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3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4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embeddings/oleObject1.bin" ContentType="application/vnd.openxmlformats-officedocument.oleObject"/>
  <Override PartName="/xl/comments5.xml" ContentType="application/vnd.openxmlformats-officedocument.spreadsheetml.comments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omments6.xml" ContentType="application/vnd.openxmlformats-officedocument.spreadsheetml.comments+xml"/>
  <Override PartName="/xl/drawings/drawing29.xml" ContentType="application/vnd.openxmlformats-officedocument.drawing+xml"/>
  <Override PartName="/xl/comments7.xml" ContentType="application/vnd.openxmlformats-officedocument.spreadsheetml.comments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embeddings/oleObject2.bin" ContentType="application/vnd.openxmlformats-officedocument.oleObject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comments8.xml" ContentType="application/vnd.openxmlformats-officedocument.spreadsheetml.comments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a GESTION DES COMMANDES 2012\1100633635 1100633636 CIMOLAI PASSERELLE DE BELVAL\"/>
    </mc:Choice>
  </mc:AlternateContent>
  <xr:revisionPtr revIDLastSave="0" documentId="13_ncr:1_{88064AFF-A2C8-49E7-BC74-473FDD82B110}" xr6:coauthVersionLast="46" xr6:coauthVersionMax="46" xr10:uidLastSave="{00000000-0000-0000-0000-000000000000}"/>
  <bookViews>
    <workbookView xWindow="-120" yWindow="-120" windowWidth="29040" windowHeight="15840" tabRatio="791" activeTab="12" xr2:uid="{00000000-000D-0000-FFFF-FFFF00000000}"/>
  </bookViews>
  <sheets>
    <sheet name="FC-REDRESSAGE" sheetId="106" r:id="rId1"/>
    <sheet name="FC-1 BIAIS" sheetId="103" state="hidden" r:id="rId2"/>
    <sheet name="FC-2 BIAIS" sheetId="104" state="hidden" r:id="rId3"/>
    <sheet name="FC-2 BIAIS VÉ" sheetId="105" state="hidden" r:id="rId4"/>
    <sheet name="FC-2 BIAIS VÉ LG DIFFÉRENTES" sheetId="149" state="hidden" r:id="rId5"/>
    <sheet name="FC-ROBOT" sheetId="6" r:id="rId6"/>
    <sheet name="FT-NR  AUTO" sheetId="142" r:id="rId7"/>
    <sheet name="FT-US-REP" sheetId="155" r:id="rId8"/>
    <sheet name="FT-SCIE" sheetId="14" state="hidden" r:id="rId9"/>
    <sheet name="FT-ROBOT AUTO" sheetId="151" r:id="rId10"/>
    <sheet name="FT-CTR" sheetId="154" state="hidden" r:id="rId11"/>
    <sheet name="Galva instructions" sheetId="157" state="hidden" r:id="rId12"/>
    <sheet name="SUIVI" sheetId="1" r:id="rId13"/>
    <sheet name="PREVI" sheetId="27" r:id="rId14"/>
    <sheet name="Masse et dimension" sheetId="156" r:id="rId15"/>
    <sheet name="SCIE" sheetId="100" r:id="rId16"/>
    <sheet name="ROBOT" sheetId="153" r:id="rId17"/>
    <sheet name="Doubler les N° de laminage" sheetId="158" r:id="rId18"/>
    <sheet name="R.C." sheetId="97" r:id="rId19"/>
    <sheet name="DATA-TEMPS" sheetId="55" r:id="rId20"/>
    <sheet name="FT-REPARATION" sheetId="40" r:id="rId21"/>
    <sheet name="LISTE DEFAUTS" sheetId="132" r:id="rId22"/>
    <sheet name="SCIE 2019" sheetId="152" state="hidden" r:id="rId23"/>
    <sheet name="FC-FWAG aléatoire" sheetId="122" r:id="rId24"/>
    <sheet name="FC-FWAG aléatoire OK" sheetId="138" r:id="rId25"/>
    <sheet name="FC-SCIE aléatoire" sheetId="140" r:id="rId26"/>
    <sheet name="FC-POS TUBES" sheetId="63" r:id="rId27"/>
    <sheet name="FC-POS CORNIERES" sheetId="52" r:id="rId28"/>
    <sheet name="FC-CTR Goujons" sheetId="75" r:id="rId29"/>
    <sheet name=" FC-GOUJ" sheetId="12" r:id="rId30"/>
    <sheet name="FC-RESSUAGE" sheetId="125" r:id="rId31"/>
    <sheet name="FC-CTR SOUDURE" sheetId="126" r:id="rId32"/>
    <sheet name="FC-OXY FER-T" sheetId="101" r:id="rId33"/>
    <sheet name="FC-REDRES&quot;T&quot;" sheetId="98" r:id="rId34"/>
    <sheet name="FC-PRESS FER-T" sheetId="99" r:id="rId35"/>
    <sheet name="FC-PRESS FISSURE" sheetId="114" r:id="rId36"/>
    <sheet name="FT-SOUD CALES+TUBES+CORNIERES" sheetId="62" r:id="rId37"/>
    <sheet name="FT-ORDRE CALE" sheetId="115" r:id="rId38"/>
    <sheet name="FT-CALES  INF" sheetId="54" r:id="rId39"/>
    <sheet name="RABOUTAGE PLATINE" sheetId="57" r:id="rId40"/>
    <sheet name="PLEINE PENETRATION" sheetId="58" r:id="rId41"/>
    <sheet name="SOUD.PLAQUE TETE" sheetId="59" r:id="rId42"/>
    <sheet name="RABOUTAGE POUTRE SNCF" sheetId="60" r:id="rId43"/>
    <sheet name="Soudure angle" sheetId="61" r:id="rId44"/>
    <sheet name="Révision" sheetId="69" r:id="rId45"/>
    <sheet name="LISTE TROUS " sheetId="74" r:id="rId46"/>
    <sheet name="Ctrl visuel" sheetId="93" r:id="rId47"/>
    <sheet name="FC-VISUEL" sheetId="109" r:id="rId48"/>
    <sheet name="FC-PT" sheetId="120" r:id="rId49"/>
    <sheet name="FC-PT (2)" sheetId="121" r:id="rId50"/>
    <sheet name="FC-COUPBIAIS" sheetId="2" r:id="rId51"/>
    <sheet name="DB" sheetId="35" r:id="rId52"/>
    <sheet name="DDE" sheetId="36" r:id="rId53"/>
    <sheet name="SNCF" sheetId="37" r:id="rId54"/>
    <sheet name="PRESCAL" sheetId="38" r:id="rId55"/>
    <sheet name="Vitesses Fman" sheetId="82" r:id="rId56"/>
    <sheet name="VT" sheetId="127" r:id="rId57"/>
    <sheet name="MT" sheetId="128" r:id="rId58"/>
    <sheet name="PT" sheetId="129" r:id="rId59"/>
    <sheet name="US" sheetId="130" r:id="rId60"/>
    <sheet name="liste" sheetId="134" r:id="rId61"/>
  </sheets>
  <externalReferences>
    <externalReference r:id="rId62"/>
  </externalReferences>
  <definedNames>
    <definedName name="_xlnm._FilterDatabase" localSheetId="19" hidden="1">'DATA-TEMPS'!$A$8:$GO$278</definedName>
    <definedName name="_xlnm._FilterDatabase" localSheetId="27" hidden="1">'FC-POS CORNIERES'!#REF!</definedName>
    <definedName name="_xlnm._FilterDatabase" localSheetId="26" hidden="1">'FC-POS TUBES'!#REF!</definedName>
    <definedName name="_xlnm._FilterDatabase" localSheetId="21" hidden="1">'LISTE DEFAUTS'!$A$7:$V$7</definedName>
    <definedName name="_xlnm._FilterDatabase" localSheetId="14" hidden="1">'Masse et dimension'!$A$6:$CY$6</definedName>
    <definedName name="_xlnm._FilterDatabase" localSheetId="12" hidden="1">SUIVI!$A$8:$AL$818</definedName>
    <definedName name="a" localSheetId="10">#REF!</definedName>
    <definedName name="a" localSheetId="9">#REF!</definedName>
    <definedName name="a" localSheetId="16">#REF!</definedName>
    <definedName name="a" localSheetId="22">#REF!</definedName>
    <definedName name="a">#REF!</definedName>
    <definedName name="bn" localSheetId="10">#REF!</definedName>
    <definedName name="bn" localSheetId="9">#REF!</definedName>
    <definedName name="bn" localSheetId="16">#REF!</definedName>
    <definedName name="bn" localSheetId="22">#REF!</definedName>
    <definedName name="bn">#REF!</definedName>
    <definedName name="CATEGORIE" localSheetId="10">#REF!</definedName>
    <definedName name="CATEGORIE" localSheetId="9">#REF!</definedName>
    <definedName name="CATEGORIE" localSheetId="16">#REF!</definedName>
    <definedName name="CATEGORIE" localSheetId="22">#REF!</definedName>
    <definedName name="CATEGORIE">#REF!</definedName>
    <definedName name="CERTIFICATS" localSheetId="10">#REF!</definedName>
    <definedName name="CERTIFICATS" localSheetId="9">#REF!</definedName>
    <definedName name="CERTIFICATS" localSheetId="16">#REF!</definedName>
    <definedName name="CERTIFICATS" localSheetId="22">#REF!</definedName>
    <definedName name="CERTIFICATS">#REF!</definedName>
    <definedName name="customer">'[1]BASE DE DONNEES'!$O$4:$O$55</definedName>
    <definedName name="_xlnm.Print_Area" localSheetId="17">'Doubler les N° de laminage'!$A$1:$K$52</definedName>
    <definedName name="_xlnm.Print_Area" localSheetId="1">'FC-1 BIAIS'!$A$1:$M$89</definedName>
    <definedName name="_xlnm.Print_Area" localSheetId="2">'FC-2 BIAIS'!$A$1:$O$89</definedName>
    <definedName name="_xlnm.Print_Area" localSheetId="3">'FC-2 BIAIS VÉ'!$A$1:$O$89</definedName>
    <definedName name="_xlnm.Print_Area" localSheetId="4">'FC-2 BIAIS VÉ LG DIFFÉRENTES'!$A$1:$P$29</definedName>
    <definedName name="_xlnm.Print_Area" localSheetId="23">'FC-FWAG aléatoire'!$A$1:$S$232</definedName>
    <definedName name="_xlnm.Print_Area" localSheetId="24">'FC-FWAG aléatoire OK'!$A$1:$S$232</definedName>
    <definedName name="_xlnm.Print_Area" localSheetId="0">'FC-REDRESSAGE'!$A$1:$N$39</definedName>
    <definedName name="_xlnm.Print_Area" localSheetId="5">'FC-ROBOT'!$A$1:$L$55</definedName>
    <definedName name="_xlnm.Print_Area" localSheetId="25">'FC-SCIE aléatoire'!$A$1:$L$258</definedName>
    <definedName name="_xlnm.Print_Area" localSheetId="10">'FT-CTR'!$A$1:$O$25</definedName>
    <definedName name="_xlnm.Print_Area" localSheetId="6">'FT-NR  AUTO'!$A$1:$O$25</definedName>
    <definedName name="_xlnm.Print_Area" localSheetId="9">'FT-ROBOT AUTO'!$A$1:$O$24</definedName>
    <definedName name="_xlnm.Print_Area" localSheetId="8">'FT-SCIE'!$A$1:$O$27</definedName>
    <definedName name="_xlnm.Print_Area" localSheetId="7">'FT-US-REP'!$A$1:$O$24</definedName>
    <definedName name="_xlnm.Print_Area" localSheetId="11">'Galva instructions'!$A$1:$X$50</definedName>
    <definedName name="_xlnm.Print_Area" localSheetId="13">PREVI!$A$1:$R$46</definedName>
    <definedName name="_xlnm.Print_Area" localSheetId="44">Révision!$A$28:$N$63</definedName>
    <definedName name="_xlnm.Print_Area" localSheetId="16">ROBOT!$A$1:$N$45</definedName>
    <definedName name="_xlnm.Print_Titles" localSheetId="17">'Doubler les N° de laminage'!$1:$19</definedName>
    <definedName name="_xlnm.Print_Titles" localSheetId="1">'FC-1 BIAIS'!$2:$19</definedName>
    <definedName name="_xlnm.Print_Titles" localSheetId="2">'FC-2 BIAIS'!$2:$19</definedName>
    <definedName name="_xlnm.Print_Titles" localSheetId="3">'FC-2 BIAIS VÉ'!$2:$19</definedName>
    <definedName name="_xlnm.Print_Titles" localSheetId="4">'FC-2 BIAIS VÉ LG DIFFÉRENTES'!$1:$17</definedName>
    <definedName name="_xlnm.Print_Titles" localSheetId="23">'FC-FWAG aléatoire'!$1:$23</definedName>
    <definedName name="_xlnm.Print_Titles" localSheetId="24">'FC-FWAG aléatoire OK'!$1:$23</definedName>
    <definedName name="_xlnm.Print_Titles" localSheetId="0">'FC-REDRESSAGE'!$1:$22</definedName>
    <definedName name="_xlnm.Print_Titles" localSheetId="5">'FC-ROBOT'!$1:$33</definedName>
    <definedName name="_xlnm.Print_Titles" localSheetId="25">'FC-SCIE aléatoire'!$1:$33</definedName>
    <definedName name="_xlnm.Print_Titles" localSheetId="10">'FT-CTR'!$1:$8</definedName>
    <definedName name="_xlnm.Print_Titles" localSheetId="6">'FT-NR  AUTO'!$1:$8</definedName>
    <definedName name="_xlnm.Print_Titles" localSheetId="9">'FT-ROBOT AUTO'!$1:$8</definedName>
    <definedName name="_xlnm.Print_Titles" localSheetId="8">'FT-SCIE'!$1:$8</definedName>
    <definedName name="_xlnm.Print_Titles" localSheetId="7">'FT-US-REP'!$1:$8</definedName>
    <definedName name="H" localSheetId="10">#REF!</definedName>
    <definedName name="H" localSheetId="9">#REF!</definedName>
    <definedName name="H" localSheetId="16">#REF!</definedName>
    <definedName name="H" localSheetId="22">#REF!</definedName>
    <definedName name="H">#REF!</definedName>
    <definedName name="INDEX">'[1]BASE DE DONNEES'!$AE$4:$AE$14</definedName>
    <definedName name="NUANCE" localSheetId="10">#REF!</definedName>
    <definedName name="NUANCE" localSheetId="9">#REF!</definedName>
    <definedName name="NUANCE" localSheetId="16">#REF!</definedName>
    <definedName name="NUANCE" localSheetId="22">#REF!</definedName>
    <definedName name="NUANCE">#REF!</definedName>
    <definedName name="PI" localSheetId="10">#REF!</definedName>
    <definedName name="PI" localSheetId="9">#REF!</definedName>
    <definedName name="PI" localSheetId="16">#REF!</definedName>
    <definedName name="PI" localSheetId="22">#REF!</definedName>
    <definedName name="PI">#REF!</definedName>
    <definedName name="PIPI" localSheetId="10">#REF!</definedName>
    <definedName name="PIPI" localSheetId="9">#REF!</definedName>
    <definedName name="PIPI" localSheetId="16">#REF!</definedName>
    <definedName name="PIPI" localSheetId="22">#REF!</definedName>
    <definedName name="PIPI">#REF!</definedName>
    <definedName name="POPO" localSheetId="10">#REF!</definedName>
    <definedName name="POPO" localSheetId="9">#REF!</definedName>
    <definedName name="POPO" localSheetId="16">#REF!</definedName>
    <definedName name="POPO" localSheetId="22">#REF!</definedName>
    <definedName name="POPO">#REF!</definedName>
    <definedName name="PROFILS" localSheetId="10">#REF!</definedName>
    <definedName name="PROFILS" localSheetId="9">#REF!</definedName>
    <definedName name="PROFILS" localSheetId="16">#REF!</definedName>
    <definedName name="PROFILS" localSheetId="22">#REF!</definedName>
    <definedName name="PROFILS">#REF!</definedName>
    <definedName name="SD" localSheetId="10">#REF!</definedName>
    <definedName name="SD" localSheetId="9">#REF!</definedName>
    <definedName name="SD" localSheetId="16">#REF!</definedName>
    <definedName name="SD" localSheetId="22">#REF!</definedName>
    <definedName name="SD">#REF!</definedName>
    <definedName name="tsm">'[1]BASE DE DONNEES'!$G$4:$G$8</definedName>
    <definedName name="UI" localSheetId="10">#REF!</definedName>
    <definedName name="UI" localSheetId="9">#REF!</definedName>
    <definedName name="UI" localSheetId="16">#REF!</definedName>
    <definedName name="UI" localSheetId="22">#REF!</definedName>
    <definedName name="U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8" i="158" l="1"/>
  <c r="F167" i="158" s="1"/>
  <c r="F168" i="158" s="1"/>
  <c r="F169" i="158" s="1"/>
  <c r="E116" i="158"/>
  <c r="F164" i="158" s="1"/>
  <c r="F165" i="158" s="1"/>
  <c r="F166" i="158" s="1"/>
  <c r="E114" i="158"/>
  <c r="F161" i="158" s="1"/>
  <c r="F162" i="158" s="1"/>
  <c r="F163" i="158" s="1"/>
  <c r="E112" i="158"/>
  <c r="F158" i="158" s="1"/>
  <c r="F159" i="158" s="1"/>
  <c r="F160" i="158" s="1"/>
  <c r="E110" i="158"/>
  <c r="F155" i="158" s="1"/>
  <c r="F156" i="158" s="1"/>
  <c r="F157" i="158" s="1"/>
  <c r="E108" i="158"/>
  <c r="E106" i="158"/>
  <c r="E104" i="158"/>
  <c r="E102" i="158"/>
  <c r="E100" i="158"/>
  <c r="E98" i="158"/>
  <c r="E97" i="158"/>
  <c r="E96" i="158"/>
  <c r="F134" i="158" s="1"/>
  <c r="F135" i="158" s="1"/>
  <c r="F136" i="158" s="1"/>
  <c r="E94" i="158"/>
  <c r="F131" i="158" s="1"/>
  <c r="F132" i="158" s="1"/>
  <c r="F133" i="158" s="1"/>
  <c r="E92" i="158"/>
  <c r="F128" i="158" s="1"/>
  <c r="F129" i="158" s="1"/>
  <c r="F130" i="158" s="1"/>
  <c r="E90" i="158"/>
  <c r="F125" i="158" s="1"/>
  <c r="F126" i="158" s="1"/>
  <c r="F127" i="158" s="1"/>
  <c r="E88" i="158"/>
  <c r="F122" i="158" s="1"/>
  <c r="F123" i="158" s="1"/>
  <c r="F124" i="158" s="1"/>
  <c r="E86" i="158"/>
  <c r="F119" i="158" s="1"/>
  <c r="F120" i="158" s="1"/>
  <c r="F121" i="158" s="1"/>
  <c r="E84" i="158"/>
  <c r="F116" i="158" s="1"/>
  <c r="F117" i="158" s="1"/>
  <c r="F118" i="158" s="1"/>
  <c r="E82" i="158"/>
  <c r="F113" i="158" s="1"/>
  <c r="F114" i="158" s="1"/>
  <c r="F115" i="158" s="1"/>
  <c r="E80" i="158"/>
  <c r="F110" i="158" s="1"/>
  <c r="F111" i="158" s="1"/>
  <c r="F112" i="158" s="1"/>
  <c r="E78" i="158"/>
  <c r="F107" i="158" s="1"/>
  <c r="F108" i="158" s="1"/>
  <c r="F109" i="158" s="1"/>
  <c r="E76" i="158"/>
  <c r="F104" i="158" s="1"/>
  <c r="F105" i="158" s="1"/>
  <c r="F106" i="158" s="1"/>
  <c r="E74" i="158"/>
  <c r="F101" i="158" s="1"/>
  <c r="F102" i="158" s="1"/>
  <c r="F103" i="158" s="1"/>
  <c r="E72" i="158"/>
  <c r="F98" i="158" s="1"/>
  <c r="F99" i="158" s="1"/>
  <c r="F100" i="158" s="1"/>
  <c r="E70" i="158"/>
  <c r="F95" i="158" s="1"/>
  <c r="F96" i="158" s="1"/>
  <c r="F97" i="158" s="1"/>
  <c r="E68" i="158"/>
  <c r="F92" i="158" s="1"/>
  <c r="F93" i="158" s="1"/>
  <c r="F94" i="158" s="1"/>
  <c r="E66" i="158"/>
  <c r="F89" i="158" s="1"/>
  <c r="F90" i="158" s="1"/>
  <c r="F91" i="158" s="1"/>
  <c r="E64" i="158"/>
  <c r="F86" i="158" s="1"/>
  <c r="F87" i="158" s="1"/>
  <c r="F88" i="158" s="1"/>
  <c r="E62" i="158"/>
  <c r="F83" i="158" s="1"/>
  <c r="F84" i="158" s="1"/>
  <c r="F85" i="158" s="1"/>
  <c r="E60" i="158"/>
  <c r="F80" i="158" s="1"/>
  <c r="F81" i="158" s="1"/>
  <c r="F82" i="158" s="1"/>
  <c r="E58" i="158"/>
  <c r="F77" i="158" s="1"/>
  <c r="F78" i="158" s="1"/>
  <c r="F79" i="158" s="1"/>
  <c r="E56" i="158"/>
  <c r="F74" i="158" s="1"/>
  <c r="F75" i="158" s="1"/>
  <c r="F76" i="158" s="1"/>
  <c r="E54" i="158"/>
  <c r="F71" i="158" s="1"/>
  <c r="F72" i="158" s="1"/>
  <c r="F73" i="158" s="1"/>
  <c r="E52" i="158"/>
  <c r="F68" i="158" s="1"/>
  <c r="F69" i="158" s="1"/>
  <c r="F70" i="158" s="1"/>
  <c r="E50" i="158"/>
  <c r="F65" i="158" s="1"/>
  <c r="F66" i="158" s="1"/>
  <c r="F67" i="158" s="1"/>
  <c r="E48" i="158"/>
  <c r="F62" i="158" s="1"/>
  <c r="F63" i="158" s="1"/>
  <c r="F64" i="158" s="1"/>
  <c r="E46" i="158"/>
  <c r="F59" i="158" s="1"/>
  <c r="F60" i="158" s="1"/>
  <c r="F61" i="158" s="1"/>
  <c r="E44" i="158"/>
  <c r="F56" i="158" s="1"/>
  <c r="F57" i="158" s="1"/>
  <c r="F58" i="158" s="1"/>
  <c r="E42" i="158"/>
  <c r="F53" i="158" s="1"/>
  <c r="F54" i="158" s="1"/>
  <c r="F55" i="158" s="1"/>
  <c r="E40" i="158"/>
  <c r="F50" i="158" s="1"/>
  <c r="F51" i="158" s="1"/>
  <c r="F52" i="158" s="1"/>
  <c r="E38" i="158"/>
  <c r="F47" i="158" s="1"/>
  <c r="F48" i="158" s="1"/>
  <c r="F49" i="158" s="1"/>
  <c r="E36" i="158"/>
  <c r="F44" i="158" s="1"/>
  <c r="F45" i="158" s="1"/>
  <c r="F46" i="158" s="1"/>
  <c r="E34" i="158"/>
  <c r="F41" i="158" s="1"/>
  <c r="F42" i="158" s="1"/>
  <c r="F43" i="158" s="1"/>
  <c r="E32" i="158"/>
  <c r="F38" i="158" s="1"/>
  <c r="F39" i="158" s="1"/>
  <c r="F40" i="158" s="1"/>
  <c r="E30" i="158"/>
  <c r="F35" i="158" s="1"/>
  <c r="F36" i="158" s="1"/>
  <c r="F37" i="158" s="1"/>
  <c r="E28" i="158"/>
  <c r="F32" i="158" s="1"/>
  <c r="F33" i="158" s="1"/>
  <c r="F34" i="158" s="1"/>
  <c r="E26" i="158"/>
  <c r="F29" i="158" s="1"/>
  <c r="F30" i="158" s="1"/>
  <c r="F31" i="158" s="1"/>
  <c r="E24" i="158"/>
  <c r="F26" i="158" s="1"/>
  <c r="F27" i="158" s="1"/>
  <c r="F28" i="158" s="1"/>
  <c r="E22" i="158"/>
  <c r="F23" i="158" s="1"/>
  <c r="F24" i="158" s="1"/>
  <c r="F25" i="158" s="1"/>
  <c r="E20" i="158"/>
  <c r="F20" i="158" s="1"/>
  <c r="F21" i="158" s="1"/>
  <c r="F22" i="158" s="1"/>
  <c r="E49" i="158" l="1"/>
  <c r="E85" i="158"/>
  <c r="E33" i="158"/>
  <c r="E53" i="158"/>
  <c r="E89" i="158"/>
  <c r="E73" i="158"/>
  <c r="E25" i="158"/>
  <c r="E57" i="158"/>
  <c r="E69" i="158"/>
  <c r="E81" i="158"/>
  <c r="E65" i="158"/>
  <c r="E29" i="158"/>
  <c r="E45" i="158"/>
  <c r="E61" i="158"/>
  <c r="E77" i="158"/>
  <c r="E93" i="158"/>
  <c r="E41" i="158"/>
  <c r="E21" i="158"/>
  <c r="E37" i="158"/>
  <c r="F137" i="158"/>
  <c r="F138" i="158" s="1"/>
  <c r="F139" i="158" s="1"/>
  <c r="E99" i="158"/>
  <c r="F149" i="158"/>
  <c r="F150" i="158" s="1"/>
  <c r="F151" i="158" s="1"/>
  <c r="E107" i="158"/>
  <c r="E23" i="158"/>
  <c r="E27" i="158"/>
  <c r="E31" i="158"/>
  <c r="E35" i="158"/>
  <c r="E39" i="158"/>
  <c r="E43" i="158"/>
  <c r="E47" i="158"/>
  <c r="E51" i="158"/>
  <c r="E55" i="158"/>
  <c r="E59" i="158"/>
  <c r="E63" i="158"/>
  <c r="E67" i="158"/>
  <c r="E71" i="158"/>
  <c r="E75" i="158"/>
  <c r="E79" i="158"/>
  <c r="E83" i="158"/>
  <c r="E87" i="158"/>
  <c r="E91" i="158"/>
  <c r="E95" i="158"/>
  <c r="F140" i="158"/>
  <c r="F141" i="158" s="1"/>
  <c r="F142" i="158" s="1"/>
  <c r="E101" i="158"/>
  <c r="F152" i="158"/>
  <c r="F153" i="158" s="1"/>
  <c r="F154" i="158" s="1"/>
  <c r="E109" i="158"/>
  <c r="F146" i="158"/>
  <c r="F147" i="158" s="1"/>
  <c r="F148" i="158" s="1"/>
  <c r="E105" i="158"/>
  <c r="F143" i="158"/>
  <c r="F144" i="158" s="1"/>
  <c r="F145" i="158" s="1"/>
  <c r="E103" i="158"/>
  <c r="E111" i="158"/>
  <c r="E113" i="158"/>
  <c r="E115" i="158"/>
  <c r="E117" i="158"/>
  <c r="E119" i="158"/>
  <c r="L28" i="142" l="1"/>
  <c r="J10" i="154" l="1"/>
  <c r="J11" i="154"/>
  <c r="J12" i="154"/>
  <c r="J13" i="154"/>
  <c r="J14" i="154"/>
  <c r="J15" i="154"/>
  <c r="J16" i="154"/>
  <c r="J17" i="154"/>
  <c r="J18" i="154"/>
  <c r="J36" i="154"/>
  <c r="J37" i="154"/>
  <c r="J38" i="154"/>
  <c r="J39" i="154"/>
  <c r="J40" i="154"/>
  <c r="J41" i="154"/>
  <c r="J42" i="154"/>
  <c r="J43" i="154"/>
  <c r="J44" i="154"/>
  <c r="J45" i="154"/>
  <c r="J46" i="154"/>
  <c r="J47" i="154"/>
  <c r="J48" i="154"/>
  <c r="J49" i="154"/>
  <c r="J50" i="154"/>
  <c r="J51" i="154"/>
  <c r="J52" i="154"/>
  <c r="J53" i="154"/>
  <c r="J54" i="154"/>
  <c r="J55" i="154"/>
  <c r="J56" i="154"/>
  <c r="J57" i="154"/>
  <c r="J58" i="154"/>
  <c r="J59" i="154"/>
  <c r="J60" i="154"/>
  <c r="J61" i="154"/>
  <c r="J62" i="154"/>
  <c r="J63" i="154"/>
  <c r="J64" i="154"/>
  <c r="J65" i="154"/>
  <c r="J66" i="154"/>
  <c r="J67" i="154"/>
  <c r="J68" i="154"/>
  <c r="J69" i="154"/>
  <c r="J70" i="154"/>
  <c r="J71" i="154"/>
  <c r="J72" i="154"/>
  <c r="J73" i="154"/>
  <c r="J74" i="154"/>
  <c r="J75" i="154"/>
  <c r="J76" i="154"/>
  <c r="J77" i="154"/>
  <c r="J78" i="154"/>
  <c r="J79" i="154"/>
  <c r="J80" i="154"/>
  <c r="J81" i="154"/>
  <c r="J82" i="154"/>
  <c r="J83" i="154"/>
  <c r="J84" i="154"/>
  <c r="J85" i="154"/>
  <c r="J86" i="154"/>
  <c r="J87" i="154"/>
  <c r="J88" i="154"/>
  <c r="J89" i="154"/>
  <c r="J90" i="154"/>
  <c r="J91" i="154"/>
  <c r="J92" i="154"/>
  <c r="J93" i="154"/>
  <c r="J94" i="154"/>
  <c r="J95" i="154"/>
  <c r="J96" i="154"/>
  <c r="J97" i="154"/>
  <c r="J98" i="154"/>
  <c r="J99" i="154"/>
  <c r="J100" i="154"/>
  <c r="J101" i="154"/>
  <c r="J102" i="154"/>
  <c r="J103" i="154"/>
  <c r="J104" i="154"/>
  <c r="J105" i="154"/>
  <c r="J106" i="154"/>
  <c r="J107" i="154"/>
  <c r="J108" i="154"/>
  <c r="J109" i="154"/>
  <c r="J110" i="154"/>
  <c r="J111" i="154"/>
  <c r="J112" i="154"/>
  <c r="J113" i="154"/>
  <c r="J114" i="154"/>
  <c r="J115" i="154"/>
  <c r="J116" i="154"/>
  <c r="J117" i="154"/>
  <c r="J118" i="154"/>
  <c r="J119" i="154"/>
  <c r="J120" i="154"/>
  <c r="J121" i="154"/>
  <c r="J122" i="154"/>
  <c r="J123" i="154"/>
  <c r="J124" i="154"/>
  <c r="J125" i="154"/>
  <c r="J126" i="154"/>
  <c r="J127" i="154"/>
  <c r="J128" i="154"/>
  <c r="J129" i="154"/>
  <c r="J130" i="154"/>
  <c r="J131" i="154"/>
  <c r="J132" i="154"/>
  <c r="J133" i="154"/>
  <c r="J134" i="154"/>
  <c r="J135" i="154"/>
  <c r="J136" i="154"/>
  <c r="J137" i="154"/>
  <c r="J138" i="154"/>
  <c r="J139" i="154"/>
  <c r="J140" i="154"/>
  <c r="J141" i="154"/>
  <c r="J142" i="154"/>
  <c r="J143" i="154"/>
  <c r="J144" i="154"/>
  <c r="J145" i="154"/>
  <c r="J146" i="154"/>
  <c r="J147" i="154"/>
  <c r="J148" i="154"/>
  <c r="J149" i="154"/>
  <c r="J150" i="154"/>
  <c r="J151" i="154"/>
  <c r="J152" i="154"/>
  <c r="J153" i="154"/>
  <c r="J154" i="154"/>
  <c r="J155" i="154"/>
  <c r="J156" i="154"/>
  <c r="J157" i="154"/>
  <c r="J158" i="154"/>
  <c r="J159" i="154"/>
  <c r="J160" i="154"/>
  <c r="J161" i="154"/>
  <c r="J162" i="154"/>
  <c r="J163" i="154"/>
  <c r="J164" i="154"/>
  <c r="J165" i="154"/>
  <c r="J166" i="154"/>
  <c r="J167" i="154"/>
  <c r="J168" i="154"/>
  <c r="J169" i="154"/>
  <c r="J170" i="154"/>
  <c r="J171" i="154"/>
  <c r="J172" i="154"/>
  <c r="J173" i="154"/>
  <c r="J174" i="154"/>
  <c r="J175" i="154"/>
  <c r="J176" i="154"/>
  <c r="J177" i="154"/>
  <c r="J178" i="154"/>
  <c r="J179" i="154"/>
  <c r="J180" i="154"/>
  <c r="J181" i="154"/>
  <c r="J182" i="154"/>
  <c r="J183" i="154"/>
  <c r="J184" i="154"/>
  <c r="J185" i="154"/>
  <c r="J186" i="154"/>
  <c r="J187" i="154"/>
  <c r="J188" i="154"/>
  <c r="J189" i="154"/>
  <c r="J190" i="154"/>
  <c r="J191" i="154"/>
  <c r="J192" i="154"/>
  <c r="J193" i="154"/>
  <c r="J194" i="154"/>
  <c r="J195" i="154"/>
  <c r="J196" i="154"/>
  <c r="J197" i="154"/>
  <c r="J198" i="154"/>
  <c r="J199" i="154"/>
  <c r="J200" i="154"/>
  <c r="J201" i="154"/>
  <c r="J202" i="154"/>
  <c r="J203" i="154"/>
  <c r="J204" i="154"/>
  <c r="J205" i="154"/>
  <c r="J206" i="154"/>
  <c r="J207" i="154"/>
  <c r="J208" i="154"/>
  <c r="J9" i="154"/>
  <c r="J10" i="151"/>
  <c r="J11" i="151"/>
  <c r="J12" i="151"/>
  <c r="J13" i="151"/>
  <c r="J14" i="151"/>
  <c r="J15" i="151"/>
  <c r="J16" i="151"/>
  <c r="J17" i="151"/>
  <c r="J18" i="151"/>
  <c r="J30" i="151"/>
  <c r="J31" i="151"/>
  <c r="J32" i="151"/>
  <c r="J33" i="151"/>
  <c r="J34" i="151"/>
  <c r="J35" i="151"/>
  <c r="J36" i="151"/>
  <c r="J37" i="151"/>
  <c r="J38" i="151"/>
  <c r="J39" i="151"/>
  <c r="J40" i="151"/>
  <c r="J41" i="151"/>
  <c r="J42" i="151"/>
  <c r="J43" i="151"/>
  <c r="J44" i="151"/>
  <c r="J45" i="151"/>
  <c r="J46" i="151"/>
  <c r="J47" i="151"/>
  <c r="J48" i="151"/>
  <c r="J49" i="151"/>
  <c r="J50" i="151"/>
  <c r="J51" i="151"/>
  <c r="J52" i="151"/>
  <c r="J53" i="151"/>
  <c r="J54" i="151"/>
  <c r="J55" i="151"/>
  <c r="J56" i="151"/>
  <c r="J57" i="151"/>
  <c r="J58" i="151"/>
  <c r="J59" i="151"/>
  <c r="J60" i="151"/>
  <c r="J61" i="151"/>
  <c r="J62" i="151"/>
  <c r="J63" i="151"/>
  <c r="J64" i="151"/>
  <c r="J65" i="151"/>
  <c r="J66" i="151"/>
  <c r="J67" i="151"/>
  <c r="J68" i="151"/>
  <c r="J69" i="151"/>
  <c r="J70" i="151"/>
  <c r="J71" i="151"/>
  <c r="J72" i="151"/>
  <c r="J73" i="151"/>
  <c r="J74" i="151"/>
  <c r="J75" i="151"/>
  <c r="J76" i="151"/>
  <c r="J77" i="151"/>
  <c r="J78" i="151"/>
  <c r="J79" i="151"/>
  <c r="J80" i="151"/>
  <c r="J81" i="151"/>
  <c r="J82" i="151"/>
  <c r="J83" i="151"/>
  <c r="J84" i="151"/>
  <c r="J85" i="151"/>
  <c r="J86" i="151"/>
  <c r="J87" i="151"/>
  <c r="J88" i="151"/>
  <c r="J89" i="151"/>
  <c r="J90" i="151"/>
  <c r="J91" i="151"/>
  <c r="J92" i="151"/>
  <c r="J93" i="151"/>
  <c r="J94" i="151"/>
  <c r="J95" i="151"/>
  <c r="J96" i="151"/>
  <c r="J97" i="151"/>
  <c r="J98" i="151"/>
  <c r="J99" i="151"/>
  <c r="J100" i="151"/>
  <c r="J101" i="151"/>
  <c r="J102" i="151"/>
  <c r="J103" i="151"/>
  <c r="J104" i="151"/>
  <c r="J105" i="151"/>
  <c r="J106" i="151"/>
  <c r="J107" i="151"/>
  <c r="J108" i="151"/>
  <c r="J109" i="151"/>
  <c r="J110" i="151"/>
  <c r="J111" i="151"/>
  <c r="J112" i="151"/>
  <c r="J113" i="151"/>
  <c r="J114" i="151"/>
  <c r="J115" i="151"/>
  <c r="J116" i="151"/>
  <c r="J117" i="151"/>
  <c r="J118" i="151"/>
  <c r="J119" i="151"/>
  <c r="J120" i="151"/>
  <c r="J121" i="151"/>
  <c r="J122" i="151"/>
  <c r="J123" i="151"/>
  <c r="J124" i="151"/>
  <c r="J125" i="151"/>
  <c r="J126" i="151"/>
  <c r="J127" i="151"/>
  <c r="J128" i="151"/>
  <c r="J129" i="151"/>
  <c r="J130" i="151"/>
  <c r="J131" i="151"/>
  <c r="J132" i="151"/>
  <c r="J133" i="151"/>
  <c r="J134" i="151"/>
  <c r="J135" i="151"/>
  <c r="J136" i="151"/>
  <c r="J137" i="151"/>
  <c r="J138" i="151"/>
  <c r="J139" i="151"/>
  <c r="J140" i="151"/>
  <c r="J141" i="151"/>
  <c r="J142" i="151"/>
  <c r="J143" i="151"/>
  <c r="J144" i="151"/>
  <c r="J145" i="151"/>
  <c r="J146" i="151"/>
  <c r="J147" i="151"/>
  <c r="J148" i="151"/>
  <c r="J149" i="151"/>
  <c r="J150" i="151"/>
  <c r="J151" i="151"/>
  <c r="J152" i="151"/>
  <c r="J153" i="151"/>
  <c r="J154" i="151"/>
  <c r="J155" i="151"/>
  <c r="J156" i="151"/>
  <c r="J157" i="151"/>
  <c r="J158" i="151"/>
  <c r="J159" i="151"/>
  <c r="J160" i="151"/>
  <c r="J161" i="151"/>
  <c r="J162" i="151"/>
  <c r="J163" i="151"/>
  <c r="J164" i="151"/>
  <c r="J165" i="151"/>
  <c r="J166" i="151"/>
  <c r="J167" i="151"/>
  <c r="J168" i="151"/>
  <c r="J169" i="151"/>
  <c r="J170" i="151"/>
  <c r="J171" i="151"/>
  <c r="J172" i="151"/>
  <c r="J173" i="151"/>
  <c r="J174" i="151"/>
  <c r="J175" i="151"/>
  <c r="J176" i="151"/>
  <c r="J177" i="151"/>
  <c r="J178" i="151"/>
  <c r="J179" i="151"/>
  <c r="J180" i="151"/>
  <c r="J181" i="151"/>
  <c r="J182" i="151"/>
  <c r="J183" i="151"/>
  <c r="J184" i="151"/>
  <c r="J185" i="151"/>
  <c r="J186" i="151"/>
  <c r="J187" i="151"/>
  <c r="J188" i="151"/>
  <c r="J189" i="151"/>
  <c r="J190" i="151"/>
  <c r="J191" i="151"/>
  <c r="J192" i="151"/>
  <c r="J193" i="151"/>
  <c r="J194" i="151"/>
  <c r="J195" i="151"/>
  <c r="J196" i="151"/>
  <c r="J197" i="151"/>
  <c r="J198" i="151"/>
  <c r="J199" i="151"/>
  <c r="J200" i="151"/>
  <c r="J201" i="151"/>
  <c r="J202" i="151"/>
  <c r="J203" i="151"/>
  <c r="J204" i="151"/>
  <c r="J205" i="151"/>
  <c r="J206" i="151"/>
  <c r="J207" i="151"/>
  <c r="J208" i="151"/>
  <c r="J9" i="151"/>
  <c r="J9" i="14"/>
  <c r="I9" i="14"/>
  <c r="I10" i="155"/>
  <c r="I11" i="155"/>
  <c r="I12" i="155"/>
  <c r="I13" i="155"/>
  <c r="I14" i="155"/>
  <c r="I15" i="155"/>
  <c r="I16" i="155"/>
  <c r="I17" i="155"/>
  <c r="I18" i="155"/>
  <c r="I30" i="155"/>
  <c r="I31" i="155"/>
  <c r="I32" i="155"/>
  <c r="I33" i="155"/>
  <c r="I34" i="155"/>
  <c r="I35" i="155"/>
  <c r="I36" i="155"/>
  <c r="I37" i="155"/>
  <c r="I38" i="155"/>
  <c r="I39" i="155"/>
  <c r="I40" i="155"/>
  <c r="I41" i="155"/>
  <c r="I42" i="155"/>
  <c r="I43" i="155"/>
  <c r="I44" i="155"/>
  <c r="I45" i="155"/>
  <c r="I46" i="155"/>
  <c r="I47" i="155"/>
  <c r="I48" i="155"/>
  <c r="I49" i="155"/>
  <c r="I50" i="155"/>
  <c r="I51" i="155"/>
  <c r="I52" i="155"/>
  <c r="I53" i="155"/>
  <c r="I54" i="155"/>
  <c r="I55" i="155"/>
  <c r="I56" i="155"/>
  <c r="I57" i="155"/>
  <c r="I58" i="155"/>
  <c r="I59" i="155"/>
  <c r="I60" i="155"/>
  <c r="I61" i="155"/>
  <c r="I62" i="155"/>
  <c r="I63" i="155"/>
  <c r="I64" i="155"/>
  <c r="I65" i="155"/>
  <c r="I66" i="155"/>
  <c r="I67" i="155"/>
  <c r="I68" i="155"/>
  <c r="I69" i="155"/>
  <c r="I70" i="155"/>
  <c r="I71" i="155"/>
  <c r="I72" i="155"/>
  <c r="I73" i="155"/>
  <c r="I74" i="155"/>
  <c r="I75" i="155"/>
  <c r="I76" i="155"/>
  <c r="I77" i="155"/>
  <c r="I78" i="155"/>
  <c r="I79" i="155"/>
  <c r="I80" i="155"/>
  <c r="I81" i="155"/>
  <c r="I82" i="155"/>
  <c r="I83" i="155"/>
  <c r="I84" i="155"/>
  <c r="I85" i="155"/>
  <c r="I86" i="155"/>
  <c r="I87" i="155"/>
  <c r="I88" i="155"/>
  <c r="I89" i="155"/>
  <c r="I90" i="155"/>
  <c r="I91" i="155"/>
  <c r="I92" i="155"/>
  <c r="I93" i="155"/>
  <c r="I94" i="155"/>
  <c r="I95" i="155"/>
  <c r="I96" i="155"/>
  <c r="I97" i="155"/>
  <c r="I98" i="155"/>
  <c r="I99" i="155"/>
  <c r="I100" i="155"/>
  <c r="I101" i="155"/>
  <c r="I102" i="155"/>
  <c r="I103" i="155"/>
  <c r="I104" i="155"/>
  <c r="I105" i="155"/>
  <c r="I106" i="155"/>
  <c r="I107" i="155"/>
  <c r="I108" i="155"/>
  <c r="I109" i="155"/>
  <c r="I110" i="155"/>
  <c r="I111" i="155"/>
  <c r="I112" i="155"/>
  <c r="I113" i="155"/>
  <c r="I114" i="155"/>
  <c r="I115" i="155"/>
  <c r="I116" i="155"/>
  <c r="I117" i="155"/>
  <c r="I118" i="155"/>
  <c r="I119" i="155"/>
  <c r="I120" i="155"/>
  <c r="I121" i="155"/>
  <c r="I122" i="155"/>
  <c r="I123" i="155"/>
  <c r="I124" i="155"/>
  <c r="I125" i="155"/>
  <c r="I126" i="155"/>
  <c r="I127" i="155"/>
  <c r="I128" i="155"/>
  <c r="I129" i="155"/>
  <c r="I130" i="155"/>
  <c r="I131" i="155"/>
  <c r="I132" i="155"/>
  <c r="I133" i="155"/>
  <c r="I134" i="155"/>
  <c r="I135" i="155"/>
  <c r="I136" i="155"/>
  <c r="I137" i="155"/>
  <c r="I138" i="155"/>
  <c r="I139" i="155"/>
  <c r="I140" i="155"/>
  <c r="I141" i="155"/>
  <c r="I142" i="155"/>
  <c r="I143" i="155"/>
  <c r="I144" i="155"/>
  <c r="I145" i="155"/>
  <c r="I146" i="155"/>
  <c r="I147" i="155"/>
  <c r="I148" i="155"/>
  <c r="I149" i="155"/>
  <c r="I150" i="155"/>
  <c r="I151" i="155"/>
  <c r="I152" i="155"/>
  <c r="I153" i="155"/>
  <c r="I154" i="155"/>
  <c r="I155" i="155"/>
  <c r="I156" i="155"/>
  <c r="I157" i="155"/>
  <c r="I158" i="155"/>
  <c r="I159" i="155"/>
  <c r="I160" i="155"/>
  <c r="I161" i="155"/>
  <c r="I162" i="155"/>
  <c r="I163" i="155"/>
  <c r="I164" i="155"/>
  <c r="I165" i="155"/>
  <c r="I166" i="155"/>
  <c r="I167" i="155"/>
  <c r="I168" i="155"/>
  <c r="I169" i="155"/>
  <c r="I170" i="155"/>
  <c r="I171" i="155"/>
  <c r="I172" i="155"/>
  <c r="I173" i="155"/>
  <c r="I174" i="155"/>
  <c r="I175" i="155"/>
  <c r="I176" i="155"/>
  <c r="I177" i="155"/>
  <c r="I178" i="155"/>
  <c r="I179" i="155"/>
  <c r="I180" i="155"/>
  <c r="I181" i="155"/>
  <c r="I182" i="155"/>
  <c r="I183" i="155"/>
  <c r="I184" i="155"/>
  <c r="I185" i="155"/>
  <c r="I186" i="155"/>
  <c r="I187" i="155"/>
  <c r="I188" i="155"/>
  <c r="I189" i="155"/>
  <c r="I190" i="155"/>
  <c r="I191" i="155"/>
  <c r="I192" i="155"/>
  <c r="I193" i="155"/>
  <c r="I194" i="155"/>
  <c r="I195" i="155"/>
  <c r="I196" i="155"/>
  <c r="I197" i="155"/>
  <c r="I198" i="155"/>
  <c r="I199" i="155"/>
  <c r="I200" i="155"/>
  <c r="I201" i="155"/>
  <c r="I202" i="155"/>
  <c r="I203" i="155"/>
  <c r="I204" i="155"/>
  <c r="I205" i="155"/>
  <c r="I206" i="155"/>
  <c r="I207" i="155"/>
  <c r="I208" i="155"/>
  <c r="I9" i="155"/>
  <c r="F35" i="6"/>
  <c r="F36" i="6"/>
  <c r="F37" i="6"/>
  <c r="F38" i="6"/>
  <c r="F39" i="6"/>
  <c r="F40" i="6"/>
  <c r="F41" i="6"/>
  <c r="F42" i="6"/>
  <c r="F43" i="6"/>
  <c r="F34" i="6"/>
  <c r="F19" i="149"/>
  <c r="F20" i="149"/>
  <c r="F21" i="149"/>
  <c r="F18" i="149"/>
  <c r="F21" i="105"/>
  <c r="F22" i="105"/>
  <c r="F23" i="105"/>
  <c r="F20" i="105"/>
  <c r="F21" i="104"/>
  <c r="F22" i="104"/>
  <c r="F23" i="104"/>
  <c r="F20" i="104"/>
  <c r="F21" i="103"/>
  <c r="F22" i="103"/>
  <c r="F23" i="103"/>
  <c r="F20" i="103"/>
  <c r="O208" i="155"/>
  <c r="L208" i="155"/>
  <c r="K208" i="155"/>
  <c r="J208" i="155"/>
  <c r="C208" i="155"/>
  <c r="H208" i="155" s="1"/>
  <c r="B208" i="155"/>
  <c r="O207" i="155"/>
  <c r="L207" i="155"/>
  <c r="K207" i="155"/>
  <c r="J207" i="155"/>
  <c r="C207" i="155"/>
  <c r="H207" i="155" s="1"/>
  <c r="B207" i="155"/>
  <c r="O206" i="155"/>
  <c r="L206" i="155"/>
  <c r="K206" i="155"/>
  <c r="J206" i="155"/>
  <c r="C206" i="155"/>
  <c r="H206" i="155" s="1"/>
  <c r="B206" i="155"/>
  <c r="O205" i="155"/>
  <c r="L205" i="155"/>
  <c r="K205" i="155"/>
  <c r="J205" i="155"/>
  <c r="C205" i="155"/>
  <c r="H205" i="155" s="1"/>
  <c r="B205" i="155"/>
  <c r="O204" i="155"/>
  <c r="L204" i="155"/>
  <c r="K204" i="155"/>
  <c r="J204" i="155"/>
  <c r="C204" i="155"/>
  <c r="H204" i="155" s="1"/>
  <c r="B204" i="155"/>
  <c r="O203" i="155"/>
  <c r="L203" i="155"/>
  <c r="K203" i="155"/>
  <c r="J203" i="155"/>
  <c r="C203" i="155"/>
  <c r="H203" i="155" s="1"/>
  <c r="B203" i="155"/>
  <c r="O202" i="155"/>
  <c r="L202" i="155"/>
  <c r="K202" i="155"/>
  <c r="J202" i="155"/>
  <c r="C202" i="155"/>
  <c r="H202" i="155" s="1"/>
  <c r="B202" i="155"/>
  <c r="O201" i="155"/>
  <c r="L201" i="155"/>
  <c r="K201" i="155"/>
  <c r="J201" i="155"/>
  <c r="C201" i="155"/>
  <c r="H201" i="155" s="1"/>
  <c r="B201" i="155"/>
  <c r="O200" i="155"/>
  <c r="L200" i="155"/>
  <c r="K200" i="155"/>
  <c r="J200" i="155"/>
  <c r="C200" i="155"/>
  <c r="H200" i="155" s="1"/>
  <c r="B200" i="155"/>
  <c r="O199" i="155"/>
  <c r="L199" i="155"/>
  <c r="K199" i="155"/>
  <c r="J199" i="155"/>
  <c r="C199" i="155"/>
  <c r="H199" i="155" s="1"/>
  <c r="B199" i="155"/>
  <c r="O198" i="155"/>
  <c r="L198" i="155"/>
  <c r="K198" i="155"/>
  <c r="J198" i="155"/>
  <c r="C198" i="155"/>
  <c r="H198" i="155" s="1"/>
  <c r="B198" i="155"/>
  <c r="O197" i="155"/>
  <c r="L197" i="155"/>
  <c r="K197" i="155"/>
  <c r="J197" i="155"/>
  <c r="C197" i="155"/>
  <c r="H197" i="155" s="1"/>
  <c r="B197" i="155"/>
  <c r="O196" i="155"/>
  <c r="L196" i="155"/>
  <c r="K196" i="155"/>
  <c r="J196" i="155"/>
  <c r="C196" i="155"/>
  <c r="H196" i="155" s="1"/>
  <c r="B196" i="155"/>
  <c r="O195" i="155"/>
  <c r="L195" i="155"/>
  <c r="K195" i="155"/>
  <c r="J195" i="155"/>
  <c r="C195" i="155"/>
  <c r="H195" i="155" s="1"/>
  <c r="B195" i="155"/>
  <c r="O194" i="155"/>
  <c r="L194" i="155"/>
  <c r="K194" i="155"/>
  <c r="J194" i="155"/>
  <c r="C194" i="155"/>
  <c r="H194" i="155" s="1"/>
  <c r="B194" i="155"/>
  <c r="O193" i="155"/>
  <c r="L193" i="155"/>
  <c r="K193" i="155"/>
  <c r="J193" i="155"/>
  <c r="C193" i="155"/>
  <c r="H193" i="155" s="1"/>
  <c r="B193" i="155"/>
  <c r="O192" i="155"/>
  <c r="L192" i="155"/>
  <c r="K192" i="155"/>
  <c r="J192" i="155"/>
  <c r="C192" i="155"/>
  <c r="H192" i="155" s="1"/>
  <c r="B192" i="155"/>
  <c r="O191" i="155"/>
  <c r="L191" i="155"/>
  <c r="K191" i="155"/>
  <c r="J191" i="155"/>
  <c r="C191" i="155"/>
  <c r="H191" i="155" s="1"/>
  <c r="B191" i="155"/>
  <c r="O190" i="155"/>
  <c r="L190" i="155"/>
  <c r="K190" i="155"/>
  <c r="J190" i="155"/>
  <c r="C190" i="155"/>
  <c r="H190" i="155" s="1"/>
  <c r="B190" i="155"/>
  <c r="O189" i="155"/>
  <c r="L189" i="155"/>
  <c r="K189" i="155"/>
  <c r="J189" i="155"/>
  <c r="C189" i="155"/>
  <c r="H189" i="155" s="1"/>
  <c r="B189" i="155"/>
  <c r="O188" i="155"/>
  <c r="L188" i="155"/>
  <c r="K188" i="155"/>
  <c r="J188" i="155"/>
  <c r="C188" i="155"/>
  <c r="H188" i="155" s="1"/>
  <c r="B188" i="155"/>
  <c r="O187" i="155"/>
  <c r="L187" i="155"/>
  <c r="K187" i="155"/>
  <c r="J187" i="155"/>
  <c r="C187" i="155"/>
  <c r="H187" i="155" s="1"/>
  <c r="B187" i="155"/>
  <c r="O186" i="155"/>
  <c r="L186" i="155"/>
  <c r="K186" i="155"/>
  <c r="J186" i="155"/>
  <c r="C186" i="155"/>
  <c r="H186" i="155" s="1"/>
  <c r="B186" i="155"/>
  <c r="O185" i="155"/>
  <c r="L185" i="155"/>
  <c r="K185" i="155"/>
  <c r="J185" i="155"/>
  <c r="C185" i="155"/>
  <c r="H185" i="155" s="1"/>
  <c r="B185" i="155"/>
  <c r="O184" i="155"/>
  <c r="L184" i="155"/>
  <c r="K184" i="155"/>
  <c r="J184" i="155"/>
  <c r="C184" i="155"/>
  <c r="H184" i="155" s="1"/>
  <c r="B184" i="155"/>
  <c r="O183" i="155"/>
  <c r="L183" i="155"/>
  <c r="K183" i="155"/>
  <c r="J183" i="155"/>
  <c r="C183" i="155"/>
  <c r="H183" i="155" s="1"/>
  <c r="B183" i="155"/>
  <c r="O182" i="155"/>
  <c r="L182" i="155"/>
  <c r="K182" i="155"/>
  <c r="J182" i="155"/>
  <c r="C182" i="155"/>
  <c r="H182" i="155" s="1"/>
  <c r="B182" i="155"/>
  <c r="O181" i="155"/>
  <c r="L181" i="155"/>
  <c r="K181" i="155"/>
  <c r="J181" i="155"/>
  <c r="C181" i="155"/>
  <c r="H181" i="155" s="1"/>
  <c r="B181" i="155"/>
  <c r="O180" i="155"/>
  <c r="L180" i="155"/>
  <c r="K180" i="155"/>
  <c r="J180" i="155"/>
  <c r="C180" i="155"/>
  <c r="H180" i="155" s="1"/>
  <c r="B180" i="155"/>
  <c r="O179" i="155"/>
  <c r="L179" i="155"/>
  <c r="K179" i="155"/>
  <c r="J179" i="155"/>
  <c r="C179" i="155"/>
  <c r="H179" i="155" s="1"/>
  <c r="B179" i="155"/>
  <c r="O178" i="155"/>
  <c r="L178" i="155"/>
  <c r="K178" i="155"/>
  <c r="J178" i="155"/>
  <c r="C178" i="155"/>
  <c r="H178" i="155" s="1"/>
  <c r="B178" i="155"/>
  <c r="O177" i="155"/>
  <c r="L177" i="155"/>
  <c r="K177" i="155"/>
  <c r="J177" i="155"/>
  <c r="C177" i="155"/>
  <c r="H177" i="155" s="1"/>
  <c r="B177" i="155"/>
  <c r="O176" i="155"/>
  <c r="L176" i="155"/>
  <c r="K176" i="155"/>
  <c r="J176" i="155"/>
  <c r="C176" i="155"/>
  <c r="H176" i="155" s="1"/>
  <c r="B176" i="155"/>
  <c r="O175" i="155"/>
  <c r="L175" i="155"/>
  <c r="K175" i="155"/>
  <c r="J175" i="155"/>
  <c r="C175" i="155"/>
  <c r="H175" i="155" s="1"/>
  <c r="B175" i="155"/>
  <c r="O174" i="155"/>
  <c r="L174" i="155"/>
  <c r="K174" i="155"/>
  <c r="J174" i="155"/>
  <c r="C174" i="155"/>
  <c r="H174" i="155" s="1"/>
  <c r="B174" i="155"/>
  <c r="O173" i="155"/>
  <c r="L173" i="155"/>
  <c r="K173" i="155"/>
  <c r="J173" i="155"/>
  <c r="C173" i="155"/>
  <c r="H173" i="155" s="1"/>
  <c r="B173" i="155"/>
  <c r="O172" i="155"/>
  <c r="L172" i="155"/>
  <c r="K172" i="155"/>
  <c r="J172" i="155"/>
  <c r="C172" i="155"/>
  <c r="H172" i="155" s="1"/>
  <c r="B172" i="155"/>
  <c r="O171" i="155"/>
  <c r="L171" i="155"/>
  <c r="K171" i="155"/>
  <c r="J171" i="155"/>
  <c r="C171" i="155"/>
  <c r="H171" i="155" s="1"/>
  <c r="B171" i="155"/>
  <c r="O170" i="155"/>
  <c r="L170" i="155"/>
  <c r="K170" i="155"/>
  <c r="J170" i="155"/>
  <c r="C170" i="155"/>
  <c r="H170" i="155" s="1"/>
  <c r="B170" i="155"/>
  <c r="O169" i="155"/>
  <c r="L169" i="155"/>
  <c r="K169" i="155"/>
  <c r="J169" i="155"/>
  <c r="C169" i="155"/>
  <c r="H169" i="155" s="1"/>
  <c r="B169" i="155"/>
  <c r="O168" i="155"/>
  <c r="L168" i="155"/>
  <c r="K168" i="155"/>
  <c r="J168" i="155"/>
  <c r="C168" i="155"/>
  <c r="H168" i="155" s="1"/>
  <c r="B168" i="155"/>
  <c r="O167" i="155"/>
  <c r="L167" i="155"/>
  <c r="K167" i="155"/>
  <c r="J167" i="155"/>
  <c r="C167" i="155"/>
  <c r="H167" i="155" s="1"/>
  <c r="B167" i="155"/>
  <c r="O166" i="155"/>
  <c r="L166" i="155"/>
  <c r="K166" i="155"/>
  <c r="J166" i="155"/>
  <c r="C166" i="155"/>
  <c r="H166" i="155" s="1"/>
  <c r="B166" i="155"/>
  <c r="O165" i="155"/>
  <c r="L165" i="155"/>
  <c r="K165" i="155"/>
  <c r="J165" i="155"/>
  <c r="C165" i="155"/>
  <c r="H165" i="155" s="1"/>
  <c r="B165" i="155"/>
  <c r="O164" i="155"/>
  <c r="L164" i="155"/>
  <c r="K164" i="155"/>
  <c r="J164" i="155"/>
  <c r="C164" i="155"/>
  <c r="H164" i="155" s="1"/>
  <c r="B164" i="155"/>
  <c r="O163" i="155"/>
  <c r="L163" i="155"/>
  <c r="K163" i="155"/>
  <c r="J163" i="155"/>
  <c r="C163" i="155"/>
  <c r="H163" i="155" s="1"/>
  <c r="B163" i="155"/>
  <c r="O162" i="155"/>
  <c r="L162" i="155"/>
  <c r="K162" i="155"/>
  <c r="J162" i="155"/>
  <c r="C162" i="155"/>
  <c r="H162" i="155" s="1"/>
  <c r="B162" i="155"/>
  <c r="O161" i="155"/>
  <c r="L161" i="155"/>
  <c r="K161" i="155"/>
  <c r="J161" i="155"/>
  <c r="C161" i="155"/>
  <c r="H161" i="155" s="1"/>
  <c r="B161" i="155"/>
  <c r="O160" i="155"/>
  <c r="L160" i="155"/>
  <c r="K160" i="155"/>
  <c r="J160" i="155"/>
  <c r="C160" i="155"/>
  <c r="H160" i="155" s="1"/>
  <c r="B160" i="155"/>
  <c r="O159" i="155"/>
  <c r="L159" i="155"/>
  <c r="K159" i="155"/>
  <c r="J159" i="155"/>
  <c r="C159" i="155"/>
  <c r="H159" i="155" s="1"/>
  <c r="B159" i="155"/>
  <c r="O158" i="155"/>
  <c r="L158" i="155"/>
  <c r="K158" i="155"/>
  <c r="J158" i="155"/>
  <c r="C158" i="155"/>
  <c r="H158" i="155" s="1"/>
  <c r="B158" i="155"/>
  <c r="O157" i="155"/>
  <c r="L157" i="155"/>
  <c r="K157" i="155"/>
  <c r="J157" i="155"/>
  <c r="C157" i="155"/>
  <c r="H157" i="155" s="1"/>
  <c r="B157" i="155"/>
  <c r="O156" i="155"/>
  <c r="L156" i="155"/>
  <c r="K156" i="155"/>
  <c r="J156" i="155"/>
  <c r="C156" i="155"/>
  <c r="H156" i="155" s="1"/>
  <c r="B156" i="155"/>
  <c r="O155" i="155"/>
  <c r="L155" i="155"/>
  <c r="K155" i="155"/>
  <c r="J155" i="155"/>
  <c r="C155" i="155"/>
  <c r="H155" i="155" s="1"/>
  <c r="B155" i="155"/>
  <c r="O154" i="155"/>
  <c r="L154" i="155"/>
  <c r="K154" i="155"/>
  <c r="J154" i="155"/>
  <c r="C154" i="155"/>
  <c r="H154" i="155" s="1"/>
  <c r="B154" i="155"/>
  <c r="O153" i="155"/>
  <c r="L153" i="155"/>
  <c r="K153" i="155"/>
  <c r="J153" i="155"/>
  <c r="C153" i="155"/>
  <c r="H153" i="155" s="1"/>
  <c r="B153" i="155"/>
  <c r="O152" i="155"/>
  <c r="L152" i="155"/>
  <c r="K152" i="155"/>
  <c r="J152" i="155"/>
  <c r="C152" i="155"/>
  <c r="H152" i="155" s="1"/>
  <c r="B152" i="155"/>
  <c r="O151" i="155"/>
  <c r="L151" i="155"/>
  <c r="K151" i="155"/>
  <c r="J151" i="155"/>
  <c r="C151" i="155"/>
  <c r="H151" i="155" s="1"/>
  <c r="B151" i="155"/>
  <c r="O150" i="155"/>
  <c r="L150" i="155"/>
  <c r="K150" i="155"/>
  <c r="J150" i="155"/>
  <c r="C150" i="155"/>
  <c r="H150" i="155" s="1"/>
  <c r="B150" i="155"/>
  <c r="O149" i="155"/>
  <c r="L149" i="155"/>
  <c r="K149" i="155"/>
  <c r="J149" i="155"/>
  <c r="C149" i="155"/>
  <c r="H149" i="155" s="1"/>
  <c r="B149" i="155"/>
  <c r="O148" i="155"/>
  <c r="L148" i="155"/>
  <c r="K148" i="155"/>
  <c r="J148" i="155"/>
  <c r="C148" i="155"/>
  <c r="H148" i="155" s="1"/>
  <c r="B148" i="155"/>
  <c r="O147" i="155"/>
  <c r="L147" i="155"/>
  <c r="K147" i="155"/>
  <c r="J147" i="155"/>
  <c r="C147" i="155"/>
  <c r="H147" i="155" s="1"/>
  <c r="B147" i="155"/>
  <c r="O146" i="155"/>
  <c r="L146" i="155"/>
  <c r="K146" i="155"/>
  <c r="J146" i="155"/>
  <c r="C146" i="155"/>
  <c r="H146" i="155" s="1"/>
  <c r="B146" i="155"/>
  <c r="O145" i="155"/>
  <c r="L145" i="155"/>
  <c r="K145" i="155"/>
  <c r="J145" i="155"/>
  <c r="C145" i="155"/>
  <c r="H145" i="155" s="1"/>
  <c r="B145" i="155"/>
  <c r="O144" i="155"/>
  <c r="L144" i="155"/>
  <c r="K144" i="155"/>
  <c r="J144" i="155"/>
  <c r="C144" i="155"/>
  <c r="H144" i="155" s="1"/>
  <c r="B144" i="155"/>
  <c r="O143" i="155"/>
  <c r="L143" i="155"/>
  <c r="K143" i="155"/>
  <c r="J143" i="155"/>
  <c r="C143" i="155"/>
  <c r="H143" i="155" s="1"/>
  <c r="B143" i="155"/>
  <c r="O142" i="155"/>
  <c r="L142" i="155"/>
  <c r="K142" i="155"/>
  <c r="J142" i="155"/>
  <c r="C142" i="155"/>
  <c r="H142" i="155" s="1"/>
  <c r="B142" i="155"/>
  <c r="O141" i="155"/>
  <c r="L141" i="155"/>
  <c r="K141" i="155"/>
  <c r="J141" i="155"/>
  <c r="C141" i="155"/>
  <c r="H141" i="155" s="1"/>
  <c r="B141" i="155"/>
  <c r="O140" i="155"/>
  <c r="L140" i="155"/>
  <c r="K140" i="155"/>
  <c r="J140" i="155"/>
  <c r="C140" i="155"/>
  <c r="H140" i="155" s="1"/>
  <c r="B140" i="155"/>
  <c r="O139" i="155"/>
  <c r="L139" i="155"/>
  <c r="K139" i="155"/>
  <c r="J139" i="155"/>
  <c r="C139" i="155"/>
  <c r="H139" i="155" s="1"/>
  <c r="B139" i="155"/>
  <c r="O138" i="155"/>
  <c r="L138" i="155"/>
  <c r="K138" i="155"/>
  <c r="J138" i="155"/>
  <c r="C138" i="155"/>
  <c r="H138" i="155" s="1"/>
  <c r="B138" i="155"/>
  <c r="O137" i="155"/>
  <c r="L137" i="155"/>
  <c r="K137" i="155"/>
  <c r="J137" i="155"/>
  <c r="C137" i="155"/>
  <c r="H137" i="155" s="1"/>
  <c r="B137" i="155"/>
  <c r="O136" i="155"/>
  <c r="L136" i="155"/>
  <c r="K136" i="155"/>
  <c r="J136" i="155"/>
  <c r="C136" i="155"/>
  <c r="H136" i="155" s="1"/>
  <c r="B136" i="155"/>
  <c r="O135" i="155"/>
  <c r="L135" i="155"/>
  <c r="K135" i="155"/>
  <c r="J135" i="155"/>
  <c r="C135" i="155"/>
  <c r="H135" i="155" s="1"/>
  <c r="B135" i="155"/>
  <c r="O134" i="155"/>
  <c r="L134" i="155"/>
  <c r="K134" i="155"/>
  <c r="J134" i="155"/>
  <c r="C134" i="155"/>
  <c r="H134" i="155" s="1"/>
  <c r="B134" i="155"/>
  <c r="O133" i="155"/>
  <c r="L133" i="155"/>
  <c r="K133" i="155"/>
  <c r="J133" i="155"/>
  <c r="C133" i="155"/>
  <c r="H133" i="155" s="1"/>
  <c r="B133" i="155"/>
  <c r="O132" i="155"/>
  <c r="L132" i="155"/>
  <c r="K132" i="155"/>
  <c r="J132" i="155"/>
  <c r="C132" i="155"/>
  <c r="H132" i="155" s="1"/>
  <c r="B132" i="155"/>
  <c r="O131" i="155"/>
  <c r="L131" i="155"/>
  <c r="K131" i="155"/>
  <c r="J131" i="155"/>
  <c r="C131" i="155"/>
  <c r="H131" i="155" s="1"/>
  <c r="B131" i="155"/>
  <c r="O130" i="155"/>
  <c r="L130" i="155"/>
  <c r="K130" i="155"/>
  <c r="J130" i="155"/>
  <c r="C130" i="155"/>
  <c r="H130" i="155" s="1"/>
  <c r="B130" i="155"/>
  <c r="O129" i="155"/>
  <c r="L129" i="155"/>
  <c r="K129" i="155"/>
  <c r="J129" i="155"/>
  <c r="C129" i="155"/>
  <c r="H129" i="155" s="1"/>
  <c r="B129" i="155"/>
  <c r="O128" i="155"/>
  <c r="L128" i="155"/>
  <c r="K128" i="155"/>
  <c r="J128" i="155"/>
  <c r="C128" i="155"/>
  <c r="H128" i="155" s="1"/>
  <c r="B128" i="155"/>
  <c r="O127" i="155"/>
  <c r="L127" i="155"/>
  <c r="K127" i="155"/>
  <c r="J127" i="155"/>
  <c r="C127" i="155"/>
  <c r="H127" i="155" s="1"/>
  <c r="B127" i="155"/>
  <c r="O126" i="155"/>
  <c r="L126" i="155"/>
  <c r="K126" i="155"/>
  <c r="J126" i="155"/>
  <c r="C126" i="155"/>
  <c r="H126" i="155" s="1"/>
  <c r="B126" i="155"/>
  <c r="O125" i="155"/>
  <c r="L125" i="155"/>
  <c r="K125" i="155"/>
  <c r="J125" i="155"/>
  <c r="C125" i="155"/>
  <c r="H125" i="155" s="1"/>
  <c r="B125" i="155"/>
  <c r="O124" i="155"/>
  <c r="L124" i="155"/>
  <c r="K124" i="155"/>
  <c r="J124" i="155"/>
  <c r="C124" i="155"/>
  <c r="H124" i="155" s="1"/>
  <c r="B124" i="155"/>
  <c r="O123" i="155"/>
  <c r="L123" i="155"/>
  <c r="K123" i="155"/>
  <c r="J123" i="155"/>
  <c r="C123" i="155"/>
  <c r="H123" i="155" s="1"/>
  <c r="B123" i="155"/>
  <c r="O122" i="155"/>
  <c r="L122" i="155"/>
  <c r="K122" i="155"/>
  <c r="J122" i="155"/>
  <c r="C122" i="155"/>
  <c r="H122" i="155" s="1"/>
  <c r="B122" i="155"/>
  <c r="O121" i="155"/>
  <c r="L121" i="155"/>
  <c r="K121" i="155"/>
  <c r="J121" i="155"/>
  <c r="C121" i="155"/>
  <c r="H121" i="155" s="1"/>
  <c r="B121" i="155"/>
  <c r="O120" i="155"/>
  <c r="L120" i="155"/>
  <c r="K120" i="155"/>
  <c r="J120" i="155"/>
  <c r="C120" i="155"/>
  <c r="H120" i="155" s="1"/>
  <c r="B120" i="155"/>
  <c r="O119" i="155"/>
  <c r="L119" i="155"/>
  <c r="K119" i="155"/>
  <c r="J119" i="155"/>
  <c r="C119" i="155"/>
  <c r="H119" i="155" s="1"/>
  <c r="B119" i="155"/>
  <c r="O118" i="155"/>
  <c r="L118" i="155"/>
  <c r="K118" i="155"/>
  <c r="J118" i="155"/>
  <c r="C118" i="155"/>
  <c r="H118" i="155" s="1"/>
  <c r="B118" i="155"/>
  <c r="O117" i="155"/>
  <c r="L117" i="155"/>
  <c r="K117" i="155"/>
  <c r="J117" i="155"/>
  <c r="C117" i="155"/>
  <c r="H117" i="155" s="1"/>
  <c r="B117" i="155"/>
  <c r="O116" i="155"/>
  <c r="L116" i="155"/>
  <c r="K116" i="155"/>
  <c r="J116" i="155"/>
  <c r="C116" i="155"/>
  <c r="H116" i="155" s="1"/>
  <c r="B116" i="155"/>
  <c r="O115" i="155"/>
  <c r="L115" i="155"/>
  <c r="K115" i="155"/>
  <c r="J115" i="155"/>
  <c r="C115" i="155"/>
  <c r="H115" i="155" s="1"/>
  <c r="B115" i="155"/>
  <c r="O114" i="155"/>
  <c r="L114" i="155"/>
  <c r="K114" i="155"/>
  <c r="J114" i="155"/>
  <c r="C114" i="155"/>
  <c r="H114" i="155" s="1"/>
  <c r="B114" i="155"/>
  <c r="O113" i="155"/>
  <c r="L113" i="155"/>
  <c r="K113" i="155"/>
  <c r="J113" i="155"/>
  <c r="C113" i="155"/>
  <c r="H113" i="155" s="1"/>
  <c r="B113" i="155"/>
  <c r="O112" i="155"/>
  <c r="L112" i="155"/>
  <c r="K112" i="155"/>
  <c r="J112" i="155"/>
  <c r="C112" i="155"/>
  <c r="H112" i="155" s="1"/>
  <c r="B112" i="155"/>
  <c r="O111" i="155"/>
  <c r="L111" i="155"/>
  <c r="K111" i="155"/>
  <c r="J111" i="155"/>
  <c r="C111" i="155"/>
  <c r="H111" i="155" s="1"/>
  <c r="B111" i="155"/>
  <c r="O110" i="155"/>
  <c r="L110" i="155"/>
  <c r="K110" i="155"/>
  <c r="J110" i="155"/>
  <c r="C110" i="155"/>
  <c r="H110" i="155" s="1"/>
  <c r="B110" i="155"/>
  <c r="O109" i="155"/>
  <c r="L109" i="155"/>
  <c r="K109" i="155"/>
  <c r="J109" i="155"/>
  <c r="C109" i="155"/>
  <c r="H109" i="155" s="1"/>
  <c r="B109" i="155"/>
  <c r="O108" i="155"/>
  <c r="L108" i="155"/>
  <c r="K108" i="155"/>
  <c r="J108" i="155"/>
  <c r="C108" i="155"/>
  <c r="H108" i="155" s="1"/>
  <c r="B108" i="155"/>
  <c r="O107" i="155"/>
  <c r="L107" i="155"/>
  <c r="K107" i="155"/>
  <c r="J107" i="155"/>
  <c r="C107" i="155"/>
  <c r="H107" i="155" s="1"/>
  <c r="B107" i="155"/>
  <c r="O106" i="155"/>
  <c r="L106" i="155"/>
  <c r="K106" i="155"/>
  <c r="J106" i="155"/>
  <c r="C106" i="155"/>
  <c r="H106" i="155" s="1"/>
  <c r="B106" i="155"/>
  <c r="O105" i="155"/>
  <c r="L105" i="155"/>
  <c r="K105" i="155"/>
  <c r="J105" i="155"/>
  <c r="C105" i="155"/>
  <c r="H105" i="155" s="1"/>
  <c r="B105" i="155"/>
  <c r="O104" i="155"/>
  <c r="L104" i="155"/>
  <c r="K104" i="155"/>
  <c r="J104" i="155"/>
  <c r="C104" i="155"/>
  <c r="H104" i="155" s="1"/>
  <c r="B104" i="155"/>
  <c r="O103" i="155"/>
  <c r="L103" i="155"/>
  <c r="K103" i="155"/>
  <c r="J103" i="155"/>
  <c r="C103" i="155"/>
  <c r="H103" i="155" s="1"/>
  <c r="B103" i="155"/>
  <c r="O102" i="155"/>
  <c r="L102" i="155"/>
  <c r="K102" i="155"/>
  <c r="J102" i="155"/>
  <c r="C102" i="155"/>
  <c r="H102" i="155" s="1"/>
  <c r="B102" i="155"/>
  <c r="O101" i="155"/>
  <c r="L101" i="155"/>
  <c r="K101" i="155"/>
  <c r="J101" i="155"/>
  <c r="C101" i="155"/>
  <c r="H101" i="155" s="1"/>
  <c r="B101" i="155"/>
  <c r="O100" i="155"/>
  <c r="L100" i="155"/>
  <c r="K100" i="155"/>
  <c r="J100" i="155"/>
  <c r="C100" i="155"/>
  <c r="H100" i="155" s="1"/>
  <c r="B100" i="155"/>
  <c r="O99" i="155"/>
  <c r="L99" i="155"/>
  <c r="K99" i="155"/>
  <c r="J99" i="155"/>
  <c r="C99" i="155"/>
  <c r="H99" i="155" s="1"/>
  <c r="B99" i="155"/>
  <c r="O98" i="155"/>
  <c r="L98" i="155"/>
  <c r="K98" i="155"/>
  <c r="J98" i="155"/>
  <c r="C98" i="155"/>
  <c r="H98" i="155" s="1"/>
  <c r="B98" i="155"/>
  <c r="O97" i="155"/>
  <c r="L97" i="155"/>
  <c r="K97" i="155"/>
  <c r="J97" i="155"/>
  <c r="C97" i="155"/>
  <c r="H97" i="155" s="1"/>
  <c r="B97" i="155"/>
  <c r="O96" i="155"/>
  <c r="L96" i="155"/>
  <c r="K96" i="155"/>
  <c r="J96" i="155"/>
  <c r="C96" i="155"/>
  <c r="H96" i="155" s="1"/>
  <c r="B96" i="155"/>
  <c r="O95" i="155"/>
  <c r="L95" i="155"/>
  <c r="K95" i="155"/>
  <c r="J95" i="155"/>
  <c r="C95" i="155"/>
  <c r="H95" i="155" s="1"/>
  <c r="B95" i="155"/>
  <c r="O94" i="155"/>
  <c r="L94" i="155"/>
  <c r="K94" i="155"/>
  <c r="J94" i="155"/>
  <c r="C94" i="155"/>
  <c r="H94" i="155" s="1"/>
  <c r="B94" i="155"/>
  <c r="O93" i="155"/>
  <c r="L93" i="155"/>
  <c r="K93" i="155"/>
  <c r="J93" i="155"/>
  <c r="C93" i="155"/>
  <c r="H93" i="155" s="1"/>
  <c r="B93" i="155"/>
  <c r="O92" i="155"/>
  <c r="L92" i="155"/>
  <c r="K92" i="155"/>
  <c r="J92" i="155"/>
  <c r="C92" i="155"/>
  <c r="H92" i="155" s="1"/>
  <c r="B92" i="155"/>
  <c r="O91" i="155"/>
  <c r="L91" i="155"/>
  <c r="K91" i="155"/>
  <c r="J91" i="155"/>
  <c r="C91" i="155"/>
  <c r="H91" i="155" s="1"/>
  <c r="B91" i="155"/>
  <c r="O90" i="155"/>
  <c r="L90" i="155"/>
  <c r="K90" i="155"/>
  <c r="J90" i="155"/>
  <c r="C90" i="155"/>
  <c r="H90" i="155" s="1"/>
  <c r="B90" i="155"/>
  <c r="O89" i="155"/>
  <c r="L89" i="155"/>
  <c r="K89" i="155"/>
  <c r="J89" i="155"/>
  <c r="C89" i="155"/>
  <c r="H89" i="155" s="1"/>
  <c r="B89" i="155"/>
  <c r="O88" i="155"/>
  <c r="L88" i="155"/>
  <c r="K88" i="155"/>
  <c r="J88" i="155"/>
  <c r="C88" i="155"/>
  <c r="H88" i="155" s="1"/>
  <c r="B88" i="155"/>
  <c r="O87" i="155"/>
  <c r="L87" i="155"/>
  <c r="K87" i="155"/>
  <c r="J87" i="155"/>
  <c r="C87" i="155"/>
  <c r="H87" i="155" s="1"/>
  <c r="B87" i="155"/>
  <c r="O86" i="155"/>
  <c r="L86" i="155"/>
  <c r="K86" i="155"/>
  <c r="J86" i="155"/>
  <c r="C86" i="155"/>
  <c r="H86" i="155" s="1"/>
  <c r="B86" i="155"/>
  <c r="O85" i="155"/>
  <c r="L85" i="155"/>
  <c r="K85" i="155"/>
  <c r="J85" i="155"/>
  <c r="C85" i="155"/>
  <c r="H85" i="155" s="1"/>
  <c r="B85" i="155"/>
  <c r="O84" i="155"/>
  <c r="L84" i="155"/>
  <c r="K84" i="155"/>
  <c r="J84" i="155"/>
  <c r="C84" i="155"/>
  <c r="H84" i="155" s="1"/>
  <c r="B84" i="155"/>
  <c r="O83" i="155"/>
  <c r="L83" i="155"/>
  <c r="K83" i="155"/>
  <c r="J83" i="155"/>
  <c r="C83" i="155"/>
  <c r="H83" i="155" s="1"/>
  <c r="B83" i="155"/>
  <c r="O82" i="155"/>
  <c r="L82" i="155"/>
  <c r="K82" i="155"/>
  <c r="J82" i="155"/>
  <c r="C82" i="155"/>
  <c r="H82" i="155" s="1"/>
  <c r="B82" i="155"/>
  <c r="O81" i="155"/>
  <c r="L81" i="155"/>
  <c r="K81" i="155"/>
  <c r="J81" i="155"/>
  <c r="C81" i="155"/>
  <c r="H81" i="155" s="1"/>
  <c r="B81" i="155"/>
  <c r="O80" i="155"/>
  <c r="L80" i="155"/>
  <c r="K80" i="155"/>
  <c r="J80" i="155"/>
  <c r="C80" i="155"/>
  <c r="H80" i="155" s="1"/>
  <c r="B80" i="155"/>
  <c r="O79" i="155"/>
  <c r="L79" i="155"/>
  <c r="K79" i="155"/>
  <c r="J79" i="155"/>
  <c r="C79" i="155"/>
  <c r="H79" i="155" s="1"/>
  <c r="B79" i="155"/>
  <c r="O78" i="155"/>
  <c r="L78" i="155"/>
  <c r="K78" i="155"/>
  <c r="J78" i="155"/>
  <c r="C78" i="155"/>
  <c r="H78" i="155" s="1"/>
  <c r="B78" i="155"/>
  <c r="O77" i="155"/>
  <c r="L77" i="155"/>
  <c r="K77" i="155"/>
  <c r="J77" i="155"/>
  <c r="C77" i="155"/>
  <c r="H77" i="155" s="1"/>
  <c r="B77" i="155"/>
  <c r="O76" i="155"/>
  <c r="L76" i="155"/>
  <c r="K76" i="155"/>
  <c r="J76" i="155"/>
  <c r="C76" i="155"/>
  <c r="H76" i="155" s="1"/>
  <c r="B76" i="155"/>
  <c r="O75" i="155"/>
  <c r="L75" i="155"/>
  <c r="K75" i="155"/>
  <c r="J75" i="155"/>
  <c r="C75" i="155"/>
  <c r="H75" i="155" s="1"/>
  <c r="B75" i="155"/>
  <c r="O74" i="155"/>
  <c r="L74" i="155"/>
  <c r="K74" i="155"/>
  <c r="J74" i="155"/>
  <c r="C74" i="155"/>
  <c r="H74" i="155" s="1"/>
  <c r="B74" i="155"/>
  <c r="O73" i="155"/>
  <c r="L73" i="155"/>
  <c r="K73" i="155"/>
  <c r="J73" i="155"/>
  <c r="C73" i="155"/>
  <c r="H73" i="155" s="1"/>
  <c r="B73" i="155"/>
  <c r="O72" i="155"/>
  <c r="L72" i="155"/>
  <c r="K72" i="155"/>
  <c r="J72" i="155"/>
  <c r="C72" i="155"/>
  <c r="H72" i="155" s="1"/>
  <c r="B72" i="155"/>
  <c r="O71" i="155"/>
  <c r="L71" i="155"/>
  <c r="K71" i="155"/>
  <c r="J71" i="155"/>
  <c r="C71" i="155"/>
  <c r="H71" i="155" s="1"/>
  <c r="B71" i="155"/>
  <c r="O70" i="155"/>
  <c r="L70" i="155"/>
  <c r="K70" i="155"/>
  <c r="J70" i="155"/>
  <c r="C70" i="155"/>
  <c r="H70" i="155" s="1"/>
  <c r="B70" i="155"/>
  <c r="O69" i="155"/>
  <c r="L69" i="155"/>
  <c r="K69" i="155"/>
  <c r="J69" i="155"/>
  <c r="C69" i="155"/>
  <c r="H69" i="155" s="1"/>
  <c r="B69" i="155"/>
  <c r="O68" i="155"/>
  <c r="L68" i="155"/>
  <c r="K68" i="155"/>
  <c r="J68" i="155"/>
  <c r="C68" i="155"/>
  <c r="H68" i="155" s="1"/>
  <c r="B68" i="155"/>
  <c r="O67" i="155"/>
  <c r="L67" i="155"/>
  <c r="K67" i="155"/>
  <c r="J67" i="155"/>
  <c r="C67" i="155"/>
  <c r="H67" i="155" s="1"/>
  <c r="B67" i="155"/>
  <c r="O66" i="155"/>
  <c r="L66" i="155"/>
  <c r="K66" i="155"/>
  <c r="J66" i="155"/>
  <c r="C66" i="155"/>
  <c r="H66" i="155" s="1"/>
  <c r="B66" i="155"/>
  <c r="O65" i="155"/>
  <c r="L65" i="155"/>
  <c r="K65" i="155"/>
  <c r="J65" i="155"/>
  <c r="C65" i="155"/>
  <c r="H65" i="155" s="1"/>
  <c r="B65" i="155"/>
  <c r="O64" i="155"/>
  <c r="L64" i="155"/>
  <c r="K64" i="155"/>
  <c r="J64" i="155"/>
  <c r="C64" i="155"/>
  <c r="H64" i="155" s="1"/>
  <c r="B64" i="155"/>
  <c r="O63" i="155"/>
  <c r="L63" i="155"/>
  <c r="K63" i="155"/>
  <c r="J63" i="155"/>
  <c r="C63" i="155"/>
  <c r="H63" i="155" s="1"/>
  <c r="B63" i="155"/>
  <c r="O62" i="155"/>
  <c r="L62" i="155"/>
  <c r="K62" i="155"/>
  <c r="J62" i="155"/>
  <c r="C62" i="155"/>
  <c r="H62" i="155" s="1"/>
  <c r="B62" i="155"/>
  <c r="O61" i="155"/>
  <c r="L61" i="155"/>
  <c r="K61" i="155"/>
  <c r="J61" i="155"/>
  <c r="C61" i="155"/>
  <c r="H61" i="155" s="1"/>
  <c r="B61" i="155"/>
  <c r="O60" i="155"/>
  <c r="L60" i="155"/>
  <c r="K60" i="155"/>
  <c r="J60" i="155"/>
  <c r="C60" i="155"/>
  <c r="H60" i="155" s="1"/>
  <c r="B60" i="155"/>
  <c r="O59" i="155"/>
  <c r="L59" i="155"/>
  <c r="K59" i="155"/>
  <c r="J59" i="155"/>
  <c r="C59" i="155"/>
  <c r="H59" i="155" s="1"/>
  <c r="B59" i="155"/>
  <c r="O58" i="155"/>
  <c r="L58" i="155"/>
  <c r="K58" i="155"/>
  <c r="J58" i="155"/>
  <c r="C58" i="155"/>
  <c r="H58" i="155" s="1"/>
  <c r="B58" i="155"/>
  <c r="O57" i="155"/>
  <c r="L57" i="155"/>
  <c r="K57" i="155"/>
  <c r="J57" i="155"/>
  <c r="C57" i="155"/>
  <c r="H57" i="155" s="1"/>
  <c r="B57" i="155"/>
  <c r="O56" i="155"/>
  <c r="L56" i="155"/>
  <c r="K56" i="155"/>
  <c r="J56" i="155"/>
  <c r="C56" i="155"/>
  <c r="H56" i="155" s="1"/>
  <c r="B56" i="155"/>
  <c r="O55" i="155"/>
  <c r="L55" i="155"/>
  <c r="K55" i="155"/>
  <c r="J55" i="155"/>
  <c r="C55" i="155"/>
  <c r="H55" i="155" s="1"/>
  <c r="B55" i="155"/>
  <c r="O54" i="155"/>
  <c r="L54" i="155"/>
  <c r="K54" i="155"/>
  <c r="J54" i="155"/>
  <c r="C54" i="155"/>
  <c r="H54" i="155" s="1"/>
  <c r="B54" i="155"/>
  <c r="O53" i="155"/>
  <c r="L53" i="155"/>
  <c r="K53" i="155"/>
  <c r="J53" i="155"/>
  <c r="C53" i="155"/>
  <c r="H53" i="155" s="1"/>
  <c r="B53" i="155"/>
  <c r="O52" i="155"/>
  <c r="L52" i="155"/>
  <c r="K52" i="155"/>
  <c r="J52" i="155"/>
  <c r="C52" i="155"/>
  <c r="H52" i="155" s="1"/>
  <c r="B52" i="155"/>
  <c r="O51" i="155"/>
  <c r="L51" i="155"/>
  <c r="K51" i="155"/>
  <c r="J51" i="155"/>
  <c r="C51" i="155"/>
  <c r="H51" i="155" s="1"/>
  <c r="B51" i="155"/>
  <c r="O50" i="155"/>
  <c r="L50" i="155"/>
  <c r="K50" i="155"/>
  <c r="J50" i="155"/>
  <c r="C50" i="155"/>
  <c r="H50" i="155" s="1"/>
  <c r="B50" i="155"/>
  <c r="O49" i="155"/>
  <c r="L49" i="155"/>
  <c r="K49" i="155"/>
  <c r="J49" i="155"/>
  <c r="C49" i="155"/>
  <c r="H49" i="155" s="1"/>
  <c r="B49" i="155"/>
  <c r="O48" i="155"/>
  <c r="L48" i="155"/>
  <c r="K48" i="155"/>
  <c r="J48" i="155"/>
  <c r="C48" i="155"/>
  <c r="H48" i="155" s="1"/>
  <c r="B48" i="155"/>
  <c r="O47" i="155"/>
  <c r="L47" i="155"/>
  <c r="K47" i="155"/>
  <c r="J47" i="155"/>
  <c r="C47" i="155"/>
  <c r="H47" i="155" s="1"/>
  <c r="B47" i="155"/>
  <c r="O46" i="155"/>
  <c r="L46" i="155"/>
  <c r="K46" i="155"/>
  <c r="J46" i="155"/>
  <c r="C46" i="155"/>
  <c r="H46" i="155" s="1"/>
  <c r="B46" i="155"/>
  <c r="O45" i="155"/>
  <c r="L45" i="155"/>
  <c r="K45" i="155"/>
  <c r="J45" i="155"/>
  <c r="C45" i="155"/>
  <c r="H45" i="155" s="1"/>
  <c r="B45" i="155"/>
  <c r="O44" i="155"/>
  <c r="L44" i="155"/>
  <c r="K44" i="155"/>
  <c r="J44" i="155"/>
  <c r="C44" i="155"/>
  <c r="H44" i="155" s="1"/>
  <c r="B44" i="155"/>
  <c r="O43" i="155"/>
  <c r="L43" i="155"/>
  <c r="K43" i="155"/>
  <c r="J43" i="155"/>
  <c r="C43" i="155"/>
  <c r="H43" i="155" s="1"/>
  <c r="B43" i="155"/>
  <c r="O42" i="155"/>
  <c r="L42" i="155"/>
  <c r="K42" i="155"/>
  <c r="J42" i="155"/>
  <c r="C42" i="155"/>
  <c r="H42" i="155" s="1"/>
  <c r="B42" i="155"/>
  <c r="O41" i="155"/>
  <c r="L41" i="155"/>
  <c r="K41" i="155"/>
  <c r="J41" i="155"/>
  <c r="C41" i="155"/>
  <c r="H41" i="155" s="1"/>
  <c r="B41" i="155"/>
  <c r="O40" i="155"/>
  <c r="L40" i="155"/>
  <c r="K40" i="155"/>
  <c r="J40" i="155"/>
  <c r="C40" i="155"/>
  <c r="H40" i="155" s="1"/>
  <c r="B40" i="155"/>
  <c r="O39" i="155"/>
  <c r="L39" i="155"/>
  <c r="K39" i="155"/>
  <c r="J39" i="155"/>
  <c r="C39" i="155"/>
  <c r="H39" i="155" s="1"/>
  <c r="B39" i="155"/>
  <c r="O38" i="155"/>
  <c r="L38" i="155"/>
  <c r="K38" i="155"/>
  <c r="J38" i="155"/>
  <c r="C38" i="155"/>
  <c r="H38" i="155" s="1"/>
  <c r="B38" i="155"/>
  <c r="O37" i="155"/>
  <c r="L37" i="155"/>
  <c r="K37" i="155"/>
  <c r="J37" i="155"/>
  <c r="C37" i="155"/>
  <c r="H37" i="155" s="1"/>
  <c r="B37" i="155"/>
  <c r="O36" i="155"/>
  <c r="L36" i="155"/>
  <c r="K36" i="155"/>
  <c r="J36" i="155"/>
  <c r="C36" i="155"/>
  <c r="H36" i="155" s="1"/>
  <c r="B36" i="155"/>
  <c r="O35" i="155"/>
  <c r="L35" i="155"/>
  <c r="K35" i="155"/>
  <c r="J35" i="155"/>
  <c r="C35" i="155"/>
  <c r="H35" i="155" s="1"/>
  <c r="B35" i="155"/>
  <c r="O34" i="155"/>
  <c r="L34" i="155"/>
  <c r="K34" i="155"/>
  <c r="J34" i="155"/>
  <c r="C34" i="155"/>
  <c r="H34" i="155" s="1"/>
  <c r="B34" i="155"/>
  <c r="O33" i="155"/>
  <c r="L33" i="155"/>
  <c r="K33" i="155"/>
  <c r="J33" i="155"/>
  <c r="C33" i="155"/>
  <c r="H33" i="155" s="1"/>
  <c r="B33" i="155"/>
  <c r="O32" i="155"/>
  <c r="L32" i="155"/>
  <c r="K32" i="155"/>
  <c r="J32" i="155"/>
  <c r="C32" i="155"/>
  <c r="H32" i="155" s="1"/>
  <c r="B32" i="155"/>
  <c r="O31" i="155"/>
  <c r="L31" i="155"/>
  <c r="K31" i="155"/>
  <c r="J31" i="155"/>
  <c r="C31" i="155"/>
  <c r="H31" i="155" s="1"/>
  <c r="B31" i="155"/>
  <c r="O30" i="155"/>
  <c r="L30" i="155"/>
  <c r="K30" i="155"/>
  <c r="J30" i="155"/>
  <c r="C30" i="155"/>
  <c r="H30" i="155" s="1"/>
  <c r="B30" i="155"/>
  <c r="O18" i="155"/>
  <c r="L18" i="155"/>
  <c r="K18" i="155"/>
  <c r="J18" i="155"/>
  <c r="C18" i="155"/>
  <c r="H18" i="155" s="1"/>
  <c r="B18" i="155"/>
  <c r="O17" i="155"/>
  <c r="L17" i="155"/>
  <c r="K17" i="155"/>
  <c r="J17" i="155"/>
  <c r="C17" i="155"/>
  <c r="H17" i="155" s="1"/>
  <c r="B17" i="155"/>
  <c r="A17" i="155"/>
  <c r="O16" i="155"/>
  <c r="L16" i="155"/>
  <c r="K16" i="155"/>
  <c r="J16" i="155"/>
  <c r="C16" i="155"/>
  <c r="H16" i="155" s="1"/>
  <c r="B16" i="155"/>
  <c r="A16" i="155"/>
  <c r="A43" i="155" s="1"/>
  <c r="O15" i="155"/>
  <c r="L15" i="155"/>
  <c r="K15" i="155"/>
  <c r="J15" i="155"/>
  <c r="C15" i="155"/>
  <c r="H15" i="155" s="1"/>
  <c r="B15" i="155"/>
  <c r="A15" i="155"/>
  <c r="A33" i="155" s="1"/>
  <c r="O14" i="155"/>
  <c r="L14" i="155"/>
  <c r="K14" i="155"/>
  <c r="J14" i="155"/>
  <c r="C14" i="155"/>
  <c r="H14" i="155" s="1"/>
  <c r="B14" i="155"/>
  <c r="O13" i="155"/>
  <c r="L13" i="155"/>
  <c r="K13" i="155"/>
  <c r="J13" i="155"/>
  <c r="C13" i="155"/>
  <c r="H13" i="155" s="1"/>
  <c r="B13" i="155"/>
  <c r="A13" i="155"/>
  <c r="A166" i="155" s="1"/>
  <c r="O12" i="155"/>
  <c r="L12" i="155"/>
  <c r="K12" i="155"/>
  <c r="J12" i="155"/>
  <c r="C12" i="155"/>
  <c r="H12" i="155" s="1"/>
  <c r="B12" i="155"/>
  <c r="A12" i="155"/>
  <c r="A30" i="155" s="1"/>
  <c r="O11" i="155"/>
  <c r="L11" i="155"/>
  <c r="K11" i="155"/>
  <c r="J11" i="155"/>
  <c r="C11" i="155"/>
  <c r="H11" i="155" s="1"/>
  <c r="B11" i="155"/>
  <c r="A11" i="155"/>
  <c r="A191" i="155" s="1"/>
  <c r="O10" i="155"/>
  <c r="L10" i="155"/>
  <c r="K10" i="155"/>
  <c r="J10" i="155"/>
  <c r="C10" i="155"/>
  <c r="H10" i="155" s="1"/>
  <c r="B10" i="155"/>
  <c r="A10" i="155"/>
  <c r="A37" i="155" s="1"/>
  <c r="O9" i="155"/>
  <c r="L9" i="155"/>
  <c r="K9" i="155"/>
  <c r="J9" i="155"/>
  <c r="C9" i="155"/>
  <c r="H9" i="155" s="1"/>
  <c r="B9" i="155"/>
  <c r="A9" i="155"/>
  <c r="A54" i="155" s="1"/>
  <c r="A36" i="155" l="1"/>
  <c r="A61" i="155"/>
  <c r="A115" i="155"/>
  <c r="A25" i="155"/>
  <c r="A79" i="155"/>
  <c r="A72" i="155"/>
  <c r="A24" i="155"/>
  <c r="A112" i="155"/>
  <c r="A202" i="155"/>
  <c r="A40" i="155"/>
  <c r="A58" i="155"/>
  <c r="A130" i="155"/>
  <c r="A21" i="155"/>
  <c r="A22" i="155"/>
  <c r="A76" i="155"/>
  <c r="A18" i="155"/>
  <c r="A137" i="155"/>
  <c r="A173" i="155"/>
  <c r="A207" i="155"/>
  <c r="A189" i="155"/>
  <c r="A171" i="155"/>
  <c r="A153" i="155"/>
  <c r="A135" i="155"/>
  <c r="A117" i="155"/>
  <c r="A99" i="155"/>
  <c r="A81" i="155"/>
  <c r="A63" i="155"/>
  <c r="A45" i="155"/>
  <c r="A193" i="155"/>
  <c r="A175" i="155"/>
  <c r="A157" i="155"/>
  <c r="A139" i="155"/>
  <c r="A121" i="155"/>
  <c r="A103" i="155"/>
  <c r="A85" i="155"/>
  <c r="A67" i="155"/>
  <c r="A49" i="155"/>
  <c r="A196" i="155"/>
  <c r="A178" i="155"/>
  <c r="A160" i="155"/>
  <c r="A142" i="155"/>
  <c r="A124" i="155"/>
  <c r="A106" i="155"/>
  <c r="A88" i="155"/>
  <c r="A70" i="155"/>
  <c r="A52" i="155"/>
  <c r="A20" i="155"/>
  <c r="A27" i="155"/>
  <c r="A31" i="155"/>
  <c r="A34" i="155"/>
  <c r="A38" i="155"/>
  <c r="A83" i="155"/>
  <c r="A94" i="155"/>
  <c r="A97" i="155"/>
  <c r="A126" i="155"/>
  <c r="A133" i="155"/>
  <c r="A162" i="155"/>
  <c r="A169" i="155"/>
  <c r="A198" i="155"/>
  <c r="A205" i="155"/>
  <c r="A206" i="155"/>
  <c r="A188" i="155"/>
  <c r="A170" i="155"/>
  <c r="A152" i="155"/>
  <c r="A134" i="155"/>
  <c r="A116" i="155"/>
  <c r="A98" i="155"/>
  <c r="A80" i="155"/>
  <c r="A62" i="155"/>
  <c r="A44" i="155"/>
  <c r="A197" i="155"/>
  <c r="A179" i="155"/>
  <c r="A161" i="155"/>
  <c r="A143" i="155"/>
  <c r="A125" i="155"/>
  <c r="A107" i="155"/>
  <c r="A89" i="155"/>
  <c r="A71" i="155"/>
  <c r="A53" i="155"/>
  <c r="A35" i="155"/>
  <c r="A26" i="155"/>
  <c r="A119" i="155"/>
  <c r="A148" i="155"/>
  <c r="A155" i="155"/>
  <c r="A184" i="155"/>
  <c r="A199" i="155"/>
  <c r="A181" i="155"/>
  <c r="A163" i="155"/>
  <c r="A145" i="155"/>
  <c r="A127" i="155"/>
  <c r="A109" i="155"/>
  <c r="A91" i="155"/>
  <c r="A73" i="155"/>
  <c r="A55" i="155"/>
  <c r="A208" i="155"/>
  <c r="A190" i="155"/>
  <c r="A172" i="155"/>
  <c r="A154" i="155"/>
  <c r="A136" i="155"/>
  <c r="A118" i="155"/>
  <c r="A100" i="155"/>
  <c r="A82" i="155"/>
  <c r="A64" i="155"/>
  <c r="A46" i="155"/>
  <c r="A28" i="155"/>
  <c r="A192" i="155"/>
  <c r="A174" i="155"/>
  <c r="A156" i="155"/>
  <c r="A138" i="155"/>
  <c r="A120" i="155"/>
  <c r="A102" i="155"/>
  <c r="A84" i="155"/>
  <c r="A66" i="155"/>
  <c r="A48" i="155"/>
  <c r="A201" i="155"/>
  <c r="A183" i="155"/>
  <c r="A165" i="155"/>
  <c r="A147" i="155"/>
  <c r="A129" i="155"/>
  <c r="A111" i="155"/>
  <c r="A93" i="155"/>
  <c r="A75" i="155"/>
  <c r="A57" i="155"/>
  <c r="A195" i="155"/>
  <c r="A177" i="155"/>
  <c r="A159" i="155"/>
  <c r="A141" i="155"/>
  <c r="A123" i="155"/>
  <c r="A105" i="155"/>
  <c r="A87" i="155"/>
  <c r="A69" i="155"/>
  <c r="A51" i="155"/>
  <c r="A204" i="155"/>
  <c r="A186" i="155"/>
  <c r="A168" i="155"/>
  <c r="A150" i="155"/>
  <c r="A132" i="155"/>
  <c r="A114" i="155"/>
  <c r="A96" i="155"/>
  <c r="A78" i="155"/>
  <c r="A60" i="155"/>
  <c r="A42" i="155"/>
  <c r="A19" i="155"/>
  <c r="A200" i="155"/>
  <c r="A182" i="155"/>
  <c r="A164" i="155"/>
  <c r="A146" i="155"/>
  <c r="A128" i="155"/>
  <c r="A110" i="155"/>
  <c r="A92" i="155"/>
  <c r="A74" i="155"/>
  <c r="A56" i="155"/>
  <c r="A29" i="155"/>
  <c r="A39" i="155"/>
  <c r="A47" i="155"/>
  <c r="A65" i="155"/>
  <c r="A90" i="155"/>
  <c r="A101" i="155"/>
  <c r="A108" i="155"/>
  <c r="A144" i="155"/>
  <c r="A151" i="155"/>
  <c r="A180" i="155"/>
  <c r="A187" i="155"/>
  <c r="E22" i="103" l="1"/>
  <c r="E23" i="103"/>
  <c r="F10" i="154" l="1"/>
  <c r="G10" i="154"/>
  <c r="F11" i="154"/>
  <c r="G11" i="154"/>
  <c r="F12" i="154"/>
  <c r="G12" i="154"/>
  <c r="F13" i="154"/>
  <c r="G13" i="154"/>
  <c r="F14" i="154"/>
  <c r="G14" i="154"/>
  <c r="F15" i="154"/>
  <c r="G15" i="154"/>
  <c r="F16" i="154"/>
  <c r="G16" i="154"/>
  <c r="F17" i="154"/>
  <c r="G17" i="154"/>
  <c r="F18" i="154"/>
  <c r="G18" i="154"/>
  <c r="F36" i="154"/>
  <c r="G36" i="154"/>
  <c r="F37" i="154"/>
  <c r="G37" i="154"/>
  <c r="F38" i="154"/>
  <c r="G38" i="154"/>
  <c r="F39" i="154"/>
  <c r="G39" i="154"/>
  <c r="F40" i="154"/>
  <c r="G40" i="154"/>
  <c r="F41" i="154"/>
  <c r="G41" i="154"/>
  <c r="F42" i="154"/>
  <c r="G42" i="154"/>
  <c r="F43" i="154"/>
  <c r="G43" i="154"/>
  <c r="F44" i="154"/>
  <c r="G44" i="154"/>
  <c r="F45" i="154"/>
  <c r="G45" i="154"/>
  <c r="F46" i="154"/>
  <c r="G46" i="154"/>
  <c r="F47" i="154"/>
  <c r="G47" i="154"/>
  <c r="F48" i="154"/>
  <c r="G48" i="154"/>
  <c r="F49" i="154"/>
  <c r="G49" i="154"/>
  <c r="F50" i="154"/>
  <c r="G50" i="154"/>
  <c r="F51" i="154"/>
  <c r="G51" i="154"/>
  <c r="F52" i="154"/>
  <c r="G52" i="154"/>
  <c r="F53" i="154"/>
  <c r="G53" i="154"/>
  <c r="F54" i="154"/>
  <c r="G54" i="154"/>
  <c r="F55" i="154"/>
  <c r="G55" i="154"/>
  <c r="F56" i="154"/>
  <c r="G56" i="154"/>
  <c r="F57" i="154"/>
  <c r="G57" i="154"/>
  <c r="F58" i="154"/>
  <c r="G58" i="154"/>
  <c r="F59" i="154"/>
  <c r="G59" i="154"/>
  <c r="F60" i="154"/>
  <c r="G60" i="154"/>
  <c r="F61" i="154"/>
  <c r="G61" i="154"/>
  <c r="F62" i="154"/>
  <c r="G62" i="154"/>
  <c r="F63" i="154"/>
  <c r="G63" i="154"/>
  <c r="F64" i="154"/>
  <c r="G64" i="154"/>
  <c r="F65" i="154"/>
  <c r="G65" i="154"/>
  <c r="F66" i="154"/>
  <c r="G66" i="154"/>
  <c r="F67" i="154"/>
  <c r="G67" i="154"/>
  <c r="F68" i="154"/>
  <c r="G68" i="154"/>
  <c r="F69" i="154"/>
  <c r="G69" i="154"/>
  <c r="F70" i="154"/>
  <c r="G70" i="154"/>
  <c r="F71" i="154"/>
  <c r="G71" i="154"/>
  <c r="F72" i="154"/>
  <c r="G72" i="154"/>
  <c r="F73" i="154"/>
  <c r="G73" i="154"/>
  <c r="F74" i="154"/>
  <c r="G74" i="154"/>
  <c r="F75" i="154"/>
  <c r="G75" i="154"/>
  <c r="F76" i="154"/>
  <c r="G76" i="154"/>
  <c r="F77" i="154"/>
  <c r="G77" i="154"/>
  <c r="F78" i="154"/>
  <c r="G78" i="154"/>
  <c r="F79" i="154"/>
  <c r="G79" i="154"/>
  <c r="F80" i="154"/>
  <c r="G80" i="154"/>
  <c r="F81" i="154"/>
  <c r="G81" i="154"/>
  <c r="F82" i="154"/>
  <c r="G82" i="154"/>
  <c r="F83" i="154"/>
  <c r="G83" i="154"/>
  <c r="F84" i="154"/>
  <c r="G84" i="154"/>
  <c r="F85" i="154"/>
  <c r="G85" i="154"/>
  <c r="F86" i="154"/>
  <c r="G86" i="154"/>
  <c r="F87" i="154"/>
  <c r="G87" i="154"/>
  <c r="F88" i="154"/>
  <c r="G88" i="154"/>
  <c r="F89" i="154"/>
  <c r="G89" i="154"/>
  <c r="F90" i="154"/>
  <c r="G90" i="154"/>
  <c r="F91" i="154"/>
  <c r="G91" i="154"/>
  <c r="F92" i="154"/>
  <c r="G92" i="154"/>
  <c r="F93" i="154"/>
  <c r="G93" i="154"/>
  <c r="F94" i="154"/>
  <c r="G94" i="154"/>
  <c r="F95" i="154"/>
  <c r="G95" i="154"/>
  <c r="F96" i="154"/>
  <c r="G96" i="154"/>
  <c r="F97" i="154"/>
  <c r="G97" i="154"/>
  <c r="F98" i="154"/>
  <c r="G98" i="154"/>
  <c r="F99" i="154"/>
  <c r="G99" i="154"/>
  <c r="F100" i="154"/>
  <c r="G100" i="154"/>
  <c r="F101" i="154"/>
  <c r="G101" i="154"/>
  <c r="F102" i="154"/>
  <c r="G102" i="154"/>
  <c r="F103" i="154"/>
  <c r="G103" i="154"/>
  <c r="F104" i="154"/>
  <c r="G104" i="154"/>
  <c r="F105" i="154"/>
  <c r="G105" i="154"/>
  <c r="F106" i="154"/>
  <c r="G106" i="154"/>
  <c r="F107" i="154"/>
  <c r="G107" i="154"/>
  <c r="F108" i="154"/>
  <c r="G108" i="154"/>
  <c r="F109" i="154"/>
  <c r="G109" i="154"/>
  <c r="F110" i="154"/>
  <c r="G110" i="154"/>
  <c r="F111" i="154"/>
  <c r="G111" i="154"/>
  <c r="F112" i="154"/>
  <c r="G112" i="154"/>
  <c r="F113" i="154"/>
  <c r="G113" i="154"/>
  <c r="F114" i="154"/>
  <c r="G114" i="154"/>
  <c r="F115" i="154"/>
  <c r="G115" i="154"/>
  <c r="F116" i="154"/>
  <c r="G116" i="154"/>
  <c r="F117" i="154"/>
  <c r="G117" i="154"/>
  <c r="F118" i="154"/>
  <c r="G118" i="154"/>
  <c r="F119" i="154"/>
  <c r="G119" i="154"/>
  <c r="F120" i="154"/>
  <c r="G120" i="154"/>
  <c r="F121" i="154"/>
  <c r="G121" i="154"/>
  <c r="F122" i="154"/>
  <c r="G122" i="154"/>
  <c r="F123" i="154"/>
  <c r="G123" i="154"/>
  <c r="F124" i="154"/>
  <c r="G124" i="154"/>
  <c r="F125" i="154"/>
  <c r="G125" i="154"/>
  <c r="F126" i="154"/>
  <c r="G126" i="154"/>
  <c r="F127" i="154"/>
  <c r="G127" i="154"/>
  <c r="F128" i="154"/>
  <c r="G128" i="154"/>
  <c r="F129" i="154"/>
  <c r="G129" i="154"/>
  <c r="F130" i="154"/>
  <c r="G130" i="154"/>
  <c r="F131" i="154"/>
  <c r="G131" i="154"/>
  <c r="F132" i="154"/>
  <c r="G132" i="154"/>
  <c r="F133" i="154"/>
  <c r="G133" i="154"/>
  <c r="F134" i="154"/>
  <c r="G134" i="154"/>
  <c r="F135" i="154"/>
  <c r="G135" i="154"/>
  <c r="F136" i="154"/>
  <c r="G136" i="154"/>
  <c r="F137" i="154"/>
  <c r="G137" i="154"/>
  <c r="F138" i="154"/>
  <c r="G138" i="154"/>
  <c r="F139" i="154"/>
  <c r="G139" i="154"/>
  <c r="F140" i="154"/>
  <c r="G140" i="154"/>
  <c r="F141" i="154"/>
  <c r="G141" i="154"/>
  <c r="F142" i="154"/>
  <c r="G142" i="154"/>
  <c r="F143" i="154"/>
  <c r="G143" i="154"/>
  <c r="F144" i="154"/>
  <c r="G144" i="154"/>
  <c r="F145" i="154"/>
  <c r="G145" i="154"/>
  <c r="F146" i="154"/>
  <c r="G146" i="154"/>
  <c r="F147" i="154"/>
  <c r="G147" i="154"/>
  <c r="F148" i="154"/>
  <c r="G148" i="154"/>
  <c r="F149" i="154"/>
  <c r="G149" i="154"/>
  <c r="F150" i="154"/>
  <c r="G150" i="154"/>
  <c r="F151" i="154"/>
  <c r="G151" i="154"/>
  <c r="F152" i="154"/>
  <c r="G152" i="154"/>
  <c r="F153" i="154"/>
  <c r="G153" i="154"/>
  <c r="F154" i="154"/>
  <c r="G154" i="154"/>
  <c r="F155" i="154"/>
  <c r="G155" i="154"/>
  <c r="F156" i="154"/>
  <c r="G156" i="154"/>
  <c r="F157" i="154"/>
  <c r="G157" i="154"/>
  <c r="F158" i="154"/>
  <c r="G158" i="154"/>
  <c r="F159" i="154"/>
  <c r="G159" i="154"/>
  <c r="F160" i="154"/>
  <c r="G160" i="154"/>
  <c r="F161" i="154"/>
  <c r="G161" i="154"/>
  <c r="F162" i="154"/>
  <c r="G162" i="154"/>
  <c r="F163" i="154"/>
  <c r="G163" i="154"/>
  <c r="F164" i="154"/>
  <c r="G164" i="154"/>
  <c r="F165" i="154"/>
  <c r="G165" i="154"/>
  <c r="F166" i="154"/>
  <c r="G166" i="154"/>
  <c r="F167" i="154"/>
  <c r="G167" i="154"/>
  <c r="F168" i="154"/>
  <c r="G168" i="154"/>
  <c r="F169" i="154"/>
  <c r="G169" i="154"/>
  <c r="F170" i="154"/>
  <c r="G170" i="154"/>
  <c r="F171" i="154"/>
  <c r="G171" i="154"/>
  <c r="F172" i="154"/>
  <c r="G172" i="154"/>
  <c r="F173" i="154"/>
  <c r="G173" i="154"/>
  <c r="F174" i="154"/>
  <c r="G174" i="154"/>
  <c r="F175" i="154"/>
  <c r="G175" i="154"/>
  <c r="F176" i="154"/>
  <c r="G176" i="154"/>
  <c r="F177" i="154"/>
  <c r="G177" i="154"/>
  <c r="F178" i="154"/>
  <c r="G178" i="154"/>
  <c r="F179" i="154"/>
  <c r="G179" i="154"/>
  <c r="F180" i="154"/>
  <c r="G180" i="154"/>
  <c r="F181" i="154"/>
  <c r="G181" i="154"/>
  <c r="F182" i="154"/>
  <c r="G182" i="154"/>
  <c r="F183" i="154"/>
  <c r="G183" i="154"/>
  <c r="F184" i="154"/>
  <c r="G184" i="154"/>
  <c r="F185" i="154"/>
  <c r="G185" i="154"/>
  <c r="F186" i="154"/>
  <c r="G186" i="154"/>
  <c r="F187" i="154"/>
  <c r="G187" i="154"/>
  <c r="F188" i="154"/>
  <c r="G188" i="154"/>
  <c r="F189" i="154"/>
  <c r="G189" i="154"/>
  <c r="F190" i="154"/>
  <c r="G190" i="154"/>
  <c r="F191" i="154"/>
  <c r="G191" i="154"/>
  <c r="F192" i="154"/>
  <c r="G192" i="154"/>
  <c r="F193" i="154"/>
  <c r="G193" i="154"/>
  <c r="F194" i="154"/>
  <c r="G194" i="154"/>
  <c r="F195" i="154"/>
  <c r="G195" i="154"/>
  <c r="F196" i="154"/>
  <c r="G196" i="154"/>
  <c r="F197" i="154"/>
  <c r="G197" i="154"/>
  <c r="F198" i="154"/>
  <c r="G198" i="154"/>
  <c r="F199" i="154"/>
  <c r="G199" i="154"/>
  <c r="F200" i="154"/>
  <c r="G200" i="154"/>
  <c r="F201" i="154"/>
  <c r="G201" i="154"/>
  <c r="F202" i="154"/>
  <c r="G202" i="154"/>
  <c r="F203" i="154"/>
  <c r="G203" i="154"/>
  <c r="F204" i="154"/>
  <c r="G204" i="154"/>
  <c r="F205" i="154"/>
  <c r="G205" i="154"/>
  <c r="F206" i="154"/>
  <c r="G206" i="154"/>
  <c r="F207" i="154"/>
  <c r="G207" i="154"/>
  <c r="F208" i="154"/>
  <c r="G208" i="154"/>
  <c r="G9" i="154"/>
  <c r="F9" i="154"/>
  <c r="F10" i="151"/>
  <c r="G10" i="151"/>
  <c r="F11" i="151"/>
  <c r="G11" i="151"/>
  <c r="F12" i="151"/>
  <c r="G12" i="151"/>
  <c r="F13" i="151"/>
  <c r="G13" i="151"/>
  <c r="F14" i="151"/>
  <c r="G14" i="151"/>
  <c r="F15" i="151"/>
  <c r="G15" i="151"/>
  <c r="F16" i="151"/>
  <c r="G16" i="151"/>
  <c r="F17" i="151"/>
  <c r="G17" i="151"/>
  <c r="F18" i="151"/>
  <c r="G18" i="151"/>
  <c r="F30" i="151"/>
  <c r="G30" i="151"/>
  <c r="F31" i="151"/>
  <c r="G31" i="151"/>
  <c r="F32" i="151"/>
  <c r="G32" i="151"/>
  <c r="F33" i="151"/>
  <c r="G33" i="151"/>
  <c r="F34" i="151"/>
  <c r="G34" i="151"/>
  <c r="F35" i="151"/>
  <c r="G35" i="151"/>
  <c r="F36" i="151"/>
  <c r="G36" i="151"/>
  <c r="F37" i="151"/>
  <c r="G37" i="151"/>
  <c r="F38" i="151"/>
  <c r="G38" i="151"/>
  <c r="F39" i="151"/>
  <c r="G39" i="151"/>
  <c r="F40" i="151"/>
  <c r="G40" i="151"/>
  <c r="F41" i="151"/>
  <c r="G41" i="151"/>
  <c r="F42" i="151"/>
  <c r="G42" i="151"/>
  <c r="F43" i="151"/>
  <c r="G43" i="151"/>
  <c r="F44" i="151"/>
  <c r="G44" i="151"/>
  <c r="F45" i="151"/>
  <c r="G45" i="151"/>
  <c r="F46" i="151"/>
  <c r="G46" i="151"/>
  <c r="F47" i="151"/>
  <c r="G47" i="151"/>
  <c r="F48" i="151"/>
  <c r="G48" i="151"/>
  <c r="F49" i="151"/>
  <c r="G49" i="151"/>
  <c r="F50" i="151"/>
  <c r="G50" i="151"/>
  <c r="F51" i="151"/>
  <c r="G51" i="151"/>
  <c r="F52" i="151"/>
  <c r="G52" i="151"/>
  <c r="F53" i="151"/>
  <c r="G53" i="151"/>
  <c r="F54" i="151"/>
  <c r="G54" i="151"/>
  <c r="F55" i="151"/>
  <c r="G55" i="151"/>
  <c r="F56" i="151"/>
  <c r="G56" i="151"/>
  <c r="F57" i="151"/>
  <c r="G57" i="151"/>
  <c r="F58" i="151"/>
  <c r="G58" i="151"/>
  <c r="F59" i="151"/>
  <c r="G59" i="151"/>
  <c r="F60" i="151"/>
  <c r="G60" i="151"/>
  <c r="F61" i="151"/>
  <c r="G61" i="151"/>
  <c r="F62" i="151"/>
  <c r="G62" i="151"/>
  <c r="F63" i="151"/>
  <c r="G63" i="151"/>
  <c r="F64" i="151"/>
  <c r="G64" i="151"/>
  <c r="F65" i="151"/>
  <c r="G65" i="151"/>
  <c r="F66" i="151"/>
  <c r="G66" i="151"/>
  <c r="F67" i="151"/>
  <c r="G67" i="151"/>
  <c r="F68" i="151"/>
  <c r="G68" i="151"/>
  <c r="F69" i="151"/>
  <c r="G69" i="151"/>
  <c r="F70" i="151"/>
  <c r="G70" i="151"/>
  <c r="F71" i="151"/>
  <c r="G71" i="151"/>
  <c r="F72" i="151"/>
  <c r="G72" i="151"/>
  <c r="F73" i="151"/>
  <c r="G73" i="151"/>
  <c r="F74" i="151"/>
  <c r="G74" i="151"/>
  <c r="F75" i="151"/>
  <c r="G75" i="151"/>
  <c r="F76" i="151"/>
  <c r="G76" i="151"/>
  <c r="F77" i="151"/>
  <c r="G77" i="151"/>
  <c r="F78" i="151"/>
  <c r="G78" i="151"/>
  <c r="F79" i="151"/>
  <c r="G79" i="151"/>
  <c r="F80" i="151"/>
  <c r="G80" i="151"/>
  <c r="F81" i="151"/>
  <c r="G81" i="151"/>
  <c r="F82" i="151"/>
  <c r="G82" i="151"/>
  <c r="F83" i="151"/>
  <c r="G83" i="151"/>
  <c r="F84" i="151"/>
  <c r="G84" i="151"/>
  <c r="F85" i="151"/>
  <c r="G85" i="151"/>
  <c r="F86" i="151"/>
  <c r="G86" i="151"/>
  <c r="F87" i="151"/>
  <c r="G87" i="151"/>
  <c r="F88" i="151"/>
  <c r="G88" i="151"/>
  <c r="F89" i="151"/>
  <c r="G89" i="151"/>
  <c r="F90" i="151"/>
  <c r="G90" i="151"/>
  <c r="F91" i="151"/>
  <c r="G91" i="151"/>
  <c r="F92" i="151"/>
  <c r="G92" i="151"/>
  <c r="F93" i="151"/>
  <c r="G93" i="151"/>
  <c r="F94" i="151"/>
  <c r="G94" i="151"/>
  <c r="F95" i="151"/>
  <c r="G95" i="151"/>
  <c r="F96" i="151"/>
  <c r="G96" i="151"/>
  <c r="F97" i="151"/>
  <c r="G97" i="151"/>
  <c r="F98" i="151"/>
  <c r="G98" i="151"/>
  <c r="F99" i="151"/>
  <c r="G99" i="151"/>
  <c r="F100" i="151"/>
  <c r="G100" i="151"/>
  <c r="F101" i="151"/>
  <c r="G101" i="151"/>
  <c r="F102" i="151"/>
  <c r="G102" i="151"/>
  <c r="F103" i="151"/>
  <c r="G103" i="151"/>
  <c r="F104" i="151"/>
  <c r="G104" i="151"/>
  <c r="F105" i="151"/>
  <c r="G105" i="151"/>
  <c r="F106" i="151"/>
  <c r="G106" i="151"/>
  <c r="F107" i="151"/>
  <c r="G107" i="151"/>
  <c r="F108" i="151"/>
  <c r="G108" i="151"/>
  <c r="F109" i="151"/>
  <c r="G109" i="151"/>
  <c r="F110" i="151"/>
  <c r="G110" i="151"/>
  <c r="F111" i="151"/>
  <c r="G111" i="151"/>
  <c r="F112" i="151"/>
  <c r="G112" i="151"/>
  <c r="F113" i="151"/>
  <c r="G113" i="151"/>
  <c r="F114" i="151"/>
  <c r="G114" i="151"/>
  <c r="F115" i="151"/>
  <c r="G115" i="151"/>
  <c r="F116" i="151"/>
  <c r="G116" i="151"/>
  <c r="F117" i="151"/>
  <c r="G117" i="151"/>
  <c r="F118" i="151"/>
  <c r="G118" i="151"/>
  <c r="F119" i="151"/>
  <c r="G119" i="151"/>
  <c r="F120" i="151"/>
  <c r="G120" i="151"/>
  <c r="F121" i="151"/>
  <c r="G121" i="151"/>
  <c r="F122" i="151"/>
  <c r="G122" i="151"/>
  <c r="F123" i="151"/>
  <c r="G123" i="151"/>
  <c r="F124" i="151"/>
  <c r="G124" i="151"/>
  <c r="F125" i="151"/>
  <c r="G125" i="151"/>
  <c r="F126" i="151"/>
  <c r="G126" i="151"/>
  <c r="F127" i="151"/>
  <c r="G127" i="151"/>
  <c r="F128" i="151"/>
  <c r="G128" i="151"/>
  <c r="F129" i="151"/>
  <c r="G129" i="151"/>
  <c r="F130" i="151"/>
  <c r="G130" i="151"/>
  <c r="F131" i="151"/>
  <c r="G131" i="151"/>
  <c r="F132" i="151"/>
  <c r="G132" i="151"/>
  <c r="F133" i="151"/>
  <c r="G133" i="151"/>
  <c r="F134" i="151"/>
  <c r="G134" i="151"/>
  <c r="F135" i="151"/>
  <c r="G135" i="151"/>
  <c r="F136" i="151"/>
  <c r="G136" i="151"/>
  <c r="F137" i="151"/>
  <c r="G137" i="151"/>
  <c r="F138" i="151"/>
  <c r="G138" i="151"/>
  <c r="F139" i="151"/>
  <c r="G139" i="151"/>
  <c r="F140" i="151"/>
  <c r="G140" i="151"/>
  <c r="F141" i="151"/>
  <c r="G141" i="151"/>
  <c r="F142" i="151"/>
  <c r="G142" i="151"/>
  <c r="F143" i="151"/>
  <c r="G143" i="151"/>
  <c r="F144" i="151"/>
  <c r="G144" i="151"/>
  <c r="F145" i="151"/>
  <c r="G145" i="151"/>
  <c r="F146" i="151"/>
  <c r="G146" i="151"/>
  <c r="F147" i="151"/>
  <c r="G147" i="151"/>
  <c r="F148" i="151"/>
  <c r="G148" i="151"/>
  <c r="F149" i="151"/>
  <c r="G149" i="151"/>
  <c r="F150" i="151"/>
  <c r="G150" i="151"/>
  <c r="F151" i="151"/>
  <c r="G151" i="151"/>
  <c r="F152" i="151"/>
  <c r="G152" i="151"/>
  <c r="F153" i="151"/>
  <c r="G153" i="151"/>
  <c r="F154" i="151"/>
  <c r="G154" i="151"/>
  <c r="F155" i="151"/>
  <c r="G155" i="151"/>
  <c r="F156" i="151"/>
  <c r="G156" i="151"/>
  <c r="F157" i="151"/>
  <c r="G157" i="151"/>
  <c r="F158" i="151"/>
  <c r="G158" i="151"/>
  <c r="F159" i="151"/>
  <c r="G159" i="151"/>
  <c r="F160" i="151"/>
  <c r="G160" i="151"/>
  <c r="F161" i="151"/>
  <c r="G161" i="151"/>
  <c r="F162" i="151"/>
  <c r="G162" i="151"/>
  <c r="F163" i="151"/>
  <c r="G163" i="151"/>
  <c r="F164" i="151"/>
  <c r="G164" i="151"/>
  <c r="F165" i="151"/>
  <c r="G165" i="151"/>
  <c r="F166" i="151"/>
  <c r="G166" i="151"/>
  <c r="F167" i="151"/>
  <c r="G167" i="151"/>
  <c r="F168" i="151"/>
  <c r="G168" i="151"/>
  <c r="F169" i="151"/>
  <c r="G169" i="151"/>
  <c r="F170" i="151"/>
  <c r="G170" i="151"/>
  <c r="F171" i="151"/>
  <c r="G171" i="151"/>
  <c r="F172" i="151"/>
  <c r="G172" i="151"/>
  <c r="F173" i="151"/>
  <c r="G173" i="151"/>
  <c r="F174" i="151"/>
  <c r="G174" i="151"/>
  <c r="F175" i="151"/>
  <c r="G175" i="151"/>
  <c r="F176" i="151"/>
  <c r="G176" i="151"/>
  <c r="F177" i="151"/>
  <c r="G177" i="151"/>
  <c r="F178" i="151"/>
  <c r="G178" i="151"/>
  <c r="F179" i="151"/>
  <c r="G179" i="151"/>
  <c r="F180" i="151"/>
  <c r="G180" i="151"/>
  <c r="F181" i="151"/>
  <c r="G181" i="151"/>
  <c r="F182" i="151"/>
  <c r="G182" i="151"/>
  <c r="F183" i="151"/>
  <c r="G183" i="151"/>
  <c r="F184" i="151"/>
  <c r="G184" i="151"/>
  <c r="F185" i="151"/>
  <c r="G185" i="151"/>
  <c r="F186" i="151"/>
  <c r="G186" i="151"/>
  <c r="F187" i="151"/>
  <c r="G187" i="151"/>
  <c r="F188" i="151"/>
  <c r="G188" i="151"/>
  <c r="F189" i="151"/>
  <c r="G189" i="151"/>
  <c r="F190" i="151"/>
  <c r="G190" i="151"/>
  <c r="F191" i="151"/>
  <c r="G191" i="151"/>
  <c r="F192" i="151"/>
  <c r="G192" i="151"/>
  <c r="F193" i="151"/>
  <c r="G193" i="151"/>
  <c r="F194" i="151"/>
  <c r="G194" i="151"/>
  <c r="F195" i="151"/>
  <c r="G195" i="151"/>
  <c r="F196" i="151"/>
  <c r="G196" i="151"/>
  <c r="F197" i="151"/>
  <c r="G197" i="151"/>
  <c r="F198" i="151"/>
  <c r="G198" i="151"/>
  <c r="F199" i="151"/>
  <c r="G199" i="151"/>
  <c r="F200" i="151"/>
  <c r="G200" i="151"/>
  <c r="F201" i="151"/>
  <c r="G201" i="151"/>
  <c r="F202" i="151"/>
  <c r="G202" i="151"/>
  <c r="F203" i="151"/>
  <c r="G203" i="151"/>
  <c r="F204" i="151"/>
  <c r="G204" i="151"/>
  <c r="F205" i="151"/>
  <c r="G205" i="151"/>
  <c r="F206" i="151"/>
  <c r="G206" i="151"/>
  <c r="F207" i="151"/>
  <c r="G207" i="151"/>
  <c r="F208" i="151"/>
  <c r="G208" i="151"/>
  <c r="G9" i="151"/>
  <c r="F9" i="151"/>
  <c r="G9" i="14"/>
  <c r="F9" i="14"/>
  <c r="C35" i="6"/>
  <c r="C36" i="6"/>
  <c r="C37" i="6"/>
  <c r="C38" i="6"/>
  <c r="C39" i="6"/>
  <c r="C40" i="6"/>
  <c r="C41" i="6"/>
  <c r="C42" i="6"/>
  <c r="C43" i="6"/>
  <c r="C34" i="6"/>
  <c r="B19" i="149"/>
  <c r="C19" i="149"/>
  <c r="D19" i="149"/>
  <c r="E19" i="149"/>
  <c r="B20" i="149"/>
  <c r="C20" i="149"/>
  <c r="D20" i="149"/>
  <c r="E20" i="149"/>
  <c r="B21" i="149"/>
  <c r="C21" i="149"/>
  <c r="D21" i="149"/>
  <c r="E21" i="149"/>
  <c r="E18" i="149"/>
  <c r="D18" i="149"/>
  <c r="C18" i="149"/>
  <c r="B18" i="149"/>
  <c r="E23" i="105"/>
  <c r="D23" i="105"/>
  <c r="C23" i="105"/>
  <c r="B23" i="105"/>
  <c r="E22" i="105"/>
  <c r="D22" i="105"/>
  <c r="C22" i="105"/>
  <c r="B22" i="105"/>
  <c r="E21" i="105"/>
  <c r="D21" i="105"/>
  <c r="C21" i="105"/>
  <c r="B21" i="105"/>
  <c r="E20" i="105"/>
  <c r="D20" i="105"/>
  <c r="C20" i="105"/>
  <c r="B20" i="105"/>
  <c r="E23" i="104"/>
  <c r="D23" i="104"/>
  <c r="C23" i="104"/>
  <c r="B23" i="104"/>
  <c r="E22" i="104"/>
  <c r="D22" i="104"/>
  <c r="C22" i="104"/>
  <c r="B22" i="104"/>
  <c r="E21" i="104"/>
  <c r="D21" i="104"/>
  <c r="C21" i="104"/>
  <c r="B21" i="104"/>
  <c r="E20" i="104"/>
  <c r="D20" i="104"/>
  <c r="C20" i="104"/>
  <c r="B20" i="104"/>
  <c r="B21" i="103"/>
  <c r="C21" i="103"/>
  <c r="D21" i="103"/>
  <c r="E21" i="103"/>
  <c r="B22" i="103"/>
  <c r="C22" i="103"/>
  <c r="D22" i="103"/>
  <c r="B23" i="103"/>
  <c r="C23" i="103"/>
  <c r="D23" i="103"/>
  <c r="E20" i="103"/>
  <c r="D20" i="103"/>
  <c r="C20" i="103"/>
  <c r="B20" i="103"/>
  <c r="I11" i="154" l="1"/>
  <c r="I12" i="154"/>
  <c r="I13" i="154"/>
  <c r="I14" i="154"/>
  <c r="I15" i="154"/>
  <c r="I16" i="154"/>
  <c r="I17" i="154"/>
  <c r="I18" i="154"/>
  <c r="I36" i="154"/>
  <c r="I37" i="154"/>
  <c r="I38" i="154"/>
  <c r="I39" i="154"/>
  <c r="I40" i="154"/>
  <c r="I41" i="154"/>
  <c r="I42" i="154"/>
  <c r="I43" i="154"/>
  <c r="I44" i="154"/>
  <c r="I45" i="154"/>
  <c r="I46" i="154"/>
  <c r="I47" i="154"/>
  <c r="I48" i="154"/>
  <c r="I49" i="154"/>
  <c r="I50" i="154"/>
  <c r="I51" i="154"/>
  <c r="I52" i="154"/>
  <c r="I53" i="154"/>
  <c r="I54" i="154"/>
  <c r="I55" i="154"/>
  <c r="I56" i="154"/>
  <c r="I57" i="154"/>
  <c r="I58" i="154"/>
  <c r="I59" i="154"/>
  <c r="I60" i="154"/>
  <c r="I61" i="154"/>
  <c r="I62" i="154"/>
  <c r="I63" i="154"/>
  <c r="I64" i="154"/>
  <c r="I65" i="154"/>
  <c r="I66" i="154"/>
  <c r="I67" i="154"/>
  <c r="I68" i="154"/>
  <c r="I69" i="154"/>
  <c r="I70" i="154"/>
  <c r="I71" i="154"/>
  <c r="I72" i="154"/>
  <c r="I73" i="154"/>
  <c r="I74" i="154"/>
  <c r="I75" i="154"/>
  <c r="I76" i="154"/>
  <c r="I77" i="154"/>
  <c r="I78" i="154"/>
  <c r="I79" i="154"/>
  <c r="I80" i="154"/>
  <c r="I81" i="154"/>
  <c r="I82" i="154"/>
  <c r="I83" i="154"/>
  <c r="I84" i="154"/>
  <c r="I85" i="154"/>
  <c r="I86" i="154"/>
  <c r="I87" i="154"/>
  <c r="I88" i="154"/>
  <c r="I89" i="154"/>
  <c r="I90" i="154"/>
  <c r="I91" i="154"/>
  <c r="I92" i="154"/>
  <c r="I93" i="154"/>
  <c r="I94" i="154"/>
  <c r="I95" i="154"/>
  <c r="I96" i="154"/>
  <c r="I97" i="154"/>
  <c r="I98" i="154"/>
  <c r="I99" i="154"/>
  <c r="I100" i="154"/>
  <c r="I101" i="154"/>
  <c r="I102" i="154"/>
  <c r="I103" i="154"/>
  <c r="I104" i="154"/>
  <c r="I105" i="154"/>
  <c r="I106" i="154"/>
  <c r="I107" i="154"/>
  <c r="I108" i="154"/>
  <c r="I109" i="154"/>
  <c r="I110" i="154"/>
  <c r="I111" i="154"/>
  <c r="I112" i="154"/>
  <c r="I113" i="154"/>
  <c r="I114" i="154"/>
  <c r="I115" i="154"/>
  <c r="I116" i="154"/>
  <c r="I117" i="154"/>
  <c r="I118" i="154"/>
  <c r="I119" i="154"/>
  <c r="I120" i="154"/>
  <c r="I121" i="154"/>
  <c r="I122" i="154"/>
  <c r="I123" i="154"/>
  <c r="I124" i="154"/>
  <c r="I125" i="154"/>
  <c r="I126" i="154"/>
  <c r="I127" i="154"/>
  <c r="I128" i="154"/>
  <c r="I129" i="154"/>
  <c r="I130" i="154"/>
  <c r="I131" i="154"/>
  <c r="I132" i="154"/>
  <c r="I133" i="154"/>
  <c r="I134" i="154"/>
  <c r="I135" i="154"/>
  <c r="I136" i="154"/>
  <c r="I137" i="154"/>
  <c r="I138" i="154"/>
  <c r="I139" i="154"/>
  <c r="I140" i="154"/>
  <c r="I141" i="154"/>
  <c r="I142" i="154"/>
  <c r="I143" i="154"/>
  <c r="I144" i="154"/>
  <c r="I145" i="154"/>
  <c r="I146" i="154"/>
  <c r="I147" i="154"/>
  <c r="I148" i="154"/>
  <c r="I149" i="154"/>
  <c r="I150" i="154"/>
  <c r="I151" i="154"/>
  <c r="I152" i="154"/>
  <c r="I153" i="154"/>
  <c r="I154" i="154"/>
  <c r="I155" i="154"/>
  <c r="I156" i="154"/>
  <c r="I157" i="154"/>
  <c r="I158" i="154"/>
  <c r="I159" i="154"/>
  <c r="I160" i="154"/>
  <c r="I161" i="154"/>
  <c r="I162" i="154"/>
  <c r="I163" i="154"/>
  <c r="I164" i="154"/>
  <c r="I165" i="154"/>
  <c r="I166" i="154"/>
  <c r="I167" i="154"/>
  <c r="I168" i="154"/>
  <c r="I169" i="154"/>
  <c r="I170" i="154"/>
  <c r="I171" i="154"/>
  <c r="I172" i="154"/>
  <c r="I173" i="154"/>
  <c r="I174" i="154"/>
  <c r="I175" i="154"/>
  <c r="I176" i="154"/>
  <c r="I177" i="154"/>
  <c r="I178" i="154"/>
  <c r="I179" i="154"/>
  <c r="I180" i="154"/>
  <c r="I181" i="154"/>
  <c r="I182" i="154"/>
  <c r="I183" i="154"/>
  <c r="I184" i="154"/>
  <c r="I185" i="154"/>
  <c r="I186" i="154"/>
  <c r="I187" i="154"/>
  <c r="I188" i="154"/>
  <c r="I189" i="154"/>
  <c r="I190" i="154"/>
  <c r="I191" i="154"/>
  <c r="I192" i="154"/>
  <c r="I193" i="154"/>
  <c r="I194" i="154"/>
  <c r="I195" i="154"/>
  <c r="I196" i="154"/>
  <c r="I197" i="154"/>
  <c r="I198" i="154"/>
  <c r="I199" i="154"/>
  <c r="I200" i="154"/>
  <c r="I201" i="154"/>
  <c r="I202" i="154"/>
  <c r="I203" i="154"/>
  <c r="I204" i="154"/>
  <c r="I205" i="154"/>
  <c r="I206" i="154"/>
  <c r="I207" i="154"/>
  <c r="I208" i="154"/>
  <c r="I10" i="154"/>
  <c r="I9" i="154"/>
  <c r="O208" i="154"/>
  <c r="N208" i="154"/>
  <c r="L208" i="154"/>
  <c r="K208" i="154"/>
  <c r="C208" i="154"/>
  <c r="H208" i="154" s="1"/>
  <c r="B208" i="154"/>
  <c r="O207" i="154"/>
  <c r="L207" i="154"/>
  <c r="K207" i="154"/>
  <c r="C207" i="154"/>
  <c r="H207" i="154" s="1"/>
  <c r="B207" i="154"/>
  <c r="O206" i="154"/>
  <c r="N206" i="154"/>
  <c r="L206" i="154"/>
  <c r="K206" i="154"/>
  <c r="C206" i="154"/>
  <c r="H206" i="154" s="1"/>
  <c r="B206" i="154"/>
  <c r="O205" i="154"/>
  <c r="L205" i="154"/>
  <c r="K205" i="154"/>
  <c r="C205" i="154"/>
  <c r="H205" i="154" s="1"/>
  <c r="B205" i="154"/>
  <c r="O204" i="154"/>
  <c r="N204" i="154"/>
  <c r="L204" i="154"/>
  <c r="K204" i="154"/>
  <c r="C204" i="154"/>
  <c r="H204" i="154" s="1"/>
  <c r="B204" i="154"/>
  <c r="O203" i="154"/>
  <c r="L203" i="154"/>
  <c r="K203" i="154"/>
  <c r="C203" i="154"/>
  <c r="H203" i="154" s="1"/>
  <c r="B203" i="154"/>
  <c r="O202" i="154"/>
  <c r="N202" i="154"/>
  <c r="L202" i="154"/>
  <c r="K202" i="154"/>
  <c r="C202" i="154"/>
  <c r="H202" i="154" s="1"/>
  <c r="B202" i="154"/>
  <c r="O201" i="154"/>
  <c r="L201" i="154"/>
  <c r="K201" i="154"/>
  <c r="C201" i="154"/>
  <c r="H201" i="154" s="1"/>
  <c r="B201" i="154"/>
  <c r="O200" i="154"/>
  <c r="N200" i="154"/>
  <c r="L200" i="154"/>
  <c r="K200" i="154"/>
  <c r="C200" i="154"/>
  <c r="H200" i="154" s="1"/>
  <c r="B200" i="154"/>
  <c r="O199" i="154"/>
  <c r="L199" i="154"/>
  <c r="K199" i="154"/>
  <c r="C199" i="154"/>
  <c r="H199" i="154" s="1"/>
  <c r="B199" i="154"/>
  <c r="O198" i="154"/>
  <c r="N198" i="154"/>
  <c r="L198" i="154"/>
  <c r="K198" i="154"/>
  <c r="C198" i="154"/>
  <c r="H198" i="154" s="1"/>
  <c r="B198" i="154"/>
  <c r="O197" i="154"/>
  <c r="L197" i="154"/>
  <c r="K197" i="154"/>
  <c r="C197" i="154"/>
  <c r="H197" i="154" s="1"/>
  <c r="B197" i="154"/>
  <c r="O196" i="154"/>
  <c r="N196" i="154"/>
  <c r="L196" i="154"/>
  <c r="K196" i="154"/>
  <c r="C196" i="154"/>
  <c r="H196" i="154" s="1"/>
  <c r="B196" i="154"/>
  <c r="O195" i="154"/>
  <c r="L195" i="154"/>
  <c r="K195" i="154"/>
  <c r="C195" i="154"/>
  <c r="H195" i="154" s="1"/>
  <c r="B195" i="154"/>
  <c r="O194" i="154"/>
  <c r="N194" i="154"/>
  <c r="L194" i="154"/>
  <c r="K194" i="154"/>
  <c r="C194" i="154"/>
  <c r="H194" i="154" s="1"/>
  <c r="B194" i="154"/>
  <c r="O193" i="154"/>
  <c r="L193" i="154"/>
  <c r="K193" i="154"/>
  <c r="C193" i="154"/>
  <c r="H193" i="154" s="1"/>
  <c r="B193" i="154"/>
  <c r="O192" i="154"/>
  <c r="N192" i="154"/>
  <c r="L192" i="154"/>
  <c r="K192" i="154"/>
  <c r="C192" i="154"/>
  <c r="H192" i="154" s="1"/>
  <c r="B192" i="154"/>
  <c r="O191" i="154"/>
  <c r="L191" i="154"/>
  <c r="K191" i="154"/>
  <c r="C191" i="154"/>
  <c r="H191" i="154" s="1"/>
  <c r="B191" i="154"/>
  <c r="O190" i="154"/>
  <c r="N190" i="154"/>
  <c r="L190" i="154"/>
  <c r="K190" i="154"/>
  <c r="C190" i="154"/>
  <c r="H190" i="154" s="1"/>
  <c r="B190" i="154"/>
  <c r="O189" i="154"/>
  <c r="L189" i="154"/>
  <c r="K189" i="154"/>
  <c r="C189" i="154"/>
  <c r="H189" i="154" s="1"/>
  <c r="B189" i="154"/>
  <c r="O188" i="154"/>
  <c r="N188" i="154"/>
  <c r="L188" i="154"/>
  <c r="K188" i="154"/>
  <c r="C188" i="154"/>
  <c r="H188" i="154" s="1"/>
  <c r="B188" i="154"/>
  <c r="O187" i="154"/>
  <c r="L187" i="154"/>
  <c r="K187" i="154"/>
  <c r="C187" i="154"/>
  <c r="H187" i="154" s="1"/>
  <c r="B187" i="154"/>
  <c r="O186" i="154"/>
  <c r="N186" i="154"/>
  <c r="L186" i="154"/>
  <c r="K186" i="154"/>
  <c r="C186" i="154"/>
  <c r="H186" i="154" s="1"/>
  <c r="B186" i="154"/>
  <c r="O185" i="154"/>
  <c r="L185" i="154"/>
  <c r="K185" i="154"/>
  <c r="C185" i="154"/>
  <c r="H185" i="154" s="1"/>
  <c r="B185" i="154"/>
  <c r="O184" i="154"/>
  <c r="N184" i="154"/>
  <c r="L184" i="154"/>
  <c r="K184" i="154"/>
  <c r="C184" i="154"/>
  <c r="H184" i="154" s="1"/>
  <c r="B184" i="154"/>
  <c r="O183" i="154"/>
  <c r="L183" i="154"/>
  <c r="K183" i="154"/>
  <c r="C183" i="154"/>
  <c r="H183" i="154" s="1"/>
  <c r="B183" i="154"/>
  <c r="O182" i="154"/>
  <c r="N182" i="154"/>
  <c r="L182" i="154"/>
  <c r="K182" i="154"/>
  <c r="C182" i="154"/>
  <c r="H182" i="154" s="1"/>
  <c r="B182" i="154"/>
  <c r="O181" i="154"/>
  <c r="L181" i="154"/>
  <c r="K181" i="154"/>
  <c r="C181" i="154"/>
  <c r="H181" i="154" s="1"/>
  <c r="B181" i="154"/>
  <c r="O180" i="154"/>
  <c r="N180" i="154"/>
  <c r="L180" i="154"/>
  <c r="K180" i="154"/>
  <c r="C180" i="154"/>
  <c r="H180" i="154" s="1"/>
  <c r="B180" i="154"/>
  <c r="O179" i="154"/>
  <c r="L179" i="154"/>
  <c r="K179" i="154"/>
  <c r="C179" i="154"/>
  <c r="H179" i="154" s="1"/>
  <c r="B179" i="154"/>
  <c r="O178" i="154"/>
  <c r="N178" i="154"/>
  <c r="L178" i="154"/>
  <c r="K178" i="154"/>
  <c r="C178" i="154"/>
  <c r="H178" i="154" s="1"/>
  <c r="B178" i="154"/>
  <c r="O177" i="154"/>
  <c r="L177" i="154"/>
  <c r="K177" i="154"/>
  <c r="C177" i="154"/>
  <c r="H177" i="154" s="1"/>
  <c r="B177" i="154"/>
  <c r="O176" i="154"/>
  <c r="N176" i="154"/>
  <c r="L176" i="154"/>
  <c r="K176" i="154"/>
  <c r="C176" i="154"/>
  <c r="H176" i="154" s="1"/>
  <c r="B176" i="154"/>
  <c r="O175" i="154"/>
  <c r="L175" i="154"/>
  <c r="K175" i="154"/>
  <c r="C175" i="154"/>
  <c r="H175" i="154" s="1"/>
  <c r="B175" i="154"/>
  <c r="O174" i="154"/>
  <c r="N174" i="154"/>
  <c r="L174" i="154"/>
  <c r="K174" i="154"/>
  <c r="C174" i="154"/>
  <c r="H174" i="154" s="1"/>
  <c r="B174" i="154"/>
  <c r="O173" i="154"/>
  <c r="L173" i="154"/>
  <c r="K173" i="154"/>
  <c r="C173" i="154"/>
  <c r="H173" i="154" s="1"/>
  <c r="B173" i="154"/>
  <c r="O172" i="154"/>
  <c r="N172" i="154"/>
  <c r="L172" i="154"/>
  <c r="K172" i="154"/>
  <c r="C172" i="154"/>
  <c r="H172" i="154" s="1"/>
  <c r="B172" i="154"/>
  <c r="O171" i="154"/>
  <c r="L171" i="154"/>
  <c r="K171" i="154"/>
  <c r="C171" i="154"/>
  <c r="H171" i="154" s="1"/>
  <c r="B171" i="154"/>
  <c r="O170" i="154"/>
  <c r="N170" i="154"/>
  <c r="L170" i="154"/>
  <c r="K170" i="154"/>
  <c r="C170" i="154"/>
  <c r="H170" i="154" s="1"/>
  <c r="B170" i="154"/>
  <c r="O169" i="154"/>
  <c r="L169" i="154"/>
  <c r="K169" i="154"/>
  <c r="C169" i="154"/>
  <c r="H169" i="154" s="1"/>
  <c r="B169" i="154"/>
  <c r="O168" i="154"/>
  <c r="N168" i="154"/>
  <c r="L168" i="154"/>
  <c r="K168" i="154"/>
  <c r="C168" i="154"/>
  <c r="H168" i="154" s="1"/>
  <c r="B168" i="154"/>
  <c r="O167" i="154"/>
  <c r="L167" i="154"/>
  <c r="K167" i="154"/>
  <c r="C167" i="154"/>
  <c r="H167" i="154" s="1"/>
  <c r="B167" i="154"/>
  <c r="O166" i="154"/>
  <c r="N166" i="154"/>
  <c r="L166" i="154"/>
  <c r="K166" i="154"/>
  <c r="C166" i="154"/>
  <c r="H166" i="154" s="1"/>
  <c r="B166" i="154"/>
  <c r="O165" i="154"/>
  <c r="L165" i="154"/>
  <c r="K165" i="154"/>
  <c r="C165" i="154"/>
  <c r="H165" i="154" s="1"/>
  <c r="B165" i="154"/>
  <c r="O164" i="154"/>
  <c r="N164" i="154"/>
  <c r="L164" i="154"/>
  <c r="K164" i="154"/>
  <c r="C164" i="154"/>
  <c r="H164" i="154" s="1"/>
  <c r="B164" i="154"/>
  <c r="O163" i="154"/>
  <c r="L163" i="154"/>
  <c r="K163" i="154"/>
  <c r="C163" i="154"/>
  <c r="H163" i="154" s="1"/>
  <c r="B163" i="154"/>
  <c r="O162" i="154"/>
  <c r="N162" i="154"/>
  <c r="L162" i="154"/>
  <c r="K162" i="154"/>
  <c r="C162" i="154"/>
  <c r="H162" i="154" s="1"/>
  <c r="B162" i="154"/>
  <c r="O161" i="154"/>
  <c r="L161" i="154"/>
  <c r="K161" i="154"/>
  <c r="C161" i="154"/>
  <c r="H161" i="154" s="1"/>
  <c r="B161" i="154"/>
  <c r="O160" i="154"/>
  <c r="N160" i="154"/>
  <c r="L160" i="154"/>
  <c r="K160" i="154"/>
  <c r="C160" i="154"/>
  <c r="H160" i="154" s="1"/>
  <c r="B160" i="154"/>
  <c r="O159" i="154"/>
  <c r="L159" i="154"/>
  <c r="K159" i="154"/>
  <c r="C159" i="154"/>
  <c r="H159" i="154" s="1"/>
  <c r="B159" i="154"/>
  <c r="O158" i="154"/>
  <c r="N158" i="154"/>
  <c r="L158" i="154"/>
  <c r="K158" i="154"/>
  <c r="C158" i="154"/>
  <c r="H158" i="154" s="1"/>
  <c r="B158" i="154"/>
  <c r="O157" i="154"/>
  <c r="L157" i="154"/>
  <c r="K157" i="154"/>
  <c r="C157" i="154"/>
  <c r="H157" i="154" s="1"/>
  <c r="B157" i="154"/>
  <c r="O156" i="154"/>
  <c r="N156" i="154"/>
  <c r="L156" i="154"/>
  <c r="K156" i="154"/>
  <c r="C156" i="154"/>
  <c r="H156" i="154" s="1"/>
  <c r="B156" i="154"/>
  <c r="O155" i="154"/>
  <c r="L155" i="154"/>
  <c r="K155" i="154"/>
  <c r="C155" i="154"/>
  <c r="H155" i="154" s="1"/>
  <c r="B155" i="154"/>
  <c r="O154" i="154"/>
  <c r="N154" i="154"/>
  <c r="L154" i="154"/>
  <c r="K154" i="154"/>
  <c r="C154" i="154"/>
  <c r="H154" i="154" s="1"/>
  <c r="B154" i="154"/>
  <c r="O153" i="154"/>
  <c r="L153" i="154"/>
  <c r="K153" i="154"/>
  <c r="C153" i="154"/>
  <c r="H153" i="154" s="1"/>
  <c r="B153" i="154"/>
  <c r="O152" i="154"/>
  <c r="N152" i="154"/>
  <c r="L152" i="154"/>
  <c r="K152" i="154"/>
  <c r="C152" i="154"/>
  <c r="H152" i="154" s="1"/>
  <c r="B152" i="154"/>
  <c r="O151" i="154"/>
  <c r="L151" i="154"/>
  <c r="K151" i="154"/>
  <c r="C151" i="154"/>
  <c r="H151" i="154" s="1"/>
  <c r="B151" i="154"/>
  <c r="O150" i="154"/>
  <c r="N150" i="154"/>
  <c r="L150" i="154"/>
  <c r="K150" i="154"/>
  <c r="C150" i="154"/>
  <c r="H150" i="154" s="1"/>
  <c r="B150" i="154"/>
  <c r="O149" i="154"/>
  <c r="L149" i="154"/>
  <c r="K149" i="154"/>
  <c r="C149" i="154"/>
  <c r="H149" i="154" s="1"/>
  <c r="B149" i="154"/>
  <c r="O148" i="154"/>
  <c r="N148" i="154"/>
  <c r="L148" i="154"/>
  <c r="K148" i="154"/>
  <c r="C148" i="154"/>
  <c r="H148" i="154" s="1"/>
  <c r="B148" i="154"/>
  <c r="O147" i="154"/>
  <c r="L147" i="154"/>
  <c r="K147" i="154"/>
  <c r="C147" i="154"/>
  <c r="H147" i="154" s="1"/>
  <c r="B147" i="154"/>
  <c r="O146" i="154"/>
  <c r="N146" i="154"/>
  <c r="L146" i="154"/>
  <c r="K146" i="154"/>
  <c r="C146" i="154"/>
  <c r="H146" i="154" s="1"/>
  <c r="B146" i="154"/>
  <c r="O145" i="154"/>
  <c r="L145" i="154"/>
  <c r="K145" i="154"/>
  <c r="C145" i="154"/>
  <c r="H145" i="154" s="1"/>
  <c r="B145" i="154"/>
  <c r="O144" i="154"/>
  <c r="N144" i="154"/>
  <c r="L144" i="154"/>
  <c r="K144" i="154"/>
  <c r="C144" i="154"/>
  <c r="H144" i="154" s="1"/>
  <c r="B144" i="154"/>
  <c r="O143" i="154"/>
  <c r="L143" i="154"/>
  <c r="K143" i="154"/>
  <c r="C143" i="154"/>
  <c r="H143" i="154" s="1"/>
  <c r="B143" i="154"/>
  <c r="O142" i="154"/>
  <c r="N142" i="154"/>
  <c r="L142" i="154"/>
  <c r="K142" i="154"/>
  <c r="C142" i="154"/>
  <c r="H142" i="154" s="1"/>
  <c r="B142" i="154"/>
  <c r="O141" i="154"/>
  <c r="L141" i="154"/>
  <c r="K141" i="154"/>
  <c r="C141" i="154"/>
  <c r="H141" i="154" s="1"/>
  <c r="B141" i="154"/>
  <c r="O140" i="154"/>
  <c r="N140" i="154"/>
  <c r="L140" i="154"/>
  <c r="K140" i="154"/>
  <c r="C140" i="154"/>
  <c r="H140" i="154" s="1"/>
  <c r="B140" i="154"/>
  <c r="O139" i="154"/>
  <c r="L139" i="154"/>
  <c r="K139" i="154"/>
  <c r="C139" i="154"/>
  <c r="H139" i="154" s="1"/>
  <c r="B139" i="154"/>
  <c r="O138" i="154"/>
  <c r="N138" i="154"/>
  <c r="L138" i="154"/>
  <c r="K138" i="154"/>
  <c r="C138" i="154"/>
  <c r="H138" i="154" s="1"/>
  <c r="B138" i="154"/>
  <c r="O137" i="154"/>
  <c r="L137" i="154"/>
  <c r="K137" i="154"/>
  <c r="C137" i="154"/>
  <c r="H137" i="154" s="1"/>
  <c r="B137" i="154"/>
  <c r="O136" i="154"/>
  <c r="N136" i="154"/>
  <c r="L136" i="154"/>
  <c r="K136" i="154"/>
  <c r="C136" i="154"/>
  <c r="H136" i="154" s="1"/>
  <c r="B136" i="154"/>
  <c r="O135" i="154"/>
  <c r="L135" i="154"/>
  <c r="K135" i="154"/>
  <c r="C135" i="154"/>
  <c r="H135" i="154" s="1"/>
  <c r="B135" i="154"/>
  <c r="O134" i="154"/>
  <c r="N134" i="154"/>
  <c r="L134" i="154"/>
  <c r="K134" i="154"/>
  <c r="C134" i="154"/>
  <c r="H134" i="154" s="1"/>
  <c r="B134" i="154"/>
  <c r="O133" i="154"/>
  <c r="L133" i="154"/>
  <c r="K133" i="154"/>
  <c r="C133" i="154"/>
  <c r="H133" i="154" s="1"/>
  <c r="B133" i="154"/>
  <c r="O132" i="154"/>
  <c r="N132" i="154"/>
  <c r="L132" i="154"/>
  <c r="K132" i="154"/>
  <c r="C132" i="154"/>
  <c r="H132" i="154" s="1"/>
  <c r="B132" i="154"/>
  <c r="O131" i="154"/>
  <c r="L131" i="154"/>
  <c r="K131" i="154"/>
  <c r="C131" i="154"/>
  <c r="H131" i="154" s="1"/>
  <c r="B131" i="154"/>
  <c r="O130" i="154"/>
  <c r="N130" i="154"/>
  <c r="L130" i="154"/>
  <c r="K130" i="154"/>
  <c r="C130" i="154"/>
  <c r="H130" i="154" s="1"/>
  <c r="B130" i="154"/>
  <c r="O129" i="154"/>
  <c r="L129" i="154"/>
  <c r="K129" i="154"/>
  <c r="C129" i="154"/>
  <c r="H129" i="154" s="1"/>
  <c r="B129" i="154"/>
  <c r="O128" i="154"/>
  <c r="N128" i="154"/>
  <c r="L128" i="154"/>
  <c r="K128" i="154"/>
  <c r="C128" i="154"/>
  <c r="H128" i="154" s="1"/>
  <c r="B128" i="154"/>
  <c r="O127" i="154"/>
  <c r="L127" i="154"/>
  <c r="K127" i="154"/>
  <c r="C127" i="154"/>
  <c r="H127" i="154" s="1"/>
  <c r="B127" i="154"/>
  <c r="O126" i="154"/>
  <c r="N126" i="154"/>
  <c r="L126" i="154"/>
  <c r="K126" i="154"/>
  <c r="C126" i="154"/>
  <c r="H126" i="154" s="1"/>
  <c r="B126" i="154"/>
  <c r="O125" i="154"/>
  <c r="L125" i="154"/>
  <c r="K125" i="154"/>
  <c r="C125" i="154"/>
  <c r="H125" i="154" s="1"/>
  <c r="B125" i="154"/>
  <c r="O124" i="154"/>
  <c r="N124" i="154"/>
  <c r="L124" i="154"/>
  <c r="K124" i="154"/>
  <c r="C124" i="154"/>
  <c r="H124" i="154" s="1"/>
  <c r="B124" i="154"/>
  <c r="O123" i="154"/>
  <c r="L123" i="154"/>
  <c r="K123" i="154"/>
  <c r="C123" i="154"/>
  <c r="H123" i="154" s="1"/>
  <c r="B123" i="154"/>
  <c r="O122" i="154"/>
  <c r="N122" i="154"/>
  <c r="L122" i="154"/>
  <c r="K122" i="154"/>
  <c r="C122" i="154"/>
  <c r="H122" i="154" s="1"/>
  <c r="B122" i="154"/>
  <c r="O121" i="154"/>
  <c r="L121" i="154"/>
  <c r="K121" i="154"/>
  <c r="C121" i="154"/>
  <c r="H121" i="154" s="1"/>
  <c r="B121" i="154"/>
  <c r="O120" i="154"/>
  <c r="N120" i="154"/>
  <c r="L120" i="154"/>
  <c r="K120" i="154"/>
  <c r="C120" i="154"/>
  <c r="H120" i="154" s="1"/>
  <c r="B120" i="154"/>
  <c r="O119" i="154"/>
  <c r="L119" i="154"/>
  <c r="K119" i="154"/>
  <c r="C119" i="154"/>
  <c r="H119" i="154" s="1"/>
  <c r="B119" i="154"/>
  <c r="O118" i="154"/>
  <c r="N118" i="154"/>
  <c r="L118" i="154"/>
  <c r="K118" i="154"/>
  <c r="C118" i="154"/>
  <c r="H118" i="154" s="1"/>
  <c r="B118" i="154"/>
  <c r="O117" i="154"/>
  <c r="L117" i="154"/>
  <c r="K117" i="154"/>
  <c r="C117" i="154"/>
  <c r="H117" i="154" s="1"/>
  <c r="B117" i="154"/>
  <c r="O116" i="154"/>
  <c r="N116" i="154"/>
  <c r="L116" i="154"/>
  <c r="K116" i="154"/>
  <c r="C116" i="154"/>
  <c r="H116" i="154" s="1"/>
  <c r="B116" i="154"/>
  <c r="O115" i="154"/>
  <c r="L115" i="154"/>
  <c r="K115" i="154"/>
  <c r="C115" i="154"/>
  <c r="H115" i="154" s="1"/>
  <c r="B115" i="154"/>
  <c r="O114" i="154"/>
  <c r="N114" i="154"/>
  <c r="L114" i="154"/>
  <c r="K114" i="154"/>
  <c r="C114" i="154"/>
  <c r="H114" i="154" s="1"/>
  <c r="B114" i="154"/>
  <c r="O113" i="154"/>
  <c r="L113" i="154"/>
  <c r="K113" i="154"/>
  <c r="C113" i="154"/>
  <c r="H113" i="154" s="1"/>
  <c r="B113" i="154"/>
  <c r="O112" i="154"/>
  <c r="N112" i="154"/>
  <c r="L112" i="154"/>
  <c r="K112" i="154"/>
  <c r="C112" i="154"/>
  <c r="H112" i="154" s="1"/>
  <c r="B112" i="154"/>
  <c r="O111" i="154"/>
  <c r="L111" i="154"/>
  <c r="K111" i="154"/>
  <c r="C111" i="154"/>
  <c r="H111" i="154" s="1"/>
  <c r="B111" i="154"/>
  <c r="O110" i="154"/>
  <c r="N110" i="154"/>
  <c r="L110" i="154"/>
  <c r="K110" i="154"/>
  <c r="C110" i="154"/>
  <c r="H110" i="154" s="1"/>
  <c r="B110" i="154"/>
  <c r="O109" i="154"/>
  <c r="L109" i="154"/>
  <c r="K109" i="154"/>
  <c r="C109" i="154"/>
  <c r="H109" i="154" s="1"/>
  <c r="B109" i="154"/>
  <c r="O108" i="154"/>
  <c r="N108" i="154"/>
  <c r="L108" i="154"/>
  <c r="K108" i="154"/>
  <c r="C108" i="154"/>
  <c r="H108" i="154" s="1"/>
  <c r="B108" i="154"/>
  <c r="O107" i="154"/>
  <c r="L107" i="154"/>
  <c r="K107" i="154"/>
  <c r="C107" i="154"/>
  <c r="H107" i="154" s="1"/>
  <c r="B107" i="154"/>
  <c r="O106" i="154"/>
  <c r="N106" i="154"/>
  <c r="L106" i="154"/>
  <c r="K106" i="154"/>
  <c r="C106" i="154"/>
  <c r="H106" i="154" s="1"/>
  <c r="B106" i="154"/>
  <c r="O105" i="154"/>
  <c r="L105" i="154"/>
  <c r="K105" i="154"/>
  <c r="C105" i="154"/>
  <c r="H105" i="154" s="1"/>
  <c r="B105" i="154"/>
  <c r="O104" i="154"/>
  <c r="N104" i="154"/>
  <c r="L104" i="154"/>
  <c r="K104" i="154"/>
  <c r="C104" i="154"/>
  <c r="H104" i="154" s="1"/>
  <c r="B104" i="154"/>
  <c r="O103" i="154"/>
  <c r="L103" i="154"/>
  <c r="K103" i="154"/>
  <c r="C103" i="154"/>
  <c r="H103" i="154" s="1"/>
  <c r="B103" i="154"/>
  <c r="O102" i="154"/>
  <c r="N102" i="154"/>
  <c r="L102" i="154"/>
  <c r="K102" i="154"/>
  <c r="C102" i="154"/>
  <c r="H102" i="154" s="1"/>
  <c r="B102" i="154"/>
  <c r="O101" i="154"/>
  <c r="L101" i="154"/>
  <c r="K101" i="154"/>
  <c r="C101" i="154"/>
  <c r="H101" i="154" s="1"/>
  <c r="B101" i="154"/>
  <c r="O100" i="154"/>
  <c r="N100" i="154"/>
  <c r="L100" i="154"/>
  <c r="K100" i="154"/>
  <c r="C100" i="154"/>
  <c r="H100" i="154" s="1"/>
  <c r="B100" i="154"/>
  <c r="O99" i="154"/>
  <c r="L99" i="154"/>
  <c r="K99" i="154"/>
  <c r="C99" i="154"/>
  <c r="H99" i="154" s="1"/>
  <c r="B99" i="154"/>
  <c r="O98" i="154"/>
  <c r="N98" i="154"/>
  <c r="L98" i="154"/>
  <c r="K98" i="154"/>
  <c r="C98" i="154"/>
  <c r="H98" i="154" s="1"/>
  <c r="B98" i="154"/>
  <c r="O97" i="154"/>
  <c r="L97" i="154"/>
  <c r="K97" i="154"/>
  <c r="C97" i="154"/>
  <c r="H97" i="154" s="1"/>
  <c r="B97" i="154"/>
  <c r="O96" i="154"/>
  <c r="N96" i="154"/>
  <c r="L96" i="154"/>
  <c r="K96" i="154"/>
  <c r="C96" i="154"/>
  <c r="H96" i="154" s="1"/>
  <c r="B96" i="154"/>
  <c r="O95" i="154"/>
  <c r="L95" i="154"/>
  <c r="K95" i="154"/>
  <c r="C95" i="154"/>
  <c r="H95" i="154" s="1"/>
  <c r="B95" i="154"/>
  <c r="O94" i="154"/>
  <c r="N94" i="154"/>
  <c r="L94" i="154"/>
  <c r="K94" i="154"/>
  <c r="C94" i="154"/>
  <c r="H94" i="154" s="1"/>
  <c r="B94" i="154"/>
  <c r="O93" i="154"/>
  <c r="L93" i="154"/>
  <c r="K93" i="154"/>
  <c r="C93" i="154"/>
  <c r="H93" i="154" s="1"/>
  <c r="B93" i="154"/>
  <c r="O92" i="154"/>
  <c r="N92" i="154"/>
  <c r="L92" i="154"/>
  <c r="K92" i="154"/>
  <c r="C92" i="154"/>
  <c r="H92" i="154" s="1"/>
  <c r="B92" i="154"/>
  <c r="O91" i="154"/>
  <c r="L91" i="154"/>
  <c r="K91" i="154"/>
  <c r="C91" i="154"/>
  <c r="H91" i="154" s="1"/>
  <c r="B91" i="154"/>
  <c r="O90" i="154"/>
  <c r="N90" i="154"/>
  <c r="L90" i="154"/>
  <c r="K90" i="154"/>
  <c r="C90" i="154"/>
  <c r="H90" i="154" s="1"/>
  <c r="B90" i="154"/>
  <c r="O89" i="154"/>
  <c r="L89" i="154"/>
  <c r="K89" i="154"/>
  <c r="C89" i="154"/>
  <c r="H89" i="154" s="1"/>
  <c r="B89" i="154"/>
  <c r="O88" i="154"/>
  <c r="N88" i="154"/>
  <c r="L88" i="154"/>
  <c r="K88" i="154"/>
  <c r="C88" i="154"/>
  <c r="H88" i="154" s="1"/>
  <c r="B88" i="154"/>
  <c r="O87" i="154"/>
  <c r="L87" i="154"/>
  <c r="K87" i="154"/>
  <c r="C87" i="154"/>
  <c r="H87" i="154" s="1"/>
  <c r="B87" i="154"/>
  <c r="O86" i="154"/>
  <c r="N86" i="154"/>
  <c r="L86" i="154"/>
  <c r="K86" i="154"/>
  <c r="C86" i="154"/>
  <c r="H86" i="154" s="1"/>
  <c r="B86" i="154"/>
  <c r="O85" i="154"/>
  <c r="L85" i="154"/>
  <c r="K85" i="154"/>
  <c r="C85" i="154"/>
  <c r="H85" i="154" s="1"/>
  <c r="B85" i="154"/>
  <c r="O84" i="154"/>
  <c r="N84" i="154"/>
  <c r="L84" i="154"/>
  <c r="K84" i="154"/>
  <c r="C84" i="154"/>
  <c r="H84" i="154" s="1"/>
  <c r="B84" i="154"/>
  <c r="O83" i="154"/>
  <c r="L83" i="154"/>
  <c r="K83" i="154"/>
  <c r="C83" i="154"/>
  <c r="H83" i="154" s="1"/>
  <c r="B83" i="154"/>
  <c r="O82" i="154"/>
  <c r="N82" i="154"/>
  <c r="L82" i="154"/>
  <c r="K82" i="154"/>
  <c r="C82" i="154"/>
  <c r="H82" i="154" s="1"/>
  <c r="B82" i="154"/>
  <c r="O81" i="154"/>
  <c r="L81" i="154"/>
  <c r="K81" i="154"/>
  <c r="C81" i="154"/>
  <c r="H81" i="154" s="1"/>
  <c r="B81" i="154"/>
  <c r="O80" i="154"/>
  <c r="N80" i="154"/>
  <c r="L80" i="154"/>
  <c r="K80" i="154"/>
  <c r="C80" i="154"/>
  <c r="H80" i="154" s="1"/>
  <c r="B80" i="154"/>
  <c r="O79" i="154"/>
  <c r="L79" i="154"/>
  <c r="K79" i="154"/>
  <c r="C79" i="154"/>
  <c r="H79" i="154" s="1"/>
  <c r="B79" i="154"/>
  <c r="O78" i="154"/>
  <c r="N78" i="154"/>
  <c r="L78" i="154"/>
  <c r="K78" i="154"/>
  <c r="C78" i="154"/>
  <c r="H78" i="154" s="1"/>
  <c r="B78" i="154"/>
  <c r="O77" i="154"/>
  <c r="L77" i="154"/>
  <c r="K77" i="154"/>
  <c r="C77" i="154"/>
  <c r="H77" i="154" s="1"/>
  <c r="B77" i="154"/>
  <c r="O76" i="154"/>
  <c r="N76" i="154"/>
  <c r="L76" i="154"/>
  <c r="K76" i="154"/>
  <c r="C76" i="154"/>
  <c r="H76" i="154" s="1"/>
  <c r="B76" i="154"/>
  <c r="O75" i="154"/>
  <c r="L75" i="154"/>
  <c r="K75" i="154"/>
  <c r="C75" i="154"/>
  <c r="H75" i="154" s="1"/>
  <c r="B75" i="154"/>
  <c r="O74" i="154"/>
  <c r="N74" i="154"/>
  <c r="L74" i="154"/>
  <c r="K74" i="154"/>
  <c r="C74" i="154"/>
  <c r="H74" i="154" s="1"/>
  <c r="B74" i="154"/>
  <c r="O73" i="154"/>
  <c r="L73" i="154"/>
  <c r="K73" i="154"/>
  <c r="C73" i="154"/>
  <c r="H73" i="154" s="1"/>
  <c r="B73" i="154"/>
  <c r="O72" i="154"/>
  <c r="N72" i="154"/>
  <c r="L72" i="154"/>
  <c r="K72" i="154"/>
  <c r="C72" i="154"/>
  <c r="H72" i="154" s="1"/>
  <c r="B72" i="154"/>
  <c r="O71" i="154"/>
  <c r="L71" i="154"/>
  <c r="K71" i="154"/>
  <c r="C71" i="154"/>
  <c r="H71" i="154" s="1"/>
  <c r="B71" i="154"/>
  <c r="O70" i="154"/>
  <c r="N70" i="154"/>
  <c r="L70" i="154"/>
  <c r="K70" i="154"/>
  <c r="C70" i="154"/>
  <c r="H70" i="154" s="1"/>
  <c r="B70" i="154"/>
  <c r="O69" i="154"/>
  <c r="L69" i="154"/>
  <c r="K69" i="154"/>
  <c r="C69" i="154"/>
  <c r="H69" i="154" s="1"/>
  <c r="B69" i="154"/>
  <c r="O68" i="154"/>
  <c r="N68" i="154"/>
  <c r="L68" i="154"/>
  <c r="K68" i="154"/>
  <c r="C68" i="154"/>
  <c r="H68" i="154" s="1"/>
  <c r="B68" i="154"/>
  <c r="O67" i="154"/>
  <c r="L67" i="154"/>
  <c r="K67" i="154"/>
  <c r="C67" i="154"/>
  <c r="H67" i="154" s="1"/>
  <c r="B67" i="154"/>
  <c r="O66" i="154"/>
  <c r="N66" i="154"/>
  <c r="L66" i="154"/>
  <c r="K66" i="154"/>
  <c r="C66" i="154"/>
  <c r="H66" i="154" s="1"/>
  <c r="B66" i="154"/>
  <c r="O65" i="154"/>
  <c r="L65" i="154"/>
  <c r="K65" i="154"/>
  <c r="C65" i="154"/>
  <c r="H65" i="154" s="1"/>
  <c r="B65" i="154"/>
  <c r="O64" i="154"/>
  <c r="N64" i="154"/>
  <c r="L64" i="154"/>
  <c r="K64" i="154"/>
  <c r="C64" i="154"/>
  <c r="H64" i="154" s="1"/>
  <c r="B64" i="154"/>
  <c r="O63" i="154"/>
  <c r="L63" i="154"/>
  <c r="K63" i="154"/>
  <c r="C63" i="154"/>
  <c r="H63" i="154" s="1"/>
  <c r="B63" i="154"/>
  <c r="O62" i="154"/>
  <c r="N62" i="154"/>
  <c r="L62" i="154"/>
  <c r="K62" i="154"/>
  <c r="C62" i="154"/>
  <c r="H62" i="154" s="1"/>
  <c r="B62" i="154"/>
  <c r="O61" i="154"/>
  <c r="L61" i="154"/>
  <c r="K61" i="154"/>
  <c r="C61" i="154"/>
  <c r="H61" i="154" s="1"/>
  <c r="B61" i="154"/>
  <c r="O60" i="154"/>
  <c r="N60" i="154"/>
  <c r="L60" i="154"/>
  <c r="K60" i="154"/>
  <c r="C60" i="154"/>
  <c r="H60" i="154" s="1"/>
  <c r="B60" i="154"/>
  <c r="O59" i="154"/>
  <c r="L59" i="154"/>
  <c r="K59" i="154"/>
  <c r="C59" i="154"/>
  <c r="H59" i="154" s="1"/>
  <c r="B59" i="154"/>
  <c r="O58" i="154"/>
  <c r="N58" i="154"/>
  <c r="L58" i="154"/>
  <c r="K58" i="154"/>
  <c r="C58" i="154"/>
  <c r="H58" i="154" s="1"/>
  <c r="B58" i="154"/>
  <c r="O57" i="154"/>
  <c r="L57" i="154"/>
  <c r="K57" i="154"/>
  <c r="C57" i="154"/>
  <c r="H57" i="154" s="1"/>
  <c r="B57" i="154"/>
  <c r="O56" i="154"/>
  <c r="N56" i="154"/>
  <c r="L56" i="154"/>
  <c r="K56" i="154"/>
  <c r="C56" i="154"/>
  <c r="H56" i="154" s="1"/>
  <c r="B56" i="154"/>
  <c r="O55" i="154"/>
  <c r="L55" i="154"/>
  <c r="K55" i="154"/>
  <c r="C55" i="154"/>
  <c r="H55" i="154" s="1"/>
  <c r="B55" i="154"/>
  <c r="O54" i="154"/>
  <c r="N54" i="154"/>
  <c r="L54" i="154"/>
  <c r="K54" i="154"/>
  <c r="C54" i="154"/>
  <c r="H54" i="154" s="1"/>
  <c r="B54" i="154"/>
  <c r="O53" i="154"/>
  <c r="L53" i="154"/>
  <c r="K53" i="154"/>
  <c r="C53" i="154"/>
  <c r="H53" i="154" s="1"/>
  <c r="B53" i="154"/>
  <c r="O52" i="154"/>
  <c r="N52" i="154"/>
  <c r="L52" i="154"/>
  <c r="K52" i="154"/>
  <c r="C52" i="154"/>
  <c r="H52" i="154" s="1"/>
  <c r="B52" i="154"/>
  <c r="O51" i="154"/>
  <c r="L51" i="154"/>
  <c r="K51" i="154"/>
  <c r="C51" i="154"/>
  <c r="H51" i="154" s="1"/>
  <c r="B51" i="154"/>
  <c r="O50" i="154"/>
  <c r="N50" i="154"/>
  <c r="L50" i="154"/>
  <c r="K50" i="154"/>
  <c r="C50" i="154"/>
  <c r="H50" i="154" s="1"/>
  <c r="B50" i="154"/>
  <c r="O49" i="154"/>
  <c r="L49" i="154"/>
  <c r="K49" i="154"/>
  <c r="C49" i="154"/>
  <c r="H49" i="154" s="1"/>
  <c r="B49" i="154"/>
  <c r="O48" i="154"/>
  <c r="N48" i="154"/>
  <c r="L48" i="154"/>
  <c r="K48" i="154"/>
  <c r="C48" i="154"/>
  <c r="H48" i="154" s="1"/>
  <c r="B48" i="154"/>
  <c r="O47" i="154"/>
  <c r="L47" i="154"/>
  <c r="K47" i="154"/>
  <c r="C47" i="154"/>
  <c r="H47" i="154" s="1"/>
  <c r="B47" i="154"/>
  <c r="O46" i="154"/>
  <c r="N46" i="154"/>
  <c r="L46" i="154"/>
  <c r="K46" i="154"/>
  <c r="C46" i="154"/>
  <c r="H46" i="154" s="1"/>
  <c r="B46" i="154"/>
  <c r="O45" i="154"/>
  <c r="L45" i="154"/>
  <c r="K45" i="154"/>
  <c r="C45" i="154"/>
  <c r="H45" i="154" s="1"/>
  <c r="B45" i="154"/>
  <c r="O44" i="154"/>
  <c r="N44" i="154"/>
  <c r="L44" i="154"/>
  <c r="K44" i="154"/>
  <c r="C44" i="154"/>
  <c r="H44" i="154" s="1"/>
  <c r="B44" i="154"/>
  <c r="O43" i="154"/>
  <c r="L43" i="154"/>
  <c r="K43" i="154"/>
  <c r="C43" i="154"/>
  <c r="H43" i="154" s="1"/>
  <c r="B43" i="154"/>
  <c r="O42" i="154"/>
  <c r="N42" i="154"/>
  <c r="L42" i="154"/>
  <c r="K42" i="154"/>
  <c r="C42" i="154"/>
  <c r="H42" i="154" s="1"/>
  <c r="B42" i="154"/>
  <c r="O41" i="154"/>
  <c r="L41" i="154"/>
  <c r="K41" i="154"/>
  <c r="C41" i="154"/>
  <c r="H41" i="154" s="1"/>
  <c r="B41" i="154"/>
  <c r="O40" i="154"/>
  <c r="N40" i="154"/>
  <c r="L40" i="154"/>
  <c r="K40" i="154"/>
  <c r="C40" i="154"/>
  <c r="H40" i="154" s="1"/>
  <c r="B40" i="154"/>
  <c r="L39" i="154"/>
  <c r="K39" i="154"/>
  <c r="C39" i="154"/>
  <c r="H39" i="154" s="1"/>
  <c r="B39" i="154"/>
  <c r="L38" i="154"/>
  <c r="K38" i="154"/>
  <c r="C38" i="154"/>
  <c r="H38" i="154" s="1"/>
  <c r="B38" i="154"/>
  <c r="L37" i="154"/>
  <c r="K37" i="154"/>
  <c r="C37" i="154"/>
  <c r="H37" i="154" s="1"/>
  <c r="B37" i="154"/>
  <c r="L36" i="154"/>
  <c r="K36" i="154"/>
  <c r="C36" i="154"/>
  <c r="H36" i="154" s="1"/>
  <c r="B36" i="154"/>
  <c r="O18" i="154"/>
  <c r="N18" i="154"/>
  <c r="L18" i="154"/>
  <c r="K18" i="154"/>
  <c r="C18" i="154"/>
  <c r="H18" i="154" s="1"/>
  <c r="B18" i="154"/>
  <c r="O17" i="154"/>
  <c r="L17" i="154"/>
  <c r="K17" i="154"/>
  <c r="C17" i="154"/>
  <c r="H17" i="154" s="1"/>
  <c r="B17" i="154"/>
  <c r="A17" i="154"/>
  <c r="A152" i="154" s="1"/>
  <c r="O16" i="154"/>
  <c r="N16" i="154"/>
  <c r="L16" i="154"/>
  <c r="K16" i="154"/>
  <c r="C16" i="154"/>
  <c r="H16" i="154" s="1"/>
  <c r="B16" i="154"/>
  <c r="A16" i="154"/>
  <c r="A34" i="154" s="1"/>
  <c r="O15" i="154"/>
  <c r="L15" i="154"/>
  <c r="K15" i="154"/>
  <c r="C15" i="154"/>
  <c r="H15" i="154" s="1"/>
  <c r="B15" i="154"/>
  <c r="A15" i="154"/>
  <c r="A195" i="154" s="1"/>
  <c r="O14" i="154"/>
  <c r="N14" i="154"/>
  <c r="L14" i="154"/>
  <c r="K14" i="154"/>
  <c r="C14" i="154"/>
  <c r="H14" i="154" s="1"/>
  <c r="B14" i="154"/>
  <c r="O13" i="154"/>
  <c r="L13" i="154"/>
  <c r="K13" i="154"/>
  <c r="C13" i="154"/>
  <c r="H13" i="154" s="1"/>
  <c r="B13" i="154"/>
  <c r="A13" i="154"/>
  <c r="A94" i="154" s="1"/>
  <c r="O12" i="154"/>
  <c r="N12" i="154"/>
  <c r="L12" i="154"/>
  <c r="K12" i="154"/>
  <c r="C12" i="154"/>
  <c r="H12" i="154" s="1"/>
  <c r="B12" i="154"/>
  <c r="A12" i="154"/>
  <c r="A192" i="154" s="1"/>
  <c r="O11" i="154"/>
  <c r="L11" i="154"/>
  <c r="K11" i="154"/>
  <c r="C11" i="154"/>
  <c r="H11" i="154" s="1"/>
  <c r="B11" i="154"/>
  <c r="A11" i="154"/>
  <c r="A137" i="154" s="1"/>
  <c r="O10" i="154"/>
  <c r="N10" i="154"/>
  <c r="L10" i="154"/>
  <c r="K10" i="154"/>
  <c r="C10" i="154"/>
  <c r="H10" i="154" s="1"/>
  <c r="B10" i="154"/>
  <c r="A10" i="154"/>
  <c r="A163" i="154" s="1"/>
  <c r="O9" i="154"/>
  <c r="L9" i="154"/>
  <c r="K9" i="154"/>
  <c r="C9" i="154"/>
  <c r="H9" i="154" s="1"/>
  <c r="B9" i="154"/>
  <c r="A9" i="154"/>
  <c r="A198" i="154" s="1"/>
  <c r="A33" i="154" l="1"/>
  <c r="A166" i="154"/>
  <c r="A31" i="154"/>
  <c r="A30" i="154"/>
  <c r="A21" i="154"/>
  <c r="A39" i="154"/>
  <c r="A27" i="154"/>
  <c r="A45" i="154"/>
  <c r="A65" i="154"/>
  <c r="A80" i="154"/>
  <c r="A100" i="154"/>
  <c r="A117" i="154"/>
  <c r="A172" i="154"/>
  <c r="A189" i="154"/>
  <c r="A148" i="154"/>
  <c r="A139" i="154"/>
  <c r="A76" i="154"/>
  <c r="A67" i="154"/>
  <c r="A202" i="154"/>
  <c r="A193" i="154"/>
  <c r="A130" i="154"/>
  <c r="A121" i="154"/>
  <c r="A58" i="154"/>
  <c r="A49" i="154"/>
  <c r="A184" i="154"/>
  <c r="A175" i="154"/>
  <c r="A112" i="154"/>
  <c r="A103" i="154"/>
  <c r="A40" i="154"/>
  <c r="A19" i="154"/>
  <c r="A22" i="154"/>
  <c r="A25" i="154"/>
  <c r="A28" i="154"/>
  <c r="A48" i="154"/>
  <c r="A51" i="154"/>
  <c r="A85" i="154"/>
  <c r="A91" i="154"/>
  <c r="A120" i="154"/>
  <c r="A123" i="154"/>
  <c r="A157" i="154"/>
  <c r="A160" i="154"/>
  <c r="A151" i="154"/>
  <c r="A88" i="154"/>
  <c r="A79" i="154"/>
  <c r="A205" i="154"/>
  <c r="A142" i="154"/>
  <c r="A133" i="154"/>
  <c r="A70" i="154"/>
  <c r="A61" i="154"/>
  <c r="A196" i="154"/>
  <c r="A187" i="154"/>
  <c r="A124" i="154"/>
  <c r="A115" i="154"/>
  <c r="A52" i="154"/>
  <c r="A43" i="154"/>
  <c r="A200" i="154"/>
  <c r="A191" i="154"/>
  <c r="A128" i="154"/>
  <c r="A119" i="154"/>
  <c r="A56" i="154"/>
  <c r="A47" i="154"/>
  <c r="A182" i="154"/>
  <c r="A173" i="154"/>
  <c r="A110" i="154"/>
  <c r="A101" i="154"/>
  <c r="A38" i="154"/>
  <c r="A164" i="154"/>
  <c r="A155" i="154"/>
  <c r="A92" i="154"/>
  <c r="A83" i="154"/>
  <c r="A206" i="154"/>
  <c r="A197" i="154"/>
  <c r="A134" i="154"/>
  <c r="A125" i="154"/>
  <c r="A62" i="154"/>
  <c r="A53" i="154"/>
  <c r="A188" i="154"/>
  <c r="A179" i="154"/>
  <c r="A116" i="154"/>
  <c r="A107" i="154"/>
  <c r="A44" i="154"/>
  <c r="A170" i="154"/>
  <c r="A161" i="154"/>
  <c r="A98" i="154"/>
  <c r="A89" i="154"/>
  <c r="A20" i="154"/>
  <c r="A54" i="154"/>
  <c r="A71" i="154"/>
  <c r="A106" i="154"/>
  <c r="A126" i="154"/>
  <c r="A143" i="154"/>
  <c r="A178" i="154"/>
  <c r="A154" i="154"/>
  <c r="A145" i="154"/>
  <c r="A82" i="154"/>
  <c r="A73" i="154"/>
  <c r="A208" i="154"/>
  <c r="A199" i="154"/>
  <c r="A136" i="154"/>
  <c r="A127" i="154"/>
  <c r="A64" i="154"/>
  <c r="A55" i="154"/>
  <c r="A190" i="154"/>
  <c r="A181" i="154"/>
  <c r="A118" i="154"/>
  <c r="A109" i="154"/>
  <c r="A46" i="154"/>
  <c r="A37" i="154"/>
  <c r="A26" i="154"/>
  <c r="A180" i="154"/>
  <c r="A171" i="154"/>
  <c r="A108" i="154"/>
  <c r="A99" i="154"/>
  <c r="A36" i="154"/>
  <c r="A162" i="154"/>
  <c r="A153" i="154"/>
  <c r="A90" i="154"/>
  <c r="A81" i="154"/>
  <c r="A207" i="154"/>
  <c r="A144" i="154"/>
  <c r="A135" i="154"/>
  <c r="A72" i="154"/>
  <c r="A63" i="154"/>
  <c r="A174" i="154"/>
  <c r="A165" i="154"/>
  <c r="A102" i="154"/>
  <c r="A93" i="154"/>
  <c r="A156" i="154"/>
  <c r="A147" i="154"/>
  <c r="A84" i="154"/>
  <c r="A75" i="154"/>
  <c r="A201" i="154"/>
  <c r="A138" i="154"/>
  <c r="A129" i="154"/>
  <c r="A66" i="154"/>
  <c r="A57" i="154"/>
  <c r="A186" i="154"/>
  <c r="A177" i="154"/>
  <c r="A114" i="154"/>
  <c r="A105" i="154"/>
  <c r="A42" i="154"/>
  <c r="A168" i="154"/>
  <c r="A159" i="154"/>
  <c r="A96" i="154"/>
  <c r="A87" i="154"/>
  <c r="A150" i="154"/>
  <c r="A141" i="154"/>
  <c r="A78" i="154"/>
  <c r="A69" i="154"/>
  <c r="A18" i="154"/>
  <c r="A24" i="154"/>
  <c r="A29" i="154"/>
  <c r="A35" i="154"/>
  <c r="A60" i="154"/>
  <c r="A74" i="154"/>
  <c r="A97" i="154"/>
  <c r="A111" i="154"/>
  <c r="A132" i="154"/>
  <c r="A146" i="154"/>
  <c r="A169" i="154"/>
  <c r="A183" i="154"/>
  <c r="A204" i="154"/>
  <c r="F18" i="153"/>
  <c r="F17" i="153"/>
  <c r="N33" i="100" l="1"/>
  <c r="N34" i="100"/>
  <c r="N35" i="100"/>
  <c r="N36" i="100"/>
  <c r="N37" i="100"/>
  <c r="N38" i="100"/>
  <c r="N39" i="100"/>
  <c r="N40" i="100"/>
  <c r="N32" i="100"/>
  <c r="N5" i="100"/>
  <c r="O5" i="100" s="1"/>
  <c r="I5" i="100" s="1"/>
  <c r="G24" i="100" l="1"/>
  <c r="F19" i="100"/>
  <c r="G19" i="100"/>
  <c r="F20" i="100"/>
  <c r="G20" i="100"/>
  <c r="F22" i="100"/>
  <c r="G22" i="100"/>
  <c r="F23" i="100"/>
  <c r="G23" i="100"/>
  <c r="F24" i="100"/>
  <c r="F18" i="100"/>
  <c r="G18" i="100"/>
  <c r="L4" i="100"/>
  <c r="P5" i="152" l="1"/>
  <c r="Q5" i="152" s="1"/>
  <c r="K5" i="152" s="1"/>
  <c r="J25" i="152" l="1"/>
  <c r="J17" i="152"/>
  <c r="K17" i="152" s="1"/>
  <c r="L5" i="152"/>
  <c r="J13" i="152"/>
  <c r="K13" i="152" s="1"/>
  <c r="L13" i="152" s="1"/>
  <c r="J9" i="152"/>
  <c r="K9" i="152" s="1"/>
  <c r="L9" i="152" s="1"/>
  <c r="N9" i="152"/>
  <c r="N4" i="152"/>
  <c r="K25" i="152"/>
  <c r="L25" i="152" s="1"/>
  <c r="J21" i="152"/>
  <c r="K21" i="152" s="1"/>
  <c r="M9" i="149"/>
  <c r="K9" i="149"/>
  <c r="J9" i="149"/>
  <c r="M11" i="105"/>
  <c r="K11" i="105"/>
  <c r="I11" i="105"/>
  <c r="M11" i="104"/>
  <c r="K11" i="104"/>
  <c r="I11" i="104"/>
  <c r="J11" i="103"/>
  <c r="I11" i="103"/>
  <c r="H11" i="103"/>
  <c r="P16" i="152" l="1"/>
  <c r="L17" i="152"/>
  <c r="N16" i="152"/>
  <c r="P20" i="152"/>
  <c r="L21" i="152"/>
  <c r="N20" i="152"/>
  <c r="N10" i="14"/>
  <c r="N12" i="151"/>
  <c r="N14" i="151"/>
  <c r="N16" i="151"/>
  <c r="N18" i="151"/>
  <c r="N30" i="151"/>
  <c r="N32" i="151"/>
  <c r="N34" i="151"/>
  <c r="N36" i="151"/>
  <c r="N38" i="151"/>
  <c r="N40" i="151"/>
  <c r="N42" i="151"/>
  <c r="N44" i="151"/>
  <c r="N46" i="151"/>
  <c r="N48" i="151"/>
  <c r="N50" i="151"/>
  <c r="N52" i="151"/>
  <c r="N54" i="151"/>
  <c r="N56" i="151"/>
  <c r="N58" i="151"/>
  <c r="N60" i="151"/>
  <c r="N62" i="151"/>
  <c r="N64" i="151"/>
  <c r="N66" i="151"/>
  <c r="N68" i="151"/>
  <c r="N70" i="151"/>
  <c r="N72" i="151"/>
  <c r="N74" i="151"/>
  <c r="N76" i="151"/>
  <c r="N78" i="151"/>
  <c r="N80" i="151"/>
  <c r="N82" i="151"/>
  <c r="N84" i="151"/>
  <c r="N86" i="151"/>
  <c r="N88" i="151"/>
  <c r="N90" i="151"/>
  <c r="N92" i="151"/>
  <c r="N94" i="151"/>
  <c r="N96" i="151"/>
  <c r="N98" i="151"/>
  <c r="N100" i="151"/>
  <c r="N102" i="151"/>
  <c r="N104" i="151"/>
  <c r="N106" i="151"/>
  <c r="N108" i="151"/>
  <c r="N110" i="151"/>
  <c r="N112" i="151"/>
  <c r="N114" i="151"/>
  <c r="N116" i="151"/>
  <c r="N118" i="151"/>
  <c r="N120" i="151"/>
  <c r="N122" i="151"/>
  <c r="N124" i="151"/>
  <c r="N126" i="151"/>
  <c r="N128" i="151"/>
  <c r="N130" i="151"/>
  <c r="N132" i="151"/>
  <c r="N134" i="151"/>
  <c r="N136" i="151"/>
  <c r="N138" i="151"/>
  <c r="N140" i="151"/>
  <c r="N142" i="151"/>
  <c r="N144" i="151"/>
  <c r="N146" i="151"/>
  <c r="N148" i="151"/>
  <c r="N150" i="151"/>
  <c r="N152" i="151"/>
  <c r="N154" i="151"/>
  <c r="N156" i="151"/>
  <c r="N158" i="151"/>
  <c r="N160" i="151"/>
  <c r="N162" i="151"/>
  <c r="N164" i="151"/>
  <c r="N166" i="151"/>
  <c r="N168" i="151"/>
  <c r="N170" i="151"/>
  <c r="N172" i="151"/>
  <c r="N174" i="151"/>
  <c r="N176" i="151"/>
  <c r="N178" i="151"/>
  <c r="N180" i="151"/>
  <c r="N182" i="151"/>
  <c r="N184" i="151"/>
  <c r="N186" i="151"/>
  <c r="N188" i="151"/>
  <c r="N190" i="151"/>
  <c r="N192" i="151"/>
  <c r="N194" i="151"/>
  <c r="N196" i="151"/>
  <c r="N198" i="151"/>
  <c r="N200" i="151"/>
  <c r="N202" i="151"/>
  <c r="N204" i="151"/>
  <c r="N206" i="151"/>
  <c r="N208" i="151"/>
  <c r="N10" i="151"/>
  <c r="U7" i="1" l="1"/>
  <c r="O208" i="151"/>
  <c r="L208" i="151"/>
  <c r="K208" i="151"/>
  <c r="I208" i="151"/>
  <c r="C208" i="151"/>
  <c r="H208" i="151" s="1"/>
  <c r="B208" i="151"/>
  <c r="O207" i="151"/>
  <c r="L207" i="151"/>
  <c r="K207" i="151"/>
  <c r="I207" i="151"/>
  <c r="C207" i="151"/>
  <c r="H207" i="151" s="1"/>
  <c r="B207" i="151"/>
  <c r="O206" i="151"/>
  <c r="L206" i="151"/>
  <c r="K206" i="151"/>
  <c r="I206" i="151"/>
  <c r="C206" i="151"/>
  <c r="H206" i="151" s="1"/>
  <c r="B206" i="151"/>
  <c r="O205" i="151"/>
  <c r="L205" i="151"/>
  <c r="K205" i="151"/>
  <c r="I205" i="151"/>
  <c r="C205" i="151"/>
  <c r="H205" i="151" s="1"/>
  <c r="B205" i="151"/>
  <c r="O204" i="151"/>
  <c r="L204" i="151"/>
  <c r="K204" i="151"/>
  <c r="I204" i="151"/>
  <c r="C204" i="151"/>
  <c r="H204" i="151" s="1"/>
  <c r="B204" i="151"/>
  <c r="O203" i="151"/>
  <c r="L203" i="151"/>
  <c r="K203" i="151"/>
  <c r="I203" i="151"/>
  <c r="C203" i="151"/>
  <c r="H203" i="151" s="1"/>
  <c r="B203" i="151"/>
  <c r="O202" i="151"/>
  <c r="L202" i="151"/>
  <c r="K202" i="151"/>
  <c r="I202" i="151"/>
  <c r="C202" i="151"/>
  <c r="H202" i="151" s="1"/>
  <c r="B202" i="151"/>
  <c r="O201" i="151"/>
  <c r="L201" i="151"/>
  <c r="K201" i="151"/>
  <c r="I201" i="151"/>
  <c r="C201" i="151"/>
  <c r="H201" i="151" s="1"/>
  <c r="B201" i="151"/>
  <c r="O200" i="151"/>
  <c r="L200" i="151"/>
  <c r="K200" i="151"/>
  <c r="I200" i="151"/>
  <c r="C200" i="151"/>
  <c r="H200" i="151" s="1"/>
  <c r="B200" i="151"/>
  <c r="O199" i="151"/>
  <c r="L199" i="151"/>
  <c r="K199" i="151"/>
  <c r="I199" i="151"/>
  <c r="C199" i="151"/>
  <c r="H199" i="151" s="1"/>
  <c r="B199" i="151"/>
  <c r="O198" i="151"/>
  <c r="L198" i="151"/>
  <c r="K198" i="151"/>
  <c r="I198" i="151"/>
  <c r="C198" i="151"/>
  <c r="H198" i="151" s="1"/>
  <c r="B198" i="151"/>
  <c r="O197" i="151"/>
  <c r="L197" i="151"/>
  <c r="K197" i="151"/>
  <c r="I197" i="151"/>
  <c r="C197" i="151"/>
  <c r="H197" i="151" s="1"/>
  <c r="B197" i="151"/>
  <c r="O196" i="151"/>
  <c r="L196" i="151"/>
  <c r="K196" i="151"/>
  <c r="I196" i="151"/>
  <c r="C196" i="151"/>
  <c r="H196" i="151" s="1"/>
  <c r="B196" i="151"/>
  <c r="O195" i="151"/>
  <c r="L195" i="151"/>
  <c r="K195" i="151"/>
  <c r="I195" i="151"/>
  <c r="C195" i="151"/>
  <c r="H195" i="151" s="1"/>
  <c r="B195" i="151"/>
  <c r="O194" i="151"/>
  <c r="L194" i="151"/>
  <c r="K194" i="151"/>
  <c r="I194" i="151"/>
  <c r="C194" i="151"/>
  <c r="H194" i="151" s="1"/>
  <c r="B194" i="151"/>
  <c r="O193" i="151"/>
  <c r="L193" i="151"/>
  <c r="K193" i="151"/>
  <c r="I193" i="151"/>
  <c r="C193" i="151"/>
  <c r="H193" i="151" s="1"/>
  <c r="B193" i="151"/>
  <c r="O192" i="151"/>
  <c r="L192" i="151"/>
  <c r="K192" i="151"/>
  <c r="I192" i="151"/>
  <c r="C192" i="151"/>
  <c r="H192" i="151" s="1"/>
  <c r="B192" i="151"/>
  <c r="O191" i="151"/>
  <c r="L191" i="151"/>
  <c r="K191" i="151"/>
  <c r="I191" i="151"/>
  <c r="C191" i="151"/>
  <c r="H191" i="151" s="1"/>
  <c r="B191" i="151"/>
  <c r="O190" i="151"/>
  <c r="L190" i="151"/>
  <c r="K190" i="151"/>
  <c r="I190" i="151"/>
  <c r="C190" i="151"/>
  <c r="H190" i="151" s="1"/>
  <c r="B190" i="151"/>
  <c r="O189" i="151"/>
  <c r="L189" i="151"/>
  <c r="K189" i="151"/>
  <c r="I189" i="151"/>
  <c r="C189" i="151"/>
  <c r="H189" i="151" s="1"/>
  <c r="B189" i="151"/>
  <c r="O188" i="151"/>
  <c r="L188" i="151"/>
  <c r="K188" i="151"/>
  <c r="I188" i="151"/>
  <c r="C188" i="151"/>
  <c r="H188" i="151" s="1"/>
  <c r="B188" i="151"/>
  <c r="O187" i="151"/>
  <c r="L187" i="151"/>
  <c r="K187" i="151"/>
  <c r="I187" i="151"/>
  <c r="C187" i="151"/>
  <c r="H187" i="151" s="1"/>
  <c r="B187" i="151"/>
  <c r="O186" i="151"/>
  <c r="L186" i="151"/>
  <c r="K186" i="151"/>
  <c r="I186" i="151"/>
  <c r="C186" i="151"/>
  <c r="H186" i="151" s="1"/>
  <c r="B186" i="151"/>
  <c r="O185" i="151"/>
  <c r="L185" i="151"/>
  <c r="K185" i="151"/>
  <c r="I185" i="151"/>
  <c r="C185" i="151"/>
  <c r="H185" i="151" s="1"/>
  <c r="B185" i="151"/>
  <c r="O184" i="151"/>
  <c r="L184" i="151"/>
  <c r="K184" i="151"/>
  <c r="I184" i="151"/>
  <c r="C184" i="151"/>
  <c r="H184" i="151" s="1"/>
  <c r="B184" i="151"/>
  <c r="O183" i="151"/>
  <c r="L183" i="151"/>
  <c r="K183" i="151"/>
  <c r="I183" i="151"/>
  <c r="C183" i="151"/>
  <c r="H183" i="151" s="1"/>
  <c r="B183" i="151"/>
  <c r="O182" i="151"/>
  <c r="L182" i="151"/>
  <c r="K182" i="151"/>
  <c r="I182" i="151"/>
  <c r="C182" i="151"/>
  <c r="H182" i="151" s="1"/>
  <c r="B182" i="151"/>
  <c r="O181" i="151"/>
  <c r="L181" i="151"/>
  <c r="K181" i="151"/>
  <c r="I181" i="151"/>
  <c r="C181" i="151"/>
  <c r="H181" i="151" s="1"/>
  <c r="B181" i="151"/>
  <c r="O180" i="151"/>
  <c r="L180" i="151"/>
  <c r="K180" i="151"/>
  <c r="I180" i="151"/>
  <c r="C180" i="151"/>
  <c r="H180" i="151" s="1"/>
  <c r="B180" i="151"/>
  <c r="O179" i="151"/>
  <c r="L179" i="151"/>
  <c r="K179" i="151"/>
  <c r="I179" i="151"/>
  <c r="C179" i="151"/>
  <c r="H179" i="151" s="1"/>
  <c r="B179" i="151"/>
  <c r="O178" i="151"/>
  <c r="L178" i="151"/>
  <c r="K178" i="151"/>
  <c r="I178" i="151"/>
  <c r="C178" i="151"/>
  <c r="H178" i="151" s="1"/>
  <c r="B178" i="151"/>
  <c r="O177" i="151"/>
  <c r="L177" i="151"/>
  <c r="K177" i="151"/>
  <c r="I177" i="151"/>
  <c r="C177" i="151"/>
  <c r="H177" i="151" s="1"/>
  <c r="B177" i="151"/>
  <c r="O176" i="151"/>
  <c r="L176" i="151"/>
  <c r="K176" i="151"/>
  <c r="I176" i="151"/>
  <c r="C176" i="151"/>
  <c r="H176" i="151" s="1"/>
  <c r="B176" i="151"/>
  <c r="O175" i="151"/>
  <c r="L175" i="151"/>
  <c r="K175" i="151"/>
  <c r="I175" i="151"/>
  <c r="C175" i="151"/>
  <c r="H175" i="151" s="1"/>
  <c r="B175" i="151"/>
  <c r="O174" i="151"/>
  <c r="L174" i="151"/>
  <c r="K174" i="151"/>
  <c r="I174" i="151"/>
  <c r="C174" i="151"/>
  <c r="H174" i="151" s="1"/>
  <c r="B174" i="151"/>
  <c r="O173" i="151"/>
  <c r="L173" i="151"/>
  <c r="K173" i="151"/>
  <c r="I173" i="151"/>
  <c r="C173" i="151"/>
  <c r="H173" i="151" s="1"/>
  <c r="B173" i="151"/>
  <c r="O172" i="151"/>
  <c r="L172" i="151"/>
  <c r="K172" i="151"/>
  <c r="I172" i="151"/>
  <c r="C172" i="151"/>
  <c r="H172" i="151" s="1"/>
  <c r="B172" i="151"/>
  <c r="O171" i="151"/>
  <c r="L171" i="151"/>
  <c r="K171" i="151"/>
  <c r="I171" i="151"/>
  <c r="C171" i="151"/>
  <c r="H171" i="151" s="1"/>
  <c r="B171" i="151"/>
  <c r="O170" i="151"/>
  <c r="L170" i="151"/>
  <c r="K170" i="151"/>
  <c r="I170" i="151"/>
  <c r="C170" i="151"/>
  <c r="H170" i="151" s="1"/>
  <c r="B170" i="151"/>
  <c r="O169" i="151"/>
  <c r="L169" i="151"/>
  <c r="K169" i="151"/>
  <c r="I169" i="151"/>
  <c r="C169" i="151"/>
  <c r="H169" i="151" s="1"/>
  <c r="B169" i="151"/>
  <c r="O168" i="151"/>
  <c r="L168" i="151"/>
  <c r="K168" i="151"/>
  <c r="I168" i="151"/>
  <c r="C168" i="151"/>
  <c r="H168" i="151" s="1"/>
  <c r="B168" i="151"/>
  <c r="O167" i="151"/>
  <c r="L167" i="151"/>
  <c r="K167" i="151"/>
  <c r="I167" i="151"/>
  <c r="C167" i="151"/>
  <c r="H167" i="151" s="1"/>
  <c r="B167" i="151"/>
  <c r="O166" i="151"/>
  <c r="L166" i="151"/>
  <c r="K166" i="151"/>
  <c r="I166" i="151"/>
  <c r="C166" i="151"/>
  <c r="H166" i="151" s="1"/>
  <c r="B166" i="151"/>
  <c r="O165" i="151"/>
  <c r="L165" i="151"/>
  <c r="K165" i="151"/>
  <c r="I165" i="151"/>
  <c r="C165" i="151"/>
  <c r="H165" i="151" s="1"/>
  <c r="B165" i="151"/>
  <c r="O164" i="151"/>
  <c r="L164" i="151"/>
  <c r="K164" i="151"/>
  <c r="I164" i="151"/>
  <c r="C164" i="151"/>
  <c r="H164" i="151" s="1"/>
  <c r="B164" i="151"/>
  <c r="O163" i="151"/>
  <c r="L163" i="151"/>
  <c r="K163" i="151"/>
  <c r="I163" i="151"/>
  <c r="C163" i="151"/>
  <c r="H163" i="151" s="1"/>
  <c r="B163" i="151"/>
  <c r="O162" i="151"/>
  <c r="L162" i="151"/>
  <c r="K162" i="151"/>
  <c r="I162" i="151"/>
  <c r="C162" i="151"/>
  <c r="H162" i="151" s="1"/>
  <c r="B162" i="151"/>
  <c r="O161" i="151"/>
  <c r="L161" i="151"/>
  <c r="K161" i="151"/>
  <c r="I161" i="151"/>
  <c r="C161" i="151"/>
  <c r="H161" i="151" s="1"/>
  <c r="B161" i="151"/>
  <c r="O160" i="151"/>
  <c r="L160" i="151"/>
  <c r="K160" i="151"/>
  <c r="I160" i="151"/>
  <c r="C160" i="151"/>
  <c r="H160" i="151" s="1"/>
  <c r="B160" i="151"/>
  <c r="O159" i="151"/>
  <c r="L159" i="151"/>
  <c r="K159" i="151"/>
  <c r="I159" i="151"/>
  <c r="C159" i="151"/>
  <c r="H159" i="151" s="1"/>
  <c r="B159" i="151"/>
  <c r="O158" i="151"/>
  <c r="L158" i="151"/>
  <c r="K158" i="151"/>
  <c r="I158" i="151"/>
  <c r="C158" i="151"/>
  <c r="H158" i="151" s="1"/>
  <c r="B158" i="151"/>
  <c r="O157" i="151"/>
  <c r="L157" i="151"/>
  <c r="K157" i="151"/>
  <c r="I157" i="151"/>
  <c r="C157" i="151"/>
  <c r="H157" i="151" s="1"/>
  <c r="B157" i="151"/>
  <c r="O156" i="151"/>
  <c r="L156" i="151"/>
  <c r="K156" i="151"/>
  <c r="I156" i="151"/>
  <c r="C156" i="151"/>
  <c r="H156" i="151" s="1"/>
  <c r="B156" i="151"/>
  <c r="O155" i="151"/>
  <c r="L155" i="151"/>
  <c r="K155" i="151"/>
  <c r="I155" i="151"/>
  <c r="C155" i="151"/>
  <c r="H155" i="151" s="1"/>
  <c r="B155" i="151"/>
  <c r="O154" i="151"/>
  <c r="L154" i="151"/>
  <c r="K154" i="151"/>
  <c r="I154" i="151"/>
  <c r="C154" i="151"/>
  <c r="H154" i="151" s="1"/>
  <c r="B154" i="151"/>
  <c r="O153" i="151"/>
  <c r="L153" i="151"/>
  <c r="K153" i="151"/>
  <c r="I153" i="151"/>
  <c r="C153" i="151"/>
  <c r="H153" i="151" s="1"/>
  <c r="B153" i="151"/>
  <c r="O152" i="151"/>
  <c r="L152" i="151"/>
  <c r="K152" i="151"/>
  <c r="I152" i="151"/>
  <c r="C152" i="151"/>
  <c r="H152" i="151" s="1"/>
  <c r="B152" i="151"/>
  <c r="O151" i="151"/>
  <c r="L151" i="151"/>
  <c r="K151" i="151"/>
  <c r="I151" i="151"/>
  <c r="C151" i="151"/>
  <c r="H151" i="151" s="1"/>
  <c r="B151" i="151"/>
  <c r="O150" i="151"/>
  <c r="L150" i="151"/>
  <c r="K150" i="151"/>
  <c r="I150" i="151"/>
  <c r="C150" i="151"/>
  <c r="H150" i="151" s="1"/>
  <c r="B150" i="151"/>
  <c r="O149" i="151"/>
  <c r="L149" i="151"/>
  <c r="K149" i="151"/>
  <c r="I149" i="151"/>
  <c r="C149" i="151"/>
  <c r="H149" i="151" s="1"/>
  <c r="B149" i="151"/>
  <c r="O148" i="151"/>
  <c r="L148" i="151"/>
  <c r="K148" i="151"/>
  <c r="I148" i="151"/>
  <c r="C148" i="151"/>
  <c r="H148" i="151" s="1"/>
  <c r="B148" i="151"/>
  <c r="O147" i="151"/>
  <c r="L147" i="151"/>
  <c r="K147" i="151"/>
  <c r="I147" i="151"/>
  <c r="C147" i="151"/>
  <c r="H147" i="151" s="1"/>
  <c r="B147" i="151"/>
  <c r="O146" i="151"/>
  <c r="L146" i="151"/>
  <c r="K146" i="151"/>
  <c r="I146" i="151"/>
  <c r="C146" i="151"/>
  <c r="H146" i="151" s="1"/>
  <c r="B146" i="151"/>
  <c r="O145" i="151"/>
  <c r="L145" i="151"/>
  <c r="K145" i="151"/>
  <c r="I145" i="151"/>
  <c r="C145" i="151"/>
  <c r="H145" i="151" s="1"/>
  <c r="B145" i="151"/>
  <c r="O144" i="151"/>
  <c r="L144" i="151"/>
  <c r="K144" i="151"/>
  <c r="I144" i="151"/>
  <c r="C144" i="151"/>
  <c r="H144" i="151" s="1"/>
  <c r="B144" i="151"/>
  <c r="O143" i="151"/>
  <c r="L143" i="151"/>
  <c r="K143" i="151"/>
  <c r="I143" i="151"/>
  <c r="C143" i="151"/>
  <c r="H143" i="151" s="1"/>
  <c r="B143" i="151"/>
  <c r="O142" i="151"/>
  <c r="L142" i="151"/>
  <c r="K142" i="151"/>
  <c r="I142" i="151"/>
  <c r="C142" i="151"/>
  <c r="H142" i="151" s="1"/>
  <c r="B142" i="151"/>
  <c r="O141" i="151"/>
  <c r="L141" i="151"/>
  <c r="K141" i="151"/>
  <c r="I141" i="151"/>
  <c r="C141" i="151"/>
  <c r="H141" i="151" s="1"/>
  <c r="B141" i="151"/>
  <c r="O140" i="151"/>
  <c r="L140" i="151"/>
  <c r="K140" i="151"/>
  <c r="I140" i="151"/>
  <c r="C140" i="151"/>
  <c r="H140" i="151" s="1"/>
  <c r="B140" i="151"/>
  <c r="O139" i="151"/>
  <c r="L139" i="151"/>
  <c r="K139" i="151"/>
  <c r="I139" i="151"/>
  <c r="C139" i="151"/>
  <c r="H139" i="151" s="1"/>
  <c r="B139" i="151"/>
  <c r="O138" i="151"/>
  <c r="L138" i="151"/>
  <c r="K138" i="151"/>
  <c r="I138" i="151"/>
  <c r="C138" i="151"/>
  <c r="H138" i="151" s="1"/>
  <c r="B138" i="151"/>
  <c r="O137" i="151"/>
  <c r="L137" i="151"/>
  <c r="K137" i="151"/>
  <c r="I137" i="151"/>
  <c r="C137" i="151"/>
  <c r="H137" i="151" s="1"/>
  <c r="B137" i="151"/>
  <c r="O136" i="151"/>
  <c r="L136" i="151"/>
  <c r="K136" i="151"/>
  <c r="I136" i="151"/>
  <c r="C136" i="151"/>
  <c r="H136" i="151" s="1"/>
  <c r="B136" i="151"/>
  <c r="O135" i="151"/>
  <c r="L135" i="151"/>
  <c r="K135" i="151"/>
  <c r="I135" i="151"/>
  <c r="C135" i="151"/>
  <c r="H135" i="151" s="1"/>
  <c r="B135" i="151"/>
  <c r="O134" i="151"/>
  <c r="L134" i="151"/>
  <c r="K134" i="151"/>
  <c r="I134" i="151"/>
  <c r="C134" i="151"/>
  <c r="H134" i="151" s="1"/>
  <c r="B134" i="151"/>
  <c r="O133" i="151"/>
  <c r="L133" i="151"/>
  <c r="K133" i="151"/>
  <c r="I133" i="151"/>
  <c r="C133" i="151"/>
  <c r="H133" i="151" s="1"/>
  <c r="B133" i="151"/>
  <c r="O132" i="151"/>
  <c r="L132" i="151"/>
  <c r="K132" i="151"/>
  <c r="I132" i="151"/>
  <c r="C132" i="151"/>
  <c r="H132" i="151" s="1"/>
  <c r="B132" i="151"/>
  <c r="O131" i="151"/>
  <c r="L131" i="151"/>
  <c r="K131" i="151"/>
  <c r="I131" i="151"/>
  <c r="C131" i="151"/>
  <c r="H131" i="151" s="1"/>
  <c r="B131" i="151"/>
  <c r="O130" i="151"/>
  <c r="L130" i="151"/>
  <c r="K130" i="151"/>
  <c r="I130" i="151"/>
  <c r="C130" i="151"/>
  <c r="H130" i="151" s="1"/>
  <c r="B130" i="151"/>
  <c r="O129" i="151"/>
  <c r="L129" i="151"/>
  <c r="K129" i="151"/>
  <c r="I129" i="151"/>
  <c r="C129" i="151"/>
  <c r="H129" i="151" s="1"/>
  <c r="B129" i="151"/>
  <c r="O128" i="151"/>
  <c r="L128" i="151"/>
  <c r="K128" i="151"/>
  <c r="I128" i="151"/>
  <c r="C128" i="151"/>
  <c r="H128" i="151" s="1"/>
  <c r="B128" i="151"/>
  <c r="O127" i="151"/>
  <c r="L127" i="151"/>
  <c r="K127" i="151"/>
  <c r="I127" i="151"/>
  <c r="C127" i="151"/>
  <c r="H127" i="151" s="1"/>
  <c r="B127" i="151"/>
  <c r="O126" i="151"/>
  <c r="L126" i="151"/>
  <c r="K126" i="151"/>
  <c r="I126" i="151"/>
  <c r="C126" i="151"/>
  <c r="H126" i="151" s="1"/>
  <c r="B126" i="151"/>
  <c r="O125" i="151"/>
  <c r="L125" i="151"/>
  <c r="K125" i="151"/>
  <c r="I125" i="151"/>
  <c r="C125" i="151"/>
  <c r="H125" i="151" s="1"/>
  <c r="B125" i="151"/>
  <c r="O124" i="151"/>
  <c r="L124" i="151"/>
  <c r="K124" i="151"/>
  <c r="I124" i="151"/>
  <c r="C124" i="151"/>
  <c r="H124" i="151" s="1"/>
  <c r="B124" i="151"/>
  <c r="O123" i="151"/>
  <c r="L123" i="151"/>
  <c r="K123" i="151"/>
  <c r="I123" i="151"/>
  <c r="C123" i="151"/>
  <c r="H123" i="151" s="1"/>
  <c r="B123" i="151"/>
  <c r="O122" i="151"/>
  <c r="L122" i="151"/>
  <c r="K122" i="151"/>
  <c r="I122" i="151"/>
  <c r="C122" i="151"/>
  <c r="H122" i="151" s="1"/>
  <c r="B122" i="151"/>
  <c r="O121" i="151"/>
  <c r="L121" i="151"/>
  <c r="K121" i="151"/>
  <c r="I121" i="151"/>
  <c r="C121" i="151"/>
  <c r="H121" i="151" s="1"/>
  <c r="B121" i="151"/>
  <c r="O120" i="151"/>
  <c r="L120" i="151"/>
  <c r="K120" i="151"/>
  <c r="I120" i="151"/>
  <c r="C120" i="151"/>
  <c r="H120" i="151" s="1"/>
  <c r="B120" i="151"/>
  <c r="O119" i="151"/>
  <c r="L119" i="151"/>
  <c r="K119" i="151"/>
  <c r="I119" i="151"/>
  <c r="C119" i="151"/>
  <c r="H119" i="151" s="1"/>
  <c r="B119" i="151"/>
  <c r="O118" i="151"/>
  <c r="L118" i="151"/>
  <c r="K118" i="151"/>
  <c r="I118" i="151"/>
  <c r="C118" i="151"/>
  <c r="H118" i="151" s="1"/>
  <c r="B118" i="151"/>
  <c r="O117" i="151"/>
  <c r="L117" i="151"/>
  <c r="K117" i="151"/>
  <c r="I117" i="151"/>
  <c r="C117" i="151"/>
  <c r="H117" i="151" s="1"/>
  <c r="B117" i="151"/>
  <c r="O116" i="151"/>
  <c r="L116" i="151"/>
  <c r="K116" i="151"/>
  <c r="I116" i="151"/>
  <c r="C116" i="151"/>
  <c r="H116" i="151" s="1"/>
  <c r="B116" i="151"/>
  <c r="O115" i="151"/>
  <c r="L115" i="151"/>
  <c r="K115" i="151"/>
  <c r="I115" i="151"/>
  <c r="C115" i="151"/>
  <c r="H115" i="151" s="1"/>
  <c r="B115" i="151"/>
  <c r="O114" i="151"/>
  <c r="L114" i="151"/>
  <c r="K114" i="151"/>
  <c r="I114" i="151"/>
  <c r="C114" i="151"/>
  <c r="H114" i="151" s="1"/>
  <c r="B114" i="151"/>
  <c r="O113" i="151"/>
  <c r="L113" i="151"/>
  <c r="K113" i="151"/>
  <c r="I113" i="151"/>
  <c r="C113" i="151"/>
  <c r="H113" i="151" s="1"/>
  <c r="B113" i="151"/>
  <c r="O112" i="151"/>
  <c r="L112" i="151"/>
  <c r="K112" i="151"/>
  <c r="I112" i="151"/>
  <c r="C112" i="151"/>
  <c r="H112" i="151" s="1"/>
  <c r="B112" i="151"/>
  <c r="O111" i="151"/>
  <c r="L111" i="151"/>
  <c r="K111" i="151"/>
  <c r="I111" i="151"/>
  <c r="C111" i="151"/>
  <c r="H111" i="151" s="1"/>
  <c r="B111" i="151"/>
  <c r="O110" i="151"/>
  <c r="L110" i="151"/>
  <c r="K110" i="151"/>
  <c r="I110" i="151"/>
  <c r="C110" i="151"/>
  <c r="H110" i="151" s="1"/>
  <c r="B110" i="151"/>
  <c r="O109" i="151"/>
  <c r="L109" i="151"/>
  <c r="K109" i="151"/>
  <c r="I109" i="151"/>
  <c r="C109" i="151"/>
  <c r="H109" i="151" s="1"/>
  <c r="B109" i="151"/>
  <c r="O108" i="151"/>
  <c r="L108" i="151"/>
  <c r="K108" i="151"/>
  <c r="I108" i="151"/>
  <c r="C108" i="151"/>
  <c r="H108" i="151" s="1"/>
  <c r="B108" i="151"/>
  <c r="O107" i="151"/>
  <c r="L107" i="151"/>
  <c r="K107" i="151"/>
  <c r="I107" i="151"/>
  <c r="C107" i="151"/>
  <c r="H107" i="151" s="1"/>
  <c r="B107" i="151"/>
  <c r="O106" i="151"/>
  <c r="L106" i="151"/>
  <c r="K106" i="151"/>
  <c r="I106" i="151"/>
  <c r="C106" i="151"/>
  <c r="H106" i="151" s="1"/>
  <c r="B106" i="151"/>
  <c r="O105" i="151"/>
  <c r="L105" i="151"/>
  <c r="K105" i="151"/>
  <c r="I105" i="151"/>
  <c r="C105" i="151"/>
  <c r="H105" i="151" s="1"/>
  <c r="B105" i="151"/>
  <c r="O104" i="151"/>
  <c r="L104" i="151"/>
  <c r="K104" i="151"/>
  <c r="I104" i="151"/>
  <c r="C104" i="151"/>
  <c r="H104" i="151" s="1"/>
  <c r="B104" i="151"/>
  <c r="O103" i="151"/>
  <c r="L103" i="151"/>
  <c r="K103" i="151"/>
  <c r="I103" i="151"/>
  <c r="C103" i="151"/>
  <c r="H103" i="151" s="1"/>
  <c r="B103" i="151"/>
  <c r="O102" i="151"/>
  <c r="L102" i="151"/>
  <c r="K102" i="151"/>
  <c r="I102" i="151"/>
  <c r="C102" i="151"/>
  <c r="H102" i="151" s="1"/>
  <c r="B102" i="151"/>
  <c r="O101" i="151"/>
  <c r="L101" i="151"/>
  <c r="K101" i="151"/>
  <c r="I101" i="151"/>
  <c r="C101" i="151"/>
  <c r="H101" i="151" s="1"/>
  <c r="B101" i="151"/>
  <c r="O100" i="151"/>
  <c r="L100" i="151"/>
  <c r="K100" i="151"/>
  <c r="I100" i="151"/>
  <c r="C100" i="151"/>
  <c r="H100" i="151" s="1"/>
  <c r="B100" i="151"/>
  <c r="O99" i="151"/>
  <c r="L99" i="151"/>
  <c r="K99" i="151"/>
  <c r="I99" i="151"/>
  <c r="C99" i="151"/>
  <c r="H99" i="151" s="1"/>
  <c r="B99" i="151"/>
  <c r="O98" i="151"/>
  <c r="L98" i="151"/>
  <c r="K98" i="151"/>
  <c r="I98" i="151"/>
  <c r="C98" i="151"/>
  <c r="H98" i="151" s="1"/>
  <c r="B98" i="151"/>
  <c r="O97" i="151"/>
  <c r="L97" i="151"/>
  <c r="K97" i="151"/>
  <c r="I97" i="151"/>
  <c r="C97" i="151"/>
  <c r="H97" i="151" s="1"/>
  <c r="B97" i="151"/>
  <c r="O96" i="151"/>
  <c r="L96" i="151"/>
  <c r="K96" i="151"/>
  <c r="I96" i="151"/>
  <c r="C96" i="151"/>
  <c r="H96" i="151" s="1"/>
  <c r="B96" i="151"/>
  <c r="O95" i="151"/>
  <c r="L95" i="151"/>
  <c r="K95" i="151"/>
  <c r="I95" i="151"/>
  <c r="C95" i="151"/>
  <c r="H95" i="151" s="1"/>
  <c r="B95" i="151"/>
  <c r="O94" i="151"/>
  <c r="L94" i="151"/>
  <c r="K94" i="151"/>
  <c r="I94" i="151"/>
  <c r="C94" i="151"/>
  <c r="H94" i="151" s="1"/>
  <c r="B94" i="151"/>
  <c r="O93" i="151"/>
  <c r="L93" i="151"/>
  <c r="K93" i="151"/>
  <c r="I93" i="151"/>
  <c r="C93" i="151"/>
  <c r="H93" i="151" s="1"/>
  <c r="B93" i="151"/>
  <c r="O92" i="151"/>
  <c r="L92" i="151"/>
  <c r="K92" i="151"/>
  <c r="I92" i="151"/>
  <c r="C92" i="151"/>
  <c r="H92" i="151" s="1"/>
  <c r="B92" i="151"/>
  <c r="O91" i="151"/>
  <c r="L91" i="151"/>
  <c r="K91" i="151"/>
  <c r="I91" i="151"/>
  <c r="C91" i="151"/>
  <c r="H91" i="151" s="1"/>
  <c r="B91" i="151"/>
  <c r="O90" i="151"/>
  <c r="L90" i="151"/>
  <c r="K90" i="151"/>
  <c r="I90" i="151"/>
  <c r="C90" i="151"/>
  <c r="H90" i="151" s="1"/>
  <c r="B90" i="151"/>
  <c r="O89" i="151"/>
  <c r="L89" i="151"/>
  <c r="K89" i="151"/>
  <c r="I89" i="151"/>
  <c r="C89" i="151"/>
  <c r="H89" i="151" s="1"/>
  <c r="B89" i="151"/>
  <c r="O88" i="151"/>
  <c r="L88" i="151"/>
  <c r="K88" i="151"/>
  <c r="I88" i="151"/>
  <c r="C88" i="151"/>
  <c r="H88" i="151" s="1"/>
  <c r="B88" i="151"/>
  <c r="O87" i="151"/>
  <c r="L87" i="151"/>
  <c r="K87" i="151"/>
  <c r="I87" i="151"/>
  <c r="C87" i="151"/>
  <c r="H87" i="151" s="1"/>
  <c r="B87" i="151"/>
  <c r="O86" i="151"/>
  <c r="L86" i="151"/>
  <c r="K86" i="151"/>
  <c r="I86" i="151"/>
  <c r="C86" i="151"/>
  <c r="H86" i="151" s="1"/>
  <c r="B86" i="151"/>
  <c r="O85" i="151"/>
  <c r="L85" i="151"/>
  <c r="K85" i="151"/>
  <c r="I85" i="151"/>
  <c r="C85" i="151"/>
  <c r="H85" i="151" s="1"/>
  <c r="B85" i="151"/>
  <c r="O84" i="151"/>
  <c r="L84" i="151"/>
  <c r="K84" i="151"/>
  <c r="I84" i="151"/>
  <c r="C84" i="151"/>
  <c r="H84" i="151" s="1"/>
  <c r="B84" i="151"/>
  <c r="O83" i="151"/>
  <c r="L83" i="151"/>
  <c r="K83" i="151"/>
  <c r="I83" i="151"/>
  <c r="C83" i="151"/>
  <c r="H83" i="151" s="1"/>
  <c r="B83" i="151"/>
  <c r="O82" i="151"/>
  <c r="L82" i="151"/>
  <c r="K82" i="151"/>
  <c r="I82" i="151"/>
  <c r="C82" i="151"/>
  <c r="H82" i="151" s="1"/>
  <c r="B82" i="151"/>
  <c r="O81" i="151"/>
  <c r="L81" i="151"/>
  <c r="K81" i="151"/>
  <c r="I81" i="151"/>
  <c r="C81" i="151"/>
  <c r="H81" i="151" s="1"/>
  <c r="B81" i="151"/>
  <c r="O80" i="151"/>
  <c r="L80" i="151"/>
  <c r="K80" i="151"/>
  <c r="I80" i="151"/>
  <c r="C80" i="151"/>
  <c r="H80" i="151" s="1"/>
  <c r="B80" i="151"/>
  <c r="O79" i="151"/>
  <c r="L79" i="151"/>
  <c r="K79" i="151"/>
  <c r="I79" i="151"/>
  <c r="C79" i="151"/>
  <c r="H79" i="151" s="1"/>
  <c r="B79" i="151"/>
  <c r="O78" i="151"/>
  <c r="L78" i="151"/>
  <c r="K78" i="151"/>
  <c r="I78" i="151"/>
  <c r="C78" i="151"/>
  <c r="H78" i="151" s="1"/>
  <c r="B78" i="151"/>
  <c r="O77" i="151"/>
  <c r="L77" i="151"/>
  <c r="K77" i="151"/>
  <c r="I77" i="151"/>
  <c r="C77" i="151"/>
  <c r="H77" i="151" s="1"/>
  <c r="B77" i="151"/>
  <c r="O76" i="151"/>
  <c r="L76" i="151"/>
  <c r="K76" i="151"/>
  <c r="I76" i="151"/>
  <c r="C76" i="151"/>
  <c r="H76" i="151" s="1"/>
  <c r="B76" i="151"/>
  <c r="O75" i="151"/>
  <c r="L75" i="151"/>
  <c r="K75" i="151"/>
  <c r="I75" i="151"/>
  <c r="C75" i="151"/>
  <c r="H75" i="151" s="1"/>
  <c r="B75" i="151"/>
  <c r="O74" i="151"/>
  <c r="L74" i="151"/>
  <c r="K74" i="151"/>
  <c r="I74" i="151"/>
  <c r="C74" i="151"/>
  <c r="H74" i="151" s="1"/>
  <c r="B74" i="151"/>
  <c r="O73" i="151"/>
  <c r="L73" i="151"/>
  <c r="K73" i="151"/>
  <c r="I73" i="151"/>
  <c r="C73" i="151"/>
  <c r="H73" i="151" s="1"/>
  <c r="B73" i="151"/>
  <c r="O72" i="151"/>
  <c r="L72" i="151"/>
  <c r="K72" i="151"/>
  <c r="I72" i="151"/>
  <c r="C72" i="151"/>
  <c r="H72" i="151" s="1"/>
  <c r="B72" i="151"/>
  <c r="O71" i="151"/>
  <c r="L71" i="151"/>
  <c r="K71" i="151"/>
  <c r="I71" i="151"/>
  <c r="C71" i="151"/>
  <c r="H71" i="151" s="1"/>
  <c r="B71" i="151"/>
  <c r="O70" i="151"/>
  <c r="L70" i="151"/>
  <c r="K70" i="151"/>
  <c r="I70" i="151"/>
  <c r="C70" i="151"/>
  <c r="H70" i="151" s="1"/>
  <c r="B70" i="151"/>
  <c r="O69" i="151"/>
  <c r="L69" i="151"/>
  <c r="K69" i="151"/>
  <c r="I69" i="151"/>
  <c r="C69" i="151"/>
  <c r="H69" i="151" s="1"/>
  <c r="B69" i="151"/>
  <c r="O68" i="151"/>
  <c r="L68" i="151"/>
  <c r="K68" i="151"/>
  <c r="I68" i="151"/>
  <c r="C68" i="151"/>
  <c r="H68" i="151" s="1"/>
  <c r="B68" i="151"/>
  <c r="O67" i="151"/>
  <c r="L67" i="151"/>
  <c r="K67" i="151"/>
  <c r="I67" i="151"/>
  <c r="C67" i="151"/>
  <c r="H67" i="151" s="1"/>
  <c r="B67" i="151"/>
  <c r="O66" i="151"/>
  <c r="L66" i="151"/>
  <c r="K66" i="151"/>
  <c r="I66" i="151"/>
  <c r="C66" i="151"/>
  <c r="H66" i="151" s="1"/>
  <c r="B66" i="151"/>
  <c r="O65" i="151"/>
  <c r="L65" i="151"/>
  <c r="K65" i="151"/>
  <c r="I65" i="151"/>
  <c r="C65" i="151"/>
  <c r="H65" i="151" s="1"/>
  <c r="B65" i="151"/>
  <c r="O64" i="151"/>
  <c r="L64" i="151"/>
  <c r="K64" i="151"/>
  <c r="I64" i="151"/>
  <c r="C64" i="151"/>
  <c r="H64" i="151" s="1"/>
  <c r="B64" i="151"/>
  <c r="O63" i="151"/>
  <c r="L63" i="151"/>
  <c r="K63" i="151"/>
  <c r="I63" i="151"/>
  <c r="C63" i="151"/>
  <c r="H63" i="151" s="1"/>
  <c r="B63" i="151"/>
  <c r="O62" i="151"/>
  <c r="L62" i="151"/>
  <c r="K62" i="151"/>
  <c r="I62" i="151"/>
  <c r="C62" i="151"/>
  <c r="H62" i="151" s="1"/>
  <c r="B62" i="151"/>
  <c r="O61" i="151"/>
  <c r="L61" i="151"/>
  <c r="K61" i="151"/>
  <c r="I61" i="151"/>
  <c r="C61" i="151"/>
  <c r="H61" i="151" s="1"/>
  <c r="B61" i="151"/>
  <c r="O60" i="151"/>
  <c r="L60" i="151"/>
  <c r="K60" i="151"/>
  <c r="I60" i="151"/>
  <c r="C60" i="151"/>
  <c r="H60" i="151" s="1"/>
  <c r="B60" i="151"/>
  <c r="O59" i="151"/>
  <c r="L59" i="151"/>
  <c r="K59" i="151"/>
  <c r="I59" i="151"/>
  <c r="C59" i="151"/>
  <c r="H59" i="151" s="1"/>
  <c r="B59" i="151"/>
  <c r="O58" i="151"/>
  <c r="L58" i="151"/>
  <c r="K58" i="151"/>
  <c r="I58" i="151"/>
  <c r="C58" i="151"/>
  <c r="H58" i="151" s="1"/>
  <c r="B58" i="151"/>
  <c r="O57" i="151"/>
  <c r="L57" i="151"/>
  <c r="K57" i="151"/>
  <c r="I57" i="151"/>
  <c r="C57" i="151"/>
  <c r="H57" i="151" s="1"/>
  <c r="B57" i="151"/>
  <c r="O56" i="151"/>
  <c r="L56" i="151"/>
  <c r="K56" i="151"/>
  <c r="I56" i="151"/>
  <c r="C56" i="151"/>
  <c r="H56" i="151" s="1"/>
  <c r="B56" i="151"/>
  <c r="O55" i="151"/>
  <c r="L55" i="151"/>
  <c r="K55" i="151"/>
  <c r="I55" i="151"/>
  <c r="C55" i="151"/>
  <c r="H55" i="151" s="1"/>
  <c r="B55" i="151"/>
  <c r="O54" i="151"/>
  <c r="L54" i="151"/>
  <c r="K54" i="151"/>
  <c r="I54" i="151"/>
  <c r="C54" i="151"/>
  <c r="H54" i="151" s="1"/>
  <c r="B54" i="151"/>
  <c r="O53" i="151"/>
  <c r="L53" i="151"/>
  <c r="K53" i="151"/>
  <c r="I53" i="151"/>
  <c r="C53" i="151"/>
  <c r="H53" i="151" s="1"/>
  <c r="B53" i="151"/>
  <c r="O52" i="151"/>
  <c r="L52" i="151"/>
  <c r="K52" i="151"/>
  <c r="I52" i="151"/>
  <c r="C52" i="151"/>
  <c r="H52" i="151" s="1"/>
  <c r="B52" i="151"/>
  <c r="O51" i="151"/>
  <c r="L51" i="151"/>
  <c r="K51" i="151"/>
  <c r="I51" i="151"/>
  <c r="C51" i="151"/>
  <c r="H51" i="151" s="1"/>
  <c r="B51" i="151"/>
  <c r="O50" i="151"/>
  <c r="L50" i="151"/>
  <c r="K50" i="151"/>
  <c r="I50" i="151"/>
  <c r="C50" i="151"/>
  <c r="H50" i="151" s="1"/>
  <c r="B50" i="151"/>
  <c r="O49" i="151"/>
  <c r="L49" i="151"/>
  <c r="K49" i="151"/>
  <c r="I49" i="151"/>
  <c r="C49" i="151"/>
  <c r="H49" i="151" s="1"/>
  <c r="B49" i="151"/>
  <c r="O48" i="151"/>
  <c r="L48" i="151"/>
  <c r="K48" i="151"/>
  <c r="I48" i="151"/>
  <c r="C48" i="151"/>
  <c r="H48" i="151" s="1"/>
  <c r="B48" i="151"/>
  <c r="O47" i="151"/>
  <c r="L47" i="151"/>
  <c r="K47" i="151"/>
  <c r="I47" i="151"/>
  <c r="C47" i="151"/>
  <c r="H47" i="151" s="1"/>
  <c r="B47" i="151"/>
  <c r="O46" i="151"/>
  <c r="L46" i="151"/>
  <c r="K46" i="151"/>
  <c r="I46" i="151"/>
  <c r="C46" i="151"/>
  <c r="H46" i="151" s="1"/>
  <c r="B46" i="151"/>
  <c r="O45" i="151"/>
  <c r="L45" i="151"/>
  <c r="K45" i="151"/>
  <c r="I45" i="151"/>
  <c r="C45" i="151"/>
  <c r="H45" i="151" s="1"/>
  <c r="B45" i="151"/>
  <c r="O44" i="151"/>
  <c r="L44" i="151"/>
  <c r="K44" i="151"/>
  <c r="I44" i="151"/>
  <c r="C44" i="151"/>
  <c r="H44" i="151" s="1"/>
  <c r="B44" i="151"/>
  <c r="O43" i="151"/>
  <c r="L43" i="151"/>
  <c r="K43" i="151"/>
  <c r="I43" i="151"/>
  <c r="C43" i="151"/>
  <c r="H43" i="151" s="1"/>
  <c r="B43" i="151"/>
  <c r="O42" i="151"/>
  <c r="L42" i="151"/>
  <c r="K42" i="151"/>
  <c r="I42" i="151"/>
  <c r="C42" i="151"/>
  <c r="H42" i="151" s="1"/>
  <c r="B42" i="151"/>
  <c r="O41" i="151"/>
  <c r="L41" i="151"/>
  <c r="K41" i="151"/>
  <c r="I41" i="151"/>
  <c r="C41" i="151"/>
  <c r="H41" i="151" s="1"/>
  <c r="B41" i="151"/>
  <c r="O40" i="151"/>
  <c r="L40" i="151"/>
  <c r="K40" i="151"/>
  <c r="I40" i="151"/>
  <c r="C40" i="151"/>
  <c r="H40" i="151" s="1"/>
  <c r="B40" i="151"/>
  <c r="O39" i="151"/>
  <c r="L39" i="151"/>
  <c r="K39" i="151"/>
  <c r="I39" i="151"/>
  <c r="C39" i="151"/>
  <c r="H39" i="151" s="1"/>
  <c r="B39" i="151"/>
  <c r="O38" i="151"/>
  <c r="L38" i="151"/>
  <c r="K38" i="151"/>
  <c r="I38" i="151"/>
  <c r="C38" i="151"/>
  <c r="H38" i="151" s="1"/>
  <c r="B38" i="151"/>
  <c r="O37" i="151"/>
  <c r="L37" i="151"/>
  <c r="K37" i="151"/>
  <c r="I37" i="151"/>
  <c r="C37" i="151"/>
  <c r="H37" i="151" s="1"/>
  <c r="B37" i="151"/>
  <c r="O36" i="151"/>
  <c r="L36" i="151"/>
  <c r="K36" i="151"/>
  <c r="I36" i="151"/>
  <c r="C36" i="151"/>
  <c r="H36" i="151" s="1"/>
  <c r="B36" i="151"/>
  <c r="O35" i="151"/>
  <c r="L35" i="151"/>
  <c r="K35" i="151"/>
  <c r="I35" i="151"/>
  <c r="C35" i="151"/>
  <c r="H35" i="151" s="1"/>
  <c r="B35" i="151"/>
  <c r="O34" i="151"/>
  <c r="L34" i="151"/>
  <c r="K34" i="151"/>
  <c r="I34" i="151"/>
  <c r="C34" i="151"/>
  <c r="H34" i="151" s="1"/>
  <c r="B34" i="151"/>
  <c r="O33" i="151"/>
  <c r="L33" i="151"/>
  <c r="K33" i="151"/>
  <c r="I33" i="151"/>
  <c r="C33" i="151"/>
  <c r="H33" i="151" s="1"/>
  <c r="B33" i="151"/>
  <c r="O32" i="151"/>
  <c r="L32" i="151"/>
  <c r="K32" i="151"/>
  <c r="I32" i="151"/>
  <c r="C32" i="151"/>
  <c r="H32" i="151" s="1"/>
  <c r="B32" i="151"/>
  <c r="O31" i="151"/>
  <c r="L31" i="151"/>
  <c r="K31" i="151"/>
  <c r="I31" i="151"/>
  <c r="C31" i="151"/>
  <c r="H31" i="151" s="1"/>
  <c r="B31" i="151"/>
  <c r="O30" i="151"/>
  <c r="L30" i="151"/>
  <c r="K30" i="151"/>
  <c r="I30" i="151"/>
  <c r="C30" i="151"/>
  <c r="H30" i="151" s="1"/>
  <c r="B30" i="151"/>
  <c r="O18" i="151"/>
  <c r="L18" i="151"/>
  <c r="K18" i="151"/>
  <c r="I18" i="151"/>
  <c r="C18" i="151"/>
  <c r="H18" i="151" s="1"/>
  <c r="B18" i="151"/>
  <c r="O17" i="151"/>
  <c r="L17" i="151"/>
  <c r="K17" i="151"/>
  <c r="I17" i="151"/>
  <c r="C17" i="151"/>
  <c r="H17" i="151" s="1"/>
  <c r="B17" i="151"/>
  <c r="A17" i="151"/>
  <c r="O16" i="151"/>
  <c r="L16" i="151"/>
  <c r="K16" i="151"/>
  <c r="I16" i="151"/>
  <c r="C16" i="151"/>
  <c r="H16" i="151" s="1"/>
  <c r="B16" i="151"/>
  <c r="A16" i="151"/>
  <c r="A187" i="151" s="1"/>
  <c r="O15" i="151"/>
  <c r="L15" i="151"/>
  <c r="K15" i="151"/>
  <c r="I15" i="151"/>
  <c r="C15" i="151"/>
  <c r="H15" i="151" s="1"/>
  <c r="B15" i="151"/>
  <c r="A15" i="151"/>
  <c r="O14" i="151"/>
  <c r="L14" i="151"/>
  <c r="K14" i="151"/>
  <c r="I14" i="151"/>
  <c r="C14" i="151"/>
  <c r="H14" i="151" s="1"/>
  <c r="B14" i="151"/>
  <c r="O13" i="151"/>
  <c r="L13" i="151"/>
  <c r="K13" i="151"/>
  <c r="I13" i="151"/>
  <c r="C13" i="151"/>
  <c r="H13" i="151" s="1"/>
  <c r="B13" i="151"/>
  <c r="A13" i="151"/>
  <c r="O12" i="151"/>
  <c r="L12" i="151"/>
  <c r="K12" i="151"/>
  <c r="I12" i="151"/>
  <c r="C12" i="151"/>
  <c r="H12" i="151" s="1"/>
  <c r="B12" i="151"/>
  <c r="A12" i="151"/>
  <c r="A48" i="151" s="1"/>
  <c r="O11" i="151"/>
  <c r="L11" i="151"/>
  <c r="K11" i="151"/>
  <c r="I11" i="151"/>
  <c r="C11" i="151"/>
  <c r="H11" i="151" s="1"/>
  <c r="B11" i="151"/>
  <c r="A11" i="151"/>
  <c r="A200" i="151" s="1"/>
  <c r="O10" i="151"/>
  <c r="L10" i="151"/>
  <c r="K10" i="151"/>
  <c r="I10" i="151"/>
  <c r="C10" i="151"/>
  <c r="H10" i="151" s="1"/>
  <c r="B10" i="151"/>
  <c r="A10" i="151"/>
  <c r="O9" i="151"/>
  <c r="L9" i="151"/>
  <c r="K9" i="151"/>
  <c r="I9" i="151"/>
  <c r="C9" i="151"/>
  <c r="H9" i="151" s="1"/>
  <c r="B9" i="151"/>
  <c r="A9" i="151"/>
  <c r="A206" i="151" l="1"/>
  <c r="A197" i="151"/>
  <c r="A188" i="151"/>
  <c r="A179" i="151"/>
  <c r="A170" i="151"/>
  <c r="A161" i="151"/>
  <c r="A152" i="151"/>
  <c r="A143" i="151"/>
  <c r="A134" i="151"/>
  <c r="A125" i="151"/>
  <c r="A116" i="151"/>
  <c r="A107" i="151"/>
  <c r="A98" i="151"/>
  <c r="A89" i="151"/>
  <c r="A80" i="151"/>
  <c r="A71" i="151"/>
  <c r="A62" i="151"/>
  <c r="A21" i="151"/>
  <c r="A26" i="151"/>
  <c r="A30" i="151"/>
  <c r="A35" i="151"/>
  <c r="A39" i="151"/>
  <c r="A44" i="151"/>
  <c r="A53" i="151"/>
  <c r="A79" i="151"/>
  <c r="A83" i="151"/>
  <c r="A92" i="151"/>
  <c r="A101" i="151"/>
  <c r="A128" i="151"/>
  <c r="A137" i="151"/>
  <c r="A146" i="151"/>
  <c r="A155" i="151"/>
  <c r="A164" i="151"/>
  <c r="A173" i="151"/>
  <c r="A196" i="151"/>
  <c r="A207" i="151"/>
  <c r="A198" i="151"/>
  <c r="A189" i="151"/>
  <c r="A180" i="151"/>
  <c r="A171" i="151"/>
  <c r="A162" i="151"/>
  <c r="A153" i="151"/>
  <c r="A144" i="151"/>
  <c r="A135" i="151"/>
  <c r="A126" i="151"/>
  <c r="A117" i="151"/>
  <c r="A108" i="151"/>
  <c r="A99" i="151"/>
  <c r="A90" i="151"/>
  <c r="A81" i="151"/>
  <c r="A72" i="151"/>
  <c r="A63" i="151"/>
  <c r="A202" i="151"/>
  <c r="A193" i="151"/>
  <c r="A184" i="151"/>
  <c r="A175" i="151"/>
  <c r="A166" i="151"/>
  <c r="A157" i="151"/>
  <c r="A148" i="151"/>
  <c r="A139" i="151"/>
  <c r="A130" i="151"/>
  <c r="A121" i="151"/>
  <c r="A112" i="151"/>
  <c r="A103" i="151"/>
  <c r="A94" i="151"/>
  <c r="A85" i="151"/>
  <c r="A76" i="151"/>
  <c r="A67" i="151"/>
  <c r="A58" i="151"/>
  <c r="A18" i="151"/>
  <c r="A22" i="151"/>
  <c r="A27" i="151"/>
  <c r="A31" i="151"/>
  <c r="A36" i="151"/>
  <c r="A40" i="151"/>
  <c r="A45" i="151"/>
  <c r="A49" i="151"/>
  <c r="A54" i="151"/>
  <c r="A61" i="151"/>
  <c r="A65" i="151"/>
  <c r="A110" i="151"/>
  <c r="A119" i="151"/>
  <c r="A142" i="151"/>
  <c r="A151" i="151"/>
  <c r="A160" i="151"/>
  <c r="A169" i="151"/>
  <c r="A182" i="151"/>
  <c r="A205" i="151"/>
  <c r="A208" i="151"/>
  <c r="A199" i="151"/>
  <c r="A190" i="151"/>
  <c r="A181" i="151"/>
  <c r="A172" i="151"/>
  <c r="A163" i="151"/>
  <c r="A154" i="151"/>
  <c r="A145" i="151"/>
  <c r="A136" i="151"/>
  <c r="A127" i="151"/>
  <c r="A118" i="151"/>
  <c r="A109" i="151"/>
  <c r="A100" i="151"/>
  <c r="A91" i="151"/>
  <c r="A82" i="151"/>
  <c r="A73" i="151"/>
  <c r="A64" i="151"/>
  <c r="A204" i="151"/>
  <c r="A195" i="151"/>
  <c r="A186" i="151"/>
  <c r="A177" i="151"/>
  <c r="A168" i="151"/>
  <c r="A159" i="151"/>
  <c r="A150" i="151"/>
  <c r="A141" i="151"/>
  <c r="A132" i="151"/>
  <c r="A123" i="151"/>
  <c r="A114" i="151"/>
  <c r="A105" i="151"/>
  <c r="A96" i="151"/>
  <c r="A87" i="151"/>
  <c r="A78" i="151"/>
  <c r="A69" i="151"/>
  <c r="A60" i="151"/>
  <c r="A19" i="151"/>
  <c r="A24" i="151"/>
  <c r="A28" i="151"/>
  <c r="A33" i="151"/>
  <c r="A37" i="151"/>
  <c r="A42" i="151"/>
  <c r="A46" i="151"/>
  <c r="A51" i="151"/>
  <c r="A55" i="151"/>
  <c r="A70" i="151"/>
  <c r="A74" i="151"/>
  <c r="A88" i="151"/>
  <c r="A97" i="151"/>
  <c r="A106" i="151"/>
  <c r="A124" i="151"/>
  <c r="A133" i="151"/>
  <c r="A178" i="151"/>
  <c r="A191" i="151"/>
  <c r="A201" i="151"/>
  <c r="A192" i="151"/>
  <c r="A183" i="151"/>
  <c r="A174" i="151"/>
  <c r="A165" i="151"/>
  <c r="A156" i="151"/>
  <c r="A147" i="151"/>
  <c r="A138" i="151"/>
  <c r="A129" i="151"/>
  <c r="A120" i="151"/>
  <c r="A111" i="151"/>
  <c r="A102" i="151"/>
  <c r="A93" i="151"/>
  <c r="A84" i="151"/>
  <c r="A75" i="151"/>
  <c r="A66" i="151"/>
  <c r="A57" i="151"/>
  <c r="A20" i="151"/>
  <c r="A25" i="151"/>
  <c r="A29" i="151"/>
  <c r="A34" i="151"/>
  <c r="A38" i="151"/>
  <c r="A43" i="151"/>
  <c r="A47" i="151"/>
  <c r="A52" i="151"/>
  <c r="A56" i="151"/>
  <c r="A115" i="151"/>
  <c r="G25" i="122"/>
  <c r="G26" i="122"/>
  <c r="G27" i="122"/>
  <c r="G28" i="122"/>
  <c r="G29" i="122"/>
  <c r="G30" i="122"/>
  <c r="G31" i="122"/>
  <c r="G32" i="122"/>
  <c r="G33" i="122"/>
  <c r="G34" i="122"/>
  <c r="G35" i="122"/>
  <c r="G36" i="122"/>
  <c r="G37" i="122"/>
  <c r="G38" i="122"/>
  <c r="G39" i="122"/>
  <c r="G40" i="122"/>
  <c r="G41" i="122"/>
  <c r="G42" i="122"/>
  <c r="G43" i="122"/>
  <c r="G44" i="122"/>
  <c r="G45" i="122"/>
  <c r="G46" i="122"/>
  <c r="G47" i="122"/>
  <c r="G48" i="122"/>
  <c r="G49" i="122"/>
  <c r="G50" i="122"/>
  <c r="G51" i="122"/>
  <c r="G52" i="122"/>
  <c r="G53" i="122"/>
  <c r="G54" i="122"/>
  <c r="G55" i="122"/>
  <c r="G56" i="122"/>
  <c r="G57" i="122"/>
  <c r="G58" i="122"/>
  <c r="G59" i="122"/>
  <c r="G60" i="122"/>
  <c r="G61" i="122"/>
  <c r="G62" i="122"/>
  <c r="G63" i="122"/>
  <c r="G64" i="122"/>
  <c r="G65" i="122"/>
  <c r="G66" i="122"/>
  <c r="G67" i="122"/>
  <c r="G68" i="122"/>
  <c r="G69" i="122"/>
  <c r="G70" i="122"/>
  <c r="G71" i="122"/>
  <c r="G72" i="122"/>
  <c r="G73" i="122"/>
  <c r="G74" i="122"/>
  <c r="G75" i="122"/>
  <c r="G76" i="122"/>
  <c r="G77" i="122"/>
  <c r="G78" i="122"/>
  <c r="G79" i="122"/>
  <c r="G80" i="122"/>
  <c r="G81" i="122"/>
  <c r="G82" i="122"/>
  <c r="G83" i="122"/>
  <c r="G84" i="122"/>
  <c r="G85" i="122"/>
  <c r="G86" i="122"/>
  <c r="G87" i="122"/>
  <c r="G88" i="122"/>
  <c r="G89" i="122"/>
  <c r="G90" i="122"/>
  <c r="G91" i="122"/>
  <c r="G92" i="122"/>
  <c r="G93" i="122"/>
  <c r="G94" i="122"/>
  <c r="G95" i="122"/>
  <c r="G96" i="122"/>
  <c r="G97" i="122"/>
  <c r="G98" i="122"/>
  <c r="G99" i="122"/>
  <c r="G100" i="122"/>
  <c r="G101" i="122"/>
  <c r="G102" i="122"/>
  <c r="G103" i="122"/>
  <c r="G104" i="122"/>
  <c r="G105" i="122"/>
  <c r="G106" i="122"/>
  <c r="G107" i="122"/>
  <c r="G108" i="122"/>
  <c r="G109" i="122"/>
  <c r="G110" i="122"/>
  <c r="G111" i="122"/>
  <c r="G112" i="122"/>
  <c r="G113" i="122"/>
  <c r="G114" i="122"/>
  <c r="G115" i="122"/>
  <c r="G116" i="122"/>
  <c r="G117" i="122"/>
  <c r="G118" i="122"/>
  <c r="G119" i="122"/>
  <c r="G120" i="122"/>
  <c r="G121" i="122"/>
  <c r="G122" i="122"/>
  <c r="G123" i="122"/>
  <c r="G124" i="122"/>
  <c r="G125" i="122"/>
  <c r="G126" i="122"/>
  <c r="G127" i="122"/>
  <c r="G128" i="122"/>
  <c r="G129" i="122"/>
  <c r="G130" i="122"/>
  <c r="G131" i="122"/>
  <c r="G132" i="122"/>
  <c r="G133" i="122"/>
  <c r="G134" i="122"/>
  <c r="G135" i="122"/>
  <c r="G136" i="122"/>
  <c r="G137" i="122"/>
  <c r="G138" i="122"/>
  <c r="G139" i="122"/>
  <c r="G140" i="122"/>
  <c r="G141" i="122"/>
  <c r="G142" i="122"/>
  <c r="G143" i="122"/>
  <c r="G144" i="122"/>
  <c r="G145" i="122"/>
  <c r="G146" i="122"/>
  <c r="G147" i="122"/>
  <c r="G148" i="122"/>
  <c r="G149" i="122"/>
  <c r="G150" i="122"/>
  <c r="G151" i="122"/>
  <c r="G152" i="122"/>
  <c r="G153" i="122"/>
  <c r="G154" i="122"/>
  <c r="G155" i="122"/>
  <c r="G156" i="122"/>
  <c r="G157" i="122"/>
  <c r="G158" i="122"/>
  <c r="G159" i="122"/>
  <c r="G160" i="122"/>
  <c r="G161" i="122"/>
  <c r="G162" i="122"/>
  <c r="G163" i="122"/>
  <c r="G164" i="122"/>
  <c r="G165" i="122"/>
  <c r="G166" i="122"/>
  <c r="G167" i="122"/>
  <c r="G168" i="122"/>
  <c r="G169" i="122"/>
  <c r="G170" i="122"/>
  <c r="G171" i="122"/>
  <c r="G172" i="122"/>
  <c r="G173" i="122"/>
  <c r="G174" i="122"/>
  <c r="G175" i="122"/>
  <c r="G176" i="122"/>
  <c r="G177" i="122"/>
  <c r="G178" i="122"/>
  <c r="G179" i="122"/>
  <c r="G180" i="122"/>
  <c r="G181" i="122"/>
  <c r="G182" i="122"/>
  <c r="G183" i="122"/>
  <c r="G184" i="122"/>
  <c r="G185" i="122"/>
  <c r="G186" i="122"/>
  <c r="G187" i="122"/>
  <c r="G188" i="122"/>
  <c r="G189" i="122"/>
  <c r="G190" i="122"/>
  <c r="G191" i="122"/>
  <c r="G192" i="122"/>
  <c r="G193" i="122"/>
  <c r="G194" i="122"/>
  <c r="G195" i="122"/>
  <c r="G196" i="122"/>
  <c r="G197" i="122"/>
  <c r="G198" i="122"/>
  <c r="G199" i="122"/>
  <c r="G200" i="122"/>
  <c r="G201" i="122"/>
  <c r="G202" i="122"/>
  <c r="G203" i="122"/>
  <c r="G204" i="122"/>
  <c r="G205" i="122"/>
  <c r="G206" i="122"/>
  <c r="G207" i="122"/>
  <c r="G208" i="122"/>
  <c r="G209" i="122"/>
  <c r="G210" i="122"/>
  <c r="G211" i="122"/>
  <c r="G212" i="122"/>
  <c r="G213" i="122"/>
  <c r="G214" i="122"/>
  <c r="G215" i="122"/>
  <c r="G216" i="122"/>
  <c r="G217" i="122"/>
  <c r="G218" i="122"/>
  <c r="G219" i="122"/>
  <c r="G220" i="122"/>
  <c r="G221" i="122"/>
  <c r="G222" i="122"/>
  <c r="G223" i="122"/>
  <c r="G24" i="122"/>
  <c r="P9" i="149" l="1"/>
  <c r="N9" i="149"/>
  <c r="S217" i="149"/>
  <c r="L217" i="149" s="1"/>
  <c r="R217" i="149"/>
  <c r="H217" i="149"/>
  <c r="U217" i="149"/>
  <c r="O217" i="149" s="1"/>
  <c r="S216" i="149"/>
  <c r="L216" i="149" s="1"/>
  <c r="R216" i="149"/>
  <c r="H216" i="149"/>
  <c r="U216" i="149"/>
  <c r="O216" i="149" s="1"/>
  <c r="S215" i="149"/>
  <c r="L215" i="149" s="1"/>
  <c r="R215" i="149"/>
  <c r="H215" i="149"/>
  <c r="U215" i="149"/>
  <c r="O215" i="149" s="1"/>
  <c r="S214" i="149"/>
  <c r="L214" i="149" s="1"/>
  <c r="R214" i="149"/>
  <c r="H214" i="149"/>
  <c r="U214" i="149"/>
  <c r="O214" i="149" s="1"/>
  <c r="S213" i="149"/>
  <c r="L213" i="149" s="1"/>
  <c r="R213" i="149"/>
  <c r="H213" i="149"/>
  <c r="U213" i="149"/>
  <c r="O213" i="149" s="1"/>
  <c r="S212" i="149"/>
  <c r="L212" i="149" s="1"/>
  <c r="R212" i="149"/>
  <c r="H212" i="149"/>
  <c r="U212" i="149"/>
  <c r="O212" i="149" s="1"/>
  <c r="S211" i="149"/>
  <c r="L211" i="149" s="1"/>
  <c r="R211" i="149"/>
  <c r="H211" i="149"/>
  <c r="U211" i="149"/>
  <c r="O211" i="149" s="1"/>
  <c r="S210" i="149"/>
  <c r="L210" i="149" s="1"/>
  <c r="R210" i="149"/>
  <c r="H210" i="149"/>
  <c r="U210" i="149"/>
  <c r="O210" i="149" s="1"/>
  <c r="S209" i="149"/>
  <c r="L209" i="149" s="1"/>
  <c r="R209" i="149"/>
  <c r="H209" i="149"/>
  <c r="U209" i="149"/>
  <c r="O209" i="149" s="1"/>
  <c r="S208" i="149"/>
  <c r="L208" i="149" s="1"/>
  <c r="R208" i="149"/>
  <c r="H208" i="149"/>
  <c r="U208" i="149"/>
  <c r="O208" i="149" s="1"/>
  <c r="S207" i="149"/>
  <c r="L207" i="149" s="1"/>
  <c r="R207" i="149"/>
  <c r="H207" i="149"/>
  <c r="U207" i="149"/>
  <c r="O207" i="149" s="1"/>
  <c r="S206" i="149"/>
  <c r="L206" i="149" s="1"/>
  <c r="R206" i="149"/>
  <c r="H206" i="149"/>
  <c r="U206" i="149"/>
  <c r="O206" i="149" s="1"/>
  <c r="S205" i="149"/>
  <c r="L205" i="149" s="1"/>
  <c r="R205" i="149"/>
  <c r="H205" i="149"/>
  <c r="U205" i="149"/>
  <c r="O205" i="149" s="1"/>
  <c r="S204" i="149"/>
  <c r="L204" i="149" s="1"/>
  <c r="R204" i="149"/>
  <c r="H204" i="149"/>
  <c r="U204" i="149"/>
  <c r="O204" i="149" s="1"/>
  <c r="S203" i="149"/>
  <c r="L203" i="149" s="1"/>
  <c r="R203" i="149"/>
  <c r="H203" i="149"/>
  <c r="U203" i="149"/>
  <c r="O203" i="149" s="1"/>
  <c r="S202" i="149"/>
  <c r="L202" i="149" s="1"/>
  <c r="R202" i="149"/>
  <c r="H202" i="149"/>
  <c r="U202" i="149"/>
  <c r="O202" i="149" s="1"/>
  <c r="S201" i="149"/>
  <c r="L201" i="149" s="1"/>
  <c r="R201" i="149"/>
  <c r="H201" i="149"/>
  <c r="U201" i="149"/>
  <c r="O201" i="149" s="1"/>
  <c r="S200" i="149"/>
  <c r="L200" i="149" s="1"/>
  <c r="R200" i="149"/>
  <c r="H200" i="149"/>
  <c r="U200" i="149"/>
  <c r="O200" i="149" s="1"/>
  <c r="S199" i="149"/>
  <c r="L199" i="149" s="1"/>
  <c r="R199" i="149"/>
  <c r="H199" i="149"/>
  <c r="U199" i="149"/>
  <c r="O199" i="149" s="1"/>
  <c r="S198" i="149"/>
  <c r="L198" i="149" s="1"/>
  <c r="R198" i="149"/>
  <c r="H198" i="149"/>
  <c r="U198" i="149"/>
  <c r="O198" i="149" s="1"/>
  <c r="S197" i="149"/>
  <c r="L197" i="149" s="1"/>
  <c r="R197" i="149"/>
  <c r="H197" i="149"/>
  <c r="U197" i="149"/>
  <c r="O197" i="149" s="1"/>
  <c r="S196" i="149"/>
  <c r="L196" i="149" s="1"/>
  <c r="R196" i="149"/>
  <c r="H196" i="149"/>
  <c r="U196" i="149"/>
  <c r="O196" i="149" s="1"/>
  <c r="S195" i="149"/>
  <c r="L195" i="149" s="1"/>
  <c r="R195" i="149"/>
  <c r="H195" i="149"/>
  <c r="U195" i="149"/>
  <c r="O195" i="149" s="1"/>
  <c r="S194" i="149"/>
  <c r="L194" i="149" s="1"/>
  <c r="R194" i="149"/>
  <c r="H194" i="149"/>
  <c r="U194" i="149"/>
  <c r="O194" i="149" s="1"/>
  <c r="S193" i="149"/>
  <c r="L193" i="149" s="1"/>
  <c r="R193" i="149"/>
  <c r="H193" i="149"/>
  <c r="U193" i="149"/>
  <c r="O193" i="149" s="1"/>
  <c r="S192" i="149"/>
  <c r="L192" i="149" s="1"/>
  <c r="R192" i="149"/>
  <c r="H192" i="149"/>
  <c r="U192" i="149"/>
  <c r="O192" i="149" s="1"/>
  <c r="S191" i="149"/>
  <c r="L191" i="149" s="1"/>
  <c r="R191" i="149"/>
  <c r="H191" i="149"/>
  <c r="U191" i="149"/>
  <c r="O191" i="149" s="1"/>
  <c r="S190" i="149"/>
  <c r="L190" i="149" s="1"/>
  <c r="R190" i="149"/>
  <c r="H190" i="149"/>
  <c r="U190" i="149"/>
  <c r="O190" i="149" s="1"/>
  <c r="S189" i="149"/>
  <c r="L189" i="149" s="1"/>
  <c r="R189" i="149"/>
  <c r="H189" i="149"/>
  <c r="U189" i="149"/>
  <c r="O189" i="149" s="1"/>
  <c r="S188" i="149"/>
  <c r="L188" i="149" s="1"/>
  <c r="R188" i="149"/>
  <c r="H188" i="149"/>
  <c r="U188" i="149"/>
  <c r="O188" i="149" s="1"/>
  <c r="S187" i="149"/>
  <c r="L187" i="149" s="1"/>
  <c r="R187" i="149"/>
  <c r="H187" i="149"/>
  <c r="U187" i="149"/>
  <c r="O187" i="149" s="1"/>
  <c r="S186" i="149"/>
  <c r="L186" i="149" s="1"/>
  <c r="R186" i="149"/>
  <c r="H186" i="149"/>
  <c r="U186" i="149"/>
  <c r="O186" i="149" s="1"/>
  <c r="S185" i="149"/>
  <c r="L185" i="149" s="1"/>
  <c r="R185" i="149"/>
  <c r="H185" i="149"/>
  <c r="U185" i="149"/>
  <c r="O185" i="149" s="1"/>
  <c r="S184" i="149"/>
  <c r="L184" i="149" s="1"/>
  <c r="R184" i="149"/>
  <c r="H184" i="149"/>
  <c r="U184" i="149"/>
  <c r="O184" i="149" s="1"/>
  <c r="S183" i="149"/>
  <c r="L183" i="149" s="1"/>
  <c r="R183" i="149"/>
  <c r="H183" i="149"/>
  <c r="U183" i="149"/>
  <c r="O183" i="149" s="1"/>
  <c r="S182" i="149"/>
  <c r="L182" i="149" s="1"/>
  <c r="R182" i="149"/>
  <c r="H182" i="149"/>
  <c r="U182" i="149"/>
  <c r="O182" i="149" s="1"/>
  <c r="S181" i="149"/>
  <c r="L181" i="149" s="1"/>
  <c r="R181" i="149"/>
  <c r="H181" i="149"/>
  <c r="U181" i="149"/>
  <c r="O181" i="149" s="1"/>
  <c r="S180" i="149"/>
  <c r="L180" i="149" s="1"/>
  <c r="R180" i="149"/>
  <c r="H180" i="149"/>
  <c r="U180" i="149"/>
  <c r="O180" i="149" s="1"/>
  <c r="S179" i="149"/>
  <c r="L179" i="149" s="1"/>
  <c r="R179" i="149"/>
  <c r="H179" i="149"/>
  <c r="U179" i="149"/>
  <c r="O179" i="149" s="1"/>
  <c r="S178" i="149"/>
  <c r="L178" i="149" s="1"/>
  <c r="R178" i="149"/>
  <c r="H178" i="149"/>
  <c r="U178" i="149"/>
  <c r="O178" i="149" s="1"/>
  <c r="S177" i="149"/>
  <c r="L177" i="149" s="1"/>
  <c r="R177" i="149"/>
  <c r="H177" i="149"/>
  <c r="U177" i="149"/>
  <c r="O177" i="149" s="1"/>
  <c r="S176" i="149"/>
  <c r="L176" i="149" s="1"/>
  <c r="R176" i="149"/>
  <c r="H176" i="149"/>
  <c r="U176" i="149"/>
  <c r="O176" i="149" s="1"/>
  <c r="H175" i="149"/>
  <c r="U174" i="149"/>
  <c r="O174" i="149" s="1"/>
  <c r="S173" i="149"/>
  <c r="L173" i="149" s="1"/>
  <c r="U172" i="149"/>
  <c r="O172" i="149" s="1"/>
  <c r="H172" i="149"/>
  <c r="H171" i="149"/>
  <c r="U170" i="149"/>
  <c r="O170" i="149" s="1"/>
  <c r="U168" i="149"/>
  <c r="O168" i="149" s="1"/>
  <c r="H168" i="149"/>
  <c r="H167" i="149"/>
  <c r="U166" i="149"/>
  <c r="O166" i="149" s="1"/>
  <c r="S165" i="149"/>
  <c r="L165" i="149" s="1"/>
  <c r="U164" i="149"/>
  <c r="O164" i="149" s="1"/>
  <c r="H164" i="149"/>
  <c r="H163" i="149"/>
  <c r="U162" i="149"/>
  <c r="O162" i="149" s="1"/>
  <c r="U160" i="149"/>
  <c r="O160" i="149" s="1"/>
  <c r="H160" i="149"/>
  <c r="H159" i="149"/>
  <c r="U158" i="149"/>
  <c r="O158" i="149" s="1"/>
  <c r="S157" i="149"/>
  <c r="L157" i="149" s="1"/>
  <c r="U156" i="149"/>
  <c r="O156" i="149" s="1"/>
  <c r="H156" i="149"/>
  <c r="H155" i="149"/>
  <c r="U154" i="149"/>
  <c r="O154" i="149" s="1"/>
  <c r="U152" i="149"/>
  <c r="O152" i="149" s="1"/>
  <c r="H152" i="149"/>
  <c r="H151" i="149"/>
  <c r="U150" i="149"/>
  <c r="O150" i="149" s="1"/>
  <c r="S149" i="149"/>
  <c r="L149" i="149" s="1"/>
  <c r="U148" i="149"/>
  <c r="O148" i="149" s="1"/>
  <c r="H148" i="149"/>
  <c r="H147" i="149"/>
  <c r="U146" i="149"/>
  <c r="O146" i="149" s="1"/>
  <c r="U144" i="149"/>
  <c r="O144" i="149" s="1"/>
  <c r="H144" i="149"/>
  <c r="H143" i="149"/>
  <c r="U142" i="149"/>
  <c r="O142" i="149" s="1"/>
  <c r="S141" i="149"/>
  <c r="L141" i="149" s="1"/>
  <c r="U140" i="149"/>
  <c r="O140" i="149" s="1"/>
  <c r="H140" i="149"/>
  <c r="H139" i="149"/>
  <c r="U138" i="149"/>
  <c r="O138" i="149" s="1"/>
  <c r="U136" i="149"/>
  <c r="O136" i="149" s="1"/>
  <c r="H136" i="149"/>
  <c r="H135" i="149"/>
  <c r="U134" i="149"/>
  <c r="O134" i="149" s="1"/>
  <c r="U133" i="149"/>
  <c r="O133" i="149" s="1"/>
  <c r="S133" i="149"/>
  <c r="L133" i="149" s="1"/>
  <c r="H133" i="149"/>
  <c r="T133" i="149"/>
  <c r="T132" i="149"/>
  <c r="S132" i="149"/>
  <c r="L132" i="149" s="1"/>
  <c r="R132" i="149"/>
  <c r="H132" i="149"/>
  <c r="U132" i="149"/>
  <c r="O132" i="149" s="1"/>
  <c r="T131" i="149"/>
  <c r="S131" i="149"/>
  <c r="L131" i="149" s="1"/>
  <c r="R131" i="149"/>
  <c r="H131" i="149"/>
  <c r="U131" i="149"/>
  <c r="O131" i="149" s="1"/>
  <c r="T130" i="149"/>
  <c r="S130" i="149"/>
  <c r="L130" i="149" s="1"/>
  <c r="R130" i="149"/>
  <c r="H130" i="149"/>
  <c r="U130" i="149"/>
  <c r="O130" i="149" s="1"/>
  <c r="T129" i="149"/>
  <c r="S129" i="149"/>
  <c r="L129" i="149" s="1"/>
  <c r="R129" i="149"/>
  <c r="H129" i="149"/>
  <c r="U129" i="149"/>
  <c r="O129" i="149" s="1"/>
  <c r="T128" i="149"/>
  <c r="S128" i="149"/>
  <c r="L128" i="149" s="1"/>
  <c r="R128" i="149"/>
  <c r="H128" i="149"/>
  <c r="U128" i="149"/>
  <c r="O128" i="149" s="1"/>
  <c r="T127" i="149"/>
  <c r="S127" i="149"/>
  <c r="L127" i="149" s="1"/>
  <c r="R127" i="149"/>
  <c r="H127" i="149"/>
  <c r="U127" i="149"/>
  <c r="O127" i="149" s="1"/>
  <c r="T126" i="149"/>
  <c r="S126" i="149"/>
  <c r="L126" i="149" s="1"/>
  <c r="R126" i="149"/>
  <c r="H126" i="149"/>
  <c r="U126" i="149"/>
  <c r="O126" i="149" s="1"/>
  <c r="T125" i="149"/>
  <c r="S125" i="149"/>
  <c r="L125" i="149" s="1"/>
  <c r="R125" i="149"/>
  <c r="H125" i="149"/>
  <c r="U125" i="149"/>
  <c r="O125" i="149" s="1"/>
  <c r="T124" i="149"/>
  <c r="S124" i="149"/>
  <c r="L124" i="149" s="1"/>
  <c r="R124" i="149"/>
  <c r="H124" i="149"/>
  <c r="U124" i="149"/>
  <c r="O124" i="149" s="1"/>
  <c r="T123" i="149"/>
  <c r="S123" i="149"/>
  <c r="L123" i="149" s="1"/>
  <c r="R123" i="149"/>
  <c r="H123" i="149"/>
  <c r="U123" i="149"/>
  <c r="O123" i="149" s="1"/>
  <c r="T122" i="149"/>
  <c r="S122" i="149"/>
  <c r="L122" i="149" s="1"/>
  <c r="R122" i="149"/>
  <c r="H122" i="149"/>
  <c r="U122" i="149"/>
  <c r="O122" i="149" s="1"/>
  <c r="T121" i="149"/>
  <c r="S121" i="149"/>
  <c r="L121" i="149" s="1"/>
  <c r="R121" i="149"/>
  <c r="H121" i="149"/>
  <c r="U121" i="149"/>
  <c r="O121" i="149" s="1"/>
  <c r="T120" i="149"/>
  <c r="S120" i="149"/>
  <c r="L120" i="149" s="1"/>
  <c r="R120" i="149"/>
  <c r="H120" i="149"/>
  <c r="U120" i="149"/>
  <c r="O120" i="149" s="1"/>
  <c r="T119" i="149"/>
  <c r="S119" i="149"/>
  <c r="L119" i="149" s="1"/>
  <c r="R119" i="149"/>
  <c r="H119" i="149"/>
  <c r="U119" i="149"/>
  <c r="O119" i="149" s="1"/>
  <c r="T118" i="149"/>
  <c r="S118" i="149"/>
  <c r="L118" i="149" s="1"/>
  <c r="R118" i="149"/>
  <c r="H118" i="149"/>
  <c r="U118" i="149"/>
  <c r="O118" i="149" s="1"/>
  <c r="T117" i="149"/>
  <c r="S117" i="149"/>
  <c r="L117" i="149" s="1"/>
  <c r="R117" i="149"/>
  <c r="H117" i="149"/>
  <c r="U117" i="149"/>
  <c r="O117" i="149" s="1"/>
  <c r="T116" i="149"/>
  <c r="S116" i="149"/>
  <c r="L116" i="149" s="1"/>
  <c r="R116" i="149"/>
  <c r="H116" i="149"/>
  <c r="U116" i="149"/>
  <c r="O116" i="149" s="1"/>
  <c r="T115" i="149"/>
  <c r="S115" i="149"/>
  <c r="L115" i="149" s="1"/>
  <c r="R115" i="149"/>
  <c r="H115" i="149"/>
  <c r="U115" i="149"/>
  <c r="O115" i="149" s="1"/>
  <c r="T114" i="149"/>
  <c r="S114" i="149"/>
  <c r="L114" i="149" s="1"/>
  <c r="R114" i="149"/>
  <c r="H114" i="149"/>
  <c r="U114" i="149"/>
  <c r="O114" i="149" s="1"/>
  <c r="T113" i="149"/>
  <c r="S113" i="149"/>
  <c r="L113" i="149" s="1"/>
  <c r="R113" i="149"/>
  <c r="H113" i="149"/>
  <c r="U113" i="149"/>
  <c r="O113" i="149" s="1"/>
  <c r="T112" i="149"/>
  <c r="S112" i="149"/>
  <c r="L112" i="149" s="1"/>
  <c r="R112" i="149"/>
  <c r="H112" i="149"/>
  <c r="U112" i="149"/>
  <c r="O112" i="149" s="1"/>
  <c r="T111" i="149"/>
  <c r="S111" i="149"/>
  <c r="L111" i="149" s="1"/>
  <c r="R111" i="149"/>
  <c r="H111" i="149"/>
  <c r="U111" i="149"/>
  <c r="O111" i="149" s="1"/>
  <c r="T110" i="149"/>
  <c r="S110" i="149"/>
  <c r="L110" i="149" s="1"/>
  <c r="R110" i="149"/>
  <c r="H110" i="149"/>
  <c r="U110" i="149"/>
  <c r="O110" i="149" s="1"/>
  <c r="T109" i="149"/>
  <c r="S109" i="149"/>
  <c r="L109" i="149" s="1"/>
  <c r="R109" i="149"/>
  <c r="H109" i="149"/>
  <c r="U109" i="149"/>
  <c r="O109" i="149" s="1"/>
  <c r="T108" i="149"/>
  <c r="S108" i="149"/>
  <c r="L108" i="149" s="1"/>
  <c r="R108" i="149"/>
  <c r="H108" i="149"/>
  <c r="U108" i="149"/>
  <c r="O108" i="149" s="1"/>
  <c r="T107" i="149"/>
  <c r="S107" i="149"/>
  <c r="L107" i="149" s="1"/>
  <c r="R107" i="149"/>
  <c r="H107" i="149"/>
  <c r="U107" i="149"/>
  <c r="O107" i="149" s="1"/>
  <c r="T106" i="149"/>
  <c r="S106" i="149"/>
  <c r="L106" i="149" s="1"/>
  <c r="R106" i="149"/>
  <c r="H106" i="149"/>
  <c r="U106" i="149"/>
  <c r="O106" i="149" s="1"/>
  <c r="T105" i="149"/>
  <c r="S105" i="149"/>
  <c r="L105" i="149" s="1"/>
  <c r="R105" i="149"/>
  <c r="H105" i="149"/>
  <c r="U105" i="149"/>
  <c r="O105" i="149" s="1"/>
  <c r="T104" i="149"/>
  <c r="S104" i="149"/>
  <c r="L104" i="149" s="1"/>
  <c r="R104" i="149"/>
  <c r="H104" i="149"/>
  <c r="U104" i="149"/>
  <c r="O104" i="149" s="1"/>
  <c r="T103" i="149"/>
  <c r="S103" i="149"/>
  <c r="L103" i="149" s="1"/>
  <c r="R103" i="149"/>
  <c r="H103" i="149"/>
  <c r="U103" i="149"/>
  <c r="O103" i="149" s="1"/>
  <c r="T102" i="149"/>
  <c r="S102" i="149"/>
  <c r="L102" i="149" s="1"/>
  <c r="R102" i="149"/>
  <c r="H102" i="149"/>
  <c r="U102" i="149"/>
  <c r="O102" i="149" s="1"/>
  <c r="T101" i="149"/>
  <c r="S101" i="149"/>
  <c r="L101" i="149" s="1"/>
  <c r="R101" i="149"/>
  <c r="H101" i="149"/>
  <c r="U101" i="149"/>
  <c r="O101" i="149" s="1"/>
  <c r="T100" i="149"/>
  <c r="S100" i="149"/>
  <c r="L100" i="149" s="1"/>
  <c r="R100" i="149"/>
  <c r="H100" i="149"/>
  <c r="U100" i="149"/>
  <c r="O100" i="149" s="1"/>
  <c r="T99" i="149"/>
  <c r="S99" i="149"/>
  <c r="L99" i="149" s="1"/>
  <c r="R99" i="149"/>
  <c r="H99" i="149"/>
  <c r="U99" i="149"/>
  <c r="O99" i="149" s="1"/>
  <c r="T98" i="149"/>
  <c r="S98" i="149"/>
  <c r="L98" i="149" s="1"/>
  <c r="R98" i="149"/>
  <c r="H98" i="149"/>
  <c r="U98" i="149"/>
  <c r="O98" i="149" s="1"/>
  <c r="T97" i="149"/>
  <c r="S97" i="149"/>
  <c r="L97" i="149" s="1"/>
  <c r="R97" i="149"/>
  <c r="H97" i="149"/>
  <c r="U97" i="149"/>
  <c r="O97" i="149" s="1"/>
  <c r="T96" i="149"/>
  <c r="S96" i="149"/>
  <c r="L96" i="149" s="1"/>
  <c r="R96" i="149"/>
  <c r="H96" i="149"/>
  <c r="U96" i="149"/>
  <c r="O96" i="149" s="1"/>
  <c r="T95" i="149"/>
  <c r="S95" i="149"/>
  <c r="L95" i="149" s="1"/>
  <c r="R95" i="149"/>
  <c r="H95" i="149"/>
  <c r="U95" i="149"/>
  <c r="O95" i="149" s="1"/>
  <c r="T94" i="149"/>
  <c r="S94" i="149"/>
  <c r="L94" i="149" s="1"/>
  <c r="R94" i="149"/>
  <c r="H94" i="149"/>
  <c r="U94" i="149"/>
  <c r="O94" i="149" s="1"/>
  <c r="T93" i="149"/>
  <c r="S93" i="149"/>
  <c r="L93" i="149" s="1"/>
  <c r="R93" i="149"/>
  <c r="H93" i="149"/>
  <c r="U93" i="149"/>
  <c r="O93" i="149" s="1"/>
  <c r="T92" i="149"/>
  <c r="S92" i="149"/>
  <c r="L92" i="149" s="1"/>
  <c r="R92" i="149"/>
  <c r="H92" i="149"/>
  <c r="U92" i="149"/>
  <c r="O92" i="149" s="1"/>
  <c r="T91" i="149"/>
  <c r="S91" i="149"/>
  <c r="L91" i="149" s="1"/>
  <c r="R91" i="149"/>
  <c r="H91" i="149"/>
  <c r="U91" i="149"/>
  <c r="O91" i="149" s="1"/>
  <c r="T90" i="149"/>
  <c r="S90" i="149"/>
  <c r="L90" i="149" s="1"/>
  <c r="R90" i="149"/>
  <c r="H90" i="149"/>
  <c r="U90" i="149"/>
  <c r="O90" i="149" s="1"/>
  <c r="T89" i="149"/>
  <c r="S89" i="149"/>
  <c r="L89" i="149" s="1"/>
  <c r="R89" i="149"/>
  <c r="H89" i="149"/>
  <c r="U89" i="149"/>
  <c r="O89" i="149" s="1"/>
  <c r="T88" i="149"/>
  <c r="S88" i="149"/>
  <c r="L88" i="149" s="1"/>
  <c r="R88" i="149"/>
  <c r="H88" i="149"/>
  <c r="U88" i="149"/>
  <c r="O88" i="149" s="1"/>
  <c r="T87" i="149"/>
  <c r="S87" i="149"/>
  <c r="L87" i="149" s="1"/>
  <c r="R87" i="149"/>
  <c r="H87" i="149"/>
  <c r="U87" i="149"/>
  <c r="O87" i="149" s="1"/>
  <c r="T86" i="149"/>
  <c r="S86" i="149"/>
  <c r="L86" i="149" s="1"/>
  <c r="R86" i="149"/>
  <c r="H86" i="149"/>
  <c r="U86" i="149"/>
  <c r="O86" i="149" s="1"/>
  <c r="T85" i="149"/>
  <c r="S85" i="149"/>
  <c r="L85" i="149" s="1"/>
  <c r="R85" i="149"/>
  <c r="H85" i="149"/>
  <c r="U85" i="149"/>
  <c r="O85" i="149" s="1"/>
  <c r="T84" i="149"/>
  <c r="S84" i="149"/>
  <c r="L84" i="149" s="1"/>
  <c r="R84" i="149"/>
  <c r="H84" i="149"/>
  <c r="U84" i="149"/>
  <c r="O84" i="149" s="1"/>
  <c r="T83" i="149"/>
  <c r="S83" i="149"/>
  <c r="L83" i="149" s="1"/>
  <c r="R83" i="149"/>
  <c r="H83" i="149"/>
  <c r="U83" i="149"/>
  <c r="O83" i="149" s="1"/>
  <c r="T82" i="149"/>
  <c r="S82" i="149"/>
  <c r="L82" i="149" s="1"/>
  <c r="R82" i="149"/>
  <c r="H82" i="149"/>
  <c r="U82" i="149"/>
  <c r="O82" i="149" s="1"/>
  <c r="T81" i="149"/>
  <c r="S81" i="149"/>
  <c r="L81" i="149" s="1"/>
  <c r="R81" i="149"/>
  <c r="H81" i="149"/>
  <c r="U81" i="149"/>
  <c r="O81" i="149" s="1"/>
  <c r="T80" i="149"/>
  <c r="S80" i="149"/>
  <c r="L80" i="149" s="1"/>
  <c r="R80" i="149"/>
  <c r="H80" i="149"/>
  <c r="U80" i="149"/>
  <c r="O80" i="149" s="1"/>
  <c r="T79" i="149"/>
  <c r="S79" i="149"/>
  <c r="L79" i="149" s="1"/>
  <c r="R79" i="149"/>
  <c r="H79" i="149"/>
  <c r="U79" i="149"/>
  <c r="O79" i="149" s="1"/>
  <c r="T78" i="149"/>
  <c r="S78" i="149"/>
  <c r="L78" i="149" s="1"/>
  <c r="R78" i="149"/>
  <c r="H78" i="149"/>
  <c r="U78" i="149"/>
  <c r="O78" i="149" s="1"/>
  <c r="T77" i="149"/>
  <c r="S77" i="149"/>
  <c r="L77" i="149" s="1"/>
  <c r="R77" i="149"/>
  <c r="H77" i="149"/>
  <c r="U77" i="149"/>
  <c r="O77" i="149" s="1"/>
  <c r="T76" i="149"/>
  <c r="S76" i="149"/>
  <c r="L76" i="149" s="1"/>
  <c r="R76" i="149"/>
  <c r="H76" i="149"/>
  <c r="U76" i="149"/>
  <c r="O76" i="149" s="1"/>
  <c r="T75" i="149"/>
  <c r="S75" i="149"/>
  <c r="L75" i="149" s="1"/>
  <c r="R75" i="149"/>
  <c r="H75" i="149"/>
  <c r="U75" i="149"/>
  <c r="O75" i="149" s="1"/>
  <c r="T74" i="149"/>
  <c r="S74" i="149"/>
  <c r="L74" i="149" s="1"/>
  <c r="R74" i="149"/>
  <c r="H74" i="149"/>
  <c r="U74" i="149"/>
  <c r="O74" i="149" s="1"/>
  <c r="T73" i="149"/>
  <c r="S73" i="149"/>
  <c r="L73" i="149" s="1"/>
  <c r="R73" i="149"/>
  <c r="H73" i="149"/>
  <c r="U73" i="149"/>
  <c r="O73" i="149" s="1"/>
  <c r="T72" i="149"/>
  <c r="S72" i="149"/>
  <c r="L72" i="149" s="1"/>
  <c r="R72" i="149"/>
  <c r="H72" i="149"/>
  <c r="U72" i="149"/>
  <c r="O72" i="149" s="1"/>
  <c r="T71" i="149"/>
  <c r="S71" i="149"/>
  <c r="L71" i="149" s="1"/>
  <c r="R71" i="149"/>
  <c r="H71" i="149"/>
  <c r="U71" i="149"/>
  <c r="O71" i="149" s="1"/>
  <c r="T70" i="149"/>
  <c r="R70" i="149"/>
  <c r="U70" i="149"/>
  <c r="O70" i="149" s="1"/>
  <c r="T69" i="149"/>
  <c r="R69" i="149"/>
  <c r="S69" i="149"/>
  <c r="L69" i="149" s="1"/>
  <c r="T68" i="149"/>
  <c r="R68" i="149"/>
  <c r="S68" i="149"/>
  <c r="L68" i="149" s="1"/>
  <c r="T67" i="149"/>
  <c r="R67" i="149"/>
  <c r="S67" i="149"/>
  <c r="L67" i="149" s="1"/>
  <c r="T66" i="149"/>
  <c r="R66" i="149"/>
  <c r="S66" i="149"/>
  <c r="L66" i="149" s="1"/>
  <c r="T65" i="149"/>
  <c r="R65" i="149"/>
  <c r="S65" i="149"/>
  <c r="L65" i="149" s="1"/>
  <c r="T64" i="149"/>
  <c r="R64" i="149"/>
  <c r="S64" i="149"/>
  <c r="L64" i="149" s="1"/>
  <c r="T63" i="149"/>
  <c r="R63" i="149"/>
  <c r="S63" i="149"/>
  <c r="L63" i="149" s="1"/>
  <c r="T62" i="149"/>
  <c r="R62" i="149"/>
  <c r="S62" i="149"/>
  <c r="L62" i="149" s="1"/>
  <c r="T61" i="149"/>
  <c r="R61" i="149"/>
  <c r="S61" i="149"/>
  <c r="L61" i="149" s="1"/>
  <c r="T60" i="149"/>
  <c r="R60" i="149"/>
  <c r="S60" i="149"/>
  <c r="L60" i="149" s="1"/>
  <c r="T59" i="149"/>
  <c r="R59" i="149"/>
  <c r="S59" i="149"/>
  <c r="L59" i="149" s="1"/>
  <c r="T58" i="149"/>
  <c r="R58" i="149"/>
  <c r="S58" i="149"/>
  <c r="L58" i="149" s="1"/>
  <c r="T57" i="149"/>
  <c r="R57" i="149"/>
  <c r="S57" i="149"/>
  <c r="L57" i="149" s="1"/>
  <c r="T56" i="149"/>
  <c r="R56" i="149"/>
  <c r="S56" i="149"/>
  <c r="L56" i="149" s="1"/>
  <c r="T55" i="149"/>
  <c r="R55" i="149"/>
  <c r="S55" i="149"/>
  <c r="L55" i="149" s="1"/>
  <c r="T54" i="149"/>
  <c r="R54" i="149"/>
  <c r="S54" i="149"/>
  <c r="L54" i="149" s="1"/>
  <c r="T53" i="149"/>
  <c r="R53" i="149"/>
  <c r="S53" i="149"/>
  <c r="L53" i="149" s="1"/>
  <c r="T52" i="149"/>
  <c r="R52" i="149"/>
  <c r="S52" i="149"/>
  <c r="L52" i="149" s="1"/>
  <c r="T51" i="149"/>
  <c r="R51" i="149"/>
  <c r="S51" i="149"/>
  <c r="L51" i="149" s="1"/>
  <c r="T50" i="149"/>
  <c r="R50" i="149"/>
  <c r="S50" i="149"/>
  <c r="L50" i="149" s="1"/>
  <c r="T49" i="149"/>
  <c r="R49" i="149"/>
  <c r="S49" i="149"/>
  <c r="L49" i="149" s="1"/>
  <c r="T48" i="149"/>
  <c r="R48" i="149"/>
  <c r="S48" i="149"/>
  <c r="L48" i="149" s="1"/>
  <c r="T47" i="149"/>
  <c r="R47" i="149"/>
  <c r="S47" i="149"/>
  <c r="L47" i="149" s="1"/>
  <c r="T46" i="149"/>
  <c r="R46" i="149"/>
  <c r="S46" i="149"/>
  <c r="L46" i="149" s="1"/>
  <c r="T45" i="149"/>
  <c r="R45" i="149"/>
  <c r="S45" i="149"/>
  <c r="L45" i="149" s="1"/>
  <c r="T44" i="149"/>
  <c r="R44" i="149"/>
  <c r="S44" i="149"/>
  <c r="L44" i="149" s="1"/>
  <c r="T43" i="149"/>
  <c r="R43" i="149"/>
  <c r="S43" i="149"/>
  <c r="L43" i="149" s="1"/>
  <c r="T42" i="149"/>
  <c r="R42" i="149"/>
  <c r="S42" i="149"/>
  <c r="L42" i="149" s="1"/>
  <c r="T41" i="149"/>
  <c r="R41" i="149"/>
  <c r="S41" i="149"/>
  <c r="L41" i="149" s="1"/>
  <c r="T40" i="149"/>
  <c r="R40" i="149"/>
  <c r="S40" i="149"/>
  <c r="L40" i="149" s="1"/>
  <c r="T39" i="149"/>
  <c r="R39" i="149"/>
  <c r="S39" i="149"/>
  <c r="L39" i="149" s="1"/>
  <c r="T38" i="149"/>
  <c r="R38" i="149"/>
  <c r="S38" i="149"/>
  <c r="L38" i="149" s="1"/>
  <c r="T37" i="149"/>
  <c r="R37" i="149"/>
  <c r="S37" i="149"/>
  <c r="L37" i="149" s="1"/>
  <c r="T36" i="149"/>
  <c r="R36" i="149"/>
  <c r="S36" i="149"/>
  <c r="L36" i="149" s="1"/>
  <c r="T35" i="149"/>
  <c r="R35" i="149"/>
  <c r="S35" i="149"/>
  <c r="L35" i="149" s="1"/>
  <c r="T34" i="149"/>
  <c r="R34" i="149"/>
  <c r="S34" i="149"/>
  <c r="L34" i="149" s="1"/>
  <c r="T33" i="149"/>
  <c r="R33" i="149"/>
  <c r="S33" i="149"/>
  <c r="L33" i="149" s="1"/>
  <c r="T32" i="149"/>
  <c r="R32" i="149"/>
  <c r="S32" i="149"/>
  <c r="L32" i="149" s="1"/>
  <c r="T31" i="149"/>
  <c r="R31" i="149"/>
  <c r="S31" i="149"/>
  <c r="L31" i="149" s="1"/>
  <c r="T30" i="149"/>
  <c r="R30" i="149"/>
  <c r="S30" i="149"/>
  <c r="L30" i="149" s="1"/>
  <c r="U28" i="149"/>
  <c r="O28" i="149" s="1"/>
  <c r="T28" i="149"/>
  <c r="T27" i="149"/>
  <c r="S27" i="149"/>
  <c r="L27" i="149" s="1"/>
  <c r="R27" i="149"/>
  <c r="H27" i="149"/>
  <c r="U27" i="149"/>
  <c r="O27" i="149" s="1"/>
  <c r="T26" i="149"/>
  <c r="S26" i="149"/>
  <c r="L26" i="149" s="1"/>
  <c r="R26" i="149"/>
  <c r="H26" i="149"/>
  <c r="U26" i="149"/>
  <c r="O26" i="149" s="1"/>
  <c r="T25" i="149"/>
  <c r="S25" i="149"/>
  <c r="L25" i="149" s="1"/>
  <c r="R25" i="149"/>
  <c r="H25" i="149"/>
  <c r="U25" i="149"/>
  <c r="O25" i="149" s="1"/>
  <c r="T24" i="149"/>
  <c r="S24" i="149"/>
  <c r="L24" i="149" s="1"/>
  <c r="R24" i="149"/>
  <c r="H24" i="149"/>
  <c r="U24" i="149"/>
  <c r="O24" i="149" s="1"/>
  <c r="T23" i="149"/>
  <c r="S23" i="149"/>
  <c r="L23" i="149" s="1"/>
  <c r="R23" i="149"/>
  <c r="H23" i="149"/>
  <c r="U23" i="149"/>
  <c r="O23" i="149" s="1"/>
  <c r="T22" i="149"/>
  <c r="S22" i="149"/>
  <c r="L22" i="149" s="1"/>
  <c r="R22" i="149"/>
  <c r="H22" i="149"/>
  <c r="U22" i="149"/>
  <c r="O22" i="149" s="1"/>
  <c r="T21" i="149"/>
  <c r="U21" i="149" s="1"/>
  <c r="O21" i="149" s="1"/>
  <c r="R21" i="149"/>
  <c r="S21" i="149" s="1"/>
  <c r="L21" i="149" s="1"/>
  <c r="H21" i="149"/>
  <c r="T20" i="149"/>
  <c r="U20" i="149" s="1"/>
  <c r="O20" i="149" s="1"/>
  <c r="R20" i="149"/>
  <c r="S20" i="149" s="1"/>
  <c r="L20" i="149" s="1"/>
  <c r="H20" i="149"/>
  <c r="T19" i="149"/>
  <c r="U19" i="149" s="1"/>
  <c r="O19" i="149" s="1"/>
  <c r="R19" i="149"/>
  <c r="S19" i="149" s="1"/>
  <c r="L19" i="149" s="1"/>
  <c r="H19" i="149"/>
  <c r="T18" i="149" l="1"/>
  <c r="U18" i="149" s="1"/>
  <c r="O18" i="149" s="1"/>
  <c r="H18" i="149"/>
  <c r="R18" i="149"/>
  <c r="S18" i="149" s="1"/>
  <c r="L18" i="149" s="1"/>
  <c r="S29" i="149"/>
  <c r="L29" i="149" s="1"/>
  <c r="H29" i="149"/>
  <c r="U29" i="149"/>
  <c r="O29" i="149" s="1"/>
  <c r="S28" i="149"/>
  <c r="L28" i="149" s="1"/>
  <c r="H28" i="149"/>
  <c r="R28" i="149"/>
  <c r="T29" i="149"/>
  <c r="R29" i="149"/>
  <c r="U30" i="149"/>
  <c r="O30" i="149" s="1"/>
  <c r="U31" i="149"/>
  <c r="O31" i="149" s="1"/>
  <c r="U32" i="149"/>
  <c r="O32" i="149" s="1"/>
  <c r="U33" i="149"/>
  <c r="O33" i="149" s="1"/>
  <c r="U34" i="149"/>
  <c r="O34" i="149" s="1"/>
  <c r="U35" i="149"/>
  <c r="O35" i="149" s="1"/>
  <c r="U36" i="149"/>
  <c r="O36" i="149" s="1"/>
  <c r="U37" i="149"/>
  <c r="O37" i="149" s="1"/>
  <c r="U38" i="149"/>
  <c r="O38" i="149" s="1"/>
  <c r="U39" i="149"/>
  <c r="O39" i="149" s="1"/>
  <c r="U40" i="149"/>
  <c r="O40" i="149" s="1"/>
  <c r="U41" i="149"/>
  <c r="O41" i="149" s="1"/>
  <c r="U42" i="149"/>
  <c r="O42" i="149" s="1"/>
  <c r="U43" i="149"/>
  <c r="O43" i="149" s="1"/>
  <c r="U44" i="149"/>
  <c r="O44" i="149" s="1"/>
  <c r="U45" i="149"/>
  <c r="O45" i="149" s="1"/>
  <c r="U46" i="149"/>
  <c r="O46" i="149" s="1"/>
  <c r="U47" i="149"/>
  <c r="O47" i="149" s="1"/>
  <c r="U48" i="149"/>
  <c r="O48" i="149" s="1"/>
  <c r="U49" i="149"/>
  <c r="O49" i="149" s="1"/>
  <c r="U50" i="149"/>
  <c r="O50" i="149" s="1"/>
  <c r="U51" i="149"/>
  <c r="O51" i="149" s="1"/>
  <c r="U52" i="149"/>
  <c r="O52" i="149" s="1"/>
  <c r="U53" i="149"/>
  <c r="O53" i="149" s="1"/>
  <c r="U54" i="149"/>
  <c r="O54" i="149" s="1"/>
  <c r="U55" i="149"/>
  <c r="O55" i="149" s="1"/>
  <c r="U56" i="149"/>
  <c r="O56" i="149" s="1"/>
  <c r="U57" i="149"/>
  <c r="O57" i="149" s="1"/>
  <c r="U58" i="149"/>
  <c r="O58" i="149" s="1"/>
  <c r="U59" i="149"/>
  <c r="O59" i="149" s="1"/>
  <c r="U60" i="149"/>
  <c r="O60" i="149" s="1"/>
  <c r="U61" i="149"/>
  <c r="O61" i="149" s="1"/>
  <c r="U62" i="149"/>
  <c r="O62" i="149" s="1"/>
  <c r="U63" i="149"/>
  <c r="O63" i="149" s="1"/>
  <c r="U64" i="149"/>
  <c r="O64" i="149" s="1"/>
  <c r="U65" i="149"/>
  <c r="O65" i="149" s="1"/>
  <c r="U66" i="149"/>
  <c r="O66" i="149" s="1"/>
  <c r="U67" i="149"/>
  <c r="O67" i="149" s="1"/>
  <c r="U68" i="149"/>
  <c r="O68" i="149" s="1"/>
  <c r="U69" i="149"/>
  <c r="O69" i="149" s="1"/>
  <c r="T137" i="149"/>
  <c r="R137" i="149"/>
  <c r="H137" i="149"/>
  <c r="U137" i="149"/>
  <c r="O137" i="149" s="1"/>
  <c r="T145" i="149"/>
  <c r="R145" i="149"/>
  <c r="H145" i="149"/>
  <c r="U145" i="149"/>
  <c r="O145" i="149" s="1"/>
  <c r="T153" i="149"/>
  <c r="R153" i="149"/>
  <c r="H153" i="149"/>
  <c r="U153" i="149"/>
  <c r="O153" i="149" s="1"/>
  <c r="T161" i="149"/>
  <c r="R161" i="149"/>
  <c r="H161" i="149"/>
  <c r="U161" i="149"/>
  <c r="O161" i="149" s="1"/>
  <c r="T169" i="149"/>
  <c r="R169" i="149"/>
  <c r="H169" i="149"/>
  <c r="U169" i="149"/>
  <c r="O169" i="149" s="1"/>
  <c r="H30" i="149"/>
  <c r="H31" i="149"/>
  <c r="H32" i="149"/>
  <c r="H33" i="149"/>
  <c r="H34" i="149"/>
  <c r="H35" i="149"/>
  <c r="H36" i="149"/>
  <c r="H37" i="149"/>
  <c r="H38" i="149"/>
  <c r="H39" i="149"/>
  <c r="H40" i="149"/>
  <c r="H41" i="149"/>
  <c r="H42" i="149"/>
  <c r="H43" i="149"/>
  <c r="H44" i="149"/>
  <c r="H45" i="149"/>
  <c r="H46" i="149"/>
  <c r="H47" i="149"/>
  <c r="H48" i="149"/>
  <c r="H49" i="149"/>
  <c r="H50" i="149"/>
  <c r="H51" i="149"/>
  <c r="H52" i="149"/>
  <c r="H53" i="149"/>
  <c r="H54" i="149"/>
  <c r="H55" i="149"/>
  <c r="H56" i="149"/>
  <c r="H57" i="149"/>
  <c r="H58" i="149"/>
  <c r="H59" i="149"/>
  <c r="H60" i="149"/>
  <c r="H61" i="149"/>
  <c r="H62" i="149"/>
  <c r="H63" i="149"/>
  <c r="H64" i="149"/>
  <c r="H65" i="149"/>
  <c r="H66" i="149"/>
  <c r="H67" i="149"/>
  <c r="H68" i="149"/>
  <c r="H69" i="149"/>
  <c r="H70" i="149"/>
  <c r="S70" i="149"/>
  <c r="L70" i="149" s="1"/>
  <c r="S137" i="149"/>
  <c r="L137" i="149" s="1"/>
  <c r="T141" i="149"/>
  <c r="R141" i="149"/>
  <c r="H141" i="149"/>
  <c r="U141" i="149"/>
  <c r="O141" i="149" s="1"/>
  <c r="S145" i="149"/>
  <c r="L145" i="149" s="1"/>
  <c r="T149" i="149"/>
  <c r="R149" i="149"/>
  <c r="H149" i="149"/>
  <c r="U149" i="149"/>
  <c r="O149" i="149" s="1"/>
  <c r="S153" i="149"/>
  <c r="L153" i="149" s="1"/>
  <c r="T157" i="149"/>
  <c r="R157" i="149"/>
  <c r="H157" i="149"/>
  <c r="U157" i="149"/>
  <c r="O157" i="149" s="1"/>
  <c r="S161" i="149"/>
  <c r="L161" i="149" s="1"/>
  <c r="T165" i="149"/>
  <c r="R165" i="149"/>
  <c r="H165" i="149"/>
  <c r="U165" i="149"/>
  <c r="O165" i="149" s="1"/>
  <c r="S169" i="149"/>
  <c r="L169" i="149" s="1"/>
  <c r="T173" i="149"/>
  <c r="R173" i="149"/>
  <c r="H173" i="149"/>
  <c r="U173" i="149"/>
  <c r="O173" i="149" s="1"/>
  <c r="T134" i="149"/>
  <c r="R134" i="149"/>
  <c r="S134" i="149"/>
  <c r="L134" i="149" s="1"/>
  <c r="T138" i="149"/>
  <c r="R138" i="149"/>
  <c r="S138" i="149"/>
  <c r="L138" i="149" s="1"/>
  <c r="T142" i="149"/>
  <c r="R142" i="149"/>
  <c r="S142" i="149"/>
  <c r="L142" i="149" s="1"/>
  <c r="T146" i="149"/>
  <c r="R146" i="149"/>
  <c r="S146" i="149"/>
  <c r="L146" i="149" s="1"/>
  <c r="T150" i="149"/>
  <c r="R150" i="149"/>
  <c r="S150" i="149"/>
  <c r="L150" i="149" s="1"/>
  <c r="T154" i="149"/>
  <c r="R154" i="149"/>
  <c r="S154" i="149"/>
  <c r="L154" i="149" s="1"/>
  <c r="T158" i="149"/>
  <c r="R158" i="149"/>
  <c r="S158" i="149"/>
  <c r="L158" i="149" s="1"/>
  <c r="T162" i="149"/>
  <c r="R162" i="149"/>
  <c r="S162" i="149"/>
  <c r="L162" i="149" s="1"/>
  <c r="T166" i="149"/>
  <c r="R166" i="149"/>
  <c r="S166" i="149"/>
  <c r="L166" i="149" s="1"/>
  <c r="T170" i="149"/>
  <c r="R170" i="149"/>
  <c r="S170" i="149"/>
  <c r="L170" i="149" s="1"/>
  <c r="T174" i="149"/>
  <c r="R174" i="149"/>
  <c r="S174" i="149"/>
  <c r="L174" i="149" s="1"/>
  <c r="T135" i="149"/>
  <c r="R135" i="149"/>
  <c r="S135" i="149"/>
  <c r="L135" i="149" s="1"/>
  <c r="T139" i="149"/>
  <c r="R139" i="149"/>
  <c r="S139" i="149"/>
  <c r="L139" i="149" s="1"/>
  <c r="T143" i="149"/>
  <c r="R143" i="149"/>
  <c r="S143" i="149"/>
  <c r="L143" i="149" s="1"/>
  <c r="T147" i="149"/>
  <c r="R147" i="149"/>
  <c r="S147" i="149"/>
  <c r="L147" i="149" s="1"/>
  <c r="T151" i="149"/>
  <c r="R151" i="149"/>
  <c r="S151" i="149"/>
  <c r="L151" i="149" s="1"/>
  <c r="T155" i="149"/>
  <c r="R155" i="149"/>
  <c r="S155" i="149"/>
  <c r="L155" i="149" s="1"/>
  <c r="T159" i="149"/>
  <c r="R159" i="149"/>
  <c r="S159" i="149"/>
  <c r="L159" i="149" s="1"/>
  <c r="T163" i="149"/>
  <c r="R163" i="149"/>
  <c r="S163" i="149"/>
  <c r="L163" i="149" s="1"/>
  <c r="T167" i="149"/>
  <c r="R167" i="149"/>
  <c r="S167" i="149"/>
  <c r="L167" i="149" s="1"/>
  <c r="T171" i="149"/>
  <c r="R171" i="149"/>
  <c r="S171" i="149"/>
  <c r="L171" i="149" s="1"/>
  <c r="U175" i="149"/>
  <c r="O175" i="149" s="1"/>
  <c r="T175" i="149"/>
  <c r="R175" i="149"/>
  <c r="S175" i="149"/>
  <c r="L175" i="149" s="1"/>
  <c r="R133" i="149"/>
  <c r="H134" i="149"/>
  <c r="U135" i="149"/>
  <c r="O135" i="149" s="1"/>
  <c r="T136" i="149"/>
  <c r="R136" i="149"/>
  <c r="S136" i="149"/>
  <c r="L136" i="149" s="1"/>
  <c r="H138" i="149"/>
  <c r="U139" i="149"/>
  <c r="O139" i="149" s="1"/>
  <c r="T140" i="149"/>
  <c r="R140" i="149"/>
  <c r="S140" i="149"/>
  <c r="L140" i="149" s="1"/>
  <c r="H142" i="149"/>
  <c r="U143" i="149"/>
  <c r="O143" i="149" s="1"/>
  <c r="T144" i="149"/>
  <c r="R144" i="149"/>
  <c r="S144" i="149"/>
  <c r="L144" i="149" s="1"/>
  <c r="H146" i="149"/>
  <c r="U147" i="149"/>
  <c r="O147" i="149" s="1"/>
  <c r="T148" i="149"/>
  <c r="R148" i="149"/>
  <c r="S148" i="149"/>
  <c r="L148" i="149" s="1"/>
  <c r="H150" i="149"/>
  <c r="U151" i="149"/>
  <c r="O151" i="149" s="1"/>
  <c r="T152" i="149"/>
  <c r="R152" i="149"/>
  <c r="S152" i="149"/>
  <c r="L152" i="149" s="1"/>
  <c r="H154" i="149"/>
  <c r="U155" i="149"/>
  <c r="O155" i="149" s="1"/>
  <c r="T156" i="149"/>
  <c r="R156" i="149"/>
  <c r="S156" i="149"/>
  <c r="L156" i="149" s="1"/>
  <c r="H158" i="149"/>
  <c r="U159" i="149"/>
  <c r="O159" i="149" s="1"/>
  <c r="T160" i="149"/>
  <c r="R160" i="149"/>
  <c r="S160" i="149"/>
  <c r="L160" i="149" s="1"/>
  <c r="H162" i="149"/>
  <c r="U163" i="149"/>
  <c r="O163" i="149" s="1"/>
  <c r="T164" i="149"/>
  <c r="R164" i="149"/>
  <c r="S164" i="149"/>
  <c r="L164" i="149" s="1"/>
  <c r="H166" i="149"/>
  <c r="U167" i="149"/>
  <c r="O167" i="149" s="1"/>
  <c r="T168" i="149"/>
  <c r="R168" i="149"/>
  <c r="S168" i="149"/>
  <c r="L168" i="149" s="1"/>
  <c r="H170" i="149"/>
  <c r="U171" i="149"/>
  <c r="O171" i="149" s="1"/>
  <c r="T172" i="149"/>
  <c r="R172" i="149"/>
  <c r="S172" i="149"/>
  <c r="L172" i="149" s="1"/>
  <c r="H174" i="149"/>
  <c r="T176" i="149"/>
  <c r="T177" i="149"/>
  <c r="T178" i="149"/>
  <c r="T179" i="149"/>
  <c r="T180" i="149"/>
  <c r="T181" i="149"/>
  <c r="T182" i="149"/>
  <c r="T183" i="149"/>
  <c r="T184" i="149"/>
  <c r="T185" i="149"/>
  <c r="T186" i="149"/>
  <c r="T187" i="149"/>
  <c r="T188" i="149"/>
  <c r="T189" i="149"/>
  <c r="T190" i="149"/>
  <c r="T191" i="149"/>
  <c r="T192" i="149"/>
  <c r="T193" i="149"/>
  <c r="T194" i="149"/>
  <c r="T195" i="149"/>
  <c r="T196" i="149"/>
  <c r="T197" i="149"/>
  <c r="T198" i="149"/>
  <c r="T199" i="149"/>
  <c r="T200" i="149"/>
  <c r="T201" i="149"/>
  <c r="T202" i="149"/>
  <c r="T203" i="149"/>
  <c r="T204" i="149"/>
  <c r="T205" i="149"/>
  <c r="T206" i="149"/>
  <c r="T207" i="149"/>
  <c r="T208" i="149"/>
  <c r="T209" i="149"/>
  <c r="T210" i="149"/>
  <c r="T211" i="149"/>
  <c r="T212" i="149"/>
  <c r="T213" i="149"/>
  <c r="T214" i="149"/>
  <c r="T215" i="149"/>
  <c r="T216" i="149"/>
  <c r="T217" i="149"/>
  <c r="J2" i="6" l="1"/>
  <c r="F2" i="6"/>
  <c r="J1" i="105"/>
  <c r="F1" i="105"/>
  <c r="F1" i="104"/>
  <c r="J1" i="104"/>
  <c r="I1" i="103"/>
  <c r="E1" i="103"/>
  <c r="K1" i="106"/>
  <c r="G1" i="106"/>
  <c r="I208" i="142" l="1"/>
  <c r="I11" i="142"/>
  <c r="I12" i="142"/>
  <c r="I13" i="142"/>
  <c r="I14" i="142"/>
  <c r="I15" i="142"/>
  <c r="I16" i="142"/>
  <c r="I17" i="142"/>
  <c r="I18" i="142"/>
  <c r="I28" i="142"/>
  <c r="I29" i="142"/>
  <c r="I30" i="142"/>
  <c r="I31" i="142"/>
  <c r="I32" i="142"/>
  <c r="I33" i="142"/>
  <c r="I34" i="142"/>
  <c r="I35" i="142"/>
  <c r="I36" i="142"/>
  <c r="I37" i="142"/>
  <c r="I38" i="142"/>
  <c r="I39" i="142"/>
  <c r="I40" i="142"/>
  <c r="I41" i="142"/>
  <c r="I42" i="142"/>
  <c r="I43" i="142"/>
  <c r="I44" i="142"/>
  <c r="I45" i="142"/>
  <c r="I46" i="142"/>
  <c r="I47" i="142"/>
  <c r="I48" i="142"/>
  <c r="I49" i="142"/>
  <c r="I50" i="142"/>
  <c r="I51" i="142"/>
  <c r="I52" i="142"/>
  <c r="I53" i="142"/>
  <c r="I54" i="142"/>
  <c r="I55" i="142"/>
  <c r="I56" i="142"/>
  <c r="I57" i="142"/>
  <c r="I58" i="142"/>
  <c r="I59" i="142"/>
  <c r="I60" i="142"/>
  <c r="I61" i="142"/>
  <c r="I62" i="142"/>
  <c r="I63" i="142"/>
  <c r="I64" i="142"/>
  <c r="I65" i="142"/>
  <c r="I66" i="142"/>
  <c r="I67" i="142"/>
  <c r="I68" i="142"/>
  <c r="I69" i="142"/>
  <c r="I70" i="142"/>
  <c r="I71" i="142"/>
  <c r="I72" i="142"/>
  <c r="I73" i="142"/>
  <c r="I74" i="142"/>
  <c r="I75" i="142"/>
  <c r="I76" i="142"/>
  <c r="I77" i="142"/>
  <c r="I78" i="142"/>
  <c r="I79" i="142"/>
  <c r="I80" i="142"/>
  <c r="I81" i="142"/>
  <c r="I82" i="142"/>
  <c r="I83" i="142"/>
  <c r="I84" i="142"/>
  <c r="I85" i="142"/>
  <c r="I86" i="142"/>
  <c r="I87" i="142"/>
  <c r="I88" i="142"/>
  <c r="I89" i="142"/>
  <c r="I90" i="142"/>
  <c r="I91" i="142"/>
  <c r="I92" i="142"/>
  <c r="I93" i="142"/>
  <c r="I94" i="142"/>
  <c r="I95" i="142"/>
  <c r="I96" i="142"/>
  <c r="I97" i="142"/>
  <c r="I98" i="142"/>
  <c r="I99" i="142"/>
  <c r="I100" i="142"/>
  <c r="I101" i="142"/>
  <c r="I102" i="142"/>
  <c r="I103" i="142"/>
  <c r="I104" i="142"/>
  <c r="I105" i="142"/>
  <c r="I106" i="142"/>
  <c r="I107" i="142"/>
  <c r="I108" i="142"/>
  <c r="I109" i="142"/>
  <c r="I110" i="142"/>
  <c r="I111" i="142"/>
  <c r="I112" i="142"/>
  <c r="I113" i="142"/>
  <c r="I114" i="142"/>
  <c r="I115" i="142"/>
  <c r="I116" i="142"/>
  <c r="I117" i="142"/>
  <c r="I118" i="142"/>
  <c r="I119" i="142"/>
  <c r="I120" i="142"/>
  <c r="I121" i="142"/>
  <c r="I122" i="142"/>
  <c r="I123" i="142"/>
  <c r="I124" i="142"/>
  <c r="I125" i="142"/>
  <c r="I126" i="142"/>
  <c r="I127" i="142"/>
  <c r="I128" i="142"/>
  <c r="I129" i="142"/>
  <c r="I130" i="142"/>
  <c r="I131" i="142"/>
  <c r="I132" i="142"/>
  <c r="I133" i="142"/>
  <c r="I134" i="142"/>
  <c r="I135" i="142"/>
  <c r="I136" i="142"/>
  <c r="I137" i="142"/>
  <c r="I138" i="142"/>
  <c r="I139" i="142"/>
  <c r="I140" i="142"/>
  <c r="I141" i="142"/>
  <c r="I142" i="142"/>
  <c r="I143" i="142"/>
  <c r="I144" i="142"/>
  <c r="I145" i="142"/>
  <c r="I146" i="142"/>
  <c r="I147" i="142"/>
  <c r="I148" i="142"/>
  <c r="I149" i="142"/>
  <c r="I150" i="142"/>
  <c r="I151" i="142"/>
  <c r="I152" i="142"/>
  <c r="I153" i="142"/>
  <c r="I154" i="142"/>
  <c r="I155" i="142"/>
  <c r="I156" i="142"/>
  <c r="I157" i="142"/>
  <c r="I158" i="142"/>
  <c r="I159" i="142"/>
  <c r="I160" i="142"/>
  <c r="I161" i="142"/>
  <c r="I162" i="142"/>
  <c r="I163" i="142"/>
  <c r="I164" i="142"/>
  <c r="I165" i="142"/>
  <c r="I166" i="142"/>
  <c r="I167" i="142"/>
  <c r="I168" i="142"/>
  <c r="I169" i="142"/>
  <c r="I170" i="142"/>
  <c r="I171" i="142"/>
  <c r="I172" i="142"/>
  <c r="I173" i="142"/>
  <c r="I174" i="142"/>
  <c r="I175" i="142"/>
  <c r="I176" i="142"/>
  <c r="I177" i="142"/>
  <c r="I178" i="142"/>
  <c r="I179" i="142"/>
  <c r="I180" i="142"/>
  <c r="I181" i="142"/>
  <c r="I182" i="142"/>
  <c r="I183" i="142"/>
  <c r="I184" i="142"/>
  <c r="I185" i="142"/>
  <c r="I186" i="142"/>
  <c r="I187" i="142"/>
  <c r="I188" i="142"/>
  <c r="I189" i="142"/>
  <c r="I190" i="142"/>
  <c r="I191" i="142"/>
  <c r="I192" i="142"/>
  <c r="I193" i="142"/>
  <c r="I194" i="142"/>
  <c r="I195" i="142"/>
  <c r="I196" i="142"/>
  <c r="I197" i="142"/>
  <c r="I198" i="142"/>
  <c r="I199" i="142"/>
  <c r="I200" i="142"/>
  <c r="I201" i="142"/>
  <c r="I202" i="142"/>
  <c r="I203" i="142"/>
  <c r="I204" i="142"/>
  <c r="I205" i="142"/>
  <c r="I206" i="142"/>
  <c r="I207" i="142"/>
  <c r="I10" i="142"/>
  <c r="I9" i="142"/>
  <c r="O208" i="142"/>
  <c r="L208" i="142"/>
  <c r="K208" i="142"/>
  <c r="J208" i="142"/>
  <c r="C208" i="142"/>
  <c r="H208" i="142" s="1"/>
  <c r="B208" i="142"/>
  <c r="O207" i="142"/>
  <c r="L207" i="142"/>
  <c r="K207" i="142"/>
  <c r="J207" i="142"/>
  <c r="C207" i="142"/>
  <c r="H207" i="142" s="1"/>
  <c r="B207" i="142"/>
  <c r="O206" i="142"/>
  <c r="L206" i="142"/>
  <c r="K206" i="142"/>
  <c r="J206" i="142"/>
  <c r="C206" i="142"/>
  <c r="H206" i="142" s="1"/>
  <c r="B206" i="142"/>
  <c r="O205" i="142"/>
  <c r="L205" i="142"/>
  <c r="K205" i="142"/>
  <c r="J205" i="142"/>
  <c r="C205" i="142"/>
  <c r="H205" i="142" s="1"/>
  <c r="B205" i="142"/>
  <c r="O204" i="142"/>
  <c r="L204" i="142"/>
  <c r="K204" i="142"/>
  <c r="J204" i="142"/>
  <c r="C204" i="142"/>
  <c r="H204" i="142" s="1"/>
  <c r="B204" i="142"/>
  <c r="O203" i="142"/>
  <c r="L203" i="142"/>
  <c r="K203" i="142"/>
  <c r="J203" i="142"/>
  <c r="C203" i="142"/>
  <c r="H203" i="142" s="1"/>
  <c r="B203" i="142"/>
  <c r="O202" i="142"/>
  <c r="L202" i="142"/>
  <c r="K202" i="142"/>
  <c r="J202" i="142"/>
  <c r="C202" i="142"/>
  <c r="H202" i="142" s="1"/>
  <c r="B202" i="142"/>
  <c r="O201" i="142"/>
  <c r="L201" i="142"/>
  <c r="K201" i="142"/>
  <c r="J201" i="142"/>
  <c r="C201" i="142"/>
  <c r="H201" i="142" s="1"/>
  <c r="B201" i="142"/>
  <c r="O200" i="142"/>
  <c r="L200" i="142"/>
  <c r="K200" i="142"/>
  <c r="J200" i="142"/>
  <c r="C200" i="142"/>
  <c r="H200" i="142" s="1"/>
  <c r="B200" i="142"/>
  <c r="O199" i="142"/>
  <c r="L199" i="142"/>
  <c r="K199" i="142"/>
  <c r="J199" i="142"/>
  <c r="C199" i="142"/>
  <c r="H199" i="142" s="1"/>
  <c r="B199" i="142"/>
  <c r="O198" i="142"/>
  <c r="L198" i="142"/>
  <c r="K198" i="142"/>
  <c r="J198" i="142"/>
  <c r="C198" i="142"/>
  <c r="H198" i="142" s="1"/>
  <c r="B198" i="142"/>
  <c r="O197" i="142"/>
  <c r="L197" i="142"/>
  <c r="K197" i="142"/>
  <c r="J197" i="142"/>
  <c r="C197" i="142"/>
  <c r="H197" i="142" s="1"/>
  <c r="B197" i="142"/>
  <c r="O196" i="142"/>
  <c r="L196" i="142"/>
  <c r="K196" i="142"/>
  <c r="J196" i="142"/>
  <c r="C196" i="142"/>
  <c r="H196" i="142" s="1"/>
  <c r="B196" i="142"/>
  <c r="O195" i="142"/>
  <c r="L195" i="142"/>
  <c r="K195" i="142"/>
  <c r="J195" i="142"/>
  <c r="C195" i="142"/>
  <c r="H195" i="142" s="1"/>
  <c r="B195" i="142"/>
  <c r="O194" i="142"/>
  <c r="L194" i="142"/>
  <c r="K194" i="142"/>
  <c r="J194" i="142"/>
  <c r="C194" i="142"/>
  <c r="H194" i="142" s="1"/>
  <c r="B194" i="142"/>
  <c r="O193" i="142"/>
  <c r="L193" i="142"/>
  <c r="K193" i="142"/>
  <c r="J193" i="142"/>
  <c r="C193" i="142"/>
  <c r="H193" i="142" s="1"/>
  <c r="B193" i="142"/>
  <c r="O192" i="142"/>
  <c r="L192" i="142"/>
  <c r="K192" i="142"/>
  <c r="J192" i="142"/>
  <c r="C192" i="142"/>
  <c r="H192" i="142" s="1"/>
  <c r="B192" i="142"/>
  <c r="O191" i="142"/>
  <c r="L191" i="142"/>
  <c r="K191" i="142"/>
  <c r="J191" i="142"/>
  <c r="C191" i="142"/>
  <c r="H191" i="142" s="1"/>
  <c r="B191" i="142"/>
  <c r="O190" i="142"/>
  <c r="L190" i="142"/>
  <c r="K190" i="142"/>
  <c r="J190" i="142"/>
  <c r="C190" i="142"/>
  <c r="H190" i="142" s="1"/>
  <c r="B190" i="142"/>
  <c r="O189" i="142"/>
  <c r="L189" i="142"/>
  <c r="K189" i="142"/>
  <c r="J189" i="142"/>
  <c r="C189" i="142"/>
  <c r="H189" i="142" s="1"/>
  <c r="B189" i="142"/>
  <c r="O188" i="142"/>
  <c r="L188" i="142"/>
  <c r="K188" i="142"/>
  <c r="J188" i="142"/>
  <c r="C188" i="142"/>
  <c r="H188" i="142" s="1"/>
  <c r="B188" i="142"/>
  <c r="O187" i="142"/>
  <c r="L187" i="142"/>
  <c r="K187" i="142"/>
  <c r="J187" i="142"/>
  <c r="C187" i="142"/>
  <c r="H187" i="142" s="1"/>
  <c r="B187" i="142"/>
  <c r="O186" i="142"/>
  <c r="L186" i="142"/>
  <c r="K186" i="142"/>
  <c r="J186" i="142"/>
  <c r="C186" i="142"/>
  <c r="H186" i="142" s="1"/>
  <c r="B186" i="142"/>
  <c r="O185" i="142"/>
  <c r="L185" i="142"/>
  <c r="K185" i="142"/>
  <c r="J185" i="142"/>
  <c r="C185" i="142"/>
  <c r="H185" i="142" s="1"/>
  <c r="B185" i="142"/>
  <c r="O184" i="142"/>
  <c r="L184" i="142"/>
  <c r="K184" i="142"/>
  <c r="J184" i="142"/>
  <c r="C184" i="142"/>
  <c r="H184" i="142" s="1"/>
  <c r="B184" i="142"/>
  <c r="O183" i="142"/>
  <c r="L183" i="142"/>
  <c r="K183" i="142"/>
  <c r="J183" i="142"/>
  <c r="C183" i="142"/>
  <c r="H183" i="142" s="1"/>
  <c r="B183" i="142"/>
  <c r="O182" i="142"/>
  <c r="L182" i="142"/>
  <c r="K182" i="142"/>
  <c r="J182" i="142"/>
  <c r="C182" i="142"/>
  <c r="H182" i="142" s="1"/>
  <c r="B182" i="142"/>
  <c r="O181" i="142"/>
  <c r="L181" i="142"/>
  <c r="K181" i="142"/>
  <c r="J181" i="142"/>
  <c r="C181" i="142"/>
  <c r="H181" i="142" s="1"/>
  <c r="B181" i="142"/>
  <c r="O180" i="142"/>
  <c r="L180" i="142"/>
  <c r="K180" i="142"/>
  <c r="J180" i="142"/>
  <c r="C180" i="142"/>
  <c r="H180" i="142" s="1"/>
  <c r="B180" i="142"/>
  <c r="O179" i="142"/>
  <c r="L179" i="142"/>
  <c r="K179" i="142"/>
  <c r="J179" i="142"/>
  <c r="C179" i="142"/>
  <c r="H179" i="142" s="1"/>
  <c r="B179" i="142"/>
  <c r="O178" i="142"/>
  <c r="L178" i="142"/>
  <c r="K178" i="142"/>
  <c r="J178" i="142"/>
  <c r="C178" i="142"/>
  <c r="H178" i="142" s="1"/>
  <c r="B178" i="142"/>
  <c r="O177" i="142"/>
  <c r="L177" i="142"/>
  <c r="K177" i="142"/>
  <c r="J177" i="142"/>
  <c r="C177" i="142"/>
  <c r="H177" i="142" s="1"/>
  <c r="B177" i="142"/>
  <c r="O176" i="142"/>
  <c r="L176" i="142"/>
  <c r="K176" i="142"/>
  <c r="J176" i="142"/>
  <c r="C176" i="142"/>
  <c r="H176" i="142" s="1"/>
  <c r="B176" i="142"/>
  <c r="O175" i="142"/>
  <c r="L175" i="142"/>
  <c r="K175" i="142"/>
  <c r="J175" i="142"/>
  <c r="C175" i="142"/>
  <c r="H175" i="142" s="1"/>
  <c r="B175" i="142"/>
  <c r="O174" i="142"/>
  <c r="L174" i="142"/>
  <c r="K174" i="142"/>
  <c r="J174" i="142"/>
  <c r="C174" i="142"/>
  <c r="H174" i="142" s="1"/>
  <c r="B174" i="142"/>
  <c r="O173" i="142"/>
  <c r="L173" i="142"/>
  <c r="K173" i="142"/>
  <c r="J173" i="142"/>
  <c r="C173" i="142"/>
  <c r="H173" i="142" s="1"/>
  <c r="B173" i="142"/>
  <c r="O172" i="142"/>
  <c r="L172" i="142"/>
  <c r="K172" i="142"/>
  <c r="J172" i="142"/>
  <c r="C172" i="142"/>
  <c r="H172" i="142" s="1"/>
  <c r="B172" i="142"/>
  <c r="O171" i="142"/>
  <c r="L171" i="142"/>
  <c r="K171" i="142"/>
  <c r="J171" i="142"/>
  <c r="C171" i="142"/>
  <c r="H171" i="142" s="1"/>
  <c r="B171" i="142"/>
  <c r="O170" i="142"/>
  <c r="L170" i="142"/>
  <c r="K170" i="142"/>
  <c r="J170" i="142"/>
  <c r="C170" i="142"/>
  <c r="H170" i="142" s="1"/>
  <c r="B170" i="142"/>
  <c r="O169" i="142"/>
  <c r="L169" i="142"/>
  <c r="K169" i="142"/>
  <c r="J169" i="142"/>
  <c r="C169" i="142"/>
  <c r="H169" i="142" s="1"/>
  <c r="B169" i="142"/>
  <c r="O168" i="142"/>
  <c r="L168" i="142"/>
  <c r="K168" i="142"/>
  <c r="J168" i="142"/>
  <c r="C168" i="142"/>
  <c r="H168" i="142" s="1"/>
  <c r="B168" i="142"/>
  <c r="O167" i="142"/>
  <c r="L167" i="142"/>
  <c r="K167" i="142"/>
  <c r="J167" i="142"/>
  <c r="C167" i="142"/>
  <c r="H167" i="142" s="1"/>
  <c r="B167" i="142"/>
  <c r="O166" i="142"/>
  <c r="L166" i="142"/>
  <c r="K166" i="142"/>
  <c r="J166" i="142"/>
  <c r="C166" i="142"/>
  <c r="H166" i="142" s="1"/>
  <c r="B166" i="142"/>
  <c r="O165" i="142"/>
  <c r="L165" i="142"/>
  <c r="K165" i="142"/>
  <c r="J165" i="142"/>
  <c r="C165" i="142"/>
  <c r="H165" i="142" s="1"/>
  <c r="B165" i="142"/>
  <c r="O164" i="142"/>
  <c r="L164" i="142"/>
  <c r="K164" i="142"/>
  <c r="J164" i="142"/>
  <c r="C164" i="142"/>
  <c r="H164" i="142" s="1"/>
  <c r="B164" i="142"/>
  <c r="O163" i="142"/>
  <c r="L163" i="142"/>
  <c r="K163" i="142"/>
  <c r="J163" i="142"/>
  <c r="C163" i="142"/>
  <c r="H163" i="142" s="1"/>
  <c r="B163" i="142"/>
  <c r="O162" i="142"/>
  <c r="L162" i="142"/>
  <c r="K162" i="142"/>
  <c r="J162" i="142"/>
  <c r="C162" i="142"/>
  <c r="H162" i="142" s="1"/>
  <c r="B162" i="142"/>
  <c r="O161" i="142"/>
  <c r="L161" i="142"/>
  <c r="K161" i="142"/>
  <c r="J161" i="142"/>
  <c r="C161" i="142"/>
  <c r="H161" i="142" s="1"/>
  <c r="B161" i="142"/>
  <c r="O160" i="142"/>
  <c r="L160" i="142"/>
  <c r="K160" i="142"/>
  <c r="J160" i="142"/>
  <c r="C160" i="142"/>
  <c r="H160" i="142" s="1"/>
  <c r="B160" i="142"/>
  <c r="O159" i="142"/>
  <c r="L159" i="142"/>
  <c r="K159" i="142"/>
  <c r="J159" i="142"/>
  <c r="C159" i="142"/>
  <c r="H159" i="142" s="1"/>
  <c r="B159" i="142"/>
  <c r="O158" i="142"/>
  <c r="L158" i="142"/>
  <c r="K158" i="142"/>
  <c r="J158" i="142"/>
  <c r="C158" i="142"/>
  <c r="H158" i="142" s="1"/>
  <c r="B158" i="142"/>
  <c r="O157" i="142"/>
  <c r="L157" i="142"/>
  <c r="K157" i="142"/>
  <c r="J157" i="142"/>
  <c r="C157" i="142"/>
  <c r="H157" i="142" s="1"/>
  <c r="B157" i="142"/>
  <c r="O156" i="142"/>
  <c r="L156" i="142"/>
  <c r="K156" i="142"/>
  <c r="J156" i="142"/>
  <c r="C156" i="142"/>
  <c r="H156" i="142" s="1"/>
  <c r="B156" i="142"/>
  <c r="O155" i="142"/>
  <c r="L155" i="142"/>
  <c r="K155" i="142"/>
  <c r="J155" i="142"/>
  <c r="C155" i="142"/>
  <c r="H155" i="142" s="1"/>
  <c r="B155" i="142"/>
  <c r="O154" i="142"/>
  <c r="L154" i="142"/>
  <c r="K154" i="142"/>
  <c r="J154" i="142"/>
  <c r="C154" i="142"/>
  <c r="H154" i="142" s="1"/>
  <c r="B154" i="142"/>
  <c r="O153" i="142"/>
  <c r="L153" i="142"/>
  <c r="K153" i="142"/>
  <c r="J153" i="142"/>
  <c r="C153" i="142"/>
  <c r="H153" i="142" s="1"/>
  <c r="B153" i="142"/>
  <c r="O152" i="142"/>
  <c r="L152" i="142"/>
  <c r="K152" i="142"/>
  <c r="J152" i="142"/>
  <c r="C152" i="142"/>
  <c r="H152" i="142" s="1"/>
  <c r="B152" i="142"/>
  <c r="O151" i="142"/>
  <c r="L151" i="142"/>
  <c r="K151" i="142"/>
  <c r="J151" i="142"/>
  <c r="C151" i="142"/>
  <c r="H151" i="142" s="1"/>
  <c r="B151" i="142"/>
  <c r="O150" i="142"/>
  <c r="L150" i="142"/>
  <c r="K150" i="142"/>
  <c r="J150" i="142"/>
  <c r="C150" i="142"/>
  <c r="H150" i="142" s="1"/>
  <c r="B150" i="142"/>
  <c r="O149" i="142"/>
  <c r="L149" i="142"/>
  <c r="K149" i="142"/>
  <c r="J149" i="142"/>
  <c r="C149" i="142"/>
  <c r="H149" i="142" s="1"/>
  <c r="B149" i="142"/>
  <c r="O148" i="142"/>
  <c r="L148" i="142"/>
  <c r="K148" i="142"/>
  <c r="J148" i="142"/>
  <c r="C148" i="142"/>
  <c r="H148" i="142" s="1"/>
  <c r="B148" i="142"/>
  <c r="O147" i="142"/>
  <c r="L147" i="142"/>
  <c r="K147" i="142"/>
  <c r="J147" i="142"/>
  <c r="C147" i="142"/>
  <c r="H147" i="142" s="1"/>
  <c r="B147" i="142"/>
  <c r="O146" i="142"/>
  <c r="L146" i="142"/>
  <c r="K146" i="142"/>
  <c r="J146" i="142"/>
  <c r="C146" i="142"/>
  <c r="H146" i="142" s="1"/>
  <c r="B146" i="142"/>
  <c r="O145" i="142"/>
  <c r="L145" i="142"/>
  <c r="K145" i="142"/>
  <c r="J145" i="142"/>
  <c r="C145" i="142"/>
  <c r="H145" i="142" s="1"/>
  <c r="B145" i="142"/>
  <c r="O144" i="142"/>
  <c r="L144" i="142"/>
  <c r="K144" i="142"/>
  <c r="J144" i="142"/>
  <c r="C144" i="142"/>
  <c r="H144" i="142" s="1"/>
  <c r="B144" i="142"/>
  <c r="O143" i="142"/>
  <c r="L143" i="142"/>
  <c r="K143" i="142"/>
  <c r="J143" i="142"/>
  <c r="C143" i="142"/>
  <c r="H143" i="142" s="1"/>
  <c r="B143" i="142"/>
  <c r="O142" i="142"/>
  <c r="L142" i="142"/>
  <c r="K142" i="142"/>
  <c r="J142" i="142"/>
  <c r="C142" i="142"/>
  <c r="H142" i="142" s="1"/>
  <c r="B142" i="142"/>
  <c r="O141" i="142"/>
  <c r="L141" i="142"/>
  <c r="K141" i="142"/>
  <c r="J141" i="142"/>
  <c r="C141" i="142"/>
  <c r="H141" i="142" s="1"/>
  <c r="B141" i="142"/>
  <c r="O140" i="142"/>
  <c r="L140" i="142"/>
  <c r="K140" i="142"/>
  <c r="J140" i="142"/>
  <c r="C140" i="142"/>
  <c r="H140" i="142" s="1"/>
  <c r="B140" i="142"/>
  <c r="O139" i="142"/>
  <c r="L139" i="142"/>
  <c r="K139" i="142"/>
  <c r="J139" i="142"/>
  <c r="C139" i="142"/>
  <c r="H139" i="142" s="1"/>
  <c r="B139" i="142"/>
  <c r="O138" i="142"/>
  <c r="L138" i="142"/>
  <c r="K138" i="142"/>
  <c r="J138" i="142"/>
  <c r="C138" i="142"/>
  <c r="H138" i="142" s="1"/>
  <c r="B138" i="142"/>
  <c r="O137" i="142"/>
  <c r="L137" i="142"/>
  <c r="K137" i="142"/>
  <c r="J137" i="142"/>
  <c r="C137" i="142"/>
  <c r="H137" i="142" s="1"/>
  <c r="B137" i="142"/>
  <c r="O136" i="142"/>
  <c r="L136" i="142"/>
  <c r="K136" i="142"/>
  <c r="J136" i="142"/>
  <c r="C136" i="142"/>
  <c r="H136" i="142" s="1"/>
  <c r="B136" i="142"/>
  <c r="O135" i="142"/>
  <c r="L135" i="142"/>
  <c r="K135" i="142"/>
  <c r="J135" i="142"/>
  <c r="C135" i="142"/>
  <c r="H135" i="142" s="1"/>
  <c r="B135" i="142"/>
  <c r="O134" i="142"/>
  <c r="L134" i="142"/>
  <c r="K134" i="142"/>
  <c r="J134" i="142"/>
  <c r="C134" i="142"/>
  <c r="H134" i="142" s="1"/>
  <c r="B134" i="142"/>
  <c r="O133" i="142"/>
  <c r="L133" i="142"/>
  <c r="K133" i="142"/>
  <c r="J133" i="142"/>
  <c r="C133" i="142"/>
  <c r="H133" i="142" s="1"/>
  <c r="B133" i="142"/>
  <c r="O132" i="142"/>
  <c r="L132" i="142"/>
  <c r="K132" i="142"/>
  <c r="J132" i="142"/>
  <c r="C132" i="142"/>
  <c r="H132" i="142" s="1"/>
  <c r="B132" i="142"/>
  <c r="O131" i="142"/>
  <c r="L131" i="142"/>
  <c r="K131" i="142"/>
  <c r="J131" i="142"/>
  <c r="C131" i="142"/>
  <c r="H131" i="142" s="1"/>
  <c r="B131" i="142"/>
  <c r="O130" i="142"/>
  <c r="L130" i="142"/>
  <c r="K130" i="142"/>
  <c r="J130" i="142"/>
  <c r="C130" i="142"/>
  <c r="H130" i="142" s="1"/>
  <c r="B130" i="142"/>
  <c r="O129" i="142"/>
  <c r="L129" i="142"/>
  <c r="K129" i="142"/>
  <c r="J129" i="142"/>
  <c r="C129" i="142"/>
  <c r="H129" i="142" s="1"/>
  <c r="B129" i="142"/>
  <c r="O128" i="142"/>
  <c r="L128" i="142"/>
  <c r="K128" i="142"/>
  <c r="J128" i="142"/>
  <c r="C128" i="142"/>
  <c r="H128" i="142" s="1"/>
  <c r="B128" i="142"/>
  <c r="O127" i="142"/>
  <c r="L127" i="142"/>
  <c r="K127" i="142"/>
  <c r="J127" i="142"/>
  <c r="C127" i="142"/>
  <c r="H127" i="142" s="1"/>
  <c r="B127" i="142"/>
  <c r="O126" i="142"/>
  <c r="L126" i="142"/>
  <c r="K126" i="142"/>
  <c r="J126" i="142"/>
  <c r="C126" i="142"/>
  <c r="H126" i="142" s="1"/>
  <c r="B126" i="142"/>
  <c r="O125" i="142"/>
  <c r="L125" i="142"/>
  <c r="K125" i="142"/>
  <c r="J125" i="142"/>
  <c r="C125" i="142"/>
  <c r="H125" i="142" s="1"/>
  <c r="B125" i="142"/>
  <c r="O124" i="142"/>
  <c r="L124" i="142"/>
  <c r="K124" i="142"/>
  <c r="J124" i="142"/>
  <c r="C124" i="142"/>
  <c r="H124" i="142" s="1"/>
  <c r="B124" i="142"/>
  <c r="O123" i="142"/>
  <c r="L123" i="142"/>
  <c r="K123" i="142"/>
  <c r="J123" i="142"/>
  <c r="C123" i="142"/>
  <c r="H123" i="142" s="1"/>
  <c r="B123" i="142"/>
  <c r="O122" i="142"/>
  <c r="L122" i="142"/>
  <c r="K122" i="142"/>
  <c r="J122" i="142"/>
  <c r="C122" i="142"/>
  <c r="H122" i="142" s="1"/>
  <c r="B122" i="142"/>
  <c r="O121" i="142"/>
  <c r="L121" i="142"/>
  <c r="K121" i="142"/>
  <c r="J121" i="142"/>
  <c r="C121" i="142"/>
  <c r="H121" i="142" s="1"/>
  <c r="B121" i="142"/>
  <c r="O120" i="142"/>
  <c r="L120" i="142"/>
  <c r="K120" i="142"/>
  <c r="J120" i="142"/>
  <c r="C120" i="142"/>
  <c r="H120" i="142" s="1"/>
  <c r="B120" i="142"/>
  <c r="O119" i="142"/>
  <c r="L119" i="142"/>
  <c r="K119" i="142"/>
  <c r="J119" i="142"/>
  <c r="C119" i="142"/>
  <c r="H119" i="142" s="1"/>
  <c r="B119" i="142"/>
  <c r="O118" i="142"/>
  <c r="L118" i="142"/>
  <c r="K118" i="142"/>
  <c r="J118" i="142"/>
  <c r="C118" i="142"/>
  <c r="H118" i="142" s="1"/>
  <c r="B118" i="142"/>
  <c r="O117" i="142"/>
  <c r="L117" i="142"/>
  <c r="K117" i="142"/>
  <c r="J117" i="142"/>
  <c r="C117" i="142"/>
  <c r="H117" i="142" s="1"/>
  <c r="B117" i="142"/>
  <c r="O116" i="142"/>
  <c r="L116" i="142"/>
  <c r="K116" i="142"/>
  <c r="J116" i="142"/>
  <c r="C116" i="142"/>
  <c r="H116" i="142" s="1"/>
  <c r="B116" i="142"/>
  <c r="O115" i="142"/>
  <c r="L115" i="142"/>
  <c r="K115" i="142"/>
  <c r="J115" i="142"/>
  <c r="C115" i="142"/>
  <c r="H115" i="142" s="1"/>
  <c r="B115" i="142"/>
  <c r="O114" i="142"/>
  <c r="L114" i="142"/>
  <c r="K114" i="142"/>
  <c r="J114" i="142"/>
  <c r="C114" i="142"/>
  <c r="H114" i="142" s="1"/>
  <c r="B114" i="142"/>
  <c r="O113" i="142"/>
  <c r="L113" i="142"/>
  <c r="K113" i="142"/>
  <c r="J113" i="142"/>
  <c r="C113" i="142"/>
  <c r="H113" i="142" s="1"/>
  <c r="B113" i="142"/>
  <c r="O112" i="142"/>
  <c r="L112" i="142"/>
  <c r="K112" i="142"/>
  <c r="J112" i="142"/>
  <c r="C112" i="142"/>
  <c r="H112" i="142" s="1"/>
  <c r="B112" i="142"/>
  <c r="O111" i="142"/>
  <c r="L111" i="142"/>
  <c r="K111" i="142"/>
  <c r="J111" i="142"/>
  <c r="C111" i="142"/>
  <c r="H111" i="142" s="1"/>
  <c r="B111" i="142"/>
  <c r="O110" i="142"/>
  <c r="L110" i="142"/>
  <c r="K110" i="142"/>
  <c r="J110" i="142"/>
  <c r="C110" i="142"/>
  <c r="H110" i="142" s="1"/>
  <c r="B110" i="142"/>
  <c r="O109" i="142"/>
  <c r="L109" i="142"/>
  <c r="K109" i="142"/>
  <c r="J109" i="142"/>
  <c r="C109" i="142"/>
  <c r="H109" i="142" s="1"/>
  <c r="B109" i="142"/>
  <c r="O108" i="142"/>
  <c r="L108" i="142"/>
  <c r="K108" i="142"/>
  <c r="J108" i="142"/>
  <c r="C108" i="142"/>
  <c r="H108" i="142" s="1"/>
  <c r="B108" i="142"/>
  <c r="O107" i="142"/>
  <c r="L107" i="142"/>
  <c r="K107" i="142"/>
  <c r="J107" i="142"/>
  <c r="C107" i="142"/>
  <c r="H107" i="142" s="1"/>
  <c r="B107" i="142"/>
  <c r="O106" i="142"/>
  <c r="L106" i="142"/>
  <c r="K106" i="142"/>
  <c r="J106" i="142"/>
  <c r="C106" i="142"/>
  <c r="H106" i="142" s="1"/>
  <c r="B106" i="142"/>
  <c r="O105" i="142"/>
  <c r="L105" i="142"/>
  <c r="K105" i="142"/>
  <c r="J105" i="142"/>
  <c r="C105" i="142"/>
  <c r="H105" i="142" s="1"/>
  <c r="B105" i="142"/>
  <c r="O104" i="142"/>
  <c r="L104" i="142"/>
  <c r="K104" i="142"/>
  <c r="J104" i="142"/>
  <c r="C104" i="142"/>
  <c r="H104" i="142" s="1"/>
  <c r="B104" i="142"/>
  <c r="O103" i="142"/>
  <c r="L103" i="142"/>
  <c r="K103" i="142"/>
  <c r="J103" i="142"/>
  <c r="C103" i="142"/>
  <c r="H103" i="142" s="1"/>
  <c r="B103" i="142"/>
  <c r="O102" i="142"/>
  <c r="L102" i="142"/>
  <c r="K102" i="142"/>
  <c r="J102" i="142"/>
  <c r="C102" i="142"/>
  <c r="H102" i="142" s="1"/>
  <c r="B102" i="142"/>
  <c r="O101" i="142"/>
  <c r="L101" i="142"/>
  <c r="K101" i="142"/>
  <c r="J101" i="142"/>
  <c r="C101" i="142"/>
  <c r="H101" i="142" s="1"/>
  <c r="B101" i="142"/>
  <c r="O100" i="142"/>
  <c r="L100" i="142"/>
  <c r="K100" i="142"/>
  <c r="J100" i="142"/>
  <c r="C100" i="142"/>
  <c r="H100" i="142" s="1"/>
  <c r="B100" i="142"/>
  <c r="O99" i="142"/>
  <c r="L99" i="142"/>
  <c r="K99" i="142"/>
  <c r="J99" i="142"/>
  <c r="C99" i="142"/>
  <c r="H99" i="142" s="1"/>
  <c r="B99" i="142"/>
  <c r="O98" i="142"/>
  <c r="L98" i="142"/>
  <c r="K98" i="142"/>
  <c r="J98" i="142"/>
  <c r="C98" i="142"/>
  <c r="H98" i="142" s="1"/>
  <c r="B98" i="142"/>
  <c r="O97" i="142"/>
  <c r="L97" i="142"/>
  <c r="K97" i="142"/>
  <c r="J97" i="142"/>
  <c r="C97" i="142"/>
  <c r="H97" i="142" s="1"/>
  <c r="B97" i="142"/>
  <c r="O96" i="142"/>
  <c r="L96" i="142"/>
  <c r="K96" i="142"/>
  <c r="J96" i="142"/>
  <c r="C96" i="142"/>
  <c r="H96" i="142" s="1"/>
  <c r="B96" i="142"/>
  <c r="O95" i="142"/>
  <c r="L95" i="142"/>
  <c r="K95" i="142"/>
  <c r="J95" i="142"/>
  <c r="C95" i="142"/>
  <c r="H95" i="142" s="1"/>
  <c r="B95" i="142"/>
  <c r="O94" i="142"/>
  <c r="L94" i="142"/>
  <c r="K94" i="142"/>
  <c r="J94" i="142"/>
  <c r="C94" i="142"/>
  <c r="H94" i="142" s="1"/>
  <c r="B94" i="142"/>
  <c r="O93" i="142"/>
  <c r="L93" i="142"/>
  <c r="K93" i="142"/>
  <c r="J93" i="142"/>
  <c r="C93" i="142"/>
  <c r="H93" i="142" s="1"/>
  <c r="B93" i="142"/>
  <c r="O92" i="142"/>
  <c r="L92" i="142"/>
  <c r="K92" i="142"/>
  <c r="J92" i="142"/>
  <c r="C92" i="142"/>
  <c r="H92" i="142" s="1"/>
  <c r="B92" i="142"/>
  <c r="O91" i="142"/>
  <c r="L91" i="142"/>
  <c r="K91" i="142"/>
  <c r="J91" i="142"/>
  <c r="C91" i="142"/>
  <c r="H91" i="142" s="1"/>
  <c r="B91" i="142"/>
  <c r="O90" i="142"/>
  <c r="L90" i="142"/>
  <c r="K90" i="142"/>
  <c r="J90" i="142"/>
  <c r="C90" i="142"/>
  <c r="H90" i="142" s="1"/>
  <c r="B90" i="142"/>
  <c r="O89" i="142"/>
  <c r="L89" i="142"/>
  <c r="K89" i="142"/>
  <c r="J89" i="142"/>
  <c r="C89" i="142"/>
  <c r="H89" i="142" s="1"/>
  <c r="B89" i="142"/>
  <c r="O88" i="142"/>
  <c r="L88" i="142"/>
  <c r="K88" i="142"/>
  <c r="J88" i="142"/>
  <c r="C88" i="142"/>
  <c r="H88" i="142" s="1"/>
  <c r="B88" i="142"/>
  <c r="O87" i="142"/>
  <c r="L87" i="142"/>
  <c r="K87" i="142"/>
  <c r="J87" i="142"/>
  <c r="C87" i="142"/>
  <c r="H87" i="142" s="1"/>
  <c r="B87" i="142"/>
  <c r="O86" i="142"/>
  <c r="L86" i="142"/>
  <c r="K86" i="142"/>
  <c r="J86" i="142"/>
  <c r="C86" i="142"/>
  <c r="H86" i="142" s="1"/>
  <c r="B86" i="142"/>
  <c r="O85" i="142"/>
  <c r="L85" i="142"/>
  <c r="K85" i="142"/>
  <c r="J85" i="142"/>
  <c r="C85" i="142"/>
  <c r="H85" i="142" s="1"/>
  <c r="B85" i="142"/>
  <c r="O84" i="142"/>
  <c r="L84" i="142"/>
  <c r="K84" i="142"/>
  <c r="J84" i="142"/>
  <c r="C84" i="142"/>
  <c r="H84" i="142" s="1"/>
  <c r="B84" i="142"/>
  <c r="O83" i="142"/>
  <c r="L83" i="142"/>
  <c r="K83" i="142"/>
  <c r="J83" i="142"/>
  <c r="C83" i="142"/>
  <c r="H83" i="142" s="1"/>
  <c r="B83" i="142"/>
  <c r="O82" i="142"/>
  <c r="L82" i="142"/>
  <c r="K82" i="142"/>
  <c r="J82" i="142"/>
  <c r="C82" i="142"/>
  <c r="H82" i="142" s="1"/>
  <c r="B82" i="142"/>
  <c r="O81" i="142"/>
  <c r="L81" i="142"/>
  <c r="K81" i="142"/>
  <c r="J81" i="142"/>
  <c r="C81" i="142"/>
  <c r="H81" i="142" s="1"/>
  <c r="B81" i="142"/>
  <c r="O80" i="142"/>
  <c r="L80" i="142"/>
  <c r="K80" i="142"/>
  <c r="J80" i="142"/>
  <c r="C80" i="142"/>
  <c r="H80" i="142" s="1"/>
  <c r="B80" i="142"/>
  <c r="O79" i="142"/>
  <c r="L79" i="142"/>
  <c r="K79" i="142"/>
  <c r="J79" i="142"/>
  <c r="C79" i="142"/>
  <c r="H79" i="142" s="1"/>
  <c r="B79" i="142"/>
  <c r="O78" i="142"/>
  <c r="L78" i="142"/>
  <c r="K78" i="142"/>
  <c r="J78" i="142"/>
  <c r="C78" i="142"/>
  <c r="H78" i="142" s="1"/>
  <c r="B78" i="142"/>
  <c r="O77" i="142"/>
  <c r="L77" i="142"/>
  <c r="K77" i="142"/>
  <c r="J77" i="142"/>
  <c r="C77" i="142"/>
  <c r="H77" i="142" s="1"/>
  <c r="B77" i="142"/>
  <c r="O76" i="142"/>
  <c r="L76" i="142"/>
  <c r="K76" i="142"/>
  <c r="J76" i="142"/>
  <c r="C76" i="142"/>
  <c r="H76" i="142" s="1"/>
  <c r="B76" i="142"/>
  <c r="O75" i="142"/>
  <c r="L75" i="142"/>
  <c r="K75" i="142"/>
  <c r="J75" i="142"/>
  <c r="C75" i="142"/>
  <c r="H75" i="142" s="1"/>
  <c r="B75" i="142"/>
  <c r="O74" i="142"/>
  <c r="L74" i="142"/>
  <c r="K74" i="142"/>
  <c r="J74" i="142"/>
  <c r="C74" i="142"/>
  <c r="H74" i="142" s="1"/>
  <c r="B74" i="142"/>
  <c r="O73" i="142"/>
  <c r="L73" i="142"/>
  <c r="K73" i="142"/>
  <c r="J73" i="142"/>
  <c r="C73" i="142"/>
  <c r="H73" i="142" s="1"/>
  <c r="B73" i="142"/>
  <c r="O72" i="142"/>
  <c r="L72" i="142"/>
  <c r="K72" i="142"/>
  <c r="J72" i="142"/>
  <c r="C72" i="142"/>
  <c r="H72" i="142" s="1"/>
  <c r="B72" i="142"/>
  <c r="O71" i="142"/>
  <c r="L71" i="142"/>
  <c r="K71" i="142"/>
  <c r="J71" i="142"/>
  <c r="C71" i="142"/>
  <c r="H71" i="142" s="1"/>
  <c r="B71" i="142"/>
  <c r="O70" i="142"/>
  <c r="L70" i="142"/>
  <c r="K70" i="142"/>
  <c r="J70" i="142"/>
  <c r="C70" i="142"/>
  <c r="H70" i="142" s="1"/>
  <c r="B70" i="142"/>
  <c r="O69" i="142"/>
  <c r="L69" i="142"/>
  <c r="K69" i="142"/>
  <c r="J69" i="142"/>
  <c r="C69" i="142"/>
  <c r="H69" i="142" s="1"/>
  <c r="B69" i="142"/>
  <c r="O68" i="142"/>
  <c r="L68" i="142"/>
  <c r="K68" i="142"/>
  <c r="J68" i="142"/>
  <c r="C68" i="142"/>
  <c r="H68" i="142" s="1"/>
  <c r="B68" i="142"/>
  <c r="O67" i="142"/>
  <c r="L67" i="142"/>
  <c r="K67" i="142"/>
  <c r="J67" i="142"/>
  <c r="C67" i="142"/>
  <c r="H67" i="142" s="1"/>
  <c r="B67" i="142"/>
  <c r="O66" i="142"/>
  <c r="L66" i="142"/>
  <c r="K66" i="142"/>
  <c r="J66" i="142"/>
  <c r="C66" i="142"/>
  <c r="H66" i="142" s="1"/>
  <c r="B66" i="142"/>
  <c r="O65" i="142"/>
  <c r="L65" i="142"/>
  <c r="K65" i="142"/>
  <c r="J65" i="142"/>
  <c r="C65" i="142"/>
  <c r="H65" i="142" s="1"/>
  <c r="B65" i="142"/>
  <c r="O64" i="142"/>
  <c r="L64" i="142"/>
  <c r="K64" i="142"/>
  <c r="J64" i="142"/>
  <c r="C64" i="142"/>
  <c r="H64" i="142" s="1"/>
  <c r="B64" i="142"/>
  <c r="O63" i="142"/>
  <c r="L63" i="142"/>
  <c r="K63" i="142"/>
  <c r="J63" i="142"/>
  <c r="C63" i="142"/>
  <c r="H63" i="142" s="1"/>
  <c r="B63" i="142"/>
  <c r="O62" i="142"/>
  <c r="L62" i="142"/>
  <c r="K62" i="142"/>
  <c r="J62" i="142"/>
  <c r="C62" i="142"/>
  <c r="H62" i="142" s="1"/>
  <c r="B62" i="142"/>
  <c r="O61" i="142"/>
  <c r="L61" i="142"/>
  <c r="K61" i="142"/>
  <c r="J61" i="142"/>
  <c r="C61" i="142"/>
  <c r="H61" i="142" s="1"/>
  <c r="B61" i="142"/>
  <c r="O60" i="142"/>
  <c r="L60" i="142"/>
  <c r="K60" i="142"/>
  <c r="J60" i="142"/>
  <c r="C60" i="142"/>
  <c r="H60" i="142" s="1"/>
  <c r="B60" i="142"/>
  <c r="O59" i="142"/>
  <c r="L59" i="142"/>
  <c r="K59" i="142"/>
  <c r="J59" i="142"/>
  <c r="C59" i="142"/>
  <c r="H59" i="142" s="1"/>
  <c r="B59" i="142"/>
  <c r="O58" i="142"/>
  <c r="L58" i="142"/>
  <c r="K58" i="142"/>
  <c r="J58" i="142"/>
  <c r="C58" i="142"/>
  <c r="H58" i="142" s="1"/>
  <c r="B58" i="142"/>
  <c r="O57" i="142"/>
  <c r="L57" i="142"/>
  <c r="K57" i="142"/>
  <c r="J57" i="142"/>
  <c r="C57" i="142"/>
  <c r="H57" i="142" s="1"/>
  <c r="B57" i="142"/>
  <c r="O56" i="142"/>
  <c r="L56" i="142"/>
  <c r="K56" i="142"/>
  <c r="J56" i="142"/>
  <c r="C56" i="142"/>
  <c r="H56" i="142" s="1"/>
  <c r="B56" i="142"/>
  <c r="O55" i="142"/>
  <c r="L55" i="142"/>
  <c r="K55" i="142"/>
  <c r="J55" i="142"/>
  <c r="C55" i="142"/>
  <c r="H55" i="142" s="1"/>
  <c r="B55" i="142"/>
  <c r="O54" i="142"/>
  <c r="L54" i="142"/>
  <c r="K54" i="142"/>
  <c r="J54" i="142"/>
  <c r="C54" i="142"/>
  <c r="H54" i="142" s="1"/>
  <c r="B54" i="142"/>
  <c r="O53" i="142"/>
  <c r="L53" i="142"/>
  <c r="K53" i="142"/>
  <c r="J53" i="142"/>
  <c r="C53" i="142"/>
  <c r="H53" i="142" s="1"/>
  <c r="B53" i="142"/>
  <c r="O52" i="142"/>
  <c r="L52" i="142"/>
  <c r="K52" i="142"/>
  <c r="J52" i="142"/>
  <c r="C52" i="142"/>
  <c r="H52" i="142" s="1"/>
  <c r="B52" i="142"/>
  <c r="O51" i="142"/>
  <c r="L51" i="142"/>
  <c r="K51" i="142"/>
  <c r="J51" i="142"/>
  <c r="C51" i="142"/>
  <c r="H51" i="142" s="1"/>
  <c r="B51" i="142"/>
  <c r="O50" i="142"/>
  <c r="L50" i="142"/>
  <c r="K50" i="142"/>
  <c r="J50" i="142"/>
  <c r="C50" i="142"/>
  <c r="H50" i="142" s="1"/>
  <c r="B50" i="142"/>
  <c r="O49" i="142"/>
  <c r="L49" i="142"/>
  <c r="K49" i="142"/>
  <c r="J49" i="142"/>
  <c r="C49" i="142"/>
  <c r="H49" i="142" s="1"/>
  <c r="B49" i="142"/>
  <c r="O48" i="142"/>
  <c r="L48" i="142"/>
  <c r="K48" i="142"/>
  <c r="J48" i="142"/>
  <c r="C48" i="142"/>
  <c r="H48" i="142" s="1"/>
  <c r="B48" i="142"/>
  <c r="O47" i="142"/>
  <c r="L47" i="142"/>
  <c r="K47" i="142"/>
  <c r="J47" i="142"/>
  <c r="C47" i="142"/>
  <c r="H47" i="142" s="1"/>
  <c r="B47" i="142"/>
  <c r="O46" i="142"/>
  <c r="L46" i="142"/>
  <c r="K46" i="142"/>
  <c r="J46" i="142"/>
  <c r="C46" i="142"/>
  <c r="H46" i="142" s="1"/>
  <c r="B46" i="142"/>
  <c r="O45" i="142"/>
  <c r="L45" i="142"/>
  <c r="K45" i="142"/>
  <c r="J45" i="142"/>
  <c r="C45" i="142"/>
  <c r="H45" i="142" s="1"/>
  <c r="B45" i="142"/>
  <c r="O44" i="142"/>
  <c r="L44" i="142"/>
  <c r="K44" i="142"/>
  <c r="J44" i="142"/>
  <c r="C44" i="142"/>
  <c r="H44" i="142" s="1"/>
  <c r="B44" i="142"/>
  <c r="O43" i="142"/>
  <c r="L43" i="142"/>
  <c r="K43" i="142"/>
  <c r="J43" i="142"/>
  <c r="C43" i="142"/>
  <c r="H43" i="142" s="1"/>
  <c r="B43" i="142"/>
  <c r="O42" i="142"/>
  <c r="L42" i="142"/>
  <c r="K42" i="142"/>
  <c r="J42" i="142"/>
  <c r="C42" i="142"/>
  <c r="H42" i="142" s="1"/>
  <c r="B42" i="142"/>
  <c r="O41" i="142"/>
  <c r="L41" i="142"/>
  <c r="K41" i="142"/>
  <c r="J41" i="142"/>
  <c r="C41" i="142"/>
  <c r="H41" i="142" s="1"/>
  <c r="B41" i="142"/>
  <c r="O40" i="142"/>
  <c r="L40" i="142"/>
  <c r="K40" i="142"/>
  <c r="J40" i="142"/>
  <c r="C40" i="142"/>
  <c r="H40" i="142" s="1"/>
  <c r="B40" i="142"/>
  <c r="O39" i="142"/>
  <c r="L39" i="142"/>
  <c r="K39" i="142"/>
  <c r="J39" i="142"/>
  <c r="C39" i="142"/>
  <c r="H39" i="142" s="1"/>
  <c r="B39" i="142"/>
  <c r="O38" i="142"/>
  <c r="L38" i="142"/>
  <c r="K38" i="142"/>
  <c r="J38" i="142"/>
  <c r="C38" i="142"/>
  <c r="H38" i="142" s="1"/>
  <c r="B38" i="142"/>
  <c r="O37" i="142"/>
  <c r="L37" i="142"/>
  <c r="K37" i="142"/>
  <c r="J37" i="142"/>
  <c r="C37" i="142"/>
  <c r="H37" i="142" s="1"/>
  <c r="B37" i="142"/>
  <c r="O36" i="142"/>
  <c r="L36" i="142"/>
  <c r="K36" i="142"/>
  <c r="J36" i="142"/>
  <c r="C36" i="142"/>
  <c r="H36" i="142" s="1"/>
  <c r="B36" i="142"/>
  <c r="O35" i="142"/>
  <c r="L35" i="142"/>
  <c r="K35" i="142"/>
  <c r="J35" i="142"/>
  <c r="C35" i="142"/>
  <c r="H35" i="142" s="1"/>
  <c r="B35" i="142"/>
  <c r="O34" i="142"/>
  <c r="L34" i="142"/>
  <c r="K34" i="142"/>
  <c r="J34" i="142"/>
  <c r="C34" i="142"/>
  <c r="H34" i="142" s="1"/>
  <c r="B34" i="142"/>
  <c r="O33" i="142"/>
  <c r="L33" i="142"/>
  <c r="K33" i="142"/>
  <c r="J33" i="142"/>
  <c r="C33" i="142"/>
  <c r="H33" i="142" s="1"/>
  <c r="B33" i="142"/>
  <c r="O32" i="142"/>
  <c r="L32" i="142"/>
  <c r="K32" i="142"/>
  <c r="J32" i="142"/>
  <c r="C32" i="142"/>
  <c r="H32" i="142" s="1"/>
  <c r="B32" i="142"/>
  <c r="O31" i="142"/>
  <c r="L31" i="142"/>
  <c r="K31" i="142"/>
  <c r="J31" i="142"/>
  <c r="C31" i="142"/>
  <c r="H31" i="142" s="1"/>
  <c r="B31" i="142"/>
  <c r="O30" i="142"/>
  <c r="L30" i="142"/>
  <c r="K30" i="142"/>
  <c r="J30" i="142"/>
  <c r="C30" i="142"/>
  <c r="H30" i="142" s="1"/>
  <c r="B30" i="142"/>
  <c r="O29" i="142"/>
  <c r="L29" i="142"/>
  <c r="K29" i="142"/>
  <c r="J29" i="142"/>
  <c r="C29" i="142"/>
  <c r="H29" i="142" s="1"/>
  <c r="B29" i="142"/>
  <c r="O28" i="142"/>
  <c r="K28" i="142"/>
  <c r="J28" i="142"/>
  <c r="C28" i="142"/>
  <c r="H28" i="142" s="1"/>
  <c r="B28" i="142"/>
  <c r="O18" i="142"/>
  <c r="L18" i="142"/>
  <c r="K18" i="142"/>
  <c r="J18" i="142"/>
  <c r="C18" i="142"/>
  <c r="H18" i="142" s="1"/>
  <c r="B18" i="142"/>
  <c r="O17" i="142"/>
  <c r="L17" i="142"/>
  <c r="K17" i="142"/>
  <c r="J17" i="142"/>
  <c r="C17" i="142"/>
  <c r="H17" i="142" s="1"/>
  <c r="B17" i="142"/>
  <c r="A17" i="142"/>
  <c r="O16" i="142"/>
  <c r="L16" i="142"/>
  <c r="K16" i="142"/>
  <c r="J16" i="142"/>
  <c r="C16" i="142"/>
  <c r="H16" i="142" s="1"/>
  <c r="B16" i="142"/>
  <c r="A16" i="142"/>
  <c r="A196" i="142" s="1"/>
  <c r="O15" i="142"/>
  <c r="L15" i="142"/>
  <c r="K15" i="142"/>
  <c r="J15" i="142"/>
  <c r="C15" i="142"/>
  <c r="H15" i="142" s="1"/>
  <c r="B15" i="142"/>
  <c r="A15" i="142"/>
  <c r="O14" i="142"/>
  <c r="L14" i="142"/>
  <c r="K14" i="142"/>
  <c r="J14" i="142"/>
  <c r="C14" i="142"/>
  <c r="H14" i="142" s="1"/>
  <c r="B14" i="142"/>
  <c r="O13" i="142"/>
  <c r="L13" i="142"/>
  <c r="K13" i="142"/>
  <c r="J13" i="142"/>
  <c r="C13" i="142"/>
  <c r="H13" i="142" s="1"/>
  <c r="B13" i="142"/>
  <c r="A13" i="142"/>
  <c r="O12" i="142"/>
  <c r="L12" i="142"/>
  <c r="K12" i="142"/>
  <c r="J12" i="142"/>
  <c r="C12" i="142"/>
  <c r="H12" i="142" s="1"/>
  <c r="B12" i="142"/>
  <c r="A12" i="142"/>
  <c r="O11" i="142"/>
  <c r="L11" i="142"/>
  <c r="K11" i="142"/>
  <c r="J11" i="142"/>
  <c r="C11" i="142"/>
  <c r="H11" i="142" s="1"/>
  <c r="B11" i="142"/>
  <c r="A11" i="142"/>
  <c r="A119" i="142" s="1"/>
  <c r="O10" i="142"/>
  <c r="L10" i="142"/>
  <c r="K10" i="142"/>
  <c r="J10" i="142"/>
  <c r="C10" i="142"/>
  <c r="H10" i="142" s="1"/>
  <c r="B10" i="142"/>
  <c r="A10" i="142"/>
  <c r="O9" i="142"/>
  <c r="L9" i="142"/>
  <c r="K9" i="142"/>
  <c r="J9" i="142"/>
  <c r="C9" i="142"/>
  <c r="H9" i="142" s="1"/>
  <c r="B9" i="142"/>
  <c r="A9" i="142"/>
  <c r="A25" i="142" l="1"/>
  <c r="A43" i="142"/>
  <c r="A52" i="142"/>
  <c r="A56" i="142"/>
  <c r="A97" i="142"/>
  <c r="A205" i="142"/>
  <c r="A201" i="142"/>
  <c r="A192" i="142"/>
  <c r="A183" i="142"/>
  <c r="A174" i="142"/>
  <c r="A165" i="142"/>
  <c r="A156" i="142"/>
  <c r="A147" i="142"/>
  <c r="A138" i="142"/>
  <c r="A129" i="142"/>
  <c r="A120" i="142"/>
  <c r="A111" i="142"/>
  <c r="A102" i="142"/>
  <c r="A93" i="142"/>
  <c r="A84" i="142"/>
  <c r="A75" i="142"/>
  <c r="A66" i="142"/>
  <c r="A57" i="142"/>
  <c r="A206" i="142"/>
  <c r="A197" i="142"/>
  <c r="A188" i="142"/>
  <c r="A179" i="142"/>
  <c r="A170" i="142"/>
  <c r="A161" i="142"/>
  <c r="A152" i="142"/>
  <c r="A143" i="142"/>
  <c r="A134" i="142"/>
  <c r="A125" i="142"/>
  <c r="A116" i="142"/>
  <c r="A107" i="142"/>
  <c r="A98" i="142"/>
  <c r="A89" i="142"/>
  <c r="A80" i="142"/>
  <c r="A71" i="142"/>
  <c r="A62" i="142"/>
  <c r="A21" i="142"/>
  <c r="A26" i="142"/>
  <c r="A30" i="142"/>
  <c r="A35" i="142"/>
  <c r="A39" i="142"/>
  <c r="A44" i="142"/>
  <c r="A48" i="142"/>
  <c r="A53" i="142"/>
  <c r="A92" i="142"/>
  <c r="A106" i="142"/>
  <c r="A110" i="142"/>
  <c r="A124" i="142"/>
  <c r="A137" i="142"/>
  <c r="A146" i="142"/>
  <c r="A160" i="142"/>
  <c r="A164" i="142"/>
  <c r="A187" i="142"/>
  <c r="A191" i="142"/>
  <c r="A20" i="142"/>
  <c r="A29" i="142"/>
  <c r="A38" i="142"/>
  <c r="A47" i="142"/>
  <c r="A79" i="142"/>
  <c r="A128" i="142"/>
  <c r="A155" i="142"/>
  <c r="A207" i="142"/>
  <c r="A198" i="142"/>
  <c r="A189" i="142"/>
  <c r="A180" i="142"/>
  <c r="A171" i="142"/>
  <c r="A162" i="142"/>
  <c r="A153" i="142"/>
  <c r="A144" i="142"/>
  <c r="A135" i="142"/>
  <c r="A126" i="142"/>
  <c r="A117" i="142"/>
  <c r="A108" i="142"/>
  <c r="A99" i="142"/>
  <c r="A90" i="142"/>
  <c r="A81" i="142"/>
  <c r="A72" i="142"/>
  <c r="A63" i="142"/>
  <c r="A202" i="142"/>
  <c r="A193" i="142"/>
  <c r="A184" i="142"/>
  <c r="A175" i="142"/>
  <c r="A166" i="142"/>
  <c r="A157" i="142"/>
  <c r="A148" i="142"/>
  <c r="A139" i="142"/>
  <c r="A130" i="142"/>
  <c r="A121" i="142"/>
  <c r="A112" i="142"/>
  <c r="A103" i="142"/>
  <c r="A94" i="142"/>
  <c r="A85" i="142"/>
  <c r="A76" i="142"/>
  <c r="A67" i="142"/>
  <c r="A58" i="142"/>
  <c r="A18" i="142"/>
  <c r="A22" i="142"/>
  <c r="A27" i="142"/>
  <c r="A31" i="142"/>
  <c r="A36" i="142"/>
  <c r="A40" i="142"/>
  <c r="A45" i="142"/>
  <c r="A49" i="142"/>
  <c r="A54" i="142"/>
  <c r="A65" i="142"/>
  <c r="A74" i="142"/>
  <c r="A88" i="142"/>
  <c r="A133" i="142"/>
  <c r="A151" i="142"/>
  <c r="A173" i="142"/>
  <c r="A182" i="142"/>
  <c r="A200" i="142"/>
  <c r="A34" i="142"/>
  <c r="A208" i="142"/>
  <c r="A199" i="142"/>
  <c r="A190" i="142"/>
  <c r="A181" i="142"/>
  <c r="A172" i="142"/>
  <c r="A163" i="142"/>
  <c r="A154" i="142"/>
  <c r="A145" i="142"/>
  <c r="A136" i="142"/>
  <c r="A127" i="142"/>
  <c r="A118" i="142"/>
  <c r="A109" i="142"/>
  <c r="A100" i="142"/>
  <c r="A91" i="142"/>
  <c r="A82" i="142"/>
  <c r="A73" i="142"/>
  <c r="A64" i="142"/>
  <c r="A204" i="142"/>
  <c r="A195" i="142"/>
  <c r="A186" i="142"/>
  <c r="A177" i="142"/>
  <c r="A168" i="142"/>
  <c r="A159" i="142"/>
  <c r="A150" i="142"/>
  <c r="A141" i="142"/>
  <c r="A132" i="142"/>
  <c r="A123" i="142"/>
  <c r="A114" i="142"/>
  <c r="A105" i="142"/>
  <c r="A96" i="142"/>
  <c r="A87" i="142"/>
  <c r="A78" i="142"/>
  <c r="A69" i="142"/>
  <c r="A60" i="142"/>
  <c r="A19" i="142"/>
  <c r="A24" i="142"/>
  <c r="A28" i="142"/>
  <c r="A33" i="142"/>
  <c r="A37" i="142"/>
  <c r="A42" i="142"/>
  <c r="A46" i="142"/>
  <c r="A51" i="142"/>
  <c r="A55" i="142"/>
  <c r="A61" i="142"/>
  <c r="A70" i="142"/>
  <c r="A83" i="142"/>
  <c r="A101" i="142"/>
  <c r="A115" i="142"/>
  <c r="A142" i="142"/>
  <c r="A169" i="142"/>
  <c r="A178" i="142"/>
  <c r="G36" i="140"/>
  <c r="G37" i="140"/>
  <c r="G38" i="140"/>
  <c r="G39" i="140"/>
  <c r="G40" i="140"/>
  <c r="G41" i="140"/>
  <c r="G42" i="140"/>
  <c r="G43" i="140"/>
  <c r="G44" i="140"/>
  <c r="G45" i="140"/>
  <c r="G46" i="140"/>
  <c r="G47" i="140"/>
  <c r="G48" i="140"/>
  <c r="G49" i="140"/>
  <c r="G50" i="140"/>
  <c r="G51" i="140"/>
  <c r="G52" i="140"/>
  <c r="G53" i="140"/>
  <c r="G54" i="140"/>
  <c r="G55" i="140"/>
  <c r="G56" i="140"/>
  <c r="G57" i="140"/>
  <c r="G58" i="140"/>
  <c r="G59" i="140"/>
  <c r="G60" i="140"/>
  <c r="G61" i="140"/>
  <c r="G62" i="140"/>
  <c r="G63" i="140"/>
  <c r="G64" i="140"/>
  <c r="G65" i="140"/>
  <c r="G66" i="140"/>
  <c r="G67" i="140"/>
  <c r="G68" i="140"/>
  <c r="G69" i="140"/>
  <c r="G70" i="140"/>
  <c r="G71" i="140"/>
  <c r="G72" i="140"/>
  <c r="G73" i="140"/>
  <c r="G74" i="140"/>
  <c r="G75" i="140"/>
  <c r="G76" i="140"/>
  <c r="G77" i="140"/>
  <c r="G78" i="140"/>
  <c r="G79" i="140"/>
  <c r="G80" i="140"/>
  <c r="G81" i="140"/>
  <c r="G82" i="140"/>
  <c r="G83" i="140"/>
  <c r="G84" i="140"/>
  <c r="G85" i="140"/>
  <c r="G86" i="140"/>
  <c r="G87" i="140"/>
  <c r="G88" i="140"/>
  <c r="G89" i="140"/>
  <c r="G90" i="140"/>
  <c r="G91" i="140"/>
  <c r="G92" i="140"/>
  <c r="G93" i="140"/>
  <c r="G94" i="140"/>
  <c r="G95" i="140"/>
  <c r="G96" i="140"/>
  <c r="G97" i="140"/>
  <c r="G98" i="140"/>
  <c r="G99" i="140"/>
  <c r="G100" i="140"/>
  <c r="G101" i="140"/>
  <c r="G102" i="140"/>
  <c r="G103" i="140"/>
  <c r="G104" i="140"/>
  <c r="G105" i="140"/>
  <c r="G106" i="140"/>
  <c r="G107" i="140"/>
  <c r="G108" i="140"/>
  <c r="G109" i="140"/>
  <c r="G110" i="140"/>
  <c r="G111" i="140"/>
  <c r="G112" i="140"/>
  <c r="G113" i="140"/>
  <c r="G114" i="140"/>
  <c r="G115" i="140"/>
  <c r="G116" i="140"/>
  <c r="G117" i="140"/>
  <c r="G118" i="140"/>
  <c r="G119" i="140"/>
  <c r="G120" i="140"/>
  <c r="G121" i="140"/>
  <c r="G122" i="140"/>
  <c r="G123" i="140"/>
  <c r="G124" i="140"/>
  <c r="G125" i="140"/>
  <c r="G126" i="140"/>
  <c r="G127" i="140"/>
  <c r="G128" i="140"/>
  <c r="G129" i="140"/>
  <c r="G130" i="140"/>
  <c r="G131" i="140"/>
  <c r="G132" i="140"/>
  <c r="G133" i="140"/>
  <c r="G134" i="140"/>
  <c r="G135" i="140"/>
  <c r="G136" i="140"/>
  <c r="G137" i="140"/>
  <c r="G138" i="140"/>
  <c r="G139" i="140"/>
  <c r="G140" i="140"/>
  <c r="G141" i="140"/>
  <c r="G142" i="140"/>
  <c r="G143" i="140"/>
  <c r="G144" i="140"/>
  <c r="G145" i="140"/>
  <c r="G146" i="140"/>
  <c r="G147" i="140"/>
  <c r="G148" i="140"/>
  <c r="G149" i="140"/>
  <c r="G150" i="140"/>
  <c r="G151" i="140"/>
  <c r="G152" i="140"/>
  <c r="G153" i="140"/>
  <c r="G154" i="140"/>
  <c r="G155" i="140"/>
  <c r="G156" i="140"/>
  <c r="G157" i="140"/>
  <c r="G158" i="140"/>
  <c r="G159" i="140"/>
  <c r="G160" i="140"/>
  <c r="G161" i="140"/>
  <c r="G162" i="140"/>
  <c r="G163" i="140"/>
  <c r="G164" i="140"/>
  <c r="G165" i="140"/>
  <c r="G166" i="140"/>
  <c r="G167" i="140"/>
  <c r="G168" i="140"/>
  <c r="G169" i="140"/>
  <c r="G170" i="140"/>
  <c r="G171" i="140"/>
  <c r="G172" i="140"/>
  <c r="G173" i="140"/>
  <c r="G174" i="140"/>
  <c r="G175" i="140"/>
  <c r="G176" i="140"/>
  <c r="G177" i="140"/>
  <c r="G178" i="140"/>
  <c r="G179" i="140"/>
  <c r="G180" i="140"/>
  <c r="G181" i="140"/>
  <c r="G182" i="140"/>
  <c r="G183" i="140"/>
  <c r="G184" i="140"/>
  <c r="G185" i="140"/>
  <c r="G186" i="140"/>
  <c r="G187" i="140"/>
  <c r="G188" i="140"/>
  <c r="G189" i="140"/>
  <c r="G190" i="140"/>
  <c r="G191" i="140"/>
  <c r="G192" i="140"/>
  <c r="G193" i="140"/>
  <c r="G194" i="140"/>
  <c r="G195" i="140"/>
  <c r="G196" i="140"/>
  <c r="G197" i="140"/>
  <c r="G198" i="140"/>
  <c r="G199" i="140"/>
  <c r="G200" i="140"/>
  <c r="G201" i="140"/>
  <c r="G202" i="140"/>
  <c r="G203" i="140"/>
  <c r="G204" i="140"/>
  <c r="G205" i="140"/>
  <c r="G206" i="140"/>
  <c r="G207" i="140"/>
  <c r="G208" i="140"/>
  <c r="G209" i="140"/>
  <c r="G210" i="140"/>
  <c r="G211" i="140"/>
  <c r="G212" i="140"/>
  <c r="G213" i="140"/>
  <c r="G214" i="140"/>
  <c r="G215" i="140"/>
  <c r="G216" i="140"/>
  <c r="G217" i="140"/>
  <c r="G218" i="140"/>
  <c r="G219" i="140"/>
  <c r="G220" i="140"/>
  <c r="G221" i="140"/>
  <c r="G222" i="140"/>
  <c r="G223" i="140"/>
  <c r="G224" i="140"/>
  <c r="G225" i="140"/>
  <c r="G226" i="140"/>
  <c r="G227" i="140"/>
  <c r="G228" i="140"/>
  <c r="G229" i="140"/>
  <c r="G230" i="140"/>
  <c r="G231" i="140"/>
  <c r="G232" i="140"/>
  <c r="G34" i="140"/>
  <c r="G35" i="140"/>
  <c r="F233" i="140"/>
  <c r="E233" i="140"/>
  <c r="D233" i="140"/>
  <c r="C233" i="140"/>
  <c r="B233" i="140"/>
  <c r="F232" i="140"/>
  <c r="E232" i="140"/>
  <c r="D232" i="140"/>
  <c r="C232" i="140"/>
  <c r="B232" i="140"/>
  <c r="F231" i="140"/>
  <c r="E231" i="140"/>
  <c r="D231" i="140"/>
  <c r="C231" i="140"/>
  <c r="B231" i="140"/>
  <c r="F230" i="140"/>
  <c r="E230" i="140"/>
  <c r="D230" i="140"/>
  <c r="C230" i="140"/>
  <c r="B230" i="140"/>
  <c r="F229" i="140"/>
  <c r="E229" i="140"/>
  <c r="D229" i="140"/>
  <c r="C229" i="140"/>
  <c r="B229" i="140"/>
  <c r="F228" i="140"/>
  <c r="E228" i="140"/>
  <c r="D228" i="140"/>
  <c r="C228" i="140"/>
  <c r="B228" i="140"/>
  <c r="F227" i="140"/>
  <c r="E227" i="140"/>
  <c r="D227" i="140"/>
  <c r="C227" i="140"/>
  <c r="B227" i="140"/>
  <c r="F226" i="140"/>
  <c r="E226" i="140"/>
  <c r="D226" i="140"/>
  <c r="C226" i="140"/>
  <c r="B226" i="140"/>
  <c r="F225" i="140"/>
  <c r="E225" i="140"/>
  <c r="D225" i="140"/>
  <c r="C225" i="140"/>
  <c r="B225" i="140"/>
  <c r="F224" i="140"/>
  <c r="E224" i="140"/>
  <c r="D224" i="140"/>
  <c r="C224" i="140"/>
  <c r="B224" i="140"/>
  <c r="F223" i="140"/>
  <c r="E223" i="140"/>
  <c r="D223" i="140"/>
  <c r="C223" i="140"/>
  <c r="B223" i="140"/>
  <c r="F222" i="140"/>
  <c r="E222" i="140"/>
  <c r="D222" i="140"/>
  <c r="C222" i="140"/>
  <c r="B222" i="140"/>
  <c r="F221" i="140"/>
  <c r="E221" i="140"/>
  <c r="D221" i="140"/>
  <c r="C221" i="140"/>
  <c r="B221" i="140"/>
  <c r="F220" i="140"/>
  <c r="E220" i="140"/>
  <c r="D220" i="140"/>
  <c r="C220" i="140"/>
  <c r="B220" i="140"/>
  <c r="F219" i="140"/>
  <c r="E219" i="140"/>
  <c r="D219" i="140"/>
  <c r="C219" i="140"/>
  <c r="B219" i="140"/>
  <c r="F218" i="140"/>
  <c r="E218" i="140"/>
  <c r="D218" i="140"/>
  <c r="C218" i="140"/>
  <c r="B218" i="140"/>
  <c r="F217" i="140"/>
  <c r="E217" i="140"/>
  <c r="D217" i="140"/>
  <c r="C217" i="140"/>
  <c r="B217" i="140"/>
  <c r="F216" i="140"/>
  <c r="E216" i="140"/>
  <c r="D216" i="140"/>
  <c r="C216" i="140"/>
  <c r="B216" i="140"/>
  <c r="F215" i="140"/>
  <c r="E215" i="140"/>
  <c r="D215" i="140"/>
  <c r="C215" i="140"/>
  <c r="B215" i="140"/>
  <c r="F214" i="140"/>
  <c r="E214" i="140"/>
  <c r="D214" i="140"/>
  <c r="C214" i="140"/>
  <c r="B214" i="140"/>
  <c r="F213" i="140"/>
  <c r="E213" i="140"/>
  <c r="D213" i="140"/>
  <c r="C213" i="140"/>
  <c r="B213" i="140"/>
  <c r="F212" i="140"/>
  <c r="E212" i="140"/>
  <c r="D212" i="140"/>
  <c r="C212" i="140"/>
  <c r="B212" i="140"/>
  <c r="F211" i="140"/>
  <c r="E211" i="140"/>
  <c r="D211" i="140"/>
  <c r="C211" i="140"/>
  <c r="B211" i="140"/>
  <c r="F210" i="140"/>
  <c r="E210" i="140"/>
  <c r="D210" i="140"/>
  <c r="C210" i="140"/>
  <c r="B210" i="140"/>
  <c r="F209" i="140"/>
  <c r="E209" i="140"/>
  <c r="D209" i="140"/>
  <c r="C209" i="140"/>
  <c r="B209" i="140"/>
  <c r="F208" i="140"/>
  <c r="E208" i="140"/>
  <c r="D208" i="140"/>
  <c r="C208" i="140"/>
  <c r="B208" i="140"/>
  <c r="F207" i="140"/>
  <c r="E207" i="140"/>
  <c r="D207" i="140"/>
  <c r="C207" i="140"/>
  <c r="B207" i="140"/>
  <c r="F206" i="140"/>
  <c r="E206" i="140"/>
  <c r="D206" i="140"/>
  <c r="C206" i="140"/>
  <c r="B206" i="140"/>
  <c r="F205" i="140"/>
  <c r="E205" i="140"/>
  <c r="D205" i="140"/>
  <c r="C205" i="140"/>
  <c r="B205" i="140"/>
  <c r="F204" i="140"/>
  <c r="E204" i="140"/>
  <c r="D204" i="140"/>
  <c r="C204" i="140"/>
  <c r="B204" i="140"/>
  <c r="F203" i="140"/>
  <c r="E203" i="140"/>
  <c r="D203" i="140"/>
  <c r="C203" i="140"/>
  <c r="B203" i="140"/>
  <c r="F202" i="140"/>
  <c r="E202" i="140"/>
  <c r="D202" i="140"/>
  <c r="C202" i="140"/>
  <c r="B202" i="140"/>
  <c r="F201" i="140"/>
  <c r="E201" i="140"/>
  <c r="D201" i="140"/>
  <c r="C201" i="140"/>
  <c r="B201" i="140"/>
  <c r="F200" i="140"/>
  <c r="E200" i="140"/>
  <c r="D200" i="140"/>
  <c r="C200" i="140"/>
  <c r="B200" i="140"/>
  <c r="F199" i="140"/>
  <c r="E199" i="140"/>
  <c r="D199" i="140"/>
  <c r="C199" i="140"/>
  <c r="B199" i="140"/>
  <c r="F198" i="140"/>
  <c r="E198" i="140"/>
  <c r="D198" i="140"/>
  <c r="C198" i="140"/>
  <c r="B198" i="140"/>
  <c r="F197" i="140"/>
  <c r="E197" i="140"/>
  <c r="D197" i="140"/>
  <c r="C197" i="140"/>
  <c r="B197" i="140"/>
  <c r="F196" i="140"/>
  <c r="E196" i="140"/>
  <c r="D196" i="140"/>
  <c r="C196" i="140"/>
  <c r="B196" i="140"/>
  <c r="F195" i="140"/>
  <c r="E195" i="140"/>
  <c r="D195" i="140"/>
  <c r="C195" i="140"/>
  <c r="B195" i="140"/>
  <c r="F194" i="140"/>
  <c r="E194" i="140"/>
  <c r="D194" i="140"/>
  <c r="C194" i="140"/>
  <c r="B194" i="140"/>
  <c r="F193" i="140"/>
  <c r="E193" i="140"/>
  <c r="D193" i="140"/>
  <c r="C193" i="140"/>
  <c r="B193" i="140"/>
  <c r="F192" i="140"/>
  <c r="E192" i="140"/>
  <c r="D192" i="140"/>
  <c r="C192" i="140"/>
  <c r="B192" i="140"/>
  <c r="F191" i="140"/>
  <c r="E191" i="140"/>
  <c r="D191" i="140"/>
  <c r="C191" i="140"/>
  <c r="B191" i="140"/>
  <c r="F190" i="140"/>
  <c r="E190" i="140"/>
  <c r="D190" i="140"/>
  <c r="C190" i="140"/>
  <c r="B190" i="140"/>
  <c r="F189" i="140"/>
  <c r="E189" i="140"/>
  <c r="D189" i="140"/>
  <c r="C189" i="140"/>
  <c r="B189" i="140"/>
  <c r="F188" i="140"/>
  <c r="E188" i="140"/>
  <c r="D188" i="140"/>
  <c r="C188" i="140"/>
  <c r="B188" i="140"/>
  <c r="F187" i="140"/>
  <c r="E187" i="140"/>
  <c r="D187" i="140"/>
  <c r="C187" i="140"/>
  <c r="B187" i="140"/>
  <c r="F186" i="140"/>
  <c r="E186" i="140"/>
  <c r="D186" i="140"/>
  <c r="C186" i="140"/>
  <c r="B186" i="140"/>
  <c r="F185" i="140"/>
  <c r="E185" i="140"/>
  <c r="D185" i="140"/>
  <c r="C185" i="140"/>
  <c r="B185" i="140"/>
  <c r="F184" i="140"/>
  <c r="E184" i="140"/>
  <c r="D184" i="140"/>
  <c r="C184" i="140"/>
  <c r="B184" i="140"/>
  <c r="F183" i="140"/>
  <c r="E183" i="140"/>
  <c r="D183" i="140"/>
  <c r="C183" i="140"/>
  <c r="B183" i="140"/>
  <c r="F182" i="140"/>
  <c r="E182" i="140"/>
  <c r="D182" i="140"/>
  <c r="C182" i="140"/>
  <c r="B182" i="140"/>
  <c r="F181" i="140"/>
  <c r="E181" i="140"/>
  <c r="D181" i="140"/>
  <c r="C181" i="140"/>
  <c r="B181" i="140"/>
  <c r="F180" i="140"/>
  <c r="E180" i="140"/>
  <c r="D180" i="140"/>
  <c r="C180" i="140"/>
  <c r="B180" i="140"/>
  <c r="F179" i="140"/>
  <c r="E179" i="140"/>
  <c r="D179" i="140"/>
  <c r="C179" i="140"/>
  <c r="B179" i="140"/>
  <c r="F178" i="140"/>
  <c r="E178" i="140"/>
  <c r="D178" i="140"/>
  <c r="C178" i="140"/>
  <c r="B178" i="140"/>
  <c r="F177" i="140"/>
  <c r="E177" i="140"/>
  <c r="D177" i="140"/>
  <c r="C177" i="140"/>
  <c r="B177" i="140"/>
  <c r="F176" i="140"/>
  <c r="E176" i="140"/>
  <c r="D176" i="140"/>
  <c r="C176" i="140"/>
  <c r="B176" i="140"/>
  <c r="F175" i="140"/>
  <c r="E175" i="140"/>
  <c r="D175" i="140"/>
  <c r="C175" i="140"/>
  <c r="B175" i="140"/>
  <c r="F174" i="140"/>
  <c r="E174" i="140"/>
  <c r="D174" i="140"/>
  <c r="C174" i="140"/>
  <c r="B174" i="140"/>
  <c r="F173" i="140"/>
  <c r="E173" i="140"/>
  <c r="D173" i="140"/>
  <c r="C173" i="140"/>
  <c r="B173" i="140"/>
  <c r="F172" i="140"/>
  <c r="E172" i="140"/>
  <c r="D172" i="140"/>
  <c r="C172" i="140"/>
  <c r="B172" i="140"/>
  <c r="F171" i="140"/>
  <c r="E171" i="140"/>
  <c r="D171" i="140"/>
  <c r="C171" i="140"/>
  <c r="B171" i="140"/>
  <c r="F170" i="140"/>
  <c r="E170" i="140"/>
  <c r="D170" i="140"/>
  <c r="C170" i="140"/>
  <c r="B170" i="140"/>
  <c r="F169" i="140"/>
  <c r="E169" i="140"/>
  <c r="D169" i="140"/>
  <c r="C169" i="140"/>
  <c r="B169" i="140"/>
  <c r="F168" i="140"/>
  <c r="E168" i="140"/>
  <c r="D168" i="140"/>
  <c r="C168" i="140"/>
  <c r="B168" i="140"/>
  <c r="F167" i="140"/>
  <c r="E167" i="140"/>
  <c r="D167" i="140"/>
  <c r="C167" i="140"/>
  <c r="B167" i="140"/>
  <c r="F166" i="140"/>
  <c r="E166" i="140"/>
  <c r="D166" i="140"/>
  <c r="C166" i="140"/>
  <c r="B166" i="140"/>
  <c r="F165" i="140"/>
  <c r="E165" i="140"/>
  <c r="D165" i="140"/>
  <c r="C165" i="140"/>
  <c r="B165" i="140"/>
  <c r="F164" i="140"/>
  <c r="E164" i="140"/>
  <c r="D164" i="140"/>
  <c r="C164" i="140"/>
  <c r="B164" i="140"/>
  <c r="F163" i="140"/>
  <c r="E163" i="140"/>
  <c r="D163" i="140"/>
  <c r="C163" i="140"/>
  <c r="B163" i="140"/>
  <c r="F162" i="140"/>
  <c r="E162" i="140"/>
  <c r="D162" i="140"/>
  <c r="C162" i="140"/>
  <c r="B162" i="140"/>
  <c r="F161" i="140"/>
  <c r="E161" i="140"/>
  <c r="D161" i="140"/>
  <c r="C161" i="140"/>
  <c r="B161" i="140"/>
  <c r="F160" i="140"/>
  <c r="E160" i="140"/>
  <c r="D160" i="140"/>
  <c r="C160" i="140"/>
  <c r="B160" i="140"/>
  <c r="F159" i="140"/>
  <c r="E159" i="140"/>
  <c r="D159" i="140"/>
  <c r="C159" i="140"/>
  <c r="B159" i="140"/>
  <c r="F158" i="140"/>
  <c r="E158" i="140"/>
  <c r="D158" i="140"/>
  <c r="C158" i="140"/>
  <c r="B158" i="140"/>
  <c r="F157" i="140"/>
  <c r="E157" i="140"/>
  <c r="D157" i="140"/>
  <c r="C157" i="140"/>
  <c r="B157" i="140"/>
  <c r="F156" i="140"/>
  <c r="E156" i="140"/>
  <c r="D156" i="140"/>
  <c r="C156" i="140"/>
  <c r="B156" i="140"/>
  <c r="F155" i="140"/>
  <c r="E155" i="140"/>
  <c r="D155" i="140"/>
  <c r="C155" i="140"/>
  <c r="B155" i="140"/>
  <c r="F154" i="140"/>
  <c r="E154" i="140"/>
  <c r="D154" i="140"/>
  <c r="C154" i="140"/>
  <c r="B154" i="140"/>
  <c r="F153" i="140"/>
  <c r="E153" i="140"/>
  <c r="D153" i="140"/>
  <c r="C153" i="140"/>
  <c r="B153" i="140"/>
  <c r="F152" i="140"/>
  <c r="E152" i="140"/>
  <c r="D152" i="140"/>
  <c r="C152" i="140"/>
  <c r="B152" i="140"/>
  <c r="F151" i="140"/>
  <c r="E151" i="140"/>
  <c r="D151" i="140"/>
  <c r="C151" i="140"/>
  <c r="B151" i="140"/>
  <c r="F150" i="140"/>
  <c r="E150" i="140"/>
  <c r="D150" i="140"/>
  <c r="C150" i="140"/>
  <c r="B150" i="140"/>
  <c r="F149" i="140"/>
  <c r="E149" i="140"/>
  <c r="D149" i="140"/>
  <c r="C149" i="140"/>
  <c r="B149" i="140"/>
  <c r="F148" i="140"/>
  <c r="E148" i="140"/>
  <c r="D148" i="140"/>
  <c r="C148" i="140"/>
  <c r="B148" i="140"/>
  <c r="F147" i="140"/>
  <c r="E147" i="140"/>
  <c r="D147" i="140"/>
  <c r="C147" i="140"/>
  <c r="B147" i="140"/>
  <c r="F146" i="140"/>
  <c r="E146" i="140"/>
  <c r="D146" i="140"/>
  <c r="C146" i="140"/>
  <c r="B146" i="140"/>
  <c r="F145" i="140"/>
  <c r="E145" i="140"/>
  <c r="D145" i="140"/>
  <c r="C145" i="140"/>
  <c r="B145" i="140"/>
  <c r="F144" i="140"/>
  <c r="E144" i="140"/>
  <c r="D144" i="140"/>
  <c r="C144" i="140"/>
  <c r="B144" i="140"/>
  <c r="F143" i="140"/>
  <c r="E143" i="140"/>
  <c r="D143" i="140"/>
  <c r="C143" i="140"/>
  <c r="B143" i="140"/>
  <c r="F142" i="140"/>
  <c r="E142" i="140"/>
  <c r="D142" i="140"/>
  <c r="C142" i="140"/>
  <c r="B142" i="140"/>
  <c r="F141" i="140"/>
  <c r="E141" i="140"/>
  <c r="D141" i="140"/>
  <c r="C141" i="140"/>
  <c r="B141" i="140"/>
  <c r="F140" i="140"/>
  <c r="E140" i="140"/>
  <c r="D140" i="140"/>
  <c r="C140" i="140"/>
  <c r="B140" i="140"/>
  <c r="F139" i="140"/>
  <c r="E139" i="140"/>
  <c r="D139" i="140"/>
  <c r="C139" i="140"/>
  <c r="B139" i="140"/>
  <c r="F138" i="140"/>
  <c r="E138" i="140"/>
  <c r="D138" i="140"/>
  <c r="C138" i="140"/>
  <c r="B138" i="140"/>
  <c r="F137" i="140"/>
  <c r="E137" i="140"/>
  <c r="D137" i="140"/>
  <c r="C137" i="140"/>
  <c r="B137" i="140"/>
  <c r="F136" i="140"/>
  <c r="E136" i="140"/>
  <c r="D136" i="140"/>
  <c r="C136" i="140"/>
  <c r="B136" i="140"/>
  <c r="F135" i="140"/>
  <c r="E135" i="140"/>
  <c r="D135" i="140"/>
  <c r="C135" i="140"/>
  <c r="B135" i="140"/>
  <c r="F134" i="140"/>
  <c r="E134" i="140"/>
  <c r="D134" i="140"/>
  <c r="C134" i="140"/>
  <c r="B134" i="140"/>
  <c r="F133" i="140"/>
  <c r="E133" i="140"/>
  <c r="D133" i="140"/>
  <c r="C133" i="140"/>
  <c r="B133" i="140"/>
  <c r="F132" i="140"/>
  <c r="E132" i="140"/>
  <c r="D132" i="140"/>
  <c r="C132" i="140"/>
  <c r="B132" i="140"/>
  <c r="F131" i="140"/>
  <c r="E131" i="140"/>
  <c r="D131" i="140"/>
  <c r="C131" i="140"/>
  <c r="B131" i="140"/>
  <c r="F130" i="140"/>
  <c r="E130" i="140"/>
  <c r="D130" i="140"/>
  <c r="C130" i="140"/>
  <c r="B130" i="140"/>
  <c r="F129" i="140"/>
  <c r="E129" i="140"/>
  <c r="D129" i="140"/>
  <c r="C129" i="140"/>
  <c r="B129" i="140"/>
  <c r="F128" i="140"/>
  <c r="E128" i="140"/>
  <c r="D128" i="140"/>
  <c r="C128" i="140"/>
  <c r="B128" i="140"/>
  <c r="F127" i="140"/>
  <c r="E127" i="140"/>
  <c r="D127" i="140"/>
  <c r="C127" i="140"/>
  <c r="B127" i="140"/>
  <c r="F126" i="140"/>
  <c r="E126" i="140"/>
  <c r="D126" i="140"/>
  <c r="C126" i="140"/>
  <c r="B126" i="140"/>
  <c r="F125" i="140"/>
  <c r="E125" i="140"/>
  <c r="D125" i="140"/>
  <c r="C125" i="140"/>
  <c r="B125" i="140"/>
  <c r="F124" i="140"/>
  <c r="E124" i="140"/>
  <c r="D124" i="140"/>
  <c r="C124" i="140"/>
  <c r="B124" i="140"/>
  <c r="F123" i="140"/>
  <c r="E123" i="140"/>
  <c r="D123" i="140"/>
  <c r="C123" i="140"/>
  <c r="B123" i="140"/>
  <c r="F122" i="140"/>
  <c r="E122" i="140"/>
  <c r="D122" i="140"/>
  <c r="C122" i="140"/>
  <c r="B122" i="140"/>
  <c r="F121" i="140"/>
  <c r="E121" i="140"/>
  <c r="D121" i="140"/>
  <c r="C121" i="140"/>
  <c r="B121" i="140"/>
  <c r="F120" i="140"/>
  <c r="E120" i="140"/>
  <c r="D120" i="140"/>
  <c r="C120" i="140"/>
  <c r="B120" i="140"/>
  <c r="F119" i="140"/>
  <c r="E119" i="140"/>
  <c r="D119" i="140"/>
  <c r="C119" i="140"/>
  <c r="B119" i="140"/>
  <c r="F118" i="140"/>
  <c r="E118" i="140"/>
  <c r="D118" i="140"/>
  <c r="C118" i="140"/>
  <c r="B118" i="140"/>
  <c r="F117" i="140"/>
  <c r="E117" i="140"/>
  <c r="D117" i="140"/>
  <c r="C117" i="140"/>
  <c r="B117" i="140"/>
  <c r="F116" i="140"/>
  <c r="E116" i="140"/>
  <c r="D116" i="140"/>
  <c r="C116" i="140"/>
  <c r="B116" i="140"/>
  <c r="F115" i="140"/>
  <c r="E115" i="140"/>
  <c r="D115" i="140"/>
  <c r="C115" i="140"/>
  <c r="B115" i="140"/>
  <c r="F114" i="140"/>
  <c r="E114" i="140"/>
  <c r="D114" i="140"/>
  <c r="C114" i="140"/>
  <c r="B114" i="140"/>
  <c r="F113" i="140"/>
  <c r="E113" i="140"/>
  <c r="D113" i="140"/>
  <c r="C113" i="140"/>
  <c r="B113" i="140"/>
  <c r="F112" i="140"/>
  <c r="E112" i="140"/>
  <c r="D112" i="140"/>
  <c r="C112" i="140"/>
  <c r="B112" i="140"/>
  <c r="F111" i="140"/>
  <c r="E111" i="140"/>
  <c r="D111" i="140"/>
  <c r="C111" i="140"/>
  <c r="B111" i="140"/>
  <c r="F110" i="140"/>
  <c r="E110" i="140"/>
  <c r="D110" i="140"/>
  <c r="C110" i="140"/>
  <c r="B110" i="140"/>
  <c r="F109" i="140"/>
  <c r="E109" i="140"/>
  <c r="D109" i="140"/>
  <c r="C109" i="140"/>
  <c r="B109" i="140"/>
  <c r="F108" i="140"/>
  <c r="E108" i="140"/>
  <c r="D108" i="140"/>
  <c r="C108" i="140"/>
  <c r="B108" i="140"/>
  <c r="F107" i="140"/>
  <c r="E107" i="140"/>
  <c r="D107" i="140"/>
  <c r="C107" i="140"/>
  <c r="B107" i="140"/>
  <c r="F106" i="140"/>
  <c r="E106" i="140"/>
  <c r="D106" i="140"/>
  <c r="C106" i="140"/>
  <c r="B106" i="140"/>
  <c r="F105" i="140"/>
  <c r="E105" i="140"/>
  <c r="D105" i="140"/>
  <c r="C105" i="140"/>
  <c r="B105" i="140"/>
  <c r="F104" i="140"/>
  <c r="E104" i="140"/>
  <c r="D104" i="140"/>
  <c r="C104" i="140"/>
  <c r="B104" i="140"/>
  <c r="F103" i="140"/>
  <c r="E103" i="140"/>
  <c r="D103" i="140"/>
  <c r="C103" i="140"/>
  <c r="B103" i="140"/>
  <c r="F102" i="140"/>
  <c r="E102" i="140"/>
  <c r="D102" i="140"/>
  <c r="C102" i="140"/>
  <c r="B102" i="140"/>
  <c r="F101" i="140"/>
  <c r="E101" i="140"/>
  <c r="D101" i="140"/>
  <c r="C101" i="140"/>
  <c r="B101" i="140"/>
  <c r="F100" i="140"/>
  <c r="E100" i="140"/>
  <c r="D100" i="140"/>
  <c r="C100" i="140"/>
  <c r="B100" i="140"/>
  <c r="F99" i="140"/>
  <c r="E99" i="140"/>
  <c r="D99" i="140"/>
  <c r="C99" i="140"/>
  <c r="B99" i="140"/>
  <c r="F98" i="140"/>
  <c r="E98" i="140"/>
  <c r="D98" i="140"/>
  <c r="C98" i="140"/>
  <c r="B98" i="140"/>
  <c r="F97" i="140"/>
  <c r="E97" i="140"/>
  <c r="D97" i="140"/>
  <c r="C97" i="140"/>
  <c r="B97" i="140"/>
  <c r="F96" i="140"/>
  <c r="E96" i="140"/>
  <c r="D96" i="140"/>
  <c r="C96" i="140"/>
  <c r="B96" i="140"/>
  <c r="F95" i="140"/>
  <c r="E95" i="140"/>
  <c r="D95" i="140"/>
  <c r="C95" i="140"/>
  <c r="B95" i="140"/>
  <c r="F94" i="140"/>
  <c r="E94" i="140"/>
  <c r="D94" i="140"/>
  <c r="C94" i="140"/>
  <c r="B94" i="140"/>
  <c r="F93" i="140"/>
  <c r="E93" i="140"/>
  <c r="D93" i="140"/>
  <c r="C93" i="140"/>
  <c r="B93" i="140"/>
  <c r="F92" i="140"/>
  <c r="E92" i="140"/>
  <c r="D92" i="140"/>
  <c r="C92" i="140"/>
  <c r="B92" i="140"/>
  <c r="F91" i="140"/>
  <c r="E91" i="140"/>
  <c r="D91" i="140"/>
  <c r="C91" i="140"/>
  <c r="B91" i="140"/>
  <c r="F90" i="140"/>
  <c r="E90" i="140"/>
  <c r="D90" i="140"/>
  <c r="C90" i="140"/>
  <c r="B90" i="140"/>
  <c r="F89" i="140"/>
  <c r="E89" i="140"/>
  <c r="D89" i="140"/>
  <c r="C89" i="140"/>
  <c r="B89" i="140"/>
  <c r="F88" i="140"/>
  <c r="E88" i="140"/>
  <c r="D88" i="140"/>
  <c r="C88" i="140"/>
  <c r="B88" i="140"/>
  <c r="F87" i="140"/>
  <c r="E87" i="140"/>
  <c r="D87" i="140"/>
  <c r="C87" i="140"/>
  <c r="B87" i="140"/>
  <c r="F86" i="140"/>
  <c r="E86" i="140"/>
  <c r="D86" i="140"/>
  <c r="C86" i="140"/>
  <c r="B86" i="140"/>
  <c r="F85" i="140"/>
  <c r="E85" i="140"/>
  <c r="D85" i="140"/>
  <c r="C85" i="140"/>
  <c r="B85" i="140"/>
  <c r="F84" i="140"/>
  <c r="E84" i="140"/>
  <c r="D84" i="140"/>
  <c r="C84" i="140"/>
  <c r="B84" i="140"/>
  <c r="F83" i="140"/>
  <c r="E83" i="140"/>
  <c r="D83" i="140"/>
  <c r="C83" i="140"/>
  <c r="B83" i="140"/>
  <c r="F82" i="140"/>
  <c r="E82" i="140"/>
  <c r="D82" i="140"/>
  <c r="C82" i="140"/>
  <c r="B82" i="140"/>
  <c r="F81" i="140"/>
  <c r="E81" i="140"/>
  <c r="D81" i="140"/>
  <c r="C81" i="140"/>
  <c r="B81" i="140"/>
  <c r="F80" i="140"/>
  <c r="E80" i="140"/>
  <c r="D80" i="140"/>
  <c r="C80" i="140"/>
  <c r="B80" i="140"/>
  <c r="F79" i="140"/>
  <c r="E79" i="140"/>
  <c r="D79" i="140"/>
  <c r="C79" i="140"/>
  <c r="B79" i="140"/>
  <c r="F78" i="140"/>
  <c r="E78" i="140"/>
  <c r="D78" i="140"/>
  <c r="C78" i="140"/>
  <c r="B78" i="140"/>
  <c r="F77" i="140"/>
  <c r="E77" i="140"/>
  <c r="D77" i="140"/>
  <c r="C77" i="140"/>
  <c r="B77" i="140"/>
  <c r="F76" i="140"/>
  <c r="E76" i="140"/>
  <c r="D76" i="140"/>
  <c r="C76" i="140"/>
  <c r="B76" i="140"/>
  <c r="F75" i="140"/>
  <c r="E75" i="140"/>
  <c r="D75" i="140"/>
  <c r="C75" i="140"/>
  <c r="B75" i="140"/>
  <c r="F74" i="140"/>
  <c r="E74" i="140"/>
  <c r="D74" i="140"/>
  <c r="C74" i="140"/>
  <c r="B74" i="140"/>
  <c r="F73" i="140"/>
  <c r="E73" i="140"/>
  <c r="D73" i="140"/>
  <c r="C73" i="140"/>
  <c r="B73" i="140"/>
  <c r="F72" i="140"/>
  <c r="E72" i="140"/>
  <c r="D72" i="140"/>
  <c r="C72" i="140"/>
  <c r="B72" i="140"/>
  <c r="F71" i="140"/>
  <c r="E71" i="140"/>
  <c r="D71" i="140"/>
  <c r="C71" i="140"/>
  <c r="B71" i="140"/>
  <c r="F70" i="140"/>
  <c r="E70" i="140"/>
  <c r="D70" i="140"/>
  <c r="C70" i="140"/>
  <c r="B70" i="140"/>
  <c r="F69" i="140"/>
  <c r="E69" i="140"/>
  <c r="D69" i="140"/>
  <c r="C69" i="140"/>
  <c r="B69" i="140"/>
  <c r="F68" i="140"/>
  <c r="E68" i="140"/>
  <c r="D68" i="140"/>
  <c r="C68" i="140"/>
  <c r="B68" i="140"/>
  <c r="F67" i="140"/>
  <c r="E67" i="140"/>
  <c r="D67" i="140"/>
  <c r="C67" i="140"/>
  <c r="B67" i="140"/>
  <c r="F66" i="140"/>
  <c r="E66" i="140"/>
  <c r="D66" i="140"/>
  <c r="C66" i="140"/>
  <c r="B66" i="140"/>
  <c r="F65" i="140"/>
  <c r="E65" i="140"/>
  <c r="D65" i="140"/>
  <c r="C65" i="140"/>
  <c r="B65" i="140"/>
  <c r="F64" i="140"/>
  <c r="E64" i="140"/>
  <c r="D64" i="140"/>
  <c r="C64" i="140"/>
  <c r="B64" i="140"/>
  <c r="F63" i="140"/>
  <c r="E63" i="140"/>
  <c r="D63" i="140"/>
  <c r="C63" i="140"/>
  <c r="B63" i="140"/>
  <c r="F62" i="140"/>
  <c r="E62" i="140"/>
  <c r="D62" i="140"/>
  <c r="C62" i="140"/>
  <c r="B62" i="140"/>
  <c r="F61" i="140"/>
  <c r="E61" i="140"/>
  <c r="D61" i="140"/>
  <c r="C61" i="140"/>
  <c r="B61" i="140"/>
  <c r="F60" i="140"/>
  <c r="E60" i="140"/>
  <c r="D60" i="140"/>
  <c r="C60" i="140"/>
  <c r="B60" i="140"/>
  <c r="F59" i="140"/>
  <c r="E59" i="140"/>
  <c r="D59" i="140"/>
  <c r="C59" i="140"/>
  <c r="B59" i="140"/>
  <c r="F58" i="140"/>
  <c r="E58" i="140"/>
  <c r="D58" i="140"/>
  <c r="C58" i="140"/>
  <c r="B58" i="140"/>
  <c r="F57" i="140"/>
  <c r="E57" i="140"/>
  <c r="D57" i="140"/>
  <c r="C57" i="140"/>
  <c r="B57" i="140"/>
  <c r="F56" i="140"/>
  <c r="E56" i="140"/>
  <c r="D56" i="140"/>
  <c r="C56" i="140"/>
  <c r="B56" i="140"/>
  <c r="F55" i="140"/>
  <c r="E55" i="140"/>
  <c r="D55" i="140"/>
  <c r="C55" i="140"/>
  <c r="B55" i="140"/>
  <c r="F54" i="140"/>
  <c r="E54" i="140"/>
  <c r="D54" i="140"/>
  <c r="C54" i="140"/>
  <c r="B54" i="140"/>
  <c r="F53" i="140"/>
  <c r="E53" i="140"/>
  <c r="D53" i="140"/>
  <c r="C53" i="140"/>
  <c r="B53" i="140"/>
  <c r="F52" i="140"/>
  <c r="E52" i="140"/>
  <c r="D52" i="140"/>
  <c r="C52" i="140"/>
  <c r="B52" i="140"/>
  <c r="F51" i="140"/>
  <c r="E51" i="140"/>
  <c r="D51" i="140"/>
  <c r="C51" i="140"/>
  <c r="B51" i="140"/>
  <c r="F50" i="140"/>
  <c r="E50" i="140"/>
  <c r="D50" i="140"/>
  <c r="C50" i="140"/>
  <c r="B50" i="140"/>
  <c r="F49" i="140"/>
  <c r="E49" i="140"/>
  <c r="D49" i="140"/>
  <c r="C49" i="140"/>
  <c r="B49" i="140"/>
  <c r="F48" i="140"/>
  <c r="E48" i="140"/>
  <c r="D48" i="140"/>
  <c r="C48" i="140"/>
  <c r="B48" i="140"/>
  <c r="F47" i="140"/>
  <c r="E47" i="140"/>
  <c r="D47" i="140"/>
  <c r="C47" i="140"/>
  <c r="B47" i="140"/>
  <c r="F46" i="140"/>
  <c r="E46" i="140"/>
  <c r="D46" i="140"/>
  <c r="C46" i="140"/>
  <c r="B46" i="140"/>
  <c r="F45" i="140"/>
  <c r="E45" i="140"/>
  <c r="D45" i="140"/>
  <c r="C45" i="140"/>
  <c r="B45" i="140"/>
  <c r="F44" i="140"/>
  <c r="E44" i="140"/>
  <c r="D44" i="140"/>
  <c r="C44" i="140"/>
  <c r="B44" i="140"/>
  <c r="F43" i="140"/>
  <c r="E43" i="140"/>
  <c r="D43" i="140"/>
  <c r="C43" i="140"/>
  <c r="B43" i="140"/>
  <c r="F42" i="140"/>
  <c r="E42" i="140"/>
  <c r="D42" i="140"/>
  <c r="C42" i="140"/>
  <c r="B42" i="140"/>
  <c r="F41" i="140"/>
  <c r="E41" i="140"/>
  <c r="D41" i="140"/>
  <c r="C41" i="140"/>
  <c r="B41" i="140"/>
  <c r="F40" i="140"/>
  <c r="E40" i="140"/>
  <c r="D40" i="140"/>
  <c r="C40" i="140"/>
  <c r="B40" i="140"/>
  <c r="F39" i="140"/>
  <c r="E39" i="140"/>
  <c r="D39" i="140"/>
  <c r="C39" i="140"/>
  <c r="B39" i="140"/>
  <c r="F38" i="140"/>
  <c r="E38" i="140"/>
  <c r="D38" i="140"/>
  <c r="C38" i="140"/>
  <c r="B38" i="140"/>
  <c r="F37" i="140"/>
  <c r="E37" i="140"/>
  <c r="D37" i="140"/>
  <c r="C37" i="140"/>
  <c r="B37" i="140"/>
  <c r="F36" i="140"/>
  <c r="E36" i="140"/>
  <c r="D36" i="140"/>
  <c r="C36" i="140"/>
  <c r="B36" i="140"/>
  <c r="F35" i="140"/>
  <c r="E35" i="140"/>
  <c r="D35" i="140"/>
  <c r="C35" i="140"/>
  <c r="B35" i="140"/>
  <c r="F34" i="140"/>
  <c r="E34" i="140"/>
  <c r="D34" i="140"/>
  <c r="C34" i="140"/>
  <c r="B34" i="140"/>
  <c r="J15" i="140"/>
  <c r="H7" i="140"/>
  <c r="E7" i="140"/>
  <c r="B7" i="140"/>
  <c r="AT25" i="138" l="1"/>
  <c r="AT26" i="138"/>
  <c r="AT27" i="138"/>
  <c r="AT28" i="138"/>
  <c r="AT29" i="138"/>
  <c r="AT30" i="138"/>
  <c r="AT31" i="138"/>
  <c r="AT32" i="138"/>
  <c r="AT33" i="138"/>
  <c r="AT34" i="138"/>
  <c r="AT35" i="138"/>
  <c r="AT36" i="138"/>
  <c r="AT37" i="138"/>
  <c r="AT38" i="138"/>
  <c r="AT39" i="138"/>
  <c r="AT40" i="138"/>
  <c r="AT41" i="138"/>
  <c r="AT42" i="138"/>
  <c r="AT43" i="138"/>
  <c r="AT44" i="138"/>
  <c r="AT45" i="138"/>
  <c r="AT46" i="138"/>
  <c r="AT47" i="138"/>
  <c r="AT48" i="138"/>
  <c r="AT49" i="138"/>
  <c r="AT50" i="138"/>
  <c r="AT51" i="138"/>
  <c r="AT52" i="138"/>
  <c r="AT53" i="138"/>
  <c r="AT54" i="138"/>
  <c r="AT55" i="138"/>
  <c r="AT56" i="138"/>
  <c r="AT57" i="138"/>
  <c r="AT58" i="138"/>
  <c r="AT59" i="138"/>
  <c r="AT60" i="138"/>
  <c r="AT61" i="138"/>
  <c r="AT62" i="138"/>
  <c r="AT63" i="138"/>
  <c r="AT64" i="138"/>
  <c r="AT65" i="138"/>
  <c r="AT66" i="138"/>
  <c r="AT67" i="138"/>
  <c r="AT68" i="138"/>
  <c r="AT69" i="138"/>
  <c r="AT70" i="138"/>
  <c r="AT71" i="138"/>
  <c r="AT72" i="138"/>
  <c r="AT73" i="138"/>
  <c r="AT74" i="138"/>
  <c r="AT75" i="138"/>
  <c r="AT76" i="138"/>
  <c r="AT77" i="138"/>
  <c r="AT78" i="138"/>
  <c r="AT79" i="138"/>
  <c r="AT80" i="138"/>
  <c r="AT81" i="138"/>
  <c r="AT82" i="138"/>
  <c r="AT83" i="138"/>
  <c r="AT84" i="138"/>
  <c r="AT85" i="138"/>
  <c r="AT86" i="138"/>
  <c r="AT87" i="138"/>
  <c r="AT88" i="138"/>
  <c r="AT89" i="138"/>
  <c r="AT90" i="138"/>
  <c r="AT91" i="138"/>
  <c r="AT92" i="138"/>
  <c r="AT93" i="138"/>
  <c r="AT94" i="138"/>
  <c r="AT95" i="138"/>
  <c r="AT96" i="138"/>
  <c r="AT97" i="138"/>
  <c r="AT98" i="138"/>
  <c r="AT99" i="138"/>
  <c r="AT100" i="138"/>
  <c r="AT101" i="138"/>
  <c r="AT102" i="138"/>
  <c r="AT103" i="138"/>
  <c r="AT104" i="138"/>
  <c r="AT105" i="138"/>
  <c r="AT106" i="138"/>
  <c r="AT107" i="138"/>
  <c r="AT108" i="138"/>
  <c r="AT109" i="138"/>
  <c r="AT110" i="138"/>
  <c r="AT111" i="138"/>
  <c r="AT112" i="138"/>
  <c r="AT113" i="138"/>
  <c r="AT114" i="138"/>
  <c r="AT115" i="138"/>
  <c r="AT116" i="138"/>
  <c r="AT117" i="138"/>
  <c r="AT118" i="138"/>
  <c r="AT119" i="138"/>
  <c r="AT120" i="138"/>
  <c r="AT121" i="138"/>
  <c r="AT122" i="138"/>
  <c r="AT123" i="138"/>
  <c r="AT124" i="138"/>
  <c r="AT125" i="138"/>
  <c r="AT126" i="138"/>
  <c r="AT127" i="138"/>
  <c r="AT128" i="138"/>
  <c r="AT129" i="138"/>
  <c r="AT130" i="138"/>
  <c r="AT131" i="138"/>
  <c r="AT132" i="138"/>
  <c r="AT133" i="138"/>
  <c r="AT134" i="138"/>
  <c r="AT135" i="138"/>
  <c r="AT136" i="138"/>
  <c r="AT137" i="138"/>
  <c r="AT138" i="138"/>
  <c r="AT139" i="138"/>
  <c r="AT140" i="138"/>
  <c r="AT141" i="138"/>
  <c r="AT142" i="138"/>
  <c r="AT143" i="138"/>
  <c r="AT144" i="138"/>
  <c r="AT145" i="138"/>
  <c r="AT146" i="138"/>
  <c r="AT147" i="138"/>
  <c r="AT148" i="138"/>
  <c r="AT149" i="138"/>
  <c r="AT150" i="138"/>
  <c r="AT151" i="138"/>
  <c r="AT152" i="138"/>
  <c r="AT153" i="138"/>
  <c r="AT154" i="138"/>
  <c r="AT155" i="138"/>
  <c r="AT156" i="138"/>
  <c r="AT157" i="138"/>
  <c r="AT158" i="138"/>
  <c r="AT159" i="138"/>
  <c r="AT160" i="138"/>
  <c r="AT161" i="138"/>
  <c r="AT162" i="138"/>
  <c r="AT163" i="138"/>
  <c r="AT164" i="138"/>
  <c r="AT165" i="138"/>
  <c r="AT166" i="138"/>
  <c r="AT167" i="138"/>
  <c r="AT168" i="138"/>
  <c r="AT169" i="138"/>
  <c r="AT170" i="138"/>
  <c r="AT171" i="138"/>
  <c r="AT172" i="138"/>
  <c r="AT173" i="138"/>
  <c r="AT174" i="138"/>
  <c r="AT175" i="138"/>
  <c r="AT176" i="138"/>
  <c r="AT177" i="138"/>
  <c r="AT178" i="138"/>
  <c r="AT179" i="138"/>
  <c r="AT180" i="138"/>
  <c r="AT181" i="138"/>
  <c r="AT182" i="138"/>
  <c r="AT183" i="138"/>
  <c r="AT184" i="138"/>
  <c r="AT185" i="138"/>
  <c r="AT186" i="138"/>
  <c r="AT187" i="138"/>
  <c r="AT188" i="138"/>
  <c r="AT189" i="138"/>
  <c r="AT190" i="138"/>
  <c r="AT191" i="138"/>
  <c r="AT192" i="138"/>
  <c r="AT193" i="138"/>
  <c r="AT194" i="138"/>
  <c r="AT195" i="138"/>
  <c r="AT196" i="138"/>
  <c r="AT197" i="138"/>
  <c r="AT198" i="138"/>
  <c r="AT199" i="138"/>
  <c r="AT200" i="138"/>
  <c r="AT201" i="138"/>
  <c r="AT202" i="138"/>
  <c r="AT203" i="138"/>
  <c r="AT204" i="138"/>
  <c r="AT205" i="138"/>
  <c r="AT206" i="138"/>
  <c r="AT207" i="138"/>
  <c r="AT208" i="138"/>
  <c r="AT209" i="138"/>
  <c r="AT210" i="138"/>
  <c r="AT211" i="138"/>
  <c r="AT212" i="138"/>
  <c r="AT213" i="138"/>
  <c r="AT214" i="138"/>
  <c r="AT215" i="138"/>
  <c r="AT216" i="138"/>
  <c r="AT217" i="138"/>
  <c r="AT218" i="138"/>
  <c r="AT219" i="138"/>
  <c r="AT220" i="138"/>
  <c r="AT221" i="138"/>
  <c r="AT222" i="138"/>
  <c r="AT223" i="138"/>
  <c r="AT24" i="138"/>
  <c r="Z25" i="138"/>
  <c r="Z26" i="138"/>
  <c r="Z27" i="138"/>
  <c r="Z28" i="138"/>
  <c r="Z29" i="138"/>
  <c r="Z30" i="138"/>
  <c r="Z31" i="138"/>
  <c r="Z32" i="138"/>
  <c r="Z33" i="138"/>
  <c r="Z34" i="138"/>
  <c r="Z35" i="138"/>
  <c r="Z36" i="138"/>
  <c r="Z37" i="138"/>
  <c r="Z38" i="138"/>
  <c r="Z39" i="138"/>
  <c r="Z40" i="138"/>
  <c r="Z41" i="138"/>
  <c r="Z42" i="138"/>
  <c r="Z43" i="138"/>
  <c r="Z44" i="138"/>
  <c r="Z45" i="138"/>
  <c r="Z46" i="138"/>
  <c r="Z47" i="138"/>
  <c r="Z48" i="138"/>
  <c r="Z49" i="138"/>
  <c r="Z50" i="138"/>
  <c r="Z51" i="138"/>
  <c r="Z52" i="138"/>
  <c r="Z53" i="138"/>
  <c r="Z54" i="138"/>
  <c r="Z55" i="138"/>
  <c r="Z56" i="138"/>
  <c r="Z57" i="138"/>
  <c r="Z58" i="138"/>
  <c r="Z59" i="138"/>
  <c r="Z60" i="138"/>
  <c r="Z61" i="138"/>
  <c r="Z62" i="138"/>
  <c r="Z63" i="138"/>
  <c r="Z64" i="138"/>
  <c r="Z65" i="138"/>
  <c r="Z66" i="138"/>
  <c r="Z67" i="138"/>
  <c r="Z68" i="138"/>
  <c r="Z69" i="138"/>
  <c r="Z70" i="138"/>
  <c r="Z71" i="138"/>
  <c r="Z72" i="138"/>
  <c r="Z73" i="138"/>
  <c r="Z74" i="138"/>
  <c r="Z75" i="138"/>
  <c r="Z76" i="138"/>
  <c r="Z77" i="138"/>
  <c r="Z78" i="138"/>
  <c r="Z79" i="138"/>
  <c r="Z80" i="138"/>
  <c r="Z81" i="138"/>
  <c r="Z82" i="138"/>
  <c r="Z83" i="138"/>
  <c r="Z84" i="138"/>
  <c r="Z85" i="138"/>
  <c r="Z86" i="138"/>
  <c r="Z87" i="138"/>
  <c r="Z88" i="138"/>
  <c r="Z89" i="138"/>
  <c r="Z90" i="138"/>
  <c r="Z91" i="138"/>
  <c r="Z92" i="138"/>
  <c r="Z93" i="138"/>
  <c r="Z94" i="138"/>
  <c r="Z95" i="138"/>
  <c r="Z96" i="138"/>
  <c r="Z97" i="138"/>
  <c r="Z98" i="138"/>
  <c r="Z99" i="138"/>
  <c r="Z100" i="138"/>
  <c r="Z101" i="138"/>
  <c r="Z102" i="138"/>
  <c r="Z103" i="138"/>
  <c r="Z104" i="138"/>
  <c r="Z105" i="138"/>
  <c r="Z106" i="138"/>
  <c r="Z107" i="138"/>
  <c r="Z108" i="138"/>
  <c r="Z109" i="138"/>
  <c r="Z110" i="138"/>
  <c r="Z111" i="138"/>
  <c r="Z112" i="138"/>
  <c r="Z113" i="138"/>
  <c r="Z114" i="138"/>
  <c r="Z115" i="138"/>
  <c r="Z116" i="138"/>
  <c r="Z117" i="138"/>
  <c r="Z118" i="138"/>
  <c r="Z119" i="138"/>
  <c r="Z120" i="138"/>
  <c r="Z121" i="138"/>
  <c r="Z122" i="138"/>
  <c r="Z123" i="138"/>
  <c r="Z124" i="138"/>
  <c r="Z125" i="138"/>
  <c r="Z126" i="138"/>
  <c r="Z127" i="138"/>
  <c r="Z128" i="138"/>
  <c r="Z129" i="138"/>
  <c r="Z130" i="138"/>
  <c r="Z131" i="138"/>
  <c r="Z132" i="138"/>
  <c r="Z133" i="138"/>
  <c r="Z134" i="138"/>
  <c r="Z135" i="138"/>
  <c r="Z136" i="138"/>
  <c r="Z137" i="138"/>
  <c r="Z138" i="138"/>
  <c r="Z139" i="138"/>
  <c r="Z140" i="138"/>
  <c r="Z141" i="138"/>
  <c r="Z142" i="138"/>
  <c r="Z143" i="138"/>
  <c r="Z144" i="138"/>
  <c r="Z145" i="138"/>
  <c r="Z146" i="138"/>
  <c r="Z147" i="138"/>
  <c r="Z148" i="138"/>
  <c r="Z149" i="138"/>
  <c r="Z150" i="138"/>
  <c r="Z151" i="138"/>
  <c r="Z152" i="138"/>
  <c r="Z153" i="138"/>
  <c r="Z154" i="138"/>
  <c r="Z155" i="138"/>
  <c r="Z156" i="138"/>
  <c r="Z157" i="138"/>
  <c r="Z158" i="138"/>
  <c r="Z159" i="138"/>
  <c r="Z160" i="138"/>
  <c r="Z161" i="138"/>
  <c r="Z162" i="138"/>
  <c r="Z163" i="138"/>
  <c r="Z164" i="138"/>
  <c r="Z165" i="138"/>
  <c r="Z166" i="138"/>
  <c r="Z167" i="138"/>
  <c r="Z168" i="138"/>
  <c r="Z169" i="138"/>
  <c r="Z170" i="138"/>
  <c r="Z171" i="138"/>
  <c r="Z172" i="138"/>
  <c r="Z173" i="138"/>
  <c r="Z174" i="138"/>
  <c r="Z175" i="138"/>
  <c r="Z176" i="138"/>
  <c r="Z177" i="138"/>
  <c r="Z178" i="138"/>
  <c r="Z179" i="138"/>
  <c r="Z180" i="138"/>
  <c r="Z181" i="138"/>
  <c r="Z182" i="138"/>
  <c r="Z183" i="138"/>
  <c r="Z184" i="138"/>
  <c r="Z185" i="138"/>
  <c r="Z186" i="138"/>
  <c r="Z187" i="138"/>
  <c r="Z188" i="138"/>
  <c r="Z189" i="138"/>
  <c r="Z190" i="138"/>
  <c r="Z191" i="138"/>
  <c r="Z192" i="138"/>
  <c r="Z193" i="138"/>
  <c r="Z194" i="138"/>
  <c r="Z195" i="138"/>
  <c r="Z196" i="138"/>
  <c r="Z197" i="138"/>
  <c r="Z198" i="138"/>
  <c r="Z199" i="138"/>
  <c r="Z200" i="138"/>
  <c r="Z201" i="138"/>
  <c r="Z202" i="138"/>
  <c r="Z203" i="138"/>
  <c r="Z204" i="138"/>
  <c r="Z205" i="138"/>
  <c r="Z206" i="138"/>
  <c r="Z207" i="138"/>
  <c r="Z208" i="138"/>
  <c r="Z209" i="138"/>
  <c r="Z210" i="138"/>
  <c r="Z211" i="138"/>
  <c r="Z212" i="138"/>
  <c r="Z213" i="138"/>
  <c r="Z214" i="138"/>
  <c r="Z215" i="138"/>
  <c r="Z216" i="138"/>
  <c r="Z217" i="138"/>
  <c r="Z218" i="138"/>
  <c r="Z219" i="138"/>
  <c r="Z220" i="138"/>
  <c r="Z221" i="138"/>
  <c r="Z222" i="138"/>
  <c r="Z223" i="138"/>
  <c r="Z24" i="138"/>
  <c r="F25" i="138"/>
  <c r="F26" i="138"/>
  <c r="F27" i="138"/>
  <c r="F28" i="138"/>
  <c r="F29" i="138"/>
  <c r="F30" i="138"/>
  <c r="F31" i="138"/>
  <c r="F32" i="138"/>
  <c r="F33" i="138"/>
  <c r="F34" i="138"/>
  <c r="F35" i="138"/>
  <c r="F36" i="138"/>
  <c r="F37" i="138"/>
  <c r="F38" i="138"/>
  <c r="F39" i="138"/>
  <c r="F40" i="138"/>
  <c r="F41" i="138"/>
  <c r="F42" i="138"/>
  <c r="F43" i="138"/>
  <c r="F44" i="138"/>
  <c r="F45" i="138"/>
  <c r="F46" i="138"/>
  <c r="F47" i="138"/>
  <c r="F48" i="138"/>
  <c r="F49" i="138"/>
  <c r="F50" i="138"/>
  <c r="F51" i="138"/>
  <c r="F52" i="138"/>
  <c r="F53" i="138"/>
  <c r="F54" i="138"/>
  <c r="F55" i="138"/>
  <c r="F56" i="138"/>
  <c r="F57" i="138"/>
  <c r="F58" i="138"/>
  <c r="F59" i="138"/>
  <c r="F60" i="138"/>
  <c r="F61" i="138"/>
  <c r="F62" i="138"/>
  <c r="F63" i="138"/>
  <c r="F64" i="138"/>
  <c r="F65" i="138"/>
  <c r="F66" i="138"/>
  <c r="F67" i="138"/>
  <c r="F68" i="138"/>
  <c r="F69" i="138"/>
  <c r="F70" i="138"/>
  <c r="F71" i="138"/>
  <c r="F72" i="138"/>
  <c r="F73" i="138"/>
  <c r="F74" i="138"/>
  <c r="F75" i="138"/>
  <c r="F76" i="138"/>
  <c r="F77" i="138"/>
  <c r="F78" i="138"/>
  <c r="F79" i="138"/>
  <c r="F80" i="138"/>
  <c r="F81" i="138"/>
  <c r="F82" i="138"/>
  <c r="F83" i="138"/>
  <c r="F84" i="138"/>
  <c r="F85" i="138"/>
  <c r="F86" i="138"/>
  <c r="F87" i="138"/>
  <c r="F88" i="138"/>
  <c r="F89" i="138"/>
  <c r="F90" i="138"/>
  <c r="F91" i="138"/>
  <c r="F92" i="138"/>
  <c r="F93" i="138"/>
  <c r="F94" i="138"/>
  <c r="F95" i="138"/>
  <c r="F96" i="138"/>
  <c r="F97" i="138"/>
  <c r="F98" i="138"/>
  <c r="F99" i="138"/>
  <c r="F100" i="138"/>
  <c r="F101" i="138"/>
  <c r="F102" i="138"/>
  <c r="F103" i="138"/>
  <c r="F104" i="138"/>
  <c r="F105" i="138"/>
  <c r="F106" i="138"/>
  <c r="F107" i="138"/>
  <c r="F108" i="138"/>
  <c r="F109" i="138"/>
  <c r="F110" i="138"/>
  <c r="F111" i="138"/>
  <c r="F112" i="138"/>
  <c r="F113" i="138"/>
  <c r="F114" i="138"/>
  <c r="F115" i="138"/>
  <c r="F116" i="138"/>
  <c r="F117" i="138"/>
  <c r="F118" i="138"/>
  <c r="F119" i="138"/>
  <c r="F120" i="138"/>
  <c r="F121" i="138"/>
  <c r="F122" i="138"/>
  <c r="F123" i="138"/>
  <c r="F124" i="138"/>
  <c r="F125" i="138"/>
  <c r="F126" i="138"/>
  <c r="F127" i="138"/>
  <c r="F128" i="138"/>
  <c r="F129" i="138"/>
  <c r="F130" i="138"/>
  <c r="F131" i="138"/>
  <c r="F132" i="138"/>
  <c r="F133" i="138"/>
  <c r="F134" i="138"/>
  <c r="F135" i="138"/>
  <c r="F136" i="138"/>
  <c r="F137" i="138"/>
  <c r="F138" i="138"/>
  <c r="F139" i="138"/>
  <c r="F140" i="138"/>
  <c r="F141" i="138"/>
  <c r="F142" i="138"/>
  <c r="F143" i="138"/>
  <c r="F144" i="138"/>
  <c r="F145" i="138"/>
  <c r="F146" i="138"/>
  <c r="F147" i="138"/>
  <c r="F148" i="138"/>
  <c r="F149" i="138"/>
  <c r="F150" i="138"/>
  <c r="F151" i="138"/>
  <c r="F152" i="138"/>
  <c r="F153" i="138"/>
  <c r="F154" i="138"/>
  <c r="F155" i="138"/>
  <c r="F156" i="138"/>
  <c r="F157" i="138"/>
  <c r="F158" i="138"/>
  <c r="F159" i="138"/>
  <c r="F160" i="138"/>
  <c r="F161" i="138"/>
  <c r="F162" i="138"/>
  <c r="F163" i="138"/>
  <c r="F164" i="138"/>
  <c r="F165" i="138"/>
  <c r="F166" i="138"/>
  <c r="F167" i="138"/>
  <c r="F168" i="138"/>
  <c r="F169" i="138"/>
  <c r="F170" i="138"/>
  <c r="F171" i="138"/>
  <c r="F172" i="138"/>
  <c r="F173" i="138"/>
  <c r="F174" i="138"/>
  <c r="F175" i="138"/>
  <c r="F176" i="138"/>
  <c r="F177" i="138"/>
  <c r="F178" i="138"/>
  <c r="F179" i="138"/>
  <c r="F180" i="138"/>
  <c r="F181" i="138"/>
  <c r="F182" i="138"/>
  <c r="F183" i="138"/>
  <c r="F184" i="138"/>
  <c r="F185" i="138"/>
  <c r="F186" i="138"/>
  <c r="F187" i="138"/>
  <c r="F188" i="138"/>
  <c r="F189" i="138"/>
  <c r="F190" i="138"/>
  <c r="F191" i="138"/>
  <c r="F192" i="138"/>
  <c r="F193" i="138"/>
  <c r="F194" i="138"/>
  <c r="F195" i="138"/>
  <c r="F196" i="138"/>
  <c r="F197" i="138"/>
  <c r="F198" i="138"/>
  <c r="F199" i="138"/>
  <c r="F200" i="138"/>
  <c r="F201" i="138"/>
  <c r="F202" i="138"/>
  <c r="F203" i="138"/>
  <c r="F204" i="138"/>
  <c r="F205" i="138"/>
  <c r="F206" i="138"/>
  <c r="F207" i="138"/>
  <c r="F208" i="138"/>
  <c r="F209" i="138"/>
  <c r="F210" i="138"/>
  <c r="F211" i="138"/>
  <c r="F212" i="138"/>
  <c r="F213" i="138"/>
  <c r="F214" i="138"/>
  <c r="F215" i="138"/>
  <c r="F216" i="138"/>
  <c r="F217" i="138"/>
  <c r="F218" i="138"/>
  <c r="F219" i="138"/>
  <c r="F220" i="138"/>
  <c r="F221" i="138"/>
  <c r="F222" i="138"/>
  <c r="F223" i="138"/>
  <c r="F24" i="138"/>
  <c r="AT25" i="122"/>
  <c r="AT26" i="122"/>
  <c r="AT27" i="122"/>
  <c r="AT28" i="122"/>
  <c r="AT29" i="122"/>
  <c r="AT30" i="122"/>
  <c r="AT31" i="122"/>
  <c r="AT32" i="122"/>
  <c r="AT33" i="122"/>
  <c r="AT34" i="122"/>
  <c r="AT35" i="122"/>
  <c r="AT36" i="122"/>
  <c r="AT37" i="122"/>
  <c r="AT38" i="122"/>
  <c r="AT39" i="122"/>
  <c r="AT40" i="122"/>
  <c r="AT41" i="122"/>
  <c r="AT42" i="122"/>
  <c r="AT43" i="122"/>
  <c r="AT44" i="122"/>
  <c r="AT45" i="122"/>
  <c r="AT46" i="122"/>
  <c r="AT47" i="122"/>
  <c r="AT48" i="122"/>
  <c r="AT49" i="122"/>
  <c r="AT50" i="122"/>
  <c r="AT51" i="122"/>
  <c r="AT52" i="122"/>
  <c r="AT53" i="122"/>
  <c r="AT54" i="122"/>
  <c r="AT55" i="122"/>
  <c r="AT56" i="122"/>
  <c r="AT57" i="122"/>
  <c r="AT58" i="122"/>
  <c r="AT59" i="122"/>
  <c r="AT60" i="122"/>
  <c r="AT61" i="122"/>
  <c r="AT62" i="122"/>
  <c r="AT63" i="122"/>
  <c r="AT64" i="122"/>
  <c r="AT65" i="122"/>
  <c r="AT66" i="122"/>
  <c r="AT67" i="122"/>
  <c r="AT68" i="122"/>
  <c r="AT69" i="122"/>
  <c r="AT70" i="122"/>
  <c r="AT71" i="122"/>
  <c r="AT72" i="122"/>
  <c r="AT73" i="122"/>
  <c r="AT74" i="122"/>
  <c r="AT75" i="122"/>
  <c r="AT76" i="122"/>
  <c r="AT77" i="122"/>
  <c r="AT78" i="122"/>
  <c r="AT79" i="122"/>
  <c r="AT80" i="122"/>
  <c r="AT81" i="122"/>
  <c r="AT82" i="122"/>
  <c r="AT83" i="122"/>
  <c r="AT84" i="122"/>
  <c r="AT85" i="122"/>
  <c r="AT86" i="122"/>
  <c r="AT87" i="122"/>
  <c r="AT88" i="122"/>
  <c r="AT89" i="122"/>
  <c r="AT90" i="122"/>
  <c r="AT91" i="122"/>
  <c r="AT92" i="122"/>
  <c r="AT93" i="122"/>
  <c r="AT94" i="122"/>
  <c r="AT95" i="122"/>
  <c r="AT96" i="122"/>
  <c r="AT97" i="122"/>
  <c r="AT98" i="122"/>
  <c r="AT99" i="122"/>
  <c r="AT100" i="122"/>
  <c r="AT101" i="122"/>
  <c r="AT102" i="122"/>
  <c r="AT103" i="122"/>
  <c r="AT104" i="122"/>
  <c r="AT105" i="122"/>
  <c r="AT106" i="122"/>
  <c r="AT107" i="122"/>
  <c r="AT108" i="122"/>
  <c r="AT109" i="122"/>
  <c r="AT110" i="122"/>
  <c r="AT111" i="122"/>
  <c r="AT112" i="122"/>
  <c r="AT113" i="122"/>
  <c r="AT114" i="122"/>
  <c r="AT115" i="122"/>
  <c r="AT116" i="122"/>
  <c r="AT117" i="122"/>
  <c r="AT118" i="122"/>
  <c r="AT119" i="122"/>
  <c r="AT120" i="122"/>
  <c r="AT121" i="122"/>
  <c r="AT122" i="122"/>
  <c r="AT123" i="122"/>
  <c r="AT124" i="122"/>
  <c r="AT125" i="122"/>
  <c r="AT126" i="122"/>
  <c r="AT127" i="122"/>
  <c r="AT128" i="122"/>
  <c r="AT129" i="122"/>
  <c r="AT130" i="122"/>
  <c r="AT131" i="122"/>
  <c r="AT132" i="122"/>
  <c r="AT133" i="122"/>
  <c r="AT134" i="122"/>
  <c r="AT135" i="122"/>
  <c r="AT136" i="122"/>
  <c r="AT137" i="122"/>
  <c r="AT138" i="122"/>
  <c r="AT139" i="122"/>
  <c r="AT140" i="122"/>
  <c r="AT141" i="122"/>
  <c r="AT142" i="122"/>
  <c r="AT143" i="122"/>
  <c r="AT144" i="122"/>
  <c r="AT145" i="122"/>
  <c r="AT146" i="122"/>
  <c r="AT147" i="122"/>
  <c r="AT148" i="122"/>
  <c r="AT149" i="122"/>
  <c r="AT150" i="122"/>
  <c r="AT151" i="122"/>
  <c r="AT152" i="122"/>
  <c r="AT153" i="122"/>
  <c r="AT154" i="122"/>
  <c r="AT155" i="122"/>
  <c r="AT156" i="122"/>
  <c r="AT157" i="122"/>
  <c r="AT158" i="122"/>
  <c r="AT159" i="122"/>
  <c r="AT160" i="122"/>
  <c r="AT161" i="122"/>
  <c r="AT162" i="122"/>
  <c r="AT163" i="122"/>
  <c r="AT164" i="122"/>
  <c r="AT165" i="122"/>
  <c r="AT166" i="122"/>
  <c r="AT167" i="122"/>
  <c r="AT168" i="122"/>
  <c r="AT169" i="122"/>
  <c r="AT170" i="122"/>
  <c r="AT171" i="122"/>
  <c r="AT172" i="122"/>
  <c r="AT173" i="122"/>
  <c r="AT174" i="122"/>
  <c r="AT175" i="122"/>
  <c r="AT176" i="122"/>
  <c r="AT177" i="122"/>
  <c r="AT178" i="122"/>
  <c r="AT179" i="122"/>
  <c r="AT180" i="122"/>
  <c r="AT181" i="122"/>
  <c r="AT182" i="122"/>
  <c r="AT183" i="122"/>
  <c r="AT184" i="122"/>
  <c r="AT185" i="122"/>
  <c r="AT186" i="122"/>
  <c r="AT187" i="122"/>
  <c r="AT188" i="122"/>
  <c r="AT189" i="122"/>
  <c r="AT190" i="122"/>
  <c r="AT191" i="122"/>
  <c r="AT192" i="122"/>
  <c r="AT193" i="122"/>
  <c r="AT194" i="122"/>
  <c r="AT195" i="122"/>
  <c r="AT196" i="122"/>
  <c r="AT197" i="122"/>
  <c r="AT198" i="122"/>
  <c r="AT199" i="122"/>
  <c r="AT200" i="122"/>
  <c r="AT201" i="122"/>
  <c r="AT202" i="122"/>
  <c r="AT203" i="122"/>
  <c r="AT204" i="122"/>
  <c r="AT205" i="122"/>
  <c r="AT206" i="122"/>
  <c r="AT207" i="122"/>
  <c r="AT208" i="122"/>
  <c r="AT209" i="122"/>
  <c r="AT210" i="122"/>
  <c r="AT211" i="122"/>
  <c r="AT212" i="122"/>
  <c r="AT213" i="122"/>
  <c r="AT214" i="122"/>
  <c r="AT215" i="122"/>
  <c r="AT216" i="122"/>
  <c r="AT217" i="122"/>
  <c r="AT218" i="122"/>
  <c r="AT219" i="122"/>
  <c r="AT220" i="122"/>
  <c r="AT221" i="122"/>
  <c r="AT222" i="122"/>
  <c r="AT223" i="122"/>
  <c r="AT24" i="122"/>
  <c r="Z25" i="122"/>
  <c r="Z26" i="122"/>
  <c r="Z27" i="122"/>
  <c r="Z28" i="122"/>
  <c r="Z29" i="122"/>
  <c r="Z30" i="122"/>
  <c r="Z31" i="122"/>
  <c r="Z32" i="122"/>
  <c r="Z33" i="122"/>
  <c r="Z34" i="122"/>
  <c r="Z35" i="122"/>
  <c r="Z36" i="122"/>
  <c r="Z37" i="122"/>
  <c r="Z38" i="122"/>
  <c r="Z39" i="122"/>
  <c r="Z40" i="122"/>
  <c r="Z41" i="122"/>
  <c r="Z42" i="122"/>
  <c r="Z43" i="122"/>
  <c r="Z44" i="122"/>
  <c r="Z45" i="122"/>
  <c r="Z46" i="122"/>
  <c r="Z47" i="122"/>
  <c r="Z48" i="122"/>
  <c r="Z49" i="122"/>
  <c r="Z50" i="122"/>
  <c r="Z51" i="122"/>
  <c r="Z52" i="122"/>
  <c r="Z53" i="122"/>
  <c r="Z54" i="122"/>
  <c r="Z55" i="122"/>
  <c r="Z56" i="122"/>
  <c r="Z57" i="122"/>
  <c r="Z58" i="122"/>
  <c r="Z59" i="122"/>
  <c r="Z60" i="122"/>
  <c r="Z61" i="122"/>
  <c r="Z62" i="122"/>
  <c r="Z63" i="122"/>
  <c r="Z64" i="122"/>
  <c r="Z65" i="122"/>
  <c r="Z66" i="122"/>
  <c r="Z67" i="122"/>
  <c r="Z68" i="122"/>
  <c r="Z69" i="122"/>
  <c r="Z70" i="122"/>
  <c r="Z71" i="122"/>
  <c r="Z72" i="122"/>
  <c r="Z73" i="122"/>
  <c r="Z74" i="122"/>
  <c r="Z75" i="122"/>
  <c r="Z76" i="122"/>
  <c r="Z77" i="122"/>
  <c r="Z78" i="122"/>
  <c r="Z79" i="122"/>
  <c r="Z80" i="122"/>
  <c r="Z81" i="122"/>
  <c r="Z82" i="122"/>
  <c r="Z83" i="122"/>
  <c r="Z84" i="122"/>
  <c r="Z85" i="122"/>
  <c r="Z86" i="122"/>
  <c r="Z87" i="122"/>
  <c r="Z88" i="122"/>
  <c r="Z89" i="122"/>
  <c r="Z90" i="122"/>
  <c r="Z91" i="122"/>
  <c r="Z92" i="122"/>
  <c r="Z93" i="122"/>
  <c r="Z94" i="122"/>
  <c r="Z95" i="122"/>
  <c r="Z96" i="122"/>
  <c r="Z97" i="122"/>
  <c r="Z98" i="122"/>
  <c r="Z99" i="122"/>
  <c r="Z100" i="122"/>
  <c r="Z101" i="122"/>
  <c r="Z102" i="122"/>
  <c r="Z103" i="122"/>
  <c r="Z104" i="122"/>
  <c r="Z105" i="122"/>
  <c r="Z106" i="122"/>
  <c r="Z107" i="122"/>
  <c r="Z108" i="122"/>
  <c r="Z109" i="122"/>
  <c r="Z110" i="122"/>
  <c r="Z111" i="122"/>
  <c r="Z112" i="122"/>
  <c r="Z113" i="122"/>
  <c r="Z114" i="122"/>
  <c r="Z115" i="122"/>
  <c r="Z116" i="122"/>
  <c r="Z117" i="122"/>
  <c r="Z118" i="122"/>
  <c r="Z119" i="122"/>
  <c r="Z120" i="122"/>
  <c r="Z121" i="122"/>
  <c r="Z122" i="122"/>
  <c r="Z123" i="122"/>
  <c r="Z124" i="122"/>
  <c r="Z125" i="122"/>
  <c r="Z126" i="122"/>
  <c r="Z127" i="122"/>
  <c r="Z128" i="122"/>
  <c r="Z129" i="122"/>
  <c r="Z130" i="122"/>
  <c r="Z131" i="122"/>
  <c r="Z132" i="122"/>
  <c r="Z133" i="122"/>
  <c r="Z134" i="122"/>
  <c r="Z135" i="122"/>
  <c r="Z136" i="122"/>
  <c r="Z137" i="122"/>
  <c r="Z138" i="122"/>
  <c r="Z139" i="122"/>
  <c r="Z140" i="122"/>
  <c r="Z141" i="122"/>
  <c r="Z142" i="122"/>
  <c r="Z143" i="122"/>
  <c r="Z144" i="122"/>
  <c r="Z145" i="122"/>
  <c r="Z146" i="122"/>
  <c r="Z147" i="122"/>
  <c r="Z148" i="122"/>
  <c r="Z149" i="122"/>
  <c r="Z150" i="122"/>
  <c r="Z151" i="122"/>
  <c r="Z152" i="122"/>
  <c r="Z153" i="122"/>
  <c r="Z154" i="122"/>
  <c r="Z155" i="122"/>
  <c r="Z156" i="122"/>
  <c r="Z157" i="122"/>
  <c r="Z158" i="122"/>
  <c r="Z159" i="122"/>
  <c r="Z160" i="122"/>
  <c r="Z161" i="122"/>
  <c r="Z162" i="122"/>
  <c r="Z163" i="122"/>
  <c r="Z164" i="122"/>
  <c r="Z165" i="122"/>
  <c r="Z166" i="122"/>
  <c r="Z167" i="122"/>
  <c r="Z168" i="122"/>
  <c r="Z169" i="122"/>
  <c r="Z170" i="122"/>
  <c r="Z171" i="122"/>
  <c r="Z172" i="122"/>
  <c r="Z173" i="122"/>
  <c r="Z174" i="122"/>
  <c r="Z175" i="122"/>
  <c r="Z176" i="122"/>
  <c r="Z177" i="122"/>
  <c r="Z178" i="122"/>
  <c r="Z179" i="122"/>
  <c r="Z180" i="122"/>
  <c r="Z181" i="122"/>
  <c r="Z182" i="122"/>
  <c r="Z183" i="122"/>
  <c r="Z184" i="122"/>
  <c r="Z185" i="122"/>
  <c r="Z186" i="122"/>
  <c r="Z187" i="122"/>
  <c r="Z188" i="122"/>
  <c r="Z189" i="122"/>
  <c r="Z190" i="122"/>
  <c r="Z191" i="122"/>
  <c r="Z192" i="122"/>
  <c r="Z193" i="122"/>
  <c r="Z194" i="122"/>
  <c r="Z195" i="122"/>
  <c r="Z196" i="122"/>
  <c r="Z197" i="122"/>
  <c r="Z198" i="122"/>
  <c r="Z199" i="122"/>
  <c r="Z200" i="122"/>
  <c r="Z201" i="122"/>
  <c r="Z202" i="122"/>
  <c r="Z203" i="122"/>
  <c r="Z204" i="122"/>
  <c r="Z205" i="122"/>
  <c r="Z206" i="122"/>
  <c r="Z207" i="122"/>
  <c r="Z208" i="122"/>
  <c r="Z209" i="122"/>
  <c r="Z210" i="122"/>
  <c r="Z211" i="122"/>
  <c r="Z212" i="122"/>
  <c r="Z213" i="122"/>
  <c r="Z214" i="122"/>
  <c r="Z215" i="122"/>
  <c r="Z216" i="122"/>
  <c r="Z217" i="122"/>
  <c r="Z218" i="122"/>
  <c r="Z219" i="122"/>
  <c r="Z220" i="122"/>
  <c r="Z221" i="122"/>
  <c r="Z222" i="122"/>
  <c r="Z223" i="122"/>
  <c r="Z24" i="122"/>
  <c r="F26" i="122"/>
  <c r="F27" i="122"/>
  <c r="F28" i="122"/>
  <c r="F29" i="122"/>
  <c r="F30" i="122"/>
  <c r="F31" i="122"/>
  <c r="F32" i="122"/>
  <c r="F33" i="122"/>
  <c r="F34" i="122"/>
  <c r="F35" i="122"/>
  <c r="F36" i="122"/>
  <c r="F37" i="122"/>
  <c r="F38" i="122"/>
  <c r="F39" i="122"/>
  <c r="F40" i="122"/>
  <c r="F41" i="122"/>
  <c r="F42" i="122"/>
  <c r="F43" i="122"/>
  <c r="F44" i="122"/>
  <c r="F45" i="122"/>
  <c r="F46" i="122"/>
  <c r="F47" i="122"/>
  <c r="F48" i="122"/>
  <c r="F49" i="122"/>
  <c r="F50" i="122"/>
  <c r="F51" i="122"/>
  <c r="F52" i="122"/>
  <c r="F53" i="122"/>
  <c r="F54" i="122"/>
  <c r="F55" i="122"/>
  <c r="F56" i="122"/>
  <c r="F57" i="122"/>
  <c r="F58" i="122"/>
  <c r="F59" i="122"/>
  <c r="F60" i="122"/>
  <c r="F61" i="122"/>
  <c r="F62" i="122"/>
  <c r="F63" i="122"/>
  <c r="F64" i="122"/>
  <c r="F65" i="122"/>
  <c r="F66" i="122"/>
  <c r="F67" i="122"/>
  <c r="F68" i="122"/>
  <c r="F69" i="122"/>
  <c r="F70" i="122"/>
  <c r="F71" i="122"/>
  <c r="F72" i="122"/>
  <c r="F73" i="122"/>
  <c r="F74" i="122"/>
  <c r="F75" i="122"/>
  <c r="F76" i="122"/>
  <c r="F77" i="122"/>
  <c r="F78" i="122"/>
  <c r="F79" i="122"/>
  <c r="F80" i="122"/>
  <c r="F81" i="122"/>
  <c r="F82" i="122"/>
  <c r="F83" i="122"/>
  <c r="F84" i="122"/>
  <c r="F85" i="122"/>
  <c r="F86" i="122"/>
  <c r="F87" i="122"/>
  <c r="F88" i="122"/>
  <c r="F89" i="122"/>
  <c r="F90" i="122"/>
  <c r="F91" i="122"/>
  <c r="F92" i="122"/>
  <c r="F93" i="122"/>
  <c r="F94" i="122"/>
  <c r="F95" i="122"/>
  <c r="F96" i="122"/>
  <c r="F97" i="122"/>
  <c r="F98" i="122"/>
  <c r="F99" i="122"/>
  <c r="F100" i="122"/>
  <c r="F101" i="122"/>
  <c r="F102" i="122"/>
  <c r="F103" i="122"/>
  <c r="F104" i="122"/>
  <c r="F105" i="122"/>
  <c r="F106" i="122"/>
  <c r="F107" i="122"/>
  <c r="F108" i="122"/>
  <c r="F109" i="122"/>
  <c r="F110" i="122"/>
  <c r="F111" i="122"/>
  <c r="F112" i="122"/>
  <c r="F113" i="122"/>
  <c r="F114" i="122"/>
  <c r="F115" i="122"/>
  <c r="F116" i="122"/>
  <c r="F117" i="122"/>
  <c r="F118" i="122"/>
  <c r="F119" i="122"/>
  <c r="F120" i="122"/>
  <c r="F121" i="122"/>
  <c r="F122" i="122"/>
  <c r="F123" i="122"/>
  <c r="F124" i="122"/>
  <c r="F125" i="122"/>
  <c r="F126" i="122"/>
  <c r="F127" i="122"/>
  <c r="F128" i="122"/>
  <c r="F129" i="122"/>
  <c r="F130" i="122"/>
  <c r="F131" i="122"/>
  <c r="F132" i="122"/>
  <c r="F133" i="122"/>
  <c r="F134" i="122"/>
  <c r="F135" i="122"/>
  <c r="F136" i="122"/>
  <c r="F137" i="122"/>
  <c r="F138" i="122"/>
  <c r="F139" i="122"/>
  <c r="F140" i="122"/>
  <c r="F141" i="122"/>
  <c r="F142" i="122"/>
  <c r="F143" i="122"/>
  <c r="F144" i="122"/>
  <c r="F145" i="122"/>
  <c r="F146" i="122"/>
  <c r="F147" i="122"/>
  <c r="F148" i="122"/>
  <c r="F149" i="122"/>
  <c r="F150" i="122"/>
  <c r="F151" i="122"/>
  <c r="F152" i="122"/>
  <c r="F153" i="122"/>
  <c r="F154" i="122"/>
  <c r="F155" i="122"/>
  <c r="F156" i="122"/>
  <c r="F157" i="122"/>
  <c r="F158" i="122"/>
  <c r="F159" i="122"/>
  <c r="F160" i="122"/>
  <c r="F161" i="122"/>
  <c r="F162" i="122"/>
  <c r="F163" i="122"/>
  <c r="F164" i="122"/>
  <c r="F165" i="122"/>
  <c r="F166" i="122"/>
  <c r="F167" i="122"/>
  <c r="F168" i="122"/>
  <c r="F169" i="122"/>
  <c r="F170" i="122"/>
  <c r="F171" i="122"/>
  <c r="F172" i="122"/>
  <c r="F173" i="122"/>
  <c r="F174" i="122"/>
  <c r="F175" i="122"/>
  <c r="F176" i="122"/>
  <c r="F177" i="122"/>
  <c r="F178" i="122"/>
  <c r="F179" i="122"/>
  <c r="F180" i="122"/>
  <c r="F181" i="122"/>
  <c r="F182" i="122"/>
  <c r="F183" i="122"/>
  <c r="F184" i="122"/>
  <c r="F185" i="122"/>
  <c r="F186" i="122"/>
  <c r="F187" i="122"/>
  <c r="F188" i="122"/>
  <c r="F189" i="122"/>
  <c r="F190" i="122"/>
  <c r="F191" i="122"/>
  <c r="F192" i="122"/>
  <c r="F193" i="122"/>
  <c r="F194" i="122"/>
  <c r="F195" i="122"/>
  <c r="F196" i="122"/>
  <c r="F197" i="122"/>
  <c r="F198" i="122"/>
  <c r="F199" i="122"/>
  <c r="F200" i="122"/>
  <c r="F201" i="122"/>
  <c r="F202" i="122"/>
  <c r="F203" i="122"/>
  <c r="F204" i="122"/>
  <c r="F205" i="122"/>
  <c r="F206" i="122"/>
  <c r="F207" i="122"/>
  <c r="F208" i="122"/>
  <c r="F209" i="122"/>
  <c r="F210" i="122"/>
  <c r="F211" i="122"/>
  <c r="F212" i="122"/>
  <c r="F213" i="122"/>
  <c r="F214" i="122"/>
  <c r="F215" i="122"/>
  <c r="F216" i="122"/>
  <c r="F217" i="122"/>
  <c r="F218" i="122"/>
  <c r="F219" i="122"/>
  <c r="F220" i="122"/>
  <c r="F221" i="122"/>
  <c r="F222" i="122"/>
  <c r="F223" i="122"/>
  <c r="F25" i="122"/>
  <c r="F24" i="122"/>
  <c r="B36" i="6" l="1"/>
  <c r="B37" i="6"/>
  <c r="B38" i="6"/>
  <c r="B39" i="6"/>
  <c r="B40" i="6"/>
  <c r="B41" i="6"/>
  <c r="B42" i="6"/>
  <c r="B43" i="6"/>
  <c r="B35" i="6"/>
  <c r="B34" i="6"/>
  <c r="E7" i="1"/>
  <c r="E6" i="1"/>
  <c r="AS223" i="138" l="1"/>
  <c r="AR223" i="138"/>
  <c r="AQ223" i="138"/>
  <c r="AP223" i="138"/>
  <c r="AM223" i="138"/>
  <c r="AL223" i="138"/>
  <c r="AK223" i="138"/>
  <c r="AJ223" i="138"/>
  <c r="AI223" i="138"/>
  <c r="AH223" i="138"/>
  <c r="AG223" i="138"/>
  <c r="AF223" i="138"/>
  <c r="AE223" i="138"/>
  <c r="AD223" i="138"/>
  <c r="AC223" i="138"/>
  <c r="AB223" i="138"/>
  <c r="AA223" i="138"/>
  <c r="Y223" i="138"/>
  <c r="X223" i="138"/>
  <c r="W223" i="138"/>
  <c r="V223" i="138"/>
  <c r="U223" i="138"/>
  <c r="E223" i="138"/>
  <c r="D223" i="138"/>
  <c r="C223" i="138"/>
  <c r="B223" i="138"/>
  <c r="A223" i="138"/>
  <c r="AS222" i="138"/>
  <c r="AR222" i="138"/>
  <c r="AQ222" i="138"/>
  <c r="AP222" i="138"/>
  <c r="AM222" i="138"/>
  <c r="AL222" i="138"/>
  <c r="AK222" i="138"/>
  <c r="AJ222" i="138"/>
  <c r="AI222" i="138"/>
  <c r="AH222" i="138"/>
  <c r="AG222" i="138"/>
  <c r="AF222" i="138"/>
  <c r="AE222" i="138"/>
  <c r="AD222" i="138"/>
  <c r="AC222" i="138"/>
  <c r="AB222" i="138"/>
  <c r="AA222" i="138"/>
  <c r="Y222" i="138"/>
  <c r="X222" i="138"/>
  <c r="W222" i="138"/>
  <c r="V222" i="138"/>
  <c r="U222" i="138"/>
  <c r="E222" i="138"/>
  <c r="D222" i="138"/>
  <c r="C222" i="138"/>
  <c r="B222" i="138"/>
  <c r="A222" i="138"/>
  <c r="AS221" i="138"/>
  <c r="AR221" i="138"/>
  <c r="AQ221" i="138"/>
  <c r="AP221" i="138"/>
  <c r="AM221" i="138"/>
  <c r="AL221" i="138"/>
  <c r="AK221" i="138"/>
  <c r="AJ221" i="138"/>
  <c r="AI221" i="138"/>
  <c r="AH221" i="138"/>
  <c r="AG221" i="138"/>
  <c r="AF221" i="138"/>
  <c r="AE221" i="138"/>
  <c r="AD221" i="138"/>
  <c r="AC221" i="138"/>
  <c r="AB221" i="138"/>
  <c r="AA221" i="138"/>
  <c r="Y221" i="138"/>
  <c r="X221" i="138"/>
  <c r="W221" i="138"/>
  <c r="V221" i="138"/>
  <c r="U221" i="138"/>
  <c r="E221" i="138"/>
  <c r="D221" i="138"/>
  <c r="C221" i="138"/>
  <c r="B221" i="138"/>
  <c r="A221" i="138"/>
  <c r="AS220" i="138"/>
  <c r="AR220" i="138"/>
  <c r="AQ220" i="138"/>
  <c r="AP220" i="138"/>
  <c r="AM220" i="138"/>
  <c r="AL220" i="138"/>
  <c r="AK220" i="138"/>
  <c r="AJ220" i="138"/>
  <c r="AI220" i="138"/>
  <c r="AH220" i="138"/>
  <c r="AG220" i="138"/>
  <c r="AF220" i="138"/>
  <c r="AE220" i="138"/>
  <c r="AD220" i="138"/>
  <c r="AC220" i="138"/>
  <c r="AB220" i="138"/>
  <c r="AA220" i="138"/>
  <c r="Y220" i="138"/>
  <c r="X220" i="138"/>
  <c r="W220" i="138"/>
  <c r="V220" i="138"/>
  <c r="U220" i="138"/>
  <c r="E220" i="138"/>
  <c r="D220" i="138"/>
  <c r="C220" i="138"/>
  <c r="B220" i="138"/>
  <c r="A220" i="138"/>
  <c r="AS219" i="138"/>
  <c r="AR219" i="138"/>
  <c r="AQ219" i="138"/>
  <c r="AP219" i="138"/>
  <c r="AM219" i="138"/>
  <c r="AL219" i="138"/>
  <c r="AK219" i="138"/>
  <c r="AJ219" i="138"/>
  <c r="AI219" i="138"/>
  <c r="AH219" i="138"/>
  <c r="AG219" i="138"/>
  <c r="AF219" i="138"/>
  <c r="AE219" i="138"/>
  <c r="AD219" i="138"/>
  <c r="AC219" i="138"/>
  <c r="AB219" i="138"/>
  <c r="AA219" i="138"/>
  <c r="Y219" i="138"/>
  <c r="X219" i="138"/>
  <c r="W219" i="138"/>
  <c r="V219" i="138"/>
  <c r="U219" i="138"/>
  <c r="E219" i="138"/>
  <c r="D219" i="138"/>
  <c r="C219" i="138"/>
  <c r="B219" i="138"/>
  <c r="A219" i="138"/>
  <c r="AS218" i="138"/>
  <c r="AR218" i="138"/>
  <c r="AQ218" i="138"/>
  <c r="AP218" i="138"/>
  <c r="AM218" i="138"/>
  <c r="AL218" i="138"/>
  <c r="AK218" i="138"/>
  <c r="AJ218" i="138"/>
  <c r="AI218" i="138"/>
  <c r="AH218" i="138"/>
  <c r="AG218" i="138"/>
  <c r="AF218" i="138"/>
  <c r="AE218" i="138"/>
  <c r="AD218" i="138"/>
  <c r="AC218" i="138"/>
  <c r="AB218" i="138"/>
  <c r="AA218" i="138"/>
  <c r="Y218" i="138"/>
  <c r="X218" i="138"/>
  <c r="W218" i="138"/>
  <c r="V218" i="138"/>
  <c r="U218" i="138"/>
  <c r="E218" i="138"/>
  <c r="D218" i="138"/>
  <c r="C218" i="138"/>
  <c r="B218" i="138"/>
  <c r="A218" i="138"/>
  <c r="AS217" i="138"/>
  <c r="AR217" i="138"/>
  <c r="AQ217" i="138"/>
  <c r="AP217" i="138"/>
  <c r="AM217" i="138"/>
  <c r="AL217" i="138"/>
  <c r="AK217" i="138"/>
  <c r="AJ217" i="138"/>
  <c r="AI217" i="138"/>
  <c r="AH217" i="138"/>
  <c r="AG217" i="138"/>
  <c r="AF217" i="138"/>
  <c r="AE217" i="138"/>
  <c r="AD217" i="138"/>
  <c r="AC217" i="138"/>
  <c r="AB217" i="138"/>
  <c r="AA217" i="138"/>
  <c r="Y217" i="138"/>
  <c r="X217" i="138"/>
  <c r="W217" i="138"/>
  <c r="V217" i="138"/>
  <c r="U217" i="138"/>
  <c r="E217" i="138"/>
  <c r="D217" i="138"/>
  <c r="C217" i="138"/>
  <c r="B217" i="138"/>
  <c r="A217" i="138"/>
  <c r="AS216" i="138"/>
  <c r="AR216" i="138"/>
  <c r="AQ216" i="138"/>
  <c r="AP216" i="138"/>
  <c r="AM216" i="138"/>
  <c r="AL216" i="138"/>
  <c r="AK216" i="138"/>
  <c r="AJ216" i="138"/>
  <c r="AI216" i="138"/>
  <c r="AH216" i="138"/>
  <c r="AG216" i="138"/>
  <c r="AF216" i="138"/>
  <c r="AE216" i="138"/>
  <c r="AD216" i="138"/>
  <c r="AC216" i="138"/>
  <c r="AB216" i="138"/>
  <c r="AA216" i="138"/>
  <c r="Y216" i="138"/>
  <c r="X216" i="138"/>
  <c r="W216" i="138"/>
  <c r="V216" i="138"/>
  <c r="U216" i="138"/>
  <c r="E216" i="138"/>
  <c r="D216" i="138"/>
  <c r="C216" i="138"/>
  <c r="B216" i="138"/>
  <c r="A216" i="138"/>
  <c r="AS215" i="138"/>
  <c r="AR215" i="138"/>
  <c r="AQ215" i="138"/>
  <c r="AP215" i="138"/>
  <c r="AM215" i="138"/>
  <c r="AL215" i="138"/>
  <c r="AK215" i="138"/>
  <c r="AJ215" i="138"/>
  <c r="AI215" i="138"/>
  <c r="AH215" i="138"/>
  <c r="AG215" i="138"/>
  <c r="AF215" i="138"/>
  <c r="AE215" i="138"/>
  <c r="AD215" i="138"/>
  <c r="AC215" i="138"/>
  <c r="AB215" i="138"/>
  <c r="AA215" i="138"/>
  <c r="Y215" i="138"/>
  <c r="X215" i="138"/>
  <c r="W215" i="138"/>
  <c r="V215" i="138"/>
  <c r="U215" i="138"/>
  <c r="E215" i="138"/>
  <c r="D215" i="138"/>
  <c r="C215" i="138"/>
  <c r="B215" i="138"/>
  <c r="A215" i="138"/>
  <c r="AS214" i="138"/>
  <c r="AR214" i="138"/>
  <c r="AQ214" i="138"/>
  <c r="AP214" i="138"/>
  <c r="AM214" i="138"/>
  <c r="AL214" i="138"/>
  <c r="AK214" i="138"/>
  <c r="AJ214" i="138"/>
  <c r="AI214" i="138"/>
  <c r="AH214" i="138"/>
  <c r="AG214" i="138"/>
  <c r="AF214" i="138"/>
  <c r="AE214" i="138"/>
  <c r="AD214" i="138"/>
  <c r="AC214" i="138"/>
  <c r="AB214" i="138"/>
  <c r="AA214" i="138"/>
  <c r="Y214" i="138"/>
  <c r="X214" i="138"/>
  <c r="W214" i="138"/>
  <c r="V214" i="138"/>
  <c r="U214" i="138"/>
  <c r="E214" i="138"/>
  <c r="D214" i="138"/>
  <c r="C214" i="138"/>
  <c r="B214" i="138"/>
  <c r="A214" i="138"/>
  <c r="AS213" i="138"/>
  <c r="AR213" i="138"/>
  <c r="AQ213" i="138"/>
  <c r="AP213" i="138"/>
  <c r="AM213" i="138"/>
  <c r="AL213" i="138"/>
  <c r="AK213" i="138"/>
  <c r="AJ213" i="138"/>
  <c r="AI213" i="138"/>
  <c r="AH213" i="138"/>
  <c r="AG213" i="138"/>
  <c r="AF213" i="138"/>
  <c r="AE213" i="138"/>
  <c r="AD213" i="138"/>
  <c r="AC213" i="138"/>
  <c r="AB213" i="138"/>
  <c r="AA213" i="138"/>
  <c r="Y213" i="138"/>
  <c r="X213" i="138"/>
  <c r="W213" i="138"/>
  <c r="V213" i="138"/>
  <c r="U213" i="138"/>
  <c r="E213" i="138"/>
  <c r="D213" i="138"/>
  <c r="C213" i="138"/>
  <c r="B213" i="138"/>
  <c r="A213" i="138"/>
  <c r="AS212" i="138"/>
  <c r="AR212" i="138"/>
  <c r="AQ212" i="138"/>
  <c r="AP212" i="138"/>
  <c r="AM212" i="138"/>
  <c r="AL212" i="138"/>
  <c r="AK212" i="138"/>
  <c r="AJ212" i="138"/>
  <c r="AI212" i="138"/>
  <c r="AH212" i="138"/>
  <c r="AG212" i="138"/>
  <c r="AF212" i="138"/>
  <c r="AE212" i="138"/>
  <c r="AD212" i="138"/>
  <c r="AC212" i="138"/>
  <c r="AB212" i="138"/>
  <c r="AA212" i="138"/>
  <c r="Y212" i="138"/>
  <c r="X212" i="138"/>
  <c r="W212" i="138"/>
  <c r="V212" i="138"/>
  <c r="U212" i="138"/>
  <c r="E212" i="138"/>
  <c r="D212" i="138"/>
  <c r="C212" i="138"/>
  <c r="B212" i="138"/>
  <c r="A212" i="138"/>
  <c r="AS211" i="138"/>
  <c r="AR211" i="138"/>
  <c r="AQ211" i="138"/>
  <c r="AP211" i="138"/>
  <c r="AM211" i="138"/>
  <c r="AL211" i="138"/>
  <c r="AK211" i="138"/>
  <c r="AJ211" i="138"/>
  <c r="AI211" i="138"/>
  <c r="AH211" i="138"/>
  <c r="AG211" i="138"/>
  <c r="AF211" i="138"/>
  <c r="AE211" i="138"/>
  <c r="AD211" i="138"/>
  <c r="AC211" i="138"/>
  <c r="AB211" i="138"/>
  <c r="AA211" i="138"/>
  <c r="Y211" i="138"/>
  <c r="X211" i="138"/>
  <c r="W211" i="138"/>
  <c r="V211" i="138"/>
  <c r="U211" i="138"/>
  <c r="E211" i="138"/>
  <c r="D211" i="138"/>
  <c r="C211" i="138"/>
  <c r="B211" i="138"/>
  <c r="A211" i="138"/>
  <c r="AS210" i="138"/>
  <c r="AR210" i="138"/>
  <c r="AQ210" i="138"/>
  <c r="AP210" i="138"/>
  <c r="AM210" i="138"/>
  <c r="AL210" i="138"/>
  <c r="AK210" i="138"/>
  <c r="AJ210" i="138"/>
  <c r="AI210" i="138"/>
  <c r="AH210" i="138"/>
  <c r="AG210" i="138"/>
  <c r="AF210" i="138"/>
  <c r="AE210" i="138"/>
  <c r="AD210" i="138"/>
  <c r="AC210" i="138"/>
  <c r="AB210" i="138"/>
  <c r="AA210" i="138"/>
  <c r="Y210" i="138"/>
  <c r="X210" i="138"/>
  <c r="W210" i="138"/>
  <c r="V210" i="138"/>
  <c r="U210" i="138"/>
  <c r="E210" i="138"/>
  <c r="D210" i="138"/>
  <c r="C210" i="138"/>
  <c r="B210" i="138"/>
  <c r="A210" i="138"/>
  <c r="AS209" i="138"/>
  <c r="AR209" i="138"/>
  <c r="AQ209" i="138"/>
  <c r="AP209" i="138"/>
  <c r="AM209" i="138"/>
  <c r="AL209" i="138"/>
  <c r="AK209" i="138"/>
  <c r="AJ209" i="138"/>
  <c r="AI209" i="138"/>
  <c r="AH209" i="138"/>
  <c r="AG209" i="138"/>
  <c r="AF209" i="138"/>
  <c r="AE209" i="138"/>
  <c r="AD209" i="138"/>
  <c r="AC209" i="138"/>
  <c r="AB209" i="138"/>
  <c r="AA209" i="138"/>
  <c r="Y209" i="138"/>
  <c r="X209" i="138"/>
  <c r="W209" i="138"/>
  <c r="V209" i="138"/>
  <c r="U209" i="138"/>
  <c r="E209" i="138"/>
  <c r="D209" i="138"/>
  <c r="C209" i="138"/>
  <c r="B209" i="138"/>
  <c r="A209" i="138"/>
  <c r="AS208" i="138"/>
  <c r="AR208" i="138"/>
  <c r="AQ208" i="138"/>
  <c r="AP208" i="138"/>
  <c r="AM208" i="138"/>
  <c r="AL208" i="138"/>
  <c r="AK208" i="138"/>
  <c r="AJ208" i="138"/>
  <c r="AI208" i="138"/>
  <c r="AH208" i="138"/>
  <c r="AG208" i="138"/>
  <c r="AF208" i="138"/>
  <c r="AE208" i="138"/>
  <c r="AD208" i="138"/>
  <c r="AC208" i="138"/>
  <c r="AB208" i="138"/>
  <c r="AA208" i="138"/>
  <c r="Y208" i="138"/>
  <c r="X208" i="138"/>
  <c r="W208" i="138"/>
  <c r="V208" i="138"/>
  <c r="U208" i="138"/>
  <c r="E208" i="138"/>
  <c r="D208" i="138"/>
  <c r="C208" i="138"/>
  <c r="B208" i="138"/>
  <c r="A208" i="138"/>
  <c r="AS207" i="138"/>
  <c r="AR207" i="138"/>
  <c r="AQ207" i="138"/>
  <c r="AP207" i="138"/>
  <c r="AM207" i="138"/>
  <c r="AL207" i="138"/>
  <c r="AK207" i="138"/>
  <c r="AJ207" i="138"/>
  <c r="AI207" i="138"/>
  <c r="AH207" i="138"/>
  <c r="AG207" i="138"/>
  <c r="AF207" i="138"/>
  <c r="AE207" i="138"/>
  <c r="AD207" i="138"/>
  <c r="AC207" i="138"/>
  <c r="AB207" i="138"/>
  <c r="AA207" i="138"/>
  <c r="Y207" i="138"/>
  <c r="X207" i="138"/>
  <c r="W207" i="138"/>
  <c r="V207" i="138"/>
  <c r="U207" i="138"/>
  <c r="E207" i="138"/>
  <c r="D207" i="138"/>
  <c r="C207" i="138"/>
  <c r="B207" i="138"/>
  <c r="A207" i="138"/>
  <c r="AS206" i="138"/>
  <c r="AR206" i="138"/>
  <c r="AQ206" i="138"/>
  <c r="AP206" i="138"/>
  <c r="AM206" i="138"/>
  <c r="AL206" i="138"/>
  <c r="AK206" i="138"/>
  <c r="AJ206" i="138"/>
  <c r="AI206" i="138"/>
  <c r="AH206" i="138"/>
  <c r="AG206" i="138"/>
  <c r="AF206" i="138"/>
  <c r="AE206" i="138"/>
  <c r="AD206" i="138"/>
  <c r="AC206" i="138"/>
  <c r="AB206" i="138"/>
  <c r="AA206" i="138"/>
  <c r="Y206" i="138"/>
  <c r="X206" i="138"/>
  <c r="W206" i="138"/>
  <c r="V206" i="138"/>
  <c r="U206" i="138"/>
  <c r="E206" i="138"/>
  <c r="D206" i="138"/>
  <c r="C206" i="138"/>
  <c r="B206" i="138"/>
  <c r="A206" i="138"/>
  <c r="AS205" i="138"/>
  <c r="AR205" i="138"/>
  <c r="AQ205" i="138"/>
  <c r="AP205" i="138"/>
  <c r="AM205" i="138"/>
  <c r="AL205" i="138"/>
  <c r="AK205" i="138"/>
  <c r="AJ205" i="138"/>
  <c r="AI205" i="138"/>
  <c r="AH205" i="138"/>
  <c r="AG205" i="138"/>
  <c r="AF205" i="138"/>
  <c r="AE205" i="138"/>
  <c r="AD205" i="138"/>
  <c r="AC205" i="138"/>
  <c r="AB205" i="138"/>
  <c r="AA205" i="138"/>
  <c r="Y205" i="138"/>
  <c r="X205" i="138"/>
  <c r="W205" i="138"/>
  <c r="V205" i="138"/>
  <c r="U205" i="138"/>
  <c r="E205" i="138"/>
  <c r="D205" i="138"/>
  <c r="C205" i="138"/>
  <c r="B205" i="138"/>
  <c r="A205" i="138"/>
  <c r="AS204" i="138"/>
  <c r="AR204" i="138"/>
  <c r="AQ204" i="138"/>
  <c r="AP204" i="138"/>
  <c r="AM204" i="138"/>
  <c r="AL204" i="138"/>
  <c r="AK204" i="138"/>
  <c r="AJ204" i="138"/>
  <c r="AI204" i="138"/>
  <c r="AH204" i="138"/>
  <c r="AG204" i="138"/>
  <c r="AF204" i="138"/>
  <c r="AE204" i="138"/>
  <c r="AD204" i="138"/>
  <c r="AC204" i="138"/>
  <c r="AB204" i="138"/>
  <c r="AA204" i="138"/>
  <c r="Y204" i="138"/>
  <c r="X204" i="138"/>
  <c r="W204" i="138"/>
  <c r="V204" i="138"/>
  <c r="U204" i="138"/>
  <c r="E204" i="138"/>
  <c r="D204" i="138"/>
  <c r="C204" i="138"/>
  <c r="B204" i="138"/>
  <c r="A204" i="138"/>
  <c r="AS203" i="138"/>
  <c r="AR203" i="138"/>
  <c r="AQ203" i="138"/>
  <c r="AP203" i="138"/>
  <c r="AM203" i="138"/>
  <c r="AL203" i="138"/>
  <c r="AK203" i="138"/>
  <c r="AJ203" i="138"/>
  <c r="AI203" i="138"/>
  <c r="AH203" i="138"/>
  <c r="AG203" i="138"/>
  <c r="AF203" i="138"/>
  <c r="AE203" i="138"/>
  <c r="AD203" i="138"/>
  <c r="AC203" i="138"/>
  <c r="AB203" i="138"/>
  <c r="AA203" i="138"/>
  <c r="Y203" i="138"/>
  <c r="X203" i="138"/>
  <c r="W203" i="138"/>
  <c r="V203" i="138"/>
  <c r="U203" i="138"/>
  <c r="E203" i="138"/>
  <c r="D203" i="138"/>
  <c r="C203" i="138"/>
  <c r="B203" i="138"/>
  <c r="A203" i="138"/>
  <c r="AS202" i="138"/>
  <c r="AR202" i="138"/>
  <c r="AQ202" i="138"/>
  <c r="AP202" i="138"/>
  <c r="AM202" i="138"/>
  <c r="AL202" i="138"/>
  <c r="AK202" i="138"/>
  <c r="AJ202" i="138"/>
  <c r="AI202" i="138"/>
  <c r="AH202" i="138"/>
  <c r="AG202" i="138"/>
  <c r="AF202" i="138"/>
  <c r="AE202" i="138"/>
  <c r="AD202" i="138"/>
  <c r="AC202" i="138"/>
  <c r="AB202" i="138"/>
  <c r="AA202" i="138"/>
  <c r="Y202" i="138"/>
  <c r="X202" i="138"/>
  <c r="W202" i="138"/>
  <c r="V202" i="138"/>
  <c r="U202" i="138"/>
  <c r="E202" i="138"/>
  <c r="D202" i="138"/>
  <c r="C202" i="138"/>
  <c r="B202" i="138"/>
  <c r="A202" i="138"/>
  <c r="AS201" i="138"/>
  <c r="AR201" i="138"/>
  <c r="AQ201" i="138"/>
  <c r="AP201" i="138"/>
  <c r="AM201" i="138"/>
  <c r="AL201" i="138"/>
  <c r="AK201" i="138"/>
  <c r="AJ201" i="138"/>
  <c r="AI201" i="138"/>
  <c r="AH201" i="138"/>
  <c r="AG201" i="138"/>
  <c r="AF201" i="138"/>
  <c r="AE201" i="138"/>
  <c r="AD201" i="138"/>
  <c r="AC201" i="138"/>
  <c r="AB201" i="138"/>
  <c r="AA201" i="138"/>
  <c r="Y201" i="138"/>
  <c r="X201" i="138"/>
  <c r="W201" i="138"/>
  <c r="V201" i="138"/>
  <c r="U201" i="138"/>
  <c r="E201" i="138"/>
  <c r="D201" i="138"/>
  <c r="C201" i="138"/>
  <c r="B201" i="138"/>
  <c r="A201" i="138"/>
  <c r="AS200" i="138"/>
  <c r="AR200" i="138"/>
  <c r="AQ200" i="138"/>
  <c r="AP200" i="138"/>
  <c r="AM200" i="138"/>
  <c r="AL200" i="138"/>
  <c r="AK200" i="138"/>
  <c r="AJ200" i="138"/>
  <c r="AI200" i="138"/>
  <c r="AH200" i="138"/>
  <c r="AG200" i="138"/>
  <c r="AF200" i="138"/>
  <c r="AE200" i="138"/>
  <c r="AD200" i="138"/>
  <c r="AC200" i="138"/>
  <c r="AB200" i="138"/>
  <c r="AA200" i="138"/>
  <c r="Y200" i="138"/>
  <c r="X200" i="138"/>
  <c r="W200" i="138"/>
  <c r="V200" i="138"/>
  <c r="U200" i="138"/>
  <c r="E200" i="138"/>
  <c r="D200" i="138"/>
  <c r="C200" i="138"/>
  <c r="B200" i="138"/>
  <c r="A200" i="138"/>
  <c r="AS199" i="138"/>
  <c r="AR199" i="138"/>
  <c r="AQ199" i="138"/>
  <c r="AP199" i="138"/>
  <c r="AM199" i="138"/>
  <c r="AL199" i="138"/>
  <c r="AK199" i="138"/>
  <c r="AJ199" i="138"/>
  <c r="AI199" i="138"/>
  <c r="AH199" i="138"/>
  <c r="AG199" i="138"/>
  <c r="AF199" i="138"/>
  <c r="AE199" i="138"/>
  <c r="AD199" i="138"/>
  <c r="AC199" i="138"/>
  <c r="AB199" i="138"/>
  <c r="AA199" i="138"/>
  <c r="Y199" i="138"/>
  <c r="X199" i="138"/>
  <c r="W199" i="138"/>
  <c r="V199" i="138"/>
  <c r="U199" i="138"/>
  <c r="E199" i="138"/>
  <c r="D199" i="138"/>
  <c r="C199" i="138"/>
  <c r="B199" i="138"/>
  <c r="A199" i="138"/>
  <c r="AS198" i="138"/>
  <c r="AR198" i="138"/>
  <c r="AQ198" i="138"/>
  <c r="AP198" i="138"/>
  <c r="AM198" i="138"/>
  <c r="AL198" i="138"/>
  <c r="AK198" i="138"/>
  <c r="AJ198" i="138"/>
  <c r="AI198" i="138"/>
  <c r="AH198" i="138"/>
  <c r="AG198" i="138"/>
  <c r="AF198" i="138"/>
  <c r="AE198" i="138"/>
  <c r="AD198" i="138"/>
  <c r="AC198" i="138"/>
  <c r="AB198" i="138"/>
  <c r="AA198" i="138"/>
  <c r="Y198" i="138"/>
  <c r="X198" i="138"/>
  <c r="W198" i="138"/>
  <c r="V198" i="138"/>
  <c r="U198" i="138"/>
  <c r="E198" i="138"/>
  <c r="D198" i="138"/>
  <c r="C198" i="138"/>
  <c r="B198" i="138"/>
  <c r="A198" i="138"/>
  <c r="AS197" i="138"/>
  <c r="AR197" i="138"/>
  <c r="AQ197" i="138"/>
  <c r="AP197" i="138"/>
  <c r="AM197" i="138"/>
  <c r="AL197" i="138"/>
  <c r="AK197" i="138"/>
  <c r="AJ197" i="138"/>
  <c r="AI197" i="138"/>
  <c r="AH197" i="138"/>
  <c r="AG197" i="138"/>
  <c r="AF197" i="138"/>
  <c r="AE197" i="138"/>
  <c r="AD197" i="138"/>
  <c r="AC197" i="138"/>
  <c r="AB197" i="138"/>
  <c r="AA197" i="138"/>
  <c r="Y197" i="138"/>
  <c r="X197" i="138"/>
  <c r="W197" i="138"/>
  <c r="V197" i="138"/>
  <c r="U197" i="138"/>
  <c r="E197" i="138"/>
  <c r="D197" i="138"/>
  <c r="C197" i="138"/>
  <c r="B197" i="138"/>
  <c r="A197" i="138"/>
  <c r="AS196" i="138"/>
  <c r="AR196" i="138"/>
  <c r="AQ196" i="138"/>
  <c r="AP196" i="138"/>
  <c r="AM196" i="138"/>
  <c r="AL196" i="138"/>
  <c r="AK196" i="138"/>
  <c r="AJ196" i="138"/>
  <c r="AI196" i="138"/>
  <c r="AH196" i="138"/>
  <c r="AG196" i="138"/>
  <c r="AF196" i="138"/>
  <c r="AE196" i="138"/>
  <c r="AD196" i="138"/>
  <c r="AC196" i="138"/>
  <c r="AB196" i="138"/>
  <c r="AA196" i="138"/>
  <c r="Y196" i="138"/>
  <c r="X196" i="138"/>
  <c r="W196" i="138"/>
  <c r="V196" i="138"/>
  <c r="U196" i="138"/>
  <c r="E196" i="138"/>
  <c r="D196" i="138"/>
  <c r="C196" i="138"/>
  <c r="B196" i="138"/>
  <c r="A196" i="138"/>
  <c r="AS195" i="138"/>
  <c r="AR195" i="138"/>
  <c r="AQ195" i="138"/>
  <c r="AP195" i="138"/>
  <c r="AM195" i="138"/>
  <c r="AL195" i="138"/>
  <c r="AK195" i="138"/>
  <c r="AJ195" i="138"/>
  <c r="AI195" i="138"/>
  <c r="AH195" i="138"/>
  <c r="AG195" i="138"/>
  <c r="AF195" i="138"/>
  <c r="AE195" i="138"/>
  <c r="AD195" i="138"/>
  <c r="AC195" i="138"/>
  <c r="AB195" i="138"/>
  <c r="AA195" i="138"/>
  <c r="Y195" i="138"/>
  <c r="X195" i="138"/>
  <c r="W195" i="138"/>
  <c r="V195" i="138"/>
  <c r="U195" i="138"/>
  <c r="E195" i="138"/>
  <c r="D195" i="138"/>
  <c r="C195" i="138"/>
  <c r="B195" i="138"/>
  <c r="A195" i="138"/>
  <c r="AS194" i="138"/>
  <c r="AR194" i="138"/>
  <c r="AQ194" i="138"/>
  <c r="AP194" i="138"/>
  <c r="AM194" i="138"/>
  <c r="AL194" i="138"/>
  <c r="AK194" i="138"/>
  <c r="AJ194" i="138"/>
  <c r="AI194" i="138"/>
  <c r="AH194" i="138"/>
  <c r="AG194" i="138"/>
  <c r="AF194" i="138"/>
  <c r="AE194" i="138"/>
  <c r="AD194" i="138"/>
  <c r="AC194" i="138"/>
  <c r="AB194" i="138"/>
  <c r="AA194" i="138"/>
  <c r="Y194" i="138"/>
  <c r="X194" i="138"/>
  <c r="W194" i="138"/>
  <c r="V194" i="138"/>
  <c r="U194" i="138"/>
  <c r="E194" i="138"/>
  <c r="D194" i="138"/>
  <c r="C194" i="138"/>
  <c r="B194" i="138"/>
  <c r="A194" i="138"/>
  <c r="AS193" i="138"/>
  <c r="AR193" i="138"/>
  <c r="AQ193" i="138"/>
  <c r="AP193" i="138"/>
  <c r="AM193" i="138"/>
  <c r="AL193" i="138"/>
  <c r="AK193" i="138"/>
  <c r="AJ193" i="138"/>
  <c r="AI193" i="138"/>
  <c r="AH193" i="138"/>
  <c r="AG193" i="138"/>
  <c r="AF193" i="138"/>
  <c r="AE193" i="138"/>
  <c r="AD193" i="138"/>
  <c r="AC193" i="138"/>
  <c r="AB193" i="138"/>
  <c r="AA193" i="138"/>
  <c r="Y193" i="138"/>
  <c r="X193" i="138"/>
  <c r="W193" i="138"/>
  <c r="V193" i="138"/>
  <c r="U193" i="138"/>
  <c r="E193" i="138"/>
  <c r="D193" i="138"/>
  <c r="C193" i="138"/>
  <c r="B193" i="138"/>
  <c r="A193" i="138"/>
  <c r="AS192" i="138"/>
  <c r="AR192" i="138"/>
  <c r="AQ192" i="138"/>
  <c r="AP192" i="138"/>
  <c r="AM192" i="138"/>
  <c r="AL192" i="138"/>
  <c r="AK192" i="138"/>
  <c r="AJ192" i="138"/>
  <c r="AI192" i="138"/>
  <c r="AH192" i="138"/>
  <c r="AG192" i="138"/>
  <c r="AF192" i="138"/>
  <c r="AE192" i="138"/>
  <c r="AD192" i="138"/>
  <c r="AC192" i="138"/>
  <c r="AB192" i="138"/>
  <c r="AA192" i="138"/>
  <c r="Y192" i="138"/>
  <c r="X192" i="138"/>
  <c r="W192" i="138"/>
  <c r="V192" i="138"/>
  <c r="U192" i="138"/>
  <c r="E192" i="138"/>
  <c r="D192" i="138"/>
  <c r="C192" i="138"/>
  <c r="B192" i="138"/>
  <c r="A192" i="138"/>
  <c r="AS191" i="138"/>
  <c r="AR191" i="138"/>
  <c r="AQ191" i="138"/>
  <c r="AP191" i="138"/>
  <c r="AM191" i="138"/>
  <c r="AL191" i="138"/>
  <c r="AK191" i="138"/>
  <c r="AJ191" i="138"/>
  <c r="AI191" i="138"/>
  <c r="AH191" i="138"/>
  <c r="AG191" i="138"/>
  <c r="AF191" i="138"/>
  <c r="AE191" i="138"/>
  <c r="AD191" i="138"/>
  <c r="AC191" i="138"/>
  <c r="AB191" i="138"/>
  <c r="AA191" i="138"/>
  <c r="Y191" i="138"/>
  <c r="X191" i="138"/>
  <c r="W191" i="138"/>
  <c r="V191" i="138"/>
  <c r="U191" i="138"/>
  <c r="E191" i="138"/>
  <c r="D191" i="138"/>
  <c r="C191" i="138"/>
  <c r="B191" i="138"/>
  <c r="A191" i="138"/>
  <c r="AS190" i="138"/>
  <c r="AR190" i="138"/>
  <c r="AQ190" i="138"/>
  <c r="AP190" i="138"/>
  <c r="AM190" i="138"/>
  <c r="AL190" i="138"/>
  <c r="AK190" i="138"/>
  <c r="AJ190" i="138"/>
  <c r="AI190" i="138"/>
  <c r="AH190" i="138"/>
  <c r="AG190" i="138"/>
  <c r="AF190" i="138"/>
  <c r="AE190" i="138"/>
  <c r="AD190" i="138"/>
  <c r="AC190" i="138"/>
  <c r="AB190" i="138"/>
  <c r="AA190" i="138"/>
  <c r="Y190" i="138"/>
  <c r="X190" i="138"/>
  <c r="W190" i="138"/>
  <c r="V190" i="138"/>
  <c r="U190" i="138"/>
  <c r="E190" i="138"/>
  <c r="D190" i="138"/>
  <c r="C190" i="138"/>
  <c r="B190" i="138"/>
  <c r="A190" i="138"/>
  <c r="AS189" i="138"/>
  <c r="AR189" i="138"/>
  <c r="AQ189" i="138"/>
  <c r="AP189" i="138"/>
  <c r="AM189" i="138"/>
  <c r="AL189" i="138"/>
  <c r="AK189" i="138"/>
  <c r="AJ189" i="138"/>
  <c r="AI189" i="138"/>
  <c r="AH189" i="138"/>
  <c r="AG189" i="138"/>
  <c r="AF189" i="138"/>
  <c r="AE189" i="138"/>
  <c r="AD189" i="138"/>
  <c r="AC189" i="138"/>
  <c r="AB189" i="138"/>
  <c r="AA189" i="138"/>
  <c r="Y189" i="138"/>
  <c r="X189" i="138"/>
  <c r="W189" i="138"/>
  <c r="V189" i="138"/>
  <c r="U189" i="138"/>
  <c r="E189" i="138"/>
  <c r="D189" i="138"/>
  <c r="C189" i="138"/>
  <c r="B189" i="138"/>
  <c r="A189" i="138"/>
  <c r="AS188" i="138"/>
  <c r="AR188" i="138"/>
  <c r="AQ188" i="138"/>
  <c r="AP188" i="138"/>
  <c r="AM188" i="138"/>
  <c r="AL188" i="138"/>
  <c r="AK188" i="138"/>
  <c r="AJ188" i="138"/>
  <c r="AI188" i="138"/>
  <c r="AH188" i="138"/>
  <c r="AG188" i="138"/>
  <c r="AF188" i="138"/>
  <c r="AE188" i="138"/>
  <c r="AD188" i="138"/>
  <c r="AC188" i="138"/>
  <c r="AB188" i="138"/>
  <c r="AA188" i="138"/>
  <c r="Y188" i="138"/>
  <c r="X188" i="138"/>
  <c r="W188" i="138"/>
  <c r="V188" i="138"/>
  <c r="U188" i="138"/>
  <c r="E188" i="138"/>
  <c r="D188" i="138"/>
  <c r="C188" i="138"/>
  <c r="B188" i="138"/>
  <c r="A188" i="138"/>
  <c r="AS187" i="138"/>
  <c r="AR187" i="138"/>
  <c r="AQ187" i="138"/>
  <c r="AP187" i="138"/>
  <c r="AM187" i="138"/>
  <c r="AL187" i="138"/>
  <c r="AK187" i="138"/>
  <c r="AJ187" i="138"/>
  <c r="AI187" i="138"/>
  <c r="AH187" i="138"/>
  <c r="AG187" i="138"/>
  <c r="AF187" i="138"/>
  <c r="AE187" i="138"/>
  <c r="AD187" i="138"/>
  <c r="AC187" i="138"/>
  <c r="AB187" i="138"/>
  <c r="AA187" i="138"/>
  <c r="Y187" i="138"/>
  <c r="X187" i="138"/>
  <c r="W187" i="138"/>
  <c r="V187" i="138"/>
  <c r="U187" i="138"/>
  <c r="E187" i="138"/>
  <c r="D187" i="138"/>
  <c r="C187" i="138"/>
  <c r="B187" i="138"/>
  <c r="A187" i="138"/>
  <c r="AS186" i="138"/>
  <c r="AR186" i="138"/>
  <c r="AQ186" i="138"/>
  <c r="AP186" i="138"/>
  <c r="AM186" i="138"/>
  <c r="AL186" i="138"/>
  <c r="AK186" i="138"/>
  <c r="AJ186" i="138"/>
  <c r="AI186" i="138"/>
  <c r="AH186" i="138"/>
  <c r="AG186" i="138"/>
  <c r="AF186" i="138"/>
  <c r="AE186" i="138"/>
  <c r="AD186" i="138"/>
  <c r="AC186" i="138"/>
  <c r="AB186" i="138"/>
  <c r="AA186" i="138"/>
  <c r="Y186" i="138"/>
  <c r="X186" i="138"/>
  <c r="W186" i="138"/>
  <c r="V186" i="138"/>
  <c r="U186" i="138"/>
  <c r="E186" i="138"/>
  <c r="D186" i="138"/>
  <c r="C186" i="138"/>
  <c r="B186" i="138"/>
  <c r="A186" i="138"/>
  <c r="AS185" i="138"/>
  <c r="AR185" i="138"/>
  <c r="AQ185" i="138"/>
  <c r="AP185" i="138"/>
  <c r="AM185" i="138"/>
  <c r="AL185" i="138"/>
  <c r="AK185" i="138"/>
  <c r="AJ185" i="138"/>
  <c r="AI185" i="138"/>
  <c r="AH185" i="138"/>
  <c r="AG185" i="138"/>
  <c r="AF185" i="138"/>
  <c r="AE185" i="138"/>
  <c r="AD185" i="138"/>
  <c r="AC185" i="138"/>
  <c r="AB185" i="138"/>
  <c r="AA185" i="138"/>
  <c r="Y185" i="138"/>
  <c r="X185" i="138"/>
  <c r="W185" i="138"/>
  <c r="V185" i="138"/>
  <c r="U185" i="138"/>
  <c r="E185" i="138"/>
  <c r="D185" i="138"/>
  <c r="C185" i="138"/>
  <c r="B185" i="138"/>
  <c r="A185" i="138"/>
  <c r="AS184" i="138"/>
  <c r="AR184" i="138"/>
  <c r="AQ184" i="138"/>
  <c r="AP184" i="138"/>
  <c r="AM184" i="138"/>
  <c r="AL184" i="138"/>
  <c r="AK184" i="138"/>
  <c r="AJ184" i="138"/>
  <c r="AI184" i="138"/>
  <c r="AH184" i="138"/>
  <c r="AG184" i="138"/>
  <c r="AF184" i="138"/>
  <c r="AE184" i="138"/>
  <c r="AD184" i="138"/>
  <c r="AC184" i="138"/>
  <c r="AB184" i="138"/>
  <c r="AA184" i="138"/>
  <c r="Y184" i="138"/>
  <c r="X184" i="138"/>
  <c r="W184" i="138"/>
  <c r="V184" i="138"/>
  <c r="U184" i="138"/>
  <c r="E184" i="138"/>
  <c r="D184" i="138"/>
  <c r="C184" i="138"/>
  <c r="B184" i="138"/>
  <c r="A184" i="138"/>
  <c r="AS183" i="138"/>
  <c r="AR183" i="138"/>
  <c r="AQ183" i="138"/>
  <c r="AP183" i="138"/>
  <c r="AM183" i="138"/>
  <c r="AL183" i="138"/>
  <c r="AK183" i="138"/>
  <c r="AJ183" i="138"/>
  <c r="AI183" i="138"/>
  <c r="AH183" i="138"/>
  <c r="AG183" i="138"/>
  <c r="AF183" i="138"/>
  <c r="AE183" i="138"/>
  <c r="AD183" i="138"/>
  <c r="AC183" i="138"/>
  <c r="AB183" i="138"/>
  <c r="AA183" i="138"/>
  <c r="Y183" i="138"/>
  <c r="X183" i="138"/>
  <c r="W183" i="138"/>
  <c r="V183" i="138"/>
  <c r="U183" i="138"/>
  <c r="E183" i="138"/>
  <c r="D183" i="138"/>
  <c r="C183" i="138"/>
  <c r="B183" i="138"/>
  <c r="A183" i="138"/>
  <c r="AS182" i="138"/>
  <c r="AR182" i="138"/>
  <c r="AQ182" i="138"/>
  <c r="AP182" i="138"/>
  <c r="AM182" i="138"/>
  <c r="AL182" i="138"/>
  <c r="AK182" i="138"/>
  <c r="AJ182" i="138"/>
  <c r="AI182" i="138"/>
  <c r="AH182" i="138"/>
  <c r="AG182" i="138"/>
  <c r="AF182" i="138"/>
  <c r="AE182" i="138"/>
  <c r="AD182" i="138"/>
  <c r="AC182" i="138"/>
  <c r="AB182" i="138"/>
  <c r="AA182" i="138"/>
  <c r="Y182" i="138"/>
  <c r="X182" i="138"/>
  <c r="W182" i="138"/>
  <c r="V182" i="138"/>
  <c r="U182" i="138"/>
  <c r="E182" i="138"/>
  <c r="D182" i="138"/>
  <c r="C182" i="138"/>
  <c r="B182" i="138"/>
  <c r="A182" i="138"/>
  <c r="AS181" i="138"/>
  <c r="AR181" i="138"/>
  <c r="AQ181" i="138"/>
  <c r="AP181" i="138"/>
  <c r="AM181" i="138"/>
  <c r="AL181" i="138"/>
  <c r="AK181" i="138"/>
  <c r="AJ181" i="138"/>
  <c r="AI181" i="138"/>
  <c r="AH181" i="138"/>
  <c r="AG181" i="138"/>
  <c r="AF181" i="138"/>
  <c r="AE181" i="138"/>
  <c r="AD181" i="138"/>
  <c r="AC181" i="138"/>
  <c r="AB181" i="138"/>
  <c r="AA181" i="138"/>
  <c r="Y181" i="138"/>
  <c r="X181" i="138"/>
  <c r="W181" i="138"/>
  <c r="V181" i="138"/>
  <c r="U181" i="138"/>
  <c r="E181" i="138"/>
  <c r="D181" i="138"/>
  <c r="C181" i="138"/>
  <c r="B181" i="138"/>
  <c r="A181" i="138"/>
  <c r="AS180" i="138"/>
  <c r="AR180" i="138"/>
  <c r="AQ180" i="138"/>
  <c r="AP180" i="138"/>
  <c r="AM180" i="138"/>
  <c r="AL180" i="138"/>
  <c r="AK180" i="138"/>
  <c r="AJ180" i="138"/>
  <c r="AI180" i="138"/>
  <c r="AH180" i="138"/>
  <c r="AG180" i="138"/>
  <c r="AF180" i="138"/>
  <c r="AE180" i="138"/>
  <c r="AD180" i="138"/>
  <c r="AC180" i="138"/>
  <c r="AB180" i="138"/>
  <c r="AA180" i="138"/>
  <c r="Y180" i="138"/>
  <c r="X180" i="138"/>
  <c r="W180" i="138"/>
  <c r="V180" i="138"/>
  <c r="U180" i="138"/>
  <c r="E180" i="138"/>
  <c r="D180" i="138"/>
  <c r="C180" i="138"/>
  <c r="B180" i="138"/>
  <c r="A180" i="138"/>
  <c r="AS179" i="138"/>
  <c r="AR179" i="138"/>
  <c r="AQ179" i="138"/>
  <c r="AP179" i="138"/>
  <c r="AM179" i="138"/>
  <c r="AL179" i="138"/>
  <c r="AK179" i="138"/>
  <c r="AJ179" i="138"/>
  <c r="AI179" i="138"/>
  <c r="AH179" i="138"/>
  <c r="AG179" i="138"/>
  <c r="AF179" i="138"/>
  <c r="AE179" i="138"/>
  <c r="AD179" i="138"/>
  <c r="AC179" i="138"/>
  <c r="AB179" i="138"/>
  <c r="AA179" i="138"/>
  <c r="Y179" i="138"/>
  <c r="X179" i="138"/>
  <c r="W179" i="138"/>
  <c r="V179" i="138"/>
  <c r="U179" i="138"/>
  <c r="E179" i="138"/>
  <c r="D179" i="138"/>
  <c r="C179" i="138"/>
  <c r="B179" i="138"/>
  <c r="A179" i="138"/>
  <c r="AS178" i="138"/>
  <c r="AR178" i="138"/>
  <c r="AQ178" i="138"/>
  <c r="AP178" i="138"/>
  <c r="AM178" i="138"/>
  <c r="AL178" i="138"/>
  <c r="AK178" i="138"/>
  <c r="AJ178" i="138"/>
  <c r="AI178" i="138"/>
  <c r="AH178" i="138"/>
  <c r="AG178" i="138"/>
  <c r="AF178" i="138"/>
  <c r="AE178" i="138"/>
  <c r="AD178" i="138"/>
  <c r="AC178" i="138"/>
  <c r="AB178" i="138"/>
  <c r="AA178" i="138"/>
  <c r="Y178" i="138"/>
  <c r="X178" i="138"/>
  <c r="W178" i="138"/>
  <c r="V178" i="138"/>
  <c r="U178" i="138"/>
  <c r="E178" i="138"/>
  <c r="D178" i="138"/>
  <c r="C178" i="138"/>
  <c r="B178" i="138"/>
  <c r="A178" i="138"/>
  <c r="AS177" i="138"/>
  <c r="AR177" i="138"/>
  <c r="AQ177" i="138"/>
  <c r="AP177" i="138"/>
  <c r="AM177" i="138"/>
  <c r="AL177" i="138"/>
  <c r="AK177" i="138"/>
  <c r="AJ177" i="138"/>
  <c r="AI177" i="138"/>
  <c r="AH177" i="138"/>
  <c r="AG177" i="138"/>
  <c r="AF177" i="138"/>
  <c r="AE177" i="138"/>
  <c r="AD177" i="138"/>
  <c r="AC177" i="138"/>
  <c r="AB177" i="138"/>
  <c r="AA177" i="138"/>
  <c r="Y177" i="138"/>
  <c r="X177" i="138"/>
  <c r="W177" i="138"/>
  <c r="V177" i="138"/>
  <c r="U177" i="138"/>
  <c r="E177" i="138"/>
  <c r="D177" i="138"/>
  <c r="C177" i="138"/>
  <c r="B177" i="138"/>
  <c r="A177" i="138"/>
  <c r="AS176" i="138"/>
  <c r="AR176" i="138"/>
  <c r="AQ176" i="138"/>
  <c r="AP176" i="138"/>
  <c r="AM176" i="138"/>
  <c r="AL176" i="138"/>
  <c r="AK176" i="138"/>
  <c r="AJ176" i="138"/>
  <c r="AI176" i="138"/>
  <c r="AH176" i="138"/>
  <c r="AG176" i="138"/>
  <c r="AF176" i="138"/>
  <c r="AE176" i="138"/>
  <c r="AD176" i="138"/>
  <c r="AC176" i="138"/>
  <c r="AB176" i="138"/>
  <c r="AA176" i="138"/>
  <c r="Y176" i="138"/>
  <c r="X176" i="138"/>
  <c r="W176" i="138"/>
  <c r="V176" i="138"/>
  <c r="U176" i="138"/>
  <c r="E176" i="138"/>
  <c r="D176" i="138"/>
  <c r="C176" i="138"/>
  <c r="B176" i="138"/>
  <c r="A176" i="138"/>
  <c r="AS175" i="138"/>
  <c r="AR175" i="138"/>
  <c r="AQ175" i="138"/>
  <c r="AP175" i="138"/>
  <c r="AM175" i="138"/>
  <c r="AL175" i="138"/>
  <c r="AK175" i="138"/>
  <c r="AJ175" i="138"/>
  <c r="AI175" i="138"/>
  <c r="AH175" i="138"/>
  <c r="AG175" i="138"/>
  <c r="AF175" i="138"/>
  <c r="AE175" i="138"/>
  <c r="AD175" i="138"/>
  <c r="AC175" i="138"/>
  <c r="AB175" i="138"/>
  <c r="AA175" i="138"/>
  <c r="Y175" i="138"/>
  <c r="X175" i="138"/>
  <c r="W175" i="138"/>
  <c r="V175" i="138"/>
  <c r="U175" i="138"/>
  <c r="E175" i="138"/>
  <c r="D175" i="138"/>
  <c r="C175" i="138"/>
  <c r="B175" i="138"/>
  <c r="A175" i="138"/>
  <c r="AS174" i="138"/>
  <c r="AR174" i="138"/>
  <c r="AQ174" i="138"/>
  <c r="AP174" i="138"/>
  <c r="AM174" i="138"/>
  <c r="AL174" i="138"/>
  <c r="AK174" i="138"/>
  <c r="AJ174" i="138"/>
  <c r="AI174" i="138"/>
  <c r="AH174" i="138"/>
  <c r="AG174" i="138"/>
  <c r="AF174" i="138"/>
  <c r="AE174" i="138"/>
  <c r="AD174" i="138"/>
  <c r="AC174" i="138"/>
  <c r="AB174" i="138"/>
  <c r="AA174" i="138"/>
  <c r="Y174" i="138"/>
  <c r="X174" i="138"/>
  <c r="W174" i="138"/>
  <c r="V174" i="138"/>
  <c r="U174" i="138"/>
  <c r="E174" i="138"/>
  <c r="D174" i="138"/>
  <c r="C174" i="138"/>
  <c r="B174" i="138"/>
  <c r="A174" i="138"/>
  <c r="AS173" i="138"/>
  <c r="AR173" i="138"/>
  <c r="AQ173" i="138"/>
  <c r="AP173" i="138"/>
  <c r="AM173" i="138"/>
  <c r="AL173" i="138"/>
  <c r="AK173" i="138"/>
  <c r="AJ173" i="138"/>
  <c r="AI173" i="138"/>
  <c r="AH173" i="138"/>
  <c r="AG173" i="138"/>
  <c r="AF173" i="138"/>
  <c r="AE173" i="138"/>
  <c r="AD173" i="138"/>
  <c r="AC173" i="138"/>
  <c r="AB173" i="138"/>
  <c r="AA173" i="138"/>
  <c r="Y173" i="138"/>
  <c r="X173" i="138"/>
  <c r="W173" i="138"/>
  <c r="V173" i="138"/>
  <c r="U173" i="138"/>
  <c r="E173" i="138"/>
  <c r="D173" i="138"/>
  <c r="C173" i="138"/>
  <c r="B173" i="138"/>
  <c r="A173" i="138"/>
  <c r="AS172" i="138"/>
  <c r="AR172" i="138"/>
  <c r="AQ172" i="138"/>
  <c r="AP172" i="138"/>
  <c r="AM172" i="138"/>
  <c r="AL172" i="138"/>
  <c r="AK172" i="138"/>
  <c r="AJ172" i="138"/>
  <c r="AI172" i="138"/>
  <c r="AH172" i="138"/>
  <c r="AG172" i="138"/>
  <c r="AF172" i="138"/>
  <c r="AE172" i="138"/>
  <c r="AD172" i="138"/>
  <c r="AC172" i="138"/>
  <c r="AB172" i="138"/>
  <c r="AA172" i="138"/>
  <c r="Y172" i="138"/>
  <c r="X172" i="138"/>
  <c r="W172" i="138"/>
  <c r="V172" i="138"/>
  <c r="U172" i="138"/>
  <c r="E172" i="138"/>
  <c r="D172" i="138"/>
  <c r="C172" i="138"/>
  <c r="B172" i="138"/>
  <c r="A172" i="138"/>
  <c r="AS171" i="138"/>
  <c r="AR171" i="138"/>
  <c r="AQ171" i="138"/>
  <c r="AP171" i="138"/>
  <c r="AM171" i="138"/>
  <c r="AL171" i="138"/>
  <c r="AK171" i="138"/>
  <c r="AJ171" i="138"/>
  <c r="AI171" i="138"/>
  <c r="AH171" i="138"/>
  <c r="AG171" i="138"/>
  <c r="AF171" i="138"/>
  <c r="AE171" i="138"/>
  <c r="AD171" i="138"/>
  <c r="AC171" i="138"/>
  <c r="AB171" i="138"/>
  <c r="AA171" i="138"/>
  <c r="Y171" i="138"/>
  <c r="X171" i="138"/>
  <c r="W171" i="138"/>
  <c r="V171" i="138"/>
  <c r="U171" i="138"/>
  <c r="E171" i="138"/>
  <c r="D171" i="138"/>
  <c r="C171" i="138"/>
  <c r="B171" i="138"/>
  <c r="A171" i="138"/>
  <c r="AS170" i="138"/>
  <c r="AR170" i="138"/>
  <c r="AQ170" i="138"/>
  <c r="AP170" i="138"/>
  <c r="AM170" i="138"/>
  <c r="AL170" i="138"/>
  <c r="AK170" i="138"/>
  <c r="AJ170" i="138"/>
  <c r="AI170" i="138"/>
  <c r="AH170" i="138"/>
  <c r="AG170" i="138"/>
  <c r="AF170" i="138"/>
  <c r="AE170" i="138"/>
  <c r="AD170" i="138"/>
  <c r="AC170" i="138"/>
  <c r="AB170" i="138"/>
  <c r="AA170" i="138"/>
  <c r="Y170" i="138"/>
  <c r="X170" i="138"/>
  <c r="W170" i="138"/>
  <c r="V170" i="138"/>
  <c r="U170" i="138"/>
  <c r="E170" i="138"/>
  <c r="D170" i="138"/>
  <c r="C170" i="138"/>
  <c r="B170" i="138"/>
  <c r="A170" i="138"/>
  <c r="AS169" i="138"/>
  <c r="AR169" i="138"/>
  <c r="AQ169" i="138"/>
  <c r="AP169" i="138"/>
  <c r="AM169" i="138"/>
  <c r="AL169" i="138"/>
  <c r="AK169" i="138"/>
  <c r="AJ169" i="138"/>
  <c r="AI169" i="138"/>
  <c r="AH169" i="138"/>
  <c r="AG169" i="138"/>
  <c r="AF169" i="138"/>
  <c r="AE169" i="138"/>
  <c r="AD169" i="138"/>
  <c r="AC169" i="138"/>
  <c r="AB169" i="138"/>
  <c r="AA169" i="138"/>
  <c r="Y169" i="138"/>
  <c r="X169" i="138"/>
  <c r="W169" i="138"/>
  <c r="V169" i="138"/>
  <c r="U169" i="138"/>
  <c r="E169" i="138"/>
  <c r="D169" i="138"/>
  <c r="C169" i="138"/>
  <c r="B169" i="138"/>
  <c r="A169" i="138"/>
  <c r="AS168" i="138"/>
  <c r="AR168" i="138"/>
  <c r="AQ168" i="138"/>
  <c r="AP168" i="138"/>
  <c r="AM168" i="138"/>
  <c r="AL168" i="138"/>
  <c r="AK168" i="138"/>
  <c r="AJ168" i="138"/>
  <c r="AI168" i="138"/>
  <c r="AH168" i="138"/>
  <c r="AG168" i="138"/>
  <c r="AF168" i="138"/>
  <c r="AE168" i="138"/>
  <c r="AD168" i="138"/>
  <c r="AC168" i="138"/>
  <c r="AB168" i="138"/>
  <c r="AA168" i="138"/>
  <c r="Y168" i="138"/>
  <c r="X168" i="138"/>
  <c r="W168" i="138"/>
  <c r="V168" i="138"/>
  <c r="U168" i="138"/>
  <c r="E168" i="138"/>
  <c r="D168" i="138"/>
  <c r="C168" i="138"/>
  <c r="B168" i="138"/>
  <c r="A168" i="138"/>
  <c r="AS167" i="138"/>
  <c r="AR167" i="138"/>
  <c r="AQ167" i="138"/>
  <c r="AP167" i="138"/>
  <c r="AM167" i="138"/>
  <c r="AL167" i="138"/>
  <c r="AK167" i="138"/>
  <c r="AJ167" i="138"/>
  <c r="AI167" i="138"/>
  <c r="AH167" i="138"/>
  <c r="AG167" i="138"/>
  <c r="AF167" i="138"/>
  <c r="AE167" i="138"/>
  <c r="AD167" i="138"/>
  <c r="AC167" i="138"/>
  <c r="AB167" i="138"/>
  <c r="AA167" i="138"/>
  <c r="Y167" i="138"/>
  <c r="X167" i="138"/>
  <c r="W167" i="138"/>
  <c r="V167" i="138"/>
  <c r="U167" i="138"/>
  <c r="E167" i="138"/>
  <c r="D167" i="138"/>
  <c r="C167" i="138"/>
  <c r="B167" i="138"/>
  <c r="A167" i="138"/>
  <c r="AS166" i="138"/>
  <c r="AR166" i="138"/>
  <c r="AQ166" i="138"/>
  <c r="AP166" i="138"/>
  <c r="AM166" i="138"/>
  <c r="AL166" i="138"/>
  <c r="AK166" i="138"/>
  <c r="AJ166" i="138"/>
  <c r="AI166" i="138"/>
  <c r="AH166" i="138"/>
  <c r="AG166" i="138"/>
  <c r="AF166" i="138"/>
  <c r="AE166" i="138"/>
  <c r="AD166" i="138"/>
  <c r="AC166" i="138"/>
  <c r="AB166" i="138"/>
  <c r="AA166" i="138"/>
  <c r="Y166" i="138"/>
  <c r="X166" i="138"/>
  <c r="W166" i="138"/>
  <c r="V166" i="138"/>
  <c r="U166" i="138"/>
  <c r="E166" i="138"/>
  <c r="D166" i="138"/>
  <c r="C166" i="138"/>
  <c r="B166" i="138"/>
  <c r="A166" i="138"/>
  <c r="AS165" i="138"/>
  <c r="AR165" i="138"/>
  <c r="AQ165" i="138"/>
  <c r="AP165" i="138"/>
  <c r="AM165" i="138"/>
  <c r="AL165" i="138"/>
  <c r="AK165" i="138"/>
  <c r="AJ165" i="138"/>
  <c r="AI165" i="138"/>
  <c r="AH165" i="138"/>
  <c r="AG165" i="138"/>
  <c r="AF165" i="138"/>
  <c r="AE165" i="138"/>
  <c r="AD165" i="138"/>
  <c r="AC165" i="138"/>
  <c r="AB165" i="138"/>
  <c r="AA165" i="138"/>
  <c r="Y165" i="138"/>
  <c r="X165" i="138"/>
  <c r="W165" i="138"/>
  <c r="V165" i="138"/>
  <c r="U165" i="138"/>
  <c r="E165" i="138"/>
  <c r="D165" i="138"/>
  <c r="C165" i="138"/>
  <c r="B165" i="138"/>
  <c r="A165" i="138"/>
  <c r="AS164" i="138"/>
  <c r="AR164" i="138"/>
  <c r="AQ164" i="138"/>
  <c r="AP164" i="138"/>
  <c r="AM164" i="138"/>
  <c r="AL164" i="138"/>
  <c r="AK164" i="138"/>
  <c r="AJ164" i="138"/>
  <c r="AI164" i="138"/>
  <c r="AH164" i="138"/>
  <c r="AG164" i="138"/>
  <c r="AF164" i="138"/>
  <c r="AE164" i="138"/>
  <c r="AD164" i="138"/>
  <c r="AC164" i="138"/>
  <c r="AB164" i="138"/>
  <c r="AA164" i="138"/>
  <c r="Y164" i="138"/>
  <c r="X164" i="138"/>
  <c r="W164" i="138"/>
  <c r="V164" i="138"/>
  <c r="U164" i="138"/>
  <c r="E164" i="138"/>
  <c r="D164" i="138"/>
  <c r="C164" i="138"/>
  <c r="B164" i="138"/>
  <c r="A164" i="138"/>
  <c r="AS163" i="138"/>
  <c r="AR163" i="138"/>
  <c r="AQ163" i="138"/>
  <c r="AP163" i="138"/>
  <c r="AM163" i="138"/>
  <c r="AL163" i="138"/>
  <c r="AK163" i="138"/>
  <c r="AJ163" i="138"/>
  <c r="AI163" i="138"/>
  <c r="AH163" i="138"/>
  <c r="AG163" i="138"/>
  <c r="AF163" i="138"/>
  <c r="AE163" i="138"/>
  <c r="AD163" i="138"/>
  <c r="AC163" i="138"/>
  <c r="AB163" i="138"/>
  <c r="AA163" i="138"/>
  <c r="Y163" i="138"/>
  <c r="X163" i="138"/>
  <c r="W163" i="138"/>
  <c r="V163" i="138"/>
  <c r="U163" i="138"/>
  <c r="E163" i="138"/>
  <c r="D163" i="138"/>
  <c r="C163" i="138"/>
  <c r="B163" i="138"/>
  <c r="A163" i="138"/>
  <c r="AS162" i="138"/>
  <c r="AR162" i="138"/>
  <c r="AQ162" i="138"/>
  <c r="AP162" i="138"/>
  <c r="AM162" i="138"/>
  <c r="AL162" i="138"/>
  <c r="AK162" i="138"/>
  <c r="AJ162" i="138"/>
  <c r="AI162" i="138"/>
  <c r="AH162" i="138"/>
  <c r="AG162" i="138"/>
  <c r="AF162" i="138"/>
  <c r="AE162" i="138"/>
  <c r="AD162" i="138"/>
  <c r="AC162" i="138"/>
  <c r="AB162" i="138"/>
  <c r="AA162" i="138"/>
  <c r="Y162" i="138"/>
  <c r="X162" i="138"/>
  <c r="W162" i="138"/>
  <c r="V162" i="138"/>
  <c r="U162" i="138"/>
  <c r="E162" i="138"/>
  <c r="D162" i="138"/>
  <c r="C162" i="138"/>
  <c r="B162" i="138"/>
  <c r="A162" i="138"/>
  <c r="AS161" i="138"/>
  <c r="AR161" i="138"/>
  <c r="AQ161" i="138"/>
  <c r="AP161" i="138"/>
  <c r="AM161" i="138"/>
  <c r="AL161" i="138"/>
  <c r="AK161" i="138"/>
  <c r="AJ161" i="138"/>
  <c r="AI161" i="138"/>
  <c r="AH161" i="138"/>
  <c r="AG161" i="138"/>
  <c r="AF161" i="138"/>
  <c r="AE161" i="138"/>
  <c r="AD161" i="138"/>
  <c r="AC161" i="138"/>
  <c r="AB161" i="138"/>
  <c r="AA161" i="138"/>
  <c r="Y161" i="138"/>
  <c r="X161" i="138"/>
  <c r="W161" i="138"/>
  <c r="V161" i="138"/>
  <c r="U161" i="138"/>
  <c r="E161" i="138"/>
  <c r="D161" i="138"/>
  <c r="C161" i="138"/>
  <c r="B161" i="138"/>
  <c r="A161" i="138"/>
  <c r="AS160" i="138"/>
  <c r="AR160" i="138"/>
  <c r="AQ160" i="138"/>
  <c r="AP160" i="138"/>
  <c r="AM160" i="138"/>
  <c r="AL160" i="138"/>
  <c r="AK160" i="138"/>
  <c r="AJ160" i="138"/>
  <c r="AI160" i="138"/>
  <c r="AH160" i="138"/>
  <c r="AG160" i="138"/>
  <c r="AF160" i="138"/>
  <c r="AE160" i="138"/>
  <c r="AD160" i="138"/>
  <c r="AC160" i="138"/>
  <c r="AB160" i="138"/>
  <c r="AA160" i="138"/>
  <c r="Y160" i="138"/>
  <c r="X160" i="138"/>
  <c r="W160" i="138"/>
  <c r="V160" i="138"/>
  <c r="U160" i="138"/>
  <c r="E160" i="138"/>
  <c r="D160" i="138"/>
  <c r="C160" i="138"/>
  <c r="B160" i="138"/>
  <c r="A160" i="138"/>
  <c r="AS159" i="138"/>
  <c r="AR159" i="138"/>
  <c r="AQ159" i="138"/>
  <c r="AP159" i="138"/>
  <c r="AM159" i="138"/>
  <c r="AL159" i="138"/>
  <c r="AK159" i="138"/>
  <c r="AJ159" i="138"/>
  <c r="AI159" i="138"/>
  <c r="AH159" i="138"/>
  <c r="AG159" i="138"/>
  <c r="AF159" i="138"/>
  <c r="AE159" i="138"/>
  <c r="AD159" i="138"/>
  <c r="AC159" i="138"/>
  <c r="AB159" i="138"/>
  <c r="AA159" i="138"/>
  <c r="Y159" i="138"/>
  <c r="X159" i="138"/>
  <c r="W159" i="138"/>
  <c r="V159" i="138"/>
  <c r="U159" i="138"/>
  <c r="E159" i="138"/>
  <c r="D159" i="138"/>
  <c r="C159" i="138"/>
  <c r="B159" i="138"/>
  <c r="A159" i="138"/>
  <c r="AS158" i="138"/>
  <c r="AR158" i="138"/>
  <c r="AQ158" i="138"/>
  <c r="AP158" i="138"/>
  <c r="AM158" i="138"/>
  <c r="AL158" i="138"/>
  <c r="AK158" i="138"/>
  <c r="AJ158" i="138"/>
  <c r="AI158" i="138"/>
  <c r="AH158" i="138"/>
  <c r="AG158" i="138"/>
  <c r="AF158" i="138"/>
  <c r="AE158" i="138"/>
  <c r="AD158" i="138"/>
  <c r="AC158" i="138"/>
  <c r="AB158" i="138"/>
  <c r="AA158" i="138"/>
  <c r="Y158" i="138"/>
  <c r="X158" i="138"/>
  <c r="W158" i="138"/>
  <c r="V158" i="138"/>
  <c r="U158" i="138"/>
  <c r="E158" i="138"/>
  <c r="D158" i="138"/>
  <c r="C158" i="138"/>
  <c r="B158" i="138"/>
  <c r="A158" i="138"/>
  <c r="AS157" i="138"/>
  <c r="AR157" i="138"/>
  <c r="AQ157" i="138"/>
  <c r="AP157" i="138"/>
  <c r="AM157" i="138"/>
  <c r="AL157" i="138"/>
  <c r="AK157" i="138"/>
  <c r="AJ157" i="138"/>
  <c r="AI157" i="138"/>
  <c r="AH157" i="138"/>
  <c r="AG157" i="138"/>
  <c r="AF157" i="138"/>
  <c r="AE157" i="138"/>
  <c r="AD157" i="138"/>
  <c r="AC157" i="138"/>
  <c r="AB157" i="138"/>
  <c r="AA157" i="138"/>
  <c r="Y157" i="138"/>
  <c r="X157" i="138"/>
  <c r="W157" i="138"/>
  <c r="V157" i="138"/>
  <c r="U157" i="138"/>
  <c r="E157" i="138"/>
  <c r="D157" i="138"/>
  <c r="C157" i="138"/>
  <c r="B157" i="138"/>
  <c r="A157" i="138"/>
  <c r="AS156" i="138"/>
  <c r="AR156" i="138"/>
  <c r="AQ156" i="138"/>
  <c r="AP156" i="138"/>
  <c r="AM156" i="138"/>
  <c r="AL156" i="138"/>
  <c r="AK156" i="138"/>
  <c r="AJ156" i="138"/>
  <c r="AI156" i="138"/>
  <c r="AH156" i="138"/>
  <c r="AG156" i="138"/>
  <c r="AF156" i="138"/>
  <c r="AE156" i="138"/>
  <c r="AD156" i="138"/>
  <c r="AC156" i="138"/>
  <c r="AB156" i="138"/>
  <c r="AA156" i="138"/>
  <c r="Y156" i="138"/>
  <c r="X156" i="138"/>
  <c r="W156" i="138"/>
  <c r="V156" i="138"/>
  <c r="U156" i="138"/>
  <c r="E156" i="138"/>
  <c r="D156" i="138"/>
  <c r="C156" i="138"/>
  <c r="B156" i="138"/>
  <c r="A156" i="138"/>
  <c r="AS155" i="138"/>
  <c r="AR155" i="138"/>
  <c r="AQ155" i="138"/>
  <c r="AP155" i="138"/>
  <c r="AM155" i="138"/>
  <c r="AL155" i="138"/>
  <c r="AK155" i="138"/>
  <c r="AJ155" i="138"/>
  <c r="AI155" i="138"/>
  <c r="AH155" i="138"/>
  <c r="AG155" i="138"/>
  <c r="AF155" i="138"/>
  <c r="AE155" i="138"/>
  <c r="AD155" i="138"/>
  <c r="AC155" i="138"/>
  <c r="AB155" i="138"/>
  <c r="AA155" i="138"/>
  <c r="Y155" i="138"/>
  <c r="X155" i="138"/>
  <c r="W155" i="138"/>
  <c r="V155" i="138"/>
  <c r="U155" i="138"/>
  <c r="E155" i="138"/>
  <c r="D155" i="138"/>
  <c r="C155" i="138"/>
  <c r="B155" i="138"/>
  <c r="A155" i="138"/>
  <c r="AS154" i="138"/>
  <c r="AR154" i="138"/>
  <c r="AQ154" i="138"/>
  <c r="AP154" i="138"/>
  <c r="AM154" i="138"/>
  <c r="AL154" i="138"/>
  <c r="AK154" i="138"/>
  <c r="AJ154" i="138"/>
  <c r="AI154" i="138"/>
  <c r="AH154" i="138"/>
  <c r="AG154" i="138"/>
  <c r="AF154" i="138"/>
  <c r="AE154" i="138"/>
  <c r="AD154" i="138"/>
  <c r="AC154" i="138"/>
  <c r="AB154" i="138"/>
  <c r="AA154" i="138"/>
  <c r="Y154" i="138"/>
  <c r="X154" i="138"/>
  <c r="W154" i="138"/>
  <c r="V154" i="138"/>
  <c r="U154" i="138"/>
  <c r="E154" i="138"/>
  <c r="D154" i="138"/>
  <c r="C154" i="138"/>
  <c r="B154" i="138"/>
  <c r="A154" i="138"/>
  <c r="AS153" i="138"/>
  <c r="AR153" i="138"/>
  <c r="AQ153" i="138"/>
  <c r="AP153" i="138"/>
  <c r="AM153" i="138"/>
  <c r="AL153" i="138"/>
  <c r="AK153" i="138"/>
  <c r="AJ153" i="138"/>
  <c r="AI153" i="138"/>
  <c r="AH153" i="138"/>
  <c r="AG153" i="138"/>
  <c r="AF153" i="138"/>
  <c r="AE153" i="138"/>
  <c r="AD153" i="138"/>
  <c r="AC153" i="138"/>
  <c r="AB153" i="138"/>
  <c r="AA153" i="138"/>
  <c r="Y153" i="138"/>
  <c r="X153" i="138"/>
  <c r="W153" i="138"/>
  <c r="V153" i="138"/>
  <c r="U153" i="138"/>
  <c r="E153" i="138"/>
  <c r="D153" i="138"/>
  <c r="C153" i="138"/>
  <c r="B153" i="138"/>
  <c r="A153" i="138"/>
  <c r="AS152" i="138"/>
  <c r="AR152" i="138"/>
  <c r="AQ152" i="138"/>
  <c r="AP152" i="138"/>
  <c r="AM152" i="138"/>
  <c r="AL152" i="138"/>
  <c r="AK152" i="138"/>
  <c r="AJ152" i="138"/>
  <c r="AI152" i="138"/>
  <c r="AH152" i="138"/>
  <c r="AG152" i="138"/>
  <c r="AF152" i="138"/>
  <c r="AE152" i="138"/>
  <c r="AD152" i="138"/>
  <c r="AC152" i="138"/>
  <c r="AB152" i="138"/>
  <c r="AA152" i="138"/>
  <c r="Y152" i="138"/>
  <c r="X152" i="138"/>
  <c r="W152" i="138"/>
  <c r="V152" i="138"/>
  <c r="U152" i="138"/>
  <c r="E152" i="138"/>
  <c r="D152" i="138"/>
  <c r="C152" i="138"/>
  <c r="B152" i="138"/>
  <c r="A152" i="138"/>
  <c r="AS151" i="138"/>
  <c r="AR151" i="138"/>
  <c r="AQ151" i="138"/>
  <c r="AP151" i="138"/>
  <c r="AM151" i="138"/>
  <c r="AL151" i="138"/>
  <c r="AK151" i="138"/>
  <c r="AJ151" i="138"/>
  <c r="AI151" i="138"/>
  <c r="AH151" i="138"/>
  <c r="AG151" i="138"/>
  <c r="AF151" i="138"/>
  <c r="AE151" i="138"/>
  <c r="AD151" i="138"/>
  <c r="AC151" i="138"/>
  <c r="AB151" i="138"/>
  <c r="AA151" i="138"/>
  <c r="Y151" i="138"/>
  <c r="X151" i="138"/>
  <c r="W151" i="138"/>
  <c r="V151" i="138"/>
  <c r="U151" i="138"/>
  <c r="E151" i="138"/>
  <c r="D151" i="138"/>
  <c r="C151" i="138"/>
  <c r="B151" i="138"/>
  <c r="A151" i="138"/>
  <c r="AS150" i="138"/>
  <c r="AR150" i="138"/>
  <c r="AQ150" i="138"/>
  <c r="AP150" i="138"/>
  <c r="AM150" i="138"/>
  <c r="AL150" i="138"/>
  <c r="AK150" i="138"/>
  <c r="AJ150" i="138"/>
  <c r="AI150" i="138"/>
  <c r="AH150" i="138"/>
  <c r="AG150" i="138"/>
  <c r="AF150" i="138"/>
  <c r="AE150" i="138"/>
  <c r="AD150" i="138"/>
  <c r="AC150" i="138"/>
  <c r="AB150" i="138"/>
  <c r="AA150" i="138"/>
  <c r="Y150" i="138"/>
  <c r="X150" i="138"/>
  <c r="W150" i="138"/>
  <c r="V150" i="138"/>
  <c r="U150" i="138"/>
  <c r="E150" i="138"/>
  <c r="D150" i="138"/>
  <c r="C150" i="138"/>
  <c r="B150" i="138"/>
  <c r="A150" i="138"/>
  <c r="AS149" i="138"/>
  <c r="AR149" i="138"/>
  <c r="AQ149" i="138"/>
  <c r="AP149" i="138"/>
  <c r="AM149" i="138"/>
  <c r="AL149" i="138"/>
  <c r="AK149" i="138"/>
  <c r="AJ149" i="138"/>
  <c r="AI149" i="138"/>
  <c r="AH149" i="138"/>
  <c r="AG149" i="138"/>
  <c r="AF149" i="138"/>
  <c r="AE149" i="138"/>
  <c r="AD149" i="138"/>
  <c r="AC149" i="138"/>
  <c r="AB149" i="138"/>
  <c r="AA149" i="138"/>
  <c r="Y149" i="138"/>
  <c r="X149" i="138"/>
  <c r="W149" i="138"/>
  <c r="V149" i="138"/>
  <c r="U149" i="138"/>
  <c r="E149" i="138"/>
  <c r="D149" i="138"/>
  <c r="C149" i="138"/>
  <c r="B149" i="138"/>
  <c r="A149" i="138"/>
  <c r="AS148" i="138"/>
  <c r="AR148" i="138"/>
  <c r="AQ148" i="138"/>
  <c r="AP148" i="138"/>
  <c r="AM148" i="138"/>
  <c r="AL148" i="138"/>
  <c r="AK148" i="138"/>
  <c r="AJ148" i="138"/>
  <c r="AI148" i="138"/>
  <c r="AH148" i="138"/>
  <c r="AG148" i="138"/>
  <c r="AF148" i="138"/>
  <c r="AE148" i="138"/>
  <c r="AD148" i="138"/>
  <c r="AC148" i="138"/>
  <c r="AB148" i="138"/>
  <c r="AA148" i="138"/>
  <c r="Y148" i="138"/>
  <c r="X148" i="138"/>
  <c r="W148" i="138"/>
  <c r="V148" i="138"/>
  <c r="U148" i="138"/>
  <c r="E148" i="138"/>
  <c r="D148" i="138"/>
  <c r="C148" i="138"/>
  <c r="B148" i="138"/>
  <c r="A148" i="138"/>
  <c r="AS147" i="138"/>
  <c r="AR147" i="138"/>
  <c r="AQ147" i="138"/>
  <c r="AP147" i="138"/>
  <c r="AM147" i="138"/>
  <c r="AL147" i="138"/>
  <c r="AK147" i="138"/>
  <c r="AJ147" i="138"/>
  <c r="AI147" i="138"/>
  <c r="AH147" i="138"/>
  <c r="AG147" i="138"/>
  <c r="AF147" i="138"/>
  <c r="AE147" i="138"/>
  <c r="AD147" i="138"/>
  <c r="AC147" i="138"/>
  <c r="AB147" i="138"/>
  <c r="AA147" i="138"/>
  <c r="Y147" i="138"/>
  <c r="X147" i="138"/>
  <c r="W147" i="138"/>
  <c r="V147" i="138"/>
  <c r="U147" i="138"/>
  <c r="E147" i="138"/>
  <c r="D147" i="138"/>
  <c r="C147" i="138"/>
  <c r="B147" i="138"/>
  <c r="A147" i="138"/>
  <c r="AS146" i="138"/>
  <c r="AR146" i="138"/>
  <c r="AQ146" i="138"/>
  <c r="AP146" i="138"/>
  <c r="AM146" i="138"/>
  <c r="AL146" i="138"/>
  <c r="AK146" i="138"/>
  <c r="AJ146" i="138"/>
  <c r="AI146" i="138"/>
  <c r="AH146" i="138"/>
  <c r="AG146" i="138"/>
  <c r="AF146" i="138"/>
  <c r="AE146" i="138"/>
  <c r="AD146" i="138"/>
  <c r="AC146" i="138"/>
  <c r="AB146" i="138"/>
  <c r="AA146" i="138"/>
  <c r="Y146" i="138"/>
  <c r="X146" i="138"/>
  <c r="W146" i="138"/>
  <c r="V146" i="138"/>
  <c r="U146" i="138"/>
  <c r="E146" i="138"/>
  <c r="D146" i="138"/>
  <c r="C146" i="138"/>
  <c r="B146" i="138"/>
  <c r="A146" i="138"/>
  <c r="AS145" i="138"/>
  <c r="AR145" i="138"/>
  <c r="AQ145" i="138"/>
  <c r="AP145" i="138"/>
  <c r="AM145" i="138"/>
  <c r="AL145" i="138"/>
  <c r="AK145" i="138"/>
  <c r="AJ145" i="138"/>
  <c r="AI145" i="138"/>
  <c r="AH145" i="138"/>
  <c r="AG145" i="138"/>
  <c r="AF145" i="138"/>
  <c r="AE145" i="138"/>
  <c r="AD145" i="138"/>
  <c r="AC145" i="138"/>
  <c r="AB145" i="138"/>
  <c r="AA145" i="138"/>
  <c r="Y145" i="138"/>
  <c r="X145" i="138"/>
  <c r="W145" i="138"/>
  <c r="V145" i="138"/>
  <c r="U145" i="138"/>
  <c r="E145" i="138"/>
  <c r="D145" i="138"/>
  <c r="C145" i="138"/>
  <c r="B145" i="138"/>
  <c r="A145" i="138"/>
  <c r="AS144" i="138"/>
  <c r="AR144" i="138"/>
  <c r="AQ144" i="138"/>
  <c r="AP144" i="138"/>
  <c r="AM144" i="138"/>
  <c r="AL144" i="138"/>
  <c r="AK144" i="138"/>
  <c r="AJ144" i="138"/>
  <c r="AI144" i="138"/>
  <c r="AH144" i="138"/>
  <c r="AG144" i="138"/>
  <c r="AF144" i="138"/>
  <c r="AE144" i="138"/>
  <c r="AD144" i="138"/>
  <c r="AC144" i="138"/>
  <c r="AB144" i="138"/>
  <c r="AA144" i="138"/>
  <c r="Y144" i="138"/>
  <c r="X144" i="138"/>
  <c r="W144" i="138"/>
  <c r="V144" i="138"/>
  <c r="U144" i="138"/>
  <c r="E144" i="138"/>
  <c r="D144" i="138"/>
  <c r="C144" i="138"/>
  <c r="B144" i="138"/>
  <c r="A144" i="138"/>
  <c r="AS143" i="138"/>
  <c r="AR143" i="138"/>
  <c r="AQ143" i="138"/>
  <c r="AP143" i="138"/>
  <c r="AM143" i="138"/>
  <c r="AL143" i="138"/>
  <c r="AK143" i="138"/>
  <c r="AJ143" i="138"/>
  <c r="AI143" i="138"/>
  <c r="AH143" i="138"/>
  <c r="AG143" i="138"/>
  <c r="AF143" i="138"/>
  <c r="AE143" i="138"/>
  <c r="AD143" i="138"/>
  <c r="AC143" i="138"/>
  <c r="AB143" i="138"/>
  <c r="AA143" i="138"/>
  <c r="Y143" i="138"/>
  <c r="X143" i="138"/>
  <c r="W143" i="138"/>
  <c r="V143" i="138"/>
  <c r="U143" i="138"/>
  <c r="E143" i="138"/>
  <c r="D143" i="138"/>
  <c r="C143" i="138"/>
  <c r="B143" i="138"/>
  <c r="A143" i="138"/>
  <c r="AS142" i="138"/>
  <c r="AR142" i="138"/>
  <c r="AQ142" i="138"/>
  <c r="AP142" i="138"/>
  <c r="AM142" i="138"/>
  <c r="AL142" i="138"/>
  <c r="AK142" i="138"/>
  <c r="AJ142" i="138"/>
  <c r="AI142" i="138"/>
  <c r="AH142" i="138"/>
  <c r="AG142" i="138"/>
  <c r="AF142" i="138"/>
  <c r="AE142" i="138"/>
  <c r="AD142" i="138"/>
  <c r="AC142" i="138"/>
  <c r="AB142" i="138"/>
  <c r="AA142" i="138"/>
  <c r="Y142" i="138"/>
  <c r="X142" i="138"/>
  <c r="W142" i="138"/>
  <c r="V142" i="138"/>
  <c r="U142" i="138"/>
  <c r="E142" i="138"/>
  <c r="D142" i="138"/>
  <c r="C142" i="138"/>
  <c r="B142" i="138"/>
  <c r="A142" i="138"/>
  <c r="AS141" i="138"/>
  <c r="AR141" i="138"/>
  <c r="AQ141" i="138"/>
  <c r="AP141" i="138"/>
  <c r="AM141" i="138"/>
  <c r="AL141" i="138"/>
  <c r="AK141" i="138"/>
  <c r="AJ141" i="138"/>
  <c r="AI141" i="138"/>
  <c r="AH141" i="138"/>
  <c r="AG141" i="138"/>
  <c r="AF141" i="138"/>
  <c r="AE141" i="138"/>
  <c r="AD141" i="138"/>
  <c r="AC141" i="138"/>
  <c r="AB141" i="138"/>
  <c r="AA141" i="138"/>
  <c r="Y141" i="138"/>
  <c r="X141" i="138"/>
  <c r="W141" i="138"/>
  <c r="V141" i="138"/>
  <c r="U141" i="138"/>
  <c r="E141" i="138"/>
  <c r="D141" i="138"/>
  <c r="C141" i="138"/>
  <c r="B141" i="138"/>
  <c r="A141" i="138"/>
  <c r="AS140" i="138"/>
  <c r="AR140" i="138"/>
  <c r="AQ140" i="138"/>
  <c r="AP140" i="138"/>
  <c r="AM140" i="138"/>
  <c r="AL140" i="138"/>
  <c r="AK140" i="138"/>
  <c r="AJ140" i="138"/>
  <c r="AI140" i="138"/>
  <c r="AH140" i="138"/>
  <c r="AG140" i="138"/>
  <c r="AF140" i="138"/>
  <c r="AE140" i="138"/>
  <c r="AD140" i="138"/>
  <c r="AC140" i="138"/>
  <c r="AB140" i="138"/>
  <c r="AA140" i="138"/>
  <c r="Y140" i="138"/>
  <c r="X140" i="138"/>
  <c r="W140" i="138"/>
  <c r="V140" i="138"/>
  <c r="U140" i="138"/>
  <c r="E140" i="138"/>
  <c r="D140" i="138"/>
  <c r="C140" i="138"/>
  <c r="B140" i="138"/>
  <c r="A140" i="138"/>
  <c r="AS139" i="138"/>
  <c r="AR139" i="138"/>
  <c r="AQ139" i="138"/>
  <c r="AP139" i="138"/>
  <c r="AM139" i="138"/>
  <c r="AL139" i="138"/>
  <c r="AK139" i="138"/>
  <c r="AJ139" i="138"/>
  <c r="AI139" i="138"/>
  <c r="AH139" i="138"/>
  <c r="AG139" i="138"/>
  <c r="AF139" i="138"/>
  <c r="AE139" i="138"/>
  <c r="AD139" i="138"/>
  <c r="AC139" i="138"/>
  <c r="AB139" i="138"/>
  <c r="AA139" i="138"/>
  <c r="Y139" i="138"/>
  <c r="X139" i="138"/>
  <c r="W139" i="138"/>
  <c r="V139" i="138"/>
  <c r="U139" i="138"/>
  <c r="E139" i="138"/>
  <c r="D139" i="138"/>
  <c r="C139" i="138"/>
  <c r="B139" i="138"/>
  <c r="A139" i="138"/>
  <c r="AS138" i="138"/>
  <c r="AR138" i="138"/>
  <c r="AQ138" i="138"/>
  <c r="AP138" i="138"/>
  <c r="AM138" i="138"/>
  <c r="AL138" i="138"/>
  <c r="AK138" i="138"/>
  <c r="AJ138" i="138"/>
  <c r="AI138" i="138"/>
  <c r="AH138" i="138"/>
  <c r="AG138" i="138"/>
  <c r="AF138" i="138"/>
  <c r="AE138" i="138"/>
  <c r="AD138" i="138"/>
  <c r="AC138" i="138"/>
  <c r="AB138" i="138"/>
  <c r="AA138" i="138"/>
  <c r="Y138" i="138"/>
  <c r="X138" i="138"/>
  <c r="W138" i="138"/>
  <c r="V138" i="138"/>
  <c r="U138" i="138"/>
  <c r="E138" i="138"/>
  <c r="D138" i="138"/>
  <c r="C138" i="138"/>
  <c r="B138" i="138"/>
  <c r="A138" i="138"/>
  <c r="AS137" i="138"/>
  <c r="AR137" i="138"/>
  <c r="AQ137" i="138"/>
  <c r="AP137" i="138"/>
  <c r="AM137" i="138"/>
  <c r="AL137" i="138"/>
  <c r="AK137" i="138"/>
  <c r="AJ137" i="138"/>
  <c r="AI137" i="138"/>
  <c r="AH137" i="138"/>
  <c r="AG137" i="138"/>
  <c r="AF137" i="138"/>
  <c r="AE137" i="138"/>
  <c r="AD137" i="138"/>
  <c r="AC137" i="138"/>
  <c r="AB137" i="138"/>
  <c r="AA137" i="138"/>
  <c r="Y137" i="138"/>
  <c r="X137" i="138"/>
  <c r="W137" i="138"/>
  <c r="V137" i="138"/>
  <c r="U137" i="138"/>
  <c r="E137" i="138"/>
  <c r="D137" i="138"/>
  <c r="C137" i="138"/>
  <c r="B137" i="138"/>
  <c r="A137" i="138"/>
  <c r="AS136" i="138"/>
  <c r="AR136" i="138"/>
  <c r="AQ136" i="138"/>
  <c r="AP136" i="138"/>
  <c r="AM136" i="138"/>
  <c r="AL136" i="138"/>
  <c r="AK136" i="138"/>
  <c r="AJ136" i="138"/>
  <c r="AI136" i="138"/>
  <c r="AH136" i="138"/>
  <c r="AG136" i="138"/>
  <c r="AF136" i="138"/>
  <c r="AE136" i="138"/>
  <c r="AD136" i="138"/>
  <c r="AC136" i="138"/>
  <c r="AB136" i="138"/>
  <c r="AA136" i="138"/>
  <c r="Y136" i="138"/>
  <c r="X136" i="138"/>
  <c r="W136" i="138"/>
  <c r="V136" i="138"/>
  <c r="U136" i="138"/>
  <c r="E136" i="138"/>
  <c r="D136" i="138"/>
  <c r="C136" i="138"/>
  <c r="B136" i="138"/>
  <c r="A136" i="138"/>
  <c r="AS135" i="138"/>
  <c r="AR135" i="138"/>
  <c r="AQ135" i="138"/>
  <c r="AP135" i="138"/>
  <c r="AM135" i="138"/>
  <c r="AL135" i="138"/>
  <c r="AK135" i="138"/>
  <c r="AJ135" i="138"/>
  <c r="AI135" i="138"/>
  <c r="AH135" i="138"/>
  <c r="AG135" i="138"/>
  <c r="AF135" i="138"/>
  <c r="AE135" i="138"/>
  <c r="AD135" i="138"/>
  <c r="AC135" i="138"/>
  <c r="AB135" i="138"/>
  <c r="AA135" i="138"/>
  <c r="Y135" i="138"/>
  <c r="X135" i="138"/>
  <c r="W135" i="138"/>
  <c r="V135" i="138"/>
  <c r="U135" i="138"/>
  <c r="E135" i="138"/>
  <c r="D135" i="138"/>
  <c r="C135" i="138"/>
  <c r="B135" i="138"/>
  <c r="A135" i="138"/>
  <c r="AS134" i="138"/>
  <c r="AR134" i="138"/>
  <c r="AQ134" i="138"/>
  <c r="AP134" i="138"/>
  <c r="AM134" i="138"/>
  <c r="AL134" i="138"/>
  <c r="AK134" i="138"/>
  <c r="AJ134" i="138"/>
  <c r="AI134" i="138"/>
  <c r="AH134" i="138"/>
  <c r="AG134" i="138"/>
  <c r="AF134" i="138"/>
  <c r="AE134" i="138"/>
  <c r="AD134" i="138"/>
  <c r="AC134" i="138"/>
  <c r="AB134" i="138"/>
  <c r="AA134" i="138"/>
  <c r="Y134" i="138"/>
  <c r="X134" i="138"/>
  <c r="W134" i="138"/>
  <c r="V134" i="138"/>
  <c r="U134" i="138"/>
  <c r="E134" i="138"/>
  <c r="D134" i="138"/>
  <c r="C134" i="138"/>
  <c r="B134" i="138"/>
  <c r="A134" i="138"/>
  <c r="AS133" i="138"/>
  <c r="AR133" i="138"/>
  <c r="AQ133" i="138"/>
  <c r="AP133" i="138"/>
  <c r="AM133" i="138"/>
  <c r="AL133" i="138"/>
  <c r="AK133" i="138"/>
  <c r="AJ133" i="138"/>
  <c r="AI133" i="138"/>
  <c r="AH133" i="138"/>
  <c r="AG133" i="138"/>
  <c r="AF133" i="138"/>
  <c r="AE133" i="138"/>
  <c r="AD133" i="138"/>
  <c r="AC133" i="138"/>
  <c r="AB133" i="138"/>
  <c r="AA133" i="138"/>
  <c r="Y133" i="138"/>
  <c r="X133" i="138"/>
  <c r="W133" i="138"/>
  <c r="V133" i="138"/>
  <c r="U133" i="138"/>
  <c r="E133" i="138"/>
  <c r="D133" i="138"/>
  <c r="C133" i="138"/>
  <c r="B133" i="138"/>
  <c r="A133" i="138"/>
  <c r="AS132" i="138"/>
  <c r="AR132" i="138"/>
  <c r="AQ132" i="138"/>
  <c r="AP132" i="138"/>
  <c r="AM132" i="138"/>
  <c r="AL132" i="138"/>
  <c r="AK132" i="138"/>
  <c r="AJ132" i="138"/>
  <c r="AI132" i="138"/>
  <c r="AH132" i="138"/>
  <c r="AG132" i="138"/>
  <c r="AF132" i="138"/>
  <c r="AE132" i="138"/>
  <c r="AD132" i="138"/>
  <c r="AC132" i="138"/>
  <c r="AB132" i="138"/>
  <c r="AA132" i="138"/>
  <c r="Y132" i="138"/>
  <c r="X132" i="138"/>
  <c r="W132" i="138"/>
  <c r="V132" i="138"/>
  <c r="U132" i="138"/>
  <c r="E132" i="138"/>
  <c r="D132" i="138"/>
  <c r="C132" i="138"/>
  <c r="B132" i="138"/>
  <c r="A132" i="138"/>
  <c r="AS131" i="138"/>
  <c r="AR131" i="138"/>
  <c r="AQ131" i="138"/>
  <c r="AP131" i="138"/>
  <c r="AM131" i="138"/>
  <c r="AL131" i="138"/>
  <c r="AK131" i="138"/>
  <c r="AJ131" i="138"/>
  <c r="AI131" i="138"/>
  <c r="AH131" i="138"/>
  <c r="AG131" i="138"/>
  <c r="AF131" i="138"/>
  <c r="AE131" i="138"/>
  <c r="AD131" i="138"/>
  <c r="AC131" i="138"/>
  <c r="AB131" i="138"/>
  <c r="AA131" i="138"/>
  <c r="Y131" i="138"/>
  <c r="X131" i="138"/>
  <c r="W131" i="138"/>
  <c r="V131" i="138"/>
  <c r="U131" i="138"/>
  <c r="E131" i="138"/>
  <c r="D131" i="138"/>
  <c r="C131" i="138"/>
  <c r="B131" i="138"/>
  <c r="A131" i="138"/>
  <c r="AS130" i="138"/>
  <c r="AR130" i="138"/>
  <c r="AQ130" i="138"/>
  <c r="AP130" i="138"/>
  <c r="AM130" i="138"/>
  <c r="AL130" i="138"/>
  <c r="AK130" i="138"/>
  <c r="AJ130" i="138"/>
  <c r="AI130" i="138"/>
  <c r="AH130" i="138"/>
  <c r="AG130" i="138"/>
  <c r="AF130" i="138"/>
  <c r="AE130" i="138"/>
  <c r="AD130" i="138"/>
  <c r="AC130" i="138"/>
  <c r="AB130" i="138"/>
  <c r="AA130" i="138"/>
  <c r="Y130" i="138"/>
  <c r="X130" i="138"/>
  <c r="W130" i="138"/>
  <c r="V130" i="138"/>
  <c r="U130" i="138"/>
  <c r="E130" i="138"/>
  <c r="D130" i="138"/>
  <c r="C130" i="138"/>
  <c r="B130" i="138"/>
  <c r="A130" i="138"/>
  <c r="AS129" i="138"/>
  <c r="AR129" i="138"/>
  <c r="AQ129" i="138"/>
  <c r="AP129" i="138"/>
  <c r="AM129" i="138"/>
  <c r="AL129" i="138"/>
  <c r="AK129" i="138"/>
  <c r="AJ129" i="138"/>
  <c r="AI129" i="138"/>
  <c r="AH129" i="138"/>
  <c r="AG129" i="138"/>
  <c r="AF129" i="138"/>
  <c r="AE129" i="138"/>
  <c r="AD129" i="138"/>
  <c r="AC129" i="138"/>
  <c r="AB129" i="138"/>
  <c r="AA129" i="138"/>
  <c r="Y129" i="138"/>
  <c r="X129" i="138"/>
  <c r="W129" i="138"/>
  <c r="V129" i="138"/>
  <c r="U129" i="138"/>
  <c r="E129" i="138"/>
  <c r="D129" i="138"/>
  <c r="C129" i="138"/>
  <c r="B129" i="138"/>
  <c r="A129" i="138"/>
  <c r="AS128" i="138"/>
  <c r="AR128" i="138"/>
  <c r="AQ128" i="138"/>
  <c r="AP128" i="138"/>
  <c r="AM128" i="138"/>
  <c r="AL128" i="138"/>
  <c r="AK128" i="138"/>
  <c r="AJ128" i="138"/>
  <c r="AI128" i="138"/>
  <c r="AH128" i="138"/>
  <c r="AG128" i="138"/>
  <c r="AF128" i="138"/>
  <c r="AE128" i="138"/>
  <c r="AD128" i="138"/>
  <c r="AC128" i="138"/>
  <c r="AB128" i="138"/>
  <c r="AA128" i="138"/>
  <c r="Y128" i="138"/>
  <c r="X128" i="138"/>
  <c r="W128" i="138"/>
  <c r="V128" i="138"/>
  <c r="U128" i="138"/>
  <c r="E128" i="138"/>
  <c r="D128" i="138"/>
  <c r="C128" i="138"/>
  <c r="B128" i="138"/>
  <c r="A128" i="138"/>
  <c r="AS127" i="138"/>
  <c r="AR127" i="138"/>
  <c r="AQ127" i="138"/>
  <c r="AP127" i="138"/>
  <c r="AM127" i="138"/>
  <c r="AL127" i="138"/>
  <c r="AK127" i="138"/>
  <c r="AJ127" i="138"/>
  <c r="AI127" i="138"/>
  <c r="AH127" i="138"/>
  <c r="AG127" i="138"/>
  <c r="AF127" i="138"/>
  <c r="AE127" i="138"/>
  <c r="AD127" i="138"/>
  <c r="AC127" i="138"/>
  <c r="AB127" i="138"/>
  <c r="AA127" i="138"/>
  <c r="Y127" i="138"/>
  <c r="X127" i="138"/>
  <c r="W127" i="138"/>
  <c r="V127" i="138"/>
  <c r="U127" i="138"/>
  <c r="E127" i="138"/>
  <c r="D127" i="138"/>
  <c r="C127" i="138"/>
  <c r="B127" i="138"/>
  <c r="A127" i="138"/>
  <c r="AS126" i="138"/>
  <c r="AR126" i="138"/>
  <c r="AQ126" i="138"/>
  <c r="AP126" i="138"/>
  <c r="AM126" i="138"/>
  <c r="AL126" i="138"/>
  <c r="AK126" i="138"/>
  <c r="AJ126" i="138"/>
  <c r="AI126" i="138"/>
  <c r="AH126" i="138"/>
  <c r="AG126" i="138"/>
  <c r="AF126" i="138"/>
  <c r="AE126" i="138"/>
  <c r="AD126" i="138"/>
  <c r="AC126" i="138"/>
  <c r="AB126" i="138"/>
  <c r="AA126" i="138"/>
  <c r="Y126" i="138"/>
  <c r="X126" i="138"/>
  <c r="W126" i="138"/>
  <c r="V126" i="138"/>
  <c r="U126" i="138"/>
  <c r="E126" i="138"/>
  <c r="D126" i="138"/>
  <c r="C126" i="138"/>
  <c r="B126" i="138"/>
  <c r="A126" i="138"/>
  <c r="AS125" i="138"/>
  <c r="AR125" i="138"/>
  <c r="AQ125" i="138"/>
  <c r="AP125" i="138"/>
  <c r="AM125" i="138"/>
  <c r="AL125" i="138"/>
  <c r="AK125" i="138"/>
  <c r="AJ125" i="138"/>
  <c r="AI125" i="138"/>
  <c r="AH125" i="138"/>
  <c r="AG125" i="138"/>
  <c r="AF125" i="138"/>
  <c r="AE125" i="138"/>
  <c r="AD125" i="138"/>
  <c r="AC125" i="138"/>
  <c r="AB125" i="138"/>
  <c r="AA125" i="138"/>
  <c r="Y125" i="138"/>
  <c r="X125" i="138"/>
  <c r="W125" i="138"/>
  <c r="V125" i="138"/>
  <c r="U125" i="138"/>
  <c r="E125" i="138"/>
  <c r="D125" i="138"/>
  <c r="C125" i="138"/>
  <c r="B125" i="138"/>
  <c r="A125" i="138"/>
  <c r="AS124" i="138"/>
  <c r="AR124" i="138"/>
  <c r="AQ124" i="138"/>
  <c r="AP124" i="138"/>
  <c r="AM124" i="138"/>
  <c r="AL124" i="138"/>
  <c r="AK124" i="138"/>
  <c r="AJ124" i="138"/>
  <c r="AI124" i="138"/>
  <c r="AH124" i="138"/>
  <c r="AG124" i="138"/>
  <c r="AF124" i="138"/>
  <c r="AE124" i="138"/>
  <c r="AD124" i="138"/>
  <c r="AC124" i="138"/>
  <c r="AB124" i="138"/>
  <c r="AA124" i="138"/>
  <c r="Y124" i="138"/>
  <c r="X124" i="138"/>
  <c r="W124" i="138"/>
  <c r="V124" i="138"/>
  <c r="U124" i="138"/>
  <c r="E124" i="138"/>
  <c r="D124" i="138"/>
  <c r="C124" i="138"/>
  <c r="B124" i="138"/>
  <c r="A124" i="138"/>
  <c r="AS123" i="138"/>
  <c r="AR123" i="138"/>
  <c r="AQ123" i="138"/>
  <c r="AP123" i="138"/>
  <c r="AM123" i="138"/>
  <c r="AL123" i="138"/>
  <c r="AK123" i="138"/>
  <c r="AJ123" i="138"/>
  <c r="AI123" i="138"/>
  <c r="AH123" i="138"/>
  <c r="AG123" i="138"/>
  <c r="AF123" i="138"/>
  <c r="AE123" i="138"/>
  <c r="AD123" i="138"/>
  <c r="AC123" i="138"/>
  <c r="AB123" i="138"/>
  <c r="AA123" i="138"/>
  <c r="Y123" i="138"/>
  <c r="X123" i="138"/>
  <c r="W123" i="138"/>
  <c r="V123" i="138"/>
  <c r="U123" i="138"/>
  <c r="E123" i="138"/>
  <c r="D123" i="138"/>
  <c r="C123" i="138"/>
  <c r="B123" i="138"/>
  <c r="A123" i="138"/>
  <c r="AS122" i="138"/>
  <c r="AR122" i="138"/>
  <c r="AQ122" i="138"/>
  <c r="AP122" i="138"/>
  <c r="AM122" i="138"/>
  <c r="AL122" i="138"/>
  <c r="AK122" i="138"/>
  <c r="AJ122" i="138"/>
  <c r="AI122" i="138"/>
  <c r="AH122" i="138"/>
  <c r="AG122" i="138"/>
  <c r="AF122" i="138"/>
  <c r="AE122" i="138"/>
  <c r="AD122" i="138"/>
  <c r="AC122" i="138"/>
  <c r="AB122" i="138"/>
  <c r="AA122" i="138"/>
  <c r="Y122" i="138"/>
  <c r="X122" i="138"/>
  <c r="W122" i="138"/>
  <c r="V122" i="138"/>
  <c r="U122" i="138"/>
  <c r="E122" i="138"/>
  <c r="D122" i="138"/>
  <c r="C122" i="138"/>
  <c r="B122" i="138"/>
  <c r="A122" i="138"/>
  <c r="AS121" i="138"/>
  <c r="AR121" i="138"/>
  <c r="AQ121" i="138"/>
  <c r="AP121" i="138"/>
  <c r="AM121" i="138"/>
  <c r="AL121" i="138"/>
  <c r="AK121" i="138"/>
  <c r="AJ121" i="138"/>
  <c r="AI121" i="138"/>
  <c r="AH121" i="138"/>
  <c r="AG121" i="138"/>
  <c r="AF121" i="138"/>
  <c r="AE121" i="138"/>
  <c r="AD121" i="138"/>
  <c r="AC121" i="138"/>
  <c r="AB121" i="138"/>
  <c r="AA121" i="138"/>
  <c r="Y121" i="138"/>
  <c r="X121" i="138"/>
  <c r="W121" i="138"/>
  <c r="V121" i="138"/>
  <c r="U121" i="138"/>
  <c r="E121" i="138"/>
  <c r="D121" i="138"/>
  <c r="C121" i="138"/>
  <c r="B121" i="138"/>
  <c r="A121" i="138"/>
  <c r="AS120" i="138"/>
  <c r="AR120" i="138"/>
  <c r="AQ120" i="138"/>
  <c r="AP120" i="138"/>
  <c r="AM120" i="138"/>
  <c r="AL120" i="138"/>
  <c r="AK120" i="138"/>
  <c r="AJ120" i="138"/>
  <c r="AI120" i="138"/>
  <c r="AH120" i="138"/>
  <c r="AG120" i="138"/>
  <c r="AF120" i="138"/>
  <c r="AE120" i="138"/>
  <c r="AD120" i="138"/>
  <c r="AC120" i="138"/>
  <c r="AB120" i="138"/>
  <c r="AA120" i="138"/>
  <c r="Y120" i="138"/>
  <c r="X120" i="138"/>
  <c r="W120" i="138"/>
  <c r="V120" i="138"/>
  <c r="U120" i="138"/>
  <c r="E120" i="138"/>
  <c r="D120" i="138"/>
  <c r="C120" i="138"/>
  <c r="B120" i="138"/>
  <c r="A120" i="138"/>
  <c r="AS119" i="138"/>
  <c r="AR119" i="138"/>
  <c r="AQ119" i="138"/>
  <c r="AP119" i="138"/>
  <c r="AM119" i="138"/>
  <c r="AL119" i="138"/>
  <c r="AK119" i="138"/>
  <c r="AJ119" i="138"/>
  <c r="AI119" i="138"/>
  <c r="AH119" i="138"/>
  <c r="AG119" i="138"/>
  <c r="AF119" i="138"/>
  <c r="AE119" i="138"/>
  <c r="AD119" i="138"/>
  <c r="AC119" i="138"/>
  <c r="AB119" i="138"/>
  <c r="AA119" i="138"/>
  <c r="Y119" i="138"/>
  <c r="X119" i="138"/>
  <c r="W119" i="138"/>
  <c r="V119" i="138"/>
  <c r="U119" i="138"/>
  <c r="E119" i="138"/>
  <c r="D119" i="138"/>
  <c r="C119" i="138"/>
  <c r="B119" i="138"/>
  <c r="A119" i="138"/>
  <c r="AS118" i="138"/>
  <c r="AR118" i="138"/>
  <c r="AQ118" i="138"/>
  <c r="AP118" i="138"/>
  <c r="AM118" i="138"/>
  <c r="AL118" i="138"/>
  <c r="AK118" i="138"/>
  <c r="AJ118" i="138"/>
  <c r="AI118" i="138"/>
  <c r="AH118" i="138"/>
  <c r="AG118" i="138"/>
  <c r="AF118" i="138"/>
  <c r="AE118" i="138"/>
  <c r="AD118" i="138"/>
  <c r="AC118" i="138"/>
  <c r="AB118" i="138"/>
  <c r="AA118" i="138"/>
  <c r="Y118" i="138"/>
  <c r="X118" i="138"/>
  <c r="W118" i="138"/>
  <c r="V118" i="138"/>
  <c r="U118" i="138"/>
  <c r="E118" i="138"/>
  <c r="D118" i="138"/>
  <c r="C118" i="138"/>
  <c r="B118" i="138"/>
  <c r="A118" i="138"/>
  <c r="AS117" i="138"/>
  <c r="AR117" i="138"/>
  <c r="AQ117" i="138"/>
  <c r="AP117" i="138"/>
  <c r="AM117" i="138"/>
  <c r="AL117" i="138"/>
  <c r="AK117" i="138"/>
  <c r="AJ117" i="138"/>
  <c r="AI117" i="138"/>
  <c r="AH117" i="138"/>
  <c r="AG117" i="138"/>
  <c r="AF117" i="138"/>
  <c r="AE117" i="138"/>
  <c r="AD117" i="138"/>
  <c r="AC117" i="138"/>
  <c r="AB117" i="138"/>
  <c r="AA117" i="138"/>
  <c r="Y117" i="138"/>
  <c r="X117" i="138"/>
  <c r="W117" i="138"/>
  <c r="V117" i="138"/>
  <c r="U117" i="138"/>
  <c r="E117" i="138"/>
  <c r="D117" i="138"/>
  <c r="C117" i="138"/>
  <c r="B117" i="138"/>
  <c r="A117" i="138"/>
  <c r="AS116" i="138"/>
  <c r="AR116" i="138"/>
  <c r="AQ116" i="138"/>
  <c r="AP116" i="138"/>
  <c r="AM116" i="138"/>
  <c r="AL116" i="138"/>
  <c r="AK116" i="138"/>
  <c r="AJ116" i="138"/>
  <c r="AI116" i="138"/>
  <c r="AH116" i="138"/>
  <c r="AG116" i="138"/>
  <c r="AF116" i="138"/>
  <c r="AE116" i="138"/>
  <c r="AD116" i="138"/>
  <c r="AC116" i="138"/>
  <c r="AB116" i="138"/>
  <c r="AA116" i="138"/>
  <c r="Y116" i="138"/>
  <c r="X116" i="138"/>
  <c r="W116" i="138"/>
  <c r="V116" i="138"/>
  <c r="U116" i="138"/>
  <c r="E116" i="138"/>
  <c r="D116" i="138"/>
  <c r="C116" i="138"/>
  <c r="B116" i="138"/>
  <c r="A116" i="138"/>
  <c r="AS115" i="138"/>
  <c r="AR115" i="138"/>
  <c r="AQ115" i="138"/>
  <c r="AP115" i="138"/>
  <c r="AM115" i="138"/>
  <c r="AL115" i="138"/>
  <c r="AK115" i="138"/>
  <c r="AJ115" i="138"/>
  <c r="AI115" i="138"/>
  <c r="AH115" i="138"/>
  <c r="AG115" i="138"/>
  <c r="AF115" i="138"/>
  <c r="AE115" i="138"/>
  <c r="AD115" i="138"/>
  <c r="AC115" i="138"/>
  <c r="AB115" i="138"/>
  <c r="AA115" i="138"/>
  <c r="Y115" i="138"/>
  <c r="X115" i="138"/>
  <c r="W115" i="138"/>
  <c r="V115" i="138"/>
  <c r="U115" i="138"/>
  <c r="E115" i="138"/>
  <c r="D115" i="138"/>
  <c r="C115" i="138"/>
  <c r="B115" i="138"/>
  <c r="A115" i="138"/>
  <c r="AS114" i="138"/>
  <c r="AR114" i="138"/>
  <c r="AQ114" i="138"/>
  <c r="AP114" i="138"/>
  <c r="AM114" i="138"/>
  <c r="AL114" i="138"/>
  <c r="AK114" i="138"/>
  <c r="AJ114" i="138"/>
  <c r="AI114" i="138"/>
  <c r="AH114" i="138"/>
  <c r="AG114" i="138"/>
  <c r="AF114" i="138"/>
  <c r="AE114" i="138"/>
  <c r="AD114" i="138"/>
  <c r="AC114" i="138"/>
  <c r="AB114" i="138"/>
  <c r="AA114" i="138"/>
  <c r="Y114" i="138"/>
  <c r="X114" i="138"/>
  <c r="W114" i="138"/>
  <c r="V114" i="138"/>
  <c r="U114" i="138"/>
  <c r="E114" i="138"/>
  <c r="D114" i="138"/>
  <c r="C114" i="138"/>
  <c r="B114" i="138"/>
  <c r="A114" i="138"/>
  <c r="AS113" i="138"/>
  <c r="AR113" i="138"/>
  <c r="AQ113" i="138"/>
  <c r="AP113" i="138"/>
  <c r="AM113" i="138"/>
  <c r="AL113" i="138"/>
  <c r="AK113" i="138"/>
  <c r="AJ113" i="138"/>
  <c r="AI113" i="138"/>
  <c r="AH113" i="138"/>
  <c r="AG113" i="138"/>
  <c r="AF113" i="138"/>
  <c r="AE113" i="138"/>
  <c r="AD113" i="138"/>
  <c r="AC113" i="138"/>
  <c r="AB113" i="138"/>
  <c r="AA113" i="138"/>
  <c r="Y113" i="138"/>
  <c r="X113" i="138"/>
  <c r="W113" i="138"/>
  <c r="V113" i="138"/>
  <c r="U113" i="138"/>
  <c r="E113" i="138"/>
  <c r="D113" i="138"/>
  <c r="C113" i="138"/>
  <c r="B113" i="138"/>
  <c r="A113" i="138"/>
  <c r="AS112" i="138"/>
  <c r="AR112" i="138"/>
  <c r="AQ112" i="138"/>
  <c r="AP112" i="138"/>
  <c r="AM112" i="138"/>
  <c r="AL112" i="138"/>
  <c r="AK112" i="138"/>
  <c r="AJ112" i="138"/>
  <c r="AI112" i="138"/>
  <c r="AH112" i="138"/>
  <c r="AG112" i="138"/>
  <c r="AF112" i="138"/>
  <c r="AE112" i="138"/>
  <c r="AD112" i="138"/>
  <c r="AC112" i="138"/>
  <c r="AB112" i="138"/>
  <c r="AA112" i="138"/>
  <c r="Y112" i="138"/>
  <c r="X112" i="138"/>
  <c r="W112" i="138"/>
  <c r="V112" i="138"/>
  <c r="U112" i="138"/>
  <c r="E112" i="138"/>
  <c r="D112" i="138"/>
  <c r="C112" i="138"/>
  <c r="B112" i="138"/>
  <c r="A112" i="138"/>
  <c r="AS111" i="138"/>
  <c r="AR111" i="138"/>
  <c r="AQ111" i="138"/>
  <c r="AP111" i="138"/>
  <c r="AM111" i="138"/>
  <c r="AL111" i="138"/>
  <c r="AK111" i="138"/>
  <c r="AJ111" i="138"/>
  <c r="AI111" i="138"/>
  <c r="AH111" i="138"/>
  <c r="AG111" i="138"/>
  <c r="AF111" i="138"/>
  <c r="AE111" i="138"/>
  <c r="AD111" i="138"/>
  <c r="AC111" i="138"/>
  <c r="AB111" i="138"/>
  <c r="AA111" i="138"/>
  <c r="Y111" i="138"/>
  <c r="X111" i="138"/>
  <c r="W111" i="138"/>
  <c r="V111" i="138"/>
  <c r="U111" i="138"/>
  <c r="E111" i="138"/>
  <c r="D111" i="138"/>
  <c r="C111" i="138"/>
  <c r="B111" i="138"/>
  <c r="A111" i="138"/>
  <c r="AS110" i="138"/>
  <c r="AR110" i="138"/>
  <c r="AQ110" i="138"/>
  <c r="AP110" i="138"/>
  <c r="AM110" i="138"/>
  <c r="AL110" i="138"/>
  <c r="AK110" i="138"/>
  <c r="AJ110" i="138"/>
  <c r="AI110" i="138"/>
  <c r="AH110" i="138"/>
  <c r="AG110" i="138"/>
  <c r="AF110" i="138"/>
  <c r="AE110" i="138"/>
  <c r="AD110" i="138"/>
  <c r="AC110" i="138"/>
  <c r="AB110" i="138"/>
  <c r="AA110" i="138"/>
  <c r="Y110" i="138"/>
  <c r="X110" i="138"/>
  <c r="W110" i="138"/>
  <c r="V110" i="138"/>
  <c r="U110" i="138"/>
  <c r="E110" i="138"/>
  <c r="D110" i="138"/>
  <c r="C110" i="138"/>
  <c r="B110" i="138"/>
  <c r="A110" i="138"/>
  <c r="AS109" i="138"/>
  <c r="AR109" i="138"/>
  <c r="AQ109" i="138"/>
  <c r="AP109" i="138"/>
  <c r="AM109" i="138"/>
  <c r="AL109" i="138"/>
  <c r="AK109" i="138"/>
  <c r="AJ109" i="138"/>
  <c r="AI109" i="138"/>
  <c r="AH109" i="138"/>
  <c r="AG109" i="138"/>
  <c r="AF109" i="138"/>
  <c r="AE109" i="138"/>
  <c r="AD109" i="138"/>
  <c r="AC109" i="138"/>
  <c r="AB109" i="138"/>
  <c r="AA109" i="138"/>
  <c r="Y109" i="138"/>
  <c r="X109" i="138"/>
  <c r="W109" i="138"/>
  <c r="V109" i="138"/>
  <c r="U109" i="138"/>
  <c r="E109" i="138"/>
  <c r="D109" i="138"/>
  <c r="C109" i="138"/>
  <c r="B109" i="138"/>
  <c r="A109" i="138"/>
  <c r="AS108" i="138"/>
  <c r="AR108" i="138"/>
  <c r="AQ108" i="138"/>
  <c r="AP108" i="138"/>
  <c r="AM108" i="138"/>
  <c r="AL108" i="138"/>
  <c r="AK108" i="138"/>
  <c r="AJ108" i="138"/>
  <c r="AI108" i="138"/>
  <c r="AH108" i="138"/>
  <c r="AG108" i="138"/>
  <c r="AF108" i="138"/>
  <c r="AE108" i="138"/>
  <c r="AD108" i="138"/>
  <c r="AC108" i="138"/>
  <c r="AB108" i="138"/>
  <c r="AA108" i="138"/>
  <c r="Y108" i="138"/>
  <c r="X108" i="138"/>
  <c r="W108" i="138"/>
  <c r="V108" i="138"/>
  <c r="U108" i="138"/>
  <c r="E108" i="138"/>
  <c r="D108" i="138"/>
  <c r="C108" i="138"/>
  <c r="B108" i="138"/>
  <c r="A108" i="138"/>
  <c r="AS107" i="138"/>
  <c r="AR107" i="138"/>
  <c r="AQ107" i="138"/>
  <c r="AP107" i="138"/>
  <c r="AM107" i="138"/>
  <c r="AL107" i="138"/>
  <c r="AK107" i="138"/>
  <c r="AJ107" i="138"/>
  <c r="AI107" i="138"/>
  <c r="AH107" i="138"/>
  <c r="AG107" i="138"/>
  <c r="AF107" i="138"/>
  <c r="AE107" i="138"/>
  <c r="AD107" i="138"/>
  <c r="AC107" i="138"/>
  <c r="AB107" i="138"/>
  <c r="AA107" i="138"/>
  <c r="Y107" i="138"/>
  <c r="X107" i="138"/>
  <c r="W107" i="138"/>
  <c r="V107" i="138"/>
  <c r="U107" i="138"/>
  <c r="E107" i="138"/>
  <c r="D107" i="138"/>
  <c r="C107" i="138"/>
  <c r="B107" i="138"/>
  <c r="A107" i="138"/>
  <c r="AS106" i="138"/>
  <c r="AR106" i="138"/>
  <c r="AQ106" i="138"/>
  <c r="AP106" i="138"/>
  <c r="AM106" i="138"/>
  <c r="AL106" i="138"/>
  <c r="AK106" i="138"/>
  <c r="AJ106" i="138"/>
  <c r="AI106" i="138"/>
  <c r="AH106" i="138"/>
  <c r="AG106" i="138"/>
  <c r="AF106" i="138"/>
  <c r="AE106" i="138"/>
  <c r="AD106" i="138"/>
  <c r="AC106" i="138"/>
  <c r="AB106" i="138"/>
  <c r="AA106" i="138"/>
  <c r="Y106" i="138"/>
  <c r="X106" i="138"/>
  <c r="W106" i="138"/>
  <c r="V106" i="138"/>
  <c r="U106" i="138"/>
  <c r="E106" i="138"/>
  <c r="D106" i="138"/>
  <c r="C106" i="138"/>
  <c r="B106" i="138"/>
  <c r="A106" i="138"/>
  <c r="AS105" i="138"/>
  <c r="AR105" i="138"/>
  <c r="AQ105" i="138"/>
  <c r="AP105" i="138"/>
  <c r="AM105" i="138"/>
  <c r="AL105" i="138"/>
  <c r="AK105" i="138"/>
  <c r="AJ105" i="138"/>
  <c r="AI105" i="138"/>
  <c r="AH105" i="138"/>
  <c r="AG105" i="138"/>
  <c r="AF105" i="138"/>
  <c r="AE105" i="138"/>
  <c r="AD105" i="138"/>
  <c r="AC105" i="138"/>
  <c r="AB105" i="138"/>
  <c r="AA105" i="138"/>
  <c r="Y105" i="138"/>
  <c r="X105" i="138"/>
  <c r="W105" i="138"/>
  <c r="V105" i="138"/>
  <c r="U105" i="138"/>
  <c r="E105" i="138"/>
  <c r="D105" i="138"/>
  <c r="C105" i="138"/>
  <c r="B105" i="138"/>
  <c r="A105" i="138"/>
  <c r="AS104" i="138"/>
  <c r="AR104" i="138"/>
  <c r="AQ104" i="138"/>
  <c r="AP104" i="138"/>
  <c r="AM104" i="138"/>
  <c r="AL104" i="138"/>
  <c r="AK104" i="138"/>
  <c r="AJ104" i="138"/>
  <c r="AI104" i="138"/>
  <c r="AH104" i="138"/>
  <c r="AG104" i="138"/>
  <c r="AF104" i="138"/>
  <c r="AE104" i="138"/>
  <c r="AD104" i="138"/>
  <c r="AC104" i="138"/>
  <c r="AB104" i="138"/>
  <c r="AA104" i="138"/>
  <c r="Y104" i="138"/>
  <c r="X104" i="138"/>
  <c r="W104" i="138"/>
  <c r="V104" i="138"/>
  <c r="U104" i="138"/>
  <c r="E104" i="138"/>
  <c r="D104" i="138"/>
  <c r="C104" i="138"/>
  <c r="B104" i="138"/>
  <c r="A104" i="138"/>
  <c r="AS103" i="138"/>
  <c r="AR103" i="138"/>
  <c r="AQ103" i="138"/>
  <c r="AP103" i="138"/>
  <c r="AM103" i="138"/>
  <c r="AL103" i="138"/>
  <c r="AK103" i="138"/>
  <c r="AJ103" i="138"/>
  <c r="AI103" i="138"/>
  <c r="AH103" i="138"/>
  <c r="AG103" i="138"/>
  <c r="AF103" i="138"/>
  <c r="AE103" i="138"/>
  <c r="AD103" i="138"/>
  <c r="AC103" i="138"/>
  <c r="AB103" i="138"/>
  <c r="AA103" i="138"/>
  <c r="Y103" i="138"/>
  <c r="X103" i="138"/>
  <c r="W103" i="138"/>
  <c r="V103" i="138"/>
  <c r="U103" i="138"/>
  <c r="E103" i="138"/>
  <c r="D103" i="138"/>
  <c r="C103" i="138"/>
  <c r="B103" i="138"/>
  <c r="A103" i="138"/>
  <c r="AS102" i="138"/>
  <c r="AR102" i="138"/>
  <c r="AQ102" i="138"/>
  <c r="AP102" i="138"/>
  <c r="AM102" i="138"/>
  <c r="AL102" i="138"/>
  <c r="AK102" i="138"/>
  <c r="AJ102" i="138"/>
  <c r="AI102" i="138"/>
  <c r="AH102" i="138"/>
  <c r="AG102" i="138"/>
  <c r="AF102" i="138"/>
  <c r="AE102" i="138"/>
  <c r="AD102" i="138"/>
  <c r="AC102" i="138"/>
  <c r="AB102" i="138"/>
  <c r="AA102" i="138"/>
  <c r="Y102" i="138"/>
  <c r="X102" i="138"/>
  <c r="W102" i="138"/>
  <c r="V102" i="138"/>
  <c r="U102" i="138"/>
  <c r="E102" i="138"/>
  <c r="D102" i="138"/>
  <c r="C102" i="138"/>
  <c r="B102" i="138"/>
  <c r="A102" i="138"/>
  <c r="AS101" i="138"/>
  <c r="AR101" i="138"/>
  <c r="AQ101" i="138"/>
  <c r="AP101" i="138"/>
  <c r="AM101" i="138"/>
  <c r="AL101" i="138"/>
  <c r="AK101" i="138"/>
  <c r="AJ101" i="138"/>
  <c r="AI101" i="138"/>
  <c r="AH101" i="138"/>
  <c r="AG101" i="138"/>
  <c r="AF101" i="138"/>
  <c r="AE101" i="138"/>
  <c r="AD101" i="138"/>
  <c r="AC101" i="138"/>
  <c r="AB101" i="138"/>
  <c r="AA101" i="138"/>
  <c r="Y101" i="138"/>
  <c r="X101" i="138"/>
  <c r="W101" i="138"/>
  <c r="V101" i="138"/>
  <c r="U101" i="138"/>
  <c r="E101" i="138"/>
  <c r="D101" i="138"/>
  <c r="C101" i="138"/>
  <c r="B101" i="138"/>
  <c r="A101" i="138"/>
  <c r="AS100" i="138"/>
  <c r="AR100" i="138"/>
  <c r="AQ100" i="138"/>
  <c r="AP100" i="138"/>
  <c r="AM100" i="138"/>
  <c r="AL100" i="138"/>
  <c r="AK100" i="138"/>
  <c r="AJ100" i="138"/>
  <c r="AI100" i="138"/>
  <c r="AH100" i="138"/>
  <c r="AG100" i="138"/>
  <c r="AF100" i="138"/>
  <c r="AE100" i="138"/>
  <c r="AD100" i="138"/>
  <c r="AC100" i="138"/>
  <c r="AB100" i="138"/>
  <c r="AA100" i="138"/>
  <c r="Y100" i="138"/>
  <c r="X100" i="138"/>
  <c r="W100" i="138"/>
  <c r="V100" i="138"/>
  <c r="U100" i="138"/>
  <c r="E100" i="138"/>
  <c r="D100" i="138"/>
  <c r="C100" i="138"/>
  <c r="B100" i="138"/>
  <c r="A100" i="138"/>
  <c r="AS99" i="138"/>
  <c r="AR99" i="138"/>
  <c r="AQ99" i="138"/>
  <c r="AP99" i="138"/>
  <c r="AM99" i="138"/>
  <c r="AL99" i="138"/>
  <c r="AK99" i="138"/>
  <c r="AJ99" i="138"/>
  <c r="AI99" i="138"/>
  <c r="AH99" i="138"/>
  <c r="AG99" i="138"/>
  <c r="AF99" i="138"/>
  <c r="AE99" i="138"/>
  <c r="AD99" i="138"/>
  <c r="AC99" i="138"/>
  <c r="AB99" i="138"/>
  <c r="AA99" i="138"/>
  <c r="Y99" i="138"/>
  <c r="X99" i="138"/>
  <c r="W99" i="138"/>
  <c r="V99" i="138"/>
  <c r="U99" i="138"/>
  <c r="E99" i="138"/>
  <c r="D99" i="138"/>
  <c r="C99" i="138"/>
  <c r="B99" i="138"/>
  <c r="A99" i="138"/>
  <c r="AS98" i="138"/>
  <c r="AR98" i="138"/>
  <c r="AQ98" i="138"/>
  <c r="AP98" i="138"/>
  <c r="AM98" i="138"/>
  <c r="AL98" i="138"/>
  <c r="AK98" i="138"/>
  <c r="AJ98" i="138"/>
  <c r="AI98" i="138"/>
  <c r="AH98" i="138"/>
  <c r="AG98" i="138"/>
  <c r="AF98" i="138"/>
  <c r="AE98" i="138"/>
  <c r="AD98" i="138"/>
  <c r="AC98" i="138"/>
  <c r="AB98" i="138"/>
  <c r="AA98" i="138"/>
  <c r="Y98" i="138"/>
  <c r="X98" i="138"/>
  <c r="W98" i="138"/>
  <c r="V98" i="138"/>
  <c r="U98" i="138"/>
  <c r="E98" i="138"/>
  <c r="D98" i="138"/>
  <c r="C98" i="138"/>
  <c r="B98" i="138"/>
  <c r="A98" i="138"/>
  <c r="AS97" i="138"/>
  <c r="AR97" i="138"/>
  <c r="AQ97" i="138"/>
  <c r="AP97" i="138"/>
  <c r="AM97" i="138"/>
  <c r="AL97" i="138"/>
  <c r="AK97" i="138"/>
  <c r="AJ97" i="138"/>
  <c r="AI97" i="138"/>
  <c r="AH97" i="138"/>
  <c r="AG97" i="138"/>
  <c r="AF97" i="138"/>
  <c r="AE97" i="138"/>
  <c r="AD97" i="138"/>
  <c r="AC97" i="138"/>
  <c r="AB97" i="138"/>
  <c r="AA97" i="138"/>
  <c r="Y97" i="138"/>
  <c r="X97" i="138"/>
  <c r="W97" i="138"/>
  <c r="V97" i="138"/>
  <c r="U97" i="138"/>
  <c r="E97" i="138"/>
  <c r="D97" i="138"/>
  <c r="C97" i="138"/>
  <c r="B97" i="138"/>
  <c r="A97" i="138"/>
  <c r="AS96" i="138"/>
  <c r="AR96" i="138"/>
  <c r="AQ96" i="138"/>
  <c r="AP96" i="138"/>
  <c r="AM96" i="138"/>
  <c r="AL96" i="138"/>
  <c r="AK96" i="138"/>
  <c r="AJ96" i="138"/>
  <c r="AI96" i="138"/>
  <c r="AH96" i="138"/>
  <c r="AG96" i="138"/>
  <c r="AF96" i="138"/>
  <c r="AE96" i="138"/>
  <c r="AD96" i="138"/>
  <c r="AC96" i="138"/>
  <c r="AB96" i="138"/>
  <c r="AA96" i="138"/>
  <c r="Y96" i="138"/>
  <c r="X96" i="138"/>
  <c r="W96" i="138"/>
  <c r="V96" i="138"/>
  <c r="U96" i="138"/>
  <c r="E96" i="138"/>
  <c r="D96" i="138"/>
  <c r="C96" i="138"/>
  <c r="B96" i="138"/>
  <c r="A96" i="138"/>
  <c r="AS95" i="138"/>
  <c r="AR95" i="138"/>
  <c r="AQ95" i="138"/>
  <c r="AP95" i="138"/>
  <c r="AM95" i="138"/>
  <c r="AL95" i="138"/>
  <c r="AK95" i="138"/>
  <c r="AJ95" i="138"/>
  <c r="AI95" i="138"/>
  <c r="AH95" i="138"/>
  <c r="AG95" i="138"/>
  <c r="AF95" i="138"/>
  <c r="AE95" i="138"/>
  <c r="AD95" i="138"/>
  <c r="AC95" i="138"/>
  <c r="AB95" i="138"/>
  <c r="AA95" i="138"/>
  <c r="Y95" i="138"/>
  <c r="X95" i="138"/>
  <c r="W95" i="138"/>
  <c r="V95" i="138"/>
  <c r="U95" i="138"/>
  <c r="E95" i="138"/>
  <c r="D95" i="138"/>
  <c r="C95" i="138"/>
  <c r="B95" i="138"/>
  <c r="A95" i="138"/>
  <c r="AS94" i="138"/>
  <c r="AR94" i="138"/>
  <c r="AQ94" i="138"/>
  <c r="AP94" i="138"/>
  <c r="AM94" i="138"/>
  <c r="AL94" i="138"/>
  <c r="AK94" i="138"/>
  <c r="AJ94" i="138"/>
  <c r="AI94" i="138"/>
  <c r="AH94" i="138"/>
  <c r="AG94" i="138"/>
  <c r="AF94" i="138"/>
  <c r="AE94" i="138"/>
  <c r="AD94" i="138"/>
  <c r="AC94" i="138"/>
  <c r="AB94" i="138"/>
  <c r="AA94" i="138"/>
  <c r="Y94" i="138"/>
  <c r="X94" i="138"/>
  <c r="W94" i="138"/>
  <c r="V94" i="138"/>
  <c r="U94" i="138"/>
  <c r="E94" i="138"/>
  <c r="D94" i="138"/>
  <c r="C94" i="138"/>
  <c r="B94" i="138"/>
  <c r="A94" i="138"/>
  <c r="AS93" i="138"/>
  <c r="AR93" i="138"/>
  <c r="AQ93" i="138"/>
  <c r="AP93" i="138"/>
  <c r="AM93" i="138"/>
  <c r="AL93" i="138"/>
  <c r="AK93" i="138"/>
  <c r="AJ93" i="138"/>
  <c r="AI93" i="138"/>
  <c r="AH93" i="138"/>
  <c r="AG93" i="138"/>
  <c r="AF93" i="138"/>
  <c r="AE93" i="138"/>
  <c r="AD93" i="138"/>
  <c r="AC93" i="138"/>
  <c r="AB93" i="138"/>
  <c r="AA93" i="138"/>
  <c r="Y93" i="138"/>
  <c r="X93" i="138"/>
  <c r="W93" i="138"/>
  <c r="V93" i="138"/>
  <c r="U93" i="138"/>
  <c r="E93" i="138"/>
  <c r="D93" i="138"/>
  <c r="C93" i="138"/>
  <c r="B93" i="138"/>
  <c r="A93" i="138"/>
  <c r="AS92" i="138"/>
  <c r="AR92" i="138"/>
  <c r="AQ92" i="138"/>
  <c r="AP92" i="138"/>
  <c r="AM92" i="138"/>
  <c r="AL92" i="138"/>
  <c r="AK92" i="138"/>
  <c r="AJ92" i="138"/>
  <c r="AI92" i="138"/>
  <c r="AH92" i="138"/>
  <c r="AG92" i="138"/>
  <c r="AF92" i="138"/>
  <c r="AE92" i="138"/>
  <c r="AD92" i="138"/>
  <c r="AC92" i="138"/>
  <c r="AB92" i="138"/>
  <c r="AA92" i="138"/>
  <c r="Y92" i="138"/>
  <c r="X92" i="138"/>
  <c r="W92" i="138"/>
  <c r="V92" i="138"/>
  <c r="U92" i="138"/>
  <c r="E92" i="138"/>
  <c r="D92" i="138"/>
  <c r="C92" i="138"/>
  <c r="B92" i="138"/>
  <c r="A92" i="138"/>
  <c r="AS91" i="138"/>
  <c r="AR91" i="138"/>
  <c r="AQ91" i="138"/>
  <c r="AP91" i="138"/>
  <c r="AM91" i="138"/>
  <c r="AL91" i="138"/>
  <c r="AK91" i="138"/>
  <c r="AJ91" i="138"/>
  <c r="AI91" i="138"/>
  <c r="AH91" i="138"/>
  <c r="AG91" i="138"/>
  <c r="AF91" i="138"/>
  <c r="AE91" i="138"/>
  <c r="AD91" i="138"/>
  <c r="AC91" i="138"/>
  <c r="AB91" i="138"/>
  <c r="AA91" i="138"/>
  <c r="Y91" i="138"/>
  <c r="X91" i="138"/>
  <c r="W91" i="138"/>
  <c r="V91" i="138"/>
  <c r="U91" i="138"/>
  <c r="E91" i="138"/>
  <c r="D91" i="138"/>
  <c r="C91" i="138"/>
  <c r="B91" i="138"/>
  <c r="A91" i="138"/>
  <c r="AS90" i="138"/>
  <c r="AR90" i="138"/>
  <c r="AQ90" i="138"/>
  <c r="AP90" i="138"/>
  <c r="AM90" i="138"/>
  <c r="AL90" i="138"/>
  <c r="AK90" i="138"/>
  <c r="AJ90" i="138"/>
  <c r="AI90" i="138"/>
  <c r="AH90" i="138"/>
  <c r="AG90" i="138"/>
  <c r="AF90" i="138"/>
  <c r="AE90" i="138"/>
  <c r="AD90" i="138"/>
  <c r="AC90" i="138"/>
  <c r="AB90" i="138"/>
  <c r="AA90" i="138"/>
  <c r="Y90" i="138"/>
  <c r="X90" i="138"/>
  <c r="W90" i="138"/>
  <c r="V90" i="138"/>
  <c r="U90" i="138"/>
  <c r="E90" i="138"/>
  <c r="D90" i="138"/>
  <c r="C90" i="138"/>
  <c r="B90" i="138"/>
  <c r="A90" i="138"/>
  <c r="AS89" i="138"/>
  <c r="AR89" i="138"/>
  <c r="AQ89" i="138"/>
  <c r="AP89" i="138"/>
  <c r="AM89" i="138"/>
  <c r="AL89" i="138"/>
  <c r="AK89" i="138"/>
  <c r="AJ89" i="138"/>
  <c r="AI89" i="138"/>
  <c r="AH89" i="138"/>
  <c r="AG89" i="138"/>
  <c r="AF89" i="138"/>
  <c r="AE89" i="138"/>
  <c r="AD89" i="138"/>
  <c r="AC89" i="138"/>
  <c r="AB89" i="138"/>
  <c r="AA89" i="138"/>
  <c r="Y89" i="138"/>
  <c r="X89" i="138"/>
  <c r="W89" i="138"/>
  <c r="V89" i="138"/>
  <c r="U89" i="138"/>
  <c r="E89" i="138"/>
  <c r="D89" i="138"/>
  <c r="C89" i="138"/>
  <c r="B89" i="138"/>
  <c r="A89" i="138"/>
  <c r="AS88" i="138"/>
  <c r="AR88" i="138"/>
  <c r="AQ88" i="138"/>
  <c r="AP88" i="138"/>
  <c r="AM88" i="138"/>
  <c r="AL88" i="138"/>
  <c r="AK88" i="138"/>
  <c r="AJ88" i="138"/>
  <c r="AI88" i="138"/>
  <c r="AH88" i="138"/>
  <c r="AG88" i="138"/>
  <c r="AF88" i="138"/>
  <c r="AE88" i="138"/>
  <c r="AD88" i="138"/>
  <c r="AC88" i="138"/>
  <c r="AB88" i="138"/>
  <c r="AA88" i="138"/>
  <c r="Y88" i="138"/>
  <c r="X88" i="138"/>
  <c r="W88" i="138"/>
  <c r="V88" i="138"/>
  <c r="U88" i="138"/>
  <c r="E88" i="138"/>
  <c r="D88" i="138"/>
  <c r="C88" i="138"/>
  <c r="B88" i="138"/>
  <c r="A88" i="138"/>
  <c r="AS87" i="138"/>
  <c r="AR87" i="138"/>
  <c r="AQ87" i="138"/>
  <c r="AP87" i="138"/>
  <c r="AM87" i="138"/>
  <c r="AL87" i="138"/>
  <c r="AK87" i="138"/>
  <c r="AJ87" i="138"/>
  <c r="AI87" i="138"/>
  <c r="AH87" i="138"/>
  <c r="AG87" i="138"/>
  <c r="AF87" i="138"/>
  <c r="AE87" i="138"/>
  <c r="AD87" i="138"/>
  <c r="AC87" i="138"/>
  <c r="AB87" i="138"/>
  <c r="AA87" i="138"/>
  <c r="Y87" i="138"/>
  <c r="X87" i="138"/>
  <c r="W87" i="138"/>
  <c r="V87" i="138"/>
  <c r="U87" i="138"/>
  <c r="E87" i="138"/>
  <c r="D87" i="138"/>
  <c r="C87" i="138"/>
  <c r="B87" i="138"/>
  <c r="A87" i="138"/>
  <c r="AS86" i="138"/>
  <c r="AR86" i="138"/>
  <c r="AQ86" i="138"/>
  <c r="AP86" i="138"/>
  <c r="AM86" i="138"/>
  <c r="AL86" i="138"/>
  <c r="AK86" i="138"/>
  <c r="AJ86" i="138"/>
  <c r="AI86" i="138"/>
  <c r="AH86" i="138"/>
  <c r="AG86" i="138"/>
  <c r="AF86" i="138"/>
  <c r="AE86" i="138"/>
  <c r="AD86" i="138"/>
  <c r="AC86" i="138"/>
  <c r="AB86" i="138"/>
  <c r="AA86" i="138"/>
  <c r="Y86" i="138"/>
  <c r="X86" i="138"/>
  <c r="W86" i="138"/>
  <c r="V86" i="138"/>
  <c r="U86" i="138"/>
  <c r="E86" i="138"/>
  <c r="D86" i="138"/>
  <c r="C86" i="138"/>
  <c r="B86" i="138"/>
  <c r="A86" i="138"/>
  <c r="AS85" i="138"/>
  <c r="AR85" i="138"/>
  <c r="AQ85" i="138"/>
  <c r="AP85" i="138"/>
  <c r="AM85" i="138"/>
  <c r="AL85" i="138"/>
  <c r="AK85" i="138"/>
  <c r="AJ85" i="138"/>
  <c r="AI85" i="138"/>
  <c r="AH85" i="138"/>
  <c r="AG85" i="138"/>
  <c r="AF85" i="138"/>
  <c r="AE85" i="138"/>
  <c r="AD85" i="138"/>
  <c r="AC85" i="138"/>
  <c r="AB85" i="138"/>
  <c r="AA85" i="138"/>
  <c r="Y85" i="138"/>
  <c r="X85" i="138"/>
  <c r="W85" i="138"/>
  <c r="V85" i="138"/>
  <c r="U85" i="138"/>
  <c r="E85" i="138"/>
  <c r="D85" i="138"/>
  <c r="C85" i="138"/>
  <c r="B85" i="138"/>
  <c r="A85" i="138"/>
  <c r="AS84" i="138"/>
  <c r="AR84" i="138"/>
  <c r="AQ84" i="138"/>
  <c r="AP84" i="138"/>
  <c r="AM84" i="138"/>
  <c r="AL84" i="138"/>
  <c r="AK84" i="138"/>
  <c r="AJ84" i="138"/>
  <c r="AI84" i="138"/>
  <c r="AH84" i="138"/>
  <c r="AG84" i="138"/>
  <c r="AF84" i="138"/>
  <c r="AE84" i="138"/>
  <c r="AD84" i="138"/>
  <c r="AC84" i="138"/>
  <c r="AB84" i="138"/>
  <c r="AA84" i="138"/>
  <c r="Y84" i="138"/>
  <c r="X84" i="138"/>
  <c r="W84" i="138"/>
  <c r="V84" i="138"/>
  <c r="U84" i="138"/>
  <c r="E84" i="138"/>
  <c r="D84" i="138"/>
  <c r="C84" i="138"/>
  <c r="B84" i="138"/>
  <c r="A84" i="138"/>
  <c r="AS83" i="138"/>
  <c r="AR83" i="138"/>
  <c r="AQ83" i="138"/>
  <c r="AP83" i="138"/>
  <c r="AM83" i="138"/>
  <c r="AL83" i="138"/>
  <c r="AK83" i="138"/>
  <c r="AJ83" i="138"/>
  <c r="AI83" i="138"/>
  <c r="AH83" i="138"/>
  <c r="AG83" i="138"/>
  <c r="AF83" i="138"/>
  <c r="AE83" i="138"/>
  <c r="AD83" i="138"/>
  <c r="AC83" i="138"/>
  <c r="AB83" i="138"/>
  <c r="AA83" i="138"/>
  <c r="Y83" i="138"/>
  <c r="X83" i="138"/>
  <c r="W83" i="138"/>
  <c r="V83" i="138"/>
  <c r="U83" i="138"/>
  <c r="E83" i="138"/>
  <c r="D83" i="138"/>
  <c r="C83" i="138"/>
  <c r="B83" i="138"/>
  <c r="A83" i="138"/>
  <c r="AS82" i="138"/>
  <c r="AR82" i="138"/>
  <c r="AQ82" i="138"/>
  <c r="AP82" i="138"/>
  <c r="AM82" i="138"/>
  <c r="AL82" i="138"/>
  <c r="AK82" i="138"/>
  <c r="AJ82" i="138"/>
  <c r="AI82" i="138"/>
  <c r="AH82" i="138"/>
  <c r="AG82" i="138"/>
  <c r="AF82" i="138"/>
  <c r="AE82" i="138"/>
  <c r="AD82" i="138"/>
  <c r="AC82" i="138"/>
  <c r="AB82" i="138"/>
  <c r="AA82" i="138"/>
  <c r="Y82" i="138"/>
  <c r="X82" i="138"/>
  <c r="W82" i="138"/>
  <c r="V82" i="138"/>
  <c r="U82" i="138"/>
  <c r="E82" i="138"/>
  <c r="D82" i="138"/>
  <c r="C82" i="138"/>
  <c r="B82" i="138"/>
  <c r="A82" i="138"/>
  <c r="AS81" i="138"/>
  <c r="AR81" i="138"/>
  <c r="AQ81" i="138"/>
  <c r="AP81" i="138"/>
  <c r="AM81" i="138"/>
  <c r="AL81" i="138"/>
  <c r="AK81" i="138"/>
  <c r="AJ81" i="138"/>
  <c r="AI81" i="138"/>
  <c r="AH81" i="138"/>
  <c r="AG81" i="138"/>
  <c r="AF81" i="138"/>
  <c r="AE81" i="138"/>
  <c r="AD81" i="138"/>
  <c r="AC81" i="138"/>
  <c r="AB81" i="138"/>
  <c r="AA81" i="138"/>
  <c r="Y81" i="138"/>
  <c r="X81" i="138"/>
  <c r="W81" i="138"/>
  <c r="V81" i="138"/>
  <c r="U81" i="138"/>
  <c r="E81" i="138"/>
  <c r="D81" i="138"/>
  <c r="C81" i="138"/>
  <c r="B81" i="138"/>
  <c r="A81" i="138"/>
  <c r="AS80" i="138"/>
  <c r="AR80" i="138"/>
  <c r="AQ80" i="138"/>
  <c r="AP80" i="138"/>
  <c r="AM80" i="138"/>
  <c r="AL80" i="138"/>
  <c r="AK80" i="138"/>
  <c r="AJ80" i="138"/>
  <c r="AI80" i="138"/>
  <c r="AH80" i="138"/>
  <c r="AG80" i="138"/>
  <c r="AF80" i="138"/>
  <c r="AE80" i="138"/>
  <c r="AD80" i="138"/>
  <c r="AC80" i="138"/>
  <c r="AB80" i="138"/>
  <c r="AA80" i="138"/>
  <c r="Y80" i="138"/>
  <c r="X80" i="138"/>
  <c r="W80" i="138"/>
  <c r="V80" i="138"/>
  <c r="U80" i="138"/>
  <c r="E80" i="138"/>
  <c r="D80" i="138"/>
  <c r="C80" i="138"/>
  <c r="B80" i="138"/>
  <c r="A80" i="138"/>
  <c r="AS79" i="138"/>
  <c r="AR79" i="138"/>
  <c r="AQ79" i="138"/>
  <c r="AP79" i="138"/>
  <c r="AM79" i="138"/>
  <c r="AL79" i="138"/>
  <c r="AK79" i="138"/>
  <c r="AJ79" i="138"/>
  <c r="AI79" i="138"/>
  <c r="AH79" i="138"/>
  <c r="AG79" i="138"/>
  <c r="AF79" i="138"/>
  <c r="AE79" i="138"/>
  <c r="AD79" i="138"/>
  <c r="AC79" i="138"/>
  <c r="AB79" i="138"/>
  <c r="AA79" i="138"/>
  <c r="Y79" i="138"/>
  <c r="X79" i="138"/>
  <c r="W79" i="138"/>
  <c r="V79" i="138"/>
  <c r="U79" i="138"/>
  <c r="E79" i="138"/>
  <c r="D79" i="138"/>
  <c r="C79" i="138"/>
  <c r="B79" i="138"/>
  <c r="A79" i="138"/>
  <c r="AS78" i="138"/>
  <c r="AR78" i="138"/>
  <c r="AQ78" i="138"/>
  <c r="AP78" i="138"/>
  <c r="AM78" i="138"/>
  <c r="AL78" i="138"/>
  <c r="AK78" i="138"/>
  <c r="AJ78" i="138"/>
  <c r="AI78" i="138"/>
  <c r="AH78" i="138"/>
  <c r="AG78" i="138"/>
  <c r="AF78" i="138"/>
  <c r="AE78" i="138"/>
  <c r="AD78" i="138"/>
  <c r="AC78" i="138"/>
  <c r="AB78" i="138"/>
  <c r="AA78" i="138"/>
  <c r="Y78" i="138"/>
  <c r="X78" i="138"/>
  <c r="W78" i="138"/>
  <c r="V78" i="138"/>
  <c r="U78" i="138"/>
  <c r="E78" i="138"/>
  <c r="D78" i="138"/>
  <c r="C78" i="138"/>
  <c r="B78" i="138"/>
  <c r="A78" i="138"/>
  <c r="AS77" i="138"/>
  <c r="AR77" i="138"/>
  <c r="AQ77" i="138"/>
  <c r="AP77" i="138"/>
  <c r="AM77" i="138"/>
  <c r="AL77" i="138"/>
  <c r="AK77" i="138"/>
  <c r="AJ77" i="138"/>
  <c r="AI77" i="138"/>
  <c r="AH77" i="138"/>
  <c r="AG77" i="138"/>
  <c r="AF77" i="138"/>
  <c r="AE77" i="138"/>
  <c r="AD77" i="138"/>
  <c r="AC77" i="138"/>
  <c r="AB77" i="138"/>
  <c r="AA77" i="138"/>
  <c r="Y77" i="138"/>
  <c r="X77" i="138"/>
  <c r="W77" i="138"/>
  <c r="V77" i="138"/>
  <c r="U77" i="138"/>
  <c r="E77" i="138"/>
  <c r="D77" i="138"/>
  <c r="C77" i="138"/>
  <c r="B77" i="138"/>
  <c r="A77" i="138"/>
  <c r="AS76" i="138"/>
  <c r="AR76" i="138"/>
  <c r="AQ76" i="138"/>
  <c r="AP76" i="138"/>
  <c r="AM76" i="138"/>
  <c r="AL76" i="138"/>
  <c r="AK76" i="138"/>
  <c r="AJ76" i="138"/>
  <c r="AI76" i="138"/>
  <c r="AH76" i="138"/>
  <c r="AG76" i="138"/>
  <c r="AF76" i="138"/>
  <c r="AE76" i="138"/>
  <c r="AD76" i="138"/>
  <c r="AC76" i="138"/>
  <c r="AB76" i="138"/>
  <c r="AA76" i="138"/>
  <c r="Y76" i="138"/>
  <c r="X76" i="138"/>
  <c r="W76" i="138"/>
  <c r="V76" i="138"/>
  <c r="U76" i="138"/>
  <c r="E76" i="138"/>
  <c r="D76" i="138"/>
  <c r="C76" i="138"/>
  <c r="B76" i="138"/>
  <c r="A76" i="138"/>
  <c r="AS75" i="138"/>
  <c r="AR75" i="138"/>
  <c r="AQ75" i="138"/>
  <c r="AP75" i="138"/>
  <c r="AM75" i="138"/>
  <c r="AL75" i="138"/>
  <c r="AK75" i="138"/>
  <c r="AJ75" i="138"/>
  <c r="AI75" i="138"/>
  <c r="AH75" i="138"/>
  <c r="AG75" i="138"/>
  <c r="AF75" i="138"/>
  <c r="AE75" i="138"/>
  <c r="AD75" i="138"/>
  <c r="AC75" i="138"/>
  <c r="AB75" i="138"/>
  <c r="AA75" i="138"/>
  <c r="Y75" i="138"/>
  <c r="X75" i="138"/>
  <c r="W75" i="138"/>
  <c r="V75" i="138"/>
  <c r="U75" i="138"/>
  <c r="E75" i="138"/>
  <c r="D75" i="138"/>
  <c r="C75" i="138"/>
  <c r="B75" i="138"/>
  <c r="A75" i="138"/>
  <c r="AS74" i="138"/>
  <c r="AR74" i="138"/>
  <c r="AQ74" i="138"/>
  <c r="AP74" i="138"/>
  <c r="AM74" i="138"/>
  <c r="AL74" i="138"/>
  <c r="AK74" i="138"/>
  <c r="AJ74" i="138"/>
  <c r="AI74" i="138"/>
  <c r="AH74" i="138"/>
  <c r="AG74" i="138"/>
  <c r="AF74" i="138"/>
  <c r="AE74" i="138"/>
  <c r="AD74" i="138"/>
  <c r="AC74" i="138"/>
  <c r="AB74" i="138"/>
  <c r="AA74" i="138"/>
  <c r="Y74" i="138"/>
  <c r="X74" i="138"/>
  <c r="W74" i="138"/>
  <c r="V74" i="138"/>
  <c r="U74" i="138"/>
  <c r="E74" i="138"/>
  <c r="D74" i="138"/>
  <c r="C74" i="138"/>
  <c r="B74" i="138"/>
  <c r="A74" i="138"/>
  <c r="AS73" i="138"/>
  <c r="AR73" i="138"/>
  <c r="AQ73" i="138"/>
  <c r="AP73" i="138"/>
  <c r="AM73" i="138"/>
  <c r="AL73" i="138"/>
  <c r="AK73" i="138"/>
  <c r="AJ73" i="138"/>
  <c r="AI73" i="138"/>
  <c r="AH73" i="138"/>
  <c r="AG73" i="138"/>
  <c r="AF73" i="138"/>
  <c r="AE73" i="138"/>
  <c r="AD73" i="138"/>
  <c r="AC73" i="138"/>
  <c r="AB73" i="138"/>
  <c r="AA73" i="138"/>
  <c r="Y73" i="138"/>
  <c r="X73" i="138"/>
  <c r="W73" i="138"/>
  <c r="V73" i="138"/>
  <c r="U73" i="138"/>
  <c r="E73" i="138"/>
  <c r="D73" i="138"/>
  <c r="C73" i="138"/>
  <c r="B73" i="138"/>
  <c r="A73" i="138"/>
  <c r="AS72" i="138"/>
  <c r="AR72" i="138"/>
  <c r="AQ72" i="138"/>
  <c r="AP72" i="138"/>
  <c r="AM72" i="138"/>
  <c r="AL72" i="138"/>
  <c r="AK72" i="138"/>
  <c r="AJ72" i="138"/>
  <c r="AI72" i="138"/>
  <c r="AH72" i="138"/>
  <c r="AG72" i="138"/>
  <c r="AF72" i="138"/>
  <c r="AE72" i="138"/>
  <c r="AD72" i="138"/>
  <c r="AC72" i="138"/>
  <c r="AB72" i="138"/>
  <c r="AA72" i="138"/>
  <c r="Y72" i="138"/>
  <c r="X72" i="138"/>
  <c r="W72" i="138"/>
  <c r="V72" i="138"/>
  <c r="U72" i="138"/>
  <c r="E72" i="138"/>
  <c r="D72" i="138"/>
  <c r="C72" i="138"/>
  <c r="B72" i="138"/>
  <c r="A72" i="138"/>
  <c r="AS71" i="138"/>
  <c r="AR71" i="138"/>
  <c r="AQ71" i="138"/>
  <c r="AP71" i="138"/>
  <c r="AM71" i="138"/>
  <c r="AL71" i="138"/>
  <c r="AK71" i="138"/>
  <c r="AJ71" i="138"/>
  <c r="AI71" i="138"/>
  <c r="AH71" i="138"/>
  <c r="AG71" i="138"/>
  <c r="AF71" i="138"/>
  <c r="AE71" i="138"/>
  <c r="AD71" i="138"/>
  <c r="AC71" i="138"/>
  <c r="AB71" i="138"/>
  <c r="AA71" i="138"/>
  <c r="Y71" i="138"/>
  <c r="X71" i="138"/>
  <c r="W71" i="138"/>
  <c r="V71" i="138"/>
  <c r="U71" i="138"/>
  <c r="E71" i="138"/>
  <c r="D71" i="138"/>
  <c r="C71" i="138"/>
  <c r="B71" i="138"/>
  <c r="A71" i="138"/>
  <c r="AS70" i="138"/>
  <c r="AR70" i="138"/>
  <c r="AQ70" i="138"/>
  <c r="AP70" i="138"/>
  <c r="AM70" i="138"/>
  <c r="AL70" i="138"/>
  <c r="AK70" i="138"/>
  <c r="AJ70" i="138"/>
  <c r="AI70" i="138"/>
  <c r="AH70" i="138"/>
  <c r="AG70" i="138"/>
  <c r="AF70" i="138"/>
  <c r="AE70" i="138"/>
  <c r="AD70" i="138"/>
  <c r="AC70" i="138"/>
  <c r="AB70" i="138"/>
  <c r="AA70" i="138"/>
  <c r="Y70" i="138"/>
  <c r="X70" i="138"/>
  <c r="W70" i="138"/>
  <c r="V70" i="138"/>
  <c r="U70" i="138"/>
  <c r="E70" i="138"/>
  <c r="D70" i="138"/>
  <c r="C70" i="138"/>
  <c r="B70" i="138"/>
  <c r="A70" i="138"/>
  <c r="AS69" i="138"/>
  <c r="AR69" i="138"/>
  <c r="AQ69" i="138"/>
  <c r="AP69" i="138"/>
  <c r="AM69" i="138"/>
  <c r="AL69" i="138"/>
  <c r="AK69" i="138"/>
  <c r="AJ69" i="138"/>
  <c r="AI69" i="138"/>
  <c r="AH69" i="138"/>
  <c r="AG69" i="138"/>
  <c r="AF69" i="138"/>
  <c r="AE69" i="138"/>
  <c r="AD69" i="138"/>
  <c r="AC69" i="138"/>
  <c r="AB69" i="138"/>
  <c r="AA69" i="138"/>
  <c r="Y69" i="138"/>
  <c r="X69" i="138"/>
  <c r="W69" i="138"/>
  <c r="V69" i="138"/>
  <c r="U69" i="138"/>
  <c r="E69" i="138"/>
  <c r="D69" i="138"/>
  <c r="C69" i="138"/>
  <c r="B69" i="138"/>
  <c r="A69" i="138"/>
  <c r="AS68" i="138"/>
  <c r="AR68" i="138"/>
  <c r="AQ68" i="138"/>
  <c r="AP68" i="138"/>
  <c r="AM68" i="138"/>
  <c r="AL68" i="138"/>
  <c r="AK68" i="138"/>
  <c r="AJ68" i="138"/>
  <c r="AI68" i="138"/>
  <c r="AH68" i="138"/>
  <c r="AG68" i="138"/>
  <c r="AF68" i="138"/>
  <c r="AE68" i="138"/>
  <c r="AD68" i="138"/>
  <c r="AC68" i="138"/>
  <c r="AB68" i="138"/>
  <c r="AA68" i="138"/>
  <c r="Y68" i="138"/>
  <c r="X68" i="138"/>
  <c r="W68" i="138"/>
  <c r="V68" i="138"/>
  <c r="U68" i="138"/>
  <c r="E68" i="138"/>
  <c r="D68" i="138"/>
  <c r="C68" i="138"/>
  <c r="B68" i="138"/>
  <c r="A68" i="138"/>
  <c r="AS67" i="138"/>
  <c r="AR67" i="138"/>
  <c r="AQ67" i="138"/>
  <c r="AP67" i="138"/>
  <c r="AM67" i="138"/>
  <c r="AL67" i="138"/>
  <c r="AK67" i="138"/>
  <c r="AJ67" i="138"/>
  <c r="AI67" i="138"/>
  <c r="AH67" i="138"/>
  <c r="AG67" i="138"/>
  <c r="AF67" i="138"/>
  <c r="AE67" i="138"/>
  <c r="AD67" i="138"/>
  <c r="AC67" i="138"/>
  <c r="AB67" i="138"/>
  <c r="AA67" i="138"/>
  <c r="Y67" i="138"/>
  <c r="X67" i="138"/>
  <c r="W67" i="138"/>
  <c r="V67" i="138"/>
  <c r="U67" i="138"/>
  <c r="E67" i="138"/>
  <c r="D67" i="138"/>
  <c r="C67" i="138"/>
  <c r="B67" i="138"/>
  <c r="A67" i="138"/>
  <c r="AS66" i="138"/>
  <c r="AR66" i="138"/>
  <c r="AQ66" i="138"/>
  <c r="AP66" i="138"/>
  <c r="AM66" i="138"/>
  <c r="AL66" i="138"/>
  <c r="AK66" i="138"/>
  <c r="AJ66" i="138"/>
  <c r="AI66" i="138"/>
  <c r="AH66" i="138"/>
  <c r="AG66" i="138"/>
  <c r="AF66" i="138"/>
  <c r="AE66" i="138"/>
  <c r="AD66" i="138"/>
  <c r="AC66" i="138"/>
  <c r="AB66" i="138"/>
  <c r="AA66" i="138"/>
  <c r="Y66" i="138"/>
  <c r="X66" i="138"/>
  <c r="W66" i="138"/>
  <c r="V66" i="138"/>
  <c r="U66" i="138"/>
  <c r="E66" i="138"/>
  <c r="D66" i="138"/>
  <c r="C66" i="138"/>
  <c r="B66" i="138"/>
  <c r="A66" i="138"/>
  <c r="AS65" i="138"/>
  <c r="AR65" i="138"/>
  <c r="AQ65" i="138"/>
  <c r="AP65" i="138"/>
  <c r="AM65" i="138"/>
  <c r="AL65" i="138"/>
  <c r="AK65" i="138"/>
  <c r="AJ65" i="138"/>
  <c r="AI65" i="138"/>
  <c r="AH65" i="138"/>
  <c r="AG65" i="138"/>
  <c r="AF65" i="138"/>
  <c r="AE65" i="138"/>
  <c r="AD65" i="138"/>
  <c r="AC65" i="138"/>
  <c r="AB65" i="138"/>
  <c r="AA65" i="138"/>
  <c r="Y65" i="138"/>
  <c r="X65" i="138"/>
  <c r="W65" i="138"/>
  <c r="V65" i="138"/>
  <c r="U65" i="138"/>
  <c r="E65" i="138"/>
  <c r="D65" i="138"/>
  <c r="C65" i="138"/>
  <c r="B65" i="138"/>
  <c r="A65" i="138"/>
  <c r="AS64" i="138"/>
  <c r="AR64" i="138"/>
  <c r="AQ64" i="138"/>
  <c r="AP64" i="138"/>
  <c r="AM64" i="138"/>
  <c r="AL64" i="138"/>
  <c r="AK64" i="138"/>
  <c r="AJ64" i="138"/>
  <c r="AI64" i="138"/>
  <c r="AH64" i="138"/>
  <c r="AG64" i="138"/>
  <c r="AF64" i="138"/>
  <c r="AE64" i="138"/>
  <c r="AD64" i="138"/>
  <c r="AC64" i="138"/>
  <c r="AB64" i="138"/>
  <c r="AA64" i="138"/>
  <c r="Y64" i="138"/>
  <c r="X64" i="138"/>
  <c r="W64" i="138"/>
  <c r="V64" i="138"/>
  <c r="U64" i="138"/>
  <c r="E64" i="138"/>
  <c r="D64" i="138"/>
  <c r="C64" i="138"/>
  <c r="B64" i="138"/>
  <c r="A64" i="138"/>
  <c r="AS63" i="138"/>
  <c r="AR63" i="138"/>
  <c r="AQ63" i="138"/>
  <c r="AP63" i="138"/>
  <c r="AM63" i="138"/>
  <c r="AL63" i="138"/>
  <c r="AK63" i="138"/>
  <c r="AJ63" i="138"/>
  <c r="AI63" i="138"/>
  <c r="AH63" i="138"/>
  <c r="AG63" i="138"/>
  <c r="AF63" i="138"/>
  <c r="AE63" i="138"/>
  <c r="AD63" i="138"/>
  <c r="AC63" i="138"/>
  <c r="AB63" i="138"/>
  <c r="AA63" i="138"/>
  <c r="Y63" i="138"/>
  <c r="X63" i="138"/>
  <c r="W63" i="138"/>
  <c r="V63" i="138"/>
  <c r="U63" i="138"/>
  <c r="E63" i="138"/>
  <c r="D63" i="138"/>
  <c r="C63" i="138"/>
  <c r="B63" i="138"/>
  <c r="A63" i="138"/>
  <c r="AS62" i="138"/>
  <c r="AR62" i="138"/>
  <c r="AQ62" i="138"/>
  <c r="AP62" i="138"/>
  <c r="AM62" i="138"/>
  <c r="AL62" i="138"/>
  <c r="AK62" i="138"/>
  <c r="AJ62" i="138"/>
  <c r="AI62" i="138"/>
  <c r="AH62" i="138"/>
  <c r="AG62" i="138"/>
  <c r="AF62" i="138"/>
  <c r="AE62" i="138"/>
  <c r="AD62" i="138"/>
  <c r="AC62" i="138"/>
  <c r="AB62" i="138"/>
  <c r="AA62" i="138"/>
  <c r="Y62" i="138"/>
  <c r="X62" i="138"/>
  <c r="W62" i="138"/>
  <c r="V62" i="138"/>
  <c r="U62" i="138"/>
  <c r="E62" i="138"/>
  <c r="D62" i="138"/>
  <c r="C62" i="138"/>
  <c r="B62" i="138"/>
  <c r="A62" i="138"/>
  <c r="AS61" i="138"/>
  <c r="AR61" i="138"/>
  <c r="AQ61" i="138"/>
  <c r="AP61" i="138"/>
  <c r="AM61" i="138"/>
  <c r="AL61" i="138"/>
  <c r="AK61" i="138"/>
  <c r="AJ61" i="138"/>
  <c r="AI61" i="138"/>
  <c r="AH61" i="138"/>
  <c r="AG61" i="138"/>
  <c r="AF61" i="138"/>
  <c r="AE61" i="138"/>
  <c r="AD61" i="138"/>
  <c r="AC61" i="138"/>
  <c r="AB61" i="138"/>
  <c r="AA61" i="138"/>
  <c r="Y61" i="138"/>
  <c r="X61" i="138"/>
  <c r="W61" i="138"/>
  <c r="V61" i="138"/>
  <c r="U61" i="138"/>
  <c r="E61" i="138"/>
  <c r="D61" i="138"/>
  <c r="C61" i="138"/>
  <c r="B61" i="138"/>
  <c r="A61" i="138"/>
  <c r="AS60" i="138"/>
  <c r="AR60" i="138"/>
  <c r="AQ60" i="138"/>
  <c r="AP60" i="138"/>
  <c r="AM60" i="138"/>
  <c r="AL60" i="138"/>
  <c r="AK60" i="138"/>
  <c r="AJ60" i="138"/>
  <c r="AI60" i="138"/>
  <c r="AH60" i="138"/>
  <c r="AG60" i="138"/>
  <c r="AF60" i="138"/>
  <c r="AE60" i="138"/>
  <c r="AD60" i="138"/>
  <c r="AC60" i="138"/>
  <c r="AB60" i="138"/>
  <c r="AA60" i="138"/>
  <c r="Y60" i="138"/>
  <c r="X60" i="138"/>
  <c r="W60" i="138"/>
  <c r="V60" i="138"/>
  <c r="U60" i="138"/>
  <c r="E60" i="138"/>
  <c r="D60" i="138"/>
  <c r="C60" i="138"/>
  <c r="B60" i="138"/>
  <c r="A60" i="138"/>
  <c r="AS59" i="138"/>
  <c r="AR59" i="138"/>
  <c r="AQ59" i="138"/>
  <c r="AP59" i="138"/>
  <c r="AM59" i="138"/>
  <c r="AL59" i="138"/>
  <c r="AK59" i="138"/>
  <c r="AJ59" i="138"/>
  <c r="AI59" i="138"/>
  <c r="AH59" i="138"/>
  <c r="AG59" i="138"/>
  <c r="AF59" i="138"/>
  <c r="AE59" i="138"/>
  <c r="AD59" i="138"/>
  <c r="AC59" i="138"/>
  <c r="AB59" i="138"/>
  <c r="AA59" i="138"/>
  <c r="Y59" i="138"/>
  <c r="X59" i="138"/>
  <c r="W59" i="138"/>
  <c r="V59" i="138"/>
  <c r="U59" i="138"/>
  <c r="E59" i="138"/>
  <c r="D59" i="138"/>
  <c r="C59" i="138"/>
  <c r="B59" i="138"/>
  <c r="A59" i="138"/>
  <c r="AS58" i="138"/>
  <c r="AR58" i="138"/>
  <c r="AQ58" i="138"/>
  <c r="AP58" i="138"/>
  <c r="AM58" i="138"/>
  <c r="AL58" i="138"/>
  <c r="AK58" i="138"/>
  <c r="AJ58" i="138"/>
  <c r="AI58" i="138"/>
  <c r="AH58" i="138"/>
  <c r="AG58" i="138"/>
  <c r="AF58" i="138"/>
  <c r="AE58" i="138"/>
  <c r="AD58" i="138"/>
  <c r="AC58" i="138"/>
  <c r="AB58" i="138"/>
  <c r="AA58" i="138"/>
  <c r="Y58" i="138"/>
  <c r="X58" i="138"/>
  <c r="W58" i="138"/>
  <c r="V58" i="138"/>
  <c r="U58" i="138"/>
  <c r="E58" i="138"/>
  <c r="D58" i="138"/>
  <c r="C58" i="138"/>
  <c r="B58" i="138"/>
  <c r="A58" i="138"/>
  <c r="AS57" i="138"/>
  <c r="AR57" i="138"/>
  <c r="AQ57" i="138"/>
  <c r="AP57" i="138"/>
  <c r="AM57" i="138"/>
  <c r="AL57" i="138"/>
  <c r="AK57" i="138"/>
  <c r="AJ57" i="138"/>
  <c r="AI57" i="138"/>
  <c r="AH57" i="138"/>
  <c r="AG57" i="138"/>
  <c r="AF57" i="138"/>
  <c r="AE57" i="138"/>
  <c r="AD57" i="138"/>
  <c r="AC57" i="138"/>
  <c r="AB57" i="138"/>
  <c r="AA57" i="138"/>
  <c r="Y57" i="138"/>
  <c r="X57" i="138"/>
  <c r="W57" i="138"/>
  <c r="V57" i="138"/>
  <c r="U57" i="138"/>
  <c r="E57" i="138"/>
  <c r="D57" i="138"/>
  <c r="C57" i="138"/>
  <c r="B57" i="138"/>
  <c r="A57" i="138"/>
  <c r="AS56" i="138"/>
  <c r="AR56" i="138"/>
  <c r="AQ56" i="138"/>
  <c r="AP56" i="138"/>
  <c r="AM56" i="138"/>
  <c r="AL56" i="138"/>
  <c r="AK56" i="138"/>
  <c r="AJ56" i="138"/>
  <c r="AI56" i="138"/>
  <c r="AH56" i="138"/>
  <c r="AG56" i="138"/>
  <c r="AF56" i="138"/>
  <c r="AE56" i="138"/>
  <c r="AD56" i="138"/>
  <c r="AC56" i="138"/>
  <c r="AB56" i="138"/>
  <c r="AA56" i="138"/>
  <c r="Y56" i="138"/>
  <c r="X56" i="138"/>
  <c r="W56" i="138"/>
  <c r="V56" i="138"/>
  <c r="U56" i="138"/>
  <c r="E56" i="138"/>
  <c r="D56" i="138"/>
  <c r="C56" i="138"/>
  <c r="B56" i="138"/>
  <c r="A56" i="138"/>
  <c r="AS55" i="138"/>
  <c r="AR55" i="138"/>
  <c r="AQ55" i="138"/>
  <c r="AP55" i="138"/>
  <c r="AM55" i="138"/>
  <c r="AL55" i="138"/>
  <c r="AK55" i="138"/>
  <c r="AJ55" i="138"/>
  <c r="AI55" i="138"/>
  <c r="AH55" i="138"/>
  <c r="AG55" i="138"/>
  <c r="AF55" i="138"/>
  <c r="AE55" i="138"/>
  <c r="AD55" i="138"/>
  <c r="AC55" i="138"/>
  <c r="AB55" i="138"/>
  <c r="AA55" i="138"/>
  <c r="Y55" i="138"/>
  <c r="X55" i="138"/>
  <c r="W55" i="138"/>
  <c r="V55" i="138"/>
  <c r="U55" i="138"/>
  <c r="E55" i="138"/>
  <c r="D55" i="138"/>
  <c r="C55" i="138"/>
  <c r="B55" i="138"/>
  <c r="A55" i="138"/>
  <c r="AS54" i="138"/>
  <c r="AR54" i="138"/>
  <c r="AQ54" i="138"/>
  <c r="AP54" i="138"/>
  <c r="AM54" i="138"/>
  <c r="AL54" i="138"/>
  <c r="AK54" i="138"/>
  <c r="AJ54" i="138"/>
  <c r="AI54" i="138"/>
  <c r="AH54" i="138"/>
  <c r="AG54" i="138"/>
  <c r="AF54" i="138"/>
  <c r="AE54" i="138"/>
  <c r="AD54" i="138"/>
  <c r="AC54" i="138"/>
  <c r="AB54" i="138"/>
  <c r="AA54" i="138"/>
  <c r="Y54" i="138"/>
  <c r="X54" i="138"/>
  <c r="W54" i="138"/>
  <c r="V54" i="138"/>
  <c r="U54" i="138"/>
  <c r="E54" i="138"/>
  <c r="D54" i="138"/>
  <c r="C54" i="138"/>
  <c r="B54" i="138"/>
  <c r="A54" i="138"/>
  <c r="AS53" i="138"/>
  <c r="AR53" i="138"/>
  <c r="AQ53" i="138"/>
  <c r="AP53" i="138"/>
  <c r="AM53" i="138"/>
  <c r="AL53" i="138"/>
  <c r="AK53" i="138"/>
  <c r="AJ53" i="138"/>
  <c r="AI53" i="138"/>
  <c r="AH53" i="138"/>
  <c r="AG53" i="138"/>
  <c r="AF53" i="138"/>
  <c r="AE53" i="138"/>
  <c r="AD53" i="138"/>
  <c r="AC53" i="138"/>
  <c r="AB53" i="138"/>
  <c r="AA53" i="138"/>
  <c r="Y53" i="138"/>
  <c r="X53" i="138"/>
  <c r="W53" i="138"/>
  <c r="V53" i="138"/>
  <c r="U53" i="138"/>
  <c r="E53" i="138"/>
  <c r="D53" i="138"/>
  <c r="C53" i="138"/>
  <c r="B53" i="138"/>
  <c r="A53" i="138"/>
  <c r="AS52" i="138"/>
  <c r="AR52" i="138"/>
  <c r="AQ52" i="138"/>
  <c r="AP52" i="138"/>
  <c r="AM52" i="138"/>
  <c r="AL52" i="138"/>
  <c r="AK52" i="138"/>
  <c r="AJ52" i="138"/>
  <c r="AI52" i="138"/>
  <c r="AH52" i="138"/>
  <c r="AG52" i="138"/>
  <c r="AF52" i="138"/>
  <c r="AE52" i="138"/>
  <c r="AD52" i="138"/>
  <c r="AC52" i="138"/>
  <c r="AB52" i="138"/>
  <c r="AA52" i="138"/>
  <c r="Y52" i="138"/>
  <c r="X52" i="138"/>
  <c r="W52" i="138"/>
  <c r="V52" i="138"/>
  <c r="U52" i="138"/>
  <c r="E52" i="138"/>
  <c r="D52" i="138"/>
  <c r="C52" i="138"/>
  <c r="B52" i="138"/>
  <c r="A52" i="138"/>
  <c r="AS51" i="138"/>
  <c r="AR51" i="138"/>
  <c r="AQ51" i="138"/>
  <c r="AP51" i="138"/>
  <c r="AM51" i="138"/>
  <c r="AL51" i="138"/>
  <c r="AK51" i="138"/>
  <c r="AJ51" i="138"/>
  <c r="AI51" i="138"/>
  <c r="AH51" i="138"/>
  <c r="AG51" i="138"/>
  <c r="AF51" i="138"/>
  <c r="AE51" i="138"/>
  <c r="AD51" i="138"/>
  <c r="AC51" i="138"/>
  <c r="AB51" i="138"/>
  <c r="AA51" i="138"/>
  <c r="Y51" i="138"/>
  <c r="X51" i="138"/>
  <c r="W51" i="138"/>
  <c r="V51" i="138"/>
  <c r="U51" i="138"/>
  <c r="E51" i="138"/>
  <c r="D51" i="138"/>
  <c r="C51" i="138"/>
  <c r="B51" i="138"/>
  <c r="A51" i="138"/>
  <c r="AS50" i="138"/>
  <c r="AR50" i="138"/>
  <c r="AQ50" i="138"/>
  <c r="AP50" i="138"/>
  <c r="AM50" i="138"/>
  <c r="AL50" i="138"/>
  <c r="AK50" i="138"/>
  <c r="AJ50" i="138"/>
  <c r="AI50" i="138"/>
  <c r="AH50" i="138"/>
  <c r="AG50" i="138"/>
  <c r="AF50" i="138"/>
  <c r="AE50" i="138"/>
  <c r="AD50" i="138"/>
  <c r="AC50" i="138"/>
  <c r="AB50" i="138"/>
  <c r="AA50" i="138"/>
  <c r="Y50" i="138"/>
  <c r="X50" i="138"/>
  <c r="W50" i="138"/>
  <c r="V50" i="138"/>
  <c r="U50" i="138"/>
  <c r="E50" i="138"/>
  <c r="D50" i="138"/>
  <c r="C50" i="138"/>
  <c r="B50" i="138"/>
  <c r="A50" i="138"/>
  <c r="AS49" i="138"/>
  <c r="AR49" i="138"/>
  <c r="AQ49" i="138"/>
  <c r="AP49" i="138"/>
  <c r="AM49" i="138"/>
  <c r="AL49" i="138"/>
  <c r="AK49" i="138"/>
  <c r="AJ49" i="138"/>
  <c r="AI49" i="138"/>
  <c r="AH49" i="138"/>
  <c r="AG49" i="138"/>
  <c r="AF49" i="138"/>
  <c r="AE49" i="138"/>
  <c r="AD49" i="138"/>
  <c r="AC49" i="138"/>
  <c r="AB49" i="138"/>
  <c r="AA49" i="138"/>
  <c r="Y49" i="138"/>
  <c r="X49" i="138"/>
  <c r="W49" i="138"/>
  <c r="V49" i="138"/>
  <c r="U49" i="138"/>
  <c r="E49" i="138"/>
  <c r="D49" i="138"/>
  <c r="C49" i="138"/>
  <c r="B49" i="138"/>
  <c r="A49" i="138"/>
  <c r="AS48" i="138"/>
  <c r="AR48" i="138"/>
  <c r="AQ48" i="138"/>
  <c r="AP48" i="138"/>
  <c r="AM48" i="138"/>
  <c r="AL48" i="138"/>
  <c r="AK48" i="138"/>
  <c r="AJ48" i="138"/>
  <c r="AI48" i="138"/>
  <c r="AH48" i="138"/>
  <c r="AG48" i="138"/>
  <c r="AF48" i="138"/>
  <c r="AE48" i="138"/>
  <c r="AD48" i="138"/>
  <c r="AC48" i="138"/>
  <c r="AB48" i="138"/>
  <c r="AA48" i="138"/>
  <c r="Y48" i="138"/>
  <c r="X48" i="138"/>
  <c r="W48" i="138"/>
  <c r="V48" i="138"/>
  <c r="U48" i="138"/>
  <c r="E48" i="138"/>
  <c r="D48" i="138"/>
  <c r="C48" i="138"/>
  <c r="B48" i="138"/>
  <c r="A48" i="138"/>
  <c r="AS47" i="138"/>
  <c r="AR47" i="138"/>
  <c r="AQ47" i="138"/>
  <c r="AP47" i="138"/>
  <c r="AM47" i="138"/>
  <c r="AL47" i="138"/>
  <c r="AK47" i="138"/>
  <c r="AJ47" i="138"/>
  <c r="AI47" i="138"/>
  <c r="AH47" i="138"/>
  <c r="AG47" i="138"/>
  <c r="AF47" i="138"/>
  <c r="AE47" i="138"/>
  <c r="AD47" i="138"/>
  <c r="AC47" i="138"/>
  <c r="AB47" i="138"/>
  <c r="AA47" i="138"/>
  <c r="Y47" i="138"/>
  <c r="X47" i="138"/>
  <c r="W47" i="138"/>
  <c r="V47" i="138"/>
  <c r="U47" i="138"/>
  <c r="E47" i="138"/>
  <c r="D47" i="138"/>
  <c r="C47" i="138"/>
  <c r="B47" i="138"/>
  <c r="A47" i="138"/>
  <c r="AS46" i="138"/>
  <c r="AR46" i="138"/>
  <c r="AQ46" i="138"/>
  <c r="AP46" i="138"/>
  <c r="AM46" i="138"/>
  <c r="AL46" i="138"/>
  <c r="AK46" i="138"/>
  <c r="AJ46" i="138"/>
  <c r="AI46" i="138"/>
  <c r="AH46" i="138"/>
  <c r="AG46" i="138"/>
  <c r="AF46" i="138"/>
  <c r="AE46" i="138"/>
  <c r="AD46" i="138"/>
  <c r="AC46" i="138"/>
  <c r="AB46" i="138"/>
  <c r="AA46" i="138"/>
  <c r="Y46" i="138"/>
  <c r="X46" i="138"/>
  <c r="W46" i="138"/>
  <c r="V46" i="138"/>
  <c r="U46" i="138"/>
  <c r="E46" i="138"/>
  <c r="D46" i="138"/>
  <c r="C46" i="138"/>
  <c r="B46" i="138"/>
  <c r="A46" i="138"/>
  <c r="AS45" i="138"/>
  <c r="AR45" i="138"/>
  <c r="AQ45" i="138"/>
  <c r="AP45" i="138"/>
  <c r="AM45" i="138"/>
  <c r="AL45" i="138"/>
  <c r="AK45" i="138"/>
  <c r="AJ45" i="138"/>
  <c r="AI45" i="138"/>
  <c r="AH45" i="138"/>
  <c r="AG45" i="138"/>
  <c r="AF45" i="138"/>
  <c r="AE45" i="138"/>
  <c r="AD45" i="138"/>
  <c r="AC45" i="138"/>
  <c r="AB45" i="138"/>
  <c r="AA45" i="138"/>
  <c r="Y45" i="138"/>
  <c r="X45" i="138"/>
  <c r="W45" i="138"/>
  <c r="V45" i="138"/>
  <c r="U45" i="138"/>
  <c r="E45" i="138"/>
  <c r="D45" i="138"/>
  <c r="C45" i="138"/>
  <c r="B45" i="138"/>
  <c r="A45" i="138"/>
  <c r="AS44" i="138"/>
  <c r="AR44" i="138"/>
  <c r="AQ44" i="138"/>
  <c r="AP44" i="138"/>
  <c r="AM44" i="138"/>
  <c r="AL44" i="138"/>
  <c r="AK44" i="138"/>
  <c r="AJ44" i="138"/>
  <c r="AI44" i="138"/>
  <c r="AH44" i="138"/>
  <c r="AG44" i="138"/>
  <c r="AF44" i="138"/>
  <c r="AE44" i="138"/>
  <c r="AD44" i="138"/>
  <c r="AC44" i="138"/>
  <c r="AB44" i="138"/>
  <c r="AA44" i="138"/>
  <c r="Y44" i="138"/>
  <c r="X44" i="138"/>
  <c r="W44" i="138"/>
  <c r="V44" i="138"/>
  <c r="U44" i="138"/>
  <c r="E44" i="138"/>
  <c r="D44" i="138"/>
  <c r="C44" i="138"/>
  <c r="B44" i="138"/>
  <c r="A44" i="138"/>
  <c r="AS43" i="138"/>
  <c r="AR43" i="138"/>
  <c r="AQ43" i="138"/>
  <c r="AP43" i="138"/>
  <c r="AM43" i="138"/>
  <c r="AL43" i="138"/>
  <c r="AK43" i="138"/>
  <c r="AJ43" i="138"/>
  <c r="AI43" i="138"/>
  <c r="AH43" i="138"/>
  <c r="AG43" i="138"/>
  <c r="AF43" i="138"/>
  <c r="AE43" i="138"/>
  <c r="AD43" i="138"/>
  <c r="AC43" i="138"/>
  <c r="AB43" i="138"/>
  <c r="AA43" i="138"/>
  <c r="Y43" i="138"/>
  <c r="X43" i="138"/>
  <c r="W43" i="138"/>
  <c r="V43" i="138"/>
  <c r="U43" i="138"/>
  <c r="E43" i="138"/>
  <c r="D43" i="138"/>
  <c r="C43" i="138"/>
  <c r="B43" i="138"/>
  <c r="A43" i="138"/>
  <c r="AS42" i="138"/>
  <c r="AR42" i="138"/>
  <c r="AQ42" i="138"/>
  <c r="AP42" i="138"/>
  <c r="AM42" i="138"/>
  <c r="AL42" i="138"/>
  <c r="AK42" i="138"/>
  <c r="AJ42" i="138"/>
  <c r="AI42" i="138"/>
  <c r="AH42" i="138"/>
  <c r="AG42" i="138"/>
  <c r="AF42" i="138"/>
  <c r="AE42" i="138"/>
  <c r="AD42" i="138"/>
  <c r="AC42" i="138"/>
  <c r="AB42" i="138"/>
  <c r="AA42" i="138"/>
  <c r="Y42" i="138"/>
  <c r="X42" i="138"/>
  <c r="W42" i="138"/>
  <c r="V42" i="138"/>
  <c r="U42" i="138"/>
  <c r="E42" i="138"/>
  <c r="D42" i="138"/>
  <c r="C42" i="138"/>
  <c r="B42" i="138"/>
  <c r="A42" i="138"/>
  <c r="AS41" i="138"/>
  <c r="AR41" i="138"/>
  <c r="AQ41" i="138"/>
  <c r="AP41" i="138"/>
  <c r="AM41" i="138"/>
  <c r="AL41" i="138"/>
  <c r="AK41" i="138"/>
  <c r="AJ41" i="138"/>
  <c r="AI41" i="138"/>
  <c r="AH41" i="138"/>
  <c r="AG41" i="138"/>
  <c r="AF41" i="138"/>
  <c r="AE41" i="138"/>
  <c r="AD41" i="138"/>
  <c r="AC41" i="138"/>
  <c r="AB41" i="138"/>
  <c r="AA41" i="138"/>
  <c r="Y41" i="138"/>
  <c r="X41" i="138"/>
  <c r="W41" i="138"/>
  <c r="V41" i="138"/>
  <c r="U41" i="138"/>
  <c r="E41" i="138"/>
  <c r="D41" i="138"/>
  <c r="C41" i="138"/>
  <c r="B41" i="138"/>
  <c r="A41" i="138"/>
  <c r="AS40" i="138"/>
  <c r="AR40" i="138"/>
  <c r="AQ40" i="138"/>
  <c r="AP40" i="138"/>
  <c r="AM40" i="138"/>
  <c r="AL40" i="138"/>
  <c r="AK40" i="138"/>
  <c r="AJ40" i="138"/>
  <c r="AI40" i="138"/>
  <c r="AH40" i="138"/>
  <c r="AG40" i="138"/>
  <c r="AF40" i="138"/>
  <c r="AE40" i="138"/>
  <c r="AD40" i="138"/>
  <c r="AC40" i="138"/>
  <c r="AB40" i="138"/>
  <c r="AA40" i="138"/>
  <c r="Y40" i="138"/>
  <c r="X40" i="138"/>
  <c r="W40" i="138"/>
  <c r="V40" i="138"/>
  <c r="U40" i="138"/>
  <c r="E40" i="138"/>
  <c r="D40" i="138"/>
  <c r="C40" i="138"/>
  <c r="B40" i="138"/>
  <c r="A40" i="138"/>
  <c r="AS39" i="138"/>
  <c r="AR39" i="138"/>
  <c r="AQ39" i="138"/>
  <c r="AP39" i="138"/>
  <c r="AM39" i="138"/>
  <c r="AL39" i="138"/>
  <c r="AK39" i="138"/>
  <c r="AJ39" i="138"/>
  <c r="AI39" i="138"/>
  <c r="AH39" i="138"/>
  <c r="AG39" i="138"/>
  <c r="AF39" i="138"/>
  <c r="AE39" i="138"/>
  <c r="AD39" i="138"/>
  <c r="AC39" i="138"/>
  <c r="AB39" i="138"/>
  <c r="AA39" i="138"/>
  <c r="Y39" i="138"/>
  <c r="X39" i="138"/>
  <c r="W39" i="138"/>
  <c r="V39" i="138"/>
  <c r="U39" i="138"/>
  <c r="E39" i="138"/>
  <c r="D39" i="138"/>
  <c r="C39" i="138"/>
  <c r="B39" i="138"/>
  <c r="A39" i="138"/>
  <c r="AS38" i="138"/>
  <c r="AR38" i="138"/>
  <c r="AQ38" i="138"/>
  <c r="AP38" i="138"/>
  <c r="AM38" i="138"/>
  <c r="AL38" i="138"/>
  <c r="AK38" i="138"/>
  <c r="AJ38" i="138"/>
  <c r="AI38" i="138"/>
  <c r="AH38" i="138"/>
  <c r="AG38" i="138"/>
  <c r="AF38" i="138"/>
  <c r="AE38" i="138"/>
  <c r="AD38" i="138"/>
  <c r="AC38" i="138"/>
  <c r="AB38" i="138"/>
  <c r="AA38" i="138"/>
  <c r="Y38" i="138"/>
  <c r="X38" i="138"/>
  <c r="W38" i="138"/>
  <c r="V38" i="138"/>
  <c r="U38" i="138"/>
  <c r="E38" i="138"/>
  <c r="D38" i="138"/>
  <c r="C38" i="138"/>
  <c r="B38" i="138"/>
  <c r="A38" i="138"/>
  <c r="AS37" i="138"/>
  <c r="AR37" i="138"/>
  <c r="AQ37" i="138"/>
  <c r="AP37" i="138"/>
  <c r="AM37" i="138"/>
  <c r="AL37" i="138"/>
  <c r="AK37" i="138"/>
  <c r="AJ37" i="138"/>
  <c r="AI37" i="138"/>
  <c r="AH37" i="138"/>
  <c r="AG37" i="138"/>
  <c r="AF37" i="138"/>
  <c r="AE37" i="138"/>
  <c r="AD37" i="138"/>
  <c r="AC37" i="138"/>
  <c r="AB37" i="138"/>
  <c r="AA37" i="138"/>
  <c r="Y37" i="138"/>
  <c r="X37" i="138"/>
  <c r="W37" i="138"/>
  <c r="V37" i="138"/>
  <c r="U37" i="138"/>
  <c r="E37" i="138"/>
  <c r="D37" i="138"/>
  <c r="C37" i="138"/>
  <c r="B37" i="138"/>
  <c r="A37" i="138"/>
  <c r="AS36" i="138"/>
  <c r="AR36" i="138"/>
  <c r="AQ36" i="138"/>
  <c r="AP36" i="138"/>
  <c r="AM36" i="138"/>
  <c r="AL36" i="138"/>
  <c r="AK36" i="138"/>
  <c r="AJ36" i="138"/>
  <c r="AI36" i="138"/>
  <c r="AH36" i="138"/>
  <c r="AG36" i="138"/>
  <c r="AF36" i="138"/>
  <c r="AE36" i="138"/>
  <c r="AD36" i="138"/>
  <c r="AC36" i="138"/>
  <c r="AB36" i="138"/>
  <c r="AA36" i="138"/>
  <c r="Y36" i="138"/>
  <c r="X36" i="138"/>
  <c r="W36" i="138"/>
  <c r="V36" i="138"/>
  <c r="U36" i="138"/>
  <c r="E36" i="138"/>
  <c r="D36" i="138"/>
  <c r="C36" i="138"/>
  <c r="B36" i="138"/>
  <c r="A36" i="138"/>
  <c r="AS35" i="138"/>
  <c r="AR35" i="138"/>
  <c r="AQ35" i="138"/>
  <c r="AP35" i="138"/>
  <c r="AM35" i="138"/>
  <c r="AL35" i="138"/>
  <c r="AK35" i="138"/>
  <c r="AJ35" i="138"/>
  <c r="AI35" i="138"/>
  <c r="AH35" i="138"/>
  <c r="AG35" i="138"/>
  <c r="AF35" i="138"/>
  <c r="AE35" i="138"/>
  <c r="AD35" i="138"/>
  <c r="AC35" i="138"/>
  <c r="AB35" i="138"/>
  <c r="AA35" i="138"/>
  <c r="Y35" i="138"/>
  <c r="X35" i="138"/>
  <c r="W35" i="138"/>
  <c r="V35" i="138"/>
  <c r="U35" i="138"/>
  <c r="E35" i="138"/>
  <c r="D35" i="138"/>
  <c r="C35" i="138"/>
  <c r="B35" i="138"/>
  <c r="A35" i="138"/>
  <c r="AS34" i="138"/>
  <c r="AR34" i="138"/>
  <c r="AQ34" i="138"/>
  <c r="AP34" i="138"/>
  <c r="AM34" i="138"/>
  <c r="AL34" i="138"/>
  <c r="AK34" i="138"/>
  <c r="AJ34" i="138"/>
  <c r="AI34" i="138"/>
  <c r="AH34" i="138"/>
  <c r="AG34" i="138"/>
  <c r="AF34" i="138"/>
  <c r="AE34" i="138"/>
  <c r="AD34" i="138"/>
  <c r="AC34" i="138"/>
  <c r="AB34" i="138"/>
  <c r="AA34" i="138"/>
  <c r="Y34" i="138"/>
  <c r="X34" i="138"/>
  <c r="W34" i="138"/>
  <c r="V34" i="138"/>
  <c r="U34" i="138"/>
  <c r="E34" i="138"/>
  <c r="D34" i="138"/>
  <c r="C34" i="138"/>
  <c r="B34" i="138"/>
  <c r="A34" i="138"/>
  <c r="AS33" i="138"/>
  <c r="AR33" i="138"/>
  <c r="AQ33" i="138"/>
  <c r="AP33" i="138"/>
  <c r="AM33" i="138"/>
  <c r="AL33" i="138"/>
  <c r="AK33" i="138"/>
  <c r="AJ33" i="138"/>
  <c r="AI33" i="138"/>
  <c r="AH33" i="138"/>
  <c r="AG33" i="138"/>
  <c r="AF33" i="138"/>
  <c r="AE33" i="138"/>
  <c r="AD33" i="138"/>
  <c r="AC33" i="138"/>
  <c r="AB33" i="138"/>
  <c r="AA33" i="138"/>
  <c r="Y33" i="138"/>
  <c r="X33" i="138"/>
  <c r="W33" i="138"/>
  <c r="V33" i="138"/>
  <c r="U33" i="138"/>
  <c r="E33" i="138"/>
  <c r="D33" i="138"/>
  <c r="C33" i="138"/>
  <c r="B33" i="138"/>
  <c r="A33" i="138"/>
  <c r="AS32" i="138"/>
  <c r="AR32" i="138"/>
  <c r="AQ32" i="138"/>
  <c r="AP32" i="138"/>
  <c r="AM32" i="138"/>
  <c r="AL32" i="138"/>
  <c r="AK32" i="138"/>
  <c r="AJ32" i="138"/>
  <c r="AI32" i="138"/>
  <c r="AH32" i="138"/>
  <c r="AG32" i="138"/>
  <c r="AF32" i="138"/>
  <c r="AE32" i="138"/>
  <c r="AD32" i="138"/>
  <c r="AC32" i="138"/>
  <c r="AB32" i="138"/>
  <c r="AA32" i="138"/>
  <c r="Y32" i="138"/>
  <c r="X32" i="138"/>
  <c r="W32" i="138"/>
  <c r="V32" i="138"/>
  <c r="U32" i="138"/>
  <c r="E32" i="138"/>
  <c r="D32" i="138"/>
  <c r="C32" i="138"/>
  <c r="B32" i="138"/>
  <c r="A32" i="138"/>
  <c r="AS31" i="138"/>
  <c r="AR31" i="138"/>
  <c r="AQ31" i="138"/>
  <c r="AP31" i="138"/>
  <c r="AM31" i="138"/>
  <c r="AL31" i="138"/>
  <c r="AK31" i="138"/>
  <c r="AJ31" i="138"/>
  <c r="AI31" i="138"/>
  <c r="AH31" i="138"/>
  <c r="AG31" i="138"/>
  <c r="AF31" i="138"/>
  <c r="AE31" i="138"/>
  <c r="AD31" i="138"/>
  <c r="AC31" i="138"/>
  <c r="AB31" i="138"/>
  <c r="AA31" i="138"/>
  <c r="Y31" i="138"/>
  <c r="X31" i="138"/>
  <c r="W31" i="138"/>
  <c r="V31" i="138"/>
  <c r="U31" i="138"/>
  <c r="E31" i="138"/>
  <c r="D31" i="138"/>
  <c r="C31" i="138"/>
  <c r="B31" i="138"/>
  <c r="A31" i="138"/>
  <c r="AS30" i="138"/>
  <c r="AR30" i="138"/>
  <c r="AQ30" i="138"/>
  <c r="AP30" i="138"/>
  <c r="AM30" i="138"/>
  <c r="AL30" i="138"/>
  <c r="AK30" i="138"/>
  <c r="AJ30" i="138"/>
  <c r="AI30" i="138"/>
  <c r="AH30" i="138"/>
  <c r="AG30" i="138"/>
  <c r="AF30" i="138"/>
  <c r="AE30" i="138"/>
  <c r="AD30" i="138"/>
  <c r="AC30" i="138"/>
  <c r="AB30" i="138"/>
  <c r="AA30" i="138"/>
  <c r="Y30" i="138"/>
  <c r="X30" i="138"/>
  <c r="W30" i="138"/>
  <c r="V30" i="138"/>
  <c r="U30" i="138"/>
  <c r="E30" i="138"/>
  <c r="D30" i="138"/>
  <c r="C30" i="138"/>
  <c r="B30" i="138"/>
  <c r="A30" i="138"/>
  <c r="AS29" i="138"/>
  <c r="AR29" i="138"/>
  <c r="AQ29" i="138"/>
  <c r="AP29" i="138"/>
  <c r="AM29" i="138"/>
  <c r="AL29" i="138"/>
  <c r="AK29" i="138"/>
  <c r="AJ29" i="138"/>
  <c r="AI29" i="138"/>
  <c r="AH29" i="138"/>
  <c r="AG29" i="138"/>
  <c r="AF29" i="138"/>
  <c r="AE29" i="138"/>
  <c r="AD29" i="138"/>
  <c r="AC29" i="138"/>
  <c r="AB29" i="138"/>
  <c r="AA29" i="138"/>
  <c r="Y29" i="138"/>
  <c r="X29" i="138"/>
  <c r="W29" i="138"/>
  <c r="V29" i="138"/>
  <c r="U29" i="138"/>
  <c r="E29" i="138"/>
  <c r="D29" i="138"/>
  <c r="C29" i="138"/>
  <c r="B29" i="138"/>
  <c r="A29" i="138"/>
  <c r="AS28" i="138"/>
  <c r="AR28" i="138"/>
  <c r="AQ28" i="138"/>
  <c r="AP28" i="138"/>
  <c r="AM28" i="138"/>
  <c r="AL28" i="138"/>
  <c r="AK28" i="138"/>
  <c r="AJ28" i="138"/>
  <c r="AI28" i="138"/>
  <c r="AH28" i="138"/>
  <c r="AG28" i="138"/>
  <c r="AF28" i="138"/>
  <c r="AE28" i="138"/>
  <c r="AD28" i="138"/>
  <c r="AC28" i="138"/>
  <c r="AB28" i="138"/>
  <c r="AA28" i="138"/>
  <c r="Y28" i="138"/>
  <c r="X28" i="138"/>
  <c r="W28" i="138"/>
  <c r="V28" i="138"/>
  <c r="U28" i="138"/>
  <c r="E28" i="138"/>
  <c r="D28" i="138"/>
  <c r="C28" i="138"/>
  <c r="B28" i="138"/>
  <c r="A28" i="138"/>
  <c r="AS27" i="138"/>
  <c r="AR27" i="138"/>
  <c r="AQ27" i="138"/>
  <c r="AP27" i="138"/>
  <c r="AM27" i="138"/>
  <c r="AL27" i="138"/>
  <c r="AK27" i="138"/>
  <c r="AJ27" i="138"/>
  <c r="AI27" i="138"/>
  <c r="AH27" i="138"/>
  <c r="AG27" i="138"/>
  <c r="AF27" i="138"/>
  <c r="AE27" i="138"/>
  <c r="AD27" i="138"/>
  <c r="AC27" i="138"/>
  <c r="AB27" i="138"/>
  <c r="AA27" i="138"/>
  <c r="Y27" i="138"/>
  <c r="X27" i="138"/>
  <c r="W27" i="138"/>
  <c r="V27" i="138"/>
  <c r="U27" i="138"/>
  <c r="E27" i="138"/>
  <c r="D27" i="138"/>
  <c r="C27" i="138"/>
  <c r="B27" i="138"/>
  <c r="A27" i="138"/>
  <c r="AS26" i="138"/>
  <c r="AR26" i="138"/>
  <c r="AQ26" i="138"/>
  <c r="AP26" i="138"/>
  <c r="AM26" i="138"/>
  <c r="AL26" i="138"/>
  <c r="AK26" i="138"/>
  <c r="AJ26" i="138"/>
  <c r="AI26" i="138"/>
  <c r="AH26" i="138"/>
  <c r="AG26" i="138"/>
  <c r="AF26" i="138"/>
  <c r="AE26" i="138"/>
  <c r="AD26" i="138"/>
  <c r="AC26" i="138"/>
  <c r="AB26" i="138"/>
  <c r="AA26" i="138"/>
  <c r="Y26" i="138"/>
  <c r="X26" i="138"/>
  <c r="W26" i="138"/>
  <c r="V26" i="138"/>
  <c r="U26" i="138"/>
  <c r="E26" i="138"/>
  <c r="D26" i="138"/>
  <c r="C26" i="138"/>
  <c r="B26" i="138"/>
  <c r="A26" i="138"/>
  <c r="AS25" i="138"/>
  <c r="AR25" i="138"/>
  <c r="AQ25" i="138"/>
  <c r="AP25" i="138"/>
  <c r="AM25" i="138"/>
  <c r="AL25" i="138"/>
  <c r="AK25" i="138"/>
  <c r="AJ25" i="138"/>
  <c r="AI25" i="138"/>
  <c r="AH25" i="138"/>
  <c r="AG25" i="138"/>
  <c r="AF25" i="138"/>
  <c r="AE25" i="138"/>
  <c r="AD25" i="138"/>
  <c r="AC25" i="138"/>
  <c r="AB25" i="138"/>
  <c r="AA25" i="138"/>
  <c r="Y25" i="138"/>
  <c r="X25" i="138"/>
  <c r="W25" i="138"/>
  <c r="V25" i="138"/>
  <c r="U25" i="138"/>
  <c r="E25" i="138"/>
  <c r="D25" i="138"/>
  <c r="C25" i="138"/>
  <c r="B25" i="138"/>
  <c r="A25" i="138"/>
  <c r="AS24" i="138"/>
  <c r="AR24" i="138"/>
  <c r="AQ24" i="138"/>
  <c r="AP24" i="138"/>
  <c r="AM24" i="138"/>
  <c r="AL24" i="138"/>
  <c r="AK24" i="138"/>
  <c r="AJ24" i="138"/>
  <c r="AI24" i="138"/>
  <c r="AH24" i="138"/>
  <c r="AG24" i="138"/>
  <c r="AF24" i="138"/>
  <c r="AE24" i="138"/>
  <c r="AD24" i="138"/>
  <c r="AC24" i="138"/>
  <c r="AB24" i="138"/>
  <c r="AA24" i="138"/>
  <c r="Y24" i="138"/>
  <c r="X24" i="138"/>
  <c r="W24" i="138"/>
  <c r="V24" i="138"/>
  <c r="U24" i="138"/>
  <c r="E24" i="138"/>
  <c r="D24" i="138"/>
  <c r="C24" i="138"/>
  <c r="B24" i="138"/>
  <c r="A24" i="138"/>
  <c r="AT5" i="138"/>
  <c r="AQ5" i="138"/>
  <c r="Z5" i="138"/>
  <c r="W5" i="138"/>
  <c r="F5" i="138"/>
  <c r="C5" i="138"/>
  <c r="I7" i="1" l="1"/>
  <c r="C332" i="134" l="1"/>
  <c r="C331" i="134"/>
  <c r="C330" i="134"/>
  <c r="C329" i="134"/>
  <c r="C328" i="134"/>
  <c r="C327" i="134"/>
  <c r="C326" i="134"/>
  <c r="C325" i="134"/>
  <c r="C324" i="134"/>
  <c r="C323" i="134"/>
  <c r="C322" i="134"/>
  <c r="C321" i="134"/>
  <c r="C320" i="134"/>
  <c r="C319" i="134"/>
  <c r="C318" i="134"/>
  <c r="C317" i="134"/>
  <c r="C316" i="134"/>
  <c r="C315" i="134"/>
  <c r="C314" i="134"/>
  <c r="C313" i="134"/>
  <c r="C312" i="134"/>
  <c r="C311" i="134"/>
  <c r="C310" i="134"/>
  <c r="C309" i="134"/>
  <c r="C308" i="134"/>
  <c r="C307" i="134"/>
  <c r="C306" i="134"/>
  <c r="C305" i="134"/>
  <c r="C304" i="134"/>
  <c r="C303" i="134"/>
  <c r="C302" i="134"/>
  <c r="C301" i="134"/>
  <c r="C300" i="134"/>
  <c r="C299" i="134"/>
  <c r="C298" i="134"/>
  <c r="C297" i="134"/>
  <c r="C296" i="134"/>
  <c r="C295" i="134"/>
  <c r="C294" i="134"/>
  <c r="C293" i="134"/>
  <c r="C292" i="134"/>
  <c r="C291" i="134"/>
  <c r="C290" i="134"/>
  <c r="C289" i="134"/>
  <c r="C288" i="134"/>
  <c r="C287" i="134"/>
  <c r="C286" i="134"/>
  <c r="C285" i="134"/>
  <c r="C284" i="134"/>
  <c r="C283" i="134"/>
  <c r="C282" i="134"/>
  <c r="C281" i="134"/>
  <c r="C280" i="134"/>
  <c r="C279" i="134"/>
  <c r="C278" i="134"/>
  <c r="C277" i="134"/>
  <c r="C276" i="134"/>
  <c r="C275" i="134"/>
  <c r="C274" i="134"/>
  <c r="C273" i="134"/>
  <c r="C272" i="134"/>
  <c r="C271" i="134"/>
  <c r="C270" i="134"/>
  <c r="C269" i="134"/>
  <c r="C268" i="134"/>
  <c r="C267" i="134"/>
  <c r="C266" i="134"/>
  <c r="C265" i="134"/>
  <c r="C264" i="134"/>
  <c r="C263" i="134"/>
  <c r="C262" i="134"/>
  <c r="C261" i="134"/>
  <c r="C260" i="134"/>
  <c r="C259" i="134"/>
  <c r="C258" i="134"/>
  <c r="C257" i="134"/>
  <c r="C256" i="134"/>
  <c r="C255" i="134"/>
  <c r="C254" i="134"/>
  <c r="C253" i="134"/>
  <c r="C252" i="134"/>
  <c r="C251" i="134"/>
  <c r="C250" i="134"/>
  <c r="C249" i="134"/>
  <c r="C248" i="134"/>
  <c r="C247" i="134"/>
  <c r="C246" i="134"/>
  <c r="C245" i="134"/>
  <c r="C244" i="134"/>
  <c r="C243" i="134"/>
  <c r="C242" i="134"/>
  <c r="C241" i="134"/>
  <c r="C240" i="134"/>
  <c r="C239" i="134"/>
  <c r="C238" i="134"/>
  <c r="C237" i="134"/>
  <c r="C236" i="134"/>
  <c r="C235" i="134"/>
  <c r="C234" i="134"/>
  <c r="C233" i="134"/>
  <c r="C232" i="134"/>
  <c r="C231" i="134"/>
  <c r="C230" i="134"/>
  <c r="C229" i="134"/>
  <c r="C228" i="134"/>
  <c r="C227" i="134"/>
  <c r="C226" i="134"/>
  <c r="C225" i="134"/>
  <c r="C224" i="134"/>
  <c r="C223" i="134"/>
  <c r="C222" i="134"/>
  <c r="C221" i="134"/>
  <c r="C220" i="134"/>
  <c r="C219" i="134"/>
  <c r="C218" i="134"/>
  <c r="C217" i="134"/>
  <c r="C216" i="134"/>
  <c r="C215" i="134"/>
  <c r="C214" i="134"/>
  <c r="C213" i="134"/>
  <c r="C212" i="134"/>
  <c r="C211" i="134"/>
  <c r="C210" i="134"/>
  <c r="C209" i="134"/>
  <c r="C208" i="134"/>
  <c r="C207" i="134"/>
  <c r="C206" i="134"/>
  <c r="C205" i="134"/>
  <c r="C204" i="134"/>
  <c r="C203" i="134"/>
  <c r="C202" i="134"/>
  <c r="C201" i="134"/>
  <c r="C200" i="134"/>
  <c r="C199" i="134"/>
  <c r="C198" i="134"/>
  <c r="C197" i="134"/>
  <c r="C196" i="134"/>
  <c r="C195" i="134"/>
  <c r="C194" i="134"/>
  <c r="C193" i="134"/>
  <c r="C192" i="134"/>
  <c r="C191" i="134"/>
  <c r="C190" i="134"/>
  <c r="C189" i="134"/>
  <c r="C188" i="134"/>
  <c r="C187" i="134"/>
  <c r="C186" i="134"/>
  <c r="C185" i="134"/>
  <c r="C184" i="134"/>
  <c r="C183" i="134"/>
  <c r="C182" i="134"/>
  <c r="C181" i="134"/>
  <c r="C180" i="134"/>
  <c r="C179" i="134"/>
  <c r="C178" i="134"/>
  <c r="C177" i="134"/>
  <c r="C176" i="134"/>
  <c r="C175" i="134"/>
  <c r="C174" i="134"/>
  <c r="C173" i="134"/>
  <c r="C172" i="134"/>
  <c r="C171" i="134"/>
  <c r="C170" i="134"/>
  <c r="C169" i="134"/>
  <c r="C168" i="134"/>
  <c r="C167" i="134"/>
  <c r="C166" i="134"/>
  <c r="C165" i="134"/>
  <c r="C164" i="134"/>
  <c r="C163" i="134"/>
  <c r="C162" i="134"/>
  <c r="C161" i="134"/>
  <c r="C160" i="134"/>
  <c r="C159" i="134"/>
  <c r="C158" i="134"/>
  <c r="C157" i="134"/>
  <c r="C156" i="134"/>
  <c r="C155" i="134"/>
  <c r="C154" i="134"/>
  <c r="C153" i="134"/>
  <c r="C152" i="134"/>
  <c r="C151" i="134"/>
  <c r="C150" i="134"/>
  <c r="C149" i="134"/>
  <c r="C148" i="134"/>
  <c r="C147" i="134"/>
  <c r="C146" i="134"/>
  <c r="C145" i="134"/>
  <c r="C144" i="134"/>
  <c r="C143" i="134"/>
  <c r="C142" i="134"/>
  <c r="C141" i="134"/>
  <c r="C140" i="134"/>
  <c r="C139" i="134"/>
  <c r="C138" i="134"/>
  <c r="C137" i="134"/>
  <c r="C136" i="134"/>
  <c r="C135" i="134"/>
  <c r="C134" i="134"/>
  <c r="C133" i="134"/>
  <c r="C132" i="134"/>
  <c r="C131" i="134"/>
  <c r="C130" i="134"/>
  <c r="C129" i="134"/>
  <c r="C128" i="134"/>
  <c r="C127" i="134"/>
  <c r="C126" i="134"/>
  <c r="C125" i="134"/>
  <c r="C124" i="134"/>
  <c r="C123" i="134"/>
  <c r="C122" i="134"/>
  <c r="C121" i="134"/>
  <c r="C120" i="134"/>
  <c r="C119" i="134"/>
  <c r="C118" i="134"/>
  <c r="C117" i="134"/>
  <c r="C116" i="134"/>
  <c r="C115" i="134"/>
  <c r="C114" i="134"/>
  <c r="C113" i="134"/>
  <c r="C112" i="134"/>
  <c r="C111" i="134"/>
  <c r="C110" i="134"/>
  <c r="C109" i="134"/>
  <c r="C108" i="134"/>
  <c r="C107" i="134"/>
  <c r="C106" i="134"/>
  <c r="C105" i="134"/>
  <c r="C104" i="134"/>
  <c r="C103" i="134"/>
  <c r="C102" i="134"/>
  <c r="C101" i="134"/>
  <c r="C100" i="134"/>
  <c r="C99" i="134"/>
  <c r="C98" i="134"/>
  <c r="C97" i="134"/>
  <c r="C96" i="134"/>
  <c r="C95" i="134"/>
  <c r="C94" i="134"/>
  <c r="C93" i="134"/>
  <c r="C92" i="134"/>
  <c r="C91" i="134"/>
  <c r="C90" i="134"/>
  <c r="C89" i="134"/>
  <c r="C88" i="134"/>
  <c r="C87" i="134"/>
  <c r="C86" i="134"/>
  <c r="C85" i="134"/>
  <c r="C84" i="134"/>
  <c r="C83" i="134"/>
  <c r="C82" i="134"/>
  <c r="C81" i="134"/>
  <c r="C80" i="134"/>
  <c r="C79" i="134"/>
  <c r="C78" i="134"/>
  <c r="C77" i="134"/>
  <c r="C76" i="134"/>
  <c r="C75" i="134"/>
  <c r="C74" i="134"/>
  <c r="C73" i="134"/>
  <c r="C72" i="134"/>
  <c r="C71" i="134"/>
  <c r="C70" i="134"/>
  <c r="C69" i="134"/>
  <c r="C68" i="134"/>
  <c r="C67" i="134"/>
  <c r="C66" i="134"/>
  <c r="C65" i="134"/>
  <c r="C64" i="134"/>
  <c r="C63" i="134"/>
  <c r="C62" i="134"/>
  <c r="C61" i="134"/>
  <c r="C60" i="134"/>
  <c r="C59" i="134"/>
  <c r="C58" i="134"/>
  <c r="C57" i="134"/>
  <c r="C56" i="134"/>
  <c r="C55" i="134"/>
  <c r="C54" i="134"/>
  <c r="C53" i="134"/>
  <c r="C52" i="134"/>
  <c r="C51" i="134"/>
  <c r="C50" i="134"/>
  <c r="C49" i="134"/>
  <c r="C48" i="134"/>
  <c r="C47" i="134"/>
  <c r="C46" i="134"/>
  <c r="C45" i="134"/>
  <c r="C44" i="134"/>
  <c r="C43" i="134"/>
  <c r="C42" i="134"/>
  <c r="C41" i="134"/>
  <c r="C40" i="134"/>
  <c r="C39" i="134"/>
  <c r="C38" i="134"/>
  <c r="C37" i="134"/>
  <c r="C36" i="134"/>
  <c r="C35" i="134"/>
  <c r="C34" i="134"/>
  <c r="C33" i="134"/>
  <c r="C32" i="134"/>
  <c r="C31" i="134"/>
  <c r="C30" i="134"/>
  <c r="C29" i="134"/>
  <c r="C28" i="134"/>
  <c r="C27" i="134"/>
  <c r="C26" i="134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E7" i="134"/>
  <c r="I6" i="134"/>
  <c r="E6" i="134"/>
  <c r="G32" i="27" l="1"/>
  <c r="P32" i="27" s="1"/>
  <c r="G33" i="27"/>
  <c r="P33" i="27" s="1"/>
  <c r="J33" i="27" l="1"/>
  <c r="L33" i="27"/>
  <c r="N33" i="27"/>
  <c r="J32" i="27"/>
  <c r="L32" i="27"/>
  <c r="N32" i="27"/>
  <c r="H24" i="106"/>
  <c r="H25" i="106"/>
  <c r="H26" i="106"/>
  <c r="H27" i="106"/>
  <c r="H28" i="106"/>
  <c r="H29" i="106"/>
  <c r="H30" i="106"/>
  <c r="H31" i="106"/>
  <c r="H32" i="106"/>
  <c r="H23" i="106"/>
  <c r="H207" i="132"/>
  <c r="H206" i="132"/>
  <c r="H205" i="132"/>
  <c r="H204" i="132"/>
  <c r="H203" i="132"/>
  <c r="H202" i="132"/>
  <c r="H201" i="132"/>
  <c r="H200" i="132"/>
  <c r="H199" i="132"/>
  <c r="H198" i="132"/>
  <c r="H197" i="132"/>
  <c r="H196" i="132"/>
  <c r="H195" i="132"/>
  <c r="H194" i="132"/>
  <c r="H193" i="132"/>
  <c r="H192" i="132"/>
  <c r="H191" i="132"/>
  <c r="H190" i="132"/>
  <c r="H189" i="132"/>
  <c r="H188" i="132"/>
  <c r="H187" i="132"/>
  <c r="H186" i="132"/>
  <c r="H185" i="132"/>
  <c r="H184" i="132"/>
  <c r="H183" i="132"/>
  <c r="H182" i="132"/>
  <c r="H181" i="132"/>
  <c r="H180" i="132"/>
  <c r="H179" i="132"/>
  <c r="H178" i="132"/>
  <c r="H177" i="132"/>
  <c r="H176" i="132"/>
  <c r="H175" i="132"/>
  <c r="H174" i="132"/>
  <c r="H173" i="132"/>
  <c r="H172" i="132"/>
  <c r="H171" i="132"/>
  <c r="H170" i="132"/>
  <c r="H169" i="132"/>
  <c r="H168" i="132"/>
  <c r="H167" i="132"/>
  <c r="H166" i="132"/>
  <c r="H165" i="132"/>
  <c r="H164" i="132"/>
  <c r="H163" i="132"/>
  <c r="H162" i="132"/>
  <c r="H161" i="132"/>
  <c r="H160" i="132"/>
  <c r="H159" i="132"/>
  <c r="H158" i="132"/>
  <c r="H157" i="132"/>
  <c r="H156" i="132"/>
  <c r="H155" i="132"/>
  <c r="H154" i="132"/>
  <c r="H153" i="132"/>
  <c r="H152" i="132"/>
  <c r="H151" i="132"/>
  <c r="H150" i="132"/>
  <c r="H149" i="132"/>
  <c r="H148" i="132"/>
  <c r="H147" i="132"/>
  <c r="H146" i="132"/>
  <c r="H145" i="132"/>
  <c r="H144" i="132"/>
  <c r="H143" i="132"/>
  <c r="H142" i="132"/>
  <c r="H141" i="132"/>
  <c r="H140" i="132"/>
  <c r="H139" i="132"/>
  <c r="H138" i="132"/>
  <c r="H137" i="132"/>
  <c r="H136" i="132"/>
  <c r="H135" i="132"/>
  <c r="H134" i="132"/>
  <c r="H133" i="132"/>
  <c r="H132" i="132"/>
  <c r="H131" i="132"/>
  <c r="H130" i="132"/>
  <c r="H129" i="132"/>
  <c r="H128" i="132"/>
  <c r="H127" i="132"/>
  <c r="H126" i="132"/>
  <c r="H125" i="132"/>
  <c r="H124" i="132"/>
  <c r="H123" i="132"/>
  <c r="H122" i="132"/>
  <c r="H121" i="132"/>
  <c r="H120" i="132"/>
  <c r="H119" i="132"/>
  <c r="H118" i="132"/>
  <c r="H117" i="132"/>
  <c r="H116" i="132"/>
  <c r="H115" i="132"/>
  <c r="H114" i="132"/>
  <c r="H113" i="132"/>
  <c r="H112" i="132"/>
  <c r="H111" i="132"/>
  <c r="H110" i="132"/>
  <c r="H109" i="132"/>
  <c r="H108" i="132"/>
  <c r="H107" i="132"/>
  <c r="H106" i="132"/>
  <c r="H105" i="132"/>
  <c r="H104" i="132"/>
  <c r="H103" i="132"/>
  <c r="H102" i="132"/>
  <c r="H101" i="132"/>
  <c r="H100" i="132"/>
  <c r="H99" i="132"/>
  <c r="H98" i="132"/>
  <c r="H97" i="132"/>
  <c r="H96" i="132"/>
  <c r="H95" i="132"/>
  <c r="H94" i="132"/>
  <c r="H93" i="132"/>
  <c r="H92" i="132"/>
  <c r="H91" i="132"/>
  <c r="H90" i="132"/>
  <c r="H89" i="132"/>
  <c r="H88" i="132"/>
  <c r="H87" i="132"/>
  <c r="H86" i="132"/>
  <c r="H85" i="132"/>
  <c r="H84" i="132"/>
  <c r="H83" i="132"/>
  <c r="H82" i="132"/>
  <c r="H81" i="132"/>
  <c r="H80" i="132"/>
  <c r="H79" i="132"/>
  <c r="H78" i="132"/>
  <c r="H77" i="132"/>
  <c r="H76" i="132"/>
  <c r="H75" i="132"/>
  <c r="H74" i="132"/>
  <c r="H73" i="132"/>
  <c r="H72" i="132"/>
  <c r="H71" i="132"/>
  <c r="H70" i="132"/>
  <c r="H69" i="132"/>
  <c r="H68" i="132"/>
  <c r="H67" i="132"/>
  <c r="H66" i="132"/>
  <c r="H65" i="132"/>
  <c r="H64" i="132"/>
  <c r="H63" i="132"/>
  <c r="H62" i="132"/>
  <c r="H61" i="132"/>
  <c r="H60" i="132"/>
  <c r="H59" i="132"/>
  <c r="H58" i="132"/>
  <c r="H57" i="132"/>
  <c r="H56" i="132"/>
  <c r="H55" i="132"/>
  <c r="H54" i="132"/>
  <c r="H53" i="132"/>
  <c r="H52" i="132"/>
  <c r="H51" i="132"/>
  <c r="H50" i="132"/>
  <c r="H49" i="132"/>
  <c r="H48" i="132"/>
  <c r="H47" i="132"/>
  <c r="H46" i="132"/>
  <c r="H45" i="132"/>
  <c r="H44" i="132"/>
  <c r="H43" i="132"/>
  <c r="H42" i="132"/>
  <c r="H41" i="132"/>
  <c r="H40" i="132"/>
  <c r="H39" i="132"/>
  <c r="H38" i="132"/>
  <c r="H37" i="132"/>
  <c r="H36" i="132"/>
  <c r="H35" i="132"/>
  <c r="H34" i="132"/>
  <c r="H33" i="132"/>
  <c r="H32" i="132"/>
  <c r="H31" i="132"/>
  <c r="H30" i="132"/>
  <c r="H29" i="132"/>
  <c r="H28" i="132"/>
  <c r="H27" i="132"/>
  <c r="H26" i="132"/>
  <c r="H25" i="132"/>
  <c r="H24" i="132"/>
  <c r="H23" i="132"/>
  <c r="H22" i="132"/>
  <c r="H21" i="132"/>
  <c r="H20" i="132"/>
  <c r="H19" i="132"/>
  <c r="H18" i="132"/>
  <c r="H17" i="132"/>
  <c r="H16" i="132"/>
  <c r="H15" i="132"/>
  <c r="H14" i="132"/>
  <c r="H13" i="132"/>
  <c r="H12" i="132"/>
  <c r="H11" i="132"/>
  <c r="H10" i="132"/>
  <c r="H9" i="132"/>
  <c r="H8" i="132"/>
  <c r="L44" i="130"/>
  <c r="I44" i="130"/>
  <c r="L42" i="130"/>
  <c r="I42" i="130"/>
  <c r="L40" i="130"/>
  <c r="I40" i="130"/>
  <c r="L38" i="130"/>
  <c r="I38" i="130"/>
  <c r="L36" i="130"/>
  <c r="I36" i="130"/>
  <c r="L34" i="130"/>
  <c r="I34" i="130"/>
  <c r="L32" i="130"/>
  <c r="I32" i="130"/>
  <c r="L30" i="130"/>
  <c r="I30" i="130"/>
  <c r="L28" i="130"/>
  <c r="I28" i="130"/>
  <c r="L26" i="130"/>
  <c r="I26" i="130"/>
  <c r="L24" i="130"/>
  <c r="I24" i="130"/>
  <c r="L22" i="130"/>
  <c r="I22" i="130"/>
  <c r="L20" i="130"/>
  <c r="I20" i="130"/>
  <c r="L18" i="130"/>
  <c r="I18" i="130"/>
  <c r="L16" i="130"/>
  <c r="I16" i="130"/>
  <c r="L14" i="130"/>
  <c r="I14" i="130"/>
  <c r="G14" i="130"/>
  <c r="L12" i="130"/>
  <c r="I12" i="130"/>
  <c r="L10" i="130"/>
  <c r="I10" i="130"/>
  <c r="G10" i="130"/>
  <c r="L44" i="129"/>
  <c r="I44" i="129"/>
  <c r="L42" i="129"/>
  <c r="I42" i="129"/>
  <c r="G42" i="129"/>
  <c r="L40" i="129"/>
  <c r="I40" i="129"/>
  <c r="L38" i="129"/>
  <c r="I38" i="129"/>
  <c r="G38" i="129"/>
  <c r="L36" i="129"/>
  <c r="I36" i="129"/>
  <c r="L34" i="129"/>
  <c r="I34" i="129"/>
  <c r="G34" i="129"/>
  <c r="L32" i="129"/>
  <c r="I32" i="129"/>
  <c r="L30" i="129"/>
  <c r="I30" i="129"/>
  <c r="G30" i="129"/>
  <c r="L28" i="129"/>
  <c r="I28" i="129"/>
  <c r="L26" i="129"/>
  <c r="I26" i="129"/>
  <c r="G26" i="129"/>
  <c r="L24" i="129"/>
  <c r="I24" i="129"/>
  <c r="L22" i="129"/>
  <c r="I22" i="129"/>
  <c r="G22" i="129"/>
  <c r="L20" i="129"/>
  <c r="I20" i="129"/>
  <c r="L18" i="129"/>
  <c r="I18" i="129"/>
  <c r="G18" i="129"/>
  <c r="L16" i="129"/>
  <c r="I16" i="129"/>
  <c r="L14" i="129"/>
  <c r="I14" i="129"/>
  <c r="G14" i="129"/>
  <c r="L12" i="129"/>
  <c r="I12" i="129"/>
  <c r="L10" i="129"/>
  <c r="I10" i="129"/>
  <c r="G10" i="129"/>
  <c r="L44" i="128"/>
  <c r="I44" i="128"/>
  <c r="L42" i="128"/>
  <c r="I42" i="128"/>
  <c r="G42" i="128"/>
  <c r="L40" i="128"/>
  <c r="I40" i="128"/>
  <c r="L38" i="128"/>
  <c r="I38" i="128"/>
  <c r="G38" i="128"/>
  <c r="L36" i="128"/>
  <c r="I36" i="128"/>
  <c r="L34" i="128"/>
  <c r="I34" i="128"/>
  <c r="G34" i="128"/>
  <c r="L32" i="128"/>
  <c r="I32" i="128"/>
  <c r="L30" i="128"/>
  <c r="I30" i="128"/>
  <c r="G30" i="128"/>
  <c r="L28" i="128"/>
  <c r="I28" i="128"/>
  <c r="L26" i="128"/>
  <c r="I26" i="128"/>
  <c r="G26" i="128"/>
  <c r="L24" i="128"/>
  <c r="I24" i="128"/>
  <c r="L22" i="128"/>
  <c r="I22" i="128"/>
  <c r="G22" i="128"/>
  <c r="L20" i="128"/>
  <c r="I20" i="128"/>
  <c r="L18" i="128"/>
  <c r="I18" i="128"/>
  <c r="G18" i="128"/>
  <c r="L16" i="128"/>
  <c r="I16" i="128"/>
  <c r="L14" i="128"/>
  <c r="I14" i="128"/>
  <c r="G14" i="128"/>
  <c r="L12" i="128"/>
  <c r="I12" i="128"/>
  <c r="L10" i="128"/>
  <c r="I10" i="128"/>
  <c r="G10" i="128"/>
  <c r="L44" i="127"/>
  <c r="I44" i="127"/>
  <c r="A44" i="127"/>
  <c r="A44" i="130" s="1"/>
  <c r="L42" i="127"/>
  <c r="I42" i="127"/>
  <c r="G42" i="127"/>
  <c r="A42" i="127"/>
  <c r="A42" i="130" s="1"/>
  <c r="L40" i="127"/>
  <c r="I40" i="127"/>
  <c r="A40" i="127"/>
  <c r="A40" i="129" s="1"/>
  <c r="L38" i="127"/>
  <c r="I38" i="127"/>
  <c r="G38" i="127"/>
  <c r="A38" i="127"/>
  <c r="A38" i="129" s="1"/>
  <c r="L36" i="127"/>
  <c r="I36" i="127"/>
  <c r="A36" i="127"/>
  <c r="A36" i="129" s="1"/>
  <c r="L34" i="127"/>
  <c r="I34" i="127"/>
  <c r="G34" i="127"/>
  <c r="A34" i="127"/>
  <c r="A34" i="130" s="1"/>
  <c r="L32" i="127"/>
  <c r="I32" i="127"/>
  <c r="A32" i="127"/>
  <c r="A32" i="130" s="1"/>
  <c r="L30" i="127"/>
  <c r="I30" i="127"/>
  <c r="G30" i="127"/>
  <c r="A30" i="127"/>
  <c r="A30" i="130" s="1"/>
  <c r="L28" i="127"/>
  <c r="I28" i="127"/>
  <c r="A28" i="127"/>
  <c r="A28" i="130" s="1"/>
  <c r="L26" i="127"/>
  <c r="I26" i="127"/>
  <c r="G26" i="127"/>
  <c r="A26" i="127"/>
  <c r="A26" i="130" s="1"/>
  <c r="L24" i="127"/>
  <c r="I24" i="127"/>
  <c r="A24" i="127"/>
  <c r="A24" i="129" s="1"/>
  <c r="L22" i="127"/>
  <c r="I22" i="127"/>
  <c r="G22" i="127"/>
  <c r="A22" i="127"/>
  <c r="A22" i="129" s="1"/>
  <c r="L20" i="127"/>
  <c r="I20" i="127"/>
  <c r="A20" i="127"/>
  <c r="A20" i="129" s="1"/>
  <c r="L18" i="127"/>
  <c r="I18" i="127"/>
  <c r="G18" i="127"/>
  <c r="A18" i="127"/>
  <c r="A18" i="130" s="1"/>
  <c r="L16" i="127"/>
  <c r="I16" i="127"/>
  <c r="A16" i="127"/>
  <c r="A16" i="130" s="1"/>
  <c r="L14" i="127"/>
  <c r="I14" i="127"/>
  <c r="G14" i="127"/>
  <c r="A14" i="127"/>
  <c r="A14" i="130" s="1"/>
  <c r="L12" i="127"/>
  <c r="I12" i="127"/>
  <c r="A12" i="127"/>
  <c r="A12" i="130" s="1"/>
  <c r="L10" i="127"/>
  <c r="I10" i="127"/>
  <c r="G10" i="127"/>
  <c r="A10" i="127"/>
  <c r="A10" i="130" s="1"/>
  <c r="D7" i="127"/>
  <c r="D7" i="130" s="1"/>
  <c r="AN5" i="127"/>
  <c r="D25" i="126"/>
  <c r="D26" i="126"/>
  <c r="D27" i="126"/>
  <c r="D28" i="126"/>
  <c r="D29" i="126"/>
  <c r="D30" i="126"/>
  <c r="D31" i="126"/>
  <c r="D32" i="126"/>
  <c r="D33" i="126"/>
  <c r="D34" i="126"/>
  <c r="D35" i="126"/>
  <c r="D36" i="126"/>
  <c r="D37" i="126"/>
  <c r="D38" i="126"/>
  <c r="D39" i="126"/>
  <c r="D40" i="126"/>
  <c r="D41" i="126"/>
  <c r="D42" i="126"/>
  <c r="D43" i="126"/>
  <c r="D44" i="126"/>
  <c r="D45" i="126"/>
  <c r="D46" i="126"/>
  <c r="D47" i="126"/>
  <c r="D48" i="126"/>
  <c r="D49" i="126"/>
  <c r="C25" i="126"/>
  <c r="C26" i="126"/>
  <c r="C27" i="126"/>
  <c r="C28" i="126"/>
  <c r="C29" i="126"/>
  <c r="C30" i="126"/>
  <c r="C31" i="126"/>
  <c r="C32" i="126"/>
  <c r="C33" i="126"/>
  <c r="C34" i="126"/>
  <c r="C35" i="126"/>
  <c r="C36" i="126"/>
  <c r="C37" i="126"/>
  <c r="C38" i="126"/>
  <c r="C39" i="126"/>
  <c r="C40" i="126"/>
  <c r="C41" i="126"/>
  <c r="C42" i="126"/>
  <c r="C43" i="126"/>
  <c r="C44" i="126"/>
  <c r="C45" i="126"/>
  <c r="C46" i="126"/>
  <c r="C47" i="126"/>
  <c r="C48" i="126"/>
  <c r="C49" i="126"/>
  <c r="B25" i="126"/>
  <c r="B26" i="126"/>
  <c r="B27" i="126"/>
  <c r="B28" i="126"/>
  <c r="B29" i="126"/>
  <c r="B30" i="126"/>
  <c r="B31" i="126"/>
  <c r="B32" i="126"/>
  <c r="B33" i="126"/>
  <c r="B34" i="126"/>
  <c r="B35" i="126"/>
  <c r="B36" i="126"/>
  <c r="B37" i="126"/>
  <c r="B38" i="126"/>
  <c r="B39" i="126"/>
  <c r="B40" i="126"/>
  <c r="B41" i="126"/>
  <c r="B42" i="126"/>
  <c r="B43" i="126"/>
  <c r="B44" i="126"/>
  <c r="B45" i="126"/>
  <c r="B46" i="126"/>
  <c r="B47" i="126"/>
  <c r="B48" i="126"/>
  <c r="B49" i="126"/>
  <c r="A25" i="126"/>
  <c r="A26" i="126"/>
  <c r="A27" i="126"/>
  <c r="A28" i="126"/>
  <c r="A29" i="126"/>
  <c r="A30" i="126"/>
  <c r="A31" i="126"/>
  <c r="A32" i="126"/>
  <c r="A33" i="126"/>
  <c r="A34" i="126"/>
  <c r="A35" i="126"/>
  <c r="A36" i="126"/>
  <c r="A37" i="126"/>
  <c r="A38" i="126"/>
  <c r="A39" i="126"/>
  <c r="A40" i="126"/>
  <c r="A41" i="126"/>
  <c r="A42" i="126"/>
  <c r="A43" i="126"/>
  <c r="A44" i="126"/>
  <c r="A45" i="126"/>
  <c r="A46" i="126"/>
  <c r="A47" i="126"/>
  <c r="A48" i="126"/>
  <c r="A49" i="126"/>
  <c r="D24" i="126"/>
  <c r="C24" i="126"/>
  <c r="B24" i="126"/>
  <c r="A24" i="126"/>
  <c r="E9" i="125"/>
  <c r="E10" i="125"/>
  <c r="E11" i="125"/>
  <c r="E12" i="125"/>
  <c r="E13" i="125"/>
  <c r="E14" i="125"/>
  <c r="E15" i="125"/>
  <c r="E16" i="125"/>
  <c r="E17" i="125"/>
  <c r="E18" i="125"/>
  <c r="E19" i="125"/>
  <c r="E20" i="125"/>
  <c r="E21" i="125"/>
  <c r="E22" i="125"/>
  <c r="E23" i="125"/>
  <c r="E24" i="125"/>
  <c r="E25" i="125"/>
  <c r="E26" i="125"/>
  <c r="E27" i="125"/>
  <c r="E28" i="125"/>
  <c r="E29" i="125"/>
  <c r="E30" i="125"/>
  <c r="E31" i="125"/>
  <c r="D9" i="125"/>
  <c r="D10" i="125"/>
  <c r="D11" i="125"/>
  <c r="D12" i="125"/>
  <c r="D13" i="125"/>
  <c r="D14" i="125"/>
  <c r="D15" i="125"/>
  <c r="D16" i="125"/>
  <c r="D17" i="125"/>
  <c r="D18" i="125"/>
  <c r="D19" i="125"/>
  <c r="D20" i="125"/>
  <c r="D21" i="125"/>
  <c r="D22" i="125"/>
  <c r="D23" i="125"/>
  <c r="D24" i="125"/>
  <c r="D25" i="125"/>
  <c r="D26" i="125"/>
  <c r="D27" i="125"/>
  <c r="D28" i="125"/>
  <c r="D29" i="125"/>
  <c r="D30" i="125"/>
  <c r="D31" i="125"/>
  <c r="C9" i="125"/>
  <c r="C10" i="125"/>
  <c r="C11" i="125"/>
  <c r="C12" i="125"/>
  <c r="C13" i="125"/>
  <c r="C14" i="125"/>
  <c r="C15" i="125"/>
  <c r="C16" i="125"/>
  <c r="C17" i="125"/>
  <c r="C18" i="125"/>
  <c r="C19" i="125"/>
  <c r="C20" i="125"/>
  <c r="C21" i="125"/>
  <c r="C22" i="125"/>
  <c r="C23" i="125"/>
  <c r="C24" i="125"/>
  <c r="C25" i="125"/>
  <c r="C26" i="125"/>
  <c r="C27" i="125"/>
  <c r="C28" i="125"/>
  <c r="C29" i="125"/>
  <c r="C30" i="125"/>
  <c r="C31" i="125"/>
  <c r="B9" i="125"/>
  <c r="B10" i="125"/>
  <c r="B11" i="125"/>
  <c r="B12" i="125"/>
  <c r="B13" i="125"/>
  <c r="B14" i="125"/>
  <c r="B15" i="125"/>
  <c r="B16" i="125"/>
  <c r="B17" i="125"/>
  <c r="B18" i="125"/>
  <c r="B19" i="125"/>
  <c r="B20" i="125"/>
  <c r="B21" i="125"/>
  <c r="B22" i="125"/>
  <c r="B23" i="125"/>
  <c r="B24" i="125"/>
  <c r="B25" i="125"/>
  <c r="B26" i="125"/>
  <c r="B27" i="125"/>
  <c r="B28" i="125"/>
  <c r="B29" i="125"/>
  <c r="B30" i="125"/>
  <c r="B31" i="125"/>
  <c r="A9" i="125"/>
  <c r="A10" i="125"/>
  <c r="A11" i="125"/>
  <c r="A12" i="125"/>
  <c r="A13" i="125"/>
  <c r="A14" i="125"/>
  <c r="A15" i="125"/>
  <c r="A16" i="125"/>
  <c r="A17" i="125"/>
  <c r="A18" i="125"/>
  <c r="A19" i="125"/>
  <c r="A20" i="125"/>
  <c r="A21" i="125"/>
  <c r="A22" i="125"/>
  <c r="A23" i="125"/>
  <c r="A24" i="125"/>
  <c r="A25" i="125"/>
  <c r="A26" i="125"/>
  <c r="A27" i="125"/>
  <c r="A28" i="125"/>
  <c r="A29" i="125"/>
  <c r="A30" i="125"/>
  <c r="A31" i="125"/>
  <c r="E8" i="125"/>
  <c r="D8" i="125"/>
  <c r="C8" i="125"/>
  <c r="B8" i="125"/>
  <c r="A8" i="125"/>
  <c r="AM25" i="122"/>
  <c r="AM26" i="122"/>
  <c r="AM27" i="122"/>
  <c r="AM28" i="122"/>
  <c r="AM29" i="122"/>
  <c r="AM30" i="122"/>
  <c r="AM31" i="122"/>
  <c r="AM32" i="122"/>
  <c r="AM33" i="122"/>
  <c r="AM34" i="122"/>
  <c r="AM35" i="122"/>
  <c r="AM36" i="122"/>
  <c r="AM37" i="122"/>
  <c r="AM38" i="122"/>
  <c r="AM39" i="122"/>
  <c r="AM40" i="122"/>
  <c r="AM41" i="122"/>
  <c r="AM42" i="122"/>
  <c r="AM43" i="122"/>
  <c r="AM44" i="122"/>
  <c r="AM45" i="122"/>
  <c r="AM46" i="122"/>
  <c r="AM47" i="122"/>
  <c r="AM48" i="122"/>
  <c r="AM49" i="122"/>
  <c r="AM50" i="122"/>
  <c r="AM51" i="122"/>
  <c r="AM52" i="122"/>
  <c r="AM53" i="122"/>
  <c r="AM54" i="122"/>
  <c r="AM55" i="122"/>
  <c r="AM56" i="122"/>
  <c r="AM57" i="122"/>
  <c r="AM58" i="122"/>
  <c r="AM59" i="122"/>
  <c r="AM60" i="122"/>
  <c r="AM61" i="122"/>
  <c r="AM62" i="122"/>
  <c r="AM63" i="122"/>
  <c r="AM64" i="122"/>
  <c r="AM65" i="122"/>
  <c r="AM66" i="122"/>
  <c r="AM67" i="122"/>
  <c r="AM68" i="122"/>
  <c r="AM69" i="122"/>
  <c r="AM70" i="122"/>
  <c r="AM71" i="122"/>
  <c r="AM72" i="122"/>
  <c r="AM73" i="122"/>
  <c r="AM74" i="122"/>
  <c r="AM75" i="122"/>
  <c r="AM76" i="122"/>
  <c r="AM77" i="122"/>
  <c r="AM78" i="122"/>
  <c r="AM79" i="122"/>
  <c r="AM80" i="122"/>
  <c r="AM81" i="122"/>
  <c r="AM82" i="122"/>
  <c r="AM83" i="122"/>
  <c r="AM84" i="122"/>
  <c r="AM85" i="122"/>
  <c r="AM86" i="122"/>
  <c r="AM87" i="122"/>
  <c r="AM88" i="122"/>
  <c r="AM89" i="122"/>
  <c r="AM90" i="122"/>
  <c r="AM91" i="122"/>
  <c r="AM92" i="122"/>
  <c r="AM93" i="122"/>
  <c r="AM94" i="122"/>
  <c r="AM95" i="122"/>
  <c r="AM96" i="122"/>
  <c r="AM97" i="122"/>
  <c r="AM98" i="122"/>
  <c r="AM99" i="122"/>
  <c r="AM100" i="122"/>
  <c r="AM101" i="122"/>
  <c r="AM102" i="122"/>
  <c r="AM103" i="122"/>
  <c r="AM104" i="122"/>
  <c r="AM105" i="122"/>
  <c r="AM106" i="122"/>
  <c r="AM107" i="122"/>
  <c r="AM108" i="122"/>
  <c r="AM109" i="122"/>
  <c r="AM110" i="122"/>
  <c r="AM111" i="122"/>
  <c r="AM112" i="122"/>
  <c r="AM113" i="122"/>
  <c r="AM114" i="122"/>
  <c r="AM115" i="122"/>
  <c r="AM116" i="122"/>
  <c r="AM117" i="122"/>
  <c r="AM118" i="122"/>
  <c r="AM119" i="122"/>
  <c r="AM120" i="122"/>
  <c r="AM121" i="122"/>
  <c r="AM122" i="122"/>
  <c r="AM123" i="122"/>
  <c r="AM124" i="122"/>
  <c r="AM125" i="122"/>
  <c r="AM126" i="122"/>
  <c r="AM127" i="122"/>
  <c r="AM128" i="122"/>
  <c r="AM129" i="122"/>
  <c r="AM130" i="122"/>
  <c r="AM131" i="122"/>
  <c r="AM132" i="122"/>
  <c r="AM133" i="122"/>
  <c r="AM134" i="122"/>
  <c r="AM135" i="122"/>
  <c r="AM136" i="122"/>
  <c r="AM137" i="122"/>
  <c r="AM138" i="122"/>
  <c r="AM139" i="122"/>
  <c r="AM140" i="122"/>
  <c r="AM141" i="122"/>
  <c r="AM142" i="122"/>
  <c r="AM143" i="122"/>
  <c r="AM144" i="122"/>
  <c r="AM145" i="122"/>
  <c r="AM146" i="122"/>
  <c r="AM147" i="122"/>
  <c r="AM148" i="122"/>
  <c r="AM149" i="122"/>
  <c r="AM150" i="122"/>
  <c r="AM151" i="122"/>
  <c r="AM152" i="122"/>
  <c r="AM153" i="122"/>
  <c r="AM154" i="122"/>
  <c r="AM155" i="122"/>
  <c r="AM156" i="122"/>
  <c r="AM157" i="122"/>
  <c r="AM158" i="122"/>
  <c r="AM159" i="122"/>
  <c r="AM160" i="122"/>
  <c r="AM161" i="122"/>
  <c r="AM162" i="122"/>
  <c r="AM163" i="122"/>
  <c r="AM164" i="122"/>
  <c r="AM165" i="122"/>
  <c r="AM166" i="122"/>
  <c r="AM167" i="122"/>
  <c r="AM168" i="122"/>
  <c r="AM169" i="122"/>
  <c r="AM170" i="122"/>
  <c r="AM171" i="122"/>
  <c r="AM172" i="122"/>
  <c r="AM173" i="122"/>
  <c r="AM174" i="122"/>
  <c r="AM175" i="122"/>
  <c r="AM176" i="122"/>
  <c r="AM177" i="122"/>
  <c r="AM178" i="122"/>
  <c r="AM179" i="122"/>
  <c r="AM180" i="122"/>
  <c r="AM181" i="122"/>
  <c r="AM182" i="122"/>
  <c r="AM183" i="122"/>
  <c r="AM184" i="122"/>
  <c r="AM185" i="122"/>
  <c r="AM186" i="122"/>
  <c r="AM187" i="122"/>
  <c r="AM188" i="122"/>
  <c r="AM189" i="122"/>
  <c r="AM190" i="122"/>
  <c r="AM191" i="122"/>
  <c r="AM192" i="122"/>
  <c r="AM193" i="122"/>
  <c r="AM194" i="122"/>
  <c r="AM195" i="122"/>
  <c r="AM196" i="122"/>
  <c r="AM197" i="122"/>
  <c r="AM198" i="122"/>
  <c r="AM199" i="122"/>
  <c r="AM200" i="122"/>
  <c r="AM201" i="122"/>
  <c r="AM202" i="122"/>
  <c r="AM203" i="122"/>
  <c r="AM204" i="122"/>
  <c r="AM205" i="122"/>
  <c r="AM206" i="122"/>
  <c r="AM207" i="122"/>
  <c r="AM208" i="122"/>
  <c r="AM209" i="122"/>
  <c r="AM210" i="122"/>
  <c r="AM211" i="122"/>
  <c r="AM212" i="122"/>
  <c r="AM213" i="122"/>
  <c r="AM214" i="122"/>
  <c r="AM215" i="122"/>
  <c r="AM216" i="122"/>
  <c r="AM217" i="122"/>
  <c r="AM218" i="122"/>
  <c r="AM219" i="122"/>
  <c r="AM220" i="122"/>
  <c r="AM221" i="122"/>
  <c r="AM222" i="122"/>
  <c r="AM223" i="122"/>
  <c r="AM24" i="122"/>
  <c r="AA25" i="122"/>
  <c r="AB25" i="122"/>
  <c r="AC25" i="122"/>
  <c r="AD25" i="122"/>
  <c r="AE25" i="122"/>
  <c r="AF25" i="122"/>
  <c r="AG25" i="122"/>
  <c r="AH25" i="122"/>
  <c r="AI25" i="122"/>
  <c r="AJ25" i="122"/>
  <c r="AK25" i="122"/>
  <c r="AL25" i="122"/>
  <c r="AA26" i="122"/>
  <c r="AB26" i="122"/>
  <c r="AC26" i="122"/>
  <c r="AD26" i="122"/>
  <c r="AE26" i="122"/>
  <c r="AF26" i="122"/>
  <c r="AG26" i="122"/>
  <c r="AH26" i="122"/>
  <c r="AI26" i="122"/>
  <c r="AJ26" i="122"/>
  <c r="AK26" i="122"/>
  <c r="AL26" i="122"/>
  <c r="AA27" i="122"/>
  <c r="AB27" i="122"/>
  <c r="AC27" i="122"/>
  <c r="AD27" i="122"/>
  <c r="AE27" i="122"/>
  <c r="AF27" i="122"/>
  <c r="AG27" i="122"/>
  <c r="AH27" i="122"/>
  <c r="AI27" i="122"/>
  <c r="AJ27" i="122"/>
  <c r="AK27" i="122"/>
  <c r="AL27" i="122"/>
  <c r="AA28" i="122"/>
  <c r="AB28" i="122"/>
  <c r="AC28" i="122"/>
  <c r="AD28" i="122"/>
  <c r="AE28" i="122"/>
  <c r="AF28" i="122"/>
  <c r="AG28" i="122"/>
  <c r="AH28" i="122"/>
  <c r="AI28" i="122"/>
  <c r="AJ28" i="122"/>
  <c r="AK28" i="122"/>
  <c r="AL28" i="122"/>
  <c r="AA29" i="122"/>
  <c r="AB29" i="122"/>
  <c r="AC29" i="122"/>
  <c r="AD29" i="122"/>
  <c r="AE29" i="122"/>
  <c r="AF29" i="122"/>
  <c r="AG29" i="122"/>
  <c r="AH29" i="122"/>
  <c r="AI29" i="122"/>
  <c r="AJ29" i="122"/>
  <c r="AK29" i="122"/>
  <c r="AL29" i="122"/>
  <c r="AA30" i="122"/>
  <c r="AB30" i="122"/>
  <c r="AC30" i="122"/>
  <c r="AD30" i="122"/>
  <c r="AE30" i="122"/>
  <c r="AF30" i="122"/>
  <c r="AG30" i="122"/>
  <c r="AH30" i="122"/>
  <c r="AI30" i="122"/>
  <c r="AJ30" i="122"/>
  <c r="AK30" i="122"/>
  <c r="AL30" i="122"/>
  <c r="AA31" i="122"/>
  <c r="AB31" i="122"/>
  <c r="AC31" i="122"/>
  <c r="AD31" i="122"/>
  <c r="AE31" i="122"/>
  <c r="AF31" i="122"/>
  <c r="AG31" i="122"/>
  <c r="AH31" i="122"/>
  <c r="AI31" i="122"/>
  <c r="AJ31" i="122"/>
  <c r="AK31" i="122"/>
  <c r="AL31" i="122"/>
  <c r="AA32" i="122"/>
  <c r="AB32" i="122"/>
  <c r="AC32" i="122"/>
  <c r="AD32" i="122"/>
  <c r="AE32" i="122"/>
  <c r="AF32" i="122"/>
  <c r="AG32" i="122"/>
  <c r="AH32" i="122"/>
  <c r="AI32" i="122"/>
  <c r="AJ32" i="122"/>
  <c r="AK32" i="122"/>
  <c r="AL32" i="122"/>
  <c r="AA33" i="122"/>
  <c r="AB33" i="122"/>
  <c r="AC33" i="122"/>
  <c r="AD33" i="122"/>
  <c r="AE33" i="122"/>
  <c r="AF33" i="122"/>
  <c r="AG33" i="122"/>
  <c r="AH33" i="122"/>
  <c r="AI33" i="122"/>
  <c r="AJ33" i="122"/>
  <c r="AK33" i="122"/>
  <c r="AL33" i="122"/>
  <c r="AA34" i="122"/>
  <c r="AB34" i="122"/>
  <c r="AC34" i="122"/>
  <c r="AD34" i="122"/>
  <c r="AE34" i="122"/>
  <c r="AF34" i="122"/>
  <c r="AG34" i="122"/>
  <c r="AH34" i="122"/>
  <c r="AI34" i="122"/>
  <c r="AJ34" i="122"/>
  <c r="AK34" i="122"/>
  <c r="AL34" i="122"/>
  <c r="AA35" i="122"/>
  <c r="AB35" i="122"/>
  <c r="AC35" i="122"/>
  <c r="AD35" i="122"/>
  <c r="AE35" i="122"/>
  <c r="AF35" i="122"/>
  <c r="AG35" i="122"/>
  <c r="AH35" i="122"/>
  <c r="AI35" i="122"/>
  <c r="AJ35" i="122"/>
  <c r="AK35" i="122"/>
  <c r="AL35" i="122"/>
  <c r="AA36" i="122"/>
  <c r="AB36" i="122"/>
  <c r="AC36" i="122"/>
  <c r="AD36" i="122"/>
  <c r="AE36" i="122"/>
  <c r="AF36" i="122"/>
  <c r="AG36" i="122"/>
  <c r="AH36" i="122"/>
  <c r="AI36" i="122"/>
  <c r="AJ36" i="122"/>
  <c r="AK36" i="122"/>
  <c r="AL36" i="122"/>
  <c r="AA37" i="122"/>
  <c r="AB37" i="122"/>
  <c r="AC37" i="122"/>
  <c r="AD37" i="122"/>
  <c r="AE37" i="122"/>
  <c r="AF37" i="122"/>
  <c r="AG37" i="122"/>
  <c r="AH37" i="122"/>
  <c r="AI37" i="122"/>
  <c r="AJ37" i="122"/>
  <c r="AK37" i="122"/>
  <c r="AL37" i="122"/>
  <c r="AA38" i="122"/>
  <c r="AB38" i="122"/>
  <c r="AC38" i="122"/>
  <c r="AD38" i="122"/>
  <c r="AE38" i="122"/>
  <c r="AF38" i="122"/>
  <c r="AG38" i="122"/>
  <c r="AH38" i="122"/>
  <c r="AI38" i="122"/>
  <c r="AJ38" i="122"/>
  <c r="AK38" i="122"/>
  <c r="AL38" i="122"/>
  <c r="AA39" i="122"/>
  <c r="AB39" i="122"/>
  <c r="AC39" i="122"/>
  <c r="AD39" i="122"/>
  <c r="AE39" i="122"/>
  <c r="AF39" i="122"/>
  <c r="AG39" i="122"/>
  <c r="AH39" i="122"/>
  <c r="AI39" i="122"/>
  <c r="AJ39" i="122"/>
  <c r="AK39" i="122"/>
  <c r="AL39" i="122"/>
  <c r="AA40" i="122"/>
  <c r="AB40" i="122"/>
  <c r="AC40" i="122"/>
  <c r="AD40" i="122"/>
  <c r="AE40" i="122"/>
  <c r="AF40" i="122"/>
  <c r="AG40" i="122"/>
  <c r="AH40" i="122"/>
  <c r="AI40" i="122"/>
  <c r="AJ40" i="122"/>
  <c r="AK40" i="122"/>
  <c r="AL40" i="122"/>
  <c r="AA41" i="122"/>
  <c r="AB41" i="122"/>
  <c r="AC41" i="122"/>
  <c r="AD41" i="122"/>
  <c r="AE41" i="122"/>
  <c r="AF41" i="122"/>
  <c r="AG41" i="122"/>
  <c r="AH41" i="122"/>
  <c r="AI41" i="122"/>
  <c r="AJ41" i="122"/>
  <c r="AK41" i="122"/>
  <c r="AL41" i="122"/>
  <c r="AA42" i="122"/>
  <c r="AB42" i="122"/>
  <c r="AC42" i="122"/>
  <c r="AD42" i="122"/>
  <c r="AE42" i="122"/>
  <c r="AF42" i="122"/>
  <c r="AG42" i="122"/>
  <c r="AH42" i="122"/>
  <c r="AI42" i="122"/>
  <c r="AJ42" i="122"/>
  <c r="AK42" i="122"/>
  <c r="AL42" i="122"/>
  <c r="AA43" i="122"/>
  <c r="AB43" i="122"/>
  <c r="AC43" i="122"/>
  <c r="AD43" i="122"/>
  <c r="AE43" i="122"/>
  <c r="AF43" i="122"/>
  <c r="AG43" i="122"/>
  <c r="AH43" i="122"/>
  <c r="AI43" i="122"/>
  <c r="AJ43" i="122"/>
  <c r="AK43" i="122"/>
  <c r="AL43" i="122"/>
  <c r="AA44" i="122"/>
  <c r="AB44" i="122"/>
  <c r="AC44" i="122"/>
  <c r="AD44" i="122"/>
  <c r="AE44" i="122"/>
  <c r="AF44" i="122"/>
  <c r="AG44" i="122"/>
  <c r="AH44" i="122"/>
  <c r="AI44" i="122"/>
  <c r="AJ44" i="122"/>
  <c r="AK44" i="122"/>
  <c r="AL44" i="122"/>
  <c r="AA45" i="122"/>
  <c r="AB45" i="122"/>
  <c r="AC45" i="122"/>
  <c r="AD45" i="122"/>
  <c r="AE45" i="122"/>
  <c r="AF45" i="122"/>
  <c r="AG45" i="122"/>
  <c r="AH45" i="122"/>
  <c r="AI45" i="122"/>
  <c r="AJ45" i="122"/>
  <c r="AK45" i="122"/>
  <c r="AL45" i="122"/>
  <c r="AA46" i="122"/>
  <c r="AB46" i="122"/>
  <c r="AC46" i="122"/>
  <c r="AD46" i="122"/>
  <c r="AE46" i="122"/>
  <c r="AF46" i="122"/>
  <c r="AG46" i="122"/>
  <c r="AH46" i="122"/>
  <c r="AI46" i="122"/>
  <c r="AJ46" i="122"/>
  <c r="AK46" i="122"/>
  <c r="AL46" i="122"/>
  <c r="AA47" i="122"/>
  <c r="AB47" i="122"/>
  <c r="AC47" i="122"/>
  <c r="AD47" i="122"/>
  <c r="AE47" i="122"/>
  <c r="AF47" i="122"/>
  <c r="AG47" i="122"/>
  <c r="AH47" i="122"/>
  <c r="AI47" i="122"/>
  <c r="AJ47" i="122"/>
  <c r="AK47" i="122"/>
  <c r="AL47" i="122"/>
  <c r="AA48" i="122"/>
  <c r="AB48" i="122"/>
  <c r="AC48" i="122"/>
  <c r="AD48" i="122"/>
  <c r="AE48" i="122"/>
  <c r="AF48" i="122"/>
  <c r="AG48" i="122"/>
  <c r="AH48" i="122"/>
  <c r="AI48" i="122"/>
  <c r="AJ48" i="122"/>
  <c r="AK48" i="122"/>
  <c r="AL48" i="122"/>
  <c r="AA49" i="122"/>
  <c r="AB49" i="122"/>
  <c r="AC49" i="122"/>
  <c r="AD49" i="122"/>
  <c r="AE49" i="122"/>
  <c r="AF49" i="122"/>
  <c r="AG49" i="122"/>
  <c r="AH49" i="122"/>
  <c r="AI49" i="122"/>
  <c r="AJ49" i="122"/>
  <c r="AK49" i="122"/>
  <c r="AL49" i="122"/>
  <c r="AA50" i="122"/>
  <c r="AB50" i="122"/>
  <c r="AC50" i="122"/>
  <c r="AD50" i="122"/>
  <c r="AE50" i="122"/>
  <c r="AF50" i="122"/>
  <c r="AG50" i="122"/>
  <c r="AH50" i="122"/>
  <c r="AI50" i="122"/>
  <c r="AJ50" i="122"/>
  <c r="AK50" i="122"/>
  <c r="AL50" i="122"/>
  <c r="AA51" i="122"/>
  <c r="AB51" i="122"/>
  <c r="AC51" i="122"/>
  <c r="AD51" i="122"/>
  <c r="AE51" i="122"/>
  <c r="AF51" i="122"/>
  <c r="AG51" i="122"/>
  <c r="AH51" i="122"/>
  <c r="AI51" i="122"/>
  <c r="AJ51" i="122"/>
  <c r="AK51" i="122"/>
  <c r="AL51" i="122"/>
  <c r="AA52" i="122"/>
  <c r="AB52" i="122"/>
  <c r="AC52" i="122"/>
  <c r="AD52" i="122"/>
  <c r="AE52" i="122"/>
  <c r="AF52" i="122"/>
  <c r="AG52" i="122"/>
  <c r="AH52" i="122"/>
  <c r="AI52" i="122"/>
  <c r="AJ52" i="122"/>
  <c r="AK52" i="122"/>
  <c r="AL52" i="122"/>
  <c r="AA53" i="122"/>
  <c r="AB53" i="122"/>
  <c r="AC53" i="122"/>
  <c r="AD53" i="122"/>
  <c r="AE53" i="122"/>
  <c r="AF53" i="122"/>
  <c r="AG53" i="122"/>
  <c r="AH53" i="122"/>
  <c r="AI53" i="122"/>
  <c r="AJ53" i="122"/>
  <c r="AK53" i="122"/>
  <c r="AL53" i="122"/>
  <c r="AA54" i="122"/>
  <c r="AB54" i="122"/>
  <c r="AC54" i="122"/>
  <c r="AD54" i="122"/>
  <c r="AE54" i="122"/>
  <c r="AF54" i="122"/>
  <c r="AG54" i="122"/>
  <c r="AH54" i="122"/>
  <c r="AI54" i="122"/>
  <c r="AJ54" i="122"/>
  <c r="AK54" i="122"/>
  <c r="AL54" i="122"/>
  <c r="AA55" i="122"/>
  <c r="AB55" i="122"/>
  <c r="AC55" i="122"/>
  <c r="AD55" i="122"/>
  <c r="AE55" i="122"/>
  <c r="AF55" i="122"/>
  <c r="AG55" i="122"/>
  <c r="AH55" i="122"/>
  <c r="AI55" i="122"/>
  <c r="AJ55" i="122"/>
  <c r="AK55" i="122"/>
  <c r="AL55" i="122"/>
  <c r="AA56" i="122"/>
  <c r="AB56" i="122"/>
  <c r="AC56" i="122"/>
  <c r="AD56" i="122"/>
  <c r="AE56" i="122"/>
  <c r="AF56" i="122"/>
  <c r="AG56" i="122"/>
  <c r="AH56" i="122"/>
  <c r="AI56" i="122"/>
  <c r="AJ56" i="122"/>
  <c r="AK56" i="122"/>
  <c r="AL56" i="122"/>
  <c r="AA57" i="122"/>
  <c r="AB57" i="122"/>
  <c r="AC57" i="122"/>
  <c r="AD57" i="122"/>
  <c r="AE57" i="122"/>
  <c r="AF57" i="122"/>
  <c r="AG57" i="122"/>
  <c r="AH57" i="122"/>
  <c r="AI57" i="122"/>
  <c r="AJ57" i="122"/>
  <c r="AK57" i="122"/>
  <c r="AL57" i="122"/>
  <c r="AA58" i="122"/>
  <c r="AB58" i="122"/>
  <c r="AC58" i="122"/>
  <c r="AD58" i="122"/>
  <c r="AE58" i="122"/>
  <c r="AF58" i="122"/>
  <c r="AG58" i="122"/>
  <c r="AH58" i="122"/>
  <c r="AI58" i="122"/>
  <c r="AJ58" i="122"/>
  <c r="AK58" i="122"/>
  <c r="AL58" i="122"/>
  <c r="AA59" i="122"/>
  <c r="AB59" i="122"/>
  <c r="AC59" i="122"/>
  <c r="AD59" i="122"/>
  <c r="AE59" i="122"/>
  <c r="AF59" i="122"/>
  <c r="AG59" i="122"/>
  <c r="AH59" i="122"/>
  <c r="AI59" i="122"/>
  <c r="AJ59" i="122"/>
  <c r="AK59" i="122"/>
  <c r="AL59" i="122"/>
  <c r="AA60" i="122"/>
  <c r="AB60" i="122"/>
  <c r="AC60" i="122"/>
  <c r="AD60" i="122"/>
  <c r="AE60" i="122"/>
  <c r="AF60" i="122"/>
  <c r="AG60" i="122"/>
  <c r="AH60" i="122"/>
  <c r="AI60" i="122"/>
  <c r="AJ60" i="122"/>
  <c r="AK60" i="122"/>
  <c r="AL60" i="122"/>
  <c r="AA61" i="122"/>
  <c r="AB61" i="122"/>
  <c r="AC61" i="122"/>
  <c r="AD61" i="122"/>
  <c r="AE61" i="122"/>
  <c r="AF61" i="122"/>
  <c r="AG61" i="122"/>
  <c r="AH61" i="122"/>
  <c r="AI61" i="122"/>
  <c r="AJ61" i="122"/>
  <c r="AK61" i="122"/>
  <c r="AL61" i="122"/>
  <c r="AA62" i="122"/>
  <c r="AB62" i="122"/>
  <c r="AC62" i="122"/>
  <c r="AD62" i="122"/>
  <c r="AE62" i="122"/>
  <c r="AF62" i="122"/>
  <c r="AG62" i="122"/>
  <c r="AH62" i="122"/>
  <c r="AI62" i="122"/>
  <c r="AJ62" i="122"/>
  <c r="AK62" i="122"/>
  <c r="AL62" i="122"/>
  <c r="AA63" i="122"/>
  <c r="AB63" i="122"/>
  <c r="AC63" i="122"/>
  <c r="AD63" i="122"/>
  <c r="AE63" i="122"/>
  <c r="AF63" i="122"/>
  <c r="AG63" i="122"/>
  <c r="AH63" i="122"/>
  <c r="AI63" i="122"/>
  <c r="AJ63" i="122"/>
  <c r="AK63" i="122"/>
  <c r="AL63" i="122"/>
  <c r="AA64" i="122"/>
  <c r="AB64" i="122"/>
  <c r="AC64" i="122"/>
  <c r="AD64" i="122"/>
  <c r="AE64" i="122"/>
  <c r="AF64" i="122"/>
  <c r="AG64" i="122"/>
  <c r="AH64" i="122"/>
  <c r="AI64" i="122"/>
  <c r="AJ64" i="122"/>
  <c r="AK64" i="122"/>
  <c r="AL64" i="122"/>
  <c r="AA65" i="122"/>
  <c r="AB65" i="122"/>
  <c r="AC65" i="122"/>
  <c r="AD65" i="122"/>
  <c r="AE65" i="122"/>
  <c r="AF65" i="122"/>
  <c r="AG65" i="122"/>
  <c r="AH65" i="122"/>
  <c r="AI65" i="122"/>
  <c r="AJ65" i="122"/>
  <c r="AK65" i="122"/>
  <c r="AL65" i="122"/>
  <c r="AA66" i="122"/>
  <c r="AB66" i="122"/>
  <c r="AC66" i="122"/>
  <c r="AD66" i="122"/>
  <c r="AE66" i="122"/>
  <c r="AF66" i="122"/>
  <c r="AG66" i="122"/>
  <c r="AH66" i="122"/>
  <c r="AI66" i="122"/>
  <c r="AJ66" i="122"/>
  <c r="AK66" i="122"/>
  <c r="AL66" i="122"/>
  <c r="AA67" i="122"/>
  <c r="AB67" i="122"/>
  <c r="AC67" i="122"/>
  <c r="AD67" i="122"/>
  <c r="AE67" i="122"/>
  <c r="AF67" i="122"/>
  <c r="AG67" i="122"/>
  <c r="AH67" i="122"/>
  <c r="AI67" i="122"/>
  <c r="AJ67" i="122"/>
  <c r="AK67" i="122"/>
  <c r="AL67" i="122"/>
  <c r="AA68" i="122"/>
  <c r="AB68" i="122"/>
  <c r="AC68" i="122"/>
  <c r="AD68" i="122"/>
  <c r="AE68" i="122"/>
  <c r="AF68" i="122"/>
  <c r="AG68" i="122"/>
  <c r="AH68" i="122"/>
  <c r="AI68" i="122"/>
  <c r="AJ68" i="122"/>
  <c r="AK68" i="122"/>
  <c r="AL68" i="122"/>
  <c r="AA69" i="122"/>
  <c r="AB69" i="122"/>
  <c r="AC69" i="122"/>
  <c r="AD69" i="122"/>
  <c r="AE69" i="122"/>
  <c r="AF69" i="122"/>
  <c r="AG69" i="122"/>
  <c r="AH69" i="122"/>
  <c r="AI69" i="122"/>
  <c r="AJ69" i="122"/>
  <c r="AK69" i="122"/>
  <c r="AL69" i="122"/>
  <c r="AA70" i="122"/>
  <c r="AB70" i="122"/>
  <c r="AC70" i="122"/>
  <c r="AD70" i="122"/>
  <c r="AE70" i="122"/>
  <c r="AF70" i="122"/>
  <c r="AG70" i="122"/>
  <c r="AH70" i="122"/>
  <c r="AI70" i="122"/>
  <c r="AJ70" i="122"/>
  <c r="AK70" i="122"/>
  <c r="AL70" i="122"/>
  <c r="AA71" i="122"/>
  <c r="AB71" i="122"/>
  <c r="AC71" i="122"/>
  <c r="AD71" i="122"/>
  <c r="AE71" i="122"/>
  <c r="AF71" i="122"/>
  <c r="AG71" i="122"/>
  <c r="AH71" i="122"/>
  <c r="AI71" i="122"/>
  <c r="AJ71" i="122"/>
  <c r="AK71" i="122"/>
  <c r="AL71" i="122"/>
  <c r="AA72" i="122"/>
  <c r="AB72" i="122"/>
  <c r="AC72" i="122"/>
  <c r="AD72" i="122"/>
  <c r="AE72" i="122"/>
  <c r="AF72" i="122"/>
  <c r="AG72" i="122"/>
  <c r="AH72" i="122"/>
  <c r="AI72" i="122"/>
  <c r="AJ72" i="122"/>
  <c r="AK72" i="122"/>
  <c r="AL72" i="122"/>
  <c r="AA73" i="122"/>
  <c r="AB73" i="122"/>
  <c r="AC73" i="122"/>
  <c r="AD73" i="122"/>
  <c r="AE73" i="122"/>
  <c r="AF73" i="122"/>
  <c r="AG73" i="122"/>
  <c r="AH73" i="122"/>
  <c r="AI73" i="122"/>
  <c r="AJ73" i="122"/>
  <c r="AK73" i="122"/>
  <c r="AL73" i="122"/>
  <c r="AA74" i="122"/>
  <c r="AB74" i="122"/>
  <c r="AC74" i="122"/>
  <c r="AD74" i="122"/>
  <c r="AE74" i="122"/>
  <c r="AF74" i="122"/>
  <c r="AG74" i="122"/>
  <c r="AH74" i="122"/>
  <c r="AI74" i="122"/>
  <c r="AJ74" i="122"/>
  <c r="AK74" i="122"/>
  <c r="AL74" i="122"/>
  <c r="AA75" i="122"/>
  <c r="AB75" i="122"/>
  <c r="AC75" i="122"/>
  <c r="AD75" i="122"/>
  <c r="AE75" i="122"/>
  <c r="AF75" i="122"/>
  <c r="AG75" i="122"/>
  <c r="AH75" i="122"/>
  <c r="AI75" i="122"/>
  <c r="AJ75" i="122"/>
  <c r="AK75" i="122"/>
  <c r="AL75" i="122"/>
  <c r="AA76" i="122"/>
  <c r="AB76" i="122"/>
  <c r="AC76" i="122"/>
  <c r="AD76" i="122"/>
  <c r="AE76" i="122"/>
  <c r="AF76" i="122"/>
  <c r="AG76" i="122"/>
  <c r="AH76" i="122"/>
  <c r="AI76" i="122"/>
  <c r="AJ76" i="122"/>
  <c r="AK76" i="122"/>
  <c r="AL76" i="122"/>
  <c r="AA77" i="122"/>
  <c r="AB77" i="122"/>
  <c r="AC77" i="122"/>
  <c r="AD77" i="122"/>
  <c r="AE77" i="122"/>
  <c r="AF77" i="122"/>
  <c r="AG77" i="122"/>
  <c r="AH77" i="122"/>
  <c r="AI77" i="122"/>
  <c r="AJ77" i="122"/>
  <c r="AK77" i="122"/>
  <c r="AL77" i="122"/>
  <c r="AA78" i="122"/>
  <c r="AB78" i="122"/>
  <c r="AC78" i="122"/>
  <c r="AD78" i="122"/>
  <c r="AE78" i="122"/>
  <c r="AF78" i="122"/>
  <c r="AG78" i="122"/>
  <c r="AH78" i="122"/>
  <c r="AI78" i="122"/>
  <c r="AJ78" i="122"/>
  <c r="AK78" i="122"/>
  <c r="AL78" i="122"/>
  <c r="AA79" i="122"/>
  <c r="AB79" i="122"/>
  <c r="AC79" i="122"/>
  <c r="AD79" i="122"/>
  <c r="AE79" i="122"/>
  <c r="AF79" i="122"/>
  <c r="AG79" i="122"/>
  <c r="AH79" i="122"/>
  <c r="AI79" i="122"/>
  <c r="AJ79" i="122"/>
  <c r="AK79" i="122"/>
  <c r="AL79" i="122"/>
  <c r="AA80" i="122"/>
  <c r="AB80" i="122"/>
  <c r="AC80" i="122"/>
  <c r="AD80" i="122"/>
  <c r="AE80" i="122"/>
  <c r="AF80" i="122"/>
  <c r="AG80" i="122"/>
  <c r="AH80" i="122"/>
  <c r="AI80" i="122"/>
  <c r="AJ80" i="122"/>
  <c r="AK80" i="122"/>
  <c r="AL80" i="122"/>
  <c r="AA81" i="122"/>
  <c r="AB81" i="122"/>
  <c r="AC81" i="122"/>
  <c r="AD81" i="122"/>
  <c r="AE81" i="122"/>
  <c r="AF81" i="122"/>
  <c r="AG81" i="122"/>
  <c r="AH81" i="122"/>
  <c r="AI81" i="122"/>
  <c r="AJ81" i="122"/>
  <c r="AK81" i="122"/>
  <c r="AL81" i="122"/>
  <c r="AA82" i="122"/>
  <c r="AB82" i="122"/>
  <c r="AC82" i="122"/>
  <c r="AD82" i="122"/>
  <c r="AE82" i="122"/>
  <c r="AF82" i="122"/>
  <c r="AG82" i="122"/>
  <c r="AH82" i="122"/>
  <c r="AI82" i="122"/>
  <c r="AJ82" i="122"/>
  <c r="AK82" i="122"/>
  <c r="AL82" i="122"/>
  <c r="AA83" i="122"/>
  <c r="AB83" i="122"/>
  <c r="AC83" i="122"/>
  <c r="AD83" i="122"/>
  <c r="AE83" i="122"/>
  <c r="AF83" i="122"/>
  <c r="AG83" i="122"/>
  <c r="AH83" i="122"/>
  <c r="AI83" i="122"/>
  <c r="AJ83" i="122"/>
  <c r="AK83" i="122"/>
  <c r="AL83" i="122"/>
  <c r="AA84" i="122"/>
  <c r="AB84" i="122"/>
  <c r="AC84" i="122"/>
  <c r="AD84" i="122"/>
  <c r="AE84" i="122"/>
  <c r="AF84" i="122"/>
  <c r="AG84" i="122"/>
  <c r="AH84" i="122"/>
  <c r="AI84" i="122"/>
  <c r="AJ84" i="122"/>
  <c r="AK84" i="122"/>
  <c r="AL84" i="122"/>
  <c r="AA85" i="122"/>
  <c r="AB85" i="122"/>
  <c r="AC85" i="122"/>
  <c r="AD85" i="122"/>
  <c r="AE85" i="122"/>
  <c r="AF85" i="122"/>
  <c r="AG85" i="122"/>
  <c r="AH85" i="122"/>
  <c r="AI85" i="122"/>
  <c r="AJ85" i="122"/>
  <c r="AK85" i="122"/>
  <c r="AL85" i="122"/>
  <c r="AA86" i="122"/>
  <c r="AB86" i="122"/>
  <c r="AC86" i="122"/>
  <c r="AD86" i="122"/>
  <c r="AE86" i="122"/>
  <c r="AF86" i="122"/>
  <c r="AG86" i="122"/>
  <c r="AH86" i="122"/>
  <c r="AI86" i="122"/>
  <c r="AJ86" i="122"/>
  <c r="AK86" i="122"/>
  <c r="AL86" i="122"/>
  <c r="AA87" i="122"/>
  <c r="AB87" i="122"/>
  <c r="AC87" i="122"/>
  <c r="AD87" i="122"/>
  <c r="AE87" i="122"/>
  <c r="AF87" i="122"/>
  <c r="AG87" i="122"/>
  <c r="AH87" i="122"/>
  <c r="AI87" i="122"/>
  <c r="AJ87" i="122"/>
  <c r="AK87" i="122"/>
  <c r="AL87" i="122"/>
  <c r="AA88" i="122"/>
  <c r="AB88" i="122"/>
  <c r="AC88" i="122"/>
  <c r="AD88" i="122"/>
  <c r="AE88" i="122"/>
  <c r="AF88" i="122"/>
  <c r="AG88" i="122"/>
  <c r="AH88" i="122"/>
  <c r="AI88" i="122"/>
  <c r="AJ88" i="122"/>
  <c r="AK88" i="122"/>
  <c r="AL88" i="122"/>
  <c r="AA89" i="122"/>
  <c r="AB89" i="122"/>
  <c r="AC89" i="122"/>
  <c r="AD89" i="122"/>
  <c r="AE89" i="122"/>
  <c r="AF89" i="122"/>
  <c r="AG89" i="122"/>
  <c r="AH89" i="122"/>
  <c r="AI89" i="122"/>
  <c r="AJ89" i="122"/>
  <c r="AK89" i="122"/>
  <c r="AL89" i="122"/>
  <c r="AA90" i="122"/>
  <c r="AB90" i="122"/>
  <c r="AC90" i="122"/>
  <c r="AD90" i="122"/>
  <c r="AE90" i="122"/>
  <c r="AF90" i="122"/>
  <c r="AG90" i="122"/>
  <c r="AH90" i="122"/>
  <c r="AI90" i="122"/>
  <c r="AJ90" i="122"/>
  <c r="AK90" i="122"/>
  <c r="AL90" i="122"/>
  <c r="AA91" i="122"/>
  <c r="AB91" i="122"/>
  <c r="AC91" i="122"/>
  <c r="AD91" i="122"/>
  <c r="AE91" i="122"/>
  <c r="AF91" i="122"/>
  <c r="AG91" i="122"/>
  <c r="AH91" i="122"/>
  <c r="AI91" i="122"/>
  <c r="AJ91" i="122"/>
  <c r="AK91" i="122"/>
  <c r="AL91" i="122"/>
  <c r="AA92" i="122"/>
  <c r="AB92" i="122"/>
  <c r="AC92" i="122"/>
  <c r="AD92" i="122"/>
  <c r="AE92" i="122"/>
  <c r="AF92" i="122"/>
  <c r="AG92" i="122"/>
  <c r="AH92" i="122"/>
  <c r="AI92" i="122"/>
  <c r="AJ92" i="122"/>
  <c r="AK92" i="122"/>
  <c r="AL92" i="122"/>
  <c r="AA93" i="122"/>
  <c r="AB93" i="122"/>
  <c r="AC93" i="122"/>
  <c r="AD93" i="122"/>
  <c r="AE93" i="122"/>
  <c r="AF93" i="122"/>
  <c r="AG93" i="122"/>
  <c r="AH93" i="122"/>
  <c r="AI93" i="122"/>
  <c r="AJ93" i="122"/>
  <c r="AK93" i="122"/>
  <c r="AL93" i="122"/>
  <c r="AA94" i="122"/>
  <c r="AB94" i="122"/>
  <c r="AC94" i="122"/>
  <c r="AD94" i="122"/>
  <c r="AE94" i="122"/>
  <c r="AF94" i="122"/>
  <c r="AG94" i="122"/>
  <c r="AH94" i="122"/>
  <c r="AI94" i="122"/>
  <c r="AJ94" i="122"/>
  <c r="AK94" i="122"/>
  <c r="AL94" i="122"/>
  <c r="AA95" i="122"/>
  <c r="AB95" i="122"/>
  <c r="AC95" i="122"/>
  <c r="AD95" i="122"/>
  <c r="AE95" i="122"/>
  <c r="AF95" i="122"/>
  <c r="AG95" i="122"/>
  <c r="AH95" i="122"/>
  <c r="AI95" i="122"/>
  <c r="AJ95" i="122"/>
  <c r="AK95" i="122"/>
  <c r="AL95" i="122"/>
  <c r="AA96" i="122"/>
  <c r="AB96" i="122"/>
  <c r="AC96" i="122"/>
  <c r="AD96" i="122"/>
  <c r="AE96" i="122"/>
  <c r="AF96" i="122"/>
  <c r="AG96" i="122"/>
  <c r="AH96" i="122"/>
  <c r="AI96" i="122"/>
  <c r="AJ96" i="122"/>
  <c r="AK96" i="122"/>
  <c r="AL96" i="122"/>
  <c r="AA97" i="122"/>
  <c r="AB97" i="122"/>
  <c r="AC97" i="122"/>
  <c r="AD97" i="122"/>
  <c r="AE97" i="122"/>
  <c r="AF97" i="122"/>
  <c r="AG97" i="122"/>
  <c r="AH97" i="122"/>
  <c r="AI97" i="122"/>
  <c r="AJ97" i="122"/>
  <c r="AK97" i="122"/>
  <c r="AL97" i="122"/>
  <c r="AA98" i="122"/>
  <c r="AB98" i="122"/>
  <c r="AC98" i="122"/>
  <c r="AD98" i="122"/>
  <c r="AE98" i="122"/>
  <c r="AF98" i="122"/>
  <c r="AG98" i="122"/>
  <c r="AH98" i="122"/>
  <c r="AI98" i="122"/>
  <c r="AJ98" i="122"/>
  <c r="AK98" i="122"/>
  <c r="AL98" i="122"/>
  <c r="AA99" i="122"/>
  <c r="AB99" i="122"/>
  <c r="AC99" i="122"/>
  <c r="AD99" i="122"/>
  <c r="AE99" i="122"/>
  <c r="AF99" i="122"/>
  <c r="AG99" i="122"/>
  <c r="AH99" i="122"/>
  <c r="AI99" i="122"/>
  <c r="AJ99" i="122"/>
  <c r="AK99" i="122"/>
  <c r="AL99" i="122"/>
  <c r="AA100" i="122"/>
  <c r="AB100" i="122"/>
  <c r="AC100" i="122"/>
  <c r="AD100" i="122"/>
  <c r="AE100" i="122"/>
  <c r="AF100" i="122"/>
  <c r="AG100" i="122"/>
  <c r="AH100" i="122"/>
  <c r="AI100" i="122"/>
  <c r="AJ100" i="122"/>
  <c r="AK100" i="122"/>
  <c r="AL100" i="122"/>
  <c r="AA101" i="122"/>
  <c r="AB101" i="122"/>
  <c r="AC101" i="122"/>
  <c r="AD101" i="122"/>
  <c r="AE101" i="122"/>
  <c r="AF101" i="122"/>
  <c r="AG101" i="122"/>
  <c r="AH101" i="122"/>
  <c r="AI101" i="122"/>
  <c r="AJ101" i="122"/>
  <c r="AK101" i="122"/>
  <c r="AL101" i="122"/>
  <c r="AA102" i="122"/>
  <c r="AB102" i="122"/>
  <c r="AC102" i="122"/>
  <c r="AD102" i="122"/>
  <c r="AE102" i="122"/>
  <c r="AF102" i="122"/>
  <c r="AG102" i="122"/>
  <c r="AH102" i="122"/>
  <c r="AI102" i="122"/>
  <c r="AJ102" i="122"/>
  <c r="AK102" i="122"/>
  <c r="AL102" i="122"/>
  <c r="AA103" i="122"/>
  <c r="AB103" i="122"/>
  <c r="AC103" i="122"/>
  <c r="AD103" i="122"/>
  <c r="AE103" i="122"/>
  <c r="AF103" i="122"/>
  <c r="AG103" i="122"/>
  <c r="AH103" i="122"/>
  <c r="AI103" i="122"/>
  <c r="AJ103" i="122"/>
  <c r="AK103" i="122"/>
  <c r="AL103" i="122"/>
  <c r="AA104" i="122"/>
  <c r="AB104" i="122"/>
  <c r="AC104" i="122"/>
  <c r="AD104" i="122"/>
  <c r="AE104" i="122"/>
  <c r="AF104" i="122"/>
  <c r="AG104" i="122"/>
  <c r="AH104" i="122"/>
  <c r="AI104" i="122"/>
  <c r="AJ104" i="122"/>
  <c r="AK104" i="122"/>
  <c r="AL104" i="122"/>
  <c r="AA105" i="122"/>
  <c r="AB105" i="122"/>
  <c r="AC105" i="122"/>
  <c r="AD105" i="122"/>
  <c r="AE105" i="122"/>
  <c r="AF105" i="122"/>
  <c r="AG105" i="122"/>
  <c r="AH105" i="122"/>
  <c r="AI105" i="122"/>
  <c r="AJ105" i="122"/>
  <c r="AK105" i="122"/>
  <c r="AL105" i="122"/>
  <c r="AA106" i="122"/>
  <c r="AB106" i="122"/>
  <c r="AC106" i="122"/>
  <c r="AD106" i="122"/>
  <c r="AE106" i="122"/>
  <c r="AF106" i="122"/>
  <c r="AG106" i="122"/>
  <c r="AH106" i="122"/>
  <c r="AI106" i="122"/>
  <c r="AJ106" i="122"/>
  <c r="AK106" i="122"/>
  <c r="AL106" i="122"/>
  <c r="AA107" i="122"/>
  <c r="AB107" i="122"/>
  <c r="AC107" i="122"/>
  <c r="AD107" i="122"/>
  <c r="AE107" i="122"/>
  <c r="AF107" i="122"/>
  <c r="AG107" i="122"/>
  <c r="AH107" i="122"/>
  <c r="AI107" i="122"/>
  <c r="AJ107" i="122"/>
  <c r="AK107" i="122"/>
  <c r="AL107" i="122"/>
  <c r="AA108" i="122"/>
  <c r="AB108" i="122"/>
  <c r="AC108" i="122"/>
  <c r="AD108" i="122"/>
  <c r="AE108" i="122"/>
  <c r="AF108" i="122"/>
  <c r="AG108" i="122"/>
  <c r="AH108" i="122"/>
  <c r="AI108" i="122"/>
  <c r="AJ108" i="122"/>
  <c r="AK108" i="122"/>
  <c r="AL108" i="122"/>
  <c r="AA109" i="122"/>
  <c r="AB109" i="122"/>
  <c r="AC109" i="122"/>
  <c r="AD109" i="122"/>
  <c r="AE109" i="122"/>
  <c r="AF109" i="122"/>
  <c r="AG109" i="122"/>
  <c r="AH109" i="122"/>
  <c r="AI109" i="122"/>
  <c r="AJ109" i="122"/>
  <c r="AK109" i="122"/>
  <c r="AL109" i="122"/>
  <c r="AA110" i="122"/>
  <c r="AB110" i="122"/>
  <c r="AC110" i="122"/>
  <c r="AD110" i="122"/>
  <c r="AE110" i="122"/>
  <c r="AF110" i="122"/>
  <c r="AG110" i="122"/>
  <c r="AH110" i="122"/>
  <c r="AI110" i="122"/>
  <c r="AJ110" i="122"/>
  <c r="AK110" i="122"/>
  <c r="AL110" i="122"/>
  <c r="AA111" i="122"/>
  <c r="AB111" i="122"/>
  <c r="AC111" i="122"/>
  <c r="AD111" i="122"/>
  <c r="AE111" i="122"/>
  <c r="AF111" i="122"/>
  <c r="AG111" i="122"/>
  <c r="AH111" i="122"/>
  <c r="AI111" i="122"/>
  <c r="AJ111" i="122"/>
  <c r="AK111" i="122"/>
  <c r="AL111" i="122"/>
  <c r="AA112" i="122"/>
  <c r="AB112" i="122"/>
  <c r="AC112" i="122"/>
  <c r="AD112" i="122"/>
  <c r="AE112" i="122"/>
  <c r="AF112" i="122"/>
  <c r="AG112" i="122"/>
  <c r="AH112" i="122"/>
  <c r="AI112" i="122"/>
  <c r="AJ112" i="122"/>
  <c r="AK112" i="122"/>
  <c r="AL112" i="122"/>
  <c r="AA113" i="122"/>
  <c r="AB113" i="122"/>
  <c r="AC113" i="122"/>
  <c r="AD113" i="122"/>
  <c r="AE113" i="122"/>
  <c r="AF113" i="122"/>
  <c r="AG113" i="122"/>
  <c r="AH113" i="122"/>
  <c r="AI113" i="122"/>
  <c r="AJ113" i="122"/>
  <c r="AK113" i="122"/>
  <c r="AL113" i="122"/>
  <c r="AA114" i="122"/>
  <c r="AB114" i="122"/>
  <c r="AC114" i="122"/>
  <c r="AD114" i="122"/>
  <c r="AE114" i="122"/>
  <c r="AF114" i="122"/>
  <c r="AG114" i="122"/>
  <c r="AH114" i="122"/>
  <c r="AI114" i="122"/>
  <c r="AJ114" i="122"/>
  <c r="AK114" i="122"/>
  <c r="AL114" i="122"/>
  <c r="AA115" i="122"/>
  <c r="AB115" i="122"/>
  <c r="AC115" i="122"/>
  <c r="AD115" i="122"/>
  <c r="AE115" i="122"/>
  <c r="AF115" i="122"/>
  <c r="AG115" i="122"/>
  <c r="AH115" i="122"/>
  <c r="AI115" i="122"/>
  <c r="AJ115" i="122"/>
  <c r="AK115" i="122"/>
  <c r="AL115" i="122"/>
  <c r="AA116" i="122"/>
  <c r="AB116" i="122"/>
  <c r="AC116" i="122"/>
  <c r="AD116" i="122"/>
  <c r="AE116" i="122"/>
  <c r="AF116" i="122"/>
  <c r="AG116" i="122"/>
  <c r="AH116" i="122"/>
  <c r="AI116" i="122"/>
  <c r="AJ116" i="122"/>
  <c r="AK116" i="122"/>
  <c r="AL116" i="122"/>
  <c r="AA117" i="122"/>
  <c r="AB117" i="122"/>
  <c r="AC117" i="122"/>
  <c r="AD117" i="122"/>
  <c r="AE117" i="122"/>
  <c r="AF117" i="122"/>
  <c r="AG117" i="122"/>
  <c r="AH117" i="122"/>
  <c r="AI117" i="122"/>
  <c r="AJ117" i="122"/>
  <c r="AK117" i="122"/>
  <c r="AL117" i="122"/>
  <c r="AA118" i="122"/>
  <c r="AB118" i="122"/>
  <c r="AC118" i="122"/>
  <c r="AD118" i="122"/>
  <c r="AE118" i="122"/>
  <c r="AF118" i="122"/>
  <c r="AG118" i="122"/>
  <c r="AH118" i="122"/>
  <c r="AI118" i="122"/>
  <c r="AJ118" i="122"/>
  <c r="AK118" i="122"/>
  <c r="AL118" i="122"/>
  <c r="AA119" i="122"/>
  <c r="AB119" i="122"/>
  <c r="AC119" i="122"/>
  <c r="AD119" i="122"/>
  <c r="AE119" i="122"/>
  <c r="AF119" i="122"/>
  <c r="AG119" i="122"/>
  <c r="AH119" i="122"/>
  <c r="AI119" i="122"/>
  <c r="AJ119" i="122"/>
  <c r="AK119" i="122"/>
  <c r="AL119" i="122"/>
  <c r="AA120" i="122"/>
  <c r="AB120" i="122"/>
  <c r="AC120" i="122"/>
  <c r="AD120" i="122"/>
  <c r="AE120" i="122"/>
  <c r="AF120" i="122"/>
  <c r="AG120" i="122"/>
  <c r="AH120" i="122"/>
  <c r="AI120" i="122"/>
  <c r="AJ120" i="122"/>
  <c r="AK120" i="122"/>
  <c r="AL120" i="122"/>
  <c r="AA121" i="122"/>
  <c r="AB121" i="122"/>
  <c r="AC121" i="122"/>
  <c r="AD121" i="122"/>
  <c r="AE121" i="122"/>
  <c r="AF121" i="122"/>
  <c r="AG121" i="122"/>
  <c r="AH121" i="122"/>
  <c r="AI121" i="122"/>
  <c r="AJ121" i="122"/>
  <c r="AK121" i="122"/>
  <c r="AL121" i="122"/>
  <c r="AA122" i="122"/>
  <c r="AB122" i="122"/>
  <c r="AC122" i="122"/>
  <c r="AD122" i="122"/>
  <c r="AE122" i="122"/>
  <c r="AF122" i="122"/>
  <c r="AG122" i="122"/>
  <c r="AH122" i="122"/>
  <c r="AI122" i="122"/>
  <c r="AJ122" i="122"/>
  <c r="AK122" i="122"/>
  <c r="AL122" i="122"/>
  <c r="AA123" i="122"/>
  <c r="AB123" i="122"/>
  <c r="AC123" i="122"/>
  <c r="AD123" i="122"/>
  <c r="AE123" i="122"/>
  <c r="AF123" i="122"/>
  <c r="AG123" i="122"/>
  <c r="AH123" i="122"/>
  <c r="AI123" i="122"/>
  <c r="AJ123" i="122"/>
  <c r="AK123" i="122"/>
  <c r="AL123" i="122"/>
  <c r="AA124" i="122"/>
  <c r="AB124" i="122"/>
  <c r="AC124" i="122"/>
  <c r="AD124" i="122"/>
  <c r="AE124" i="122"/>
  <c r="AF124" i="122"/>
  <c r="AG124" i="122"/>
  <c r="AH124" i="122"/>
  <c r="AI124" i="122"/>
  <c r="AJ124" i="122"/>
  <c r="AK124" i="122"/>
  <c r="AL124" i="122"/>
  <c r="AA125" i="122"/>
  <c r="AB125" i="122"/>
  <c r="AC125" i="122"/>
  <c r="AD125" i="122"/>
  <c r="AE125" i="122"/>
  <c r="AF125" i="122"/>
  <c r="AG125" i="122"/>
  <c r="AH125" i="122"/>
  <c r="AI125" i="122"/>
  <c r="AJ125" i="122"/>
  <c r="AK125" i="122"/>
  <c r="AL125" i="122"/>
  <c r="AA126" i="122"/>
  <c r="AB126" i="122"/>
  <c r="AC126" i="122"/>
  <c r="AD126" i="122"/>
  <c r="AE126" i="122"/>
  <c r="AF126" i="122"/>
  <c r="AG126" i="122"/>
  <c r="AH126" i="122"/>
  <c r="AI126" i="122"/>
  <c r="AJ126" i="122"/>
  <c r="AK126" i="122"/>
  <c r="AL126" i="122"/>
  <c r="AA127" i="122"/>
  <c r="AB127" i="122"/>
  <c r="AC127" i="122"/>
  <c r="AD127" i="122"/>
  <c r="AE127" i="122"/>
  <c r="AF127" i="122"/>
  <c r="AG127" i="122"/>
  <c r="AH127" i="122"/>
  <c r="AI127" i="122"/>
  <c r="AJ127" i="122"/>
  <c r="AK127" i="122"/>
  <c r="AL127" i="122"/>
  <c r="AA128" i="122"/>
  <c r="AB128" i="122"/>
  <c r="AC128" i="122"/>
  <c r="AD128" i="122"/>
  <c r="AE128" i="122"/>
  <c r="AF128" i="122"/>
  <c r="AG128" i="122"/>
  <c r="AH128" i="122"/>
  <c r="AI128" i="122"/>
  <c r="AJ128" i="122"/>
  <c r="AK128" i="122"/>
  <c r="AL128" i="122"/>
  <c r="AA129" i="122"/>
  <c r="AB129" i="122"/>
  <c r="AC129" i="122"/>
  <c r="AD129" i="122"/>
  <c r="AE129" i="122"/>
  <c r="AF129" i="122"/>
  <c r="AG129" i="122"/>
  <c r="AH129" i="122"/>
  <c r="AI129" i="122"/>
  <c r="AJ129" i="122"/>
  <c r="AK129" i="122"/>
  <c r="AL129" i="122"/>
  <c r="AA130" i="122"/>
  <c r="AB130" i="122"/>
  <c r="AC130" i="122"/>
  <c r="AD130" i="122"/>
  <c r="AE130" i="122"/>
  <c r="AF130" i="122"/>
  <c r="AG130" i="122"/>
  <c r="AH130" i="122"/>
  <c r="AI130" i="122"/>
  <c r="AJ130" i="122"/>
  <c r="AK130" i="122"/>
  <c r="AL130" i="122"/>
  <c r="AA131" i="122"/>
  <c r="AB131" i="122"/>
  <c r="AC131" i="122"/>
  <c r="AD131" i="122"/>
  <c r="AE131" i="122"/>
  <c r="AF131" i="122"/>
  <c r="AG131" i="122"/>
  <c r="AH131" i="122"/>
  <c r="AI131" i="122"/>
  <c r="AJ131" i="122"/>
  <c r="AK131" i="122"/>
  <c r="AL131" i="122"/>
  <c r="AA132" i="122"/>
  <c r="AB132" i="122"/>
  <c r="AC132" i="122"/>
  <c r="AD132" i="122"/>
  <c r="AE132" i="122"/>
  <c r="AF132" i="122"/>
  <c r="AG132" i="122"/>
  <c r="AH132" i="122"/>
  <c r="AI132" i="122"/>
  <c r="AJ132" i="122"/>
  <c r="AK132" i="122"/>
  <c r="AL132" i="122"/>
  <c r="AA133" i="122"/>
  <c r="AB133" i="122"/>
  <c r="AC133" i="122"/>
  <c r="AD133" i="122"/>
  <c r="AE133" i="122"/>
  <c r="AF133" i="122"/>
  <c r="AG133" i="122"/>
  <c r="AH133" i="122"/>
  <c r="AI133" i="122"/>
  <c r="AJ133" i="122"/>
  <c r="AK133" i="122"/>
  <c r="AL133" i="122"/>
  <c r="AA134" i="122"/>
  <c r="AB134" i="122"/>
  <c r="AC134" i="122"/>
  <c r="AD134" i="122"/>
  <c r="AE134" i="122"/>
  <c r="AF134" i="122"/>
  <c r="AG134" i="122"/>
  <c r="AH134" i="122"/>
  <c r="AI134" i="122"/>
  <c r="AJ134" i="122"/>
  <c r="AK134" i="122"/>
  <c r="AL134" i="122"/>
  <c r="AA135" i="122"/>
  <c r="AB135" i="122"/>
  <c r="AC135" i="122"/>
  <c r="AD135" i="122"/>
  <c r="AE135" i="122"/>
  <c r="AF135" i="122"/>
  <c r="AG135" i="122"/>
  <c r="AH135" i="122"/>
  <c r="AI135" i="122"/>
  <c r="AJ135" i="122"/>
  <c r="AK135" i="122"/>
  <c r="AL135" i="122"/>
  <c r="AA136" i="122"/>
  <c r="AB136" i="122"/>
  <c r="AC136" i="122"/>
  <c r="AD136" i="122"/>
  <c r="AE136" i="122"/>
  <c r="AF136" i="122"/>
  <c r="AG136" i="122"/>
  <c r="AH136" i="122"/>
  <c r="AI136" i="122"/>
  <c r="AJ136" i="122"/>
  <c r="AK136" i="122"/>
  <c r="AL136" i="122"/>
  <c r="AA137" i="122"/>
  <c r="AB137" i="122"/>
  <c r="AC137" i="122"/>
  <c r="AD137" i="122"/>
  <c r="AE137" i="122"/>
  <c r="AF137" i="122"/>
  <c r="AG137" i="122"/>
  <c r="AH137" i="122"/>
  <c r="AI137" i="122"/>
  <c r="AJ137" i="122"/>
  <c r="AK137" i="122"/>
  <c r="AL137" i="122"/>
  <c r="AA138" i="122"/>
  <c r="AB138" i="122"/>
  <c r="AC138" i="122"/>
  <c r="AD138" i="122"/>
  <c r="AE138" i="122"/>
  <c r="AF138" i="122"/>
  <c r="AG138" i="122"/>
  <c r="AH138" i="122"/>
  <c r="AI138" i="122"/>
  <c r="AJ138" i="122"/>
  <c r="AK138" i="122"/>
  <c r="AL138" i="122"/>
  <c r="AA139" i="122"/>
  <c r="AB139" i="122"/>
  <c r="AC139" i="122"/>
  <c r="AD139" i="122"/>
  <c r="AE139" i="122"/>
  <c r="AF139" i="122"/>
  <c r="AG139" i="122"/>
  <c r="AH139" i="122"/>
  <c r="AI139" i="122"/>
  <c r="AJ139" i="122"/>
  <c r="AK139" i="122"/>
  <c r="AL139" i="122"/>
  <c r="AA140" i="122"/>
  <c r="AB140" i="122"/>
  <c r="AC140" i="122"/>
  <c r="AD140" i="122"/>
  <c r="AE140" i="122"/>
  <c r="AF140" i="122"/>
  <c r="AG140" i="122"/>
  <c r="AH140" i="122"/>
  <c r="AI140" i="122"/>
  <c r="AJ140" i="122"/>
  <c r="AK140" i="122"/>
  <c r="AL140" i="122"/>
  <c r="AA141" i="122"/>
  <c r="AB141" i="122"/>
  <c r="AC141" i="122"/>
  <c r="AD141" i="122"/>
  <c r="AE141" i="122"/>
  <c r="AF141" i="122"/>
  <c r="AG141" i="122"/>
  <c r="AH141" i="122"/>
  <c r="AI141" i="122"/>
  <c r="AJ141" i="122"/>
  <c r="AK141" i="122"/>
  <c r="AL141" i="122"/>
  <c r="AA142" i="122"/>
  <c r="AB142" i="122"/>
  <c r="AC142" i="122"/>
  <c r="AD142" i="122"/>
  <c r="AE142" i="122"/>
  <c r="AF142" i="122"/>
  <c r="AG142" i="122"/>
  <c r="AH142" i="122"/>
  <c r="AI142" i="122"/>
  <c r="AJ142" i="122"/>
  <c r="AK142" i="122"/>
  <c r="AL142" i="122"/>
  <c r="AA143" i="122"/>
  <c r="AB143" i="122"/>
  <c r="AC143" i="122"/>
  <c r="AD143" i="122"/>
  <c r="AE143" i="122"/>
  <c r="AF143" i="122"/>
  <c r="AG143" i="122"/>
  <c r="AH143" i="122"/>
  <c r="AI143" i="122"/>
  <c r="AJ143" i="122"/>
  <c r="AK143" i="122"/>
  <c r="AL143" i="122"/>
  <c r="AA144" i="122"/>
  <c r="AB144" i="122"/>
  <c r="AC144" i="122"/>
  <c r="AD144" i="122"/>
  <c r="AE144" i="122"/>
  <c r="AF144" i="122"/>
  <c r="AG144" i="122"/>
  <c r="AH144" i="122"/>
  <c r="AI144" i="122"/>
  <c r="AJ144" i="122"/>
  <c r="AK144" i="122"/>
  <c r="AL144" i="122"/>
  <c r="AA145" i="122"/>
  <c r="AB145" i="122"/>
  <c r="AC145" i="122"/>
  <c r="AD145" i="122"/>
  <c r="AE145" i="122"/>
  <c r="AF145" i="122"/>
  <c r="AG145" i="122"/>
  <c r="AH145" i="122"/>
  <c r="AI145" i="122"/>
  <c r="AJ145" i="122"/>
  <c r="AK145" i="122"/>
  <c r="AL145" i="122"/>
  <c r="AA146" i="122"/>
  <c r="AB146" i="122"/>
  <c r="AC146" i="122"/>
  <c r="AD146" i="122"/>
  <c r="AE146" i="122"/>
  <c r="AF146" i="122"/>
  <c r="AG146" i="122"/>
  <c r="AH146" i="122"/>
  <c r="AI146" i="122"/>
  <c r="AJ146" i="122"/>
  <c r="AK146" i="122"/>
  <c r="AL146" i="122"/>
  <c r="AA147" i="122"/>
  <c r="AB147" i="122"/>
  <c r="AC147" i="122"/>
  <c r="AD147" i="122"/>
  <c r="AE147" i="122"/>
  <c r="AF147" i="122"/>
  <c r="AG147" i="122"/>
  <c r="AH147" i="122"/>
  <c r="AI147" i="122"/>
  <c r="AJ147" i="122"/>
  <c r="AK147" i="122"/>
  <c r="AL147" i="122"/>
  <c r="AA148" i="122"/>
  <c r="AB148" i="122"/>
  <c r="AC148" i="122"/>
  <c r="AD148" i="122"/>
  <c r="AE148" i="122"/>
  <c r="AF148" i="122"/>
  <c r="AG148" i="122"/>
  <c r="AH148" i="122"/>
  <c r="AI148" i="122"/>
  <c r="AJ148" i="122"/>
  <c r="AK148" i="122"/>
  <c r="AL148" i="122"/>
  <c r="AA149" i="122"/>
  <c r="AB149" i="122"/>
  <c r="AC149" i="122"/>
  <c r="AD149" i="122"/>
  <c r="AE149" i="122"/>
  <c r="AF149" i="122"/>
  <c r="AG149" i="122"/>
  <c r="AH149" i="122"/>
  <c r="AI149" i="122"/>
  <c r="AJ149" i="122"/>
  <c r="AK149" i="122"/>
  <c r="AL149" i="122"/>
  <c r="AA150" i="122"/>
  <c r="AB150" i="122"/>
  <c r="AC150" i="122"/>
  <c r="AD150" i="122"/>
  <c r="AE150" i="122"/>
  <c r="AF150" i="122"/>
  <c r="AG150" i="122"/>
  <c r="AH150" i="122"/>
  <c r="AI150" i="122"/>
  <c r="AJ150" i="122"/>
  <c r="AK150" i="122"/>
  <c r="AL150" i="122"/>
  <c r="AA151" i="122"/>
  <c r="AB151" i="122"/>
  <c r="AC151" i="122"/>
  <c r="AD151" i="122"/>
  <c r="AE151" i="122"/>
  <c r="AF151" i="122"/>
  <c r="AG151" i="122"/>
  <c r="AH151" i="122"/>
  <c r="AI151" i="122"/>
  <c r="AJ151" i="122"/>
  <c r="AK151" i="122"/>
  <c r="AL151" i="122"/>
  <c r="AA152" i="122"/>
  <c r="AB152" i="122"/>
  <c r="AC152" i="122"/>
  <c r="AD152" i="122"/>
  <c r="AE152" i="122"/>
  <c r="AF152" i="122"/>
  <c r="AG152" i="122"/>
  <c r="AH152" i="122"/>
  <c r="AI152" i="122"/>
  <c r="AJ152" i="122"/>
  <c r="AK152" i="122"/>
  <c r="AL152" i="122"/>
  <c r="AA153" i="122"/>
  <c r="AB153" i="122"/>
  <c r="AC153" i="122"/>
  <c r="AD153" i="122"/>
  <c r="AE153" i="122"/>
  <c r="AF153" i="122"/>
  <c r="AG153" i="122"/>
  <c r="AH153" i="122"/>
  <c r="AI153" i="122"/>
  <c r="AJ153" i="122"/>
  <c r="AK153" i="122"/>
  <c r="AL153" i="122"/>
  <c r="AA154" i="122"/>
  <c r="AB154" i="122"/>
  <c r="AC154" i="122"/>
  <c r="AD154" i="122"/>
  <c r="AE154" i="122"/>
  <c r="AF154" i="122"/>
  <c r="AG154" i="122"/>
  <c r="AH154" i="122"/>
  <c r="AI154" i="122"/>
  <c r="AJ154" i="122"/>
  <c r="AK154" i="122"/>
  <c r="AL154" i="122"/>
  <c r="AA155" i="122"/>
  <c r="AB155" i="122"/>
  <c r="AC155" i="122"/>
  <c r="AD155" i="122"/>
  <c r="AE155" i="122"/>
  <c r="AF155" i="122"/>
  <c r="AG155" i="122"/>
  <c r="AH155" i="122"/>
  <c r="AI155" i="122"/>
  <c r="AJ155" i="122"/>
  <c r="AK155" i="122"/>
  <c r="AL155" i="122"/>
  <c r="AA156" i="122"/>
  <c r="AB156" i="122"/>
  <c r="AC156" i="122"/>
  <c r="AD156" i="122"/>
  <c r="AE156" i="122"/>
  <c r="AF156" i="122"/>
  <c r="AG156" i="122"/>
  <c r="AH156" i="122"/>
  <c r="AI156" i="122"/>
  <c r="AJ156" i="122"/>
  <c r="AK156" i="122"/>
  <c r="AL156" i="122"/>
  <c r="AA157" i="122"/>
  <c r="AB157" i="122"/>
  <c r="AC157" i="122"/>
  <c r="AD157" i="122"/>
  <c r="AE157" i="122"/>
  <c r="AF157" i="122"/>
  <c r="AG157" i="122"/>
  <c r="AH157" i="122"/>
  <c r="AI157" i="122"/>
  <c r="AJ157" i="122"/>
  <c r="AK157" i="122"/>
  <c r="AL157" i="122"/>
  <c r="AA158" i="122"/>
  <c r="AB158" i="122"/>
  <c r="AC158" i="122"/>
  <c r="AD158" i="122"/>
  <c r="AE158" i="122"/>
  <c r="AF158" i="122"/>
  <c r="AG158" i="122"/>
  <c r="AH158" i="122"/>
  <c r="AI158" i="122"/>
  <c r="AJ158" i="122"/>
  <c r="AK158" i="122"/>
  <c r="AL158" i="122"/>
  <c r="AA159" i="122"/>
  <c r="AB159" i="122"/>
  <c r="AC159" i="122"/>
  <c r="AD159" i="122"/>
  <c r="AE159" i="122"/>
  <c r="AF159" i="122"/>
  <c r="AG159" i="122"/>
  <c r="AH159" i="122"/>
  <c r="AI159" i="122"/>
  <c r="AJ159" i="122"/>
  <c r="AK159" i="122"/>
  <c r="AL159" i="122"/>
  <c r="AA160" i="122"/>
  <c r="AB160" i="122"/>
  <c r="AC160" i="122"/>
  <c r="AD160" i="122"/>
  <c r="AE160" i="122"/>
  <c r="AF160" i="122"/>
  <c r="AG160" i="122"/>
  <c r="AH160" i="122"/>
  <c r="AI160" i="122"/>
  <c r="AJ160" i="122"/>
  <c r="AK160" i="122"/>
  <c r="AL160" i="122"/>
  <c r="AA161" i="122"/>
  <c r="AB161" i="122"/>
  <c r="AC161" i="122"/>
  <c r="AD161" i="122"/>
  <c r="AE161" i="122"/>
  <c r="AF161" i="122"/>
  <c r="AG161" i="122"/>
  <c r="AH161" i="122"/>
  <c r="AI161" i="122"/>
  <c r="AJ161" i="122"/>
  <c r="AK161" i="122"/>
  <c r="AL161" i="122"/>
  <c r="AA162" i="122"/>
  <c r="AB162" i="122"/>
  <c r="AC162" i="122"/>
  <c r="AD162" i="122"/>
  <c r="AE162" i="122"/>
  <c r="AF162" i="122"/>
  <c r="AG162" i="122"/>
  <c r="AH162" i="122"/>
  <c r="AI162" i="122"/>
  <c r="AJ162" i="122"/>
  <c r="AK162" i="122"/>
  <c r="AL162" i="122"/>
  <c r="AA163" i="122"/>
  <c r="AB163" i="122"/>
  <c r="AC163" i="122"/>
  <c r="AD163" i="122"/>
  <c r="AE163" i="122"/>
  <c r="AF163" i="122"/>
  <c r="AG163" i="122"/>
  <c r="AH163" i="122"/>
  <c r="AI163" i="122"/>
  <c r="AJ163" i="122"/>
  <c r="AK163" i="122"/>
  <c r="AL163" i="122"/>
  <c r="AA164" i="122"/>
  <c r="AB164" i="122"/>
  <c r="AC164" i="122"/>
  <c r="AD164" i="122"/>
  <c r="AE164" i="122"/>
  <c r="AF164" i="122"/>
  <c r="AG164" i="122"/>
  <c r="AH164" i="122"/>
  <c r="AI164" i="122"/>
  <c r="AJ164" i="122"/>
  <c r="AK164" i="122"/>
  <c r="AL164" i="122"/>
  <c r="AA165" i="122"/>
  <c r="AB165" i="122"/>
  <c r="AC165" i="122"/>
  <c r="AD165" i="122"/>
  <c r="AE165" i="122"/>
  <c r="AF165" i="122"/>
  <c r="AG165" i="122"/>
  <c r="AH165" i="122"/>
  <c r="AI165" i="122"/>
  <c r="AJ165" i="122"/>
  <c r="AK165" i="122"/>
  <c r="AL165" i="122"/>
  <c r="AA166" i="122"/>
  <c r="AB166" i="122"/>
  <c r="AC166" i="122"/>
  <c r="AD166" i="122"/>
  <c r="AE166" i="122"/>
  <c r="AF166" i="122"/>
  <c r="AG166" i="122"/>
  <c r="AH166" i="122"/>
  <c r="AI166" i="122"/>
  <c r="AJ166" i="122"/>
  <c r="AK166" i="122"/>
  <c r="AL166" i="122"/>
  <c r="AA167" i="122"/>
  <c r="AB167" i="122"/>
  <c r="AC167" i="122"/>
  <c r="AD167" i="122"/>
  <c r="AE167" i="122"/>
  <c r="AF167" i="122"/>
  <c r="AG167" i="122"/>
  <c r="AH167" i="122"/>
  <c r="AI167" i="122"/>
  <c r="AJ167" i="122"/>
  <c r="AK167" i="122"/>
  <c r="AL167" i="122"/>
  <c r="AA168" i="122"/>
  <c r="AB168" i="122"/>
  <c r="AC168" i="122"/>
  <c r="AD168" i="122"/>
  <c r="AE168" i="122"/>
  <c r="AF168" i="122"/>
  <c r="AG168" i="122"/>
  <c r="AH168" i="122"/>
  <c r="AI168" i="122"/>
  <c r="AJ168" i="122"/>
  <c r="AK168" i="122"/>
  <c r="AL168" i="122"/>
  <c r="AA169" i="122"/>
  <c r="AB169" i="122"/>
  <c r="AC169" i="122"/>
  <c r="AD169" i="122"/>
  <c r="AE169" i="122"/>
  <c r="AF169" i="122"/>
  <c r="AG169" i="122"/>
  <c r="AH169" i="122"/>
  <c r="AI169" i="122"/>
  <c r="AJ169" i="122"/>
  <c r="AK169" i="122"/>
  <c r="AL169" i="122"/>
  <c r="AA170" i="122"/>
  <c r="AB170" i="122"/>
  <c r="AC170" i="122"/>
  <c r="AD170" i="122"/>
  <c r="AE170" i="122"/>
  <c r="AF170" i="122"/>
  <c r="AG170" i="122"/>
  <c r="AH170" i="122"/>
  <c r="AI170" i="122"/>
  <c r="AJ170" i="122"/>
  <c r="AK170" i="122"/>
  <c r="AL170" i="122"/>
  <c r="AA171" i="122"/>
  <c r="AB171" i="122"/>
  <c r="AC171" i="122"/>
  <c r="AD171" i="122"/>
  <c r="AE171" i="122"/>
  <c r="AF171" i="122"/>
  <c r="AG171" i="122"/>
  <c r="AH171" i="122"/>
  <c r="AI171" i="122"/>
  <c r="AJ171" i="122"/>
  <c r="AK171" i="122"/>
  <c r="AL171" i="122"/>
  <c r="AA172" i="122"/>
  <c r="AB172" i="122"/>
  <c r="AC172" i="122"/>
  <c r="AD172" i="122"/>
  <c r="AE172" i="122"/>
  <c r="AF172" i="122"/>
  <c r="AG172" i="122"/>
  <c r="AH172" i="122"/>
  <c r="AI172" i="122"/>
  <c r="AJ172" i="122"/>
  <c r="AK172" i="122"/>
  <c r="AL172" i="122"/>
  <c r="AA173" i="122"/>
  <c r="AB173" i="122"/>
  <c r="AC173" i="122"/>
  <c r="AD173" i="122"/>
  <c r="AE173" i="122"/>
  <c r="AF173" i="122"/>
  <c r="AG173" i="122"/>
  <c r="AH173" i="122"/>
  <c r="AI173" i="122"/>
  <c r="AJ173" i="122"/>
  <c r="AK173" i="122"/>
  <c r="AL173" i="122"/>
  <c r="AA174" i="122"/>
  <c r="AB174" i="122"/>
  <c r="AC174" i="122"/>
  <c r="AD174" i="122"/>
  <c r="AE174" i="122"/>
  <c r="AF174" i="122"/>
  <c r="AG174" i="122"/>
  <c r="AH174" i="122"/>
  <c r="AI174" i="122"/>
  <c r="AJ174" i="122"/>
  <c r="AK174" i="122"/>
  <c r="AL174" i="122"/>
  <c r="AA175" i="122"/>
  <c r="AB175" i="122"/>
  <c r="AC175" i="122"/>
  <c r="AD175" i="122"/>
  <c r="AE175" i="122"/>
  <c r="AF175" i="122"/>
  <c r="AG175" i="122"/>
  <c r="AH175" i="122"/>
  <c r="AI175" i="122"/>
  <c r="AJ175" i="122"/>
  <c r="AK175" i="122"/>
  <c r="AL175" i="122"/>
  <c r="AA176" i="122"/>
  <c r="AB176" i="122"/>
  <c r="AC176" i="122"/>
  <c r="AD176" i="122"/>
  <c r="AE176" i="122"/>
  <c r="AF176" i="122"/>
  <c r="AG176" i="122"/>
  <c r="AH176" i="122"/>
  <c r="AI176" i="122"/>
  <c r="AJ176" i="122"/>
  <c r="AK176" i="122"/>
  <c r="AL176" i="122"/>
  <c r="AA177" i="122"/>
  <c r="AB177" i="122"/>
  <c r="AC177" i="122"/>
  <c r="AD177" i="122"/>
  <c r="AE177" i="122"/>
  <c r="AF177" i="122"/>
  <c r="AG177" i="122"/>
  <c r="AH177" i="122"/>
  <c r="AI177" i="122"/>
  <c r="AJ177" i="122"/>
  <c r="AK177" i="122"/>
  <c r="AL177" i="122"/>
  <c r="AA178" i="122"/>
  <c r="AB178" i="122"/>
  <c r="AC178" i="122"/>
  <c r="AD178" i="122"/>
  <c r="AE178" i="122"/>
  <c r="AF178" i="122"/>
  <c r="AG178" i="122"/>
  <c r="AH178" i="122"/>
  <c r="AI178" i="122"/>
  <c r="AJ178" i="122"/>
  <c r="AK178" i="122"/>
  <c r="AL178" i="122"/>
  <c r="AA179" i="122"/>
  <c r="AB179" i="122"/>
  <c r="AC179" i="122"/>
  <c r="AD179" i="122"/>
  <c r="AE179" i="122"/>
  <c r="AF179" i="122"/>
  <c r="AG179" i="122"/>
  <c r="AH179" i="122"/>
  <c r="AI179" i="122"/>
  <c r="AJ179" i="122"/>
  <c r="AK179" i="122"/>
  <c r="AL179" i="122"/>
  <c r="AA180" i="122"/>
  <c r="AB180" i="122"/>
  <c r="AC180" i="122"/>
  <c r="AD180" i="122"/>
  <c r="AE180" i="122"/>
  <c r="AF180" i="122"/>
  <c r="AG180" i="122"/>
  <c r="AH180" i="122"/>
  <c r="AI180" i="122"/>
  <c r="AJ180" i="122"/>
  <c r="AK180" i="122"/>
  <c r="AL180" i="122"/>
  <c r="AA181" i="122"/>
  <c r="AB181" i="122"/>
  <c r="AC181" i="122"/>
  <c r="AD181" i="122"/>
  <c r="AE181" i="122"/>
  <c r="AF181" i="122"/>
  <c r="AG181" i="122"/>
  <c r="AH181" i="122"/>
  <c r="AI181" i="122"/>
  <c r="AJ181" i="122"/>
  <c r="AK181" i="122"/>
  <c r="AL181" i="122"/>
  <c r="AA182" i="122"/>
  <c r="AB182" i="122"/>
  <c r="AC182" i="122"/>
  <c r="AD182" i="122"/>
  <c r="AE182" i="122"/>
  <c r="AF182" i="122"/>
  <c r="AG182" i="122"/>
  <c r="AH182" i="122"/>
  <c r="AI182" i="122"/>
  <c r="AJ182" i="122"/>
  <c r="AK182" i="122"/>
  <c r="AL182" i="122"/>
  <c r="AA183" i="122"/>
  <c r="AB183" i="122"/>
  <c r="AC183" i="122"/>
  <c r="AD183" i="122"/>
  <c r="AE183" i="122"/>
  <c r="AF183" i="122"/>
  <c r="AG183" i="122"/>
  <c r="AH183" i="122"/>
  <c r="AI183" i="122"/>
  <c r="AJ183" i="122"/>
  <c r="AK183" i="122"/>
  <c r="AL183" i="122"/>
  <c r="AA184" i="122"/>
  <c r="AB184" i="122"/>
  <c r="AC184" i="122"/>
  <c r="AD184" i="122"/>
  <c r="AE184" i="122"/>
  <c r="AF184" i="122"/>
  <c r="AG184" i="122"/>
  <c r="AH184" i="122"/>
  <c r="AI184" i="122"/>
  <c r="AJ184" i="122"/>
  <c r="AK184" i="122"/>
  <c r="AL184" i="122"/>
  <c r="AA185" i="122"/>
  <c r="AB185" i="122"/>
  <c r="AC185" i="122"/>
  <c r="AD185" i="122"/>
  <c r="AE185" i="122"/>
  <c r="AF185" i="122"/>
  <c r="AG185" i="122"/>
  <c r="AH185" i="122"/>
  <c r="AI185" i="122"/>
  <c r="AJ185" i="122"/>
  <c r="AK185" i="122"/>
  <c r="AL185" i="122"/>
  <c r="AA186" i="122"/>
  <c r="AB186" i="122"/>
  <c r="AC186" i="122"/>
  <c r="AD186" i="122"/>
  <c r="AE186" i="122"/>
  <c r="AF186" i="122"/>
  <c r="AG186" i="122"/>
  <c r="AH186" i="122"/>
  <c r="AI186" i="122"/>
  <c r="AJ186" i="122"/>
  <c r="AK186" i="122"/>
  <c r="AL186" i="122"/>
  <c r="AA187" i="122"/>
  <c r="AB187" i="122"/>
  <c r="AC187" i="122"/>
  <c r="AD187" i="122"/>
  <c r="AE187" i="122"/>
  <c r="AF187" i="122"/>
  <c r="AG187" i="122"/>
  <c r="AH187" i="122"/>
  <c r="AI187" i="122"/>
  <c r="AJ187" i="122"/>
  <c r="AK187" i="122"/>
  <c r="AL187" i="122"/>
  <c r="AA188" i="122"/>
  <c r="AB188" i="122"/>
  <c r="AC188" i="122"/>
  <c r="AD188" i="122"/>
  <c r="AE188" i="122"/>
  <c r="AF188" i="122"/>
  <c r="AG188" i="122"/>
  <c r="AH188" i="122"/>
  <c r="AI188" i="122"/>
  <c r="AJ188" i="122"/>
  <c r="AK188" i="122"/>
  <c r="AL188" i="122"/>
  <c r="AA189" i="122"/>
  <c r="AB189" i="122"/>
  <c r="AC189" i="122"/>
  <c r="AD189" i="122"/>
  <c r="AE189" i="122"/>
  <c r="AF189" i="122"/>
  <c r="AG189" i="122"/>
  <c r="AH189" i="122"/>
  <c r="AI189" i="122"/>
  <c r="AJ189" i="122"/>
  <c r="AK189" i="122"/>
  <c r="AL189" i="122"/>
  <c r="AA190" i="122"/>
  <c r="AB190" i="122"/>
  <c r="AC190" i="122"/>
  <c r="AD190" i="122"/>
  <c r="AE190" i="122"/>
  <c r="AF190" i="122"/>
  <c r="AG190" i="122"/>
  <c r="AH190" i="122"/>
  <c r="AI190" i="122"/>
  <c r="AJ190" i="122"/>
  <c r="AK190" i="122"/>
  <c r="AL190" i="122"/>
  <c r="AA191" i="122"/>
  <c r="AB191" i="122"/>
  <c r="AC191" i="122"/>
  <c r="AD191" i="122"/>
  <c r="AE191" i="122"/>
  <c r="AF191" i="122"/>
  <c r="AG191" i="122"/>
  <c r="AH191" i="122"/>
  <c r="AI191" i="122"/>
  <c r="AJ191" i="122"/>
  <c r="AK191" i="122"/>
  <c r="AL191" i="122"/>
  <c r="AA192" i="122"/>
  <c r="AB192" i="122"/>
  <c r="AC192" i="122"/>
  <c r="AD192" i="122"/>
  <c r="AE192" i="122"/>
  <c r="AF192" i="122"/>
  <c r="AG192" i="122"/>
  <c r="AH192" i="122"/>
  <c r="AI192" i="122"/>
  <c r="AJ192" i="122"/>
  <c r="AK192" i="122"/>
  <c r="AL192" i="122"/>
  <c r="AA193" i="122"/>
  <c r="AB193" i="122"/>
  <c r="AC193" i="122"/>
  <c r="AD193" i="122"/>
  <c r="AE193" i="122"/>
  <c r="AF193" i="122"/>
  <c r="AG193" i="122"/>
  <c r="AH193" i="122"/>
  <c r="AI193" i="122"/>
  <c r="AJ193" i="122"/>
  <c r="AK193" i="122"/>
  <c r="AL193" i="122"/>
  <c r="AA194" i="122"/>
  <c r="AB194" i="122"/>
  <c r="AC194" i="122"/>
  <c r="AD194" i="122"/>
  <c r="AE194" i="122"/>
  <c r="AF194" i="122"/>
  <c r="AG194" i="122"/>
  <c r="AH194" i="122"/>
  <c r="AI194" i="122"/>
  <c r="AJ194" i="122"/>
  <c r="AK194" i="122"/>
  <c r="AL194" i="122"/>
  <c r="AA195" i="122"/>
  <c r="AB195" i="122"/>
  <c r="AC195" i="122"/>
  <c r="AD195" i="122"/>
  <c r="AE195" i="122"/>
  <c r="AF195" i="122"/>
  <c r="AG195" i="122"/>
  <c r="AH195" i="122"/>
  <c r="AI195" i="122"/>
  <c r="AJ195" i="122"/>
  <c r="AK195" i="122"/>
  <c r="AL195" i="122"/>
  <c r="AA196" i="122"/>
  <c r="AB196" i="122"/>
  <c r="AC196" i="122"/>
  <c r="AD196" i="122"/>
  <c r="AE196" i="122"/>
  <c r="AF196" i="122"/>
  <c r="AG196" i="122"/>
  <c r="AH196" i="122"/>
  <c r="AI196" i="122"/>
  <c r="AJ196" i="122"/>
  <c r="AK196" i="122"/>
  <c r="AL196" i="122"/>
  <c r="AA197" i="122"/>
  <c r="AB197" i="122"/>
  <c r="AC197" i="122"/>
  <c r="AD197" i="122"/>
  <c r="AE197" i="122"/>
  <c r="AF197" i="122"/>
  <c r="AG197" i="122"/>
  <c r="AH197" i="122"/>
  <c r="AI197" i="122"/>
  <c r="AJ197" i="122"/>
  <c r="AK197" i="122"/>
  <c r="AL197" i="122"/>
  <c r="AA198" i="122"/>
  <c r="AB198" i="122"/>
  <c r="AC198" i="122"/>
  <c r="AD198" i="122"/>
  <c r="AE198" i="122"/>
  <c r="AF198" i="122"/>
  <c r="AG198" i="122"/>
  <c r="AH198" i="122"/>
  <c r="AI198" i="122"/>
  <c r="AJ198" i="122"/>
  <c r="AK198" i="122"/>
  <c r="AL198" i="122"/>
  <c r="AA199" i="122"/>
  <c r="AB199" i="122"/>
  <c r="AC199" i="122"/>
  <c r="AD199" i="122"/>
  <c r="AE199" i="122"/>
  <c r="AF199" i="122"/>
  <c r="AG199" i="122"/>
  <c r="AH199" i="122"/>
  <c r="AI199" i="122"/>
  <c r="AJ199" i="122"/>
  <c r="AK199" i="122"/>
  <c r="AL199" i="122"/>
  <c r="AA200" i="122"/>
  <c r="AB200" i="122"/>
  <c r="AC200" i="122"/>
  <c r="AD200" i="122"/>
  <c r="AE200" i="122"/>
  <c r="AF200" i="122"/>
  <c r="AG200" i="122"/>
  <c r="AH200" i="122"/>
  <c r="AI200" i="122"/>
  <c r="AJ200" i="122"/>
  <c r="AK200" i="122"/>
  <c r="AL200" i="122"/>
  <c r="AA201" i="122"/>
  <c r="AB201" i="122"/>
  <c r="AC201" i="122"/>
  <c r="AD201" i="122"/>
  <c r="AE201" i="122"/>
  <c r="AF201" i="122"/>
  <c r="AG201" i="122"/>
  <c r="AH201" i="122"/>
  <c r="AI201" i="122"/>
  <c r="AJ201" i="122"/>
  <c r="AK201" i="122"/>
  <c r="AL201" i="122"/>
  <c r="AA202" i="122"/>
  <c r="AB202" i="122"/>
  <c r="AC202" i="122"/>
  <c r="AD202" i="122"/>
  <c r="AE202" i="122"/>
  <c r="AF202" i="122"/>
  <c r="AG202" i="122"/>
  <c r="AH202" i="122"/>
  <c r="AI202" i="122"/>
  <c r="AJ202" i="122"/>
  <c r="AK202" i="122"/>
  <c r="AL202" i="122"/>
  <c r="AA203" i="122"/>
  <c r="AB203" i="122"/>
  <c r="AC203" i="122"/>
  <c r="AD203" i="122"/>
  <c r="AE203" i="122"/>
  <c r="AF203" i="122"/>
  <c r="AG203" i="122"/>
  <c r="AH203" i="122"/>
  <c r="AI203" i="122"/>
  <c r="AJ203" i="122"/>
  <c r="AK203" i="122"/>
  <c r="AL203" i="122"/>
  <c r="AA204" i="122"/>
  <c r="AB204" i="122"/>
  <c r="AC204" i="122"/>
  <c r="AD204" i="122"/>
  <c r="AE204" i="122"/>
  <c r="AF204" i="122"/>
  <c r="AG204" i="122"/>
  <c r="AH204" i="122"/>
  <c r="AI204" i="122"/>
  <c r="AJ204" i="122"/>
  <c r="AK204" i="122"/>
  <c r="AL204" i="122"/>
  <c r="AA205" i="122"/>
  <c r="AB205" i="122"/>
  <c r="AC205" i="122"/>
  <c r="AD205" i="122"/>
  <c r="AE205" i="122"/>
  <c r="AF205" i="122"/>
  <c r="AG205" i="122"/>
  <c r="AH205" i="122"/>
  <c r="AI205" i="122"/>
  <c r="AJ205" i="122"/>
  <c r="AK205" i="122"/>
  <c r="AL205" i="122"/>
  <c r="AA206" i="122"/>
  <c r="AB206" i="122"/>
  <c r="AC206" i="122"/>
  <c r="AD206" i="122"/>
  <c r="AE206" i="122"/>
  <c r="AF206" i="122"/>
  <c r="AG206" i="122"/>
  <c r="AH206" i="122"/>
  <c r="AI206" i="122"/>
  <c r="AJ206" i="122"/>
  <c r="AK206" i="122"/>
  <c r="AL206" i="122"/>
  <c r="AA207" i="122"/>
  <c r="AB207" i="122"/>
  <c r="AC207" i="122"/>
  <c r="AD207" i="122"/>
  <c r="AE207" i="122"/>
  <c r="AF207" i="122"/>
  <c r="AG207" i="122"/>
  <c r="AH207" i="122"/>
  <c r="AI207" i="122"/>
  <c r="AJ207" i="122"/>
  <c r="AK207" i="122"/>
  <c r="AL207" i="122"/>
  <c r="AA208" i="122"/>
  <c r="AB208" i="122"/>
  <c r="AC208" i="122"/>
  <c r="AD208" i="122"/>
  <c r="AE208" i="122"/>
  <c r="AF208" i="122"/>
  <c r="AG208" i="122"/>
  <c r="AH208" i="122"/>
  <c r="AI208" i="122"/>
  <c r="AJ208" i="122"/>
  <c r="AK208" i="122"/>
  <c r="AL208" i="122"/>
  <c r="AA209" i="122"/>
  <c r="AB209" i="122"/>
  <c r="AC209" i="122"/>
  <c r="AD209" i="122"/>
  <c r="AE209" i="122"/>
  <c r="AF209" i="122"/>
  <c r="AG209" i="122"/>
  <c r="AH209" i="122"/>
  <c r="AI209" i="122"/>
  <c r="AJ209" i="122"/>
  <c r="AK209" i="122"/>
  <c r="AL209" i="122"/>
  <c r="AA210" i="122"/>
  <c r="AB210" i="122"/>
  <c r="AC210" i="122"/>
  <c r="AD210" i="122"/>
  <c r="AE210" i="122"/>
  <c r="AF210" i="122"/>
  <c r="AG210" i="122"/>
  <c r="AH210" i="122"/>
  <c r="AI210" i="122"/>
  <c r="AJ210" i="122"/>
  <c r="AK210" i="122"/>
  <c r="AL210" i="122"/>
  <c r="AA211" i="122"/>
  <c r="AB211" i="122"/>
  <c r="AC211" i="122"/>
  <c r="AD211" i="122"/>
  <c r="AE211" i="122"/>
  <c r="AF211" i="122"/>
  <c r="AG211" i="122"/>
  <c r="AH211" i="122"/>
  <c r="AI211" i="122"/>
  <c r="AJ211" i="122"/>
  <c r="AK211" i="122"/>
  <c r="AL211" i="122"/>
  <c r="AA212" i="122"/>
  <c r="AB212" i="122"/>
  <c r="AC212" i="122"/>
  <c r="AD212" i="122"/>
  <c r="AE212" i="122"/>
  <c r="AF212" i="122"/>
  <c r="AG212" i="122"/>
  <c r="AH212" i="122"/>
  <c r="AI212" i="122"/>
  <c r="AJ212" i="122"/>
  <c r="AK212" i="122"/>
  <c r="AL212" i="122"/>
  <c r="AA213" i="122"/>
  <c r="AB213" i="122"/>
  <c r="AC213" i="122"/>
  <c r="AD213" i="122"/>
  <c r="AE213" i="122"/>
  <c r="AF213" i="122"/>
  <c r="AG213" i="122"/>
  <c r="AH213" i="122"/>
  <c r="AI213" i="122"/>
  <c r="AJ213" i="122"/>
  <c r="AK213" i="122"/>
  <c r="AL213" i="122"/>
  <c r="AA214" i="122"/>
  <c r="AB214" i="122"/>
  <c r="AC214" i="122"/>
  <c r="AD214" i="122"/>
  <c r="AE214" i="122"/>
  <c r="AF214" i="122"/>
  <c r="AG214" i="122"/>
  <c r="AH214" i="122"/>
  <c r="AI214" i="122"/>
  <c r="AJ214" i="122"/>
  <c r="AK214" i="122"/>
  <c r="AL214" i="122"/>
  <c r="AA215" i="122"/>
  <c r="AB215" i="122"/>
  <c r="AC215" i="122"/>
  <c r="AD215" i="122"/>
  <c r="AE215" i="122"/>
  <c r="AF215" i="122"/>
  <c r="AG215" i="122"/>
  <c r="AH215" i="122"/>
  <c r="AI215" i="122"/>
  <c r="AJ215" i="122"/>
  <c r="AK215" i="122"/>
  <c r="AL215" i="122"/>
  <c r="AA216" i="122"/>
  <c r="AB216" i="122"/>
  <c r="AC216" i="122"/>
  <c r="AD216" i="122"/>
  <c r="AE216" i="122"/>
  <c r="AF216" i="122"/>
  <c r="AG216" i="122"/>
  <c r="AH216" i="122"/>
  <c r="AI216" i="122"/>
  <c r="AJ216" i="122"/>
  <c r="AK216" i="122"/>
  <c r="AL216" i="122"/>
  <c r="AA217" i="122"/>
  <c r="AB217" i="122"/>
  <c r="AC217" i="122"/>
  <c r="AD217" i="122"/>
  <c r="AE217" i="122"/>
  <c r="AF217" i="122"/>
  <c r="AG217" i="122"/>
  <c r="AH217" i="122"/>
  <c r="AI217" i="122"/>
  <c r="AJ217" i="122"/>
  <c r="AK217" i="122"/>
  <c r="AL217" i="122"/>
  <c r="AA218" i="122"/>
  <c r="AB218" i="122"/>
  <c r="AC218" i="122"/>
  <c r="AD218" i="122"/>
  <c r="AE218" i="122"/>
  <c r="AF218" i="122"/>
  <c r="AG218" i="122"/>
  <c r="AH218" i="122"/>
  <c r="AI218" i="122"/>
  <c r="AJ218" i="122"/>
  <c r="AK218" i="122"/>
  <c r="AL218" i="122"/>
  <c r="AA219" i="122"/>
  <c r="AB219" i="122"/>
  <c r="AC219" i="122"/>
  <c r="AD219" i="122"/>
  <c r="AE219" i="122"/>
  <c r="AF219" i="122"/>
  <c r="AG219" i="122"/>
  <c r="AH219" i="122"/>
  <c r="AI219" i="122"/>
  <c r="AJ219" i="122"/>
  <c r="AK219" i="122"/>
  <c r="AL219" i="122"/>
  <c r="AA220" i="122"/>
  <c r="AB220" i="122"/>
  <c r="AC220" i="122"/>
  <c r="AD220" i="122"/>
  <c r="AE220" i="122"/>
  <c r="AF220" i="122"/>
  <c r="AG220" i="122"/>
  <c r="AH220" i="122"/>
  <c r="AI220" i="122"/>
  <c r="AJ220" i="122"/>
  <c r="AK220" i="122"/>
  <c r="AL220" i="122"/>
  <c r="AA221" i="122"/>
  <c r="AB221" i="122"/>
  <c r="AC221" i="122"/>
  <c r="AD221" i="122"/>
  <c r="AE221" i="122"/>
  <c r="AF221" i="122"/>
  <c r="AG221" i="122"/>
  <c r="AH221" i="122"/>
  <c r="AI221" i="122"/>
  <c r="AJ221" i="122"/>
  <c r="AK221" i="122"/>
  <c r="AL221" i="122"/>
  <c r="AA222" i="122"/>
  <c r="AB222" i="122"/>
  <c r="AC222" i="122"/>
  <c r="AD222" i="122"/>
  <c r="AE222" i="122"/>
  <c r="AF222" i="122"/>
  <c r="AG222" i="122"/>
  <c r="AH222" i="122"/>
  <c r="AI222" i="122"/>
  <c r="AJ222" i="122"/>
  <c r="AK222" i="122"/>
  <c r="AL222" i="122"/>
  <c r="AA223" i="122"/>
  <c r="AB223" i="122"/>
  <c r="AC223" i="122"/>
  <c r="AD223" i="122"/>
  <c r="AE223" i="122"/>
  <c r="AF223" i="122"/>
  <c r="AG223" i="122"/>
  <c r="AH223" i="122"/>
  <c r="AI223" i="122"/>
  <c r="AJ223" i="122"/>
  <c r="AK223" i="122"/>
  <c r="AL223" i="122"/>
  <c r="AL24" i="122"/>
  <c r="AK24" i="122"/>
  <c r="AI24" i="122"/>
  <c r="AJ24" i="122"/>
  <c r="AH24" i="122"/>
  <c r="AG24" i="122"/>
  <c r="AF24" i="122"/>
  <c r="AE24" i="122"/>
  <c r="AD24" i="122"/>
  <c r="AC24" i="122"/>
  <c r="AB24" i="122"/>
  <c r="AA24" i="122"/>
  <c r="U25" i="122"/>
  <c r="U26" i="122"/>
  <c r="U27" i="122"/>
  <c r="U28" i="122"/>
  <c r="U29" i="122"/>
  <c r="U30" i="122"/>
  <c r="U31" i="122"/>
  <c r="U32" i="122"/>
  <c r="U33" i="122"/>
  <c r="U34" i="122"/>
  <c r="U35" i="122"/>
  <c r="U36" i="122"/>
  <c r="U37" i="122"/>
  <c r="U38" i="122"/>
  <c r="U39" i="122"/>
  <c r="U40" i="122"/>
  <c r="U41" i="122"/>
  <c r="U42" i="122"/>
  <c r="U43" i="122"/>
  <c r="U44" i="122"/>
  <c r="U45" i="122"/>
  <c r="U46" i="122"/>
  <c r="U47" i="122"/>
  <c r="U48" i="122"/>
  <c r="U49" i="122"/>
  <c r="U50" i="122"/>
  <c r="U51" i="122"/>
  <c r="U52" i="122"/>
  <c r="U53" i="122"/>
  <c r="U54" i="122"/>
  <c r="U55" i="122"/>
  <c r="U56" i="122"/>
  <c r="U57" i="122"/>
  <c r="U58" i="122"/>
  <c r="U59" i="122"/>
  <c r="U60" i="122"/>
  <c r="U61" i="122"/>
  <c r="U62" i="122"/>
  <c r="U63" i="122"/>
  <c r="U64" i="122"/>
  <c r="U65" i="122"/>
  <c r="U66" i="122"/>
  <c r="U67" i="122"/>
  <c r="U68" i="122"/>
  <c r="U69" i="122"/>
  <c r="U70" i="122"/>
  <c r="U71" i="122"/>
  <c r="U72" i="122"/>
  <c r="U73" i="122"/>
  <c r="U74" i="122"/>
  <c r="U75" i="122"/>
  <c r="U76" i="122"/>
  <c r="U77" i="122"/>
  <c r="U78" i="122"/>
  <c r="U79" i="122"/>
  <c r="U80" i="122"/>
  <c r="U81" i="122"/>
  <c r="U82" i="122"/>
  <c r="U83" i="122"/>
  <c r="U84" i="122"/>
  <c r="U85" i="122"/>
  <c r="U86" i="122"/>
  <c r="U87" i="122"/>
  <c r="U88" i="122"/>
  <c r="U89" i="122"/>
  <c r="U90" i="122"/>
  <c r="U91" i="122"/>
  <c r="U92" i="122"/>
  <c r="U93" i="122"/>
  <c r="U94" i="122"/>
  <c r="U95" i="122"/>
  <c r="U96" i="122"/>
  <c r="U97" i="122"/>
  <c r="U98" i="122"/>
  <c r="U99" i="122"/>
  <c r="U100" i="122"/>
  <c r="U101" i="122"/>
  <c r="U102" i="122"/>
  <c r="U103" i="122"/>
  <c r="U104" i="122"/>
  <c r="U105" i="122"/>
  <c r="U106" i="122"/>
  <c r="U107" i="122"/>
  <c r="U108" i="122"/>
  <c r="U109" i="122"/>
  <c r="U110" i="122"/>
  <c r="U111" i="122"/>
  <c r="U112" i="122"/>
  <c r="U113" i="122"/>
  <c r="U114" i="122"/>
  <c r="U115" i="122"/>
  <c r="U116" i="122"/>
  <c r="U117" i="122"/>
  <c r="U118" i="122"/>
  <c r="U119" i="122"/>
  <c r="U120" i="122"/>
  <c r="U121" i="122"/>
  <c r="U122" i="122"/>
  <c r="U123" i="122"/>
  <c r="U124" i="122"/>
  <c r="U125" i="122"/>
  <c r="U126" i="122"/>
  <c r="U127" i="122"/>
  <c r="U128" i="122"/>
  <c r="U129" i="122"/>
  <c r="U130" i="122"/>
  <c r="U131" i="122"/>
  <c r="U132" i="122"/>
  <c r="U133" i="122"/>
  <c r="U134" i="122"/>
  <c r="U135" i="122"/>
  <c r="U136" i="122"/>
  <c r="U137" i="122"/>
  <c r="U138" i="122"/>
  <c r="U139" i="122"/>
  <c r="U140" i="122"/>
  <c r="U141" i="122"/>
  <c r="U142" i="122"/>
  <c r="U143" i="122"/>
  <c r="U144" i="122"/>
  <c r="U145" i="122"/>
  <c r="U146" i="122"/>
  <c r="U147" i="122"/>
  <c r="U148" i="122"/>
  <c r="U149" i="122"/>
  <c r="U150" i="122"/>
  <c r="U151" i="122"/>
  <c r="U152" i="122"/>
  <c r="U153" i="122"/>
  <c r="U154" i="122"/>
  <c r="U155" i="122"/>
  <c r="U156" i="122"/>
  <c r="U157" i="122"/>
  <c r="U158" i="122"/>
  <c r="U159" i="122"/>
  <c r="U160" i="122"/>
  <c r="U161" i="122"/>
  <c r="U162" i="122"/>
  <c r="U163" i="122"/>
  <c r="U164" i="122"/>
  <c r="U165" i="122"/>
  <c r="U166" i="122"/>
  <c r="U167" i="122"/>
  <c r="U168" i="122"/>
  <c r="U169" i="122"/>
  <c r="U170" i="122"/>
  <c r="U171" i="122"/>
  <c r="U172" i="122"/>
  <c r="U173" i="122"/>
  <c r="U174" i="122"/>
  <c r="U175" i="122"/>
  <c r="U176" i="122"/>
  <c r="U177" i="122"/>
  <c r="U178" i="122"/>
  <c r="U179" i="122"/>
  <c r="U180" i="122"/>
  <c r="U181" i="122"/>
  <c r="U182" i="122"/>
  <c r="U183" i="122"/>
  <c r="U184" i="122"/>
  <c r="U185" i="122"/>
  <c r="U186" i="122"/>
  <c r="U187" i="122"/>
  <c r="U188" i="122"/>
  <c r="U189" i="122"/>
  <c r="U190" i="122"/>
  <c r="U191" i="122"/>
  <c r="U192" i="122"/>
  <c r="U193" i="122"/>
  <c r="U194" i="122"/>
  <c r="U195" i="122"/>
  <c r="U196" i="122"/>
  <c r="U197" i="122"/>
  <c r="U198" i="122"/>
  <c r="U199" i="122"/>
  <c r="U200" i="122"/>
  <c r="U201" i="122"/>
  <c r="U202" i="122"/>
  <c r="U203" i="122"/>
  <c r="U204" i="122"/>
  <c r="U205" i="122"/>
  <c r="U206" i="122"/>
  <c r="U207" i="122"/>
  <c r="U208" i="122"/>
  <c r="U209" i="122"/>
  <c r="U210" i="122"/>
  <c r="U211" i="122"/>
  <c r="U212" i="122"/>
  <c r="U213" i="122"/>
  <c r="U214" i="122"/>
  <c r="U215" i="122"/>
  <c r="U216" i="122"/>
  <c r="U217" i="122"/>
  <c r="U218" i="122"/>
  <c r="U219" i="122"/>
  <c r="U220" i="122"/>
  <c r="U221" i="122"/>
  <c r="U222" i="122"/>
  <c r="U223" i="122"/>
  <c r="U24" i="122"/>
  <c r="H25" i="122"/>
  <c r="I25" i="122"/>
  <c r="J25" i="122"/>
  <c r="K25" i="122"/>
  <c r="L25" i="122"/>
  <c r="M25" i="122"/>
  <c r="N25" i="122"/>
  <c r="O25" i="122"/>
  <c r="P25" i="122"/>
  <c r="H26" i="122"/>
  <c r="I26" i="122"/>
  <c r="J26" i="122"/>
  <c r="K26" i="122"/>
  <c r="L26" i="122"/>
  <c r="M26" i="122"/>
  <c r="N26" i="122"/>
  <c r="O26" i="122"/>
  <c r="P26" i="122"/>
  <c r="H27" i="122"/>
  <c r="I27" i="122"/>
  <c r="J27" i="122"/>
  <c r="K27" i="122"/>
  <c r="L27" i="122"/>
  <c r="M27" i="122"/>
  <c r="N27" i="122"/>
  <c r="O27" i="122"/>
  <c r="P27" i="122"/>
  <c r="H28" i="122"/>
  <c r="I28" i="122"/>
  <c r="J28" i="122"/>
  <c r="K28" i="122"/>
  <c r="L28" i="122"/>
  <c r="M28" i="122"/>
  <c r="N28" i="122"/>
  <c r="O28" i="122"/>
  <c r="P28" i="122"/>
  <c r="H29" i="122"/>
  <c r="I29" i="122"/>
  <c r="J29" i="122"/>
  <c r="K29" i="122"/>
  <c r="L29" i="122"/>
  <c r="M29" i="122"/>
  <c r="N29" i="122"/>
  <c r="O29" i="122"/>
  <c r="P29" i="122"/>
  <c r="H30" i="122"/>
  <c r="I30" i="122"/>
  <c r="J30" i="122"/>
  <c r="K30" i="122"/>
  <c r="L30" i="122"/>
  <c r="M30" i="122"/>
  <c r="N30" i="122"/>
  <c r="O30" i="122"/>
  <c r="P30" i="122"/>
  <c r="H31" i="122"/>
  <c r="I31" i="122"/>
  <c r="J31" i="122"/>
  <c r="K31" i="122"/>
  <c r="L31" i="122"/>
  <c r="M31" i="122"/>
  <c r="N31" i="122"/>
  <c r="O31" i="122"/>
  <c r="P31" i="122"/>
  <c r="H32" i="122"/>
  <c r="I32" i="122"/>
  <c r="J32" i="122"/>
  <c r="K32" i="122"/>
  <c r="L32" i="122"/>
  <c r="M32" i="122"/>
  <c r="N32" i="122"/>
  <c r="O32" i="122"/>
  <c r="P32" i="122"/>
  <c r="H33" i="122"/>
  <c r="I33" i="122"/>
  <c r="J33" i="122"/>
  <c r="K33" i="122"/>
  <c r="L33" i="122"/>
  <c r="M33" i="122"/>
  <c r="N33" i="122"/>
  <c r="O33" i="122"/>
  <c r="P33" i="122"/>
  <c r="H34" i="122"/>
  <c r="I34" i="122"/>
  <c r="J34" i="122"/>
  <c r="K34" i="122"/>
  <c r="L34" i="122"/>
  <c r="M34" i="122"/>
  <c r="N34" i="122"/>
  <c r="O34" i="122"/>
  <c r="P34" i="122"/>
  <c r="H35" i="122"/>
  <c r="I35" i="122"/>
  <c r="J35" i="122"/>
  <c r="K35" i="122"/>
  <c r="L35" i="122"/>
  <c r="M35" i="122"/>
  <c r="N35" i="122"/>
  <c r="O35" i="122"/>
  <c r="P35" i="122"/>
  <c r="H36" i="122"/>
  <c r="I36" i="122"/>
  <c r="J36" i="122"/>
  <c r="K36" i="122"/>
  <c r="L36" i="122"/>
  <c r="M36" i="122"/>
  <c r="N36" i="122"/>
  <c r="O36" i="122"/>
  <c r="P36" i="122"/>
  <c r="H37" i="122"/>
  <c r="I37" i="122"/>
  <c r="J37" i="122"/>
  <c r="K37" i="122"/>
  <c r="L37" i="122"/>
  <c r="M37" i="122"/>
  <c r="N37" i="122"/>
  <c r="O37" i="122"/>
  <c r="P37" i="122"/>
  <c r="H38" i="122"/>
  <c r="I38" i="122"/>
  <c r="J38" i="122"/>
  <c r="K38" i="122"/>
  <c r="L38" i="122"/>
  <c r="M38" i="122"/>
  <c r="N38" i="122"/>
  <c r="O38" i="122"/>
  <c r="P38" i="122"/>
  <c r="H39" i="122"/>
  <c r="I39" i="122"/>
  <c r="J39" i="122"/>
  <c r="K39" i="122"/>
  <c r="L39" i="122"/>
  <c r="M39" i="122"/>
  <c r="N39" i="122"/>
  <c r="O39" i="122"/>
  <c r="P39" i="122"/>
  <c r="H40" i="122"/>
  <c r="I40" i="122"/>
  <c r="J40" i="122"/>
  <c r="K40" i="122"/>
  <c r="L40" i="122"/>
  <c r="M40" i="122"/>
  <c r="N40" i="122"/>
  <c r="O40" i="122"/>
  <c r="P40" i="122"/>
  <c r="H41" i="122"/>
  <c r="I41" i="122"/>
  <c r="J41" i="122"/>
  <c r="K41" i="122"/>
  <c r="L41" i="122"/>
  <c r="M41" i="122"/>
  <c r="N41" i="122"/>
  <c r="O41" i="122"/>
  <c r="P41" i="122"/>
  <c r="H42" i="122"/>
  <c r="I42" i="122"/>
  <c r="J42" i="122"/>
  <c r="K42" i="122"/>
  <c r="L42" i="122"/>
  <c r="M42" i="122"/>
  <c r="N42" i="122"/>
  <c r="O42" i="122"/>
  <c r="P42" i="122"/>
  <c r="H43" i="122"/>
  <c r="I43" i="122"/>
  <c r="J43" i="122"/>
  <c r="K43" i="122"/>
  <c r="L43" i="122"/>
  <c r="M43" i="122"/>
  <c r="N43" i="122"/>
  <c r="O43" i="122"/>
  <c r="P43" i="122"/>
  <c r="H44" i="122"/>
  <c r="I44" i="122"/>
  <c r="J44" i="122"/>
  <c r="K44" i="122"/>
  <c r="L44" i="122"/>
  <c r="M44" i="122"/>
  <c r="N44" i="122"/>
  <c r="O44" i="122"/>
  <c r="P44" i="122"/>
  <c r="H45" i="122"/>
  <c r="I45" i="122"/>
  <c r="J45" i="122"/>
  <c r="K45" i="122"/>
  <c r="L45" i="122"/>
  <c r="M45" i="122"/>
  <c r="N45" i="122"/>
  <c r="O45" i="122"/>
  <c r="P45" i="122"/>
  <c r="H46" i="122"/>
  <c r="I46" i="122"/>
  <c r="J46" i="122"/>
  <c r="K46" i="122"/>
  <c r="L46" i="122"/>
  <c r="M46" i="122"/>
  <c r="N46" i="122"/>
  <c r="O46" i="122"/>
  <c r="P46" i="122"/>
  <c r="H47" i="122"/>
  <c r="I47" i="122"/>
  <c r="J47" i="122"/>
  <c r="K47" i="122"/>
  <c r="L47" i="122"/>
  <c r="M47" i="122"/>
  <c r="N47" i="122"/>
  <c r="O47" i="122"/>
  <c r="P47" i="122"/>
  <c r="H48" i="122"/>
  <c r="I48" i="122"/>
  <c r="J48" i="122"/>
  <c r="K48" i="122"/>
  <c r="L48" i="122"/>
  <c r="M48" i="122"/>
  <c r="N48" i="122"/>
  <c r="O48" i="122"/>
  <c r="P48" i="122"/>
  <c r="H49" i="122"/>
  <c r="I49" i="122"/>
  <c r="J49" i="122"/>
  <c r="K49" i="122"/>
  <c r="L49" i="122"/>
  <c r="M49" i="122"/>
  <c r="N49" i="122"/>
  <c r="O49" i="122"/>
  <c r="P49" i="122"/>
  <c r="H50" i="122"/>
  <c r="I50" i="122"/>
  <c r="J50" i="122"/>
  <c r="K50" i="122"/>
  <c r="L50" i="122"/>
  <c r="M50" i="122"/>
  <c r="N50" i="122"/>
  <c r="O50" i="122"/>
  <c r="P50" i="122"/>
  <c r="H51" i="122"/>
  <c r="I51" i="122"/>
  <c r="J51" i="122"/>
  <c r="K51" i="122"/>
  <c r="L51" i="122"/>
  <c r="M51" i="122"/>
  <c r="N51" i="122"/>
  <c r="O51" i="122"/>
  <c r="P51" i="122"/>
  <c r="H52" i="122"/>
  <c r="I52" i="122"/>
  <c r="J52" i="122"/>
  <c r="K52" i="122"/>
  <c r="L52" i="122"/>
  <c r="M52" i="122"/>
  <c r="N52" i="122"/>
  <c r="O52" i="122"/>
  <c r="P52" i="122"/>
  <c r="H53" i="122"/>
  <c r="I53" i="122"/>
  <c r="J53" i="122"/>
  <c r="K53" i="122"/>
  <c r="L53" i="122"/>
  <c r="M53" i="122"/>
  <c r="N53" i="122"/>
  <c r="O53" i="122"/>
  <c r="P53" i="122"/>
  <c r="H54" i="122"/>
  <c r="I54" i="122"/>
  <c r="J54" i="122"/>
  <c r="K54" i="122"/>
  <c r="L54" i="122"/>
  <c r="M54" i="122"/>
  <c r="N54" i="122"/>
  <c r="O54" i="122"/>
  <c r="P54" i="122"/>
  <c r="H55" i="122"/>
  <c r="I55" i="122"/>
  <c r="J55" i="122"/>
  <c r="K55" i="122"/>
  <c r="L55" i="122"/>
  <c r="M55" i="122"/>
  <c r="N55" i="122"/>
  <c r="O55" i="122"/>
  <c r="P55" i="122"/>
  <c r="H56" i="122"/>
  <c r="I56" i="122"/>
  <c r="J56" i="122"/>
  <c r="K56" i="122"/>
  <c r="L56" i="122"/>
  <c r="M56" i="122"/>
  <c r="N56" i="122"/>
  <c r="O56" i="122"/>
  <c r="P56" i="122"/>
  <c r="H57" i="122"/>
  <c r="I57" i="122"/>
  <c r="J57" i="122"/>
  <c r="K57" i="122"/>
  <c r="L57" i="122"/>
  <c r="M57" i="122"/>
  <c r="N57" i="122"/>
  <c r="O57" i="122"/>
  <c r="P57" i="122"/>
  <c r="H58" i="122"/>
  <c r="I58" i="122"/>
  <c r="J58" i="122"/>
  <c r="K58" i="122"/>
  <c r="L58" i="122"/>
  <c r="M58" i="122"/>
  <c r="N58" i="122"/>
  <c r="O58" i="122"/>
  <c r="P58" i="122"/>
  <c r="H59" i="122"/>
  <c r="I59" i="122"/>
  <c r="J59" i="122"/>
  <c r="K59" i="122"/>
  <c r="L59" i="122"/>
  <c r="M59" i="122"/>
  <c r="N59" i="122"/>
  <c r="O59" i="122"/>
  <c r="P59" i="122"/>
  <c r="H60" i="122"/>
  <c r="I60" i="122"/>
  <c r="J60" i="122"/>
  <c r="K60" i="122"/>
  <c r="L60" i="122"/>
  <c r="M60" i="122"/>
  <c r="N60" i="122"/>
  <c r="O60" i="122"/>
  <c r="P60" i="122"/>
  <c r="H61" i="122"/>
  <c r="I61" i="122"/>
  <c r="J61" i="122"/>
  <c r="K61" i="122"/>
  <c r="L61" i="122"/>
  <c r="M61" i="122"/>
  <c r="N61" i="122"/>
  <c r="O61" i="122"/>
  <c r="P61" i="122"/>
  <c r="H62" i="122"/>
  <c r="I62" i="122"/>
  <c r="J62" i="122"/>
  <c r="K62" i="122"/>
  <c r="L62" i="122"/>
  <c r="M62" i="122"/>
  <c r="N62" i="122"/>
  <c r="O62" i="122"/>
  <c r="P62" i="122"/>
  <c r="H63" i="122"/>
  <c r="I63" i="122"/>
  <c r="J63" i="122"/>
  <c r="K63" i="122"/>
  <c r="L63" i="122"/>
  <c r="M63" i="122"/>
  <c r="N63" i="122"/>
  <c r="O63" i="122"/>
  <c r="P63" i="122"/>
  <c r="H64" i="122"/>
  <c r="I64" i="122"/>
  <c r="J64" i="122"/>
  <c r="K64" i="122"/>
  <c r="L64" i="122"/>
  <c r="M64" i="122"/>
  <c r="N64" i="122"/>
  <c r="O64" i="122"/>
  <c r="P64" i="122"/>
  <c r="H65" i="122"/>
  <c r="I65" i="122"/>
  <c r="J65" i="122"/>
  <c r="K65" i="122"/>
  <c r="L65" i="122"/>
  <c r="M65" i="122"/>
  <c r="N65" i="122"/>
  <c r="O65" i="122"/>
  <c r="P65" i="122"/>
  <c r="H66" i="122"/>
  <c r="I66" i="122"/>
  <c r="J66" i="122"/>
  <c r="K66" i="122"/>
  <c r="L66" i="122"/>
  <c r="M66" i="122"/>
  <c r="N66" i="122"/>
  <c r="O66" i="122"/>
  <c r="P66" i="122"/>
  <c r="H67" i="122"/>
  <c r="I67" i="122"/>
  <c r="J67" i="122"/>
  <c r="K67" i="122"/>
  <c r="L67" i="122"/>
  <c r="M67" i="122"/>
  <c r="N67" i="122"/>
  <c r="O67" i="122"/>
  <c r="P67" i="122"/>
  <c r="H68" i="122"/>
  <c r="I68" i="122"/>
  <c r="J68" i="122"/>
  <c r="K68" i="122"/>
  <c r="L68" i="122"/>
  <c r="M68" i="122"/>
  <c r="N68" i="122"/>
  <c r="O68" i="122"/>
  <c r="P68" i="122"/>
  <c r="H69" i="122"/>
  <c r="I69" i="122"/>
  <c r="J69" i="122"/>
  <c r="K69" i="122"/>
  <c r="L69" i="122"/>
  <c r="M69" i="122"/>
  <c r="N69" i="122"/>
  <c r="O69" i="122"/>
  <c r="P69" i="122"/>
  <c r="H70" i="122"/>
  <c r="I70" i="122"/>
  <c r="J70" i="122"/>
  <c r="K70" i="122"/>
  <c r="L70" i="122"/>
  <c r="M70" i="122"/>
  <c r="N70" i="122"/>
  <c r="O70" i="122"/>
  <c r="P70" i="122"/>
  <c r="H71" i="122"/>
  <c r="I71" i="122"/>
  <c r="J71" i="122"/>
  <c r="K71" i="122"/>
  <c r="L71" i="122"/>
  <c r="M71" i="122"/>
  <c r="N71" i="122"/>
  <c r="O71" i="122"/>
  <c r="P71" i="122"/>
  <c r="H72" i="122"/>
  <c r="I72" i="122"/>
  <c r="J72" i="122"/>
  <c r="K72" i="122"/>
  <c r="L72" i="122"/>
  <c r="M72" i="122"/>
  <c r="N72" i="122"/>
  <c r="O72" i="122"/>
  <c r="P72" i="122"/>
  <c r="H73" i="122"/>
  <c r="I73" i="122"/>
  <c r="J73" i="122"/>
  <c r="K73" i="122"/>
  <c r="L73" i="122"/>
  <c r="M73" i="122"/>
  <c r="N73" i="122"/>
  <c r="O73" i="122"/>
  <c r="P73" i="122"/>
  <c r="H74" i="122"/>
  <c r="I74" i="122"/>
  <c r="J74" i="122"/>
  <c r="K74" i="122"/>
  <c r="L74" i="122"/>
  <c r="M74" i="122"/>
  <c r="N74" i="122"/>
  <c r="O74" i="122"/>
  <c r="P74" i="122"/>
  <c r="H75" i="122"/>
  <c r="I75" i="122"/>
  <c r="J75" i="122"/>
  <c r="K75" i="122"/>
  <c r="L75" i="122"/>
  <c r="M75" i="122"/>
  <c r="N75" i="122"/>
  <c r="O75" i="122"/>
  <c r="P75" i="122"/>
  <c r="H76" i="122"/>
  <c r="I76" i="122"/>
  <c r="J76" i="122"/>
  <c r="K76" i="122"/>
  <c r="L76" i="122"/>
  <c r="M76" i="122"/>
  <c r="N76" i="122"/>
  <c r="O76" i="122"/>
  <c r="P76" i="122"/>
  <c r="H77" i="122"/>
  <c r="I77" i="122"/>
  <c r="J77" i="122"/>
  <c r="K77" i="122"/>
  <c r="L77" i="122"/>
  <c r="M77" i="122"/>
  <c r="N77" i="122"/>
  <c r="O77" i="122"/>
  <c r="P77" i="122"/>
  <c r="H78" i="122"/>
  <c r="I78" i="122"/>
  <c r="J78" i="122"/>
  <c r="K78" i="122"/>
  <c r="L78" i="122"/>
  <c r="M78" i="122"/>
  <c r="N78" i="122"/>
  <c r="O78" i="122"/>
  <c r="P78" i="122"/>
  <c r="H79" i="122"/>
  <c r="I79" i="122"/>
  <c r="J79" i="122"/>
  <c r="K79" i="122"/>
  <c r="L79" i="122"/>
  <c r="M79" i="122"/>
  <c r="N79" i="122"/>
  <c r="O79" i="122"/>
  <c r="P79" i="122"/>
  <c r="H80" i="122"/>
  <c r="I80" i="122"/>
  <c r="J80" i="122"/>
  <c r="K80" i="122"/>
  <c r="L80" i="122"/>
  <c r="M80" i="122"/>
  <c r="N80" i="122"/>
  <c r="O80" i="122"/>
  <c r="P80" i="122"/>
  <c r="H81" i="122"/>
  <c r="I81" i="122"/>
  <c r="J81" i="122"/>
  <c r="K81" i="122"/>
  <c r="L81" i="122"/>
  <c r="M81" i="122"/>
  <c r="N81" i="122"/>
  <c r="O81" i="122"/>
  <c r="P81" i="122"/>
  <c r="H82" i="122"/>
  <c r="I82" i="122"/>
  <c r="J82" i="122"/>
  <c r="K82" i="122"/>
  <c r="L82" i="122"/>
  <c r="M82" i="122"/>
  <c r="N82" i="122"/>
  <c r="O82" i="122"/>
  <c r="P82" i="122"/>
  <c r="H83" i="122"/>
  <c r="I83" i="122"/>
  <c r="J83" i="122"/>
  <c r="K83" i="122"/>
  <c r="L83" i="122"/>
  <c r="M83" i="122"/>
  <c r="N83" i="122"/>
  <c r="O83" i="122"/>
  <c r="P83" i="122"/>
  <c r="H84" i="122"/>
  <c r="I84" i="122"/>
  <c r="J84" i="122"/>
  <c r="K84" i="122"/>
  <c r="L84" i="122"/>
  <c r="M84" i="122"/>
  <c r="N84" i="122"/>
  <c r="O84" i="122"/>
  <c r="P84" i="122"/>
  <c r="H85" i="122"/>
  <c r="I85" i="122"/>
  <c r="J85" i="122"/>
  <c r="K85" i="122"/>
  <c r="L85" i="122"/>
  <c r="M85" i="122"/>
  <c r="N85" i="122"/>
  <c r="O85" i="122"/>
  <c r="P85" i="122"/>
  <c r="H86" i="122"/>
  <c r="I86" i="122"/>
  <c r="J86" i="122"/>
  <c r="K86" i="122"/>
  <c r="L86" i="122"/>
  <c r="M86" i="122"/>
  <c r="N86" i="122"/>
  <c r="O86" i="122"/>
  <c r="P86" i="122"/>
  <c r="H87" i="122"/>
  <c r="I87" i="122"/>
  <c r="J87" i="122"/>
  <c r="K87" i="122"/>
  <c r="L87" i="122"/>
  <c r="M87" i="122"/>
  <c r="N87" i="122"/>
  <c r="O87" i="122"/>
  <c r="P87" i="122"/>
  <c r="H88" i="122"/>
  <c r="I88" i="122"/>
  <c r="J88" i="122"/>
  <c r="K88" i="122"/>
  <c r="L88" i="122"/>
  <c r="M88" i="122"/>
  <c r="N88" i="122"/>
  <c r="O88" i="122"/>
  <c r="P88" i="122"/>
  <c r="H89" i="122"/>
  <c r="I89" i="122"/>
  <c r="J89" i="122"/>
  <c r="K89" i="122"/>
  <c r="L89" i="122"/>
  <c r="M89" i="122"/>
  <c r="N89" i="122"/>
  <c r="O89" i="122"/>
  <c r="P89" i="122"/>
  <c r="H90" i="122"/>
  <c r="I90" i="122"/>
  <c r="J90" i="122"/>
  <c r="K90" i="122"/>
  <c r="L90" i="122"/>
  <c r="M90" i="122"/>
  <c r="N90" i="122"/>
  <c r="O90" i="122"/>
  <c r="P90" i="122"/>
  <c r="H91" i="122"/>
  <c r="I91" i="122"/>
  <c r="J91" i="122"/>
  <c r="K91" i="122"/>
  <c r="L91" i="122"/>
  <c r="M91" i="122"/>
  <c r="N91" i="122"/>
  <c r="O91" i="122"/>
  <c r="P91" i="122"/>
  <c r="H92" i="122"/>
  <c r="I92" i="122"/>
  <c r="J92" i="122"/>
  <c r="K92" i="122"/>
  <c r="L92" i="122"/>
  <c r="M92" i="122"/>
  <c r="N92" i="122"/>
  <c r="O92" i="122"/>
  <c r="P92" i="122"/>
  <c r="H93" i="122"/>
  <c r="I93" i="122"/>
  <c r="J93" i="122"/>
  <c r="K93" i="122"/>
  <c r="L93" i="122"/>
  <c r="M93" i="122"/>
  <c r="N93" i="122"/>
  <c r="O93" i="122"/>
  <c r="P93" i="122"/>
  <c r="H94" i="122"/>
  <c r="I94" i="122"/>
  <c r="J94" i="122"/>
  <c r="K94" i="122"/>
  <c r="L94" i="122"/>
  <c r="M94" i="122"/>
  <c r="N94" i="122"/>
  <c r="O94" i="122"/>
  <c r="P94" i="122"/>
  <c r="H95" i="122"/>
  <c r="I95" i="122"/>
  <c r="J95" i="122"/>
  <c r="K95" i="122"/>
  <c r="L95" i="122"/>
  <c r="M95" i="122"/>
  <c r="N95" i="122"/>
  <c r="O95" i="122"/>
  <c r="P95" i="122"/>
  <c r="H96" i="122"/>
  <c r="I96" i="122"/>
  <c r="J96" i="122"/>
  <c r="K96" i="122"/>
  <c r="L96" i="122"/>
  <c r="M96" i="122"/>
  <c r="N96" i="122"/>
  <c r="O96" i="122"/>
  <c r="P96" i="122"/>
  <c r="H97" i="122"/>
  <c r="I97" i="122"/>
  <c r="J97" i="122"/>
  <c r="K97" i="122"/>
  <c r="L97" i="122"/>
  <c r="M97" i="122"/>
  <c r="N97" i="122"/>
  <c r="O97" i="122"/>
  <c r="P97" i="122"/>
  <c r="H98" i="122"/>
  <c r="I98" i="122"/>
  <c r="J98" i="122"/>
  <c r="K98" i="122"/>
  <c r="L98" i="122"/>
  <c r="M98" i="122"/>
  <c r="N98" i="122"/>
  <c r="O98" i="122"/>
  <c r="P98" i="122"/>
  <c r="H99" i="122"/>
  <c r="I99" i="122"/>
  <c r="J99" i="122"/>
  <c r="K99" i="122"/>
  <c r="L99" i="122"/>
  <c r="M99" i="122"/>
  <c r="N99" i="122"/>
  <c r="O99" i="122"/>
  <c r="P99" i="122"/>
  <c r="H100" i="122"/>
  <c r="I100" i="122"/>
  <c r="J100" i="122"/>
  <c r="K100" i="122"/>
  <c r="L100" i="122"/>
  <c r="M100" i="122"/>
  <c r="N100" i="122"/>
  <c r="O100" i="122"/>
  <c r="P100" i="122"/>
  <c r="H101" i="122"/>
  <c r="I101" i="122"/>
  <c r="J101" i="122"/>
  <c r="K101" i="122"/>
  <c r="L101" i="122"/>
  <c r="M101" i="122"/>
  <c r="N101" i="122"/>
  <c r="O101" i="122"/>
  <c r="P101" i="122"/>
  <c r="H102" i="122"/>
  <c r="I102" i="122"/>
  <c r="J102" i="122"/>
  <c r="K102" i="122"/>
  <c r="L102" i="122"/>
  <c r="M102" i="122"/>
  <c r="N102" i="122"/>
  <c r="O102" i="122"/>
  <c r="P102" i="122"/>
  <c r="H103" i="122"/>
  <c r="I103" i="122"/>
  <c r="J103" i="122"/>
  <c r="K103" i="122"/>
  <c r="L103" i="122"/>
  <c r="M103" i="122"/>
  <c r="N103" i="122"/>
  <c r="O103" i="122"/>
  <c r="P103" i="122"/>
  <c r="H104" i="122"/>
  <c r="I104" i="122"/>
  <c r="J104" i="122"/>
  <c r="K104" i="122"/>
  <c r="L104" i="122"/>
  <c r="M104" i="122"/>
  <c r="N104" i="122"/>
  <c r="O104" i="122"/>
  <c r="P104" i="122"/>
  <c r="H105" i="122"/>
  <c r="I105" i="122"/>
  <c r="J105" i="122"/>
  <c r="K105" i="122"/>
  <c r="L105" i="122"/>
  <c r="M105" i="122"/>
  <c r="N105" i="122"/>
  <c r="O105" i="122"/>
  <c r="P105" i="122"/>
  <c r="H106" i="122"/>
  <c r="I106" i="122"/>
  <c r="J106" i="122"/>
  <c r="K106" i="122"/>
  <c r="L106" i="122"/>
  <c r="M106" i="122"/>
  <c r="N106" i="122"/>
  <c r="O106" i="122"/>
  <c r="P106" i="122"/>
  <c r="H107" i="122"/>
  <c r="I107" i="122"/>
  <c r="J107" i="122"/>
  <c r="K107" i="122"/>
  <c r="L107" i="122"/>
  <c r="M107" i="122"/>
  <c r="N107" i="122"/>
  <c r="O107" i="122"/>
  <c r="P107" i="122"/>
  <c r="H108" i="122"/>
  <c r="I108" i="122"/>
  <c r="J108" i="122"/>
  <c r="K108" i="122"/>
  <c r="L108" i="122"/>
  <c r="M108" i="122"/>
  <c r="N108" i="122"/>
  <c r="O108" i="122"/>
  <c r="P108" i="122"/>
  <c r="H109" i="122"/>
  <c r="I109" i="122"/>
  <c r="J109" i="122"/>
  <c r="K109" i="122"/>
  <c r="L109" i="122"/>
  <c r="M109" i="122"/>
  <c r="N109" i="122"/>
  <c r="O109" i="122"/>
  <c r="P109" i="122"/>
  <c r="H110" i="122"/>
  <c r="I110" i="122"/>
  <c r="J110" i="122"/>
  <c r="K110" i="122"/>
  <c r="L110" i="122"/>
  <c r="M110" i="122"/>
  <c r="N110" i="122"/>
  <c r="O110" i="122"/>
  <c r="P110" i="122"/>
  <c r="H111" i="122"/>
  <c r="I111" i="122"/>
  <c r="J111" i="122"/>
  <c r="K111" i="122"/>
  <c r="L111" i="122"/>
  <c r="M111" i="122"/>
  <c r="N111" i="122"/>
  <c r="O111" i="122"/>
  <c r="P111" i="122"/>
  <c r="H112" i="122"/>
  <c r="I112" i="122"/>
  <c r="J112" i="122"/>
  <c r="K112" i="122"/>
  <c r="L112" i="122"/>
  <c r="M112" i="122"/>
  <c r="N112" i="122"/>
  <c r="O112" i="122"/>
  <c r="P112" i="122"/>
  <c r="H113" i="122"/>
  <c r="I113" i="122"/>
  <c r="J113" i="122"/>
  <c r="K113" i="122"/>
  <c r="L113" i="122"/>
  <c r="M113" i="122"/>
  <c r="N113" i="122"/>
  <c r="O113" i="122"/>
  <c r="P113" i="122"/>
  <c r="H114" i="122"/>
  <c r="I114" i="122"/>
  <c r="J114" i="122"/>
  <c r="K114" i="122"/>
  <c r="L114" i="122"/>
  <c r="M114" i="122"/>
  <c r="N114" i="122"/>
  <c r="O114" i="122"/>
  <c r="P114" i="122"/>
  <c r="H115" i="122"/>
  <c r="I115" i="122"/>
  <c r="J115" i="122"/>
  <c r="K115" i="122"/>
  <c r="L115" i="122"/>
  <c r="M115" i="122"/>
  <c r="N115" i="122"/>
  <c r="O115" i="122"/>
  <c r="P115" i="122"/>
  <c r="H116" i="122"/>
  <c r="I116" i="122"/>
  <c r="J116" i="122"/>
  <c r="K116" i="122"/>
  <c r="L116" i="122"/>
  <c r="M116" i="122"/>
  <c r="N116" i="122"/>
  <c r="O116" i="122"/>
  <c r="P116" i="122"/>
  <c r="H117" i="122"/>
  <c r="I117" i="122"/>
  <c r="J117" i="122"/>
  <c r="K117" i="122"/>
  <c r="L117" i="122"/>
  <c r="M117" i="122"/>
  <c r="N117" i="122"/>
  <c r="O117" i="122"/>
  <c r="P117" i="122"/>
  <c r="H118" i="122"/>
  <c r="I118" i="122"/>
  <c r="J118" i="122"/>
  <c r="K118" i="122"/>
  <c r="L118" i="122"/>
  <c r="M118" i="122"/>
  <c r="N118" i="122"/>
  <c r="O118" i="122"/>
  <c r="P118" i="122"/>
  <c r="H119" i="122"/>
  <c r="I119" i="122"/>
  <c r="J119" i="122"/>
  <c r="K119" i="122"/>
  <c r="L119" i="122"/>
  <c r="M119" i="122"/>
  <c r="N119" i="122"/>
  <c r="O119" i="122"/>
  <c r="P119" i="122"/>
  <c r="H120" i="122"/>
  <c r="I120" i="122"/>
  <c r="J120" i="122"/>
  <c r="K120" i="122"/>
  <c r="L120" i="122"/>
  <c r="M120" i="122"/>
  <c r="N120" i="122"/>
  <c r="O120" i="122"/>
  <c r="P120" i="122"/>
  <c r="H121" i="122"/>
  <c r="I121" i="122"/>
  <c r="J121" i="122"/>
  <c r="K121" i="122"/>
  <c r="L121" i="122"/>
  <c r="M121" i="122"/>
  <c r="N121" i="122"/>
  <c r="O121" i="122"/>
  <c r="P121" i="122"/>
  <c r="H122" i="122"/>
  <c r="I122" i="122"/>
  <c r="J122" i="122"/>
  <c r="K122" i="122"/>
  <c r="L122" i="122"/>
  <c r="M122" i="122"/>
  <c r="N122" i="122"/>
  <c r="O122" i="122"/>
  <c r="P122" i="122"/>
  <c r="H123" i="122"/>
  <c r="I123" i="122"/>
  <c r="J123" i="122"/>
  <c r="K123" i="122"/>
  <c r="L123" i="122"/>
  <c r="M123" i="122"/>
  <c r="N123" i="122"/>
  <c r="O123" i="122"/>
  <c r="P123" i="122"/>
  <c r="H124" i="122"/>
  <c r="I124" i="122"/>
  <c r="J124" i="122"/>
  <c r="K124" i="122"/>
  <c r="L124" i="122"/>
  <c r="M124" i="122"/>
  <c r="N124" i="122"/>
  <c r="O124" i="122"/>
  <c r="P124" i="122"/>
  <c r="H125" i="122"/>
  <c r="I125" i="122"/>
  <c r="J125" i="122"/>
  <c r="K125" i="122"/>
  <c r="L125" i="122"/>
  <c r="M125" i="122"/>
  <c r="N125" i="122"/>
  <c r="O125" i="122"/>
  <c r="P125" i="122"/>
  <c r="H126" i="122"/>
  <c r="I126" i="122"/>
  <c r="J126" i="122"/>
  <c r="K126" i="122"/>
  <c r="L126" i="122"/>
  <c r="M126" i="122"/>
  <c r="N126" i="122"/>
  <c r="O126" i="122"/>
  <c r="P126" i="122"/>
  <c r="H127" i="122"/>
  <c r="I127" i="122"/>
  <c r="J127" i="122"/>
  <c r="K127" i="122"/>
  <c r="L127" i="122"/>
  <c r="M127" i="122"/>
  <c r="N127" i="122"/>
  <c r="O127" i="122"/>
  <c r="P127" i="122"/>
  <c r="H128" i="122"/>
  <c r="I128" i="122"/>
  <c r="J128" i="122"/>
  <c r="K128" i="122"/>
  <c r="L128" i="122"/>
  <c r="M128" i="122"/>
  <c r="N128" i="122"/>
  <c r="O128" i="122"/>
  <c r="P128" i="122"/>
  <c r="H129" i="122"/>
  <c r="I129" i="122"/>
  <c r="J129" i="122"/>
  <c r="K129" i="122"/>
  <c r="L129" i="122"/>
  <c r="M129" i="122"/>
  <c r="N129" i="122"/>
  <c r="O129" i="122"/>
  <c r="P129" i="122"/>
  <c r="H130" i="122"/>
  <c r="I130" i="122"/>
  <c r="J130" i="122"/>
  <c r="K130" i="122"/>
  <c r="L130" i="122"/>
  <c r="M130" i="122"/>
  <c r="N130" i="122"/>
  <c r="O130" i="122"/>
  <c r="P130" i="122"/>
  <c r="H131" i="122"/>
  <c r="I131" i="122"/>
  <c r="J131" i="122"/>
  <c r="K131" i="122"/>
  <c r="L131" i="122"/>
  <c r="M131" i="122"/>
  <c r="N131" i="122"/>
  <c r="O131" i="122"/>
  <c r="P131" i="122"/>
  <c r="H132" i="122"/>
  <c r="I132" i="122"/>
  <c r="J132" i="122"/>
  <c r="K132" i="122"/>
  <c r="L132" i="122"/>
  <c r="M132" i="122"/>
  <c r="N132" i="122"/>
  <c r="O132" i="122"/>
  <c r="P132" i="122"/>
  <c r="H133" i="122"/>
  <c r="I133" i="122"/>
  <c r="J133" i="122"/>
  <c r="K133" i="122"/>
  <c r="L133" i="122"/>
  <c r="M133" i="122"/>
  <c r="N133" i="122"/>
  <c r="O133" i="122"/>
  <c r="P133" i="122"/>
  <c r="H134" i="122"/>
  <c r="I134" i="122"/>
  <c r="J134" i="122"/>
  <c r="K134" i="122"/>
  <c r="L134" i="122"/>
  <c r="M134" i="122"/>
  <c r="N134" i="122"/>
  <c r="O134" i="122"/>
  <c r="P134" i="122"/>
  <c r="H135" i="122"/>
  <c r="I135" i="122"/>
  <c r="J135" i="122"/>
  <c r="K135" i="122"/>
  <c r="L135" i="122"/>
  <c r="M135" i="122"/>
  <c r="N135" i="122"/>
  <c r="O135" i="122"/>
  <c r="P135" i="122"/>
  <c r="H136" i="122"/>
  <c r="I136" i="122"/>
  <c r="J136" i="122"/>
  <c r="K136" i="122"/>
  <c r="L136" i="122"/>
  <c r="M136" i="122"/>
  <c r="N136" i="122"/>
  <c r="O136" i="122"/>
  <c r="P136" i="122"/>
  <c r="H137" i="122"/>
  <c r="I137" i="122"/>
  <c r="J137" i="122"/>
  <c r="K137" i="122"/>
  <c r="L137" i="122"/>
  <c r="M137" i="122"/>
  <c r="N137" i="122"/>
  <c r="O137" i="122"/>
  <c r="P137" i="122"/>
  <c r="H138" i="122"/>
  <c r="I138" i="122"/>
  <c r="J138" i="122"/>
  <c r="K138" i="122"/>
  <c r="L138" i="122"/>
  <c r="M138" i="122"/>
  <c r="N138" i="122"/>
  <c r="O138" i="122"/>
  <c r="P138" i="122"/>
  <c r="H139" i="122"/>
  <c r="I139" i="122"/>
  <c r="J139" i="122"/>
  <c r="K139" i="122"/>
  <c r="L139" i="122"/>
  <c r="M139" i="122"/>
  <c r="N139" i="122"/>
  <c r="O139" i="122"/>
  <c r="P139" i="122"/>
  <c r="H140" i="122"/>
  <c r="I140" i="122"/>
  <c r="J140" i="122"/>
  <c r="K140" i="122"/>
  <c r="L140" i="122"/>
  <c r="M140" i="122"/>
  <c r="N140" i="122"/>
  <c r="O140" i="122"/>
  <c r="P140" i="122"/>
  <c r="H141" i="122"/>
  <c r="I141" i="122"/>
  <c r="J141" i="122"/>
  <c r="K141" i="122"/>
  <c r="L141" i="122"/>
  <c r="M141" i="122"/>
  <c r="N141" i="122"/>
  <c r="O141" i="122"/>
  <c r="P141" i="122"/>
  <c r="H142" i="122"/>
  <c r="I142" i="122"/>
  <c r="J142" i="122"/>
  <c r="K142" i="122"/>
  <c r="L142" i="122"/>
  <c r="M142" i="122"/>
  <c r="N142" i="122"/>
  <c r="O142" i="122"/>
  <c r="P142" i="122"/>
  <c r="H143" i="122"/>
  <c r="I143" i="122"/>
  <c r="J143" i="122"/>
  <c r="K143" i="122"/>
  <c r="L143" i="122"/>
  <c r="M143" i="122"/>
  <c r="N143" i="122"/>
  <c r="O143" i="122"/>
  <c r="P143" i="122"/>
  <c r="H144" i="122"/>
  <c r="I144" i="122"/>
  <c r="J144" i="122"/>
  <c r="K144" i="122"/>
  <c r="L144" i="122"/>
  <c r="M144" i="122"/>
  <c r="N144" i="122"/>
  <c r="O144" i="122"/>
  <c r="P144" i="122"/>
  <c r="H145" i="122"/>
  <c r="I145" i="122"/>
  <c r="J145" i="122"/>
  <c r="K145" i="122"/>
  <c r="L145" i="122"/>
  <c r="M145" i="122"/>
  <c r="N145" i="122"/>
  <c r="O145" i="122"/>
  <c r="P145" i="122"/>
  <c r="H146" i="122"/>
  <c r="I146" i="122"/>
  <c r="J146" i="122"/>
  <c r="K146" i="122"/>
  <c r="L146" i="122"/>
  <c r="M146" i="122"/>
  <c r="N146" i="122"/>
  <c r="O146" i="122"/>
  <c r="P146" i="122"/>
  <c r="H147" i="122"/>
  <c r="I147" i="122"/>
  <c r="J147" i="122"/>
  <c r="K147" i="122"/>
  <c r="L147" i="122"/>
  <c r="M147" i="122"/>
  <c r="N147" i="122"/>
  <c r="O147" i="122"/>
  <c r="P147" i="122"/>
  <c r="H148" i="122"/>
  <c r="I148" i="122"/>
  <c r="J148" i="122"/>
  <c r="K148" i="122"/>
  <c r="L148" i="122"/>
  <c r="M148" i="122"/>
  <c r="N148" i="122"/>
  <c r="O148" i="122"/>
  <c r="P148" i="122"/>
  <c r="H149" i="122"/>
  <c r="I149" i="122"/>
  <c r="J149" i="122"/>
  <c r="K149" i="122"/>
  <c r="L149" i="122"/>
  <c r="M149" i="122"/>
  <c r="N149" i="122"/>
  <c r="O149" i="122"/>
  <c r="P149" i="122"/>
  <c r="H150" i="122"/>
  <c r="I150" i="122"/>
  <c r="J150" i="122"/>
  <c r="K150" i="122"/>
  <c r="L150" i="122"/>
  <c r="M150" i="122"/>
  <c r="N150" i="122"/>
  <c r="O150" i="122"/>
  <c r="P150" i="122"/>
  <c r="H151" i="122"/>
  <c r="I151" i="122"/>
  <c r="J151" i="122"/>
  <c r="K151" i="122"/>
  <c r="L151" i="122"/>
  <c r="M151" i="122"/>
  <c r="N151" i="122"/>
  <c r="O151" i="122"/>
  <c r="P151" i="122"/>
  <c r="H152" i="122"/>
  <c r="I152" i="122"/>
  <c r="J152" i="122"/>
  <c r="K152" i="122"/>
  <c r="L152" i="122"/>
  <c r="M152" i="122"/>
  <c r="N152" i="122"/>
  <c r="O152" i="122"/>
  <c r="P152" i="122"/>
  <c r="H153" i="122"/>
  <c r="I153" i="122"/>
  <c r="J153" i="122"/>
  <c r="K153" i="122"/>
  <c r="L153" i="122"/>
  <c r="M153" i="122"/>
  <c r="N153" i="122"/>
  <c r="O153" i="122"/>
  <c r="P153" i="122"/>
  <c r="H154" i="122"/>
  <c r="I154" i="122"/>
  <c r="J154" i="122"/>
  <c r="K154" i="122"/>
  <c r="L154" i="122"/>
  <c r="M154" i="122"/>
  <c r="N154" i="122"/>
  <c r="O154" i="122"/>
  <c r="P154" i="122"/>
  <c r="H155" i="122"/>
  <c r="I155" i="122"/>
  <c r="J155" i="122"/>
  <c r="K155" i="122"/>
  <c r="L155" i="122"/>
  <c r="M155" i="122"/>
  <c r="N155" i="122"/>
  <c r="O155" i="122"/>
  <c r="P155" i="122"/>
  <c r="H156" i="122"/>
  <c r="I156" i="122"/>
  <c r="J156" i="122"/>
  <c r="K156" i="122"/>
  <c r="L156" i="122"/>
  <c r="M156" i="122"/>
  <c r="N156" i="122"/>
  <c r="O156" i="122"/>
  <c r="P156" i="122"/>
  <c r="H157" i="122"/>
  <c r="I157" i="122"/>
  <c r="J157" i="122"/>
  <c r="K157" i="122"/>
  <c r="L157" i="122"/>
  <c r="M157" i="122"/>
  <c r="N157" i="122"/>
  <c r="O157" i="122"/>
  <c r="P157" i="122"/>
  <c r="H158" i="122"/>
  <c r="I158" i="122"/>
  <c r="J158" i="122"/>
  <c r="K158" i="122"/>
  <c r="L158" i="122"/>
  <c r="M158" i="122"/>
  <c r="N158" i="122"/>
  <c r="O158" i="122"/>
  <c r="P158" i="122"/>
  <c r="H159" i="122"/>
  <c r="I159" i="122"/>
  <c r="J159" i="122"/>
  <c r="K159" i="122"/>
  <c r="L159" i="122"/>
  <c r="M159" i="122"/>
  <c r="N159" i="122"/>
  <c r="O159" i="122"/>
  <c r="P159" i="122"/>
  <c r="H160" i="122"/>
  <c r="I160" i="122"/>
  <c r="J160" i="122"/>
  <c r="K160" i="122"/>
  <c r="L160" i="122"/>
  <c r="M160" i="122"/>
  <c r="N160" i="122"/>
  <c r="O160" i="122"/>
  <c r="P160" i="122"/>
  <c r="H161" i="122"/>
  <c r="I161" i="122"/>
  <c r="J161" i="122"/>
  <c r="K161" i="122"/>
  <c r="L161" i="122"/>
  <c r="M161" i="122"/>
  <c r="N161" i="122"/>
  <c r="O161" i="122"/>
  <c r="P161" i="122"/>
  <c r="H162" i="122"/>
  <c r="I162" i="122"/>
  <c r="J162" i="122"/>
  <c r="K162" i="122"/>
  <c r="L162" i="122"/>
  <c r="M162" i="122"/>
  <c r="N162" i="122"/>
  <c r="O162" i="122"/>
  <c r="P162" i="122"/>
  <c r="H163" i="122"/>
  <c r="I163" i="122"/>
  <c r="J163" i="122"/>
  <c r="K163" i="122"/>
  <c r="L163" i="122"/>
  <c r="M163" i="122"/>
  <c r="N163" i="122"/>
  <c r="O163" i="122"/>
  <c r="P163" i="122"/>
  <c r="H164" i="122"/>
  <c r="I164" i="122"/>
  <c r="J164" i="122"/>
  <c r="K164" i="122"/>
  <c r="L164" i="122"/>
  <c r="M164" i="122"/>
  <c r="N164" i="122"/>
  <c r="O164" i="122"/>
  <c r="P164" i="122"/>
  <c r="H165" i="122"/>
  <c r="I165" i="122"/>
  <c r="J165" i="122"/>
  <c r="K165" i="122"/>
  <c r="L165" i="122"/>
  <c r="M165" i="122"/>
  <c r="N165" i="122"/>
  <c r="O165" i="122"/>
  <c r="P165" i="122"/>
  <c r="H166" i="122"/>
  <c r="I166" i="122"/>
  <c r="J166" i="122"/>
  <c r="K166" i="122"/>
  <c r="L166" i="122"/>
  <c r="M166" i="122"/>
  <c r="N166" i="122"/>
  <c r="O166" i="122"/>
  <c r="P166" i="122"/>
  <c r="H167" i="122"/>
  <c r="I167" i="122"/>
  <c r="J167" i="122"/>
  <c r="K167" i="122"/>
  <c r="L167" i="122"/>
  <c r="M167" i="122"/>
  <c r="N167" i="122"/>
  <c r="O167" i="122"/>
  <c r="P167" i="122"/>
  <c r="H168" i="122"/>
  <c r="I168" i="122"/>
  <c r="J168" i="122"/>
  <c r="K168" i="122"/>
  <c r="L168" i="122"/>
  <c r="M168" i="122"/>
  <c r="N168" i="122"/>
  <c r="O168" i="122"/>
  <c r="P168" i="122"/>
  <c r="H169" i="122"/>
  <c r="I169" i="122"/>
  <c r="J169" i="122"/>
  <c r="K169" i="122"/>
  <c r="L169" i="122"/>
  <c r="M169" i="122"/>
  <c r="N169" i="122"/>
  <c r="O169" i="122"/>
  <c r="P169" i="122"/>
  <c r="H170" i="122"/>
  <c r="I170" i="122"/>
  <c r="J170" i="122"/>
  <c r="K170" i="122"/>
  <c r="L170" i="122"/>
  <c r="M170" i="122"/>
  <c r="N170" i="122"/>
  <c r="O170" i="122"/>
  <c r="P170" i="122"/>
  <c r="H171" i="122"/>
  <c r="I171" i="122"/>
  <c r="J171" i="122"/>
  <c r="K171" i="122"/>
  <c r="L171" i="122"/>
  <c r="M171" i="122"/>
  <c r="N171" i="122"/>
  <c r="O171" i="122"/>
  <c r="P171" i="122"/>
  <c r="H172" i="122"/>
  <c r="I172" i="122"/>
  <c r="J172" i="122"/>
  <c r="K172" i="122"/>
  <c r="L172" i="122"/>
  <c r="M172" i="122"/>
  <c r="N172" i="122"/>
  <c r="O172" i="122"/>
  <c r="P172" i="122"/>
  <c r="H173" i="122"/>
  <c r="I173" i="122"/>
  <c r="J173" i="122"/>
  <c r="K173" i="122"/>
  <c r="L173" i="122"/>
  <c r="M173" i="122"/>
  <c r="N173" i="122"/>
  <c r="O173" i="122"/>
  <c r="P173" i="122"/>
  <c r="H174" i="122"/>
  <c r="I174" i="122"/>
  <c r="J174" i="122"/>
  <c r="K174" i="122"/>
  <c r="L174" i="122"/>
  <c r="M174" i="122"/>
  <c r="N174" i="122"/>
  <c r="O174" i="122"/>
  <c r="P174" i="122"/>
  <c r="H175" i="122"/>
  <c r="I175" i="122"/>
  <c r="J175" i="122"/>
  <c r="K175" i="122"/>
  <c r="L175" i="122"/>
  <c r="M175" i="122"/>
  <c r="N175" i="122"/>
  <c r="O175" i="122"/>
  <c r="P175" i="122"/>
  <c r="H176" i="122"/>
  <c r="I176" i="122"/>
  <c r="J176" i="122"/>
  <c r="K176" i="122"/>
  <c r="L176" i="122"/>
  <c r="M176" i="122"/>
  <c r="N176" i="122"/>
  <c r="O176" i="122"/>
  <c r="P176" i="122"/>
  <c r="H177" i="122"/>
  <c r="I177" i="122"/>
  <c r="J177" i="122"/>
  <c r="K177" i="122"/>
  <c r="L177" i="122"/>
  <c r="M177" i="122"/>
  <c r="N177" i="122"/>
  <c r="O177" i="122"/>
  <c r="P177" i="122"/>
  <c r="H178" i="122"/>
  <c r="I178" i="122"/>
  <c r="J178" i="122"/>
  <c r="K178" i="122"/>
  <c r="L178" i="122"/>
  <c r="M178" i="122"/>
  <c r="N178" i="122"/>
  <c r="O178" i="122"/>
  <c r="P178" i="122"/>
  <c r="H179" i="122"/>
  <c r="I179" i="122"/>
  <c r="J179" i="122"/>
  <c r="K179" i="122"/>
  <c r="L179" i="122"/>
  <c r="M179" i="122"/>
  <c r="N179" i="122"/>
  <c r="O179" i="122"/>
  <c r="P179" i="122"/>
  <c r="H180" i="122"/>
  <c r="I180" i="122"/>
  <c r="J180" i="122"/>
  <c r="K180" i="122"/>
  <c r="L180" i="122"/>
  <c r="M180" i="122"/>
  <c r="N180" i="122"/>
  <c r="O180" i="122"/>
  <c r="P180" i="122"/>
  <c r="H181" i="122"/>
  <c r="I181" i="122"/>
  <c r="J181" i="122"/>
  <c r="K181" i="122"/>
  <c r="L181" i="122"/>
  <c r="M181" i="122"/>
  <c r="N181" i="122"/>
  <c r="O181" i="122"/>
  <c r="P181" i="122"/>
  <c r="H182" i="122"/>
  <c r="I182" i="122"/>
  <c r="J182" i="122"/>
  <c r="K182" i="122"/>
  <c r="L182" i="122"/>
  <c r="M182" i="122"/>
  <c r="N182" i="122"/>
  <c r="O182" i="122"/>
  <c r="P182" i="122"/>
  <c r="H183" i="122"/>
  <c r="I183" i="122"/>
  <c r="J183" i="122"/>
  <c r="K183" i="122"/>
  <c r="L183" i="122"/>
  <c r="M183" i="122"/>
  <c r="N183" i="122"/>
  <c r="O183" i="122"/>
  <c r="P183" i="122"/>
  <c r="H184" i="122"/>
  <c r="I184" i="122"/>
  <c r="J184" i="122"/>
  <c r="K184" i="122"/>
  <c r="L184" i="122"/>
  <c r="M184" i="122"/>
  <c r="N184" i="122"/>
  <c r="O184" i="122"/>
  <c r="P184" i="122"/>
  <c r="H185" i="122"/>
  <c r="I185" i="122"/>
  <c r="J185" i="122"/>
  <c r="K185" i="122"/>
  <c r="L185" i="122"/>
  <c r="M185" i="122"/>
  <c r="N185" i="122"/>
  <c r="O185" i="122"/>
  <c r="P185" i="122"/>
  <c r="H186" i="122"/>
  <c r="I186" i="122"/>
  <c r="J186" i="122"/>
  <c r="K186" i="122"/>
  <c r="L186" i="122"/>
  <c r="M186" i="122"/>
  <c r="N186" i="122"/>
  <c r="O186" i="122"/>
  <c r="P186" i="122"/>
  <c r="H187" i="122"/>
  <c r="I187" i="122"/>
  <c r="J187" i="122"/>
  <c r="K187" i="122"/>
  <c r="L187" i="122"/>
  <c r="M187" i="122"/>
  <c r="N187" i="122"/>
  <c r="O187" i="122"/>
  <c r="P187" i="122"/>
  <c r="H188" i="122"/>
  <c r="I188" i="122"/>
  <c r="J188" i="122"/>
  <c r="K188" i="122"/>
  <c r="L188" i="122"/>
  <c r="M188" i="122"/>
  <c r="N188" i="122"/>
  <c r="O188" i="122"/>
  <c r="P188" i="122"/>
  <c r="H189" i="122"/>
  <c r="I189" i="122"/>
  <c r="J189" i="122"/>
  <c r="K189" i="122"/>
  <c r="L189" i="122"/>
  <c r="M189" i="122"/>
  <c r="N189" i="122"/>
  <c r="O189" i="122"/>
  <c r="P189" i="122"/>
  <c r="H190" i="122"/>
  <c r="I190" i="122"/>
  <c r="J190" i="122"/>
  <c r="K190" i="122"/>
  <c r="L190" i="122"/>
  <c r="M190" i="122"/>
  <c r="N190" i="122"/>
  <c r="O190" i="122"/>
  <c r="P190" i="122"/>
  <c r="H191" i="122"/>
  <c r="I191" i="122"/>
  <c r="J191" i="122"/>
  <c r="K191" i="122"/>
  <c r="L191" i="122"/>
  <c r="M191" i="122"/>
  <c r="N191" i="122"/>
  <c r="O191" i="122"/>
  <c r="P191" i="122"/>
  <c r="H192" i="122"/>
  <c r="I192" i="122"/>
  <c r="J192" i="122"/>
  <c r="K192" i="122"/>
  <c r="L192" i="122"/>
  <c r="M192" i="122"/>
  <c r="N192" i="122"/>
  <c r="O192" i="122"/>
  <c r="P192" i="122"/>
  <c r="H193" i="122"/>
  <c r="I193" i="122"/>
  <c r="J193" i="122"/>
  <c r="K193" i="122"/>
  <c r="L193" i="122"/>
  <c r="M193" i="122"/>
  <c r="N193" i="122"/>
  <c r="O193" i="122"/>
  <c r="P193" i="122"/>
  <c r="H194" i="122"/>
  <c r="I194" i="122"/>
  <c r="J194" i="122"/>
  <c r="K194" i="122"/>
  <c r="L194" i="122"/>
  <c r="M194" i="122"/>
  <c r="N194" i="122"/>
  <c r="O194" i="122"/>
  <c r="P194" i="122"/>
  <c r="H195" i="122"/>
  <c r="I195" i="122"/>
  <c r="J195" i="122"/>
  <c r="K195" i="122"/>
  <c r="L195" i="122"/>
  <c r="M195" i="122"/>
  <c r="N195" i="122"/>
  <c r="O195" i="122"/>
  <c r="P195" i="122"/>
  <c r="H196" i="122"/>
  <c r="I196" i="122"/>
  <c r="J196" i="122"/>
  <c r="K196" i="122"/>
  <c r="L196" i="122"/>
  <c r="M196" i="122"/>
  <c r="N196" i="122"/>
  <c r="O196" i="122"/>
  <c r="P196" i="122"/>
  <c r="H197" i="122"/>
  <c r="I197" i="122"/>
  <c r="J197" i="122"/>
  <c r="K197" i="122"/>
  <c r="L197" i="122"/>
  <c r="M197" i="122"/>
  <c r="N197" i="122"/>
  <c r="O197" i="122"/>
  <c r="P197" i="122"/>
  <c r="H198" i="122"/>
  <c r="I198" i="122"/>
  <c r="J198" i="122"/>
  <c r="K198" i="122"/>
  <c r="L198" i="122"/>
  <c r="M198" i="122"/>
  <c r="N198" i="122"/>
  <c r="O198" i="122"/>
  <c r="P198" i="122"/>
  <c r="H199" i="122"/>
  <c r="I199" i="122"/>
  <c r="J199" i="122"/>
  <c r="K199" i="122"/>
  <c r="L199" i="122"/>
  <c r="M199" i="122"/>
  <c r="N199" i="122"/>
  <c r="O199" i="122"/>
  <c r="P199" i="122"/>
  <c r="H200" i="122"/>
  <c r="I200" i="122"/>
  <c r="J200" i="122"/>
  <c r="K200" i="122"/>
  <c r="L200" i="122"/>
  <c r="M200" i="122"/>
  <c r="N200" i="122"/>
  <c r="O200" i="122"/>
  <c r="P200" i="122"/>
  <c r="H201" i="122"/>
  <c r="I201" i="122"/>
  <c r="J201" i="122"/>
  <c r="K201" i="122"/>
  <c r="L201" i="122"/>
  <c r="M201" i="122"/>
  <c r="N201" i="122"/>
  <c r="O201" i="122"/>
  <c r="P201" i="122"/>
  <c r="H202" i="122"/>
  <c r="I202" i="122"/>
  <c r="J202" i="122"/>
  <c r="K202" i="122"/>
  <c r="L202" i="122"/>
  <c r="M202" i="122"/>
  <c r="N202" i="122"/>
  <c r="O202" i="122"/>
  <c r="P202" i="122"/>
  <c r="H203" i="122"/>
  <c r="I203" i="122"/>
  <c r="J203" i="122"/>
  <c r="K203" i="122"/>
  <c r="L203" i="122"/>
  <c r="M203" i="122"/>
  <c r="N203" i="122"/>
  <c r="O203" i="122"/>
  <c r="P203" i="122"/>
  <c r="H204" i="122"/>
  <c r="I204" i="122"/>
  <c r="J204" i="122"/>
  <c r="K204" i="122"/>
  <c r="L204" i="122"/>
  <c r="M204" i="122"/>
  <c r="N204" i="122"/>
  <c r="O204" i="122"/>
  <c r="P204" i="122"/>
  <c r="H205" i="122"/>
  <c r="I205" i="122"/>
  <c r="J205" i="122"/>
  <c r="K205" i="122"/>
  <c r="L205" i="122"/>
  <c r="M205" i="122"/>
  <c r="N205" i="122"/>
  <c r="O205" i="122"/>
  <c r="P205" i="122"/>
  <c r="H206" i="122"/>
  <c r="I206" i="122"/>
  <c r="J206" i="122"/>
  <c r="K206" i="122"/>
  <c r="L206" i="122"/>
  <c r="M206" i="122"/>
  <c r="N206" i="122"/>
  <c r="O206" i="122"/>
  <c r="P206" i="122"/>
  <c r="H207" i="122"/>
  <c r="I207" i="122"/>
  <c r="J207" i="122"/>
  <c r="K207" i="122"/>
  <c r="L207" i="122"/>
  <c r="M207" i="122"/>
  <c r="N207" i="122"/>
  <c r="O207" i="122"/>
  <c r="P207" i="122"/>
  <c r="H208" i="122"/>
  <c r="I208" i="122"/>
  <c r="J208" i="122"/>
  <c r="K208" i="122"/>
  <c r="L208" i="122"/>
  <c r="M208" i="122"/>
  <c r="N208" i="122"/>
  <c r="O208" i="122"/>
  <c r="P208" i="122"/>
  <c r="H209" i="122"/>
  <c r="I209" i="122"/>
  <c r="J209" i="122"/>
  <c r="K209" i="122"/>
  <c r="L209" i="122"/>
  <c r="M209" i="122"/>
  <c r="N209" i="122"/>
  <c r="O209" i="122"/>
  <c r="P209" i="122"/>
  <c r="H210" i="122"/>
  <c r="I210" i="122"/>
  <c r="J210" i="122"/>
  <c r="K210" i="122"/>
  <c r="L210" i="122"/>
  <c r="M210" i="122"/>
  <c r="N210" i="122"/>
  <c r="O210" i="122"/>
  <c r="P210" i="122"/>
  <c r="H211" i="122"/>
  <c r="I211" i="122"/>
  <c r="J211" i="122"/>
  <c r="K211" i="122"/>
  <c r="L211" i="122"/>
  <c r="M211" i="122"/>
  <c r="N211" i="122"/>
  <c r="O211" i="122"/>
  <c r="P211" i="122"/>
  <c r="H212" i="122"/>
  <c r="I212" i="122"/>
  <c r="J212" i="122"/>
  <c r="K212" i="122"/>
  <c r="L212" i="122"/>
  <c r="M212" i="122"/>
  <c r="N212" i="122"/>
  <c r="O212" i="122"/>
  <c r="P212" i="122"/>
  <c r="H213" i="122"/>
  <c r="I213" i="122"/>
  <c r="J213" i="122"/>
  <c r="K213" i="122"/>
  <c r="L213" i="122"/>
  <c r="M213" i="122"/>
  <c r="N213" i="122"/>
  <c r="O213" i="122"/>
  <c r="P213" i="122"/>
  <c r="H214" i="122"/>
  <c r="I214" i="122"/>
  <c r="J214" i="122"/>
  <c r="K214" i="122"/>
  <c r="L214" i="122"/>
  <c r="M214" i="122"/>
  <c r="N214" i="122"/>
  <c r="O214" i="122"/>
  <c r="P214" i="122"/>
  <c r="H215" i="122"/>
  <c r="I215" i="122"/>
  <c r="J215" i="122"/>
  <c r="K215" i="122"/>
  <c r="L215" i="122"/>
  <c r="M215" i="122"/>
  <c r="N215" i="122"/>
  <c r="O215" i="122"/>
  <c r="P215" i="122"/>
  <c r="H216" i="122"/>
  <c r="I216" i="122"/>
  <c r="J216" i="122"/>
  <c r="K216" i="122"/>
  <c r="L216" i="122"/>
  <c r="M216" i="122"/>
  <c r="N216" i="122"/>
  <c r="O216" i="122"/>
  <c r="P216" i="122"/>
  <c r="H217" i="122"/>
  <c r="I217" i="122"/>
  <c r="J217" i="122"/>
  <c r="K217" i="122"/>
  <c r="L217" i="122"/>
  <c r="M217" i="122"/>
  <c r="N217" i="122"/>
  <c r="O217" i="122"/>
  <c r="P217" i="122"/>
  <c r="H218" i="122"/>
  <c r="I218" i="122"/>
  <c r="J218" i="122"/>
  <c r="K218" i="122"/>
  <c r="L218" i="122"/>
  <c r="M218" i="122"/>
  <c r="N218" i="122"/>
  <c r="O218" i="122"/>
  <c r="P218" i="122"/>
  <c r="H219" i="122"/>
  <c r="I219" i="122"/>
  <c r="J219" i="122"/>
  <c r="K219" i="122"/>
  <c r="L219" i="122"/>
  <c r="M219" i="122"/>
  <c r="N219" i="122"/>
  <c r="O219" i="122"/>
  <c r="P219" i="122"/>
  <c r="H220" i="122"/>
  <c r="I220" i="122"/>
  <c r="J220" i="122"/>
  <c r="K220" i="122"/>
  <c r="L220" i="122"/>
  <c r="M220" i="122"/>
  <c r="N220" i="122"/>
  <c r="O220" i="122"/>
  <c r="P220" i="122"/>
  <c r="H221" i="122"/>
  <c r="I221" i="122"/>
  <c r="J221" i="122"/>
  <c r="K221" i="122"/>
  <c r="L221" i="122"/>
  <c r="M221" i="122"/>
  <c r="N221" i="122"/>
  <c r="O221" i="122"/>
  <c r="P221" i="122"/>
  <c r="H222" i="122"/>
  <c r="I222" i="122"/>
  <c r="J222" i="122"/>
  <c r="K222" i="122"/>
  <c r="L222" i="122"/>
  <c r="M222" i="122"/>
  <c r="N222" i="122"/>
  <c r="O222" i="122"/>
  <c r="P222" i="122"/>
  <c r="H223" i="122"/>
  <c r="I223" i="122"/>
  <c r="J223" i="122"/>
  <c r="K223" i="122"/>
  <c r="L223" i="122"/>
  <c r="M223" i="122"/>
  <c r="N223" i="122"/>
  <c r="O223" i="122"/>
  <c r="P223" i="122"/>
  <c r="M24" i="122"/>
  <c r="N24" i="122"/>
  <c r="O24" i="122"/>
  <c r="P24" i="122"/>
  <c r="L24" i="122"/>
  <c r="K24" i="122"/>
  <c r="J24" i="122"/>
  <c r="I24" i="122"/>
  <c r="H24" i="122"/>
  <c r="A25" i="122"/>
  <c r="A26" i="122"/>
  <c r="A27" i="122"/>
  <c r="A28" i="122"/>
  <c r="A29" i="122"/>
  <c r="A30" i="122"/>
  <c r="A31" i="122"/>
  <c r="A32" i="122"/>
  <c r="A33" i="122"/>
  <c r="A34" i="122"/>
  <c r="A35" i="122"/>
  <c r="A36" i="122"/>
  <c r="A37" i="122"/>
  <c r="A38" i="122"/>
  <c r="A39" i="122"/>
  <c r="A40" i="122"/>
  <c r="A41" i="122"/>
  <c r="A42" i="122"/>
  <c r="A43" i="122"/>
  <c r="A44" i="122"/>
  <c r="A45" i="122"/>
  <c r="A46" i="122"/>
  <c r="A47" i="122"/>
  <c r="A48" i="122"/>
  <c r="A49" i="122"/>
  <c r="A50" i="122"/>
  <c r="A51" i="122"/>
  <c r="A52" i="122"/>
  <c r="A53" i="122"/>
  <c r="A54" i="122"/>
  <c r="A55" i="122"/>
  <c r="A56" i="122"/>
  <c r="A57" i="122"/>
  <c r="A58" i="122"/>
  <c r="A59" i="122"/>
  <c r="A60" i="122"/>
  <c r="A61" i="122"/>
  <c r="A62" i="122"/>
  <c r="A63" i="122"/>
  <c r="A64" i="122"/>
  <c r="A65" i="122"/>
  <c r="A66" i="122"/>
  <c r="A67" i="122"/>
  <c r="A68" i="122"/>
  <c r="A69" i="122"/>
  <c r="A70" i="122"/>
  <c r="A71" i="122"/>
  <c r="A72" i="122"/>
  <c r="A73" i="122"/>
  <c r="A74" i="122"/>
  <c r="A75" i="122"/>
  <c r="A76" i="122"/>
  <c r="A77" i="122"/>
  <c r="A78" i="122"/>
  <c r="A79" i="122"/>
  <c r="A80" i="122"/>
  <c r="A81" i="122"/>
  <c r="A82" i="122"/>
  <c r="A83" i="122"/>
  <c r="A84" i="122"/>
  <c r="A85" i="122"/>
  <c r="A86" i="122"/>
  <c r="A87" i="122"/>
  <c r="A88" i="122"/>
  <c r="A89" i="122"/>
  <c r="A90" i="122"/>
  <c r="A91" i="122"/>
  <c r="A92" i="122"/>
  <c r="A93" i="122"/>
  <c r="A94" i="122"/>
  <c r="A95" i="122"/>
  <c r="A96" i="122"/>
  <c r="A97" i="122"/>
  <c r="A98" i="122"/>
  <c r="A99" i="122"/>
  <c r="A100" i="122"/>
  <c r="A101" i="122"/>
  <c r="A102" i="122"/>
  <c r="A103" i="122"/>
  <c r="A104" i="122"/>
  <c r="A105" i="122"/>
  <c r="A106" i="122"/>
  <c r="A107" i="122"/>
  <c r="A108" i="122"/>
  <c r="A109" i="122"/>
  <c r="A110" i="122"/>
  <c r="A111" i="122"/>
  <c r="A112" i="122"/>
  <c r="A113" i="122"/>
  <c r="A114" i="122"/>
  <c r="A115" i="122"/>
  <c r="A116" i="122"/>
  <c r="A117" i="122"/>
  <c r="A118" i="122"/>
  <c r="A119" i="122"/>
  <c r="A120" i="122"/>
  <c r="A121" i="122"/>
  <c r="A122" i="122"/>
  <c r="A123" i="122"/>
  <c r="A124" i="122"/>
  <c r="A125" i="122"/>
  <c r="A126" i="122"/>
  <c r="A127" i="122"/>
  <c r="A128" i="122"/>
  <c r="A129" i="122"/>
  <c r="A130" i="122"/>
  <c r="A131" i="122"/>
  <c r="A132" i="122"/>
  <c r="A133" i="122"/>
  <c r="A134" i="122"/>
  <c r="A135" i="122"/>
  <c r="A136" i="122"/>
  <c r="A137" i="122"/>
  <c r="A138" i="122"/>
  <c r="A139" i="122"/>
  <c r="A140" i="122"/>
  <c r="A141" i="122"/>
  <c r="A142" i="122"/>
  <c r="A143" i="122"/>
  <c r="A144" i="122"/>
  <c r="A145" i="122"/>
  <c r="A146" i="122"/>
  <c r="A147" i="122"/>
  <c r="A148" i="122"/>
  <c r="A149" i="122"/>
  <c r="A150" i="122"/>
  <c r="A151" i="122"/>
  <c r="A152" i="122"/>
  <c r="A153" i="122"/>
  <c r="A154" i="122"/>
  <c r="A155" i="122"/>
  <c r="A156" i="122"/>
  <c r="A157" i="122"/>
  <c r="A158" i="122"/>
  <c r="A159" i="122"/>
  <c r="A160" i="122"/>
  <c r="A161" i="122"/>
  <c r="A162" i="122"/>
  <c r="A163" i="122"/>
  <c r="A164" i="122"/>
  <c r="A165" i="122"/>
  <c r="A166" i="122"/>
  <c r="A167" i="122"/>
  <c r="A168" i="122"/>
  <c r="A169" i="122"/>
  <c r="A170" i="122"/>
  <c r="A171" i="122"/>
  <c r="A172" i="122"/>
  <c r="A173" i="122"/>
  <c r="A174" i="122"/>
  <c r="A175" i="122"/>
  <c r="A176" i="122"/>
  <c r="A177" i="122"/>
  <c r="A178" i="122"/>
  <c r="A179" i="122"/>
  <c r="A180" i="122"/>
  <c r="A181" i="122"/>
  <c r="A182" i="122"/>
  <c r="A183" i="122"/>
  <c r="A184" i="122"/>
  <c r="A185" i="122"/>
  <c r="A186" i="122"/>
  <c r="A187" i="122"/>
  <c r="A188" i="122"/>
  <c r="A189" i="122"/>
  <c r="A190" i="122"/>
  <c r="A191" i="122"/>
  <c r="A192" i="122"/>
  <c r="A193" i="122"/>
  <c r="A194" i="122"/>
  <c r="A195" i="122"/>
  <c r="A196" i="122"/>
  <c r="A197" i="122"/>
  <c r="A198" i="122"/>
  <c r="A199" i="122"/>
  <c r="A200" i="122"/>
  <c r="A201" i="122"/>
  <c r="A202" i="122"/>
  <c r="A203" i="122"/>
  <c r="A204" i="122"/>
  <c r="A205" i="122"/>
  <c r="A206" i="122"/>
  <c r="A207" i="122"/>
  <c r="A208" i="122"/>
  <c r="A209" i="122"/>
  <c r="A210" i="122"/>
  <c r="A211" i="122"/>
  <c r="A212" i="122"/>
  <c r="A213" i="122"/>
  <c r="A214" i="122"/>
  <c r="A215" i="122"/>
  <c r="A216" i="122"/>
  <c r="A217" i="122"/>
  <c r="A218" i="122"/>
  <c r="A219" i="122"/>
  <c r="A220" i="122"/>
  <c r="A221" i="122"/>
  <c r="A222" i="122"/>
  <c r="A223" i="122"/>
  <c r="A24" i="122"/>
  <c r="AS223" i="122"/>
  <c r="AR223" i="122"/>
  <c r="AQ223" i="122"/>
  <c r="AP223" i="122"/>
  <c r="Y223" i="122"/>
  <c r="X223" i="122"/>
  <c r="W223" i="122"/>
  <c r="V223" i="122"/>
  <c r="E223" i="122"/>
  <c r="D223" i="122"/>
  <c r="C223" i="122"/>
  <c r="B223" i="122"/>
  <c r="AS222" i="122"/>
  <c r="AR222" i="122"/>
  <c r="AQ222" i="122"/>
  <c r="AP222" i="122"/>
  <c r="Y222" i="122"/>
  <c r="X222" i="122"/>
  <c r="W222" i="122"/>
  <c r="V222" i="122"/>
  <c r="E222" i="122"/>
  <c r="D222" i="122"/>
  <c r="C222" i="122"/>
  <c r="B222" i="122"/>
  <c r="AS221" i="122"/>
  <c r="AR221" i="122"/>
  <c r="AQ221" i="122"/>
  <c r="AP221" i="122"/>
  <c r="Y221" i="122"/>
  <c r="X221" i="122"/>
  <c r="W221" i="122"/>
  <c r="V221" i="122"/>
  <c r="E221" i="122"/>
  <c r="D221" i="122"/>
  <c r="C221" i="122"/>
  <c r="B221" i="122"/>
  <c r="AS220" i="122"/>
  <c r="AR220" i="122"/>
  <c r="AQ220" i="122"/>
  <c r="AP220" i="122"/>
  <c r="Y220" i="122"/>
  <c r="X220" i="122"/>
  <c r="W220" i="122"/>
  <c r="V220" i="122"/>
  <c r="E220" i="122"/>
  <c r="D220" i="122"/>
  <c r="C220" i="122"/>
  <c r="B220" i="122"/>
  <c r="AS219" i="122"/>
  <c r="AR219" i="122"/>
  <c r="AQ219" i="122"/>
  <c r="AP219" i="122"/>
  <c r="Y219" i="122"/>
  <c r="X219" i="122"/>
  <c r="W219" i="122"/>
  <c r="V219" i="122"/>
  <c r="E219" i="122"/>
  <c r="D219" i="122"/>
  <c r="C219" i="122"/>
  <c r="B219" i="122"/>
  <c r="AS218" i="122"/>
  <c r="AR218" i="122"/>
  <c r="AQ218" i="122"/>
  <c r="AP218" i="122"/>
  <c r="Y218" i="122"/>
  <c r="X218" i="122"/>
  <c r="W218" i="122"/>
  <c r="V218" i="122"/>
  <c r="E218" i="122"/>
  <c r="D218" i="122"/>
  <c r="C218" i="122"/>
  <c r="B218" i="122"/>
  <c r="AS217" i="122"/>
  <c r="AR217" i="122"/>
  <c r="AQ217" i="122"/>
  <c r="AP217" i="122"/>
  <c r="Y217" i="122"/>
  <c r="X217" i="122"/>
  <c r="W217" i="122"/>
  <c r="V217" i="122"/>
  <c r="E217" i="122"/>
  <c r="D217" i="122"/>
  <c r="C217" i="122"/>
  <c r="B217" i="122"/>
  <c r="AS216" i="122"/>
  <c r="AR216" i="122"/>
  <c r="AQ216" i="122"/>
  <c r="AP216" i="122"/>
  <c r="Y216" i="122"/>
  <c r="X216" i="122"/>
  <c r="W216" i="122"/>
  <c r="V216" i="122"/>
  <c r="E216" i="122"/>
  <c r="D216" i="122"/>
  <c r="C216" i="122"/>
  <c r="B216" i="122"/>
  <c r="AS215" i="122"/>
  <c r="AR215" i="122"/>
  <c r="AQ215" i="122"/>
  <c r="AP215" i="122"/>
  <c r="Y215" i="122"/>
  <c r="X215" i="122"/>
  <c r="W215" i="122"/>
  <c r="V215" i="122"/>
  <c r="E215" i="122"/>
  <c r="D215" i="122"/>
  <c r="C215" i="122"/>
  <c r="B215" i="122"/>
  <c r="AS214" i="122"/>
  <c r="AR214" i="122"/>
  <c r="AQ214" i="122"/>
  <c r="AP214" i="122"/>
  <c r="Y214" i="122"/>
  <c r="X214" i="122"/>
  <c r="W214" i="122"/>
  <c r="V214" i="122"/>
  <c r="E214" i="122"/>
  <c r="D214" i="122"/>
  <c r="C214" i="122"/>
  <c r="B214" i="122"/>
  <c r="AS213" i="122"/>
  <c r="AR213" i="122"/>
  <c r="AQ213" i="122"/>
  <c r="AP213" i="122"/>
  <c r="Y213" i="122"/>
  <c r="X213" i="122"/>
  <c r="W213" i="122"/>
  <c r="V213" i="122"/>
  <c r="E213" i="122"/>
  <c r="D213" i="122"/>
  <c r="C213" i="122"/>
  <c r="B213" i="122"/>
  <c r="AS212" i="122"/>
  <c r="AR212" i="122"/>
  <c r="AQ212" i="122"/>
  <c r="AP212" i="122"/>
  <c r="Y212" i="122"/>
  <c r="X212" i="122"/>
  <c r="W212" i="122"/>
  <c r="V212" i="122"/>
  <c r="E212" i="122"/>
  <c r="D212" i="122"/>
  <c r="C212" i="122"/>
  <c r="B212" i="122"/>
  <c r="AS211" i="122"/>
  <c r="AR211" i="122"/>
  <c r="AQ211" i="122"/>
  <c r="AP211" i="122"/>
  <c r="Y211" i="122"/>
  <c r="X211" i="122"/>
  <c r="W211" i="122"/>
  <c r="V211" i="122"/>
  <c r="E211" i="122"/>
  <c r="D211" i="122"/>
  <c r="C211" i="122"/>
  <c r="B211" i="122"/>
  <c r="AS210" i="122"/>
  <c r="AR210" i="122"/>
  <c r="AQ210" i="122"/>
  <c r="AP210" i="122"/>
  <c r="Y210" i="122"/>
  <c r="X210" i="122"/>
  <c r="W210" i="122"/>
  <c r="V210" i="122"/>
  <c r="E210" i="122"/>
  <c r="D210" i="122"/>
  <c r="C210" i="122"/>
  <c r="B210" i="122"/>
  <c r="AS209" i="122"/>
  <c r="AR209" i="122"/>
  <c r="AQ209" i="122"/>
  <c r="AP209" i="122"/>
  <c r="Y209" i="122"/>
  <c r="X209" i="122"/>
  <c r="W209" i="122"/>
  <c r="V209" i="122"/>
  <c r="E209" i="122"/>
  <c r="D209" i="122"/>
  <c r="C209" i="122"/>
  <c r="B209" i="122"/>
  <c r="AS208" i="122"/>
  <c r="AR208" i="122"/>
  <c r="AQ208" i="122"/>
  <c r="AP208" i="122"/>
  <c r="Y208" i="122"/>
  <c r="X208" i="122"/>
  <c r="W208" i="122"/>
  <c r="V208" i="122"/>
  <c r="E208" i="122"/>
  <c r="D208" i="122"/>
  <c r="C208" i="122"/>
  <c r="B208" i="122"/>
  <c r="AS207" i="122"/>
  <c r="AR207" i="122"/>
  <c r="AQ207" i="122"/>
  <c r="AP207" i="122"/>
  <c r="Y207" i="122"/>
  <c r="X207" i="122"/>
  <c r="W207" i="122"/>
  <c r="V207" i="122"/>
  <c r="E207" i="122"/>
  <c r="D207" i="122"/>
  <c r="C207" i="122"/>
  <c r="B207" i="122"/>
  <c r="AS206" i="122"/>
  <c r="AR206" i="122"/>
  <c r="AQ206" i="122"/>
  <c r="AP206" i="122"/>
  <c r="Y206" i="122"/>
  <c r="X206" i="122"/>
  <c r="W206" i="122"/>
  <c r="V206" i="122"/>
  <c r="E206" i="122"/>
  <c r="D206" i="122"/>
  <c r="C206" i="122"/>
  <c r="B206" i="122"/>
  <c r="AS205" i="122"/>
  <c r="AR205" i="122"/>
  <c r="AQ205" i="122"/>
  <c r="AP205" i="122"/>
  <c r="Y205" i="122"/>
  <c r="X205" i="122"/>
  <c r="W205" i="122"/>
  <c r="V205" i="122"/>
  <c r="E205" i="122"/>
  <c r="D205" i="122"/>
  <c r="C205" i="122"/>
  <c r="B205" i="122"/>
  <c r="AS204" i="122"/>
  <c r="AR204" i="122"/>
  <c r="AQ204" i="122"/>
  <c r="AP204" i="122"/>
  <c r="Y204" i="122"/>
  <c r="X204" i="122"/>
  <c r="W204" i="122"/>
  <c r="V204" i="122"/>
  <c r="E204" i="122"/>
  <c r="D204" i="122"/>
  <c r="C204" i="122"/>
  <c r="B204" i="122"/>
  <c r="AS203" i="122"/>
  <c r="AR203" i="122"/>
  <c r="AQ203" i="122"/>
  <c r="AP203" i="122"/>
  <c r="Y203" i="122"/>
  <c r="X203" i="122"/>
  <c r="W203" i="122"/>
  <c r="V203" i="122"/>
  <c r="E203" i="122"/>
  <c r="D203" i="122"/>
  <c r="C203" i="122"/>
  <c r="B203" i="122"/>
  <c r="AS202" i="122"/>
  <c r="AR202" i="122"/>
  <c r="AQ202" i="122"/>
  <c r="AP202" i="122"/>
  <c r="Y202" i="122"/>
  <c r="X202" i="122"/>
  <c r="W202" i="122"/>
  <c r="V202" i="122"/>
  <c r="E202" i="122"/>
  <c r="D202" i="122"/>
  <c r="C202" i="122"/>
  <c r="B202" i="122"/>
  <c r="AS201" i="122"/>
  <c r="AR201" i="122"/>
  <c r="AQ201" i="122"/>
  <c r="AP201" i="122"/>
  <c r="Y201" i="122"/>
  <c r="X201" i="122"/>
  <c r="W201" i="122"/>
  <c r="V201" i="122"/>
  <c r="E201" i="122"/>
  <c r="D201" i="122"/>
  <c r="C201" i="122"/>
  <c r="B201" i="122"/>
  <c r="AS200" i="122"/>
  <c r="AR200" i="122"/>
  <c r="AQ200" i="122"/>
  <c r="AP200" i="122"/>
  <c r="Y200" i="122"/>
  <c r="X200" i="122"/>
  <c r="W200" i="122"/>
  <c r="V200" i="122"/>
  <c r="E200" i="122"/>
  <c r="D200" i="122"/>
  <c r="C200" i="122"/>
  <c r="B200" i="122"/>
  <c r="AS199" i="122"/>
  <c r="AR199" i="122"/>
  <c r="AQ199" i="122"/>
  <c r="AP199" i="122"/>
  <c r="Y199" i="122"/>
  <c r="X199" i="122"/>
  <c r="W199" i="122"/>
  <c r="V199" i="122"/>
  <c r="E199" i="122"/>
  <c r="D199" i="122"/>
  <c r="C199" i="122"/>
  <c r="B199" i="122"/>
  <c r="AS198" i="122"/>
  <c r="AR198" i="122"/>
  <c r="AQ198" i="122"/>
  <c r="AP198" i="122"/>
  <c r="Y198" i="122"/>
  <c r="X198" i="122"/>
  <c r="W198" i="122"/>
  <c r="V198" i="122"/>
  <c r="E198" i="122"/>
  <c r="D198" i="122"/>
  <c r="C198" i="122"/>
  <c r="B198" i="122"/>
  <c r="AS197" i="122"/>
  <c r="AR197" i="122"/>
  <c r="AQ197" i="122"/>
  <c r="AP197" i="122"/>
  <c r="Y197" i="122"/>
  <c r="X197" i="122"/>
  <c r="W197" i="122"/>
  <c r="V197" i="122"/>
  <c r="E197" i="122"/>
  <c r="D197" i="122"/>
  <c r="C197" i="122"/>
  <c r="B197" i="122"/>
  <c r="AS196" i="122"/>
  <c r="AR196" i="122"/>
  <c r="AQ196" i="122"/>
  <c r="AP196" i="122"/>
  <c r="Y196" i="122"/>
  <c r="X196" i="122"/>
  <c r="W196" i="122"/>
  <c r="V196" i="122"/>
  <c r="E196" i="122"/>
  <c r="D196" i="122"/>
  <c r="C196" i="122"/>
  <c r="B196" i="122"/>
  <c r="AS195" i="122"/>
  <c r="AR195" i="122"/>
  <c r="AQ195" i="122"/>
  <c r="AP195" i="122"/>
  <c r="Y195" i="122"/>
  <c r="X195" i="122"/>
  <c r="W195" i="122"/>
  <c r="V195" i="122"/>
  <c r="E195" i="122"/>
  <c r="D195" i="122"/>
  <c r="C195" i="122"/>
  <c r="B195" i="122"/>
  <c r="AS194" i="122"/>
  <c r="AR194" i="122"/>
  <c r="AQ194" i="122"/>
  <c r="AP194" i="122"/>
  <c r="Y194" i="122"/>
  <c r="X194" i="122"/>
  <c r="W194" i="122"/>
  <c r="V194" i="122"/>
  <c r="E194" i="122"/>
  <c r="D194" i="122"/>
  <c r="C194" i="122"/>
  <c r="B194" i="122"/>
  <c r="AS193" i="122"/>
  <c r="AR193" i="122"/>
  <c r="AQ193" i="122"/>
  <c r="AP193" i="122"/>
  <c r="Y193" i="122"/>
  <c r="X193" i="122"/>
  <c r="W193" i="122"/>
  <c r="V193" i="122"/>
  <c r="E193" i="122"/>
  <c r="D193" i="122"/>
  <c r="C193" i="122"/>
  <c r="B193" i="122"/>
  <c r="AS192" i="122"/>
  <c r="AR192" i="122"/>
  <c r="AQ192" i="122"/>
  <c r="AP192" i="122"/>
  <c r="Y192" i="122"/>
  <c r="X192" i="122"/>
  <c r="W192" i="122"/>
  <c r="V192" i="122"/>
  <c r="E192" i="122"/>
  <c r="D192" i="122"/>
  <c r="C192" i="122"/>
  <c r="B192" i="122"/>
  <c r="AS191" i="122"/>
  <c r="AR191" i="122"/>
  <c r="AQ191" i="122"/>
  <c r="AP191" i="122"/>
  <c r="Y191" i="122"/>
  <c r="X191" i="122"/>
  <c r="W191" i="122"/>
  <c r="V191" i="122"/>
  <c r="E191" i="122"/>
  <c r="D191" i="122"/>
  <c r="C191" i="122"/>
  <c r="B191" i="122"/>
  <c r="AS190" i="122"/>
  <c r="AR190" i="122"/>
  <c r="AQ190" i="122"/>
  <c r="AP190" i="122"/>
  <c r="Y190" i="122"/>
  <c r="X190" i="122"/>
  <c r="W190" i="122"/>
  <c r="V190" i="122"/>
  <c r="E190" i="122"/>
  <c r="D190" i="122"/>
  <c r="C190" i="122"/>
  <c r="B190" i="122"/>
  <c r="AS189" i="122"/>
  <c r="AR189" i="122"/>
  <c r="AQ189" i="122"/>
  <c r="AP189" i="122"/>
  <c r="Y189" i="122"/>
  <c r="X189" i="122"/>
  <c r="W189" i="122"/>
  <c r="V189" i="122"/>
  <c r="E189" i="122"/>
  <c r="D189" i="122"/>
  <c r="C189" i="122"/>
  <c r="B189" i="122"/>
  <c r="AS188" i="122"/>
  <c r="AR188" i="122"/>
  <c r="AQ188" i="122"/>
  <c r="AP188" i="122"/>
  <c r="Y188" i="122"/>
  <c r="X188" i="122"/>
  <c r="W188" i="122"/>
  <c r="V188" i="122"/>
  <c r="E188" i="122"/>
  <c r="D188" i="122"/>
  <c r="C188" i="122"/>
  <c r="B188" i="122"/>
  <c r="AS187" i="122"/>
  <c r="AR187" i="122"/>
  <c r="AQ187" i="122"/>
  <c r="AP187" i="122"/>
  <c r="Y187" i="122"/>
  <c r="X187" i="122"/>
  <c r="W187" i="122"/>
  <c r="V187" i="122"/>
  <c r="E187" i="122"/>
  <c r="D187" i="122"/>
  <c r="C187" i="122"/>
  <c r="B187" i="122"/>
  <c r="AS186" i="122"/>
  <c r="AR186" i="122"/>
  <c r="AQ186" i="122"/>
  <c r="AP186" i="122"/>
  <c r="Y186" i="122"/>
  <c r="X186" i="122"/>
  <c r="W186" i="122"/>
  <c r="V186" i="122"/>
  <c r="E186" i="122"/>
  <c r="D186" i="122"/>
  <c r="C186" i="122"/>
  <c r="B186" i="122"/>
  <c r="AS185" i="122"/>
  <c r="AR185" i="122"/>
  <c r="AQ185" i="122"/>
  <c r="AP185" i="122"/>
  <c r="Y185" i="122"/>
  <c r="X185" i="122"/>
  <c r="W185" i="122"/>
  <c r="V185" i="122"/>
  <c r="E185" i="122"/>
  <c r="D185" i="122"/>
  <c r="C185" i="122"/>
  <c r="B185" i="122"/>
  <c r="AS184" i="122"/>
  <c r="AR184" i="122"/>
  <c r="AQ184" i="122"/>
  <c r="AP184" i="122"/>
  <c r="Y184" i="122"/>
  <c r="X184" i="122"/>
  <c r="W184" i="122"/>
  <c r="V184" i="122"/>
  <c r="E184" i="122"/>
  <c r="D184" i="122"/>
  <c r="C184" i="122"/>
  <c r="B184" i="122"/>
  <c r="AS183" i="122"/>
  <c r="AR183" i="122"/>
  <c r="AQ183" i="122"/>
  <c r="AP183" i="122"/>
  <c r="Y183" i="122"/>
  <c r="X183" i="122"/>
  <c r="W183" i="122"/>
  <c r="V183" i="122"/>
  <c r="E183" i="122"/>
  <c r="D183" i="122"/>
  <c r="C183" i="122"/>
  <c r="B183" i="122"/>
  <c r="AS182" i="122"/>
  <c r="AR182" i="122"/>
  <c r="AQ182" i="122"/>
  <c r="AP182" i="122"/>
  <c r="Y182" i="122"/>
  <c r="X182" i="122"/>
  <c r="W182" i="122"/>
  <c r="V182" i="122"/>
  <c r="E182" i="122"/>
  <c r="D182" i="122"/>
  <c r="C182" i="122"/>
  <c r="B182" i="122"/>
  <c r="AS181" i="122"/>
  <c r="AR181" i="122"/>
  <c r="AQ181" i="122"/>
  <c r="AP181" i="122"/>
  <c r="Y181" i="122"/>
  <c r="X181" i="122"/>
  <c r="W181" i="122"/>
  <c r="V181" i="122"/>
  <c r="E181" i="122"/>
  <c r="D181" i="122"/>
  <c r="C181" i="122"/>
  <c r="B181" i="122"/>
  <c r="AS180" i="122"/>
  <c r="AR180" i="122"/>
  <c r="AQ180" i="122"/>
  <c r="AP180" i="122"/>
  <c r="Y180" i="122"/>
  <c r="X180" i="122"/>
  <c r="W180" i="122"/>
  <c r="V180" i="122"/>
  <c r="E180" i="122"/>
  <c r="D180" i="122"/>
  <c r="C180" i="122"/>
  <c r="B180" i="122"/>
  <c r="AS179" i="122"/>
  <c r="AR179" i="122"/>
  <c r="AQ179" i="122"/>
  <c r="AP179" i="122"/>
  <c r="Y179" i="122"/>
  <c r="X179" i="122"/>
  <c r="W179" i="122"/>
  <c r="V179" i="122"/>
  <c r="E179" i="122"/>
  <c r="D179" i="122"/>
  <c r="C179" i="122"/>
  <c r="B179" i="122"/>
  <c r="AS178" i="122"/>
  <c r="AR178" i="122"/>
  <c r="AQ178" i="122"/>
  <c r="AP178" i="122"/>
  <c r="Y178" i="122"/>
  <c r="X178" i="122"/>
  <c r="W178" i="122"/>
  <c r="V178" i="122"/>
  <c r="E178" i="122"/>
  <c r="D178" i="122"/>
  <c r="C178" i="122"/>
  <c r="B178" i="122"/>
  <c r="AS177" i="122"/>
  <c r="AR177" i="122"/>
  <c r="AQ177" i="122"/>
  <c r="AP177" i="122"/>
  <c r="Y177" i="122"/>
  <c r="X177" i="122"/>
  <c r="W177" i="122"/>
  <c r="V177" i="122"/>
  <c r="E177" i="122"/>
  <c r="D177" i="122"/>
  <c r="C177" i="122"/>
  <c r="B177" i="122"/>
  <c r="AS176" i="122"/>
  <c r="AR176" i="122"/>
  <c r="AQ176" i="122"/>
  <c r="AP176" i="122"/>
  <c r="Y176" i="122"/>
  <c r="X176" i="122"/>
  <c r="W176" i="122"/>
  <c r="V176" i="122"/>
  <c r="E176" i="122"/>
  <c r="D176" i="122"/>
  <c r="C176" i="122"/>
  <c r="B176" i="122"/>
  <c r="AS175" i="122"/>
  <c r="AR175" i="122"/>
  <c r="AQ175" i="122"/>
  <c r="AP175" i="122"/>
  <c r="Y175" i="122"/>
  <c r="X175" i="122"/>
  <c r="W175" i="122"/>
  <c r="V175" i="122"/>
  <c r="E175" i="122"/>
  <c r="D175" i="122"/>
  <c r="C175" i="122"/>
  <c r="B175" i="122"/>
  <c r="AS174" i="122"/>
  <c r="AR174" i="122"/>
  <c r="AQ174" i="122"/>
  <c r="AP174" i="122"/>
  <c r="Y174" i="122"/>
  <c r="X174" i="122"/>
  <c r="W174" i="122"/>
  <c r="V174" i="122"/>
  <c r="E174" i="122"/>
  <c r="D174" i="122"/>
  <c r="C174" i="122"/>
  <c r="B174" i="122"/>
  <c r="AS173" i="122"/>
  <c r="AR173" i="122"/>
  <c r="AQ173" i="122"/>
  <c r="AP173" i="122"/>
  <c r="Y173" i="122"/>
  <c r="X173" i="122"/>
  <c r="W173" i="122"/>
  <c r="V173" i="122"/>
  <c r="E173" i="122"/>
  <c r="D173" i="122"/>
  <c r="C173" i="122"/>
  <c r="B173" i="122"/>
  <c r="AS172" i="122"/>
  <c r="AR172" i="122"/>
  <c r="AQ172" i="122"/>
  <c r="AP172" i="122"/>
  <c r="Y172" i="122"/>
  <c r="X172" i="122"/>
  <c r="W172" i="122"/>
  <c r="V172" i="122"/>
  <c r="E172" i="122"/>
  <c r="D172" i="122"/>
  <c r="C172" i="122"/>
  <c r="B172" i="122"/>
  <c r="AS171" i="122"/>
  <c r="AR171" i="122"/>
  <c r="AQ171" i="122"/>
  <c r="AP171" i="122"/>
  <c r="Y171" i="122"/>
  <c r="X171" i="122"/>
  <c r="W171" i="122"/>
  <c r="V171" i="122"/>
  <c r="E171" i="122"/>
  <c r="D171" i="122"/>
  <c r="C171" i="122"/>
  <c r="B171" i="122"/>
  <c r="AS170" i="122"/>
  <c r="AR170" i="122"/>
  <c r="AQ170" i="122"/>
  <c r="AP170" i="122"/>
  <c r="Y170" i="122"/>
  <c r="X170" i="122"/>
  <c r="W170" i="122"/>
  <c r="V170" i="122"/>
  <c r="E170" i="122"/>
  <c r="D170" i="122"/>
  <c r="C170" i="122"/>
  <c r="B170" i="122"/>
  <c r="AS169" i="122"/>
  <c r="AR169" i="122"/>
  <c r="AQ169" i="122"/>
  <c r="AP169" i="122"/>
  <c r="Y169" i="122"/>
  <c r="X169" i="122"/>
  <c r="W169" i="122"/>
  <c r="V169" i="122"/>
  <c r="E169" i="122"/>
  <c r="D169" i="122"/>
  <c r="C169" i="122"/>
  <c r="B169" i="122"/>
  <c r="AS168" i="122"/>
  <c r="AR168" i="122"/>
  <c r="AQ168" i="122"/>
  <c r="AP168" i="122"/>
  <c r="Y168" i="122"/>
  <c r="X168" i="122"/>
  <c r="W168" i="122"/>
  <c r="V168" i="122"/>
  <c r="E168" i="122"/>
  <c r="D168" i="122"/>
  <c r="C168" i="122"/>
  <c r="B168" i="122"/>
  <c r="AS167" i="122"/>
  <c r="AR167" i="122"/>
  <c r="AQ167" i="122"/>
  <c r="AP167" i="122"/>
  <c r="Y167" i="122"/>
  <c r="X167" i="122"/>
  <c r="W167" i="122"/>
  <c r="V167" i="122"/>
  <c r="E167" i="122"/>
  <c r="D167" i="122"/>
  <c r="C167" i="122"/>
  <c r="B167" i="122"/>
  <c r="AS166" i="122"/>
  <c r="AR166" i="122"/>
  <c r="AQ166" i="122"/>
  <c r="AP166" i="122"/>
  <c r="Y166" i="122"/>
  <c r="X166" i="122"/>
  <c r="W166" i="122"/>
  <c r="V166" i="122"/>
  <c r="E166" i="122"/>
  <c r="D166" i="122"/>
  <c r="C166" i="122"/>
  <c r="B166" i="122"/>
  <c r="AS165" i="122"/>
  <c r="AR165" i="122"/>
  <c r="AQ165" i="122"/>
  <c r="AP165" i="122"/>
  <c r="Y165" i="122"/>
  <c r="X165" i="122"/>
  <c r="W165" i="122"/>
  <c r="V165" i="122"/>
  <c r="E165" i="122"/>
  <c r="D165" i="122"/>
  <c r="C165" i="122"/>
  <c r="B165" i="122"/>
  <c r="AS164" i="122"/>
  <c r="AR164" i="122"/>
  <c r="AQ164" i="122"/>
  <c r="AP164" i="122"/>
  <c r="Y164" i="122"/>
  <c r="X164" i="122"/>
  <c r="W164" i="122"/>
  <c r="V164" i="122"/>
  <c r="E164" i="122"/>
  <c r="D164" i="122"/>
  <c r="C164" i="122"/>
  <c r="B164" i="122"/>
  <c r="AS163" i="122"/>
  <c r="AR163" i="122"/>
  <c r="AQ163" i="122"/>
  <c r="AP163" i="122"/>
  <c r="Y163" i="122"/>
  <c r="X163" i="122"/>
  <c r="W163" i="122"/>
  <c r="V163" i="122"/>
  <c r="E163" i="122"/>
  <c r="D163" i="122"/>
  <c r="C163" i="122"/>
  <c r="B163" i="122"/>
  <c r="AS162" i="122"/>
  <c r="AR162" i="122"/>
  <c r="AQ162" i="122"/>
  <c r="AP162" i="122"/>
  <c r="Y162" i="122"/>
  <c r="X162" i="122"/>
  <c r="W162" i="122"/>
  <c r="V162" i="122"/>
  <c r="E162" i="122"/>
  <c r="D162" i="122"/>
  <c r="C162" i="122"/>
  <c r="B162" i="122"/>
  <c r="AS161" i="122"/>
  <c r="AR161" i="122"/>
  <c r="AQ161" i="122"/>
  <c r="AP161" i="122"/>
  <c r="Y161" i="122"/>
  <c r="X161" i="122"/>
  <c r="W161" i="122"/>
  <c r="V161" i="122"/>
  <c r="E161" i="122"/>
  <c r="D161" i="122"/>
  <c r="C161" i="122"/>
  <c r="B161" i="122"/>
  <c r="AS160" i="122"/>
  <c r="AR160" i="122"/>
  <c r="AQ160" i="122"/>
  <c r="AP160" i="122"/>
  <c r="Y160" i="122"/>
  <c r="X160" i="122"/>
  <c r="W160" i="122"/>
  <c r="V160" i="122"/>
  <c r="E160" i="122"/>
  <c r="D160" i="122"/>
  <c r="C160" i="122"/>
  <c r="B160" i="122"/>
  <c r="AS159" i="122"/>
  <c r="AR159" i="122"/>
  <c r="AQ159" i="122"/>
  <c r="AP159" i="122"/>
  <c r="Y159" i="122"/>
  <c r="X159" i="122"/>
  <c r="W159" i="122"/>
  <c r="V159" i="122"/>
  <c r="E159" i="122"/>
  <c r="D159" i="122"/>
  <c r="C159" i="122"/>
  <c r="B159" i="122"/>
  <c r="AS158" i="122"/>
  <c r="AR158" i="122"/>
  <c r="AQ158" i="122"/>
  <c r="AP158" i="122"/>
  <c r="Y158" i="122"/>
  <c r="X158" i="122"/>
  <c r="W158" i="122"/>
  <c r="V158" i="122"/>
  <c r="E158" i="122"/>
  <c r="D158" i="122"/>
  <c r="C158" i="122"/>
  <c r="B158" i="122"/>
  <c r="AS157" i="122"/>
  <c r="AR157" i="122"/>
  <c r="AQ157" i="122"/>
  <c r="AP157" i="122"/>
  <c r="Y157" i="122"/>
  <c r="X157" i="122"/>
  <c r="W157" i="122"/>
  <c r="V157" i="122"/>
  <c r="E157" i="122"/>
  <c r="D157" i="122"/>
  <c r="C157" i="122"/>
  <c r="B157" i="122"/>
  <c r="AS156" i="122"/>
  <c r="AR156" i="122"/>
  <c r="AQ156" i="122"/>
  <c r="AP156" i="122"/>
  <c r="Y156" i="122"/>
  <c r="X156" i="122"/>
  <c r="W156" i="122"/>
  <c r="V156" i="122"/>
  <c r="E156" i="122"/>
  <c r="D156" i="122"/>
  <c r="C156" i="122"/>
  <c r="B156" i="122"/>
  <c r="AS155" i="122"/>
  <c r="AR155" i="122"/>
  <c r="AQ155" i="122"/>
  <c r="AP155" i="122"/>
  <c r="Y155" i="122"/>
  <c r="X155" i="122"/>
  <c r="W155" i="122"/>
  <c r="V155" i="122"/>
  <c r="E155" i="122"/>
  <c r="D155" i="122"/>
  <c r="C155" i="122"/>
  <c r="B155" i="122"/>
  <c r="AS154" i="122"/>
  <c r="AR154" i="122"/>
  <c r="AQ154" i="122"/>
  <c r="AP154" i="122"/>
  <c r="Y154" i="122"/>
  <c r="X154" i="122"/>
  <c r="W154" i="122"/>
  <c r="V154" i="122"/>
  <c r="E154" i="122"/>
  <c r="D154" i="122"/>
  <c r="C154" i="122"/>
  <c r="B154" i="122"/>
  <c r="AS153" i="122"/>
  <c r="AR153" i="122"/>
  <c r="AQ153" i="122"/>
  <c r="AP153" i="122"/>
  <c r="Y153" i="122"/>
  <c r="X153" i="122"/>
  <c r="W153" i="122"/>
  <c r="V153" i="122"/>
  <c r="E153" i="122"/>
  <c r="D153" i="122"/>
  <c r="C153" i="122"/>
  <c r="B153" i="122"/>
  <c r="AS152" i="122"/>
  <c r="AR152" i="122"/>
  <c r="AQ152" i="122"/>
  <c r="AP152" i="122"/>
  <c r="Y152" i="122"/>
  <c r="X152" i="122"/>
  <c r="W152" i="122"/>
  <c r="V152" i="122"/>
  <c r="E152" i="122"/>
  <c r="D152" i="122"/>
  <c r="C152" i="122"/>
  <c r="B152" i="122"/>
  <c r="AS151" i="122"/>
  <c r="AR151" i="122"/>
  <c r="AQ151" i="122"/>
  <c r="AP151" i="122"/>
  <c r="Y151" i="122"/>
  <c r="X151" i="122"/>
  <c r="W151" i="122"/>
  <c r="V151" i="122"/>
  <c r="E151" i="122"/>
  <c r="D151" i="122"/>
  <c r="C151" i="122"/>
  <c r="B151" i="122"/>
  <c r="AS150" i="122"/>
  <c r="AR150" i="122"/>
  <c r="AQ150" i="122"/>
  <c r="AP150" i="122"/>
  <c r="Y150" i="122"/>
  <c r="X150" i="122"/>
  <c r="W150" i="122"/>
  <c r="V150" i="122"/>
  <c r="E150" i="122"/>
  <c r="D150" i="122"/>
  <c r="C150" i="122"/>
  <c r="B150" i="122"/>
  <c r="AS149" i="122"/>
  <c r="AR149" i="122"/>
  <c r="AQ149" i="122"/>
  <c r="AP149" i="122"/>
  <c r="Y149" i="122"/>
  <c r="X149" i="122"/>
  <c r="W149" i="122"/>
  <c r="V149" i="122"/>
  <c r="E149" i="122"/>
  <c r="D149" i="122"/>
  <c r="C149" i="122"/>
  <c r="B149" i="122"/>
  <c r="AS148" i="122"/>
  <c r="AR148" i="122"/>
  <c r="AQ148" i="122"/>
  <c r="AP148" i="122"/>
  <c r="Y148" i="122"/>
  <c r="X148" i="122"/>
  <c r="W148" i="122"/>
  <c r="V148" i="122"/>
  <c r="E148" i="122"/>
  <c r="D148" i="122"/>
  <c r="C148" i="122"/>
  <c r="B148" i="122"/>
  <c r="AS147" i="122"/>
  <c r="AR147" i="122"/>
  <c r="AQ147" i="122"/>
  <c r="AP147" i="122"/>
  <c r="Y147" i="122"/>
  <c r="X147" i="122"/>
  <c r="W147" i="122"/>
  <c r="V147" i="122"/>
  <c r="E147" i="122"/>
  <c r="D147" i="122"/>
  <c r="C147" i="122"/>
  <c r="B147" i="122"/>
  <c r="AS146" i="122"/>
  <c r="AR146" i="122"/>
  <c r="AQ146" i="122"/>
  <c r="AP146" i="122"/>
  <c r="Y146" i="122"/>
  <c r="X146" i="122"/>
  <c r="W146" i="122"/>
  <c r="V146" i="122"/>
  <c r="E146" i="122"/>
  <c r="D146" i="122"/>
  <c r="C146" i="122"/>
  <c r="B146" i="122"/>
  <c r="AS145" i="122"/>
  <c r="AR145" i="122"/>
  <c r="AQ145" i="122"/>
  <c r="AP145" i="122"/>
  <c r="Y145" i="122"/>
  <c r="X145" i="122"/>
  <c r="W145" i="122"/>
  <c r="V145" i="122"/>
  <c r="E145" i="122"/>
  <c r="D145" i="122"/>
  <c r="C145" i="122"/>
  <c r="B145" i="122"/>
  <c r="AS144" i="122"/>
  <c r="AR144" i="122"/>
  <c r="AQ144" i="122"/>
  <c r="AP144" i="122"/>
  <c r="Y144" i="122"/>
  <c r="X144" i="122"/>
  <c r="W144" i="122"/>
  <c r="V144" i="122"/>
  <c r="E144" i="122"/>
  <c r="D144" i="122"/>
  <c r="C144" i="122"/>
  <c r="B144" i="122"/>
  <c r="AS143" i="122"/>
  <c r="AR143" i="122"/>
  <c r="AQ143" i="122"/>
  <c r="AP143" i="122"/>
  <c r="Y143" i="122"/>
  <c r="X143" i="122"/>
  <c r="W143" i="122"/>
  <c r="V143" i="122"/>
  <c r="E143" i="122"/>
  <c r="D143" i="122"/>
  <c r="C143" i="122"/>
  <c r="B143" i="122"/>
  <c r="AS142" i="122"/>
  <c r="AR142" i="122"/>
  <c r="AQ142" i="122"/>
  <c r="AP142" i="122"/>
  <c r="Y142" i="122"/>
  <c r="X142" i="122"/>
  <c r="W142" i="122"/>
  <c r="V142" i="122"/>
  <c r="E142" i="122"/>
  <c r="D142" i="122"/>
  <c r="C142" i="122"/>
  <c r="B142" i="122"/>
  <c r="AS141" i="122"/>
  <c r="AR141" i="122"/>
  <c r="AQ141" i="122"/>
  <c r="AP141" i="122"/>
  <c r="Y141" i="122"/>
  <c r="X141" i="122"/>
  <c r="W141" i="122"/>
  <c r="V141" i="122"/>
  <c r="E141" i="122"/>
  <c r="D141" i="122"/>
  <c r="C141" i="122"/>
  <c r="B141" i="122"/>
  <c r="AS140" i="122"/>
  <c r="AR140" i="122"/>
  <c r="AQ140" i="122"/>
  <c r="AP140" i="122"/>
  <c r="Y140" i="122"/>
  <c r="X140" i="122"/>
  <c r="W140" i="122"/>
  <c r="V140" i="122"/>
  <c r="E140" i="122"/>
  <c r="D140" i="122"/>
  <c r="C140" i="122"/>
  <c r="B140" i="122"/>
  <c r="AS139" i="122"/>
  <c r="AR139" i="122"/>
  <c r="AQ139" i="122"/>
  <c r="AP139" i="122"/>
  <c r="Y139" i="122"/>
  <c r="X139" i="122"/>
  <c r="W139" i="122"/>
  <c r="V139" i="122"/>
  <c r="E139" i="122"/>
  <c r="D139" i="122"/>
  <c r="C139" i="122"/>
  <c r="B139" i="122"/>
  <c r="AS138" i="122"/>
  <c r="AR138" i="122"/>
  <c r="AQ138" i="122"/>
  <c r="AP138" i="122"/>
  <c r="Y138" i="122"/>
  <c r="X138" i="122"/>
  <c r="W138" i="122"/>
  <c r="V138" i="122"/>
  <c r="E138" i="122"/>
  <c r="D138" i="122"/>
  <c r="C138" i="122"/>
  <c r="B138" i="122"/>
  <c r="AS137" i="122"/>
  <c r="AR137" i="122"/>
  <c r="AQ137" i="122"/>
  <c r="AP137" i="122"/>
  <c r="Y137" i="122"/>
  <c r="X137" i="122"/>
  <c r="W137" i="122"/>
  <c r="V137" i="122"/>
  <c r="E137" i="122"/>
  <c r="D137" i="122"/>
  <c r="C137" i="122"/>
  <c r="B137" i="122"/>
  <c r="AS136" i="122"/>
  <c r="AR136" i="122"/>
  <c r="AQ136" i="122"/>
  <c r="AP136" i="122"/>
  <c r="Y136" i="122"/>
  <c r="X136" i="122"/>
  <c r="W136" i="122"/>
  <c r="V136" i="122"/>
  <c r="E136" i="122"/>
  <c r="D136" i="122"/>
  <c r="C136" i="122"/>
  <c r="B136" i="122"/>
  <c r="AS135" i="122"/>
  <c r="AR135" i="122"/>
  <c r="AQ135" i="122"/>
  <c r="AP135" i="122"/>
  <c r="Y135" i="122"/>
  <c r="X135" i="122"/>
  <c r="W135" i="122"/>
  <c r="V135" i="122"/>
  <c r="E135" i="122"/>
  <c r="D135" i="122"/>
  <c r="C135" i="122"/>
  <c r="B135" i="122"/>
  <c r="AS134" i="122"/>
  <c r="AR134" i="122"/>
  <c r="AQ134" i="122"/>
  <c r="AP134" i="122"/>
  <c r="Y134" i="122"/>
  <c r="X134" i="122"/>
  <c r="W134" i="122"/>
  <c r="V134" i="122"/>
  <c r="E134" i="122"/>
  <c r="D134" i="122"/>
  <c r="C134" i="122"/>
  <c r="B134" i="122"/>
  <c r="AS133" i="122"/>
  <c r="AR133" i="122"/>
  <c r="AQ133" i="122"/>
  <c r="AP133" i="122"/>
  <c r="Y133" i="122"/>
  <c r="X133" i="122"/>
  <c r="W133" i="122"/>
  <c r="V133" i="122"/>
  <c r="E133" i="122"/>
  <c r="D133" i="122"/>
  <c r="C133" i="122"/>
  <c r="B133" i="122"/>
  <c r="AS132" i="122"/>
  <c r="AR132" i="122"/>
  <c r="AQ132" i="122"/>
  <c r="AP132" i="122"/>
  <c r="Y132" i="122"/>
  <c r="X132" i="122"/>
  <c r="W132" i="122"/>
  <c r="V132" i="122"/>
  <c r="E132" i="122"/>
  <c r="D132" i="122"/>
  <c r="C132" i="122"/>
  <c r="B132" i="122"/>
  <c r="AS131" i="122"/>
  <c r="AR131" i="122"/>
  <c r="AQ131" i="122"/>
  <c r="AP131" i="122"/>
  <c r="Y131" i="122"/>
  <c r="X131" i="122"/>
  <c r="W131" i="122"/>
  <c r="V131" i="122"/>
  <c r="E131" i="122"/>
  <c r="D131" i="122"/>
  <c r="C131" i="122"/>
  <c r="B131" i="122"/>
  <c r="AS130" i="122"/>
  <c r="AR130" i="122"/>
  <c r="AQ130" i="122"/>
  <c r="AP130" i="122"/>
  <c r="Y130" i="122"/>
  <c r="X130" i="122"/>
  <c r="W130" i="122"/>
  <c r="V130" i="122"/>
  <c r="E130" i="122"/>
  <c r="D130" i="122"/>
  <c r="C130" i="122"/>
  <c r="B130" i="122"/>
  <c r="AS129" i="122"/>
  <c r="AR129" i="122"/>
  <c r="AQ129" i="122"/>
  <c r="AP129" i="122"/>
  <c r="Y129" i="122"/>
  <c r="X129" i="122"/>
  <c r="W129" i="122"/>
  <c r="V129" i="122"/>
  <c r="E129" i="122"/>
  <c r="D129" i="122"/>
  <c r="C129" i="122"/>
  <c r="B129" i="122"/>
  <c r="AS128" i="122"/>
  <c r="AR128" i="122"/>
  <c r="AQ128" i="122"/>
  <c r="AP128" i="122"/>
  <c r="Y128" i="122"/>
  <c r="X128" i="122"/>
  <c r="W128" i="122"/>
  <c r="V128" i="122"/>
  <c r="E128" i="122"/>
  <c r="D128" i="122"/>
  <c r="C128" i="122"/>
  <c r="B128" i="122"/>
  <c r="AS127" i="122"/>
  <c r="AR127" i="122"/>
  <c r="AQ127" i="122"/>
  <c r="AP127" i="122"/>
  <c r="Y127" i="122"/>
  <c r="X127" i="122"/>
  <c r="W127" i="122"/>
  <c r="V127" i="122"/>
  <c r="E127" i="122"/>
  <c r="D127" i="122"/>
  <c r="C127" i="122"/>
  <c r="B127" i="122"/>
  <c r="AS126" i="122"/>
  <c r="AR126" i="122"/>
  <c r="AQ126" i="122"/>
  <c r="AP126" i="122"/>
  <c r="Y126" i="122"/>
  <c r="X126" i="122"/>
  <c r="W126" i="122"/>
  <c r="V126" i="122"/>
  <c r="E126" i="122"/>
  <c r="D126" i="122"/>
  <c r="C126" i="122"/>
  <c r="B126" i="122"/>
  <c r="AS125" i="122"/>
  <c r="AR125" i="122"/>
  <c r="AQ125" i="122"/>
  <c r="AP125" i="122"/>
  <c r="Y125" i="122"/>
  <c r="X125" i="122"/>
  <c r="W125" i="122"/>
  <c r="V125" i="122"/>
  <c r="E125" i="122"/>
  <c r="D125" i="122"/>
  <c r="C125" i="122"/>
  <c r="B125" i="122"/>
  <c r="AS124" i="122"/>
  <c r="AR124" i="122"/>
  <c r="AQ124" i="122"/>
  <c r="AP124" i="122"/>
  <c r="Y124" i="122"/>
  <c r="X124" i="122"/>
  <c r="W124" i="122"/>
  <c r="V124" i="122"/>
  <c r="E124" i="122"/>
  <c r="D124" i="122"/>
  <c r="C124" i="122"/>
  <c r="B124" i="122"/>
  <c r="AS123" i="122"/>
  <c r="AR123" i="122"/>
  <c r="AQ123" i="122"/>
  <c r="AP123" i="122"/>
  <c r="Y123" i="122"/>
  <c r="X123" i="122"/>
  <c r="W123" i="122"/>
  <c r="V123" i="122"/>
  <c r="E123" i="122"/>
  <c r="D123" i="122"/>
  <c r="C123" i="122"/>
  <c r="B123" i="122"/>
  <c r="AS122" i="122"/>
  <c r="AR122" i="122"/>
  <c r="AQ122" i="122"/>
  <c r="AP122" i="122"/>
  <c r="Y122" i="122"/>
  <c r="X122" i="122"/>
  <c r="W122" i="122"/>
  <c r="V122" i="122"/>
  <c r="E122" i="122"/>
  <c r="D122" i="122"/>
  <c r="C122" i="122"/>
  <c r="B122" i="122"/>
  <c r="AS121" i="122"/>
  <c r="AR121" i="122"/>
  <c r="AQ121" i="122"/>
  <c r="AP121" i="122"/>
  <c r="Y121" i="122"/>
  <c r="X121" i="122"/>
  <c r="W121" i="122"/>
  <c r="V121" i="122"/>
  <c r="E121" i="122"/>
  <c r="D121" i="122"/>
  <c r="C121" i="122"/>
  <c r="B121" i="122"/>
  <c r="AS120" i="122"/>
  <c r="AR120" i="122"/>
  <c r="AQ120" i="122"/>
  <c r="AP120" i="122"/>
  <c r="Y120" i="122"/>
  <c r="X120" i="122"/>
  <c r="W120" i="122"/>
  <c r="V120" i="122"/>
  <c r="E120" i="122"/>
  <c r="D120" i="122"/>
  <c r="C120" i="122"/>
  <c r="B120" i="122"/>
  <c r="AS119" i="122"/>
  <c r="AR119" i="122"/>
  <c r="AQ119" i="122"/>
  <c r="AP119" i="122"/>
  <c r="Y119" i="122"/>
  <c r="X119" i="122"/>
  <c r="W119" i="122"/>
  <c r="V119" i="122"/>
  <c r="E119" i="122"/>
  <c r="D119" i="122"/>
  <c r="C119" i="122"/>
  <c r="B119" i="122"/>
  <c r="AS118" i="122"/>
  <c r="AR118" i="122"/>
  <c r="AQ118" i="122"/>
  <c r="AP118" i="122"/>
  <c r="Y118" i="122"/>
  <c r="X118" i="122"/>
  <c r="W118" i="122"/>
  <c r="V118" i="122"/>
  <c r="E118" i="122"/>
  <c r="D118" i="122"/>
  <c r="C118" i="122"/>
  <c r="B118" i="122"/>
  <c r="AS117" i="122"/>
  <c r="AR117" i="122"/>
  <c r="AQ117" i="122"/>
  <c r="AP117" i="122"/>
  <c r="Y117" i="122"/>
  <c r="X117" i="122"/>
  <c r="W117" i="122"/>
  <c r="V117" i="122"/>
  <c r="E117" i="122"/>
  <c r="D117" i="122"/>
  <c r="C117" i="122"/>
  <c r="B117" i="122"/>
  <c r="AS116" i="122"/>
  <c r="AR116" i="122"/>
  <c r="AQ116" i="122"/>
  <c r="AP116" i="122"/>
  <c r="Y116" i="122"/>
  <c r="X116" i="122"/>
  <c r="W116" i="122"/>
  <c r="V116" i="122"/>
  <c r="E116" i="122"/>
  <c r="D116" i="122"/>
  <c r="C116" i="122"/>
  <c r="B116" i="122"/>
  <c r="AS115" i="122"/>
  <c r="AR115" i="122"/>
  <c r="AQ115" i="122"/>
  <c r="AP115" i="122"/>
  <c r="Y115" i="122"/>
  <c r="X115" i="122"/>
  <c r="W115" i="122"/>
  <c r="V115" i="122"/>
  <c r="E115" i="122"/>
  <c r="D115" i="122"/>
  <c r="C115" i="122"/>
  <c r="B115" i="122"/>
  <c r="AS114" i="122"/>
  <c r="AR114" i="122"/>
  <c r="AQ114" i="122"/>
  <c r="AP114" i="122"/>
  <c r="Y114" i="122"/>
  <c r="X114" i="122"/>
  <c r="W114" i="122"/>
  <c r="V114" i="122"/>
  <c r="E114" i="122"/>
  <c r="D114" i="122"/>
  <c r="C114" i="122"/>
  <c r="B114" i="122"/>
  <c r="AS113" i="122"/>
  <c r="AR113" i="122"/>
  <c r="AQ113" i="122"/>
  <c r="AP113" i="122"/>
  <c r="Y113" i="122"/>
  <c r="X113" i="122"/>
  <c r="W113" i="122"/>
  <c r="V113" i="122"/>
  <c r="E113" i="122"/>
  <c r="D113" i="122"/>
  <c r="C113" i="122"/>
  <c r="B113" i="122"/>
  <c r="AS112" i="122"/>
  <c r="AR112" i="122"/>
  <c r="AQ112" i="122"/>
  <c r="AP112" i="122"/>
  <c r="Y112" i="122"/>
  <c r="X112" i="122"/>
  <c r="W112" i="122"/>
  <c r="V112" i="122"/>
  <c r="E112" i="122"/>
  <c r="D112" i="122"/>
  <c r="C112" i="122"/>
  <c r="B112" i="122"/>
  <c r="AS111" i="122"/>
  <c r="AR111" i="122"/>
  <c r="AQ111" i="122"/>
  <c r="AP111" i="122"/>
  <c r="Y111" i="122"/>
  <c r="X111" i="122"/>
  <c r="W111" i="122"/>
  <c r="V111" i="122"/>
  <c r="E111" i="122"/>
  <c r="D111" i="122"/>
  <c r="C111" i="122"/>
  <c r="B111" i="122"/>
  <c r="AS110" i="122"/>
  <c r="AR110" i="122"/>
  <c r="AQ110" i="122"/>
  <c r="AP110" i="122"/>
  <c r="Y110" i="122"/>
  <c r="X110" i="122"/>
  <c r="W110" i="122"/>
  <c r="V110" i="122"/>
  <c r="E110" i="122"/>
  <c r="D110" i="122"/>
  <c r="C110" i="122"/>
  <c r="B110" i="122"/>
  <c r="AS109" i="122"/>
  <c r="AR109" i="122"/>
  <c r="AQ109" i="122"/>
  <c r="AP109" i="122"/>
  <c r="Y109" i="122"/>
  <c r="X109" i="122"/>
  <c r="W109" i="122"/>
  <c r="V109" i="122"/>
  <c r="E109" i="122"/>
  <c r="D109" i="122"/>
  <c r="C109" i="122"/>
  <c r="B109" i="122"/>
  <c r="AS108" i="122"/>
  <c r="AR108" i="122"/>
  <c r="AQ108" i="122"/>
  <c r="AP108" i="122"/>
  <c r="Y108" i="122"/>
  <c r="X108" i="122"/>
  <c r="W108" i="122"/>
  <c r="V108" i="122"/>
  <c r="E108" i="122"/>
  <c r="D108" i="122"/>
  <c r="C108" i="122"/>
  <c r="B108" i="122"/>
  <c r="AS107" i="122"/>
  <c r="AR107" i="122"/>
  <c r="AQ107" i="122"/>
  <c r="AP107" i="122"/>
  <c r="Y107" i="122"/>
  <c r="X107" i="122"/>
  <c r="W107" i="122"/>
  <c r="V107" i="122"/>
  <c r="E107" i="122"/>
  <c r="D107" i="122"/>
  <c r="C107" i="122"/>
  <c r="B107" i="122"/>
  <c r="AS106" i="122"/>
  <c r="AR106" i="122"/>
  <c r="AQ106" i="122"/>
  <c r="AP106" i="122"/>
  <c r="Y106" i="122"/>
  <c r="X106" i="122"/>
  <c r="W106" i="122"/>
  <c r="V106" i="122"/>
  <c r="E106" i="122"/>
  <c r="D106" i="122"/>
  <c r="C106" i="122"/>
  <c r="B106" i="122"/>
  <c r="AS105" i="122"/>
  <c r="AR105" i="122"/>
  <c r="AQ105" i="122"/>
  <c r="AP105" i="122"/>
  <c r="Y105" i="122"/>
  <c r="X105" i="122"/>
  <c r="W105" i="122"/>
  <c r="V105" i="122"/>
  <c r="E105" i="122"/>
  <c r="D105" i="122"/>
  <c r="C105" i="122"/>
  <c r="B105" i="122"/>
  <c r="AS104" i="122"/>
  <c r="AR104" i="122"/>
  <c r="AQ104" i="122"/>
  <c r="AP104" i="122"/>
  <c r="Y104" i="122"/>
  <c r="X104" i="122"/>
  <c r="W104" i="122"/>
  <c r="V104" i="122"/>
  <c r="E104" i="122"/>
  <c r="D104" i="122"/>
  <c r="C104" i="122"/>
  <c r="B104" i="122"/>
  <c r="AS103" i="122"/>
  <c r="AR103" i="122"/>
  <c r="AQ103" i="122"/>
  <c r="AP103" i="122"/>
  <c r="Y103" i="122"/>
  <c r="X103" i="122"/>
  <c r="W103" i="122"/>
  <c r="V103" i="122"/>
  <c r="E103" i="122"/>
  <c r="D103" i="122"/>
  <c r="C103" i="122"/>
  <c r="B103" i="122"/>
  <c r="AS102" i="122"/>
  <c r="AR102" i="122"/>
  <c r="AQ102" i="122"/>
  <c r="AP102" i="122"/>
  <c r="Y102" i="122"/>
  <c r="X102" i="122"/>
  <c r="W102" i="122"/>
  <c r="V102" i="122"/>
  <c r="E102" i="122"/>
  <c r="D102" i="122"/>
  <c r="C102" i="122"/>
  <c r="B102" i="122"/>
  <c r="AS101" i="122"/>
  <c r="AR101" i="122"/>
  <c r="AQ101" i="122"/>
  <c r="AP101" i="122"/>
  <c r="Y101" i="122"/>
  <c r="X101" i="122"/>
  <c r="W101" i="122"/>
  <c r="V101" i="122"/>
  <c r="E101" i="122"/>
  <c r="D101" i="122"/>
  <c r="C101" i="122"/>
  <c r="B101" i="122"/>
  <c r="AS100" i="122"/>
  <c r="AR100" i="122"/>
  <c r="AQ100" i="122"/>
  <c r="AP100" i="122"/>
  <c r="Y100" i="122"/>
  <c r="X100" i="122"/>
  <c r="W100" i="122"/>
  <c r="V100" i="122"/>
  <c r="E100" i="122"/>
  <c r="D100" i="122"/>
  <c r="C100" i="122"/>
  <c r="B100" i="122"/>
  <c r="AS99" i="122"/>
  <c r="AR99" i="122"/>
  <c r="AQ99" i="122"/>
  <c r="AP99" i="122"/>
  <c r="Y99" i="122"/>
  <c r="X99" i="122"/>
  <c r="W99" i="122"/>
  <c r="V99" i="122"/>
  <c r="E99" i="122"/>
  <c r="D99" i="122"/>
  <c r="C99" i="122"/>
  <c r="B99" i="122"/>
  <c r="AS98" i="122"/>
  <c r="AR98" i="122"/>
  <c r="AQ98" i="122"/>
  <c r="AP98" i="122"/>
  <c r="Y98" i="122"/>
  <c r="X98" i="122"/>
  <c r="W98" i="122"/>
  <c r="V98" i="122"/>
  <c r="E98" i="122"/>
  <c r="D98" i="122"/>
  <c r="C98" i="122"/>
  <c r="B98" i="122"/>
  <c r="AS97" i="122"/>
  <c r="AR97" i="122"/>
  <c r="AQ97" i="122"/>
  <c r="AP97" i="122"/>
  <c r="Y97" i="122"/>
  <c r="X97" i="122"/>
  <c r="W97" i="122"/>
  <c r="V97" i="122"/>
  <c r="E97" i="122"/>
  <c r="D97" i="122"/>
  <c r="C97" i="122"/>
  <c r="B97" i="122"/>
  <c r="AS96" i="122"/>
  <c r="AR96" i="122"/>
  <c r="AQ96" i="122"/>
  <c r="AP96" i="122"/>
  <c r="Y96" i="122"/>
  <c r="X96" i="122"/>
  <c r="W96" i="122"/>
  <c r="V96" i="122"/>
  <c r="E96" i="122"/>
  <c r="D96" i="122"/>
  <c r="C96" i="122"/>
  <c r="B96" i="122"/>
  <c r="AS95" i="122"/>
  <c r="AR95" i="122"/>
  <c r="AQ95" i="122"/>
  <c r="AP95" i="122"/>
  <c r="Y95" i="122"/>
  <c r="X95" i="122"/>
  <c r="W95" i="122"/>
  <c r="V95" i="122"/>
  <c r="E95" i="122"/>
  <c r="D95" i="122"/>
  <c r="C95" i="122"/>
  <c r="B95" i="122"/>
  <c r="AS94" i="122"/>
  <c r="AR94" i="122"/>
  <c r="AQ94" i="122"/>
  <c r="AP94" i="122"/>
  <c r="Y94" i="122"/>
  <c r="X94" i="122"/>
  <c r="W94" i="122"/>
  <c r="V94" i="122"/>
  <c r="E94" i="122"/>
  <c r="D94" i="122"/>
  <c r="C94" i="122"/>
  <c r="B94" i="122"/>
  <c r="AS93" i="122"/>
  <c r="AR93" i="122"/>
  <c r="AQ93" i="122"/>
  <c r="AP93" i="122"/>
  <c r="Y93" i="122"/>
  <c r="X93" i="122"/>
  <c r="W93" i="122"/>
  <c r="V93" i="122"/>
  <c r="E93" i="122"/>
  <c r="D93" i="122"/>
  <c r="C93" i="122"/>
  <c r="B93" i="122"/>
  <c r="AS92" i="122"/>
  <c r="AR92" i="122"/>
  <c r="AQ92" i="122"/>
  <c r="AP92" i="122"/>
  <c r="Y92" i="122"/>
  <c r="X92" i="122"/>
  <c r="W92" i="122"/>
  <c r="V92" i="122"/>
  <c r="E92" i="122"/>
  <c r="D92" i="122"/>
  <c r="C92" i="122"/>
  <c r="B92" i="122"/>
  <c r="AS91" i="122"/>
  <c r="AR91" i="122"/>
  <c r="AQ91" i="122"/>
  <c r="AP91" i="122"/>
  <c r="Y91" i="122"/>
  <c r="X91" i="122"/>
  <c r="W91" i="122"/>
  <c r="V91" i="122"/>
  <c r="E91" i="122"/>
  <c r="D91" i="122"/>
  <c r="C91" i="122"/>
  <c r="B91" i="122"/>
  <c r="AS90" i="122"/>
  <c r="AR90" i="122"/>
  <c r="AQ90" i="122"/>
  <c r="AP90" i="122"/>
  <c r="Y90" i="122"/>
  <c r="X90" i="122"/>
  <c r="W90" i="122"/>
  <c r="V90" i="122"/>
  <c r="E90" i="122"/>
  <c r="D90" i="122"/>
  <c r="C90" i="122"/>
  <c r="B90" i="122"/>
  <c r="AS89" i="122"/>
  <c r="AR89" i="122"/>
  <c r="AQ89" i="122"/>
  <c r="AP89" i="122"/>
  <c r="Y89" i="122"/>
  <c r="X89" i="122"/>
  <c r="W89" i="122"/>
  <c r="V89" i="122"/>
  <c r="E89" i="122"/>
  <c r="D89" i="122"/>
  <c r="C89" i="122"/>
  <c r="B89" i="122"/>
  <c r="AS88" i="122"/>
  <c r="AR88" i="122"/>
  <c r="AQ88" i="122"/>
  <c r="AP88" i="122"/>
  <c r="Y88" i="122"/>
  <c r="X88" i="122"/>
  <c r="W88" i="122"/>
  <c r="V88" i="122"/>
  <c r="E88" i="122"/>
  <c r="D88" i="122"/>
  <c r="C88" i="122"/>
  <c r="B88" i="122"/>
  <c r="AS87" i="122"/>
  <c r="AR87" i="122"/>
  <c r="AQ87" i="122"/>
  <c r="AP87" i="122"/>
  <c r="Y87" i="122"/>
  <c r="X87" i="122"/>
  <c r="W87" i="122"/>
  <c r="V87" i="122"/>
  <c r="E87" i="122"/>
  <c r="D87" i="122"/>
  <c r="C87" i="122"/>
  <c r="B87" i="122"/>
  <c r="AS86" i="122"/>
  <c r="AR86" i="122"/>
  <c r="AQ86" i="122"/>
  <c r="AP86" i="122"/>
  <c r="Y86" i="122"/>
  <c r="X86" i="122"/>
  <c r="W86" i="122"/>
  <c r="V86" i="122"/>
  <c r="E86" i="122"/>
  <c r="D86" i="122"/>
  <c r="C86" i="122"/>
  <c r="B86" i="122"/>
  <c r="AS85" i="122"/>
  <c r="AR85" i="122"/>
  <c r="AQ85" i="122"/>
  <c r="AP85" i="122"/>
  <c r="Y85" i="122"/>
  <c r="X85" i="122"/>
  <c r="W85" i="122"/>
  <c r="V85" i="122"/>
  <c r="E85" i="122"/>
  <c r="D85" i="122"/>
  <c r="C85" i="122"/>
  <c r="B85" i="122"/>
  <c r="AS84" i="122"/>
  <c r="AR84" i="122"/>
  <c r="AQ84" i="122"/>
  <c r="AP84" i="122"/>
  <c r="Y84" i="122"/>
  <c r="X84" i="122"/>
  <c r="W84" i="122"/>
  <c r="V84" i="122"/>
  <c r="E84" i="122"/>
  <c r="D84" i="122"/>
  <c r="C84" i="122"/>
  <c r="B84" i="122"/>
  <c r="AS83" i="122"/>
  <c r="AR83" i="122"/>
  <c r="AQ83" i="122"/>
  <c r="AP83" i="122"/>
  <c r="Y83" i="122"/>
  <c r="X83" i="122"/>
  <c r="W83" i="122"/>
  <c r="V83" i="122"/>
  <c r="E83" i="122"/>
  <c r="D83" i="122"/>
  <c r="C83" i="122"/>
  <c r="B83" i="122"/>
  <c r="AS82" i="122"/>
  <c r="AR82" i="122"/>
  <c r="AQ82" i="122"/>
  <c r="AP82" i="122"/>
  <c r="Y82" i="122"/>
  <c r="X82" i="122"/>
  <c r="W82" i="122"/>
  <c r="V82" i="122"/>
  <c r="E82" i="122"/>
  <c r="D82" i="122"/>
  <c r="C82" i="122"/>
  <c r="B82" i="122"/>
  <c r="AS81" i="122"/>
  <c r="AR81" i="122"/>
  <c r="AQ81" i="122"/>
  <c r="AP81" i="122"/>
  <c r="Y81" i="122"/>
  <c r="X81" i="122"/>
  <c r="W81" i="122"/>
  <c r="V81" i="122"/>
  <c r="E81" i="122"/>
  <c r="D81" i="122"/>
  <c r="C81" i="122"/>
  <c r="B81" i="122"/>
  <c r="AS80" i="122"/>
  <c r="AR80" i="122"/>
  <c r="AQ80" i="122"/>
  <c r="AP80" i="122"/>
  <c r="Y80" i="122"/>
  <c r="X80" i="122"/>
  <c r="W80" i="122"/>
  <c r="V80" i="122"/>
  <c r="E80" i="122"/>
  <c r="D80" i="122"/>
  <c r="C80" i="122"/>
  <c r="B80" i="122"/>
  <c r="AS79" i="122"/>
  <c r="AR79" i="122"/>
  <c r="AQ79" i="122"/>
  <c r="AP79" i="122"/>
  <c r="Y79" i="122"/>
  <c r="X79" i="122"/>
  <c r="W79" i="122"/>
  <c r="V79" i="122"/>
  <c r="E79" i="122"/>
  <c r="D79" i="122"/>
  <c r="C79" i="122"/>
  <c r="B79" i="122"/>
  <c r="AS78" i="122"/>
  <c r="AR78" i="122"/>
  <c r="AQ78" i="122"/>
  <c r="AP78" i="122"/>
  <c r="Y78" i="122"/>
  <c r="X78" i="122"/>
  <c r="W78" i="122"/>
  <c r="V78" i="122"/>
  <c r="E78" i="122"/>
  <c r="D78" i="122"/>
  <c r="C78" i="122"/>
  <c r="B78" i="122"/>
  <c r="AS77" i="122"/>
  <c r="AR77" i="122"/>
  <c r="AQ77" i="122"/>
  <c r="AP77" i="122"/>
  <c r="Y77" i="122"/>
  <c r="X77" i="122"/>
  <c r="W77" i="122"/>
  <c r="V77" i="122"/>
  <c r="E77" i="122"/>
  <c r="D77" i="122"/>
  <c r="C77" i="122"/>
  <c r="B77" i="122"/>
  <c r="AS76" i="122"/>
  <c r="AR76" i="122"/>
  <c r="AQ76" i="122"/>
  <c r="AP76" i="122"/>
  <c r="Y76" i="122"/>
  <c r="X76" i="122"/>
  <c r="W76" i="122"/>
  <c r="V76" i="122"/>
  <c r="E76" i="122"/>
  <c r="D76" i="122"/>
  <c r="C76" i="122"/>
  <c r="B76" i="122"/>
  <c r="AS75" i="122"/>
  <c r="AR75" i="122"/>
  <c r="AQ75" i="122"/>
  <c r="AP75" i="122"/>
  <c r="Y75" i="122"/>
  <c r="X75" i="122"/>
  <c r="W75" i="122"/>
  <c r="V75" i="122"/>
  <c r="E75" i="122"/>
  <c r="D75" i="122"/>
  <c r="C75" i="122"/>
  <c r="B75" i="122"/>
  <c r="AS74" i="122"/>
  <c r="AR74" i="122"/>
  <c r="AQ74" i="122"/>
  <c r="AP74" i="122"/>
  <c r="Y74" i="122"/>
  <c r="X74" i="122"/>
  <c r="W74" i="122"/>
  <c r="V74" i="122"/>
  <c r="E74" i="122"/>
  <c r="D74" i="122"/>
  <c r="C74" i="122"/>
  <c r="B74" i="122"/>
  <c r="AS73" i="122"/>
  <c r="AR73" i="122"/>
  <c r="AQ73" i="122"/>
  <c r="AP73" i="122"/>
  <c r="Y73" i="122"/>
  <c r="X73" i="122"/>
  <c r="W73" i="122"/>
  <c r="V73" i="122"/>
  <c r="E73" i="122"/>
  <c r="D73" i="122"/>
  <c r="C73" i="122"/>
  <c r="B73" i="122"/>
  <c r="AS72" i="122"/>
  <c r="AR72" i="122"/>
  <c r="AQ72" i="122"/>
  <c r="AP72" i="122"/>
  <c r="Y72" i="122"/>
  <c r="X72" i="122"/>
  <c r="W72" i="122"/>
  <c r="V72" i="122"/>
  <c r="E72" i="122"/>
  <c r="D72" i="122"/>
  <c r="C72" i="122"/>
  <c r="B72" i="122"/>
  <c r="AS71" i="122"/>
  <c r="AR71" i="122"/>
  <c r="AQ71" i="122"/>
  <c r="AP71" i="122"/>
  <c r="Y71" i="122"/>
  <c r="X71" i="122"/>
  <c r="W71" i="122"/>
  <c r="V71" i="122"/>
  <c r="E71" i="122"/>
  <c r="D71" i="122"/>
  <c r="C71" i="122"/>
  <c r="B71" i="122"/>
  <c r="AS70" i="122"/>
  <c r="AR70" i="122"/>
  <c r="AQ70" i="122"/>
  <c r="AP70" i="122"/>
  <c r="Y70" i="122"/>
  <c r="X70" i="122"/>
  <c r="W70" i="122"/>
  <c r="V70" i="122"/>
  <c r="E70" i="122"/>
  <c r="D70" i="122"/>
  <c r="C70" i="122"/>
  <c r="B70" i="122"/>
  <c r="AS69" i="122"/>
  <c r="AR69" i="122"/>
  <c r="AQ69" i="122"/>
  <c r="AP69" i="122"/>
  <c r="Y69" i="122"/>
  <c r="X69" i="122"/>
  <c r="W69" i="122"/>
  <c r="V69" i="122"/>
  <c r="E69" i="122"/>
  <c r="D69" i="122"/>
  <c r="C69" i="122"/>
  <c r="B69" i="122"/>
  <c r="AS68" i="122"/>
  <c r="AR68" i="122"/>
  <c r="AQ68" i="122"/>
  <c r="AP68" i="122"/>
  <c r="Y68" i="122"/>
  <c r="X68" i="122"/>
  <c r="W68" i="122"/>
  <c r="V68" i="122"/>
  <c r="E68" i="122"/>
  <c r="D68" i="122"/>
  <c r="C68" i="122"/>
  <c r="B68" i="122"/>
  <c r="AS67" i="122"/>
  <c r="AR67" i="122"/>
  <c r="AQ67" i="122"/>
  <c r="AP67" i="122"/>
  <c r="Y67" i="122"/>
  <c r="X67" i="122"/>
  <c r="W67" i="122"/>
  <c r="V67" i="122"/>
  <c r="E67" i="122"/>
  <c r="D67" i="122"/>
  <c r="C67" i="122"/>
  <c r="B67" i="122"/>
  <c r="AS66" i="122"/>
  <c r="AR66" i="122"/>
  <c r="AQ66" i="122"/>
  <c r="AP66" i="122"/>
  <c r="Y66" i="122"/>
  <c r="X66" i="122"/>
  <c r="W66" i="122"/>
  <c r="V66" i="122"/>
  <c r="E66" i="122"/>
  <c r="D66" i="122"/>
  <c r="C66" i="122"/>
  <c r="B66" i="122"/>
  <c r="AS65" i="122"/>
  <c r="AR65" i="122"/>
  <c r="AQ65" i="122"/>
  <c r="AP65" i="122"/>
  <c r="Y65" i="122"/>
  <c r="X65" i="122"/>
  <c r="W65" i="122"/>
  <c r="V65" i="122"/>
  <c r="E65" i="122"/>
  <c r="D65" i="122"/>
  <c r="C65" i="122"/>
  <c r="B65" i="122"/>
  <c r="AS64" i="122"/>
  <c r="AR64" i="122"/>
  <c r="AQ64" i="122"/>
  <c r="AP64" i="122"/>
  <c r="Y64" i="122"/>
  <c r="X64" i="122"/>
  <c r="W64" i="122"/>
  <c r="V64" i="122"/>
  <c r="E64" i="122"/>
  <c r="D64" i="122"/>
  <c r="C64" i="122"/>
  <c r="B64" i="122"/>
  <c r="AS63" i="122"/>
  <c r="AR63" i="122"/>
  <c r="AQ63" i="122"/>
  <c r="AP63" i="122"/>
  <c r="Y63" i="122"/>
  <c r="X63" i="122"/>
  <c r="W63" i="122"/>
  <c r="V63" i="122"/>
  <c r="E63" i="122"/>
  <c r="D63" i="122"/>
  <c r="C63" i="122"/>
  <c r="B63" i="122"/>
  <c r="AS62" i="122"/>
  <c r="AR62" i="122"/>
  <c r="AQ62" i="122"/>
  <c r="AP62" i="122"/>
  <c r="Y62" i="122"/>
  <c r="X62" i="122"/>
  <c r="W62" i="122"/>
  <c r="V62" i="122"/>
  <c r="E62" i="122"/>
  <c r="D62" i="122"/>
  <c r="C62" i="122"/>
  <c r="B62" i="122"/>
  <c r="AS61" i="122"/>
  <c r="AR61" i="122"/>
  <c r="AQ61" i="122"/>
  <c r="AP61" i="122"/>
  <c r="Y61" i="122"/>
  <c r="X61" i="122"/>
  <c r="W61" i="122"/>
  <c r="V61" i="122"/>
  <c r="E61" i="122"/>
  <c r="D61" i="122"/>
  <c r="C61" i="122"/>
  <c r="B61" i="122"/>
  <c r="AS60" i="122"/>
  <c r="AR60" i="122"/>
  <c r="AQ60" i="122"/>
  <c r="AP60" i="122"/>
  <c r="Y60" i="122"/>
  <c r="X60" i="122"/>
  <c r="W60" i="122"/>
  <c r="V60" i="122"/>
  <c r="E60" i="122"/>
  <c r="D60" i="122"/>
  <c r="C60" i="122"/>
  <c r="B60" i="122"/>
  <c r="AS59" i="122"/>
  <c r="AR59" i="122"/>
  <c r="AQ59" i="122"/>
  <c r="AP59" i="122"/>
  <c r="Y59" i="122"/>
  <c r="X59" i="122"/>
  <c r="W59" i="122"/>
  <c r="V59" i="122"/>
  <c r="E59" i="122"/>
  <c r="D59" i="122"/>
  <c r="C59" i="122"/>
  <c r="B59" i="122"/>
  <c r="AS58" i="122"/>
  <c r="AR58" i="122"/>
  <c r="AQ58" i="122"/>
  <c r="AP58" i="122"/>
  <c r="Y58" i="122"/>
  <c r="X58" i="122"/>
  <c r="W58" i="122"/>
  <c r="V58" i="122"/>
  <c r="E58" i="122"/>
  <c r="D58" i="122"/>
  <c r="C58" i="122"/>
  <c r="B58" i="122"/>
  <c r="AS57" i="122"/>
  <c r="AR57" i="122"/>
  <c r="AQ57" i="122"/>
  <c r="AP57" i="122"/>
  <c r="Y57" i="122"/>
  <c r="X57" i="122"/>
  <c r="W57" i="122"/>
  <c r="V57" i="122"/>
  <c r="E57" i="122"/>
  <c r="D57" i="122"/>
  <c r="C57" i="122"/>
  <c r="B57" i="122"/>
  <c r="AS56" i="122"/>
  <c r="AR56" i="122"/>
  <c r="AQ56" i="122"/>
  <c r="AP56" i="122"/>
  <c r="Y56" i="122"/>
  <c r="X56" i="122"/>
  <c r="W56" i="122"/>
  <c r="V56" i="122"/>
  <c r="E56" i="122"/>
  <c r="D56" i="122"/>
  <c r="C56" i="122"/>
  <c r="B56" i="122"/>
  <c r="AS55" i="122"/>
  <c r="AR55" i="122"/>
  <c r="AQ55" i="122"/>
  <c r="AP55" i="122"/>
  <c r="Y55" i="122"/>
  <c r="X55" i="122"/>
  <c r="W55" i="122"/>
  <c r="V55" i="122"/>
  <c r="E55" i="122"/>
  <c r="D55" i="122"/>
  <c r="C55" i="122"/>
  <c r="B55" i="122"/>
  <c r="AS54" i="122"/>
  <c r="AR54" i="122"/>
  <c r="AQ54" i="122"/>
  <c r="AP54" i="122"/>
  <c r="Y54" i="122"/>
  <c r="X54" i="122"/>
  <c r="W54" i="122"/>
  <c r="V54" i="122"/>
  <c r="E54" i="122"/>
  <c r="D54" i="122"/>
  <c r="C54" i="122"/>
  <c r="B54" i="122"/>
  <c r="AS53" i="122"/>
  <c r="AR53" i="122"/>
  <c r="AQ53" i="122"/>
  <c r="AP53" i="122"/>
  <c r="Y53" i="122"/>
  <c r="X53" i="122"/>
  <c r="W53" i="122"/>
  <c r="V53" i="122"/>
  <c r="E53" i="122"/>
  <c r="D53" i="122"/>
  <c r="C53" i="122"/>
  <c r="B53" i="122"/>
  <c r="AS52" i="122"/>
  <c r="AR52" i="122"/>
  <c r="AQ52" i="122"/>
  <c r="AP52" i="122"/>
  <c r="Y52" i="122"/>
  <c r="X52" i="122"/>
  <c r="W52" i="122"/>
  <c r="V52" i="122"/>
  <c r="E52" i="122"/>
  <c r="D52" i="122"/>
  <c r="C52" i="122"/>
  <c r="B52" i="122"/>
  <c r="AS51" i="122"/>
  <c r="AR51" i="122"/>
  <c r="AQ51" i="122"/>
  <c r="AP51" i="122"/>
  <c r="Y51" i="122"/>
  <c r="X51" i="122"/>
  <c r="W51" i="122"/>
  <c r="V51" i="122"/>
  <c r="E51" i="122"/>
  <c r="D51" i="122"/>
  <c r="C51" i="122"/>
  <c r="B51" i="122"/>
  <c r="AS50" i="122"/>
  <c r="AR50" i="122"/>
  <c r="AQ50" i="122"/>
  <c r="AP50" i="122"/>
  <c r="Y50" i="122"/>
  <c r="X50" i="122"/>
  <c r="W50" i="122"/>
  <c r="V50" i="122"/>
  <c r="E50" i="122"/>
  <c r="D50" i="122"/>
  <c r="C50" i="122"/>
  <c r="B50" i="122"/>
  <c r="AS49" i="122"/>
  <c r="AR49" i="122"/>
  <c r="AQ49" i="122"/>
  <c r="AP49" i="122"/>
  <c r="Y49" i="122"/>
  <c r="X49" i="122"/>
  <c r="W49" i="122"/>
  <c r="V49" i="122"/>
  <c r="E49" i="122"/>
  <c r="D49" i="122"/>
  <c r="C49" i="122"/>
  <c r="B49" i="122"/>
  <c r="AS48" i="122"/>
  <c r="AR48" i="122"/>
  <c r="AQ48" i="122"/>
  <c r="AP48" i="122"/>
  <c r="Y48" i="122"/>
  <c r="X48" i="122"/>
  <c r="W48" i="122"/>
  <c r="V48" i="122"/>
  <c r="E48" i="122"/>
  <c r="D48" i="122"/>
  <c r="C48" i="122"/>
  <c r="B48" i="122"/>
  <c r="AS47" i="122"/>
  <c r="AR47" i="122"/>
  <c r="AQ47" i="122"/>
  <c r="AP47" i="122"/>
  <c r="Y47" i="122"/>
  <c r="X47" i="122"/>
  <c r="W47" i="122"/>
  <c r="V47" i="122"/>
  <c r="E47" i="122"/>
  <c r="D47" i="122"/>
  <c r="C47" i="122"/>
  <c r="B47" i="122"/>
  <c r="AS46" i="122"/>
  <c r="AR46" i="122"/>
  <c r="AQ46" i="122"/>
  <c r="AP46" i="122"/>
  <c r="Y46" i="122"/>
  <c r="X46" i="122"/>
  <c r="W46" i="122"/>
  <c r="V46" i="122"/>
  <c r="E46" i="122"/>
  <c r="D46" i="122"/>
  <c r="C46" i="122"/>
  <c r="B46" i="122"/>
  <c r="AS45" i="122"/>
  <c r="AR45" i="122"/>
  <c r="AQ45" i="122"/>
  <c r="AP45" i="122"/>
  <c r="Y45" i="122"/>
  <c r="X45" i="122"/>
  <c r="W45" i="122"/>
  <c r="V45" i="122"/>
  <c r="E45" i="122"/>
  <c r="D45" i="122"/>
  <c r="C45" i="122"/>
  <c r="B45" i="122"/>
  <c r="AS44" i="122"/>
  <c r="AR44" i="122"/>
  <c r="AQ44" i="122"/>
  <c r="AP44" i="122"/>
  <c r="Y44" i="122"/>
  <c r="X44" i="122"/>
  <c r="W44" i="122"/>
  <c r="V44" i="122"/>
  <c r="E44" i="122"/>
  <c r="D44" i="122"/>
  <c r="C44" i="122"/>
  <c r="B44" i="122"/>
  <c r="AS43" i="122"/>
  <c r="AR43" i="122"/>
  <c r="AQ43" i="122"/>
  <c r="AP43" i="122"/>
  <c r="Y43" i="122"/>
  <c r="X43" i="122"/>
  <c r="W43" i="122"/>
  <c r="V43" i="122"/>
  <c r="E43" i="122"/>
  <c r="D43" i="122"/>
  <c r="C43" i="122"/>
  <c r="B43" i="122"/>
  <c r="AS42" i="122"/>
  <c r="AR42" i="122"/>
  <c r="AQ42" i="122"/>
  <c r="AP42" i="122"/>
  <c r="Y42" i="122"/>
  <c r="X42" i="122"/>
  <c r="W42" i="122"/>
  <c r="V42" i="122"/>
  <c r="E42" i="122"/>
  <c r="D42" i="122"/>
  <c r="C42" i="122"/>
  <c r="B42" i="122"/>
  <c r="AS41" i="122"/>
  <c r="AR41" i="122"/>
  <c r="AQ41" i="122"/>
  <c r="AP41" i="122"/>
  <c r="Y41" i="122"/>
  <c r="X41" i="122"/>
  <c r="W41" i="122"/>
  <c r="V41" i="122"/>
  <c r="E41" i="122"/>
  <c r="D41" i="122"/>
  <c r="C41" i="122"/>
  <c r="B41" i="122"/>
  <c r="AS40" i="122"/>
  <c r="AR40" i="122"/>
  <c r="AQ40" i="122"/>
  <c r="AP40" i="122"/>
  <c r="Y40" i="122"/>
  <c r="X40" i="122"/>
  <c r="W40" i="122"/>
  <c r="V40" i="122"/>
  <c r="E40" i="122"/>
  <c r="D40" i="122"/>
  <c r="C40" i="122"/>
  <c r="B40" i="122"/>
  <c r="AS39" i="122"/>
  <c r="AR39" i="122"/>
  <c r="AQ39" i="122"/>
  <c r="AP39" i="122"/>
  <c r="Y39" i="122"/>
  <c r="X39" i="122"/>
  <c r="W39" i="122"/>
  <c r="V39" i="122"/>
  <c r="E39" i="122"/>
  <c r="D39" i="122"/>
  <c r="C39" i="122"/>
  <c r="B39" i="122"/>
  <c r="AS38" i="122"/>
  <c r="AR38" i="122"/>
  <c r="AQ38" i="122"/>
  <c r="AP38" i="122"/>
  <c r="Y38" i="122"/>
  <c r="X38" i="122"/>
  <c r="W38" i="122"/>
  <c r="V38" i="122"/>
  <c r="E38" i="122"/>
  <c r="D38" i="122"/>
  <c r="C38" i="122"/>
  <c r="B38" i="122"/>
  <c r="AS37" i="122"/>
  <c r="AR37" i="122"/>
  <c r="AQ37" i="122"/>
  <c r="AP37" i="122"/>
  <c r="Y37" i="122"/>
  <c r="X37" i="122"/>
  <c r="W37" i="122"/>
  <c r="V37" i="122"/>
  <c r="E37" i="122"/>
  <c r="D37" i="122"/>
  <c r="C37" i="122"/>
  <c r="B37" i="122"/>
  <c r="AS36" i="122"/>
  <c r="AR36" i="122"/>
  <c r="AQ36" i="122"/>
  <c r="AP36" i="122"/>
  <c r="Y36" i="122"/>
  <c r="X36" i="122"/>
  <c r="W36" i="122"/>
  <c r="V36" i="122"/>
  <c r="E36" i="122"/>
  <c r="D36" i="122"/>
  <c r="C36" i="122"/>
  <c r="B36" i="122"/>
  <c r="AS35" i="122"/>
  <c r="AR35" i="122"/>
  <c r="AQ35" i="122"/>
  <c r="AP35" i="122"/>
  <c r="Y35" i="122"/>
  <c r="X35" i="122"/>
  <c r="W35" i="122"/>
  <c r="V35" i="122"/>
  <c r="E35" i="122"/>
  <c r="D35" i="122"/>
  <c r="C35" i="122"/>
  <c r="B35" i="122"/>
  <c r="AS34" i="122"/>
  <c r="AR34" i="122"/>
  <c r="AQ34" i="122"/>
  <c r="AP34" i="122"/>
  <c r="Y34" i="122"/>
  <c r="X34" i="122"/>
  <c r="W34" i="122"/>
  <c r="V34" i="122"/>
  <c r="E34" i="122"/>
  <c r="D34" i="122"/>
  <c r="C34" i="122"/>
  <c r="B34" i="122"/>
  <c r="AS33" i="122"/>
  <c r="AR33" i="122"/>
  <c r="AQ33" i="122"/>
  <c r="AP33" i="122"/>
  <c r="Y33" i="122"/>
  <c r="X33" i="122"/>
  <c r="W33" i="122"/>
  <c r="V33" i="122"/>
  <c r="E33" i="122"/>
  <c r="D33" i="122"/>
  <c r="C33" i="122"/>
  <c r="B33" i="122"/>
  <c r="AS32" i="122"/>
  <c r="AR32" i="122"/>
  <c r="AQ32" i="122"/>
  <c r="AP32" i="122"/>
  <c r="Y32" i="122"/>
  <c r="X32" i="122"/>
  <c r="W32" i="122"/>
  <c r="V32" i="122"/>
  <c r="E32" i="122"/>
  <c r="D32" i="122"/>
  <c r="C32" i="122"/>
  <c r="B32" i="122"/>
  <c r="AS31" i="122"/>
  <c r="AR31" i="122"/>
  <c r="AQ31" i="122"/>
  <c r="AP31" i="122"/>
  <c r="Y31" i="122"/>
  <c r="X31" i="122"/>
  <c r="W31" i="122"/>
  <c r="V31" i="122"/>
  <c r="E31" i="122"/>
  <c r="D31" i="122"/>
  <c r="C31" i="122"/>
  <c r="B31" i="122"/>
  <c r="AS30" i="122"/>
  <c r="AR30" i="122"/>
  <c r="AQ30" i="122"/>
  <c r="AP30" i="122"/>
  <c r="Y30" i="122"/>
  <c r="X30" i="122"/>
  <c r="W30" i="122"/>
  <c r="V30" i="122"/>
  <c r="E30" i="122"/>
  <c r="D30" i="122"/>
  <c r="C30" i="122"/>
  <c r="B30" i="122"/>
  <c r="AS29" i="122"/>
  <c r="AR29" i="122"/>
  <c r="AQ29" i="122"/>
  <c r="AP29" i="122"/>
  <c r="Y29" i="122"/>
  <c r="X29" i="122"/>
  <c r="W29" i="122"/>
  <c r="V29" i="122"/>
  <c r="E29" i="122"/>
  <c r="D29" i="122"/>
  <c r="C29" i="122"/>
  <c r="B29" i="122"/>
  <c r="AS28" i="122"/>
  <c r="AR28" i="122"/>
  <c r="AQ28" i="122"/>
  <c r="AP28" i="122"/>
  <c r="Y28" i="122"/>
  <c r="X28" i="122"/>
  <c r="W28" i="122"/>
  <c r="V28" i="122"/>
  <c r="E28" i="122"/>
  <c r="D28" i="122"/>
  <c r="C28" i="122"/>
  <c r="B28" i="122"/>
  <c r="AS27" i="122"/>
  <c r="AR27" i="122"/>
  <c r="AQ27" i="122"/>
  <c r="AP27" i="122"/>
  <c r="Y27" i="122"/>
  <c r="X27" i="122"/>
  <c r="W27" i="122"/>
  <c r="V27" i="122"/>
  <c r="E27" i="122"/>
  <c r="D27" i="122"/>
  <c r="C27" i="122"/>
  <c r="B27" i="122"/>
  <c r="AS26" i="122"/>
  <c r="AR26" i="122"/>
  <c r="AQ26" i="122"/>
  <c r="AP26" i="122"/>
  <c r="Y26" i="122"/>
  <c r="X26" i="122"/>
  <c r="W26" i="122"/>
  <c r="V26" i="122"/>
  <c r="E26" i="122"/>
  <c r="D26" i="122"/>
  <c r="C26" i="122"/>
  <c r="B26" i="122"/>
  <c r="AS25" i="122"/>
  <c r="AR25" i="122"/>
  <c r="AQ25" i="122"/>
  <c r="AP25" i="122"/>
  <c r="Y25" i="122"/>
  <c r="X25" i="122"/>
  <c r="W25" i="122"/>
  <c r="V25" i="122"/>
  <c r="E25" i="122"/>
  <c r="D25" i="122"/>
  <c r="C25" i="122"/>
  <c r="B25" i="122"/>
  <c r="AS24" i="122"/>
  <c r="AR24" i="122"/>
  <c r="AQ24" i="122"/>
  <c r="AP24" i="122"/>
  <c r="Y24" i="122"/>
  <c r="X24" i="122"/>
  <c r="W24" i="122"/>
  <c r="V24" i="122"/>
  <c r="E24" i="122"/>
  <c r="D24" i="122"/>
  <c r="C24" i="122"/>
  <c r="B24" i="122"/>
  <c r="AT5" i="122"/>
  <c r="AQ5" i="122"/>
  <c r="Z5" i="122"/>
  <c r="W5" i="122"/>
  <c r="F5" i="122"/>
  <c r="C5" i="122"/>
  <c r="D12" i="12"/>
  <c r="G2" i="75"/>
  <c r="G3" i="75"/>
  <c r="A9" i="75"/>
  <c r="C9" i="75"/>
  <c r="D9" i="75"/>
  <c r="E9" i="75"/>
  <c r="F9" i="75"/>
  <c r="A10" i="75"/>
  <c r="C10" i="75"/>
  <c r="D10" i="75"/>
  <c r="E10" i="75"/>
  <c r="F10" i="75"/>
  <c r="A11" i="75"/>
  <c r="C11" i="75"/>
  <c r="D11" i="75"/>
  <c r="E11" i="75"/>
  <c r="F11" i="75"/>
  <c r="A12" i="75"/>
  <c r="C12" i="75"/>
  <c r="D12" i="75"/>
  <c r="E12" i="75"/>
  <c r="F12" i="75"/>
  <c r="A13" i="75"/>
  <c r="C13" i="75"/>
  <c r="D13" i="75"/>
  <c r="E13" i="75"/>
  <c r="F13" i="75"/>
  <c r="A14" i="75"/>
  <c r="C14" i="75"/>
  <c r="D14" i="75"/>
  <c r="E14" i="75"/>
  <c r="F14" i="75"/>
  <c r="A15" i="75"/>
  <c r="C15" i="75"/>
  <c r="D15" i="75"/>
  <c r="E15" i="75"/>
  <c r="F15" i="75"/>
  <c r="A16" i="75"/>
  <c r="C16" i="75"/>
  <c r="D16" i="75"/>
  <c r="E16" i="75"/>
  <c r="F16" i="75"/>
  <c r="A17" i="75"/>
  <c r="C17" i="75"/>
  <c r="D17" i="75"/>
  <c r="E17" i="75"/>
  <c r="F17" i="75"/>
  <c r="A18" i="75"/>
  <c r="C18" i="75"/>
  <c r="D18" i="75"/>
  <c r="E18" i="75"/>
  <c r="F18" i="75"/>
  <c r="A19" i="75"/>
  <c r="C19" i="75"/>
  <c r="D19" i="75"/>
  <c r="E19" i="75"/>
  <c r="F19" i="75"/>
  <c r="A20" i="75"/>
  <c r="C20" i="75"/>
  <c r="D20" i="75"/>
  <c r="E20" i="75"/>
  <c r="F20" i="75"/>
  <c r="A21" i="75"/>
  <c r="C21" i="75"/>
  <c r="D21" i="75"/>
  <c r="E21" i="75"/>
  <c r="F21" i="75"/>
  <c r="A22" i="75"/>
  <c r="C22" i="75"/>
  <c r="D22" i="75"/>
  <c r="E22" i="75"/>
  <c r="F22" i="75"/>
  <c r="A23" i="75"/>
  <c r="C23" i="75"/>
  <c r="D23" i="75"/>
  <c r="E23" i="75"/>
  <c r="F23" i="75"/>
  <c r="A24" i="75"/>
  <c r="C24" i="75"/>
  <c r="D24" i="75"/>
  <c r="E24" i="75"/>
  <c r="F24" i="75"/>
  <c r="A25" i="75"/>
  <c r="C25" i="75"/>
  <c r="D25" i="75"/>
  <c r="E25" i="75"/>
  <c r="F25" i="75"/>
  <c r="A26" i="75"/>
  <c r="C26" i="75"/>
  <c r="D26" i="75"/>
  <c r="E26" i="75"/>
  <c r="F26" i="75"/>
  <c r="A27" i="75"/>
  <c r="C27" i="75"/>
  <c r="D27" i="75"/>
  <c r="E27" i="75"/>
  <c r="F27" i="75"/>
  <c r="A28" i="75"/>
  <c r="C28" i="75"/>
  <c r="D28" i="75"/>
  <c r="E28" i="75"/>
  <c r="F28" i="75"/>
  <c r="A29" i="75"/>
  <c r="C29" i="75"/>
  <c r="D29" i="75"/>
  <c r="E29" i="75"/>
  <c r="F29" i="75"/>
  <c r="A30" i="75"/>
  <c r="C30" i="75"/>
  <c r="D30" i="75"/>
  <c r="E30" i="75"/>
  <c r="F30" i="75"/>
  <c r="A31" i="75"/>
  <c r="C31" i="75"/>
  <c r="D31" i="75"/>
  <c r="E31" i="75"/>
  <c r="F31" i="75"/>
  <c r="A32" i="75"/>
  <c r="C32" i="75"/>
  <c r="D32" i="75"/>
  <c r="E32" i="75"/>
  <c r="F32" i="75"/>
  <c r="A33" i="75"/>
  <c r="C33" i="75"/>
  <c r="D33" i="75"/>
  <c r="E33" i="75"/>
  <c r="F33" i="75"/>
  <c r="A34" i="75"/>
  <c r="C34" i="75"/>
  <c r="D34" i="75"/>
  <c r="E34" i="75"/>
  <c r="F34" i="75"/>
  <c r="A35" i="75"/>
  <c r="C35" i="75"/>
  <c r="D35" i="75"/>
  <c r="E35" i="75"/>
  <c r="F35" i="75"/>
  <c r="A36" i="75"/>
  <c r="C36" i="75"/>
  <c r="D36" i="75"/>
  <c r="E36" i="75"/>
  <c r="F36" i="75"/>
  <c r="A37" i="75"/>
  <c r="C37" i="75"/>
  <c r="D37" i="75"/>
  <c r="E37" i="75"/>
  <c r="F37" i="75"/>
  <c r="A38" i="75"/>
  <c r="C38" i="75"/>
  <c r="D38" i="75"/>
  <c r="E38" i="75"/>
  <c r="F38" i="75"/>
  <c r="A39" i="75"/>
  <c r="C39" i="75"/>
  <c r="D39" i="75"/>
  <c r="E39" i="75"/>
  <c r="F39" i="75"/>
  <c r="A40" i="75"/>
  <c r="C40" i="75"/>
  <c r="D40" i="75"/>
  <c r="E40" i="75"/>
  <c r="F40" i="75"/>
  <c r="A41" i="75"/>
  <c r="C41" i="75"/>
  <c r="D41" i="75"/>
  <c r="E41" i="75"/>
  <c r="F41" i="75"/>
  <c r="A42" i="75"/>
  <c r="C42" i="75"/>
  <c r="D42" i="75"/>
  <c r="E42" i="75"/>
  <c r="F42" i="75"/>
  <c r="A43" i="75"/>
  <c r="C43" i="75"/>
  <c r="D43" i="75"/>
  <c r="E43" i="75"/>
  <c r="F43" i="75"/>
  <c r="A44" i="75"/>
  <c r="C44" i="75"/>
  <c r="D44" i="75"/>
  <c r="E44" i="75"/>
  <c r="F44" i="75"/>
  <c r="A45" i="75"/>
  <c r="C45" i="75"/>
  <c r="D45" i="75"/>
  <c r="E45" i="75"/>
  <c r="F45" i="75"/>
  <c r="A46" i="75"/>
  <c r="C46" i="75"/>
  <c r="D46" i="75"/>
  <c r="E46" i="75"/>
  <c r="F46" i="75"/>
  <c r="A47" i="75"/>
  <c r="C47" i="75"/>
  <c r="D47" i="75"/>
  <c r="E47" i="75"/>
  <c r="F47" i="75"/>
  <c r="A48" i="75"/>
  <c r="C48" i="75"/>
  <c r="D48" i="75"/>
  <c r="E48" i="75"/>
  <c r="F48" i="75"/>
  <c r="A49" i="75"/>
  <c r="C49" i="75"/>
  <c r="D49" i="75"/>
  <c r="E49" i="75"/>
  <c r="F49" i="75"/>
  <c r="A50" i="75"/>
  <c r="C50" i="75"/>
  <c r="D50" i="75"/>
  <c r="E50" i="75"/>
  <c r="F50" i="75"/>
  <c r="A51" i="75"/>
  <c r="C51" i="75"/>
  <c r="D51" i="75"/>
  <c r="E51" i="75"/>
  <c r="F51" i="75"/>
  <c r="A52" i="75"/>
  <c r="C52" i="75"/>
  <c r="D52" i="75"/>
  <c r="E52" i="75"/>
  <c r="F52" i="75"/>
  <c r="A53" i="75"/>
  <c r="C53" i="75"/>
  <c r="D53" i="75"/>
  <c r="E53" i="75"/>
  <c r="F53" i="75"/>
  <c r="A54" i="75"/>
  <c r="C54" i="75"/>
  <c r="D54" i="75"/>
  <c r="E54" i="75"/>
  <c r="F54" i="75"/>
  <c r="A55" i="75"/>
  <c r="C55" i="75"/>
  <c r="D55" i="75"/>
  <c r="E55" i="75"/>
  <c r="F55" i="75"/>
  <c r="A56" i="75"/>
  <c r="C56" i="75"/>
  <c r="D56" i="75"/>
  <c r="E56" i="75"/>
  <c r="F56" i="75"/>
  <c r="A57" i="75"/>
  <c r="C57" i="75"/>
  <c r="D57" i="75"/>
  <c r="E57" i="75"/>
  <c r="F57" i="75"/>
  <c r="A58" i="75"/>
  <c r="C58" i="75"/>
  <c r="D58" i="75"/>
  <c r="E58" i="75"/>
  <c r="F58" i="75"/>
  <c r="A59" i="75"/>
  <c r="C59" i="75"/>
  <c r="D59" i="75"/>
  <c r="E59" i="75"/>
  <c r="F59" i="75"/>
  <c r="A60" i="75"/>
  <c r="C60" i="75"/>
  <c r="D60" i="75"/>
  <c r="E60" i="75"/>
  <c r="F60" i="75"/>
  <c r="A4" i="52"/>
  <c r="A5" i="52"/>
  <c r="E5" i="52"/>
  <c r="A12" i="52"/>
  <c r="B12" i="52"/>
  <c r="A13" i="52"/>
  <c r="B13" i="52"/>
  <c r="A14" i="52"/>
  <c r="B14" i="52"/>
  <c r="A15" i="52"/>
  <c r="B15" i="52"/>
  <c r="A16" i="52"/>
  <c r="B16" i="52"/>
  <c r="A17" i="52"/>
  <c r="B17" i="52"/>
  <c r="A18" i="52"/>
  <c r="B18" i="52"/>
  <c r="A19" i="52"/>
  <c r="B19" i="52"/>
  <c r="A20" i="52"/>
  <c r="B20" i="52"/>
  <c r="A21" i="52"/>
  <c r="B21" i="52"/>
  <c r="A22" i="52"/>
  <c r="B22" i="52"/>
  <c r="A23" i="52"/>
  <c r="B23" i="52"/>
  <c r="A24" i="52"/>
  <c r="B24" i="52"/>
  <c r="A25" i="52"/>
  <c r="B25" i="52"/>
  <c r="A26" i="52"/>
  <c r="B26" i="52"/>
  <c r="A27" i="52"/>
  <c r="B27" i="52"/>
  <c r="A28" i="52"/>
  <c r="B28" i="52"/>
  <c r="A29" i="52"/>
  <c r="B29" i="52"/>
  <c r="A30" i="52"/>
  <c r="B30" i="52"/>
  <c r="A31" i="52"/>
  <c r="B31" i="52"/>
  <c r="A32" i="52"/>
  <c r="B32" i="52"/>
  <c r="A33" i="52"/>
  <c r="B33" i="52"/>
  <c r="A34" i="52"/>
  <c r="B34" i="52"/>
  <c r="A4" i="63"/>
  <c r="A5" i="63"/>
  <c r="E5" i="63"/>
  <c r="A12" i="63"/>
  <c r="B12" i="63"/>
  <c r="A13" i="63"/>
  <c r="B13" i="63"/>
  <c r="A14" i="63"/>
  <c r="B14" i="63"/>
  <c r="A15" i="63"/>
  <c r="B15" i="63"/>
  <c r="A16" i="63"/>
  <c r="B16" i="63"/>
  <c r="A17" i="63"/>
  <c r="B17" i="63"/>
  <c r="A18" i="63"/>
  <c r="B18" i="63"/>
  <c r="A19" i="63"/>
  <c r="B19" i="63"/>
  <c r="A20" i="63"/>
  <c r="B20" i="63"/>
  <c r="A21" i="63"/>
  <c r="B21" i="63"/>
  <c r="A22" i="63"/>
  <c r="B22" i="63"/>
  <c r="A23" i="63"/>
  <c r="B23" i="63"/>
  <c r="A24" i="63"/>
  <c r="B24" i="63"/>
  <c r="A25" i="63"/>
  <c r="B25" i="63"/>
  <c r="A26" i="63"/>
  <c r="B26" i="63"/>
  <c r="A27" i="63"/>
  <c r="B27" i="63"/>
  <c r="A28" i="63"/>
  <c r="B28" i="63"/>
  <c r="A29" i="63"/>
  <c r="B29" i="63"/>
  <c r="A30" i="63"/>
  <c r="B30" i="63"/>
  <c r="A31" i="63"/>
  <c r="B31" i="63"/>
  <c r="A32" i="63"/>
  <c r="B32" i="63"/>
  <c r="A33" i="63"/>
  <c r="B33" i="63"/>
  <c r="A34" i="63"/>
  <c r="B34" i="63"/>
  <c r="AC9" i="2"/>
  <c r="L10" i="2"/>
  <c r="AC10" i="2"/>
  <c r="AU10" i="2"/>
  <c r="BK10" i="2"/>
  <c r="CC10" i="2"/>
  <c r="CU10" i="2"/>
  <c r="DQ10" i="2"/>
  <c r="L11" i="2"/>
  <c r="AC11" i="2"/>
  <c r="AU11" i="2"/>
  <c r="BK11" i="2"/>
  <c r="CC11" i="2"/>
  <c r="CU11" i="2"/>
  <c r="DQ11" i="2"/>
  <c r="L12" i="2"/>
  <c r="AU12" i="2"/>
  <c r="BK12" i="2"/>
  <c r="CC12" i="2"/>
  <c r="CU12" i="2"/>
  <c r="DQ12" i="2"/>
  <c r="AV17" i="2"/>
  <c r="AW17" i="2" s="1"/>
  <c r="AS18" i="2" s="1"/>
  <c r="AW18" i="2" s="1"/>
  <c r="D18" i="2"/>
  <c r="F18" i="2"/>
  <c r="N18" i="2"/>
  <c r="H18" i="2" s="1"/>
  <c r="S18" i="2"/>
  <c r="AF18" i="2"/>
  <c r="AG18" i="2" s="1"/>
  <c r="W18" i="2" s="1"/>
  <c r="AH18" i="2"/>
  <c r="AI18" i="2" s="1"/>
  <c r="Z18" i="2" s="1"/>
  <c r="AM18" i="2"/>
  <c r="AP18" i="2" s="1"/>
  <c r="AO18" i="2"/>
  <c r="BA18" i="2"/>
  <c r="BM18" i="2"/>
  <c r="BN18" i="2" s="1"/>
  <c r="BE18" i="2" s="1"/>
  <c r="BO18" i="2"/>
  <c r="BP18" i="2" s="1"/>
  <c r="BH18" i="2" s="1"/>
  <c r="BT18" i="2"/>
  <c r="BV18" i="2"/>
  <c r="BW18" i="2" s="1"/>
  <c r="CF18" i="2"/>
  <c r="CG18" i="2" s="1"/>
  <c r="BY18" i="2" s="1"/>
  <c r="CH18" i="2"/>
  <c r="CI18" i="2" s="1"/>
  <c r="CA18" i="2" s="1"/>
  <c r="CM18" i="2"/>
  <c r="CP18" i="2" s="1"/>
  <c r="CO18" i="2"/>
  <c r="CY18" i="2"/>
  <c r="CZ18" i="2" s="1"/>
  <c r="CR18" i="2" s="1"/>
  <c r="DA18" i="2"/>
  <c r="DB18" i="2" s="1"/>
  <c r="CT18" i="2" s="1"/>
  <c r="DG18" i="2"/>
  <c r="DI18" i="2" s="1"/>
  <c r="DS18" i="2"/>
  <c r="DT18" i="2" s="1"/>
  <c r="DK18" i="2" s="1"/>
  <c r="DU18" i="2"/>
  <c r="DV18" i="2" s="1"/>
  <c r="DN18" i="2" s="1"/>
  <c r="N20" i="2"/>
  <c r="AF20" i="2"/>
  <c r="AG20" i="2" s="1"/>
  <c r="AH20" i="2"/>
  <c r="AI20" i="2" s="1"/>
  <c r="AW20" i="2"/>
  <c r="BM20" i="2"/>
  <c r="BN20" i="2" s="1"/>
  <c r="BO20" i="2"/>
  <c r="BP20" i="2" s="1"/>
  <c r="CF20" i="2"/>
  <c r="CG20" i="2" s="1"/>
  <c r="CH20" i="2"/>
  <c r="CI20" i="2" s="1"/>
  <c r="CY20" i="2"/>
  <c r="CZ20" i="2" s="1"/>
  <c r="DA20" i="2"/>
  <c r="DB20" i="2" s="1"/>
  <c r="DS20" i="2"/>
  <c r="DT20" i="2" s="1"/>
  <c r="DU20" i="2"/>
  <c r="DV20" i="2" s="1"/>
  <c r="N21" i="2"/>
  <c r="AF21" i="2"/>
  <c r="AG21" i="2" s="1"/>
  <c r="AH21" i="2"/>
  <c r="AI21" i="2" s="1"/>
  <c r="AW21" i="2"/>
  <c r="BM21" i="2"/>
  <c r="BN21" i="2" s="1"/>
  <c r="BO21" i="2"/>
  <c r="BP21" i="2" s="1"/>
  <c r="CF21" i="2"/>
  <c r="CG21" i="2" s="1"/>
  <c r="CH21" i="2"/>
  <c r="CI21" i="2" s="1"/>
  <c r="CY21" i="2"/>
  <c r="CZ21" i="2" s="1"/>
  <c r="DA21" i="2"/>
  <c r="DB21" i="2" s="1"/>
  <c r="DS21" i="2"/>
  <c r="DT21" i="2" s="1"/>
  <c r="DU21" i="2"/>
  <c r="DV21" i="2" s="1"/>
  <c r="N22" i="2"/>
  <c r="AF22" i="2"/>
  <c r="AG22" i="2" s="1"/>
  <c r="AH22" i="2"/>
  <c r="AI22" i="2" s="1"/>
  <c r="AW22" i="2"/>
  <c r="BM22" i="2"/>
  <c r="BN22" i="2" s="1"/>
  <c r="BO22" i="2"/>
  <c r="BP22" i="2" s="1"/>
  <c r="CF22" i="2"/>
  <c r="CG22" i="2" s="1"/>
  <c r="CH22" i="2"/>
  <c r="CI22" i="2" s="1"/>
  <c r="CY22" i="2"/>
  <c r="CZ22" i="2" s="1"/>
  <c r="DA22" i="2"/>
  <c r="DB22" i="2" s="1"/>
  <c r="DS22" i="2"/>
  <c r="DT22" i="2" s="1"/>
  <c r="DU22" i="2"/>
  <c r="DV22" i="2" s="1"/>
  <c r="N23" i="2"/>
  <c r="AF23" i="2"/>
  <c r="AG23" i="2" s="1"/>
  <c r="AH23" i="2"/>
  <c r="AI23" i="2" s="1"/>
  <c r="AW23" i="2"/>
  <c r="BM23" i="2"/>
  <c r="BN23" i="2" s="1"/>
  <c r="BO23" i="2"/>
  <c r="BP23" i="2" s="1"/>
  <c r="CF23" i="2"/>
  <c r="CG23" i="2" s="1"/>
  <c r="CH23" i="2"/>
  <c r="CI23" i="2" s="1"/>
  <c r="CY23" i="2"/>
  <c r="CZ23" i="2" s="1"/>
  <c r="DA23" i="2"/>
  <c r="DB23" i="2" s="1"/>
  <c r="DS23" i="2"/>
  <c r="DT23" i="2" s="1"/>
  <c r="DU23" i="2"/>
  <c r="DV23" i="2" s="1"/>
  <c r="N24" i="2"/>
  <c r="AF24" i="2"/>
  <c r="AG24" i="2" s="1"/>
  <c r="AH24" i="2"/>
  <c r="AI24" i="2" s="1"/>
  <c r="AW24" i="2"/>
  <c r="BM24" i="2"/>
  <c r="BN24" i="2" s="1"/>
  <c r="BO24" i="2"/>
  <c r="BP24" i="2" s="1"/>
  <c r="CF24" i="2"/>
  <c r="CG24" i="2" s="1"/>
  <c r="CH24" i="2"/>
  <c r="CI24" i="2" s="1"/>
  <c r="CY24" i="2"/>
  <c r="CZ24" i="2" s="1"/>
  <c r="DA24" i="2"/>
  <c r="DB24" i="2" s="1"/>
  <c r="DS24" i="2"/>
  <c r="DT24" i="2" s="1"/>
  <c r="DU24" i="2"/>
  <c r="DV24" i="2" s="1"/>
  <c r="N25" i="2"/>
  <c r="AF25" i="2"/>
  <c r="AG25" i="2" s="1"/>
  <c r="AH25" i="2"/>
  <c r="AI25" i="2" s="1"/>
  <c r="AW25" i="2"/>
  <c r="BM25" i="2"/>
  <c r="BN25" i="2" s="1"/>
  <c r="BO25" i="2"/>
  <c r="BP25" i="2" s="1"/>
  <c r="CF25" i="2"/>
  <c r="CG25" i="2" s="1"/>
  <c r="CH25" i="2"/>
  <c r="CI25" i="2" s="1"/>
  <c r="CY25" i="2"/>
  <c r="CZ25" i="2" s="1"/>
  <c r="DA25" i="2"/>
  <c r="DB25" i="2" s="1"/>
  <c r="DS25" i="2"/>
  <c r="DT25" i="2" s="1"/>
  <c r="DU25" i="2"/>
  <c r="DV25" i="2" s="1"/>
  <c r="N26" i="2"/>
  <c r="AF26" i="2"/>
  <c r="AG26" i="2" s="1"/>
  <c r="AH26" i="2"/>
  <c r="AI26" i="2" s="1"/>
  <c r="AW26" i="2"/>
  <c r="BM26" i="2"/>
  <c r="BN26" i="2" s="1"/>
  <c r="BO26" i="2"/>
  <c r="BP26" i="2" s="1"/>
  <c r="CF26" i="2"/>
  <c r="CG26" i="2" s="1"/>
  <c r="CH26" i="2"/>
  <c r="CI26" i="2" s="1"/>
  <c r="CY26" i="2"/>
  <c r="CZ26" i="2" s="1"/>
  <c r="DA26" i="2"/>
  <c r="DB26" i="2" s="1"/>
  <c r="DS26" i="2"/>
  <c r="DT26" i="2" s="1"/>
  <c r="DU26" i="2"/>
  <c r="DV26" i="2" s="1"/>
  <c r="N27" i="2"/>
  <c r="AF27" i="2"/>
  <c r="AG27" i="2" s="1"/>
  <c r="AH27" i="2"/>
  <c r="AI27" i="2" s="1"/>
  <c r="AW27" i="2"/>
  <c r="BM27" i="2"/>
  <c r="BN27" i="2" s="1"/>
  <c r="BO27" i="2"/>
  <c r="BP27" i="2" s="1"/>
  <c r="CF27" i="2"/>
  <c r="CG27" i="2" s="1"/>
  <c r="CH27" i="2"/>
  <c r="CI27" i="2" s="1"/>
  <c r="CY27" i="2"/>
  <c r="CZ27" i="2" s="1"/>
  <c r="DA27" i="2"/>
  <c r="DB27" i="2" s="1"/>
  <c r="DS27" i="2"/>
  <c r="DT27" i="2" s="1"/>
  <c r="DU27" i="2"/>
  <c r="DV27" i="2" s="1"/>
  <c r="N28" i="2"/>
  <c r="AF28" i="2"/>
  <c r="AG28" i="2" s="1"/>
  <c r="AH28" i="2"/>
  <c r="AI28" i="2" s="1"/>
  <c r="AW28" i="2"/>
  <c r="BM28" i="2"/>
  <c r="BN28" i="2" s="1"/>
  <c r="BO28" i="2"/>
  <c r="BP28" i="2" s="1"/>
  <c r="CF28" i="2"/>
  <c r="CG28" i="2" s="1"/>
  <c r="CH28" i="2"/>
  <c r="CI28" i="2" s="1"/>
  <c r="CY28" i="2"/>
  <c r="CZ28" i="2" s="1"/>
  <c r="DA28" i="2"/>
  <c r="DB28" i="2" s="1"/>
  <c r="DS28" i="2"/>
  <c r="DT28" i="2" s="1"/>
  <c r="DU28" i="2"/>
  <c r="DV28" i="2" s="1"/>
  <c r="N29" i="2"/>
  <c r="AF29" i="2"/>
  <c r="AG29" i="2" s="1"/>
  <c r="AH29" i="2"/>
  <c r="AI29" i="2" s="1"/>
  <c r="AW29" i="2"/>
  <c r="BM29" i="2"/>
  <c r="BN29" i="2" s="1"/>
  <c r="BO29" i="2"/>
  <c r="BP29" i="2" s="1"/>
  <c r="CF29" i="2"/>
  <c r="CG29" i="2" s="1"/>
  <c r="CH29" i="2"/>
  <c r="CI29" i="2" s="1"/>
  <c r="CY29" i="2"/>
  <c r="CZ29" i="2" s="1"/>
  <c r="DA29" i="2"/>
  <c r="DB29" i="2" s="1"/>
  <c r="N30" i="2"/>
  <c r="AF30" i="2"/>
  <c r="AG30" i="2" s="1"/>
  <c r="AH30" i="2"/>
  <c r="AI30" i="2" s="1"/>
  <c r="AW30" i="2"/>
  <c r="BM30" i="2"/>
  <c r="BN30" i="2" s="1"/>
  <c r="BO30" i="2"/>
  <c r="BP30" i="2" s="1"/>
  <c r="CF30" i="2"/>
  <c r="CG30" i="2"/>
  <c r="CH30" i="2"/>
  <c r="CI30" i="2" s="1"/>
  <c r="CY30" i="2"/>
  <c r="CZ30" i="2" s="1"/>
  <c r="DA30" i="2"/>
  <c r="DB30" i="2" s="1"/>
  <c r="N31" i="2"/>
  <c r="AF31" i="2"/>
  <c r="AG31" i="2" s="1"/>
  <c r="AH31" i="2"/>
  <c r="AI31" i="2" s="1"/>
  <c r="AW31" i="2"/>
  <c r="BM31" i="2"/>
  <c r="BN31" i="2" s="1"/>
  <c r="BO31" i="2"/>
  <c r="BP31" i="2" s="1"/>
  <c r="CF31" i="2"/>
  <c r="CG31" i="2" s="1"/>
  <c r="CH31" i="2"/>
  <c r="CI31" i="2" s="1"/>
  <c r="CY31" i="2"/>
  <c r="CZ31" i="2" s="1"/>
  <c r="DA31" i="2"/>
  <c r="DB31" i="2" s="1"/>
  <c r="N32" i="2"/>
  <c r="AF32" i="2"/>
  <c r="AG32" i="2" s="1"/>
  <c r="AH32" i="2"/>
  <c r="AI32" i="2" s="1"/>
  <c r="AW32" i="2"/>
  <c r="BM32" i="2"/>
  <c r="BN32" i="2" s="1"/>
  <c r="BO32" i="2"/>
  <c r="BP32" i="2" s="1"/>
  <c r="CF32" i="2"/>
  <c r="CG32" i="2" s="1"/>
  <c r="CH32" i="2"/>
  <c r="CI32" i="2" s="1"/>
  <c r="CY32" i="2"/>
  <c r="CZ32" i="2" s="1"/>
  <c r="DA32" i="2"/>
  <c r="DB32" i="2" s="1"/>
  <c r="N33" i="2"/>
  <c r="AF33" i="2"/>
  <c r="AG33" i="2" s="1"/>
  <c r="AH33" i="2"/>
  <c r="AI33" i="2" s="1"/>
  <c r="AW33" i="2"/>
  <c r="BM33" i="2"/>
  <c r="BN33" i="2" s="1"/>
  <c r="BO33" i="2"/>
  <c r="BP33" i="2" s="1"/>
  <c r="CF33" i="2"/>
  <c r="CG33" i="2" s="1"/>
  <c r="CH33" i="2"/>
  <c r="CI33" i="2" s="1"/>
  <c r="CY33" i="2"/>
  <c r="CZ33" i="2" s="1"/>
  <c r="DA33" i="2"/>
  <c r="DB33" i="2" s="1"/>
  <c r="N34" i="2"/>
  <c r="AF34" i="2"/>
  <c r="AG34" i="2" s="1"/>
  <c r="AH34" i="2"/>
  <c r="AI34" i="2" s="1"/>
  <c r="AW34" i="2"/>
  <c r="BM34" i="2"/>
  <c r="BN34" i="2" s="1"/>
  <c r="BO34" i="2"/>
  <c r="BP34" i="2" s="1"/>
  <c r="CF34" i="2"/>
  <c r="CG34" i="2" s="1"/>
  <c r="CH34" i="2"/>
  <c r="CI34" i="2" s="1"/>
  <c r="CY34" i="2"/>
  <c r="CZ34" i="2" s="1"/>
  <c r="DA34" i="2"/>
  <c r="DB34" i="2" s="1"/>
  <c r="N35" i="2"/>
  <c r="AF35" i="2"/>
  <c r="AG35" i="2" s="1"/>
  <c r="AH35" i="2"/>
  <c r="AI35" i="2" s="1"/>
  <c r="AW35" i="2"/>
  <c r="BM35" i="2"/>
  <c r="BN35" i="2" s="1"/>
  <c r="BO35" i="2"/>
  <c r="BP35" i="2" s="1"/>
  <c r="CF35" i="2"/>
  <c r="CG35" i="2" s="1"/>
  <c r="CH35" i="2"/>
  <c r="CI35" i="2" s="1"/>
  <c r="CY35" i="2"/>
  <c r="CZ35" i="2" s="1"/>
  <c r="DA35" i="2"/>
  <c r="DB35" i="2" s="1"/>
  <c r="N36" i="2"/>
  <c r="AF36" i="2"/>
  <c r="AG36" i="2" s="1"/>
  <c r="AH36" i="2"/>
  <c r="AI36" i="2" s="1"/>
  <c r="AW36" i="2"/>
  <c r="BM36" i="2"/>
  <c r="BN36" i="2" s="1"/>
  <c r="BO36" i="2"/>
  <c r="BP36" i="2" s="1"/>
  <c r="CF36" i="2"/>
  <c r="CG36" i="2" s="1"/>
  <c r="CH36" i="2"/>
  <c r="CI36" i="2" s="1"/>
  <c r="CY36" i="2"/>
  <c r="CZ36" i="2" s="1"/>
  <c r="DA36" i="2"/>
  <c r="DB36" i="2" s="1"/>
  <c r="N37" i="2"/>
  <c r="AF37" i="2"/>
  <c r="AG37" i="2" s="1"/>
  <c r="AH37" i="2"/>
  <c r="AI37" i="2" s="1"/>
  <c r="AW37" i="2"/>
  <c r="BM37" i="2"/>
  <c r="BN37" i="2" s="1"/>
  <c r="BO37" i="2"/>
  <c r="BP37" i="2" s="1"/>
  <c r="CF37" i="2"/>
  <c r="CG37" i="2" s="1"/>
  <c r="CH37" i="2"/>
  <c r="CI37" i="2" s="1"/>
  <c r="CY37" i="2"/>
  <c r="CZ37" i="2" s="1"/>
  <c r="DA37" i="2"/>
  <c r="DB37" i="2" s="1"/>
  <c r="N38" i="2"/>
  <c r="AF38" i="2"/>
  <c r="AG38" i="2" s="1"/>
  <c r="AH38" i="2"/>
  <c r="AI38" i="2" s="1"/>
  <c r="AW38" i="2"/>
  <c r="BM38" i="2"/>
  <c r="BN38" i="2" s="1"/>
  <c r="BO38" i="2"/>
  <c r="BP38" i="2" s="1"/>
  <c r="CF38" i="2"/>
  <c r="CG38" i="2" s="1"/>
  <c r="CH38" i="2"/>
  <c r="CI38" i="2" s="1"/>
  <c r="CY38" i="2"/>
  <c r="CZ38" i="2" s="1"/>
  <c r="DA38" i="2"/>
  <c r="DB38" i="2" s="1"/>
  <c r="DQ38" i="2"/>
  <c r="DQ39" i="2"/>
  <c r="DQ40" i="2"/>
  <c r="DG46" i="2"/>
  <c r="DS46" i="2"/>
  <c r="DT46" i="2" s="1"/>
  <c r="DK46" i="2" s="1"/>
  <c r="DU46" i="2"/>
  <c r="DV46" i="2" s="1"/>
  <c r="DN46" i="2" s="1"/>
  <c r="DS48" i="2"/>
  <c r="DT48" i="2" s="1"/>
  <c r="DU48" i="2"/>
  <c r="DV48" i="2" s="1"/>
  <c r="DS49" i="2"/>
  <c r="DT49" i="2" s="1"/>
  <c r="DU49" i="2"/>
  <c r="DV49" i="2" s="1"/>
  <c r="DS50" i="2"/>
  <c r="DT50" i="2" s="1"/>
  <c r="DU50" i="2"/>
  <c r="DV50" i="2" s="1"/>
  <c r="DS51" i="2"/>
  <c r="DT51" i="2" s="1"/>
  <c r="DU51" i="2"/>
  <c r="DV51" i="2" s="1"/>
  <c r="DS52" i="2"/>
  <c r="DT52" i="2" s="1"/>
  <c r="DU52" i="2"/>
  <c r="DV52" i="2" s="1"/>
  <c r="DS53" i="2"/>
  <c r="DT53" i="2" s="1"/>
  <c r="DU53" i="2"/>
  <c r="DV53" i="2" s="1"/>
  <c r="DS54" i="2"/>
  <c r="DT54" i="2" s="1"/>
  <c r="DU54" i="2"/>
  <c r="DV54" i="2" s="1"/>
  <c r="DS55" i="2"/>
  <c r="DT55" i="2" s="1"/>
  <c r="DU55" i="2"/>
  <c r="DV55" i="2" s="1"/>
  <c r="DS56" i="2"/>
  <c r="DT56" i="2" s="1"/>
  <c r="DU56" i="2"/>
  <c r="DV56" i="2" s="1"/>
  <c r="DS57" i="2"/>
  <c r="DT57" i="2" s="1"/>
  <c r="DU57" i="2"/>
  <c r="DV57" i="2" s="1"/>
  <c r="DS58" i="2"/>
  <c r="DT58" i="2" s="1"/>
  <c r="DU58" i="2"/>
  <c r="DV58" i="2" s="1"/>
  <c r="DS59" i="2"/>
  <c r="DT59" i="2" s="1"/>
  <c r="DU59" i="2"/>
  <c r="DV59" i="2" s="1"/>
  <c r="B2" i="74"/>
  <c r="B3" i="74"/>
  <c r="B4" i="74"/>
  <c r="C12" i="74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74" i="74" s="1"/>
  <c r="C75" i="74" s="1"/>
  <c r="C76" i="74" s="1"/>
  <c r="D18" i="61"/>
  <c r="D19" i="61" s="1"/>
  <c r="D25" i="61"/>
  <c r="D23" i="60"/>
  <c r="L23" i="60"/>
  <c r="D24" i="60"/>
  <c r="L24" i="60"/>
  <c r="D25" i="60"/>
  <c r="L25" i="60"/>
  <c r="D26" i="60"/>
  <c r="L26" i="60"/>
  <c r="D27" i="60"/>
  <c r="L27" i="60"/>
  <c r="D28" i="60"/>
  <c r="L28" i="60"/>
  <c r="D30" i="60"/>
  <c r="L30" i="60"/>
  <c r="C22" i="59"/>
  <c r="K22" i="59"/>
  <c r="C23" i="59"/>
  <c r="K23" i="59"/>
  <c r="C24" i="59"/>
  <c r="K24" i="59"/>
  <c r="C26" i="59"/>
  <c r="K26" i="59"/>
  <c r="C29" i="59"/>
  <c r="K29" i="59"/>
  <c r="D21" i="58"/>
  <c r="D23" i="58" s="1"/>
  <c r="D24" i="58" s="1"/>
  <c r="F20" i="58" s="1"/>
  <c r="F21" i="58" s="1"/>
  <c r="F22" i="58" s="1"/>
  <c r="L21" i="58"/>
  <c r="L23" i="58" s="1"/>
  <c r="D22" i="57"/>
  <c r="D24" i="57" s="1"/>
  <c r="D25" i="57" s="1"/>
  <c r="F21" i="57" s="1"/>
  <c r="F22" i="57" s="1"/>
  <c r="F23" i="57" s="1"/>
  <c r="L22" i="57"/>
  <c r="L24" i="57" s="1"/>
  <c r="L25" i="57" s="1"/>
  <c r="N21" i="57" s="1"/>
  <c r="N22" i="57" s="1"/>
  <c r="N23" i="57" s="1"/>
  <c r="C16" i="38"/>
  <c r="D16" i="38"/>
  <c r="C17" i="38"/>
  <c r="D17" i="38"/>
  <c r="C18" i="38"/>
  <c r="D18" i="38"/>
  <c r="C19" i="38"/>
  <c r="C7" i="37"/>
  <c r="C7" i="35"/>
  <c r="J7" i="35"/>
  <c r="C49" i="35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4" i="55"/>
  <c r="R9" i="55"/>
  <c r="S9" i="55"/>
  <c r="T9" i="55"/>
  <c r="V9" i="55"/>
  <c r="R10" i="55"/>
  <c r="S10" i="55"/>
  <c r="T10" i="55"/>
  <c r="V10" i="55"/>
  <c r="R11" i="55"/>
  <c r="S11" i="55"/>
  <c r="T11" i="55"/>
  <c r="V11" i="55"/>
  <c r="R12" i="55"/>
  <c r="S12" i="55"/>
  <c r="T12" i="55"/>
  <c r="V12" i="55"/>
  <c r="R13" i="55"/>
  <c r="S13" i="55"/>
  <c r="T13" i="55"/>
  <c r="V13" i="55"/>
  <c r="R14" i="55"/>
  <c r="S14" i="55"/>
  <c r="T14" i="55"/>
  <c r="V14" i="55"/>
  <c r="R15" i="55"/>
  <c r="S15" i="55"/>
  <c r="T15" i="55"/>
  <c r="V15" i="55"/>
  <c r="R16" i="55"/>
  <c r="S16" i="55"/>
  <c r="T16" i="55"/>
  <c r="V16" i="55"/>
  <c r="R17" i="55"/>
  <c r="S17" i="55"/>
  <c r="T17" i="55"/>
  <c r="V17" i="55"/>
  <c r="R18" i="55"/>
  <c r="S18" i="55"/>
  <c r="T18" i="55"/>
  <c r="V18" i="55"/>
  <c r="R19" i="55"/>
  <c r="S19" i="55"/>
  <c r="T19" i="55"/>
  <c r="V19" i="55"/>
  <c r="R20" i="55"/>
  <c r="S20" i="55"/>
  <c r="T20" i="55"/>
  <c r="V20" i="55"/>
  <c r="R21" i="55"/>
  <c r="S21" i="55"/>
  <c r="T21" i="55"/>
  <c r="V21" i="55"/>
  <c r="R22" i="55"/>
  <c r="S22" i="55"/>
  <c r="T22" i="55"/>
  <c r="V22" i="55"/>
  <c r="R23" i="55"/>
  <c r="S23" i="55"/>
  <c r="T23" i="55"/>
  <c r="V23" i="55"/>
  <c r="R24" i="55"/>
  <c r="S24" i="55"/>
  <c r="T24" i="55"/>
  <c r="V24" i="55"/>
  <c r="R25" i="55"/>
  <c r="S25" i="55"/>
  <c r="T25" i="55"/>
  <c r="V25" i="55"/>
  <c r="R26" i="55"/>
  <c r="S26" i="55"/>
  <c r="T26" i="55"/>
  <c r="V26" i="55"/>
  <c r="T27" i="55"/>
  <c r="V27" i="55"/>
  <c r="T28" i="55"/>
  <c r="V28" i="55"/>
  <c r="T29" i="55"/>
  <c r="V29" i="55"/>
  <c r="T30" i="55"/>
  <c r="V30" i="55"/>
  <c r="T31" i="55"/>
  <c r="V31" i="55"/>
  <c r="T32" i="55"/>
  <c r="V32" i="55"/>
  <c r="T33" i="55"/>
  <c r="V33" i="55"/>
  <c r="T34" i="55"/>
  <c r="V34" i="55"/>
  <c r="T35" i="55"/>
  <c r="V35" i="55"/>
  <c r="T36" i="55"/>
  <c r="V36" i="55"/>
  <c r="T37" i="55"/>
  <c r="V37" i="55"/>
  <c r="T38" i="55"/>
  <c r="V38" i="55"/>
  <c r="T39" i="55"/>
  <c r="V39" i="55"/>
  <c r="T40" i="55"/>
  <c r="V40" i="55"/>
  <c r="T41" i="55"/>
  <c r="V41" i="55"/>
  <c r="T42" i="55"/>
  <c r="V42" i="55"/>
  <c r="T43" i="55"/>
  <c r="V43" i="55"/>
  <c r="T44" i="55"/>
  <c r="V44" i="55"/>
  <c r="T45" i="55"/>
  <c r="V45" i="55"/>
  <c r="T46" i="55"/>
  <c r="V46" i="55"/>
  <c r="R47" i="55"/>
  <c r="S47" i="55"/>
  <c r="T47" i="55"/>
  <c r="V47" i="55"/>
  <c r="R48" i="55"/>
  <c r="S48" i="55"/>
  <c r="T48" i="55"/>
  <c r="V48" i="55"/>
  <c r="R49" i="55"/>
  <c r="S49" i="55"/>
  <c r="T49" i="55"/>
  <c r="V49" i="55"/>
  <c r="R50" i="55"/>
  <c r="S50" i="55"/>
  <c r="T50" i="55"/>
  <c r="V50" i="55"/>
  <c r="R51" i="55"/>
  <c r="S51" i="55"/>
  <c r="T51" i="55"/>
  <c r="V51" i="55"/>
  <c r="R52" i="55"/>
  <c r="S52" i="55"/>
  <c r="T52" i="55"/>
  <c r="V52" i="55"/>
  <c r="R53" i="55"/>
  <c r="S53" i="55"/>
  <c r="T53" i="55"/>
  <c r="V53" i="55"/>
  <c r="R54" i="55"/>
  <c r="S54" i="55"/>
  <c r="T54" i="55"/>
  <c r="V54" i="55"/>
  <c r="R55" i="55"/>
  <c r="S55" i="55"/>
  <c r="T55" i="55"/>
  <c r="V55" i="55"/>
  <c r="R56" i="55"/>
  <c r="S56" i="55"/>
  <c r="T56" i="55"/>
  <c r="V56" i="55"/>
  <c r="R57" i="55"/>
  <c r="S57" i="55"/>
  <c r="T57" i="55"/>
  <c r="V57" i="55"/>
  <c r="R58" i="55"/>
  <c r="S58" i="55"/>
  <c r="T58" i="55"/>
  <c r="V58" i="55"/>
  <c r="R59" i="55"/>
  <c r="S59" i="55"/>
  <c r="T59" i="55"/>
  <c r="V59" i="55"/>
  <c r="R60" i="55"/>
  <c r="S60" i="55"/>
  <c r="T60" i="55"/>
  <c r="V60" i="55"/>
  <c r="R61" i="55"/>
  <c r="S61" i="55"/>
  <c r="T61" i="55"/>
  <c r="V61" i="55"/>
  <c r="R62" i="55"/>
  <c r="S62" i="55"/>
  <c r="T62" i="55"/>
  <c r="V62" i="55"/>
  <c r="R63" i="55"/>
  <c r="S63" i="55"/>
  <c r="T63" i="55"/>
  <c r="V63" i="55"/>
  <c r="R64" i="55"/>
  <c r="S64" i="55"/>
  <c r="T64" i="55"/>
  <c r="V64" i="55"/>
  <c r="R65" i="55"/>
  <c r="S65" i="55"/>
  <c r="T65" i="55"/>
  <c r="V65" i="55"/>
  <c r="R66" i="55"/>
  <c r="S66" i="55"/>
  <c r="T66" i="55"/>
  <c r="V66" i="55"/>
  <c r="R67" i="55"/>
  <c r="S67" i="55"/>
  <c r="T67" i="55"/>
  <c r="V67" i="55"/>
  <c r="R68" i="55"/>
  <c r="S68" i="55"/>
  <c r="T68" i="55"/>
  <c r="V68" i="55"/>
  <c r="R69" i="55"/>
  <c r="S69" i="55"/>
  <c r="T69" i="55"/>
  <c r="V69" i="55"/>
  <c r="R70" i="55"/>
  <c r="S70" i="55"/>
  <c r="T70" i="55"/>
  <c r="V70" i="55"/>
  <c r="R71" i="55"/>
  <c r="S71" i="55"/>
  <c r="T71" i="55"/>
  <c r="V71" i="55"/>
  <c r="R72" i="55"/>
  <c r="S72" i="55"/>
  <c r="T72" i="55"/>
  <c r="V72" i="55"/>
  <c r="R73" i="55"/>
  <c r="S73" i="55"/>
  <c r="T73" i="55"/>
  <c r="V73" i="55"/>
  <c r="R74" i="55"/>
  <c r="S74" i="55"/>
  <c r="T74" i="55"/>
  <c r="V74" i="55"/>
  <c r="R75" i="55"/>
  <c r="S75" i="55"/>
  <c r="T75" i="55"/>
  <c r="V75" i="55"/>
  <c r="R76" i="55"/>
  <c r="S76" i="55"/>
  <c r="T76" i="55"/>
  <c r="V76" i="55"/>
  <c r="R77" i="55"/>
  <c r="S77" i="55"/>
  <c r="T77" i="55"/>
  <c r="V77" i="55"/>
  <c r="R78" i="55"/>
  <c r="S78" i="55"/>
  <c r="T78" i="55"/>
  <c r="V78" i="55"/>
  <c r="R79" i="55"/>
  <c r="S79" i="55"/>
  <c r="T79" i="55"/>
  <c r="V79" i="55"/>
  <c r="R80" i="55"/>
  <c r="S80" i="55"/>
  <c r="T80" i="55"/>
  <c r="V80" i="55"/>
  <c r="R81" i="55"/>
  <c r="S81" i="55"/>
  <c r="T81" i="55"/>
  <c r="V81" i="55"/>
  <c r="R82" i="55"/>
  <c r="S82" i="55"/>
  <c r="T82" i="55"/>
  <c r="V82" i="55"/>
  <c r="R83" i="55"/>
  <c r="S83" i="55"/>
  <c r="T83" i="55"/>
  <c r="V83" i="55"/>
  <c r="R84" i="55"/>
  <c r="S84" i="55"/>
  <c r="T84" i="55"/>
  <c r="V84" i="55"/>
  <c r="R85" i="55"/>
  <c r="S85" i="55"/>
  <c r="T85" i="55"/>
  <c r="V85" i="55"/>
  <c r="R86" i="55"/>
  <c r="S86" i="55"/>
  <c r="T86" i="55"/>
  <c r="V86" i="55"/>
  <c r="R87" i="55"/>
  <c r="S87" i="55"/>
  <c r="T87" i="55"/>
  <c r="V87" i="55"/>
  <c r="R88" i="55"/>
  <c r="S88" i="55"/>
  <c r="T88" i="55"/>
  <c r="V88" i="55"/>
  <c r="R89" i="55"/>
  <c r="S89" i="55"/>
  <c r="T89" i="55"/>
  <c r="V89" i="55"/>
  <c r="R90" i="55"/>
  <c r="S90" i="55"/>
  <c r="T90" i="55"/>
  <c r="V90" i="55"/>
  <c r="R91" i="55"/>
  <c r="S91" i="55"/>
  <c r="T91" i="55"/>
  <c r="V91" i="55"/>
  <c r="R92" i="55"/>
  <c r="S92" i="55"/>
  <c r="T92" i="55"/>
  <c r="V92" i="55"/>
  <c r="R93" i="55"/>
  <c r="S93" i="55"/>
  <c r="T93" i="55"/>
  <c r="V93" i="55"/>
  <c r="R94" i="55"/>
  <c r="S94" i="55"/>
  <c r="T94" i="55"/>
  <c r="V94" i="55"/>
  <c r="R95" i="55"/>
  <c r="S95" i="55"/>
  <c r="T95" i="55"/>
  <c r="V95" i="55"/>
  <c r="R96" i="55"/>
  <c r="S96" i="55"/>
  <c r="T96" i="55"/>
  <c r="V96" i="55"/>
  <c r="R97" i="55"/>
  <c r="S97" i="55"/>
  <c r="T97" i="55"/>
  <c r="V97" i="55"/>
  <c r="R98" i="55"/>
  <c r="S98" i="55"/>
  <c r="T98" i="55"/>
  <c r="V98" i="55"/>
  <c r="R99" i="55"/>
  <c r="S99" i="55"/>
  <c r="T99" i="55"/>
  <c r="V99" i="55"/>
  <c r="R100" i="55"/>
  <c r="S100" i="55"/>
  <c r="T100" i="55"/>
  <c r="V100" i="55"/>
  <c r="R101" i="55"/>
  <c r="S101" i="55"/>
  <c r="T101" i="55"/>
  <c r="V101" i="55"/>
  <c r="R102" i="55"/>
  <c r="S102" i="55"/>
  <c r="T102" i="55"/>
  <c r="V102" i="55"/>
  <c r="R103" i="55"/>
  <c r="S103" i="55"/>
  <c r="T103" i="55"/>
  <c r="V103" i="55"/>
  <c r="R104" i="55"/>
  <c r="S104" i="55"/>
  <c r="T104" i="55"/>
  <c r="V104" i="55"/>
  <c r="R105" i="55"/>
  <c r="S105" i="55"/>
  <c r="T105" i="55"/>
  <c r="V105" i="55"/>
  <c r="R106" i="55"/>
  <c r="S106" i="55"/>
  <c r="T106" i="55"/>
  <c r="V106" i="55"/>
  <c r="R107" i="55"/>
  <c r="S107" i="55"/>
  <c r="T107" i="55"/>
  <c r="V107" i="55"/>
  <c r="R108" i="55"/>
  <c r="S108" i="55"/>
  <c r="T108" i="55"/>
  <c r="V108" i="55"/>
  <c r="R109" i="55"/>
  <c r="S109" i="55"/>
  <c r="T109" i="55"/>
  <c r="V109" i="55"/>
  <c r="R110" i="55"/>
  <c r="S110" i="55"/>
  <c r="T110" i="55"/>
  <c r="V110" i="55"/>
  <c r="R111" i="55"/>
  <c r="S111" i="55"/>
  <c r="T111" i="55"/>
  <c r="V111" i="55"/>
  <c r="R112" i="55"/>
  <c r="S112" i="55"/>
  <c r="T112" i="55"/>
  <c r="V112" i="55"/>
  <c r="R113" i="55"/>
  <c r="S113" i="55"/>
  <c r="T113" i="55"/>
  <c r="V113" i="55"/>
  <c r="R114" i="55"/>
  <c r="S114" i="55"/>
  <c r="T114" i="55"/>
  <c r="V114" i="55"/>
  <c r="R115" i="55"/>
  <c r="S115" i="55"/>
  <c r="T115" i="55"/>
  <c r="V115" i="55"/>
  <c r="R116" i="55"/>
  <c r="S116" i="55"/>
  <c r="T116" i="55"/>
  <c r="V116" i="55"/>
  <c r="R117" i="55"/>
  <c r="S117" i="55"/>
  <c r="T117" i="55"/>
  <c r="V117" i="55"/>
  <c r="R118" i="55"/>
  <c r="S118" i="55"/>
  <c r="T118" i="55"/>
  <c r="V118" i="55"/>
  <c r="R119" i="55"/>
  <c r="S119" i="55"/>
  <c r="T119" i="55"/>
  <c r="V119" i="55"/>
  <c r="R120" i="55"/>
  <c r="S120" i="55"/>
  <c r="T120" i="55"/>
  <c r="V120" i="55"/>
  <c r="R121" i="55"/>
  <c r="S121" i="55"/>
  <c r="T121" i="55"/>
  <c r="V121" i="55"/>
  <c r="R122" i="55"/>
  <c r="S122" i="55"/>
  <c r="T122" i="55"/>
  <c r="V122" i="55"/>
  <c r="R123" i="55"/>
  <c r="S123" i="55"/>
  <c r="T123" i="55"/>
  <c r="V123" i="55"/>
  <c r="R124" i="55"/>
  <c r="S124" i="55"/>
  <c r="T124" i="55"/>
  <c r="V124" i="55"/>
  <c r="R125" i="55"/>
  <c r="S125" i="55"/>
  <c r="T125" i="55"/>
  <c r="V125" i="55"/>
  <c r="R126" i="55"/>
  <c r="S126" i="55"/>
  <c r="T126" i="55"/>
  <c r="V126" i="55"/>
  <c r="R127" i="55"/>
  <c r="S127" i="55"/>
  <c r="T127" i="55"/>
  <c r="V127" i="55"/>
  <c r="R128" i="55"/>
  <c r="S128" i="55"/>
  <c r="T128" i="55"/>
  <c r="V128" i="55"/>
  <c r="R129" i="55"/>
  <c r="S129" i="55"/>
  <c r="T129" i="55"/>
  <c r="V129" i="55"/>
  <c r="R130" i="55"/>
  <c r="S130" i="55"/>
  <c r="T130" i="55"/>
  <c r="V130" i="55"/>
  <c r="R131" i="55"/>
  <c r="S131" i="55"/>
  <c r="T131" i="55"/>
  <c r="V131" i="55"/>
  <c r="R132" i="55"/>
  <c r="S132" i="55"/>
  <c r="T132" i="55"/>
  <c r="V132" i="55"/>
  <c r="R133" i="55"/>
  <c r="S133" i="55"/>
  <c r="T133" i="55"/>
  <c r="V133" i="55"/>
  <c r="R134" i="55"/>
  <c r="S134" i="55"/>
  <c r="T134" i="55"/>
  <c r="V134" i="55"/>
  <c r="R135" i="55"/>
  <c r="S135" i="55"/>
  <c r="T135" i="55"/>
  <c r="V135" i="55"/>
  <c r="R136" i="55"/>
  <c r="S136" i="55"/>
  <c r="T136" i="55"/>
  <c r="V136" i="55"/>
  <c r="R137" i="55"/>
  <c r="S137" i="55"/>
  <c r="T137" i="55"/>
  <c r="V137" i="55"/>
  <c r="R138" i="55"/>
  <c r="S138" i="55"/>
  <c r="T138" i="55"/>
  <c r="V138" i="55"/>
  <c r="R139" i="55"/>
  <c r="S139" i="55"/>
  <c r="T139" i="55"/>
  <c r="V139" i="55"/>
  <c r="R140" i="55"/>
  <c r="S140" i="55"/>
  <c r="T140" i="55"/>
  <c r="V140" i="55"/>
  <c r="R141" i="55"/>
  <c r="S141" i="55"/>
  <c r="T141" i="55"/>
  <c r="V141" i="55"/>
  <c r="R142" i="55"/>
  <c r="S142" i="55"/>
  <c r="T142" i="55"/>
  <c r="V142" i="55"/>
  <c r="R143" i="55"/>
  <c r="S143" i="55"/>
  <c r="T143" i="55"/>
  <c r="V143" i="55"/>
  <c r="R144" i="55"/>
  <c r="S144" i="55"/>
  <c r="T144" i="55"/>
  <c r="V144" i="55"/>
  <c r="R145" i="55"/>
  <c r="S145" i="55"/>
  <c r="T145" i="55"/>
  <c r="V145" i="55"/>
  <c r="R146" i="55"/>
  <c r="S146" i="55"/>
  <c r="T146" i="55"/>
  <c r="V146" i="55"/>
  <c r="R147" i="55"/>
  <c r="S147" i="55"/>
  <c r="T147" i="55"/>
  <c r="V147" i="55"/>
  <c r="R148" i="55"/>
  <c r="S148" i="55"/>
  <c r="T148" i="55"/>
  <c r="V148" i="55"/>
  <c r="R149" i="55"/>
  <c r="S149" i="55"/>
  <c r="T149" i="55"/>
  <c r="V149" i="55"/>
  <c r="R150" i="55"/>
  <c r="S150" i="55"/>
  <c r="T150" i="55"/>
  <c r="V150" i="55"/>
  <c r="R151" i="55"/>
  <c r="S151" i="55"/>
  <c r="T151" i="55"/>
  <c r="V151" i="55"/>
  <c r="R152" i="55"/>
  <c r="S152" i="55"/>
  <c r="T152" i="55"/>
  <c r="V152" i="55"/>
  <c r="R153" i="55"/>
  <c r="S153" i="55"/>
  <c r="T153" i="55"/>
  <c r="V153" i="55"/>
  <c r="R154" i="55"/>
  <c r="S154" i="55"/>
  <c r="T154" i="55"/>
  <c r="V154" i="55"/>
  <c r="T155" i="55"/>
  <c r="V155" i="55"/>
  <c r="T156" i="55"/>
  <c r="V156" i="55"/>
  <c r="T157" i="55"/>
  <c r="V157" i="55"/>
  <c r="T158" i="55"/>
  <c r="V158" i="55"/>
  <c r="T159" i="55"/>
  <c r="V159" i="55"/>
  <c r="T160" i="55"/>
  <c r="V160" i="55"/>
  <c r="T161" i="55"/>
  <c r="V161" i="55"/>
  <c r="T162" i="55"/>
  <c r="V162" i="55"/>
  <c r="T163" i="55"/>
  <c r="V163" i="55"/>
  <c r="T164" i="55"/>
  <c r="V164" i="55"/>
  <c r="T165" i="55"/>
  <c r="V165" i="55"/>
  <c r="T166" i="55"/>
  <c r="V166" i="55"/>
  <c r="T167" i="55"/>
  <c r="V167" i="55"/>
  <c r="R168" i="55"/>
  <c r="S168" i="55"/>
  <c r="T168" i="55"/>
  <c r="V168" i="55"/>
  <c r="R169" i="55"/>
  <c r="S169" i="55"/>
  <c r="T169" i="55"/>
  <c r="V169" i="55"/>
  <c r="R170" i="55"/>
  <c r="S170" i="55"/>
  <c r="T170" i="55"/>
  <c r="V170" i="55"/>
  <c r="R171" i="55"/>
  <c r="S171" i="55"/>
  <c r="T171" i="55"/>
  <c r="V171" i="55"/>
  <c r="R172" i="55"/>
  <c r="S172" i="55"/>
  <c r="T172" i="55"/>
  <c r="V172" i="55"/>
  <c r="R173" i="55"/>
  <c r="S173" i="55"/>
  <c r="T173" i="55"/>
  <c r="V173" i="55"/>
  <c r="R174" i="55"/>
  <c r="S174" i="55"/>
  <c r="T174" i="55"/>
  <c r="V174" i="55"/>
  <c r="R175" i="55"/>
  <c r="S175" i="55"/>
  <c r="T175" i="55"/>
  <c r="V175" i="55"/>
  <c r="R176" i="55"/>
  <c r="S176" i="55"/>
  <c r="T176" i="55"/>
  <c r="V176" i="55"/>
  <c r="R177" i="55"/>
  <c r="S177" i="55"/>
  <c r="T177" i="55"/>
  <c r="V177" i="55"/>
  <c r="R178" i="55"/>
  <c r="S178" i="55"/>
  <c r="T178" i="55"/>
  <c r="V178" i="55"/>
  <c r="R179" i="55"/>
  <c r="S179" i="55"/>
  <c r="T179" i="55"/>
  <c r="V179" i="55"/>
  <c r="R180" i="55"/>
  <c r="S180" i="55"/>
  <c r="T180" i="55"/>
  <c r="V180" i="55"/>
  <c r="R181" i="55"/>
  <c r="S181" i="55"/>
  <c r="T181" i="55"/>
  <c r="V181" i="55"/>
  <c r="R182" i="55"/>
  <c r="S182" i="55"/>
  <c r="T182" i="55"/>
  <c r="V182" i="55"/>
  <c r="R183" i="55"/>
  <c r="S183" i="55"/>
  <c r="T183" i="55"/>
  <c r="V183" i="55"/>
  <c r="R184" i="55"/>
  <c r="S184" i="55"/>
  <c r="T184" i="55"/>
  <c r="V184" i="55"/>
  <c r="R185" i="55"/>
  <c r="S185" i="55"/>
  <c r="T185" i="55"/>
  <c r="V185" i="55"/>
  <c r="R186" i="55"/>
  <c r="S186" i="55"/>
  <c r="T186" i="55"/>
  <c r="V186" i="55"/>
  <c r="R187" i="55"/>
  <c r="S187" i="55"/>
  <c r="T187" i="55"/>
  <c r="V187" i="55"/>
  <c r="R188" i="55"/>
  <c r="S188" i="55"/>
  <c r="T188" i="55"/>
  <c r="V188" i="55"/>
  <c r="R189" i="55"/>
  <c r="S189" i="55"/>
  <c r="T189" i="55"/>
  <c r="V189" i="55"/>
  <c r="R190" i="55"/>
  <c r="S190" i="55"/>
  <c r="T190" i="55"/>
  <c r="V190" i="55"/>
  <c r="R191" i="55"/>
  <c r="S191" i="55"/>
  <c r="T191" i="55"/>
  <c r="V191" i="55"/>
  <c r="R192" i="55"/>
  <c r="S192" i="55"/>
  <c r="T192" i="55"/>
  <c r="V192" i="55"/>
  <c r="R193" i="55"/>
  <c r="S193" i="55"/>
  <c r="T193" i="55"/>
  <c r="V193" i="55"/>
  <c r="R194" i="55"/>
  <c r="S194" i="55"/>
  <c r="T194" i="55"/>
  <c r="V194" i="55"/>
  <c r="R195" i="55"/>
  <c r="S195" i="55"/>
  <c r="T195" i="55"/>
  <c r="V195" i="55"/>
  <c r="R196" i="55"/>
  <c r="S196" i="55"/>
  <c r="T196" i="55"/>
  <c r="V196" i="55"/>
  <c r="R197" i="55"/>
  <c r="S197" i="55"/>
  <c r="T197" i="55"/>
  <c r="V197" i="55"/>
  <c r="R198" i="55"/>
  <c r="S198" i="55"/>
  <c r="T198" i="55"/>
  <c r="V198" i="55"/>
  <c r="R199" i="55"/>
  <c r="S199" i="55"/>
  <c r="T199" i="55"/>
  <c r="V199" i="55"/>
  <c r="R200" i="55"/>
  <c r="S200" i="55"/>
  <c r="T200" i="55"/>
  <c r="V200" i="55"/>
  <c r="R201" i="55"/>
  <c r="S201" i="55"/>
  <c r="T201" i="55"/>
  <c r="V201" i="55"/>
  <c r="R202" i="55"/>
  <c r="S202" i="55"/>
  <c r="T202" i="55"/>
  <c r="V202" i="55"/>
  <c r="R203" i="55"/>
  <c r="S203" i="55"/>
  <c r="T203" i="55"/>
  <c r="V203" i="55"/>
  <c r="R204" i="55"/>
  <c r="S204" i="55"/>
  <c r="T204" i="55"/>
  <c r="V204" i="55"/>
  <c r="R205" i="55"/>
  <c r="S205" i="55"/>
  <c r="T205" i="55"/>
  <c r="V205" i="55"/>
  <c r="R206" i="55"/>
  <c r="S206" i="55"/>
  <c r="T206" i="55"/>
  <c r="V206" i="55"/>
  <c r="R207" i="55"/>
  <c r="S207" i="55"/>
  <c r="T207" i="55"/>
  <c r="V207" i="55"/>
  <c r="R208" i="55"/>
  <c r="S208" i="55"/>
  <c r="T208" i="55"/>
  <c r="V208" i="55"/>
  <c r="R209" i="55"/>
  <c r="S209" i="55"/>
  <c r="T209" i="55"/>
  <c r="V209" i="55"/>
  <c r="R210" i="55"/>
  <c r="S210" i="55"/>
  <c r="T210" i="55"/>
  <c r="V210" i="55"/>
  <c r="R211" i="55"/>
  <c r="S211" i="55"/>
  <c r="T211" i="55"/>
  <c r="V211" i="55"/>
  <c r="R212" i="55"/>
  <c r="S212" i="55"/>
  <c r="T212" i="55"/>
  <c r="V212" i="55"/>
  <c r="R213" i="55"/>
  <c r="S213" i="55"/>
  <c r="T213" i="55"/>
  <c r="V213" i="55"/>
  <c r="R214" i="55"/>
  <c r="S214" i="55"/>
  <c r="T214" i="55"/>
  <c r="V214" i="55"/>
  <c r="R215" i="55"/>
  <c r="S215" i="55"/>
  <c r="T215" i="55"/>
  <c r="V215" i="55"/>
  <c r="R216" i="55"/>
  <c r="S216" i="55"/>
  <c r="T216" i="55"/>
  <c r="V216" i="55"/>
  <c r="R217" i="55"/>
  <c r="S217" i="55"/>
  <c r="T217" i="55"/>
  <c r="V217" i="55"/>
  <c r="R218" i="55"/>
  <c r="S218" i="55"/>
  <c r="T218" i="55"/>
  <c r="V218" i="55"/>
  <c r="R219" i="55"/>
  <c r="S219" i="55"/>
  <c r="T219" i="55"/>
  <c r="V219" i="55"/>
  <c r="R220" i="55"/>
  <c r="S220" i="55"/>
  <c r="T220" i="55"/>
  <c r="V220" i="55"/>
  <c r="R221" i="55"/>
  <c r="S221" i="55"/>
  <c r="T221" i="55"/>
  <c r="V221" i="55"/>
  <c r="R222" i="55"/>
  <c r="S222" i="55"/>
  <c r="T222" i="55"/>
  <c r="V222" i="55"/>
  <c r="R223" i="55"/>
  <c r="S223" i="55"/>
  <c r="T223" i="55"/>
  <c r="V223" i="55"/>
  <c r="R224" i="55"/>
  <c r="S224" i="55"/>
  <c r="T224" i="55"/>
  <c r="V224" i="55"/>
  <c r="R225" i="55"/>
  <c r="S225" i="55"/>
  <c r="T225" i="55"/>
  <c r="V225" i="55"/>
  <c r="R226" i="55"/>
  <c r="S226" i="55"/>
  <c r="T226" i="55"/>
  <c r="V226" i="55"/>
  <c r="R227" i="55"/>
  <c r="S227" i="55"/>
  <c r="T227" i="55"/>
  <c r="V227" i="55"/>
  <c r="R228" i="55"/>
  <c r="S228" i="55"/>
  <c r="T228" i="55"/>
  <c r="V228" i="55"/>
  <c r="R229" i="55"/>
  <c r="S229" i="55"/>
  <c r="T229" i="55"/>
  <c r="V229" i="55"/>
  <c r="R230" i="55"/>
  <c r="S230" i="55"/>
  <c r="T230" i="55"/>
  <c r="V230" i="55"/>
  <c r="R231" i="55"/>
  <c r="S231" i="55"/>
  <c r="T231" i="55"/>
  <c r="V231" i="55"/>
  <c r="R232" i="55"/>
  <c r="S232" i="55"/>
  <c r="T232" i="55"/>
  <c r="V232" i="55"/>
  <c r="R233" i="55"/>
  <c r="S233" i="55"/>
  <c r="T233" i="55"/>
  <c r="V233" i="55"/>
  <c r="R234" i="55"/>
  <c r="S234" i="55"/>
  <c r="T234" i="55"/>
  <c r="V234" i="55"/>
  <c r="R235" i="55"/>
  <c r="S235" i="55"/>
  <c r="T235" i="55"/>
  <c r="V235" i="55"/>
  <c r="R236" i="55"/>
  <c r="S236" i="55"/>
  <c r="T236" i="55"/>
  <c r="V236" i="55"/>
  <c r="R237" i="55"/>
  <c r="S237" i="55"/>
  <c r="T237" i="55"/>
  <c r="V237" i="55"/>
  <c r="R238" i="55"/>
  <c r="S238" i="55"/>
  <c r="T238" i="55"/>
  <c r="V238" i="55"/>
  <c r="R239" i="55"/>
  <c r="S239" i="55"/>
  <c r="T239" i="55"/>
  <c r="V239" i="55"/>
  <c r="R240" i="55"/>
  <c r="S240" i="55"/>
  <c r="T240" i="55"/>
  <c r="V240" i="55"/>
  <c r="R241" i="55"/>
  <c r="S241" i="55"/>
  <c r="T241" i="55"/>
  <c r="V241" i="55"/>
  <c r="R242" i="55"/>
  <c r="S242" i="55"/>
  <c r="T242" i="55"/>
  <c r="V242" i="55"/>
  <c r="R243" i="55"/>
  <c r="S243" i="55"/>
  <c r="T243" i="55"/>
  <c r="V243" i="55"/>
  <c r="R244" i="55"/>
  <c r="S244" i="55"/>
  <c r="T244" i="55"/>
  <c r="V244" i="55"/>
  <c r="R245" i="55"/>
  <c r="S245" i="55"/>
  <c r="T245" i="55"/>
  <c r="V245" i="55"/>
  <c r="R246" i="55"/>
  <c r="S246" i="55"/>
  <c r="T246" i="55"/>
  <c r="V246" i="55"/>
  <c r="R247" i="55"/>
  <c r="S247" i="55"/>
  <c r="T247" i="55"/>
  <c r="V247" i="55"/>
  <c r="R248" i="55"/>
  <c r="S248" i="55"/>
  <c r="T248" i="55"/>
  <c r="V248" i="55"/>
  <c r="R249" i="55"/>
  <c r="S249" i="55"/>
  <c r="T249" i="55"/>
  <c r="V249" i="55"/>
  <c r="R250" i="55"/>
  <c r="S250" i="55"/>
  <c r="T250" i="55"/>
  <c r="V250" i="55"/>
  <c r="R251" i="55"/>
  <c r="S251" i="55"/>
  <c r="T251" i="55"/>
  <c r="V251" i="55"/>
  <c r="R252" i="55"/>
  <c r="S252" i="55"/>
  <c r="T252" i="55"/>
  <c r="V252" i="55"/>
  <c r="R253" i="55"/>
  <c r="S253" i="55"/>
  <c r="T253" i="55"/>
  <c r="V253" i="55"/>
  <c r="R254" i="55"/>
  <c r="S254" i="55"/>
  <c r="T254" i="55"/>
  <c r="V254" i="55"/>
  <c r="R255" i="55"/>
  <c r="S255" i="55"/>
  <c r="T255" i="55"/>
  <c r="V255" i="55"/>
  <c r="R256" i="55"/>
  <c r="S256" i="55"/>
  <c r="T256" i="55"/>
  <c r="V256" i="55"/>
  <c r="R257" i="55"/>
  <c r="S257" i="55"/>
  <c r="T257" i="55"/>
  <c r="V257" i="55"/>
  <c r="R258" i="55"/>
  <c r="S258" i="55"/>
  <c r="T258" i="55"/>
  <c r="V258" i="55"/>
  <c r="R259" i="55"/>
  <c r="S259" i="55"/>
  <c r="T259" i="55"/>
  <c r="V259" i="55"/>
  <c r="R260" i="55"/>
  <c r="S260" i="55"/>
  <c r="T260" i="55"/>
  <c r="V260" i="55"/>
  <c r="R261" i="55"/>
  <c r="S261" i="55"/>
  <c r="T261" i="55"/>
  <c r="V261" i="55"/>
  <c r="R262" i="55"/>
  <c r="S262" i="55"/>
  <c r="T262" i="55"/>
  <c r="V262" i="55"/>
  <c r="R263" i="55"/>
  <c r="S263" i="55"/>
  <c r="T263" i="55"/>
  <c r="V263" i="55"/>
  <c r="R264" i="55"/>
  <c r="S264" i="55"/>
  <c r="T264" i="55"/>
  <c r="V264" i="55"/>
  <c r="R265" i="55"/>
  <c r="S265" i="55"/>
  <c r="T265" i="55"/>
  <c r="V265" i="55"/>
  <c r="R266" i="55"/>
  <c r="S266" i="55"/>
  <c r="T266" i="55"/>
  <c r="V266" i="55"/>
  <c r="R267" i="55"/>
  <c r="S267" i="55"/>
  <c r="T267" i="55"/>
  <c r="V267" i="55"/>
  <c r="R268" i="55"/>
  <c r="S268" i="55"/>
  <c r="T268" i="55"/>
  <c r="V268" i="55"/>
  <c r="R269" i="55"/>
  <c r="S269" i="55"/>
  <c r="T269" i="55"/>
  <c r="V269" i="55"/>
  <c r="R270" i="55"/>
  <c r="S270" i="55"/>
  <c r="T270" i="55"/>
  <c r="V270" i="55"/>
  <c r="R271" i="55"/>
  <c r="S271" i="55"/>
  <c r="T271" i="55"/>
  <c r="V271" i="55"/>
  <c r="R272" i="55"/>
  <c r="S272" i="55"/>
  <c r="T272" i="55"/>
  <c r="V272" i="55"/>
  <c r="R273" i="55"/>
  <c r="S273" i="55"/>
  <c r="T273" i="55"/>
  <c r="V273" i="55"/>
  <c r="R274" i="55"/>
  <c r="S274" i="55"/>
  <c r="T274" i="55"/>
  <c r="V274" i="55"/>
  <c r="R275" i="55"/>
  <c r="S275" i="55"/>
  <c r="T275" i="55"/>
  <c r="V275" i="55"/>
  <c r="R276" i="55"/>
  <c r="S276" i="55"/>
  <c r="T276" i="55"/>
  <c r="V276" i="55"/>
  <c r="R277" i="55"/>
  <c r="S277" i="55"/>
  <c r="T277" i="55"/>
  <c r="V277" i="55"/>
  <c r="R278" i="55"/>
  <c r="S278" i="55"/>
  <c r="T278" i="55"/>
  <c r="V278" i="55"/>
  <c r="G2" i="97"/>
  <c r="P2" i="97"/>
  <c r="G3" i="97"/>
  <c r="P3" i="97"/>
  <c r="P4" i="97"/>
  <c r="J10" i="97"/>
  <c r="AA10" i="97"/>
  <c r="I11" i="97"/>
  <c r="L24" i="97" s="1"/>
  <c r="J11" i="97"/>
  <c r="K11" i="97"/>
  <c r="AA11" i="97"/>
  <c r="I12" i="97"/>
  <c r="N25" i="97" s="1"/>
  <c r="J12" i="97"/>
  <c r="K12" i="97"/>
  <c r="AA12" i="97"/>
  <c r="I13" i="97"/>
  <c r="P26" i="97" s="1"/>
  <c r="J13" i="97"/>
  <c r="K13" i="97"/>
  <c r="AA13" i="97"/>
  <c r="I14" i="97"/>
  <c r="L27" i="97" s="1"/>
  <c r="J14" i="97"/>
  <c r="K14" i="97"/>
  <c r="AA14" i="97"/>
  <c r="I15" i="97"/>
  <c r="T41" i="97" s="1"/>
  <c r="J15" i="97"/>
  <c r="K15" i="97"/>
  <c r="AA15" i="97"/>
  <c r="I16" i="97"/>
  <c r="N29" i="97" s="1"/>
  <c r="J16" i="97"/>
  <c r="K16" i="97"/>
  <c r="AA16" i="97"/>
  <c r="I17" i="97"/>
  <c r="T17" i="97" s="1"/>
  <c r="J17" i="97"/>
  <c r="K17" i="97"/>
  <c r="I18" i="97"/>
  <c r="N31" i="97" s="1"/>
  <c r="J18" i="97"/>
  <c r="H31" i="97" s="1"/>
  <c r="K18" i="97"/>
  <c r="I19" i="97"/>
  <c r="P32" i="97" s="1"/>
  <c r="J19" i="97"/>
  <c r="K19" i="97"/>
  <c r="S23" i="97"/>
  <c r="AA23" i="97"/>
  <c r="S24" i="97"/>
  <c r="AA24" i="97"/>
  <c r="S25" i="97"/>
  <c r="AA25" i="97"/>
  <c r="S26" i="97"/>
  <c r="U26" i="97"/>
  <c r="AA26" i="97"/>
  <c r="S27" i="97"/>
  <c r="AA27" i="97"/>
  <c r="S28" i="97"/>
  <c r="AA28" i="97"/>
  <c r="S29" i="97"/>
  <c r="AA29" i="97"/>
  <c r="S30" i="97"/>
  <c r="AA30" i="97"/>
  <c r="S31" i="97"/>
  <c r="S32" i="97"/>
  <c r="I39" i="97"/>
  <c r="I42" i="97"/>
  <c r="AA50" i="97"/>
  <c r="AA51" i="97"/>
  <c r="AA52" i="97"/>
  <c r="B6" i="27"/>
  <c r="J10" i="27"/>
  <c r="L10" i="27"/>
  <c r="Y10" i="27" s="1"/>
  <c r="N10" i="27"/>
  <c r="AA10" i="27" s="1"/>
  <c r="P10" i="27"/>
  <c r="X10" i="27"/>
  <c r="Z10" i="27"/>
  <c r="J11" i="27"/>
  <c r="L11" i="27"/>
  <c r="Y11" i="27" s="1"/>
  <c r="N11" i="27"/>
  <c r="AA11" i="27" s="1"/>
  <c r="P11" i="27"/>
  <c r="X11" i="27"/>
  <c r="Z11" i="27"/>
  <c r="J12" i="27"/>
  <c r="L12" i="27"/>
  <c r="Y12" i="27" s="1"/>
  <c r="N12" i="27"/>
  <c r="P12" i="27"/>
  <c r="X12" i="27"/>
  <c r="Z12" i="27"/>
  <c r="AA12" i="27"/>
  <c r="J13" i="27"/>
  <c r="L13" i="27"/>
  <c r="N13" i="27"/>
  <c r="AA13" i="27" s="1"/>
  <c r="P13" i="27"/>
  <c r="X13" i="27"/>
  <c r="Y13" i="27"/>
  <c r="Z13" i="27"/>
  <c r="J14" i="27"/>
  <c r="L14" i="27"/>
  <c r="N14" i="27"/>
  <c r="AA14" i="27" s="1"/>
  <c r="P14" i="27"/>
  <c r="X14" i="27"/>
  <c r="Y14" i="27"/>
  <c r="Z14" i="27"/>
  <c r="J15" i="27"/>
  <c r="L15" i="27"/>
  <c r="N15" i="27"/>
  <c r="AA15" i="27" s="1"/>
  <c r="P15" i="27"/>
  <c r="X15" i="27"/>
  <c r="Y15" i="27"/>
  <c r="Z15" i="27"/>
  <c r="J16" i="27"/>
  <c r="L16" i="27"/>
  <c r="N16" i="27"/>
  <c r="AA16" i="27" s="1"/>
  <c r="P16" i="27"/>
  <c r="X16" i="27"/>
  <c r="Y16" i="27"/>
  <c r="Z16" i="27"/>
  <c r="J17" i="27"/>
  <c r="L17" i="27"/>
  <c r="Y17" i="27" s="1"/>
  <c r="N17" i="27"/>
  <c r="AA17" i="27" s="1"/>
  <c r="P17" i="27"/>
  <c r="X17" i="27"/>
  <c r="Z17" i="27"/>
  <c r="J18" i="27"/>
  <c r="L18" i="27"/>
  <c r="N18" i="27"/>
  <c r="AA18" i="27" s="1"/>
  <c r="P18" i="27"/>
  <c r="X18" i="27"/>
  <c r="Y18" i="27"/>
  <c r="Z18" i="27"/>
  <c r="J19" i="27"/>
  <c r="L19" i="27"/>
  <c r="N19" i="27"/>
  <c r="AA19" i="27" s="1"/>
  <c r="P19" i="27"/>
  <c r="X19" i="27"/>
  <c r="Y19" i="27"/>
  <c r="Z19" i="27"/>
  <c r="G20" i="27"/>
  <c r="G24" i="27"/>
  <c r="P24" i="27" s="1"/>
  <c r="H24" i="27"/>
  <c r="I24" i="27"/>
  <c r="X24" i="27"/>
  <c r="Z24" i="27"/>
  <c r="G25" i="27"/>
  <c r="L25" i="27" s="1"/>
  <c r="Y25" i="27" s="1"/>
  <c r="H25" i="27"/>
  <c r="I25" i="27"/>
  <c r="X25" i="27"/>
  <c r="Z25" i="27"/>
  <c r="G26" i="27"/>
  <c r="L26" i="27" s="1"/>
  <c r="Y26" i="27" s="1"/>
  <c r="H26" i="27"/>
  <c r="I26" i="27"/>
  <c r="X26" i="27"/>
  <c r="Z26" i="27"/>
  <c r="G27" i="27"/>
  <c r="P27" i="27" s="1"/>
  <c r="H27" i="27"/>
  <c r="I27" i="27"/>
  <c r="X27" i="27"/>
  <c r="Z27" i="27"/>
  <c r="G28" i="27"/>
  <c r="P28" i="27" s="1"/>
  <c r="H28" i="27"/>
  <c r="I28" i="27"/>
  <c r="X28" i="27"/>
  <c r="Z28" i="27"/>
  <c r="G29" i="27"/>
  <c r="P29" i="27" s="1"/>
  <c r="H29" i="27"/>
  <c r="I29" i="27"/>
  <c r="X29" i="27"/>
  <c r="Z29" i="27"/>
  <c r="G30" i="27"/>
  <c r="H30" i="27"/>
  <c r="I30" i="27"/>
  <c r="X30" i="27"/>
  <c r="Z30" i="27"/>
  <c r="G31" i="27"/>
  <c r="H31" i="27"/>
  <c r="I31" i="27"/>
  <c r="X31" i="27"/>
  <c r="Z31" i="27"/>
  <c r="Y33" i="27"/>
  <c r="H33" i="27"/>
  <c r="I33" i="27"/>
  <c r="X33" i="27"/>
  <c r="Z33" i="27"/>
  <c r="G37" i="27"/>
  <c r="J37" i="27" s="1"/>
  <c r="H37" i="27"/>
  <c r="I37" i="27"/>
  <c r="O37" i="27"/>
  <c r="X37" i="27"/>
  <c r="Z37" i="27"/>
  <c r="G38" i="27"/>
  <c r="J38" i="27" s="1"/>
  <c r="H38" i="27"/>
  <c r="I38" i="27"/>
  <c r="O38" i="27"/>
  <c r="X38" i="27"/>
  <c r="Z38" i="27"/>
  <c r="G39" i="27"/>
  <c r="J39" i="27" s="1"/>
  <c r="H39" i="27"/>
  <c r="I39" i="27"/>
  <c r="O39" i="27"/>
  <c r="X39" i="27"/>
  <c r="Z39" i="27"/>
  <c r="G40" i="27"/>
  <c r="J40" i="27" s="1"/>
  <c r="H40" i="27"/>
  <c r="I40" i="27"/>
  <c r="O40" i="27"/>
  <c r="X40" i="27"/>
  <c r="Z40" i="27"/>
  <c r="G41" i="27"/>
  <c r="J41" i="27" s="1"/>
  <c r="H41" i="27"/>
  <c r="I41" i="27"/>
  <c r="O41" i="27"/>
  <c r="X41" i="27"/>
  <c r="Z41" i="27"/>
  <c r="G42" i="27"/>
  <c r="J42" i="27" s="1"/>
  <c r="H42" i="27"/>
  <c r="I42" i="27"/>
  <c r="O42" i="27"/>
  <c r="X42" i="27"/>
  <c r="Z42" i="27"/>
  <c r="G43" i="27"/>
  <c r="J43" i="27" s="1"/>
  <c r="H43" i="27"/>
  <c r="I43" i="27"/>
  <c r="O43" i="27"/>
  <c r="X43" i="27"/>
  <c r="Z43" i="27"/>
  <c r="G44" i="27"/>
  <c r="Q44" i="27" s="1"/>
  <c r="H44" i="27"/>
  <c r="I44" i="27"/>
  <c r="O44" i="27"/>
  <c r="X44" i="27"/>
  <c r="Z44" i="27"/>
  <c r="G45" i="27"/>
  <c r="L45" i="27" s="1"/>
  <c r="Y45" i="27" s="1"/>
  <c r="H45" i="27"/>
  <c r="I45" i="27"/>
  <c r="O45" i="27"/>
  <c r="X45" i="27"/>
  <c r="Z45" i="27"/>
  <c r="I6" i="1"/>
  <c r="V6" i="1"/>
  <c r="X6" i="1"/>
  <c r="T7" i="1"/>
  <c r="V7" i="1"/>
  <c r="C9" i="1"/>
  <c r="L9" i="1"/>
  <c r="Y9" i="1"/>
  <c r="AA9" i="1" s="1"/>
  <c r="C10" i="1"/>
  <c r="L10" i="1"/>
  <c r="Y10" i="1"/>
  <c r="Z10" i="1" s="1"/>
  <c r="C11" i="1"/>
  <c r="L11" i="1"/>
  <c r="Y11" i="1"/>
  <c r="C12" i="1"/>
  <c r="L12" i="1"/>
  <c r="Y12" i="1"/>
  <c r="AA12" i="1" s="1"/>
  <c r="C13" i="1"/>
  <c r="L13" i="1"/>
  <c r="Y13" i="1"/>
  <c r="Z13" i="1" s="1"/>
  <c r="C14" i="1"/>
  <c r="L14" i="1"/>
  <c r="Y14" i="1"/>
  <c r="Z14" i="1" s="1"/>
  <c r="AB14" i="1" s="1"/>
  <c r="AD14" i="1" s="1"/>
  <c r="C15" i="1"/>
  <c r="L15" i="1"/>
  <c r="Y15" i="1"/>
  <c r="AA15" i="1" s="1"/>
  <c r="AC15" i="1" s="1"/>
  <c r="AE15" i="1" s="1"/>
  <c r="C16" i="1"/>
  <c r="L16" i="1"/>
  <c r="Y16" i="1"/>
  <c r="Z16" i="1" s="1"/>
  <c r="AB16" i="1" s="1"/>
  <c r="AD16" i="1" s="1"/>
  <c r="C17" i="1"/>
  <c r="L17" i="1"/>
  <c r="Y17" i="1"/>
  <c r="Z17" i="1" s="1"/>
  <c r="AB17" i="1" s="1"/>
  <c r="AD17" i="1" s="1"/>
  <c r="C18" i="1"/>
  <c r="L18" i="1"/>
  <c r="Y18" i="1"/>
  <c r="Z18" i="1" s="1"/>
  <c r="C19" i="1"/>
  <c r="Y19" i="1"/>
  <c r="C20" i="1"/>
  <c r="L20" i="1"/>
  <c r="Y20" i="1"/>
  <c r="AA20" i="1" s="1"/>
  <c r="C21" i="1"/>
  <c r="L21" i="1"/>
  <c r="Y21" i="1"/>
  <c r="Z21" i="1" s="1"/>
  <c r="C22" i="1"/>
  <c r="L22" i="1"/>
  <c r="Y22" i="1"/>
  <c r="Z22" i="1" s="1"/>
  <c r="C23" i="1"/>
  <c r="L23" i="1"/>
  <c r="Y23" i="1"/>
  <c r="Z23" i="1" s="1"/>
  <c r="C24" i="1"/>
  <c r="L24" i="1"/>
  <c r="Y24" i="1"/>
  <c r="AA24" i="1" s="1"/>
  <c r="C25" i="1"/>
  <c r="L25" i="1"/>
  <c r="Y25" i="1"/>
  <c r="C26" i="1"/>
  <c r="L26" i="1"/>
  <c r="Y26" i="1"/>
  <c r="C27" i="1"/>
  <c r="L27" i="1"/>
  <c r="Y27" i="1"/>
  <c r="C28" i="1"/>
  <c r="L28" i="1"/>
  <c r="Y28" i="1"/>
  <c r="AA28" i="1" s="1"/>
  <c r="C29" i="1"/>
  <c r="L29" i="1"/>
  <c r="Y29" i="1"/>
  <c r="Z29" i="1" s="1"/>
  <c r="C30" i="1"/>
  <c r="L30" i="1"/>
  <c r="Y30" i="1"/>
  <c r="AA30" i="1" s="1"/>
  <c r="C31" i="1"/>
  <c r="L31" i="1"/>
  <c r="Y31" i="1"/>
  <c r="Z31" i="1" s="1"/>
  <c r="C32" i="1"/>
  <c r="L32" i="1"/>
  <c r="Y32" i="1"/>
  <c r="Z32" i="1" s="1"/>
  <c r="C33" i="1"/>
  <c r="L33" i="1"/>
  <c r="Y33" i="1"/>
  <c r="AA33" i="1" s="1"/>
  <c r="C34" i="1"/>
  <c r="L34" i="1"/>
  <c r="Y34" i="1"/>
  <c r="Z34" i="1" s="1"/>
  <c r="C35" i="1"/>
  <c r="L35" i="1"/>
  <c r="Y35" i="1"/>
  <c r="Z35" i="1" s="1"/>
  <c r="C36" i="1"/>
  <c r="L36" i="1"/>
  <c r="Y36" i="1"/>
  <c r="C37" i="1"/>
  <c r="L37" i="1"/>
  <c r="Y37" i="1"/>
  <c r="C38" i="1"/>
  <c r="L38" i="1"/>
  <c r="Y38" i="1"/>
  <c r="C39" i="1"/>
  <c r="L39" i="1"/>
  <c r="Y39" i="1"/>
  <c r="Z39" i="1" s="1"/>
  <c r="C40" i="1"/>
  <c r="L40" i="1"/>
  <c r="Y40" i="1"/>
  <c r="C41" i="1"/>
  <c r="L41" i="1"/>
  <c r="Y41" i="1"/>
  <c r="Z41" i="1" s="1"/>
  <c r="C42" i="1"/>
  <c r="L42" i="1"/>
  <c r="Y42" i="1"/>
  <c r="C43" i="1"/>
  <c r="L43" i="1"/>
  <c r="Y43" i="1"/>
  <c r="C44" i="1"/>
  <c r="L44" i="1"/>
  <c r="Y44" i="1"/>
  <c r="AA44" i="1" s="1"/>
  <c r="C45" i="1"/>
  <c r="L45" i="1"/>
  <c r="Y45" i="1"/>
  <c r="Z45" i="1" s="1"/>
  <c r="C46" i="1"/>
  <c r="L46" i="1"/>
  <c r="C47" i="1"/>
  <c r="L47" i="1"/>
  <c r="C48" i="1"/>
  <c r="L48" i="1"/>
  <c r="C49" i="1"/>
  <c r="L49" i="1"/>
  <c r="C50" i="1"/>
  <c r="L50" i="1"/>
  <c r="C51" i="1"/>
  <c r="L51" i="1"/>
  <c r="C52" i="1"/>
  <c r="L52" i="1"/>
  <c r="C53" i="1"/>
  <c r="L53" i="1"/>
  <c r="C54" i="1"/>
  <c r="L54" i="1"/>
  <c r="C55" i="1"/>
  <c r="L55" i="1"/>
  <c r="C56" i="1"/>
  <c r="L56" i="1"/>
  <c r="C57" i="1"/>
  <c r="L57" i="1"/>
  <c r="C58" i="1"/>
  <c r="L58" i="1"/>
  <c r="C59" i="1"/>
  <c r="L59" i="1"/>
  <c r="C60" i="1"/>
  <c r="L60" i="1"/>
  <c r="C61" i="1"/>
  <c r="L61" i="1"/>
  <c r="C62" i="1"/>
  <c r="L62" i="1"/>
  <c r="C63" i="1"/>
  <c r="L63" i="1"/>
  <c r="C64" i="1"/>
  <c r="L64" i="1"/>
  <c r="C65" i="1"/>
  <c r="L65" i="1"/>
  <c r="C66" i="1"/>
  <c r="L66" i="1"/>
  <c r="C67" i="1"/>
  <c r="L67" i="1"/>
  <c r="C68" i="1"/>
  <c r="L68" i="1"/>
  <c r="C69" i="1"/>
  <c r="L69" i="1"/>
  <c r="C70" i="1"/>
  <c r="L70" i="1"/>
  <c r="C71" i="1"/>
  <c r="L71" i="1"/>
  <c r="C72" i="1"/>
  <c r="L72" i="1"/>
  <c r="C73" i="1"/>
  <c r="L73" i="1"/>
  <c r="C74" i="1"/>
  <c r="L74" i="1"/>
  <c r="C75" i="1"/>
  <c r="L75" i="1"/>
  <c r="C76" i="1"/>
  <c r="L76" i="1"/>
  <c r="C77" i="1"/>
  <c r="L77" i="1"/>
  <c r="C78" i="1"/>
  <c r="L78" i="1"/>
  <c r="C79" i="1"/>
  <c r="L79" i="1"/>
  <c r="C80" i="1"/>
  <c r="L80" i="1"/>
  <c r="C81" i="1"/>
  <c r="L81" i="1"/>
  <c r="C82" i="1"/>
  <c r="L82" i="1"/>
  <c r="C83" i="1"/>
  <c r="L83" i="1"/>
  <c r="C84" i="1"/>
  <c r="L84" i="1"/>
  <c r="C85" i="1"/>
  <c r="L85" i="1"/>
  <c r="C86" i="1"/>
  <c r="L86" i="1"/>
  <c r="C87" i="1"/>
  <c r="L87" i="1"/>
  <c r="C88" i="1"/>
  <c r="L88" i="1"/>
  <c r="C89" i="1"/>
  <c r="L89" i="1"/>
  <c r="C90" i="1"/>
  <c r="L90" i="1"/>
  <c r="C91" i="1"/>
  <c r="L91" i="1"/>
  <c r="C92" i="1"/>
  <c r="L92" i="1"/>
  <c r="C93" i="1"/>
  <c r="L93" i="1"/>
  <c r="C94" i="1"/>
  <c r="L94" i="1"/>
  <c r="C95" i="1"/>
  <c r="L95" i="1"/>
  <c r="C96" i="1"/>
  <c r="L96" i="1"/>
  <c r="C97" i="1"/>
  <c r="L97" i="1"/>
  <c r="C98" i="1"/>
  <c r="L98" i="1"/>
  <c r="C99" i="1"/>
  <c r="L99" i="1"/>
  <c r="C100" i="1"/>
  <c r="L100" i="1"/>
  <c r="C101" i="1"/>
  <c r="L101" i="1"/>
  <c r="C102" i="1"/>
  <c r="L102" i="1"/>
  <c r="C103" i="1"/>
  <c r="L103" i="1"/>
  <c r="C104" i="1"/>
  <c r="L104" i="1"/>
  <c r="C105" i="1"/>
  <c r="L105" i="1"/>
  <c r="C106" i="1"/>
  <c r="L106" i="1"/>
  <c r="C107" i="1"/>
  <c r="L107" i="1"/>
  <c r="C108" i="1"/>
  <c r="L108" i="1"/>
  <c r="C109" i="1"/>
  <c r="L109" i="1"/>
  <c r="C110" i="1"/>
  <c r="L110" i="1"/>
  <c r="C111" i="1"/>
  <c r="L111" i="1"/>
  <c r="C112" i="1"/>
  <c r="L112" i="1"/>
  <c r="C113" i="1"/>
  <c r="L113" i="1"/>
  <c r="C114" i="1"/>
  <c r="L114" i="1"/>
  <c r="C115" i="1"/>
  <c r="L115" i="1"/>
  <c r="C116" i="1"/>
  <c r="L116" i="1"/>
  <c r="C117" i="1"/>
  <c r="L117" i="1"/>
  <c r="C118" i="1"/>
  <c r="L118" i="1"/>
  <c r="C119" i="1"/>
  <c r="L119" i="1"/>
  <c r="C120" i="1"/>
  <c r="L120" i="1"/>
  <c r="C121" i="1"/>
  <c r="L121" i="1"/>
  <c r="C122" i="1"/>
  <c r="L122" i="1"/>
  <c r="C123" i="1"/>
  <c r="L123" i="1"/>
  <c r="C124" i="1"/>
  <c r="L124" i="1"/>
  <c r="C125" i="1"/>
  <c r="L125" i="1"/>
  <c r="C126" i="1"/>
  <c r="L126" i="1"/>
  <c r="C127" i="1"/>
  <c r="L127" i="1"/>
  <c r="C128" i="1"/>
  <c r="L128" i="1"/>
  <c r="C129" i="1"/>
  <c r="L129" i="1"/>
  <c r="C130" i="1"/>
  <c r="L130" i="1"/>
  <c r="C131" i="1"/>
  <c r="L131" i="1"/>
  <c r="C132" i="1"/>
  <c r="L132" i="1"/>
  <c r="C133" i="1"/>
  <c r="L133" i="1"/>
  <c r="C134" i="1"/>
  <c r="L134" i="1"/>
  <c r="C135" i="1"/>
  <c r="L135" i="1"/>
  <c r="C136" i="1"/>
  <c r="L136" i="1"/>
  <c r="C137" i="1"/>
  <c r="L137" i="1"/>
  <c r="C138" i="1"/>
  <c r="L138" i="1"/>
  <c r="C139" i="1"/>
  <c r="L139" i="1"/>
  <c r="C140" i="1"/>
  <c r="L140" i="1"/>
  <c r="C141" i="1"/>
  <c r="L141" i="1"/>
  <c r="C142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A10" i="54"/>
  <c r="A11" i="54"/>
  <c r="A12" i="54"/>
  <c r="A13" i="54"/>
  <c r="A14" i="54"/>
  <c r="A16" i="54"/>
  <c r="A17" i="54"/>
  <c r="A18" i="54"/>
  <c r="A19" i="54"/>
  <c r="A20" i="54"/>
  <c r="A21" i="54"/>
  <c r="A22" i="54"/>
  <c r="A23" i="54"/>
  <c r="A24" i="54"/>
  <c r="B6" i="115"/>
  <c r="E6" i="115"/>
  <c r="B7" i="115"/>
  <c r="E7" i="115"/>
  <c r="C9" i="115"/>
  <c r="D9" i="115"/>
  <c r="E9" i="115"/>
  <c r="C10" i="115"/>
  <c r="D10" i="115"/>
  <c r="E10" i="115"/>
  <c r="C11" i="115"/>
  <c r="D11" i="115"/>
  <c r="E11" i="115"/>
  <c r="C12" i="115"/>
  <c r="D12" i="115"/>
  <c r="E12" i="115"/>
  <c r="C13" i="115"/>
  <c r="D13" i="115"/>
  <c r="E13" i="115"/>
  <c r="C14" i="115"/>
  <c r="D14" i="115"/>
  <c r="E14" i="115"/>
  <c r="C15" i="115"/>
  <c r="D15" i="115"/>
  <c r="E15" i="115"/>
  <c r="C16" i="115"/>
  <c r="D16" i="115"/>
  <c r="E16" i="115"/>
  <c r="C17" i="115"/>
  <c r="D17" i="115"/>
  <c r="E17" i="115"/>
  <c r="C18" i="115"/>
  <c r="D18" i="115"/>
  <c r="E18" i="115"/>
  <c r="C19" i="115"/>
  <c r="D19" i="115"/>
  <c r="E19" i="115"/>
  <c r="C20" i="115"/>
  <c r="D20" i="115"/>
  <c r="E20" i="115"/>
  <c r="C21" i="115"/>
  <c r="D21" i="115"/>
  <c r="E21" i="115"/>
  <c r="C22" i="115"/>
  <c r="D22" i="115"/>
  <c r="E22" i="115"/>
  <c r="C23" i="115"/>
  <c r="D23" i="115"/>
  <c r="E23" i="115"/>
  <c r="C24" i="115"/>
  <c r="D24" i="115"/>
  <c r="E24" i="115"/>
  <c r="C25" i="115"/>
  <c r="D25" i="115"/>
  <c r="E25" i="115"/>
  <c r="C26" i="115"/>
  <c r="D26" i="115"/>
  <c r="E26" i="115"/>
  <c r="C27" i="115"/>
  <c r="D27" i="115"/>
  <c r="E27" i="115"/>
  <c r="C28" i="115"/>
  <c r="D28" i="115"/>
  <c r="E28" i="115"/>
  <c r="C29" i="115"/>
  <c r="D29" i="115"/>
  <c r="E29" i="115"/>
  <c r="C30" i="115"/>
  <c r="D30" i="115"/>
  <c r="E30" i="115"/>
  <c r="C31" i="115"/>
  <c r="D31" i="115"/>
  <c r="E31" i="115"/>
  <c r="C32" i="115"/>
  <c r="D32" i="115"/>
  <c r="E32" i="115"/>
  <c r="C33" i="115"/>
  <c r="D33" i="115"/>
  <c r="E33" i="115"/>
  <c r="C34" i="115"/>
  <c r="D34" i="115"/>
  <c r="E34" i="115"/>
  <c r="C35" i="115"/>
  <c r="D35" i="115"/>
  <c r="E35" i="115"/>
  <c r="C36" i="115"/>
  <c r="D36" i="115"/>
  <c r="E36" i="115"/>
  <c r="C37" i="115"/>
  <c r="D37" i="115"/>
  <c r="E37" i="115"/>
  <c r="C38" i="115"/>
  <c r="D38" i="115"/>
  <c r="E38" i="115"/>
  <c r="C39" i="115"/>
  <c r="D39" i="115"/>
  <c r="E39" i="115"/>
  <c r="C40" i="115"/>
  <c r="D40" i="115"/>
  <c r="E40" i="115"/>
  <c r="C41" i="115"/>
  <c r="D41" i="115"/>
  <c r="E41" i="115"/>
  <c r="C42" i="115"/>
  <c r="D42" i="115"/>
  <c r="E42" i="115"/>
  <c r="C43" i="115"/>
  <c r="D43" i="115"/>
  <c r="E43" i="115"/>
  <c r="C44" i="115"/>
  <c r="D44" i="115"/>
  <c r="E44" i="115"/>
  <c r="C45" i="115"/>
  <c r="D45" i="115"/>
  <c r="E45" i="115"/>
  <c r="C46" i="115"/>
  <c r="D46" i="115"/>
  <c r="E46" i="115"/>
  <c r="C47" i="115"/>
  <c r="D47" i="115"/>
  <c r="E47" i="115"/>
  <c r="C48" i="115"/>
  <c r="D48" i="115"/>
  <c r="E48" i="115"/>
  <c r="C49" i="115"/>
  <c r="D49" i="115"/>
  <c r="E49" i="115"/>
  <c r="C50" i="115"/>
  <c r="D50" i="115"/>
  <c r="E50" i="115"/>
  <c r="C51" i="115"/>
  <c r="D51" i="115"/>
  <c r="E51" i="115"/>
  <c r="C52" i="115"/>
  <c r="D52" i="115"/>
  <c r="E52" i="115"/>
  <c r="C53" i="115"/>
  <c r="D53" i="115"/>
  <c r="E53" i="115"/>
  <c r="C54" i="115"/>
  <c r="D54" i="115"/>
  <c r="E54" i="115"/>
  <c r="C55" i="115"/>
  <c r="D55" i="115"/>
  <c r="E55" i="115"/>
  <c r="C56" i="115"/>
  <c r="D56" i="115"/>
  <c r="E56" i="115"/>
  <c r="C57" i="115"/>
  <c r="D57" i="115"/>
  <c r="E57" i="115"/>
  <c r="C58" i="115"/>
  <c r="D58" i="115"/>
  <c r="E58" i="115"/>
  <c r="C59" i="115"/>
  <c r="D59" i="115"/>
  <c r="E59" i="115"/>
  <c r="C60" i="115"/>
  <c r="D60" i="115"/>
  <c r="E60" i="115"/>
  <c r="C61" i="115"/>
  <c r="D61" i="115"/>
  <c r="E61" i="115"/>
  <c r="C62" i="115"/>
  <c r="D62" i="115"/>
  <c r="E62" i="115"/>
  <c r="C63" i="115"/>
  <c r="D63" i="115"/>
  <c r="E63" i="115"/>
  <c r="C64" i="115"/>
  <c r="D64" i="115"/>
  <c r="E64" i="115"/>
  <c r="C65" i="115"/>
  <c r="D65" i="115"/>
  <c r="E65" i="115"/>
  <c r="C66" i="115"/>
  <c r="D66" i="115"/>
  <c r="E66" i="115"/>
  <c r="C67" i="115"/>
  <c r="D67" i="115"/>
  <c r="E67" i="115"/>
  <c r="C68" i="115"/>
  <c r="D68" i="115"/>
  <c r="E68" i="115"/>
  <c r="C69" i="115"/>
  <c r="D69" i="115"/>
  <c r="E69" i="115"/>
  <c r="C70" i="115"/>
  <c r="D70" i="115"/>
  <c r="E70" i="115"/>
  <c r="C71" i="115"/>
  <c r="D71" i="115"/>
  <c r="E71" i="115"/>
  <c r="C72" i="115"/>
  <c r="D72" i="115"/>
  <c r="E72" i="115"/>
  <c r="C73" i="115"/>
  <c r="D73" i="115"/>
  <c r="E73" i="115"/>
  <c r="C74" i="115"/>
  <c r="D74" i="115"/>
  <c r="E74" i="115"/>
  <c r="C75" i="115"/>
  <c r="D75" i="115"/>
  <c r="E75" i="115"/>
  <c r="C76" i="115"/>
  <c r="D76" i="115"/>
  <c r="E76" i="115"/>
  <c r="C77" i="115"/>
  <c r="D77" i="115"/>
  <c r="E77" i="115"/>
  <c r="C78" i="115"/>
  <c r="D78" i="115"/>
  <c r="E78" i="115"/>
  <c r="C79" i="115"/>
  <c r="D79" i="115"/>
  <c r="E79" i="115"/>
  <c r="C80" i="115"/>
  <c r="D80" i="115"/>
  <c r="E80" i="115"/>
  <c r="C81" i="115"/>
  <c r="D81" i="115"/>
  <c r="E81" i="115"/>
  <c r="C82" i="115"/>
  <c r="D82" i="115"/>
  <c r="E82" i="115"/>
  <c r="C83" i="115"/>
  <c r="D83" i="115"/>
  <c r="E83" i="115"/>
  <c r="C84" i="115"/>
  <c r="D84" i="115"/>
  <c r="E84" i="115"/>
  <c r="C85" i="115"/>
  <c r="D85" i="115"/>
  <c r="E85" i="115"/>
  <c r="C86" i="115"/>
  <c r="D86" i="115"/>
  <c r="E86" i="115"/>
  <c r="C87" i="115"/>
  <c r="D87" i="115"/>
  <c r="E87" i="115"/>
  <c r="C88" i="115"/>
  <c r="D88" i="115"/>
  <c r="E88" i="115"/>
  <c r="C89" i="115"/>
  <c r="D89" i="115"/>
  <c r="E89" i="115"/>
  <c r="C90" i="115"/>
  <c r="D90" i="115"/>
  <c r="E90" i="115"/>
  <c r="C91" i="115"/>
  <c r="D91" i="115"/>
  <c r="E91" i="115"/>
  <c r="C92" i="115"/>
  <c r="D92" i="115"/>
  <c r="E92" i="115"/>
  <c r="C93" i="115"/>
  <c r="D93" i="115"/>
  <c r="E93" i="115"/>
  <c r="C94" i="115"/>
  <c r="D94" i="115"/>
  <c r="E94" i="115"/>
  <c r="C95" i="115"/>
  <c r="D95" i="115"/>
  <c r="E95" i="115"/>
  <c r="C96" i="115"/>
  <c r="D96" i="115"/>
  <c r="E96" i="115"/>
  <c r="C97" i="115"/>
  <c r="D97" i="115"/>
  <c r="E97" i="115"/>
  <c r="C98" i="115"/>
  <c r="D98" i="115"/>
  <c r="E98" i="115"/>
  <c r="C99" i="115"/>
  <c r="D99" i="115"/>
  <c r="E99" i="115"/>
  <c r="C100" i="115"/>
  <c r="D100" i="115"/>
  <c r="E100" i="115"/>
  <c r="C101" i="115"/>
  <c r="D101" i="115"/>
  <c r="E101" i="115"/>
  <c r="C102" i="115"/>
  <c r="D102" i="115"/>
  <c r="E102" i="115"/>
  <c r="C103" i="115"/>
  <c r="D103" i="115"/>
  <c r="E103" i="115"/>
  <c r="C104" i="115"/>
  <c r="D104" i="115"/>
  <c r="E104" i="115"/>
  <c r="C105" i="115"/>
  <c r="D105" i="115"/>
  <c r="E105" i="115"/>
  <c r="C106" i="115"/>
  <c r="D106" i="115"/>
  <c r="E106" i="115"/>
  <c r="C107" i="115"/>
  <c r="D107" i="115"/>
  <c r="E107" i="115"/>
  <c r="C108" i="115"/>
  <c r="D108" i="115"/>
  <c r="E108" i="115"/>
  <c r="C109" i="115"/>
  <c r="D109" i="115"/>
  <c r="E109" i="115"/>
  <c r="C110" i="115"/>
  <c r="D110" i="115"/>
  <c r="E110" i="115"/>
  <c r="C111" i="115"/>
  <c r="D111" i="115"/>
  <c r="E111" i="115"/>
  <c r="C112" i="115"/>
  <c r="D112" i="115"/>
  <c r="E112" i="115"/>
  <c r="C113" i="115"/>
  <c r="D113" i="115"/>
  <c r="E113" i="115"/>
  <c r="C114" i="115"/>
  <c r="D114" i="115"/>
  <c r="E114" i="115"/>
  <c r="C115" i="115"/>
  <c r="D115" i="115"/>
  <c r="E115" i="115"/>
  <c r="C116" i="115"/>
  <c r="D116" i="115"/>
  <c r="E116" i="115"/>
  <c r="C117" i="115"/>
  <c r="D117" i="115"/>
  <c r="E117" i="115"/>
  <c r="C118" i="115"/>
  <c r="D118" i="115"/>
  <c r="E118" i="115"/>
  <c r="C119" i="115"/>
  <c r="D119" i="115"/>
  <c r="E119" i="115"/>
  <c r="C120" i="115"/>
  <c r="D120" i="115"/>
  <c r="E120" i="115"/>
  <c r="C121" i="115"/>
  <c r="D121" i="115"/>
  <c r="E121" i="115"/>
  <c r="C122" i="115"/>
  <c r="D122" i="115"/>
  <c r="E122" i="115"/>
  <c r="C123" i="115"/>
  <c r="D123" i="115"/>
  <c r="E123" i="115"/>
  <c r="C124" i="115"/>
  <c r="D124" i="115"/>
  <c r="E124" i="115"/>
  <c r="C125" i="115"/>
  <c r="D125" i="115"/>
  <c r="E125" i="115"/>
  <c r="C126" i="115"/>
  <c r="D126" i="115"/>
  <c r="E126" i="115"/>
  <c r="C127" i="115"/>
  <c r="D127" i="115"/>
  <c r="E127" i="115"/>
  <c r="C128" i="115"/>
  <c r="D128" i="115"/>
  <c r="E128" i="115"/>
  <c r="C129" i="115"/>
  <c r="D129" i="115"/>
  <c r="E129" i="115"/>
  <c r="C130" i="115"/>
  <c r="D130" i="115"/>
  <c r="E130" i="115"/>
  <c r="C131" i="115"/>
  <c r="D131" i="115"/>
  <c r="E131" i="115"/>
  <c r="C132" i="115"/>
  <c r="D132" i="115"/>
  <c r="E132" i="115"/>
  <c r="C133" i="115"/>
  <c r="D133" i="115"/>
  <c r="E133" i="115"/>
  <c r="C134" i="115"/>
  <c r="D134" i="115"/>
  <c r="E134" i="115"/>
  <c r="C135" i="115"/>
  <c r="D135" i="115"/>
  <c r="E135" i="115"/>
  <c r="C136" i="115"/>
  <c r="D136" i="115"/>
  <c r="E136" i="115"/>
  <c r="C137" i="115"/>
  <c r="D137" i="115"/>
  <c r="E137" i="115"/>
  <c r="C138" i="115"/>
  <c r="D138" i="115"/>
  <c r="E138" i="115"/>
  <c r="C139" i="115"/>
  <c r="D139" i="115"/>
  <c r="E139" i="115"/>
  <c r="C140" i="115"/>
  <c r="D140" i="115"/>
  <c r="E140" i="115"/>
  <c r="C141" i="115"/>
  <c r="D141" i="115"/>
  <c r="E141" i="115"/>
  <c r="C142" i="115"/>
  <c r="D142" i="115"/>
  <c r="E142" i="115"/>
  <c r="C143" i="115"/>
  <c r="D143" i="115"/>
  <c r="E143" i="115"/>
  <c r="C144" i="115"/>
  <c r="D144" i="115"/>
  <c r="E144" i="115"/>
  <c r="C145" i="115"/>
  <c r="D145" i="115"/>
  <c r="E145" i="115"/>
  <c r="C146" i="115"/>
  <c r="D146" i="115"/>
  <c r="E146" i="115"/>
  <c r="C147" i="115"/>
  <c r="D147" i="115"/>
  <c r="E147" i="115"/>
  <c r="C148" i="115"/>
  <c r="D148" i="115"/>
  <c r="E148" i="115"/>
  <c r="C149" i="115"/>
  <c r="D149" i="115"/>
  <c r="E149" i="115"/>
  <c r="C150" i="115"/>
  <c r="D150" i="115"/>
  <c r="E150" i="115"/>
  <c r="C151" i="115"/>
  <c r="D151" i="115"/>
  <c r="E151" i="115"/>
  <c r="C152" i="115"/>
  <c r="D152" i="115"/>
  <c r="E152" i="115"/>
  <c r="C153" i="115"/>
  <c r="D153" i="115"/>
  <c r="E153" i="115"/>
  <c r="C154" i="115"/>
  <c r="D154" i="115"/>
  <c r="E154" i="115"/>
  <c r="C155" i="115"/>
  <c r="D155" i="115"/>
  <c r="E155" i="115"/>
  <c r="C156" i="115"/>
  <c r="D156" i="115"/>
  <c r="E156" i="115"/>
  <c r="C157" i="115"/>
  <c r="D157" i="115"/>
  <c r="E157" i="115"/>
  <c r="C158" i="115"/>
  <c r="D158" i="115"/>
  <c r="E158" i="115"/>
  <c r="C159" i="115"/>
  <c r="D159" i="115"/>
  <c r="E159" i="115"/>
  <c r="C160" i="115"/>
  <c r="D160" i="115"/>
  <c r="E160" i="115"/>
  <c r="C161" i="115"/>
  <c r="D161" i="115"/>
  <c r="E161" i="115"/>
  <c r="C162" i="115"/>
  <c r="D162" i="115"/>
  <c r="E162" i="115"/>
  <c r="C163" i="115"/>
  <c r="D163" i="115"/>
  <c r="E163" i="115"/>
  <c r="C164" i="115"/>
  <c r="D164" i="115"/>
  <c r="E164" i="115"/>
  <c r="C165" i="115"/>
  <c r="D165" i="115"/>
  <c r="E165" i="115"/>
  <c r="C166" i="115"/>
  <c r="D166" i="115"/>
  <c r="E166" i="115"/>
  <c r="C167" i="115"/>
  <c r="D167" i="115"/>
  <c r="E167" i="115"/>
  <c r="C168" i="115"/>
  <c r="D168" i="115"/>
  <c r="E168" i="115"/>
  <c r="C169" i="115"/>
  <c r="D169" i="115"/>
  <c r="E169" i="115"/>
  <c r="C170" i="115"/>
  <c r="D170" i="115"/>
  <c r="E170" i="115"/>
  <c r="C171" i="115"/>
  <c r="D171" i="115"/>
  <c r="E171" i="115"/>
  <c r="C172" i="115"/>
  <c r="D172" i="115"/>
  <c r="E172" i="115"/>
  <c r="C173" i="115"/>
  <c r="D173" i="115"/>
  <c r="E173" i="115"/>
  <c r="C174" i="115"/>
  <c r="D174" i="115"/>
  <c r="E174" i="115"/>
  <c r="C175" i="115"/>
  <c r="D175" i="115"/>
  <c r="E175" i="115"/>
  <c r="C176" i="115"/>
  <c r="D176" i="115"/>
  <c r="E176" i="115"/>
  <c r="C177" i="115"/>
  <c r="D177" i="115"/>
  <c r="E177" i="115"/>
  <c r="C178" i="115"/>
  <c r="D178" i="115"/>
  <c r="E178" i="115"/>
  <c r="C179" i="115"/>
  <c r="D179" i="115"/>
  <c r="E179" i="115"/>
  <c r="C180" i="115"/>
  <c r="D180" i="115"/>
  <c r="E180" i="115"/>
  <c r="C181" i="115"/>
  <c r="D181" i="115"/>
  <c r="E181" i="115"/>
  <c r="C182" i="115"/>
  <c r="D182" i="115"/>
  <c r="E182" i="115"/>
  <c r="C183" i="115"/>
  <c r="D183" i="115"/>
  <c r="E183" i="115"/>
  <c r="C184" i="115"/>
  <c r="D184" i="115"/>
  <c r="E184" i="115"/>
  <c r="C185" i="115"/>
  <c r="D185" i="115"/>
  <c r="E185" i="115"/>
  <c r="C186" i="115"/>
  <c r="D186" i="115"/>
  <c r="E186" i="115"/>
  <c r="C187" i="115"/>
  <c r="D187" i="115"/>
  <c r="E187" i="115"/>
  <c r="C188" i="115"/>
  <c r="D188" i="115"/>
  <c r="E188" i="115"/>
  <c r="C189" i="115"/>
  <c r="D189" i="115"/>
  <c r="E189" i="115"/>
  <c r="C190" i="115"/>
  <c r="D190" i="115"/>
  <c r="E190" i="115"/>
  <c r="C191" i="115"/>
  <c r="D191" i="115"/>
  <c r="E191" i="115"/>
  <c r="C192" i="115"/>
  <c r="D192" i="115"/>
  <c r="E192" i="115"/>
  <c r="C193" i="115"/>
  <c r="D193" i="115"/>
  <c r="E193" i="115"/>
  <c r="C194" i="115"/>
  <c r="D194" i="115"/>
  <c r="E194" i="115"/>
  <c r="C195" i="115"/>
  <c r="D195" i="115"/>
  <c r="E195" i="115"/>
  <c r="C196" i="115"/>
  <c r="D196" i="115"/>
  <c r="E196" i="115"/>
  <c r="C197" i="115"/>
  <c r="D197" i="115"/>
  <c r="E197" i="115"/>
  <c r="C198" i="115"/>
  <c r="D198" i="115"/>
  <c r="E198" i="115"/>
  <c r="C199" i="115"/>
  <c r="D199" i="115"/>
  <c r="E199" i="115"/>
  <c r="C200" i="115"/>
  <c r="D200" i="115"/>
  <c r="E200" i="115"/>
  <c r="C201" i="115"/>
  <c r="D201" i="115"/>
  <c r="E201" i="115"/>
  <c r="C202" i="115"/>
  <c r="D202" i="115"/>
  <c r="E202" i="115"/>
  <c r="C203" i="115"/>
  <c r="D203" i="115"/>
  <c r="E203" i="115"/>
  <c r="C204" i="115"/>
  <c r="D204" i="115"/>
  <c r="E204" i="115"/>
  <c r="C205" i="115"/>
  <c r="D205" i="115"/>
  <c r="E205" i="115"/>
  <c r="C206" i="115"/>
  <c r="D206" i="115"/>
  <c r="E206" i="115"/>
  <c r="C207" i="115"/>
  <c r="D207" i="115"/>
  <c r="E207" i="115"/>
  <c r="C208" i="115"/>
  <c r="D208" i="115"/>
  <c r="E208" i="115"/>
  <c r="C209" i="115"/>
  <c r="C210" i="115"/>
  <c r="C211" i="115"/>
  <c r="C212" i="115"/>
  <c r="C213" i="115"/>
  <c r="C214" i="115"/>
  <c r="C215" i="115"/>
  <c r="C216" i="115"/>
  <c r="C217" i="115"/>
  <c r="C218" i="115"/>
  <c r="C219" i="115"/>
  <c r="C220" i="115"/>
  <c r="C221" i="115"/>
  <c r="C222" i="115"/>
  <c r="C223" i="115"/>
  <c r="C224" i="115"/>
  <c r="C225" i="115"/>
  <c r="C226" i="115"/>
  <c r="C227" i="115"/>
  <c r="C228" i="115"/>
  <c r="C229" i="115"/>
  <c r="C230" i="115"/>
  <c r="C231" i="115"/>
  <c r="C232" i="115"/>
  <c r="C233" i="115"/>
  <c r="C234" i="115"/>
  <c r="C235" i="115"/>
  <c r="C236" i="115"/>
  <c r="C237" i="115"/>
  <c r="C238" i="115"/>
  <c r="C239" i="115"/>
  <c r="C240" i="115"/>
  <c r="C241" i="115"/>
  <c r="C242" i="115"/>
  <c r="C243" i="115"/>
  <c r="C244" i="115"/>
  <c r="C245" i="115"/>
  <c r="C246" i="115"/>
  <c r="C247" i="115"/>
  <c r="C248" i="115"/>
  <c r="C249" i="115"/>
  <c r="C250" i="115"/>
  <c r="C251" i="115"/>
  <c r="C252" i="115"/>
  <c r="C253" i="115"/>
  <c r="C254" i="115"/>
  <c r="C255" i="115"/>
  <c r="C256" i="115"/>
  <c r="C257" i="115"/>
  <c r="C258" i="115"/>
  <c r="C259" i="115"/>
  <c r="C260" i="115"/>
  <c r="C261" i="115"/>
  <c r="C262" i="115"/>
  <c r="C263" i="115"/>
  <c r="C264" i="115"/>
  <c r="C265" i="115"/>
  <c r="C266" i="115"/>
  <c r="C267" i="115"/>
  <c r="C268" i="115"/>
  <c r="C269" i="115"/>
  <c r="C270" i="115"/>
  <c r="C271" i="115"/>
  <c r="C272" i="115"/>
  <c r="C273" i="115"/>
  <c r="C274" i="115"/>
  <c r="C275" i="115"/>
  <c r="C276" i="115"/>
  <c r="C277" i="115"/>
  <c r="C278" i="115"/>
  <c r="C279" i="115"/>
  <c r="C280" i="115"/>
  <c r="C281" i="115"/>
  <c r="C282" i="115"/>
  <c r="C283" i="115"/>
  <c r="C284" i="115"/>
  <c r="C285" i="115"/>
  <c r="C286" i="115"/>
  <c r="C287" i="115"/>
  <c r="C288" i="115"/>
  <c r="C289" i="115"/>
  <c r="C290" i="115"/>
  <c r="C291" i="115"/>
  <c r="C292" i="115"/>
  <c r="C293" i="115"/>
  <c r="C294" i="115"/>
  <c r="C295" i="115"/>
  <c r="C296" i="115"/>
  <c r="C297" i="115"/>
  <c r="C298" i="115"/>
  <c r="C299" i="115"/>
  <c r="C300" i="115"/>
  <c r="C301" i="115"/>
  <c r="C302" i="115"/>
  <c r="C303" i="115"/>
  <c r="C304" i="115"/>
  <c r="C305" i="115"/>
  <c r="C306" i="115"/>
  <c r="C307" i="115"/>
  <c r="C308" i="115"/>
  <c r="C309" i="115"/>
  <c r="C310" i="115"/>
  <c r="C311" i="115"/>
  <c r="C312" i="115"/>
  <c r="C313" i="115"/>
  <c r="C314" i="115"/>
  <c r="C315" i="115"/>
  <c r="C316" i="115"/>
  <c r="C317" i="115"/>
  <c r="C318" i="115"/>
  <c r="C319" i="115"/>
  <c r="C320" i="115"/>
  <c r="C321" i="115"/>
  <c r="C322" i="115"/>
  <c r="C323" i="115"/>
  <c r="C324" i="115"/>
  <c r="C325" i="115"/>
  <c r="C326" i="115"/>
  <c r="C327" i="115"/>
  <c r="C328" i="115"/>
  <c r="C329" i="115"/>
  <c r="C330" i="115"/>
  <c r="C331" i="115"/>
  <c r="C332" i="115"/>
  <c r="A9" i="62"/>
  <c r="B9" i="62"/>
  <c r="C9" i="62"/>
  <c r="F9" i="62"/>
  <c r="G9" i="62"/>
  <c r="M9" i="62"/>
  <c r="A10" i="62"/>
  <c r="F10" i="62"/>
  <c r="G10" i="62"/>
  <c r="A11" i="62"/>
  <c r="F11" i="62"/>
  <c r="G11" i="62"/>
  <c r="A12" i="62"/>
  <c r="F12" i="62"/>
  <c r="G12" i="62"/>
  <c r="A13" i="62"/>
  <c r="F13" i="62"/>
  <c r="G13" i="62"/>
  <c r="F14" i="62"/>
  <c r="G14" i="62"/>
  <c r="A15" i="62"/>
  <c r="F15" i="62"/>
  <c r="G15" i="62"/>
  <c r="A16" i="62"/>
  <c r="F16" i="62"/>
  <c r="G16" i="62"/>
  <c r="A17" i="62"/>
  <c r="F17" i="62"/>
  <c r="G17" i="62"/>
  <c r="A18" i="62"/>
  <c r="F18" i="62"/>
  <c r="G18" i="62"/>
  <c r="A19" i="62"/>
  <c r="F19" i="62"/>
  <c r="G19" i="62"/>
  <c r="A20" i="62"/>
  <c r="F20" i="62"/>
  <c r="G20" i="62"/>
  <c r="A21" i="62"/>
  <c r="F21" i="62"/>
  <c r="G21" i="62"/>
  <c r="A22" i="62"/>
  <c r="F22" i="62"/>
  <c r="G22" i="62"/>
  <c r="A23" i="62"/>
  <c r="F23" i="62"/>
  <c r="G23" i="62"/>
  <c r="F24" i="62"/>
  <c r="G24" i="62"/>
  <c r="F25" i="62"/>
  <c r="G25" i="62"/>
  <c r="F26" i="62"/>
  <c r="G26" i="62"/>
  <c r="A42" i="62"/>
  <c r="A43" i="62"/>
  <c r="A44" i="62"/>
  <c r="A45" i="62"/>
  <c r="A46" i="62"/>
  <c r="A48" i="62"/>
  <c r="A49" i="62"/>
  <c r="A50" i="62"/>
  <c r="A51" i="62"/>
  <c r="A52" i="62"/>
  <c r="A53" i="62"/>
  <c r="A54" i="62"/>
  <c r="A55" i="62"/>
  <c r="A56" i="62"/>
  <c r="A70" i="62"/>
  <c r="A71" i="62"/>
  <c r="A72" i="62"/>
  <c r="A73" i="62"/>
  <c r="A74" i="62"/>
  <c r="A76" i="62"/>
  <c r="A77" i="62"/>
  <c r="A78" i="62"/>
  <c r="A79" i="62"/>
  <c r="A80" i="62"/>
  <c r="A81" i="62"/>
  <c r="A82" i="62"/>
  <c r="A83" i="62"/>
  <c r="A84" i="62"/>
  <c r="A9" i="14"/>
  <c r="A27" i="14" s="1"/>
  <c r="B9" i="14"/>
  <c r="C9" i="14"/>
  <c r="H9" i="14" s="1"/>
  <c r="K9" i="14"/>
  <c r="L9" i="14"/>
  <c r="O9" i="14"/>
  <c r="A10" i="14"/>
  <c r="A19" i="14" s="1"/>
  <c r="A11" i="14"/>
  <c r="A20" i="14" s="1"/>
  <c r="A12" i="14"/>
  <c r="A13" i="14"/>
  <c r="A15" i="14"/>
  <c r="A16" i="14"/>
  <c r="A25" i="14" s="1"/>
  <c r="A17" i="14"/>
  <c r="A26" i="14" s="1"/>
  <c r="E1" i="121"/>
  <c r="M1" i="121"/>
  <c r="A21" i="121"/>
  <c r="B21" i="121"/>
  <c r="C21" i="121"/>
  <c r="E21" i="121"/>
  <c r="G21" i="121"/>
  <c r="A22" i="121"/>
  <c r="B22" i="121"/>
  <c r="C22" i="121"/>
  <c r="E22" i="121"/>
  <c r="G22" i="121"/>
  <c r="A23" i="121"/>
  <c r="B23" i="121"/>
  <c r="C23" i="121"/>
  <c r="E23" i="121"/>
  <c r="G23" i="121"/>
  <c r="A24" i="121"/>
  <c r="B24" i="121"/>
  <c r="C24" i="121"/>
  <c r="E24" i="121"/>
  <c r="G24" i="121"/>
  <c r="A25" i="121"/>
  <c r="B25" i="121"/>
  <c r="C25" i="121"/>
  <c r="E25" i="121"/>
  <c r="G25" i="121"/>
  <c r="A26" i="121"/>
  <c r="B26" i="121"/>
  <c r="C26" i="121"/>
  <c r="E26" i="121"/>
  <c r="G26" i="121"/>
  <c r="A27" i="121"/>
  <c r="B27" i="121"/>
  <c r="C27" i="121"/>
  <c r="E27" i="121"/>
  <c r="G27" i="121"/>
  <c r="A28" i="121"/>
  <c r="B28" i="121"/>
  <c r="C28" i="121"/>
  <c r="E28" i="121"/>
  <c r="G28" i="121"/>
  <c r="A29" i="121"/>
  <c r="B29" i="121"/>
  <c r="C29" i="121"/>
  <c r="E29" i="121"/>
  <c r="G29" i="121"/>
  <c r="A30" i="121"/>
  <c r="B30" i="121"/>
  <c r="C30" i="121"/>
  <c r="E30" i="121"/>
  <c r="G30" i="121"/>
  <c r="A31" i="121"/>
  <c r="B31" i="121"/>
  <c r="C31" i="121"/>
  <c r="E31" i="121"/>
  <c r="G31" i="121"/>
  <c r="A32" i="121"/>
  <c r="B32" i="121"/>
  <c r="C32" i="121"/>
  <c r="E32" i="121"/>
  <c r="G32" i="121"/>
  <c r="A33" i="121"/>
  <c r="B33" i="121"/>
  <c r="C33" i="121"/>
  <c r="E33" i="121"/>
  <c r="G33" i="121"/>
  <c r="A34" i="121"/>
  <c r="B34" i="121"/>
  <c r="C34" i="121"/>
  <c r="E34" i="121"/>
  <c r="G34" i="121"/>
  <c r="A35" i="121"/>
  <c r="B35" i="121"/>
  <c r="C35" i="121"/>
  <c r="E35" i="121"/>
  <c r="G35" i="121"/>
  <c r="A36" i="121"/>
  <c r="B36" i="121"/>
  <c r="C36" i="121"/>
  <c r="E36" i="121"/>
  <c r="G36" i="121"/>
  <c r="A37" i="121"/>
  <c r="B37" i="121"/>
  <c r="C37" i="121"/>
  <c r="E37" i="121"/>
  <c r="G37" i="121"/>
  <c r="A38" i="121"/>
  <c r="B38" i="121"/>
  <c r="C38" i="121"/>
  <c r="E38" i="121"/>
  <c r="G38" i="121"/>
  <c r="A39" i="121"/>
  <c r="B39" i="121"/>
  <c r="C39" i="121"/>
  <c r="E39" i="121"/>
  <c r="G39" i="121"/>
  <c r="A40" i="121"/>
  <c r="B40" i="121"/>
  <c r="C40" i="121"/>
  <c r="E40" i="121"/>
  <c r="G40" i="121"/>
  <c r="A41" i="121"/>
  <c r="B41" i="121"/>
  <c r="C41" i="121"/>
  <c r="E41" i="121"/>
  <c r="G41" i="121"/>
  <c r="A42" i="121"/>
  <c r="B42" i="121"/>
  <c r="C42" i="121"/>
  <c r="E42" i="121"/>
  <c r="G42" i="121"/>
  <c r="A43" i="121"/>
  <c r="B43" i="121"/>
  <c r="C43" i="121"/>
  <c r="E43" i="121"/>
  <c r="G43" i="121"/>
  <c r="A44" i="121"/>
  <c r="B44" i="121"/>
  <c r="C44" i="121"/>
  <c r="E44" i="121"/>
  <c r="G44" i="121"/>
  <c r="A45" i="121"/>
  <c r="B45" i="121"/>
  <c r="C45" i="121"/>
  <c r="E45" i="121"/>
  <c r="G45" i="121"/>
  <c r="A46" i="121"/>
  <c r="B46" i="121"/>
  <c r="C46" i="121"/>
  <c r="E46" i="121"/>
  <c r="G46" i="121"/>
  <c r="A47" i="121"/>
  <c r="B47" i="121"/>
  <c r="C47" i="121"/>
  <c r="E47" i="121"/>
  <c r="G47" i="121"/>
  <c r="A48" i="121"/>
  <c r="B48" i="121"/>
  <c r="C48" i="121"/>
  <c r="E48" i="121"/>
  <c r="G48" i="121"/>
  <c r="A49" i="121"/>
  <c r="B49" i="121"/>
  <c r="C49" i="121"/>
  <c r="E49" i="121"/>
  <c r="G49" i="121"/>
  <c r="A50" i="121"/>
  <c r="B50" i="121"/>
  <c r="C50" i="121"/>
  <c r="E50" i="121"/>
  <c r="G50" i="121"/>
  <c r="A51" i="121"/>
  <c r="B51" i="121"/>
  <c r="C51" i="121"/>
  <c r="E51" i="121"/>
  <c r="G51" i="121"/>
  <c r="A52" i="121"/>
  <c r="B52" i="121"/>
  <c r="C52" i="121"/>
  <c r="E52" i="121"/>
  <c r="G52" i="121"/>
  <c r="A53" i="121"/>
  <c r="B53" i="121"/>
  <c r="C53" i="121"/>
  <c r="E53" i="121"/>
  <c r="G53" i="121"/>
  <c r="A54" i="121"/>
  <c r="B54" i="121"/>
  <c r="C54" i="121"/>
  <c r="E54" i="121"/>
  <c r="G54" i="121"/>
  <c r="A55" i="121"/>
  <c r="B55" i="121"/>
  <c r="C55" i="121"/>
  <c r="E55" i="121"/>
  <c r="G55" i="121"/>
  <c r="A56" i="121"/>
  <c r="B56" i="121"/>
  <c r="C56" i="121"/>
  <c r="E56" i="121"/>
  <c r="G56" i="121"/>
  <c r="A57" i="121"/>
  <c r="B57" i="121"/>
  <c r="C57" i="121"/>
  <c r="E57" i="121"/>
  <c r="G57" i="121"/>
  <c r="A58" i="121"/>
  <c r="B58" i="121"/>
  <c r="C58" i="121"/>
  <c r="E58" i="121"/>
  <c r="G58" i="121"/>
  <c r="A59" i="121"/>
  <c r="B59" i="121"/>
  <c r="C59" i="121"/>
  <c r="E59" i="121"/>
  <c r="G59" i="121"/>
  <c r="A60" i="121"/>
  <c r="B60" i="121"/>
  <c r="C60" i="121"/>
  <c r="E60" i="121"/>
  <c r="G60" i="121"/>
  <c r="A61" i="121"/>
  <c r="B61" i="121"/>
  <c r="C61" i="121"/>
  <c r="E61" i="121"/>
  <c r="G61" i="121"/>
  <c r="A62" i="121"/>
  <c r="B62" i="121"/>
  <c r="C62" i="121"/>
  <c r="E62" i="121"/>
  <c r="G62" i="121"/>
  <c r="A63" i="121"/>
  <c r="B63" i="121"/>
  <c r="C63" i="121"/>
  <c r="E63" i="121"/>
  <c r="G63" i="121"/>
  <c r="A64" i="121"/>
  <c r="B64" i="121"/>
  <c r="C64" i="121"/>
  <c r="E64" i="121"/>
  <c r="G64" i="121"/>
  <c r="A65" i="121"/>
  <c r="B65" i="121"/>
  <c r="C65" i="121"/>
  <c r="E65" i="121"/>
  <c r="G65" i="121"/>
  <c r="A66" i="121"/>
  <c r="B66" i="121"/>
  <c r="C66" i="121"/>
  <c r="E66" i="121"/>
  <c r="G66" i="121"/>
  <c r="A67" i="121"/>
  <c r="B67" i="121"/>
  <c r="C67" i="121"/>
  <c r="E67" i="121"/>
  <c r="G67" i="121"/>
  <c r="A68" i="121"/>
  <c r="B68" i="121"/>
  <c r="C68" i="121"/>
  <c r="E68" i="121"/>
  <c r="G68" i="121"/>
  <c r="A69" i="121"/>
  <c r="B69" i="121"/>
  <c r="C69" i="121"/>
  <c r="E69" i="121"/>
  <c r="G69" i="121"/>
  <c r="A70" i="121"/>
  <c r="B70" i="121"/>
  <c r="C70" i="121"/>
  <c r="E70" i="121"/>
  <c r="G70" i="121"/>
  <c r="A71" i="121"/>
  <c r="B71" i="121"/>
  <c r="C71" i="121"/>
  <c r="E71" i="121"/>
  <c r="G71" i="121"/>
  <c r="A72" i="121"/>
  <c r="B72" i="121"/>
  <c r="C72" i="121"/>
  <c r="E72" i="121"/>
  <c r="G72" i="121"/>
  <c r="A73" i="121"/>
  <c r="B73" i="121"/>
  <c r="C73" i="121"/>
  <c r="E73" i="121"/>
  <c r="G73" i="121"/>
  <c r="A74" i="121"/>
  <c r="B74" i="121"/>
  <c r="C74" i="121"/>
  <c r="E74" i="121"/>
  <c r="G74" i="121"/>
  <c r="A75" i="121"/>
  <c r="B75" i="121"/>
  <c r="C75" i="121"/>
  <c r="E75" i="121"/>
  <c r="G75" i="121"/>
  <c r="A76" i="121"/>
  <c r="B76" i="121"/>
  <c r="C76" i="121"/>
  <c r="E76" i="121"/>
  <c r="G76" i="121"/>
  <c r="A77" i="121"/>
  <c r="B77" i="121"/>
  <c r="C77" i="121"/>
  <c r="E77" i="121"/>
  <c r="G77" i="121"/>
  <c r="A78" i="121"/>
  <c r="B78" i="121"/>
  <c r="C78" i="121"/>
  <c r="E78" i="121"/>
  <c r="G78" i="121"/>
  <c r="A79" i="121"/>
  <c r="B79" i="121"/>
  <c r="C79" i="121"/>
  <c r="E79" i="121"/>
  <c r="G79" i="121"/>
  <c r="A80" i="121"/>
  <c r="B80" i="121"/>
  <c r="C80" i="121"/>
  <c r="E80" i="121"/>
  <c r="G80" i="121"/>
  <c r="A81" i="121"/>
  <c r="B81" i="121"/>
  <c r="C81" i="121"/>
  <c r="E81" i="121"/>
  <c r="G81" i="121"/>
  <c r="A82" i="121"/>
  <c r="B82" i="121"/>
  <c r="C82" i="121"/>
  <c r="E82" i="121"/>
  <c r="G82" i="121"/>
  <c r="A83" i="121"/>
  <c r="B83" i="121"/>
  <c r="C83" i="121"/>
  <c r="E83" i="121"/>
  <c r="G83" i="121"/>
  <c r="A84" i="121"/>
  <c r="B84" i="121"/>
  <c r="C84" i="121"/>
  <c r="E84" i="121"/>
  <c r="G84" i="121"/>
  <c r="A85" i="121"/>
  <c r="B85" i="121"/>
  <c r="C85" i="121"/>
  <c r="E85" i="121"/>
  <c r="G85" i="121"/>
  <c r="A86" i="121"/>
  <c r="B86" i="121"/>
  <c r="C86" i="121"/>
  <c r="E86" i="121"/>
  <c r="G86" i="121"/>
  <c r="A87" i="121"/>
  <c r="B87" i="121"/>
  <c r="C87" i="121"/>
  <c r="E87" i="121"/>
  <c r="G87" i="121"/>
  <c r="A88" i="121"/>
  <c r="B88" i="121"/>
  <c r="C88" i="121"/>
  <c r="E88" i="121"/>
  <c r="G88" i="121"/>
  <c r="A89" i="121"/>
  <c r="B89" i="121"/>
  <c r="C89" i="121"/>
  <c r="E89" i="121"/>
  <c r="G89" i="121"/>
  <c r="A90" i="121"/>
  <c r="B90" i="121"/>
  <c r="C90" i="121"/>
  <c r="E90" i="121"/>
  <c r="G90" i="121"/>
  <c r="A91" i="121"/>
  <c r="B91" i="121"/>
  <c r="C91" i="121"/>
  <c r="E91" i="121"/>
  <c r="G91" i="121"/>
  <c r="A92" i="121"/>
  <c r="B92" i="121"/>
  <c r="C92" i="121"/>
  <c r="E92" i="121"/>
  <c r="G92" i="121"/>
  <c r="A93" i="121"/>
  <c r="B93" i="121"/>
  <c r="C93" i="121"/>
  <c r="E93" i="121"/>
  <c r="G93" i="121"/>
  <c r="A94" i="121"/>
  <c r="B94" i="121"/>
  <c r="C94" i="121"/>
  <c r="E94" i="121"/>
  <c r="G94" i="121"/>
  <c r="A95" i="121"/>
  <c r="B95" i="121"/>
  <c r="C95" i="121"/>
  <c r="E95" i="121"/>
  <c r="G95" i="121"/>
  <c r="A96" i="121"/>
  <c r="B96" i="121"/>
  <c r="C96" i="121"/>
  <c r="E96" i="121"/>
  <c r="G96" i="121"/>
  <c r="A97" i="121"/>
  <c r="B97" i="121"/>
  <c r="C97" i="121"/>
  <c r="E97" i="121"/>
  <c r="G97" i="121"/>
  <c r="A98" i="121"/>
  <c r="B98" i="121"/>
  <c r="C98" i="121"/>
  <c r="E98" i="121"/>
  <c r="G98" i="121"/>
  <c r="A99" i="121"/>
  <c r="B99" i="121"/>
  <c r="C99" i="121"/>
  <c r="E99" i="121"/>
  <c r="G99" i="121"/>
  <c r="A100" i="121"/>
  <c r="B100" i="121"/>
  <c r="C100" i="121"/>
  <c r="E100" i="121"/>
  <c r="G100" i="121"/>
  <c r="A101" i="121"/>
  <c r="B101" i="121"/>
  <c r="C101" i="121"/>
  <c r="E101" i="121"/>
  <c r="G101" i="121"/>
  <c r="A102" i="121"/>
  <c r="B102" i="121"/>
  <c r="C102" i="121"/>
  <c r="E102" i="121"/>
  <c r="G102" i="121"/>
  <c r="A103" i="121"/>
  <c r="B103" i="121"/>
  <c r="C103" i="121"/>
  <c r="E103" i="121"/>
  <c r="G103" i="121"/>
  <c r="A104" i="121"/>
  <c r="B104" i="121"/>
  <c r="C104" i="121"/>
  <c r="E104" i="121"/>
  <c r="G104" i="121"/>
  <c r="A105" i="121"/>
  <c r="B105" i="121"/>
  <c r="C105" i="121"/>
  <c r="E105" i="121"/>
  <c r="G105" i="121"/>
  <c r="A106" i="121"/>
  <c r="B106" i="121"/>
  <c r="C106" i="121"/>
  <c r="E106" i="121"/>
  <c r="G106" i="121"/>
  <c r="A107" i="121"/>
  <c r="B107" i="121"/>
  <c r="C107" i="121"/>
  <c r="E107" i="121"/>
  <c r="G107" i="121"/>
  <c r="A108" i="121"/>
  <c r="B108" i="121"/>
  <c r="C108" i="121"/>
  <c r="E108" i="121"/>
  <c r="G108" i="121"/>
  <c r="A109" i="121"/>
  <c r="B109" i="121"/>
  <c r="C109" i="121"/>
  <c r="E109" i="121"/>
  <c r="G109" i="121"/>
  <c r="A110" i="121"/>
  <c r="B110" i="121"/>
  <c r="C110" i="121"/>
  <c r="E110" i="121"/>
  <c r="G110" i="121"/>
  <c r="A111" i="121"/>
  <c r="B111" i="121"/>
  <c r="C111" i="121"/>
  <c r="E111" i="121"/>
  <c r="G111" i="121"/>
  <c r="A112" i="121"/>
  <c r="B112" i="121"/>
  <c r="C112" i="121"/>
  <c r="E112" i="121"/>
  <c r="G112" i="121"/>
  <c r="A113" i="121"/>
  <c r="B113" i="121"/>
  <c r="C113" i="121"/>
  <c r="E113" i="121"/>
  <c r="G113" i="121"/>
  <c r="A114" i="121"/>
  <c r="B114" i="121"/>
  <c r="C114" i="121"/>
  <c r="E114" i="121"/>
  <c r="G114" i="121"/>
  <c r="A115" i="121"/>
  <c r="B115" i="121"/>
  <c r="C115" i="121"/>
  <c r="E115" i="121"/>
  <c r="G115" i="121"/>
  <c r="A116" i="121"/>
  <c r="B116" i="121"/>
  <c r="C116" i="121"/>
  <c r="E116" i="121"/>
  <c r="G116" i="121"/>
  <c r="A117" i="121"/>
  <c r="B117" i="121"/>
  <c r="C117" i="121"/>
  <c r="E117" i="121"/>
  <c r="G117" i="121"/>
  <c r="A118" i="121"/>
  <c r="B118" i="121"/>
  <c r="C118" i="121"/>
  <c r="E118" i="121"/>
  <c r="G118" i="121"/>
  <c r="A119" i="121"/>
  <c r="B119" i="121"/>
  <c r="C119" i="121"/>
  <c r="E119" i="121"/>
  <c r="G119" i="121"/>
  <c r="A120" i="121"/>
  <c r="B120" i="121"/>
  <c r="C120" i="121"/>
  <c r="E120" i="121"/>
  <c r="G120" i="121"/>
  <c r="A121" i="121"/>
  <c r="B121" i="121"/>
  <c r="C121" i="121"/>
  <c r="E121" i="121"/>
  <c r="G121" i="121"/>
  <c r="A122" i="121"/>
  <c r="B122" i="121"/>
  <c r="C122" i="121"/>
  <c r="E122" i="121"/>
  <c r="G122" i="121"/>
  <c r="A123" i="121"/>
  <c r="B123" i="121"/>
  <c r="C123" i="121"/>
  <c r="E123" i="121"/>
  <c r="G123" i="121"/>
  <c r="A124" i="121"/>
  <c r="B124" i="121"/>
  <c r="C124" i="121"/>
  <c r="E124" i="121"/>
  <c r="G124" i="121"/>
  <c r="A125" i="121"/>
  <c r="B125" i="121"/>
  <c r="C125" i="121"/>
  <c r="E125" i="121"/>
  <c r="G125" i="121"/>
  <c r="A126" i="121"/>
  <c r="B126" i="121"/>
  <c r="C126" i="121"/>
  <c r="E126" i="121"/>
  <c r="G126" i="121"/>
  <c r="A127" i="121"/>
  <c r="B127" i="121"/>
  <c r="C127" i="121"/>
  <c r="E127" i="121"/>
  <c r="G127" i="121"/>
  <c r="A128" i="121"/>
  <c r="B128" i="121"/>
  <c r="C128" i="121"/>
  <c r="E128" i="121"/>
  <c r="G128" i="121"/>
  <c r="A129" i="121"/>
  <c r="B129" i="121"/>
  <c r="C129" i="121"/>
  <c r="E129" i="121"/>
  <c r="G129" i="121"/>
  <c r="A130" i="121"/>
  <c r="B130" i="121"/>
  <c r="C130" i="121"/>
  <c r="E130" i="121"/>
  <c r="G130" i="121"/>
  <c r="A131" i="121"/>
  <c r="B131" i="121"/>
  <c r="C131" i="121"/>
  <c r="E131" i="121"/>
  <c r="G131" i="121"/>
  <c r="A132" i="121"/>
  <c r="B132" i="121"/>
  <c r="C132" i="121"/>
  <c r="E132" i="121"/>
  <c r="G132" i="121"/>
  <c r="A133" i="121"/>
  <c r="B133" i="121"/>
  <c r="C133" i="121"/>
  <c r="E133" i="121"/>
  <c r="G133" i="121"/>
  <c r="A134" i="121"/>
  <c r="B134" i="121"/>
  <c r="C134" i="121"/>
  <c r="E134" i="121"/>
  <c r="G134" i="121"/>
  <c r="A135" i="121"/>
  <c r="B135" i="121"/>
  <c r="C135" i="121"/>
  <c r="E135" i="121"/>
  <c r="G135" i="121"/>
  <c r="A136" i="121"/>
  <c r="B136" i="121"/>
  <c r="C136" i="121"/>
  <c r="E136" i="121"/>
  <c r="G136" i="121"/>
  <c r="A137" i="121"/>
  <c r="B137" i="121"/>
  <c r="C137" i="121"/>
  <c r="E137" i="121"/>
  <c r="G137" i="121"/>
  <c r="A138" i="121"/>
  <c r="B138" i="121"/>
  <c r="C138" i="121"/>
  <c r="E138" i="121"/>
  <c r="G138" i="121"/>
  <c r="A139" i="121"/>
  <c r="B139" i="121"/>
  <c r="C139" i="121"/>
  <c r="E139" i="121"/>
  <c r="G139" i="121"/>
  <c r="A140" i="121"/>
  <c r="B140" i="121"/>
  <c r="C140" i="121"/>
  <c r="E140" i="121"/>
  <c r="G140" i="121"/>
  <c r="A141" i="121"/>
  <c r="B141" i="121"/>
  <c r="C141" i="121"/>
  <c r="E141" i="121"/>
  <c r="G141" i="121"/>
  <c r="A142" i="121"/>
  <c r="B142" i="121"/>
  <c r="C142" i="121"/>
  <c r="E142" i="121"/>
  <c r="G142" i="121"/>
  <c r="A143" i="121"/>
  <c r="B143" i="121"/>
  <c r="C143" i="121"/>
  <c r="E143" i="121"/>
  <c r="G143" i="121"/>
  <c r="A144" i="121"/>
  <c r="B144" i="121"/>
  <c r="C144" i="121"/>
  <c r="E144" i="121"/>
  <c r="G144" i="121"/>
  <c r="A145" i="121"/>
  <c r="B145" i="121"/>
  <c r="C145" i="121"/>
  <c r="E145" i="121"/>
  <c r="G145" i="121"/>
  <c r="A146" i="121"/>
  <c r="B146" i="121"/>
  <c r="C146" i="121"/>
  <c r="E146" i="121"/>
  <c r="G146" i="121"/>
  <c r="A147" i="121"/>
  <c r="B147" i="121"/>
  <c r="C147" i="121"/>
  <c r="E147" i="121"/>
  <c r="G147" i="121"/>
  <c r="A148" i="121"/>
  <c r="B148" i="121"/>
  <c r="C148" i="121"/>
  <c r="E148" i="121"/>
  <c r="G148" i="121"/>
  <c r="A149" i="121"/>
  <c r="B149" i="121"/>
  <c r="C149" i="121"/>
  <c r="E149" i="121"/>
  <c r="G149" i="121"/>
  <c r="A150" i="121"/>
  <c r="B150" i="121"/>
  <c r="C150" i="121"/>
  <c r="E150" i="121"/>
  <c r="G150" i="121"/>
  <c r="A151" i="121"/>
  <c r="B151" i="121"/>
  <c r="C151" i="121"/>
  <c r="E151" i="121"/>
  <c r="G151" i="121"/>
  <c r="A152" i="121"/>
  <c r="B152" i="121"/>
  <c r="C152" i="121"/>
  <c r="E152" i="121"/>
  <c r="G152" i="121"/>
  <c r="A153" i="121"/>
  <c r="B153" i="121"/>
  <c r="C153" i="121"/>
  <c r="E153" i="121"/>
  <c r="G153" i="121"/>
  <c r="A154" i="121"/>
  <c r="B154" i="121"/>
  <c r="C154" i="121"/>
  <c r="E154" i="121"/>
  <c r="G154" i="121"/>
  <c r="A155" i="121"/>
  <c r="B155" i="121"/>
  <c r="C155" i="121"/>
  <c r="E155" i="121"/>
  <c r="G155" i="121"/>
  <c r="A156" i="121"/>
  <c r="B156" i="121"/>
  <c r="C156" i="121"/>
  <c r="E156" i="121"/>
  <c r="G156" i="121"/>
  <c r="A157" i="121"/>
  <c r="B157" i="121"/>
  <c r="C157" i="121"/>
  <c r="E157" i="121"/>
  <c r="G157" i="121"/>
  <c r="A158" i="121"/>
  <c r="B158" i="121"/>
  <c r="C158" i="121"/>
  <c r="E158" i="121"/>
  <c r="G158" i="121"/>
  <c r="A159" i="121"/>
  <c r="B159" i="121"/>
  <c r="C159" i="121"/>
  <c r="E159" i="121"/>
  <c r="G159" i="121"/>
  <c r="A160" i="121"/>
  <c r="B160" i="121"/>
  <c r="C160" i="121"/>
  <c r="E160" i="121"/>
  <c r="G160" i="121"/>
  <c r="A161" i="121"/>
  <c r="B161" i="121"/>
  <c r="C161" i="121"/>
  <c r="E161" i="121"/>
  <c r="G161" i="121"/>
  <c r="A162" i="121"/>
  <c r="B162" i="121"/>
  <c r="C162" i="121"/>
  <c r="E162" i="121"/>
  <c r="G162" i="121"/>
  <c r="A163" i="121"/>
  <c r="B163" i="121"/>
  <c r="C163" i="121"/>
  <c r="E163" i="121"/>
  <c r="G163" i="121"/>
  <c r="A164" i="121"/>
  <c r="B164" i="121"/>
  <c r="C164" i="121"/>
  <c r="E164" i="121"/>
  <c r="G164" i="121"/>
  <c r="A165" i="121"/>
  <c r="B165" i="121"/>
  <c r="C165" i="121"/>
  <c r="E165" i="121"/>
  <c r="G165" i="121"/>
  <c r="A166" i="121"/>
  <c r="B166" i="121"/>
  <c r="C166" i="121"/>
  <c r="E166" i="121"/>
  <c r="G166" i="121"/>
  <c r="A167" i="121"/>
  <c r="B167" i="121"/>
  <c r="C167" i="121"/>
  <c r="E167" i="121"/>
  <c r="G167" i="121"/>
  <c r="A168" i="121"/>
  <c r="B168" i="121"/>
  <c r="C168" i="121"/>
  <c r="E168" i="121"/>
  <c r="G168" i="121"/>
  <c r="A169" i="121"/>
  <c r="B169" i="121"/>
  <c r="C169" i="121"/>
  <c r="E169" i="121"/>
  <c r="G169" i="121"/>
  <c r="A170" i="121"/>
  <c r="B170" i="121"/>
  <c r="C170" i="121"/>
  <c r="E170" i="121"/>
  <c r="G170" i="121"/>
  <c r="A171" i="121"/>
  <c r="B171" i="121"/>
  <c r="C171" i="121"/>
  <c r="E171" i="121"/>
  <c r="G171" i="121"/>
  <c r="A172" i="121"/>
  <c r="B172" i="121"/>
  <c r="C172" i="121"/>
  <c r="E172" i="121"/>
  <c r="G172" i="121"/>
  <c r="A173" i="121"/>
  <c r="B173" i="121"/>
  <c r="C173" i="121"/>
  <c r="E173" i="121"/>
  <c r="G173" i="121"/>
  <c r="A174" i="121"/>
  <c r="B174" i="121"/>
  <c r="C174" i="121"/>
  <c r="E174" i="121"/>
  <c r="G174" i="121"/>
  <c r="A175" i="121"/>
  <c r="B175" i="121"/>
  <c r="C175" i="121"/>
  <c r="E175" i="121"/>
  <c r="G175" i="121"/>
  <c r="A176" i="121"/>
  <c r="B176" i="121"/>
  <c r="C176" i="121"/>
  <c r="E176" i="121"/>
  <c r="G176" i="121"/>
  <c r="A177" i="121"/>
  <c r="B177" i="121"/>
  <c r="C177" i="121"/>
  <c r="E177" i="121"/>
  <c r="G177" i="121"/>
  <c r="A178" i="121"/>
  <c r="B178" i="121"/>
  <c r="C178" i="121"/>
  <c r="E178" i="121"/>
  <c r="G178" i="121"/>
  <c r="A179" i="121"/>
  <c r="B179" i="121"/>
  <c r="C179" i="121"/>
  <c r="E179" i="121"/>
  <c r="G179" i="121"/>
  <c r="A180" i="121"/>
  <c r="B180" i="121"/>
  <c r="C180" i="121"/>
  <c r="E180" i="121"/>
  <c r="G180" i="121"/>
  <c r="A181" i="121"/>
  <c r="B181" i="121"/>
  <c r="C181" i="121"/>
  <c r="E181" i="121"/>
  <c r="G181" i="121"/>
  <c r="A182" i="121"/>
  <c r="B182" i="121"/>
  <c r="C182" i="121"/>
  <c r="E182" i="121"/>
  <c r="G182" i="121"/>
  <c r="A183" i="121"/>
  <c r="B183" i="121"/>
  <c r="C183" i="121"/>
  <c r="E183" i="121"/>
  <c r="G183" i="121"/>
  <c r="A184" i="121"/>
  <c r="B184" i="121"/>
  <c r="C184" i="121"/>
  <c r="E184" i="121"/>
  <c r="G184" i="121"/>
  <c r="A185" i="121"/>
  <c r="B185" i="121"/>
  <c r="C185" i="121"/>
  <c r="E185" i="121"/>
  <c r="G185" i="121"/>
  <c r="A186" i="121"/>
  <c r="B186" i="121"/>
  <c r="C186" i="121"/>
  <c r="E186" i="121"/>
  <c r="G186" i="121"/>
  <c r="A187" i="121"/>
  <c r="B187" i="121"/>
  <c r="C187" i="121"/>
  <c r="E187" i="121"/>
  <c r="G187" i="121"/>
  <c r="A188" i="121"/>
  <c r="B188" i="121"/>
  <c r="C188" i="121"/>
  <c r="E188" i="121"/>
  <c r="G188" i="121"/>
  <c r="A189" i="121"/>
  <c r="B189" i="121"/>
  <c r="C189" i="121"/>
  <c r="E189" i="121"/>
  <c r="G189" i="121"/>
  <c r="A190" i="121"/>
  <c r="B190" i="121"/>
  <c r="C190" i="121"/>
  <c r="E190" i="121"/>
  <c r="G190" i="121"/>
  <c r="A191" i="121"/>
  <c r="B191" i="121"/>
  <c r="C191" i="121"/>
  <c r="E191" i="121"/>
  <c r="G191" i="121"/>
  <c r="A192" i="121"/>
  <c r="B192" i="121"/>
  <c r="C192" i="121"/>
  <c r="E192" i="121"/>
  <c r="G192" i="121"/>
  <c r="A193" i="121"/>
  <c r="B193" i="121"/>
  <c r="C193" i="121"/>
  <c r="E193" i="121"/>
  <c r="G193" i="121"/>
  <c r="A194" i="121"/>
  <c r="B194" i="121"/>
  <c r="C194" i="121"/>
  <c r="E194" i="121"/>
  <c r="G194" i="121"/>
  <c r="A195" i="121"/>
  <c r="B195" i="121"/>
  <c r="C195" i="121"/>
  <c r="E195" i="121"/>
  <c r="G195" i="121"/>
  <c r="A196" i="121"/>
  <c r="B196" i="121"/>
  <c r="C196" i="121"/>
  <c r="E196" i="121"/>
  <c r="G196" i="121"/>
  <c r="A197" i="121"/>
  <c r="B197" i="121"/>
  <c r="C197" i="121"/>
  <c r="E197" i="121"/>
  <c r="G197" i="121"/>
  <c r="A198" i="121"/>
  <c r="B198" i="121"/>
  <c r="C198" i="121"/>
  <c r="E198" i="121"/>
  <c r="G198" i="121"/>
  <c r="A199" i="121"/>
  <c r="B199" i="121"/>
  <c r="C199" i="121"/>
  <c r="E199" i="121"/>
  <c r="G199" i="121"/>
  <c r="A200" i="121"/>
  <c r="B200" i="121"/>
  <c r="C200" i="121"/>
  <c r="E200" i="121"/>
  <c r="G200" i="121"/>
  <c r="A201" i="121"/>
  <c r="B201" i="121"/>
  <c r="C201" i="121"/>
  <c r="E201" i="121"/>
  <c r="G201" i="121"/>
  <c r="A202" i="121"/>
  <c r="B202" i="121"/>
  <c r="C202" i="121"/>
  <c r="E202" i="121"/>
  <c r="G202" i="121"/>
  <c r="A203" i="121"/>
  <c r="B203" i="121"/>
  <c r="C203" i="121"/>
  <c r="E203" i="121"/>
  <c r="G203" i="121"/>
  <c r="A204" i="121"/>
  <c r="B204" i="121"/>
  <c r="C204" i="121"/>
  <c r="E204" i="121"/>
  <c r="G204" i="121"/>
  <c r="A205" i="121"/>
  <c r="B205" i="121"/>
  <c r="C205" i="121"/>
  <c r="E205" i="121"/>
  <c r="G205" i="121"/>
  <c r="A206" i="121"/>
  <c r="B206" i="121"/>
  <c r="C206" i="121"/>
  <c r="E206" i="121"/>
  <c r="G206" i="121"/>
  <c r="A207" i="121"/>
  <c r="B207" i="121"/>
  <c r="C207" i="121"/>
  <c r="E207" i="121"/>
  <c r="G207" i="121"/>
  <c r="A208" i="121"/>
  <c r="B208" i="121"/>
  <c r="C208" i="121"/>
  <c r="E208" i="121"/>
  <c r="G208" i="121"/>
  <c r="A209" i="121"/>
  <c r="B209" i="121"/>
  <c r="C209" i="121"/>
  <c r="E209" i="121"/>
  <c r="G209" i="121"/>
  <c r="A210" i="121"/>
  <c r="B210" i="121"/>
  <c r="C210" i="121"/>
  <c r="E210" i="121"/>
  <c r="G210" i="121"/>
  <c r="A211" i="121"/>
  <c r="B211" i="121"/>
  <c r="C211" i="121"/>
  <c r="E211" i="121"/>
  <c r="G211" i="121"/>
  <c r="A212" i="121"/>
  <c r="B212" i="121"/>
  <c r="C212" i="121"/>
  <c r="E212" i="121"/>
  <c r="G212" i="121"/>
  <c r="A213" i="121"/>
  <c r="B213" i="121"/>
  <c r="C213" i="121"/>
  <c r="E213" i="121"/>
  <c r="G213" i="121"/>
  <c r="A214" i="121"/>
  <c r="B214" i="121"/>
  <c r="C214" i="121"/>
  <c r="E214" i="121"/>
  <c r="G214" i="121"/>
  <c r="A215" i="121"/>
  <c r="B215" i="121"/>
  <c r="C215" i="121"/>
  <c r="E215" i="121"/>
  <c r="G215" i="121"/>
  <c r="A216" i="121"/>
  <c r="B216" i="121"/>
  <c r="C216" i="121"/>
  <c r="E216" i="121"/>
  <c r="G216" i="121"/>
  <c r="A217" i="121"/>
  <c r="B217" i="121"/>
  <c r="C217" i="121"/>
  <c r="E217" i="121"/>
  <c r="G217" i="121"/>
  <c r="A218" i="121"/>
  <c r="B218" i="121"/>
  <c r="C218" i="121"/>
  <c r="E218" i="121"/>
  <c r="G218" i="121"/>
  <c r="A219" i="121"/>
  <c r="B219" i="121"/>
  <c r="C219" i="121"/>
  <c r="E219" i="121"/>
  <c r="G219" i="121"/>
  <c r="A220" i="121"/>
  <c r="B220" i="121"/>
  <c r="C220" i="121"/>
  <c r="E220" i="121"/>
  <c r="G220" i="121"/>
  <c r="E1" i="120"/>
  <c r="M1" i="120"/>
  <c r="A21" i="120"/>
  <c r="B21" i="120"/>
  <c r="C21" i="120"/>
  <c r="E21" i="120"/>
  <c r="G21" i="120"/>
  <c r="A22" i="120"/>
  <c r="B22" i="120"/>
  <c r="C22" i="120"/>
  <c r="E22" i="120"/>
  <c r="G22" i="120"/>
  <c r="A23" i="120"/>
  <c r="B23" i="120"/>
  <c r="C23" i="120"/>
  <c r="E23" i="120"/>
  <c r="G23" i="120"/>
  <c r="A24" i="120"/>
  <c r="B24" i="120"/>
  <c r="C24" i="120"/>
  <c r="E24" i="120"/>
  <c r="G24" i="120"/>
  <c r="A25" i="120"/>
  <c r="B25" i="120"/>
  <c r="C25" i="120"/>
  <c r="E25" i="120"/>
  <c r="G25" i="120"/>
  <c r="A26" i="120"/>
  <c r="B26" i="120"/>
  <c r="C26" i="120"/>
  <c r="E26" i="120"/>
  <c r="G26" i="120"/>
  <c r="A27" i="120"/>
  <c r="B27" i="120"/>
  <c r="C27" i="120"/>
  <c r="E27" i="120"/>
  <c r="G27" i="120"/>
  <c r="A28" i="120"/>
  <c r="B28" i="120"/>
  <c r="C28" i="120"/>
  <c r="E28" i="120"/>
  <c r="G28" i="120"/>
  <c r="A29" i="120"/>
  <c r="B29" i="120"/>
  <c r="C29" i="120"/>
  <c r="E29" i="120"/>
  <c r="G29" i="120"/>
  <c r="A30" i="120"/>
  <c r="B30" i="120"/>
  <c r="C30" i="120"/>
  <c r="E30" i="120"/>
  <c r="G30" i="120"/>
  <c r="A31" i="120"/>
  <c r="B31" i="120"/>
  <c r="C31" i="120"/>
  <c r="E31" i="120"/>
  <c r="G31" i="120"/>
  <c r="A32" i="120"/>
  <c r="B32" i="120"/>
  <c r="C32" i="120"/>
  <c r="E32" i="120"/>
  <c r="G32" i="120"/>
  <c r="A33" i="120"/>
  <c r="B33" i="120"/>
  <c r="C33" i="120"/>
  <c r="E33" i="120"/>
  <c r="G33" i="120"/>
  <c r="A34" i="120"/>
  <c r="B34" i="120"/>
  <c r="C34" i="120"/>
  <c r="E34" i="120"/>
  <c r="G34" i="120"/>
  <c r="A35" i="120"/>
  <c r="B35" i="120"/>
  <c r="C35" i="120"/>
  <c r="E35" i="120"/>
  <c r="G35" i="120"/>
  <c r="A36" i="120"/>
  <c r="B36" i="120"/>
  <c r="C36" i="120"/>
  <c r="E36" i="120"/>
  <c r="G36" i="120"/>
  <c r="A37" i="120"/>
  <c r="B37" i="120"/>
  <c r="C37" i="120"/>
  <c r="E37" i="120"/>
  <c r="G37" i="120"/>
  <c r="A38" i="120"/>
  <c r="B38" i="120"/>
  <c r="C38" i="120"/>
  <c r="E38" i="120"/>
  <c r="G38" i="120"/>
  <c r="A39" i="120"/>
  <c r="B39" i="120"/>
  <c r="C39" i="120"/>
  <c r="E39" i="120"/>
  <c r="G39" i="120"/>
  <c r="A40" i="120"/>
  <c r="B40" i="120"/>
  <c r="C40" i="120"/>
  <c r="E40" i="120"/>
  <c r="G40" i="120"/>
  <c r="A41" i="120"/>
  <c r="B41" i="120"/>
  <c r="C41" i="120"/>
  <c r="E41" i="120"/>
  <c r="G41" i="120"/>
  <c r="A42" i="120"/>
  <c r="B42" i="120"/>
  <c r="C42" i="120"/>
  <c r="E42" i="120"/>
  <c r="G42" i="120"/>
  <c r="A43" i="120"/>
  <c r="B43" i="120"/>
  <c r="C43" i="120"/>
  <c r="E43" i="120"/>
  <c r="G43" i="120"/>
  <c r="A44" i="120"/>
  <c r="B44" i="120"/>
  <c r="C44" i="120"/>
  <c r="E44" i="120"/>
  <c r="G44" i="120"/>
  <c r="A45" i="120"/>
  <c r="B45" i="120"/>
  <c r="C45" i="120"/>
  <c r="E45" i="120"/>
  <c r="G45" i="120"/>
  <c r="A46" i="120"/>
  <c r="B46" i="120"/>
  <c r="C46" i="120"/>
  <c r="E46" i="120"/>
  <c r="G46" i="120"/>
  <c r="A47" i="120"/>
  <c r="B47" i="120"/>
  <c r="C47" i="120"/>
  <c r="E47" i="120"/>
  <c r="G47" i="120"/>
  <c r="A48" i="120"/>
  <c r="B48" i="120"/>
  <c r="C48" i="120"/>
  <c r="E48" i="120"/>
  <c r="G48" i="120"/>
  <c r="A49" i="120"/>
  <c r="B49" i="120"/>
  <c r="C49" i="120"/>
  <c r="E49" i="120"/>
  <c r="G49" i="120"/>
  <c r="A50" i="120"/>
  <c r="B50" i="120"/>
  <c r="C50" i="120"/>
  <c r="E50" i="120"/>
  <c r="G50" i="120"/>
  <c r="A51" i="120"/>
  <c r="B51" i="120"/>
  <c r="C51" i="120"/>
  <c r="E51" i="120"/>
  <c r="G51" i="120"/>
  <c r="A52" i="120"/>
  <c r="B52" i="120"/>
  <c r="C52" i="120"/>
  <c r="E52" i="120"/>
  <c r="G52" i="120"/>
  <c r="A53" i="120"/>
  <c r="B53" i="120"/>
  <c r="C53" i="120"/>
  <c r="E53" i="120"/>
  <c r="G53" i="120"/>
  <c r="A54" i="120"/>
  <c r="B54" i="120"/>
  <c r="C54" i="120"/>
  <c r="E54" i="120"/>
  <c r="G54" i="120"/>
  <c r="A55" i="120"/>
  <c r="B55" i="120"/>
  <c r="C55" i="120"/>
  <c r="E55" i="120"/>
  <c r="G55" i="120"/>
  <c r="A56" i="120"/>
  <c r="B56" i="120"/>
  <c r="C56" i="120"/>
  <c r="E56" i="120"/>
  <c r="G56" i="120"/>
  <c r="A57" i="120"/>
  <c r="B57" i="120"/>
  <c r="C57" i="120"/>
  <c r="E57" i="120"/>
  <c r="G57" i="120"/>
  <c r="A58" i="120"/>
  <c r="B58" i="120"/>
  <c r="C58" i="120"/>
  <c r="E58" i="120"/>
  <c r="G58" i="120"/>
  <c r="A59" i="120"/>
  <c r="B59" i="120"/>
  <c r="C59" i="120"/>
  <c r="E59" i="120"/>
  <c r="G59" i="120"/>
  <c r="A60" i="120"/>
  <c r="B60" i="120"/>
  <c r="C60" i="120"/>
  <c r="E60" i="120"/>
  <c r="G60" i="120"/>
  <c r="A61" i="120"/>
  <c r="B61" i="120"/>
  <c r="C61" i="120"/>
  <c r="E61" i="120"/>
  <c r="G61" i="120"/>
  <c r="A62" i="120"/>
  <c r="B62" i="120"/>
  <c r="C62" i="120"/>
  <c r="E62" i="120"/>
  <c r="G62" i="120"/>
  <c r="A63" i="120"/>
  <c r="B63" i="120"/>
  <c r="C63" i="120"/>
  <c r="E63" i="120"/>
  <c r="G63" i="120"/>
  <c r="A64" i="120"/>
  <c r="B64" i="120"/>
  <c r="C64" i="120"/>
  <c r="E64" i="120"/>
  <c r="G64" i="120"/>
  <c r="A65" i="120"/>
  <c r="B65" i="120"/>
  <c r="C65" i="120"/>
  <c r="E65" i="120"/>
  <c r="G65" i="120"/>
  <c r="A66" i="120"/>
  <c r="B66" i="120"/>
  <c r="C66" i="120"/>
  <c r="E66" i="120"/>
  <c r="G66" i="120"/>
  <c r="A67" i="120"/>
  <c r="B67" i="120"/>
  <c r="C67" i="120"/>
  <c r="E67" i="120"/>
  <c r="G67" i="120"/>
  <c r="A68" i="120"/>
  <c r="B68" i="120"/>
  <c r="C68" i="120"/>
  <c r="E68" i="120"/>
  <c r="G68" i="120"/>
  <c r="A69" i="120"/>
  <c r="B69" i="120"/>
  <c r="C69" i="120"/>
  <c r="E69" i="120"/>
  <c r="G69" i="120"/>
  <c r="A70" i="120"/>
  <c r="B70" i="120"/>
  <c r="C70" i="120"/>
  <c r="E70" i="120"/>
  <c r="G70" i="120"/>
  <c r="A71" i="120"/>
  <c r="B71" i="120"/>
  <c r="C71" i="120"/>
  <c r="E71" i="120"/>
  <c r="G71" i="120"/>
  <c r="A72" i="120"/>
  <c r="B72" i="120"/>
  <c r="C72" i="120"/>
  <c r="E72" i="120"/>
  <c r="G72" i="120"/>
  <c r="A73" i="120"/>
  <c r="B73" i="120"/>
  <c r="C73" i="120"/>
  <c r="E73" i="120"/>
  <c r="G73" i="120"/>
  <c r="A74" i="120"/>
  <c r="B74" i="120"/>
  <c r="C74" i="120"/>
  <c r="E74" i="120"/>
  <c r="G74" i="120"/>
  <c r="A75" i="120"/>
  <c r="B75" i="120"/>
  <c r="C75" i="120"/>
  <c r="E75" i="120"/>
  <c r="G75" i="120"/>
  <c r="A76" i="120"/>
  <c r="B76" i="120"/>
  <c r="C76" i="120"/>
  <c r="E76" i="120"/>
  <c r="G76" i="120"/>
  <c r="A77" i="120"/>
  <c r="B77" i="120"/>
  <c r="C77" i="120"/>
  <c r="E77" i="120"/>
  <c r="G77" i="120"/>
  <c r="A78" i="120"/>
  <c r="B78" i="120"/>
  <c r="C78" i="120"/>
  <c r="E78" i="120"/>
  <c r="G78" i="120"/>
  <c r="A79" i="120"/>
  <c r="B79" i="120"/>
  <c r="C79" i="120"/>
  <c r="E79" i="120"/>
  <c r="G79" i="120"/>
  <c r="A80" i="120"/>
  <c r="B80" i="120"/>
  <c r="C80" i="120"/>
  <c r="E80" i="120"/>
  <c r="G80" i="120"/>
  <c r="A81" i="120"/>
  <c r="B81" i="120"/>
  <c r="C81" i="120"/>
  <c r="E81" i="120"/>
  <c r="G81" i="120"/>
  <c r="A82" i="120"/>
  <c r="B82" i="120"/>
  <c r="C82" i="120"/>
  <c r="E82" i="120"/>
  <c r="G82" i="120"/>
  <c r="A83" i="120"/>
  <c r="B83" i="120"/>
  <c r="C83" i="120"/>
  <c r="E83" i="120"/>
  <c r="G83" i="120"/>
  <c r="A84" i="120"/>
  <c r="B84" i="120"/>
  <c r="C84" i="120"/>
  <c r="E84" i="120"/>
  <c r="G84" i="120"/>
  <c r="A85" i="120"/>
  <c r="B85" i="120"/>
  <c r="C85" i="120"/>
  <c r="E85" i="120"/>
  <c r="G85" i="120"/>
  <c r="A86" i="120"/>
  <c r="B86" i="120"/>
  <c r="C86" i="120"/>
  <c r="E86" i="120"/>
  <c r="G86" i="120"/>
  <c r="A87" i="120"/>
  <c r="B87" i="120"/>
  <c r="C87" i="120"/>
  <c r="E87" i="120"/>
  <c r="G87" i="120"/>
  <c r="A88" i="120"/>
  <c r="B88" i="120"/>
  <c r="C88" i="120"/>
  <c r="E88" i="120"/>
  <c r="G88" i="120"/>
  <c r="A89" i="120"/>
  <c r="B89" i="120"/>
  <c r="C89" i="120"/>
  <c r="E89" i="120"/>
  <c r="G89" i="120"/>
  <c r="A90" i="120"/>
  <c r="B90" i="120"/>
  <c r="C90" i="120"/>
  <c r="E90" i="120"/>
  <c r="G90" i="120"/>
  <c r="A91" i="120"/>
  <c r="B91" i="120"/>
  <c r="C91" i="120"/>
  <c r="E91" i="120"/>
  <c r="G91" i="120"/>
  <c r="A92" i="120"/>
  <c r="B92" i="120"/>
  <c r="C92" i="120"/>
  <c r="E92" i="120"/>
  <c r="G92" i="120"/>
  <c r="A93" i="120"/>
  <c r="B93" i="120"/>
  <c r="C93" i="120"/>
  <c r="E93" i="120"/>
  <c r="G93" i="120"/>
  <c r="A94" i="120"/>
  <c r="B94" i="120"/>
  <c r="C94" i="120"/>
  <c r="E94" i="120"/>
  <c r="G94" i="120"/>
  <c r="A95" i="120"/>
  <c r="B95" i="120"/>
  <c r="C95" i="120"/>
  <c r="E95" i="120"/>
  <c r="G95" i="120"/>
  <c r="A96" i="120"/>
  <c r="B96" i="120"/>
  <c r="C96" i="120"/>
  <c r="E96" i="120"/>
  <c r="G96" i="120"/>
  <c r="A97" i="120"/>
  <c r="B97" i="120"/>
  <c r="C97" i="120"/>
  <c r="E97" i="120"/>
  <c r="G97" i="120"/>
  <c r="A98" i="120"/>
  <c r="B98" i="120"/>
  <c r="C98" i="120"/>
  <c r="E98" i="120"/>
  <c r="G98" i="120"/>
  <c r="A99" i="120"/>
  <c r="B99" i="120"/>
  <c r="C99" i="120"/>
  <c r="E99" i="120"/>
  <c r="G99" i="120"/>
  <c r="A100" i="120"/>
  <c r="B100" i="120"/>
  <c r="C100" i="120"/>
  <c r="E100" i="120"/>
  <c r="G100" i="120"/>
  <c r="A101" i="120"/>
  <c r="B101" i="120"/>
  <c r="C101" i="120"/>
  <c r="E101" i="120"/>
  <c r="G101" i="120"/>
  <c r="A102" i="120"/>
  <c r="B102" i="120"/>
  <c r="C102" i="120"/>
  <c r="E102" i="120"/>
  <c r="G102" i="120"/>
  <c r="A103" i="120"/>
  <c r="B103" i="120"/>
  <c r="C103" i="120"/>
  <c r="E103" i="120"/>
  <c r="G103" i="120"/>
  <c r="A104" i="120"/>
  <c r="B104" i="120"/>
  <c r="C104" i="120"/>
  <c r="E104" i="120"/>
  <c r="G104" i="120"/>
  <c r="A105" i="120"/>
  <c r="B105" i="120"/>
  <c r="C105" i="120"/>
  <c r="E105" i="120"/>
  <c r="G105" i="120"/>
  <c r="A106" i="120"/>
  <c r="B106" i="120"/>
  <c r="C106" i="120"/>
  <c r="E106" i="120"/>
  <c r="G106" i="120"/>
  <c r="A107" i="120"/>
  <c r="B107" i="120"/>
  <c r="C107" i="120"/>
  <c r="E107" i="120"/>
  <c r="G107" i="120"/>
  <c r="A108" i="120"/>
  <c r="B108" i="120"/>
  <c r="C108" i="120"/>
  <c r="E108" i="120"/>
  <c r="G108" i="120"/>
  <c r="A109" i="120"/>
  <c r="B109" i="120"/>
  <c r="C109" i="120"/>
  <c r="E109" i="120"/>
  <c r="G109" i="120"/>
  <c r="A110" i="120"/>
  <c r="B110" i="120"/>
  <c r="C110" i="120"/>
  <c r="E110" i="120"/>
  <c r="G110" i="120"/>
  <c r="A111" i="120"/>
  <c r="B111" i="120"/>
  <c r="C111" i="120"/>
  <c r="E111" i="120"/>
  <c r="G111" i="120"/>
  <c r="A112" i="120"/>
  <c r="B112" i="120"/>
  <c r="C112" i="120"/>
  <c r="E112" i="120"/>
  <c r="G112" i="120"/>
  <c r="A113" i="120"/>
  <c r="B113" i="120"/>
  <c r="C113" i="120"/>
  <c r="E113" i="120"/>
  <c r="G113" i="120"/>
  <c r="A114" i="120"/>
  <c r="B114" i="120"/>
  <c r="C114" i="120"/>
  <c r="E114" i="120"/>
  <c r="G114" i="120"/>
  <c r="A115" i="120"/>
  <c r="B115" i="120"/>
  <c r="C115" i="120"/>
  <c r="E115" i="120"/>
  <c r="G115" i="120"/>
  <c r="A116" i="120"/>
  <c r="B116" i="120"/>
  <c r="C116" i="120"/>
  <c r="E116" i="120"/>
  <c r="G116" i="120"/>
  <c r="A117" i="120"/>
  <c r="B117" i="120"/>
  <c r="C117" i="120"/>
  <c r="E117" i="120"/>
  <c r="G117" i="120"/>
  <c r="A118" i="120"/>
  <c r="B118" i="120"/>
  <c r="C118" i="120"/>
  <c r="E118" i="120"/>
  <c r="G118" i="120"/>
  <c r="A119" i="120"/>
  <c r="B119" i="120"/>
  <c r="C119" i="120"/>
  <c r="E119" i="120"/>
  <c r="G119" i="120"/>
  <c r="A120" i="120"/>
  <c r="B120" i="120"/>
  <c r="C120" i="120"/>
  <c r="E120" i="120"/>
  <c r="G120" i="120"/>
  <c r="A121" i="120"/>
  <c r="B121" i="120"/>
  <c r="C121" i="120"/>
  <c r="E121" i="120"/>
  <c r="G121" i="120"/>
  <c r="A122" i="120"/>
  <c r="B122" i="120"/>
  <c r="C122" i="120"/>
  <c r="E122" i="120"/>
  <c r="G122" i="120"/>
  <c r="A123" i="120"/>
  <c r="B123" i="120"/>
  <c r="C123" i="120"/>
  <c r="E123" i="120"/>
  <c r="G123" i="120"/>
  <c r="A124" i="120"/>
  <c r="B124" i="120"/>
  <c r="C124" i="120"/>
  <c r="E124" i="120"/>
  <c r="G124" i="120"/>
  <c r="A125" i="120"/>
  <c r="B125" i="120"/>
  <c r="C125" i="120"/>
  <c r="E125" i="120"/>
  <c r="G125" i="120"/>
  <c r="A126" i="120"/>
  <c r="B126" i="120"/>
  <c r="C126" i="120"/>
  <c r="E126" i="120"/>
  <c r="G126" i="120"/>
  <c r="A127" i="120"/>
  <c r="B127" i="120"/>
  <c r="C127" i="120"/>
  <c r="E127" i="120"/>
  <c r="G127" i="120"/>
  <c r="A128" i="120"/>
  <c r="B128" i="120"/>
  <c r="C128" i="120"/>
  <c r="E128" i="120"/>
  <c r="G128" i="120"/>
  <c r="A129" i="120"/>
  <c r="B129" i="120"/>
  <c r="C129" i="120"/>
  <c r="E129" i="120"/>
  <c r="G129" i="120"/>
  <c r="A130" i="120"/>
  <c r="B130" i="120"/>
  <c r="C130" i="120"/>
  <c r="E130" i="120"/>
  <c r="G130" i="120"/>
  <c r="A131" i="120"/>
  <c r="B131" i="120"/>
  <c r="C131" i="120"/>
  <c r="E131" i="120"/>
  <c r="G131" i="120"/>
  <c r="A132" i="120"/>
  <c r="B132" i="120"/>
  <c r="C132" i="120"/>
  <c r="E132" i="120"/>
  <c r="G132" i="120"/>
  <c r="A133" i="120"/>
  <c r="B133" i="120"/>
  <c r="C133" i="120"/>
  <c r="E133" i="120"/>
  <c r="G133" i="120"/>
  <c r="A134" i="120"/>
  <c r="B134" i="120"/>
  <c r="C134" i="120"/>
  <c r="E134" i="120"/>
  <c r="G134" i="120"/>
  <c r="A135" i="120"/>
  <c r="B135" i="120"/>
  <c r="C135" i="120"/>
  <c r="E135" i="120"/>
  <c r="G135" i="120"/>
  <c r="A136" i="120"/>
  <c r="B136" i="120"/>
  <c r="C136" i="120"/>
  <c r="E136" i="120"/>
  <c r="G136" i="120"/>
  <c r="A137" i="120"/>
  <c r="B137" i="120"/>
  <c r="C137" i="120"/>
  <c r="E137" i="120"/>
  <c r="G137" i="120"/>
  <c r="A138" i="120"/>
  <c r="B138" i="120"/>
  <c r="C138" i="120"/>
  <c r="E138" i="120"/>
  <c r="G138" i="120"/>
  <c r="A139" i="120"/>
  <c r="B139" i="120"/>
  <c r="C139" i="120"/>
  <c r="E139" i="120"/>
  <c r="G139" i="120"/>
  <c r="A140" i="120"/>
  <c r="B140" i="120"/>
  <c r="C140" i="120"/>
  <c r="E140" i="120"/>
  <c r="G140" i="120"/>
  <c r="A141" i="120"/>
  <c r="B141" i="120"/>
  <c r="C141" i="120"/>
  <c r="E141" i="120"/>
  <c r="G141" i="120"/>
  <c r="A142" i="120"/>
  <c r="B142" i="120"/>
  <c r="C142" i="120"/>
  <c r="E142" i="120"/>
  <c r="G142" i="120"/>
  <c r="A143" i="120"/>
  <c r="B143" i="120"/>
  <c r="C143" i="120"/>
  <c r="E143" i="120"/>
  <c r="G143" i="120"/>
  <c r="A144" i="120"/>
  <c r="B144" i="120"/>
  <c r="C144" i="120"/>
  <c r="E144" i="120"/>
  <c r="G144" i="120"/>
  <c r="A145" i="120"/>
  <c r="B145" i="120"/>
  <c r="C145" i="120"/>
  <c r="E145" i="120"/>
  <c r="G145" i="120"/>
  <c r="A146" i="120"/>
  <c r="B146" i="120"/>
  <c r="C146" i="120"/>
  <c r="E146" i="120"/>
  <c r="G146" i="120"/>
  <c r="A147" i="120"/>
  <c r="B147" i="120"/>
  <c r="C147" i="120"/>
  <c r="E147" i="120"/>
  <c r="G147" i="120"/>
  <c r="A148" i="120"/>
  <c r="B148" i="120"/>
  <c r="C148" i="120"/>
  <c r="E148" i="120"/>
  <c r="G148" i="120"/>
  <c r="A149" i="120"/>
  <c r="B149" i="120"/>
  <c r="C149" i="120"/>
  <c r="E149" i="120"/>
  <c r="G149" i="120"/>
  <c r="A150" i="120"/>
  <c r="B150" i="120"/>
  <c r="C150" i="120"/>
  <c r="E150" i="120"/>
  <c r="G150" i="120"/>
  <c r="A151" i="120"/>
  <c r="B151" i="120"/>
  <c r="C151" i="120"/>
  <c r="E151" i="120"/>
  <c r="G151" i="120"/>
  <c r="A152" i="120"/>
  <c r="B152" i="120"/>
  <c r="C152" i="120"/>
  <c r="E152" i="120"/>
  <c r="G152" i="120"/>
  <c r="A153" i="120"/>
  <c r="B153" i="120"/>
  <c r="C153" i="120"/>
  <c r="E153" i="120"/>
  <c r="G153" i="120"/>
  <c r="A154" i="120"/>
  <c r="B154" i="120"/>
  <c r="C154" i="120"/>
  <c r="E154" i="120"/>
  <c r="G154" i="120"/>
  <c r="A155" i="120"/>
  <c r="B155" i="120"/>
  <c r="C155" i="120"/>
  <c r="E155" i="120"/>
  <c r="G155" i="120"/>
  <c r="A156" i="120"/>
  <c r="B156" i="120"/>
  <c r="C156" i="120"/>
  <c r="E156" i="120"/>
  <c r="G156" i="120"/>
  <c r="A157" i="120"/>
  <c r="B157" i="120"/>
  <c r="C157" i="120"/>
  <c r="E157" i="120"/>
  <c r="G157" i="120"/>
  <c r="A158" i="120"/>
  <c r="B158" i="120"/>
  <c r="C158" i="120"/>
  <c r="E158" i="120"/>
  <c r="G158" i="120"/>
  <c r="A159" i="120"/>
  <c r="B159" i="120"/>
  <c r="C159" i="120"/>
  <c r="E159" i="120"/>
  <c r="G159" i="120"/>
  <c r="A160" i="120"/>
  <c r="B160" i="120"/>
  <c r="C160" i="120"/>
  <c r="E160" i="120"/>
  <c r="G160" i="120"/>
  <c r="A161" i="120"/>
  <c r="B161" i="120"/>
  <c r="C161" i="120"/>
  <c r="E161" i="120"/>
  <c r="G161" i="120"/>
  <c r="A162" i="120"/>
  <c r="B162" i="120"/>
  <c r="C162" i="120"/>
  <c r="E162" i="120"/>
  <c r="G162" i="120"/>
  <c r="A163" i="120"/>
  <c r="B163" i="120"/>
  <c r="C163" i="120"/>
  <c r="E163" i="120"/>
  <c r="G163" i="120"/>
  <c r="A164" i="120"/>
  <c r="B164" i="120"/>
  <c r="C164" i="120"/>
  <c r="E164" i="120"/>
  <c r="G164" i="120"/>
  <c r="A165" i="120"/>
  <c r="B165" i="120"/>
  <c r="C165" i="120"/>
  <c r="E165" i="120"/>
  <c r="G165" i="120"/>
  <c r="A166" i="120"/>
  <c r="B166" i="120"/>
  <c r="C166" i="120"/>
  <c r="E166" i="120"/>
  <c r="G166" i="120"/>
  <c r="A167" i="120"/>
  <c r="B167" i="120"/>
  <c r="C167" i="120"/>
  <c r="E167" i="120"/>
  <c r="G167" i="120"/>
  <c r="A168" i="120"/>
  <c r="B168" i="120"/>
  <c r="C168" i="120"/>
  <c r="E168" i="120"/>
  <c r="G168" i="120"/>
  <c r="A169" i="120"/>
  <c r="B169" i="120"/>
  <c r="C169" i="120"/>
  <c r="E169" i="120"/>
  <c r="G169" i="120"/>
  <c r="A170" i="120"/>
  <c r="B170" i="120"/>
  <c r="C170" i="120"/>
  <c r="E170" i="120"/>
  <c r="G170" i="120"/>
  <c r="A171" i="120"/>
  <c r="B171" i="120"/>
  <c r="C171" i="120"/>
  <c r="E171" i="120"/>
  <c r="G171" i="120"/>
  <c r="A172" i="120"/>
  <c r="B172" i="120"/>
  <c r="C172" i="120"/>
  <c r="E172" i="120"/>
  <c r="G172" i="120"/>
  <c r="A173" i="120"/>
  <c r="B173" i="120"/>
  <c r="C173" i="120"/>
  <c r="E173" i="120"/>
  <c r="G173" i="120"/>
  <c r="A174" i="120"/>
  <c r="B174" i="120"/>
  <c r="C174" i="120"/>
  <c r="E174" i="120"/>
  <c r="G174" i="120"/>
  <c r="A175" i="120"/>
  <c r="B175" i="120"/>
  <c r="C175" i="120"/>
  <c r="E175" i="120"/>
  <c r="G175" i="120"/>
  <c r="A176" i="120"/>
  <c r="B176" i="120"/>
  <c r="C176" i="120"/>
  <c r="E176" i="120"/>
  <c r="G176" i="120"/>
  <c r="A177" i="120"/>
  <c r="B177" i="120"/>
  <c r="C177" i="120"/>
  <c r="E177" i="120"/>
  <c r="G177" i="120"/>
  <c r="A178" i="120"/>
  <c r="B178" i="120"/>
  <c r="C178" i="120"/>
  <c r="E178" i="120"/>
  <c r="G178" i="120"/>
  <c r="A179" i="120"/>
  <c r="B179" i="120"/>
  <c r="C179" i="120"/>
  <c r="E179" i="120"/>
  <c r="G179" i="120"/>
  <c r="A180" i="120"/>
  <c r="B180" i="120"/>
  <c r="C180" i="120"/>
  <c r="E180" i="120"/>
  <c r="G180" i="120"/>
  <c r="A181" i="120"/>
  <c r="B181" i="120"/>
  <c r="C181" i="120"/>
  <c r="E181" i="120"/>
  <c r="G181" i="120"/>
  <c r="A182" i="120"/>
  <c r="B182" i="120"/>
  <c r="C182" i="120"/>
  <c r="E182" i="120"/>
  <c r="G182" i="120"/>
  <c r="A183" i="120"/>
  <c r="B183" i="120"/>
  <c r="C183" i="120"/>
  <c r="E183" i="120"/>
  <c r="G183" i="120"/>
  <c r="A184" i="120"/>
  <c r="B184" i="120"/>
  <c r="C184" i="120"/>
  <c r="E184" i="120"/>
  <c r="G184" i="120"/>
  <c r="A185" i="120"/>
  <c r="B185" i="120"/>
  <c r="C185" i="120"/>
  <c r="E185" i="120"/>
  <c r="G185" i="120"/>
  <c r="A186" i="120"/>
  <c r="B186" i="120"/>
  <c r="C186" i="120"/>
  <c r="E186" i="120"/>
  <c r="G186" i="120"/>
  <c r="A187" i="120"/>
  <c r="B187" i="120"/>
  <c r="C187" i="120"/>
  <c r="E187" i="120"/>
  <c r="G187" i="120"/>
  <c r="A188" i="120"/>
  <c r="B188" i="120"/>
  <c r="C188" i="120"/>
  <c r="E188" i="120"/>
  <c r="G188" i="120"/>
  <c r="A189" i="120"/>
  <c r="B189" i="120"/>
  <c r="C189" i="120"/>
  <c r="E189" i="120"/>
  <c r="G189" i="120"/>
  <c r="A190" i="120"/>
  <c r="B190" i="120"/>
  <c r="C190" i="120"/>
  <c r="E190" i="120"/>
  <c r="G190" i="120"/>
  <c r="A191" i="120"/>
  <c r="B191" i="120"/>
  <c r="C191" i="120"/>
  <c r="E191" i="120"/>
  <c r="G191" i="120"/>
  <c r="A192" i="120"/>
  <c r="B192" i="120"/>
  <c r="C192" i="120"/>
  <c r="E192" i="120"/>
  <c r="G192" i="120"/>
  <c r="A193" i="120"/>
  <c r="B193" i="120"/>
  <c r="C193" i="120"/>
  <c r="E193" i="120"/>
  <c r="G193" i="120"/>
  <c r="A194" i="120"/>
  <c r="B194" i="120"/>
  <c r="C194" i="120"/>
  <c r="E194" i="120"/>
  <c r="G194" i="120"/>
  <c r="A195" i="120"/>
  <c r="B195" i="120"/>
  <c r="C195" i="120"/>
  <c r="E195" i="120"/>
  <c r="G195" i="120"/>
  <c r="A196" i="120"/>
  <c r="B196" i="120"/>
  <c r="C196" i="120"/>
  <c r="E196" i="120"/>
  <c r="G196" i="120"/>
  <c r="A197" i="120"/>
  <c r="B197" i="120"/>
  <c r="C197" i="120"/>
  <c r="E197" i="120"/>
  <c r="G197" i="120"/>
  <c r="A198" i="120"/>
  <c r="B198" i="120"/>
  <c r="C198" i="120"/>
  <c r="E198" i="120"/>
  <c r="G198" i="120"/>
  <c r="A199" i="120"/>
  <c r="B199" i="120"/>
  <c r="C199" i="120"/>
  <c r="E199" i="120"/>
  <c r="G199" i="120"/>
  <c r="A200" i="120"/>
  <c r="B200" i="120"/>
  <c r="C200" i="120"/>
  <c r="E200" i="120"/>
  <c r="G200" i="120"/>
  <c r="A201" i="120"/>
  <c r="B201" i="120"/>
  <c r="C201" i="120"/>
  <c r="E201" i="120"/>
  <c r="G201" i="120"/>
  <c r="A202" i="120"/>
  <c r="B202" i="120"/>
  <c r="C202" i="120"/>
  <c r="E202" i="120"/>
  <c r="G202" i="120"/>
  <c r="A203" i="120"/>
  <c r="B203" i="120"/>
  <c r="C203" i="120"/>
  <c r="E203" i="120"/>
  <c r="G203" i="120"/>
  <c r="A204" i="120"/>
  <c r="B204" i="120"/>
  <c r="C204" i="120"/>
  <c r="E204" i="120"/>
  <c r="G204" i="120"/>
  <c r="A205" i="120"/>
  <c r="B205" i="120"/>
  <c r="C205" i="120"/>
  <c r="E205" i="120"/>
  <c r="G205" i="120"/>
  <c r="A206" i="120"/>
  <c r="B206" i="120"/>
  <c r="C206" i="120"/>
  <c r="E206" i="120"/>
  <c r="G206" i="120"/>
  <c r="A207" i="120"/>
  <c r="B207" i="120"/>
  <c r="C207" i="120"/>
  <c r="E207" i="120"/>
  <c r="G207" i="120"/>
  <c r="A208" i="120"/>
  <c r="B208" i="120"/>
  <c r="C208" i="120"/>
  <c r="E208" i="120"/>
  <c r="G208" i="120"/>
  <c r="A209" i="120"/>
  <c r="B209" i="120"/>
  <c r="C209" i="120"/>
  <c r="E209" i="120"/>
  <c r="G209" i="120"/>
  <c r="A210" i="120"/>
  <c r="B210" i="120"/>
  <c r="C210" i="120"/>
  <c r="E210" i="120"/>
  <c r="G210" i="120"/>
  <c r="A211" i="120"/>
  <c r="B211" i="120"/>
  <c r="C211" i="120"/>
  <c r="E211" i="120"/>
  <c r="G211" i="120"/>
  <c r="A212" i="120"/>
  <c r="B212" i="120"/>
  <c r="C212" i="120"/>
  <c r="E212" i="120"/>
  <c r="G212" i="120"/>
  <c r="A213" i="120"/>
  <c r="B213" i="120"/>
  <c r="C213" i="120"/>
  <c r="E213" i="120"/>
  <c r="G213" i="120"/>
  <c r="A214" i="120"/>
  <c r="B214" i="120"/>
  <c r="C214" i="120"/>
  <c r="E214" i="120"/>
  <c r="G214" i="120"/>
  <c r="A215" i="120"/>
  <c r="B215" i="120"/>
  <c r="C215" i="120"/>
  <c r="E215" i="120"/>
  <c r="G215" i="120"/>
  <c r="A216" i="120"/>
  <c r="B216" i="120"/>
  <c r="C216" i="120"/>
  <c r="E216" i="120"/>
  <c r="G216" i="120"/>
  <c r="A217" i="120"/>
  <c r="B217" i="120"/>
  <c r="C217" i="120"/>
  <c r="E217" i="120"/>
  <c r="G217" i="120"/>
  <c r="A218" i="120"/>
  <c r="B218" i="120"/>
  <c r="C218" i="120"/>
  <c r="E218" i="120"/>
  <c r="G218" i="120"/>
  <c r="A219" i="120"/>
  <c r="B219" i="120"/>
  <c r="C219" i="120"/>
  <c r="E219" i="120"/>
  <c r="G219" i="120"/>
  <c r="A220" i="120"/>
  <c r="B220" i="120"/>
  <c r="C220" i="120"/>
  <c r="E220" i="120"/>
  <c r="G220" i="120"/>
  <c r="C7" i="109"/>
  <c r="K7" i="109"/>
  <c r="C11" i="109"/>
  <c r="E11" i="109"/>
  <c r="J11" i="109"/>
  <c r="B16" i="109"/>
  <c r="C16" i="109"/>
  <c r="D16" i="109"/>
  <c r="E16" i="109"/>
  <c r="F16" i="109"/>
  <c r="B17" i="109"/>
  <c r="C17" i="109"/>
  <c r="D17" i="109"/>
  <c r="E17" i="109"/>
  <c r="F17" i="109"/>
  <c r="B18" i="109"/>
  <c r="C18" i="109"/>
  <c r="D18" i="109"/>
  <c r="E18" i="109"/>
  <c r="F18" i="109"/>
  <c r="B19" i="109"/>
  <c r="C19" i="109"/>
  <c r="D19" i="109"/>
  <c r="E19" i="109"/>
  <c r="F19" i="109"/>
  <c r="B20" i="109"/>
  <c r="C20" i="109"/>
  <c r="D20" i="109"/>
  <c r="E20" i="109"/>
  <c r="F20" i="109"/>
  <c r="B21" i="109"/>
  <c r="C21" i="109"/>
  <c r="D21" i="109"/>
  <c r="E21" i="109"/>
  <c r="F21" i="109"/>
  <c r="B22" i="109"/>
  <c r="C22" i="109"/>
  <c r="D22" i="109"/>
  <c r="E22" i="109"/>
  <c r="F22" i="109"/>
  <c r="B23" i="109"/>
  <c r="C23" i="109"/>
  <c r="D23" i="109"/>
  <c r="E23" i="109"/>
  <c r="F23" i="109"/>
  <c r="B24" i="109"/>
  <c r="C24" i="109"/>
  <c r="D24" i="109"/>
  <c r="E24" i="109"/>
  <c r="F24" i="109"/>
  <c r="B25" i="109"/>
  <c r="C25" i="109"/>
  <c r="D25" i="109"/>
  <c r="E25" i="109"/>
  <c r="F25" i="109"/>
  <c r="B26" i="109"/>
  <c r="C26" i="109"/>
  <c r="D26" i="109"/>
  <c r="E26" i="109"/>
  <c r="F26" i="109"/>
  <c r="B27" i="109"/>
  <c r="C27" i="109"/>
  <c r="D27" i="109"/>
  <c r="E27" i="109"/>
  <c r="F27" i="109"/>
  <c r="B28" i="109"/>
  <c r="C28" i="109"/>
  <c r="D28" i="109"/>
  <c r="E28" i="109"/>
  <c r="F28" i="109"/>
  <c r="B29" i="109"/>
  <c r="C29" i="109"/>
  <c r="D29" i="109"/>
  <c r="E29" i="109"/>
  <c r="F29" i="109"/>
  <c r="B30" i="109"/>
  <c r="C30" i="109"/>
  <c r="D30" i="109"/>
  <c r="E30" i="109"/>
  <c r="F30" i="109"/>
  <c r="B31" i="109"/>
  <c r="C31" i="109"/>
  <c r="D31" i="109"/>
  <c r="E31" i="109"/>
  <c r="F31" i="109"/>
  <c r="B32" i="109"/>
  <c r="C32" i="109"/>
  <c r="D32" i="109"/>
  <c r="E32" i="109"/>
  <c r="F32" i="109"/>
  <c r="B33" i="109"/>
  <c r="C33" i="109"/>
  <c r="D33" i="109"/>
  <c r="E33" i="109"/>
  <c r="F33" i="109"/>
  <c r="B34" i="109"/>
  <c r="C34" i="109"/>
  <c r="D34" i="109"/>
  <c r="E34" i="109"/>
  <c r="F34" i="109"/>
  <c r="B35" i="109"/>
  <c r="C35" i="109"/>
  <c r="D35" i="109"/>
  <c r="E35" i="109"/>
  <c r="F35" i="109"/>
  <c r="B36" i="109"/>
  <c r="C36" i="109"/>
  <c r="D36" i="109"/>
  <c r="E36" i="109"/>
  <c r="F36" i="109"/>
  <c r="B37" i="109"/>
  <c r="C37" i="109"/>
  <c r="D37" i="109"/>
  <c r="E37" i="109"/>
  <c r="F37" i="109"/>
  <c r="B38" i="109"/>
  <c r="C38" i="109"/>
  <c r="D38" i="109"/>
  <c r="E38" i="109"/>
  <c r="F38" i="109"/>
  <c r="B39" i="109"/>
  <c r="C39" i="109"/>
  <c r="D39" i="109"/>
  <c r="E39" i="109"/>
  <c r="F39" i="109"/>
  <c r="B40" i="109"/>
  <c r="C40" i="109"/>
  <c r="D40" i="109"/>
  <c r="E40" i="109"/>
  <c r="F40" i="109"/>
  <c r="B41" i="109"/>
  <c r="C41" i="109"/>
  <c r="D41" i="109"/>
  <c r="E41" i="109"/>
  <c r="F41" i="109"/>
  <c r="B42" i="109"/>
  <c r="C42" i="109"/>
  <c r="D42" i="109"/>
  <c r="E42" i="109"/>
  <c r="F42" i="109"/>
  <c r="B43" i="109"/>
  <c r="C43" i="109"/>
  <c r="D43" i="109"/>
  <c r="E43" i="109"/>
  <c r="F43" i="109"/>
  <c r="B44" i="109"/>
  <c r="C44" i="109"/>
  <c r="D44" i="109"/>
  <c r="E44" i="109"/>
  <c r="F44" i="109"/>
  <c r="B45" i="109"/>
  <c r="C45" i="109"/>
  <c r="D45" i="109"/>
  <c r="E45" i="109"/>
  <c r="F45" i="109"/>
  <c r="B46" i="109"/>
  <c r="C46" i="109"/>
  <c r="D46" i="109"/>
  <c r="E46" i="109"/>
  <c r="F46" i="109"/>
  <c r="B47" i="109"/>
  <c r="C47" i="109"/>
  <c r="D47" i="109"/>
  <c r="E47" i="109"/>
  <c r="F47" i="109"/>
  <c r="B48" i="109"/>
  <c r="C48" i="109"/>
  <c r="D48" i="109"/>
  <c r="E48" i="109"/>
  <c r="F48" i="109"/>
  <c r="B49" i="109"/>
  <c r="C49" i="109"/>
  <c r="D49" i="109"/>
  <c r="E49" i="109"/>
  <c r="F49" i="109"/>
  <c r="B50" i="109"/>
  <c r="C50" i="109"/>
  <c r="D50" i="109"/>
  <c r="E50" i="109"/>
  <c r="F50" i="109"/>
  <c r="B51" i="109"/>
  <c r="C51" i="109"/>
  <c r="D51" i="109"/>
  <c r="E51" i="109"/>
  <c r="F51" i="109"/>
  <c r="B52" i="109"/>
  <c r="C52" i="109"/>
  <c r="D52" i="109"/>
  <c r="E52" i="109"/>
  <c r="F52" i="109"/>
  <c r="B53" i="109"/>
  <c r="C53" i="109"/>
  <c r="D53" i="109"/>
  <c r="E53" i="109"/>
  <c r="F53" i="109"/>
  <c r="B54" i="109"/>
  <c r="C54" i="109"/>
  <c r="D54" i="109"/>
  <c r="E54" i="109"/>
  <c r="F54" i="109"/>
  <c r="B55" i="109"/>
  <c r="C55" i="109"/>
  <c r="D55" i="109"/>
  <c r="E55" i="109"/>
  <c r="F55" i="109"/>
  <c r="B56" i="109"/>
  <c r="C56" i="109"/>
  <c r="D56" i="109"/>
  <c r="E56" i="109"/>
  <c r="F56" i="109"/>
  <c r="B57" i="109"/>
  <c r="C57" i="109"/>
  <c r="D57" i="109"/>
  <c r="E57" i="109"/>
  <c r="F57" i="109"/>
  <c r="B58" i="109"/>
  <c r="C58" i="109"/>
  <c r="D58" i="109"/>
  <c r="E58" i="109"/>
  <c r="F58" i="109"/>
  <c r="B59" i="109"/>
  <c r="C59" i="109"/>
  <c r="D59" i="109"/>
  <c r="E59" i="109"/>
  <c r="F59" i="109"/>
  <c r="B60" i="109"/>
  <c r="C60" i="109"/>
  <c r="D60" i="109"/>
  <c r="E60" i="109"/>
  <c r="F60" i="109"/>
  <c r="B61" i="109"/>
  <c r="C61" i="109"/>
  <c r="D61" i="109"/>
  <c r="E61" i="109"/>
  <c r="F61" i="109"/>
  <c r="B62" i="109"/>
  <c r="C62" i="109"/>
  <c r="D62" i="109"/>
  <c r="E62" i="109"/>
  <c r="F62" i="109"/>
  <c r="B63" i="109"/>
  <c r="C63" i="109"/>
  <c r="D63" i="109"/>
  <c r="E63" i="109"/>
  <c r="F63" i="109"/>
  <c r="B64" i="109"/>
  <c r="C64" i="109"/>
  <c r="D64" i="109"/>
  <c r="E64" i="109"/>
  <c r="F64" i="109"/>
  <c r="B65" i="109"/>
  <c r="C65" i="109"/>
  <c r="D65" i="109"/>
  <c r="E65" i="109"/>
  <c r="F65" i="109"/>
  <c r="B66" i="109"/>
  <c r="C66" i="109"/>
  <c r="D66" i="109"/>
  <c r="E66" i="109"/>
  <c r="F66" i="109"/>
  <c r="B67" i="109"/>
  <c r="C67" i="109"/>
  <c r="D67" i="109"/>
  <c r="E67" i="109"/>
  <c r="F67" i="109"/>
  <c r="B68" i="109"/>
  <c r="C68" i="109"/>
  <c r="D68" i="109"/>
  <c r="E68" i="109"/>
  <c r="F68" i="109"/>
  <c r="B69" i="109"/>
  <c r="C69" i="109"/>
  <c r="D69" i="109"/>
  <c r="E69" i="109"/>
  <c r="F69" i="109"/>
  <c r="B70" i="109"/>
  <c r="C70" i="109"/>
  <c r="D70" i="109"/>
  <c r="E70" i="109"/>
  <c r="F70" i="109"/>
  <c r="B71" i="109"/>
  <c r="C71" i="109"/>
  <c r="D71" i="109"/>
  <c r="E71" i="109"/>
  <c r="F71" i="109"/>
  <c r="B72" i="109"/>
  <c r="C72" i="109"/>
  <c r="D72" i="109"/>
  <c r="E72" i="109"/>
  <c r="F72" i="109"/>
  <c r="B73" i="109"/>
  <c r="C73" i="109"/>
  <c r="D73" i="109"/>
  <c r="E73" i="109"/>
  <c r="F73" i="109"/>
  <c r="B74" i="109"/>
  <c r="C74" i="109"/>
  <c r="D74" i="109"/>
  <c r="E74" i="109"/>
  <c r="F74" i="109"/>
  <c r="B75" i="109"/>
  <c r="C75" i="109"/>
  <c r="D75" i="109"/>
  <c r="E75" i="109"/>
  <c r="F75" i="109"/>
  <c r="B76" i="109"/>
  <c r="C76" i="109"/>
  <c r="D76" i="109"/>
  <c r="E76" i="109"/>
  <c r="F76" i="109"/>
  <c r="B77" i="109"/>
  <c r="C77" i="109"/>
  <c r="D77" i="109"/>
  <c r="E77" i="109"/>
  <c r="F77" i="109"/>
  <c r="B78" i="109"/>
  <c r="C78" i="109"/>
  <c r="D78" i="109"/>
  <c r="E78" i="109"/>
  <c r="F78" i="109"/>
  <c r="B79" i="109"/>
  <c r="C79" i="109"/>
  <c r="D79" i="109"/>
  <c r="E79" i="109"/>
  <c r="F79" i="109"/>
  <c r="B80" i="109"/>
  <c r="C80" i="109"/>
  <c r="D80" i="109"/>
  <c r="E80" i="109"/>
  <c r="F80" i="109"/>
  <c r="B81" i="109"/>
  <c r="C81" i="109"/>
  <c r="D81" i="109"/>
  <c r="E81" i="109"/>
  <c r="F81" i="109"/>
  <c r="B82" i="109"/>
  <c r="C82" i="109"/>
  <c r="D82" i="109"/>
  <c r="E82" i="109"/>
  <c r="F82" i="109"/>
  <c r="B83" i="109"/>
  <c r="C83" i="109"/>
  <c r="D83" i="109"/>
  <c r="E83" i="109"/>
  <c r="F83" i="109"/>
  <c r="B84" i="109"/>
  <c r="C84" i="109"/>
  <c r="D84" i="109"/>
  <c r="E84" i="109"/>
  <c r="F84" i="109"/>
  <c r="B85" i="109"/>
  <c r="C85" i="109"/>
  <c r="D85" i="109"/>
  <c r="E85" i="109"/>
  <c r="F85" i="109"/>
  <c r="B86" i="109"/>
  <c r="C86" i="109"/>
  <c r="D86" i="109"/>
  <c r="E86" i="109"/>
  <c r="F86" i="109"/>
  <c r="B87" i="109"/>
  <c r="C87" i="109"/>
  <c r="D87" i="109"/>
  <c r="E87" i="109"/>
  <c r="F87" i="109"/>
  <c r="B88" i="109"/>
  <c r="C88" i="109"/>
  <c r="D88" i="109"/>
  <c r="E88" i="109"/>
  <c r="F88" i="109"/>
  <c r="B89" i="109"/>
  <c r="C89" i="109"/>
  <c r="D89" i="109"/>
  <c r="E89" i="109"/>
  <c r="F89" i="109"/>
  <c r="B90" i="109"/>
  <c r="C90" i="109"/>
  <c r="D90" i="109"/>
  <c r="E90" i="109"/>
  <c r="F90" i="109"/>
  <c r="B91" i="109"/>
  <c r="C91" i="109"/>
  <c r="D91" i="109"/>
  <c r="E91" i="109"/>
  <c r="F91" i="109"/>
  <c r="B92" i="109"/>
  <c r="C92" i="109"/>
  <c r="D92" i="109"/>
  <c r="E92" i="109"/>
  <c r="F92" i="109"/>
  <c r="B93" i="109"/>
  <c r="C93" i="109"/>
  <c r="D93" i="109"/>
  <c r="E93" i="109"/>
  <c r="F93" i="109"/>
  <c r="B94" i="109"/>
  <c r="C94" i="109"/>
  <c r="D94" i="109"/>
  <c r="E94" i="109"/>
  <c r="F94" i="109"/>
  <c r="B95" i="109"/>
  <c r="C95" i="109"/>
  <c r="D95" i="109"/>
  <c r="E95" i="109"/>
  <c r="F95" i="109"/>
  <c r="B96" i="109"/>
  <c r="C96" i="109"/>
  <c r="D96" i="109"/>
  <c r="E96" i="109"/>
  <c r="F96" i="109"/>
  <c r="B97" i="109"/>
  <c r="C97" i="109"/>
  <c r="D97" i="109"/>
  <c r="E97" i="109"/>
  <c r="F97" i="109"/>
  <c r="B98" i="109"/>
  <c r="C98" i="109"/>
  <c r="D98" i="109"/>
  <c r="E98" i="109"/>
  <c r="F98" i="109"/>
  <c r="B99" i="109"/>
  <c r="C99" i="109"/>
  <c r="D99" i="109"/>
  <c r="E99" i="109"/>
  <c r="F99" i="109"/>
  <c r="B100" i="109"/>
  <c r="C100" i="109"/>
  <c r="D100" i="109"/>
  <c r="E100" i="109"/>
  <c r="F100" i="109"/>
  <c r="B101" i="109"/>
  <c r="C101" i="109"/>
  <c r="D101" i="109"/>
  <c r="E101" i="109"/>
  <c r="F101" i="109"/>
  <c r="B102" i="109"/>
  <c r="C102" i="109"/>
  <c r="D102" i="109"/>
  <c r="E102" i="109"/>
  <c r="F102" i="109"/>
  <c r="B103" i="109"/>
  <c r="C103" i="109"/>
  <c r="D103" i="109"/>
  <c r="E103" i="109"/>
  <c r="F103" i="109"/>
  <c r="B104" i="109"/>
  <c r="C104" i="109"/>
  <c r="D104" i="109"/>
  <c r="E104" i="109"/>
  <c r="F104" i="109"/>
  <c r="B105" i="109"/>
  <c r="C105" i="109"/>
  <c r="D105" i="109"/>
  <c r="E105" i="109"/>
  <c r="F105" i="109"/>
  <c r="B106" i="109"/>
  <c r="C106" i="109"/>
  <c r="D106" i="109"/>
  <c r="E106" i="109"/>
  <c r="F106" i="109"/>
  <c r="B107" i="109"/>
  <c r="C107" i="109"/>
  <c r="D107" i="109"/>
  <c r="E107" i="109"/>
  <c r="F107" i="109"/>
  <c r="B108" i="109"/>
  <c r="C108" i="109"/>
  <c r="D108" i="109"/>
  <c r="E108" i="109"/>
  <c r="F108" i="109"/>
  <c r="B109" i="109"/>
  <c r="C109" i="109"/>
  <c r="D109" i="109"/>
  <c r="E109" i="109"/>
  <c r="F109" i="109"/>
  <c r="B110" i="109"/>
  <c r="C110" i="109"/>
  <c r="D110" i="109"/>
  <c r="E110" i="109"/>
  <c r="F110" i="109"/>
  <c r="B111" i="109"/>
  <c r="C111" i="109"/>
  <c r="D111" i="109"/>
  <c r="E111" i="109"/>
  <c r="F111" i="109"/>
  <c r="B112" i="109"/>
  <c r="C112" i="109"/>
  <c r="D112" i="109"/>
  <c r="E112" i="109"/>
  <c r="F112" i="109"/>
  <c r="B113" i="109"/>
  <c r="C113" i="109"/>
  <c r="D113" i="109"/>
  <c r="E113" i="109"/>
  <c r="F113" i="109"/>
  <c r="B114" i="109"/>
  <c r="C114" i="109"/>
  <c r="D114" i="109"/>
  <c r="E114" i="109"/>
  <c r="F114" i="109"/>
  <c r="B115" i="109"/>
  <c r="C115" i="109"/>
  <c r="D115" i="109"/>
  <c r="E115" i="109"/>
  <c r="F115" i="109"/>
  <c r="B116" i="109"/>
  <c r="C116" i="109"/>
  <c r="D116" i="109"/>
  <c r="E116" i="109"/>
  <c r="F116" i="109"/>
  <c r="B117" i="109"/>
  <c r="C117" i="109"/>
  <c r="D117" i="109"/>
  <c r="E117" i="109"/>
  <c r="F117" i="109"/>
  <c r="B118" i="109"/>
  <c r="C118" i="109"/>
  <c r="D118" i="109"/>
  <c r="E118" i="109"/>
  <c r="F118" i="109"/>
  <c r="B119" i="109"/>
  <c r="C119" i="109"/>
  <c r="D119" i="109"/>
  <c r="E119" i="109"/>
  <c r="F119" i="109"/>
  <c r="B120" i="109"/>
  <c r="C120" i="109"/>
  <c r="D120" i="109"/>
  <c r="E120" i="109"/>
  <c r="F120" i="109"/>
  <c r="B121" i="109"/>
  <c r="C121" i="109"/>
  <c r="D121" i="109"/>
  <c r="E121" i="109"/>
  <c r="F121" i="109"/>
  <c r="B122" i="109"/>
  <c r="C122" i="109"/>
  <c r="D122" i="109"/>
  <c r="E122" i="109"/>
  <c r="F122" i="109"/>
  <c r="B123" i="109"/>
  <c r="C123" i="109"/>
  <c r="D123" i="109"/>
  <c r="E123" i="109"/>
  <c r="F123" i="109"/>
  <c r="B124" i="109"/>
  <c r="C124" i="109"/>
  <c r="D124" i="109"/>
  <c r="E124" i="109"/>
  <c r="F124" i="109"/>
  <c r="B125" i="109"/>
  <c r="C125" i="109"/>
  <c r="D125" i="109"/>
  <c r="E125" i="109"/>
  <c r="F125" i="109"/>
  <c r="B126" i="109"/>
  <c r="C126" i="109"/>
  <c r="D126" i="109"/>
  <c r="E126" i="109"/>
  <c r="F126" i="109"/>
  <c r="B127" i="109"/>
  <c r="C127" i="109"/>
  <c r="D127" i="109"/>
  <c r="E127" i="109"/>
  <c r="F127" i="109"/>
  <c r="B128" i="109"/>
  <c r="C128" i="109"/>
  <c r="D128" i="109"/>
  <c r="E128" i="109"/>
  <c r="F128" i="109"/>
  <c r="B129" i="109"/>
  <c r="C129" i="109"/>
  <c r="D129" i="109"/>
  <c r="E129" i="109"/>
  <c r="F129" i="109"/>
  <c r="B130" i="109"/>
  <c r="C130" i="109"/>
  <c r="D130" i="109"/>
  <c r="E130" i="109"/>
  <c r="F130" i="109"/>
  <c r="B131" i="109"/>
  <c r="C131" i="109"/>
  <c r="D131" i="109"/>
  <c r="E131" i="109"/>
  <c r="F131" i="109"/>
  <c r="B132" i="109"/>
  <c r="C132" i="109"/>
  <c r="D132" i="109"/>
  <c r="E132" i="109"/>
  <c r="F132" i="109"/>
  <c r="B133" i="109"/>
  <c r="C133" i="109"/>
  <c r="D133" i="109"/>
  <c r="E133" i="109"/>
  <c r="F133" i="109"/>
  <c r="B134" i="109"/>
  <c r="C134" i="109"/>
  <c r="D134" i="109"/>
  <c r="E134" i="109"/>
  <c r="F134" i="109"/>
  <c r="B135" i="109"/>
  <c r="C135" i="109"/>
  <c r="D135" i="109"/>
  <c r="E135" i="109"/>
  <c r="F135" i="109"/>
  <c r="B136" i="109"/>
  <c r="C136" i="109"/>
  <c r="D136" i="109"/>
  <c r="E136" i="109"/>
  <c r="F136" i="109"/>
  <c r="B137" i="109"/>
  <c r="C137" i="109"/>
  <c r="D137" i="109"/>
  <c r="E137" i="109"/>
  <c r="F137" i="109"/>
  <c r="B138" i="109"/>
  <c r="C138" i="109"/>
  <c r="D138" i="109"/>
  <c r="E138" i="109"/>
  <c r="F138" i="109"/>
  <c r="B139" i="109"/>
  <c r="C139" i="109"/>
  <c r="D139" i="109"/>
  <c r="E139" i="109"/>
  <c r="F139" i="109"/>
  <c r="B140" i="109"/>
  <c r="C140" i="109"/>
  <c r="D140" i="109"/>
  <c r="E140" i="109"/>
  <c r="F140" i="109"/>
  <c r="B141" i="109"/>
  <c r="C141" i="109"/>
  <c r="D141" i="109"/>
  <c r="E141" i="109"/>
  <c r="F141" i="109"/>
  <c r="B142" i="109"/>
  <c r="C142" i="109"/>
  <c r="D142" i="109"/>
  <c r="E142" i="109"/>
  <c r="F142" i="109"/>
  <c r="B143" i="109"/>
  <c r="C143" i="109"/>
  <c r="D143" i="109"/>
  <c r="E143" i="109"/>
  <c r="F143" i="109"/>
  <c r="B144" i="109"/>
  <c r="C144" i="109"/>
  <c r="D144" i="109"/>
  <c r="E144" i="109"/>
  <c r="F144" i="109"/>
  <c r="B145" i="109"/>
  <c r="C145" i="109"/>
  <c r="D145" i="109"/>
  <c r="E145" i="109"/>
  <c r="F145" i="109"/>
  <c r="B146" i="109"/>
  <c r="C146" i="109"/>
  <c r="D146" i="109"/>
  <c r="E146" i="109"/>
  <c r="F146" i="109"/>
  <c r="B147" i="109"/>
  <c r="C147" i="109"/>
  <c r="D147" i="109"/>
  <c r="E147" i="109"/>
  <c r="F147" i="109"/>
  <c r="B148" i="109"/>
  <c r="C148" i="109"/>
  <c r="D148" i="109"/>
  <c r="E148" i="109"/>
  <c r="F148" i="109"/>
  <c r="B149" i="109"/>
  <c r="C149" i="109"/>
  <c r="D149" i="109"/>
  <c r="E149" i="109"/>
  <c r="F149" i="109"/>
  <c r="B150" i="109"/>
  <c r="C150" i="109"/>
  <c r="D150" i="109"/>
  <c r="E150" i="109"/>
  <c r="F150" i="109"/>
  <c r="B151" i="109"/>
  <c r="C151" i="109"/>
  <c r="D151" i="109"/>
  <c r="E151" i="109"/>
  <c r="F151" i="109"/>
  <c r="B152" i="109"/>
  <c r="C152" i="109"/>
  <c r="D152" i="109"/>
  <c r="E152" i="109"/>
  <c r="F152" i="109"/>
  <c r="B153" i="109"/>
  <c r="C153" i="109"/>
  <c r="D153" i="109"/>
  <c r="E153" i="109"/>
  <c r="F153" i="109"/>
  <c r="B154" i="109"/>
  <c r="C154" i="109"/>
  <c r="D154" i="109"/>
  <c r="E154" i="109"/>
  <c r="F154" i="109"/>
  <c r="B155" i="109"/>
  <c r="C155" i="109"/>
  <c r="D155" i="109"/>
  <c r="E155" i="109"/>
  <c r="F155" i="109"/>
  <c r="B156" i="109"/>
  <c r="C156" i="109"/>
  <c r="D156" i="109"/>
  <c r="E156" i="109"/>
  <c r="F156" i="109"/>
  <c r="B157" i="109"/>
  <c r="C157" i="109"/>
  <c r="D157" i="109"/>
  <c r="E157" i="109"/>
  <c r="F157" i="109"/>
  <c r="B158" i="109"/>
  <c r="C158" i="109"/>
  <c r="D158" i="109"/>
  <c r="E158" i="109"/>
  <c r="F158" i="109"/>
  <c r="B159" i="109"/>
  <c r="C159" i="109"/>
  <c r="D159" i="109"/>
  <c r="E159" i="109"/>
  <c r="F159" i="109"/>
  <c r="B160" i="109"/>
  <c r="C160" i="109"/>
  <c r="D160" i="109"/>
  <c r="E160" i="109"/>
  <c r="F160" i="109"/>
  <c r="B161" i="109"/>
  <c r="C161" i="109"/>
  <c r="D161" i="109"/>
  <c r="E161" i="109"/>
  <c r="F161" i="109"/>
  <c r="B162" i="109"/>
  <c r="C162" i="109"/>
  <c r="D162" i="109"/>
  <c r="E162" i="109"/>
  <c r="F162" i="109"/>
  <c r="B163" i="109"/>
  <c r="C163" i="109"/>
  <c r="D163" i="109"/>
  <c r="E163" i="109"/>
  <c r="F163" i="109"/>
  <c r="B164" i="109"/>
  <c r="C164" i="109"/>
  <c r="D164" i="109"/>
  <c r="E164" i="109"/>
  <c r="F164" i="109"/>
  <c r="B165" i="109"/>
  <c r="C165" i="109"/>
  <c r="D165" i="109"/>
  <c r="E165" i="109"/>
  <c r="F165" i="109"/>
  <c r="B166" i="109"/>
  <c r="C166" i="109"/>
  <c r="D166" i="109"/>
  <c r="E166" i="109"/>
  <c r="F166" i="109"/>
  <c r="B167" i="109"/>
  <c r="C167" i="109"/>
  <c r="D167" i="109"/>
  <c r="E167" i="109"/>
  <c r="F167" i="109"/>
  <c r="B168" i="109"/>
  <c r="C168" i="109"/>
  <c r="D168" i="109"/>
  <c r="E168" i="109"/>
  <c r="F168" i="109"/>
  <c r="B169" i="109"/>
  <c r="C169" i="109"/>
  <c r="D169" i="109"/>
  <c r="E169" i="109"/>
  <c r="F169" i="109"/>
  <c r="B170" i="109"/>
  <c r="C170" i="109"/>
  <c r="D170" i="109"/>
  <c r="E170" i="109"/>
  <c r="F170" i="109"/>
  <c r="B171" i="109"/>
  <c r="C171" i="109"/>
  <c r="D171" i="109"/>
  <c r="E171" i="109"/>
  <c r="F171" i="109"/>
  <c r="B172" i="109"/>
  <c r="C172" i="109"/>
  <c r="D172" i="109"/>
  <c r="E172" i="109"/>
  <c r="F172" i="109"/>
  <c r="B173" i="109"/>
  <c r="C173" i="109"/>
  <c r="D173" i="109"/>
  <c r="E173" i="109"/>
  <c r="F173" i="109"/>
  <c r="B174" i="109"/>
  <c r="C174" i="109"/>
  <c r="D174" i="109"/>
  <c r="E174" i="109"/>
  <c r="F174" i="109"/>
  <c r="B175" i="109"/>
  <c r="C175" i="109"/>
  <c r="D175" i="109"/>
  <c r="E175" i="109"/>
  <c r="F175" i="109"/>
  <c r="B176" i="109"/>
  <c r="C176" i="109"/>
  <c r="D176" i="109"/>
  <c r="E176" i="109"/>
  <c r="F176" i="109"/>
  <c r="B177" i="109"/>
  <c r="C177" i="109"/>
  <c r="D177" i="109"/>
  <c r="E177" i="109"/>
  <c r="F177" i="109"/>
  <c r="B178" i="109"/>
  <c r="C178" i="109"/>
  <c r="D178" i="109"/>
  <c r="E178" i="109"/>
  <c r="F178" i="109"/>
  <c r="B179" i="109"/>
  <c r="C179" i="109"/>
  <c r="D179" i="109"/>
  <c r="E179" i="109"/>
  <c r="F179" i="109"/>
  <c r="B180" i="109"/>
  <c r="C180" i="109"/>
  <c r="D180" i="109"/>
  <c r="E180" i="109"/>
  <c r="F180" i="109"/>
  <c r="B181" i="109"/>
  <c r="C181" i="109"/>
  <c r="D181" i="109"/>
  <c r="E181" i="109"/>
  <c r="F181" i="109"/>
  <c r="B182" i="109"/>
  <c r="C182" i="109"/>
  <c r="D182" i="109"/>
  <c r="E182" i="109"/>
  <c r="F182" i="109"/>
  <c r="B183" i="109"/>
  <c r="C183" i="109"/>
  <c r="D183" i="109"/>
  <c r="E183" i="109"/>
  <c r="F183" i="109"/>
  <c r="B184" i="109"/>
  <c r="C184" i="109"/>
  <c r="D184" i="109"/>
  <c r="E184" i="109"/>
  <c r="F184" i="109"/>
  <c r="B185" i="109"/>
  <c r="C185" i="109"/>
  <c r="D185" i="109"/>
  <c r="E185" i="109"/>
  <c r="F185" i="109"/>
  <c r="B186" i="109"/>
  <c r="C186" i="109"/>
  <c r="D186" i="109"/>
  <c r="E186" i="109"/>
  <c r="F186" i="109"/>
  <c r="B187" i="109"/>
  <c r="C187" i="109"/>
  <c r="D187" i="109"/>
  <c r="E187" i="109"/>
  <c r="F187" i="109"/>
  <c r="B188" i="109"/>
  <c r="C188" i="109"/>
  <c r="D188" i="109"/>
  <c r="E188" i="109"/>
  <c r="F188" i="109"/>
  <c r="B189" i="109"/>
  <c r="C189" i="109"/>
  <c r="D189" i="109"/>
  <c r="E189" i="109"/>
  <c r="F189" i="109"/>
  <c r="B190" i="109"/>
  <c r="C190" i="109"/>
  <c r="D190" i="109"/>
  <c r="E190" i="109"/>
  <c r="F190" i="109"/>
  <c r="B191" i="109"/>
  <c r="C191" i="109"/>
  <c r="D191" i="109"/>
  <c r="E191" i="109"/>
  <c r="F191" i="109"/>
  <c r="B192" i="109"/>
  <c r="C192" i="109"/>
  <c r="D192" i="109"/>
  <c r="E192" i="109"/>
  <c r="F192" i="109"/>
  <c r="B193" i="109"/>
  <c r="C193" i="109"/>
  <c r="D193" i="109"/>
  <c r="E193" i="109"/>
  <c r="F193" i="109"/>
  <c r="B194" i="109"/>
  <c r="C194" i="109"/>
  <c r="D194" i="109"/>
  <c r="E194" i="109"/>
  <c r="F194" i="109"/>
  <c r="B195" i="109"/>
  <c r="C195" i="109"/>
  <c r="D195" i="109"/>
  <c r="E195" i="109"/>
  <c r="F195" i="109"/>
  <c r="B196" i="109"/>
  <c r="C196" i="109"/>
  <c r="D196" i="109"/>
  <c r="E196" i="109"/>
  <c r="F196" i="109"/>
  <c r="B197" i="109"/>
  <c r="C197" i="109"/>
  <c r="D197" i="109"/>
  <c r="E197" i="109"/>
  <c r="F197" i="109"/>
  <c r="B198" i="109"/>
  <c r="C198" i="109"/>
  <c r="D198" i="109"/>
  <c r="E198" i="109"/>
  <c r="F198" i="109"/>
  <c r="B199" i="109"/>
  <c r="C199" i="109"/>
  <c r="D199" i="109"/>
  <c r="E199" i="109"/>
  <c r="F199" i="109"/>
  <c r="B200" i="109"/>
  <c r="C200" i="109"/>
  <c r="D200" i="109"/>
  <c r="E200" i="109"/>
  <c r="F200" i="109"/>
  <c r="B201" i="109"/>
  <c r="C201" i="109"/>
  <c r="D201" i="109"/>
  <c r="E201" i="109"/>
  <c r="F201" i="109"/>
  <c r="B202" i="109"/>
  <c r="C202" i="109"/>
  <c r="D202" i="109"/>
  <c r="E202" i="109"/>
  <c r="F202" i="109"/>
  <c r="B203" i="109"/>
  <c r="C203" i="109"/>
  <c r="D203" i="109"/>
  <c r="E203" i="109"/>
  <c r="F203" i="109"/>
  <c r="B204" i="109"/>
  <c r="C204" i="109"/>
  <c r="D204" i="109"/>
  <c r="E204" i="109"/>
  <c r="F204" i="109"/>
  <c r="B205" i="109"/>
  <c r="C205" i="109"/>
  <c r="D205" i="109"/>
  <c r="E205" i="109"/>
  <c r="F205" i="109"/>
  <c r="B206" i="109"/>
  <c r="C206" i="109"/>
  <c r="D206" i="109"/>
  <c r="E206" i="109"/>
  <c r="F206" i="109"/>
  <c r="B207" i="109"/>
  <c r="C207" i="109"/>
  <c r="D207" i="109"/>
  <c r="E207" i="109"/>
  <c r="F207" i="109"/>
  <c r="B208" i="109"/>
  <c r="C208" i="109"/>
  <c r="D208" i="109"/>
  <c r="E208" i="109"/>
  <c r="F208" i="109"/>
  <c r="B209" i="109"/>
  <c r="C209" i="109"/>
  <c r="D209" i="109"/>
  <c r="E209" i="109"/>
  <c r="F209" i="109"/>
  <c r="B210" i="109"/>
  <c r="C210" i="109"/>
  <c r="D210" i="109"/>
  <c r="E210" i="109"/>
  <c r="F210" i="109"/>
  <c r="B211" i="109"/>
  <c r="C211" i="109"/>
  <c r="D211" i="109"/>
  <c r="E211" i="109"/>
  <c r="F211" i="109"/>
  <c r="B212" i="109"/>
  <c r="C212" i="109"/>
  <c r="D212" i="109"/>
  <c r="E212" i="109"/>
  <c r="F212" i="109"/>
  <c r="B213" i="109"/>
  <c r="C213" i="109"/>
  <c r="D213" i="109"/>
  <c r="E213" i="109"/>
  <c r="F213" i="109"/>
  <c r="B214" i="109"/>
  <c r="C214" i="109"/>
  <c r="D214" i="109"/>
  <c r="E214" i="109"/>
  <c r="F214" i="109"/>
  <c r="B215" i="109"/>
  <c r="C215" i="109"/>
  <c r="D215" i="109"/>
  <c r="E215" i="109"/>
  <c r="F215" i="109"/>
  <c r="D7" i="114"/>
  <c r="N7" i="114"/>
  <c r="B22" i="114"/>
  <c r="C22" i="114"/>
  <c r="D22" i="114"/>
  <c r="E22" i="114"/>
  <c r="I22" i="114"/>
  <c r="B23" i="114"/>
  <c r="C23" i="114"/>
  <c r="D23" i="114"/>
  <c r="E23" i="114"/>
  <c r="I23" i="114"/>
  <c r="B24" i="114"/>
  <c r="C24" i="114"/>
  <c r="D24" i="114"/>
  <c r="E24" i="114"/>
  <c r="I24" i="114"/>
  <c r="B25" i="114"/>
  <c r="C25" i="114"/>
  <c r="D25" i="114"/>
  <c r="E25" i="114"/>
  <c r="I25" i="114"/>
  <c r="B26" i="114"/>
  <c r="C26" i="114"/>
  <c r="D26" i="114"/>
  <c r="E26" i="114"/>
  <c r="I26" i="114"/>
  <c r="B27" i="114"/>
  <c r="C27" i="114"/>
  <c r="D27" i="114"/>
  <c r="E27" i="114"/>
  <c r="I27" i="114"/>
  <c r="B28" i="114"/>
  <c r="C28" i="114"/>
  <c r="D28" i="114"/>
  <c r="E28" i="114"/>
  <c r="I28" i="114"/>
  <c r="B29" i="114"/>
  <c r="C29" i="114"/>
  <c r="D29" i="114"/>
  <c r="E29" i="114"/>
  <c r="I29" i="114"/>
  <c r="B30" i="114"/>
  <c r="C30" i="114"/>
  <c r="D30" i="114"/>
  <c r="E30" i="114"/>
  <c r="I30" i="114"/>
  <c r="B31" i="114"/>
  <c r="C31" i="114"/>
  <c r="D31" i="114"/>
  <c r="E31" i="114"/>
  <c r="I31" i="114"/>
  <c r="B32" i="114"/>
  <c r="C32" i="114"/>
  <c r="D32" i="114"/>
  <c r="E32" i="114"/>
  <c r="I32" i="114"/>
  <c r="B33" i="114"/>
  <c r="C33" i="114"/>
  <c r="D33" i="114"/>
  <c r="E33" i="114"/>
  <c r="I33" i="114"/>
  <c r="B34" i="114"/>
  <c r="C34" i="114"/>
  <c r="D34" i="114"/>
  <c r="E34" i="114"/>
  <c r="I34" i="114"/>
  <c r="B35" i="114"/>
  <c r="C35" i="114"/>
  <c r="D35" i="114"/>
  <c r="E35" i="114"/>
  <c r="I35" i="114"/>
  <c r="B36" i="114"/>
  <c r="C36" i="114"/>
  <c r="D36" i="114"/>
  <c r="E36" i="114"/>
  <c r="I36" i="114"/>
  <c r="B37" i="114"/>
  <c r="C37" i="114"/>
  <c r="D37" i="114"/>
  <c r="E37" i="114"/>
  <c r="I37" i="114"/>
  <c r="B38" i="114"/>
  <c r="C38" i="114"/>
  <c r="D38" i="114"/>
  <c r="E38" i="114"/>
  <c r="I38" i="114"/>
  <c r="B39" i="114"/>
  <c r="C39" i="114"/>
  <c r="D39" i="114"/>
  <c r="E39" i="114"/>
  <c r="I39" i="114"/>
  <c r="B40" i="114"/>
  <c r="C40" i="114"/>
  <c r="D40" i="114"/>
  <c r="E40" i="114"/>
  <c r="I40" i="114"/>
  <c r="B41" i="114"/>
  <c r="C41" i="114"/>
  <c r="D41" i="114"/>
  <c r="E41" i="114"/>
  <c r="I41" i="114"/>
  <c r="B42" i="114"/>
  <c r="C42" i="114"/>
  <c r="D42" i="114"/>
  <c r="E42" i="114"/>
  <c r="I42" i="114"/>
  <c r="B43" i="114"/>
  <c r="C43" i="114"/>
  <c r="D43" i="114"/>
  <c r="E43" i="114"/>
  <c r="I43" i="114"/>
  <c r="D55" i="114"/>
  <c r="N55" i="114"/>
  <c r="B70" i="114"/>
  <c r="C70" i="114"/>
  <c r="D70" i="114"/>
  <c r="E70" i="114"/>
  <c r="I70" i="114"/>
  <c r="B71" i="114"/>
  <c r="C71" i="114"/>
  <c r="D71" i="114"/>
  <c r="E71" i="114"/>
  <c r="I71" i="114"/>
  <c r="B72" i="114"/>
  <c r="C72" i="114"/>
  <c r="D72" i="114"/>
  <c r="E72" i="114"/>
  <c r="I72" i="114"/>
  <c r="B73" i="114"/>
  <c r="C73" i="114"/>
  <c r="D73" i="114"/>
  <c r="E73" i="114"/>
  <c r="I73" i="114"/>
  <c r="B74" i="114"/>
  <c r="C74" i="114"/>
  <c r="D74" i="114"/>
  <c r="E74" i="114"/>
  <c r="I74" i="114"/>
  <c r="B75" i="114"/>
  <c r="C75" i="114"/>
  <c r="D75" i="114"/>
  <c r="E75" i="114"/>
  <c r="I75" i="114"/>
  <c r="B76" i="114"/>
  <c r="C76" i="114"/>
  <c r="D76" i="114"/>
  <c r="E76" i="114"/>
  <c r="I76" i="114"/>
  <c r="B77" i="114"/>
  <c r="C77" i="114"/>
  <c r="D77" i="114"/>
  <c r="E77" i="114"/>
  <c r="I77" i="114"/>
  <c r="B78" i="114"/>
  <c r="C78" i="114"/>
  <c r="D78" i="114"/>
  <c r="E78" i="114"/>
  <c r="I78" i="114"/>
  <c r="B79" i="114"/>
  <c r="C79" i="114"/>
  <c r="D79" i="114"/>
  <c r="E79" i="114"/>
  <c r="I79" i="114"/>
  <c r="B80" i="114"/>
  <c r="C80" i="114"/>
  <c r="D80" i="114"/>
  <c r="E80" i="114"/>
  <c r="I80" i="114"/>
  <c r="B81" i="114"/>
  <c r="C81" i="114"/>
  <c r="D81" i="114"/>
  <c r="E81" i="114"/>
  <c r="I81" i="114"/>
  <c r="B82" i="114"/>
  <c r="C82" i="114"/>
  <c r="D82" i="114"/>
  <c r="E82" i="114"/>
  <c r="I82" i="114"/>
  <c r="B83" i="114"/>
  <c r="C83" i="114"/>
  <c r="D83" i="114"/>
  <c r="E83" i="114"/>
  <c r="I83" i="114"/>
  <c r="B84" i="114"/>
  <c r="C84" i="114"/>
  <c r="D84" i="114"/>
  <c r="E84" i="114"/>
  <c r="I84" i="114"/>
  <c r="B85" i="114"/>
  <c r="C85" i="114"/>
  <c r="D85" i="114"/>
  <c r="E85" i="114"/>
  <c r="I85" i="114"/>
  <c r="B86" i="114"/>
  <c r="C86" i="114"/>
  <c r="D86" i="114"/>
  <c r="E86" i="114"/>
  <c r="I86" i="114"/>
  <c r="B87" i="114"/>
  <c r="C87" i="114"/>
  <c r="D87" i="114"/>
  <c r="E87" i="114"/>
  <c r="I87" i="114"/>
  <c r="B88" i="114"/>
  <c r="C88" i="114"/>
  <c r="D88" i="114"/>
  <c r="E88" i="114"/>
  <c r="I88" i="114"/>
  <c r="B89" i="114"/>
  <c r="C89" i="114"/>
  <c r="D89" i="114"/>
  <c r="E89" i="114"/>
  <c r="I89" i="114"/>
  <c r="B90" i="114"/>
  <c r="C90" i="114"/>
  <c r="D90" i="114"/>
  <c r="E90" i="114"/>
  <c r="I90" i="114"/>
  <c r="B91" i="114"/>
  <c r="C91" i="114"/>
  <c r="D91" i="114"/>
  <c r="E91" i="114"/>
  <c r="I91" i="114"/>
  <c r="D103" i="114"/>
  <c r="N103" i="114"/>
  <c r="B118" i="114"/>
  <c r="C118" i="114"/>
  <c r="D118" i="114"/>
  <c r="E118" i="114"/>
  <c r="I118" i="114"/>
  <c r="B119" i="114"/>
  <c r="C119" i="114"/>
  <c r="D119" i="114"/>
  <c r="E119" i="114"/>
  <c r="I119" i="114"/>
  <c r="B120" i="114"/>
  <c r="C120" i="114"/>
  <c r="D120" i="114"/>
  <c r="E120" i="114"/>
  <c r="I120" i="114"/>
  <c r="B121" i="114"/>
  <c r="C121" i="114"/>
  <c r="D121" i="114"/>
  <c r="E121" i="114"/>
  <c r="I121" i="114"/>
  <c r="B122" i="114"/>
  <c r="C122" i="114"/>
  <c r="D122" i="114"/>
  <c r="E122" i="114"/>
  <c r="I122" i="114"/>
  <c r="B123" i="114"/>
  <c r="C123" i="114"/>
  <c r="D123" i="114"/>
  <c r="E123" i="114"/>
  <c r="I123" i="114"/>
  <c r="B124" i="114"/>
  <c r="C124" i="114"/>
  <c r="D124" i="114"/>
  <c r="E124" i="114"/>
  <c r="I124" i="114"/>
  <c r="B125" i="114"/>
  <c r="C125" i="114"/>
  <c r="D125" i="114"/>
  <c r="E125" i="114"/>
  <c r="I125" i="114"/>
  <c r="B126" i="114"/>
  <c r="C126" i="114"/>
  <c r="D126" i="114"/>
  <c r="E126" i="114"/>
  <c r="I126" i="114"/>
  <c r="B127" i="114"/>
  <c r="C127" i="114"/>
  <c r="D127" i="114"/>
  <c r="E127" i="114"/>
  <c r="I127" i="114"/>
  <c r="B128" i="114"/>
  <c r="C128" i="114"/>
  <c r="D128" i="114"/>
  <c r="E128" i="114"/>
  <c r="I128" i="114"/>
  <c r="B129" i="114"/>
  <c r="C129" i="114"/>
  <c r="D129" i="114"/>
  <c r="E129" i="114"/>
  <c r="I129" i="114"/>
  <c r="B130" i="114"/>
  <c r="C130" i="114"/>
  <c r="D130" i="114"/>
  <c r="E130" i="114"/>
  <c r="I130" i="114"/>
  <c r="B131" i="114"/>
  <c r="C131" i="114"/>
  <c r="D131" i="114"/>
  <c r="E131" i="114"/>
  <c r="I131" i="114"/>
  <c r="B132" i="114"/>
  <c r="C132" i="114"/>
  <c r="D132" i="114"/>
  <c r="E132" i="114"/>
  <c r="I132" i="114"/>
  <c r="B133" i="114"/>
  <c r="C133" i="114"/>
  <c r="D133" i="114"/>
  <c r="E133" i="114"/>
  <c r="I133" i="114"/>
  <c r="B134" i="114"/>
  <c r="C134" i="114"/>
  <c r="D134" i="114"/>
  <c r="E134" i="114"/>
  <c r="I134" i="114"/>
  <c r="B135" i="114"/>
  <c r="C135" i="114"/>
  <c r="D135" i="114"/>
  <c r="E135" i="114"/>
  <c r="I135" i="114"/>
  <c r="B136" i="114"/>
  <c r="C136" i="114"/>
  <c r="D136" i="114"/>
  <c r="E136" i="114"/>
  <c r="I136" i="114"/>
  <c r="B137" i="114"/>
  <c r="C137" i="114"/>
  <c r="D137" i="114"/>
  <c r="E137" i="114"/>
  <c r="I137" i="114"/>
  <c r="B138" i="114"/>
  <c r="C138" i="114"/>
  <c r="D138" i="114"/>
  <c r="E138" i="114"/>
  <c r="I138" i="114"/>
  <c r="B139" i="114"/>
  <c r="C139" i="114"/>
  <c r="D139" i="114"/>
  <c r="E139" i="114"/>
  <c r="I139" i="114"/>
  <c r="D151" i="114"/>
  <c r="N151" i="114"/>
  <c r="B166" i="114"/>
  <c r="C166" i="114"/>
  <c r="D166" i="114"/>
  <c r="E166" i="114"/>
  <c r="I166" i="114"/>
  <c r="B167" i="114"/>
  <c r="C167" i="114"/>
  <c r="D167" i="114"/>
  <c r="E167" i="114"/>
  <c r="I167" i="114"/>
  <c r="B168" i="114"/>
  <c r="C168" i="114"/>
  <c r="D168" i="114"/>
  <c r="E168" i="114"/>
  <c r="I168" i="114"/>
  <c r="B169" i="114"/>
  <c r="C169" i="114"/>
  <c r="D169" i="114"/>
  <c r="E169" i="114"/>
  <c r="I169" i="114"/>
  <c r="B170" i="114"/>
  <c r="C170" i="114"/>
  <c r="D170" i="114"/>
  <c r="E170" i="114"/>
  <c r="I170" i="114"/>
  <c r="B171" i="114"/>
  <c r="C171" i="114"/>
  <c r="D171" i="114"/>
  <c r="E171" i="114"/>
  <c r="I171" i="114"/>
  <c r="B172" i="114"/>
  <c r="C172" i="114"/>
  <c r="D172" i="114"/>
  <c r="E172" i="114"/>
  <c r="I172" i="114"/>
  <c r="B173" i="114"/>
  <c r="C173" i="114"/>
  <c r="D173" i="114"/>
  <c r="E173" i="114"/>
  <c r="I173" i="114"/>
  <c r="B174" i="114"/>
  <c r="C174" i="114"/>
  <c r="D174" i="114"/>
  <c r="E174" i="114"/>
  <c r="I174" i="114"/>
  <c r="B175" i="114"/>
  <c r="C175" i="114"/>
  <c r="D175" i="114"/>
  <c r="E175" i="114"/>
  <c r="I175" i="114"/>
  <c r="B176" i="114"/>
  <c r="C176" i="114"/>
  <c r="D176" i="114"/>
  <c r="E176" i="114"/>
  <c r="I176" i="114"/>
  <c r="B177" i="114"/>
  <c r="C177" i="114"/>
  <c r="D177" i="114"/>
  <c r="E177" i="114"/>
  <c r="I177" i="114"/>
  <c r="B178" i="114"/>
  <c r="C178" i="114"/>
  <c r="D178" i="114"/>
  <c r="E178" i="114"/>
  <c r="I178" i="114"/>
  <c r="B179" i="114"/>
  <c r="C179" i="114"/>
  <c r="D179" i="114"/>
  <c r="E179" i="114"/>
  <c r="I179" i="114"/>
  <c r="B180" i="114"/>
  <c r="C180" i="114"/>
  <c r="D180" i="114"/>
  <c r="E180" i="114"/>
  <c r="I180" i="114"/>
  <c r="B181" i="114"/>
  <c r="C181" i="114"/>
  <c r="D181" i="114"/>
  <c r="E181" i="114"/>
  <c r="I181" i="114"/>
  <c r="B182" i="114"/>
  <c r="C182" i="114"/>
  <c r="D182" i="114"/>
  <c r="E182" i="114"/>
  <c r="I182" i="114"/>
  <c r="B183" i="114"/>
  <c r="C183" i="114"/>
  <c r="D183" i="114"/>
  <c r="E183" i="114"/>
  <c r="I183" i="114"/>
  <c r="B184" i="114"/>
  <c r="C184" i="114"/>
  <c r="D184" i="114"/>
  <c r="E184" i="114"/>
  <c r="I184" i="114"/>
  <c r="B185" i="114"/>
  <c r="C185" i="114"/>
  <c r="D185" i="114"/>
  <c r="E185" i="114"/>
  <c r="I185" i="114"/>
  <c r="B186" i="114"/>
  <c r="C186" i="114"/>
  <c r="D186" i="114"/>
  <c r="E186" i="114"/>
  <c r="I186" i="114"/>
  <c r="B187" i="114"/>
  <c r="C187" i="114"/>
  <c r="D187" i="114"/>
  <c r="E187" i="114"/>
  <c r="I187" i="114"/>
  <c r="D199" i="114"/>
  <c r="N199" i="114"/>
  <c r="B214" i="114"/>
  <c r="C214" i="114"/>
  <c r="D214" i="114"/>
  <c r="E214" i="114"/>
  <c r="I214" i="114"/>
  <c r="B215" i="114"/>
  <c r="C215" i="114"/>
  <c r="D215" i="114"/>
  <c r="E215" i="114"/>
  <c r="I215" i="114"/>
  <c r="B216" i="114"/>
  <c r="C216" i="114"/>
  <c r="D216" i="114"/>
  <c r="E216" i="114"/>
  <c r="I216" i="114"/>
  <c r="B217" i="114"/>
  <c r="C217" i="114"/>
  <c r="D217" i="114"/>
  <c r="E217" i="114"/>
  <c r="I217" i="114"/>
  <c r="B218" i="114"/>
  <c r="C218" i="114"/>
  <c r="D218" i="114"/>
  <c r="E218" i="114"/>
  <c r="I218" i="114"/>
  <c r="B219" i="114"/>
  <c r="C219" i="114"/>
  <c r="D219" i="114"/>
  <c r="E219" i="114"/>
  <c r="I219" i="114"/>
  <c r="B220" i="114"/>
  <c r="C220" i="114"/>
  <c r="D220" i="114"/>
  <c r="E220" i="114"/>
  <c r="I220" i="114"/>
  <c r="B221" i="114"/>
  <c r="C221" i="114"/>
  <c r="D221" i="114"/>
  <c r="E221" i="114"/>
  <c r="I221" i="114"/>
  <c r="B222" i="114"/>
  <c r="C222" i="114"/>
  <c r="D222" i="114"/>
  <c r="E222" i="114"/>
  <c r="I222" i="114"/>
  <c r="B223" i="114"/>
  <c r="C223" i="114"/>
  <c r="D223" i="114"/>
  <c r="E223" i="114"/>
  <c r="I223" i="114"/>
  <c r="B224" i="114"/>
  <c r="C224" i="114"/>
  <c r="D224" i="114"/>
  <c r="E224" i="114"/>
  <c r="I224" i="114"/>
  <c r="B225" i="114"/>
  <c r="C225" i="114"/>
  <c r="D225" i="114"/>
  <c r="E225" i="114"/>
  <c r="I225" i="114"/>
  <c r="B226" i="114"/>
  <c r="C226" i="114"/>
  <c r="D226" i="114"/>
  <c r="E226" i="114"/>
  <c r="I226" i="114"/>
  <c r="B227" i="114"/>
  <c r="C227" i="114"/>
  <c r="D227" i="114"/>
  <c r="E227" i="114"/>
  <c r="I227" i="114"/>
  <c r="B228" i="114"/>
  <c r="C228" i="114"/>
  <c r="D228" i="114"/>
  <c r="E228" i="114"/>
  <c r="I228" i="114"/>
  <c r="B229" i="114"/>
  <c r="C229" i="114"/>
  <c r="D229" i="114"/>
  <c r="E229" i="114"/>
  <c r="I229" i="114"/>
  <c r="B230" i="114"/>
  <c r="C230" i="114"/>
  <c r="D230" i="114"/>
  <c r="E230" i="114"/>
  <c r="I230" i="114"/>
  <c r="B231" i="114"/>
  <c r="C231" i="114"/>
  <c r="D231" i="114"/>
  <c r="E231" i="114"/>
  <c r="I231" i="114"/>
  <c r="B232" i="114"/>
  <c r="C232" i="114"/>
  <c r="D232" i="114"/>
  <c r="E232" i="114"/>
  <c r="I232" i="114"/>
  <c r="B233" i="114"/>
  <c r="C233" i="114"/>
  <c r="D233" i="114"/>
  <c r="E233" i="114"/>
  <c r="I233" i="114"/>
  <c r="B234" i="114"/>
  <c r="C234" i="114"/>
  <c r="D234" i="114"/>
  <c r="E234" i="114"/>
  <c r="I234" i="114"/>
  <c r="B235" i="114"/>
  <c r="C235" i="114"/>
  <c r="D235" i="114"/>
  <c r="E235" i="114"/>
  <c r="I235" i="114"/>
  <c r="D247" i="114"/>
  <c r="N247" i="114"/>
  <c r="B262" i="114"/>
  <c r="C262" i="114"/>
  <c r="D262" i="114"/>
  <c r="E262" i="114"/>
  <c r="I262" i="114"/>
  <c r="B263" i="114"/>
  <c r="C263" i="114"/>
  <c r="D263" i="114"/>
  <c r="E263" i="114"/>
  <c r="I263" i="114"/>
  <c r="B264" i="114"/>
  <c r="C264" i="114"/>
  <c r="D264" i="114"/>
  <c r="E264" i="114"/>
  <c r="I264" i="114"/>
  <c r="B265" i="114"/>
  <c r="C265" i="114"/>
  <c r="D265" i="114"/>
  <c r="E265" i="114"/>
  <c r="I265" i="114"/>
  <c r="B266" i="114"/>
  <c r="C266" i="114"/>
  <c r="D266" i="114"/>
  <c r="E266" i="114"/>
  <c r="I266" i="114"/>
  <c r="B267" i="114"/>
  <c r="C267" i="114"/>
  <c r="D267" i="114"/>
  <c r="E267" i="114"/>
  <c r="I267" i="114"/>
  <c r="B268" i="114"/>
  <c r="C268" i="114"/>
  <c r="D268" i="114"/>
  <c r="E268" i="114"/>
  <c r="I268" i="114"/>
  <c r="B269" i="114"/>
  <c r="C269" i="114"/>
  <c r="D269" i="114"/>
  <c r="E269" i="114"/>
  <c r="I269" i="114"/>
  <c r="B270" i="114"/>
  <c r="C270" i="114"/>
  <c r="D270" i="114"/>
  <c r="E270" i="114"/>
  <c r="I270" i="114"/>
  <c r="B271" i="114"/>
  <c r="C271" i="114"/>
  <c r="D271" i="114"/>
  <c r="E271" i="114"/>
  <c r="I271" i="114"/>
  <c r="B272" i="114"/>
  <c r="C272" i="114"/>
  <c r="D272" i="114"/>
  <c r="E272" i="114"/>
  <c r="I272" i="114"/>
  <c r="B273" i="114"/>
  <c r="C273" i="114"/>
  <c r="D273" i="114"/>
  <c r="E273" i="114"/>
  <c r="I273" i="114"/>
  <c r="B274" i="114"/>
  <c r="C274" i="114"/>
  <c r="D274" i="114"/>
  <c r="E274" i="114"/>
  <c r="I274" i="114"/>
  <c r="B275" i="114"/>
  <c r="C275" i="114"/>
  <c r="D275" i="114"/>
  <c r="E275" i="114"/>
  <c r="I275" i="114"/>
  <c r="B276" i="114"/>
  <c r="C276" i="114"/>
  <c r="D276" i="114"/>
  <c r="E276" i="114"/>
  <c r="I276" i="114"/>
  <c r="B277" i="114"/>
  <c r="C277" i="114"/>
  <c r="D277" i="114"/>
  <c r="E277" i="114"/>
  <c r="I277" i="114"/>
  <c r="B278" i="114"/>
  <c r="C278" i="114"/>
  <c r="D278" i="114"/>
  <c r="E278" i="114"/>
  <c r="I278" i="114"/>
  <c r="B279" i="114"/>
  <c r="C279" i="114"/>
  <c r="D279" i="114"/>
  <c r="E279" i="114"/>
  <c r="I279" i="114"/>
  <c r="B280" i="114"/>
  <c r="C280" i="114"/>
  <c r="D280" i="114"/>
  <c r="E280" i="114"/>
  <c r="I280" i="114"/>
  <c r="B281" i="114"/>
  <c r="C281" i="114"/>
  <c r="D281" i="114"/>
  <c r="E281" i="114"/>
  <c r="I281" i="114"/>
  <c r="B282" i="114"/>
  <c r="C282" i="114"/>
  <c r="D282" i="114"/>
  <c r="E282" i="114"/>
  <c r="I282" i="114"/>
  <c r="B283" i="114"/>
  <c r="C283" i="114"/>
  <c r="D283" i="114"/>
  <c r="E283" i="114"/>
  <c r="I283" i="114"/>
  <c r="D295" i="114"/>
  <c r="N295" i="114"/>
  <c r="B310" i="114"/>
  <c r="C310" i="114"/>
  <c r="D310" i="114"/>
  <c r="E310" i="114"/>
  <c r="I310" i="114"/>
  <c r="B311" i="114"/>
  <c r="C311" i="114"/>
  <c r="D311" i="114"/>
  <c r="E311" i="114"/>
  <c r="I311" i="114"/>
  <c r="B312" i="114"/>
  <c r="C312" i="114"/>
  <c r="D312" i="114"/>
  <c r="E312" i="114"/>
  <c r="I312" i="114"/>
  <c r="B313" i="114"/>
  <c r="C313" i="114"/>
  <c r="D313" i="114"/>
  <c r="E313" i="114"/>
  <c r="I313" i="114"/>
  <c r="B314" i="114"/>
  <c r="C314" i="114"/>
  <c r="D314" i="114"/>
  <c r="E314" i="114"/>
  <c r="I314" i="114"/>
  <c r="B315" i="114"/>
  <c r="C315" i="114"/>
  <c r="D315" i="114"/>
  <c r="E315" i="114"/>
  <c r="I315" i="114"/>
  <c r="B316" i="114"/>
  <c r="C316" i="114"/>
  <c r="D316" i="114"/>
  <c r="E316" i="114"/>
  <c r="I316" i="114"/>
  <c r="B317" i="114"/>
  <c r="C317" i="114"/>
  <c r="D317" i="114"/>
  <c r="E317" i="114"/>
  <c r="I317" i="114"/>
  <c r="B318" i="114"/>
  <c r="C318" i="114"/>
  <c r="D318" i="114"/>
  <c r="E318" i="114"/>
  <c r="I318" i="114"/>
  <c r="B319" i="114"/>
  <c r="C319" i="114"/>
  <c r="D319" i="114"/>
  <c r="E319" i="114"/>
  <c r="I319" i="114"/>
  <c r="B320" i="114"/>
  <c r="C320" i="114"/>
  <c r="D320" i="114"/>
  <c r="E320" i="114"/>
  <c r="I320" i="114"/>
  <c r="B321" i="114"/>
  <c r="C321" i="114"/>
  <c r="D321" i="114"/>
  <c r="E321" i="114"/>
  <c r="I321" i="114"/>
  <c r="B322" i="114"/>
  <c r="C322" i="114"/>
  <c r="D322" i="114"/>
  <c r="E322" i="114"/>
  <c r="I322" i="114"/>
  <c r="B323" i="114"/>
  <c r="C323" i="114"/>
  <c r="D323" i="114"/>
  <c r="E323" i="114"/>
  <c r="I323" i="114"/>
  <c r="B324" i="114"/>
  <c r="C324" i="114"/>
  <c r="D324" i="114"/>
  <c r="E324" i="114"/>
  <c r="I324" i="114"/>
  <c r="B325" i="114"/>
  <c r="C325" i="114"/>
  <c r="D325" i="114"/>
  <c r="E325" i="114"/>
  <c r="I325" i="114"/>
  <c r="B326" i="114"/>
  <c r="C326" i="114"/>
  <c r="D326" i="114"/>
  <c r="E326" i="114"/>
  <c r="I326" i="114"/>
  <c r="B327" i="114"/>
  <c r="C327" i="114"/>
  <c r="D327" i="114"/>
  <c r="E327" i="114"/>
  <c r="I327" i="114"/>
  <c r="B328" i="114"/>
  <c r="C328" i="114"/>
  <c r="D328" i="114"/>
  <c r="E328" i="114"/>
  <c r="I328" i="114"/>
  <c r="B329" i="114"/>
  <c r="C329" i="114"/>
  <c r="D329" i="114"/>
  <c r="E329" i="114"/>
  <c r="I329" i="114"/>
  <c r="B330" i="114"/>
  <c r="C330" i="114"/>
  <c r="D330" i="114"/>
  <c r="E330" i="114"/>
  <c r="I330" i="114"/>
  <c r="B331" i="114"/>
  <c r="C331" i="114"/>
  <c r="D331" i="114"/>
  <c r="E331" i="114"/>
  <c r="I331" i="114"/>
  <c r="D343" i="114"/>
  <c r="N343" i="114"/>
  <c r="B358" i="114"/>
  <c r="C358" i="114"/>
  <c r="D358" i="114"/>
  <c r="E358" i="114"/>
  <c r="I358" i="114"/>
  <c r="B359" i="114"/>
  <c r="C359" i="114"/>
  <c r="D359" i="114"/>
  <c r="E359" i="114"/>
  <c r="I359" i="114"/>
  <c r="B360" i="114"/>
  <c r="C360" i="114"/>
  <c r="D360" i="114"/>
  <c r="E360" i="114"/>
  <c r="I360" i="114"/>
  <c r="B361" i="114"/>
  <c r="C361" i="114"/>
  <c r="D361" i="114"/>
  <c r="E361" i="114"/>
  <c r="I361" i="114"/>
  <c r="B362" i="114"/>
  <c r="C362" i="114"/>
  <c r="D362" i="114"/>
  <c r="E362" i="114"/>
  <c r="I362" i="114"/>
  <c r="B363" i="114"/>
  <c r="C363" i="114"/>
  <c r="D363" i="114"/>
  <c r="E363" i="114"/>
  <c r="I363" i="114"/>
  <c r="B364" i="114"/>
  <c r="C364" i="114"/>
  <c r="D364" i="114"/>
  <c r="E364" i="114"/>
  <c r="I364" i="114"/>
  <c r="B365" i="114"/>
  <c r="C365" i="114"/>
  <c r="D365" i="114"/>
  <c r="E365" i="114"/>
  <c r="I365" i="114"/>
  <c r="B366" i="114"/>
  <c r="C366" i="114"/>
  <c r="D366" i="114"/>
  <c r="E366" i="114"/>
  <c r="I366" i="114"/>
  <c r="B367" i="114"/>
  <c r="C367" i="114"/>
  <c r="D367" i="114"/>
  <c r="E367" i="114"/>
  <c r="I367" i="114"/>
  <c r="B368" i="114"/>
  <c r="C368" i="114"/>
  <c r="D368" i="114"/>
  <c r="E368" i="114"/>
  <c r="I368" i="114"/>
  <c r="B369" i="114"/>
  <c r="C369" i="114"/>
  <c r="D369" i="114"/>
  <c r="E369" i="114"/>
  <c r="I369" i="114"/>
  <c r="B370" i="114"/>
  <c r="C370" i="114"/>
  <c r="D370" i="114"/>
  <c r="E370" i="114"/>
  <c r="I370" i="114"/>
  <c r="B371" i="114"/>
  <c r="C371" i="114"/>
  <c r="D371" i="114"/>
  <c r="E371" i="114"/>
  <c r="I371" i="114"/>
  <c r="B372" i="114"/>
  <c r="C372" i="114"/>
  <c r="D372" i="114"/>
  <c r="E372" i="114"/>
  <c r="I372" i="114"/>
  <c r="B373" i="114"/>
  <c r="C373" i="114"/>
  <c r="D373" i="114"/>
  <c r="E373" i="114"/>
  <c r="I373" i="114"/>
  <c r="B374" i="114"/>
  <c r="C374" i="114"/>
  <c r="D374" i="114"/>
  <c r="E374" i="114"/>
  <c r="I374" i="114"/>
  <c r="B375" i="114"/>
  <c r="C375" i="114"/>
  <c r="D375" i="114"/>
  <c r="E375" i="114"/>
  <c r="I375" i="114"/>
  <c r="B376" i="114"/>
  <c r="C376" i="114"/>
  <c r="D376" i="114"/>
  <c r="E376" i="114"/>
  <c r="I376" i="114"/>
  <c r="B377" i="114"/>
  <c r="C377" i="114"/>
  <c r="D377" i="114"/>
  <c r="E377" i="114"/>
  <c r="I377" i="114"/>
  <c r="B378" i="114"/>
  <c r="C378" i="114"/>
  <c r="D378" i="114"/>
  <c r="E378" i="114"/>
  <c r="I378" i="114"/>
  <c r="B379" i="114"/>
  <c r="C379" i="114"/>
  <c r="D379" i="114"/>
  <c r="E379" i="114"/>
  <c r="I379" i="114"/>
  <c r="D391" i="114"/>
  <c r="N391" i="114"/>
  <c r="B406" i="114"/>
  <c r="C406" i="114"/>
  <c r="D406" i="114"/>
  <c r="E406" i="114"/>
  <c r="I406" i="114"/>
  <c r="B407" i="114"/>
  <c r="C407" i="114"/>
  <c r="D407" i="114"/>
  <c r="E407" i="114"/>
  <c r="I407" i="114"/>
  <c r="B408" i="114"/>
  <c r="C408" i="114"/>
  <c r="D408" i="114"/>
  <c r="E408" i="114"/>
  <c r="I408" i="114"/>
  <c r="B409" i="114"/>
  <c r="C409" i="114"/>
  <c r="D409" i="114"/>
  <c r="E409" i="114"/>
  <c r="I409" i="114"/>
  <c r="B410" i="114"/>
  <c r="C410" i="114"/>
  <c r="D410" i="114"/>
  <c r="E410" i="114"/>
  <c r="I410" i="114"/>
  <c r="B411" i="114"/>
  <c r="C411" i="114"/>
  <c r="D411" i="114"/>
  <c r="E411" i="114"/>
  <c r="I411" i="114"/>
  <c r="B412" i="114"/>
  <c r="C412" i="114"/>
  <c r="D412" i="114"/>
  <c r="E412" i="114"/>
  <c r="I412" i="114"/>
  <c r="B413" i="114"/>
  <c r="C413" i="114"/>
  <c r="D413" i="114"/>
  <c r="E413" i="114"/>
  <c r="I413" i="114"/>
  <c r="B414" i="114"/>
  <c r="C414" i="114"/>
  <c r="D414" i="114"/>
  <c r="E414" i="114"/>
  <c r="I414" i="114"/>
  <c r="B415" i="114"/>
  <c r="C415" i="114"/>
  <c r="D415" i="114"/>
  <c r="E415" i="114"/>
  <c r="I415" i="114"/>
  <c r="B416" i="114"/>
  <c r="C416" i="114"/>
  <c r="D416" i="114"/>
  <c r="E416" i="114"/>
  <c r="I416" i="114"/>
  <c r="B417" i="114"/>
  <c r="C417" i="114"/>
  <c r="D417" i="114"/>
  <c r="E417" i="114"/>
  <c r="I417" i="114"/>
  <c r="B418" i="114"/>
  <c r="C418" i="114"/>
  <c r="D418" i="114"/>
  <c r="E418" i="114"/>
  <c r="I418" i="114"/>
  <c r="B419" i="114"/>
  <c r="C419" i="114"/>
  <c r="D419" i="114"/>
  <c r="E419" i="114"/>
  <c r="I419" i="114"/>
  <c r="B420" i="114"/>
  <c r="C420" i="114"/>
  <c r="D420" i="114"/>
  <c r="E420" i="114"/>
  <c r="I420" i="114"/>
  <c r="B421" i="114"/>
  <c r="C421" i="114"/>
  <c r="D421" i="114"/>
  <c r="E421" i="114"/>
  <c r="I421" i="114"/>
  <c r="B422" i="114"/>
  <c r="C422" i="114"/>
  <c r="D422" i="114"/>
  <c r="E422" i="114"/>
  <c r="I422" i="114"/>
  <c r="B423" i="114"/>
  <c r="C423" i="114"/>
  <c r="D423" i="114"/>
  <c r="E423" i="114"/>
  <c r="I423" i="114"/>
  <c r="B424" i="114"/>
  <c r="C424" i="114"/>
  <c r="D424" i="114"/>
  <c r="E424" i="114"/>
  <c r="I424" i="114"/>
  <c r="B425" i="114"/>
  <c r="C425" i="114"/>
  <c r="D425" i="114"/>
  <c r="E425" i="114"/>
  <c r="I425" i="114"/>
  <c r="B426" i="114"/>
  <c r="C426" i="114"/>
  <c r="D426" i="114"/>
  <c r="E426" i="114"/>
  <c r="I426" i="114"/>
  <c r="B427" i="114"/>
  <c r="C427" i="114"/>
  <c r="D427" i="114"/>
  <c r="E427" i="114"/>
  <c r="I427" i="114"/>
  <c r="D439" i="114"/>
  <c r="N439" i="114"/>
  <c r="B454" i="114"/>
  <c r="C454" i="114"/>
  <c r="D454" i="114"/>
  <c r="E454" i="114"/>
  <c r="I454" i="114"/>
  <c r="B455" i="114"/>
  <c r="C455" i="114"/>
  <c r="D455" i="114"/>
  <c r="E455" i="114"/>
  <c r="I455" i="114"/>
  <c r="B456" i="114"/>
  <c r="C456" i="114"/>
  <c r="D456" i="114"/>
  <c r="E456" i="114"/>
  <c r="I456" i="114"/>
  <c r="B457" i="114"/>
  <c r="C457" i="114"/>
  <c r="D457" i="114"/>
  <c r="E457" i="114"/>
  <c r="I457" i="114"/>
  <c r="B458" i="114"/>
  <c r="C458" i="114"/>
  <c r="D458" i="114"/>
  <c r="E458" i="114"/>
  <c r="I458" i="114"/>
  <c r="B459" i="114"/>
  <c r="C459" i="114"/>
  <c r="D459" i="114"/>
  <c r="E459" i="114"/>
  <c r="I459" i="114"/>
  <c r="B460" i="114"/>
  <c r="C460" i="114"/>
  <c r="D460" i="114"/>
  <c r="E460" i="114"/>
  <c r="I460" i="114"/>
  <c r="B461" i="114"/>
  <c r="C461" i="114"/>
  <c r="D461" i="114"/>
  <c r="E461" i="114"/>
  <c r="I461" i="114"/>
  <c r="B462" i="114"/>
  <c r="C462" i="114"/>
  <c r="D462" i="114"/>
  <c r="E462" i="114"/>
  <c r="I462" i="114"/>
  <c r="B463" i="114"/>
  <c r="C463" i="114"/>
  <c r="D463" i="114"/>
  <c r="E463" i="114"/>
  <c r="I463" i="114"/>
  <c r="B464" i="114"/>
  <c r="C464" i="114"/>
  <c r="D464" i="114"/>
  <c r="E464" i="114"/>
  <c r="I464" i="114"/>
  <c r="B465" i="114"/>
  <c r="C465" i="114"/>
  <c r="D465" i="114"/>
  <c r="E465" i="114"/>
  <c r="I465" i="114"/>
  <c r="B466" i="114"/>
  <c r="C466" i="114"/>
  <c r="D466" i="114"/>
  <c r="E466" i="114"/>
  <c r="I466" i="114"/>
  <c r="B467" i="114"/>
  <c r="C467" i="114"/>
  <c r="D467" i="114"/>
  <c r="E467" i="114"/>
  <c r="I467" i="114"/>
  <c r="B468" i="114"/>
  <c r="C468" i="114"/>
  <c r="D468" i="114"/>
  <c r="E468" i="114"/>
  <c r="I468" i="114"/>
  <c r="B469" i="114"/>
  <c r="C469" i="114"/>
  <c r="D469" i="114"/>
  <c r="E469" i="114"/>
  <c r="I469" i="114"/>
  <c r="B470" i="114"/>
  <c r="C470" i="114"/>
  <c r="D470" i="114"/>
  <c r="E470" i="114"/>
  <c r="I470" i="114"/>
  <c r="B471" i="114"/>
  <c r="C471" i="114"/>
  <c r="D471" i="114"/>
  <c r="E471" i="114"/>
  <c r="I471" i="114"/>
  <c r="B472" i="114"/>
  <c r="C472" i="114"/>
  <c r="D472" i="114"/>
  <c r="E472" i="114"/>
  <c r="I472" i="114"/>
  <c r="B473" i="114"/>
  <c r="C473" i="114"/>
  <c r="D473" i="114"/>
  <c r="E473" i="114"/>
  <c r="I473" i="114"/>
  <c r="B474" i="114"/>
  <c r="C474" i="114"/>
  <c r="D474" i="114"/>
  <c r="E474" i="114"/>
  <c r="I474" i="114"/>
  <c r="B475" i="114"/>
  <c r="C475" i="114"/>
  <c r="D475" i="114"/>
  <c r="E475" i="114"/>
  <c r="I475" i="114"/>
  <c r="B7" i="6"/>
  <c r="E7" i="6"/>
  <c r="H7" i="6"/>
  <c r="J15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N14" i="105"/>
  <c r="G15" i="105"/>
  <c r="H15" i="105" s="1"/>
  <c r="J15" i="105"/>
  <c r="L15" i="105"/>
  <c r="N15" i="105"/>
  <c r="O14" i="104"/>
  <c r="G15" i="104"/>
  <c r="K15" i="104" s="1"/>
  <c r="J15" i="104"/>
  <c r="M15" i="104"/>
  <c r="O15" i="104"/>
  <c r="G15" i="103"/>
  <c r="H15" i="103" s="1"/>
  <c r="J15" i="103"/>
  <c r="L15" i="103"/>
  <c r="B7" i="99"/>
  <c r="E7" i="99"/>
  <c r="I7" i="99"/>
  <c r="B25" i="99"/>
  <c r="C25" i="99"/>
  <c r="D25" i="99"/>
  <c r="E25" i="99"/>
  <c r="F25" i="99"/>
  <c r="B26" i="99"/>
  <c r="C26" i="99"/>
  <c r="D26" i="99"/>
  <c r="E26" i="99"/>
  <c r="F26" i="99"/>
  <c r="B27" i="99"/>
  <c r="C27" i="99"/>
  <c r="D27" i="99"/>
  <c r="E27" i="99"/>
  <c r="F27" i="99"/>
  <c r="B28" i="99"/>
  <c r="C28" i="99"/>
  <c r="D28" i="99"/>
  <c r="E28" i="99"/>
  <c r="F28" i="99"/>
  <c r="B29" i="99"/>
  <c r="C29" i="99"/>
  <c r="D29" i="99"/>
  <c r="E29" i="99"/>
  <c r="F29" i="99"/>
  <c r="B30" i="99"/>
  <c r="C30" i="99"/>
  <c r="D30" i="99"/>
  <c r="E30" i="99"/>
  <c r="F30" i="99"/>
  <c r="B31" i="99"/>
  <c r="C31" i="99"/>
  <c r="D31" i="99"/>
  <c r="E31" i="99"/>
  <c r="F31" i="99"/>
  <c r="B32" i="99"/>
  <c r="C32" i="99"/>
  <c r="D32" i="99"/>
  <c r="E32" i="99"/>
  <c r="F32" i="99"/>
  <c r="B33" i="99"/>
  <c r="C33" i="99"/>
  <c r="D33" i="99"/>
  <c r="E33" i="99"/>
  <c r="F33" i="99"/>
  <c r="B34" i="99"/>
  <c r="C34" i="99"/>
  <c r="D34" i="99"/>
  <c r="E34" i="99"/>
  <c r="F34" i="99"/>
  <c r="B35" i="99"/>
  <c r="C35" i="99"/>
  <c r="D35" i="99"/>
  <c r="E35" i="99"/>
  <c r="F35" i="99"/>
  <c r="B36" i="99"/>
  <c r="C36" i="99"/>
  <c r="D36" i="99"/>
  <c r="E36" i="99"/>
  <c r="F36" i="99"/>
  <c r="B37" i="99"/>
  <c r="C37" i="99"/>
  <c r="D37" i="99"/>
  <c r="E37" i="99"/>
  <c r="F37" i="99"/>
  <c r="B38" i="99"/>
  <c r="C38" i="99"/>
  <c r="D38" i="99"/>
  <c r="E38" i="99"/>
  <c r="F38" i="99"/>
  <c r="B39" i="99"/>
  <c r="C39" i="99"/>
  <c r="D39" i="99"/>
  <c r="E39" i="99"/>
  <c r="F39" i="99"/>
  <c r="B40" i="99"/>
  <c r="C40" i="99"/>
  <c r="D40" i="99"/>
  <c r="E40" i="99"/>
  <c r="F40" i="99"/>
  <c r="B41" i="99"/>
  <c r="C41" i="99"/>
  <c r="D41" i="99"/>
  <c r="E41" i="99"/>
  <c r="F41" i="99"/>
  <c r="B42" i="99"/>
  <c r="C42" i="99"/>
  <c r="D42" i="99"/>
  <c r="E42" i="99"/>
  <c r="F42" i="99"/>
  <c r="B43" i="99"/>
  <c r="C43" i="99"/>
  <c r="D43" i="99"/>
  <c r="E43" i="99"/>
  <c r="F43" i="99"/>
  <c r="B44" i="99"/>
  <c r="C44" i="99"/>
  <c r="D44" i="99"/>
  <c r="E44" i="99"/>
  <c r="F44" i="99"/>
  <c r="B45" i="99"/>
  <c r="C45" i="99"/>
  <c r="D45" i="99"/>
  <c r="E45" i="99"/>
  <c r="F45" i="99"/>
  <c r="B46" i="99"/>
  <c r="C46" i="99"/>
  <c r="D46" i="99"/>
  <c r="E46" i="99"/>
  <c r="F46" i="99"/>
  <c r="B47" i="99"/>
  <c r="C47" i="99"/>
  <c r="D47" i="99"/>
  <c r="E47" i="99"/>
  <c r="F47" i="99"/>
  <c r="B48" i="99"/>
  <c r="C48" i="99"/>
  <c r="D48" i="99"/>
  <c r="E48" i="99"/>
  <c r="F48" i="99"/>
  <c r="B49" i="99"/>
  <c r="C49" i="99"/>
  <c r="D49" i="99"/>
  <c r="E49" i="99"/>
  <c r="F49" i="99"/>
  <c r="B7" i="98"/>
  <c r="H7" i="98"/>
  <c r="D29" i="98"/>
  <c r="D30" i="98"/>
  <c r="D31" i="98"/>
  <c r="D32" i="98"/>
  <c r="D33" i="98"/>
  <c r="D34" i="98"/>
  <c r="D35" i="98"/>
  <c r="D36" i="98"/>
  <c r="D37" i="98"/>
  <c r="D38" i="98"/>
  <c r="D39" i="98"/>
  <c r="D40" i="98"/>
  <c r="D41" i="98"/>
  <c r="D42" i="98"/>
  <c r="D43" i="98"/>
  <c r="D44" i="98"/>
  <c r="D45" i="98"/>
  <c r="D46" i="98"/>
  <c r="D47" i="98"/>
  <c r="D48" i="98"/>
  <c r="D49" i="98"/>
  <c r="D50" i="98"/>
  <c r="D51" i="98"/>
  <c r="D52" i="98"/>
  <c r="D53" i="98"/>
  <c r="D54" i="98"/>
  <c r="D55" i="98"/>
  <c r="D56" i="98"/>
  <c r="B7" i="101"/>
  <c r="G7" i="101"/>
  <c r="B7" i="106"/>
  <c r="M2" i="106"/>
  <c r="H7" i="106"/>
  <c r="J20" i="106"/>
  <c r="J21" i="106"/>
  <c r="J22" i="106"/>
  <c r="B23" i="106"/>
  <c r="D23" i="106"/>
  <c r="E23" i="106"/>
  <c r="J23" i="106" s="1"/>
  <c r="F23" i="106"/>
  <c r="B24" i="106"/>
  <c r="D24" i="106"/>
  <c r="E24" i="106"/>
  <c r="J24" i="106" s="1"/>
  <c r="F24" i="106"/>
  <c r="B25" i="106"/>
  <c r="D25" i="106"/>
  <c r="E25" i="106"/>
  <c r="J25" i="106" s="1"/>
  <c r="F25" i="106"/>
  <c r="B26" i="106"/>
  <c r="D26" i="106"/>
  <c r="E26" i="106"/>
  <c r="J26" i="106" s="1"/>
  <c r="F26" i="106"/>
  <c r="B27" i="106"/>
  <c r="D27" i="106"/>
  <c r="E27" i="106"/>
  <c r="J27" i="106" s="1"/>
  <c r="F27" i="106"/>
  <c r="B28" i="106"/>
  <c r="D28" i="106"/>
  <c r="E28" i="106"/>
  <c r="J28" i="106" s="1"/>
  <c r="F28" i="106"/>
  <c r="B29" i="106"/>
  <c r="D29" i="106"/>
  <c r="E29" i="106"/>
  <c r="J29" i="106" s="1"/>
  <c r="F29" i="106"/>
  <c r="B30" i="106"/>
  <c r="D30" i="106"/>
  <c r="E30" i="106"/>
  <c r="J30" i="106" s="1"/>
  <c r="F30" i="106"/>
  <c r="B31" i="106"/>
  <c r="D31" i="106"/>
  <c r="E31" i="106"/>
  <c r="J31" i="106" s="1"/>
  <c r="F31" i="106"/>
  <c r="B32" i="106"/>
  <c r="D32" i="106"/>
  <c r="E32" i="106"/>
  <c r="J32" i="106" s="1"/>
  <c r="F32" i="106"/>
  <c r="Z9" i="1"/>
  <c r="Z43" i="1"/>
  <c r="AA43" i="1"/>
  <c r="Z27" i="1"/>
  <c r="AA27" i="1"/>
  <c r="N24" i="58"/>
  <c r="N23" i="58" s="1"/>
  <c r="L24" i="58"/>
  <c r="N20" i="58" s="1"/>
  <c r="N21" i="58" s="1"/>
  <c r="N22" i="58" s="1"/>
  <c r="J44" i="27"/>
  <c r="R12" i="97"/>
  <c r="J45" i="27"/>
  <c r="L44" i="27"/>
  <c r="Y44" i="27" s="1"/>
  <c r="T16" i="97"/>
  <c r="F25" i="57"/>
  <c r="F24" i="57" s="1"/>
  <c r="Q43" i="27"/>
  <c r="Q42" i="27"/>
  <c r="Q41" i="27"/>
  <c r="Q40" i="27"/>
  <c r="Q39" i="27"/>
  <c r="Q37" i="27"/>
  <c r="T19" i="97"/>
  <c r="T10" i="97"/>
  <c r="L11" i="97" l="1"/>
  <c r="N43" i="27"/>
  <c r="AA43" i="27" s="1"/>
  <c r="U25" i="97"/>
  <c r="U28" i="97"/>
  <c r="J26" i="27"/>
  <c r="AA35" i="1"/>
  <c r="AA39" i="1"/>
  <c r="AA23" i="1"/>
  <c r="AA31" i="1"/>
  <c r="G34" i="27"/>
  <c r="L15" i="97"/>
  <c r="P42" i="97"/>
  <c r="P38" i="97"/>
  <c r="L38" i="97"/>
  <c r="I20" i="97"/>
  <c r="R16" i="97"/>
  <c r="T12" i="97"/>
  <c r="P12" i="97"/>
  <c r="U24" i="97"/>
  <c r="P28" i="97"/>
  <c r="R42" i="97"/>
  <c r="P29" i="97"/>
  <c r="N38" i="97"/>
  <c r="AA17" i="97"/>
  <c r="K30" i="59"/>
  <c r="K31" i="59" s="1"/>
  <c r="M21" i="59" s="1"/>
  <c r="M25" i="59" s="1"/>
  <c r="M28" i="59" s="1"/>
  <c r="L43" i="27"/>
  <c r="Y43" i="27" s="1"/>
  <c r="N41" i="27"/>
  <c r="AA41" i="27" s="1"/>
  <c r="N39" i="27"/>
  <c r="AA39" i="27" s="1"/>
  <c r="Z46" i="27"/>
  <c r="DL18" i="2"/>
  <c r="AA17" i="1"/>
  <c r="AC17" i="1" s="1"/>
  <c r="AE17" i="1" s="1"/>
  <c r="AA13" i="1"/>
  <c r="J27" i="27"/>
  <c r="F24" i="58"/>
  <c r="F23" i="58" s="1"/>
  <c r="N24" i="97"/>
  <c r="T15" i="97"/>
  <c r="AA18" i="1"/>
  <c r="P26" i="27"/>
  <c r="N12" i="97"/>
  <c r="L16" i="97"/>
  <c r="N42" i="97"/>
  <c r="R38" i="97"/>
  <c r="L12" i="97"/>
  <c r="T38" i="97"/>
  <c r="T14" i="97"/>
  <c r="N28" i="97"/>
  <c r="T11" i="97"/>
  <c r="P24" i="97"/>
  <c r="N26" i="27"/>
  <c r="AA26" i="27" s="1"/>
  <c r="L29" i="97"/>
  <c r="R29" i="97"/>
  <c r="P16" i="97"/>
  <c r="Q45" i="27"/>
  <c r="L25" i="97"/>
  <c r="R25" i="97"/>
  <c r="P25" i="97"/>
  <c r="H17" i="100"/>
  <c r="I17" i="100" s="1"/>
  <c r="H13" i="100"/>
  <c r="I13" i="100" s="1"/>
  <c r="J13" i="100" s="1"/>
  <c r="H21" i="100"/>
  <c r="I21" i="100" s="1"/>
  <c r="I25" i="100"/>
  <c r="J25" i="100" s="1"/>
  <c r="H9" i="100"/>
  <c r="I9" i="100" s="1"/>
  <c r="J9" i="100" s="1"/>
  <c r="N44" i="97"/>
  <c r="D23" i="61"/>
  <c r="D24" i="61" s="1"/>
  <c r="F21" i="61" s="1"/>
  <c r="F23" i="61" s="1"/>
  <c r="Z30" i="1"/>
  <c r="H15" i="104"/>
  <c r="A40" i="130"/>
  <c r="A22" i="130"/>
  <c r="Z33" i="1"/>
  <c r="AA32" i="1"/>
  <c r="AA22" i="1"/>
  <c r="AA21" i="1"/>
  <c r="Z20" i="1"/>
  <c r="N44" i="27"/>
  <c r="AA44" i="27" s="1"/>
  <c r="L31" i="60"/>
  <c r="N31" i="60" s="1"/>
  <c r="N30" i="60" s="1"/>
  <c r="Z42" i="1"/>
  <c r="AA42" i="1"/>
  <c r="AA38" i="1"/>
  <c r="Z38" i="1"/>
  <c r="X18" i="2"/>
  <c r="U18" i="2"/>
  <c r="AB18" i="2"/>
  <c r="Z24" i="1"/>
  <c r="L32" i="60"/>
  <c r="N22" i="60" s="1"/>
  <c r="N25" i="60" s="1"/>
  <c r="N29" i="60" s="1"/>
  <c r="Z40" i="1"/>
  <c r="AA40" i="1"/>
  <c r="AA36" i="1"/>
  <c r="Z36" i="1"/>
  <c r="Z25" i="1"/>
  <c r="AA25" i="1"/>
  <c r="Z15" i="1"/>
  <c r="AB15" i="1" s="1"/>
  <c r="AD15" i="1" s="1"/>
  <c r="Z37" i="1"/>
  <c r="AA37" i="1"/>
  <c r="Z26" i="1"/>
  <c r="AA26" i="1"/>
  <c r="AA11" i="1"/>
  <c r="Z11" i="1"/>
  <c r="N25" i="57"/>
  <c r="N24" i="57" s="1"/>
  <c r="G18" i="2"/>
  <c r="C30" i="59"/>
  <c r="A38" i="130"/>
  <c r="X34" i="27"/>
  <c r="A24" i="130"/>
  <c r="T44" i="97"/>
  <c r="T18" i="97"/>
  <c r="L24" i="27"/>
  <c r="Y24" i="27" s="1"/>
  <c r="A22" i="14"/>
  <c r="P30" i="27"/>
  <c r="N30" i="27"/>
  <c r="AA30" i="27" s="1"/>
  <c r="L30" i="27"/>
  <c r="Y30" i="27" s="1"/>
  <c r="J30" i="27"/>
  <c r="L28" i="27"/>
  <c r="Y28" i="27" s="1"/>
  <c r="L39" i="27"/>
  <c r="Y39" i="27" s="1"/>
  <c r="N24" i="27"/>
  <c r="AA24" i="27" s="1"/>
  <c r="J24" i="27"/>
  <c r="P31" i="27"/>
  <c r="N31" i="27"/>
  <c r="AA31" i="27" s="1"/>
  <c r="L31" i="27"/>
  <c r="Y31" i="27" s="1"/>
  <c r="J31" i="27"/>
  <c r="N40" i="27"/>
  <c r="AA40" i="27" s="1"/>
  <c r="N28" i="27"/>
  <c r="AA28" i="27" s="1"/>
  <c r="J28" i="27"/>
  <c r="L27" i="27"/>
  <c r="Y27" i="27" s="1"/>
  <c r="X46" i="27"/>
  <c r="AA20" i="27"/>
  <c r="N42" i="27"/>
  <c r="AA42" i="27" s="1"/>
  <c r="L41" i="27"/>
  <c r="Y41" i="27" s="1"/>
  <c r="N41" i="97"/>
  <c r="G46" i="27"/>
  <c r="Q38" i="27"/>
  <c r="Q46" i="27" s="1"/>
  <c r="N38" i="27"/>
  <c r="AA38" i="27" s="1"/>
  <c r="N43" i="97"/>
  <c r="N37" i="97"/>
  <c r="A24" i="14"/>
  <c r="R30" i="97"/>
  <c r="L19" i="1"/>
  <c r="R43" i="27" s="1"/>
  <c r="L10" i="97"/>
  <c r="N10" i="97"/>
  <c r="N23" i="97"/>
  <c r="P18" i="97"/>
  <c r="N18" i="97"/>
  <c r="U31" i="97"/>
  <c r="L44" i="97"/>
  <c r="P31" i="97"/>
  <c r="P44" i="97"/>
  <c r="R39" i="97"/>
  <c r="R24" i="97"/>
  <c r="Z20" i="27"/>
  <c r="N15" i="97"/>
  <c r="N45" i="27"/>
  <c r="AA45" i="27" s="1"/>
  <c r="R18" i="97"/>
  <c r="L18" i="97"/>
  <c r="R45" i="97"/>
  <c r="L41" i="97"/>
  <c r="T36" i="97"/>
  <c r="U23" i="97"/>
  <c r="L23" i="97"/>
  <c r="A21" i="14"/>
  <c r="N36" i="97"/>
  <c r="P13" i="97"/>
  <c r="L36" i="97"/>
  <c r="P23" i="97"/>
  <c r="P15" i="97"/>
  <c r="R15" i="97"/>
  <c r="P10" i="97"/>
  <c r="J46" i="27"/>
  <c r="A18" i="14"/>
  <c r="L42" i="27"/>
  <c r="Y42" i="27" s="1"/>
  <c r="N27" i="27"/>
  <c r="AA27" i="27" s="1"/>
  <c r="R44" i="97"/>
  <c r="R43" i="97"/>
  <c r="R41" i="97"/>
  <c r="N40" i="97"/>
  <c r="R31" i="97"/>
  <c r="L31" i="97"/>
  <c r="N26" i="97"/>
  <c r="R13" i="97"/>
  <c r="X20" i="27"/>
  <c r="P25" i="27"/>
  <c r="P39" i="97"/>
  <c r="N13" i="97"/>
  <c r="L38" i="27"/>
  <c r="Y38" i="27" s="1"/>
  <c r="T40" i="97"/>
  <c r="N39" i="97"/>
  <c r="AA41" i="1"/>
  <c r="AA16" i="1"/>
  <c r="L40" i="27"/>
  <c r="Y40" i="27" s="1"/>
  <c r="Z34" i="27"/>
  <c r="N20" i="27"/>
  <c r="P20" i="27"/>
  <c r="R19" i="97"/>
  <c r="N32" i="97"/>
  <c r="U32" i="97"/>
  <c r="L19" i="97"/>
  <c r="P19" i="97"/>
  <c r="R32" i="97"/>
  <c r="L45" i="97"/>
  <c r="T45" i="97"/>
  <c r="L32" i="97"/>
  <c r="P45" i="97"/>
  <c r="R17" i="97"/>
  <c r="P30" i="97"/>
  <c r="L17" i="97"/>
  <c r="P43" i="97"/>
  <c r="P17" i="97"/>
  <c r="L30" i="97"/>
  <c r="U30" i="97"/>
  <c r="L43" i="97"/>
  <c r="T43" i="97"/>
  <c r="N16" i="97"/>
  <c r="U29" i="97"/>
  <c r="L42" i="97"/>
  <c r="R14" i="97"/>
  <c r="N27" i="97"/>
  <c r="U27" i="97"/>
  <c r="R40" i="97"/>
  <c r="L14" i="97"/>
  <c r="P14" i="97"/>
  <c r="P27" i="97"/>
  <c r="P40" i="97"/>
  <c r="L40" i="97"/>
  <c r="P37" i="97"/>
  <c r="R37" i="97"/>
  <c r="R11" i="97"/>
  <c r="P11" i="97"/>
  <c r="L37" i="97"/>
  <c r="BC18" i="2"/>
  <c r="BF18" i="2"/>
  <c r="AA45" i="1"/>
  <c r="Z44" i="1"/>
  <c r="AA34" i="1"/>
  <c r="AA14" i="1"/>
  <c r="AC14" i="1" s="1"/>
  <c r="AE14" i="1" s="1"/>
  <c r="Z12" i="1"/>
  <c r="AA10" i="1"/>
  <c r="N37" i="27"/>
  <c r="N45" i="97"/>
  <c r="T42" i="97"/>
  <c r="T37" i="97"/>
  <c r="N30" i="97"/>
  <c r="R27" i="97"/>
  <c r="N19" i="97"/>
  <c r="N17" i="97"/>
  <c r="N14" i="97"/>
  <c r="N11" i="97"/>
  <c r="DL46" i="2"/>
  <c r="DI46" i="2"/>
  <c r="J29" i="27"/>
  <c r="N29" i="27"/>
  <c r="AA29" i="27" s="1"/>
  <c r="Y20" i="27"/>
  <c r="L20" i="27"/>
  <c r="AA29" i="1"/>
  <c r="Z28" i="1"/>
  <c r="L37" i="27"/>
  <c r="AA33" i="27"/>
  <c r="L29" i="27"/>
  <c r="N25" i="27"/>
  <c r="J25" i="27"/>
  <c r="J20" i="27"/>
  <c r="AA54" i="97"/>
  <c r="AA33" i="97"/>
  <c r="R28" i="97"/>
  <c r="R10" i="97"/>
  <c r="R23" i="97"/>
  <c r="R36" i="97"/>
  <c r="J5" i="100"/>
  <c r="H25" i="100"/>
  <c r="P41" i="97"/>
  <c r="P36" i="97"/>
  <c r="L28" i="97"/>
  <c r="L13" i="97"/>
  <c r="T13" i="97"/>
  <c r="L26" i="97"/>
  <c r="R26" i="97"/>
  <c r="L39" i="97"/>
  <c r="T39" i="97"/>
  <c r="D31" i="60"/>
  <c r="D7" i="128"/>
  <c r="A14" i="128"/>
  <c r="A16" i="128"/>
  <c r="A30" i="128"/>
  <c r="A32" i="128"/>
  <c r="D7" i="129"/>
  <c r="A14" i="129"/>
  <c r="A16" i="129"/>
  <c r="A30" i="129"/>
  <c r="A32" i="129"/>
  <c r="A10" i="128"/>
  <c r="A12" i="128"/>
  <c r="A26" i="128"/>
  <c r="A28" i="128"/>
  <c r="A42" i="128"/>
  <c r="A44" i="128"/>
  <c r="A10" i="129"/>
  <c r="A12" i="129"/>
  <c r="A26" i="129"/>
  <c r="A28" i="129"/>
  <c r="A42" i="129"/>
  <c r="A44" i="129"/>
  <c r="A22" i="128"/>
  <c r="A24" i="128"/>
  <c r="A38" i="128"/>
  <c r="A40" i="128"/>
  <c r="A20" i="130"/>
  <c r="A36" i="130"/>
  <c r="A18" i="128"/>
  <c r="A20" i="128"/>
  <c r="A34" i="128"/>
  <c r="A36" i="128"/>
  <c r="A18" i="129"/>
  <c r="A34" i="129"/>
  <c r="Q20" i="27" l="1"/>
  <c r="M31" i="59"/>
  <c r="M29" i="59" s="1"/>
  <c r="P34" i="27"/>
  <c r="K46" i="27"/>
  <c r="T20" i="97"/>
  <c r="U20" i="97" s="1"/>
  <c r="AC16" i="1"/>
  <c r="AE16" i="1" s="1"/>
  <c r="J21" i="100"/>
  <c r="J17" i="100"/>
  <c r="N46" i="97"/>
  <c r="O46" i="97" s="1"/>
  <c r="C31" i="59"/>
  <c r="E21" i="59" s="1"/>
  <c r="E25" i="59" s="1"/>
  <c r="E28" i="59" s="1"/>
  <c r="L34" i="59" s="1"/>
  <c r="E31" i="59"/>
  <c r="E29" i="59" s="1"/>
  <c r="V42" i="97"/>
  <c r="I30" i="97" s="1"/>
  <c r="R32" i="27"/>
  <c r="J34" i="27"/>
  <c r="K34" i="27" s="1"/>
  <c r="O20" i="27"/>
  <c r="R46" i="97"/>
  <c r="S46" i="97" s="1"/>
  <c r="P33" i="97"/>
  <c r="Q33" i="97" s="1"/>
  <c r="R20" i="97"/>
  <c r="S20" i="97" s="1"/>
  <c r="L20" i="97"/>
  <c r="M20" i="97" s="1"/>
  <c r="P20" i="97"/>
  <c r="Q20" i="97" s="1"/>
  <c r="L33" i="97"/>
  <c r="M33" i="97" s="1"/>
  <c r="P46" i="97"/>
  <c r="Q46" i="97" s="1"/>
  <c r="R33" i="97"/>
  <c r="S33" i="97" s="1"/>
  <c r="Y29" i="27"/>
  <c r="Y34" i="27" s="1"/>
  <c r="L34" i="27"/>
  <c r="Z19" i="1"/>
  <c r="U33" i="97"/>
  <c r="D32" i="60"/>
  <c r="F22" i="60" s="1"/>
  <c r="F25" i="60" s="1"/>
  <c r="F29" i="60" s="1"/>
  <c r="M37" i="60" s="1"/>
  <c r="F31" i="60"/>
  <c r="F30" i="60" s="1"/>
  <c r="M40" i="60" s="1"/>
  <c r="K20" i="27"/>
  <c r="Y37" i="27"/>
  <c r="Y46" i="27" s="1"/>
  <c r="L46" i="27"/>
  <c r="M20" i="27"/>
  <c r="N20" i="97"/>
  <c r="O20" i="97" s="1"/>
  <c r="L46" i="97"/>
  <c r="M46" i="97" s="1"/>
  <c r="N33" i="97"/>
  <c r="O33" i="97" s="1"/>
  <c r="AA37" i="27"/>
  <c r="AA46" i="27" s="1"/>
  <c r="N46" i="27"/>
  <c r="O46" i="27" s="1"/>
  <c r="AA25" i="27"/>
  <c r="AA34" i="27" s="1"/>
  <c r="Q34" i="27" s="1"/>
  <c r="N34" i="27"/>
  <c r="O34" i="27" s="1"/>
  <c r="T46" i="97"/>
  <c r="U46" i="97" s="1"/>
  <c r="AA19" i="1"/>
  <c r="M34" i="27" l="1"/>
  <c r="M46" i="27"/>
  <c r="V46" i="97"/>
  <c r="R46" i="27"/>
  <c r="R30" i="27" s="1"/>
  <c r="I33" i="97" l="1"/>
  <c r="I36" i="97" s="1"/>
  <c r="V39" i="97"/>
  <c r="R40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Schleider Philippe</author>
  </authors>
  <commentList>
    <comment ref="T8" authorId="0" shapeId="0" xr:uid="{E3EF4887-32C9-4BD3-AEAE-81A8987591D1}">
      <text>
        <r>
          <rPr>
            <b/>
            <sz val="10"/>
            <color indexed="81"/>
            <rFont val="Tahoma"/>
            <family val="2"/>
          </rPr>
          <t>Lg à contrôler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Schleider Philippe</author>
  </authors>
  <commentList>
    <comment ref="N5" authorId="0" shapeId="0" xr:uid="{80246CB2-939A-470A-BE83-97DC7DD07E22}">
      <text>
        <r>
          <rPr>
            <b/>
            <sz val="9"/>
            <color indexed="81"/>
            <rFont val="Tahoma"/>
            <family val="2"/>
          </rPr>
          <t>(8h/temps pour une poutre) moins 3 poutres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schleiph</author>
  </authors>
  <commentList>
    <comment ref="D19" authorId="0" shapeId="0" xr:uid="{3521ABFD-D29D-4C3C-91E4-7DF32E9A6EEB}">
      <text>
        <r>
          <rPr>
            <b/>
            <sz val="16"/>
            <color indexed="81"/>
            <rFont val="Tahoma"/>
            <family val="2"/>
          </rPr>
          <t xml:space="preserve">Entrer les N° de laminage ci-dessous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Schleider Philippe</author>
  </authors>
  <commentList>
    <comment ref="J5" authorId="0" shapeId="0" xr:uid="{197512C2-573F-4441-935D-993EFB1E8560}">
      <text>
        <r>
          <rPr>
            <b/>
            <sz val="10"/>
            <color indexed="81"/>
            <rFont val="Tahoma"/>
            <family val="2"/>
          </rPr>
          <t xml:space="preserve">Temps 1 bout pour combinés
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schleiph</author>
  </authors>
  <commentList>
    <comment ref="A9" authorId="0" shapeId="0" xr:uid="{00000000-0006-0000-3A00-000001000000}">
      <text>
        <r>
          <rPr>
            <b/>
            <sz val="10"/>
            <color indexed="81"/>
            <rFont val="Tahoma"/>
            <family val="2"/>
          </rPr>
          <t>Il y a un lien automatique de toutes les cellules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9" authorId="0" shapeId="0" xr:uid="{00000000-0006-0000-3A00-000002000000}">
      <text>
        <r>
          <rPr>
            <b/>
            <sz val="10"/>
            <color indexed="81"/>
            <rFont val="Tahoma"/>
            <family val="2"/>
          </rPr>
          <t>Taille des goujons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schleiph</author>
  </authors>
  <commentList>
    <comment ref="A8" authorId="0" shapeId="0" xr:uid="{00000000-0006-0000-3C00-000001000000}">
      <text>
        <r>
          <rPr>
            <b/>
            <sz val="10"/>
            <color indexed="81"/>
            <rFont val="Tahoma"/>
            <family val="2"/>
          </rPr>
          <t>IL Y A UN LIEN AUTOMATIQUE DES COLONNES A-B-C-E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F8" authorId="0" shapeId="0" xr:uid="{00000000-0006-0000-3C00-000002000000}">
      <text>
        <r>
          <rPr>
            <b/>
            <sz val="10"/>
            <color indexed="81"/>
            <rFont val="Tahoma"/>
            <family val="2"/>
          </rPr>
          <t>Remplir les N° de soudure selon PDS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schleiph</author>
  </authors>
  <commentList>
    <comment ref="A24" authorId="0" shapeId="0" xr:uid="{00000000-0006-0000-3D00-000001000000}">
      <text>
        <r>
          <rPr>
            <b/>
            <sz val="10"/>
            <color indexed="81"/>
            <rFont val="Tahoma"/>
            <family val="2"/>
          </rPr>
          <t>IL Y A UN LIEN AUTOMATIQUE DES COLONNES A-B-C-D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bouillfr</author>
  </authors>
  <commentList>
    <comment ref="AR18" authorId="0" shapeId="0" xr:uid="{00000000-0006-0000-5000-000001000000}">
      <text>
        <r>
          <rPr>
            <b/>
            <sz val="10"/>
            <color indexed="81"/>
            <rFont val="Tahoma"/>
            <family val="2"/>
          </rPr>
          <t>ATTENTION METTRE LA LARGEUR DU PROFILÉ ET NON LA HAUTEUR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I18" authorId="0" shapeId="0" xr:uid="{00000000-0006-0000-5000-000002000000}">
      <text>
        <r>
          <rPr>
            <b/>
            <sz val="10"/>
            <color indexed="81"/>
            <rFont val="Tahoma"/>
            <family val="2"/>
          </rPr>
          <t>ATTENTION METTRE LA LARGEUR DU PROFILÉ ET NON LA HAUTEUR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B18" authorId="0" shapeId="0" xr:uid="{00000000-0006-0000-5000-000003000000}">
      <text>
        <r>
          <rPr>
            <b/>
            <sz val="10"/>
            <color indexed="81"/>
            <rFont val="Tahoma"/>
            <family val="2"/>
          </rPr>
          <t>ATTENTION METTRE LA LARGEUR DU PROFILÉ ET NON LA HAUTEUR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DO46" authorId="0" shapeId="0" xr:uid="{00000000-0006-0000-5000-000004000000}">
      <text>
        <r>
          <rPr>
            <b/>
            <sz val="10"/>
            <color indexed="81"/>
            <rFont val="Tahoma"/>
            <family val="2"/>
          </rPr>
          <t>ATTENTION METTRE LA LARGEUR DU PROFILÉ ET NON LA HAUTEUR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<sst xmlns="http://schemas.openxmlformats.org/spreadsheetml/2006/main" count="21859" uniqueCount="3549">
  <si>
    <t>LISTE DE TRAÇAGE DES TROUS</t>
  </si>
  <si>
    <t>PLAN</t>
  </si>
  <si>
    <t>EP DE L'AILE</t>
  </si>
  <si>
    <t>NB</t>
  </si>
  <si>
    <t>COORDONNÉES</t>
  </si>
  <si>
    <t>LONGUEUR RELATIVE</t>
  </si>
  <si>
    <t>LONGUEUR ABSOLUE</t>
  </si>
  <si>
    <t>HAUTEUR 1 (INTÉRIEUR DE L'AILE INF)</t>
  </si>
  <si>
    <t>HAUTEUR 2 (INTÉRIEUR DE L'AILE INF)</t>
  </si>
  <si>
    <t>A =</t>
  </si>
  <si>
    <t>B =</t>
  </si>
  <si>
    <t>b =</t>
  </si>
  <si>
    <t>L =</t>
  </si>
  <si>
    <t>PRESSE AXE FAIBLE +  CTR AXE FORT</t>
  </si>
  <si>
    <t>ROBOT RANGÉE</t>
  </si>
  <si>
    <t>PAR-INSTR-001-10-A</t>
  </si>
  <si>
    <t>OXYCOUPAGE</t>
  </si>
  <si>
    <t>PAR-INSTR-001-12</t>
  </si>
  <si>
    <t>PAR-PREP-001-6A</t>
  </si>
  <si>
    <t>TRACAGE DES TROUS</t>
  </si>
  <si>
    <t>ROBOT ARC</t>
  </si>
  <si>
    <t>Overseer</t>
  </si>
  <si>
    <t>Section</t>
  </si>
  <si>
    <t>Length</t>
  </si>
  <si>
    <t>rolling number</t>
  </si>
  <si>
    <t>Controller</t>
  </si>
  <si>
    <t>Remarks</t>
  </si>
  <si>
    <t>Plan n°</t>
  </si>
  <si>
    <t>FICHE D'ESSAI DE SOUDAGE DES GOUJONS</t>
  </si>
  <si>
    <t>FICHE DE CONTRÔLE DE SOUDAGE DES GOUJONS</t>
  </si>
  <si>
    <t>PAR-PREP-001-8-A</t>
  </si>
  <si>
    <t>PAR-INSTR-001-6-A</t>
  </si>
  <si>
    <t>PRESSE REDRESSAGE NR</t>
  </si>
  <si>
    <t>SOUDAGE + RESSUAGE</t>
  </si>
  <si>
    <t>PAR-INSTR-001-11-C</t>
  </si>
  <si>
    <t>Ø 30</t>
  </si>
  <si>
    <t>Ø 35</t>
  </si>
  <si>
    <t>Ø 40</t>
  </si>
  <si>
    <t>Ø 45</t>
  </si>
  <si>
    <t>Ø 55</t>
  </si>
  <si>
    <t>Ø 60</t>
  </si>
  <si>
    <t>Ø 65</t>
  </si>
  <si>
    <t>Ø 90</t>
  </si>
  <si>
    <t>Ø 95</t>
  </si>
  <si>
    <t>Ø 110</t>
  </si>
  <si>
    <t>Ø 115</t>
  </si>
  <si>
    <t>Ø 120</t>
  </si>
  <si>
    <t>Ø 125</t>
  </si>
  <si>
    <t>Ø 130</t>
  </si>
  <si>
    <t>Ø 135</t>
  </si>
  <si>
    <t>Ø 140</t>
  </si>
  <si>
    <t>tr/min</t>
  </si>
  <si>
    <t>112 à 140</t>
  </si>
  <si>
    <t>Outil avec couteau</t>
  </si>
  <si>
    <t>Vitesse</t>
  </si>
  <si>
    <r>
      <t xml:space="preserve">FICHE DE CONTRÔLE / </t>
    </r>
    <r>
      <rPr>
        <i/>
        <sz val="12"/>
        <color indexed="23"/>
        <rFont val="Arial"/>
        <family val="2"/>
      </rPr>
      <t>Kontrollblatt / Check sheet</t>
    </r>
  </si>
  <si>
    <t>Tolerance squaring</t>
  </si>
  <si>
    <t>Winkligkeitstol.</t>
  </si>
  <si>
    <t>Datum</t>
  </si>
  <si>
    <t>Länge Soll</t>
  </si>
  <si>
    <t>Länge Ist</t>
  </si>
  <si>
    <t>aile</t>
  </si>
  <si>
    <t>âme</t>
  </si>
  <si>
    <t>Prüfer</t>
  </si>
  <si>
    <t>ausser Winkel</t>
  </si>
  <si>
    <t>Foret</t>
  </si>
  <si>
    <t>Vitesse d'avance</t>
  </si>
  <si>
    <t>Cône du foret</t>
  </si>
  <si>
    <t>Ø 15 à 23mm = cône 2</t>
  </si>
  <si>
    <t>Ø 24 à 31mm = cône 3</t>
  </si>
  <si>
    <t>Ø 32 à 51mm = cône 4</t>
  </si>
  <si>
    <t>Ø 52 à 75mm = cône 5</t>
  </si>
  <si>
    <t>Ø 1 à 15mm  =  cône 1</t>
  </si>
  <si>
    <t>Ø 80               = cône 5</t>
  </si>
  <si>
    <t>Foreuse Gruedelbach + Schutter (vieille)</t>
  </si>
  <si>
    <t>Foreuse Weiler (nouvelle)</t>
  </si>
  <si>
    <t>Ø 10</t>
  </si>
  <si>
    <t>Ø 15</t>
  </si>
  <si>
    <t>Ø 20</t>
  </si>
  <si>
    <t>Ø 25</t>
  </si>
  <si>
    <t xml:space="preserve">450 à 560 </t>
  </si>
  <si>
    <t>mm/tr</t>
  </si>
  <si>
    <t>355 à 450</t>
  </si>
  <si>
    <t>280 à 355</t>
  </si>
  <si>
    <t>224 à 280</t>
  </si>
  <si>
    <t>180 à 224</t>
  </si>
  <si>
    <t>140 à 180</t>
  </si>
  <si>
    <t>90 à 112</t>
  </si>
  <si>
    <t xml:space="preserve">500 à 710 </t>
  </si>
  <si>
    <t>355 à 500</t>
  </si>
  <si>
    <t>250 à 355</t>
  </si>
  <si>
    <t>180 à 250</t>
  </si>
  <si>
    <t>125 à 180</t>
  </si>
  <si>
    <t>45 à 63</t>
  </si>
  <si>
    <t>SI DANS ÂME 04 à 05 mm/tr</t>
  </si>
  <si>
    <t>temps par trou</t>
  </si>
  <si>
    <t>à voir copeaux et usure foret et à voir qualité du matériel pas plus que  0.355 à 0.5 mm/tr</t>
  </si>
  <si>
    <t>à voir copeaux et usure foret et à voir qualité du matériel pas plus que 0.4 à 0.5 mm/tr</t>
  </si>
  <si>
    <t>SI DANS ÂME 0.355 à 05 mm/tr</t>
  </si>
  <si>
    <t>AILE 0.28 mm/tr</t>
  </si>
  <si>
    <t>AILE 0.3 mm/tr</t>
  </si>
  <si>
    <t>Critère d'acceptation EN1090-2</t>
  </si>
  <si>
    <t>TOLERANCE: +/- 2mm</t>
  </si>
  <si>
    <t>MACHINE:  SOUDAGE + RESSUAGE</t>
  </si>
  <si>
    <t>indice</t>
  </si>
  <si>
    <t>date</t>
  </si>
  <si>
    <t>LKW</t>
  </si>
  <si>
    <t>QUAI 3</t>
  </si>
  <si>
    <t>HALLE 4</t>
  </si>
  <si>
    <t>ANGLE 1</t>
  </si>
  <si>
    <t>CONTRÔLE SOUDURE PENDANT LE SOUDAGE</t>
  </si>
  <si>
    <t>-0+3</t>
  </si>
  <si>
    <t>+/-5</t>
  </si>
  <si>
    <t>D.2.8.2c1</t>
  </si>
  <si>
    <t>--</t>
  </si>
  <si>
    <t>D.2.8.1c2</t>
  </si>
  <si>
    <t>Tol d'équer. EN 1090-2 D.2.7cl1</t>
  </si>
  <si>
    <t>Tol d'équer. EN 1090-2 D.2.7cl2</t>
  </si>
  <si>
    <t>coupe biaise au robot maxi 45°</t>
  </si>
  <si>
    <t xml:space="preserve">ArcelorMittal Belval &amp; Differdange </t>
  </si>
  <si>
    <t>DOUBLE DRESSAGE</t>
  </si>
  <si>
    <t>1/2 HEA 400</t>
  </si>
  <si>
    <t>Dimensions</t>
  </si>
  <si>
    <t>SCIE ( COUPE BIAISE )</t>
  </si>
  <si>
    <t>PRESSE FERS"T"</t>
  </si>
  <si>
    <t>CINTREUSE</t>
  </si>
  <si>
    <t>POSITION DES CORNIERES</t>
  </si>
  <si>
    <t>POSITION  DES TUBES</t>
  </si>
  <si>
    <t>POSITION DES TUBES</t>
  </si>
  <si>
    <t>EN 1090-2 D2.7 classe 2</t>
  </si>
  <si>
    <t>EN 1090-2 D2.7 classe 1</t>
  </si>
  <si>
    <t>CONTRÔLE GÉOMÉTRIQUE DES POUTRES</t>
  </si>
  <si>
    <t>CONTRÔLE RESSUAGE</t>
  </si>
  <si>
    <t>CONTRÔLE VISUEL DES SOUDURE</t>
  </si>
  <si>
    <t>MACHINES</t>
  </si>
  <si>
    <t>N°</t>
  </si>
  <si>
    <t>PAR-PREP-001-1</t>
  </si>
  <si>
    <t>PAR-PREP-001-1A</t>
  </si>
  <si>
    <t>PAR-PREP-001-2</t>
  </si>
  <si>
    <t>PAR-PREP-001-3</t>
  </si>
  <si>
    <t>PAR-PREP-001-3A</t>
  </si>
  <si>
    <t>PAR-PREP-001-3B</t>
  </si>
  <si>
    <t>PAR-PREP-001-3C</t>
  </si>
  <si>
    <t>PAR-PREP-001-3D</t>
  </si>
  <si>
    <t>PAR-PREP-001-3E</t>
  </si>
  <si>
    <t>PAR-PREP-001-4</t>
  </si>
  <si>
    <t>PAR-PREP-001-5</t>
  </si>
  <si>
    <t>PAR-PREP-001-6B</t>
  </si>
  <si>
    <t>PAR-PREP-001-6C</t>
  </si>
  <si>
    <t>PAR-PREP-001-7</t>
  </si>
  <si>
    <t>PAR-PREP-001-8</t>
  </si>
  <si>
    <t>PAR-PREP-001-9</t>
  </si>
  <si>
    <t>PAR-PREP-001-9A</t>
  </si>
  <si>
    <t>PAR-PREP-001-10</t>
  </si>
  <si>
    <t>PAR-PREP-001-11</t>
  </si>
  <si>
    <t>PAR-PREP-001-12</t>
  </si>
  <si>
    <t>SCIE ECLISSAGE</t>
  </si>
  <si>
    <t>SOUDAGE CALES + TUBES + CORNIERES</t>
  </si>
  <si>
    <t>REPARATION</t>
  </si>
  <si>
    <t>MARQUAGE FERS"T"</t>
  </si>
  <si>
    <t>ASSEMBLAGE SOUDAGE CALES</t>
  </si>
  <si>
    <t>ASSEMBLAGE SOUDAGE TAQUETS - GOUJONNAGE SUR CALES INF</t>
  </si>
  <si>
    <t>PAR-INSTR-001-1</t>
  </si>
  <si>
    <t>PAR-INSTR-001-1A</t>
  </si>
  <si>
    <t>PAR-INSTR-001-2</t>
  </si>
  <si>
    <t>+/-2</t>
  </si>
  <si>
    <t>+/-1</t>
  </si>
  <si>
    <t>PAR-INSTR-001-3</t>
  </si>
  <si>
    <t>nb total</t>
  </si>
  <si>
    <t>PAR-INSTR-001-3A</t>
  </si>
  <si>
    <t>PAR-INSTR-001-4</t>
  </si>
  <si>
    <t>PAR-INSTR-001-5</t>
  </si>
  <si>
    <t>PAR-INSTR-001-6</t>
  </si>
  <si>
    <t>PAR-INSTR-001-7</t>
  </si>
  <si>
    <t>PAR-INSTR-001-8</t>
  </si>
  <si>
    <t>PAR-INSTR-001-9</t>
  </si>
  <si>
    <t>PAR-INSTR-001-10</t>
  </si>
  <si>
    <t>PAR-INSTR-001-11</t>
  </si>
  <si>
    <t>PAR-INSTR-001-11A</t>
  </si>
  <si>
    <t>PAR-INSTR-001-11B</t>
  </si>
  <si>
    <t>FICHE DE TRAVAIL</t>
  </si>
  <si>
    <t>6-14°°</t>
  </si>
  <si>
    <t>22*125/200</t>
  </si>
  <si>
    <t>06°°</t>
  </si>
  <si>
    <t>/</t>
  </si>
  <si>
    <t>Biever</t>
  </si>
  <si>
    <t>ok</t>
  </si>
  <si>
    <t>Ø 70</t>
  </si>
  <si>
    <t>ArcelorMittal Belval &amp; Differdange S.A.</t>
  </si>
  <si>
    <t>Parachèvement spécial</t>
  </si>
  <si>
    <r>
      <t>Site</t>
    </r>
    <r>
      <rPr>
        <sz val="11"/>
        <color indexed="45"/>
        <rFont val="Arial"/>
        <family val="2"/>
      </rPr>
      <t xml:space="preserve"> de Differdange</t>
    </r>
    <r>
      <rPr>
        <sz val="11"/>
        <color indexed="45"/>
        <rFont val="Times New Roman"/>
        <family val="1"/>
      </rPr>
      <t xml:space="preserve"> </t>
    </r>
  </si>
  <si>
    <t xml:space="preserve">                SUIVI    JOURNALIER   FSJ 1</t>
  </si>
  <si>
    <t>BILAN</t>
  </si>
  <si>
    <t>REP</t>
  </si>
  <si>
    <t>POS</t>
  </si>
  <si>
    <t>R3</t>
  </si>
  <si>
    <t>PROFIL</t>
  </si>
  <si>
    <t>L-LAM</t>
  </si>
  <si>
    <t>LONG</t>
  </si>
  <si>
    <t xml:space="preserve"> N°LAM</t>
  </si>
  <si>
    <t>P/M</t>
  </si>
  <si>
    <t>POIDS</t>
  </si>
  <si>
    <t>SCIE</t>
  </si>
  <si>
    <t>FOR.NUM</t>
  </si>
  <si>
    <t>PRESSE</t>
  </si>
  <si>
    <t>FOR.MAN</t>
  </si>
  <si>
    <t>DATE</t>
  </si>
  <si>
    <t>NBRS</t>
  </si>
  <si>
    <t>FICHE DE CONTROLE COUPE BIAISE</t>
  </si>
  <si>
    <t>RECEPTION:</t>
  </si>
  <si>
    <t xml:space="preserve">CDE: </t>
  </si>
  <si>
    <t>CONTREMAITRE</t>
  </si>
  <si>
    <t xml:space="preserve">CDE:  </t>
  </si>
  <si>
    <t>CDE:</t>
  </si>
  <si>
    <t>LONG:  L</t>
  </si>
  <si>
    <t>N° LAM</t>
  </si>
  <si>
    <t>L</t>
  </si>
  <si>
    <t>A</t>
  </si>
  <si>
    <t>B</t>
  </si>
  <si>
    <t>H</t>
  </si>
  <si>
    <t>OPERATEUR</t>
  </si>
  <si>
    <t>C.E</t>
  </si>
  <si>
    <t>RADIANS</t>
  </si>
  <si>
    <t>LONG-L</t>
  </si>
  <si>
    <t>a</t>
  </si>
  <si>
    <t>ANG: 1</t>
  </si>
  <si>
    <t>b</t>
  </si>
  <si>
    <t>ANG: 2</t>
  </si>
  <si>
    <t>ANGLE  1</t>
  </si>
  <si>
    <t>ANGLE  2</t>
  </si>
  <si>
    <t xml:space="preserve"> </t>
  </si>
  <si>
    <t>FICHE DE CONTRÔLE</t>
  </si>
  <si>
    <t>REDRESSAGE</t>
  </si>
  <si>
    <t xml:space="preserve">Plan: </t>
  </si>
  <si>
    <t>Date</t>
  </si>
  <si>
    <t>Profil</t>
  </si>
  <si>
    <t>Long</t>
  </si>
  <si>
    <t>N°lami</t>
  </si>
  <si>
    <t>Def.Ame</t>
  </si>
  <si>
    <t>Contr</t>
  </si>
  <si>
    <t>Rectitude axe faible</t>
  </si>
  <si>
    <t>K-K'=2% de b</t>
  </si>
  <si>
    <t>=&lt;1mm/m</t>
  </si>
  <si>
    <t xml:space="preserve">Max : </t>
  </si>
  <si>
    <t>6,5mm</t>
  </si>
  <si>
    <t>=&lt;1,5mm</t>
  </si>
  <si>
    <t>=&lt;2mm</t>
  </si>
  <si>
    <t>=&lt;3mm</t>
  </si>
  <si>
    <t>REDRESSAGE FERS"T"</t>
  </si>
  <si>
    <t xml:space="preserve">       h1</t>
  </si>
  <si>
    <t xml:space="preserve">       h2</t>
  </si>
  <si>
    <t>Hauteur</t>
  </si>
  <si>
    <t>AXE</t>
  </si>
  <si>
    <t>Rep.</t>
  </si>
  <si>
    <t>Pos.</t>
  </si>
  <si>
    <t>Long.</t>
  </si>
  <si>
    <t>N°lam.</t>
  </si>
  <si>
    <t>Com.</t>
  </si>
  <si>
    <t>FORT</t>
  </si>
  <si>
    <t>FAIBLE</t>
  </si>
  <si>
    <t>Contrôleur</t>
  </si>
  <si>
    <t>C.E.</t>
  </si>
  <si>
    <t xml:space="preserve">Cfl </t>
  </si>
  <si>
    <t>N° DE PLANS</t>
  </si>
  <si>
    <t>=&lt; 450</t>
  </si>
  <si>
    <t>500-700</t>
  </si>
  <si>
    <t>760-1100</t>
  </si>
  <si>
    <t>L    +/-</t>
  </si>
  <si>
    <t>Longueur</t>
  </si>
  <si>
    <t>N°laminage</t>
  </si>
  <si>
    <t>longueur</t>
  </si>
  <si>
    <t>REMARQUES</t>
  </si>
  <si>
    <t>haut/larg.</t>
  </si>
  <si>
    <t>tolérance</t>
  </si>
  <si>
    <t>CDE</t>
  </si>
  <si>
    <t>F.WAGNER</t>
  </si>
  <si>
    <t>X1</t>
  </si>
  <si>
    <t>X2</t>
  </si>
  <si>
    <t>X3</t>
  </si>
  <si>
    <t>X4</t>
  </si>
  <si>
    <t>X5</t>
  </si>
  <si>
    <t>Z1</t>
  </si>
  <si>
    <t>Z2</t>
  </si>
  <si>
    <t>Z3</t>
  </si>
  <si>
    <t>FOREUSE MANUELLE</t>
  </si>
  <si>
    <t>Commande:</t>
  </si>
  <si>
    <t>X</t>
  </si>
  <si>
    <t>Ø</t>
  </si>
  <si>
    <t>Plan</t>
  </si>
  <si>
    <t>Commande</t>
  </si>
  <si>
    <t>REPERE</t>
  </si>
  <si>
    <t>NOM</t>
  </si>
  <si>
    <t>W</t>
  </si>
  <si>
    <t>Z</t>
  </si>
  <si>
    <t>Angle</t>
  </si>
  <si>
    <t>OXYCOUPAGE FERS"T"</t>
  </si>
  <si>
    <t>réalisée</t>
  </si>
  <si>
    <t>FICHE DE CONTRÔLE DE SOUDAGE DES ELEMENTS DE FIXATION</t>
  </si>
  <si>
    <t>X6</t>
  </si>
  <si>
    <t>X7</t>
  </si>
  <si>
    <t>X8</t>
  </si>
  <si>
    <t xml:space="preserve">     Echantillon de travail simplifié</t>
  </si>
  <si>
    <t>Commande N° :</t>
  </si>
  <si>
    <t>Date de contrôle:</t>
  </si>
  <si>
    <t>Fiche de contrôle N° :</t>
  </si>
  <si>
    <t>Source d'alimentation: TRW Nelson Atlas 2700 plus</t>
  </si>
  <si>
    <t>Secteur :              Parachèvement</t>
  </si>
  <si>
    <t>Appareil de contrôle:   TRW Nelson Energy Control</t>
  </si>
  <si>
    <t xml:space="preserve">Soudeur: </t>
  </si>
  <si>
    <t>Pistolet:             Nelson " N° 6 "</t>
  </si>
  <si>
    <t>Responsable:</t>
  </si>
  <si>
    <t>Position de soudage:   PA  ( à plat )</t>
  </si>
  <si>
    <t>Matériel de base:                  Dimension:</t>
  </si>
  <si>
    <t>Intensité:            A          Temps de soudage:            s</t>
  </si>
  <si>
    <t>N° Laminage:</t>
  </si>
  <si>
    <t>Levée:              mm         Plongée:                 mm</t>
  </si>
  <si>
    <t>Amortissement:     sans / avec</t>
  </si>
  <si>
    <t>Préparation de la surface: enlèvement de la calamine</t>
  </si>
  <si>
    <t>Pliage  à 60°</t>
  </si>
  <si>
    <t xml:space="preserve">Matériel goujon:                    N° de Coulée                </t>
  </si>
  <si>
    <t>Preuve N°</t>
  </si>
  <si>
    <t>Examen</t>
  </si>
  <si>
    <t>Constat</t>
  </si>
  <si>
    <t>Résultat</t>
  </si>
  <si>
    <t>Diamètre goujon:            mm       long:               mm</t>
  </si>
  <si>
    <t>visuel</t>
  </si>
  <si>
    <t>pliage</t>
  </si>
  <si>
    <t>&gt;  60°</t>
  </si>
  <si>
    <t>Explication pour abrégé:</t>
  </si>
  <si>
    <t>s.d = sans défaut</t>
  </si>
  <si>
    <t>a    = bourelet assymétrique</t>
  </si>
  <si>
    <t>d    = discontinuité du bourelet</t>
  </si>
  <si>
    <t>s    = satisfaisant</t>
  </si>
  <si>
    <t>Contrôle visuel exécuté ( bourelet et positionnement )</t>
  </si>
  <si>
    <t>Constat:</t>
  </si>
  <si>
    <t>Résultat total:</t>
  </si>
  <si>
    <t>Date:</t>
  </si>
  <si>
    <t>Signature:</t>
  </si>
  <si>
    <t>ROBOT</t>
  </si>
  <si>
    <t>MACHINE:  SCIE</t>
  </si>
  <si>
    <t xml:space="preserve">Nom: </t>
  </si>
  <si>
    <t xml:space="preserve">Poste: </t>
  </si>
  <si>
    <t>CE:</t>
  </si>
  <si>
    <t xml:space="preserve"> Descriptif du travail</t>
  </si>
  <si>
    <t>Nbre</t>
  </si>
  <si>
    <t>Numero</t>
  </si>
  <si>
    <t>Poste</t>
  </si>
  <si>
    <t>Proven.</t>
  </si>
  <si>
    <t>Destin.</t>
  </si>
  <si>
    <t>prévu</t>
  </si>
  <si>
    <t xml:space="preserve">réalisé </t>
  </si>
  <si>
    <t>laminage</t>
  </si>
  <si>
    <t>Asia</t>
  </si>
  <si>
    <t>R 3</t>
  </si>
  <si>
    <t>REMARQUES:</t>
  </si>
  <si>
    <t>Temps</t>
  </si>
  <si>
    <t>CE</t>
  </si>
  <si>
    <t>HACKI</t>
  </si>
  <si>
    <t>MOSCA</t>
  </si>
  <si>
    <t>MARTIN</t>
  </si>
  <si>
    <t>KAYSER</t>
  </si>
  <si>
    <t>MACHINE:  SOUDAGE</t>
  </si>
  <si>
    <t>MANCI</t>
  </si>
  <si>
    <t>POSTE</t>
  </si>
  <si>
    <t>SAEUL</t>
  </si>
  <si>
    <t>06-14</t>
  </si>
  <si>
    <t>14-22</t>
  </si>
  <si>
    <t>BAUDENS</t>
  </si>
  <si>
    <t>22-06</t>
  </si>
  <si>
    <t>FICHE DE CONTRÔLE DE</t>
  </si>
  <si>
    <t>N° lam</t>
  </si>
  <si>
    <t>C</t>
  </si>
  <si>
    <t>D</t>
  </si>
  <si>
    <t>E1</t>
  </si>
  <si>
    <t>E2</t>
  </si>
  <si>
    <t>FICHE DE PREVISIONS N° FP1</t>
  </si>
  <si>
    <t>DATE:</t>
  </si>
  <si>
    <t>OFFRE N°</t>
  </si>
  <si>
    <t>NOM:</t>
  </si>
  <si>
    <t>PLAN:</t>
  </si>
  <si>
    <t>NOM:   BIEVER R.</t>
  </si>
  <si>
    <t xml:space="preserve">PRESSE </t>
  </si>
  <si>
    <t>RECEPTION</t>
  </si>
  <si>
    <t>COMMANDE</t>
  </si>
  <si>
    <t>CLIENT</t>
  </si>
  <si>
    <t>SEM</t>
  </si>
  <si>
    <t>DELAI</t>
  </si>
  <si>
    <t>NBR</t>
  </si>
  <si>
    <t>TOTAL</t>
  </si>
  <si>
    <t>TEMPS</t>
  </si>
  <si>
    <t>SOUDAGE</t>
  </si>
  <si>
    <t>GOUJONNAGE</t>
  </si>
  <si>
    <t>TRACAGE</t>
  </si>
  <si>
    <t>RENDEMENT  H/T</t>
  </si>
  <si>
    <t>POIDS  TONNES</t>
  </si>
  <si>
    <t>TOTAL HEURES</t>
  </si>
  <si>
    <t>INDIQUER LES 2 APPELLATIONS (ex) WTM 27x140x336 = W690x360x500</t>
  </si>
  <si>
    <t>Si forte épaisseur des profils et barres trop lourdes ou trop déformées (redresseage trop fort pour presse para) pour Wagner, tracer et percer l'éclissage à la FMan</t>
  </si>
  <si>
    <t>F.WAGNER ECLISSAGE</t>
  </si>
  <si>
    <t>Y1</t>
  </si>
  <si>
    <t>W1</t>
  </si>
  <si>
    <r>
      <t xml:space="preserve">Fraisage 2 côtés  </t>
    </r>
    <r>
      <rPr>
        <sz val="10"/>
        <rFont val="Wingdings"/>
        <charset val="2"/>
      </rPr>
      <t>x</t>
    </r>
  </si>
  <si>
    <t>Y2</t>
  </si>
  <si>
    <t>ECLISSAGE</t>
  </si>
  <si>
    <t>PAR-PREP-001-13</t>
  </si>
  <si>
    <t>1 BOUT</t>
  </si>
  <si>
    <t>2 BOUTS</t>
  </si>
  <si>
    <t>Matière barre</t>
  </si>
  <si>
    <t>Matière tôle</t>
  </si>
  <si>
    <t>LONGUEUR &gt; 30000MM</t>
  </si>
  <si>
    <t>TEMPS LISTE</t>
  </si>
  <si>
    <t>TEMPS TOTAL</t>
  </si>
  <si>
    <t>SCIAGE</t>
  </si>
  <si>
    <t>HEA</t>
  </si>
  <si>
    <t xml:space="preserve">HEB </t>
  </si>
  <si>
    <t>HEM</t>
  </si>
  <si>
    <t>IPE</t>
  </si>
  <si>
    <t>LONGUEUR &lt; 22300MM</t>
  </si>
  <si>
    <t>&lt;200</t>
  </si>
  <si>
    <t>0.259.</t>
  </si>
  <si>
    <t>LONGUEUR &gt; 22300MM</t>
  </si>
  <si>
    <t>FERS " T "</t>
  </si>
  <si>
    <t>HD400*187</t>
  </si>
  <si>
    <t xml:space="preserve">HD400*216 </t>
  </si>
  <si>
    <t>HD400*237</t>
  </si>
  <si>
    <t>HD400*262</t>
  </si>
  <si>
    <t>HD400*287</t>
  </si>
  <si>
    <t>HD400*314</t>
  </si>
  <si>
    <t>HD400*347</t>
  </si>
  <si>
    <t>HD400*382</t>
  </si>
  <si>
    <t>HD400*421</t>
  </si>
  <si>
    <t>HD400*463</t>
  </si>
  <si>
    <t>HD400*509</t>
  </si>
  <si>
    <t>HD400*551</t>
  </si>
  <si>
    <t>HD400*592</t>
  </si>
  <si>
    <t>HD400*634</t>
  </si>
  <si>
    <t>HD400*677</t>
  </si>
  <si>
    <t>HD400*744</t>
  </si>
  <si>
    <t>HD400*818</t>
  </si>
  <si>
    <t>HD400*900</t>
  </si>
  <si>
    <t>HD400*1086</t>
  </si>
  <si>
    <t>FORAGE NUMERIQUE</t>
  </si>
  <si>
    <t>DIA 18MM</t>
  </si>
  <si>
    <t>DIA 20-24MM</t>
  </si>
  <si>
    <t>DIA 26-28MM</t>
  </si>
  <si>
    <t>DIA 30-32MM</t>
  </si>
  <si>
    <t>AME</t>
  </si>
  <si>
    <t>AILE</t>
  </si>
  <si>
    <t>CFL</t>
  </si>
  <si>
    <t>Si forte épaisseur des profils, percer avant trous de l'éclissage à la wagner et contrepercer en FMan</t>
  </si>
  <si>
    <t>LONGUEUR</t>
  </si>
  <si>
    <t>FORAGE MANUEL</t>
  </si>
  <si>
    <t>ABNAHME: D B</t>
  </si>
  <si>
    <t xml:space="preserve">BESTELLUNG: </t>
  </si>
  <si>
    <t xml:space="preserve">KUNDE: </t>
  </si>
  <si>
    <t>STK</t>
  </si>
  <si>
    <t>LÄNGE</t>
  </si>
  <si>
    <t>SÄGEN</t>
  </si>
  <si>
    <t>BOHREN</t>
  </si>
  <si>
    <t>BIEGEN</t>
  </si>
  <si>
    <t>DRM</t>
  </si>
  <si>
    <t xml:space="preserve">PLAN : </t>
  </si>
  <si>
    <t>Fertig zur Abnahme der Bearbeitung</t>
  </si>
  <si>
    <t>RECEPTION   D.D.E.</t>
  </si>
  <si>
    <t xml:space="preserve">CERTIFICAT DE CONTRÔLE </t>
  </si>
  <si>
    <t xml:space="preserve">COMMANDE:  </t>
  </si>
  <si>
    <t>N°LAMINAGE</t>
  </si>
  <si>
    <t>SCIAGE-FORAGE-CINTRAGE-SOUDAGE</t>
  </si>
  <si>
    <t>PLAN MET 05 C</t>
  </si>
  <si>
    <t>Le soussigné certifie que tous les essais et vérifications préscrits ont bien été effectués sur la fourniture</t>
  </si>
  <si>
    <t>précitée et que leurs résultats et tous autres renseignements consignés sur le présent certificat sont</t>
  </si>
  <si>
    <t>complets et sincères.</t>
  </si>
  <si>
    <t>Le Receptionnaire/contrôleur:</t>
  </si>
  <si>
    <t xml:space="preserve">       Responsable du Parachèvement</t>
  </si>
  <si>
    <t>RECEPTION  SNCF</t>
  </si>
  <si>
    <t>QUALITE</t>
  </si>
  <si>
    <t>COULEE</t>
  </si>
  <si>
    <t>HEB 340</t>
  </si>
  <si>
    <t>SCIAGE - FORAGE - CINTRAGE - SOUDAGE</t>
  </si>
  <si>
    <t xml:space="preserve">    Responsable du Parachèvement</t>
  </si>
  <si>
    <t xml:space="preserve">COM:  </t>
  </si>
  <si>
    <t>NBR:</t>
  </si>
  <si>
    <t xml:space="preserve">PROFIL: </t>
  </si>
  <si>
    <t>Specyfikacja wg </t>
  </si>
  <si>
    <t>Spécification</t>
  </si>
  <si>
    <t>Specification</t>
  </si>
  <si>
    <t xml:space="preserve">CONTREFLECHE:  </t>
  </si>
  <si>
    <t>KIRSCH</t>
  </si>
  <si>
    <t>GLODT</t>
  </si>
  <si>
    <t>HOSCHEID</t>
  </si>
  <si>
    <t>MATHIEU</t>
  </si>
  <si>
    <t>WEIS</t>
  </si>
  <si>
    <t>BERTRAND</t>
  </si>
  <si>
    <t>HANFF</t>
  </si>
  <si>
    <t>WEISS</t>
  </si>
  <si>
    <t>NICOLI</t>
  </si>
  <si>
    <t>REGENWETTER</t>
  </si>
  <si>
    <t>CLEMENT</t>
  </si>
  <si>
    <t>DOSIL</t>
  </si>
  <si>
    <t>DENUIT</t>
  </si>
  <si>
    <t xml:space="preserve"> AMCS - Eurostructures </t>
  </si>
  <si>
    <t>SECTIONS</t>
  </si>
  <si>
    <t>CHAMFER SNCF [h/BEAM]</t>
  </si>
  <si>
    <t xml:space="preserve">OXYCUTTING [h/BEAM]; 90° </t>
  </si>
  <si>
    <t xml:space="preserve">SAWING [h/BEAM]; BIAS CUT: max.1150mm and 45° </t>
  </si>
  <si>
    <t>OBLONG</t>
  </si>
  <si>
    <t>GOUJON; POINTAGE INCLUS</t>
  </si>
  <si>
    <t>FER "T" pour IFB
OXY 1x+REDRESSAGE 2x
+SOUDAGE a=4</t>
  </si>
  <si>
    <t xml:space="preserve">FER "T"
OXY 1x+REDRESSAGE 2x
</t>
  </si>
  <si>
    <t>Press: beam length 15 [m]</t>
  </si>
  <si>
    <t>Press: beam length 20 [m]</t>
  </si>
  <si>
    <t>Press: beam length 25 [m]</t>
  </si>
  <si>
    <t>Press: beam length 30 [m]</t>
  </si>
  <si>
    <t>Press: beam length 35 [m]</t>
  </si>
  <si>
    <t>avec programme
préforage inclus</t>
  </si>
  <si>
    <t>sans programme
préforage inclus</t>
  </si>
  <si>
    <t>Deflection
by bending</t>
  </si>
  <si>
    <t>Press 3  Wel,y&gt;14000mm3x1000 [H]</t>
  </si>
  <si>
    <t>longueur [mm]</t>
  </si>
  <si>
    <t>largeur[mm]</t>
  </si>
  <si>
    <t>longueur[mm]</t>
  </si>
  <si>
    <t>DESIGNATION</t>
  </si>
  <si>
    <t>G</t>
  </si>
  <si>
    <t>h</t>
  </si>
  <si>
    <t>tw</t>
  </si>
  <si>
    <t>tf</t>
  </si>
  <si>
    <t>r</t>
  </si>
  <si>
    <t>CAT.</t>
  </si>
  <si>
    <t>L&lt;30m</t>
  </si>
  <si>
    <t>L=0-&gt;22300mm</t>
  </si>
  <si>
    <t>DIA20-32</t>
  </si>
  <si>
    <t>DIA35</t>
  </si>
  <si>
    <t>DIA40</t>
  </si>
  <si>
    <t>DIA50</t>
  </si>
  <si>
    <t>DIA60</t>
  </si>
  <si>
    <t>DIA70</t>
  </si>
  <si>
    <t>DIA80</t>
  </si>
  <si>
    <t>DIA90</t>
  </si>
  <si>
    <t>DIA100</t>
  </si>
  <si>
    <t>DIA120</t>
  </si>
  <si>
    <t>DIA140</t>
  </si>
  <si>
    <t>L&lt;25m</t>
  </si>
  <si>
    <t>L&gt;25m</t>
  </si>
  <si>
    <t>L&lt;25m
RETOURNEE</t>
  </si>
  <si>
    <t>L&gt;25m
RETOURNEE</t>
  </si>
  <si>
    <t>Tôle non comprise</t>
  </si>
  <si>
    <t>kg/m</t>
  </si>
  <si>
    <t xml:space="preserve"> mm</t>
  </si>
  <si>
    <t>mm</t>
  </si>
  <si>
    <t>cm2</t>
  </si>
  <si>
    <t>1 SIDE 90°</t>
  </si>
  <si>
    <t>2 SIDES 90°</t>
  </si>
  <si>
    <t>90°</t>
  </si>
  <si>
    <t>biaise</t>
  </si>
  <si>
    <t>Nb/h</t>
  </si>
  <si>
    <t>min/trou</t>
  </si>
  <si>
    <t>MIN/GOUJ</t>
  </si>
  <si>
    <t>[heure/m]</t>
  </si>
  <si>
    <t>R=50m</t>
  </si>
  <si>
    <t>R=60m</t>
  </si>
  <si>
    <t>R=70m</t>
  </si>
  <si>
    <t>R=80m</t>
  </si>
  <si>
    <t>R=90m</t>
  </si>
  <si>
    <t>R=100m</t>
  </si>
  <si>
    <t>R=110m</t>
  </si>
  <si>
    <t>R=120m</t>
  </si>
  <si>
    <t>R=130m</t>
  </si>
  <si>
    <t>R=140m</t>
  </si>
  <si>
    <t>R=150m</t>
  </si>
  <si>
    <t>R=160m</t>
  </si>
  <si>
    <t>GONCALVES</t>
  </si>
  <si>
    <t>R=170m</t>
  </si>
  <si>
    <t>R=180m</t>
  </si>
  <si>
    <t>R=200m</t>
  </si>
  <si>
    <t>R=225m</t>
  </si>
  <si>
    <t>R=250m</t>
  </si>
  <si>
    <t>R=275m</t>
  </si>
  <si>
    <t>R=300m</t>
  </si>
  <si>
    <t>R=325m</t>
  </si>
  <si>
    <t>R=350m</t>
  </si>
  <si>
    <t>R=375m</t>
  </si>
  <si>
    <t>R=400m</t>
  </si>
  <si>
    <t>R=425m</t>
  </si>
  <si>
    <t>R=450m</t>
  </si>
  <si>
    <t>R=475m</t>
  </si>
  <si>
    <t>R=500m</t>
  </si>
  <si>
    <t>HD 260 x 114</t>
  </si>
  <si>
    <t>on request</t>
  </si>
  <si>
    <t>HD 260 x 142</t>
  </si>
  <si>
    <t>HD 260 x 172</t>
  </si>
  <si>
    <t>HD 260 x 54.1</t>
  </si>
  <si>
    <t>HD 260 x 68.2</t>
  </si>
  <si>
    <t>HD 260 x 93.0</t>
  </si>
  <si>
    <t>HD 320 x 127</t>
  </si>
  <si>
    <t>HD 320 x 158</t>
  </si>
  <si>
    <t>HD 320 x 198</t>
  </si>
  <si>
    <t>HD 320 x 245</t>
  </si>
  <si>
    <t>HD 320 x 300</t>
  </si>
  <si>
    <t>HD 320 x 74.2</t>
  </si>
  <si>
    <t>HD 320 x 97.6</t>
  </si>
  <si>
    <t>HD 360 x 134</t>
  </si>
  <si>
    <t>HD 360 x 147</t>
  </si>
  <si>
    <t>HD 360 x 162</t>
  </si>
  <si>
    <t>HD 360 x 179</t>
  </si>
  <si>
    <t>HD 360 x 196</t>
  </si>
  <si>
    <t>HD 400 x 1086</t>
  </si>
  <si>
    <t>DEMANDE</t>
  </si>
  <si>
    <t>HD 400 x 187</t>
  </si>
  <si>
    <t>s.d.</t>
  </si>
  <si>
    <t>HD 400 x 216</t>
  </si>
  <si>
    <t>HD 400 x 237</t>
  </si>
  <si>
    <t>HD 400 x 262</t>
  </si>
  <si>
    <t>HD 400 x 287</t>
  </si>
  <si>
    <t>HD 400 x 314</t>
  </si>
  <si>
    <t>HD 400 x 347</t>
  </si>
  <si>
    <t>HD 400 x 382</t>
  </si>
  <si>
    <t>HD 400 x 421</t>
  </si>
  <si>
    <t>HD 400 x 463</t>
  </si>
  <si>
    <t>HD 400 x 509</t>
  </si>
  <si>
    <t>HD 400 x 551</t>
  </si>
  <si>
    <t>HD 400 x 592</t>
  </si>
  <si>
    <t>HD 400 x 634</t>
  </si>
  <si>
    <t>HD 400 x 677</t>
  </si>
  <si>
    <t>HD 400 x 744</t>
  </si>
  <si>
    <t>HD 400 x 818</t>
  </si>
  <si>
    <t>HD 400 x 900</t>
  </si>
  <si>
    <t>HD 400 x 990</t>
  </si>
  <si>
    <t>HE 100 B</t>
  </si>
  <si>
    <t>HE 100 M</t>
  </si>
  <si>
    <t>HE 1000 A</t>
  </si>
  <si>
    <t>HE 1000 AA</t>
  </si>
  <si>
    <t>HE 1000 B</t>
  </si>
  <si>
    <t>HE 1000 M</t>
  </si>
  <si>
    <t>HE 1000 x 393</t>
  </si>
  <si>
    <t>HE 1000 x 409</t>
  </si>
  <si>
    <t>HE 1000 x 488</t>
  </si>
  <si>
    <t>HE 1000 x 579</t>
  </si>
  <si>
    <t>HE 120 A</t>
  </si>
  <si>
    <t>HE 120 AA</t>
  </si>
  <si>
    <t>HE 120 B</t>
  </si>
  <si>
    <t>HE 120 M</t>
  </si>
  <si>
    <t>HE 140 A</t>
  </si>
  <si>
    <t>HE 140 AA</t>
  </si>
  <si>
    <t>HE 140 B</t>
  </si>
  <si>
    <t>HE 140 M</t>
  </si>
  <si>
    <t>HE 160 A</t>
  </si>
  <si>
    <t>HE 160 AA</t>
  </si>
  <si>
    <t>HE 160 B</t>
  </si>
  <si>
    <t>HE 160 M</t>
  </si>
  <si>
    <t>HE 180 A</t>
  </si>
  <si>
    <t>HE 180 AA</t>
  </si>
  <si>
    <t>HE 180 B</t>
  </si>
  <si>
    <t>HE 180 M</t>
  </si>
  <si>
    <t>HE 200 A</t>
  </si>
  <si>
    <t>HE 200 AA</t>
  </si>
  <si>
    <t>HE 200 B</t>
  </si>
  <si>
    <t>HE 200 M</t>
  </si>
  <si>
    <t>HE 220 A</t>
  </si>
  <si>
    <t>HE 220 AA</t>
  </si>
  <si>
    <t>HE 220 B</t>
  </si>
  <si>
    <t>HE 220 M</t>
  </si>
  <si>
    <t>HE 240 A</t>
  </si>
  <si>
    <t>HE 240 AA</t>
  </si>
  <si>
    <t>HE 240 B</t>
  </si>
  <si>
    <t>HE 240 M</t>
  </si>
  <si>
    <t>HE 260 A</t>
  </si>
  <si>
    <t>HE 260 AA</t>
  </si>
  <si>
    <t>HE 260 B</t>
  </si>
  <si>
    <t>HE 260 M</t>
  </si>
  <si>
    <t>HE 280 A</t>
  </si>
  <si>
    <t>HE 280 AA</t>
  </si>
  <si>
    <t>HE 280 B</t>
  </si>
  <si>
    <t>HE 280 M</t>
  </si>
  <si>
    <t>HE 300 A</t>
  </si>
  <si>
    <t>HE 300 AA</t>
  </si>
  <si>
    <t>HE 300 B</t>
  </si>
  <si>
    <t>HE 300 M</t>
  </si>
  <si>
    <t>HE 320 A</t>
  </si>
  <si>
    <t>HE 320 AA</t>
  </si>
  <si>
    <t>HE 320 B</t>
  </si>
  <si>
    <t>HE 320 M</t>
  </si>
  <si>
    <t>HE 340 A</t>
  </si>
  <si>
    <t>HE 340 AA</t>
  </si>
  <si>
    <t>HE 340 B</t>
  </si>
  <si>
    <t>HE 340 M</t>
  </si>
  <si>
    <t>HE 360 A</t>
  </si>
  <si>
    <t>HE 360 AA</t>
  </si>
  <si>
    <t>HE 360 B</t>
  </si>
  <si>
    <t>HE 360 M</t>
  </si>
  <si>
    <t>HE 400 A</t>
  </si>
  <si>
    <t>HE 400 AA</t>
  </si>
  <si>
    <t>HE 400 B</t>
  </si>
  <si>
    <t>HE 400 M</t>
  </si>
  <si>
    <t>HE 450 A</t>
  </si>
  <si>
    <t>HE 450 AA</t>
  </si>
  <si>
    <t>HE 450 B</t>
  </si>
  <si>
    <t>HE 450 M</t>
  </si>
  <si>
    <t>HE 500 A</t>
  </si>
  <si>
    <t>HE 500 AA</t>
  </si>
  <si>
    <t>HE 500 B</t>
  </si>
  <si>
    <t>HE 500 M</t>
  </si>
  <si>
    <t>HE 550 A</t>
  </si>
  <si>
    <t>HE 550 AA</t>
  </si>
  <si>
    <t>HE 550 B</t>
  </si>
  <si>
    <t>HE 550 M</t>
  </si>
  <si>
    <t>HE 600 A</t>
  </si>
  <si>
    <t>HE 600 AA</t>
  </si>
  <si>
    <t>HE 600 B</t>
  </si>
  <si>
    <t>HE 600 M</t>
  </si>
  <si>
    <t>HE 600 x 337</t>
  </si>
  <si>
    <t>HE 600 x 399</t>
  </si>
  <si>
    <t>HE 650 A</t>
  </si>
  <si>
    <t>HE 650 AA</t>
  </si>
  <si>
    <t>HE 650 B</t>
  </si>
  <si>
    <t>HE 650 M</t>
  </si>
  <si>
    <t>HE 650 x 343</t>
  </si>
  <si>
    <t>HE 650 x 407</t>
  </si>
  <si>
    <t>HE 700 A</t>
  </si>
  <si>
    <t>HE 700 AA</t>
  </si>
  <si>
    <t>HE 700 B</t>
  </si>
  <si>
    <t>HE 700 M</t>
  </si>
  <si>
    <t>HE 700 x 352</t>
  </si>
  <si>
    <t>HE 700 x 418</t>
  </si>
  <si>
    <t>HE 800 A</t>
  </si>
  <si>
    <t>HE 800 AA</t>
  </si>
  <si>
    <t>HE 800 B</t>
  </si>
  <si>
    <t>HE 800 M</t>
  </si>
  <si>
    <t>HE 800 x 373</t>
  </si>
  <si>
    <t>HE 800 x 444</t>
  </si>
  <si>
    <t>HE 900 A</t>
  </si>
  <si>
    <t>HE 900 AA</t>
  </si>
  <si>
    <t>HE 900 B</t>
  </si>
  <si>
    <t>HE 900 M</t>
  </si>
  <si>
    <t>HE 900 x 391</t>
  </si>
  <si>
    <t>HE 900 x 466</t>
  </si>
  <si>
    <t>HL 1000 A</t>
  </si>
  <si>
    <t>HL 1000 B</t>
  </si>
  <si>
    <t>HL 1000 M</t>
  </si>
  <si>
    <t>HL 1000 x 296</t>
  </si>
  <si>
    <t>HL 1000 x 477</t>
  </si>
  <si>
    <t>HL 1000 x 554</t>
  </si>
  <si>
    <t>HL 1000 x 642</t>
  </si>
  <si>
    <t>HL 1000 x 748</t>
  </si>
  <si>
    <t>HL 1000 x 883</t>
  </si>
  <si>
    <t>HL 1100 A</t>
  </si>
  <si>
    <t>HL 1100 B</t>
  </si>
  <si>
    <t>HL 1100 M</t>
  </si>
  <si>
    <t>HL 1100 R</t>
  </si>
  <si>
    <t>HL 920 x 342</t>
  </si>
  <si>
    <t>HL 920 x 365</t>
  </si>
  <si>
    <t>HL 920 x 387</t>
  </si>
  <si>
    <t>HL 920 x 417</t>
  </si>
  <si>
    <t>HL 920 x 446</t>
  </si>
  <si>
    <t>HL 920 x 488</t>
  </si>
  <si>
    <t>HL 920 x 534</t>
  </si>
  <si>
    <t>HL 920 x 585</t>
  </si>
  <si>
    <t>HL 920 x 653</t>
  </si>
  <si>
    <t>HL 920 x 784</t>
  </si>
  <si>
    <t>HL 920 x 967</t>
  </si>
  <si>
    <t>HP 200 x 43</t>
  </si>
  <si>
    <t>HP 200 x 53</t>
  </si>
  <si>
    <t>HP 220 x 57</t>
  </si>
  <si>
    <t>HP 260 x 75</t>
  </si>
  <si>
    <t>HP 260 x 87</t>
  </si>
  <si>
    <t>HP 305 x 110</t>
  </si>
  <si>
    <t>HP 305 x 126</t>
  </si>
  <si>
    <t>EXC 2</t>
  </si>
  <si>
    <t>EXC 3</t>
  </si>
  <si>
    <t>EXC 4</t>
  </si>
  <si>
    <t>HP 305 x 149</t>
  </si>
  <si>
    <t>HP 305 x 180</t>
  </si>
  <si>
    <t>HP 305 x 186</t>
  </si>
  <si>
    <t>HP 305 x 223</t>
  </si>
  <si>
    <t>HP 305 x 79</t>
  </si>
  <si>
    <t>HP 305 x 88</t>
  </si>
  <si>
    <t>HP 305 x 95</t>
  </si>
  <si>
    <t>HP 320 x 103</t>
  </si>
  <si>
    <t>HP 320 x 117</t>
  </si>
  <si>
    <t>HP 320 x 147</t>
  </si>
  <si>
    <t>HP 320 x 184</t>
  </si>
  <si>
    <t>HP 320 x 88</t>
  </si>
  <si>
    <t>HP 360 x 109</t>
  </si>
  <si>
    <t>Rys nr</t>
  </si>
  <si>
    <t>Przyjęcie wg EN 1090-2 D2.7</t>
  </si>
  <si>
    <r>
      <t>Tolerancja sko</t>
    </r>
    <r>
      <rPr>
        <sz val="12"/>
        <color indexed="23"/>
        <rFont val="Calibri"/>
        <family val="2"/>
      </rPr>
      <t>ś</t>
    </r>
    <r>
      <rPr>
        <i/>
        <sz val="12"/>
        <color indexed="23"/>
        <rFont val="Arial"/>
        <family val="2"/>
      </rPr>
      <t>no</t>
    </r>
    <r>
      <rPr>
        <sz val="12"/>
        <color indexed="23"/>
        <rFont val="Calibri"/>
        <family val="2"/>
      </rPr>
      <t>ś</t>
    </r>
    <r>
      <rPr>
        <i/>
        <sz val="12"/>
        <color indexed="23"/>
        <rFont val="Arial"/>
        <family val="2"/>
      </rPr>
      <t>ci</t>
    </r>
  </si>
  <si>
    <t>Element</t>
  </si>
  <si>
    <t>Poz</t>
  </si>
  <si>
    <t>Nr walcowania</t>
  </si>
  <si>
    <r>
      <t>P</t>
    </r>
    <r>
      <rPr>
        <i/>
        <sz val="10"/>
        <color indexed="23"/>
        <rFont val="Calibri"/>
        <family val="2"/>
      </rPr>
      <t>ół</t>
    </r>
    <r>
      <rPr>
        <i/>
        <sz val="10"/>
        <color indexed="23"/>
        <rFont val="Arial"/>
        <family val="2"/>
      </rPr>
      <t>ka</t>
    </r>
  </si>
  <si>
    <r>
      <t>équerrage/</t>
    </r>
    <r>
      <rPr>
        <i/>
        <sz val="10"/>
        <color indexed="23"/>
        <rFont val="Arial"/>
        <family val="2"/>
      </rPr>
      <t>ausser Winkel</t>
    </r>
  </si>
  <si>
    <t>squareness/Równoległość</t>
  </si>
  <si>
    <t>Flansch</t>
  </si>
  <si>
    <t>Flange</t>
  </si>
  <si>
    <t>web</t>
  </si>
  <si>
    <t>Steg</t>
  </si>
  <si>
    <t>Środnik</t>
  </si>
  <si>
    <t>Rep</t>
  </si>
  <si>
    <r>
      <t xml:space="preserve">      Différences/</t>
    </r>
    <r>
      <rPr>
        <i/>
        <sz val="10"/>
        <color indexed="23"/>
        <rFont val="Arial"/>
        <family val="2"/>
      </rPr>
      <t>Abweichungen/difference/różnice</t>
    </r>
  </si>
  <si>
    <r>
      <t>tolerancja sko</t>
    </r>
    <r>
      <rPr>
        <b/>
        <sz val="10"/>
        <color indexed="23"/>
        <rFont val="Calibri"/>
        <family val="2"/>
      </rPr>
      <t>ś</t>
    </r>
    <r>
      <rPr>
        <b/>
        <i/>
        <sz val="10"/>
        <color indexed="23"/>
        <rFont val="Arial"/>
        <family val="2"/>
      </rPr>
      <t>no</t>
    </r>
    <r>
      <rPr>
        <b/>
        <sz val="10"/>
        <color indexed="23"/>
        <rFont val="Calibri"/>
        <family val="2"/>
      </rPr>
      <t>ś</t>
    </r>
    <r>
      <rPr>
        <b/>
        <i/>
        <sz val="10"/>
        <color indexed="23"/>
        <rFont val="Arial"/>
        <family val="2"/>
      </rPr>
      <t>ci</t>
    </r>
  </si>
  <si>
    <t>+/-3mm</t>
  </si>
  <si>
    <t>+/-20' (0,33°)</t>
  </si>
  <si>
    <t>HP 360 x 133</t>
  </si>
  <si>
    <t>HP 360 x 152</t>
  </si>
  <si>
    <t>HP 360 x 174</t>
  </si>
  <si>
    <t>HP 360 x 180</t>
  </si>
  <si>
    <t>HP 360 x 84</t>
  </si>
  <si>
    <t>HP 400 x 122</t>
  </si>
  <si>
    <t>HP 400 x 140</t>
  </si>
  <si>
    <t>HP 400 x 158</t>
  </si>
  <si>
    <t>HP 400 x 176</t>
  </si>
  <si>
    <t>HP 400 x 194</t>
  </si>
  <si>
    <t>HP 400 x 213</t>
  </si>
  <si>
    <t>HP 400 x 231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</si>
  <si>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</si>
  <si>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</si>
  <si>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</si>
  <si>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</si>
  <si>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</si>
  <si>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</si>
  <si>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</si>
  <si>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</si>
  <si>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</si>
  <si>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</si>
  <si>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</si>
  <si>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</si>
  <si>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</si>
  <si>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</si>
  <si>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IPE 500</t>
  </si>
  <si>
    <t>IPE 550</t>
  </si>
  <si>
    <t>IPE 600</t>
  </si>
  <si>
    <t>IPE 750 x 147</t>
  </si>
  <si>
    <t>IPE 750 x 173</t>
  </si>
  <si>
    <t>IPE 750 x 196</t>
  </si>
  <si>
    <t>IPE A 120</t>
  </si>
  <si>
    <t>IPE A 140</t>
  </si>
  <si>
    <t>IPE A 160</t>
  </si>
  <si>
    <t>IPE A 180</t>
  </si>
  <si>
    <t>IPE A 200</t>
  </si>
  <si>
    <t>IPE A 220</t>
  </si>
  <si>
    <t>IPE A 240</t>
  </si>
  <si>
    <t>IPE A 270</t>
  </si>
  <si>
    <t>IPE A 300</t>
  </si>
  <si>
    <t>IPE A 330</t>
  </si>
  <si>
    <t>IPE A 360</t>
  </si>
  <si>
    <t>IPE A 400</t>
  </si>
  <si>
    <t>IPE A 450</t>
  </si>
  <si>
    <t>IPE A 500</t>
  </si>
  <si>
    <r>
      <t xml:space="preserve">F.WAGNER / </t>
    </r>
    <r>
      <rPr>
        <i/>
        <sz val="12"/>
        <color indexed="23"/>
        <rFont val="Arial"/>
        <family val="2"/>
      </rPr>
      <t>CNC Bohrmaschine</t>
    </r>
  </si>
  <si>
    <t>Przyjęcie wg EN 1090-2 D2.8</t>
  </si>
  <si>
    <t>Critère d'acceptation EN 1090-2 D2.8</t>
  </si>
  <si>
    <t>Akzeptanzkriterien nach EN 1090-2 D2.8</t>
  </si>
  <si>
    <t>Acceptance standart according to EN1090-2 D2.8</t>
  </si>
  <si>
    <t xml:space="preserve">    / Cnc Bohring</t>
  </si>
  <si>
    <t xml:space="preserve">   / Wiiercenie Atuomatycz</t>
  </si>
  <si>
    <t>Plan n° :</t>
  </si>
  <si>
    <t>Commande :</t>
  </si>
  <si>
    <r>
      <t xml:space="preserve">FICHE DE CONTRÔLE / </t>
    </r>
    <r>
      <rPr>
        <i/>
        <sz val="12"/>
        <color indexed="23"/>
        <rFont val="Arial"/>
        <family val="2"/>
      </rPr>
      <t>Kontrollblatt / Check sheet /  Protokół Kontroli</t>
    </r>
  </si>
  <si>
    <r>
      <t>Aile sup</t>
    </r>
    <r>
      <rPr>
        <sz val="10"/>
        <rFont val="Arial"/>
        <family val="2"/>
      </rPr>
      <t xml:space="preserve">./ </t>
    </r>
    <r>
      <rPr>
        <b/>
        <i/>
        <sz val="10"/>
        <color indexed="23"/>
        <rFont val="Arial"/>
        <family val="2"/>
      </rPr>
      <t>Oberflansch / Upper flange / Szeroki</t>
    </r>
  </si>
  <si>
    <r>
      <t>Aile inf</t>
    </r>
    <r>
      <rPr>
        <sz val="10"/>
        <rFont val="Arial"/>
        <family val="2"/>
      </rPr>
      <t xml:space="preserve">./ </t>
    </r>
    <r>
      <rPr>
        <b/>
        <i/>
        <sz val="10"/>
        <color indexed="23"/>
        <rFont val="Arial"/>
        <family val="2"/>
      </rPr>
      <t>Unterflansch / Lower flange / Wąski</t>
    </r>
  </si>
  <si>
    <t>n°laminage</t>
  </si>
  <si>
    <r>
      <t>Tolérance</t>
    </r>
    <r>
      <rPr>
        <sz val="10"/>
        <rFont val="Arial"/>
        <family val="2"/>
      </rPr>
      <t xml:space="preserve"> / </t>
    </r>
    <r>
      <rPr>
        <b/>
        <i/>
        <sz val="10"/>
        <color indexed="23"/>
        <rFont val="Arial"/>
        <family val="2"/>
      </rPr>
      <t>Toleranz / Tolerance / Tolerancja</t>
    </r>
  </si>
  <si>
    <t>Marking</t>
  </si>
  <si>
    <t>Cech.</t>
  </si>
  <si>
    <r>
      <t>Aile sup</t>
    </r>
    <r>
      <rPr>
        <sz val="9"/>
        <rFont val="Arial"/>
        <family val="2"/>
      </rPr>
      <t xml:space="preserve">./ </t>
    </r>
    <r>
      <rPr>
        <b/>
        <i/>
        <sz val="9"/>
        <color indexed="23"/>
        <rFont val="Arial"/>
        <family val="2"/>
      </rPr>
      <t>Oberflansch / Upper flange / Szeroki</t>
    </r>
  </si>
  <si>
    <r>
      <t>Aile inf</t>
    </r>
    <r>
      <rPr>
        <sz val="9"/>
        <rFont val="Arial"/>
        <family val="2"/>
      </rPr>
      <t xml:space="preserve">./ </t>
    </r>
    <r>
      <rPr>
        <b/>
        <i/>
        <sz val="9"/>
        <color indexed="23"/>
        <rFont val="Arial"/>
        <family val="2"/>
      </rPr>
      <t>Unterflansch / Lower flange / Wąski</t>
    </r>
  </si>
  <si>
    <t>IPE A 550</t>
  </si>
  <si>
    <t>IPE A 600</t>
  </si>
  <si>
    <t>IPE O 180</t>
  </si>
  <si>
    <t>IPE O 200</t>
  </si>
  <si>
    <t>IPE O 220</t>
  </si>
  <si>
    <t>IPE O 240</t>
  </si>
  <si>
    <t>IPE O 270</t>
  </si>
  <si>
    <t>IPE O 300</t>
  </si>
  <si>
    <t>IPE O 330</t>
  </si>
  <si>
    <t>IPE O 360</t>
  </si>
  <si>
    <t>IPE O 400</t>
  </si>
  <si>
    <t>IPE O 450</t>
  </si>
  <si>
    <t>IPE O 500</t>
  </si>
  <si>
    <t>IPE O 550</t>
  </si>
  <si>
    <t>IPE O 600</t>
  </si>
  <si>
    <t>IPN 120</t>
  </si>
  <si>
    <t>IPN 140</t>
  </si>
  <si>
    <t>IPN 160</t>
  </si>
  <si>
    <t>IPN 180</t>
  </si>
  <si>
    <t>IPN 200</t>
  </si>
  <si>
    <t>IPN 220</t>
  </si>
  <si>
    <t>IPN 240</t>
  </si>
  <si>
    <t>IPN 260</t>
  </si>
  <si>
    <t>IPN 280</t>
  </si>
  <si>
    <t>IPN 300</t>
  </si>
  <si>
    <t>IPN 320</t>
  </si>
  <si>
    <t>IPN 340</t>
  </si>
  <si>
    <t>IPN 360</t>
  </si>
  <si>
    <t>IPN 380</t>
  </si>
  <si>
    <t>IPN 400</t>
  </si>
  <si>
    <t>IPN 450</t>
  </si>
  <si>
    <t>IPN 500</t>
  </si>
  <si>
    <t>IPN 550</t>
  </si>
  <si>
    <t>IPN 600</t>
  </si>
  <si>
    <t>PRIOR</t>
  </si>
  <si>
    <t>KW</t>
  </si>
  <si>
    <t>REPARATION DE TROUS</t>
  </si>
  <si>
    <t>SOUDURE</t>
  </si>
  <si>
    <t>PERÇAGE</t>
  </si>
  <si>
    <t>FAUTES</t>
  </si>
  <si>
    <t>Repère</t>
  </si>
  <si>
    <t>Soll</t>
  </si>
  <si>
    <t>RESSUAGE</t>
  </si>
  <si>
    <t>ADI</t>
  </si>
  <si>
    <t>Règlement : DBS 918005</t>
  </si>
  <si>
    <t>Vorschrift</t>
  </si>
  <si>
    <t>Zeichen n°</t>
  </si>
  <si>
    <t>Acceptance standart according to EN1090-2 D2.7</t>
  </si>
  <si>
    <t>Höhe/Breite</t>
  </si>
  <si>
    <t>Toleranz</t>
  </si>
  <si>
    <t>Tolérance d'équerrage</t>
  </si>
  <si>
    <t>Critère d'acceptation EN 1090-2 D2.7</t>
  </si>
  <si>
    <t>-2/+0mm</t>
  </si>
  <si>
    <t>+/-2mm</t>
  </si>
  <si>
    <t>tolerance squarring</t>
  </si>
  <si>
    <t>Réception</t>
  </si>
  <si>
    <t>Abnahme</t>
  </si>
  <si>
    <t>Tol.d'équerre:+/-20' (0,33°)</t>
  </si>
  <si>
    <t>Cięcie</t>
  </si>
  <si>
    <r>
      <t xml:space="preserve">SCIE / </t>
    </r>
    <r>
      <rPr>
        <b/>
        <i/>
        <sz val="12"/>
        <color indexed="23"/>
        <rFont val="Arial"/>
        <family val="2"/>
      </rPr>
      <t>Säge / Saw</t>
    </r>
  </si>
  <si>
    <t>Zlecenie n°</t>
  </si>
  <si>
    <t>Auftrag n°</t>
  </si>
  <si>
    <t>Order n°</t>
  </si>
  <si>
    <t>Odbiór</t>
  </si>
  <si>
    <t>Receipt</t>
  </si>
  <si>
    <t>Data</t>
  </si>
  <si>
    <t>Długość</t>
  </si>
  <si>
    <t>Kontroler</t>
  </si>
  <si>
    <t>Remarques</t>
  </si>
  <si>
    <t>Uwagi</t>
  </si>
  <si>
    <t>wys./szer.</t>
  </si>
  <si>
    <t>tolerancja</t>
  </si>
  <si>
    <t>0/+2mm</t>
  </si>
  <si>
    <t xml:space="preserve">Längentoleranz visiert +/- mm.      </t>
  </si>
  <si>
    <t>Akzeptanzkriterien nach EN 1090-2 D2.7</t>
  </si>
  <si>
    <t>Length tolerance referred +/- mm</t>
  </si>
  <si>
    <t>Pos</t>
  </si>
  <si>
    <t>Mark</t>
  </si>
  <si>
    <r>
      <t>Remarques</t>
    </r>
    <r>
      <rPr>
        <i/>
        <sz val="10"/>
        <color indexed="23"/>
        <rFont val="Arial"/>
        <family val="2"/>
      </rPr>
      <t>/Bermekungen/Remarks/Uwagi</t>
    </r>
  </si>
  <si>
    <t xml:space="preserve">            Protokół Kontroli</t>
  </si>
  <si>
    <t>Bemerk.</t>
  </si>
  <si>
    <t>S.L.</t>
  </si>
  <si>
    <t xml:space="preserve">Tol. longueur visée:  </t>
  </si>
  <si>
    <t>Tolerancja długości +/- mm</t>
  </si>
  <si>
    <t>SCHLEIDER</t>
  </si>
  <si>
    <t>H=</t>
  </si>
  <si>
    <t>+/-</t>
  </si>
  <si>
    <t>Länge</t>
  </si>
  <si>
    <t>S355</t>
  </si>
  <si>
    <t>S355N</t>
  </si>
  <si>
    <t>S355K2+M</t>
  </si>
  <si>
    <t>S460</t>
  </si>
  <si>
    <t>S460M</t>
  </si>
  <si>
    <t>AUTRES INFOS</t>
  </si>
  <si>
    <t>EXC4</t>
  </si>
  <si>
    <t>N°PDS</t>
  </si>
  <si>
    <t>N°PDC</t>
  </si>
  <si>
    <t>S355M</t>
  </si>
  <si>
    <t>S355K2+N</t>
  </si>
  <si>
    <t>barre</t>
  </si>
  <si>
    <t>tôle</t>
  </si>
  <si>
    <t>a=</t>
  </si>
  <si>
    <t>Walznummer</t>
  </si>
  <si>
    <t>Höhe</t>
  </si>
  <si>
    <t>ArcelorMittal Belval&amp;Differdange S.A.</t>
  </si>
  <si>
    <t>Site  Differdange</t>
  </si>
  <si>
    <t>oui</t>
  </si>
  <si>
    <t>Ø 50</t>
  </si>
  <si>
    <t>Ø 100</t>
  </si>
  <si>
    <t>Ø 80</t>
  </si>
  <si>
    <t>POSITION  DES CORNIÈRES</t>
  </si>
  <si>
    <r>
      <t>x</t>
    </r>
    <r>
      <rPr>
        <b/>
        <vertAlign val="subscript"/>
        <sz val="14"/>
        <rFont val="Italic"/>
      </rPr>
      <t>1</t>
    </r>
  </si>
  <si>
    <r>
      <t>x</t>
    </r>
    <r>
      <rPr>
        <b/>
        <vertAlign val="subscript"/>
        <sz val="14"/>
        <rFont val="Italic"/>
      </rPr>
      <t>2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</si>
  <si>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3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</si>
  <si>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4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</si>
  <si>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5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</si>
  <si>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6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</si>
  <si>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7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</si>
  <si>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8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</si>
  <si>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9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</si>
  <si>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10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</si>
  <si>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11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</si>
  <si>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12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</si>
  <si>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13</t>
    </r>
  </si>
  <si>
    <r>
      <t>x</t>
    </r>
    <r>
      <rPr>
        <b/>
        <vertAlign val="subscript"/>
        <sz val="14"/>
        <rFont val="Italic"/>
      </rPr>
      <t>14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</si>
  <si>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15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</si>
  <si>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16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</si>
  <si>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17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</si>
  <si>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18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</si>
  <si>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19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</si>
  <si>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20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</si>
  <si>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21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</si>
  <si>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22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</si>
  <si>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23</t>
    </r>
    <r>
      <rPr>
        <sz val="10"/>
        <rFont val="Arial"/>
        <family val="2"/>
      </rPr>
      <t/>
    </r>
  </si>
  <si>
    <r>
      <t>x</t>
    </r>
    <r>
      <rPr>
        <b/>
        <vertAlign val="subscript"/>
        <sz val="14"/>
        <rFont val="Italic"/>
      </rPr>
      <t>24</t>
    </r>
    <r>
      <rPr>
        <sz val="10"/>
        <rFont val="Arial"/>
        <family val="2"/>
      </rPr>
      <t/>
    </r>
  </si>
  <si>
    <t>LA SCIE NE MONTE PAS PLUS DE 400MM</t>
  </si>
  <si>
    <t>PARC</t>
  </si>
  <si>
    <t>LG DE CHARGEMENT MAXI SUR CAMION</t>
  </si>
  <si>
    <t>A VÉRIFIER</t>
  </si>
  <si>
    <t>fait avec casse rétroviseur</t>
  </si>
  <si>
    <t>ASSEMBLAGE</t>
  </si>
  <si>
    <t xml:space="preserve">SOUDAGE </t>
  </si>
  <si>
    <t>INSCRIRE</t>
  </si>
  <si>
    <t>SUR</t>
  </si>
  <si>
    <t>CHAQUE PLATINE</t>
  </si>
  <si>
    <t>DE  TAQUETS</t>
  </si>
  <si>
    <t>TOL -0 / +2mm</t>
  </si>
  <si>
    <t>TOL -0 / +50mm</t>
  </si>
  <si>
    <t>TOL -2 / + 0mm</t>
  </si>
  <si>
    <t>VOIR DOSSIER</t>
  </si>
  <si>
    <t>DE PLANS</t>
  </si>
  <si>
    <t>LE REPÈRE</t>
  </si>
  <si>
    <t>déjà</t>
  </si>
  <si>
    <t>assemblé</t>
  </si>
  <si>
    <t>soudé</t>
  </si>
  <si>
    <t>MAXI RECOMMANDÉ</t>
  </si>
  <si>
    <t>CHAMFER HD [min/SIDE]</t>
  </si>
  <si>
    <t>COATING</t>
  </si>
  <si>
    <t>L=22300-&gt;30000mm</t>
  </si>
  <si>
    <t>L&gt;30000mm</t>
  </si>
  <si>
    <t xml:space="preserve">1 SIDE </t>
  </si>
  <si>
    <t>SA 2,5</t>
  </si>
  <si>
    <t>SA 2,5
+20µm
1K-Fe-Oxyd</t>
  </si>
  <si>
    <t>SA 2,5
+20µm
2K-Fe-Oxyd</t>
  </si>
  <si>
    <t>SA 2,5
+20µm
2K-EP-Zink</t>
  </si>
  <si>
    <t>SA 2,5
+20µm
Zink-Silikat</t>
  </si>
  <si>
    <t>SA 2,5 oder SA 3
auf vorgestrahlten Flächen WIB
DB</t>
  </si>
  <si>
    <t>SA 2,5 oder SA 3
auf vorgestrahlten Flächen VB
DB</t>
  </si>
  <si>
    <t>SA 2,5
DB</t>
  </si>
  <si>
    <t>SA 3
DB</t>
  </si>
  <si>
    <t>SA 2,5 oder SA 3
auf vorgestrahlten Flächen WIB
Andere Kunden</t>
  </si>
  <si>
    <t>SA 2,5 oder SA 3
auf vorgestrahlten Flächen VB
Andere Kunden</t>
  </si>
  <si>
    <t>SA 2,5
OTHER COSTUMER</t>
  </si>
  <si>
    <t>SA 3
OTHER COSTUMER</t>
  </si>
  <si>
    <t>robot</t>
  </si>
  <si>
    <r>
      <t xml:space="preserve">Price €/To </t>
    </r>
    <r>
      <rPr>
        <b/>
        <i/>
        <sz val="10"/>
        <rFont val="Arial"/>
        <family val="2"/>
      </rPr>
      <t>NET</t>
    </r>
    <r>
      <rPr>
        <b/>
        <sz val="10"/>
        <rFont val="Arial"/>
        <family val="2"/>
      </rPr>
      <t>(10.02.2012) automatic</t>
    </r>
  </si>
  <si>
    <r>
      <t xml:space="preserve">Price €/m2 </t>
    </r>
    <r>
      <rPr>
        <b/>
        <i/>
        <sz val="10"/>
        <rFont val="Arial"/>
        <family val="2"/>
      </rPr>
      <t>NET</t>
    </r>
    <r>
      <rPr>
        <b/>
        <sz val="10"/>
        <rFont val="Arial"/>
        <family val="2"/>
      </rPr>
      <t xml:space="preserve"> (10.02.2012) SHOTBLASTING</t>
    </r>
  </si>
  <si>
    <t>Cde</t>
  </si>
  <si>
    <t>Cordon</t>
  </si>
  <si>
    <t>NR SI ECLISSAGE</t>
  </si>
  <si>
    <t>F MAN</t>
  </si>
  <si>
    <t>NR</t>
  </si>
  <si>
    <t>NBRE D'HEURES :</t>
  </si>
  <si>
    <t>F578 REPARATION FAUTES DE LAMINAGE</t>
  </si>
  <si>
    <t>ALLIANCE</t>
  </si>
  <si>
    <t>ASSEMBLAGE - SOUDAGE  TAQUETS - GOUJONNAGE - SUR CALES INFERIEURES</t>
  </si>
  <si>
    <t>taquet</t>
  </si>
  <si>
    <t xml:space="preserve"> A GOUJONNER Ø22 * 80</t>
  </si>
  <si>
    <t>goujonné</t>
  </si>
  <si>
    <t>WAGON</t>
  </si>
  <si>
    <t>80T MAXI POUR PAYS DE L'EST</t>
  </si>
  <si>
    <t>a=5</t>
  </si>
  <si>
    <t>a=8</t>
  </si>
  <si>
    <t>a=10</t>
  </si>
  <si>
    <t>a=6</t>
  </si>
  <si>
    <t>a=7</t>
  </si>
  <si>
    <t>a=12</t>
  </si>
  <si>
    <t>a=14</t>
  </si>
  <si>
    <t>a=15</t>
  </si>
  <si>
    <t>a=16</t>
  </si>
  <si>
    <t>a=18</t>
  </si>
  <si>
    <t>a=19</t>
  </si>
  <si>
    <t>a=20</t>
  </si>
  <si>
    <t>VERSION 2.6</t>
  </si>
  <si>
    <t>Axe fort</t>
  </si>
  <si>
    <t>+/-4</t>
  </si>
  <si>
    <t>SCHMISSER</t>
  </si>
  <si>
    <t>Raboutage platines</t>
  </si>
  <si>
    <t>Angle chanfrein</t>
  </si>
  <si>
    <t>45°</t>
  </si>
  <si>
    <t>30°</t>
  </si>
  <si>
    <t xml:space="preserve">Epaisseur </t>
  </si>
  <si>
    <t>E</t>
  </si>
  <si>
    <t>Ecartement</t>
  </si>
  <si>
    <t>e</t>
  </si>
  <si>
    <t>Poids/m</t>
  </si>
  <si>
    <t xml:space="preserve">Talon </t>
  </si>
  <si>
    <t>t</t>
  </si>
  <si>
    <t>Surépaisseur</t>
  </si>
  <si>
    <t>kg</t>
  </si>
  <si>
    <t>L1</t>
  </si>
  <si>
    <t>m</t>
  </si>
  <si>
    <t>Largeur pièce</t>
  </si>
  <si>
    <t>Surface</t>
  </si>
  <si>
    <t>mm2</t>
  </si>
  <si>
    <t>PASSE</t>
  </si>
  <si>
    <t>Volume</t>
  </si>
  <si>
    <t>dm3</t>
  </si>
  <si>
    <t>PASSE DE SOUD</t>
  </si>
  <si>
    <t>SURFACE CORDON a=5mm</t>
  </si>
  <si>
    <t>Grande longueur                                                             = 40m en 8heures</t>
  </si>
  <si>
    <t>Longueur moyenne, Raboutage + Plaques de tête  = 30m en 8heures</t>
  </si>
  <si>
    <t>Petite longueur, plaques et cales biaises                 = 20m en 8heures</t>
  </si>
  <si>
    <t>Pleine pénétration</t>
  </si>
  <si>
    <t>SURFACE CORDAN a=5mm</t>
  </si>
  <si>
    <t>Grande longueur                                                      = 40m en 8heures</t>
  </si>
  <si>
    <t>ÂME</t>
  </si>
  <si>
    <t>Angle chanfrein L1+L2</t>
  </si>
  <si>
    <t>Angle chanfrein L1</t>
  </si>
  <si>
    <t>Angle chanfrein l1+l2</t>
  </si>
  <si>
    <t>Angle chanfrein l1</t>
  </si>
  <si>
    <t>l1</t>
  </si>
  <si>
    <t>Largeur aile</t>
  </si>
  <si>
    <t>Largeur âme</t>
  </si>
  <si>
    <t>F1</t>
  </si>
  <si>
    <t>Surface totale</t>
  </si>
  <si>
    <t>TEMPS PAR POUTRE 2X AILES ET 1X ÂME</t>
  </si>
  <si>
    <t>h/tête</t>
  </si>
  <si>
    <t>22m</t>
  </si>
  <si>
    <t>Angle chanfrein L1 '+L2'</t>
  </si>
  <si>
    <t>L2</t>
  </si>
  <si>
    <t>L1'</t>
  </si>
  <si>
    <t>l2</t>
  </si>
  <si>
    <t>L2'</t>
  </si>
  <si>
    <t>TEMPS[h]d'après le poids</t>
  </si>
  <si>
    <t>Surface B</t>
  </si>
  <si>
    <t>TEMPS[h]d'après le N° de passe</t>
  </si>
  <si>
    <t>SURFACE CORD0N a=5mm</t>
  </si>
  <si>
    <t>TEMPS[h] d'après le poids</t>
  </si>
  <si>
    <t>TEMPS[h] d'après le N° de passe</t>
  </si>
  <si>
    <t>a =</t>
  </si>
  <si>
    <t>Soudure d'angle</t>
  </si>
  <si>
    <t>Soudure</t>
  </si>
  <si>
    <t>Racine de 2</t>
  </si>
  <si>
    <t>=</t>
  </si>
  <si>
    <t>Longueur pièce</t>
  </si>
  <si>
    <t>Nbr de soudure</t>
  </si>
  <si>
    <t>Date du
soudage</t>
  </si>
  <si>
    <t>Nombre de soudures controlées</t>
  </si>
  <si>
    <t>N° laminage</t>
  </si>
  <si>
    <t>Numéro de commande</t>
  </si>
  <si>
    <t>Heure du soudage d'essai</t>
  </si>
  <si>
    <t>Nombre de goujons</t>
  </si>
  <si>
    <t>Résultat du contrôle visuel</t>
  </si>
  <si>
    <t>Signature du responsable</t>
  </si>
  <si>
    <t>Rapport de surveillance de production de goujonnage  selon EN ISO 14555</t>
  </si>
  <si>
    <t>Défaut</t>
  </si>
  <si>
    <t>TRONÇ</t>
  </si>
  <si>
    <t>Tronçon</t>
  </si>
  <si>
    <t>Diamètre/longueur du goujon en mm</t>
  </si>
  <si>
    <t>Longueur moyenne, Raboutage + Plaques de tête  = 32m en 8heures</t>
  </si>
  <si>
    <t xml:space="preserve">                               </t>
  </si>
  <si>
    <t>TOL + / - 2 mm</t>
  </si>
  <si>
    <t>Compt</t>
  </si>
  <si>
    <t>CORNIERE 1230mm</t>
  </si>
  <si>
    <t>TRON</t>
  </si>
  <si>
    <t>a=4</t>
  </si>
  <si>
    <t>FM</t>
  </si>
  <si>
    <t>PAS DE CALES SUR C3     2x CORNIERES</t>
  </si>
  <si>
    <r>
      <t xml:space="preserve">CALES     </t>
    </r>
    <r>
      <rPr>
        <b/>
        <sz val="12"/>
        <rFont val="Arial"/>
        <family val="2"/>
      </rPr>
      <t>a=10</t>
    </r>
  </si>
  <si>
    <r>
      <t xml:space="preserve">TUBES CARRES   </t>
    </r>
    <r>
      <rPr>
        <b/>
        <sz val="12"/>
        <rFont val="Arial"/>
        <family val="2"/>
      </rPr>
      <t>a=3</t>
    </r>
  </si>
  <si>
    <r>
      <t xml:space="preserve">CALES     </t>
    </r>
    <r>
      <rPr>
        <b/>
        <sz val="12"/>
        <rFont val="Arial"/>
        <family val="2"/>
      </rPr>
      <t>a=</t>
    </r>
  </si>
  <si>
    <r>
      <t xml:space="preserve">TUBES CARRES   </t>
    </r>
    <r>
      <rPr>
        <b/>
        <sz val="12"/>
        <rFont val="Arial"/>
        <family val="2"/>
      </rPr>
      <t>a=</t>
    </r>
  </si>
  <si>
    <r>
      <t xml:space="preserve">REP T1P à T1P     </t>
    </r>
    <r>
      <rPr>
        <b/>
        <sz val="14"/>
        <rFont val="Arial"/>
        <family val="2"/>
      </rPr>
      <t xml:space="preserve">C0 </t>
    </r>
    <r>
      <rPr>
        <b/>
        <sz val="10"/>
        <rFont val="Arial"/>
        <family val="2"/>
      </rPr>
      <t xml:space="preserve">            </t>
    </r>
  </si>
  <si>
    <r>
      <t xml:space="preserve">REP T2P à T2P      </t>
    </r>
    <r>
      <rPr>
        <b/>
        <sz val="14"/>
        <rFont val="Arial"/>
        <family val="2"/>
      </rPr>
      <t xml:space="preserve">P1    à     P2 </t>
    </r>
    <r>
      <rPr>
        <b/>
        <sz val="10"/>
        <rFont val="Arial"/>
        <family val="2"/>
      </rPr>
      <t xml:space="preserve">            </t>
    </r>
  </si>
  <si>
    <r>
      <t xml:space="preserve">REP T3P à T3P1      </t>
    </r>
    <r>
      <rPr>
        <b/>
        <sz val="14"/>
        <rFont val="Arial"/>
        <family val="2"/>
      </rPr>
      <t xml:space="preserve">C3 </t>
    </r>
    <r>
      <rPr>
        <b/>
        <sz val="10"/>
        <rFont val="Arial"/>
        <family val="2"/>
      </rPr>
      <t xml:space="preserve">            </t>
    </r>
  </si>
  <si>
    <t>MAXI CAPACITÉ WAGON POUR LA SUISSE</t>
  </si>
  <si>
    <r>
      <t xml:space="preserve">ANGLE </t>
    </r>
    <r>
      <rPr>
        <b/>
        <sz val="12"/>
        <rFont val="GreekC"/>
      </rPr>
      <t>a</t>
    </r>
  </si>
  <si>
    <t>Fascicule 66</t>
  </si>
  <si>
    <t>Livret 2.32</t>
  </si>
  <si>
    <t>DBS 918005</t>
  </si>
  <si>
    <t>Exigence client</t>
  </si>
  <si>
    <t xml:space="preserve">            Press / Prasa</t>
  </si>
  <si>
    <t xml:space="preserve">Tolérance visée:  </t>
  </si>
  <si>
    <t xml:space="preserve">Toleranz visiert  </t>
  </si>
  <si>
    <t>Tolerance referred</t>
  </si>
  <si>
    <t xml:space="preserve">Tolerancja </t>
  </si>
  <si>
    <t>0 / +5%</t>
  </si>
  <si>
    <t>Walcow.</t>
  </si>
  <si>
    <t>Oś silna</t>
  </si>
  <si>
    <t>Oś słaba</t>
  </si>
  <si>
    <t>Ugięcie</t>
  </si>
  <si>
    <t>Starke Achse</t>
  </si>
  <si>
    <t>Schwache Achse</t>
  </si>
  <si>
    <t>Stegverform</t>
  </si>
  <si>
    <t>Axe faible</t>
  </si>
  <si>
    <t>Def.   âme</t>
  </si>
  <si>
    <t>Camber</t>
  </si>
  <si>
    <t>Web déf.</t>
  </si>
  <si>
    <t>Rolling number</t>
  </si>
  <si>
    <t>Strong axis</t>
  </si>
  <si>
    <t>Weak axis</t>
  </si>
  <si>
    <t>Cfl  plan</t>
  </si>
  <si>
    <t>Tolerancja geomterii profilu</t>
  </si>
  <si>
    <t>Równoległościenność</t>
  </si>
  <si>
    <t>Deformacja</t>
  </si>
  <si>
    <t>Rktyfikacja osi słabej</t>
  </si>
  <si>
    <t>Wys.</t>
  </si>
  <si>
    <t>Toler.</t>
  </si>
  <si>
    <t>Elem.</t>
  </si>
  <si>
    <t>Tolerance on the profile geometry</t>
  </si>
  <si>
    <t>Geometrie- &amp; Profiltoleranzen</t>
  </si>
  <si>
    <t>Flanschparallelität</t>
  </si>
  <si>
    <t>Stegverformung</t>
  </si>
  <si>
    <t>Geradheit schwache Achse</t>
  </si>
  <si>
    <t>Tolér.sur la géometrie du profil</t>
  </si>
  <si>
    <t>Parallelisme ailes</t>
  </si>
  <si>
    <t>Height</t>
  </si>
  <si>
    <r>
      <t xml:space="preserve">Tolérance / </t>
    </r>
    <r>
      <rPr>
        <i/>
        <sz val="10"/>
        <color indexed="23"/>
        <rFont val="Arial"/>
        <family val="2"/>
      </rPr>
      <t>Tol.</t>
    </r>
  </si>
  <si>
    <t>N° fardeau</t>
  </si>
  <si>
    <t>N° barre
(10 chiffre)</t>
  </si>
  <si>
    <t>N° coulée</t>
  </si>
  <si>
    <t>Poste
lam</t>
  </si>
  <si>
    <t>Date de contrôle
et réparation</t>
  </si>
  <si>
    <t>Cntrôlé
par</t>
  </si>
  <si>
    <t xml:space="preserve">Conforme </t>
  </si>
  <si>
    <t>Non-conforme</t>
  </si>
  <si>
    <t>Remarques
( valeurs du défaut)</t>
  </si>
  <si>
    <t>Tps passé 
réparation</t>
  </si>
  <si>
    <t>EN 10163-3</t>
  </si>
  <si>
    <t>sous  classe 1 : soudage autorisé</t>
  </si>
  <si>
    <t>sous  classe 2  : soudage avec dérogation client</t>
  </si>
  <si>
    <t>sous  classe 3  : soudage interdit</t>
  </si>
  <si>
    <t>D.2.8.2c2</t>
  </si>
  <si>
    <t>-0+2</t>
  </si>
  <si>
    <t>D.2.8.1</t>
  </si>
  <si>
    <t>CLASSE 2 FASCICULE 66</t>
  </si>
  <si>
    <t>Parc</t>
  </si>
  <si>
    <t>MUNO</t>
  </si>
  <si>
    <t>SCHMITZ</t>
  </si>
  <si>
    <t>Presse</t>
  </si>
  <si>
    <t>TRI D'ORIGINE</t>
  </si>
  <si>
    <t>Tronç</t>
  </si>
  <si>
    <t>POINÇONNER LE N° DE COULÉE</t>
  </si>
  <si>
    <t>Âme Parc</t>
  </si>
  <si>
    <t>Âme Bureau</t>
  </si>
  <si>
    <t>Aile sup Bureau</t>
  </si>
  <si>
    <t>Aile sup Parc</t>
  </si>
  <si>
    <t>Aile inf Bureau</t>
  </si>
  <si>
    <t>Aile inf Parc</t>
  </si>
  <si>
    <t>INDIQUER SI LE GABARIT ENTRE CORRECTEMENT ET SI L'ALIGNEMENT EST OK</t>
  </si>
  <si>
    <t>Client</t>
  </si>
  <si>
    <t>Cde client</t>
  </si>
  <si>
    <t>Projet</t>
  </si>
  <si>
    <t>Cde R3</t>
  </si>
  <si>
    <t>Nom</t>
  </si>
  <si>
    <t>Offre</t>
  </si>
  <si>
    <t>Cde laminage</t>
  </si>
  <si>
    <t>REVUE DE CONTRAT</t>
  </si>
  <si>
    <t>PRÉVISIONS FP 01</t>
  </si>
  <si>
    <t>PERÇAGES</t>
  </si>
  <si>
    <t>OBSERVATIONS</t>
  </si>
  <si>
    <t>§</t>
  </si>
  <si>
    <t>COMPARATIF / OFFRE</t>
  </si>
  <si>
    <t>OK</t>
  </si>
  <si>
    <t>NOK</t>
  </si>
  <si>
    <t>SUPPLÉMENTS</t>
  </si>
  <si>
    <t>DÉLAI DE LIVRAISON</t>
  </si>
  <si>
    <t>PRESSE NR</t>
  </si>
  <si>
    <t>OFFRE</t>
  </si>
  <si>
    <t>PLAN BPE</t>
  </si>
  <si>
    <t>1.1</t>
  </si>
  <si>
    <t>Plans BPE</t>
  </si>
  <si>
    <t>Fourniture</t>
  </si>
  <si>
    <t>Heure</t>
  </si>
  <si>
    <t>NBRE</t>
  </si>
  <si>
    <t>TEMPS BARÊME (min)</t>
  </si>
  <si>
    <t>TEMPS TOTAL             (h)</t>
  </si>
  <si>
    <t>TRAVAUX BPE</t>
  </si>
  <si>
    <t>TRAVAUX SUP</t>
  </si>
  <si>
    <t>TRAVAUX EN MOINS</t>
  </si>
  <si>
    <t>1.2</t>
  </si>
  <si>
    <t>Plans détaillés de fab.</t>
  </si>
  <si>
    <t>(€)</t>
  </si>
  <si>
    <t>(h)</t>
  </si>
  <si>
    <t>2.1</t>
  </si>
  <si>
    <t>Type de profils</t>
  </si>
  <si>
    <t>2.2</t>
  </si>
  <si>
    <t>Nbre poutres</t>
  </si>
  <si>
    <t>2.3</t>
  </si>
  <si>
    <t>Longueurs</t>
  </si>
  <si>
    <t>2.4</t>
  </si>
  <si>
    <t>Nuance matière</t>
  </si>
  <si>
    <t>2.5</t>
  </si>
  <si>
    <t>Qualité (W-Z-)</t>
  </si>
  <si>
    <t>2.6</t>
  </si>
  <si>
    <t>Réception matière</t>
  </si>
  <si>
    <t>3.1</t>
  </si>
  <si>
    <t>Platines</t>
  </si>
  <si>
    <t>nb / fourniture / soud</t>
  </si>
  <si>
    <t>3.2</t>
  </si>
  <si>
    <t>Raidisseurs</t>
  </si>
  <si>
    <t>3.3</t>
  </si>
  <si>
    <t>Plaques de tête</t>
  </si>
  <si>
    <t>3.4</t>
  </si>
  <si>
    <t>Goujons</t>
  </si>
  <si>
    <t>PLANS N°</t>
  </si>
  <si>
    <t>OXY. MANU</t>
  </si>
  <si>
    <t>sur 3 ou 4 faces</t>
  </si>
  <si>
    <t>Nb</t>
  </si>
  <si>
    <t>Nb total</t>
  </si>
  <si>
    <t>COEF GOUJONNAGE</t>
  </si>
  <si>
    <t>3.6</t>
  </si>
  <si>
    <t>Qualité-réception matière</t>
  </si>
  <si>
    <t>4.1</t>
  </si>
  <si>
    <t>coupe droite/biaise/robot</t>
  </si>
  <si>
    <t>FINANCES</t>
  </si>
  <si>
    <t>5.1</t>
  </si>
  <si>
    <t>nd de trous et Ø</t>
  </si>
  <si>
    <t>Budget para de l'offre</t>
  </si>
  <si>
    <t>5.2</t>
  </si>
  <si>
    <t>Ø &gt; 31mm</t>
  </si>
  <si>
    <t>foreuse manuelle</t>
  </si>
  <si>
    <t>Taux horaire :</t>
  </si>
  <si>
    <t>€/T</t>
  </si>
  <si>
    <t>6.1</t>
  </si>
  <si>
    <t>contreflèchage</t>
  </si>
  <si>
    <t>axe fort / faible</t>
  </si>
  <si>
    <t>6.2</t>
  </si>
  <si>
    <t>redressage (simple/double)</t>
  </si>
  <si>
    <t>prévu / nécessaire</t>
  </si>
  <si>
    <t>6.3</t>
  </si>
  <si>
    <t>presse 3 (2 pers.)</t>
  </si>
  <si>
    <t>forte inertie</t>
  </si>
  <si>
    <t>Budget d'heures prévisionel</t>
  </si>
  <si>
    <t>7.1</t>
  </si>
  <si>
    <t>assemblage</t>
  </si>
  <si>
    <t>MONT A BLANC</t>
  </si>
  <si>
    <t>DIVERS</t>
  </si>
  <si>
    <t>OXY FERS "T"</t>
  </si>
  <si>
    <t>CINTRAGE</t>
  </si>
  <si>
    <t>7.2</t>
  </si>
  <si>
    <t>grugeage manuel</t>
  </si>
  <si>
    <t>impossible au robot</t>
  </si>
  <si>
    <t>Delta d'heures</t>
  </si>
  <si>
    <t>7.3</t>
  </si>
  <si>
    <t>soudage</t>
  </si>
  <si>
    <t>taille-type de cordon</t>
  </si>
  <si>
    <t>7.4</t>
  </si>
  <si>
    <t>découpe fers T</t>
  </si>
  <si>
    <t>décallé-redressage</t>
  </si>
  <si>
    <t>Suppléments fournitures</t>
  </si>
  <si>
    <t>Tps barême (h)</t>
  </si>
  <si>
    <t>TEMPS TOTAL   (h)</t>
  </si>
  <si>
    <t>8.1</t>
  </si>
  <si>
    <t>montage à blanc</t>
  </si>
  <si>
    <t>€</t>
  </si>
  <si>
    <t>8.2</t>
  </si>
  <si>
    <t>manutention 2 ponts</t>
  </si>
  <si>
    <t>poutres &gt; 30m</t>
  </si>
  <si>
    <t>8.3</t>
  </si>
  <si>
    <t>contrôle US poutre</t>
  </si>
  <si>
    <t>Suppléments d'heures</t>
  </si>
  <si>
    <t>8.4</t>
  </si>
  <si>
    <t>trous oblongs &lt; 28mm</t>
  </si>
  <si>
    <t>manuel</t>
  </si>
  <si>
    <t>9.1</t>
  </si>
  <si>
    <t>entretoises-contreventement</t>
  </si>
  <si>
    <t>nb / fourniture</t>
  </si>
  <si>
    <t>Total d'heures réalisées</t>
  </si>
  <si>
    <t>9.2</t>
  </si>
  <si>
    <t>protection de surface</t>
  </si>
  <si>
    <t>9.3</t>
  </si>
  <si>
    <t>autres</t>
  </si>
  <si>
    <t>Dług.</t>
  </si>
  <si>
    <t>Walc.</t>
  </si>
  <si>
    <t>Wysokość</t>
  </si>
  <si>
    <t>OŚ SILNA</t>
  </si>
  <si>
    <t>OŚ SŁABA</t>
  </si>
  <si>
    <r>
      <t xml:space="preserve">FICHE DE CONTRÔLE / </t>
    </r>
    <r>
      <rPr>
        <i/>
        <sz val="12"/>
        <color indexed="23"/>
        <rFont val="Arial"/>
        <family val="2"/>
      </rPr>
      <t xml:space="preserve">Kontrollblatt </t>
    </r>
  </si>
  <si>
    <t xml:space="preserve"> Check sheet / Protokół Kontroli</t>
  </si>
  <si>
    <t xml:space="preserve">           "T" Eisen Brennen /Straitening/Rozcinanie Środnika</t>
  </si>
  <si>
    <t>EN 10034 : 1993</t>
  </si>
  <si>
    <t>50% EN 10034 : 1993</t>
  </si>
  <si>
    <t>2/3 EN 10034 : 1993</t>
  </si>
  <si>
    <t>Flange parallelism</t>
  </si>
  <si>
    <t>Weak axis straightness</t>
  </si>
  <si>
    <t>Deformation web</t>
  </si>
  <si>
    <t>Rectitude selon EN 10034:1993</t>
  </si>
  <si>
    <t>80&lt;h≤180</t>
  </si>
  <si>
    <t>180&lt;h≤360</t>
  </si>
  <si>
    <t>h&gt;360</t>
  </si>
  <si>
    <t>Höhe / height</t>
  </si>
  <si>
    <t>Geradheit</t>
  </si>
  <si>
    <t>Tolerance</t>
  </si>
  <si>
    <t>Staightness</t>
  </si>
  <si>
    <t xml:space="preserve">Rktyfikacja </t>
  </si>
  <si>
    <t>tolérance EN 10034</t>
  </si>
  <si>
    <t>tol. 50% EN 10035</t>
  </si>
  <si>
    <t>tol. 2/3 EN 10034</t>
  </si>
  <si>
    <t>hauteur (h)</t>
  </si>
  <si>
    <t xml:space="preserve">Critère d'acceptation </t>
  </si>
  <si>
    <t>Akzeptanzkriterien nach</t>
  </si>
  <si>
    <t>Acceptance standart according to</t>
  </si>
  <si>
    <t xml:space="preserve">Przyjęcie wg </t>
  </si>
  <si>
    <t>+/- 0.0030 x L</t>
  </si>
  <si>
    <t>+/- 0.0015 x L</t>
  </si>
  <si>
    <t>+/- 0.0010 x L</t>
  </si>
  <si>
    <t>+/- 0.0020 x L</t>
  </si>
  <si>
    <t>+/- 0.0007 x L</t>
  </si>
  <si>
    <t>+/- 0.0008 x L</t>
  </si>
  <si>
    <t>+/- 0.0005 x L</t>
  </si>
  <si>
    <t>Tolérance voir en bas de page</t>
  </si>
  <si>
    <t xml:space="preserve">Toleranz siehe Ende der Seite </t>
  </si>
  <si>
    <t>Tolerance see end of page</t>
  </si>
  <si>
    <t>Tolerancja patrz koniec strony</t>
  </si>
  <si>
    <r>
      <t>PRESSE FER-T /</t>
    </r>
    <r>
      <rPr>
        <i/>
        <sz val="12"/>
        <color indexed="23"/>
        <rFont val="Arial"/>
        <family val="2"/>
      </rPr>
      <t xml:space="preserve">Biegepresse </t>
    </r>
  </si>
  <si>
    <t>SCIE 2 BIAIS</t>
  </si>
  <si>
    <t>SCIE 1 BIAIS</t>
  </si>
  <si>
    <t>SCIE 2 BIAIS VÉ</t>
  </si>
  <si>
    <t>FICHE DE CONTRÔLE RÉVOQUÉES</t>
  </si>
  <si>
    <t>PAR-PREP-001-1B</t>
  </si>
  <si>
    <t>PAR-PREP-001-1C</t>
  </si>
  <si>
    <t>PAR-PREP-001-1D</t>
  </si>
  <si>
    <t>Nb de barres</t>
  </si>
  <si>
    <t>COMBINÉS</t>
  </si>
  <si>
    <t>HEA &gt;400 - HEM</t>
  </si>
  <si>
    <t>découpe au chalumeau</t>
  </si>
  <si>
    <t>PROFIL DE 200 à 1000</t>
  </si>
  <si>
    <t>par 8h</t>
  </si>
  <si>
    <t>HEA &lt;400 - HEB</t>
  </si>
  <si>
    <t>Pour info si les HEB ne sont pas dans le gabarit il faut faire un dégagement par oxycoupage.</t>
  </si>
  <si>
    <t>COUPE BIAISES //</t>
  </si>
  <si>
    <t>COUPE BIAISES EN VÉ</t>
  </si>
  <si>
    <t>TEMPS FER-T</t>
  </si>
  <si>
    <t>Prendre le temps en jaune</t>
  </si>
  <si>
    <t>HD400*1202</t>
  </si>
  <si>
    <t>HD400*1299</t>
  </si>
  <si>
    <t xml:space="preserve">    "T" Eisen Brennen /Oxy iron-t/Rozcinanie Środnika (palnik)</t>
  </si>
  <si>
    <t>Tolérance :</t>
  </si>
  <si>
    <t>+/- 3 mm + tol de lam.</t>
  </si>
  <si>
    <t xml:space="preserve">Toleranz </t>
  </si>
  <si>
    <t xml:space="preserve">Tolerance </t>
  </si>
  <si>
    <t>Hauteur h1</t>
  </si>
  <si>
    <t>Hauteur h2</t>
  </si>
  <si>
    <t>Höhe soll</t>
  </si>
  <si>
    <t>Länge ist</t>
  </si>
  <si>
    <t>Height must</t>
  </si>
  <si>
    <t>Height is</t>
  </si>
  <si>
    <t>Length is</t>
  </si>
  <si>
    <t>Wykonano</t>
  </si>
  <si>
    <t>Tolérance de laminage selon EN 10034:1993</t>
  </si>
  <si>
    <t>0/+100mm</t>
  </si>
  <si>
    <t>Höhetoleranz</t>
  </si>
  <si>
    <t>Längen</t>
  </si>
  <si>
    <t>Height tolerance</t>
  </si>
  <si>
    <t>180&lt;h≤400</t>
  </si>
  <si>
    <t>+4/-2</t>
  </si>
  <si>
    <t>400&lt;h≤700</t>
  </si>
  <si>
    <t>+5/-3</t>
  </si>
  <si>
    <t>h&gt;700</t>
  </si>
  <si>
    <t>+5/-5</t>
  </si>
  <si>
    <r>
      <t xml:space="preserve">FICHE DE CONTRÔLE / </t>
    </r>
    <r>
      <rPr>
        <i/>
        <sz val="12"/>
        <color indexed="23"/>
        <rFont val="Arial"/>
        <family val="2"/>
      </rPr>
      <t>Kontrollblatt</t>
    </r>
  </si>
  <si>
    <t>Check sheet / Protokół Kontroli</t>
  </si>
  <si>
    <t>Bestellnummer / Order / Ziecenie</t>
  </si>
  <si>
    <t>Vorschritt / Specification / Specyfikacja wg </t>
  </si>
  <si>
    <t>Zeichen / Plan / Rys</t>
  </si>
  <si>
    <r>
      <t xml:space="preserve">SCIE / </t>
    </r>
    <r>
      <rPr>
        <b/>
        <i/>
        <sz val="12"/>
        <color indexed="23"/>
        <rFont val="Arial"/>
        <family val="2"/>
      </rPr>
      <t>Säge / Saw</t>
    </r>
  </si>
  <si>
    <t>Protokół Kontroli</t>
  </si>
  <si>
    <t xml:space="preserve">               Cięcie</t>
  </si>
  <si>
    <t xml:space="preserve">      Parachèvement spécial</t>
  </si>
  <si>
    <t xml:space="preserve">ENTRER H= LA LARGEUR DU PROFILÉ </t>
  </si>
  <si>
    <t>Auftrag n° /Order n° / Ziecenie n°</t>
  </si>
  <si>
    <t>POUR COUPE DANS L'AILE</t>
  </si>
  <si>
    <t>Biais</t>
  </si>
  <si>
    <t>Angle 1 (°)</t>
  </si>
  <si>
    <t>Schrag</t>
  </si>
  <si>
    <t>Winkel 1</t>
  </si>
  <si>
    <t>Slant</t>
  </si>
  <si>
    <t>Angle 1</t>
  </si>
  <si>
    <t>Ukos</t>
  </si>
  <si>
    <t>Kat 1</t>
  </si>
  <si>
    <t>Length tolerance referred +/-mm</t>
  </si>
  <si>
    <t>Angle 2 (°)</t>
  </si>
  <si>
    <t>Length tolerance refer. +/-mm</t>
  </si>
  <si>
    <t>Larg aile</t>
  </si>
  <si>
    <t>K+K' relevé</t>
  </si>
  <si>
    <t>K+K' max</t>
  </si>
  <si>
    <t>Szerokość</t>
  </si>
  <si>
    <t>Width flange</t>
  </si>
  <si>
    <t>K+K' ist</t>
  </si>
  <si>
    <t>K+K' is</t>
  </si>
  <si>
    <t>K+K' są</t>
  </si>
  <si>
    <r>
      <t>REDRESSAGE /</t>
    </r>
    <r>
      <rPr>
        <sz val="12"/>
        <rFont val="Arial"/>
        <family val="2"/>
      </rPr>
      <t xml:space="preserve"> </t>
    </r>
    <r>
      <rPr>
        <i/>
        <sz val="12"/>
        <color indexed="23"/>
        <rFont val="Arial"/>
        <family val="2"/>
      </rPr>
      <t>Nachrichten</t>
    </r>
  </si>
  <si>
    <t>Redress / Geomteria</t>
  </si>
  <si>
    <t>Flanschbreite</t>
  </si>
  <si>
    <t>PAR-PREP-001-6D</t>
  </si>
  <si>
    <t>SCIE CHEMIN DE ROULEMENT</t>
  </si>
  <si>
    <t>PAR-INSTR-001-1B</t>
  </si>
  <si>
    <t>HEM 650</t>
  </si>
  <si>
    <t>GERON</t>
  </si>
  <si>
    <t>AKKURT</t>
  </si>
  <si>
    <t>Spécification : EN10163 classe C sous classe 1</t>
  </si>
  <si>
    <t>Conforme</t>
  </si>
  <si>
    <t>Non conforme</t>
  </si>
  <si>
    <t>Bermekungen</t>
  </si>
  <si>
    <r>
      <t>ETAT DE SURFACE /</t>
    </r>
    <r>
      <rPr>
        <sz val="16"/>
        <rFont val="Arial"/>
        <family val="2"/>
      </rPr>
      <t xml:space="preserve"> </t>
    </r>
    <r>
      <rPr>
        <i/>
        <sz val="12"/>
        <color indexed="23"/>
        <rFont val="Arial"/>
        <family val="2"/>
      </rPr>
      <t>Oberflächengüte</t>
    </r>
  </si>
  <si>
    <r>
      <t xml:space="preserve">Critères d'acceptation des défauts / </t>
    </r>
    <r>
      <rPr>
        <i/>
        <sz val="10"/>
        <color indexed="23"/>
        <rFont val="Arial"/>
        <family val="2"/>
      </rPr>
      <t>Unregelmäßigkeiten nach / Acceptance criteria / kryteria akceptacj</t>
    </r>
  </si>
  <si>
    <t>1.2mm max</t>
  </si>
  <si>
    <t>Visual surface /  Stan powierzchni</t>
  </si>
  <si>
    <t>Wahr</t>
  </si>
  <si>
    <t>Unsachgemäß</t>
  </si>
  <si>
    <t>Compliant</t>
  </si>
  <si>
    <t>Improper</t>
  </si>
  <si>
    <t>Prawdziwy</t>
  </si>
  <si>
    <t>Niewłaściwy</t>
  </si>
  <si>
    <t>PINTO</t>
  </si>
  <si>
    <t>RECOPIE MAXIMUM</t>
  </si>
  <si>
    <t>MAXIMUM RECOPIE AUTOMATIQUE</t>
  </si>
  <si>
    <t>Scie</t>
  </si>
  <si>
    <t>N° de plans</t>
  </si>
  <si>
    <t>ArcelorMittal Belval et Differdange
Parachèvement spécial</t>
  </si>
  <si>
    <t>Bericht der visuellen Inspektion oberhalb der Rundung am Unterflansch auf eventueller  Risse (gemäss RIL804-4302)</t>
  </si>
  <si>
    <t>Rapport de contrôle visuel des fissures sur aile inférieure après contre-flêchage 
(selon EN 13018)</t>
  </si>
  <si>
    <t>Auftragnummer:</t>
  </si>
  <si>
    <t>Kunde :</t>
  </si>
  <si>
    <t>Prüfpersonal ist zertifiziert nach EN 9712 Sichtprüfung VT 2.</t>
  </si>
  <si>
    <t>Contrôle visuel effectué par un contrôleur habilité selon EN9712</t>
  </si>
  <si>
    <t>Sichtprüfung wird gemäss EN13018 ausgeführt.</t>
  </si>
  <si>
    <t>Contrôle visuel effectué selon EN13018</t>
  </si>
  <si>
    <t>Zulässigkeitskriterien  beziehen sich aus der Ril 804-4302</t>
  </si>
  <si>
    <t>Anforderungen der Beleuchtung gemäss EN 3059 ( 300- 500 lux)</t>
  </si>
  <si>
    <t>Niveau d'éclairage requis entre 300 et 500 Lux selon EN3059</t>
  </si>
  <si>
    <r>
      <t xml:space="preserve">gemes. Beleuchtungsstärke / </t>
    </r>
    <r>
      <rPr>
        <b/>
        <i/>
        <sz val="10"/>
        <color indexed="23"/>
        <rFont val="Arial Narrow"/>
        <family val="2"/>
      </rPr>
      <t>valeur mesurée</t>
    </r>
  </si>
  <si>
    <t>Lux</t>
  </si>
  <si>
    <t>Présence fissure sur aile inférieure*</t>
  </si>
  <si>
    <t>LX 1330B</t>
  </si>
  <si>
    <r>
      <t xml:space="preserve">Bemerkungen./ </t>
    </r>
    <r>
      <rPr>
        <b/>
        <i/>
        <sz val="10"/>
        <color indexed="23"/>
        <rFont val="Arial Narrow"/>
        <family val="2"/>
      </rPr>
      <t>Remarques</t>
    </r>
  </si>
  <si>
    <r>
      <t xml:space="preserve">Nein / </t>
    </r>
    <r>
      <rPr>
        <b/>
        <i/>
        <sz val="10"/>
        <color indexed="23"/>
        <rFont val="Arial Narrow"/>
        <family val="2"/>
      </rPr>
      <t>non</t>
    </r>
  </si>
  <si>
    <t>* Risse sind gemäss der RIL 804-4302 nicht erlaubt.</t>
  </si>
  <si>
    <t xml:space="preserve">* critère d'acceptation aucune fissure visuel est tolérée </t>
  </si>
  <si>
    <r>
      <t xml:space="preserve">Prüfer / </t>
    </r>
    <r>
      <rPr>
        <b/>
        <i/>
        <sz val="12"/>
        <color indexed="23"/>
        <rFont val="Arial Narrow"/>
        <family val="2"/>
      </rPr>
      <t>Contrôleur</t>
    </r>
  </si>
  <si>
    <r>
      <t xml:space="preserve">Name / </t>
    </r>
    <r>
      <rPr>
        <b/>
        <u/>
        <sz val="10"/>
        <color indexed="23"/>
        <rFont val="Arial Narrow"/>
        <family val="2"/>
      </rPr>
      <t>Nom</t>
    </r>
  </si>
  <si>
    <r>
      <t xml:space="preserve">Matricule / </t>
    </r>
    <r>
      <rPr>
        <b/>
        <i/>
        <sz val="10"/>
        <color indexed="23"/>
        <rFont val="Arial Narrow"/>
        <family val="2"/>
      </rPr>
      <t>Matricule</t>
    </r>
  </si>
  <si>
    <r>
      <t xml:space="preserve">Datum / </t>
    </r>
    <r>
      <rPr>
        <b/>
        <i/>
        <sz val="10"/>
        <color indexed="23"/>
        <rFont val="Arial Narrow"/>
        <family val="2"/>
      </rPr>
      <t>Date</t>
    </r>
  </si>
  <si>
    <r>
      <t xml:space="preserve">Unterschrift. / </t>
    </r>
    <r>
      <rPr>
        <b/>
        <i/>
        <sz val="10"/>
        <color indexed="23"/>
        <rFont val="Arial Narrow"/>
        <family val="2"/>
      </rPr>
      <t>Signature</t>
    </r>
  </si>
  <si>
    <r>
      <t xml:space="preserve">Referenz / </t>
    </r>
    <r>
      <rPr>
        <b/>
        <i/>
        <sz val="10"/>
        <color indexed="23"/>
        <rFont val="Arial Narrow"/>
        <family val="2"/>
      </rPr>
      <t>référence</t>
    </r>
    <r>
      <rPr>
        <sz val="10"/>
        <rFont val="Arial Narrow"/>
        <family val="2"/>
      </rPr>
      <t>.................................................................</t>
    </r>
  </si>
  <si>
    <r>
      <t>Beleuchtungsmessgerät / t</t>
    </r>
    <r>
      <rPr>
        <b/>
        <i/>
        <sz val="10"/>
        <color indexed="23"/>
        <rFont val="Arial Narrow"/>
        <family val="2"/>
      </rPr>
      <t>ype d'appareil</t>
    </r>
    <r>
      <rPr>
        <b/>
        <sz val="10"/>
        <rFont val="Arial Narrow"/>
        <family val="2"/>
      </rPr>
      <t xml:space="preserve">     </t>
    </r>
    <r>
      <rPr>
        <sz val="10"/>
        <rFont val="Arial Narrow"/>
        <family val="2"/>
      </rPr>
      <t>Digital Lux Meter</t>
    </r>
  </si>
  <si>
    <r>
      <t xml:space="preserve">Profil </t>
    </r>
    <r>
      <rPr>
        <sz val="10"/>
        <color indexed="23"/>
        <rFont val="Arial Narrow"/>
        <family val="2"/>
      </rPr>
      <t>/ profil</t>
    </r>
  </si>
  <si>
    <r>
      <t xml:space="preserve">Ja </t>
    </r>
    <r>
      <rPr>
        <i/>
        <sz val="10"/>
        <color indexed="23"/>
        <rFont val="Arial Narrow"/>
        <family val="2"/>
      </rPr>
      <t>/ oui</t>
    </r>
  </si>
  <si>
    <r>
      <t xml:space="preserve">Uberbau </t>
    </r>
    <r>
      <rPr>
        <sz val="10"/>
        <color indexed="23"/>
        <rFont val="Arial Narrow"/>
        <family val="2"/>
      </rPr>
      <t xml:space="preserve">/ </t>
    </r>
    <r>
      <rPr>
        <b/>
        <i/>
        <sz val="10"/>
        <color indexed="23"/>
        <rFont val="Arial Narrow"/>
        <family val="2"/>
      </rPr>
      <t>tronçon</t>
    </r>
  </si>
  <si>
    <r>
      <t xml:space="preserve">Position </t>
    </r>
    <r>
      <rPr>
        <sz val="10"/>
        <color indexed="23"/>
        <rFont val="Arial Narrow"/>
        <family val="2"/>
      </rPr>
      <t xml:space="preserve">/ </t>
    </r>
    <r>
      <rPr>
        <b/>
        <sz val="10"/>
        <color indexed="23"/>
        <rFont val="Arial Narrow"/>
        <family val="2"/>
      </rPr>
      <t>position</t>
    </r>
  </si>
  <si>
    <r>
      <t>Länge</t>
    </r>
    <r>
      <rPr>
        <i/>
        <sz val="10"/>
        <color indexed="23"/>
        <rFont val="Arial Narrow"/>
        <family val="2"/>
      </rPr>
      <t xml:space="preserve"> / </t>
    </r>
    <r>
      <rPr>
        <b/>
        <i/>
        <sz val="10"/>
        <color indexed="23"/>
        <rFont val="Arial Narrow"/>
        <family val="2"/>
      </rPr>
      <t>longueur</t>
    </r>
  </si>
  <si>
    <r>
      <t>Walznummer</t>
    </r>
    <r>
      <rPr>
        <sz val="10"/>
        <color indexed="23"/>
        <rFont val="Arial Narrow"/>
        <family val="2"/>
      </rPr>
      <t xml:space="preserve"> /</t>
    </r>
    <r>
      <rPr>
        <sz val="10"/>
        <rFont val="Arial Narrow"/>
        <family val="2"/>
      </rPr>
      <t xml:space="preserve"> </t>
    </r>
    <r>
      <rPr>
        <b/>
        <i/>
        <sz val="10"/>
        <color indexed="23"/>
        <rFont val="Arial Narrow"/>
        <family val="2"/>
      </rPr>
      <t>n° laminage</t>
    </r>
  </si>
  <si>
    <t>Sind Risse vorhanden beim Uebergang Untergurt zum Steg *</t>
  </si>
  <si>
    <t>SCHILS.D</t>
  </si>
  <si>
    <t>ORDRE DE PRIORITÉ D'ASSEMBLAGE DES CALES</t>
  </si>
  <si>
    <t>ORDRE</t>
  </si>
  <si>
    <t>C0</t>
  </si>
  <si>
    <t>P1</t>
  </si>
  <si>
    <t>P2</t>
  </si>
  <si>
    <t>P3</t>
  </si>
  <si>
    <t>P4</t>
  </si>
  <si>
    <t>C5</t>
  </si>
  <si>
    <t>F-W maxi</t>
  </si>
  <si>
    <r>
      <t xml:space="preserve">F </t>
    </r>
    <r>
      <rPr>
        <sz val="10"/>
        <rFont val="Arial"/>
        <family val="2"/>
      </rPr>
      <t>relevé</t>
    </r>
  </si>
  <si>
    <r>
      <t xml:space="preserve">W </t>
    </r>
    <r>
      <rPr>
        <sz val="10"/>
        <rFont val="Arial"/>
        <family val="2"/>
      </rPr>
      <t>relevé</t>
    </r>
  </si>
  <si>
    <t>0.7mm pro m</t>
  </si>
  <si>
    <t>F ist</t>
  </si>
  <si>
    <t>W ist</t>
  </si>
  <si>
    <t>0.7mm / m</t>
  </si>
  <si>
    <t>F is</t>
  </si>
  <si>
    <t>W is</t>
  </si>
  <si>
    <t>0.7mm na m</t>
  </si>
  <si>
    <t>Fs ą</t>
  </si>
  <si>
    <t>W są</t>
  </si>
  <si>
    <t>Auftragsnummer
Numéro de commande
order number</t>
  </si>
  <si>
    <t>Kundenname
Nom du client
Customer Name</t>
  </si>
  <si>
    <t>Réf PDS________________</t>
  </si>
  <si>
    <t xml:space="preserve"> Regelwerke und Spezifikationen/ Règlement et des spécifications/ Regulations and specifications</t>
  </si>
  <si>
    <t>Zulässigkeitskriterien
critères de recevabilité
admissibility criteria</t>
  </si>
  <si>
    <t>Prüfnorm
normes d'essai
testing norm</t>
  </si>
  <si>
    <t>EN 1090-2 /EN ISO 3452-1-3/ 
EN 3059</t>
  </si>
  <si>
    <t>Prüfmittel+ Ausrüstung/ Equipement de test + équipement/ Test equipment + Equipment</t>
  </si>
  <si>
    <t>Prüfmittel( Hersteller/Typ/ Chargen NR/ Ablaufdatum
Pénétrant (fabricant/Type / lots NR / date d'expiration)
Penetrant (fabricant/Type / batches NR / expiration date))</t>
  </si>
  <si>
    <t>Reinigungsmittel(Hersteller/Typ/Ablaufdatum)
Nettoyant (fabricant / Type / date d'expiration)
Cleaner (fabricant / type / expiration date)</t>
  </si>
  <si>
    <t>Entwickler(Hersteller/Typ/Ablaufdatum) 
Rélevateur (fabricant / Type / date d'expiration)
Developer (fabricant / type / expiration date)</t>
  </si>
  <si>
    <t>Kontrollkörper für Prüfmittel
Témoin de produit pénétrant
Control body penetrant</t>
  </si>
  <si>
    <t>Vk-2 gemäss EN ISO 3452-3</t>
  </si>
  <si>
    <t>Beleuchtungsstärkemessgerät(Hersteller/Typ/Serien NR)
Luxmètre (marque / modèle / série NR)
Illuminance meter (Make / Model / Series NR)</t>
  </si>
  <si>
    <t xml:space="preserve">Betrachtungsbedingungen
Conditions de luminosité  
viewing conditions 
</t>
  </si>
  <si>
    <t>l/lux</t>
  </si>
  <si>
    <t>Durchführung der Eindringprüfung/ la mise en œuvre du ressuage/Execution of the penetrant testing</t>
  </si>
  <si>
    <t xml:space="preserve">Art und durchführung der Vorbereitung
Mode de préparation
Type and execution of the preparation
</t>
  </si>
  <si>
    <t>Silicate, Schweissspritzer und Roststaub entfernt.</t>
  </si>
  <si>
    <t>Fertigungszustand/ l'etat de production/ production status</t>
  </si>
  <si>
    <t>geschweisst/QK</t>
  </si>
  <si>
    <t>Prüfbereich</t>
  </si>
  <si>
    <t>fertig geschweisste Schweissnaht+ WEZ 10 mm Links und Rechts der SN</t>
  </si>
  <si>
    <t>Oberflächenzustand:</t>
  </si>
  <si>
    <t>poliert</t>
  </si>
  <si>
    <t>unbehandelt</t>
  </si>
  <si>
    <t>geschliffen</t>
  </si>
  <si>
    <t>gestrahlt SA2,5</t>
  </si>
  <si>
    <t>Zulässig</t>
  </si>
  <si>
    <t>Unzulässig</t>
  </si>
  <si>
    <t>Prüfgegenstand/ élément d'essai/ test specimen</t>
  </si>
  <si>
    <t>Accepté</t>
  </si>
  <si>
    <t>Refusé</t>
  </si>
  <si>
    <t>Accepted</t>
  </si>
  <si>
    <t>Refuse</t>
  </si>
  <si>
    <t>odmówił</t>
  </si>
  <si>
    <t>zaakceptowany</t>
  </si>
  <si>
    <t>Schweißplan Nr
Plan de soudage n°
Weld schedule N°</t>
  </si>
  <si>
    <t>Bemerkung</t>
  </si>
  <si>
    <t>Signature</t>
  </si>
  <si>
    <t>Unterschrift</t>
  </si>
  <si>
    <t>Podpis</t>
  </si>
  <si>
    <t>HARTEBRODT Mario</t>
  </si>
  <si>
    <t>ROUGEUX Eric</t>
  </si>
  <si>
    <t>VAN WISSEN Petrus</t>
  </si>
  <si>
    <r>
      <t xml:space="preserve">Numéro de certificat / </t>
    </r>
    <r>
      <rPr>
        <i/>
        <sz val="8"/>
        <color indexed="23"/>
        <rFont val="Arial"/>
        <family val="2"/>
      </rPr>
      <t>Zertifierungs NR / Certificate Number / Numer certyfikatu</t>
    </r>
  </si>
  <si>
    <t>16 - PT2- 04789</t>
  </si>
  <si>
    <t>EN 5817 B</t>
  </si>
  <si>
    <t>VALLE</t>
  </si>
  <si>
    <t>SCHOLLER</t>
  </si>
  <si>
    <t>+ CND</t>
  </si>
  <si>
    <t>+/-0,5</t>
  </si>
  <si>
    <t>O</t>
  </si>
  <si>
    <t>1mm pro m</t>
  </si>
  <si>
    <t>1mm / m</t>
  </si>
  <si>
    <t>1mm na m</t>
  </si>
  <si>
    <t>0,5mm pro m</t>
  </si>
  <si>
    <t>0,5mm / m</t>
  </si>
  <si>
    <t>0,5mm na m</t>
  </si>
  <si>
    <t>(h ≤ 360)</t>
  </si>
  <si>
    <t>(h &gt; 360)</t>
  </si>
  <si>
    <r>
      <t>Aile sup</t>
    </r>
    <r>
      <rPr>
        <sz val="9"/>
        <rFont val="Arial"/>
        <family val="2"/>
      </rPr>
      <t xml:space="preserve">./ </t>
    </r>
    <r>
      <rPr>
        <b/>
        <i/>
        <sz val="9"/>
        <color indexed="23"/>
        <rFont val="Arial"/>
        <family val="2"/>
      </rPr>
      <t xml:space="preserve">Oberflansch </t>
    </r>
  </si>
  <si>
    <t xml:space="preserve"> Upper flange / Szeroki</t>
  </si>
  <si>
    <t xml:space="preserve"> Lower flange / Wąski</t>
  </si>
  <si>
    <r>
      <t>Aile inf</t>
    </r>
    <r>
      <rPr>
        <sz val="9"/>
        <rFont val="Arial"/>
        <family val="2"/>
      </rPr>
      <t xml:space="preserve">./ </t>
    </r>
    <r>
      <rPr>
        <b/>
        <i/>
        <sz val="9"/>
        <color indexed="23"/>
        <rFont val="Arial"/>
        <family val="2"/>
      </rPr>
      <t>Unterflansch</t>
    </r>
  </si>
  <si>
    <t>Plan N°</t>
  </si>
  <si>
    <t>Commande/Auftrag/order</t>
  </si>
  <si>
    <t>Projet/Projekt/Project</t>
  </si>
  <si>
    <t>Client*/Kunden/ Customer</t>
  </si>
  <si>
    <t>Profil /Profil Typ. / Profile</t>
  </si>
  <si>
    <t>N° de laminage / Walznummer Rolling nr.</t>
  </si>
  <si>
    <t>Repère /Position / item</t>
  </si>
  <si>
    <t>Longueur / Länge / Length</t>
  </si>
  <si>
    <t>Soudure n° / Schweißnaht Nr. / Weld nr.</t>
  </si>
  <si>
    <t>condition remplie / erfüllt / meets</t>
  </si>
  <si>
    <t xml:space="preserve">Contrôler / Bearbeiter / Examiner </t>
  </si>
  <si>
    <t>Signature / Unterschrift / Signature</t>
  </si>
  <si>
    <t>Date / Datum /Date</t>
  </si>
  <si>
    <t>oui /ja / yes</t>
  </si>
  <si>
    <t>non /nein /No</t>
  </si>
  <si>
    <t>Voir feuille ci-dessous   
||
||
||
V</t>
  </si>
  <si>
    <t>Remarques/Bemerkungen/Remarks</t>
  </si>
  <si>
    <t>Der Bearbeitergerbnisse beziehen sich ausschliesslich auf die Prüfgegenstände. Die Beurteilung des Prüfobjektes berücksichtigt nur Unregelmäßigkeiten, die mit der angewandten Prüfmethode auffindbar sind</t>
  </si>
  <si>
    <t xml:space="preserve">Date / Datum /Date :   </t>
  </si>
  <si>
    <t>C3P - Parachèvement spécial</t>
  </si>
  <si>
    <t>Contrôle par ressuage n°
Eindringprüfung Nr.
Penetrant test nr.</t>
  </si>
  <si>
    <t>page:1</t>
  </si>
  <si>
    <t>de/von/of:2</t>
  </si>
  <si>
    <t>Echantillon
Prüfgegenstand
Sample</t>
  </si>
  <si>
    <t>élément à contrôler
Prüfstück</t>
  </si>
  <si>
    <t>Normes / prescriptions
Normen / Vorschriften
Norms / requirements</t>
  </si>
  <si>
    <t>normes EN 1989 / EN 571/ AD-HP5/3</t>
  </si>
  <si>
    <t>Dimensions / Prüfumfang / Scope of exam.</t>
  </si>
  <si>
    <t>Matière / Werkstoff / Material</t>
  </si>
  <si>
    <t>Prescriptions / Vorschriften / requirements</t>
  </si>
  <si>
    <t>EN1289 / AD-HP 5/3</t>
  </si>
  <si>
    <t>Etendue du contrôle
Prüfumfang</t>
  </si>
  <si>
    <t>Etat de la surface /Oberflächenzustand
State of the surface</t>
  </si>
  <si>
    <t>brut</t>
  </si>
  <si>
    <t>Contrôle des produits de ressuage / Kontrolle der Prüfmittel
Check of the penetrant products</t>
  </si>
  <si>
    <t>Solvant pour fond blanc/ Untergrundentferner/Paint remover</t>
  </si>
  <si>
    <t>Pénétrant suivant la norme EN 571-1 / Eindringsystem nach EN 571-1
Penetrant as per EN 571-1</t>
  </si>
  <si>
    <t>Pénétrant / Eindringmittel/ Penetrant</t>
  </si>
  <si>
    <t>Lot-N°. Charge nr.</t>
  </si>
  <si>
    <t xml:space="preserve">Méthode utilisée / Auftragsart des Eindringsmittels / Method used
</t>
  </si>
  <si>
    <t>Durée d'imprégnation / Eindringdauer / Penetration time</t>
  </si>
  <si>
    <t xml:space="preserve">Solvant d'élimination du pénétrant/ </t>
  </si>
  <si>
    <t>Lot N°/ Charge Nr./lot number</t>
  </si>
  <si>
    <t xml:space="preserve">Méthode du nettoyage intermédiaire / Art der Zwischenreinigung / Type of the intermediate cleaning
</t>
  </si>
  <si>
    <t>Révélateur / Entwickler/ Developer</t>
  </si>
  <si>
    <t>Lot n° / Charge Nr./lot number</t>
  </si>
  <si>
    <t>méthode utilisée pour le révélateur
Auftragsart des Entwicklers
method used for the developer</t>
  </si>
  <si>
    <t xml:space="preserve">évaluation
Beurteilungszeitpunkte
evaluation
</t>
  </si>
  <si>
    <t xml:space="preserve">T° pendant le contrôle
Raumtemperatur
Temperature </t>
  </si>
  <si>
    <t xml:space="preserve">conditions du contrôle
Betrachtungsbedingungen
Viewing conditions
</t>
  </si>
  <si>
    <t>Nettoyage final/Endreinigung/ End cleaning</t>
  </si>
  <si>
    <t>ArcelorMittal Belval &amp; Differdange</t>
  </si>
  <si>
    <r>
      <t>Site</t>
    </r>
    <r>
      <rPr>
        <b/>
        <sz val="11"/>
        <color indexed="45"/>
        <rFont val="Arial"/>
        <family val="2"/>
      </rPr>
      <t xml:space="preserve"> de Differdange</t>
    </r>
    <r>
      <rPr>
        <sz val="11"/>
        <color indexed="45"/>
        <rFont val="Times New Roman"/>
        <family val="1"/>
      </rPr>
      <t xml:space="preserve"> </t>
    </r>
  </si>
  <si>
    <t>Parachèvement Spécial</t>
  </si>
  <si>
    <t>Schweißnahtgüten im Eisenbahnbrückenbau nach DIN EN 5817B</t>
  </si>
  <si>
    <t>Protocole de contrôle des soudures des ouvrages d'art selon DIN EN 5817B</t>
  </si>
  <si>
    <t>Auftrag</t>
  </si>
  <si>
    <t>Bewertungsgruppe</t>
  </si>
  <si>
    <t>Kontrolle durchgeführt</t>
  </si>
  <si>
    <t>Unterschrift:</t>
  </si>
  <si>
    <t>Projekt:</t>
  </si>
  <si>
    <r>
      <t>Legende:</t>
    </r>
    <r>
      <rPr>
        <b/>
        <sz val="9"/>
        <rFont val="Arial"/>
        <family val="2"/>
      </rPr>
      <t xml:space="preserve"> NT</t>
    </r>
    <r>
      <rPr>
        <sz val="9"/>
        <rFont val="Arial"/>
        <family val="2"/>
      </rPr>
      <t>=nicht toleriert</t>
    </r>
  </si>
  <si>
    <t>N° de commande</t>
  </si>
  <si>
    <t>Qualité requise</t>
  </si>
  <si>
    <t>Legende: NT = non toléré</t>
  </si>
  <si>
    <t xml:space="preserve">B  </t>
  </si>
  <si>
    <t>von:</t>
  </si>
  <si>
    <t xml:space="preserve">Grenzen für </t>
  </si>
  <si>
    <t>Oberflächenunregelmäßigkeiten</t>
  </si>
  <si>
    <t>Innere Unregelmäßigkeiten</t>
  </si>
  <si>
    <t>Irrégularités</t>
  </si>
  <si>
    <t>Défauts de surface</t>
  </si>
  <si>
    <t>Défauts internes</t>
  </si>
  <si>
    <t>Unregelmäßigkeiten</t>
  </si>
  <si>
    <t>nach DIN EN 5817</t>
  </si>
  <si>
    <t>1.3</t>
  </si>
  <si>
    <t>1.4</t>
  </si>
  <si>
    <t>1.5</t>
  </si>
  <si>
    <t>1.7</t>
  </si>
  <si>
    <t>1.9</t>
  </si>
  <si>
    <t>1.10</t>
  </si>
  <si>
    <t>1.12</t>
  </si>
  <si>
    <t>1.13</t>
  </si>
  <si>
    <t>1.14</t>
  </si>
  <si>
    <t>1.16</t>
  </si>
  <si>
    <t>1.19</t>
  </si>
  <si>
    <t>1.20</t>
  </si>
  <si>
    <t>1.21</t>
  </si>
  <si>
    <t>1.22</t>
  </si>
  <si>
    <t>1.23</t>
  </si>
  <si>
    <t>2.7</t>
  </si>
  <si>
    <t>2.8</t>
  </si>
  <si>
    <t>2.9</t>
  </si>
  <si>
    <t>2.10</t>
  </si>
  <si>
    <t>2.12</t>
  </si>
  <si>
    <t>2.13</t>
  </si>
  <si>
    <t>Oktober 2006</t>
  </si>
  <si>
    <t>Tabelle 1</t>
  </si>
  <si>
    <t>Critéres d'acceptation</t>
  </si>
  <si>
    <t>selon DIN EN 5817</t>
  </si>
  <si>
    <t>Octobre 2006</t>
  </si>
  <si>
    <t>Tableau 1</t>
  </si>
  <si>
    <r>
      <t xml:space="preserve">Datum / </t>
    </r>
    <r>
      <rPr>
        <sz val="9"/>
        <color indexed="10"/>
        <rFont val="Calibri"/>
        <family val="2"/>
        <charset val="238"/>
      </rPr>
      <t>Date</t>
    </r>
  </si>
  <si>
    <r>
      <t xml:space="preserve">Position / </t>
    </r>
    <r>
      <rPr>
        <sz val="9"/>
        <color indexed="10"/>
        <rFont val="Calibri"/>
        <family val="2"/>
        <charset val="238"/>
      </rPr>
      <t>Position</t>
    </r>
  </si>
  <si>
    <r>
      <t xml:space="preserve">Profil / </t>
    </r>
    <r>
      <rPr>
        <sz val="9"/>
        <color indexed="10"/>
        <rFont val="Calibri"/>
        <family val="2"/>
        <charset val="238"/>
      </rPr>
      <t>Profil</t>
    </r>
  </si>
  <si>
    <r>
      <t xml:space="preserve">Walznummer / </t>
    </r>
    <r>
      <rPr>
        <sz val="9"/>
        <color indexed="10"/>
        <rFont val="Calibri"/>
        <family val="2"/>
      </rPr>
      <t>Numéro de laminage</t>
    </r>
  </si>
  <si>
    <r>
      <t xml:space="preserve">Risse  / </t>
    </r>
    <r>
      <rPr>
        <sz val="9"/>
        <color indexed="10"/>
        <rFont val="Calibri"/>
        <family val="2"/>
      </rPr>
      <t>Fissures</t>
    </r>
  </si>
  <si>
    <t>NT</t>
  </si>
  <si>
    <r>
      <t xml:space="preserve">Endkraterriss / </t>
    </r>
    <r>
      <rPr>
        <sz val="9"/>
        <color indexed="10"/>
        <rFont val="Calibri"/>
        <family val="2"/>
      </rPr>
      <t>Cratère de fin de soudure</t>
    </r>
  </si>
  <si>
    <r>
      <t>Oberflächenpore /</t>
    </r>
    <r>
      <rPr>
        <sz val="9"/>
        <color indexed="10"/>
        <rFont val="Calibri"/>
        <family val="2"/>
      </rPr>
      <t xml:space="preserve"> Piqûre de surface</t>
    </r>
  </si>
  <si>
    <r>
      <t xml:space="preserve">Offener Endkraterlunker / </t>
    </r>
    <r>
      <rPr>
        <sz val="9"/>
        <color indexed="10"/>
        <rFont val="Calibri"/>
        <family val="2"/>
        <charset val="238"/>
      </rPr>
      <t>Retassure ouverte de cratère</t>
    </r>
  </si>
  <si>
    <r>
      <t xml:space="preserve">Bindefehler / </t>
    </r>
    <r>
      <rPr>
        <sz val="9"/>
        <color indexed="10"/>
        <rFont val="Calibri"/>
        <family val="2"/>
      </rPr>
      <t>Manque de fusion</t>
    </r>
  </si>
  <si>
    <r>
      <t>Einbrandkerbe :</t>
    </r>
    <r>
      <rPr>
        <sz val="9"/>
        <color indexed="10"/>
        <rFont val="Calibri"/>
        <family val="2"/>
      </rPr>
      <t xml:space="preserve"> caniveau</t>
    </r>
  </si>
  <si>
    <r>
      <t xml:space="preserve">siehe Tabelle / </t>
    </r>
    <r>
      <rPr>
        <sz val="9"/>
        <color indexed="10"/>
        <rFont val="Calibri"/>
        <family val="2"/>
      </rPr>
      <t>voir tableau</t>
    </r>
  </si>
  <si>
    <r>
      <t xml:space="preserve">Zu große  Nahtüberhöhung / </t>
    </r>
    <r>
      <rPr>
        <sz val="9"/>
        <color indexed="10"/>
        <rFont val="Calibri"/>
        <family val="2"/>
      </rPr>
      <t>surépaisseur excessive</t>
    </r>
  </si>
  <si>
    <t>soudure bout à bout</t>
  </si>
  <si>
    <r>
      <t xml:space="preserve">Zu große  Nahtüberhöhung / </t>
    </r>
    <r>
      <rPr>
        <sz val="9"/>
        <color indexed="10"/>
        <rFont val="Arial"/>
        <family val="2"/>
      </rPr>
      <t>convexité</t>
    </r>
    <r>
      <rPr>
        <sz val="9"/>
        <color indexed="10"/>
        <rFont val="Calibri"/>
        <family val="2"/>
      </rPr>
      <t xml:space="preserve"> excessive</t>
    </r>
  </si>
  <si>
    <t>soudure d'angle</t>
  </si>
  <si>
    <r>
      <t>Schroffer Nahtübergang /</t>
    </r>
    <r>
      <rPr>
        <sz val="9"/>
        <color indexed="10"/>
        <rFont val="Calibri"/>
        <family val="2"/>
      </rPr>
      <t xml:space="preserve"> défaut de raccordement</t>
    </r>
  </si>
  <si>
    <r>
      <t xml:space="preserve">Schweißgutüberlauf / </t>
    </r>
    <r>
      <rPr>
        <sz val="9"/>
        <color indexed="10"/>
        <rFont val="Calibri"/>
        <family val="2"/>
      </rPr>
      <t>Débordement</t>
    </r>
  </si>
  <si>
    <r>
      <t>Verlaufenes Schweissgut /</t>
    </r>
    <r>
      <rPr>
        <sz val="9"/>
        <color indexed="10"/>
        <rFont val="Calibri"/>
        <family val="2"/>
      </rPr>
      <t xml:space="preserve"> effondrement</t>
    </r>
  </si>
  <si>
    <r>
      <t>Ungleichschenkligkeit /</t>
    </r>
    <r>
      <rPr>
        <sz val="9"/>
        <color indexed="10"/>
        <rFont val="Calibri"/>
        <family val="2"/>
      </rPr>
      <t xml:space="preserve"> défaut de symétrie des </t>
    </r>
  </si>
  <si>
    <t>des soudures d'angle</t>
  </si>
  <si>
    <r>
      <t xml:space="preserve">Ansatzfehler / </t>
    </r>
    <r>
      <rPr>
        <sz val="9"/>
        <color indexed="10"/>
        <rFont val="Calibri"/>
        <family val="2"/>
      </rPr>
      <t>mauvaise reprise</t>
    </r>
  </si>
  <si>
    <r>
      <t xml:space="preserve">Zu kleine Kehlnahtdicke / </t>
    </r>
    <r>
      <rPr>
        <sz val="9"/>
        <color indexed="10"/>
        <rFont val="Calibri"/>
        <family val="2"/>
      </rPr>
      <t>gorge insuffisante</t>
    </r>
  </si>
  <si>
    <r>
      <t xml:space="preserve">Zu große Kehlnahtdicke / </t>
    </r>
    <r>
      <rPr>
        <sz val="9"/>
        <color indexed="10"/>
        <rFont val="Calibri"/>
        <family val="2"/>
      </rPr>
      <t>hauteur excessive de la gorge</t>
    </r>
  </si>
  <si>
    <r>
      <t xml:space="preserve">Zündstelle / </t>
    </r>
    <r>
      <rPr>
        <sz val="9"/>
        <color indexed="10"/>
        <rFont val="Calibri"/>
        <family val="2"/>
      </rPr>
      <t>amorçage accidentel</t>
    </r>
  </si>
  <si>
    <r>
      <t>Schweißspritzer /</t>
    </r>
    <r>
      <rPr>
        <sz val="9"/>
        <color indexed="10"/>
        <rFont val="Calibri"/>
        <family val="2"/>
      </rPr>
      <t xml:space="preserve"> projections</t>
    </r>
  </si>
  <si>
    <r>
      <t xml:space="preserve">Pore, Porosität / </t>
    </r>
    <r>
      <rPr>
        <sz val="9"/>
        <color indexed="10"/>
        <rFont val="Calibri"/>
        <family val="2"/>
      </rPr>
      <t>soufflures</t>
    </r>
  </si>
  <si>
    <r>
      <t xml:space="preserve">Porennest / </t>
    </r>
    <r>
      <rPr>
        <sz val="9"/>
        <color indexed="10"/>
        <rFont val="Calibri"/>
        <family val="2"/>
      </rPr>
      <t>nid de soufflures</t>
    </r>
  </si>
  <si>
    <r>
      <t xml:space="preserve">Porenzeile / </t>
    </r>
    <r>
      <rPr>
        <sz val="9"/>
        <color indexed="10"/>
        <rFont val="Calibri"/>
        <family val="2"/>
      </rPr>
      <t>soufflures alignées</t>
    </r>
  </si>
  <si>
    <r>
      <t xml:space="preserve">Gaskanal Schlauchpore / </t>
    </r>
    <r>
      <rPr>
        <sz val="9"/>
        <color indexed="10"/>
        <rFont val="Calibri"/>
        <family val="2"/>
      </rPr>
      <t>soufflure vermiculaire</t>
    </r>
  </si>
  <si>
    <r>
      <t xml:space="preserve">Feste Einschlüsse / </t>
    </r>
    <r>
      <rPr>
        <sz val="9"/>
        <color indexed="10"/>
        <rFont val="Calibri"/>
        <family val="2"/>
      </rPr>
      <t>retassure</t>
    </r>
  </si>
  <si>
    <r>
      <t xml:space="preserve">Endkraterlunker / </t>
    </r>
    <r>
      <rPr>
        <sz val="9"/>
        <color indexed="10"/>
        <rFont val="Calibri"/>
        <family val="2"/>
      </rPr>
      <t>retassure de cratère</t>
    </r>
  </si>
  <si>
    <r>
      <t xml:space="preserve">Fester Einschluss / </t>
    </r>
    <r>
      <rPr>
        <sz val="9"/>
        <color indexed="10"/>
        <rFont val="Calibri"/>
        <family val="2"/>
      </rPr>
      <t>inclusion solide</t>
    </r>
  </si>
  <si>
    <r>
      <t xml:space="preserve">Metellischer Einschluß außer Kupfer / </t>
    </r>
    <r>
      <rPr>
        <sz val="9"/>
        <color indexed="10"/>
        <rFont val="Calibri"/>
        <family val="2"/>
      </rPr>
      <t>inclusion</t>
    </r>
  </si>
  <si>
    <t>métallique autre que cuivre</t>
  </si>
  <si>
    <r>
      <t xml:space="preserve">Bindefehler / </t>
    </r>
    <r>
      <rPr>
        <sz val="9"/>
        <color indexed="10"/>
        <rFont val="Calibri"/>
        <family val="2"/>
      </rPr>
      <t>manque de fusion</t>
    </r>
  </si>
  <si>
    <r>
      <t xml:space="preserve">Ungenügende Durchschweißung / </t>
    </r>
    <r>
      <rPr>
        <sz val="9"/>
        <color indexed="10"/>
        <rFont val="Calibri"/>
        <family val="2"/>
      </rPr>
      <t>manque de pénétration</t>
    </r>
  </si>
  <si>
    <r>
      <t xml:space="preserve">Kantenversatz / </t>
    </r>
    <r>
      <rPr>
        <sz val="9"/>
        <color indexed="10"/>
        <rFont val="Calibri"/>
        <family val="2"/>
      </rPr>
      <t>défaut d'alignement</t>
    </r>
  </si>
  <si>
    <r>
      <t xml:space="preserve">Schlechte Passung / </t>
    </r>
    <r>
      <rPr>
        <sz val="9"/>
        <color indexed="10"/>
        <rFont val="Calibri"/>
        <family val="2"/>
      </rPr>
      <t>défaut d'assemblage</t>
    </r>
  </si>
  <si>
    <r>
      <t xml:space="preserve">Unregelmäßigkeiten / </t>
    </r>
    <r>
      <rPr>
        <sz val="9"/>
        <color indexed="10"/>
        <rFont val="Calibri"/>
        <family val="2"/>
      </rPr>
      <t>irrégularités multiples</t>
    </r>
  </si>
  <si>
    <t>Kontroller / Contrôleur</t>
  </si>
  <si>
    <t>non</t>
  </si>
  <si>
    <t>Allemagne</t>
  </si>
  <si>
    <t>136-138</t>
  </si>
  <si>
    <t>France</t>
  </si>
  <si>
    <t>ArcelorMittal Differdange - C3P</t>
  </si>
  <si>
    <t>Schweißnahtprüfung Bericht</t>
  </si>
  <si>
    <t>Visuell (VT)</t>
  </si>
  <si>
    <t>Cde n°:</t>
  </si>
  <si>
    <t>Ref Belichtungsmesser</t>
  </si>
  <si>
    <t>LX1330B</t>
  </si>
  <si>
    <t>Plan n°:</t>
  </si>
  <si>
    <t>Schweissplan:</t>
  </si>
  <si>
    <t>SP</t>
  </si>
  <si>
    <t>HEB500</t>
  </si>
  <si>
    <t>Kunde:</t>
  </si>
  <si>
    <t>Kontrollplan:</t>
  </si>
  <si>
    <t>KP</t>
  </si>
  <si>
    <t>Ak. EXC:</t>
  </si>
  <si>
    <t>( Ausführungsklasse)</t>
  </si>
  <si>
    <t xml:space="preserve">
Indikationen Überschreitung der Akzeptanzgrenze</t>
  </si>
  <si>
    <t>N° de barre</t>
  </si>
  <si>
    <t>Classe d'éxé</t>
  </si>
  <si>
    <t>N° de PDS</t>
  </si>
  <si>
    <t>AS100</t>
  </si>
  <si>
    <t>AS101</t>
  </si>
  <si>
    <t>AS102</t>
  </si>
  <si>
    <t>AS103</t>
  </si>
  <si>
    <t>AS104</t>
  </si>
  <si>
    <t>AS105</t>
  </si>
  <si>
    <t>AS106</t>
  </si>
  <si>
    <t>AS107</t>
  </si>
  <si>
    <t>1. Rep d'assem</t>
  </si>
  <si>
    <t>2. Rep soud svt PDS</t>
  </si>
  <si>
    <t>3. Classe pour VT</t>
  </si>
  <si>
    <t>B+</t>
  </si>
  <si>
    <t>3. Niveau pour MT et PT</t>
  </si>
  <si>
    <t>2X</t>
  </si>
  <si>
    <t>3. Niveau pour U.S.</t>
  </si>
  <si>
    <t>B2</t>
  </si>
  <si>
    <t>EXC 1</t>
  </si>
  <si>
    <t>1X</t>
  </si>
  <si>
    <t>F66 - CPC2.32  -DBS</t>
  </si>
  <si>
    <t>1</t>
  </si>
  <si>
    <t>POUR DB à voir</t>
  </si>
  <si>
    <t>Position Montage oder Serien von Montagen nach DMOS</t>
  </si>
  <si>
    <t>Montagematerial</t>
  </si>
  <si>
    <t>Fehlerlänge (mm)</t>
  </si>
  <si>
    <t>Schweissposition nach PDS</t>
  </si>
  <si>
    <t>N° Träger</t>
  </si>
  <si>
    <t>Bemerkung oder KBV</t>
  </si>
  <si>
    <t>Entspricht (Ja/Nein)</t>
  </si>
  <si>
    <t>Klasse nach ISO 5817</t>
  </si>
  <si>
    <t>Name des Prüfers</t>
  </si>
  <si>
    <t>-------------</t>
  </si>
  <si>
    <t>Belichtungs Zustand (500 lux minimum)</t>
  </si>
  <si>
    <t>Lokalisierung einer Fehlerstelle oder Schema</t>
  </si>
  <si>
    <t>Datum der Vor-Ort-Kontrolle</t>
  </si>
  <si>
    <t>Magnetbildaufzeichnung (MT)</t>
  </si>
  <si>
    <t>Ref Belichtungsmesser:</t>
  </si>
  <si>
    <t>Serie Entwickler n°:</t>
  </si>
  <si>
    <t>Ref Magnetizer:</t>
  </si>
  <si>
    <t>MR55-n°1346991</t>
  </si>
  <si>
    <t>Serie Kontrastmittel n°:</t>
  </si>
  <si>
    <t>PDS n°:</t>
  </si>
  <si>
    <t>Ref Feldstärkenmessung:</t>
  </si>
  <si>
    <t>MFM 200/764TR</t>
  </si>
  <si>
    <t>Serie Reiniger n°:</t>
  </si>
  <si>
    <t>PDC n°:</t>
  </si>
  <si>
    <t>Grad der Akzeptanz nach ISO 23278</t>
  </si>
  <si>
    <t>Magnetisierungszeit (s)</t>
  </si>
  <si>
    <t>Lokalisierung Fehlerstelle oder Schema</t>
  </si>
  <si>
    <t>Feld der Magnetisierung (A/cm)</t>
  </si>
  <si>
    <t>Farbeindringprüfung (PT)</t>
  </si>
  <si>
    <t>Verfahren zur Auftragung:</t>
  </si>
  <si>
    <t>Umgebungstemperatur:</t>
  </si>
  <si>
    <t>Klasse nach ISO 23277</t>
  </si>
  <si>
    <t>Oberfläschenzustand: unbearbeitet, geschliffen, gesandstrahlt, gestrahlt</t>
  </si>
  <si>
    <t>Imprägnierungszeit (s)</t>
  </si>
  <si>
    <t>Ultraschallverfahren (US)</t>
  </si>
  <si>
    <t>Grad der Akzeptanz nach ISO 11666</t>
  </si>
  <si>
    <t>N° Aufzeichnung Parametereinstellung US Heft des Kontrollers</t>
  </si>
  <si>
    <t>CONTRÔLE ÉTAT DE SURFACE ET RÉPARATION SI NÉCESSAIRE</t>
  </si>
  <si>
    <t>FRAPPER LE N° DE LAMINAGE ET LE REPÈRE</t>
  </si>
  <si>
    <t>CONTRÔLE DE L'EXCENTRICITÉ DE L'ÂME. PRÉVENIR SI HORS TOLÉRANCE</t>
  </si>
  <si>
    <t>FRAPPER LE N° DE COULÉE ET LE REPÈRE</t>
  </si>
  <si>
    <t>CONTRÔLE GÉOMÉTRIQUE</t>
  </si>
  <si>
    <t>FRAPPER LE N° DE COULÉE, DE LAMINAGE ET LA QUALITÉ</t>
  </si>
  <si>
    <t xml:space="preserve">CONTRÔLE ET REPARATION </t>
  </si>
  <si>
    <t>CONTRÔLE DE LA SURFACE DE L'AME ET DES AILES</t>
  </si>
  <si>
    <t>FRAPPER LE TAMPON ADI</t>
  </si>
  <si>
    <t>Faute</t>
  </si>
  <si>
    <t xml:space="preserve">COLLER UNE ÉTIQUETTE A CHAQUE BOUT </t>
  </si>
  <si>
    <t>CASSER LES COINS SUR LES TÊTES</t>
  </si>
  <si>
    <t>HOHL</t>
  </si>
  <si>
    <t>SCHALIG</t>
  </si>
  <si>
    <t>FISSURES LONGITUDINALES (SEAMS)</t>
  </si>
  <si>
    <t>FISSURES TRANSVERSALES</t>
  </si>
  <si>
    <t>ARETE BRULEE</t>
  </si>
  <si>
    <t>KALKIG</t>
  </si>
  <si>
    <t>MUECKEN</t>
  </si>
  <si>
    <t>KANTENRISSE</t>
  </si>
  <si>
    <t>VERTIEFUNGEN (EMPREINTE;CREUX)</t>
  </si>
  <si>
    <t>ENDE KRUMM</t>
  </si>
  <si>
    <t>STEG AUS MITTE</t>
  </si>
  <si>
    <t>LOCH IM STEG</t>
  </si>
  <si>
    <t>NICHT RICHTBARE WELLEN</t>
  </si>
  <si>
    <t>FLANSH NICHT VOLL</t>
  </si>
  <si>
    <t>VERWALZT/WRACK</t>
  </si>
  <si>
    <t>AUSSER WINKEL GEDRUECKT</t>
  </si>
  <si>
    <t>WINDSCHIEF</t>
  </si>
  <si>
    <t>BEULEN</t>
  </si>
  <si>
    <t>NICHT RICHTBARE KNICKE IM FLANSH</t>
  </si>
  <si>
    <t>KOPF/ FUSS ENDE (EPAIS, AILE INF,60MM</t>
  </si>
  <si>
    <t>UNTERLAENGE (LANGUE SURN POUTRES HE)</t>
  </si>
  <si>
    <t>QUALITAET</t>
  </si>
  <si>
    <t>UEBERLAENGE (SURLONGUEUR)</t>
  </si>
  <si>
    <t>EINGEWALZTER ZUNDER</t>
  </si>
  <si>
    <t>MATERIAL ZU KALT</t>
  </si>
  <si>
    <t>UEBERWALZUNG (HOLLANDIA FEHLER)</t>
  </si>
  <si>
    <t>SCHLECHTER SAEGESCHNITT</t>
  </si>
  <si>
    <t>UEBERWALZUNG (REPLIURE PAILLE)</t>
  </si>
  <si>
    <t>TROU AILE JUMBO</t>
  </si>
  <si>
    <t>TOLERANZ HOEHE</t>
  </si>
  <si>
    <t>TOLERANZ BREITE</t>
  </si>
  <si>
    <t>TOLERANZ FLANSCH DICKE</t>
  </si>
  <si>
    <t>TOLERANZ STEG DICKE</t>
  </si>
  <si>
    <t>TOLERANZ GEWICHT</t>
  </si>
  <si>
    <t>TOLERANZ LAENGE</t>
  </si>
  <si>
    <t>KOPF/FUSS END JUéBO (LANGUE POUTRES HD EPAIS AILE SUP 60MM</t>
  </si>
  <si>
    <t xml:space="preserve">EXTR COURBEE REDRESSABLE </t>
  </si>
  <si>
    <t>MEULER BORD AILES</t>
  </si>
  <si>
    <t>RECHARGER BOURRELETS HZ PAR SOUDAGE</t>
  </si>
  <si>
    <t>DEFAUT DE DRESSAGE</t>
  </si>
  <si>
    <t>RICHTBARE KNICKE IM FLANSCH</t>
  </si>
  <si>
    <t>RICHTBARE WELLEN</t>
  </si>
  <si>
    <t>EMPREINTES NON A REPARER</t>
  </si>
  <si>
    <t>AILE NON REMPLI A REPARER</t>
  </si>
  <si>
    <t>FISSURES TRANS AILE SELECTIV COOLNG</t>
  </si>
  <si>
    <t>OXYCOUPER BOURRELETS HZ (BAVUE SCIE HZ)</t>
  </si>
  <si>
    <t>NICHT RICHTBARER STEGKNICK AM H-ENDE</t>
  </si>
  <si>
    <t>AME BOMBEE</t>
  </si>
  <si>
    <t>NACHRICHTEN DU AU RETOUR DU PARC</t>
  </si>
  <si>
    <t>A DECOUPER (SURLONGUEUR)</t>
  </si>
  <si>
    <t>h MITRAILLE DESTINEE AU PREL. EPROUV.</t>
  </si>
  <si>
    <t>ECHATILLON SECTIOBN ENTIERE</t>
  </si>
  <si>
    <t>MAUVAISE LONGUEUR PLANIFIE</t>
  </si>
  <si>
    <t>MITRAILLE PARACHEVEMENT</t>
  </si>
  <si>
    <t>DECOUPE DES BARRES COMBINEES</t>
  </si>
  <si>
    <t>PROCEDURES TM NON RESPECTEES</t>
  </si>
  <si>
    <t>COULEE DOUTEUSE LINGOT GENERE SCIE</t>
  </si>
  <si>
    <t xml:space="preserve"> EINGEWALZTER ZUNDER NON A REPARER</t>
  </si>
  <si>
    <t xml:space="preserve">DEBLOQUAGE H RESERVEES PAR EXTRAIT </t>
  </si>
  <si>
    <t>CONTROLE REFUSE (US,SURF,OU DIMEN)</t>
  </si>
  <si>
    <t>RECEPTION REFUSEE</t>
  </si>
  <si>
    <t>PARACHEVEMENT/ REC,PARACH, REFUSEE</t>
  </si>
  <si>
    <t>CHARGEMENT URGENT, MIS EN STOCK NECESSAIRE</t>
  </si>
  <si>
    <t>H NON TROUVEE CHARGEMENT URGENT</t>
  </si>
  <si>
    <t>POUTRELLE AVEC ECHATILLON QST</t>
  </si>
  <si>
    <t>CONTROLE DIMENSIONNEL A EFFECTUER</t>
  </si>
  <si>
    <t>HOCHKANT KRUMM      AILE</t>
  </si>
  <si>
    <t>FLACHKANT KRUMM     CREUX DANS L'AILE</t>
  </si>
  <si>
    <t>MITRAILLE ESSAI QST</t>
  </si>
  <si>
    <t>H DE TROP SUR COMMANDE (NB , POIDS)</t>
  </si>
  <si>
    <t>LONGUEUR DIFERENTE</t>
  </si>
  <si>
    <t>NUANCE DIFFERENTE</t>
  </si>
  <si>
    <t>PROFIL, TYPE,PCRT DIFFERENT</t>
  </si>
  <si>
    <t>REPARATION PAR SOUDAGE INTERDITE</t>
  </si>
  <si>
    <t>COMMANDE ELIMINEE PAR SERV.COMM.</t>
  </si>
  <si>
    <t>MITRAILLE PAR GQ</t>
  </si>
  <si>
    <t>LAENGSLINIEN BB</t>
  </si>
  <si>
    <t>ENFOURNEMENT FROID</t>
  </si>
  <si>
    <t>POIDS LINGOT</t>
  </si>
  <si>
    <t>LONGUEUR BARRE MERE</t>
  </si>
  <si>
    <t>DEFAUT</t>
  </si>
  <si>
    <t xml:space="preserve">PROFIL, TYPE EPUISE </t>
  </si>
  <si>
    <t>NUANCE EPUISEE</t>
  </si>
  <si>
    <t>RESERVES</t>
  </si>
  <si>
    <t>NACHFRAGEAUSZUG</t>
  </si>
  <si>
    <t>QST</t>
  </si>
  <si>
    <t>TOLERANZ HOEHE NON A REPARER</t>
  </si>
  <si>
    <t>TOLERANZ BREITE NON A REPARER</t>
  </si>
  <si>
    <t>TOLERANZ FLANSCH DICKE NON A REPARER</t>
  </si>
  <si>
    <t>TOLERANZ STEG DICKE NON A REPARER</t>
  </si>
  <si>
    <t>TOLERANZ GEWICHT NON A REPARER</t>
  </si>
  <si>
    <t>NON INSPECTEE AUX SECONDAAIRES</t>
  </si>
  <si>
    <t>STEG AUS MITTE NON A REPARER</t>
  </si>
  <si>
    <t>INSPECTION SPECIALE</t>
  </si>
  <si>
    <t>COMMANDE IMPORTANTE (URGENCE 70)</t>
  </si>
  <si>
    <t>LAMINAGE</t>
  </si>
  <si>
    <t>EX PARA</t>
  </si>
  <si>
    <t>TOTAL HEURES PRÉVUES</t>
  </si>
  <si>
    <t>Taux horaire (€) :</t>
  </si>
  <si>
    <t>LBB (€/T)</t>
  </si>
  <si>
    <t>Nb d'heures prévues par le para</t>
  </si>
  <si>
    <t>Nb d'heures vendues par ES</t>
  </si>
  <si>
    <t>8/40=0,2</t>
  </si>
  <si>
    <t>8/32=0,25</t>
  </si>
  <si>
    <t>8/20=0,4</t>
  </si>
  <si>
    <t>ex: 1,8m x 0,4 x 3passes = 2,16h</t>
  </si>
  <si>
    <t>HEM 1</t>
  </si>
  <si>
    <t>HEM 2</t>
  </si>
  <si>
    <t>HEM 3</t>
  </si>
  <si>
    <t>HEM 4</t>
  </si>
  <si>
    <t>HEM 5</t>
  </si>
  <si>
    <t>HEM 6</t>
  </si>
  <si>
    <t>HEM 7</t>
  </si>
  <si>
    <t>HEM 8</t>
  </si>
  <si>
    <t>HEM 9</t>
  </si>
  <si>
    <t>HEM 10</t>
  </si>
  <si>
    <t>HEM 11</t>
  </si>
  <si>
    <t>HEM 12</t>
  </si>
  <si>
    <t>HEM 13</t>
  </si>
  <si>
    <t>HEM 14</t>
  </si>
  <si>
    <t>HEM 15</t>
  </si>
  <si>
    <t>HEM 16</t>
  </si>
  <si>
    <t>HEM 17</t>
  </si>
  <si>
    <t>HEM 18</t>
  </si>
  <si>
    <t>HEM 19</t>
  </si>
  <si>
    <t>HEM 20</t>
  </si>
  <si>
    <t>HEM 21</t>
  </si>
  <si>
    <t>HEM 22</t>
  </si>
  <si>
    <t>HEM 23</t>
  </si>
  <si>
    <t>HEM 24</t>
  </si>
  <si>
    <t>HEM 25</t>
  </si>
  <si>
    <t>HEM 26</t>
  </si>
  <si>
    <t>HEM 27</t>
  </si>
  <si>
    <t>HEM 28</t>
  </si>
  <si>
    <t>HEM 29</t>
  </si>
  <si>
    <t>HEM 30</t>
  </si>
  <si>
    <t>HEM 31</t>
  </si>
  <si>
    <t>HEM 32</t>
  </si>
  <si>
    <t>HEM 33</t>
  </si>
  <si>
    <t>HEM 34</t>
  </si>
  <si>
    <t>HEM 35</t>
  </si>
  <si>
    <t>HEM 36</t>
  </si>
  <si>
    <t>HEM 37</t>
  </si>
  <si>
    <t>HEM 38</t>
  </si>
  <si>
    <t>HEM 39</t>
  </si>
  <si>
    <t>HEM 40</t>
  </si>
  <si>
    <t>HEM 41</t>
  </si>
  <si>
    <t>HEM 42</t>
  </si>
  <si>
    <t>HEM 43</t>
  </si>
  <si>
    <t>HEM 44</t>
  </si>
  <si>
    <t>HEM 45</t>
  </si>
  <si>
    <t>HEM 46</t>
  </si>
  <si>
    <t>HEM 47</t>
  </si>
  <si>
    <t>HEM 48</t>
  </si>
  <si>
    <t>HEM 49</t>
  </si>
  <si>
    <t>HEM 50</t>
  </si>
  <si>
    <t>HEM 51</t>
  </si>
  <si>
    <t>HEM 52</t>
  </si>
  <si>
    <t>HEM 53</t>
  </si>
  <si>
    <t>HEM 54</t>
  </si>
  <si>
    <t>HEM 55</t>
  </si>
  <si>
    <t>HEM 56</t>
  </si>
  <si>
    <t>HEM 57</t>
  </si>
  <si>
    <t>HEM 58</t>
  </si>
  <si>
    <t>HEM 59</t>
  </si>
  <si>
    <t>HEM 60</t>
  </si>
  <si>
    <t>HEM 61</t>
  </si>
  <si>
    <t>HEM 62</t>
  </si>
  <si>
    <t>HEM 63</t>
  </si>
  <si>
    <t>HEM 64</t>
  </si>
  <si>
    <t>HEM 65</t>
  </si>
  <si>
    <t>HEM 66</t>
  </si>
  <si>
    <t>HEM 67</t>
  </si>
  <si>
    <t>HEM 68</t>
  </si>
  <si>
    <t>HEM 69</t>
  </si>
  <si>
    <t>HEM 70</t>
  </si>
  <si>
    <t>HEM 71</t>
  </si>
  <si>
    <t>HEM 72</t>
  </si>
  <si>
    <t>HEM 73</t>
  </si>
  <si>
    <t>HEM 74</t>
  </si>
  <si>
    <t>HEM 75</t>
  </si>
  <si>
    <t>HEM 76</t>
  </si>
  <si>
    <t>HEM 77</t>
  </si>
  <si>
    <t>HEM 78</t>
  </si>
  <si>
    <t>HEM 79</t>
  </si>
  <si>
    <t>HEM 80</t>
  </si>
  <si>
    <t>HEM 81</t>
  </si>
  <si>
    <t>HEM 82</t>
  </si>
  <si>
    <t>HEM 83</t>
  </si>
  <si>
    <t>HEM 84</t>
  </si>
  <si>
    <t>HEM 85</t>
  </si>
  <si>
    <t>HEM 86</t>
  </si>
  <si>
    <t>HEM 87</t>
  </si>
  <si>
    <t>HEM 88</t>
  </si>
  <si>
    <t>HEM 89</t>
  </si>
  <si>
    <t>HEM 90</t>
  </si>
  <si>
    <t>HEM 91</t>
  </si>
  <si>
    <t>HEM 92</t>
  </si>
  <si>
    <t>HEM 93</t>
  </si>
  <si>
    <t>HEM 94</t>
  </si>
  <si>
    <t>HEM 95</t>
  </si>
  <si>
    <t>HEM 96</t>
  </si>
  <si>
    <t>HEM 97</t>
  </si>
  <si>
    <t>HEM 98</t>
  </si>
  <si>
    <t>HEM 99</t>
  </si>
  <si>
    <t>HEM 100</t>
  </si>
  <si>
    <t>HEM 101</t>
  </si>
  <si>
    <t>HEM 102</t>
  </si>
  <si>
    <t>HEM 103</t>
  </si>
  <si>
    <t>HEM 104</t>
  </si>
  <si>
    <t>HEM 105</t>
  </si>
  <si>
    <t>HEM 106</t>
  </si>
  <si>
    <t>HEM 107</t>
  </si>
  <si>
    <t>HEM 108</t>
  </si>
  <si>
    <t>HEM 109</t>
  </si>
  <si>
    <t>HEM 110</t>
  </si>
  <si>
    <t>HEM 111</t>
  </si>
  <si>
    <t>HEM 112</t>
  </si>
  <si>
    <t>HEM 113</t>
  </si>
  <si>
    <t>HEM 114</t>
  </si>
  <si>
    <t>HEM 115</t>
  </si>
  <si>
    <t>HEM 116</t>
  </si>
  <si>
    <t>HEM 117</t>
  </si>
  <si>
    <t>HEM 118</t>
  </si>
  <si>
    <t>HEM 119</t>
  </si>
  <si>
    <t>HEM 120</t>
  </si>
  <si>
    <t>HEM 121</t>
  </si>
  <si>
    <t>HEM 122</t>
  </si>
  <si>
    <t>HEM 123</t>
  </si>
  <si>
    <t>HEM 124</t>
  </si>
  <si>
    <t>HEM 125</t>
  </si>
  <si>
    <t>HEM 126</t>
  </si>
  <si>
    <t>HEM 127</t>
  </si>
  <si>
    <t>HEM 128</t>
  </si>
  <si>
    <t>HEM 129</t>
  </si>
  <si>
    <t>HEM 130</t>
  </si>
  <si>
    <t>HEM 131</t>
  </si>
  <si>
    <t>HEM 132</t>
  </si>
  <si>
    <t>HEM 133</t>
  </si>
  <si>
    <t>HEM 134</t>
  </si>
  <si>
    <t>HEM 135</t>
  </si>
  <si>
    <t>HEM 136</t>
  </si>
  <si>
    <t>HEM 137</t>
  </si>
  <si>
    <t>HEM 138</t>
  </si>
  <si>
    <t>HEM 139</t>
  </si>
  <si>
    <t>HEM 140</t>
  </si>
  <si>
    <t>HEM 141</t>
  </si>
  <si>
    <t>HEM 142</t>
  </si>
  <si>
    <t>HEM 143</t>
  </si>
  <si>
    <t>HEM 144</t>
  </si>
  <si>
    <t>HEM 145</t>
  </si>
  <si>
    <t>HEM 146</t>
  </si>
  <si>
    <t>HEM 147</t>
  </si>
  <si>
    <t>HEM 148</t>
  </si>
  <si>
    <t>HEM 149</t>
  </si>
  <si>
    <t>HEM 150</t>
  </si>
  <si>
    <t>HEM 151</t>
  </si>
  <si>
    <t>HEM 152</t>
  </si>
  <si>
    <t>HEM 153</t>
  </si>
  <si>
    <t>HEM 154</t>
  </si>
  <si>
    <t>HEM 155</t>
  </si>
  <si>
    <t>HEM 156</t>
  </si>
  <si>
    <t>HEM 157</t>
  </si>
  <si>
    <t>HEM 158</t>
  </si>
  <si>
    <t>HEM 159</t>
  </si>
  <si>
    <t>HEM 160</t>
  </si>
  <si>
    <t>HEM 161</t>
  </si>
  <si>
    <t>HEM 162</t>
  </si>
  <si>
    <t>HEM 163</t>
  </si>
  <si>
    <t>HEM 164</t>
  </si>
  <si>
    <t>HEM 165</t>
  </si>
  <si>
    <t>HEM 166</t>
  </si>
  <si>
    <t>HEM 167</t>
  </si>
  <si>
    <t>HEM 168</t>
  </si>
  <si>
    <t>HEM 169</t>
  </si>
  <si>
    <t>HEM 170</t>
  </si>
  <si>
    <t>HEM 171</t>
  </si>
  <si>
    <t>HEM 172</t>
  </si>
  <si>
    <t>HEM 173</t>
  </si>
  <si>
    <t>HEM 174</t>
  </si>
  <si>
    <t>HEM 175</t>
  </si>
  <si>
    <t>HEM 176</t>
  </si>
  <si>
    <t>HEM 177</t>
  </si>
  <si>
    <t>HEM 178</t>
  </si>
  <si>
    <t>HEM 179</t>
  </si>
  <si>
    <t>HEM 180</t>
  </si>
  <si>
    <t>HEM 181</t>
  </si>
  <si>
    <t>HEM 182</t>
  </si>
  <si>
    <t>HEM 183</t>
  </si>
  <si>
    <t>HEM 184</t>
  </si>
  <si>
    <t>HEM 185</t>
  </si>
  <si>
    <t>HEM 186</t>
  </si>
  <si>
    <t>HEM 187</t>
  </si>
  <si>
    <t>HEM 188</t>
  </si>
  <si>
    <t>HEM 189</t>
  </si>
  <si>
    <t>HEM 190</t>
  </si>
  <si>
    <t>HEM 191</t>
  </si>
  <si>
    <t>HEM 192</t>
  </si>
  <si>
    <t>HEM 193</t>
  </si>
  <si>
    <t>HEM 194</t>
  </si>
  <si>
    <t>HEM 195</t>
  </si>
  <si>
    <t>HEM 196</t>
  </si>
  <si>
    <t>HEM 197</t>
  </si>
  <si>
    <t>HEM 198</t>
  </si>
  <si>
    <t>HEM 199</t>
  </si>
  <si>
    <t>HEM 200</t>
  </si>
  <si>
    <t>LISTE POUR VERIFICATION DE FORMULES</t>
  </si>
  <si>
    <t>MONTAGE</t>
  </si>
  <si>
    <t>A BLANC</t>
  </si>
  <si>
    <t>FOR. NUM</t>
  </si>
  <si>
    <t>1.2 à 1.4kg/h</t>
  </si>
  <si>
    <t>V.T.</t>
  </si>
  <si>
    <t>P.T.</t>
  </si>
  <si>
    <t>M.T.</t>
  </si>
  <si>
    <t>U.S.</t>
  </si>
  <si>
    <t>Hacki</t>
  </si>
  <si>
    <t>Piet</t>
  </si>
  <si>
    <t>Mike</t>
  </si>
  <si>
    <t>VT2</t>
  </si>
  <si>
    <t>PT2</t>
  </si>
  <si>
    <t>MT2</t>
  </si>
  <si>
    <t>UT2</t>
  </si>
  <si>
    <t>UT1</t>
  </si>
  <si>
    <t>-</t>
  </si>
  <si>
    <t>FOR. MAN</t>
  </si>
  <si>
    <t>+/-4mm</t>
  </si>
  <si>
    <t>+/-5mm</t>
  </si>
  <si>
    <t>DOUBLE DRESSAGE + ÉQUERRAGE</t>
  </si>
  <si>
    <t>TOLÉRANCES RÉDUITES 0.7MM/M</t>
  </si>
  <si>
    <t>MACHINE: PRESSE NR</t>
  </si>
  <si>
    <t>DOUBLE</t>
  </si>
  <si>
    <t>DRESSAGE</t>
  </si>
  <si>
    <t>+</t>
  </si>
  <si>
    <t>ÉQUERRAGE</t>
  </si>
  <si>
    <t>Schrag soll</t>
  </si>
  <si>
    <t>Schrag ist</t>
  </si>
  <si>
    <t>H =</t>
  </si>
  <si>
    <t>FORMULE</t>
  </si>
  <si>
    <t>a=9</t>
  </si>
  <si>
    <t>a=11</t>
  </si>
  <si>
    <t>a=13</t>
  </si>
  <si>
    <t>a=17</t>
  </si>
  <si>
    <t>Critère d'acceptation EN 1090-2 Tab. B.6</t>
  </si>
  <si>
    <t>Akzeptanzkriterien nach EN 1090-2 Tab. B.6</t>
  </si>
  <si>
    <t>Acceptance according to EN1090-2 Tab. B.6</t>
  </si>
  <si>
    <t>Przyjęcie wg EN 1090-2 stół B.6</t>
  </si>
  <si>
    <t>Critère d'acceptation EN 1090-2 Tab. B.8</t>
  </si>
  <si>
    <t>Akzeptanzkriterien nach EN 1090-2 Tab. B.8</t>
  </si>
  <si>
    <t>Acceptance according to EN1090-2 Tab. B.8</t>
  </si>
  <si>
    <t>Przyjęcie wg EN 1090-2 stół B.8</t>
  </si>
  <si>
    <t>Tab B8 C1</t>
  </si>
  <si>
    <t>+/-3</t>
  </si>
  <si>
    <t>Tab B8 C2</t>
  </si>
  <si>
    <t>SCIE 2 BIAIS VÉ LG DIFFERENTES</t>
  </si>
  <si>
    <t>PAR-PREP-001-1E</t>
  </si>
  <si>
    <t>PRESSE (PRES)</t>
  </si>
  <si>
    <t>PRESSE (PRESSE)</t>
  </si>
  <si>
    <t>PAR-PREP-001-3F</t>
  </si>
  <si>
    <t>PRESSE (PRESSE décalé)</t>
  </si>
  <si>
    <t>PAR-PREP-001-3G</t>
  </si>
  <si>
    <t>FC-POS CALES</t>
  </si>
  <si>
    <t>FC-POS 5 CALES</t>
  </si>
  <si>
    <t>FC-POS 5 RAIDISSEURS</t>
  </si>
  <si>
    <t>PAR-PREP-001-6E</t>
  </si>
  <si>
    <t>FC-POS 7 RAIDISSEURS</t>
  </si>
  <si>
    <t>PAR-PREP-001-6F</t>
  </si>
  <si>
    <t>FC-GOUJONS</t>
  </si>
  <si>
    <t>ROBOT SNCF (T1)</t>
  </si>
  <si>
    <t>ROBOT SNCF (T2)</t>
  </si>
  <si>
    <t>PAR-PREP-001-9C</t>
  </si>
  <si>
    <t>ROBOT SNCF (T3)</t>
  </si>
  <si>
    <t>PAR-PREP-001-9D</t>
  </si>
  <si>
    <t>ROBOT EQUERRE</t>
  </si>
  <si>
    <t>ROBOT GRUGEAGE</t>
  </si>
  <si>
    <t>REDRESSAGE (2 AXES + EQUERRAGE)</t>
  </si>
  <si>
    <t>PAR-PREP-001-9B</t>
  </si>
  <si>
    <t>PAR-PREP-001-9E</t>
  </si>
  <si>
    <t>PAR-PREP-001-9F</t>
  </si>
  <si>
    <t>PAR-PREP-001-6G</t>
  </si>
  <si>
    <t>PAR-PREP-001-8B</t>
  </si>
  <si>
    <t>CONTRÔLE DE</t>
  </si>
  <si>
    <t>L'ÉTAT DE</t>
  </si>
  <si>
    <t>SURFACE ET</t>
  </si>
  <si>
    <t xml:space="preserve">ENVOYER EN </t>
  </si>
  <si>
    <t>RÉPARATION</t>
  </si>
  <si>
    <t xml:space="preserve">SI </t>
  </si>
  <si>
    <t>NÉCESSAIRE</t>
  </si>
  <si>
    <t>2 bouts</t>
  </si>
  <si>
    <t>W360x410x421</t>
  </si>
  <si>
    <t>W360x410x463</t>
  </si>
  <si>
    <t>W360x410x509</t>
  </si>
  <si>
    <t>W360x410x551</t>
  </si>
  <si>
    <t>W360x410x592</t>
  </si>
  <si>
    <t>W360x410x1086</t>
  </si>
  <si>
    <t>W360x410x1202</t>
  </si>
  <si>
    <t>W360x410x1299</t>
  </si>
  <si>
    <t>W360x410x634</t>
  </si>
  <si>
    <t>W360x410x677</t>
  </si>
  <si>
    <t>W360x410x744</t>
  </si>
  <si>
    <t>W360x410x818</t>
  </si>
  <si>
    <t>W360x410x900</t>
  </si>
  <si>
    <t>W14x16</t>
  </si>
  <si>
    <t>HEA-HEB-HEM</t>
  </si>
  <si>
    <t>HL</t>
  </si>
  <si>
    <t>HD360*134</t>
  </si>
  <si>
    <t>HD360*147</t>
  </si>
  <si>
    <t>HD360*162</t>
  </si>
  <si>
    <t>HD360*179</t>
  </si>
  <si>
    <t>HD360*196</t>
  </si>
  <si>
    <t>W360x371x134</t>
  </si>
  <si>
    <t>W360x371x147</t>
  </si>
  <si>
    <t>W360x371x162</t>
  </si>
  <si>
    <t>W360x371x179</t>
  </si>
  <si>
    <t>W360x371x196</t>
  </si>
  <si>
    <t>HE x poids</t>
  </si>
  <si>
    <t>Temps pour 1 barre</t>
  </si>
  <si>
    <t>W920x420x344</t>
  </si>
  <si>
    <t>HL 920 x 344</t>
  </si>
  <si>
    <t>HL 920 x 368</t>
  </si>
  <si>
    <t>HL 920 x 390</t>
  </si>
  <si>
    <t>HL 920 x 420</t>
  </si>
  <si>
    <t>HL 920 x 449</t>
  </si>
  <si>
    <t>HL 920 x 491</t>
  </si>
  <si>
    <t>HL 920 x 537</t>
  </si>
  <si>
    <t>HL 920 x 588</t>
  </si>
  <si>
    <t>HL 920 x 656</t>
  </si>
  <si>
    <t>HL 920 x 725</t>
  </si>
  <si>
    <t>HL 920 x 787</t>
  </si>
  <si>
    <t>W920x420x970</t>
  </si>
  <si>
    <t>HL 920 x 970</t>
  </si>
  <si>
    <t>HL 920 x 1077</t>
  </si>
  <si>
    <t>HL 920 x 1194</t>
  </si>
  <si>
    <t>HL 920 x 1269</t>
  </si>
  <si>
    <t>HL 920 x 1377</t>
  </si>
  <si>
    <t>W920x420x368</t>
  </si>
  <si>
    <t>W920x420x390</t>
  </si>
  <si>
    <t>W920x420x420</t>
  </si>
  <si>
    <t>W920x420x449</t>
  </si>
  <si>
    <t>W920x420x491</t>
  </si>
  <si>
    <t>W920x420x537</t>
  </si>
  <si>
    <t>W920x420x588</t>
  </si>
  <si>
    <t>W920x420x656</t>
  </si>
  <si>
    <t>W920x420x725</t>
  </si>
  <si>
    <t>W920x420x787</t>
  </si>
  <si>
    <t>W920x420x1077</t>
  </si>
  <si>
    <t>W920x420x1194</t>
  </si>
  <si>
    <t>W920x420x1269</t>
  </si>
  <si>
    <t>W920x420x1377</t>
  </si>
  <si>
    <t>HL 1000 x 976</t>
  </si>
  <si>
    <t>HL 1000 x 443</t>
  </si>
  <si>
    <t>HL 1000 x 483</t>
  </si>
  <si>
    <t>HL 1000 x 539</t>
  </si>
  <si>
    <t>HL 1000 x 591</t>
  </si>
  <si>
    <t>W360x410x187</t>
  </si>
  <si>
    <t>W360x410x216</t>
  </si>
  <si>
    <t>W360x410x237</t>
  </si>
  <si>
    <t>W360x410x262</t>
  </si>
  <si>
    <t>W360x410x287</t>
  </si>
  <si>
    <t>W360x410x314</t>
  </si>
  <si>
    <t>W360x410x347</t>
  </si>
  <si>
    <t>W360x410x382</t>
  </si>
  <si>
    <t>COUPES COMBINÉES</t>
  </si>
  <si>
    <t>W36x16,5</t>
  </si>
  <si>
    <t>HD 360</t>
  </si>
  <si>
    <t>HD 400</t>
  </si>
  <si>
    <t>HL 920</t>
  </si>
  <si>
    <t>OXY 90°</t>
  </si>
  <si>
    <t>CHANFREIN SNCF</t>
  </si>
  <si>
    <t>SKANSKA OU WIP</t>
  </si>
  <si>
    <t>PREP CHANFREIN HD</t>
  </si>
  <si>
    <t>HEA+B+M</t>
  </si>
  <si>
    <t>HD</t>
  </si>
  <si>
    <t>Voici les heures  pour les HD400*421 et HD400*509</t>
  </si>
  <si>
    <t>2 BTS &gt; 30m</t>
  </si>
  <si>
    <t>Cintrage 1.5 heures/poutre</t>
  </si>
  <si>
    <t>200-300</t>
  </si>
  <si>
    <t>Robot chanfreins et mise à longueur 2,5 heures/poutre</t>
  </si>
  <si>
    <t>Meulage chanfreins 2,5 heures/poutre</t>
  </si>
  <si>
    <t>400-500</t>
  </si>
  <si>
    <t>Heures pour HD400*818</t>
  </si>
  <si>
    <t>600-700</t>
  </si>
  <si>
    <t>Cintrage 2 heures/poutre</t>
  </si>
  <si>
    <t>Robot chanfreins et mise à longueur 3 heures/poutre</t>
  </si>
  <si>
    <t>800-900</t>
  </si>
  <si>
    <t>Meulage chanfreins 3 heures/poutre</t>
  </si>
  <si>
    <t>1000-1100</t>
  </si>
  <si>
    <t>Pour les fers T</t>
  </si>
  <si>
    <t>Oxycoupage 4 heures/poutre</t>
  </si>
  <si>
    <t>OXY TROUS OBLONGS</t>
  </si>
  <si>
    <t>Redressage 3 heures pour  2 fers T</t>
  </si>
  <si>
    <t>Coef</t>
  </si>
  <si>
    <t>Temps total</t>
  </si>
  <si>
    <t>HEA-B</t>
  </si>
  <si>
    <t>ép 8 à 19mm</t>
  </si>
  <si>
    <t>R. Biever le 22-01-19</t>
  </si>
  <si>
    <t>ép 21mm</t>
  </si>
  <si>
    <t>Voici les heures pour le HD400*1299</t>
  </si>
  <si>
    <t>4 heures pour le cintrage et 8 heures pour l’oxycoupage d’une barre</t>
  </si>
  <si>
    <t>8 heures pour oxycouper un fers T</t>
  </si>
  <si>
    <t>4 heures pour redresser 2 T</t>
  </si>
  <si>
    <t>4 heures pour cintrer une poutre arche</t>
  </si>
  <si>
    <t>8 heures pour la préparation chanfrein d’ une poutre arche avec mise à longueur</t>
  </si>
  <si>
    <t>R. Biever le 30-01-19</t>
  </si>
  <si>
    <t>HD 320</t>
  </si>
  <si>
    <t>HD320*245</t>
  </si>
  <si>
    <t>idem HEM300</t>
  </si>
  <si>
    <t>HD320*300</t>
  </si>
  <si>
    <t>MACHINE:  ULTRASCHALL</t>
  </si>
  <si>
    <t>CONTRÔLE</t>
  </si>
  <si>
    <t>ULTRA SON</t>
  </si>
  <si>
    <t>MACHINE: CONTRÔLE SURFACE</t>
  </si>
  <si>
    <t>CONTRÔLE ETAT</t>
  </si>
  <si>
    <t>DE SURFACE</t>
  </si>
  <si>
    <t>ET RÉPARATION</t>
  </si>
  <si>
    <t>WOLFFKRAN</t>
  </si>
  <si>
    <t>ROBOT 3 barres par poste</t>
  </si>
  <si>
    <t>MEULAGE 1h par barre</t>
  </si>
  <si>
    <t>F577 SCIAGE BARRE DE SCHROTT</t>
  </si>
  <si>
    <t>U.S. REPARATUR</t>
  </si>
  <si>
    <t>finie</t>
  </si>
  <si>
    <t>MACHINE: U.S. ET REPARATION</t>
  </si>
  <si>
    <t xml:space="preserve">CONTRÔLE </t>
  </si>
  <si>
    <t>GÉOMÉTRIQUE</t>
  </si>
  <si>
    <t>DIMENSIONNEL</t>
  </si>
  <si>
    <t>ET</t>
  </si>
  <si>
    <t>MACHINE: CONTRÔLE DIMENSIONNEL</t>
  </si>
  <si>
    <t>Version</t>
  </si>
  <si>
    <t>2020-3</t>
  </si>
  <si>
    <t>Series</t>
  </si>
  <si>
    <t>Designation</t>
  </si>
  <si>
    <t>Steel grades</t>
  </si>
  <si>
    <t>Delivery conditions</t>
  </si>
  <si>
    <t>Section properties</t>
  </si>
  <si>
    <t>Classification EN 1993-1-1</t>
  </si>
  <si>
    <t>Section factors Ap/V</t>
  </si>
  <si>
    <t>Standards</t>
  </si>
  <si>
    <t>Software availability</t>
  </si>
  <si>
    <t>Dimensions: EN 10365:2017
Tolerances: EN 10034:1993
Surface condition: EN 10163-3:2004, class C, subclass 1</t>
  </si>
  <si>
    <t>hi</t>
  </si>
  <si>
    <t>d</t>
  </si>
  <si>
    <t>AL</t>
  </si>
  <si>
    <t>AG</t>
  </si>
  <si>
    <t>S 500</t>
  </si>
  <si>
    <t>Iy</t>
  </si>
  <si>
    <t>Wel.y</t>
  </si>
  <si>
    <t>Wpl.y</t>
  </si>
  <si>
    <t>iy</t>
  </si>
  <si>
    <t>Avz</t>
  </si>
  <si>
    <t>Iz</t>
  </si>
  <si>
    <t>Wel.z</t>
  </si>
  <si>
    <t>Wpl.z</t>
  </si>
  <si>
    <t xml:space="preserve"> iz</t>
  </si>
  <si>
    <t>Ss</t>
  </si>
  <si>
    <t>It</t>
  </si>
  <si>
    <t>Iw</t>
  </si>
  <si>
    <t>Pure bending yy</t>
  </si>
  <si>
    <t>Pure compression</t>
  </si>
  <si>
    <t>Contour encasement</t>
  </si>
  <si>
    <t>Hollow encasement</t>
  </si>
  <si>
    <t>EN 10025-2</t>
  </si>
  <si>
    <t>EN 10025-4</t>
  </si>
  <si>
    <t>Arcorox
EN10025-5</t>
  </si>
  <si>
    <t>HISTAR 355 &amp; 460
(/L)</t>
  </si>
  <si>
    <t>EN 10225-2</t>
  </si>
  <si>
    <t>EN10273</t>
  </si>
  <si>
    <t>A572 / A709 / A992</t>
  </si>
  <si>
    <t>A913</t>
  </si>
  <si>
    <t>A588</t>
  </si>
  <si>
    <t>Fritenar 355</t>
  </si>
  <si>
    <t>GOST 535-2005
GOST 19281-89</t>
  </si>
  <si>
    <t>CSA
G40-21-04</t>
  </si>
  <si>
    <t>section with minimum order: 40t per section and grade or upon agreement.</t>
  </si>
  <si>
    <t>Minimum tonnage and delivery conditions upon agreement</t>
  </si>
  <si>
    <t>Dimensions: AM Standard</t>
  </si>
  <si>
    <t>ABC</t>
  </si>
  <si>
    <t>ACB+</t>
  </si>
  <si>
    <t>Acobri</t>
  </si>
  <si>
    <t>Angelina</t>
  </si>
  <si>
    <t>Portal+</t>
  </si>
  <si>
    <t>A3C</t>
  </si>
  <si>
    <t>ACP</t>
  </si>
  <si>
    <t>INERD</t>
  </si>
  <si>
    <t>ACoP</t>
  </si>
  <si>
    <t>CoP2</t>
  </si>
  <si>
    <t>MACS+</t>
  </si>
  <si>
    <t>Ozone</t>
  </si>
  <si>
    <t>LUCA</t>
  </si>
  <si>
    <t>m2/m</t>
  </si>
  <si>
    <t xml:space="preserve"> m2/t</t>
  </si>
  <si>
    <t>JR/J0/J2/K2</t>
  </si>
  <si>
    <t>M</t>
  </si>
  <si>
    <t>ML</t>
  </si>
  <si>
    <t>Arcorox &amp; 16Mo3</t>
  </si>
  <si>
    <t>MO / MLO / ML1O</t>
  </si>
  <si>
    <t>J0W/J2W/K2W</t>
  </si>
  <si>
    <t>MLO / ML1O</t>
  </si>
  <si>
    <t>J0 / M</t>
  </si>
  <si>
    <t xml:space="preserve">cm4 </t>
  </si>
  <si>
    <t>cm3</t>
  </si>
  <si>
    <t>cm</t>
  </si>
  <si>
    <t>cm6</t>
  </si>
  <si>
    <t xml:space="preserve"> 3 faces</t>
  </si>
  <si>
    <t>4 faces</t>
  </si>
  <si>
    <t>S235 to S355
(JR/J0/J2/K2)</t>
  </si>
  <si>
    <t>S460
(JR/J0/J2/K2)</t>
  </si>
  <si>
    <t>S500
(J0)</t>
  </si>
  <si>
    <t>S275 to S355
(M/ML)</t>
  </si>
  <si>
    <t>S420
(M/ML)</t>
  </si>
  <si>
    <t>S460
(M/ML)</t>
  </si>
  <si>
    <t>S500
(M)</t>
  </si>
  <si>
    <t>S355W
(J0/J2/K2)</t>
  </si>
  <si>
    <t>S460W
(J0/J2/K2)</t>
  </si>
  <si>
    <t>S355
MO/MLO/ML1O</t>
  </si>
  <si>
    <t>S460
MLO / ML1O</t>
  </si>
  <si>
    <t>16Mo3 P265GH</t>
  </si>
  <si>
    <t>Grade 36 to 55</t>
  </si>
  <si>
    <t>Grade 60</t>
  </si>
  <si>
    <t>Grade 65</t>
  </si>
  <si>
    <t>Grade 50 &amp; 65 &amp; 70</t>
  </si>
  <si>
    <t>Grade 80</t>
  </si>
  <si>
    <t>Grade B</t>
  </si>
  <si>
    <t>hauteur</t>
  </si>
  <si>
    <t>largeur</t>
  </si>
  <si>
    <t>ép.
âme</t>
  </si>
  <si>
    <t>ép.
aile</t>
  </si>
  <si>
    <t>lg 
entre
 ailes</t>
  </si>
  <si>
    <t>lg
droite
âme</t>
  </si>
  <si>
    <t>x103</t>
  </si>
  <si>
    <t>P265GH</t>
  </si>
  <si>
    <t>Parallel flange I sections</t>
  </si>
  <si>
    <t>IPE 750 x 220</t>
  </si>
  <si>
    <t>HI</t>
  </si>
  <si>
    <t>40</t>
  </si>
  <si>
    <t/>
  </si>
  <si>
    <t>IPE 750 x 134</t>
  </si>
  <si>
    <t>IPE V 600</t>
  </si>
  <si>
    <t>IPE V 550</t>
  </si>
  <si>
    <t>T</t>
  </si>
  <si>
    <t>IPE AA 550</t>
  </si>
  <si>
    <t>IPE V 500</t>
  </si>
  <si>
    <t>IPE AA 500</t>
  </si>
  <si>
    <t>IPE V 450</t>
  </si>
  <si>
    <t>IPE AA 450</t>
  </si>
  <si>
    <t>IPE V 400</t>
  </si>
  <si>
    <t>IPE AA 400</t>
  </si>
  <si>
    <t>IPE AA 360</t>
  </si>
  <si>
    <t>IPE AA 240</t>
  </si>
  <si>
    <t>IPE AA 220</t>
  </si>
  <si>
    <t>IPE AA 200</t>
  </si>
  <si>
    <t>IPE AA 180</t>
  </si>
  <si>
    <t>IPE AA 160</t>
  </si>
  <si>
    <t>IPE AA 140</t>
  </si>
  <si>
    <t>IPE AA 120</t>
  </si>
  <si>
    <t>IPE A 100</t>
  </si>
  <si>
    <t>IPE AA 100</t>
  </si>
  <si>
    <t>IPE 80</t>
  </si>
  <si>
    <t>IPE A 80</t>
  </si>
  <si>
    <t>IPE AA 80</t>
  </si>
  <si>
    <t>Wide flange beams</t>
  </si>
  <si>
    <t>HE</t>
  </si>
  <si>
    <t>HE 1000 x 584</t>
  </si>
  <si>
    <t>HE 1000 x 494</t>
  </si>
  <si>
    <t>HE 1000 x 438</t>
  </si>
  <si>
    <t>HE 1000 x 415</t>
  </si>
  <si>
    <t>HE 1000 x 249</t>
  </si>
  <si>
    <t>HE 320 C</t>
  </si>
  <si>
    <t>HE 300 C</t>
  </si>
  <si>
    <t>HE 280 C</t>
  </si>
  <si>
    <t>HE 260 C</t>
  </si>
  <si>
    <t>HE 240 C</t>
  </si>
  <si>
    <t>HE 220 C</t>
  </si>
  <si>
    <t>HE 200 C</t>
  </si>
  <si>
    <t>HE 180 C</t>
  </si>
  <si>
    <t>HE 160 C</t>
  </si>
  <si>
    <t>HE 140 C</t>
  </si>
  <si>
    <t>HE 120 C</t>
  </si>
  <si>
    <t>HE 100 C</t>
  </si>
  <si>
    <t>HE 100 A</t>
  </si>
  <si>
    <t>HE 100 AA</t>
  </si>
  <si>
    <t>Extra wide flange beams</t>
  </si>
  <si>
    <t>HL 1100 x 607</t>
  </si>
  <si>
    <t>HL 1100 x 548</t>
  </si>
  <si>
    <t>HL 1000 AA</t>
  </si>
  <si>
    <t>HLZ</t>
  </si>
  <si>
    <t>HLZ 1100 D</t>
  </si>
  <si>
    <t>HLZ 1100 C</t>
  </si>
  <si>
    <t>HLZ 1100 B</t>
  </si>
  <si>
    <t>HLZ 1100 A</t>
  </si>
  <si>
    <t>Wide flange columns</t>
  </si>
  <si>
    <t>HD 400 x 1299</t>
  </si>
  <si>
    <t>HD 400 x 1202</t>
  </si>
  <si>
    <t>HD 320 x 97,6</t>
  </si>
  <si>
    <t>HD 320 x 74,2</t>
  </si>
  <si>
    <t>HD 260 x 299</t>
  </si>
  <si>
    <t>HD 260 x 225</t>
  </si>
  <si>
    <t>HD 260 x 93,0</t>
  </si>
  <si>
    <t>HD 260 x 68,2</t>
  </si>
  <si>
    <t>HD 260 x 54,1</t>
  </si>
  <si>
    <t>Wide flange bearing piles</t>
  </si>
  <si>
    <t>HP</t>
  </si>
  <si>
    <t>UBP</t>
  </si>
  <si>
    <t>UBP 356 x 368 x 174</t>
  </si>
  <si>
    <t>UBP 356 x 368 x 152</t>
  </si>
  <si>
    <t>UBP 356 x 368 x 133</t>
  </si>
  <si>
    <t>UBP 356 x 368 x 109</t>
  </si>
  <si>
    <t>UBP 305 x 305 x 223</t>
  </si>
  <si>
    <t>UBP 305 x 305 x 186</t>
  </si>
  <si>
    <t>UBP 305 x 305 x 149</t>
  </si>
  <si>
    <t>UBP 305 x 305 x 126</t>
  </si>
  <si>
    <t>UBP 305 x 305 x 110</t>
  </si>
  <si>
    <t>UBP 305 x 305 x 95</t>
  </si>
  <si>
    <t>UBP 305 x 305 x 88</t>
  </si>
  <si>
    <t>UBP 305 x 305 x 79</t>
  </si>
  <si>
    <t>UBP 254 x 254 x 85</t>
  </si>
  <si>
    <t>UBP 254 x 254 x 71</t>
  </si>
  <si>
    <t>UBP 254 x 254 x 63</t>
  </si>
  <si>
    <t>UBP 203 x 203 x 54</t>
  </si>
  <si>
    <t>UBP 203 x 203 x 45</t>
  </si>
  <si>
    <t>Universal beams</t>
  </si>
  <si>
    <t>UB</t>
  </si>
  <si>
    <t>Dimensions: AM standard</t>
  </si>
  <si>
    <t>UB 1100 x 400 x 607</t>
  </si>
  <si>
    <t>UB 1100 x 400 x 548</t>
  </si>
  <si>
    <t>UB 1100 x 400 x 499</t>
  </si>
  <si>
    <t>UB 1100 x 400 x 433</t>
  </si>
  <si>
    <t>UB 1100 x 400 x 390</t>
  </si>
  <si>
    <t>UB 1100 x 400 x 343</t>
  </si>
  <si>
    <t>UB 1016 x 305 x 584</t>
  </si>
  <si>
    <t>UB 1016 x 305 x 494</t>
  </si>
  <si>
    <t>UB 1016 x 305 x 438</t>
  </si>
  <si>
    <t>UB 1016 x 305 x 415</t>
  </si>
  <si>
    <t>UB 1016 x 305 x 393</t>
  </si>
  <si>
    <t>UB 1016 x 305 x 350</t>
  </si>
  <si>
    <t>UB 1016 x 305 x 314</t>
  </si>
  <si>
    <t>UB 1016 x 305 x 272</t>
  </si>
  <si>
    <t>UB 1016 x 305 x 249</t>
  </si>
  <si>
    <t>UB 1016 x 305 x 222</t>
  </si>
  <si>
    <t>UB 1000 x 400 x 976</t>
  </si>
  <si>
    <t>UB 1000 x 400 x 883</t>
  </si>
  <si>
    <t>UB 1000 x 400 x 748</t>
  </si>
  <si>
    <t>UB 1000 x 400 x 642</t>
  </si>
  <si>
    <t>UB 1000 x 400 x 591</t>
  </si>
  <si>
    <t>UB 1000 x 400 x 554</t>
  </si>
  <si>
    <t>UB 1000 x 400 x 539</t>
  </si>
  <si>
    <t>UB 1000 x 400 x 483</t>
  </si>
  <si>
    <t>UB 1000 x 400 x 443</t>
  </si>
  <si>
    <t>UB 1000 x 400 x 412</t>
  </si>
  <si>
    <t>UB 1000 x 400 x 371</t>
  </si>
  <si>
    <t>UB 1000 x 400 x 321</t>
  </si>
  <si>
    <t>UB 1000 x 400 x 296</t>
  </si>
  <si>
    <t>UB 920 x 420 x 1377</t>
  </si>
  <si>
    <t>UB 920 x 420 x 1269</t>
  </si>
  <si>
    <t>UB 920 x 420 x 1194</t>
  </si>
  <si>
    <t>UB 920 x 420 x 1077</t>
  </si>
  <si>
    <t>UB 920 x 420 x 970</t>
  </si>
  <si>
    <t>UB 920 x 420 x 787</t>
  </si>
  <si>
    <t>UB 920 x 420 x 725</t>
  </si>
  <si>
    <t>UB 920 x 420 x 656</t>
  </si>
  <si>
    <t>UB 920 x 420 x 588</t>
  </si>
  <si>
    <t>UB 920 x 420 x 537</t>
  </si>
  <si>
    <t>UB 920 x 420 x 491</t>
  </si>
  <si>
    <t>UB 920 x 420 x 449</t>
  </si>
  <si>
    <t>UB 920 x 420 x 420</t>
  </si>
  <si>
    <t>UB 920 x 420 x 390</t>
  </si>
  <si>
    <t>UB 920 x 420 x 368</t>
  </si>
  <si>
    <t>UB 920 x 420 x 344</t>
  </si>
  <si>
    <t>UB 914 x 305 x 576</t>
  </si>
  <si>
    <t>UB 914 x 305 x 521</t>
  </si>
  <si>
    <t>UB 914 x 305 x 474</t>
  </si>
  <si>
    <t>UB 914 x 305 x 425</t>
  </si>
  <si>
    <t>UB 914 x 305 x 381</t>
  </si>
  <si>
    <t>UB 914 x 305 x 345</t>
  </si>
  <si>
    <t>UB 914 x 305 x 313</t>
  </si>
  <si>
    <t>UB 914 x 305 x 289</t>
  </si>
  <si>
    <t>UB 914 x 305 x 271</t>
  </si>
  <si>
    <t>UB 914 x 305 x 253</t>
  </si>
  <si>
    <t>UB 914 x 305 x 238</t>
  </si>
  <si>
    <t>UB 914 x 305 x 224</t>
  </si>
  <si>
    <t>UB 914 x 305 x 201</t>
  </si>
  <si>
    <t>UB 840 x 400 x 576</t>
  </si>
  <si>
    <t>UB 840 x 400 x 527</t>
  </si>
  <si>
    <t>UB 840 x 400 x 473</t>
  </si>
  <si>
    <t>UB 840 x 400 x 433</t>
  </si>
  <si>
    <t>UB 840 x 400 x 392</t>
  </si>
  <si>
    <t>UB 840 x 400 x 359</t>
  </si>
  <si>
    <t>UB 840 x 400 x 329</t>
  </si>
  <si>
    <t>UB 840 x 400 x 299</t>
  </si>
  <si>
    <t>UB 838 x 292 x 251</t>
  </si>
  <si>
    <t>UB 838 x 292 x 226</t>
  </si>
  <si>
    <t>UB 838 x 292 x 194</t>
  </si>
  <si>
    <t>UB 838 x 292 x 176</t>
  </si>
  <si>
    <t>UB 760 x 380 x 582</t>
  </si>
  <si>
    <t>UB 760 x 380 x 531</t>
  </si>
  <si>
    <t>UB 760 x 380 x 484</t>
  </si>
  <si>
    <t>UB 760 x 380 x 434</t>
  </si>
  <si>
    <t>UB 760 x 380 x 389</t>
  </si>
  <si>
    <t>UB 760 x 380 x 350</t>
  </si>
  <si>
    <t>UB 760 x 380 x 314</t>
  </si>
  <si>
    <t>UB 760 x 380 x 284</t>
  </si>
  <si>
    <t>UB 760 x 380 x 257</t>
  </si>
  <si>
    <t>UB 762 x 267 x 220</t>
  </si>
  <si>
    <t>UB 762 x 267 x 197</t>
  </si>
  <si>
    <t>UB 762 x 267 x 173</t>
  </si>
  <si>
    <t>UB 762 x 267 x 147</t>
  </si>
  <si>
    <t>UB 762 x 267 x 134</t>
  </si>
  <si>
    <t>UB 690 x 360 x 802</t>
  </si>
  <si>
    <t>UB 690 x 360 x 548</t>
  </si>
  <si>
    <t>UB 690 x 360 x 500</t>
  </si>
  <si>
    <t>UB 690 x 360 x 457</t>
  </si>
  <si>
    <t>UB 690 x 360 x 419</t>
  </si>
  <si>
    <t>UB 690 x 360 x 384</t>
  </si>
  <si>
    <t>UB 690 x 360 x 350</t>
  </si>
  <si>
    <t>UB 690 x 360 x 323</t>
  </si>
  <si>
    <t>UB 690 x 360 x 289</t>
  </si>
  <si>
    <t>UB 690 x 360 x 265</t>
  </si>
  <si>
    <t>UB 690 x 360 x 240</t>
  </si>
  <si>
    <t>UB 690 x 360 x 217</t>
  </si>
  <si>
    <t>UB 686 x 254 x 192</t>
  </si>
  <si>
    <t>UB 686 x 254 x 170</t>
  </si>
  <si>
    <t>UB 686 x 254 x 152</t>
  </si>
  <si>
    <t>UB 686 x 254 x 140</t>
  </si>
  <si>
    <t>UB 686 x 254 x 125</t>
  </si>
  <si>
    <t>UB 610 x 325 x 551</t>
  </si>
  <si>
    <t>UB 610 x 325 x 498</t>
  </si>
  <si>
    <t>UB 610 x 325 x 455</t>
  </si>
  <si>
    <t>UB 610 x 325 x 415</t>
  </si>
  <si>
    <t>UB 610 x 325 x 372</t>
  </si>
  <si>
    <t>UB 610 x 325 x 341</t>
  </si>
  <si>
    <t>UB 610 x 325 x 307</t>
  </si>
  <si>
    <t>UB 610 x 325 x 285</t>
  </si>
  <si>
    <t>UB 610 x 325 x 262</t>
  </si>
  <si>
    <t>UB 610 x 325 x 241</t>
  </si>
  <si>
    <t>UB 610 x 325 x 217</t>
  </si>
  <si>
    <t>UB 610 x 325 x 195</t>
  </si>
  <si>
    <t>UB 610 x 325 x 174</t>
  </si>
  <si>
    <t>UB 610 x 325 x 155</t>
  </si>
  <si>
    <t>UB 610 x 305 x 238</t>
  </si>
  <si>
    <t>UB 610 x 305 x 179</t>
  </si>
  <si>
    <t>UB 610 x 305 x 149</t>
  </si>
  <si>
    <t>UB 610 x 229 x 153</t>
  </si>
  <si>
    <t>UB 610 x 229 x 140</t>
  </si>
  <si>
    <t>UB 610 x 229 x 125</t>
  </si>
  <si>
    <t>UB 610 x 229 x 113</t>
  </si>
  <si>
    <t>UB 610 x 229 x 101</t>
  </si>
  <si>
    <t>UB 610 x 178 x 92</t>
  </si>
  <si>
    <t>UB 610 x 178 x 82</t>
  </si>
  <si>
    <t>UB 533 x 210 x 138</t>
  </si>
  <si>
    <t>UB 533 x 210 x 122</t>
  </si>
  <si>
    <t>UB 533 x 210 x 109</t>
  </si>
  <si>
    <t>UB 533 x 210 x 101</t>
  </si>
  <si>
    <t>UB 533 x 210 x 92</t>
  </si>
  <si>
    <t>UB 533 x 210 x 82</t>
  </si>
  <si>
    <t>UB 533 x 165 x 85</t>
  </si>
  <si>
    <t>UB 533 x 165 x 74</t>
  </si>
  <si>
    <t>UB 533 x 165 x 66</t>
  </si>
  <si>
    <t>UB 457 x 191 x 106</t>
  </si>
  <si>
    <t>UB 457 x 191 x 98</t>
  </si>
  <si>
    <t>UB 457 x 191 x 89</t>
  </si>
  <si>
    <t>UB 457 x 191 x 82</t>
  </si>
  <si>
    <t>UB 457 x 191 x 74</t>
  </si>
  <si>
    <t>UB 457 x 191 x 67</t>
  </si>
  <si>
    <t>UB 457 x 152 x 82</t>
  </si>
  <si>
    <t>UB 457 x 152 x 74</t>
  </si>
  <si>
    <t>UB 457 x 152 x 67</t>
  </si>
  <si>
    <t>UB 457 x 152 x 60</t>
  </si>
  <si>
    <t>UB 457 x 152 x 52</t>
  </si>
  <si>
    <t>UB 406 x 178 x 85</t>
  </si>
  <si>
    <t>UB 406 x 178 x 74</t>
  </si>
  <si>
    <t>UB 406 x 178 x 67</t>
  </si>
  <si>
    <t>UB 406 x 178 x 60</t>
  </si>
  <si>
    <t>UB 406 x 178 x 54</t>
  </si>
  <si>
    <t>UB 406 x 140 x 53</t>
  </si>
  <si>
    <t>UB 406 x 140 x 46</t>
  </si>
  <si>
    <t>UB 406 x 140 x 39</t>
  </si>
  <si>
    <t>UB 356 x 171 x 67</t>
  </si>
  <si>
    <t>UB 356 x 171 x 57</t>
  </si>
  <si>
    <t>UB 356 x 171 x 51</t>
  </si>
  <si>
    <t>UB 356 x 171 x 45</t>
  </si>
  <si>
    <t>UB 356 x 127 x 39</t>
  </si>
  <si>
    <t>UB 356 x 127 x 33</t>
  </si>
  <si>
    <t>UB 305 x 165 x 54</t>
  </si>
  <si>
    <t>UB 305 x 165 x 46</t>
  </si>
  <si>
    <t>UB 305 x 165 x 40</t>
  </si>
  <si>
    <t>UB 305 x 127 x 48</t>
  </si>
  <si>
    <t>UB 305 x 127 x 42</t>
  </si>
  <si>
    <t>UB 305 x 127 x 37</t>
  </si>
  <si>
    <t>UB 305 x 102 x 33</t>
  </si>
  <si>
    <t>UB 305 x 102 x 28</t>
  </si>
  <si>
    <t>UB 305 x 102 x 25</t>
  </si>
  <si>
    <t>UB 254 x 146 x 43</t>
  </si>
  <si>
    <t>UB 254 x 146 x 37</t>
  </si>
  <si>
    <t>UB 254 x 146 x 31</t>
  </si>
  <si>
    <t>UB 254 x 102 x 28</t>
  </si>
  <si>
    <t>UB 254 x 102 x 25</t>
  </si>
  <si>
    <t>UB 254 x 102 x 22</t>
  </si>
  <si>
    <t>UB 203 x 133 x 30</t>
  </si>
  <si>
    <t>UB 203 x 133 x 25</t>
  </si>
  <si>
    <t>UB 203 x 102 x 23</t>
  </si>
  <si>
    <t>UB 178 x 102 x 19</t>
  </si>
  <si>
    <t>UB 152 x 89 x 16</t>
  </si>
  <si>
    <t>UB 127 x 76 x 13</t>
  </si>
  <si>
    <t>Universal columns</t>
  </si>
  <si>
    <t>UC</t>
  </si>
  <si>
    <t>UC 356 x 406 x 1299</t>
  </si>
  <si>
    <t>UC 356 x 406 x 1202</t>
  </si>
  <si>
    <t>UC 356 x 406 x 1086</t>
  </si>
  <si>
    <t>UC 356 x 406 x 990</t>
  </si>
  <si>
    <t>UC 356 x 406 x 900</t>
  </si>
  <si>
    <t>UC 356 x 406 x 818</t>
  </si>
  <si>
    <t>UC 356 x 406 x 744</t>
  </si>
  <si>
    <t>UC 356 x 406 x 677</t>
  </si>
  <si>
    <t>UC 356 x 406 x 634</t>
  </si>
  <si>
    <t>UC 356 x 406 x 592</t>
  </si>
  <si>
    <t>UC 356 x 406 x 551</t>
  </si>
  <si>
    <t>UC 356 x 406 x 509</t>
  </si>
  <si>
    <t>UC 356 x 406 x 467</t>
  </si>
  <si>
    <t>UC 356 x 406 x 393</t>
  </si>
  <si>
    <t>UC 356 x 406 x 340</t>
  </si>
  <si>
    <t>UC 356 x 406 x 287</t>
  </si>
  <si>
    <t>UC 356 x 406 x 235</t>
  </si>
  <si>
    <t>UC 356 x 368 x 202</t>
  </si>
  <si>
    <t>UC 356 x 368 x 177</t>
  </si>
  <si>
    <t>UC 356 x 368 x 153</t>
  </si>
  <si>
    <t>UC 356 x 368 x 129</t>
  </si>
  <si>
    <t>UC 305 x 305 x 342</t>
  </si>
  <si>
    <t>UC 305 x 305 x 313</t>
  </si>
  <si>
    <t>UC 305 x 305 x 283</t>
  </si>
  <si>
    <t>UC 305 x 305 x 240</t>
  </si>
  <si>
    <t>UC 305 x 305 x 198</t>
  </si>
  <si>
    <t>UC 305 x 305 x 158</t>
  </si>
  <si>
    <t>UC 305 x 305 x 137</t>
  </si>
  <si>
    <t>UC 305 x 305 x 118</t>
  </si>
  <si>
    <t>UC 305 x 305 x 97</t>
  </si>
  <si>
    <t>UC 254 x 254 x 167</t>
  </si>
  <si>
    <t>UC 254 x 254 x 132</t>
  </si>
  <si>
    <t>UC 254 x 254 x 107</t>
  </si>
  <si>
    <t>UC 254 x 254 x 89</t>
  </si>
  <si>
    <t>UC 254 x 254 x 73</t>
  </si>
  <si>
    <t>UC 203 x 203 x 100</t>
  </si>
  <si>
    <t>UC 203 x 203 x 86</t>
  </si>
  <si>
    <t>UC 203 x 203 x 71</t>
  </si>
  <si>
    <t>UC 203 x 203 x 60</t>
  </si>
  <si>
    <t>UC 203 x 203 x 52</t>
  </si>
  <si>
    <t>UC 203 x 203 x 46</t>
  </si>
  <si>
    <t>UC 152 x 152 x 51</t>
  </si>
  <si>
    <t>UC 152 x 152 x 44</t>
  </si>
  <si>
    <t>UC 152 x 152 x 37</t>
  </si>
  <si>
    <t>UC 152 x 152 x 30</t>
  </si>
  <si>
    <t>UC 152 x 152 x 23</t>
  </si>
  <si>
    <t>American wide flange beams
Dimensions: ASTM A 6/A 6M</t>
  </si>
  <si>
    <t>W (metric)</t>
  </si>
  <si>
    <t>W (imperial)</t>
  </si>
  <si>
    <t>W 1100 x 400 x 607</t>
  </si>
  <si>
    <t>W 44 x 16 x 408</t>
  </si>
  <si>
    <t>W 1100 x 400 x 548</t>
  </si>
  <si>
    <t>W 44 x 16 x 368</t>
  </si>
  <si>
    <t>W 1100 x 400 x 499</t>
  </si>
  <si>
    <t>W 44 x 16 x 335</t>
  </si>
  <si>
    <t>W 1100 x 400 x 433</t>
  </si>
  <si>
    <t>W 44 x 16 x 290</t>
  </si>
  <si>
    <t>W 1100 x 400 x 390</t>
  </si>
  <si>
    <t>W 44 x 16 x 262</t>
  </si>
  <si>
    <t>W 1100 x 400 x 343</t>
  </si>
  <si>
    <t>W 44 x 16 x 230</t>
  </si>
  <si>
    <t>W 1000 x 400 x 976</t>
  </si>
  <si>
    <t>W 40 x 16 x 655</t>
  </si>
  <si>
    <t>W 1000 x 400 x 883</t>
  </si>
  <si>
    <t>W 40 x 16 x 593</t>
  </si>
  <si>
    <t>W 1000 x 400 x 748</t>
  </si>
  <si>
    <t>W 40 x 16 x 503</t>
  </si>
  <si>
    <t>W 1000 x 400 x 642</t>
  </si>
  <si>
    <t>W 40 x 16 x 431</t>
  </si>
  <si>
    <t>W 1000 x 400 x 591</t>
  </si>
  <si>
    <t>W 40 x 16 x 397</t>
  </si>
  <si>
    <t>W 1000 x 400 x 554</t>
  </si>
  <si>
    <t>W 40 x 16 x 372</t>
  </si>
  <si>
    <t>W 1000 x 400 x 539</t>
  </si>
  <si>
    <t>W 40 x 16 x 362</t>
  </si>
  <si>
    <t>W 1000 x 400 x 483</t>
  </si>
  <si>
    <t>W 40 x 16 x 324</t>
  </si>
  <si>
    <t>W 1000 x 400 x 443</t>
  </si>
  <si>
    <t>W 40 x 16 x 297</t>
  </si>
  <si>
    <t>W 1000 x 400 x 412</t>
  </si>
  <si>
    <t>W 40 x 16 x 277</t>
  </si>
  <si>
    <t>W 1000 x 400 x 371</t>
  </si>
  <si>
    <t>W 40 x 16 x 249</t>
  </si>
  <si>
    <t>W 1000 x 400 x 321</t>
  </si>
  <si>
    <t>W 40 x 16 x 215</t>
  </si>
  <si>
    <t>W 1000 x 400 x 296</t>
  </si>
  <si>
    <t>W 40 x 16 x 199</t>
  </si>
  <si>
    <t>W 1000 x 300 x 584</t>
  </si>
  <si>
    <t>W 40 x 12 x 392</t>
  </si>
  <si>
    <t>W 1000 x 300 x 494</t>
  </si>
  <si>
    <t>W 40 x 12 x 331</t>
  </si>
  <si>
    <t>W 1000 x 300 x 486</t>
  </si>
  <si>
    <t>W 40 x 12 x 327</t>
  </si>
  <si>
    <t>W 1000 x 300 x 438</t>
  </si>
  <si>
    <t>W 40 x 12 x 294</t>
  </si>
  <si>
    <t>W 1000 x 300 x 415</t>
  </si>
  <si>
    <t>W 40 x 12 x 278</t>
  </si>
  <si>
    <t>W 1000 x 300 x 393</t>
  </si>
  <si>
    <t>W 40 x 12 x 264</t>
  </si>
  <si>
    <t>W 1000 x 300 x 350</t>
  </si>
  <si>
    <t>W 40 x 12 x 235</t>
  </si>
  <si>
    <t>W 1000 x 300 x 314</t>
  </si>
  <si>
    <t>W 40 x 12 x 211</t>
  </si>
  <si>
    <t>W 1000 x 300 x 272</t>
  </si>
  <si>
    <t>W 40 x 12 x 183</t>
  </si>
  <si>
    <t>W 1000 x 300 x 249</t>
  </si>
  <si>
    <t>W 40 x 12 x 167</t>
  </si>
  <si>
    <t>W 1000 x 300 x 222</t>
  </si>
  <si>
    <t>W 40 x 12 x 149</t>
  </si>
  <si>
    <t>W 920 x 420 x 1377</t>
  </si>
  <si>
    <t>W 36 x 16.5 x 925</t>
  </si>
  <si>
    <t>W 920 x 420 x 1269</t>
  </si>
  <si>
    <t>W 36 x 16.5 x 853</t>
  </si>
  <si>
    <t>W 920 x 420 x 1194</t>
  </si>
  <si>
    <t>W 36 x 16.5 x 802</t>
  </si>
  <si>
    <t>W 920 x 420 x 1077</t>
  </si>
  <si>
    <t>W 36 x 16.5 x 723</t>
  </si>
  <si>
    <t>W 920 x 420 x 970</t>
  </si>
  <si>
    <t>W 36 x 16.5 x 652</t>
  </si>
  <si>
    <t>W 920 x 420 x 787</t>
  </si>
  <si>
    <t>W 36 x 16.5 x 529</t>
  </si>
  <si>
    <t>W 920 x 420 x 725</t>
  </si>
  <si>
    <t>W 36 x 16.5 x 487</t>
  </si>
  <si>
    <t>W 920 x 420 x 656</t>
  </si>
  <si>
    <t>W 36 x 16.5 x 441</t>
  </si>
  <si>
    <t>W 920 x 420 x 588</t>
  </si>
  <si>
    <t>W 36 x 16.5 x 395</t>
  </si>
  <si>
    <t>W 920 x 420 x 537</t>
  </si>
  <si>
    <t>W 36 x 16.5 x 361</t>
  </si>
  <si>
    <t>W 920 x 420 x 491</t>
  </si>
  <si>
    <t>W 36 x 16.5 x 330</t>
  </si>
  <si>
    <t>W 920 x 420 x 449</t>
  </si>
  <si>
    <t>W 36 x 16.5 x 302</t>
  </si>
  <si>
    <t>W 920 x 420 x 420</t>
  </si>
  <si>
    <t>W 36 x 16.5 x 282</t>
  </si>
  <si>
    <t>W 920 x 420 x 390</t>
  </si>
  <si>
    <t>W 36 x 16.5 x 262</t>
  </si>
  <si>
    <t>W 920 x 420 x 368</t>
  </si>
  <si>
    <t>W 36 x 16.5 x 247</t>
  </si>
  <si>
    <t>W 920 x 420 x 344</t>
  </si>
  <si>
    <t>W 36 x 16.5 x 231</t>
  </si>
  <si>
    <t>W 920 x 310 x 576</t>
  </si>
  <si>
    <t>W 36 x 12 x 387</t>
  </si>
  <si>
    <t>W 920 x 310 x 521</t>
  </si>
  <si>
    <t>W 36 x 12 x 350</t>
  </si>
  <si>
    <t>W 920 x 310 x 474</t>
  </si>
  <si>
    <t>W 36 x 12 x 318</t>
  </si>
  <si>
    <t>W 920 x 310 x 425</t>
  </si>
  <si>
    <t>W 36 x 12 x 286</t>
  </si>
  <si>
    <t>W 920 x 310 x 381</t>
  </si>
  <si>
    <t>W 36 x 12 x 256</t>
  </si>
  <si>
    <t>W 920 x 310 x 345</t>
  </si>
  <si>
    <t>W 36 x 12 x 232</t>
  </si>
  <si>
    <t>W 920 x 310 x 313</t>
  </si>
  <si>
    <t>W 36 x 12 x 210</t>
  </si>
  <si>
    <t>W 920 x 310 x 289</t>
  </si>
  <si>
    <t>W 36 x 12 x 194</t>
  </si>
  <si>
    <t>W 920 x 310 x 271</t>
  </si>
  <si>
    <t>W 36 x 12 x 182</t>
  </si>
  <si>
    <t>W 920 x 310 x 253</t>
  </si>
  <si>
    <t>W 36 x 12 x 170</t>
  </si>
  <si>
    <t>W 920 x 310 x 238</t>
  </si>
  <si>
    <t>W 36 x 12 x 160</t>
  </si>
  <si>
    <t>W 920 x 310 x 223</t>
  </si>
  <si>
    <t>W 36 x 12 x 150</t>
  </si>
  <si>
    <t>W 920 x 310 x 201</t>
  </si>
  <si>
    <t>W 36 x 12 x 135</t>
  </si>
  <si>
    <t>W 840 x 400 x 576</t>
  </si>
  <si>
    <t>W 33 x 15.75 x 387</t>
  </si>
  <si>
    <t>W 840 x 400 x 527</t>
  </si>
  <si>
    <t>W 33 x 15.75 x 354</t>
  </si>
  <si>
    <t>W 840 x 400 x 473</t>
  </si>
  <si>
    <t>W 33 x 15.75 x 318</t>
  </si>
  <si>
    <t>W 840 x 400 x 433</t>
  </si>
  <si>
    <t>W 33 x 15.75 x 291</t>
  </si>
  <si>
    <t>W 840 x 400 x 392</t>
  </si>
  <si>
    <t>W 33 x 15.75 x 263</t>
  </si>
  <si>
    <t>W 840 x 400 x 359</t>
  </si>
  <si>
    <t>W 33 x 15.75 x 241</t>
  </si>
  <si>
    <t>W 840 x 400 x 329</t>
  </si>
  <si>
    <t>W 33 x 15.75 x 221</t>
  </si>
  <si>
    <t>W 840 x 400 x 299</t>
  </si>
  <si>
    <t>W 33 x 15.75 x 201</t>
  </si>
  <si>
    <t>W 840 x 295 x 251</t>
  </si>
  <si>
    <t>W 33 x 11.5 x 169</t>
  </si>
  <si>
    <t>W 840 x 295 x 226</t>
  </si>
  <si>
    <t>W 33 x 11.5 x 152</t>
  </si>
  <si>
    <t>W 840 x 295 x 210</t>
  </si>
  <si>
    <t>W 33 x 11.5 x 141</t>
  </si>
  <si>
    <t>W 840 x 295 x 193</t>
  </si>
  <si>
    <t>W 33 x 11.5 x 130</t>
  </si>
  <si>
    <t>W 840 x 295 x 176</t>
  </si>
  <si>
    <t>W 33 x 11.5 x 118</t>
  </si>
  <si>
    <t>W 760 x 380 x 582</t>
  </si>
  <si>
    <t>W 30 x 15 x 391</t>
  </si>
  <si>
    <t>W 760 x 380 x 531</t>
  </si>
  <si>
    <t>W 30 x 15 x 357</t>
  </si>
  <si>
    <t>W 760 x 380 x 484</t>
  </si>
  <si>
    <t>W 30 x 15 x 326</t>
  </si>
  <si>
    <t>W 760 x 380 x 434</t>
  </si>
  <si>
    <t>W 30 x 15 x 292</t>
  </si>
  <si>
    <t>W 760 x 380 x 389</t>
  </si>
  <si>
    <t>W 30 x 15 x 261</t>
  </si>
  <si>
    <t>W 760 x 380 x 350</t>
  </si>
  <si>
    <t>W 30 x 15 x 235</t>
  </si>
  <si>
    <t>W 760 x 380 x 314</t>
  </si>
  <si>
    <t>W 30 x 15 x 211</t>
  </si>
  <si>
    <t>W 760 x 380 x 284</t>
  </si>
  <si>
    <t>W 30 x 15 x 191</t>
  </si>
  <si>
    <t>W 760 x 380 x 257</t>
  </si>
  <si>
    <t>W 30 x 15 x 173</t>
  </si>
  <si>
    <t>W 760 x 265 x 220</t>
  </si>
  <si>
    <t>W 30 x 10.5 x 148</t>
  </si>
  <si>
    <t>W 760 x 265 x 196</t>
  </si>
  <si>
    <t>W 30 x 10.5 x 132</t>
  </si>
  <si>
    <t>W 760 x 265 x 185</t>
  </si>
  <si>
    <t>W 30 x 10.5 x 124</t>
  </si>
  <si>
    <t>W 760 x 265 x 173</t>
  </si>
  <si>
    <t>W 30 x 10.5 x 116</t>
  </si>
  <si>
    <t>W 760 x 265 x 161</t>
  </si>
  <si>
    <t>W 30 x 10.5 x 108</t>
  </si>
  <si>
    <t>W 760 x 265 x 147</t>
  </si>
  <si>
    <t>W 30 x 10.5 x 99</t>
  </si>
  <si>
    <t>W 760 x 265 x 134</t>
  </si>
  <si>
    <t>W 30 x 10.5 x 90</t>
  </si>
  <si>
    <t>W 690 x 360 x 802</t>
  </si>
  <si>
    <t>W 27 x 14 x 539</t>
  </si>
  <si>
    <t>W 690 x 360 x 548</t>
  </si>
  <si>
    <t>W 27 x 14 x 368</t>
  </si>
  <si>
    <t>W 690 x 360 x 500</t>
  </si>
  <si>
    <t>W 27 x 14 x 336</t>
  </si>
  <si>
    <t>W 690 x 360 x 457</t>
  </si>
  <si>
    <t>W 27 x 14 x 307</t>
  </si>
  <si>
    <t>W 690 x 360 x 419</t>
  </si>
  <si>
    <t>W 27 x 14 x 281</t>
  </si>
  <si>
    <t>W 690 x 360 x 384</t>
  </si>
  <si>
    <t>W 27 x 14 x 258</t>
  </si>
  <si>
    <t>W 690 x 360 x 350</t>
  </si>
  <si>
    <t>W 27 x 14 x 235</t>
  </si>
  <si>
    <t>W 690 x 360 x 323</t>
  </si>
  <si>
    <t>W 27 x 14 x 217</t>
  </si>
  <si>
    <t>W 690 x 360 x 289</t>
  </si>
  <si>
    <t>W 27 x 14 x 194</t>
  </si>
  <si>
    <t>W 690 x 360 x 265</t>
  </si>
  <si>
    <t>W 27 x 14 x 178</t>
  </si>
  <si>
    <t>W 690 x 360 x 240</t>
  </si>
  <si>
    <t>W 27 x 14 x 161</t>
  </si>
  <si>
    <t>W 690 x 360 x 217</t>
  </si>
  <si>
    <t>W 27 x 14 x 146</t>
  </si>
  <si>
    <t>W 690 x 250 x 192</t>
  </si>
  <si>
    <t>W 27 x 10 x 129</t>
  </si>
  <si>
    <t>W 690 x 250 x 170</t>
  </si>
  <si>
    <t>W 27 x 10 x 114</t>
  </si>
  <si>
    <t>W 690 x 250 x 152</t>
  </si>
  <si>
    <t>W 27 x 10 x 102</t>
  </si>
  <si>
    <t>W 690 x 250 x 140</t>
  </si>
  <si>
    <t>W 27 x 10 x 94</t>
  </si>
  <si>
    <t>W 690 x 250 x 125</t>
  </si>
  <si>
    <t>W 27 x 10 x 84</t>
  </si>
  <si>
    <t>W 610 x 325 x 551</t>
  </si>
  <si>
    <t>W 24 x 12.75 x 370</t>
  </si>
  <si>
    <t>W 610 x 325 x 498</t>
  </si>
  <si>
    <t>W 24 x 12.75 x 335</t>
  </si>
  <si>
    <t>W 610 x 325 x 455</t>
  </si>
  <si>
    <t>W 24 x 12.75 x 306</t>
  </si>
  <si>
    <t>W 610 x 325 x 415</t>
  </si>
  <si>
    <t>W 24 x 12.75 x 279</t>
  </si>
  <si>
    <t>W 610 x 325 x 372</t>
  </si>
  <si>
    <t>W 24 x 12.75 x 250</t>
  </si>
  <si>
    <t>W 610 x 325 x 341</t>
  </si>
  <si>
    <t>W 24 x 12.75 x 229</t>
  </si>
  <si>
    <t>W 610 x 325 x 307</t>
  </si>
  <si>
    <t>W 24 x 12.75 x 207</t>
  </si>
  <si>
    <t>W 610 x 325 x 285</t>
  </si>
  <si>
    <t>W 24 x 12.75 x 192</t>
  </si>
  <si>
    <t>W 610 x 325 x 262</t>
  </si>
  <si>
    <t>W 24 x 12.75 x 176</t>
  </si>
  <si>
    <t>W 610 x 325 x 241</t>
  </si>
  <si>
    <t>W 24 x 12.75 x 162</t>
  </si>
  <si>
    <t>W 610 x 325 x 217</t>
  </si>
  <si>
    <t>W 24 x 12.75 x 146</t>
  </si>
  <si>
    <t>W 610 x 325 x 195</t>
  </si>
  <si>
    <t>W 24 x 12.75 x 131</t>
  </si>
  <si>
    <t>W 610 x 325 x 174</t>
  </si>
  <si>
    <t>W 24 x 12.75 x 117</t>
  </si>
  <si>
    <t>W 610 x 325 x 155</t>
  </si>
  <si>
    <t>W 24 x 12.75 x 104</t>
  </si>
  <si>
    <t>W 610 x 230 x 153</t>
  </si>
  <si>
    <t>W 24 x 9 x 103</t>
  </si>
  <si>
    <t>W 610 x 230 x 140</t>
  </si>
  <si>
    <t>W 24 x 9 x 94</t>
  </si>
  <si>
    <t>W 610 x 230 x 125</t>
  </si>
  <si>
    <t>W 24 x 9 x 84</t>
  </si>
  <si>
    <t>W 610 x 230 x 113</t>
  </si>
  <si>
    <t>W 24 x 9 x 76</t>
  </si>
  <si>
    <t>W 610 x 230 x 101</t>
  </si>
  <si>
    <t>W 24 x 9 x 68</t>
  </si>
  <si>
    <t>W 610 x 180 x 92</t>
  </si>
  <si>
    <t>W 24 x 7 x 62</t>
  </si>
  <si>
    <t>W 610 x 180 x 82</t>
  </si>
  <si>
    <t>W 24 x 7 x 55</t>
  </si>
  <si>
    <t>W 530 x 210 x 138</t>
  </si>
  <si>
    <t>W 21 x 8.25 x 93</t>
  </si>
  <si>
    <t>W 530 x 210 x 123</t>
  </si>
  <si>
    <t>W 21 x 8.25 x 83</t>
  </si>
  <si>
    <t>W 530 x 210 x 109</t>
  </si>
  <si>
    <t>W 21 x 8.25 x 73</t>
  </si>
  <si>
    <t>W 530 x 210 x 101</t>
  </si>
  <si>
    <t>W 21 x 8.25 x 68</t>
  </si>
  <si>
    <t>W 530 x 210 x 92</t>
  </si>
  <si>
    <t>W 21 x 8.25 x 62</t>
  </si>
  <si>
    <t>W 530 x 210 x 82</t>
  </si>
  <si>
    <t>W 21 x 8.25 x 55</t>
  </si>
  <si>
    <t>W 530 x 210 x 72</t>
  </si>
  <si>
    <t>W 21 x 8.25 x 48</t>
  </si>
  <si>
    <t>W 530 x 165 x 85</t>
  </si>
  <si>
    <t>W 21 x 6.5 x 57</t>
  </si>
  <si>
    <t>W 530 x 165 x 74</t>
  </si>
  <si>
    <t>W 21 x 6.5 x 50</t>
  </si>
  <si>
    <t>W 530 x 165 x 66</t>
  </si>
  <si>
    <t>W 21 x 6.5 x 44</t>
  </si>
  <si>
    <t>W 460 x 280 x 260</t>
  </si>
  <si>
    <t>W 18 x 11 x 175</t>
  </si>
  <si>
    <t>W 460 x 280 x 235</t>
  </si>
  <si>
    <t>W 18 x 11 x 158</t>
  </si>
  <si>
    <t>W 460 x 280 x 213</t>
  </si>
  <si>
    <t>W 18 x 11 x 143</t>
  </si>
  <si>
    <t>W 460 x 280 x 193</t>
  </si>
  <si>
    <t>W 18 x 11 x 130</t>
  </si>
  <si>
    <t>W 460 x 280 x 177</t>
  </si>
  <si>
    <t>W 18 x 11 x 119</t>
  </si>
  <si>
    <t>W 460 x 280 x 158</t>
  </si>
  <si>
    <t>W 18 x 11 x 106</t>
  </si>
  <si>
    <t>W 460 x 280 x 144</t>
  </si>
  <si>
    <t>W 18 x 11 x 97</t>
  </si>
  <si>
    <t>W 460 x 280 x 128</t>
  </si>
  <si>
    <t>W 18 x 11 x 86</t>
  </si>
  <si>
    <t>W 460 x 280 x 113</t>
  </si>
  <si>
    <t>W 18 x 11 x 76</t>
  </si>
  <si>
    <t>W 460 x 190 x 106</t>
  </si>
  <si>
    <t>W 18 x 7.5 x 71</t>
  </si>
  <si>
    <t>W 460 x 190 x 97</t>
  </si>
  <si>
    <t>W 18 x 7.5 x 65</t>
  </si>
  <si>
    <t>W 460 x 190 x 89</t>
  </si>
  <si>
    <t>W 18 x 7.5 x 60</t>
  </si>
  <si>
    <t>W 460 x 190 x 82</t>
  </si>
  <si>
    <t>W 18 x 7.5 x 55</t>
  </si>
  <si>
    <t>W 460 x 190 x 74</t>
  </si>
  <si>
    <t>W 18 x 7.5 x 50</t>
  </si>
  <si>
    <t>W 460 x 190 x 67</t>
  </si>
  <si>
    <t>W 18 x 7.5 x 45</t>
  </si>
  <si>
    <t>W 460 x 150 x 68</t>
  </si>
  <si>
    <t>W 18 x 6 x 46</t>
  </si>
  <si>
    <t>W 460 x 150 x 60</t>
  </si>
  <si>
    <t>W 18 x 6 x 40</t>
  </si>
  <si>
    <t>W 460 x 150 x 52</t>
  </si>
  <si>
    <t>W 18 x 6 x 35</t>
  </si>
  <si>
    <t>W 410 x 260 x 149</t>
  </si>
  <si>
    <t>W 16 x 10.25 x 100</t>
  </si>
  <si>
    <t>W 410 x 260 x 132</t>
  </si>
  <si>
    <t>W 16 x 10.25 x 89</t>
  </si>
  <si>
    <t>W 410 x 260 x 114</t>
  </si>
  <si>
    <t>W 16 x 10.25 x 77</t>
  </si>
  <si>
    <t>W 410 x 260 x 100</t>
  </si>
  <si>
    <t>W 16 x 10.25 x 67</t>
  </si>
  <si>
    <t>W 410 x 180 x 85</t>
  </si>
  <si>
    <t>W 16 x 7 x 57</t>
  </si>
  <si>
    <t>W 410 x 180 x 75</t>
  </si>
  <si>
    <t>W 16 x 7 x 50</t>
  </si>
  <si>
    <t>W 410 x 180 x 67</t>
  </si>
  <si>
    <t>W 16 x 7 x 45</t>
  </si>
  <si>
    <t>W 410 x 180 x 60</t>
  </si>
  <si>
    <t>W 16 x 7 x 40</t>
  </si>
  <si>
    <t>W 410 x 180 x 53</t>
  </si>
  <si>
    <t>W 16 x 7 x 36</t>
  </si>
  <si>
    <t>W 410 x 140 x 53.3</t>
  </si>
  <si>
    <t>W 16 x 5.5 x 36</t>
  </si>
  <si>
    <t>W 410 x 140 x 46.1</t>
  </si>
  <si>
    <t>W 16 x 5.5 x 31</t>
  </si>
  <si>
    <t>W 410 x 140 x 38.8</t>
  </si>
  <si>
    <t>W 16 x 5.5 x 26</t>
  </si>
  <si>
    <t>W 360 x 410 x 1299</t>
  </si>
  <si>
    <t>W 14 x 16 x 873</t>
  </si>
  <si>
    <t>W 360 x 410 x 1202</t>
  </si>
  <si>
    <t>W 14 x 16 x 808</t>
  </si>
  <si>
    <t>W 360 x 410 x 1086</t>
  </si>
  <si>
    <t>W 14 x 16 x 730</t>
  </si>
  <si>
    <t>W 360 x 410 x 990</t>
  </si>
  <si>
    <t>W 14 x 16 x 665</t>
  </si>
  <si>
    <t>W 360 x 410 x 900</t>
  </si>
  <si>
    <t>W 14 x 16 x 605</t>
  </si>
  <si>
    <t>W 360 x 410 x 818</t>
  </si>
  <si>
    <t>W 14 x 16 x 550</t>
  </si>
  <si>
    <t>W 360 x 410 x 744</t>
  </si>
  <si>
    <t>W 14 x 16 x 500</t>
  </si>
  <si>
    <t>W 360 x 410 x 677</t>
  </si>
  <si>
    <t>W 14 x 16 x 455</t>
  </si>
  <si>
    <t>W 360 x 410 x 634</t>
  </si>
  <si>
    <t>W 14 x 16 x 426</t>
  </si>
  <si>
    <t>W 360 x 410 x 592</t>
  </si>
  <si>
    <t>W 14 x 16 x 398</t>
  </si>
  <si>
    <t>W 360 x 410 x 551</t>
  </si>
  <si>
    <t>W 14 x 16 x 370</t>
  </si>
  <si>
    <t>W 360 x 410 x 509</t>
  </si>
  <si>
    <t>W 14 x 16 x 342</t>
  </si>
  <si>
    <t>W 360 x 410 x 463</t>
  </si>
  <si>
    <t>W 14 x 16 x 311</t>
  </si>
  <si>
    <t>W 360 x 410 x 421</t>
  </si>
  <si>
    <t>W 14 x 16 x 283</t>
  </si>
  <si>
    <t>W 360 x 410 x 382</t>
  </si>
  <si>
    <t>W 14 x 16 x 257</t>
  </si>
  <si>
    <t>W 360 x 410 x 347</t>
  </si>
  <si>
    <t>W 14 x 16 x 233</t>
  </si>
  <si>
    <t>W 360 x 410 x 314</t>
  </si>
  <si>
    <t>W 14 x 16 x 211</t>
  </si>
  <si>
    <t>W 360 x 410 x 287</t>
  </si>
  <si>
    <t>W 14 x 16 x 193</t>
  </si>
  <si>
    <t>W 360 x 410 x 262</t>
  </si>
  <si>
    <t>W 14 x 16 x 176</t>
  </si>
  <si>
    <t>W 360 x 410 x 237</t>
  </si>
  <si>
    <t>W 14 x 16 x 159</t>
  </si>
  <si>
    <t>W 360 x 410 x 216</t>
  </si>
  <si>
    <t>W 14 x 16 x 145</t>
  </si>
  <si>
    <t>W 360 x 370 x 196</t>
  </si>
  <si>
    <t>W 14 x 14.5 x 132</t>
  </si>
  <si>
    <t>W 360 x 370 x 179</t>
  </si>
  <si>
    <t>W 14 x 14.5 x 120</t>
  </si>
  <si>
    <t>W 360 x 370 x 162</t>
  </si>
  <si>
    <t>W 14 x 14.5 x 109</t>
  </si>
  <si>
    <t>W 360 x 370 x 147</t>
  </si>
  <si>
    <t>W 14 x 14.5 x 99</t>
  </si>
  <si>
    <t>W 360 x 370 x 134</t>
  </si>
  <si>
    <t>W 14 x 14.5 x 90</t>
  </si>
  <si>
    <t>W 360 x 250 x 122</t>
  </si>
  <si>
    <t>W 14 x 10 x 82</t>
  </si>
  <si>
    <t>W 360 x 250 x 110</t>
  </si>
  <si>
    <t>W 14 x 10 x 74</t>
  </si>
  <si>
    <t>W 360 x 250 x 101</t>
  </si>
  <si>
    <t>W 14 x 10 x 68</t>
  </si>
  <si>
    <t>W 360 x 250 x 91</t>
  </si>
  <si>
    <t>W 14 x 10 x 61</t>
  </si>
  <si>
    <t>W 360 x 200 x 79</t>
  </si>
  <si>
    <t>W 14 x 8 x 53</t>
  </si>
  <si>
    <t>W 360 x 200 x 72</t>
  </si>
  <si>
    <t>W 14 x 8 x 48</t>
  </si>
  <si>
    <t>W 360 x 200 x 64</t>
  </si>
  <si>
    <t>W 14 x 8 x 43</t>
  </si>
  <si>
    <t>W 360 x 170 x 58</t>
  </si>
  <si>
    <t>W 14 x 6.75 x 38</t>
  </si>
  <si>
    <t>W 360 x 170 x 51</t>
  </si>
  <si>
    <t>W 14 x 6.75 x 34</t>
  </si>
  <si>
    <t>W 360 x 170 x 44.6</t>
  </si>
  <si>
    <t>W 14 x 6.75 x 30</t>
  </si>
  <si>
    <t>W 360 x 130 x 39.0</t>
  </si>
  <si>
    <t>W 14 x 5 x 26</t>
  </si>
  <si>
    <t>W 360 x 130 x 32.9</t>
  </si>
  <si>
    <t>W 14 x 5 x 22</t>
  </si>
  <si>
    <t>W 310 x 310 x 342</t>
  </si>
  <si>
    <t>W 12 x 12 x 230</t>
  </si>
  <si>
    <t>W 310 x 310 x 313</t>
  </si>
  <si>
    <t>W 12 x 12 x 210</t>
  </si>
  <si>
    <t>W 310 x 310 x 283</t>
  </si>
  <si>
    <t>W 12 x 12 x 190</t>
  </si>
  <si>
    <t>W 310 x 310 x 253</t>
  </si>
  <si>
    <t>W 12 x 12 x 170</t>
  </si>
  <si>
    <t>W 310 x 310 x 226</t>
  </si>
  <si>
    <t>W 12 x 12 x 152</t>
  </si>
  <si>
    <t>W 310 x 310 x 202</t>
  </si>
  <si>
    <t>W 12 x 12 x 136</t>
  </si>
  <si>
    <t>W 310 x 310 x 179</t>
  </si>
  <si>
    <t>W 12 x 12 x 120</t>
  </si>
  <si>
    <t>W 310 x 310 x 158</t>
  </si>
  <si>
    <t>W 12 x 12 x 106</t>
  </si>
  <si>
    <t>W 310 x 310 x 143</t>
  </si>
  <si>
    <t>W 12 x 12 x 96</t>
  </si>
  <si>
    <t>W 310 x 310 x 129</t>
  </si>
  <si>
    <t>W 12 x 12 x 87</t>
  </si>
  <si>
    <t>W 310 x 310 x 117</t>
  </si>
  <si>
    <t>W 12 x 12 x 79</t>
  </si>
  <si>
    <t>W 310 x 310 x 107</t>
  </si>
  <si>
    <t>W 12 x 12 x 72</t>
  </si>
  <si>
    <t>W 310 x 310 x 97</t>
  </si>
  <si>
    <t>W 12 x 12 x 65</t>
  </si>
  <si>
    <t>W 310 x 250 x 86</t>
  </si>
  <si>
    <t>W 12 x 10 x 58</t>
  </si>
  <si>
    <t>W 310 x 250 x 79</t>
  </si>
  <si>
    <t>W 12 x 10 x 53</t>
  </si>
  <si>
    <t>W 310 x 200 x 74</t>
  </si>
  <si>
    <t>W 12 x 8 x 50</t>
  </si>
  <si>
    <t>W 310 x 200 x 67</t>
  </si>
  <si>
    <t>W 12 x 8 x 45</t>
  </si>
  <si>
    <t>W 310 x 200 x 60</t>
  </si>
  <si>
    <t>W 12 x 8 x 40</t>
  </si>
  <si>
    <t>W 310 x 165 x 52</t>
  </si>
  <si>
    <t>W 12 x 6.5 x 35</t>
  </si>
  <si>
    <t>W 310 x 165 x 44.5</t>
  </si>
  <si>
    <t>W 12 x 6.5 x 30</t>
  </si>
  <si>
    <t>W 310 x 165 x 38.7</t>
  </si>
  <si>
    <t>W 12 x 6.5 x 26</t>
  </si>
  <si>
    <t>W 310 x 100 x 32.7</t>
  </si>
  <si>
    <t>W 12 x 4 x 22</t>
  </si>
  <si>
    <t>W 310 x 100 x 28.3</t>
  </si>
  <si>
    <t>W 12 x 4 x 19</t>
  </si>
  <si>
    <t>W 310 x 100 x 23.8</t>
  </si>
  <si>
    <t>W 12 x 4 x 16</t>
  </si>
  <si>
    <t>W 310 x 100 x 21.0</t>
  </si>
  <si>
    <t>W 12 x 4 x 14</t>
  </si>
  <si>
    <t>W 250 x 250 x 149</t>
  </si>
  <si>
    <t>W 10 x 10 x 100</t>
  </si>
  <si>
    <t>W 250 x 250 x 131</t>
  </si>
  <si>
    <t>W 10 x 10 x 88</t>
  </si>
  <si>
    <t>W 250 x 250 x 115</t>
  </si>
  <si>
    <t>W 10 x 10 x 77</t>
  </si>
  <si>
    <t>W 250 x 250 x 101</t>
  </si>
  <si>
    <t>W 10 x 10 x 68</t>
  </si>
  <si>
    <t>W 250 x 250 x 89</t>
  </si>
  <si>
    <t>W 10 x 10 x 60</t>
  </si>
  <si>
    <t>W 250 x 250 x 80</t>
  </si>
  <si>
    <t>W 10 x 10 x 54</t>
  </si>
  <si>
    <t>W 250 x 250 x 73</t>
  </si>
  <si>
    <t>W 10 x 10 x 49</t>
  </si>
  <si>
    <t>W 250 x 200 x 67</t>
  </si>
  <si>
    <t>W 10 x 8 x 45</t>
  </si>
  <si>
    <t>W 250 x 200 x 58</t>
  </si>
  <si>
    <t>W 10 x 8 x 39</t>
  </si>
  <si>
    <t>W 250 x 200 x 49.1</t>
  </si>
  <si>
    <t>W 10 x 8 x 33</t>
  </si>
  <si>
    <t>W 250 x 145 x 44.8</t>
  </si>
  <si>
    <t>W 10 x 5.75 x 30</t>
  </si>
  <si>
    <t>W 250 x 145 x 38.5</t>
  </si>
  <si>
    <t>W 10 x 5.75 x 26</t>
  </si>
  <si>
    <t>W 250 x 145 x 32.7</t>
  </si>
  <si>
    <t>W 10 x 5.75 x 22</t>
  </si>
  <si>
    <t>W 250 x 100 x 28.4</t>
  </si>
  <si>
    <t>W 10 x 4 x 19</t>
  </si>
  <si>
    <t>W 250 x 100 x 25.3</t>
  </si>
  <si>
    <t>W 10 x 4 x 17</t>
  </si>
  <si>
    <t>W 250 x 100 x 22.3</t>
  </si>
  <si>
    <t>W 10 x 4 x 15</t>
  </si>
  <si>
    <t>W 250 x 100 x 17.9</t>
  </si>
  <si>
    <t>W 10 x 4 x 12</t>
  </si>
  <si>
    <t>W 200 x 200 x 100</t>
  </si>
  <si>
    <t>W 8 x 8 x 67</t>
  </si>
  <si>
    <t>W 200 x 200 x 86</t>
  </si>
  <si>
    <t>W 8 x 8 x 58</t>
  </si>
  <si>
    <t>W 200 x 200 x 71</t>
  </si>
  <si>
    <t>W 8 x 8 x 48</t>
  </si>
  <si>
    <t>W 200 x 200 x 59</t>
  </si>
  <si>
    <t>W 8 x 8 x 40</t>
  </si>
  <si>
    <t>W 200 x 200 x 52</t>
  </si>
  <si>
    <t>W 8 x 8 x 35</t>
  </si>
  <si>
    <t>W 200 x 200 x 46.1</t>
  </si>
  <si>
    <t>W 8 x 8 x 31</t>
  </si>
  <si>
    <t>W 200 x 165 x 41.7</t>
  </si>
  <si>
    <t>W 8 x 6.5 x 28</t>
  </si>
  <si>
    <t>W 200 x 165 x 35.9</t>
  </si>
  <si>
    <t>W 8 x 6.5 x 24</t>
  </si>
  <si>
    <t>W 200 x 135 x 31.3</t>
  </si>
  <si>
    <t>W 8 x 5.25 x 21</t>
  </si>
  <si>
    <t>W 200 x 135 x 26.6</t>
  </si>
  <si>
    <t>W 8 x 5.25 x 18</t>
  </si>
  <si>
    <t>W 200 x 100 x 22.5</t>
  </si>
  <si>
    <t>W 8 x 4 x 15</t>
  </si>
  <si>
    <t>W 200 x 100 x 19.3</t>
  </si>
  <si>
    <t>W 8 x 4 x 13</t>
  </si>
  <si>
    <t>W 200 x 100 x 15.0</t>
  </si>
  <si>
    <t>W 8 x 4 x 10</t>
  </si>
  <si>
    <t>W 150 x 150 x 37.1</t>
  </si>
  <si>
    <t>W 6 x 6 x 25</t>
  </si>
  <si>
    <t>W 150 x 150 x 29.8</t>
  </si>
  <si>
    <t>W 6 x 6 x 20</t>
  </si>
  <si>
    <t>W 150 x 150 x 22.5</t>
  </si>
  <si>
    <t>W 6 x 6 x 15</t>
  </si>
  <si>
    <t>W 150 x 100 x 24.0</t>
  </si>
  <si>
    <t>W 6 x 4 x 16</t>
  </si>
  <si>
    <t>W 150 x 100 x 18.0</t>
  </si>
  <si>
    <t>W 6 x 4 x 12</t>
  </si>
  <si>
    <t>W 150 x 100 x 13.5</t>
  </si>
  <si>
    <t>W 6 x 4 x 9</t>
  </si>
  <si>
    <t>W 130 x 130 x 28.1</t>
  </si>
  <si>
    <t>W 5 x 5 x 19</t>
  </si>
  <si>
    <t>W 130 x 130 x 23.8</t>
  </si>
  <si>
    <t>W 5 x 5 x 16</t>
  </si>
  <si>
    <t>W 100 x 100 x 19.3</t>
  </si>
  <si>
    <t>W 4 x 4 x 13</t>
  </si>
  <si>
    <t>American wide flange bearing piles
Dimensions: ASTM A 6/A 6M</t>
  </si>
  <si>
    <t>HP (metric)</t>
  </si>
  <si>
    <t>HP (imperial)</t>
  </si>
  <si>
    <t>HP 14 x 117</t>
  </si>
  <si>
    <t>HP 14 x 102</t>
  </si>
  <si>
    <t>HP 360 x 132</t>
  </si>
  <si>
    <t>HP 14 x 89</t>
  </si>
  <si>
    <t>HP 360 x 108</t>
  </si>
  <si>
    <t>HP 14 x 73</t>
  </si>
  <si>
    <t>HP 310 x 132</t>
  </si>
  <si>
    <t>HP 12 x 89</t>
  </si>
  <si>
    <t>HP 310 x 125</t>
  </si>
  <si>
    <t>HP 12 x 84</t>
  </si>
  <si>
    <t>HP 310 x 110</t>
  </si>
  <si>
    <t>HP 12 x 74</t>
  </si>
  <si>
    <t>HP 310 x 93</t>
  </si>
  <si>
    <t>HP 12 x 63</t>
  </si>
  <si>
    <t>HP 310 x 79</t>
  </si>
  <si>
    <t>HP 12 x 53</t>
  </si>
  <si>
    <t>HP 250 x 85</t>
  </si>
  <si>
    <t>HP 10 x 57</t>
  </si>
  <si>
    <t>HP 250 x 62</t>
  </si>
  <si>
    <t>HP 10 x 42</t>
  </si>
  <si>
    <t>HP 8 x 36</t>
  </si>
  <si>
    <t>HP 8 x 29</t>
  </si>
  <si>
    <r>
      <t>t</t>
    </r>
    <r>
      <rPr>
        <vertAlign val="subscript"/>
        <sz val="10"/>
        <color rgb="FFFF0000"/>
        <rFont val="Geneva"/>
      </rPr>
      <t>w</t>
    </r>
  </si>
  <si>
    <r>
      <t>t</t>
    </r>
    <r>
      <rPr>
        <vertAlign val="subscript"/>
        <sz val="10"/>
        <color rgb="FFFF0000"/>
        <rFont val="Geneva"/>
      </rPr>
      <t>f</t>
    </r>
  </si>
  <si>
    <r>
      <t>r</t>
    </r>
    <r>
      <rPr>
        <vertAlign val="subscript"/>
        <sz val="10"/>
        <color rgb="FFFF0000"/>
        <rFont val="Geneva"/>
      </rPr>
      <t>1</t>
    </r>
  </si>
  <si>
    <r>
      <t>r</t>
    </r>
    <r>
      <rPr>
        <vertAlign val="subscript"/>
        <sz val="10"/>
        <color rgb="FFFF0000"/>
        <rFont val="Geneva"/>
      </rPr>
      <t>2</t>
    </r>
    <r>
      <rPr>
        <sz val="10"/>
        <rFont val="Arial"/>
        <family val="2"/>
      </rPr>
      <t/>
    </r>
  </si>
  <si>
    <r>
      <t>A</t>
    </r>
    <r>
      <rPr>
        <vertAlign val="subscript"/>
        <sz val="10"/>
        <color rgb="FFFF0000"/>
        <rFont val="Geneva"/>
      </rPr>
      <t>L</t>
    </r>
  </si>
  <si>
    <r>
      <t>A</t>
    </r>
    <r>
      <rPr>
        <vertAlign val="subscript"/>
        <sz val="10"/>
        <color rgb="FFFF0000"/>
        <rFont val="Geneva"/>
      </rPr>
      <t>G</t>
    </r>
  </si>
  <si>
    <t>16MO3</t>
  </si>
  <si>
    <r>
      <t>I</t>
    </r>
    <r>
      <rPr>
        <vertAlign val="subscript"/>
        <sz val="10"/>
        <color rgb="FFFF0000"/>
        <rFont val="Geneva"/>
      </rPr>
      <t>y</t>
    </r>
  </si>
  <si>
    <r>
      <t>W</t>
    </r>
    <r>
      <rPr>
        <vertAlign val="subscript"/>
        <sz val="10"/>
        <color rgb="FFFF0000"/>
        <rFont val="Geneva"/>
      </rPr>
      <t>el.y</t>
    </r>
  </si>
  <si>
    <r>
      <t>W</t>
    </r>
    <r>
      <rPr>
        <vertAlign val="subscript"/>
        <sz val="10"/>
        <color rgb="FFFF0000"/>
        <rFont val="Geneva"/>
      </rPr>
      <t>pl.y</t>
    </r>
  </si>
  <si>
    <r>
      <t>i</t>
    </r>
    <r>
      <rPr>
        <vertAlign val="subscript"/>
        <sz val="10"/>
        <color rgb="FFFF0000"/>
        <rFont val="Geneva"/>
      </rPr>
      <t>y</t>
    </r>
  </si>
  <si>
    <r>
      <t>A</t>
    </r>
    <r>
      <rPr>
        <vertAlign val="subscript"/>
        <sz val="10"/>
        <color rgb="FFFF0000"/>
        <rFont val="Geneva"/>
      </rPr>
      <t>vz</t>
    </r>
  </si>
  <si>
    <r>
      <t>I</t>
    </r>
    <r>
      <rPr>
        <vertAlign val="subscript"/>
        <sz val="10"/>
        <color rgb="FFFF0000"/>
        <rFont val="Geneva"/>
      </rPr>
      <t>z</t>
    </r>
  </si>
  <si>
    <r>
      <t>W</t>
    </r>
    <r>
      <rPr>
        <vertAlign val="subscript"/>
        <sz val="10"/>
        <color rgb="FFFF0000"/>
        <rFont val="Geneva"/>
      </rPr>
      <t>el.z</t>
    </r>
  </si>
  <si>
    <r>
      <t>W</t>
    </r>
    <r>
      <rPr>
        <vertAlign val="subscript"/>
        <sz val="10"/>
        <color rgb="FFFF0000"/>
        <rFont val="Geneva"/>
      </rPr>
      <t>pl.z</t>
    </r>
  </si>
  <si>
    <r>
      <t xml:space="preserve"> i</t>
    </r>
    <r>
      <rPr>
        <vertAlign val="subscript"/>
        <sz val="10"/>
        <color rgb="FFFF0000"/>
        <rFont val="Geneva"/>
      </rPr>
      <t>z</t>
    </r>
  </si>
  <si>
    <r>
      <t>S</t>
    </r>
    <r>
      <rPr>
        <vertAlign val="subscript"/>
        <sz val="10"/>
        <color rgb="FFFF0000"/>
        <rFont val="Geneva"/>
      </rPr>
      <t>s</t>
    </r>
  </si>
  <si>
    <r>
      <t>I</t>
    </r>
    <r>
      <rPr>
        <vertAlign val="subscript"/>
        <sz val="10"/>
        <color rgb="FFFF0000"/>
        <rFont val="Geneva"/>
      </rPr>
      <t>t</t>
    </r>
  </si>
  <si>
    <r>
      <t>I</t>
    </r>
    <r>
      <rPr>
        <vertAlign val="subscript"/>
        <sz val="10"/>
        <color rgb="FFFF0000"/>
        <rFont val="Symbol"/>
        <family val="1"/>
        <charset val="2"/>
      </rPr>
      <t>w</t>
    </r>
  </si>
  <si>
    <t>EN 10025-5</t>
  </si>
  <si>
    <t xml:space="preserve">
A572/A709/A992</t>
  </si>
  <si>
    <t>Dimensions: EN 10365:2017
Tolerances: EN 10024:1995
Surface condition: EN 10163-3:2004, class C, subclass 1</t>
  </si>
  <si>
    <r>
      <t>cm</t>
    </r>
    <r>
      <rPr>
        <vertAlign val="superscript"/>
        <sz val="10"/>
        <color rgb="FFFF0000"/>
        <rFont val="Geneva"/>
      </rPr>
      <t>2</t>
    </r>
  </si>
  <si>
    <r>
      <t>m</t>
    </r>
    <r>
      <rPr>
        <vertAlign val="superscript"/>
        <sz val="10"/>
        <color rgb="FFFF0000"/>
        <rFont val="Geneva"/>
      </rPr>
      <t>2</t>
    </r>
    <r>
      <rPr>
        <sz val="10"/>
        <color rgb="FFFF0000"/>
        <rFont val="Geneva"/>
      </rPr>
      <t>/m</t>
    </r>
  </si>
  <si>
    <r>
      <t xml:space="preserve"> m</t>
    </r>
    <r>
      <rPr>
        <vertAlign val="superscript"/>
        <sz val="10"/>
        <color rgb="FFFF0000"/>
        <rFont val="Geneva"/>
      </rPr>
      <t>2</t>
    </r>
    <r>
      <rPr>
        <sz val="10"/>
        <color rgb="FFFF0000"/>
        <rFont val="Geneva"/>
      </rPr>
      <t>/t</t>
    </r>
  </si>
  <si>
    <t>Arcorox</t>
  </si>
  <si>
    <r>
      <t>x10</t>
    </r>
    <r>
      <rPr>
        <vertAlign val="superscript"/>
        <sz val="10"/>
        <color rgb="FFFF0000"/>
        <rFont val="Geneva"/>
      </rPr>
      <t>3</t>
    </r>
  </si>
  <si>
    <r>
      <t xml:space="preserve">Taper flange I sections
</t>
    </r>
    <r>
      <rPr>
        <sz val="9"/>
        <rFont val="Geneva"/>
      </rPr>
      <t>Flange slope: 14%</t>
    </r>
  </si>
  <si>
    <t>IPN</t>
  </si>
  <si>
    <t>IPN 100</t>
  </si>
  <si>
    <t>IPN 80</t>
  </si>
  <si>
    <t>Taper flange I sections</t>
  </si>
  <si>
    <t>J</t>
  </si>
  <si>
    <t>J 152 x 127 x 37</t>
  </si>
  <si>
    <t>J 127 x 114 x 29</t>
  </si>
  <si>
    <t>J 127 x 114 x 27</t>
  </si>
  <si>
    <t>J 127 x 76 x 16</t>
  </si>
  <si>
    <t>J 114 x 114 x 27</t>
  </si>
  <si>
    <t>J 102 x 102 x 23</t>
  </si>
  <si>
    <t>J 102 x 44 x 7</t>
  </si>
  <si>
    <t>J 89 x 89 x 19</t>
  </si>
  <si>
    <t>J 76 x 76 x 15</t>
  </si>
  <si>
    <t>J 76 x 76 x 13</t>
  </si>
  <si>
    <r>
      <t xml:space="preserve">Section factors </t>
    </r>
    <r>
      <rPr>
        <b/>
        <sz val="10"/>
        <color rgb="FFFF0000"/>
        <rFont val="Geneva"/>
      </rPr>
      <t>A</t>
    </r>
    <r>
      <rPr>
        <b/>
        <vertAlign val="subscript"/>
        <sz val="10"/>
        <color rgb="FFFF0000"/>
        <rFont val="Geneva"/>
      </rPr>
      <t>p</t>
    </r>
    <r>
      <rPr>
        <b/>
        <sz val="10"/>
        <color rgb="FFFF0000"/>
        <rFont val="Geneva"/>
      </rPr>
      <t>/V</t>
    </r>
  </si>
  <si>
    <t>Dimensions: EN 10365:2017
Tolerances: EN 10279:2000
Surface condition: EN 10163-3:2004, class C, subclass 1</t>
  </si>
  <si>
    <r>
      <t>t</t>
    </r>
    <r>
      <rPr>
        <vertAlign val="subscript"/>
        <sz val="12"/>
        <color rgb="FFFF0000"/>
        <rFont val="Arial"/>
        <family val="2"/>
      </rPr>
      <t>w</t>
    </r>
  </si>
  <si>
    <r>
      <t>t</t>
    </r>
    <r>
      <rPr>
        <vertAlign val="subscript"/>
        <sz val="12"/>
        <color rgb="FFFF0000"/>
        <rFont val="Arial"/>
        <family val="2"/>
      </rPr>
      <t>f</t>
    </r>
  </si>
  <si>
    <r>
      <t>h</t>
    </r>
    <r>
      <rPr>
        <vertAlign val="subscript"/>
        <sz val="12"/>
        <color rgb="FFFF0000"/>
        <rFont val="Arial"/>
        <family val="2"/>
      </rPr>
      <t>i</t>
    </r>
  </si>
  <si>
    <r>
      <t>A</t>
    </r>
    <r>
      <rPr>
        <vertAlign val="subscript"/>
        <sz val="12"/>
        <color rgb="FFFF0000"/>
        <rFont val="Arial"/>
        <family val="2"/>
      </rPr>
      <t>L</t>
    </r>
  </si>
  <si>
    <r>
      <t>A</t>
    </r>
    <r>
      <rPr>
        <vertAlign val="subscript"/>
        <sz val="12"/>
        <color rgb="FFFF0000"/>
        <rFont val="Arial"/>
        <family val="2"/>
      </rPr>
      <t>G</t>
    </r>
  </si>
  <si>
    <t>Contour encassement</t>
  </si>
  <si>
    <t>Hollow encassement</t>
  </si>
  <si>
    <t>GOST 535-2005</t>
  </si>
  <si>
    <t>GOST 19281-89</t>
  </si>
  <si>
    <t>A572/A709/A992</t>
  </si>
  <si>
    <t>Section with minimum order: 40t per section and grade or upon agreement.</t>
  </si>
  <si>
    <r>
      <t>cm</t>
    </r>
    <r>
      <rPr>
        <vertAlign val="superscript"/>
        <sz val="8"/>
        <color rgb="FFFF0000"/>
        <rFont val="Arial"/>
        <family val="2"/>
      </rPr>
      <t>2</t>
    </r>
  </si>
  <si>
    <r>
      <t>m</t>
    </r>
    <r>
      <rPr>
        <vertAlign val="superscript"/>
        <sz val="9"/>
        <color rgb="FFFF0000"/>
        <rFont val="Arial"/>
        <family val="2"/>
      </rPr>
      <t>2</t>
    </r>
    <r>
      <rPr>
        <sz val="8"/>
        <color rgb="FFFF0000"/>
        <rFont val="Arial"/>
        <family val="2"/>
      </rPr>
      <t>/m</t>
    </r>
  </si>
  <si>
    <r>
      <t xml:space="preserve"> m</t>
    </r>
    <r>
      <rPr>
        <vertAlign val="superscript"/>
        <sz val="9"/>
        <color rgb="FFFF0000"/>
        <rFont val="Arial"/>
        <family val="2"/>
      </rPr>
      <t>2</t>
    </r>
    <r>
      <rPr>
        <sz val="8"/>
        <color rgb="FFFF0000"/>
        <rFont val="Arial"/>
        <family val="2"/>
      </rPr>
      <t>/t</t>
    </r>
  </si>
  <si>
    <t>Parallel flange channels</t>
  </si>
  <si>
    <t>U</t>
  </si>
  <si>
    <t>UPE 400</t>
  </si>
  <si>
    <t>UPE 360</t>
  </si>
  <si>
    <t>UPE 330</t>
  </si>
  <si>
    <t>UPE 300</t>
  </si>
  <si>
    <t>UPE 270</t>
  </si>
  <si>
    <t>UPE 240</t>
  </si>
  <si>
    <t>UPE 220</t>
  </si>
  <si>
    <t>UPE 200</t>
  </si>
  <si>
    <t>UPE 180</t>
  </si>
  <si>
    <t>UPE 160</t>
  </si>
  <si>
    <t>UPE 140</t>
  </si>
  <si>
    <t>UPE 120</t>
  </si>
  <si>
    <t>UPE 100</t>
  </si>
  <si>
    <t>UPE 80</t>
  </si>
  <si>
    <t>P</t>
  </si>
  <si>
    <t>PFC 430 x 100 x 64</t>
  </si>
  <si>
    <t>PFC 380 x 100 x 54</t>
  </si>
  <si>
    <t>PFC 300 x 100 x 46</t>
  </si>
  <si>
    <t>PFC 300 x 90 x 41</t>
  </si>
  <si>
    <t>PFC 260 x 90 x 35</t>
  </si>
  <si>
    <t>PFC 260 x 75 x 28</t>
  </si>
  <si>
    <t>PFC 230 x 90 x 32</t>
  </si>
  <si>
    <t>PFC 230 x 75 x 26</t>
  </si>
  <si>
    <t>PFC 200 x 90 x 30</t>
  </si>
  <si>
    <t>PFC 200 x 75 x 23</t>
  </si>
  <si>
    <t>PFC 180 x 90 x 26</t>
  </si>
  <si>
    <t>PFC 180 x 75 x 20</t>
  </si>
  <si>
    <t>PFC 150 x 90 x 24</t>
  </si>
  <si>
    <t>PFC 150 x 75 x 18</t>
  </si>
  <si>
    <t>PFC 125 x 65 x 15</t>
  </si>
  <si>
    <t>PFC 100 x 50 x 10</t>
  </si>
  <si>
    <t>Taper flange channels</t>
  </si>
  <si>
    <t>UPN 400</t>
  </si>
  <si>
    <t>18-9</t>
  </si>
  <si>
    <t>UPN 380</t>
  </si>
  <si>
    <t>16-8</t>
  </si>
  <si>
    <t>UPN 350</t>
  </si>
  <si>
    <t>UPN 320</t>
  </si>
  <si>
    <t>UPN 300</t>
  </si>
  <si>
    <t>UPN 280</t>
  </si>
  <si>
    <t>15-8</t>
  </si>
  <si>
    <t>UPN 260</t>
  </si>
  <si>
    <t>14-7</t>
  </si>
  <si>
    <t>UPN 240</t>
  </si>
  <si>
    <t>13-7</t>
  </si>
  <si>
    <t>UPN 220</t>
  </si>
  <si>
    <t>UPN 200</t>
  </si>
  <si>
    <t>12-6</t>
  </si>
  <si>
    <t>UPN 180</t>
  </si>
  <si>
    <t>11-6</t>
  </si>
  <si>
    <t>UPN 160</t>
  </si>
  <si>
    <t>UPN 140</t>
  </si>
  <si>
    <t>10-5</t>
  </si>
  <si>
    <t>UPN 120</t>
  </si>
  <si>
    <t>9-5</t>
  </si>
  <si>
    <t>UPN 100</t>
  </si>
  <si>
    <t>UPN 80</t>
  </si>
  <si>
    <t>8-4</t>
  </si>
  <si>
    <t>UPN 65</t>
  </si>
  <si>
    <t>UPN 50</t>
  </si>
  <si>
    <t>7-4</t>
  </si>
  <si>
    <t xml:space="preserve">       SUIVI    JOURNALIER   FSJ 1</t>
  </si>
  <si>
    <t>GONCALVES JC</t>
  </si>
  <si>
    <t>Tol haut.:+/-3mm plus tol.de lam.</t>
  </si>
  <si>
    <t xml:space="preserve">Réception: </t>
  </si>
  <si>
    <t>Tol.longueur:+100</t>
  </si>
  <si>
    <t xml:space="preserve">N° de laminage poutres </t>
  </si>
  <si>
    <t>N° de laminage doublés pour fer T</t>
  </si>
  <si>
    <t>N° de laminage triplés pour scie</t>
  </si>
  <si>
    <t>WELSCHER</t>
  </si>
  <si>
    <t>1100633635-636</t>
  </si>
  <si>
    <t>1900015151-15087</t>
  </si>
  <si>
    <t>Z128</t>
  </si>
  <si>
    <t>CIMOLAI</t>
  </si>
  <si>
    <t>PASSERELLE DE BELVAL</t>
  </si>
  <si>
    <t>HL1100A</t>
  </si>
  <si>
    <t>HL1100B</t>
  </si>
  <si>
    <t>ASIA</t>
  </si>
  <si>
    <t>0/+10mm</t>
  </si>
  <si>
    <t>2 bouts 90° -0/+10mm</t>
  </si>
  <si>
    <t>Bureau</t>
  </si>
  <si>
    <t>Left</t>
  </si>
  <si>
    <t>Right</t>
  </si>
  <si>
    <t>Recht</t>
  </si>
  <si>
    <t>Links</t>
  </si>
  <si>
    <t>Lewo</t>
  </si>
  <si>
    <t>Prawo</t>
  </si>
  <si>
    <r>
      <rPr>
        <b/>
        <sz val="10"/>
        <rFont val="Arial"/>
        <family val="2"/>
      </rPr>
      <t>H</t>
    </r>
    <r>
      <rPr>
        <sz val="10"/>
        <rFont val="Arial"/>
        <family val="2"/>
      </rPr>
      <t xml:space="preserve"> : Hauteur/</t>
    </r>
    <r>
      <rPr>
        <i/>
        <sz val="10"/>
        <color theme="0" tint="-0.34998626667073579"/>
        <rFont val="Arial"/>
        <family val="2"/>
      </rPr>
      <t>Höhe</t>
    </r>
  </si>
  <si>
    <r>
      <rPr>
        <b/>
        <sz val="10"/>
        <rFont val="Arial"/>
        <family val="2"/>
      </rPr>
      <t>H</t>
    </r>
    <r>
      <rPr>
        <b/>
        <i/>
        <sz val="10"/>
        <color indexed="23"/>
        <rFont val="Arial"/>
        <family val="2"/>
      </rPr>
      <t xml:space="preserve"> </t>
    </r>
    <r>
      <rPr>
        <i/>
        <sz val="10"/>
        <color indexed="23"/>
        <rFont val="Arial"/>
        <family val="2"/>
      </rPr>
      <t>: Height/wysokość</t>
    </r>
  </si>
  <si>
    <t>CTR HAUTEUR TÊTE</t>
  </si>
  <si>
    <t>CZ6</t>
  </si>
  <si>
    <t>CZ7</t>
  </si>
  <si>
    <t>CZ52</t>
  </si>
  <si>
    <t>EA15</t>
  </si>
  <si>
    <t>HL 1100</t>
  </si>
  <si>
    <t>5-11m</t>
  </si>
  <si>
    <t>5 barres le 15-07</t>
  </si>
  <si>
    <t>5 barres le 16-10</t>
  </si>
  <si>
    <t>SCHILS</t>
  </si>
  <si>
    <t>WIRTGEN</t>
  </si>
  <si>
    <t>MACHINE:  ROBOT</t>
  </si>
  <si>
    <t>Robot</t>
  </si>
  <si>
    <r>
      <t>ROBOT /</t>
    </r>
    <r>
      <rPr>
        <i/>
        <sz val="12"/>
        <color indexed="23"/>
        <rFont val="Arial"/>
        <family val="2"/>
      </rPr>
      <t>Roboter/Robot</t>
    </r>
  </si>
  <si>
    <t>EC48</t>
  </si>
  <si>
    <t>EC49</t>
  </si>
  <si>
    <t>EC50</t>
  </si>
  <si>
    <t>EC51</t>
  </si>
  <si>
    <t>A expédier au 6-12-21</t>
  </si>
  <si>
    <t>CZ9 oder10</t>
  </si>
  <si>
    <t>EC406 oder 407</t>
  </si>
  <si>
    <t>èpreuve</t>
  </si>
  <si>
    <t>EC407</t>
  </si>
  <si>
    <t>CZ9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</si>
</sst>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* #,##0.00\ _€_-;\-* #,##0.00\ _€_-;_-* &quot;-&quot;??\ _€_-;_-@_-"/>
    <numFmt numFmtId="165" formatCode="d/m/yy;@"/>
    <numFmt numFmtId="166" formatCode="0.0"/>
    <numFmt numFmtId="167" formatCode="0.000"/>
    <numFmt numFmtId="168" formatCode="0.0000"/>
    <numFmt numFmtId="169" formatCode="#,##0.00\ &quot;€&quot;"/>
    <numFmt numFmtId="170" formatCode="#,##0.00\ _€"/>
    <numFmt numFmtId="171" formatCode="#&quot; &quot;?/2"/>
    <numFmt numFmtId="172" formatCode="&quot;+/-&quot;#"/>
    <numFmt numFmtId="173" formatCode="dd/mm/yy;@"/>
    <numFmt numFmtId="174" formatCode="#&quot;€/T&quot;"/>
    <numFmt numFmtId="175" formatCode="#&quot;h&quot;"/>
    <numFmt numFmtId="176" formatCode="d/m;@"/>
    <numFmt numFmtId="177" formatCode="#,##0\ _€"/>
    <numFmt numFmtId="178" formatCode="_-* #,##0\ _€_-;\-* #,##0\ _€_-;_-* &quot;-&quot;??\ _€_-;_-@_-"/>
  </numFmts>
  <fonts count="194">
    <font>
      <sz val="10"/>
      <name val="Arial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10"/>
      <name val="Arial"/>
      <family val="2"/>
    </font>
    <font>
      <sz val="10"/>
      <color indexed="45"/>
      <name val="Arial"/>
      <family val="2"/>
    </font>
    <font>
      <sz val="11"/>
      <color indexed="45"/>
      <name val="Arial"/>
      <family val="2"/>
    </font>
    <font>
      <sz val="11"/>
      <color indexed="45"/>
      <name val="Times New Roman"/>
      <family val="1"/>
    </font>
    <font>
      <b/>
      <sz val="18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0"/>
      <color indexed="2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4"/>
      <name val="Arial"/>
      <family val="2"/>
    </font>
    <font>
      <b/>
      <sz val="11"/>
      <color indexed="10"/>
      <name val="Arial"/>
      <family val="2"/>
    </font>
    <font>
      <b/>
      <sz val="22"/>
      <name val="Arial"/>
      <family val="2"/>
    </font>
    <font>
      <b/>
      <sz val="20"/>
      <name val="Arial"/>
      <family val="2"/>
    </font>
    <font>
      <sz val="9"/>
      <name val="Geneva"/>
    </font>
    <font>
      <sz val="16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b/>
      <sz val="6"/>
      <color indexed="63"/>
      <name val="Arial"/>
      <family val="2"/>
    </font>
    <font>
      <b/>
      <sz val="7"/>
      <color indexed="8"/>
      <name val="Arial"/>
      <family val="2"/>
    </font>
    <font>
      <sz val="7"/>
      <name val="Geneva"/>
    </font>
    <font>
      <sz val="5"/>
      <name val="Arial"/>
      <family val="2"/>
    </font>
    <font>
      <b/>
      <sz val="7"/>
      <name val="Geneva"/>
    </font>
    <font>
      <b/>
      <sz val="7"/>
      <name val="Arial"/>
      <family val="2"/>
    </font>
    <font>
      <b/>
      <sz val="22"/>
      <name val="Arial"/>
      <family val="2"/>
    </font>
    <font>
      <b/>
      <sz val="14"/>
      <name val="Italic"/>
    </font>
    <font>
      <b/>
      <vertAlign val="subscript"/>
      <sz val="14"/>
      <name val="Italic"/>
    </font>
    <font>
      <b/>
      <sz val="10"/>
      <color indexed="81"/>
      <name val="Tahoma"/>
      <family val="2"/>
    </font>
    <font>
      <b/>
      <i/>
      <sz val="10"/>
      <name val="Arial"/>
      <family val="2"/>
    </font>
    <font>
      <sz val="9"/>
      <name val="Arial"/>
      <family val="2"/>
    </font>
    <font>
      <sz val="10"/>
      <color indexed="81"/>
      <name val="Tahoma"/>
      <family val="2"/>
    </font>
    <font>
      <b/>
      <sz val="11"/>
      <color indexed="8"/>
      <name val="Arial"/>
      <family val="2"/>
    </font>
    <font>
      <sz val="22"/>
      <name val="Arial"/>
      <family val="2"/>
    </font>
    <font>
      <sz val="11"/>
      <color indexed="8"/>
      <name val="Arial"/>
      <family val="2"/>
    </font>
    <font>
      <b/>
      <sz val="10"/>
      <color indexed="9"/>
      <name val="Arial"/>
      <family val="2"/>
    </font>
    <font>
      <b/>
      <sz val="12"/>
      <name val="GreekC"/>
    </font>
    <font>
      <b/>
      <sz val="9"/>
      <name val="Arial"/>
      <family val="2"/>
    </font>
    <font>
      <b/>
      <sz val="12"/>
      <color indexed="23"/>
      <name val="Times New Roman"/>
      <family val="1"/>
    </font>
    <font>
      <b/>
      <sz val="10"/>
      <color indexed="53"/>
      <name val="Arial"/>
      <family val="2"/>
    </font>
    <font>
      <b/>
      <u/>
      <sz val="16"/>
      <name val="Arial"/>
      <family val="2"/>
    </font>
    <font>
      <b/>
      <sz val="8"/>
      <color indexed="9"/>
      <name val="Arial"/>
      <family val="2"/>
    </font>
    <font>
      <i/>
      <sz val="12"/>
      <color indexed="23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Arial"/>
      <family val="2"/>
    </font>
    <font>
      <i/>
      <sz val="8"/>
      <color indexed="23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  <font>
      <b/>
      <i/>
      <sz val="10"/>
      <color indexed="23"/>
      <name val="Arial"/>
      <family val="2"/>
    </font>
    <font>
      <i/>
      <sz val="12"/>
      <color indexed="23"/>
      <name val="Arial"/>
      <family val="2"/>
    </font>
    <font>
      <b/>
      <i/>
      <sz val="12"/>
      <color indexed="23"/>
      <name val="Arial"/>
      <family val="2"/>
    </font>
    <font>
      <sz val="12"/>
      <color indexed="23"/>
      <name val="Calibri"/>
      <family val="2"/>
    </font>
    <font>
      <i/>
      <sz val="10"/>
      <color indexed="23"/>
      <name val="Calibri"/>
      <family val="2"/>
    </font>
    <font>
      <b/>
      <sz val="10"/>
      <color indexed="23"/>
      <name val="Calibri"/>
      <family val="2"/>
    </font>
    <font>
      <sz val="10"/>
      <name val="Wingdings"/>
      <charset val="2"/>
    </font>
    <font>
      <sz val="7"/>
      <name val="Arial"/>
      <family val="2"/>
    </font>
    <font>
      <i/>
      <sz val="8"/>
      <name val="Calibri"/>
      <family val="2"/>
      <charset val="238"/>
    </font>
    <font>
      <i/>
      <sz val="9"/>
      <color indexed="23"/>
      <name val="Arial"/>
      <family val="2"/>
    </font>
    <font>
      <b/>
      <i/>
      <sz val="9"/>
      <color indexed="23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2"/>
      <name val="Calibri"/>
      <family val="2"/>
      <charset val="238"/>
    </font>
    <font>
      <i/>
      <sz val="12"/>
      <name val="Arial"/>
      <family val="2"/>
    </font>
    <font>
      <b/>
      <i/>
      <sz val="12"/>
      <name val="Arial"/>
      <family val="2"/>
    </font>
    <font>
      <i/>
      <sz val="12"/>
      <color indexed="23"/>
      <name val="Arial"/>
      <family val="2"/>
    </font>
    <font>
      <i/>
      <sz val="10"/>
      <color indexed="23"/>
      <name val="Arial"/>
      <family val="2"/>
    </font>
    <font>
      <sz val="10"/>
      <color indexed="23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i/>
      <sz val="11"/>
      <color indexed="23"/>
      <name val="Arial"/>
      <family val="2"/>
    </font>
    <font>
      <b/>
      <i/>
      <sz val="10"/>
      <color indexed="23"/>
      <name val="Arial Narrow"/>
      <family val="2"/>
    </font>
    <font>
      <b/>
      <i/>
      <sz val="10"/>
      <color indexed="23"/>
      <name val="Arial Narrow"/>
      <family val="2"/>
    </font>
    <font>
      <sz val="12"/>
      <name val="Arial Narrow"/>
      <family val="2"/>
    </font>
    <font>
      <b/>
      <i/>
      <sz val="12"/>
      <color indexed="23"/>
      <name val="Arial Narrow"/>
      <family val="2"/>
    </font>
    <font>
      <b/>
      <u/>
      <sz val="10"/>
      <color indexed="23"/>
      <name val="Arial Narrow"/>
      <family val="2"/>
    </font>
    <font>
      <b/>
      <sz val="10"/>
      <color indexed="23"/>
      <name val="Arial Narrow"/>
      <family val="2"/>
    </font>
    <font>
      <sz val="10"/>
      <color indexed="23"/>
      <name val="Arial Narrow"/>
      <family val="2"/>
    </font>
    <font>
      <i/>
      <sz val="10"/>
      <color indexed="23"/>
      <name val="Arial Narrow"/>
      <family val="2"/>
    </font>
    <font>
      <b/>
      <sz val="11"/>
      <name val="Arial Narrow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63"/>
      <name val="Arial"/>
      <family val="2"/>
    </font>
    <font>
      <u/>
      <sz val="10"/>
      <color indexed="8"/>
      <name val="Arial"/>
      <family val="2"/>
    </font>
    <font>
      <sz val="6"/>
      <color indexed="8"/>
      <name val="Arial"/>
      <family val="2"/>
    </font>
    <font>
      <sz val="8"/>
      <color indexed="8"/>
      <name val="Calibri"/>
      <family val="2"/>
    </font>
    <font>
      <sz val="6"/>
      <color indexed="8"/>
      <name val="Arial"/>
      <family val="2"/>
    </font>
    <font>
      <b/>
      <sz val="8"/>
      <color indexed="8"/>
      <name val="Arial"/>
      <family val="2"/>
    </font>
    <font>
      <b/>
      <u/>
      <sz val="10"/>
      <color indexed="8"/>
      <name val="Arial"/>
      <family val="2"/>
    </font>
    <font>
      <sz val="8"/>
      <color indexed="8"/>
      <name val="Calibri"/>
      <family val="2"/>
    </font>
    <font>
      <b/>
      <sz val="10"/>
      <color indexed="45"/>
      <name val="Arial"/>
      <family val="2"/>
    </font>
    <font>
      <b/>
      <sz val="11"/>
      <color indexed="45"/>
      <name val="Arial"/>
      <family val="2"/>
    </font>
    <font>
      <b/>
      <sz val="12"/>
      <name val="Calibri"/>
      <family val="2"/>
      <charset val="238"/>
    </font>
    <font>
      <sz val="9"/>
      <name val="Calibri"/>
      <family val="2"/>
      <charset val="238"/>
    </font>
    <font>
      <sz val="10"/>
      <name val="Calibri"/>
      <family val="2"/>
      <charset val="238"/>
    </font>
    <font>
      <sz val="9"/>
      <color indexed="10"/>
      <name val="Calibri"/>
      <family val="2"/>
      <charset val="238"/>
    </font>
    <font>
      <sz val="9"/>
      <color indexed="10"/>
      <name val="Calibri"/>
      <family val="2"/>
    </font>
    <font>
      <sz val="9"/>
      <color indexed="10"/>
      <name val="Arial"/>
      <family val="2"/>
    </font>
    <font>
      <sz val="6"/>
      <name val="Arial"/>
      <family val="2"/>
    </font>
    <font>
      <sz val="5"/>
      <color indexed="8"/>
      <name val="Arial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4"/>
      <name val="Calibri"/>
      <family val="2"/>
    </font>
    <font>
      <sz val="14"/>
      <name val="Calibri"/>
      <family val="2"/>
    </font>
    <font>
      <sz val="18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sz val="10"/>
      <name val="Geneva"/>
    </font>
    <font>
      <b/>
      <sz val="12"/>
      <name val="Geneva"/>
    </font>
    <font>
      <b/>
      <sz val="12"/>
      <color rgb="FFFF0000"/>
      <name val="Geneva"/>
    </font>
    <font>
      <sz val="10"/>
      <color rgb="FFFF0000"/>
      <name val="Geneva"/>
    </font>
    <font>
      <sz val="10"/>
      <color rgb="FFFF0000"/>
      <name val="Webdings"/>
      <family val="1"/>
      <charset val="2"/>
    </font>
    <font>
      <sz val="10"/>
      <color rgb="FFFF0000"/>
      <name val="Wingdings"/>
      <charset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sz val="12"/>
      <color rgb="FFFF0000"/>
      <name val="Arial"/>
      <family val="2"/>
    </font>
    <font>
      <b/>
      <sz val="9"/>
      <color rgb="FFFF0000"/>
      <name val="Geneva"/>
    </font>
    <font>
      <b/>
      <sz val="11"/>
      <color rgb="FFFF0000"/>
      <name val="Geneva"/>
    </font>
    <font>
      <b/>
      <sz val="10"/>
      <color rgb="FFFF0000"/>
      <name val="Geneva"/>
    </font>
    <font>
      <vertAlign val="subscript"/>
      <sz val="10"/>
      <color rgb="FFFF0000"/>
      <name val="Geneva"/>
    </font>
    <font>
      <vertAlign val="subscript"/>
      <sz val="10"/>
      <color rgb="FFFF0000"/>
      <name val="Symbol"/>
      <family val="1"/>
      <charset val="2"/>
    </font>
    <font>
      <sz val="7"/>
      <color rgb="FFFF0000"/>
      <name val="Arial"/>
      <family val="2"/>
    </font>
    <font>
      <vertAlign val="superscript"/>
      <sz val="10"/>
      <color rgb="FFFF0000"/>
      <name val="Geneva"/>
    </font>
    <font>
      <b/>
      <vertAlign val="subscript"/>
      <sz val="10"/>
      <color rgb="FFFF0000"/>
      <name val="Geneva"/>
    </font>
    <font>
      <sz val="12"/>
      <name val="Geneva"/>
    </font>
    <font>
      <b/>
      <sz val="10"/>
      <name val="Geneva"/>
    </font>
    <font>
      <vertAlign val="subscript"/>
      <sz val="12"/>
      <color rgb="FFFF0000"/>
      <name val="Arial"/>
      <family val="2"/>
    </font>
    <font>
      <vertAlign val="superscript"/>
      <sz val="8"/>
      <color rgb="FFFF0000"/>
      <name val="Arial"/>
      <family val="2"/>
    </font>
    <font>
      <vertAlign val="superscript"/>
      <sz val="9"/>
      <color rgb="FFFF0000"/>
      <name val="Arial"/>
      <family val="2"/>
    </font>
    <font>
      <sz val="6"/>
      <color rgb="FFFF0000"/>
      <name val="Arial"/>
      <family val="2"/>
    </font>
    <font>
      <sz val="8"/>
      <name val="Geneva"/>
    </font>
    <font>
      <sz val="8"/>
      <name val="Univers (W1)"/>
      <family val="2"/>
    </font>
    <font>
      <sz val="6"/>
      <name val="Geneva"/>
    </font>
    <font>
      <sz val="10"/>
      <color indexed="10"/>
      <name val="Geneva"/>
    </font>
    <font>
      <sz val="10"/>
      <color indexed="55"/>
      <name val="Geneva"/>
    </font>
    <font>
      <sz val="10"/>
      <color theme="0" tint="-0.34998626667073579"/>
      <name val="Geneva"/>
    </font>
    <font>
      <sz val="10"/>
      <color theme="0" tint="-0.499984740745262"/>
      <name val="Geneva"/>
    </font>
    <font>
      <b/>
      <sz val="16"/>
      <color indexed="81"/>
      <name val="Tahoma"/>
      <family val="2"/>
    </font>
    <font>
      <i/>
      <sz val="10"/>
      <color theme="0" tint="-0.34998626667073579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3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12"/>
      </right>
      <top style="double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dotted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/>
      <top style="thin">
        <color indexed="64"/>
      </top>
      <bottom style="dash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dotted">
        <color indexed="64"/>
      </right>
      <top style="thin">
        <color indexed="64"/>
      </top>
      <bottom/>
      <diagonal/>
    </border>
    <border>
      <left style="dashed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ash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ott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ashed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tt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</borders>
  <cellStyleXfs count="86">
    <xf numFmtId="0" fontId="0" fillId="0" borderId="0"/>
    <xf numFmtId="0" fontId="10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29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24" fillId="0" borderId="2" applyNumberFormat="0" applyFill="0" applyAlignment="0" applyProtection="0"/>
    <xf numFmtId="0" fontId="17" fillId="21" borderId="3" applyNumberFormat="0" applyAlignment="0" applyProtection="0"/>
    <xf numFmtId="0" fontId="23" fillId="7" borderId="1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15" fillId="3" borderId="0" applyNumberFormat="0" applyBorder="0" applyAlignment="0" applyProtection="0"/>
    <xf numFmtId="0" fontId="24" fillId="0" borderId="2" applyNumberFormat="0" applyFill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39" fillId="0" borderId="0"/>
    <xf numFmtId="0" fontId="148" fillId="0" borderId="0"/>
    <xf numFmtId="0" fontId="13" fillId="0" borderId="0"/>
    <xf numFmtId="0" fontId="56" fillId="0" borderId="0"/>
    <xf numFmtId="0" fontId="1" fillId="22" borderId="4" applyNumberFormat="0" applyFont="0" applyAlignment="0" applyProtection="0"/>
    <xf numFmtId="0" fontId="26" fillId="20" borderId="8" applyNumberFormat="0" applyAlignment="0" applyProtection="0"/>
    <xf numFmtId="0" fontId="19" fillId="4" borderId="0" applyNumberFormat="0" applyBorder="0" applyAlignment="0" applyProtection="0"/>
    <xf numFmtId="0" fontId="26" fillId="20" borderId="8" applyNumberFormat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17" fillId="21" borderId="3" applyNumberFormat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1" fillId="0" borderId="0"/>
    <xf numFmtId="0" fontId="15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170">
    <xf numFmtId="0" fontId="0" fillId="0" borderId="0" xfId="0"/>
    <xf numFmtId="0" fontId="39" fillId="0" borderId="73" xfId="62" quotePrefix="1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7" fillId="0" borderId="0" xfId="0" applyFont="1" applyBorder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ill="1"/>
    <xf numFmtId="0" fontId="31" fillId="0" borderId="0" xfId="0" applyFont="1" applyFill="1" applyBorder="1"/>
    <xf numFmtId="0" fontId="32" fillId="0" borderId="0" xfId="0" applyFont="1" applyFill="1" applyBorder="1" applyAlignment="1">
      <alignment horizontal="centerContinuous"/>
    </xf>
    <xf numFmtId="0" fontId="31" fillId="0" borderId="0" xfId="0" applyFont="1" applyFill="1" applyBorder="1" applyAlignment="1">
      <alignment horizontal="centerContinuous"/>
    </xf>
    <xf numFmtId="0" fontId="0" fillId="0" borderId="0" xfId="0" applyFill="1" applyBorder="1" applyAlignment="1">
      <alignment horizontal="centerContinuous"/>
    </xf>
    <xf numFmtId="0" fontId="32" fillId="0" borderId="0" xfId="0" applyFont="1" applyFill="1" applyBorder="1"/>
    <xf numFmtId="0" fontId="0" fillId="0" borderId="0" xfId="0" applyFill="1" applyBorder="1"/>
    <xf numFmtId="0" fontId="11" fillId="0" borderId="0" xfId="0" applyFont="1"/>
    <xf numFmtId="0" fontId="33" fillId="0" borderId="0" xfId="0" applyFont="1" applyFill="1" applyBorder="1"/>
    <xf numFmtId="0" fontId="34" fillId="0" borderId="0" xfId="0" applyFont="1" applyFill="1" applyBorder="1"/>
    <xf numFmtId="0" fontId="35" fillId="0" borderId="0" xfId="0" applyFont="1" applyBorder="1"/>
    <xf numFmtId="0" fontId="11" fillId="0" borderId="0" xfId="0" applyFont="1" applyFill="1" applyBorder="1" applyAlignment="1">
      <alignment horizontal="left"/>
    </xf>
    <xf numFmtId="0" fontId="36" fillId="0" borderId="0" xfId="0" applyFont="1" applyFill="1" applyBorder="1"/>
    <xf numFmtId="0" fontId="11" fillId="0" borderId="0" xfId="0" applyFont="1" applyFill="1" applyBorder="1"/>
    <xf numFmtId="0" fontId="34" fillId="0" borderId="0" xfId="0" applyFont="1" applyFill="1" applyBorder="1" applyAlignment="1">
      <alignment horizontal="left"/>
    </xf>
    <xf numFmtId="0" fontId="36" fillId="0" borderId="0" xfId="0" applyFont="1" applyFill="1" applyBorder="1" applyAlignment="1">
      <alignment horizontal="right"/>
    </xf>
    <xf numFmtId="0" fontId="0" fillId="0" borderId="0" xfId="0" quotePrefix="1" applyFill="1" applyBorder="1" applyAlignment="1">
      <alignment horizontal="center"/>
    </xf>
    <xf numFmtId="0" fontId="33" fillId="0" borderId="0" xfId="0" applyFont="1" applyBorder="1"/>
    <xf numFmtId="0" fontId="0" fillId="0" borderId="0" xfId="0" quotePrefix="1" applyBorder="1" applyAlignment="1">
      <alignment horizontal="center"/>
    </xf>
    <xf numFmtId="0" fontId="37" fillId="0" borderId="0" xfId="0" applyFont="1" applyFill="1" applyBorder="1" applyAlignment="1">
      <alignment horizontal="center"/>
    </xf>
    <xf numFmtId="0" fontId="37" fillId="0" borderId="0" xfId="0" applyFont="1" applyBorder="1"/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0" fillId="0" borderId="17" xfId="0" applyBorder="1" applyAlignment="1">
      <alignment horizontal="centerContinuous"/>
    </xf>
    <xf numFmtId="0" fontId="0" fillId="0" borderId="23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27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2" fontId="0" fillId="0" borderId="29" xfId="0" applyNumberFormat="1" applyBorder="1" applyAlignment="1">
      <alignment horizontal="center"/>
    </xf>
    <xf numFmtId="2" fontId="0" fillId="0" borderId="27" xfId="0" quotePrefix="1" applyNumberFormat="1" applyBorder="1" applyAlignment="1">
      <alignment horizontal="center"/>
    </xf>
    <xf numFmtId="2" fontId="0" fillId="0" borderId="27" xfId="0" applyNumberFormat="1" applyFill="1" applyBorder="1" applyAlignment="1">
      <alignment horizontal="center"/>
    </xf>
    <xf numFmtId="0" fontId="0" fillId="0" borderId="26" xfId="0" quotePrefix="1" applyBorder="1" applyAlignment="1">
      <alignment horizontal="center"/>
    </xf>
    <xf numFmtId="0" fontId="0" fillId="0" borderId="30" xfId="0" applyBorder="1"/>
    <xf numFmtId="2" fontId="0" fillId="0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4" xfId="0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quotePrefix="1" applyNumberFormat="1" applyBorder="1" applyAlignment="1">
      <alignment horizontal="center"/>
    </xf>
    <xf numFmtId="0" fontId="0" fillId="0" borderId="19" xfId="0" quotePrefix="1" applyBorder="1" applyAlignment="1">
      <alignment horizontal="center"/>
    </xf>
    <xf numFmtId="0" fontId="0" fillId="0" borderId="14" xfId="0" quotePrefix="1" applyFill="1" applyBorder="1" applyAlignment="1">
      <alignment horizontal="center"/>
    </xf>
    <xf numFmtId="0" fontId="0" fillId="0" borderId="31" xfId="0" applyBorder="1"/>
    <xf numFmtId="0" fontId="0" fillId="0" borderId="32" xfId="0" applyFill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0" borderId="14" xfId="0" applyFill="1" applyBorder="1"/>
    <xf numFmtId="0" fontId="0" fillId="0" borderId="19" xfId="0" applyFill="1" applyBorder="1"/>
    <xf numFmtId="0" fontId="0" fillId="0" borderId="14" xfId="0" applyFill="1" applyBorder="1" applyAlignment="1">
      <alignment horizontal="centerContinuous"/>
    </xf>
    <xf numFmtId="2" fontId="0" fillId="0" borderId="34" xfId="0" applyNumberForma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Fill="1" applyBorder="1"/>
    <xf numFmtId="0" fontId="36" fillId="0" borderId="39" xfId="0" applyFont="1" applyFill="1" applyBorder="1"/>
    <xf numFmtId="0" fontId="0" fillId="0" borderId="39" xfId="0" applyFill="1" applyBorder="1"/>
    <xf numFmtId="0" fontId="11" fillId="0" borderId="39" xfId="0" applyFont="1" applyFill="1" applyBorder="1"/>
    <xf numFmtId="0" fontId="11" fillId="0" borderId="14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12" fillId="0" borderId="14" xfId="0" quotePrefix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0" fillId="0" borderId="40" xfId="0" applyFill="1" applyBorder="1"/>
    <xf numFmtId="0" fontId="0" fillId="0" borderId="41" xfId="0" applyFill="1" applyBorder="1"/>
    <xf numFmtId="0" fontId="0" fillId="0" borderId="42" xfId="0" applyFill="1" applyBorder="1"/>
    <xf numFmtId="0" fontId="0" fillId="0" borderId="43" xfId="0" applyFill="1" applyBorder="1"/>
    <xf numFmtId="0" fontId="0" fillId="0" borderId="44" xfId="0" applyFill="1" applyBorder="1"/>
    <xf numFmtId="0" fontId="0" fillId="0" borderId="45" xfId="0" applyFill="1" applyBorder="1"/>
    <xf numFmtId="0" fontId="0" fillId="0" borderId="25" xfId="0" quotePrefix="1" applyFill="1" applyBorder="1"/>
    <xf numFmtId="0" fontId="0" fillId="0" borderId="13" xfId="0" applyFill="1" applyBorder="1"/>
    <xf numFmtId="0" fontId="10" fillId="0" borderId="41" xfId="0" applyFont="1" applyFill="1" applyBorder="1"/>
    <xf numFmtId="0" fontId="0" fillId="0" borderId="46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47" xfId="0" applyFill="1" applyBorder="1"/>
    <xf numFmtId="0" fontId="0" fillId="0" borderId="48" xfId="0" applyFill="1" applyBorder="1"/>
    <xf numFmtId="0" fontId="0" fillId="0" borderId="49" xfId="0" applyFill="1" applyBorder="1"/>
    <xf numFmtId="0" fontId="0" fillId="0" borderId="50" xfId="0" applyFill="1" applyBorder="1"/>
    <xf numFmtId="0" fontId="0" fillId="0" borderId="51" xfId="0" applyFill="1" applyBorder="1"/>
    <xf numFmtId="0" fontId="0" fillId="0" borderId="52" xfId="0" applyFill="1" applyBorder="1"/>
    <xf numFmtId="0" fontId="0" fillId="0" borderId="53" xfId="0" applyFill="1" applyBorder="1"/>
    <xf numFmtId="0" fontId="0" fillId="0" borderId="54" xfId="0" applyFill="1" applyBorder="1"/>
    <xf numFmtId="0" fontId="0" fillId="0" borderId="55" xfId="0" applyFill="1" applyBorder="1"/>
    <xf numFmtId="0" fontId="0" fillId="0" borderId="56" xfId="0" applyFill="1" applyBorder="1"/>
    <xf numFmtId="0" fontId="0" fillId="0" borderId="57" xfId="0" applyFill="1" applyBorder="1"/>
    <xf numFmtId="0" fontId="0" fillId="0" borderId="58" xfId="0" applyFill="1" applyBorder="1"/>
    <xf numFmtId="0" fontId="0" fillId="0" borderId="33" xfId="0" applyFill="1" applyBorder="1" applyAlignment="1">
      <alignment horizontal="center"/>
    </xf>
    <xf numFmtId="0" fontId="0" fillId="0" borderId="14" xfId="0" quotePrefix="1" applyFill="1" applyBorder="1" applyAlignment="1">
      <alignment horizontal="centerContinuous"/>
    </xf>
    <xf numFmtId="0" fontId="0" fillId="0" borderId="33" xfId="0" applyFill="1" applyBorder="1"/>
    <xf numFmtId="0" fontId="0" fillId="0" borderId="14" xfId="0" applyFill="1" applyBorder="1" applyAlignment="1"/>
    <xf numFmtId="0" fontId="0" fillId="0" borderId="25" xfId="0" applyFill="1" applyBorder="1"/>
    <xf numFmtId="0" fontId="11" fillId="0" borderId="47" xfId="0" applyFont="1" applyFill="1" applyBorder="1"/>
    <xf numFmtId="0" fontId="10" fillId="0" borderId="0" xfId="0" applyFont="1" applyFill="1" applyBorder="1"/>
    <xf numFmtId="0" fontId="0" fillId="0" borderId="62" xfId="0" applyFill="1" applyBorder="1"/>
    <xf numFmtId="0" fontId="0" fillId="0" borderId="64" xfId="0" applyFill="1" applyBorder="1" applyAlignment="1">
      <alignment horizontal="center"/>
    </xf>
    <xf numFmtId="0" fontId="0" fillId="0" borderId="65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66" xfId="0" applyFill="1" applyBorder="1" applyAlignment="1">
      <alignment horizontal="center"/>
    </xf>
    <xf numFmtId="0" fontId="0" fillId="0" borderId="31" xfId="0" applyFill="1" applyBorder="1"/>
    <xf numFmtId="0" fontId="0" fillId="0" borderId="31" xfId="0" applyFill="1" applyBorder="1" applyAlignment="1">
      <alignment horizontal="centerContinuous"/>
    </xf>
    <xf numFmtId="0" fontId="0" fillId="0" borderId="53" xfId="0" applyBorder="1"/>
    <xf numFmtId="0" fontId="0" fillId="0" borderId="54" xfId="0" applyBorder="1"/>
    <xf numFmtId="0" fontId="0" fillId="0" borderId="49" xfId="0" applyBorder="1"/>
    <xf numFmtId="0" fontId="0" fillId="0" borderId="50" xfId="0" applyBorder="1"/>
    <xf numFmtId="0" fontId="10" fillId="0" borderId="47" xfId="0" applyFont="1" applyFill="1" applyBorder="1"/>
    <xf numFmtId="0" fontId="10" fillId="0" borderId="53" xfId="0" applyFont="1" applyFill="1" applyBorder="1" applyAlignment="1">
      <alignment horizontal="center"/>
    </xf>
    <xf numFmtId="0" fontId="10" fillId="0" borderId="50" xfId="0" applyFont="1" applyFill="1" applyBorder="1"/>
    <xf numFmtId="0" fontId="0" fillId="0" borderId="60" xfId="0" applyFill="1" applyBorder="1"/>
    <xf numFmtId="0" fontId="1" fillId="0" borderId="67" xfId="0" applyFont="1" applyBorder="1"/>
    <xf numFmtId="1" fontId="12" fillId="0" borderId="13" xfId="0" applyNumberFormat="1" applyFont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0" fillId="0" borderId="0" xfId="0" applyFont="1" applyFill="1"/>
    <xf numFmtId="0" fontId="12" fillId="0" borderId="0" xfId="0" applyFont="1"/>
    <xf numFmtId="0" fontId="11" fillId="0" borderId="0" xfId="0" applyFont="1" applyBorder="1"/>
    <xf numFmtId="0" fontId="10" fillId="0" borderId="0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10" fillId="0" borderId="0" xfId="0" applyFont="1" applyBorder="1"/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3" xfId="0" applyBorder="1" applyAlignment="1">
      <alignment horizontal="center"/>
    </xf>
    <xf numFmtId="0" fontId="0" fillId="0" borderId="14" xfId="0" applyBorder="1" applyAlignment="1">
      <alignment horizontal="centerContinuous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/>
    </xf>
    <xf numFmtId="0" fontId="0" fillId="0" borderId="41" xfId="0" applyBorder="1"/>
    <xf numFmtId="0" fontId="0" fillId="0" borderId="10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39" fillId="0" borderId="0" xfId="0" applyFont="1"/>
    <xf numFmtId="0" fontId="0" fillId="0" borderId="48" xfId="0" applyBorder="1"/>
    <xf numFmtId="0" fontId="12" fillId="0" borderId="14" xfId="0" applyFont="1" applyFill="1" applyBorder="1" applyAlignment="1">
      <alignment horizontal="center"/>
    </xf>
    <xf numFmtId="0" fontId="12" fillId="0" borderId="0" xfId="0" applyFont="1" applyFill="1" applyBorder="1"/>
    <xf numFmtId="0" fontId="44" fillId="0" borderId="0" xfId="0" applyFont="1" applyFill="1" applyBorder="1"/>
    <xf numFmtId="0" fontId="44" fillId="0" borderId="0" xfId="0" applyFont="1" applyFill="1" applyBorder="1" applyAlignment="1">
      <alignment horizontal="left"/>
    </xf>
    <xf numFmtId="0" fontId="12" fillId="0" borderId="46" xfId="0" applyFont="1" applyFill="1" applyBorder="1" applyAlignment="1">
      <alignment horizontal="right"/>
    </xf>
    <xf numFmtId="0" fontId="11" fillId="0" borderId="10" xfId="0" applyFont="1" applyFill="1" applyBorder="1" applyAlignment="1">
      <alignment horizontal="center"/>
    </xf>
    <xf numFmtId="0" fontId="12" fillId="0" borderId="54" xfId="0" applyFont="1" applyFill="1" applyBorder="1"/>
    <xf numFmtId="14" fontId="11" fillId="0" borderId="54" xfId="0" applyNumberFormat="1" applyFont="1" applyFill="1" applyBorder="1"/>
    <xf numFmtId="0" fontId="12" fillId="0" borderId="10" xfId="0" applyFont="1" applyFill="1" applyBorder="1"/>
    <xf numFmtId="0" fontId="11" fillId="0" borderId="54" xfId="0" applyFont="1" applyFill="1" applyBorder="1"/>
    <xf numFmtId="0" fontId="11" fillId="0" borderId="11" xfId="0" applyFont="1" applyFill="1" applyBorder="1"/>
    <xf numFmtId="0" fontId="0" fillId="0" borderId="53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0" fillId="0" borderId="69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49" xfId="0" applyFill="1" applyBorder="1" applyAlignment="1"/>
    <xf numFmtId="0" fontId="0" fillId="0" borderId="50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45" fillId="0" borderId="27" xfId="0" applyFont="1" applyFill="1" applyBorder="1" applyAlignment="1">
      <alignment horizontal="center"/>
    </xf>
    <xf numFmtId="0" fontId="45" fillId="0" borderId="70" xfId="0" applyFont="1" applyFill="1" applyBorder="1" applyAlignment="1">
      <alignment horizontal="center"/>
    </xf>
    <xf numFmtId="0" fontId="45" fillId="0" borderId="29" xfId="0" applyFont="1" applyFill="1" applyBorder="1" applyAlignment="1">
      <alignment horizontal="center"/>
    </xf>
    <xf numFmtId="0" fontId="45" fillId="0" borderId="28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45" fillId="0" borderId="14" xfId="0" applyFont="1" applyFill="1" applyBorder="1" applyAlignment="1">
      <alignment horizontal="center"/>
    </xf>
    <xf numFmtId="0" fontId="33" fillId="0" borderId="45" xfId="0" applyFont="1" applyFill="1" applyBorder="1" applyAlignment="1">
      <alignment horizontal="center"/>
    </xf>
    <xf numFmtId="0" fontId="45" fillId="0" borderId="33" xfId="0" applyFont="1" applyFill="1" applyBorder="1" applyAlignment="1">
      <alignment horizontal="center"/>
    </xf>
    <xf numFmtId="0" fontId="45" fillId="0" borderId="15" xfId="0" applyFont="1" applyFill="1" applyBorder="1" applyAlignment="1">
      <alignment horizontal="center"/>
    </xf>
    <xf numFmtId="0" fontId="45" fillId="0" borderId="25" xfId="0" applyFont="1" applyFill="1" applyBorder="1" applyAlignment="1">
      <alignment horizontal="center"/>
    </xf>
    <xf numFmtId="0" fontId="45" fillId="0" borderId="13" xfId="0" applyFont="1" applyFill="1" applyBorder="1" applyAlignment="1">
      <alignment horizontal="center"/>
    </xf>
    <xf numFmtId="0" fontId="12" fillId="0" borderId="47" xfId="0" applyFont="1" applyBorder="1"/>
    <xf numFmtId="0" fontId="12" fillId="0" borderId="67" xfId="0" applyFont="1" applyFill="1" applyBorder="1"/>
    <xf numFmtId="0" fontId="33" fillId="0" borderId="14" xfId="0" applyFont="1" applyFill="1" applyBorder="1" applyAlignment="1">
      <alignment horizontal="center"/>
    </xf>
    <xf numFmtId="0" fontId="45" fillId="0" borderId="40" xfId="0" applyFont="1" applyFill="1" applyBorder="1" applyAlignment="1">
      <alignment horizontal="center"/>
    </xf>
    <xf numFmtId="0" fontId="45" fillId="0" borderId="71" xfId="0" applyFont="1" applyFill="1" applyBorder="1" applyAlignment="1">
      <alignment horizontal="center"/>
    </xf>
    <xf numFmtId="0" fontId="12" fillId="0" borderId="47" xfId="0" applyFont="1" applyFill="1" applyBorder="1"/>
    <xf numFmtId="0" fontId="12" fillId="0" borderId="48" xfId="0" applyFont="1" applyFill="1" applyBorder="1"/>
    <xf numFmtId="0" fontId="11" fillId="0" borderId="61" xfId="0" applyFont="1" applyFill="1" applyBorder="1"/>
    <xf numFmtId="0" fontId="11" fillId="0" borderId="41" xfId="0" applyFont="1" applyFill="1" applyBorder="1"/>
    <xf numFmtId="0" fontId="12" fillId="0" borderId="41" xfId="0" applyFont="1" applyFill="1" applyBorder="1"/>
    <xf numFmtId="0" fontId="12" fillId="0" borderId="62" xfId="0" applyFont="1" applyFill="1" applyBorder="1"/>
    <xf numFmtId="0" fontId="12" fillId="0" borderId="52" xfId="0" applyFont="1" applyFill="1" applyBorder="1"/>
    <xf numFmtId="0" fontId="12" fillId="0" borderId="31" xfId="0" applyFont="1" applyFill="1" applyBorder="1"/>
    <xf numFmtId="0" fontId="12" fillId="0" borderId="49" xfId="0" applyFont="1" applyFill="1" applyBorder="1"/>
    <xf numFmtId="0" fontId="12" fillId="0" borderId="50" xfId="0" applyFont="1" applyFill="1" applyBorder="1"/>
    <xf numFmtId="0" fontId="12" fillId="0" borderId="51" xfId="0" applyFont="1" applyFill="1" applyBorder="1"/>
    <xf numFmtId="0" fontId="11" fillId="0" borderId="0" xfId="0" applyFont="1" applyAlignment="1">
      <alignment horizontal="right"/>
    </xf>
    <xf numFmtId="0" fontId="10" fillId="0" borderId="41" xfId="0" applyFont="1" applyBorder="1"/>
    <xf numFmtId="0" fontId="10" fillId="0" borderId="0" xfId="0" applyFont="1"/>
    <xf numFmtId="0" fontId="45" fillId="0" borderId="14" xfId="0" applyFont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0" fontId="45" fillId="0" borderId="25" xfId="0" applyFont="1" applyFill="1" applyBorder="1" applyAlignment="1"/>
    <xf numFmtId="0" fontId="45" fillId="0" borderId="13" xfId="0" applyFont="1" applyFill="1" applyBorder="1" applyAlignment="1"/>
    <xf numFmtId="0" fontId="33" fillId="0" borderId="13" xfId="0" applyFont="1" applyFill="1" applyBorder="1" applyAlignment="1"/>
    <xf numFmtId="0" fontId="10" fillId="0" borderId="53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45" fillId="0" borderId="14" xfId="0" applyFont="1" applyFill="1" applyBorder="1"/>
    <xf numFmtId="0" fontId="0" fillId="0" borderId="51" xfId="0" applyBorder="1"/>
    <xf numFmtId="0" fontId="0" fillId="0" borderId="68" xfId="0" applyBorder="1" applyAlignment="1">
      <alignment horizontal="center"/>
    </xf>
    <xf numFmtId="0" fontId="0" fillId="0" borderId="0" xfId="0" applyBorder="1" applyAlignment="1"/>
    <xf numFmtId="1" fontId="11" fillId="0" borderId="26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33" xfId="0" applyBorder="1"/>
    <xf numFmtId="0" fontId="0" fillId="0" borderId="40" xfId="0" applyBorder="1"/>
    <xf numFmtId="0" fontId="0" fillId="0" borderId="58" xfId="0" applyBorder="1" applyAlignment="1">
      <alignment horizontal="center"/>
    </xf>
    <xf numFmtId="0" fontId="0" fillId="0" borderId="55" xfId="0" applyBorder="1"/>
    <xf numFmtId="0" fontId="10" fillId="0" borderId="31" xfId="0" applyFont="1" applyBorder="1"/>
    <xf numFmtId="0" fontId="0" fillId="0" borderId="55" xfId="0" applyBorder="1" applyAlignment="1">
      <alignment horizontal="center"/>
    </xf>
    <xf numFmtId="0" fontId="0" fillId="0" borderId="76" xfId="0" applyBorder="1"/>
    <xf numFmtId="0" fontId="0" fillId="0" borderId="77" xfId="0" applyBorder="1"/>
    <xf numFmtId="0" fontId="10" fillId="0" borderId="76" xfId="0" applyFont="1" applyBorder="1"/>
    <xf numFmtId="0" fontId="0" fillId="0" borderId="47" xfId="0" applyBorder="1"/>
    <xf numFmtId="0" fontId="0" fillId="0" borderId="78" xfId="0" applyBorder="1"/>
    <xf numFmtId="0" fontId="0" fillId="0" borderId="30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62" xfId="0" applyBorder="1"/>
    <xf numFmtId="0" fontId="0" fillId="0" borderId="0" xfId="0" applyProtection="1"/>
    <xf numFmtId="0" fontId="0" fillId="0" borderId="0" xfId="0" applyFill="1" applyProtection="1"/>
    <xf numFmtId="167" fontId="0" fillId="0" borderId="0" xfId="0" applyNumberFormat="1" applyAlignment="1">
      <alignment horizontal="center"/>
    </xf>
    <xf numFmtId="0" fontId="10" fillId="0" borderId="17" xfId="0" applyFont="1" applyBorder="1"/>
    <xf numFmtId="0" fontId="0" fillId="0" borderId="62" xfId="0" applyBorder="1" applyAlignment="1">
      <alignment horizontal="center"/>
    </xf>
    <xf numFmtId="0" fontId="0" fillId="0" borderId="82" xfId="0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0" fontId="52" fillId="0" borderId="0" xfId="0" applyFont="1" applyAlignment="1">
      <alignment horizontal="centerContinuous"/>
    </xf>
    <xf numFmtId="0" fontId="0" fillId="0" borderId="32" xfId="0" applyBorder="1"/>
    <xf numFmtId="14" fontId="0" fillId="0" borderId="14" xfId="0" applyNumberFormat="1" applyBorder="1" applyAlignment="1">
      <alignment horizontal="center"/>
    </xf>
    <xf numFmtId="14" fontId="0" fillId="0" borderId="14" xfId="0" quotePrefix="1" applyNumberFormat="1" applyBorder="1" applyAlignment="1">
      <alignment horizontal="center"/>
    </xf>
    <xf numFmtId="14" fontId="10" fillId="0" borderId="0" xfId="0" applyNumberFormat="1" applyFont="1"/>
    <xf numFmtId="14" fontId="0" fillId="0" borderId="0" xfId="0" quotePrefix="1" applyNumberFormat="1"/>
    <xf numFmtId="14" fontId="0" fillId="0" borderId="0" xfId="0" applyNumberFormat="1"/>
    <xf numFmtId="14" fontId="10" fillId="0" borderId="0" xfId="0" quotePrefix="1" applyNumberFormat="1" applyFont="1"/>
    <xf numFmtId="14" fontId="9" fillId="0" borderId="0" xfId="0" quotePrefix="1" applyNumberFormat="1" applyFont="1"/>
    <xf numFmtId="0" fontId="54" fillId="0" borderId="0" xfId="0" applyFont="1" applyAlignment="1">
      <alignment horizontal="centerContinuous"/>
    </xf>
    <xf numFmtId="0" fontId="33" fillId="0" borderId="0" xfId="0" applyFont="1" applyBorder="1" applyAlignment="1">
      <alignment horizontal="centerContinuous"/>
    </xf>
    <xf numFmtId="0" fontId="33" fillId="0" borderId="0" xfId="0" applyFont="1" applyBorder="1" applyAlignment="1"/>
    <xf numFmtId="0" fontId="40" fillId="0" borderId="14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9" fillId="0" borderId="0" xfId="0" applyFont="1"/>
    <xf numFmtId="0" fontId="40" fillId="0" borderId="32" xfId="0" applyFont="1" applyBorder="1" applyAlignment="1">
      <alignment horizontal="center"/>
    </xf>
    <xf numFmtId="0" fontId="53" fillId="0" borderId="0" xfId="0" applyFont="1" applyBorder="1" applyAlignment="1">
      <alignment horizontal="center"/>
    </xf>
    <xf numFmtId="0" fontId="55" fillId="0" borderId="0" xfId="0" applyFont="1" applyBorder="1"/>
    <xf numFmtId="0" fontId="40" fillId="0" borderId="0" xfId="0" applyFont="1" applyBorder="1"/>
    <xf numFmtId="0" fontId="50" fillId="0" borderId="0" xfId="0" applyFont="1" applyBorder="1"/>
    <xf numFmtId="0" fontId="50" fillId="0" borderId="0" xfId="0" applyFont="1"/>
    <xf numFmtId="0" fontId="50" fillId="0" borderId="0" xfId="0" applyFont="1" applyBorder="1" applyAlignment="1">
      <alignment horizontal="center"/>
    </xf>
    <xf numFmtId="0" fontId="55" fillId="0" borderId="0" xfId="0" applyFont="1" applyBorder="1" applyAlignment="1">
      <alignment horizontal="centerContinuous"/>
    </xf>
    <xf numFmtId="0" fontId="55" fillId="0" borderId="0" xfId="0" applyFont="1" applyBorder="1" applyAlignment="1">
      <alignment horizontal="center"/>
    </xf>
    <xf numFmtId="0" fontId="0" fillId="0" borderId="0" xfId="0" applyBorder="1" applyAlignment="1">
      <alignment horizontal="centerContinuous"/>
    </xf>
    <xf numFmtId="0" fontId="11" fillId="0" borderId="11" xfId="0" applyFont="1" applyFill="1" applyBorder="1" applyAlignment="1"/>
    <xf numFmtId="0" fontId="10" fillId="0" borderId="33" xfId="0" quotePrefix="1" applyFont="1" applyFill="1" applyBorder="1" applyAlignment="1">
      <alignment horizontal="center"/>
    </xf>
    <xf numFmtId="0" fontId="10" fillId="0" borderId="14" xfId="0" quotePrefix="1" applyFont="1" applyFill="1" applyBorder="1" applyAlignment="1">
      <alignment horizontal="center"/>
    </xf>
    <xf numFmtId="0" fontId="10" fillId="0" borderId="14" xfId="0" applyFont="1" applyFill="1" applyBorder="1"/>
    <xf numFmtId="0" fontId="10" fillId="0" borderId="33" xfId="0" applyFont="1" applyBorder="1"/>
    <xf numFmtId="0" fontId="10" fillId="0" borderId="32" xfId="0" applyFont="1" applyFill="1" applyBorder="1"/>
    <xf numFmtId="0" fontId="10" fillId="0" borderId="42" xfId="0" applyFont="1" applyBorder="1"/>
    <xf numFmtId="0" fontId="10" fillId="0" borderId="13" xfId="0" applyFont="1" applyFill="1" applyBorder="1"/>
    <xf numFmtId="0" fontId="10" fillId="0" borderId="45" xfId="0" applyFont="1" applyFill="1" applyBorder="1"/>
    <xf numFmtId="0" fontId="10" fillId="0" borderId="14" xfId="0" applyFont="1" applyBorder="1"/>
    <xf numFmtId="0" fontId="10" fillId="0" borderId="25" xfId="0" applyFont="1" applyBorder="1"/>
    <xf numFmtId="0" fontId="0" fillId="0" borderId="0" xfId="0" applyAlignment="1">
      <alignment horizontal="center" vertical="center"/>
    </xf>
    <xf numFmtId="0" fontId="0" fillId="26" borderId="16" xfId="0" applyFill="1" applyBorder="1" applyAlignment="1">
      <alignment horizontal="center" vertical="center"/>
    </xf>
    <xf numFmtId="0" fontId="45" fillId="26" borderId="16" xfId="0" applyFont="1" applyFill="1" applyBorder="1" applyAlignment="1">
      <alignment horizontal="center" vertical="center"/>
    </xf>
    <xf numFmtId="0" fontId="12" fillId="26" borderId="16" xfId="0" applyFont="1" applyFill="1" applyBorder="1" applyAlignment="1">
      <alignment horizontal="center" vertical="center"/>
    </xf>
    <xf numFmtId="0" fontId="39" fillId="26" borderId="16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/>
    </xf>
    <xf numFmtId="0" fontId="10" fillId="0" borderId="45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39" fillId="0" borderId="14" xfId="0" applyFont="1" applyBorder="1"/>
    <xf numFmtId="167" fontId="0" fillId="0" borderId="0" xfId="0" applyNumberFormat="1"/>
    <xf numFmtId="0" fontId="42" fillId="0" borderId="0" xfId="65" applyFont="1" applyFill="1" applyBorder="1" applyAlignment="1" applyProtection="1">
      <alignment horizontal="left"/>
      <protection hidden="1"/>
    </xf>
    <xf numFmtId="0" fontId="42" fillId="0" borderId="0" xfId="65" applyFont="1" applyFill="1" applyBorder="1" applyAlignment="1" applyProtection="1">
      <alignment horizontal="center"/>
      <protection hidden="1"/>
    </xf>
    <xf numFmtId="167" fontId="56" fillId="0" borderId="0" xfId="65" applyNumberFormat="1" applyAlignment="1" applyProtection="1">
      <alignment horizontal="center"/>
      <protection hidden="1"/>
    </xf>
    <xf numFmtId="167" fontId="56" fillId="0" borderId="0" xfId="65" applyNumberFormat="1" applyFont="1" applyAlignment="1" applyProtection="1">
      <alignment horizontal="center"/>
      <protection hidden="1"/>
    </xf>
    <xf numFmtId="14" fontId="10" fillId="25" borderId="16" xfId="65" applyNumberFormat="1" applyFont="1" applyFill="1" applyBorder="1" applyAlignment="1" applyProtection="1">
      <alignment horizontal="center"/>
      <protection hidden="1"/>
    </xf>
    <xf numFmtId="167" fontId="10" fillId="26" borderId="11" xfId="65" applyNumberFormat="1" applyFont="1" applyFill="1" applyBorder="1" applyAlignment="1" applyProtection="1">
      <alignment horizontal="center"/>
      <protection hidden="1"/>
    </xf>
    <xf numFmtId="0" fontId="10" fillId="26" borderId="16" xfId="65" applyFont="1" applyFill="1" applyBorder="1" applyAlignment="1" applyProtection="1">
      <alignment horizontal="center"/>
      <protection hidden="1"/>
    </xf>
    <xf numFmtId="0" fontId="10" fillId="26" borderId="11" xfId="0" applyFont="1" applyFill="1" applyBorder="1" applyAlignment="1">
      <alignment horizontal="center" wrapText="1"/>
    </xf>
    <xf numFmtId="0" fontId="10" fillId="26" borderId="16" xfId="0" applyFont="1" applyFill="1" applyBorder="1" applyAlignment="1">
      <alignment horizontal="center" wrapText="1"/>
    </xf>
    <xf numFmtId="0" fontId="9" fillId="0" borderId="16" xfId="65" applyFont="1" applyFill="1" applyBorder="1" applyAlignment="1" applyProtection="1">
      <alignment horizontal="center"/>
      <protection hidden="1"/>
    </xf>
    <xf numFmtId="0" fontId="9" fillId="0" borderId="26" xfId="65" applyFont="1" applyFill="1" applyBorder="1" applyAlignment="1" applyProtection="1">
      <alignment horizontal="center"/>
      <protection hidden="1"/>
    </xf>
    <xf numFmtId="0" fontId="9" fillId="0" borderId="27" xfId="65" applyFont="1" applyFill="1" applyBorder="1" applyAlignment="1" applyProtection="1">
      <alignment horizontal="center"/>
      <protection hidden="1"/>
    </xf>
    <xf numFmtId="167" fontId="9" fillId="30" borderId="46" xfId="0" applyNumberFormat="1" applyFont="1" applyFill="1" applyBorder="1" applyAlignment="1">
      <alignment horizontal="center"/>
    </xf>
    <xf numFmtId="167" fontId="9" fillId="30" borderId="16" xfId="0" applyNumberFormat="1" applyFont="1" applyFill="1" applyBorder="1" applyAlignment="1">
      <alignment horizontal="center"/>
    </xf>
    <xf numFmtId="167" fontId="9" fillId="30" borderId="10" xfId="0" applyNumberFormat="1" applyFont="1" applyFill="1" applyBorder="1" applyAlignment="1">
      <alignment horizontal="center"/>
    </xf>
    <xf numFmtId="1" fontId="9" fillId="24" borderId="16" xfId="0" applyNumberFormat="1" applyFont="1" applyFill="1" applyBorder="1" applyAlignment="1">
      <alignment horizontal="center"/>
    </xf>
    <xf numFmtId="0" fontId="9" fillId="24" borderId="16" xfId="0" applyFont="1" applyFill="1" applyBorder="1" applyAlignment="1">
      <alignment horizontal="center"/>
    </xf>
    <xf numFmtId="0" fontId="9" fillId="30" borderId="21" xfId="0" applyFont="1" applyFill="1" applyBorder="1" applyAlignment="1">
      <alignment horizontal="center"/>
    </xf>
    <xf numFmtId="0" fontId="9" fillId="30" borderId="22" xfId="0" applyFont="1" applyFill="1" applyBorder="1" applyAlignment="1">
      <alignment horizontal="center"/>
    </xf>
    <xf numFmtId="0" fontId="9" fillId="30" borderId="26" xfId="0" applyFont="1" applyFill="1" applyBorder="1" applyAlignment="1">
      <alignment horizontal="center"/>
    </xf>
    <xf numFmtId="0" fontId="9" fillId="30" borderId="27" xfId="0" applyFont="1" applyFill="1" applyBorder="1" applyAlignment="1">
      <alignment horizontal="center"/>
    </xf>
    <xf numFmtId="0" fontId="9" fillId="30" borderId="26" xfId="0" applyFont="1" applyFill="1" applyBorder="1" applyAlignment="1">
      <alignment horizontal="center" wrapText="1"/>
    </xf>
    <xf numFmtId="0" fontId="9" fillId="30" borderId="27" xfId="0" applyFont="1" applyFill="1" applyBorder="1" applyAlignment="1">
      <alignment horizontal="center" wrapText="1"/>
    </xf>
    <xf numFmtId="0" fontId="9" fillId="31" borderId="16" xfId="0" applyFont="1" applyFill="1" applyBorder="1" applyAlignment="1">
      <alignment horizontal="center" wrapText="1"/>
    </xf>
    <xf numFmtId="0" fontId="9" fillId="31" borderId="12" xfId="0" applyFont="1" applyFill="1" applyBorder="1" applyAlignment="1">
      <alignment horizontal="center" wrapText="1"/>
    </xf>
    <xf numFmtId="0" fontId="9" fillId="30" borderId="16" xfId="0" applyFont="1" applyFill="1" applyBorder="1" applyAlignment="1">
      <alignment horizontal="center"/>
    </xf>
    <xf numFmtId="0" fontId="9" fillId="0" borderId="0" xfId="65" applyFont="1" applyFill="1" applyBorder="1" applyAlignment="1" applyProtection="1">
      <alignment horizontal="left"/>
      <protection hidden="1"/>
    </xf>
    <xf numFmtId="0" fontId="9" fillId="0" borderId="86" xfId="65" applyFont="1" applyFill="1" applyBorder="1" applyAlignment="1" applyProtection="1">
      <alignment horizontal="center"/>
      <protection hidden="1"/>
    </xf>
    <xf numFmtId="0" fontId="9" fillId="0" borderId="32" xfId="65" applyFont="1" applyFill="1" applyBorder="1" applyAlignment="1" applyProtection="1">
      <alignment horizontal="center"/>
      <protection hidden="1"/>
    </xf>
    <xf numFmtId="0" fontId="9" fillId="0" borderId="44" xfId="65" applyFont="1" applyFill="1" applyBorder="1" applyAlignment="1" applyProtection="1">
      <alignment horizontal="center"/>
      <protection hidden="1"/>
    </xf>
    <xf numFmtId="167" fontId="9" fillId="27" borderId="20" xfId="65" applyNumberFormat="1" applyFont="1" applyFill="1" applyBorder="1" applyAlignment="1" applyProtection="1">
      <alignment horizontal="center"/>
      <protection hidden="1"/>
    </xf>
    <xf numFmtId="167" fontId="9" fillId="29" borderId="17" xfId="65" applyNumberFormat="1" applyFont="1" applyFill="1" applyBorder="1" applyAlignment="1" applyProtection="1">
      <alignment horizontal="center"/>
      <protection hidden="1"/>
    </xf>
    <xf numFmtId="167" fontId="9" fillId="29" borderId="23" xfId="65" applyNumberFormat="1" applyFont="1" applyFill="1" applyBorder="1" applyAlignment="1" applyProtection="1">
      <alignment horizontal="center"/>
      <protection hidden="1"/>
    </xf>
    <xf numFmtId="167" fontId="9" fillId="27" borderId="45" xfId="65" applyNumberFormat="1" applyFont="1" applyFill="1" applyBorder="1" applyAlignment="1" applyProtection="1">
      <alignment horizontal="center"/>
      <protection hidden="1"/>
    </xf>
    <xf numFmtId="167" fontId="9" fillId="27" borderId="32" xfId="65" applyNumberFormat="1" applyFont="1" applyFill="1" applyBorder="1" applyAlignment="1" applyProtection="1">
      <alignment horizontal="center"/>
      <protection hidden="1"/>
    </xf>
    <xf numFmtId="167" fontId="9" fillId="27" borderId="63" xfId="65" applyNumberFormat="1" applyFont="1" applyFill="1" applyBorder="1" applyAlignment="1" applyProtection="1">
      <alignment horizontal="center"/>
      <protection hidden="1"/>
    </xf>
    <xf numFmtId="167" fontId="9" fillId="27" borderId="21" xfId="0" applyNumberFormat="1" applyFont="1" applyFill="1" applyBorder="1" applyAlignment="1">
      <alignment horizontal="center"/>
    </xf>
    <xf numFmtId="167" fontId="9" fillId="27" borderId="22" xfId="0" applyNumberFormat="1" applyFont="1" applyFill="1" applyBorder="1" applyAlignment="1">
      <alignment horizontal="center"/>
    </xf>
    <xf numFmtId="167" fontId="9" fillId="27" borderId="86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27" borderId="16" xfId="0" applyFont="1" applyFill="1" applyBorder="1" applyAlignment="1">
      <alignment horizontal="center"/>
    </xf>
    <xf numFmtId="0" fontId="58" fillId="24" borderId="78" xfId="65" applyFont="1" applyFill="1" applyBorder="1" applyAlignment="1" applyProtection="1">
      <alignment horizontal="left"/>
      <protection hidden="1"/>
    </xf>
    <xf numFmtId="1" fontId="59" fillId="0" borderId="26" xfId="65" applyNumberFormat="1" applyFont="1" applyFill="1" applyBorder="1" applyAlignment="1" applyProtection="1">
      <alignment horizontal="center"/>
      <protection hidden="1"/>
    </xf>
    <xf numFmtId="0" fontId="59" fillId="0" borderId="27" xfId="65" applyFont="1" applyBorder="1" applyAlignment="1" applyProtection="1">
      <alignment horizontal="center"/>
      <protection hidden="1"/>
    </xf>
    <xf numFmtId="166" fontId="59" fillId="0" borderId="27" xfId="65" applyNumberFormat="1" applyFont="1" applyBorder="1" applyAlignment="1" applyProtection="1">
      <alignment horizontal="center"/>
      <protection hidden="1"/>
    </xf>
    <xf numFmtId="0" fontId="59" fillId="0" borderId="75" xfId="65" applyFont="1" applyBorder="1" applyAlignment="1" applyProtection="1">
      <alignment horizontal="center"/>
      <protection hidden="1"/>
    </xf>
    <xf numFmtId="0" fontId="59" fillId="0" borderId="19" xfId="65" applyFont="1" applyBorder="1" applyAlignment="1" applyProtection="1">
      <alignment horizontal="center"/>
      <protection hidden="1"/>
    </xf>
    <xf numFmtId="0" fontId="59" fillId="0" borderId="71" xfId="65" applyFont="1" applyBorder="1" applyAlignment="1" applyProtection="1">
      <alignment horizontal="center"/>
      <protection hidden="1"/>
    </xf>
    <xf numFmtId="2" fontId="59" fillId="0" borderId="14" xfId="0" applyNumberFormat="1" applyFont="1" applyFill="1" applyBorder="1" applyAlignment="1">
      <alignment horizontal="center"/>
    </xf>
    <xf numFmtId="2" fontId="59" fillId="0" borderId="25" xfId="0" applyNumberFormat="1" applyFont="1" applyBorder="1" applyAlignment="1"/>
    <xf numFmtId="2" fontId="59" fillId="0" borderId="13" xfId="0" applyNumberFormat="1" applyFont="1" applyBorder="1" applyAlignment="1"/>
    <xf numFmtId="0" fontId="61" fillId="0" borderId="14" xfId="0" applyFont="1" applyFill="1" applyBorder="1" applyAlignment="1">
      <alignment horizontal="center"/>
    </xf>
    <xf numFmtId="2" fontId="59" fillId="0" borderId="14" xfId="0" applyNumberFormat="1" applyFont="1" applyBorder="1" applyAlignment="1">
      <alignment horizontal="center"/>
    </xf>
    <xf numFmtId="2" fontId="59" fillId="0" borderId="25" xfId="0" applyNumberFormat="1" applyFont="1" applyBorder="1" applyAlignment="1">
      <alignment horizontal="center"/>
    </xf>
    <xf numFmtId="0" fontId="59" fillId="0" borderId="14" xfId="0" applyFont="1" applyBorder="1" applyAlignment="1">
      <alignment horizontal="center"/>
    </xf>
    <xf numFmtId="2" fontId="59" fillId="32" borderId="27" xfId="0" applyNumberFormat="1" applyFont="1" applyFill="1" applyBorder="1" applyAlignment="1">
      <alignment horizontal="center"/>
    </xf>
    <xf numFmtId="0" fontId="58" fillId="24" borderId="76" xfId="65" applyFont="1" applyFill="1" applyBorder="1" applyAlignment="1" applyProtection="1">
      <alignment horizontal="left"/>
      <protection hidden="1"/>
    </xf>
    <xf numFmtId="1" fontId="59" fillId="0" borderId="19" xfId="65" applyNumberFormat="1" applyFont="1" applyFill="1" applyBorder="1" applyAlignment="1" applyProtection="1">
      <alignment horizontal="center"/>
      <protection hidden="1"/>
    </xf>
    <xf numFmtId="0" fontId="59" fillId="0" borderId="14" xfId="65" applyFont="1" applyBorder="1" applyAlignment="1" applyProtection="1">
      <alignment horizontal="center"/>
      <protection hidden="1"/>
    </xf>
    <xf numFmtId="166" fontId="59" fillId="0" borderId="14" xfId="65" applyNumberFormat="1" applyFont="1" applyBorder="1" applyAlignment="1" applyProtection="1">
      <alignment horizontal="center"/>
      <protection hidden="1"/>
    </xf>
    <xf numFmtId="0" fontId="59" fillId="0" borderId="25" xfId="65" applyFont="1" applyBorder="1" applyAlignment="1" applyProtection="1">
      <alignment horizontal="center"/>
      <protection hidden="1"/>
    </xf>
    <xf numFmtId="0" fontId="59" fillId="0" borderId="15" xfId="65" applyFont="1" applyBorder="1" applyAlignment="1" applyProtection="1">
      <alignment horizontal="center"/>
      <protection hidden="1"/>
    </xf>
    <xf numFmtId="2" fontId="59" fillId="32" borderId="14" xfId="65" applyNumberFormat="1" applyFont="1" applyFill="1" applyBorder="1" applyAlignment="1" applyProtection="1">
      <alignment horizontal="center"/>
      <protection hidden="1"/>
    </xf>
    <xf numFmtId="2" fontId="59" fillId="0" borderId="14" xfId="65" applyNumberFormat="1" applyFont="1" applyFill="1" applyBorder="1" applyAlignment="1" applyProtection="1">
      <alignment horizontal="center"/>
      <protection hidden="1"/>
    </xf>
    <xf numFmtId="2" fontId="59" fillId="32" borderId="14" xfId="0" applyNumberFormat="1" applyFont="1" applyFill="1" applyBorder="1" applyAlignment="1">
      <alignment horizontal="center"/>
    </xf>
    <xf numFmtId="166" fontId="59" fillId="0" borderId="19" xfId="65" applyNumberFormat="1" applyFont="1" applyFill="1" applyBorder="1" applyAlignment="1" applyProtection="1">
      <alignment horizontal="center"/>
      <protection hidden="1"/>
    </xf>
    <xf numFmtId="2" fontId="59" fillId="0" borderId="14" xfId="65" applyNumberFormat="1" applyFont="1" applyBorder="1" applyAlignment="1" applyProtection="1">
      <alignment horizontal="center"/>
      <protection hidden="1"/>
    </xf>
    <xf numFmtId="0" fontId="62" fillId="24" borderId="76" xfId="65" applyFont="1" applyFill="1" applyBorder="1" applyAlignment="1" applyProtection="1">
      <alignment horizontal="left"/>
      <protection hidden="1"/>
    </xf>
    <xf numFmtId="1" fontId="60" fillId="0" borderId="19" xfId="65" applyNumberFormat="1" applyFont="1" applyFill="1" applyBorder="1" applyAlignment="1" applyProtection="1">
      <alignment horizontal="center"/>
      <protection hidden="1"/>
    </xf>
    <xf numFmtId="0" fontId="60" fillId="0" borderId="14" xfId="65" applyFont="1" applyBorder="1" applyAlignment="1" applyProtection="1">
      <alignment horizontal="center"/>
      <protection hidden="1"/>
    </xf>
    <xf numFmtId="166" fontId="60" fillId="0" borderId="14" xfId="65" applyNumberFormat="1" applyFont="1" applyBorder="1" applyAlignment="1" applyProtection="1">
      <alignment horizontal="center"/>
      <protection hidden="1"/>
    </xf>
    <xf numFmtId="1" fontId="59" fillId="0" borderId="14" xfId="65" applyNumberFormat="1" applyFont="1" applyBorder="1" applyAlignment="1" applyProtection="1">
      <alignment horizontal="center"/>
      <protection hidden="1"/>
    </xf>
    <xf numFmtId="2" fontId="64" fillId="0" borderId="14" xfId="0" applyNumberFormat="1" applyFont="1" applyFill="1" applyBorder="1" applyAlignment="1">
      <alignment horizontal="center"/>
    </xf>
    <xf numFmtId="2" fontId="59" fillId="32" borderId="14" xfId="65" applyNumberFormat="1" applyFont="1" applyFill="1" applyBorder="1" applyAlignment="1" applyProtection="1">
      <protection hidden="1"/>
    </xf>
    <xf numFmtId="2" fontId="59" fillId="26" borderId="14" xfId="0" applyNumberFormat="1" applyFont="1" applyFill="1" applyBorder="1" applyAlignment="1">
      <alignment horizontal="center"/>
    </xf>
    <xf numFmtId="2" fontId="59" fillId="26" borderId="14" xfId="65" applyNumberFormat="1" applyFont="1" applyFill="1" applyBorder="1" applyAlignment="1" applyProtection="1">
      <alignment horizontal="center"/>
      <protection hidden="1"/>
    </xf>
    <xf numFmtId="2" fontId="60" fillId="0" borderId="14" xfId="65" applyNumberFormat="1" applyFont="1" applyBorder="1" applyAlignment="1" applyProtection="1">
      <alignment horizontal="center"/>
      <protection hidden="1"/>
    </xf>
    <xf numFmtId="166" fontId="60" fillId="0" borderId="19" xfId="65" applyNumberFormat="1" applyFont="1" applyFill="1" applyBorder="1" applyAlignment="1" applyProtection="1">
      <alignment horizontal="center"/>
      <protection hidden="1"/>
    </xf>
    <xf numFmtId="166" fontId="60" fillId="0" borderId="19" xfId="65" applyNumberFormat="1" applyFont="1" applyBorder="1" applyAlignment="1" applyProtection="1">
      <alignment horizontal="center"/>
      <protection hidden="1"/>
    </xf>
    <xf numFmtId="1" fontId="60" fillId="0" borderId="19" xfId="65" applyNumberFormat="1" applyFont="1" applyBorder="1" applyAlignment="1" applyProtection="1">
      <alignment horizontal="center"/>
      <protection hidden="1"/>
    </xf>
    <xf numFmtId="166" fontId="59" fillId="0" borderId="19" xfId="65" applyNumberFormat="1" applyFont="1" applyBorder="1" applyAlignment="1" applyProtection="1">
      <alignment horizontal="center"/>
      <protection hidden="1"/>
    </xf>
    <xf numFmtId="1" fontId="59" fillId="0" borderId="19" xfId="65" applyNumberFormat="1" applyFont="1" applyBorder="1" applyAlignment="1" applyProtection="1">
      <alignment horizontal="center"/>
      <protection hidden="1"/>
    </xf>
    <xf numFmtId="0" fontId="58" fillId="24" borderId="77" xfId="65" applyFont="1" applyFill="1" applyBorder="1" applyAlignment="1" applyProtection="1">
      <alignment horizontal="left"/>
      <protection hidden="1"/>
    </xf>
    <xf numFmtId="0" fontId="59" fillId="0" borderId="36" xfId="65" applyFont="1" applyBorder="1" applyAlignment="1" applyProtection="1">
      <alignment horizontal="center"/>
      <protection hidden="1"/>
    </xf>
    <xf numFmtId="0" fontId="59" fillId="0" borderId="34" xfId="65" applyFont="1" applyBorder="1" applyAlignment="1" applyProtection="1">
      <alignment horizontal="center"/>
      <protection hidden="1"/>
    </xf>
    <xf numFmtId="0" fontId="59" fillId="0" borderId="73" xfId="65" applyFont="1" applyBorder="1" applyAlignment="1" applyProtection="1">
      <alignment horizontal="center"/>
      <protection hidden="1"/>
    </xf>
    <xf numFmtId="0" fontId="59" fillId="0" borderId="35" xfId="65" applyFont="1" applyBorder="1" applyAlignment="1" applyProtection="1">
      <alignment horizontal="center"/>
      <protection hidden="1"/>
    </xf>
    <xf numFmtId="2" fontId="59" fillId="32" borderId="36" xfId="65" applyNumberFormat="1" applyFont="1" applyFill="1" applyBorder="1" applyAlignment="1" applyProtection="1">
      <alignment horizontal="center"/>
      <protection hidden="1"/>
    </xf>
    <xf numFmtId="2" fontId="59" fillId="32" borderId="34" xfId="65" applyNumberFormat="1" applyFont="1" applyFill="1" applyBorder="1" applyAlignment="1" applyProtection="1">
      <alignment horizontal="center"/>
      <protection hidden="1"/>
    </xf>
    <xf numFmtId="2" fontId="59" fillId="26" borderId="34" xfId="65" applyNumberFormat="1" applyFont="1" applyFill="1" applyBorder="1" applyAlignment="1" applyProtection="1">
      <alignment horizontal="center"/>
      <protection hidden="1"/>
    </xf>
    <xf numFmtId="2" fontId="59" fillId="26" borderId="34" xfId="0" applyNumberFormat="1" applyFont="1" applyFill="1" applyBorder="1" applyAlignment="1">
      <alignment horizontal="center"/>
    </xf>
    <xf numFmtId="2" fontId="59" fillId="0" borderId="34" xfId="65" applyNumberFormat="1" applyFont="1" applyFill="1" applyBorder="1" applyAlignment="1" applyProtection="1">
      <alignment horizontal="center"/>
      <protection hidden="1"/>
    </xf>
    <xf numFmtId="2" fontId="59" fillId="0" borderId="34" xfId="0" applyNumberFormat="1" applyFont="1" applyBorder="1" applyAlignment="1">
      <alignment horizontal="center"/>
    </xf>
    <xf numFmtId="0" fontId="65" fillId="0" borderId="0" xfId="65" applyFont="1" applyProtection="1">
      <protection hidden="1"/>
    </xf>
    <xf numFmtId="0" fontId="65" fillId="0" borderId="0" xfId="65" applyFont="1" applyAlignment="1" applyProtection="1">
      <alignment horizontal="center"/>
      <protection hidden="1"/>
    </xf>
    <xf numFmtId="0" fontId="63" fillId="0" borderId="0" xfId="65" applyFont="1" applyAlignment="1" applyProtection="1">
      <alignment horizontal="center"/>
      <protection hidden="1"/>
    </xf>
    <xf numFmtId="0" fontId="66" fillId="0" borderId="0" xfId="0" applyFont="1"/>
    <xf numFmtId="0" fontId="66" fillId="0" borderId="0" xfId="0" applyFont="1" applyFill="1" applyAlignment="1">
      <alignment horizontal="center"/>
    </xf>
    <xf numFmtId="167" fontId="66" fillId="0" borderId="0" xfId="0" applyNumberFormat="1" applyFont="1" applyFill="1"/>
    <xf numFmtId="0" fontId="66" fillId="0" borderId="0" xfId="0" applyFont="1" applyFill="1"/>
    <xf numFmtId="2" fontId="66" fillId="0" borderId="0" xfId="0" applyNumberFormat="1" applyFont="1" applyAlignment="1">
      <alignment horizontal="center"/>
    </xf>
    <xf numFmtId="2" fontId="66" fillId="0" borderId="0" xfId="0" applyNumberFormat="1" applyFont="1"/>
    <xf numFmtId="167" fontId="65" fillId="0" borderId="0" xfId="65" applyNumberFormat="1" applyFont="1" applyAlignment="1" applyProtection="1">
      <alignment horizontal="center"/>
      <protection hidden="1"/>
    </xf>
    <xf numFmtId="167" fontId="66" fillId="0" borderId="0" xfId="0" applyNumberFormat="1" applyFont="1" applyAlignment="1">
      <alignment horizontal="center"/>
    </xf>
    <xf numFmtId="0" fontId="66" fillId="0" borderId="0" xfId="0" applyFont="1" applyAlignment="1">
      <alignment horizontal="center"/>
    </xf>
    <xf numFmtId="167" fontId="66" fillId="0" borderId="0" xfId="0" applyNumberFormat="1" applyFont="1"/>
    <xf numFmtId="0" fontId="55" fillId="0" borderId="0" xfId="0" quotePrefix="1" applyFont="1" applyBorder="1"/>
    <xf numFmtId="0" fontId="38" fillId="0" borderId="0" xfId="0" applyFont="1" applyBorder="1"/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5" fillId="0" borderId="75" xfId="0" applyFont="1" applyFill="1" applyBorder="1" applyAlignment="1"/>
    <xf numFmtId="0" fontId="45" fillId="0" borderId="29" xfId="0" applyFont="1" applyFill="1" applyBorder="1" applyAlignment="1"/>
    <xf numFmtId="0" fontId="33" fillId="0" borderId="25" xfId="0" applyFont="1" applyFill="1" applyBorder="1" applyAlignment="1"/>
    <xf numFmtId="0" fontId="39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67" fillId="0" borderId="0" xfId="0" applyFont="1" applyBorder="1" applyAlignment="1"/>
    <xf numFmtId="0" fontId="1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166" fontId="0" fillId="0" borderId="14" xfId="0" applyNumberFormat="1" applyBorder="1" applyAlignment="1">
      <alignment horizontal="center"/>
    </xf>
    <xf numFmtId="0" fontId="10" fillId="0" borderId="0" xfId="0" applyFont="1" applyAlignment="1"/>
    <xf numFmtId="14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50" fillId="0" borderId="0" xfId="0" quotePrefix="1" applyFont="1" applyBorder="1"/>
    <xf numFmtId="0" fontId="9" fillId="28" borderId="65" xfId="0" applyFont="1" applyFill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centerContinuous"/>
    </xf>
    <xf numFmtId="0" fontId="8" fillId="0" borderId="0" xfId="0" applyFont="1" applyAlignment="1"/>
    <xf numFmtId="0" fontId="12" fillId="0" borderId="33" xfId="0" applyFont="1" applyFill="1" applyBorder="1" applyAlignment="1">
      <alignment horizontal="center"/>
    </xf>
    <xf numFmtId="0" fontId="10" fillId="26" borderId="46" xfId="65" applyFont="1" applyFill="1" applyBorder="1" applyAlignment="1" applyProtection="1">
      <alignment horizontal="center"/>
      <protection hidden="1"/>
    </xf>
    <xf numFmtId="0" fontId="9" fillId="30" borderId="80" xfId="65" applyFont="1" applyFill="1" applyBorder="1" applyAlignment="1" applyProtection="1">
      <alignment horizontal="center"/>
      <protection hidden="1"/>
    </xf>
    <xf numFmtId="0" fontId="10" fillId="26" borderId="54" xfId="65" applyFont="1" applyFill="1" applyBorder="1" applyAlignment="1" applyProtection="1">
      <alignment horizontal="center"/>
      <protection hidden="1"/>
    </xf>
    <xf numFmtId="0" fontId="10" fillId="26" borderId="50" xfId="65" applyFont="1" applyFill="1" applyBorder="1" applyAlignment="1" applyProtection="1">
      <alignment horizontal="center"/>
      <protection hidden="1"/>
    </xf>
    <xf numFmtId="0" fontId="10" fillId="0" borderId="26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167" fontId="9" fillId="26" borderId="16" xfId="0" applyNumberFormat="1" applyFont="1" applyFill="1" applyBorder="1" applyAlignment="1">
      <alignment horizontal="center" wrapText="1"/>
    </xf>
    <xf numFmtId="0" fontId="9" fillId="30" borderId="16" xfId="65" applyFont="1" applyFill="1" applyBorder="1" applyAlignment="1" applyProtection="1">
      <alignment horizontal="center"/>
      <protection hidden="1"/>
    </xf>
    <xf numFmtId="2" fontId="9" fillId="31" borderId="68" xfId="0" applyNumberFormat="1" applyFont="1" applyFill="1" applyBorder="1" applyAlignment="1">
      <alignment horizontal="center"/>
    </xf>
    <xf numFmtId="2" fontId="9" fillId="31" borderId="61" xfId="0" applyNumberFormat="1" applyFont="1" applyFill="1" applyBorder="1" applyAlignment="1">
      <alignment horizontal="center"/>
    </xf>
    <xf numFmtId="167" fontId="9" fillId="27" borderId="16" xfId="65" applyNumberFormat="1" applyFont="1" applyFill="1" applyBorder="1" applyAlignment="1" applyProtection="1">
      <alignment horizontal="center"/>
      <protection hidden="1"/>
    </xf>
    <xf numFmtId="167" fontId="9" fillId="27" borderId="43" xfId="65" applyNumberFormat="1" applyFont="1" applyFill="1" applyBorder="1" applyAlignment="1" applyProtection="1">
      <alignment horizontal="center"/>
      <protection hidden="1"/>
    </xf>
    <xf numFmtId="167" fontId="9" fillId="29" borderId="20" xfId="0" applyNumberFormat="1" applyFont="1" applyFill="1" applyBorder="1" applyAlignment="1">
      <alignment horizontal="center"/>
    </xf>
    <xf numFmtId="167" fontId="9" fillId="29" borderId="22" xfId="0" applyNumberFormat="1" applyFont="1" applyFill="1" applyBorder="1" applyAlignment="1">
      <alignment horizontal="center"/>
    </xf>
    <xf numFmtId="167" fontId="9" fillId="29" borderId="80" xfId="0" applyNumberFormat="1" applyFont="1" applyFill="1" applyBorder="1" applyAlignment="1">
      <alignment horizontal="center"/>
    </xf>
    <xf numFmtId="1" fontId="9" fillId="29" borderId="86" xfId="0" applyNumberFormat="1" applyFont="1" applyFill="1" applyBorder="1" applyAlignment="1">
      <alignment horizontal="center"/>
    </xf>
    <xf numFmtId="0" fontId="9" fillId="29" borderId="32" xfId="0" applyFont="1" applyFill="1" applyBorder="1" applyAlignment="1">
      <alignment horizontal="center"/>
    </xf>
    <xf numFmtId="0" fontId="9" fillId="29" borderId="63" xfId="0" applyFont="1" applyFill="1" applyBorder="1" applyAlignment="1">
      <alignment horizontal="center"/>
    </xf>
    <xf numFmtId="0" fontId="58" fillId="27" borderId="33" xfId="0" applyFont="1" applyFill="1" applyBorder="1" applyAlignment="1">
      <alignment horizontal="center" vertical="center"/>
    </xf>
    <xf numFmtId="0" fontId="58" fillId="27" borderId="33" xfId="0" applyFont="1" applyFill="1" applyBorder="1" applyAlignment="1">
      <alignment horizontal="center" vertical="center" wrapText="1"/>
    </xf>
    <xf numFmtId="0" fontId="58" fillId="27" borderId="71" xfId="0" applyFont="1" applyFill="1" applyBorder="1" applyAlignment="1">
      <alignment horizontal="center" vertical="center" wrapText="1"/>
    </xf>
    <xf numFmtId="0" fontId="66" fillId="29" borderId="68" xfId="0" applyFont="1" applyFill="1" applyBorder="1" applyAlignment="1">
      <alignment horizontal="center" wrapText="1"/>
    </xf>
    <xf numFmtId="0" fontId="66" fillId="29" borderId="33" xfId="0" applyFont="1" applyFill="1" applyBorder="1" applyAlignment="1">
      <alignment horizontal="center" wrapText="1"/>
    </xf>
    <xf numFmtId="0" fontId="66" fillId="29" borderId="71" xfId="0" applyFont="1" applyFill="1" applyBorder="1" applyAlignment="1">
      <alignment horizontal="center" wrapText="1"/>
    </xf>
    <xf numFmtId="0" fontId="59" fillId="0" borderId="74" xfId="65" applyFont="1" applyBorder="1" applyAlignment="1" applyProtection="1">
      <alignment horizontal="center"/>
      <protection hidden="1"/>
    </xf>
    <xf numFmtId="0" fontId="59" fillId="0" borderId="78" xfId="65" applyFont="1" applyBorder="1" applyAlignment="1" applyProtection="1">
      <alignment horizontal="center"/>
      <protection hidden="1"/>
    </xf>
    <xf numFmtId="2" fontId="60" fillId="0" borderId="14" xfId="0" applyNumberFormat="1" applyFont="1" applyFill="1" applyBorder="1" applyAlignment="1">
      <alignment horizontal="center"/>
    </xf>
    <xf numFmtId="2" fontId="59" fillId="32" borderId="27" xfId="65" applyNumberFormat="1" applyFont="1" applyFill="1" applyBorder="1" applyAlignment="1" applyProtection="1">
      <alignment horizontal="center"/>
      <protection hidden="1"/>
    </xf>
    <xf numFmtId="2" fontId="59" fillId="0" borderId="21" xfId="65" applyNumberFormat="1" applyFont="1" applyFill="1" applyBorder="1" applyAlignment="1" applyProtection="1">
      <alignment horizontal="center"/>
      <protection hidden="1"/>
    </xf>
    <xf numFmtId="2" fontId="59" fillId="0" borderId="21" xfId="0" applyNumberFormat="1" applyFont="1" applyBorder="1" applyAlignment="1">
      <alignment horizontal="center"/>
    </xf>
    <xf numFmtId="2" fontId="58" fillId="0" borderId="14" xfId="0" applyNumberFormat="1" applyFont="1" applyFill="1" applyBorder="1" applyAlignment="1">
      <alignment horizontal="center"/>
    </xf>
    <xf numFmtId="2" fontId="58" fillId="0" borderId="15" xfId="0" applyNumberFormat="1" applyFont="1" applyFill="1" applyBorder="1" applyAlignment="1">
      <alignment horizontal="center"/>
    </xf>
    <xf numFmtId="2" fontId="58" fillId="0" borderId="19" xfId="0" applyNumberFormat="1" applyFont="1" applyFill="1" applyBorder="1" applyAlignment="1">
      <alignment horizontal="center"/>
    </xf>
    <xf numFmtId="0" fontId="59" fillId="0" borderId="67" xfId="65" applyFont="1" applyBorder="1" applyAlignment="1" applyProtection="1">
      <alignment horizontal="center"/>
      <protection hidden="1"/>
    </xf>
    <xf numFmtId="0" fontId="59" fillId="0" borderId="76" xfId="65" applyFont="1" applyBorder="1" applyAlignment="1" applyProtection="1">
      <alignment horizontal="center"/>
      <protection hidden="1"/>
    </xf>
    <xf numFmtId="0" fontId="58" fillId="0" borderId="14" xfId="0" applyFont="1" applyFill="1" applyBorder="1" applyAlignment="1">
      <alignment horizontal="center"/>
    </xf>
    <xf numFmtId="0" fontId="58" fillId="0" borderId="15" xfId="0" applyFont="1" applyFill="1" applyBorder="1" applyAlignment="1">
      <alignment horizontal="center"/>
    </xf>
    <xf numFmtId="2" fontId="59" fillId="0" borderId="65" xfId="65" applyNumberFormat="1" applyFont="1" applyFill="1" applyBorder="1" applyAlignment="1" applyProtection="1">
      <alignment horizontal="center"/>
      <protection hidden="1"/>
    </xf>
    <xf numFmtId="2" fontId="59" fillId="0" borderId="65" xfId="0" applyNumberFormat="1" applyFont="1" applyBorder="1" applyAlignment="1">
      <alignment horizontal="center"/>
    </xf>
    <xf numFmtId="0" fontId="63" fillId="0" borderId="67" xfId="65" applyFont="1" applyBorder="1" applyAlignment="1" applyProtection="1">
      <alignment horizontal="center"/>
      <protection hidden="1"/>
    </xf>
    <xf numFmtId="0" fontId="63" fillId="0" borderId="76" xfId="65" applyFont="1" applyBorder="1" applyAlignment="1" applyProtection="1">
      <alignment horizontal="center"/>
      <protection hidden="1"/>
    </xf>
    <xf numFmtId="0" fontId="10" fillId="0" borderId="14" xfId="65" applyFont="1" applyBorder="1" applyAlignment="1" applyProtection="1">
      <alignment horizontal="center"/>
      <protection hidden="1"/>
    </xf>
    <xf numFmtId="0" fontId="59" fillId="0" borderId="56" xfId="65" applyFont="1" applyBorder="1" applyAlignment="1" applyProtection="1">
      <alignment horizontal="center"/>
      <protection hidden="1"/>
    </xf>
    <xf numFmtId="0" fontId="63" fillId="0" borderId="77" xfId="65" applyFont="1" applyBorder="1" applyAlignment="1" applyProtection="1">
      <alignment horizontal="center"/>
      <protection hidden="1"/>
    </xf>
    <xf numFmtId="2" fontId="58" fillId="0" borderId="34" xfId="0" applyNumberFormat="1" applyFont="1" applyFill="1" applyBorder="1" applyAlignment="1">
      <alignment horizontal="center"/>
    </xf>
    <xf numFmtId="2" fontId="58" fillId="0" borderId="35" xfId="0" applyNumberFormat="1" applyFont="1" applyFill="1" applyBorder="1" applyAlignment="1">
      <alignment horizontal="center"/>
    </xf>
    <xf numFmtId="2" fontId="58" fillId="0" borderId="36" xfId="0" applyNumberFormat="1" applyFont="1" applyFill="1" applyBorder="1" applyAlignment="1">
      <alignment horizontal="center"/>
    </xf>
    <xf numFmtId="167" fontId="0" fillId="0" borderId="0" xfId="0" applyNumberFormat="1" applyFill="1" applyAlignment="1">
      <alignment horizontal="center"/>
    </xf>
    <xf numFmtId="167" fontId="65" fillId="0" borderId="0" xfId="65" applyNumberFormat="1" applyFont="1" applyFill="1" applyAlignment="1" applyProtection="1">
      <alignment horizontal="center"/>
      <protection hidden="1"/>
    </xf>
    <xf numFmtId="167" fontId="66" fillId="0" borderId="0" xfId="0" applyNumberFormat="1" applyFont="1" applyFill="1" applyAlignment="1">
      <alignment horizontal="center"/>
    </xf>
    <xf numFmtId="0" fontId="3" fillId="0" borderId="0" xfId="0" applyFont="1" applyBorder="1" applyAlignment="1"/>
    <xf numFmtId="0" fontId="10" fillId="0" borderId="36" xfId="0" applyFont="1" applyBorder="1" applyAlignment="1">
      <alignment horizontal="center"/>
    </xf>
    <xf numFmtId="0" fontId="10" fillId="0" borderId="6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1" fillId="0" borderId="53" xfId="0" applyFont="1" applyBorder="1" applyAlignment="1"/>
    <xf numFmtId="0" fontId="11" fillId="0" borderId="49" xfId="0" applyFont="1" applyBorder="1" applyAlignment="1"/>
    <xf numFmtId="0" fontId="10" fillId="0" borderId="37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11" fillId="0" borderId="52" xfId="0" applyFont="1" applyFill="1" applyBorder="1"/>
    <xf numFmtId="0" fontId="1" fillId="0" borderId="27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0" borderId="11" xfId="0" applyFont="1" applyBorder="1" applyAlignment="1"/>
    <xf numFmtId="0" fontId="12" fillId="0" borderId="11" xfId="0" applyFont="1" applyFill="1" applyBorder="1"/>
    <xf numFmtId="0" fontId="45" fillId="0" borderId="21" xfId="0" applyFont="1" applyFill="1" applyBorder="1" applyAlignment="1">
      <alignment horizontal="center"/>
    </xf>
    <xf numFmtId="0" fontId="45" fillId="0" borderId="75" xfId="0" applyFont="1" applyFill="1" applyBorder="1" applyAlignment="1">
      <alignment horizontal="center"/>
    </xf>
    <xf numFmtId="0" fontId="45" fillId="0" borderId="89" xfId="0" applyFont="1" applyFill="1" applyBorder="1" applyAlignment="1">
      <alignment horizontal="center"/>
    </xf>
    <xf numFmtId="0" fontId="45" fillId="0" borderId="25" xfId="0" applyFont="1" applyFill="1" applyBorder="1"/>
    <xf numFmtId="0" fontId="45" fillId="0" borderId="90" xfId="0" applyFont="1" applyFill="1" applyBorder="1" applyAlignment="1">
      <alignment horizontal="center"/>
    </xf>
    <xf numFmtId="0" fontId="45" fillId="0" borderId="15" xfId="0" applyFont="1" applyFill="1" applyBorder="1"/>
    <xf numFmtId="0" fontId="0" fillId="0" borderId="90" xfId="0" applyBorder="1"/>
    <xf numFmtId="0" fontId="12" fillId="0" borderId="52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9" fillId="26" borderId="14" xfId="0" applyFont="1" applyFill="1" applyBorder="1" applyAlignment="1">
      <alignment horizontal="center" vertical="center"/>
    </xf>
    <xf numFmtId="0" fontId="10" fillId="26" borderId="14" xfId="0" applyFont="1" applyFill="1" applyBorder="1" applyAlignment="1">
      <alignment vertical="center"/>
    </xf>
    <xf numFmtId="0" fontId="11" fillId="0" borderId="13" xfId="0" applyFont="1" applyFill="1" applyBorder="1" applyAlignment="1"/>
    <xf numFmtId="0" fontId="0" fillId="0" borderId="11" xfId="0" applyBorder="1"/>
    <xf numFmtId="0" fontId="3" fillId="0" borderId="23" xfId="0" applyFont="1" applyFill="1" applyBorder="1" applyAlignment="1">
      <alignment horizontal="center"/>
    </xf>
    <xf numFmtId="0" fontId="10" fillId="0" borderId="26" xfId="0" applyFont="1" applyBorder="1"/>
    <xf numFmtId="0" fontId="10" fillId="26" borderId="27" xfId="0" applyFont="1" applyFill="1" applyBorder="1" applyAlignment="1">
      <alignment horizontal="center"/>
    </xf>
    <xf numFmtId="0" fontId="10" fillId="0" borderId="28" xfId="0" applyFont="1" applyBorder="1"/>
    <xf numFmtId="0" fontId="10" fillId="0" borderId="19" xfId="0" applyFont="1" applyBorder="1"/>
    <xf numFmtId="0" fontId="10" fillId="26" borderId="14" xfId="0" applyFont="1" applyFill="1" applyBorder="1" applyAlignment="1">
      <alignment horizontal="center"/>
    </xf>
    <xf numFmtId="0" fontId="10" fillId="0" borderId="15" xfId="0" applyFont="1" applyBorder="1"/>
    <xf numFmtId="0" fontId="10" fillId="32" borderId="26" xfId="0" applyFont="1" applyFill="1" applyBorder="1"/>
    <xf numFmtId="0" fontId="10" fillId="32" borderId="28" xfId="0" applyFont="1" applyFill="1" applyBorder="1"/>
    <xf numFmtId="0" fontId="10" fillId="26" borderId="36" xfId="0" applyFont="1" applyFill="1" applyBorder="1" applyAlignment="1">
      <alignment horizontal="center"/>
    </xf>
    <xf numFmtId="0" fontId="10" fillId="32" borderId="35" xfId="0" applyFont="1" applyFill="1" applyBorder="1"/>
    <xf numFmtId="9" fontId="10" fillId="0" borderId="14" xfId="0" applyNumberFormat="1" applyFont="1" applyBorder="1" applyAlignment="1">
      <alignment horizontal="center"/>
    </xf>
    <xf numFmtId="166" fontId="10" fillId="29" borderId="0" xfId="0" applyNumberFormat="1" applyFont="1" applyFill="1" applyAlignment="1">
      <alignment horizontal="center"/>
    </xf>
    <xf numFmtId="0" fontId="10" fillId="32" borderId="0" xfId="0" applyFont="1" applyFill="1"/>
    <xf numFmtId="0" fontId="39" fillId="0" borderId="0" xfId="0" applyFont="1" applyAlignment="1">
      <alignment horizontal="center"/>
    </xf>
    <xf numFmtId="1" fontId="74" fillId="29" borderId="14" xfId="0" applyNumberFormat="1" applyFont="1" applyFill="1" applyBorder="1" applyAlignment="1">
      <alignment horizontal="center"/>
    </xf>
    <xf numFmtId="1" fontId="10" fillId="29" borderId="16" xfId="0" applyNumberFormat="1" applyFont="1" applyFill="1" applyBorder="1" applyAlignment="1">
      <alignment horizontal="center"/>
    </xf>
    <xf numFmtId="0" fontId="10" fillId="32" borderId="16" xfId="0" applyFont="1" applyFill="1" applyBorder="1"/>
    <xf numFmtId="0" fontId="10" fillId="0" borderId="86" xfId="0" applyFont="1" applyBorder="1"/>
    <xf numFmtId="0" fontId="10" fillId="0" borderId="32" xfId="0" applyFont="1" applyBorder="1"/>
    <xf numFmtId="0" fontId="10" fillId="26" borderId="32" xfId="0" applyFont="1" applyFill="1" applyBorder="1" applyAlignment="1">
      <alignment horizontal="center"/>
    </xf>
    <xf numFmtId="0" fontId="10" fillId="0" borderId="63" xfId="0" applyFont="1" applyBorder="1"/>
    <xf numFmtId="166" fontId="10" fillId="29" borderId="46" xfId="0" applyNumberFormat="1" applyFont="1" applyFill="1" applyBorder="1" applyAlignment="1">
      <alignment horizontal="center"/>
    </xf>
    <xf numFmtId="0" fontId="10" fillId="32" borderId="10" xfId="0" applyFont="1" applyFill="1" applyBorder="1"/>
    <xf numFmtId="0" fontId="10" fillId="32" borderId="11" xfId="0" applyFont="1" applyFill="1" applyBorder="1" applyAlignment="1">
      <alignment horizontal="left"/>
    </xf>
    <xf numFmtId="166" fontId="48" fillId="29" borderId="0" xfId="0" applyNumberFormat="1" applyFont="1" applyFill="1" applyAlignment="1">
      <alignment horizontal="center"/>
    </xf>
    <xf numFmtId="0" fontId="10" fillId="0" borderId="36" xfId="0" applyFont="1" applyBorder="1"/>
    <xf numFmtId="0" fontId="10" fillId="0" borderId="34" xfId="0" applyFont="1" applyBorder="1"/>
    <xf numFmtId="0" fontId="10" fillId="29" borderId="34" xfId="0" applyFont="1" applyFill="1" applyBorder="1" applyAlignment="1">
      <alignment horizontal="center"/>
    </xf>
    <xf numFmtId="0" fontId="10" fillId="0" borderId="35" xfId="0" applyFont="1" applyBorder="1"/>
    <xf numFmtId="0" fontId="10" fillId="32" borderId="46" xfId="0" applyFont="1" applyFill="1" applyBorder="1"/>
    <xf numFmtId="0" fontId="39" fillId="32" borderId="11" xfId="0" applyFont="1" applyFill="1" applyBorder="1" applyAlignment="1">
      <alignment horizontal="center"/>
    </xf>
    <xf numFmtId="2" fontId="10" fillId="29" borderId="34" xfId="0" applyNumberFormat="1" applyFont="1" applyFill="1" applyBorder="1" applyAlignment="1">
      <alignment horizontal="center"/>
    </xf>
    <xf numFmtId="0" fontId="10" fillId="32" borderId="46" xfId="0" applyFont="1" applyFill="1" applyBorder="1" applyAlignment="1">
      <alignment horizontal="center"/>
    </xf>
    <xf numFmtId="0" fontId="39" fillId="0" borderId="11" xfId="0" applyFont="1" applyBorder="1"/>
    <xf numFmtId="0" fontId="10" fillId="0" borderId="0" xfId="0" applyFont="1" applyFill="1" applyAlignment="1"/>
    <xf numFmtId="0" fontId="11" fillId="0" borderId="0" xfId="0" applyFont="1" applyFill="1" applyBorder="1" applyAlignment="1"/>
    <xf numFmtId="0" fontId="67" fillId="0" borderId="0" xfId="0" applyFont="1" applyFill="1" applyBorder="1" applyAlignment="1"/>
    <xf numFmtId="0" fontId="0" fillId="0" borderId="0" xfId="0" applyAlignment="1"/>
    <xf numFmtId="0" fontId="0" fillId="0" borderId="0" xfId="0" applyAlignment="1">
      <alignment horizontal="right"/>
    </xf>
    <xf numFmtId="0" fontId="48" fillId="0" borderId="27" xfId="0" applyFont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32" borderId="70" xfId="0" applyFont="1" applyFill="1" applyBorder="1"/>
    <xf numFmtId="0" fontId="10" fillId="32" borderId="22" xfId="0" applyFont="1" applyFill="1" applyBorder="1"/>
    <xf numFmtId="0" fontId="10" fillId="26" borderId="17" xfId="0" applyFont="1" applyFill="1" applyBorder="1" applyAlignment="1">
      <alignment horizontal="center"/>
    </xf>
    <xf numFmtId="0" fontId="10" fillId="32" borderId="23" xfId="0" applyFont="1" applyFill="1" applyBorder="1"/>
    <xf numFmtId="0" fontId="10" fillId="32" borderId="11" xfId="0" applyFont="1" applyFill="1" applyBorder="1"/>
    <xf numFmtId="1" fontId="28" fillId="29" borderId="14" xfId="0" applyNumberFormat="1" applyFont="1" applyFill="1" applyBorder="1" applyAlignment="1">
      <alignment horizontal="center"/>
    </xf>
    <xf numFmtId="0" fontId="40" fillId="0" borderId="14" xfId="0" applyFont="1" applyBorder="1"/>
    <xf numFmtId="0" fontId="40" fillId="0" borderId="15" xfId="0" applyFont="1" applyBorder="1"/>
    <xf numFmtId="0" fontId="40" fillId="0" borderId="34" xfId="0" applyFont="1" applyBorder="1"/>
    <xf numFmtId="0" fontId="40" fillId="29" borderId="34" xfId="0" applyFont="1" applyFill="1" applyBorder="1" applyAlignment="1">
      <alignment horizontal="center"/>
    </xf>
    <xf numFmtId="0" fontId="40" fillId="0" borderId="35" xfId="0" applyFont="1" applyBorder="1"/>
    <xf numFmtId="0" fontId="0" fillId="32" borderId="11" xfId="0" applyFill="1" applyBorder="1" applyAlignment="1">
      <alignment horizontal="center"/>
    </xf>
    <xf numFmtId="2" fontId="40" fillId="29" borderId="34" xfId="0" applyNumberFormat="1" applyFont="1" applyFill="1" applyBorder="1" applyAlignment="1">
      <alignment horizontal="center"/>
    </xf>
    <xf numFmtId="0" fontId="75" fillId="0" borderId="0" xfId="0" applyFont="1" applyBorder="1" applyAlignment="1"/>
    <xf numFmtId="0" fontId="10" fillId="0" borderId="19" xfId="0" applyFont="1" applyFill="1" applyBorder="1"/>
    <xf numFmtId="0" fontId="10" fillId="0" borderId="15" xfId="0" applyFont="1" applyFill="1" applyBorder="1"/>
    <xf numFmtId="0" fontId="48" fillId="32" borderId="14" xfId="0" applyFont="1" applyFill="1" applyBorder="1" applyAlignment="1">
      <alignment horizontal="center"/>
    </xf>
    <xf numFmtId="167" fontId="10" fillId="29" borderId="10" xfId="0" applyNumberFormat="1" applyFont="1" applyFill="1" applyBorder="1" applyAlignment="1">
      <alignment horizontal="center"/>
    </xf>
    <xf numFmtId="2" fontId="10" fillId="29" borderId="10" xfId="0" applyNumberFormat="1" applyFont="1" applyFill="1" applyBorder="1" applyAlignment="1">
      <alignment horizontal="center"/>
    </xf>
    <xf numFmtId="1" fontId="10" fillId="29" borderId="14" xfId="0" applyNumberFormat="1" applyFont="1" applyFill="1" applyBorder="1" applyAlignment="1">
      <alignment horizontal="center"/>
    </xf>
    <xf numFmtId="166" fontId="10" fillId="0" borderId="0" xfId="0" applyNumberFormat="1" applyFont="1" applyFill="1" applyAlignment="1">
      <alignment horizontal="center"/>
    </xf>
    <xf numFmtId="166" fontId="74" fillId="29" borderId="14" xfId="0" applyNumberFormat="1" applyFont="1" applyFill="1" applyBorder="1" applyAlignment="1">
      <alignment horizontal="center"/>
    </xf>
    <xf numFmtId="0" fontId="10" fillId="0" borderId="86" xfId="0" applyFont="1" applyFill="1" applyBorder="1"/>
    <xf numFmtId="1" fontId="74" fillId="0" borderId="14" xfId="0" applyNumberFormat="1" applyFont="1" applyFill="1" applyBorder="1" applyAlignment="1">
      <alignment horizontal="center"/>
    </xf>
    <xf numFmtId="1" fontId="74" fillId="0" borderId="32" xfId="0" applyNumberFormat="1" applyFont="1" applyFill="1" applyBorder="1" applyAlignment="1">
      <alignment horizontal="center"/>
    </xf>
    <xf numFmtId="0" fontId="39" fillId="0" borderId="0" xfId="0" applyFont="1" applyFill="1" applyAlignment="1">
      <alignment horizontal="center"/>
    </xf>
    <xf numFmtId="0" fontId="10" fillId="0" borderId="64" xfId="0" applyFont="1" applyBorder="1"/>
    <xf numFmtId="0" fontId="10" fillId="0" borderId="65" xfId="0" applyFont="1" applyBorder="1"/>
    <xf numFmtId="0" fontId="10" fillId="26" borderId="65" xfId="0" applyFont="1" applyFill="1" applyBorder="1" applyAlignment="1">
      <alignment horizontal="center"/>
    </xf>
    <xf numFmtId="0" fontId="10" fillId="0" borderId="66" xfId="0" applyFont="1" applyBorder="1"/>
    <xf numFmtId="166" fontId="48" fillId="29" borderId="16" xfId="0" applyNumberFormat="1" applyFont="1" applyFill="1" applyBorder="1" applyAlignment="1">
      <alignment horizontal="center"/>
    </xf>
    <xf numFmtId="167" fontId="10" fillId="29" borderId="34" xfId="0" applyNumberFormat="1" applyFont="1" applyFill="1" applyBorder="1" applyAlignment="1">
      <alignment horizontal="center"/>
    </xf>
    <xf numFmtId="1" fontId="10" fillId="32" borderId="16" xfId="0" applyNumberFormat="1" applyFont="1" applyFill="1" applyBorder="1" applyAlignment="1">
      <alignment horizontal="center"/>
    </xf>
    <xf numFmtId="0" fontId="39" fillId="0" borderId="46" xfId="0" applyFont="1" applyBorder="1" applyAlignment="1"/>
    <xf numFmtId="0" fontId="39" fillId="0" borderId="11" xfId="0" applyFont="1" applyBorder="1" applyAlignment="1"/>
    <xf numFmtId="166" fontId="10" fillId="32" borderId="46" xfId="0" applyNumberFormat="1" applyFont="1" applyFill="1" applyBorder="1"/>
    <xf numFmtId="0" fontId="7" fillId="0" borderId="0" xfId="0" applyFont="1" applyAlignment="1"/>
    <xf numFmtId="0" fontId="11" fillId="0" borderId="46" xfId="0" applyFont="1" applyBorder="1" applyAlignment="1"/>
    <xf numFmtId="0" fontId="11" fillId="0" borderId="10" xfId="0" applyFont="1" applyBorder="1" applyAlignment="1"/>
    <xf numFmtId="0" fontId="10" fillId="24" borderId="27" xfId="0" applyFont="1" applyFill="1" applyBorder="1" applyAlignment="1">
      <alignment horizontal="center"/>
    </xf>
    <xf numFmtId="0" fontId="10" fillId="32" borderId="19" xfId="0" applyFont="1" applyFill="1" applyBorder="1"/>
    <xf numFmtId="0" fontId="10" fillId="24" borderId="14" xfId="0" applyFont="1" applyFill="1" applyBorder="1" applyAlignment="1">
      <alignment horizontal="center"/>
    </xf>
    <xf numFmtId="0" fontId="10" fillId="32" borderId="29" xfId="0" applyFont="1" applyFill="1" applyBorder="1"/>
    <xf numFmtId="0" fontId="10" fillId="24" borderId="37" xfId="0" applyFont="1" applyFill="1" applyBorder="1" applyAlignment="1">
      <alignment horizontal="center"/>
    </xf>
    <xf numFmtId="0" fontId="10" fillId="32" borderId="14" xfId="0" applyFont="1" applyFill="1" applyBorder="1" applyAlignment="1">
      <alignment horizontal="center"/>
    </xf>
    <xf numFmtId="0" fontId="10" fillId="32" borderId="15" xfId="0" applyFont="1" applyFill="1" applyBorder="1"/>
    <xf numFmtId="0" fontId="10" fillId="24" borderId="16" xfId="0" applyFont="1" applyFill="1" applyBorder="1"/>
    <xf numFmtId="0" fontId="48" fillId="24" borderId="14" xfId="0" applyFont="1" applyFill="1" applyBorder="1" applyAlignment="1">
      <alignment horizontal="center"/>
    </xf>
    <xf numFmtId="166" fontId="10" fillId="29" borderId="10" xfId="0" applyNumberFormat="1" applyFont="1" applyFill="1" applyBorder="1" applyAlignment="1">
      <alignment horizontal="center"/>
    </xf>
    <xf numFmtId="1" fontId="39" fillId="29" borderId="14" xfId="0" applyNumberFormat="1" applyFont="1" applyFill="1" applyBorder="1" applyAlignment="1">
      <alignment horizontal="center"/>
    </xf>
    <xf numFmtId="166" fontId="10" fillId="29" borderId="16" xfId="0" applyNumberFormat="1" applyFont="1" applyFill="1" applyBorder="1" applyAlignment="1">
      <alignment horizontal="center"/>
    </xf>
    <xf numFmtId="1" fontId="76" fillId="29" borderId="14" xfId="0" applyNumberFormat="1" applyFont="1" applyFill="1" applyBorder="1" applyAlignment="1">
      <alignment horizontal="center"/>
    </xf>
    <xf numFmtId="0" fontId="10" fillId="32" borderId="86" xfId="0" applyFont="1" applyFill="1" applyBorder="1"/>
    <xf numFmtId="1" fontId="74" fillId="29" borderId="32" xfId="0" applyNumberFormat="1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10" fillId="32" borderId="64" xfId="0" applyFont="1" applyFill="1" applyBorder="1"/>
    <xf numFmtId="0" fontId="10" fillId="24" borderId="65" xfId="0" applyFont="1" applyFill="1" applyBorder="1" applyAlignment="1">
      <alignment horizontal="center"/>
    </xf>
    <xf numFmtId="166" fontId="48" fillId="29" borderId="46" xfId="0" applyNumberFormat="1" applyFont="1" applyFill="1" applyBorder="1" applyAlignment="1">
      <alignment horizontal="center"/>
    </xf>
    <xf numFmtId="1" fontId="36" fillId="29" borderId="14" xfId="0" applyNumberFormat="1" applyFont="1" applyFill="1" applyBorder="1" applyAlignment="1">
      <alignment horizontal="center"/>
    </xf>
    <xf numFmtId="0" fontId="10" fillId="32" borderId="49" xfId="0" applyFont="1" applyFill="1" applyBorder="1"/>
    <xf numFmtId="0" fontId="39" fillId="32" borderId="51" xfId="0" applyFont="1" applyFill="1" applyBorder="1" applyAlignment="1">
      <alignment horizontal="center"/>
    </xf>
    <xf numFmtId="0" fontId="10" fillId="32" borderId="36" xfId="0" applyFont="1" applyFill="1" applyBorder="1"/>
    <xf numFmtId="0" fontId="39" fillId="0" borderId="0" xfId="0" applyFont="1" applyAlignment="1">
      <alignment horizontal="right"/>
    </xf>
    <xf numFmtId="0" fontId="39" fillId="32" borderId="46" xfId="0" applyFont="1" applyFill="1" applyBorder="1" applyAlignment="1"/>
    <xf numFmtId="0" fontId="10" fillId="24" borderId="46" xfId="0" applyFont="1" applyFill="1" applyBorder="1" applyAlignment="1">
      <alignment horizontal="center"/>
    </xf>
    <xf numFmtId="0" fontId="77" fillId="0" borderId="0" xfId="0" applyFont="1"/>
    <xf numFmtId="1" fontId="0" fillId="0" borderId="0" xfId="0" applyNumberFormat="1" applyBorder="1" applyAlignment="1">
      <alignment horizontal="center"/>
    </xf>
    <xf numFmtId="0" fontId="10" fillId="0" borderId="78" xfId="0" applyFont="1" applyBorder="1"/>
    <xf numFmtId="0" fontId="10" fillId="34" borderId="78" xfId="0" applyFont="1" applyFill="1" applyBorder="1"/>
    <xf numFmtId="166" fontId="28" fillId="32" borderId="14" xfId="0" applyNumberFormat="1" applyFont="1" applyFill="1" applyBorder="1" applyAlignment="1">
      <alignment horizontal="center"/>
    </xf>
    <xf numFmtId="0" fontId="10" fillId="32" borderId="37" xfId="0" applyFont="1" applyFill="1" applyBorder="1" applyAlignment="1">
      <alignment horizontal="center"/>
    </xf>
    <xf numFmtId="0" fontId="10" fillId="34" borderId="76" xfId="0" applyFont="1" applyFill="1" applyBorder="1"/>
    <xf numFmtId="1" fontId="28" fillId="24" borderId="14" xfId="0" applyNumberFormat="1" applyFont="1" applyFill="1" applyBorder="1" applyAlignment="1">
      <alignment horizontal="center"/>
    </xf>
    <xf numFmtId="0" fontId="48" fillId="0" borderId="14" xfId="0" applyFont="1" applyFill="1" applyBorder="1" applyAlignment="1">
      <alignment horizontal="center"/>
    </xf>
    <xf numFmtId="0" fontId="10" fillId="24" borderId="32" xfId="0" applyFont="1" applyFill="1" applyBorder="1" applyAlignment="1">
      <alignment horizontal="center"/>
    </xf>
    <xf numFmtId="166" fontId="10" fillId="32" borderId="0" xfId="0" applyNumberFormat="1" applyFont="1" applyFill="1" applyAlignment="1">
      <alignment horizontal="center"/>
    </xf>
    <xf numFmtId="1" fontId="28" fillId="32" borderId="14" xfId="0" applyNumberFormat="1" applyFont="1" applyFill="1" applyBorder="1" applyAlignment="1">
      <alignment horizontal="center"/>
    </xf>
    <xf numFmtId="2" fontId="10" fillId="28" borderId="46" xfId="0" applyNumberFormat="1" applyFont="1" applyFill="1" applyBorder="1" applyAlignment="1">
      <alignment horizontal="center"/>
    </xf>
    <xf numFmtId="0" fontId="10" fillId="28" borderId="10" xfId="0" applyFont="1" applyFill="1" applyBorder="1"/>
    <xf numFmtId="0" fontId="10" fillId="28" borderId="11" xfId="0" applyFont="1" applyFill="1" applyBorder="1" applyAlignment="1">
      <alignment horizontal="left"/>
    </xf>
    <xf numFmtId="168" fontId="28" fillId="32" borderId="14" xfId="0" applyNumberFormat="1" applyFont="1" applyFill="1" applyBorder="1" applyAlignment="1">
      <alignment horizontal="center"/>
    </xf>
    <xf numFmtId="0" fontId="10" fillId="0" borderId="91" xfId="0" applyFont="1" applyBorder="1"/>
    <xf numFmtId="0" fontId="40" fillId="0" borderId="92" xfId="0" applyFont="1" applyBorder="1"/>
    <xf numFmtId="1" fontId="36" fillId="34" borderId="50" xfId="0" applyNumberFormat="1" applyFont="1" applyFill="1" applyBorder="1" applyAlignment="1" applyProtection="1">
      <alignment horizontal="center"/>
      <protection locked="0"/>
    </xf>
    <xf numFmtId="0" fontId="40" fillId="0" borderId="93" xfId="0" applyFont="1" applyBorder="1"/>
    <xf numFmtId="0" fontId="10" fillId="0" borderId="77" xfId="0" applyFont="1" applyBorder="1"/>
    <xf numFmtId="0" fontId="10" fillId="34" borderId="77" xfId="0" applyFont="1" applyFill="1" applyBorder="1"/>
    <xf numFmtId="0" fontId="39" fillId="0" borderId="0" xfId="0" applyFont="1" applyFill="1" applyBorder="1" applyAlignment="1"/>
    <xf numFmtId="0" fontId="0" fillId="0" borderId="0" xfId="0" applyFill="1" applyAlignment="1"/>
    <xf numFmtId="0" fontId="12" fillId="0" borderId="19" xfId="0" applyFont="1" applyBorder="1"/>
    <xf numFmtId="0" fontId="12" fillId="0" borderId="19" xfId="0" applyFont="1" applyFill="1" applyBorder="1"/>
    <xf numFmtId="0" fontId="10" fillId="0" borderId="54" xfId="0" applyFont="1" applyBorder="1"/>
    <xf numFmtId="0" fontId="10" fillId="0" borderId="50" xfId="0" applyFont="1" applyBorder="1"/>
    <xf numFmtId="0" fontId="0" fillId="0" borderId="34" xfId="0" quotePrefix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 wrapText="1"/>
    </xf>
    <xf numFmtId="0" fontId="11" fillId="0" borderId="51" xfId="0" applyFont="1" applyFill="1" applyBorder="1" applyAlignment="1">
      <alignment horizontal="center" wrapText="1"/>
    </xf>
    <xf numFmtId="0" fontId="12" fillId="0" borderId="27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36" borderId="33" xfId="0" applyFont="1" applyFill="1" applyBorder="1" applyAlignment="1">
      <alignment horizontal="center"/>
    </xf>
    <xf numFmtId="0" fontId="11" fillId="36" borderId="14" xfId="0" applyFont="1" applyFill="1" applyBorder="1" applyAlignment="1">
      <alignment horizontal="center"/>
    </xf>
    <xf numFmtId="0" fontId="33" fillId="0" borderId="33" xfId="0" applyFont="1" applyFill="1" applyBorder="1" applyAlignment="1">
      <alignment horizontal="center"/>
    </xf>
    <xf numFmtId="0" fontId="0" fillId="26" borderId="0" xfId="0" applyFill="1"/>
    <xf numFmtId="0" fontId="11" fillId="0" borderId="0" xfId="0" applyFont="1" applyAlignment="1"/>
    <xf numFmtId="0" fontId="12" fillId="0" borderId="50" xfId="0" applyFont="1" applyBorder="1"/>
    <xf numFmtId="0" fontId="12" fillId="0" borderId="10" xfId="0" applyFont="1" applyBorder="1"/>
    <xf numFmtId="0" fontId="12" fillId="0" borderId="50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31" borderId="0" xfId="0" applyFont="1" applyFill="1"/>
    <xf numFmtId="0" fontId="12" fillId="31" borderId="0" xfId="0" quotePrefix="1" applyFont="1" applyFill="1"/>
    <xf numFmtId="0" fontId="12" fillId="0" borderId="33" xfId="0" quotePrefix="1" applyFon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0" fillId="0" borderId="34" xfId="0" quotePrefix="1" applyNumberFormat="1" applyBorder="1" applyAlignment="1">
      <alignment horizontal="center"/>
    </xf>
    <xf numFmtId="2" fontId="0" fillId="0" borderId="34" xfId="0" applyNumberFormat="1" applyFill="1" applyBorder="1" applyAlignment="1">
      <alignment horizontal="center"/>
    </xf>
    <xf numFmtId="0" fontId="0" fillId="0" borderId="34" xfId="0" applyFill="1" applyBorder="1"/>
    <xf numFmtId="0" fontId="0" fillId="0" borderId="0" xfId="0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" fontId="12" fillId="0" borderId="14" xfId="0" applyNumberFormat="1" applyFont="1" applyFill="1" applyBorder="1" applyAlignment="1">
      <alignment horizontal="center"/>
    </xf>
    <xf numFmtId="166" fontId="38" fillId="0" borderId="12" xfId="0" applyNumberFormat="1" applyFont="1" applyFill="1" applyBorder="1" applyAlignment="1">
      <alignment horizontal="center" vertical="center"/>
    </xf>
    <xf numFmtId="166" fontId="38" fillId="0" borderId="20" xfId="0" applyNumberFormat="1" applyFont="1" applyFill="1" applyBorder="1" applyAlignment="1">
      <alignment horizontal="center" vertical="center"/>
    </xf>
    <xf numFmtId="166" fontId="38" fillId="0" borderId="16" xfId="0" applyNumberFormat="1" applyFont="1" applyFill="1" applyBorder="1" applyAlignment="1">
      <alignment horizontal="center" vertical="center"/>
    </xf>
    <xf numFmtId="0" fontId="38" fillId="0" borderId="16" xfId="0" quotePrefix="1" applyFont="1" applyFill="1" applyBorder="1" applyAlignment="1">
      <alignment horizontal="center" vertical="center"/>
    </xf>
    <xf numFmtId="0" fontId="32" fillId="29" borderId="0" xfId="0" applyFont="1" applyFill="1" applyBorder="1"/>
    <xf numFmtId="2" fontId="0" fillId="0" borderId="16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/>
    </xf>
    <xf numFmtId="166" fontId="11" fillId="0" borderId="16" xfId="0" applyNumberFormat="1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/>
    </xf>
    <xf numFmtId="166" fontId="11" fillId="0" borderId="12" xfId="0" applyNumberFormat="1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0" fillId="0" borderId="0" xfId="0" applyFill="1" applyBorder="1" applyAlignment="1" applyProtection="1">
      <alignment horizontal="center"/>
    </xf>
    <xf numFmtId="0" fontId="11" fillId="0" borderId="0" xfId="0" applyFont="1" applyFill="1" applyBorder="1" applyAlignment="1" applyProtection="1">
      <alignment horizontal="center"/>
    </xf>
    <xf numFmtId="166" fontId="38" fillId="0" borderId="12" xfId="0" applyNumberFormat="1" applyFont="1" applyFill="1" applyBorder="1" applyAlignment="1" applyProtection="1">
      <alignment horizontal="center" vertical="center"/>
    </xf>
    <xf numFmtId="166" fontId="38" fillId="0" borderId="20" xfId="0" applyNumberFormat="1" applyFont="1" applyFill="1" applyBorder="1" applyAlignment="1" applyProtection="1">
      <alignment horizontal="center" vertical="center"/>
    </xf>
    <xf numFmtId="0" fontId="0" fillId="0" borderId="12" xfId="0" applyFill="1" applyBorder="1" applyAlignment="1" applyProtection="1">
      <alignment horizontal="center"/>
    </xf>
    <xf numFmtId="1" fontId="0" fillId="0" borderId="0" xfId="0" applyNumberFormat="1" applyFill="1" applyBorder="1" applyAlignment="1" applyProtection="1">
      <alignment horizontal="center"/>
    </xf>
    <xf numFmtId="1" fontId="11" fillId="0" borderId="16" xfId="0" applyNumberFormat="1" applyFont="1" applyFill="1" applyBorder="1" applyAlignment="1" applyProtection="1">
      <alignment horizontal="center"/>
    </xf>
    <xf numFmtId="1" fontId="0" fillId="0" borderId="27" xfId="0" applyNumberFormat="1" applyBorder="1" applyAlignment="1" applyProtection="1">
      <alignment horizontal="center"/>
      <protection locked="0"/>
    </xf>
    <xf numFmtId="1" fontId="0" fillId="0" borderId="14" xfId="0" applyNumberFormat="1" applyBorder="1" applyAlignment="1" applyProtection="1">
      <alignment horizontal="center"/>
      <protection locked="0"/>
    </xf>
    <xf numFmtId="0" fontId="0" fillId="29" borderId="27" xfId="0" applyFill="1" applyBorder="1" applyAlignment="1" applyProtection="1">
      <alignment horizontal="center"/>
      <protection locked="0"/>
    </xf>
    <xf numFmtId="0" fontId="0" fillId="0" borderId="26" xfId="0" applyFill="1" applyBorder="1" applyAlignment="1" applyProtection="1">
      <alignment horizontal="center"/>
      <protection locked="0"/>
    </xf>
    <xf numFmtId="0" fontId="0" fillId="0" borderId="27" xfId="0" applyFill="1" applyBorder="1" applyAlignment="1" applyProtection="1">
      <alignment horizontal="center"/>
      <protection locked="0"/>
    </xf>
    <xf numFmtId="0" fontId="0" fillId="0" borderId="19" xfId="0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  <xf numFmtId="0" fontId="0" fillId="0" borderId="36" xfId="0" applyFill="1" applyBorder="1" applyAlignment="1" applyProtection="1">
      <alignment horizontal="center"/>
      <protection locked="0"/>
    </xf>
    <xf numFmtId="0" fontId="0" fillId="0" borderId="34" xfId="0" applyFill="1" applyBorder="1" applyAlignment="1" applyProtection="1">
      <alignment horizontal="center"/>
      <protection locked="0"/>
    </xf>
    <xf numFmtId="0" fontId="38" fillId="0" borderId="69" xfId="0" quotePrefix="1" applyFont="1" applyFill="1" applyBorder="1" applyAlignment="1">
      <alignment horizontal="center" vertical="center"/>
    </xf>
    <xf numFmtId="0" fontId="11" fillId="0" borderId="65" xfId="0" applyFont="1" applyBorder="1" applyAlignment="1">
      <alignment horizontal="center"/>
    </xf>
    <xf numFmtId="0" fontId="0" fillId="29" borderId="14" xfId="0" applyFill="1" applyBorder="1" applyAlignment="1">
      <alignment horizontal="center"/>
    </xf>
    <xf numFmtId="166" fontId="11" fillId="0" borderId="16" xfId="0" applyNumberFormat="1" applyFont="1" applyFill="1" applyBorder="1" applyAlignment="1" applyProtection="1">
      <alignment horizontal="center"/>
    </xf>
    <xf numFmtId="0" fontId="0" fillId="29" borderId="16" xfId="0" quotePrefix="1" applyFill="1" applyBorder="1" applyAlignment="1">
      <alignment horizontal="center"/>
    </xf>
    <xf numFmtId="0" fontId="0" fillId="29" borderId="16" xfId="0" applyFill="1" applyBorder="1" applyAlignment="1">
      <alignment horizontal="center"/>
    </xf>
    <xf numFmtId="2" fontId="0" fillId="0" borderId="10" xfId="0" applyNumberForma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166" fontId="11" fillId="0" borderId="16" xfId="0" applyNumberFormat="1" applyFont="1" applyFill="1" applyBorder="1" applyAlignment="1">
      <alignment horizontal="center" vertical="center"/>
    </xf>
    <xf numFmtId="166" fontId="11" fillId="0" borderId="16" xfId="0" quotePrefix="1" applyNumberFormat="1" applyFont="1" applyFill="1" applyBorder="1" applyAlignment="1">
      <alignment horizontal="center" vertical="center"/>
    </xf>
    <xf numFmtId="0" fontId="0" fillId="29" borderId="27" xfId="0" applyFill="1" applyBorder="1" applyAlignment="1">
      <alignment horizontal="center"/>
    </xf>
    <xf numFmtId="166" fontId="11" fillId="29" borderId="16" xfId="0" applyNumberFormat="1" applyFont="1" applyFill="1" applyBorder="1" applyAlignment="1">
      <alignment horizontal="center" vertical="center"/>
    </xf>
    <xf numFmtId="0" fontId="0" fillId="29" borderId="16" xfId="0" applyFill="1" applyBorder="1" applyAlignment="1">
      <alignment horizontal="center" vertical="center"/>
    </xf>
    <xf numFmtId="166" fontId="11" fillId="29" borderId="81" xfId="0" applyNumberFormat="1" applyFont="1" applyFill="1" applyBorder="1" applyAlignment="1">
      <alignment horizontal="center"/>
    </xf>
    <xf numFmtId="166" fontId="11" fillId="29" borderId="16" xfId="0" applyNumberFormat="1" applyFont="1" applyFill="1" applyBorder="1" applyAlignment="1">
      <alignment horizontal="center"/>
    </xf>
    <xf numFmtId="166" fontId="11" fillId="0" borderId="16" xfId="0" quotePrefix="1" applyNumberFormat="1" applyFont="1" applyFill="1" applyBorder="1" applyAlignment="1">
      <alignment horizontal="center"/>
    </xf>
    <xf numFmtId="166" fontId="11" fillId="29" borderId="12" xfId="0" applyNumberFormat="1" applyFont="1" applyFill="1" applyBorder="1" applyAlignment="1">
      <alignment horizontal="center"/>
    </xf>
    <xf numFmtId="0" fontId="10" fillId="0" borderId="34" xfId="0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10" xfId="0" applyBorder="1"/>
    <xf numFmtId="0" fontId="10" fillId="0" borderId="92" xfId="0" applyFont="1" applyBorder="1" applyAlignment="1">
      <alignment horizontal="center"/>
    </xf>
    <xf numFmtId="0" fontId="0" fillId="0" borderId="92" xfId="0" applyBorder="1" applyAlignment="1">
      <alignment horizontal="center"/>
    </xf>
    <xf numFmtId="0" fontId="2" fillId="0" borderId="0" xfId="0" applyFont="1" applyBorder="1"/>
    <xf numFmtId="0" fontId="4" fillId="0" borderId="0" xfId="0" applyFont="1" applyBorder="1"/>
    <xf numFmtId="0" fontId="8" fillId="0" borderId="4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47" xfId="0" applyFont="1" applyBorder="1"/>
    <xf numFmtId="0" fontId="4" fillId="0" borderId="47" xfId="0" applyFont="1" applyBorder="1"/>
    <xf numFmtId="0" fontId="80" fillId="0" borderId="0" xfId="0" applyFont="1" applyAlignment="1">
      <alignment vertical="top"/>
    </xf>
    <xf numFmtId="0" fontId="81" fillId="0" borderId="0" xfId="0" applyFont="1"/>
    <xf numFmtId="0" fontId="9" fillId="0" borderId="14" xfId="0" applyFont="1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65" xfId="0" applyBorder="1" applyAlignment="1">
      <alignment vertical="center"/>
    </xf>
    <xf numFmtId="0" fontId="11" fillId="26" borderId="0" xfId="0" applyFont="1" applyFill="1"/>
    <xf numFmtId="0" fontId="0" fillId="0" borderId="14" xfId="0" applyNumberFormat="1" applyFill="1" applyBorder="1" applyAlignment="1">
      <alignment horizontal="center"/>
    </xf>
    <xf numFmtId="1" fontId="11" fillId="0" borderId="14" xfId="0" applyNumberFormat="1" applyFont="1" applyFill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12" fillId="0" borderId="29" xfId="0" applyFont="1" applyFill="1" applyBorder="1" applyAlignment="1">
      <alignment horizontal="center"/>
    </xf>
    <xf numFmtId="0" fontId="0" fillId="29" borderId="33" xfId="0" applyFill="1" applyBorder="1" applyAlignment="1">
      <alignment horizontal="center"/>
    </xf>
    <xf numFmtId="2" fontId="0" fillId="0" borderId="33" xfId="0" quotePrefix="1" applyNumberFormat="1" applyBorder="1" applyAlignment="1">
      <alignment horizontal="center"/>
    </xf>
    <xf numFmtId="2" fontId="0" fillId="0" borderId="33" xfId="0" applyNumberFormat="1" applyFill="1" applyBorder="1" applyAlignment="1">
      <alignment horizontal="center"/>
    </xf>
    <xf numFmtId="0" fontId="0" fillId="0" borderId="71" xfId="0" applyBorder="1"/>
    <xf numFmtId="0" fontId="10" fillId="0" borderId="0" xfId="0" applyFont="1" applyFill="1" applyBorder="1" applyAlignment="1">
      <alignment horizontal="center"/>
    </xf>
    <xf numFmtId="0" fontId="12" fillId="0" borderId="0" xfId="0" applyFont="1" applyBorder="1" applyAlignment="1">
      <alignment vertical="center" wrapText="1"/>
    </xf>
    <xf numFmtId="0" fontId="12" fillId="0" borderId="50" xfId="0" applyFont="1" applyBorder="1" applyAlignment="1">
      <alignment vertical="center" wrapText="1"/>
    </xf>
    <xf numFmtId="0" fontId="39" fillId="0" borderId="0" xfId="0" applyFont="1" applyFill="1" applyBorder="1" applyAlignment="1">
      <alignment vertical="center"/>
    </xf>
    <xf numFmtId="0" fontId="45" fillId="0" borderId="0" xfId="0" applyFont="1" applyBorder="1"/>
    <xf numFmtId="0" fontId="39" fillId="0" borderId="0" xfId="0" applyFont="1" applyBorder="1"/>
    <xf numFmtId="0" fontId="8" fillId="0" borderId="0" xfId="0" applyFont="1" applyAlignment="1">
      <alignment vertical="center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1" fillId="0" borderId="0" xfId="0" applyFont="1" applyBorder="1" applyProtection="1">
      <protection locked="0"/>
    </xf>
    <xf numFmtId="0" fontId="38" fillId="0" borderId="50" xfId="0" applyFont="1" applyBorder="1" applyAlignment="1" applyProtection="1">
      <protection locked="0"/>
    </xf>
    <xf numFmtId="0" fontId="10" fillId="0" borderId="0" xfId="0" applyFont="1" applyProtection="1">
      <protection locked="0"/>
    </xf>
    <xf numFmtId="0" fontId="10" fillId="0" borderId="53" xfId="0" applyFont="1" applyBorder="1" applyProtection="1">
      <protection locked="0"/>
    </xf>
    <xf numFmtId="14" fontId="10" fillId="0" borderId="55" xfId="0" applyNumberFormat="1" applyFont="1" applyBorder="1" applyAlignment="1" applyProtection="1">
      <alignment horizontal="center"/>
      <protection locked="0"/>
    </xf>
    <xf numFmtId="0" fontId="0" fillId="0" borderId="54" xfId="0" applyBorder="1" applyProtection="1">
      <protection locked="0"/>
    </xf>
    <xf numFmtId="0" fontId="0" fillId="0" borderId="55" xfId="0" applyBorder="1" applyProtection="1">
      <protection locked="0"/>
    </xf>
    <xf numFmtId="0" fontId="10" fillId="0" borderId="47" xfId="0" applyFont="1" applyBorder="1" applyProtection="1">
      <protection locked="0"/>
    </xf>
    <xf numFmtId="0" fontId="10" fillId="0" borderId="48" xfId="0" applyFont="1" applyBorder="1" applyProtection="1">
      <protection locked="0"/>
    </xf>
    <xf numFmtId="0" fontId="0" fillId="0" borderId="48" xfId="0" applyBorder="1" applyProtection="1"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0" fillId="0" borderId="49" xfId="0" applyBorder="1" applyProtection="1">
      <protection locked="0"/>
    </xf>
    <xf numFmtId="0" fontId="0" fillId="0" borderId="51" xfId="0" applyBorder="1" applyProtection="1">
      <protection locked="0"/>
    </xf>
    <xf numFmtId="0" fontId="10" fillId="0" borderId="49" xfId="0" applyFont="1" applyBorder="1" applyProtection="1">
      <protection locked="0"/>
    </xf>
    <xf numFmtId="0" fontId="0" fillId="0" borderId="50" xfId="0" applyBorder="1" applyProtection="1">
      <protection locked="0"/>
    </xf>
    <xf numFmtId="0" fontId="10" fillId="0" borderId="16" xfId="0" applyFont="1" applyBorder="1" applyAlignment="1" applyProtection="1">
      <alignment horizontal="center"/>
      <protection locked="0"/>
    </xf>
    <xf numFmtId="0" fontId="9" fillId="0" borderId="50" xfId="0" applyFont="1" applyBorder="1" applyProtection="1">
      <protection locked="0"/>
    </xf>
    <xf numFmtId="0" fontId="9" fillId="0" borderId="51" xfId="0" applyFont="1" applyBorder="1" applyProtection="1">
      <protection locked="0"/>
    </xf>
    <xf numFmtId="0" fontId="9" fillId="0" borderId="49" xfId="0" applyFont="1" applyBorder="1" applyProtection="1">
      <protection locked="0"/>
    </xf>
    <xf numFmtId="0" fontId="0" fillId="0" borderId="69" xfId="0" applyBorder="1" applyProtection="1">
      <protection locked="0"/>
    </xf>
    <xf numFmtId="0" fontId="9" fillId="0" borderId="46" xfId="0" applyFont="1" applyBorder="1" applyProtection="1">
      <protection locked="0"/>
    </xf>
    <xf numFmtId="0" fontId="9" fillId="0" borderId="11" xfId="0" applyFont="1" applyBorder="1" applyProtection="1">
      <protection locked="0"/>
    </xf>
    <xf numFmtId="0" fontId="0" fillId="0" borderId="31" xfId="0" applyBorder="1" applyAlignment="1" applyProtection="1">
      <protection locked="0"/>
    </xf>
    <xf numFmtId="0" fontId="0" fillId="0" borderId="31" xfId="0" quotePrefix="1" applyBorder="1" applyAlignment="1" applyProtection="1">
      <alignment horizontal="center"/>
      <protection locked="0"/>
    </xf>
    <xf numFmtId="0" fontId="0" fillId="0" borderId="67" xfId="0" applyBorder="1" applyAlignment="1" applyProtection="1">
      <alignment horizontal="center"/>
      <protection locked="0"/>
    </xf>
    <xf numFmtId="0" fontId="39" fillId="0" borderId="76" xfId="0" applyFont="1" applyBorder="1" applyProtection="1"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31" xfId="0" quotePrefix="1" applyBorder="1" applyAlignment="1" applyProtection="1">
      <protection locked="0"/>
    </xf>
    <xf numFmtId="0" fontId="0" fillId="0" borderId="67" xfId="0" applyBorder="1" applyProtection="1">
      <protection locked="0"/>
    </xf>
    <xf numFmtId="0" fontId="0" fillId="0" borderId="31" xfId="0" applyBorder="1" applyProtection="1">
      <protection locked="0"/>
    </xf>
    <xf numFmtId="0" fontId="0" fillId="0" borderId="76" xfId="0" applyBorder="1" applyProtection="1"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9" fillId="0" borderId="56" xfId="0" applyFont="1" applyBorder="1" applyProtection="1">
      <protection locked="0"/>
    </xf>
    <xf numFmtId="0" fontId="0" fillId="0" borderId="58" xfId="0" applyBorder="1" applyProtection="1">
      <protection locked="0"/>
    </xf>
    <xf numFmtId="0" fontId="0" fillId="0" borderId="56" xfId="0" applyBorder="1" applyProtection="1"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6" xfId="0" applyBorder="1" applyAlignment="1" applyProtection="1">
      <alignment horizontal="center"/>
      <protection locked="0"/>
    </xf>
    <xf numFmtId="0" fontId="0" fillId="0" borderId="77" xfId="0" applyBorder="1" applyProtection="1">
      <protection locked="0"/>
    </xf>
    <xf numFmtId="0" fontId="0" fillId="0" borderId="47" xfId="0" applyBorder="1" applyProtection="1">
      <protection locked="0"/>
    </xf>
    <xf numFmtId="0" fontId="46" fillId="0" borderId="49" xfId="0" applyFont="1" applyBorder="1" applyAlignment="1" applyProtection="1">
      <alignment horizontal="center"/>
      <protection locked="0"/>
    </xf>
    <xf numFmtId="0" fontId="46" fillId="0" borderId="50" xfId="0" applyFont="1" applyBorder="1" applyAlignment="1" applyProtection="1">
      <alignment horizontal="center"/>
      <protection locked="0"/>
    </xf>
    <xf numFmtId="0" fontId="46" fillId="0" borderId="51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9" fillId="0" borderId="51" xfId="0" applyFont="1" applyBorder="1" applyAlignment="1" applyProtection="1">
      <alignment horizontal="center"/>
      <protection locked="0"/>
    </xf>
    <xf numFmtId="0" fontId="0" fillId="0" borderId="68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76" xfId="0" applyBorder="1" applyAlignment="1" applyProtection="1">
      <alignment horizontal="center"/>
      <protection locked="0"/>
    </xf>
    <xf numFmtId="0" fontId="0" fillId="0" borderId="82" xfId="0" applyBorder="1" applyProtection="1">
      <protection locked="0"/>
    </xf>
    <xf numFmtId="0" fontId="0" fillId="0" borderId="85" xfId="0" applyBorder="1" applyProtection="1">
      <protection locked="0"/>
    </xf>
    <xf numFmtId="0" fontId="0" fillId="0" borderId="77" xfId="0" applyBorder="1" applyAlignment="1" applyProtection="1">
      <alignment horizontal="center"/>
      <protection locked="0"/>
    </xf>
    <xf numFmtId="0" fontId="0" fillId="0" borderId="53" xfId="0" applyBorder="1" applyProtection="1">
      <protection locked="0"/>
    </xf>
    <xf numFmtId="0" fontId="9" fillId="0" borderId="46" xfId="0" applyFont="1" applyBorder="1" applyAlignment="1" applyProtection="1">
      <alignment horizontal="center"/>
      <protection locked="0"/>
    </xf>
    <xf numFmtId="0" fontId="9" fillId="0" borderId="11" xfId="0" applyFont="1" applyBorder="1" applyAlignment="1" applyProtection="1">
      <alignment horizontal="center"/>
      <protection locked="0"/>
    </xf>
    <xf numFmtId="0" fontId="0" fillId="0" borderId="61" xfId="0" applyBorder="1" applyProtection="1">
      <protection locked="0"/>
    </xf>
    <xf numFmtId="0" fontId="0" fillId="0" borderId="62" xfId="0" applyBorder="1" applyProtection="1">
      <protection locked="0"/>
    </xf>
    <xf numFmtId="0" fontId="0" fillId="0" borderId="7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2" fontId="10" fillId="0" borderId="16" xfId="0" applyNumberFormat="1" applyFont="1" applyBorder="1" applyAlignment="1" applyProtection="1">
      <alignment horizontal="center"/>
      <protection locked="0"/>
    </xf>
    <xf numFmtId="0" fontId="0" fillId="0" borderId="87" xfId="0" applyBorder="1" applyProtection="1">
      <protection locked="0"/>
    </xf>
    <xf numFmtId="0" fontId="0" fillId="0" borderId="79" xfId="0" applyBorder="1" applyAlignment="1" applyProtection="1">
      <alignment horizontal="center"/>
      <protection locked="0"/>
    </xf>
    <xf numFmtId="0" fontId="0" fillId="29" borderId="0" xfId="0" applyFill="1" applyProtection="1"/>
    <xf numFmtId="0" fontId="0" fillId="29" borderId="50" xfId="0" applyFill="1" applyBorder="1" applyProtection="1"/>
    <xf numFmtId="0" fontId="0" fillId="0" borderId="19" xfId="0" applyBorder="1" applyAlignment="1" applyProtection="1">
      <alignment horizontal="center"/>
    </xf>
    <xf numFmtId="0" fontId="0" fillId="0" borderId="36" xfId="0" applyBorder="1" applyAlignment="1" applyProtection="1">
      <alignment horizontal="center"/>
    </xf>
    <xf numFmtId="0" fontId="0" fillId="0" borderId="86" xfId="0" applyBorder="1" applyAlignment="1" applyProtection="1">
      <alignment horizontal="center"/>
    </xf>
    <xf numFmtId="0" fontId="0" fillId="0" borderId="43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64" xfId="0" applyBorder="1" applyAlignment="1" applyProtection="1">
      <alignment horizontal="center"/>
    </xf>
    <xf numFmtId="0" fontId="0" fillId="0" borderId="68" xfId="0" applyBorder="1" applyAlignment="1" applyProtection="1">
      <alignment horizontal="center"/>
    </xf>
    <xf numFmtId="0" fontId="0" fillId="0" borderId="91" xfId="0" applyBorder="1" applyAlignment="1" applyProtection="1">
      <alignment horizontal="center"/>
    </xf>
    <xf numFmtId="0" fontId="0" fillId="0" borderId="93" xfId="0" applyBorder="1" applyAlignment="1" applyProtection="1">
      <alignment horizontal="center"/>
    </xf>
    <xf numFmtId="166" fontId="0" fillId="0" borderId="19" xfId="0" applyNumberFormat="1" applyBorder="1" applyAlignment="1" applyProtection="1">
      <alignment horizontal="center"/>
    </xf>
    <xf numFmtId="166" fontId="0" fillId="0" borderId="36" xfId="0" applyNumberFormat="1" applyBorder="1" applyAlignment="1" applyProtection="1">
      <alignment horizontal="center"/>
    </xf>
    <xf numFmtId="0" fontId="0" fillId="0" borderId="71" xfId="0" applyBorder="1" applyAlignment="1" applyProtection="1">
      <alignment horizontal="center"/>
    </xf>
    <xf numFmtId="166" fontId="0" fillId="0" borderId="91" xfId="0" applyNumberFormat="1" applyBorder="1" applyAlignment="1" applyProtection="1">
      <alignment horizontal="center"/>
    </xf>
    <xf numFmtId="166" fontId="0" fillId="0" borderId="93" xfId="0" applyNumberFormat="1" applyBorder="1" applyAlignment="1" applyProtection="1">
      <alignment horizontal="center"/>
    </xf>
    <xf numFmtId="0" fontId="0" fillId="0" borderId="84" xfId="0" applyBorder="1" applyAlignment="1" applyProtection="1">
      <alignment horizontal="center"/>
    </xf>
    <xf numFmtId="0" fontId="10" fillId="0" borderId="67" xfId="0" applyFont="1" applyFill="1" applyBorder="1" applyAlignment="1">
      <alignment horizontal="center"/>
    </xf>
    <xf numFmtId="0" fontId="39" fillId="0" borderId="67" xfId="0" applyFont="1" applyFill="1" applyBorder="1"/>
    <xf numFmtId="0" fontId="39" fillId="0" borderId="0" xfId="62"/>
    <xf numFmtId="0" fontId="39" fillId="0" borderId="0" xfId="62" applyFill="1"/>
    <xf numFmtId="0" fontId="2" fillId="0" borderId="0" xfId="62" applyFont="1"/>
    <xf numFmtId="0" fontId="4" fillId="0" borderId="0" xfId="62" applyFont="1"/>
    <xf numFmtId="0" fontId="39" fillId="0" borderId="0" xfId="62" applyFill="1" applyBorder="1"/>
    <xf numFmtId="0" fontId="39" fillId="0" borderId="10" xfId="62" applyFill="1" applyBorder="1"/>
    <xf numFmtId="0" fontId="12" fillId="0" borderId="14" xfId="62" applyFont="1" applyFill="1" applyBorder="1" applyAlignment="1">
      <alignment horizontal="center"/>
    </xf>
    <xf numFmtId="0" fontId="39" fillId="0" borderId="0" xfId="62" applyBorder="1"/>
    <xf numFmtId="17" fontId="0" fillId="0" borderId="28" xfId="0" applyNumberFormat="1" applyBorder="1" applyAlignment="1">
      <alignment horizontal="center"/>
    </xf>
    <xf numFmtId="17" fontId="0" fillId="0" borderId="15" xfId="0" applyNumberFormat="1" applyBorder="1" applyAlignment="1">
      <alignment horizontal="center"/>
    </xf>
    <xf numFmtId="17" fontId="0" fillId="0" borderId="15" xfId="0" applyNumberFormat="1" applyBorder="1" applyAlignment="1">
      <alignment horizontal="center" vertical="center"/>
    </xf>
    <xf numFmtId="17" fontId="0" fillId="0" borderId="35" xfId="0" applyNumberFormat="1" applyBorder="1" applyAlignment="1">
      <alignment horizontal="center"/>
    </xf>
    <xf numFmtId="17" fontId="0" fillId="0" borderId="35" xfId="0" applyNumberFormat="1" applyBorder="1" applyAlignment="1">
      <alignment horizontal="center" vertical="center"/>
    </xf>
    <xf numFmtId="0" fontId="10" fillId="0" borderId="0" xfId="0" applyFont="1" applyProtection="1"/>
    <xf numFmtId="0" fontId="8" fillId="0" borderId="76" xfId="0" applyFont="1" applyFill="1" applyBorder="1" applyAlignment="1">
      <alignment horizontal="center"/>
    </xf>
    <xf numFmtId="0" fontId="8" fillId="0" borderId="77" xfId="0" applyFont="1" applyFill="1" applyBorder="1" applyAlignment="1">
      <alignment horizontal="center"/>
    </xf>
    <xf numFmtId="0" fontId="8" fillId="0" borderId="87" xfId="0" applyFont="1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8" fillId="0" borderId="7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12" xfId="0" applyFont="1" applyBorder="1" applyAlignment="1"/>
    <xf numFmtId="0" fontId="8" fillId="0" borderId="72" xfId="0" applyFont="1" applyBorder="1" applyAlignment="1"/>
    <xf numFmtId="0" fontId="8" fillId="0" borderId="51" xfId="0" applyFont="1" applyFill="1" applyBorder="1" applyAlignment="1">
      <alignment horizontal="center"/>
    </xf>
    <xf numFmtId="0" fontId="8" fillId="0" borderId="62" xfId="0" applyFont="1" applyFill="1" applyBorder="1" applyAlignment="1">
      <alignment horizontal="center"/>
    </xf>
    <xf numFmtId="0" fontId="8" fillId="0" borderId="30" xfId="0" applyFont="1" applyFill="1" applyBorder="1" applyAlignment="1">
      <alignment horizontal="center"/>
    </xf>
    <xf numFmtId="0" fontId="57" fillId="0" borderId="0" xfId="0" applyFont="1"/>
    <xf numFmtId="0" fontId="9" fillId="28" borderId="76" xfId="0" applyFont="1" applyFill="1" applyBorder="1" applyAlignment="1">
      <alignment horizontal="center" textRotation="255"/>
    </xf>
    <xf numFmtId="0" fontId="9" fillId="28" borderId="77" xfId="0" applyFont="1" applyFill="1" applyBorder="1" applyAlignment="1">
      <alignment horizontal="center" textRotation="255"/>
    </xf>
    <xf numFmtId="0" fontId="9" fillId="28" borderId="87" xfId="0" applyFont="1" applyFill="1" applyBorder="1" applyAlignment="1">
      <alignment horizontal="center" textRotation="255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46" fillId="0" borderId="0" xfId="0" applyFont="1" applyAlignment="1">
      <alignment horizontal="center" vertical="center"/>
    </xf>
    <xf numFmtId="0" fontId="8" fillId="30" borderId="76" xfId="0" applyFont="1" applyFill="1" applyBorder="1" applyAlignment="1">
      <alignment horizontal="center"/>
    </xf>
    <xf numFmtId="0" fontId="8" fillId="30" borderId="72" xfId="0" applyFont="1" applyFill="1" applyBorder="1" applyAlignment="1"/>
    <xf numFmtId="0" fontId="8" fillId="30" borderId="87" xfId="0" applyFont="1" applyFill="1" applyBorder="1" applyAlignment="1">
      <alignment horizontal="center"/>
    </xf>
    <xf numFmtId="0" fontId="8" fillId="30" borderId="87" xfId="0" applyFont="1" applyFill="1" applyBorder="1" applyAlignment="1"/>
    <xf numFmtId="0" fontId="8" fillId="30" borderId="62" xfId="0" applyFont="1" applyFill="1" applyBorder="1" applyAlignment="1">
      <alignment horizontal="center"/>
    </xf>
    <xf numFmtId="0" fontId="8" fillId="30" borderId="77" xfId="0" applyFont="1" applyFill="1" applyBorder="1" applyAlignment="1">
      <alignment horizontal="center"/>
    </xf>
    <xf numFmtId="0" fontId="8" fillId="30" borderId="77" xfId="0" applyFont="1" applyFill="1" applyBorder="1" applyAlignment="1"/>
    <xf numFmtId="0" fontId="8" fillId="30" borderId="58" xfId="0" applyFont="1" applyFill="1" applyBorder="1" applyAlignment="1">
      <alignment horizontal="center"/>
    </xf>
    <xf numFmtId="0" fontId="8" fillId="38" borderId="78" xfId="0" applyFont="1" applyFill="1" applyBorder="1" applyAlignment="1">
      <alignment horizontal="center" vertical="center" textRotation="255"/>
    </xf>
    <xf numFmtId="0" fontId="8" fillId="38" borderId="76" xfId="0" applyFont="1" applyFill="1" applyBorder="1" applyAlignment="1">
      <alignment horizontal="center" vertical="center" textRotation="255"/>
    </xf>
    <xf numFmtId="0" fontId="8" fillId="38" borderId="77" xfId="0" applyFont="1" applyFill="1" applyBorder="1" applyAlignment="1">
      <alignment horizontal="center" vertical="center" textRotation="255"/>
    </xf>
    <xf numFmtId="0" fontId="8" fillId="30" borderId="31" xfId="0" applyFont="1" applyFill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0" fillId="0" borderId="94" xfId="0" applyFill="1" applyBorder="1"/>
    <xf numFmtId="0" fontId="84" fillId="0" borderId="47" xfId="0" applyFont="1" applyFill="1" applyBorder="1" applyAlignment="1">
      <alignment horizontal="left"/>
    </xf>
    <xf numFmtId="0" fontId="84" fillId="0" borderId="0" xfId="0" applyFont="1" applyFill="1" applyBorder="1"/>
    <xf numFmtId="0" fontId="85" fillId="0" borderId="0" xfId="0" applyFont="1" applyFill="1" applyBorder="1"/>
    <xf numFmtId="0" fontId="86" fillId="0" borderId="48" xfId="0" applyFont="1" applyFill="1" applyBorder="1"/>
    <xf numFmtId="0" fontId="10" fillId="0" borderId="0" xfId="0" quotePrefix="1" applyFont="1" applyFill="1" applyBorder="1"/>
    <xf numFmtId="0" fontId="84" fillId="0" borderId="39" xfId="0" applyFont="1" applyFill="1" applyBorder="1"/>
    <xf numFmtId="0" fontId="85" fillId="0" borderId="39" xfId="0" applyFont="1" applyFill="1" applyBorder="1"/>
    <xf numFmtId="0" fontId="86" fillId="0" borderId="60" xfId="0" applyFont="1" applyFill="1" applyBorder="1"/>
    <xf numFmtId="0" fontId="0" fillId="0" borderId="39" xfId="0" applyBorder="1"/>
    <xf numFmtId="0" fontId="85" fillId="0" borderId="64" xfId="0" applyFont="1" applyFill="1" applyBorder="1" applyAlignment="1">
      <alignment horizontal="center"/>
    </xf>
    <xf numFmtId="0" fontId="85" fillId="0" borderId="65" xfId="0" applyFont="1" applyFill="1" applyBorder="1" applyAlignment="1">
      <alignment horizontal="center"/>
    </xf>
    <xf numFmtId="0" fontId="85" fillId="0" borderId="43" xfId="0" applyFont="1" applyFill="1" applyBorder="1" applyAlignment="1">
      <alignment horizontal="center"/>
    </xf>
    <xf numFmtId="0" fontId="85" fillId="0" borderId="66" xfId="0" applyFont="1" applyFill="1" applyBorder="1" applyAlignment="1">
      <alignment horizontal="center"/>
    </xf>
    <xf numFmtId="0" fontId="30" fillId="0" borderId="0" xfId="0" applyFont="1" applyFill="1" applyBorder="1"/>
    <xf numFmtId="0" fontId="11" fillId="0" borderId="47" xfId="0" applyFont="1" applyFill="1" applyBorder="1" applyAlignment="1">
      <alignment horizontal="center"/>
    </xf>
    <xf numFmtId="0" fontId="89" fillId="0" borderId="0" xfId="0" applyFont="1" applyFill="1" applyBorder="1"/>
    <xf numFmtId="0" fontId="84" fillId="0" borderId="0" xfId="0" applyFont="1" applyFill="1" applyBorder="1" applyAlignment="1">
      <alignment horizontal="left"/>
    </xf>
    <xf numFmtId="0" fontId="10" fillId="0" borderId="39" xfId="0" applyFont="1" applyFill="1" applyBorder="1"/>
    <xf numFmtId="0" fontId="84" fillId="0" borderId="47" xfId="0" applyFont="1" applyFill="1" applyBorder="1"/>
    <xf numFmtId="0" fontId="10" fillId="24" borderId="14" xfId="0" quotePrefix="1" applyFont="1" applyFill="1" applyBorder="1" applyAlignment="1">
      <alignment horizontal="center"/>
    </xf>
    <xf numFmtId="0" fontId="11" fillId="0" borderId="39" xfId="0" applyFont="1" applyFill="1" applyBorder="1" applyAlignment="1"/>
    <xf numFmtId="0" fontId="87" fillId="0" borderId="14" xfId="0" applyFont="1" applyFill="1" applyBorder="1" applyAlignment="1">
      <alignment horizontal="center"/>
    </xf>
    <xf numFmtId="0" fontId="85" fillId="0" borderId="33" xfId="0" applyFont="1" applyFill="1" applyBorder="1" applyAlignment="1">
      <alignment horizontal="center"/>
    </xf>
    <xf numFmtId="0" fontId="85" fillId="0" borderId="14" xfId="0" applyFont="1" applyFill="1" applyBorder="1" applyAlignment="1">
      <alignment horizontal="center"/>
    </xf>
    <xf numFmtId="0" fontId="87" fillId="0" borderId="88" xfId="0" applyFont="1" applyFill="1" applyBorder="1" applyAlignment="1">
      <alignment horizontal="center"/>
    </xf>
    <xf numFmtId="0" fontId="92" fillId="0" borderId="39" xfId="0" applyFont="1" applyFill="1" applyBorder="1"/>
    <xf numFmtId="0" fontId="84" fillId="0" borderId="59" xfId="0" applyFont="1" applyFill="1" applyBorder="1" applyAlignment="1"/>
    <xf numFmtId="0" fontId="84" fillId="0" borderId="39" xfId="0" applyFont="1" applyFill="1" applyBorder="1" applyAlignment="1">
      <alignment horizontal="left"/>
    </xf>
    <xf numFmtId="0" fontId="84" fillId="0" borderId="60" xfId="0" applyFont="1" applyFill="1" applyBorder="1" applyAlignment="1"/>
    <xf numFmtId="0" fontId="85" fillId="0" borderId="95" xfId="0" applyFont="1" applyFill="1" applyBorder="1" applyAlignment="1">
      <alignment horizontal="center"/>
    </xf>
    <xf numFmtId="0" fontId="87" fillId="0" borderId="96" xfId="0" applyFont="1" applyFill="1" applyBorder="1" applyAlignment="1">
      <alignment horizontal="center"/>
    </xf>
    <xf numFmtId="0" fontId="85" fillId="0" borderId="96" xfId="0" applyFont="1" applyFill="1" applyBorder="1" applyAlignment="1">
      <alignment horizontal="center"/>
    </xf>
    <xf numFmtId="0" fontId="87" fillId="0" borderId="97" xfId="0" applyFont="1" applyFill="1" applyBorder="1" applyAlignment="1">
      <alignment horizontal="center"/>
    </xf>
    <xf numFmtId="0" fontId="8" fillId="0" borderId="0" xfId="0" applyFont="1" applyFill="1" applyBorder="1"/>
    <xf numFmtId="0" fontId="1" fillId="0" borderId="61" xfId="0" applyFont="1" applyBorder="1"/>
    <xf numFmtId="0" fontId="8" fillId="0" borderId="54" xfId="0" applyFont="1" applyFill="1" applyBorder="1"/>
    <xf numFmtId="0" fontId="0" fillId="0" borderId="98" xfId="0" applyFill="1" applyBorder="1"/>
    <xf numFmtId="1" fontId="12" fillId="0" borderId="33" xfId="0" applyNumberFormat="1" applyFont="1" applyBorder="1" applyAlignment="1">
      <alignment horizontal="center"/>
    </xf>
    <xf numFmtId="0" fontId="0" fillId="0" borderId="31" xfId="0" applyBorder="1" applyAlignment="1" applyProtection="1">
      <alignment horizontal="right"/>
      <protection locked="0"/>
    </xf>
    <xf numFmtId="0" fontId="0" fillId="0" borderId="30" xfId="0" applyFill="1" applyBorder="1" applyProtection="1">
      <protection locked="0"/>
    </xf>
    <xf numFmtId="0" fontId="0" fillId="0" borderId="67" xfId="0" applyFill="1" applyBorder="1" applyProtection="1">
      <protection locked="0"/>
    </xf>
    <xf numFmtId="0" fontId="0" fillId="0" borderId="31" xfId="0" applyFill="1" applyBorder="1" applyProtection="1">
      <protection locked="0"/>
    </xf>
    <xf numFmtId="0" fontId="11" fillId="0" borderId="47" xfId="0" applyFont="1" applyFill="1" applyBorder="1" applyAlignment="1">
      <alignment horizontal="left"/>
    </xf>
    <xf numFmtId="0" fontId="0" fillId="0" borderId="99" xfId="0" applyFill="1" applyBorder="1"/>
    <xf numFmtId="0" fontId="0" fillId="0" borderId="100" xfId="0" applyFill="1" applyBorder="1"/>
    <xf numFmtId="0" fontId="0" fillId="0" borderId="101" xfId="0" applyFill="1" applyBorder="1"/>
    <xf numFmtId="0" fontId="8" fillId="0" borderId="0" xfId="0" applyFont="1" applyFill="1" applyBorder="1" applyAlignment="1"/>
    <xf numFmtId="0" fontId="8" fillId="0" borderId="43" xfId="0" applyFont="1" applyFill="1" applyBorder="1" applyAlignment="1"/>
    <xf numFmtId="0" fontId="84" fillId="0" borderId="100" xfId="0" applyFont="1" applyFill="1" applyBorder="1"/>
    <xf numFmtId="0" fontId="30" fillId="0" borderId="0" xfId="0" applyFont="1" applyFill="1" applyBorder="1" applyAlignment="1"/>
    <xf numFmtId="0" fontId="98" fillId="0" borderId="0" xfId="0" applyFont="1" applyFill="1" applyBorder="1"/>
    <xf numFmtId="0" fontId="98" fillId="0" borderId="41" xfId="0" applyFont="1" applyFill="1" applyBorder="1"/>
    <xf numFmtId="0" fontId="10" fillId="0" borderId="64" xfId="0" applyFont="1" applyFill="1" applyBorder="1" applyAlignment="1">
      <alignment horizontal="center"/>
    </xf>
    <xf numFmtId="0" fontId="10" fillId="0" borderId="65" xfId="0" applyFont="1" applyFill="1" applyBorder="1" applyAlignment="1">
      <alignment horizontal="center"/>
    </xf>
    <xf numFmtId="0" fontId="0" fillId="0" borderId="59" xfId="0" applyFill="1" applyBorder="1"/>
    <xf numFmtId="0" fontId="0" fillId="0" borderId="102" xfId="0" applyFill="1" applyBorder="1" applyAlignment="1">
      <alignment horizontal="centerContinuous"/>
    </xf>
    <xf numFmtId="0" fontId="10" fillId="0" borderId="103" xfId="0" applyFont="1" applyFill="1" applyBorder="1" applyAlignment="1">
      <alignment horizontal="center"/>
    </xf>
    <xf numFmtId="0" fontId="99" fillId="0" borderId="65" xfId="0" applyFont="1" applyFill="1" applyBorder="1" applyAlignment="1">
      <alignment horizontal="center"/>
    </xf>
    <xf numFmtId="0" fontId="84" fillId="0" borderId="39" xfId="0" applyFont="1" applyFill="1" applyBorder="1" applyAlignment="1"/>
    <xf numFmtId="0" fontId="46" fillId="0" borderId="0" xfId="0" applyFont="1" applyFill="1" applyBorder="1"/>
    <xf numFmtId="0" fontId="72" fillId="0" borderId="0" xfId="0" applyFont="1" applyFill="1" applyBorder="1"/>
    <xf numFmtId="0" fontId="79" fillId="0" borderId="0" xfId="0" applyFont="1" applyFill="1" applyBorder="1"/>
    <xf numFmtId="0" fontId="10" fillId="0" borderId="104" xfId="0" applyFont="1" applyFill="1" applyBorder="1"/>
    <xf numFmtId="0" fontId="85" fillId="0" borderId="48" xfId="0" applyFont="1" applyFill="1" applyBorder="1" applyAlignment="1">
      <alignment horizontal="center"/>
    </xf>
    <xf numFmtId="0" fontId="85" fillId="0" borderId="60" xfId="0" applyFont="1" applyFill="1" applyBorder="1" applyAlignment="1">
      <alignment horizontal="center"/>
    </xf>
    <xf numFmtId="0" fontId="0" fillId="24" borderId="61" xfId="0" applyFill="1" applyBorder="1" applyProtection="1">
      <protection locked="0"/>
    </xf>
    <xf numFmtId="0" fontId="0" fillId="24" borderId="67" xfId="0" applyFill="1" applyBorder="1" applyProtection="1">
      <protection locked="0"/>
    </xf>
    <xf numFmtId="1" fontId="0" fillId="0" borderId="32" xfId="0" applyNumberFormat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8" fillId="0" borderId="54" xfId="0" applyFont="1" applyFill="1" applyBorder="1" applyAlignment="1"/>
    <xf numFmtId="0" fontId="107" fillId="0" borderId="39" xfId="0" applyFont="1" applyFill="1" applyBorder="1" applyAlignment="1"/>
    <xf numFmtId="0" fontId="39" fillId="0" borderId="48" xfId="0" applyFont="1" applyFill="1" applyBorder="1" applyAlignment="1">
      <alignment horizontal="right"/>
    </xf>
    <xf numFmtId="0" fontId="12" fillId="0" borderId="33" xfId="0" applyFont="1" applyBorder="1" applyAlignment="1">
      <alignment horizontal="center"/>
    </xf>
    <xf numFmtId="0" fontId="39" fillId="0" borderId="33" xfId="0" quotePrefix="1" applyFont="1" applyBorder="1" applyAlignment="1">
      <alignment horizontal="center"/>
    </xf>
    <xf numFmtId="0" fontId="36" fillId="0" borderId="105" xfId="0" applyFont="1" applyFill="1" applyBorder="1" applyAlignment="1"/>
    <xf numFmtId="0" fontId="10" fillId="0" borderId="0" xfId="0" quotePrefix="1" applyFont="1" applyFill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9" fillId="0" borderId="47" xfId="0" applyFont="1" applyFill="1" applyBorder="1" applyAlignment="1">
      <alignment horizontal="center" vertical="center" wrapText="1"/>
    </xf>
    <xf numFmtId="0" fontId="99" fillId="0" borderId="47" xfId="0" applyFont="1" applyFill="1" applyBorder="1" applyAlignment="1">
      <alignment horizontal="center" vertical="center"/>
    </xf>
    <xf numFmtId="0" fontId="99" fillId="0" borderId="59" xfId="0" applyFont="1" applyFill="1" applyBorder="1" applyAlignment="1">
      <alignment horizontal="center" vertical="center"/>
    </xf>
    <xf numFmtId="0" fontId="39" fillId="0" borderId="25" xfId="0" applyFont="1" applyFill="1" applyBorder="1"/>
    <xf numFmtId="0" fontId="108" fillId="0" borderId="40" xfId="0" applyFont="1" applyFill="1" applyBorder="1"/>
    <xf numFmtId="0" fontId="108" fillId="0" borderId="41" xfId="0" applyFont="1" applyFill="1" applyBorder="1"/>
    <xf numFmtId="0" fontId="108" fillId="0" borderId="42" xfId="0" applyFont="1" applyFill="1" applyBorder="1"/>
    <xf numFmtId="0" fontId="108" fillId="0" borderId="0" xfId="0" applyFont="1" applyFill="1" applyBorder="1"/>
    <xf numFmtId="0" fontId="39" fillId="0" borderId="0" xfId="0" applyFont="1" applyFill="1"/>
    <xf numFmtId="0" fontId="108" fillId="0" borderId="88" xfId="0" applyFont="1" applyFill="1" applyBorder="1"/>
    <xf numFmtId="0" fontId="108" fillId="0" borderId="14" xfId="0" applyFont="1" applyFill="1" applyBorder="1"/>
    <xf numFmtId="0" fontId="99" fillId="0" borderId="44" xfId="0" applyFont="1" applyFill="1" applyBorder="1" applyAlignment="1">
      <alignment horizontal="center" vertical="center" wrapText="1"/>
    </xf>
    <xf numFmtId="0" fontId="99" fillId="0" borderId="88" xfId="0" applyFont="1" applyFill="1" applyBorder="1" applyAlignment="1">
      <alignment horizontal="center" vertical="center"/>
    </xf>
    <xf numFmtId="0" fontId="99" fillId="0" borderId="97" xfId="0" applyFont="1" applyFill="1" applyBorder="1" applyAlignment="1">
      <alignment horizontal="center" vertical="center"/>
    </xf>
    <xf numFmtId="0" fontId="99" fillId="0" borderId="63" xfId="0" applyFont="1" applyFill="1" applyBorder="1" applyAlignment="1">
      <alignment horizontal="center" vertical="center" wrapText="1"/>
    </xf>
    <xf numFmtId="0" fontId="99" fillId="0" borderId="66" xfId="0" applyFont="1" applyFill="1" applyBorder="1" applyAlignment="1">
      <alignment horizontal="center" vertical="center"/>
    </xf>
    <xf numFmtId="0" fontId="99" fillId="0" borderId="106" xfId="0" applyFont="1" applyFill="1" applyBorder="1" applyAlignment="1">
      <alignment horizontal="center" vertical="center"/>
    </xf>
    <xf numFmtId="0" fontId="108" fillId="0" borderId="43" xfId="0" applyFont="1" applyFill="1" applyBorder="1"/>
    <xf numFmtId="0" fontId="108" fillId="0" borderId="47" xfId="0" applyFont="1" applyFill="1" applyBorder="1"/>
    <xf numFmtId="0" fontId="109" fillId="0" borderId="48" xfId="0" applyFont="1" applyFill="1" applyBorder="1"/>
    <xf numFmtId="0" fontId="108" fillId="0" borderId="61" xfId="0" applyFont="1" applyFill="1" applyBorder="1"/>
    <xf numFmtId="0" fontId="85" fillId="0" borderId="61" xfId="0" applyFont="1" applyFill="1" applyBorder="1"/>
    <xf numFmtId="0" fontId="8" fillId="0" borderId="55" xfId="0" applyFont="1" applyFill="1" applyBorder="1" applyAlignment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9" fillId="0" borderId="19" xfId="0" applyFont="1" applyBorder="1"/>
    <xf numFmtId="0" fontId="39" fillId="0" borderId="67" xfId="0" applyFont="1" applyBorder="1"/>
    <xf numFmtId="0" fontId="12" fillId="0" borderId="14" xfId="0" applyFont="1" applyFill="1" applyBorder="1" applyAlignment="1">
      <alignment horizontal="left"/>
    </xf>
    <xf numFmtId="0" fontId="9" fillId="39" borderId="32" xfId="0" applyFont="1" applyFill="1" applyBorder="1" applyAlignment="1">
      <alignment horizontal="center" vertical="center"/>
    </xf>
    <xf numFmtId="2" fontId="0" fillId="0" borderId="15" xfId="0" applyNumberFormat="1" applyBorder="1" applyAlignment="1" applyProtection="1">
      <alignment horizontal="center"/>
      <protection locked="0"/>
    </xf>
    <xf numFmtId="2" fontId="0" fillId="0" borderId="35" xfId="0" applyNumberFormat="1" applyBorder="1" applyAlignment="1" applyProtection="1">
      <alignment horizontal="center"/>
      <protection locked="0"/>
    </xf>
    <xf numFmtId="2" fontId="0" fillId="0" borderId="71" xfId="0" applyNumberFormat="1" applyBorder="1" applyAlignment="1" applyProtection="1">
      <alignment horizontal="center"/>
      <protection locked="0"/>
    </xf>
    <xf numFmtId="0" fontId="59" fillId="0" borderId="14" xfId="0" applyFont="1" applyFill="1" applyBorder="1" applyAlignment="1">
      <alignment horizontal="center"/>
    </xf>
    <xf numFmtId="0" fontId="10" fillId="0" borderId="14" xfId="0" quotePrefix="1" applyFont="1" applyFill="1" applyBorder="1" applyAlignment="1">
      <alignment horizontal="centerContinuous"/>
    </xf>
    <xf numFmtId="0" fontId="59" fillId="0" borderId="13" xfId="0" applyFont="1" applyFill="1" applyBorder="1" applyAlignment="1">
      <alignment horizontal="center"/>
    </xf>
    <xf numFmtId="0" fontId="97" fillId="0" borderId="14" xfId="0" applyFont="1" applyFill="1" applyBorder="1" applyAlignment="1">
      <alignment horizontal="center"/>
    </xf>
    <xf numFmtId="0" fontId="10" fillId="0" borderId="13" xfId="0" quotePrefix="1" applyFont="1" applyFill="1" applyBorder="1" applyAlignment="1">
      <alignment horizontal="centerContinuous"/>
    </xf>
    <xf numFmtId="0" fontId="0" fillId="0" borderId="102" xfId="0" applyFill="1" applyBorder="1" applyAlignment="1">
      <alignment horizontal="center"/>
    </xf>
    <xf numFmtId="0" fontId="99" fillId="0" borderId="96" xfId="0" applyFont="1" applyFill="1" applyBorder="1" applyAlignment="1">
      <alignment vertical="top" wrapText="1"/>
    </xf>
    <xf numFmtId="0" fontId="47" fillId="0" borderId="0" xfId="0" applyFont="1" applyFill="1" applyAlignment="1">
      <alignment wrapText="1"/>
    </xf>
    <xf numFmtId="0" fontId="39" fillId="0" borderId="14" xfId="62" applyFill="1" applyBorder="1" applyAlignment="1">
      <alignment horizontal="center"/>
    </xf>
    <xf numFmtId="0" fontId="8" fillId="0" borderId="54" xfId="62" applyFont="1" applyFill="1" applyBorder="1" applyAlignment="1"/>
    <xf numFmtId="0" fontId="39" fillId="0" borderId="54" xfId="62" applyBorder="1"/>
    <xf numFmtId="0" fontId="8" fillId="0" borderId="55" xfId="62" applyFont="1" applyFill="1" applyBorder="1" applyAlignment="1"/>
    <xf numFmtId="0" fontId="11" fillId="0" borderId="0" xfId="62" applyFont="1" applyFill="1" applyBorder="1"/>
    <xf numFmtId="0" fontId="84" fillId="0" borderId="39" xfId="62" applyFont="1" applyFill="1" applyBorder="1"/>
    <xf numFmtId="0" fontId="39" fillId="0" borderId="39" xfId="62" applyFill="1" applyBorder="1"/>
    <xf numFmtId="0" fontId="39" fillId="0" borderId="60" xfId="62" applyFill="1" applyBorder="1"/>
    <xf numFmtId="0" fontId="89" fillId="0" borderId="0" xfId="62" applyFont="1" applyFill="1" applyBorder="1"/>
    <xf numFmtId="0" fontId="36" fillId="0" borderId="0" xfId="62" applyFont="1" applyFill="1" applyBorder="1"/>
    <xf numFmtId="0" fontId="10" fillId="0" borderId="0" xfId="62" quotePrefix="1" applyFont="1" applyFill="1" applyBorder="1"/>
    <xf numFmtId="0" fontId="86" fillId="0" borderId="48" xfId="62" applyFont="1" applyFill="1" applyBorder="1"/>
    <xf numFmtId="0" fontId="84" fillId="0" borderId="47" xfId="62" applyFont="1" applyFill="1" applyBorder="1" applyAlignment="1">
      <alignment horizontal="left"/>
    </xf>
    <xf numFmtId="0" fontId="84" fillId="0" borderId="0" xfId="62" applyFont="1" applyFill="1" applyBorder="1" applyAlignment="1">
      <alignment horizontal="left"/>
    </xf>
    <xf numFmtId="0" fontId="85" fillId="0" borderId="0" xfId="62" applyFont="1" applyFill="1" applyBorder="1"/>
    <xf numFmtId="0" fontId="84" fillId="0" borderId="59" xfId="62" applyFont="1" applyFill="1" applyBorder="1" applyAlignment="1"/>
    <xf numFmtId="0" fontId="36" fillId="0" borderId="39" xfId="62" applyFont="1" applyFill="1" applyBorder="1"/>
    <xf numFmtId="0" fontId="84" fillId="0" borderId="39" xfId="62" applyFont="1" applyFill="1" applyBorder="1" applyAlignment="1">
      <alignment horizontal="left"/>
    </xf>
    <xf numFmtId="0" fontId="39" fillId="0" borderId="39" xfId="62" applyBorder="1"/>
    <xf numFmtId="0" fontId="85" fillId="0" borderId="39" xfId="62" applyFont="1" applyFill="1" applyBorder="1"/>
    <xf numFmtId="0" fontId="86" fillId="0" borderId="60" xfId="62" applyFont="1" applyFill="1" applyBorder="1"/>
    <xf numFmtId="0" fontId="11" fillId="0" borderId="47" xfId="62" applyFont="1" applyFill="1" applyBorder="1"/>
    <xf numFmtId="0" fontId="10" fillId="0" borderId="0" xfId="62" applyFont="1" applyFill="1" applyBorder="1"/>
    <xf numFmtId="0" fontId="39" fillId="0" borderId="48" xfId="62" applyFill="1" applyBorder="1"/>
    <xf numFmtId="0" fontId="84" fillId="0" borderId="47" xfId="62" applyFont="1" applyFill="1" applyBorder="1"/>
    <xf numFmtId="0" fontId="84" fillId="0" borderId="0" xfId="62" applyFont="1" applyFill="1" applyBorder="1"/>
    <xf numFmtId="0" fontId="10" fillId="0" borderId="39" xfId="62" applyFont="1" applyFill="1" applyBorder="1"/>
    <xf numFmtId="0" fontId="84" fillId="0" borderId="60" xfId="62" applyFont="1" applyFill="1" applyBorder="1" applyAlignment="1"/>
    <xf numFmtId="0" fontId="39" fillId="0" borderId="47" xfId="62" applyFill="1" applyBorder="1"/>
    <xf numFmtId="0" fontId="39" fillId="0" borderId="59" xfId="62" applyFill="1" applyBorder="1"/>
    <xf numFmtId="0" fontId="39" fillId="0" borderId="64" xfId="62" applyFill="1" applyBorder="1" applyAlignment="1">
      <alignment horizontal="center"/>
    </xf>
    <xf numFmtId="0" fontId="39" fillId="0" borderId="65" xfId="62" applyFill="1" applyBorder="1" applyAlignment="1">
      <alignment horizontal="center"/>
    </xf>
    <xf numFmtId="0" fontId="39" fillId="0" borderId="66" xfId="62" applyFill="1" applyBorder="1" applyAlignment="1">
      <alignment horizontal="center"/>
    </xf>
    <xf numFmtId="0" fontId="87" fillId="0" borderId="88" xfId="62" applyFont="1" applyFill="1" applyBorder="1" applyAlignment="1">
      <alignment horizontal="center"/>
    </xf>
    <xf numFmtId="0" fontId="87" fillId="0" borderId="14" xfId="62" applyFont="1" applyFill="1" applyBorder="1" applyAlignment="1">
      <alignment horizontal="center"/>
    </xf>
    <xf numFmtId="0" fontId="85" fillId="0" borderId="33" xfId="62" applyFont="1" applyFill="1" applyBorder="1" applyAlignment="1">
      <alignment horizontal="center"/>
    </xf>
    <xf numFmtId="0" fontId="85" fillId="0" borderId="14" xfId="62" applyFont="1" applyFill="1" applyBorder="1" applyAlignment="1">
      <alignment horizontal="center"/>
    </xf>
    <xf numFmtId="0" fontId="39" fillId="0" borderId="31" xfId="62" applyFill="1" applyBorder="1"/>
    <xf numFmtId="0" fontId="39" fillId="0" borderId="52" xfId="62" applyFill="1" applyBorder="1"/>
    <xf numFmtId="0" fontId="39" fillId="0" borderId="13" xfId="62" applyFill="1" applyBorder="1"/>
    <xf numFmtId="0" fontId="39" fillId="0" borderId="31" xfId="62" applyFill="1" applyBorder="1" applyAlignment="1">
      <alignment horizontal="centerContinuous"/>
    </xf>
    <xf numFmtId="0" fontId="39" fillId="0" borderId="14" xfId="62" applyFill="1" applyBorder="1" applyAlignment="1">
      <alignment horizontal="centerContinuous"/>
    </xf>
    <xf numFmtId="0" fontId="39" fillId="0" borderId="49" xfId="62" applyFill="1" applyBorder="1"/>
    <xf numFmtId="0" fontId="39" fillId="0" borderId="50" xfId="62" applyFill="1" applyBorder="1"/>
    <xf numFmtId="0" fontId="39" fillId="0" borderId="51" xfId="62" applyFill="1" applyBorder="1"/>
    <xf numFmtId="0" fontId="39" fillId="0" borderId="13" xfId="62" applyFill="1" applyBorder="1" applyAlignment="1"/>
    <xf numFmtId="0" fontId="39" fillId="0" borderId="14" xfId="62" applyFill="1" applyBorder="1"/>
    <xf numFmtId="0" fontId="39" fillId="0" borderId="33" xfId="62" applyFill="1" applyBorder="1"/>
    <xf numFmtId="0" fontId="39" fillId="0" borderId="62" xfId="62" applyFill="1" applyBorder="1"/>
    <xf numFmtId="0" fontId="39" fillId="0" borderId="50" xfId="62" applyBorder="1"/>
    <xf numFmtId="0" fontId="39" fillId="0" borderId="41" xfId="62" applyFill="1" applyBorder="1"/>
    <xf numFmtId="1" fontId="11" fillId="0" borderId="21" xfId="0" applyNumberFormat="1" applyFont="1" applyFill="1" applyBorder="1" applyAlignment="1">
      <alignment horizontal="center"/>
    </xf>
    <xf numFmtId="1" fontId="11" fillId="0" borderId="33" xfId="0" applyNumberFormat="1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39" fillId="0" borderId="33" xfId="0" applyFont="1" applyFill="1" applyBorder="1" applyAlignment="1">
      <alignment horizontal="center"/>
    </xf>
    <xf numFmtId="0" fontId="39" fillId="0" borderId="14" xfId="0" applyFont="1" applyFill="1" applyBorder="1" applyAlignment="1">
      <alignment horizontal="center"/>
    </xf>
    <xf numFmtId="1" fontId="0" fillId="0" borderId="14" xfId="0" applyNumberFormat="1" applyFill="1" applyBorder="1" applyAlignment="1">
      <alignment horizontal="center"/>
    </xf>
    <xf numFmtId="165" fontId="0" fillId="0" borderId="14" xfId="0" applyNumberFormat="1" applyFill="1" applyBorder="1" applyAlignment="1">
      <alignment horizontal="center"/>
    </xf>
    <xf numFmtId="165" fontId="49" fillId="0" borderId="14" xfId="0" applyNumberFormat="1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10" fillId="35" borderId="14" xfId="0" applyFont="1" applyFill="1" applyBorder="1" applyAlignment="1">
      <alignment horizontal="center" vertical="center"/>
    </xf>
    <xf numFmtId="0" fontId="0" fillId="35" borderId="14" xfId="0" applyFill="1" applyBorder="1" applyAlignment="1">
      <alignment horizontal="center"/>
    </xf>
    <xf numFmtId="1" fontId="10" fillId="0" borderId="33" xfId="0" applyNumberFormat="1" applyFont="1" applyFill="1" applyBorder="1" applyAlignment="1">
      <alignment horizontal="center"/>
    </xf>
    <xf numFmtId="1" fontId="10" fillId="0" borderId="65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0" fontId="10" fillId="0" borderId="33" xfId="62" applyFont="1" applyFill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86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0" fillId="0" borderId="86" xfId="0" applyBorder="1" applyAlignment="1">
      <alignment horizontal="center"/>
    </xf>
    <xf numFmtId="0" fontId="10" fillId="0" borderId="112" xfId="0" applyFont="1" applyFill="1" applyBorder="1" applyAlignment="1">
      <alignment horizontal="center"/>
    </xf>
    <xf numFmtId="0" fontId="10" fillId="0" borderId="10" xfId="0" applyFont="1" applyBorder="1" applyAlignment="1" applyProtection="1">
      <alignment horizontal="center"/>
      <protection locked="0"/>
    </xf>
    <xf numFmtId="0" fontId="101" fillId="0" borderId="0" xfId="0" applyFont="1" applyAlignment="1" applyProtection="1">
      <alignment horizontal="center"/>
    </xf>
    <xf numFmtId="0" fontId="102" fillId="0" borderId="0" xfId="0" applyFont="1" applyProtection="1"/>
    <xf numFmtId="0" fontId="0" fillId="0" borderId="0" xfId="0" applyAlignment="1" applyProtection="1">
      <alignment horizontal="center"/>
    </xf>
    <xf numFmtId="0" fontId="11" fillId="0" borderId="0" xfId="0" applyFont="1" applyFill="1" applyBorder="1" applyAlignment="1" applyProtection="1">
      <alignment horizontal="left"/>
    </xf>
    <xf numFmtId="0" fontId="12" fillId="0" borderId="0" xfId="0" applyFont="1" applyFill="1" applyAlignment="1" applyProtection="1"/>
    <xf numFmtId="0" fontId="12" fillId="0" borderId="0" xfId="0" applyFont="1" applyProtection="1"/>
    <xf numFmtId="0" fontId="11" fillId="0" borderId="0" xfId="0" applyFont="1" applyFill="1" applyBorder="1" applyAlignment="1" applyProtection="1">
      <alignment horizontal="right"/>
    </xf>
    <xf numFmtId="0" fontId="2" fillId="0" borderId="0" xfId="0" applyFont="1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11" fillId="0" borderId="0" xfId="0" applyFont="1" applyBorder="1" applyAlignment="1" applyProtection="1">
      <alignment horizontal="left"/>
    </xf>
    <xf numFmtId="0" fontId="12" fillId="0" borderId="0" xfId="0" applyFont="1" applyAlignment="1" applyProtection="1">
      <alignment horizontal="center"/>
    </xf>
    <xf numFmtId="0" fontId="32" fillId="0" borderId="0" xfId="0" applyFont="1" applyBorder="1" applyAlignment="1" applyProtection="1"/>
    <xf numFmtId="0" fontId="32" fillId="0" borderId="0" xfId="0" applyFont="1" applyFill="1" applyBorder="1" applyAlignment="1" applyProtection="1"/>
    <xf numFmtId="0" fontId="32" fillId="0" borderId="0" xfId="0" applyFont="1" applyBorder="1" applyAlignment="1" applyProtection="1">
      <alignment horizontal="center"/>
    </xf>
    <xf numFmtId="0" fontId="32" fillId="0" borderId="0" xfId="0" applyFont="1" applyBorder="1" applyAlignment="1" applyProtection="1">
      <alignment horizontal="left"/>
    </xf>
    <xf numFmtId="0" fontId="10" fillId="0" borderId="110" xfId="0" applyFont="1" applyFill="1" applyBorder="1" applyAlignment="1" applyProtection="1">
      <alignment horizontal="center"/>
      <protection locked="0"/>
    </xf>
    <xf numFmtId="0" fontId="10" fillId="0" borderId="113" xfId="0" applyFont="1" applyFill="1" applyBorder="1" applyAlignment="1" applyProtection="1">
      <alignment horizontal="center"/>
      <protection locked="0"/>
    </xf>
    <xf numFmtId="0" fontId="10" fillId="0" borderId="114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</xf>
    <xf numFmtId="0" fontId="46" fillId="0" borderId="115" xfId="0" applyFont="1" applyFill="1" applyBorder="1" applyAlignment="1" applyProtection="1">
      <alignment horizontal="center"/>
    </xf>
    <xf numFmtId="0" fontId="10" fillId="0" borderId="116" xfId="0" applyFont="1" applyFill="1" applyBorder="1" applyAlignment="1" applyProtection="1">
      <alignment horizontal="center"/>
      <protection locked="0"/>
    </xf>
    <xf numFmtId="0" fontId="10" fillId="0" borderId="117" xfId="0" applyFont="1" applyBorder="1" applyAlignment="1" applyProtection="1">
      <alignment horizontal="center"/>
      <protection locked="0"/>
    </xf>
    <xf numFmtId="0" fontId="39" fillId="0" borderId="118" xfId="0" applyFont="1" applyFill="1" applyBorder="1" applyAlignment="1" applyProtection="1">
      <alignment horizontal="center"/>
      <protection locked="0"/>
    </xf>
    <xf numFmtId="0" fontId="103" fillId="0" borderId="14" xfId="0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39" fillId="0" borderId="25" xfId="0" applyFont="1" applyFill="1" applyBorder="1" applyAlignment="1" applyProtection="1">
      <alignment horizontal="center"/>
      <protection locked="0"/>
    </xf>
    <xf numFmtId="0" fontId="10" fillId="0" borderId="19" xfId="0" applyFont="1" applyFill="1" applyBorder="1" applyAlignment="1" applyProtection="1">
      <alignment horizontal="center"/>
      <protection locked="0"/>
    </xf>
    <xf numFmtId="0" fontId="46" fillId="0" borderId="14" xfId="0" applyFont="1" applyFill="1" applyBorder="1" applyAlignment="1" applyProtection="1">
      <alignment horizontal="center"/>
      <protection locked="0"/>
    </xf>
    <xf numFmtId="0" fontId="46" fillId="0" borderId="119" xfId="0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/>
    <xf numFmtId="0" fontId="9" fillId="0" borderId="50" xfId="0" applyFont="1" applyFill="1" applyBorder="1" applyProtection="1"/>
    <xf numFmtId="0" fontId="9" fillId="0" borderId="51" xfId="0" applyFont="1" applyFill="1" applyBorder="1" applyProtection="1"/>
    <xf numFmtId="0" fontId="0" fillId="0" borderId="50" xfId="0" applyFill="1" applyBorder="1" applyProtection="1"/>
    <xf numFmtId="0" fontId="0" fillId="0" borderId="49" xfId="0" applyFill="1" applyBorder="1" applyProtection="1"/>
    <xf numFmtId="0" fontId="0" fillId="0" borderId="51" xfId="0" applyFill="1" applyBorder="1" applyProtection="1"/>
    <xf numFmtId="0" fontId="9" fillId="0" borderId="49" xfId="0" applyFont="1" applyFill="1" applyBorder="1" applyProtection="1"/>
    <xf numFmtId="0" fontId="46" fillId="0" borderId="120" xfId="0" applyFont="1" applyFill="1" applyBorder="1" applyAlignment="1" applyProtection="1">
      <alignment horizontal="center"/>
    </xf>
    <xf numFmtId="0" fontId="10" fillId="0" borderId="111" xfId="0" applyFont="1" applyBorder="1" applyAlignment="1" applyProtection="1">
      <alignment horizontal="center"/>
      <protection locked="0"/>
    </xf>
    <xf numFmtId="0" fontId="10" fillId="0" borderId="52" xfId="0" applyFont="1" applyBorder="1" applyProtection="1">
      <protection locked="0"/>
    </xf>
    <xf numFmtId="0" fontId="10" fillId="0" borderId="17" xfId="0" applyFont="1" applyBorder="1" applyAlignment="1" applyProtection="1">
      <alignment horizontal="center"/>
      <protection locked="0"/>
    </xf>
    <xf numFmtId="0" fontId="10" fillId="0" borderId="23" xfId="0" applyFont="1" applyBorder="1" applyAlignment="1" applyProtection="1">
      <alignment horizontal="center"/>
      <protection locked="0"/>
    </xf>
    <xf numFmtId="0" fontId="101" fillId="0" borderId="118" xfId="0" applyFont="1" applyFill="1" applyBorder="1" applyAlignment="1" applyProtection="1">
      <alignment horizontal="center"/>
      <protection locked="0"/>
    </xf>
    <xf numFmtId="0" fontId="10" fillId="0" borderId="25" xfId="0" applyFont="1" applyFill="1" applyBorder="1" applyAlignment="1" applyProtection="1">
      <alignment horizontal="center"/>
      <protection locked="0"/>
    </xf>
    <xf numFmtId="0" fontId="10" fillId="0" borderId="119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/>
    <xf numFmtId="0" fontId="9" fillId="0" borderId="121" xfId="0" applyFont="1" applyFill="1" applyBorder="1" applyAlignment="1" applyProtection="1">
      <alignment horizontal="center"/>
    </xf>
    <xf numFmtId="0" fontId="9" fillId="0" borderId="72" xfId="0" applyFont="1" applyFill="1" applyBorder="1" applyAlignment="1" applyProtection="1">
      <alignment horizontal="center"/>
    </xf>
    <xf numFmtId="0" fontId="9" fillId="0" borderId="53" xfId="0" applyFont="1" applyFill="1" applyBorder="1" applyAlignment="1" applyProtection="1">
      <alignment horizontal="center"/>
    </xf>
    <xf numFmtId="0" fontId="9" fillId="0" borderId="55" xfId="0" applyFont="1" applyFill="1" applyBorder="1" applyAlignment="1" applyProtection="1">
      <alignment horizontal="center"/>
    </xf>
    <xf numFmtId="0" fontId="9" fillId="0" borderId="46" xfId="0" applyFont="1" applyFill="1" applyBorder="1" applyAlignment="1" applyProtection="1">
      <alignment horizontal="center"/>
    </xf>
    <xf numFmtId="0" fontId="9" fillId="0" borderId="10" xfId="0" applyFont="1" applyFill="1" applyBorder="1" applyAlignment="1" applyProtection="1">
      <alignment horizontal="center"/>
    </xf>
    <xf numFmtId="0" fontId="10" fillId="0" borderId="122" xfId="0" applyFont="1" applyFill="1" applyBorder="1" applyProtection="1">
      <protection locked="0"/>
    </xf>
    <xf numFmtId="0" fontId="10" fillId="0" borderId="68" xfId="0" applyFont="1" applyBorder="1" applyAlignment="1" applyProtection="1">
      <alignment horizontal="center"/>
      <protection locked="0"/>
    </xf>
    <xf numFmtId="0" fontId="10" fillId="0" borderId="41" xfId="0" applyFont="1" applyBorder="1" applyAlignment="1" applyProtection="1">
      <alignment horizontal="center"/>
      <protection locked="0"/>
    </xf>
    <xf numFmtId="0" fontId="10" fillId="0" borderId="123" xfId="0" applyFont="1" applyBorder="1" applyProtection="1">
      <protection locked="0"/>
    </xf>
    <xf numFmtId="0" fontId="0" fillId="0" borderId="124" xfId="0" applyFill="1" applyBorder="1" applyProtection="1">
      <protection locked="0"/>
    </xf>
    <xf numFmtId="0" fontId="3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0" fillId="0" borderId="125" xfId="0" applyFill="1" applyBorder="1" applyProtection="1">
      <protection locked="0"/>
    </xf>
    <xf numFmtId="1" fontId="0" fillId="0" borderId="126" xfId="0" applyNumberFormat="1" applyFill="1" applyBorder="1" applyAlignment="1" applyProtection="1">
      <alignment horizontal="center"/>
      <protection locked="0"/>
    </xf>
    <xf numFmtId="2" fontId="0" fillId="0" borderId="26" xfId="0" applyNumberFormat="1" applyFill="1" applyBorder="1" applyAlignment="1" applyProtection="1">
      <alignment horizontal="center"/>
    </xf>
    <xf numFmtId="2" fontId="0" fillId="0" borderId="28" xfId="0" applyNumberFormat="1" applyFill="1" applyBorder="1" applyAlignment="1" applyProtection="1">
      <alignment horizontal="center"/>
      <protection locked="0"/>
    </xf>
    <xf numFmtId="2" fontId="0" fillId="0" borderId="75" xfId="0" applyNumberFormat="1" applyFill="1" applyBorder="1" applyAlignment="1" applyProtection="1">
      <alignment horizontal="center"/>
      <protection locked="0"/>
    </xf>
    <xf numFmtId="2" fontId="10" fillId="0" borderId="127" xfId="0" applyNumberFormat="1" applyFont="1" applyFill="1" applyBorder="1" applyProtection="1">
      <protection locked="0"/>
    </xf>
    <xf numFmtId="0" fontId="10" fillId="0" borderId="109" xfId="0" applyFont="1" applyBorder="1" applyAlignment="1" applyProtection="1">
      <alignment horizontal="center"/>
      <protection locked="0"/>
    </xf>
    <xf numFmtId="0" fontId="10" fillId="0" borderId="33" xfId="0" applyFont="1" applyBorder="1" applyProtection="1">
      <protection locked="0"/>
    </xf>
    <xf numFmtId="2" fontId="10" fillId="0" borderId="128" xfId="0" applyNumberFormat="1" applyFont="1" applyBorder="1" applyProtection="1">
      <protection locked="0"/>
    </xf>
    <xf numFmtId="0" fontId="10" fillId="0" borderId="19" xfId="0" applyFont="1" applyBorder="1" applyProtection="1">
      <protection locked="0"/>
    </xf>
    <xf numFmtId="0" fontId="10" fillId="0" borderId="119" xfId="0" applyFont="1" applyBorder="1" applyProtection="1">
      <protection locked="0"/>
    </xf>
    <xf numFmtId="0" fontId="103" fillId="0" borderId="14" xfId="0" applyFont="1" applyFill="1" applyBorder="1" applyAlignment="1" applyProtection="1">
      <protection locked="0"/>
    </xf>
    <xf numFmtId="0" fontId="10" fillId="0" borderId="19" xfId="0" quotePrefix="1" applyFont="1" applyFill="1" applyBorder="1" applyAlignment="1" applyProtection="1">
      <alignment horizontal="center"/>
      <protection locked="0"/>
    </xf>
    <xf numFmtId="0" fontId="10" fillId="0" borderId="14" xfId="0" quotePrefix="1" applyFont="1" applyFill="1" applyBorder="1" applyAlignment="1" applyProtection="1">
      <alignment horizontal="center"/>
      <protection locked="0"/>
    </xf>
    <xf numFmtId="0" fontId="39" fillId="0" borderId="76" xfId="0" applyFont="1" applyBorder="1"/>
    <xf numFmtId="2" fontId="0" fillId="0" borderId="19" xfId="0" applyNumberFormat="1" applyFill="1" applyBorder="1" applyAlignment="1" applyProtection="1">
      <alignment horizontal="center"/>
    </xf>
    <xf numFmtId="2" fontId="0" fillId="0" borderId="15" xfId="0" applyNumberFormat="1" applyFill="1" applyBorder="1" applyAlignment="1" applyProtection="1">
      <alignment horizontal="center"/>
      <protection locked="0"/>
    </xf>
    <xf numFmtId="2" fontId="0" fillId="0" borderId="25" xfId="0" applyNumberFormat="1" applyFill="1" applyBorder="1" applyAlignment="1" applyProtection="1">
      <alignment horizontal="center"/>
      <protection locked="0"/>
    </xf>
    <xf numFmtId="0" fontId="10" fillId="0" borderId="52" xfId="0" applyFont="1" applyBorder="1" applyAlignment="1" applyProtection="1">
      <alignment horizontal="center"/>
      <protection locked="0"/>
    </xf>
    <xf numFmtId="0" fontId="10" fillId="0" borderId="14" xfId="0" applyFont="1" applyBorder="1" applyProtection="1">
      <protection locked="0"/>
    </xf>
    <xf numFmtId="0" fontId="10" fillId="0" borderId="14" xfId="0" applyFont="1" applyFill="1" applyBorder="1" applyAlignment="1" applyProtection="1">
      <alignment horizontal="center"/>
      <protection locked="0"/>
    </xf>
    <xf numFmtId="2" fontId="10" fillId="0" borderId="129" xfId="0" applyNumberFormat="1" applyFont="1" applyBorder="1" applyProtection="1">
      <protection locked="0"/>
    </xf>
    <xf numFmtId="0" fontId="0" fillId="0" borderId="88" xfId="0" applyFill="1" applyBorder="1" applyProtection="1">
      <protection locked="0"/>
    </xf>
    <xf numFmtId="2" fontId="10" fillId="26" borderId="128" xfId="0" applyNumberFormat="1" applyFont="1" applyFill="1" applyBorder="1" applyProtection="1">
      <protection locked="0"/>
    </xf>
    <xf numFmtId="0" fontId="102" fillId="0" borderId="25" xfId="0" applyFont="1" applyFill="1" applyBorder="1" applyProtection="1">
      <protection locked="0"/>
    </xf>
    <xf numFmtId="2" fontId="0" fillId="0" borderId="63" xfId="0" applyNumberFormat="1" applyFill="1" applyBorder="1" applyAlignment="1" applyProtection="1">
      <alignment horizontal="center"/>
      <protection locked="0"/>
    </xf>
    <xf numFmtId="2" fontId="0" fillId="0" borderId="86" xfId="0" applyNumberFormat="1" applyFill="1" applyBorder="1" applyAlignment="1" applyProtection="1">
      <alignment horizontal="center"/>
    </xf>
    <xf numFmtId="2" fontId="0" fillId="0" borderId="44" xfId="0" applyNumberFormat="1" applyFill="1" applyBorder="1" applyAlignment="1" applyProtection="1">
      <alignment horizontal="center"/>
      <protection locked="0"/>
    </xf>
    <xf numFmtId="0" fontId="10" fillId="0" borderId="130" xfId="0" applyFont="1" applyBorder="1" applyProtection="1">
      <protection locked="0"/>
    </xf>
    <xf numFmtId="2" fontId="0" fillId="0" borderId="36" xfId="0" applyNumberFormat="1" applyFill="1" applyBorder="1" applyAlignment="1" applyProtection="1">
      <alignment horizontal="center"/>
    </xf>
    <xf numFmtId="2" fontId="0" fillId="0" borderId="35" xfId="0" applyNumberFormat="1" applyFill="1" applyBorder="1" applyAlignment="1" applyProtection="1">
      <alignment horizontal="center"/>
      <protection locked="0"/>
    </xf>
    <xf numFmtId="2" fontId="0" fillId="0" borderId="73" xfId="0" applyNumberFormat="1" applyFill="1" applyBorder="1" applyAlignment="1" applyProtection="1">
      <alignment horizontal="center"/>
      <protection locked="0"/>
    </xf>
    <xf numFmtId="1" fontId="0" fillId="0" borderId="131" xfId="0" applyNumberFormat="1" applyFill="1" applyBorder="1" applyAlignment="1" applyProtection="1">
      <alignment horizontal="center"/>
    </xf>
    <xf numFmtId="2" fontId="0" fillId="0" borderId="12" xfId="0" applyNumberFormat="1" applyFill="1" applyBorder="1" applyProtection="1"/>
    <xf numFmtId="1" fontId="0" fillId="0" borderId="55" xfId="0" applyNumberFormat="1" applyFill="1" applyBorder="1" applyProtection="1"/>
    <xf numFmtId="2" fontId="0" fillId="0" borderId="17" xfId="0" applyNumberFormat="1" applyFill="1" applyBorder="1" applyAlignment="1" applyProtection="1">
      <alignment horizontal="center"/>
    </xf>
    <xf numFmtId="2" fontId="0" fillId="0" borderId="23" xfId="0" applyNumberFormat="1" applyFill="1" applyBorder="1" applyAlignment="1" applyProtection="1">
      <alignment horizontal="center"/>
    </xf>
    <xf numFmtId="2" fontId="0" fillId="0" borderId="46" xfId="0" applyNumberFormat="1" applyFill="1" applyBorder="1" applyAlignment="1" applyProtection="1">
      <alignment horizontal="center"/>
    </xf>
    <xf numFmtId="2" fontId="46" fillId="0" borderId="132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</xf>
    <xf numFmtId="2" fontId="9" fillId="0" borderId="55" xfId="0" applyNumberFormat="1" applyFont="1" applyFill="1" applyBorder="1" applyAlignment="1" applyProtection="1">
      <alignment horizontal="center"/>
    </xf>
    <xf numFmtId="2" fontId="9" fillId="0" borderId="46" xfId="0" applyNumberFormat="1" applyFont="1" applyFill="1" applyBorder="1" applyAlignment="1" applyProtection="1">
      <alignment horizontal="center"/>
    </xf>
    <xf numFmtId="2" fontId="9" fillId="0" borderId="11" xfId="0" applyNumberFormat="1" applyFont="1" applyFill="1" applyBorder="1" applyAlignment="1" applyProtection="1">
      <alignment horizontal="center"/>
    </xf>
    <xf numFmtId="2" fontId="9" fillId="0" borderId="10" xfId="0" applyNumberFormat="1" applyFont="1" applyFill="1" applyBorder="1" applyAlignment="1" applyProtection="1">
      <alignment horizontal="center"/>
    </xf>
    <xf numFmtId="2" fontId="46" fillId="0" borderId="133" xfId="0" applyNumberFormat="1" applyFont="1" applyFill="1" applyBorder="1" applyAlignment="1" applyProtection="1">
      <alignment horizontal="center"/>
    </xf>
    <xf numFmtId="2" fontId="0" fillId="0" borderId="29" xfId="0" applyNumberFormat="1" applyFill="1" applyBorder="1" applyAlignment="1" applyProtection="1">
      <alignment horizontal="center"/>
    </xf>
    <xf numFmtId="2" fontId="0" fillId="0" borderId="68" xfId="0" applyNumberFormat="1" applyFill="1" applyBorder="1" applyAlignment="1" applyProtection="1">
      <alignment horizontal="center"/>
    </xf>
    <xf numFmtId="2" fontId="0" fillId="0" borderId="40" xfId="0" applyNumberFormat="1" applyFill="1" applyBorder="1" applyAlignment="1" applyProtection="1">
      <alignment horizontal="center"/>
      <protection locked="0"/>
    </xf>
    <xf numFmtId="2" fontId="0" fillId="0" borderId="40" xfId="0" applyNumberFormat="1" applyFill="1" applyBorder="1" applyAlignment="1" applyProtection="1">
      <alignment horizontal="center"/>
    </xf>
    <xf numFmtId="1" fontId="0" fillId="0" borderId="68" xfId="0" applyNumberFormat="1" applyFill="1" applyBorder="1" applyAlignment="1" applyProtection="1">
      <alignment horizontal="center"/>
      <protection locked="0"/>
    </xf>
    <xf numFmtId="1" fontId="0" fillId="0" borderId="28" xfId="0" applyNumberFormat="1" applyFill="1" applyBorder="1" applyAlignment="1" applyProtection="1">
      <alignment horizontal="center"/>
    </xf>
    <xf numFmtId="2" fontId="39" fillId="0" borderId="122" xfId="0" applyNumberFormat="1" applyFont="1" applyFill="1" applyBorder="1" applyAlignment="1" applyProtection="1">
      <alignment horizontal="center"/>
      <protection locked="0"/>
    </xf>
    <xf numFmtId="2" fontId="0" fillId="0" borderId="13" xfId="0" applyNumberFormat="1" applyFill="1" applyBorder="1" applyAlignment="1" applyProtection="1">
      <alignment horizontal="center"/>
    </xf>
    <xf numFmtId="1" fontId="0" fillId="0" borderId="15" xfId="0" applyNumberFormat="1" applyFill="1" applyBorder="1" applyAlignment="1" applyProtection="1">
      <alignment horizontal="center"/>
    </xf>
    <xf numFmtId="2" fontId="39" fillId="0" borderId="127" xfId="0" applyNumberFormat="1" applyFont="1" applyFill="1" applyBorder="1" applyAlignment="1" applyProtection="1">
      <alignment horizontal="center"/>
      <protection locked="0"/>
    </xf>
    <xf numFmtId="169" fontId="46" fillId="33" borderId="134" xfId="0" applyNumberFormat="1" applyFont="1" applyFill="1" applyBorder="1" applyAlignment="1" applyProtection="1"/>
    <xf numFmtId="2" fontId="46" fillId="27" borderId="130" xfId="0" applyNumberFormat="1" applyFont="1" applyFill="1" applyBorder="1" applyAlignment="1" applyProtection="1"/>
    <xf numFmtId="0" fontId="102" fillId="0" borderId="14" xfId="0" applyFont="1" applyFill="1" applyBorder="1" applyProtection="1">
      <protection locked="0"/>
    </xf>
    <xf numFmtId="0" fontId="39" fillId="0" borderId="52" xfId="0" applyFont="1" applyFill="1" applyBorder="1" applyAlignment="1" applyProtection="1">
      <alignment horizontal="center"/>
      <protection locked="0"/>
    </xf>
    <xf numFmtId="170" fontId="10" fillId="27" borderId="135" xfId="0" applyNumberFormat="1" applyFont="1" applyFill="1" applyBorder="1" applyAlignment="1" applyProtection="1"/>
    <xf numFmtId="2" fontId="0" fillId="0" borderId="107" xfId="0" applyNumberFormat="1" applyFill="1" applyBorder="1" applyAlignment="1" applyProtection="1"/>
    <xf numFmtId="2" fontId="0" fillId="0" borderId="65" xfId="0" applyNumberFormat="1" applyFill="1" applyBorder="1" applyAlignment="1" applyProtection="1">
      <alignment horizontal="center"/>
    </xf>
    <xf numFmtId="2" fontId="0" fillId="0" borderId="136" xfId="0" applyNumberFormat="1" applyFill="1" applyBorder="1" applyAlignment="1" applyProtection="1">
      <alignment horizontal="center"/>
    </xf>
    <xf numFmtId="2" fontId="0" fillId="0" borderId="45" xfId="0" applyNumberFormat="1" applyFill="1" applyBorder="1" applyAlignment="1" applyProtection="1">
      <alignment horizontal="center"/>
    </xf>
    <xf numFmtId="1" fontId="0" fillId="0" borderId="35" xfId="0" applyNumberFormat="1" applyFill="1" applyBorder="1" applyAlignment="1" applyProtection="1">
      <alignment horizontal="center"/>
    </xf>
    <xf numFmtId="2" fontId="39" fillId="0" borderId="120" xfId="0" applyNumberFormat="1" applyFont="1" applyFill="1" applyBorder="1" applyAlignment="1" applyProtection="1">
      <alignment horizontal="center"/>
      <protection locked="0"/>
    </xf>
    <xf numFmtId="0" fontId="0" fillId="0" borderId="129" xfId="0" applyBorder="1" applyProtection="1"/>
    <xf numFmtId="170" fontId="10" fillId="29" borderId="135" xfId="0" applyNumberFormat="1" applyFont="1" applyFill="1" applyBorder="1" applyAlignment="1" applyProtection="1"/>
    <xf numFmtId="2" fontId="0" fillId="0" borderId="83" xfId="0" applyNumberFormat="1" applyFill="1" applyBorder="1" applyAlignment="1" applyProtection="1">
      <alignment horizontal="center"/>
    </xf>
    <xf numFmtId="2" fontId="0" fillId="0" borderId="122" xfId="0" applyNumberFormat="1" applyFill="1" applyBorder="1" applyProtection="1"/>
    <xf numFmtId="2" fontId="0" fillId="0" borderId="107" xfId="0" applyNumberFormat="1" applyFill="1" applyBorder="1" applyAlignment="1" applyProtection="1">
      <alignment horizontal="center"/>
    </xf>
    <xf numFmtId="2" fontId="0" fillId="0" borderId="127" xfId="0" applyNumberFormat="1" applyFill="1" applyBorder="1" applyProtection="1"/>
    <xf numFmtId="2" fontId="9" fillId="0" borderId="53" xfId="0" applyNumberFormat="1" applyFont="1" applyFill="1" applyBorder="1" applyAlignment="1" applyProtection="1">
      <alignment horizontal="center"/>
    </xf>
    <xf numFmtId="170" fontId="10" fillId="25" borderId="135" xfId="0" applyNumberFormat="1" applyFont="1" applyFill="1" applyBorder="1" applyAlignment="1" applyProtection="1"/>
    <xf numFmtId="2" fontId="0" fillId="0" borderId="71" xfId="0" applyNumberFormat="1" applyFill="1" applyBorder="1" applyAlignment="1" applyProtection="1">
      <alignment horizontal="center"/>
      <protection locked="0"/>
    </xf>
    <xf numFmtId="2" fontId="0" fillId="0" borderId="137" xfId="0" applyNumberFormat="1" applyFill="1" applyBorder="1" applyProtection="1"/>
    <xf numFmtId="2" fontId="0" fillId="0" borderId="137" xfId="0" applyNumberFormat="1" applyFill="1" applyBorder="1" applyAlignment="1" applyProtection="1">
      <alignment horizontal="center"/>
    </xf>
    <xf numFmtId="170" fontId="10" fillId="24" borderId="135" xfId="0" applyNumberFormat="1" applyFont="1" applyFill="1" applyBorder="1" applyAlignment="1" applyProtection="1"/>
    <xf numFmtId="2" fontId="10" fillId="0" borderId="133" xfId="0" applyNumberFormat="1" applyFont="1" applyFill="1" applyBorder="1" applyAlignment="1" applyProtection="1">
      <alignment horizontal="center"/>
    </xf>
    <xf numFmtId="170" fontId="10" fillId="34" borderId="135" xfId="0" applyNumberFormat="1" applyFont="1" applyFill="1" applyBorder="1" applyAlignment="1" applyProtection="1"/>
    <xf numFmtId="2" fontId="10" fillId="0" borderId="133" xfId="0" applyNumberFormat="1" applyFont="1" applyFill="1" applyBorder="1" applyAlignment="1" applyProtection="1">
      <alignment horizontal="center"/>
      <protection locked="0"/>
    </xf>
    <xf numFmtId="0" fontId="10" fillId="0" borderId="41" xfId="0" applyFont="1" applyBorder="1" applyProtection="1">
      <protection locked="0"/>
    </xf>
    <xf numFmtId="0" fontId="10" fillId="0" borderId="68" xfId="0" applyFont="1" applyBorder="1" applyProtection="1">
      <protection locked="0"/>
    </xf>
    <xf numFmtId="2" fontId="0" fillId="0" borderId="107" xfId="0" applyNumberFormat="1" applyFill="1" applyBorder="1" applyProtection="1"/>
    <xf numFmtId="2" fontId="0" fillId="0" borderId="65" xfId="0" applyNumberFormat="1" applyFill="1" applyBorder="1" applyProtection="1"/>
    <xf numFmtId="2" fontId="0" fillId="0" borderId="136" xfId="0" applyNumberFormat="1" applyFill="1" applyBorder="1" applyProtection="1"/>
    <xf numFmtId="2" fontId="10" fillId="0" borderId="138" xfId="0" applyNumberFormat="1" applyFont="1" applyFill="1" applyBorder="1" applyAlignment="1" applyProtection="1">
      <alignment horizontal="center"/>
    </xf>
    <xf numFmtId="0" fontId="101" fillId="0" borderId="111" xfId="0" applyFont="1" applyFill="1" applyBorder="1" applyAlignment="1" applyProtection="1">
      <alignment horizontal="center"/>
      <protection locked="0"/>
    </xf>
    <xf numFmtId="170" fontId="10" fillId="28" borderId="135" xfId="0" applyNumberFormat="1" applyFont="1" applyFill="1" applyBorder="1" applyAlignment="1" applyProtection="1"/>
    <xf numFmtId="2" fontId="0" fillId="29" borderId="137" xfId="0" applyNumberFormat="1" applyFill="1" applyBorder="1" applyAlignment="1" applyProtection="1">
      <alignment horizontal="center"/>
    </xf>
    <xf numFmtId="0" fontId="0" fillId="0" borderId="139" xfId="0" applyFill="1" applyBorder="1" applyProtection="1"/>
    <xf numFmtId="0" fontId="0" fillId="0" borderId="81" xfId="0" applyFill="1" applyBorder="1" applyProtection="1"/>
    <xf numFmtId="0" fontId="0" fillId="0" borderId="134" xfId="0" applyFill="1" applyBorder="1" applyProtection="1"/>
    <xf numFmtId="2" fontId="0" fillId="0" borderId="140" xfId="0" applyNumberFormat="1" applyFill="1" applyBorder="1" applyAlignment="1" applyProtection="1">
      <alignment horizontal="center"/>
    </xf>
    <xf numFmtId="2" fontId="0" fillId="0" borderId="24" xfId="0" applyNumberFormat="1" applyFill="1" applyBorder="1" applyAlignment="1" applyProtection="1">
      <alignment horizontal="center"/>
    </xf>
    <xf numFmtId="2" fontId="10" fillId="29" borderId="133" xfId="0" applyNumberFormat="1" applyFont="1" applyFill="1" applyBorder="1" applyAlignment="1" applyProtection="1">
      <alignment horizontal="center"/>
    </xf>
    <xf numFmtId="0" fontId="39" fillId="0" borderId="100" xfId="0" applyFont="1" applyFill="1" applyBorder="1" applyAlignment="1" applyProtection="1">
      <alignment horizontal="center"/>
      <protection locked="0"/>
    </xf>
    <xf numFmtId="0" fontId="0" fillId="0" borderId="39" xfId="0" applyFill="1" applyBorder="1" applyProtection="1">
      <protection locked="0"/>
    </xf>
    <xf numFmtId="0" fontId="0" fillId="0" borderId="101" xfId="0" applyFill="1" applyBorder="1" applyProtection="1">
      <protection locked="0"/>
    </xf>
    <xf numFmtId="0" fontId="0" fillId="0" borderId="100" xfId="0" applyFill="1" applyBorder="1" applyProtection="1"/>
    <xf numFmtId="0" fontId="0" fillId="0" borderId="39" xfId="0" applyFill="1" applyBorder="1" applyProtection="1"/>
    <xf numFmtId="0" fontId="0" fillId="0" borderId="101" xfId="0" applyFill="1" applyBorder="1" applyProtection="1"/>
    <xf numFmtId="2" fontId="0" fillId="0" borderId="94" xfId="0" applyNumberFormat="1" applyFill="1" applyBorder="1" applyAlignment="1" applyProtection="1">
      <alignment horizontal="center"/>
    </xf>
    <xf numFmtId="2" fontId="0" fillId="0" borderId="106" xfId="0" applyNumberFormat="1" applyFill="1" applyBorder="1" applyAlignment="1" applyProtection="1">
      <alignment horizontal="center"/>
    </xf>
    <xf numFmtId="2" fontId="0" fillId="0" borderId="97" xfId="0" applyNumberFormat="1" applyFill="1" applyBorder="1" applyAlignment="1" applyProtection="1">
      <alignment horizontal="center"/>
    </xf>
    <xf numFmtId="2" fontId="10" fillId="0" borderId="141" xfId="0" applyNumberFormat="1" applyFont="1" applyFill="1" applyBorder="1" applyAlignment="1" applyProtection="1">
      <alignment horizontal="center"/>
    </xf>
    <xf numFmtId="0" fontId="10" fillId="0" borderId="142" xfId="0" applyFont="1" applyBorder="1" applyAlignment="1" applyProtection="1">
      <alignment horizontal="center"/>
      <protection locked="0"/>
    </xf>
    <xf numFmtId="0" fontId="10" fillId="0" borderId="143" xfId="0" applyFont="1" applyBorder="1" applyAlignment="1" applyProtection="1">
      <alignment horizontal="center"/>
      <protection locked="0"/>
    </xf>
    <xf numFmtId="0" fontId="10" fillId="0" borderId="102" xfId="0" applyFont="1" applyBorder="1" applyProtection="1">
      <protection locked="0"/>
    </xf>
    <xf numFmtId="0" fontId="10" fillId="0" borderId="144" xfId="0" applyFont="1" applyBorder="1" applyProtection="1">
      <protection locked="0"/>
    </xf>
    <xf numFmtId="0" fontId="10" fillId="0" borderId="143" xfId="0" applyFont="1" applyBorder="1" applyProtection="1">
      <protection locked="0"/>
    </xf>
    <xf numFmtId="0" fontId="10" fillId="0" borderId="145" xfId="0" applyFont="1" applyBorder="1" applyProtection="1">
      <protection locked="0"/>
    </xf>
    <xf numFmtId="0" fontId="10" fillId="0" borderId="146" xfId="0" applyFont="1" applyBorder="1" applyProtection="1">
      <protection locked="0"/>
    </xf>
    <xf numFmtId="0" fontId="30" fillId="0" borderId="0" xfId="0" applyFont="1" applyBorder="1" applyAlignment="1" applyProtection="1">
      <alignment horizontal="center"/>
    </xf>
    <xf numFmtId="0" fontId="102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2" fontId="10" fillId="0" borderId="0" xfId="0" applyNumberFormat="1" applyFont="1" applyBorder="1" applyAlignment="1" applyProtection="1">
      <alignment horizontal="center"/>
    </xf>
    <xf numFmtId="0" fontId="101" fillId="0" borderId="0" xfId="0" applyFont="1" applyFill="1" applyBorder="1" applyAlignment="1" applyProtection="1">
      <alignment horizontal="center"/>
    </xf>
    <xf numFmtId="0" fontId="102" fillId="0" borderId="0" xfId="0" applyFont="1" applyFill="1" applyBorder="1" applyProtection="1"/>
    <xf numFmtId="0" fontId="103" fillId="0" borderId="0" xfId="0" applyFont="1" applyFill="1" applyBorder="1" applyProtection="1"/>
    <xf numFmtId="0" fontId="10" fillId="0" borderId="129" xfId="0" applyFont="1" applyBorder="1" applyProtection="1">
      <protection locked="0"/>
    </xf>
    <xf numFmtId="0" fontId="103" fillId="0" borderId="0" xfId="0" applyFont="1" applyFill="1" applyBorder="1" applyAlignment="1" applyProtection="1"/>
    <xf numFmtId="0" fontId="102" fillId="0" borderId="0" xfId="0" applyFont="1" applyFill="1" applyBorder="1" applyAlignment="1" applyProtection="1"/>
    <xf numFmtId="0" fontId="0" fillId="0" borderId="0" xfId="0" applyFill="1" applyBorder="1" applyAlignment="1" applyProtection="1">
      <alignment horizontal="left"/>
    </xf>
    <xf numFmtId="0" fontId="85" fillId="0" borderId="102" xfId="0" applyFont="1" applyFill="1" applyBorder="1" applyAlignment="1">
      <alignment horizontal="center"/>
    </xf>
    <xf numFmtId="0" fontId="87" fillId="0" borderId="102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8" fillId="0" borderId="53" xfId="0" applyFont="1" applyFill="1" applyBorder="1" applyAlignment="1"/>
    <xf numFmtId="0" fontId="32" fillId="0" borderId="41" xfId="0" applyFont="1" applyFill="1" applyBorder="1" applyAlignment="1"/>
    <xf numFmtId="0" fontId="84" fillId="0" borderId="59" xfId="0" applyFont="1" applyFill="1" applyBorder="1"/>
    <xf numFmtId="0" fontId="84" fillId="0" borderId="60" xfId="0" applyFont="1" applyFill="1" applyBorder="1"/>
    <xf numFmtId="0" fontId="11" fillId="29" borderId="39" xfId="0" applyFont="1" applyFill="1" applyBorder="1"/>
    <xf numFmtId="0" fontId="0" fillId="29" borderId="0" xfId="0" applyFill="1"/>
    <xf numFmtId="0" fontId="0" fillId="0" borderId="60" xfId="0" applyFill="1" applyBorder="1" applyAlignment="1">
      <alignment horizontal="center"/>
    </xf>
    <xf numFmtId="0" fontId="85" fillId="0" borderId="19" xfId="0" applyFont="1" applyFill="1" applyBorder="1" applyAlignment="1">
      <alignment horizontal="center"/>
    </xf>
    <xf numFmtId="0" fontId="87" fillId="0" borderId="14" xfId="0" applyFont="1" applyFill="1" applyBorder="1" applyAlignment="1">
      <alignment horizontal="left"/>
    </xf>
    <xf numFmtId="0" fontId="85" fillId="0" borderId="15" xfId="0" applyFont="1" applyFill="1" applyBorder="1" applyAlignment="1">
      <alignment horizontal="center"/>
    </xf>
    <xf numFmtId="0" fontId="85" fillId="0" borderId="145" xfId="0" applyFont="1" applyFill="1" applyBorder="1" applyAlignment="1">
      <alignment horizontal="center"/>
    </xf>
    <xf numFmtId="0" fontId="85" fillId="0" borderId="147" xfId="0" applyFont="1" applyFill="1" applyBorder="1" applyAlignment="1">
      <alignment horizontal="center"/>
    </xf>
    <xf numFmtId="171" fontId="39" fillId="0" borderId="25" xfId="0" quotePrefix="1" applyNumberFormat="1" applyFont="1" applyBorder="1" applyAlignment="1">
      <alignment horizontal="center"/>
    </xf>
    <xf numFmtId="0" fontId="0" fillId="0" borderId="15" xfId="0" applyFill="1" applyBorder="1"/>
    <xf numFmtId="0" fontId="85" fillId="0" borderId="38" xfId="0" applyFont="1" applyFill="1" applyBorder="1" applyAlignment="1"/>
    <xf numFmtId="0" fontId="85" fillId="0" borderId="85" xfId="0" applyFont="1" applyFill="1" applyBorder="1" applyAlignment="1"/>
    <xf numFmtId="0" fontId="85" fillId="0" borderId="67" xfId="0" applyFont="1" applyFill="1" applyBorder="1" applyAlignment="1"/>
    <xf numFmtId="0" fontId="108" fillId="0" borderId="67" xfId="0" applyFont="1" applyFill="1" applyBorder="1"/>
    <xf numFmtId="0" fontId="0" fillId="0" borderId="58" xfId="0" applyFill="1" applyBorder="1" applyAlignment="1">
      <alignment horizontal="centerContinuous"/>
    </xf>
    <xf numFmtId="0" fontId="46" fillId="0" borderId="61" xfId="0" applyFont="1" applyFill="1" applyBorder="1" applyAlignment="1"/>
    <xf numFmtId="0" fontId="0" fillId="0" borderId="42" xfId="0" applyFill="1" applyBorder="1" applyAlignment="1"/>
    <xf numFmtId="0" fontId="0" fillId="0" borderId="145" xfId="0" applyFill="1" applyBorder="1"/>
    <xf numFmtId="171" fontId="39" fillId="0" borderId="148" xfId="0" quotePrefix="1" applyNumberFormat="1" applyFont="1" applyBorder="1" applyAlignment="1">
      <alignment horizontal="center"/>
    </xf>
    <xf numFmtId="0" fontId="0" fillId="0" borderId="102" xfId="0" applyFill="1" applyBorder="1" applyAlignment="1"/>
    <xf numFmtId="0" fontId="0" fillId="0" borderId="102" xfId="0" applyFill="1" applyBorder="1"/>
    <xf numFmtId="0" fontId="0" fillId="0" borderId="147" xfId="0" applyFill="1" applyBorder="1"/>
    <xf numFmtId="0" fontId="10" fillId="0" borderId="42" xfId="0" applyFont="1" applyFill="1" applyBorder="1" applyAlignment="1">
      <alignment horizontal="center"/>
    </xf>
    <xf numFmtId="0" fontId="11" fillId="24" borderId="0" xfId="0" applyFont="1" applyFill="1" applyBorder="1"/>
    <xf numFmtId="0" fontId="0" fillId="24" borderId="48" xfId="0" applyFill="1" applyBorder="1"/>
    <xf numFmtId="0" fontId="10" fillId="0" borderId="34" xfId="0" applyFont="1" applyFill="1" applyBorder="1" applyAlignment="1">
      <alignment horizontal="center"/>
    </xf>
    <xf numFmtId="0" fontId="39" fillId="0" borderId="13" xfId="0" applyFont="1" applyFill="1" applyBorder="1"/>
    <xf numFmtId="0" fontId="11" fillId="0" borderId="45" xfId="0" applyFont="1" applyFill="1" applyBorder="1"/>
    <xf numFmtId="0" fontId="3" fillId="0" borderId="46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17" fontId="0" fillId="0" borderId="71" xfId="0" applyNumberFormat="1" applyBorder="1" applyAlignment="1">
      <alignment horizontal="center"/>
    </xf>
    <xf numFmtId="0" fontId="39" fillId="0" borderId="0" xfId="62" applyProtection="1"/>
    <xf numFmtId="0" fontId="39" fillId="0" borderId="0" xfId="62" applyAlignment="1" applyProtection="1">
      <alignment horizontal="center"/>
    </xf>
    <xf numFmtId="0" fontId="10" fillId="0" borderId="74" xfId="62" applyFont="1" applyFill="1" applyBorder="1" applyAlignment="1" applyProtection="1">
      <alignment horizontal="center"/>
    </xf>
    <xf numFmtId="0" fontId="10" fillId="0" borderId="0" xfId="62" applyFont="1" applyFill="1" applyProtection="1"/>
    <xf numFmtId="0" fontId="39" fillId="0" borderId="0" xfId="62" applyFill="1" applyProtection="1"/>
    <xf numFmtId="0" fontId="10" fillId="0" borderId="20" xfId="62" applyFont="1" applyBorder="1" applyAlignment="1" applyProtection="1">
      <alignment horizontal="center"/>
    </xf>
    <xf numFmtId="0" fontId="10" fillId="0" borderId="21" xfId="62" applyFont="1" applyBorder="1" applyAlignment="1" applyProtection="1">
      <alignment horizontal="center"/>
    </xf>
    <xf numFmtId="0" fontId="10" fillId="0" borderId="80" xfId="62" applyFont="1" applyBorder="1" applyAlignment="1" applyProtection="1">
      <alignment horizontal="center"/>
    </xf>
    <xf numFmtId="0" fontId="10" fillId="0" borderId="67" xfId="62" applyFont="1" applyFill="1" applyBorder="1" applyAlignment="1" applyProtection="1">
      <alignment horizontal="center"/>
    </xf>
    <xf numFmtId="0" fontId="39" fillId="0" borderId="78" xfId="62" applyBorder="1" applyAlignment="1" applyProtection="1">
      <alignment horizontal="center"/>
    </xf>
    <xf numFmtId="167" fontId="39" fillId="40" borderId="26" xfId="62" applyNumberFormat="1" applyFill="1" applyBorder="1" applyAlignment="1" applyProtection="1">
      <alignment horizontal="center"/>
    </xf>
    <xf numFmtId="167" fontId="39" fillId="31" borderId="28" xfId="62" applyNumberFormat="1" applyFill="1" applyBorder="1" applyAlignment="1" applyProtection="1">
      <alignment horizontal="center"/>
    </xf>
    <xf numFmtId="0" fontId="39" fillId="31" borderId="28" xfId="62" applyFill="1" applyBorder="1" applyAlignment="1" applyProtection="1">
      <alignment horizontal="center"/>
    </xf>
    <xf numFmtId="167" fontId="39" fillId="0" borderId="26" xfId="62" applyNumberFormat="1" applyFill="1" applyBorder="1" applyAlignment="1" applyProtection="1">
      <alignment horizontal="center"/>
    </xf>
    <xf numFmtId="167" fontId="39" fillId="0" borderId="75" xfId="62" applyNumberFormat="1" applyFill="1" applyBorder="1" applyAlignment="1" applyProtection="1">
      <alignment horizontal="center"/>
    </xf>
    <xf numFmtId="0" fontId="39" fillId="0" borderId="47" xfId="62" applyFill="1" applyBorder="1" applyAlignment="1" applyProtection="1">
      <alignment horizontal="center"/>
    </xf>
    <xf numFmtId="0" fontId="39" fillId="0" borderId="0" xfId="62" applyFill="1" applyBorder="1" applyAlignment="1" applyProtection="1">
      <alignment horizontal="center"/>
    </xf>
    <xf numFmtId="0" fontId="39" fillId="0" borderId="67" xfId="62" applyBorder="1" applyAlignment="1" applyProtection="1">
      <alignment horizontal="center"/>
    </xf>
    <xf numFmtId="0" fontId="39" fillId="0" borderId="76" xfId="62" applyBorder="1" applyAlignment="1" applyProtection="1">
      <alignment horizontal="center"/>
    </xf>
    <xf numFmtId="167" fontId="39" fillId="40" borderId="19" xfId="62" applyNumberFormat="1" applyFill="1" applyBorder="1" applyAlignment="1" applyProtection="1">
      <alignment horizontal="center"/>
    </xf>
    <xf numFmtId="167" fontId="39" fillId="31" borderId="15" xfId="62" applyNumberFormat="1" applyFill="1" applyBorder="1" applyAlignment="1" applyProtection="1">
      <alignment horizontal="center"/>
    </xf>
    <xf numFmtId="167" fontId="39" fillId="0" borderId="19" xfId="62" applyNumberFormat="1" applyFill="1" applyBorder="1" applyAlignment="1" applyProtection="1">
      <alignment horizontal="center"/>
    </xf>
    <xf numFmtId="167" fontId="39" fillId="0" borderId="25" xfId="62" applyNumberFormat="1" applyFill="1" applyBorder="1" applyAlignment="1" applyProtection="1">
      <alignment horizontal="center"/>
    </xf>
    <xf numFmtId="167" fontId="39" fillId="35" borderId="67" xfId="62" applyNumberFormat="1" applyFill="1" applyBorder="1" applyAlignment="1" applyProtection="1">
      <alignment horizontal="center"/>
      <protection locked="0"/>
    </xf>
    <xf numFmtId="167" fontId="10" fillId="26" borderId="46" xfId="62" applyNumberFormat="1" applyFont="1" applyFill="1" applyBorder="1" applyAlignment="1" applyProtection="1">
      <alignment horizontal="center"/>
    </xf>
    <xf numFmtId="166" fontId="39" fillId="0" borderId="76" xfId="62" applyNumberFormat="1" applyBorder="1" applyAlignment="1" applyProtection="1">
      <alignment horizontal="center"/>
    </xf>
    <xf numFmtId="167" fontId="37" fillId="0" borderId="13" xfId="62" applyNumberFormat="1" applyFont="1" applyFill="1" applyBorder="1" applyProtection="1"/>
    <xf numFmtId="167" fontId="39" fillId="31" borderId="25" xfId="62" applyNumberFormat="1" applyFill="1" applyBorder="1" applyAlignment="1" applyProtection="1">
      <alignment horizontal="center"/>
    </xf>
    <xf numFmtId="167" fontId="47" fillId="0" borderId="56" xfId="62" applyNumberFormat="1" applyFont="1" applyFill="1" applyBorder="1" applyAlignment="1" applyProtection="1">
      <alignment horizontal="center"/>
    </xf>
    <xf numFmtId="167" fontId="39" fillId="0" borderId="15" xfId="62" applyNumberFormat="1" applyFill="1" applyBorder="1" applyAlignment="1" applyProtection="1">
      <alignment horizontal="center"/>
    </xf>
    <xf numFmtId="167" fontId="10" fillId="0" borderId="0" xfId="62" applyNumberFormat="1" applyFont="1" applyFill="1" applyBorder="1" applyAlignment="1" applyProtection="1">
      <alignment horizontal="center"/>
    </xf>
    <xf numFmtId="0" fontId="39" fillId="0" borderId="53" xfId="62" applyFill="1" applyBorder="1" applyAlignment="1" applyProtection="1">
      <alignment horizontal="center"/>
    </xf>
    <xf numFmtId="167" fontId="47" fillId="0" borderId="0" xfId="62" applyNumberFormat="1" applyFont="1" applyFill="1" applyBorder="1" applyAlignment="1" applyProtection="1">
      <alignment horizontal="center"/>
    </xf>
    <xf numFmtId="0" fontId="30" fillId="0" borderId="0" xfId="62" applyFont="1" applyFill="1" applyBorder="1" applyAlignment="1" applyProtection="1">
      <alignment horizontal="center"/>
    </xf>
    <xf numFmtId="167" fontId="39" fillId="0" borderId="11" xfId="62" applyNumberFormat="1" applyFont="1" applyFill="1" applyBorder="1" applyAlignment="1" applyProtection="1">
      <alignment horizontal="center"/>
    </xf>
    <xf numFmtId="0" fontId="39" fillId="0" borderId="77" xfId="62" applyBorder="1" applyAlignment="1" applyProtection="1">
      <alignment horizontal="center"/>
    </xf>
    <xf numFmtId="0" fontId="39" fillId="0" borderId="36" xfId="62" applyFill="1" applyBorder="1" applyAlignment="1" applyProtection="1">
      <alignment horizontal="center"/>
    </xf>
    <xf numFmtId="167" fontId="39" fillId="0" borderId="35" xfId="62" applyNumberFormat="1" applyFill="1" applyBorder="1" applyAlignment="1" applyProtection="1">
      <alignment horizontal="center"/>
    </xf>
    <xf numFmtId="167" fontId="39" fillId="0" borderId="36" xfId="62" applyNumberFormat="1" applyFill="1" applyBorder="1" applyAlignment="1" applyProtection="1">
      <alignment horizontal="center"/>
    </xf>
    <xf numFmtId="167" fontId="39" fillId="0" borderId="73" xfId="62" applyNumberFormat="1" applyFill="1" applyBorder="1" applyAlignment="1" applyProtection="1">
      <alignment horizontal="center"/>
    </xf>
    <xf numFmtId="166" fontId="39" fillId="0" borderId="77" xfId="62" applyNumberFormat="1" applyBorder="1" applyAlignment="1" applyProtection="1">
      <alignment horizontal="center"/>
    </xf>
    <xf numFmtId="0" fontId="12" fillId="0" borderId="0" xfId="62" applyFont="1" applyFill="1" applyBorder="1" applyAlignment="1" applyProtection="1">
      <alignment horizontal="left"/>
    </xf>
    <xf numFmtId="0" fontId="110" fillId="0" borderId="0" xfId="62" applyFont="1" applyAlignment="1" applyProtection="1"/>
    <xf numFmtId="167" fontId="39" fillId="0" borderId="0" xfId="62" applyNumberFormat="1" applyProtection="1"/>
    <xf numFmtId="0" fontId="10" fillId="26" borderId="0" xfId="62" applyFont="1" applyFill="1" applyProtection="1"/>
    <xf numFmtId="0" fontId="39" fillId="26" borderId="0" xfId="62" applyFill="1" applyProtection="1"/>
    <xf numFmtId="0" fontId="3" fillId="0" borderId="0" xfId="62" applyFont="1" applyFill="1" applyBorder="1" applyAlignment="1" applyProtection="1">
      <alignment horizontal="left"/>
    </xf>
    <xf numFmtId="0" fontId="39" fillId="0" borderId="0" xfId="62" applyFill="1" applyAlignment="1" applyProtection="1">
      <alignment horizontal="center"/>
    </xf>
    <xf numFmtId="0" fontId="111" fillId="0" borderId="0" xfId="62" applyFont="1" applyProtection="1"/>
    <xf numFmtId="0" fontId="85" fillId="0" borderId="25" xfId="62" applyFont="1" applyFill="1" applyBorder="1" applyAlignment="1">
      <alignment horizontal="center"/>
    </xf>
    <xf numFmtId="1" fontId="0" fillId="0" borderId="81" xfId="0" quotePrefix="1" applyNumberFormat="1" applyBorder="1" applyAlignment="1">
      <alignment horizontal="center"/>
    </xf>
    <xf numFmtId="0" fontId="0" fillId="0" borderId="14" xfId="0" quotePrefix="1" applyNumberFormat="1" applyBorder="1" applyAlignment="1">
      <alignment horizontal="center"/>
    </xf>
    <xf numFmtId="0" fontId="0" fillId="0" borderId="34" xfId="0" quotePrefix="1" applyNumberFormat="1" applyBorder="1" applyAlignment="1">
      <alignment horizontal="center"/>
    </xf>
    <xf numFmtId="17" fontId="0" fillId="0" borderId="30" xfId="0" applyNumberFormat="1" applyBorder="1" applyAlignment="1">
      <alignment horizontal="center"/>
    </xf>
    <xf numFmtId="17" fontId="0" fillId="0" borderId="31" xfId="0" applyNumberFormat="1" applyBorder="1" applyAlignment="1">
      <alignment horizontal="center"/>
    </xf>
    <xf numFmtId="0" fontId="0" fillId="0" borderId="27" xfId="0" quotePrefix="1" applyNumberFormat="1" applyBorder="1" applyAlignment="1">
      <alignment horizontal="center"/>
    </xf>
    <xf numFmtId="1" fontId="0" fillId="0" borderId="52" xfId="0" quotePrefix="1" applyNumberFormat="1" applyBorder="1" applyAlignment="1">
      <alignment horizontal="center"/>
    </xf>
    <xf numFmtId="1" fontId="0" fillId="0" borderId="57" xfId="0" quotePrefix="1" applyNumberFormat="1" applyBorder="1" applyAlignment="1">
      <alignment horizontal="center"/>
    </xf>
    <xf numFmtId="1" fontId="0" fillId="0" borderId="52" xfId="0" quotePrefix="1" applyNumberFormat="1" applyFill="1" applyBorder="1" applyAlignment="1">
      <alignment horizontal="center"/>
    </xf>
    <xf numFmtId="0" fontId="4" fillId="0" borderId="0" xfId="62" applyFont="1" applyBorder="1"/>
    <xf numFmtId="0" fontId="8" fillId="0" borderId="53" xfId="62" applyFont="1" applyFill="1" applyBorder="1" applyAlignment="1"/>
    <xf numFmtId="0" fontId="39" fillId="0" borderId="54" xfId="62" applyFill="1" applyBorder="1"/>
    <xf numFmtId="0" fontId="84" fillId="0" borderId="59" xfId="62" applyFont="1" applyFill="1" applyBorder="1"/>
    <xf numFmtId="0" fontId="84" fillId="0" borderId="60" xfId="62" applyFont="1" applyFill="1" applyBorder="1"/>
    <xf numFmtId="0" fontId="11" fillId="0" borderId="47" xfId="62" applyFont="1" applyFill="1" applyBorder="1" applyAlignment="1">
      <alignment horizontal="left"/>
    </xf>
    <xf numFmtId="0" fontId="11" fillId="0" borderId="98" xfId="62" applyFont="1" applyFill="1" applyBorder="1" applyAlignment="1"/>
    <xf numFmtId="0" fontId="11" fillId="0" borderId="105" xfId="62" applyFont="1" applyFill="1" applyBorder="1" applyAlignment="1"/>
    <xf numFmtId="0" fontId="11" fillId="0" borderId="105" xfId="62" quotePrefix="1" applyFont="1" applyFill="1" applyBorder="1" applyAlignment="1"/>
    <xf numFmtId="0" fontId="39" fillId="0" borderId="46" xfId="62" applyFill="1" applyBorder="1"/>
    <xf numFmtId="0" fontId="39" fillId="0" borderId="11" xfId="62" applyFill="1" applyBorder="1"/>
    <xf numFmtId="0" fontId="10" fillId="0" borderId="50" xfId="62" applyFont="1" applyFill="1" applyBorder="1"/>
    <xf numFmtId="0" fontId="39" fillId="0" borderId="53" xfId="62" applyFill="1" applyBorder="1"/>
    <xf numFmtId="0" fontId="39" fillId="0" borderId="55" xfId="62" applyFill="1" applyBorder="1"/>
    <xf numFmtId="0" fontId="39" fillId="0" borderId="56" xfId="62" applyFill="1" applyBorder="1"/>
    <xf numFmtId="0" fontId="39" fillId="0" borderId="57" xfId="62" applyFill="1" applyBorder="1"/>
    <xf numFmtId="0" fontId="39" fillId="0" borderId="58" xfId="62" applyFill="1" applyBorder="1"/>
    <xf numFmtId="0" fontId="39" fillId="0" borderId="39" xfId="62" applyFill="1" applyBorder="1" applyAlignment="1">
      <alignment horizontal="center"/>
    </xf>
    <xf numFmtId="0" fontId="39" fillId="0" borderId="60" xfId="62" applyFill="1" applyBorder="1" applyAlignment="1">
      <alignment horizontal="center"/>
    </xf>
    <xf numFmtId="0" fontId="39" fillId="0" borderId="113" xfId="62" applyFill="1" applyBorder="1" applyAlignment="1">
      <alignment horizontal="center"/>
    </xf>
    <xf numFmtId="0" fontId="85" fillId="0" borderId="19" xfId="62" applyFont="1" applyFill="1" applyBorder="1" applyAlignment="1">
      <alignment horizontal="center"/>
    </xf>
    <xf numFmtId="0" fontId="85" fillId="0" borderId="15" xfId="62" applyFont="1" applyFill="1" applyBorder="1" applyAlignment="1">
      <alignment horizontal="center"/>
    </xf>
    <xf numFmtId="0" fontId="85" fillId="0" borderId="48" xfId="62" applyFont="1" applyFill="1" applyBorder="1" applyAlignment="1">
      <alignment horizontal="center"/>
    </xf>
    <xf numFmtId="0" fontId="85" fillId="0" borderId="145" xfId="62" applyFont="1" applyFill="1" applyBorder="1" applyAlignment="1">
      <alignment horizontal="center"/>
    </xf>
    <xf numFmtId="0" fontId="87" fillId="0" borderId="102" xfId="62" applyFont="1" applyFill="1" applyBorder="1" applyAlignment="1">
      <alignment horizontal="center"/>
    </xf>
    <xf numFmtId="0" fontId="85" fillId="0" borderId="102" xfId="62" applyFont="1" applyFill="1" applyBorder="1" applyAlignment="1">
      <alignment horizontal="center"/>
    </xf>
    <xf numFmtId="0" fontId="85" fillId="0" borderId="148" xfId="62" applyFont="1" applyFill="1" applyBorder="1" applyAlignment="1">
      <alignment horizontal="center"/>
    </xf>
    <xf numFmtId="0" fontId="85" fillId="0" borderId="147" xfId="62" applyFont="1" applyFill="1" applyBorder="1" applyAlignment="1">
      <alignment horizontal="center"/>
    </xf>
    <xf numFmtId="0" fontId="39" fillId="0" borderId="19" xfId="62" applyFill="1" applyBorder="1"/>
    <xf numFmtId="0" fontId="12" fillId="0" borderId="14" xfId="62" applyFont="1" applyBorder="1" applyAlignment="1">
      <alignment horizontal="center"/>
    </xf>
    <xf numFmtId="0" fontId="39" fillId="0" borderId="14" xfId="62" quotePrefix="1" applyFill="1" applyBorder="1" applyAlignment="1">
      <alignment horizontal="centerContinuous"/>
    </xf>
    <xf numFmtId="0" fontId="39" fillId="0" borderId="15" xfId="62" applyFill="1" applyBorder="1"/>
    <xf numFmtId="0" fontId="39" fillId="0" borderId="14" xfId="62" applyFill="1" applyBorder="1" applyAlignment="1"/>
    <xf numFmtId="0" fontId="39" fillId="0" borderId="145" xfId="62" applyFill="1" applyBorder="1" applyAlignment="1">
      <alignment horizontal="center"/>
    </xf>
    <xf numFmtId="0" fontId="39" fillId="0" borderId="102" xfId="62" applyFill="1" applyBorder="1" applyAlignment="1">
      <alignment horizontal="center"/>
    </xf>
    <xf numFmtId="0" fontId="39" fillId="0" borderId="102" xfId="62" applyFill="1" applyBorder="1" applyAlignment="1"/>
    <xf numFmtId="0" fontId="39" fillId="0" borderId="102" xfId="62" applyFill="1" applyBorder="1"/>
    <xf numFmtId="0" fontId="39" fillId="0" borderId="147" xfId="62" applyFill="1" applyBorder="1"/>
    <xf numFmtId="0" fontId="46" fillId="0" borderId="149" xfId="62" applyFont="1" applyFill="1" applyBorder="1" applyAlignment="1"/>
    <xf numFmtId="0" fontId="39" fillId="0" borderId="150" xfId="62" applyFill="1" applyBorder="1" applyAlignment="1"/>
    <xf numFmtId="0" fontId="39" fillId="0" borderId="150" xfId="62" applyFill="1" applyBorder="1"/>
    <xf numFmtId="0" fontId="10" fillId="0" borderId="150" xfId="62" applyFont="1" applyFill="1" applyBorder="1" applyAlignment="1">
      <alignment horizontal="center"/>
    </xf>
    <xf numFmtId="0" fontId="39" fillId="0" borderId="151" xfId="62" applyBorder="1"/>
    <xf numFmtId="0" fontId="10" fillId="0" borderId="113" xfId="62" applyFont="1" applyFill="1" applyBorder="1" applyAlignment="1"/>
    <xf numFmtId="0" fontId="10" fillId="0" borderId="151" xfId="62" applyFont="1" applyFill="1" applyBorder="1" applyAlignment="1"/>
    <xf numFmtId="0" fontId="99" fillId="0" borderId="0" xfId="62" applyFont="1" applyFill="1" applyBorder="1" applyAlignment="1"/>
    <xf numFmtId="0" fontId="41" fillId="0" borderId="0" xfId="62" applyFont="1" applyBorder="1"/>
    <xf numFmtId="0" fontId="99" fillId="0" borderId="25" xfId="62" applyFont="1" applyFill="1" applyBorder="1" applyAlignment="1"/>
    <xf numFmtId="0" fontId="99" fillId="0" borderId="33" xfId="62" applyFont="1" applyFill="1" applyBorder="1" applyAlignment="1">
      <alignment horizontal="center"/>
    </xf>
    <xf numFmtId="0" fontId="41" fillId="0" borderId="0" xfId="62" applyFont="1" applyFill="1" applyBorder="1"/>
    <xf numFmtId="0" fontId="41" fillId="0" borderId="13" xfId="62" applyFont="1" applyBorder="1" applyAlignment="1"/>
    <xf numFmtId="0" fontId="99" fillId="0" borderId="14" xfId="62" applyFont="1" applyFill="1" applyBorder="1" applyAlignment="1">
      <alignment horizontal="center"/>
    </xf>
    <xf numFmtId="0" fontId="46" fillId="0" borderId="25" xfId="62" applyFont="1" applyFill="1" applyBorder="1" applyAlignment="1"/>
    <xf numFmtId="0" fontId="39" fillId="0" borderId="25" xfId="62" quotePrefix="1" applyFont="1" applyFill="1" applyBorder="1" applyAlignment="1"/>
    <xf numFmtId="0" fontId="41" fillId="0" borderId="25" xfId="62" quotePrefix="1" applyFont="1" applyFill="1" applyBorder="1" applyAlignment="1"/>
    <xf numFmtId="0" fontId="10" fillId="0" borderId="25" xfId="62" applyFont="1" applyFill="1" applyBorder="1" applyAlignment="1"/>
    <xf numFmtId="0" fontId="10" fillId="0" borderId="73" xfId="62" applyFont="1" applyFill="1" applyBorder="1" applyAlignment="1"/>
    <xf numFmtId="0" fontId="39" fillId="0" borderId="73" xfId="62" quotePrefix="1" applyFont="1" applyFill="1" applyBorder="1" applyAlignment="1"/>
    <xf numFmtId="0" fontId="39" fillId="0" borderId="37" xfId="62" applyFill="1" applyBorder="1" applyAlignment="1"/>
    <xf numFmtId="0" fontId="39" fillId="0" borderId="58" xfId="62" applyFill="1" applyBorder="1" applyAlignment="1">
      <alignment horizontal="centerContinuous"/>
    </xf>
    <xf numFmtId="0" fontId="39" fillId="0" borderId="0" xfId="62" applyProtection="1">
      <protection locked="0"/>
    </xf>
    <xf numFmtId="0" fontId="2" fillId="0" borderId="0" xfId="62" applyFont="1" applyProtection="1">
      <protection locked="0"/>
    </xf>
    <xf numFmtId="0" fontId="4" fillId="0" borderId="0" xfId="62" applyFont="1" applyProtection="1">
      <protection locked="0"/>
    </xf>
    <xf numFmtId="0" fontId="11" fillId="0" borderId="39" xfId="62" applyFont="1" applyFill="1" applyBorder="1" applyProtection="1">
      <protection locked="0"/>
    </xf>
    <xf numFmtId="0" fontId="39" fillId="0" borderId="39" xfId="62" applyFill="1" applyBorder="1" applyProtection="1">
      <protection locked="0"/>
    </xf>
    <xf numFmtId="0" fontId="36" fillId="0" borderId="39" xfId="62" applyFont="1" applyFill="1" applyBorder="1" applyProtection="1"/>
    <xf numFmtId="0" fontId="36" fillId="0" borderId="39" xfId="62" applyFont="1" applyFill="1" applyBorder="1" applyProtection="1">
      <protection locked="0"/>
    </xf>
    <xf numFmtId="0" fontId="11" fillId="0" borderId="0" xfId="62" applyFont="1" applyFill="1" applyBorder="1" applyProtection="1">
      <protection locked="0"/>
    </xf>
    <xf numFmtId="0" fontId="39" fillId="0" borderId="32" xfId="62" applyFill="1" applyBorder="1" applyAlignment="1" applyProtection="1">
      <alignment horizontal="center"/>
    </xf>
    <xf numFmtId="0" fontId="39" fillId="0" borderId="65" xfId="62" applyFont="1" applyFill="1" applyBorder="1" applyAlignment="1" applyProtection="1">
      <alignment horizontal="center"/>
      <protection locked="0"/>
    </xf>
    <xf numFmtId="0" fontId="39" fillId="0" borderId="65" xfId="62" applyFill="1" applyBorder="1" applyAlignment="1" applyProtection="1">
      <alignment horizontal="center"/>
    </xf>
    <xf numFmtId="0" fontId="39" fillId="0" borderId="88" xfId="62" applyFill="1" applyBorder="1" applyAlignment="1" applyProtection="1">
      <alignment horizontal="center"/>
    </xf>
    <xf numFmtId="0" fontId="85" fillId="0" borderId="65" xfId="62" applyFont="1" applyFill="1" applyBorder="1" applyAlignment="1" applyProtection="1">
      <alignment horizontal="center"/>
    </xf>
    <xf numFmtId="0" fontId="85" fillId="0" borderId="65" xfId="62" applyFont="1" applyFill="1" applyBorder="1" applyAlignment="1" applyProtection="1">
      <alignment horizontal="center"/>
      <protection locked="0"/>
    </xf>
    <xf numFmtId="0" fontId="87" fillId="0" borderId="88" xfId="62" applyFont="1" applyFill="1" applyBorder="1" applyAlignment="1" applyProtection="1">
      <alignment horizontal="center"/>
    </xf>
    <xf numFmtId="0" fontId="85" fillId="0" borderId="96" xfId="62" applyFont="1" applyFill="1" applyBorder="1" applyAlignment="1" applyProtection="1">
      <alignment horizontal="center"/>
    </xf>
    <xf numFmtId="0" fontId="85" fillId="0" borderId="96" xfId="62" applyFont="1" applyFill="1" applyBorder="1" applyAlignment="1" applyProtection="1">
      <alignment horizontal="center"/>
      <protection locked="0"/>
    </xf>
    <xf numFmtId="0" fontId="87" fillId="0" borderId="96" xfId="62" applyFont="1" applyFill="1" applyBorder="1" applyAlignment="1" applyProtection="1">
      <alignment horizontal="center"/>
      <protection locked="0"/>
    </xf>
    <xf numFmtId="0" fontId="87" fillId="0" borderId="97" xfId="62" applyFont="1" applyFill="1" applyBorder="1" applyAlignment="1" applyProtection="1">
      <alignment horizontal="center"/>
    </xf>
    <xf numFmtId="0" fontId="8" fillId="0" borderId="0" xfId="62" applyFont="1" applyFill="1" applyBorder="1" applyAlignment="1" applyProtection="1">
      <alignment horizontal="left"/>
    </xf>
    <xf numFmtId="0" fontId="8" fillId="0" borderId="0" xfId="62" applyFont="1" applyFill="1" applyBorder="1" applyAlignment="1" applyProtection="1"/>
    <xf numFmtId="0" fontId="39" fillId="0" borderId="0" xfId="62" applyBorder="1" applyProtection="1"/>
    <xf numFmtId="0" fontId="8" fillId="0" borderId="0" xfId="62" applyFont="1" applyFill="1" applyBorder="1" applyAlignment="1" applyProtection="1">
      <alignment horizontal="left"/>
      <protection locked="0"/>
    </xf>
    <xf numFmtId="0" fontId="11" fillId="0" borderId="0" xfId="62" applyFont="1" applyFill="1" applyBorder="1" applyAlignment="1" applyProtection="1"/>
    <xf numFmtId="0" fontId="84" fillId="0" borderId="0" xfId="62" applyFont="1" applyFill="1" applyBorder="1" applyProtection="1"/>
    <xf numFmtId="0" fontId="39" fillId="0" borderId="0" xfId="62" applyFill="1" applyBorder="1" applyProtection="1"/>
    <xf numFmtId="0" fontId="92" fillId="0" borderId="0" xfId="62" applyFont="1" applyFill="1" applyBorder="1" applyProtection="1"/>
    <xf numFmtId="0" fontId="11" fillId="0" borderId="0" xfId="62" applyFont="1" applyFill="1" applyBorder="1" applyAlignment="1" applyProtection="1">
      <protection locked="0"/>
    </xf>
    <xf numFmtId="0" fontId="3" fillId="0" borderId="46" xfId="62" applyFont="1" applyBorder="1" applyAlignment="1" applyProtection="1">
      <protection locked="0"/>
    </xf>
    <xf numFmtId="0" fontId="39" fillId="0" borderId="10" xfId="62" applyBorder="1" applyProtection="1">
      <protection locked="0"/>
    </xf>
    <xf numFmtId="0" fontId="8" fillId="0" borderId="10" xfId="62" applyFont="1" applyFill="1" applyBorder="1" applyProtection="1">
      <protection locked="0"/>
    </xf>
    <xf numFmtId="0" fontId="32" fillId="0" borderId="11" xfId="62" applyFont="1" applyFill="1" applyBorder="1" applyAlignment="1" applyProtection="1">
      <alignment horizontal="centerContinuous"/>
      <protection locked="0"/>
    </xf>
    <xf numFmtId="0" fontId="32" fillId="0" borderId="0" xfId="62" applyFont="1" applyFill="1" applyBorder="1" applyAlignment="1" applyProtection="1">
      <alignment horizontal="centerContinuous"/>
      <protection locked="0"/>
    </xf>
    <xf numFmtId="0" fontId="11" fillId="0" borderId="0" xfId="62" applyFont="1" applyFill="1" applyBorder="1" applyProtection="1"/>
    <xf numFmtId="0" fontId="10" fillId="24" borderId="14" xfId="62" applyFont="1" applyFill="1" applyBorder="1" applyAlignment="1" applyProtection="1">
      <alignment horizontal="center"/>
      <protection locked="0"/>
    </xf>
    <xf numFmtId="0" fontId="8" fillId="0" borderId="0" xfId="62" applyFont="1" applyFill="1" applyBorder="1" applyAlignment="1" applyProtection="1">
      <alignment horizontal="centerContinuous"/>
      <protection locked="0"/>
    </xf>
    <xf numFmtId="0" fontId="39" fillId="0" borderId="0" xfId="62" applyFill="1" applyBorder="1" applyAlignment="1" applyProtection="1">
      <alignment horizontal="centerContinuous"/>
      <protection locked="0"/>
    </xf>
    <xf numFmtId="0" fontId="39" fillId="0" borderId="0" xfId="62" applyFill="1" applyBorder="1" applyProtection="1">
      <protection locked="0"/>
    </xf>
    <xf numFmtId="0" fontId="32" fillId="0" borderId="0" xfId="62" applyFont="1" applyFill="1" applyBorder="1" applyProtection="1">
      <protection locked="0"/>
    </xf>
    <xf numFmtId="0" fontId="11" fillId="0" borderId="0" xfId="62" applyFont="1" applyProtection="1">
      <protection locked="0"/>
    </xf>
    <xf numFmtId="0" fontId="84" fillId="0" borderId="0" xfId="62" applyFont="1" applyFill="1" applyBorder="1" applyAlignment="1" applyProtection="1"/>
    <xf numFmtId="0" fontId="34" fillId="0" borderId="0" xfId="62" applyFont="1" applyFill="1" applyBorder="1" applyProtection="1">
      <protection locked="0"/>
    </xf>
    <xf numFmtId="0" fontId="35" fillId="0" borderId="0" xfId="62" applyFont="1" applyBorder="1" applyProtection="1">
      <protection locked="0"/>
    </xf>
    <xf numFmtId="0" fontId="11" fillId="0" borderId="0" xfId="62" applyFont="1" applyFill="1" applyBorder="1" applyAlignment="1" applyProtection="1">
      <alignment horizontal="left"/>
      <protection locked="0"/>
    </xf>
    <xf numFmtId="0" fontId="11" fillId="0" borderId="0" xfId="62" applyFont="1" applyFill="1" applyBorder="1" applyAlignment="1" applyProtection="1">
      <alignment horizontal="center"/>
    </xf>
    <xf numFmtId="0" fontId="89" fillId="0" borderId="0" xfId="62" applyFont="1" applyFill="1" applyBorder="1" applyProtection="1"/>
    <xf numFmtId="0" fontId="89" fillId="0" borderId="0" xfId="62" applyFont="1" applyFill="1" applyBorder="1" applyAlignment="1" applyProtection="1">
      <alignment horizontal="center"/>
    </xf>
    <xf numFmtId="0" fontId="36" fillId="0" borderId="0" xfId="62" applyFont="1" applyFill="1" applyBorder="1" applyProtection="1"/>
    <xf numFmtId="0" fontId="10" fillId="35" borderId="53" xfId="62" applyFont="1" applyFill="1" applyBorder="1" applyProtection="1">
      <protection locked="0"/>
    </xf>
    <xf numFmtId="0" fontId="10" fillId="35" borderId="54" xfId="62" applyFont="1" applyFill="1" applyBorder="1" applyProtection="1">
      <protection locked="0"/>
    </xf>
    <xf numFmtId="0" fontId="39" fillId="35" borderId="54" xfId="62" applyFill="1" applyBorder="1" applyProtection="1">
      <protection locked="0"/>
    </xf>
    <xf numFmtId="0" fontId="39" fillId="35" borderId="55" xfId="62" applyFill="1" applyBorder="1" applyProtection="1">
      <protection locked="0"/>
    </xf>
    <xf numFmtId="0" fontId="84" fillId="0" borderId="0" xfId="62" applyFont="1" applyFill="1" applyBorder="1" applyAlignment="1" applyProtection="1">
      <alignment horizontal="left"/>
    </xf>
    <xf numFmtId="0" fontId="36" fillId="0" borderId="0" xfId="62" applyFont="1" applyFill="1" applyBorder="1" applyProtection="1">
      <protection locked="0"/>
    </xf>
    <xf numFmtId="0" fontId="10" fillId="35" borderId="47" xfId="62" applyFont="1" applyFill="1" applyBorder="1" applyProtection="1">
      <protection locked="0"/>
    </xf>
    <xf numFmtId="0" fontId="10" fillId="35" borderId="0" xfId="62" applyFont="1" applyFill="1" applyBorder="1" applyProtection="1">
      <protection locked="0"/>
    </xf>
    <xf numFmtId="0" fontId="39" fillId="35" borderId="0" xfId="62" applyFill="1" applyBorder="1" applyProtection="1">
      <protection locked="0"/>
    </xf>
    <xf numFmtId="0" fontId="39" fillId="35" borderId="48" xfId="62" applyFill="1" applyBorder="1" applyProtection="1">
      <protection locked="0"/>
    </xf>
    <xf numFmtId="0" fontId="39" fillId="35" borderId="47" xfId="62" applyFill="1" applyBorder="1" applyProtection="1">
      <protection locked="0"/>
    </xf>
    <xf numFmtId="0" fontId="84" fillId="0" borderId="0" xfId="62" applyFont="1" applyFill="1" applyBorder="1" applyAlignment="1" applyProtection="1">
      <alignment horizontal="left"/>
      <protection locked="0"/>
    </xf>
    <xf numFmtId="0" fontId="12" fillId="0" borderId="0" xfId="62" applyFont="1" applyFill="1" applyBorder="1" applyAlignment="1" applyProtection="1">
      <alignment horizontal="center"/>
      <protection locked="0"/>
    </xf>
    <xf numFmtId="0" fontId="39" fillId="0" borderId="0" xfId="62" applyFill="1" applyBorder="1" applyAlignment="1" applyProtection="1">
      <alignment horizontal="center"/>
      <protection locked="0"/>
    </xf>
    <xf numFmtId="0" fontId="11" fillId="0" borderId="0" xfId="62" applyFont="1" applyFill="1" applyBorder="1" applyAlignment="1" applyProtection="1">
      <alignment horizontal="center"/>
      <protection locked="0"/>
    </xf>
    <xf numFmtId="0" fontId="11" fillId="0" borderId="14" xfId="62" applyFont="1" applyFill="1" applyBorder="1" applyAlignment="1" applyProtection="1">
      <alignment horizontal="center"/>
    </xf>
    <xf numFmtId="0" fontId="39" fillId="0" borderId="40" xfId="62" applyFill="1" applyBorder="1" applyProtection="1">
      <protection locked="0"/>
    </xf>
    <xf numFmtId="0" fontId="39" fillId="0" borderId="0" xfId="62" applyBorder="1" applyProtection="1">
      <protection locked="0"/>
    </xf>
    <xf numFmtId="0" fontId="84" fillId="0" borderId="41" xfId="62" applyFont="1" applyFill="1" applyBorder="1" applyAlignment="1" applyProtection="1">
      <protection locked="0"/>
    </xf>
    <xf numFmtId="0" fontId="39" fillId="0" borderId="41" xfId="62" applyBorder="1" applyProtection="1">
      <protection locked="0"/>
    </xf>
    <xf numFmtId="0" fontId="39" fillId="0" borderId="41" xfId="62" applyFill="1" applyBorder="1" applyProtection="1">
      <protection locked="0"/>
    </xf>
    <xf numFmtId="0" fontId="39" fillId="0" borderId="41" xfId="62" applyFont="1" applyFill="1" applyBorder="1" applyAlignment="1" applyProtection="1">
      <alignment horizontal="right"/>
    </xf>
    <xf numFmtId="0" fontId="39" fillId="29" borderId="14" xfId="62" applyFill="1" applyBorder="1" applyAlignment="1" applyProtection="1">
      <alignment horizontal="center"/>
      <protection locked="0"/>
    </xf>
    <xf numFmtId="1" fontId="39" fillId="0" borderId="41" xfId="62" applyNumberFormat="1" applyFill="1" applyBorder="1" applyAlignment="1" applyProtection="1">
      <alignment horizontal="center"/>
      <protection locked="0"/>
    </xf>
    <xf numFmtId="0" fontId="11" fillId="29" borderId="14" xfId="62" applyFont="1" applyFill="1" applyBorder="1" applyAlignment="1" applyProtection="1">
      <alignment horizontal="center"/>
      <protection locked="0"/>
    </xf>
    <xf numFmtId="166" fontId="11" fillId="0" borderId="14" xfId="62" applyNumberFormat="1" applyFont="1" applyFill="1" applyBorder="1" applyAlignment="1" applyProtection="1">
      <alignment horizontal="center"/>
    </xf>
    <xf numFmtId="0" fontId="112" fillId="0" borderId="41" xfId="62" applyFont="1" applyBorder="1" applyAlignment="1" applyProtection="1">
      <alignment horizontal="center"/>
    </xf>
    <xf numFmtId="0" fontId="112" fillId="0" borderId="0" xfId="62" applyFont="1" applyBorder="1" applyAlignment="1" applyProtection="1">
      <alignment horizontal="center"/>
      <protection locked="0"/>
    </xf>
    <xf numFmtId="0" fontId="39" fillId="0" borderId="65" xfId="62" applyFont="1" applyFill="1" applyBorder="1" applyAlignment="1" applyProtection="1">
      <alignment horizontal="center"/>
    </xf>
    <xf numFmtId="0" fontId="39" fillId="0" borderId="44" xfId="62" applyFill="1" applyBorder="1" applyAlignment="1" applyProtection="1">
      <alignment horizontal="center"/>
    </xf>
    <xf numFmtId="0" fontId="85" fillId="0" borderId="0" xfId="62" applyFont="1" applyFill="1" applyBorder="1" applyAlignment="1" applyProtection="1">
      <alignment horizontal="center"/>
      <protection locked="0"/>
    </xf>
    <xf numFmtId="0" fontId="12" fillId="0" borderId="14" xfId="62" applyFont="1" applyFill="1" applyBorder="1" applyAlignment="1" applyProtection="1">
      <alignment horizontal="center"/>
      <protection locked="0"/>
    </xf>
    <xf numFmtId="0" fontId="12" fillId="0" borderId="0" xfId="62" applyFont="1" applyBorder="1" applyProtection="1">
      <protection locked="0"/>
    </xf>
    <xf numFmtId="0" fontId="12" fillId="0" borderId="14" xfId="62" applyFont="1" applyBorder="1" applyProtection="1">
      <protection locked="0"/>
    </xf>
    <xf numFmtId="1" fontId="12" fillId="0" borderId="14" xfId="62" applyNumberFormat="1" applyFont="1" applyBorder="1" applyAlignment="1" applyProtection="1">
      <alignment horizontal="center"/>
      <protection locked="0"/>
    </xf>
    <xf numFmtId="1" fontId="11" fillId="0" borderId="14" xfId="62" applyNumberFormat="1" applyFont="1" applyBorder="1" applyAlignment="1" applyProtection="1">
      <alignment horizontal="center"/>
      <protection locked="0"/>
    </xf>
    <xf numFmtId="2" fontId="12" fillId="0" borderId="14" xfId="62" applyNumberFormat="1" applyFont="1" applyBorder="1" applyAlignment="1" applyProtection="1">
      <alignment horizontal="center"/>
      <protection locked="0"/>
    </xf>
    <xf numFmtId="0" fontId="12" fillId="41" borderId="14" xfId="62" applyFont="1" applyFill="1" applyBorder="1" applyAlignment="1" applyProtection="1">
      <alignment horizontal="center"/>
      <protection locked="0"/>
    </xf>
    <xf numFmtId="0" fontId="39" fillId="35" borderId="49" xfId="62" applyFill="1" applyBorder="1" applyProtection="1">
      <protection locked="0"/>
    </xf>
    <xf numFmtId="0" fontId="39" fillId="35" borderId="50" xfId="62" applyFill="1" applyBorder="1" applyProtection="1">
      <protection locked="0"/>
    </xf>
    <xf numFmtId="0" fontId="39" fillId="35" borderId="51" xfId="62" applyFill="1" applyBorder="1" applyProtection="1">
      <protection locked="0"/>
    </xf>
    <xf numFmtId="0" fontId="12" fillId="41" borderId="32" xfId="62" applyFont="1" applyFill="1" applyBorder="1" applyAlignment="1" applyProtection="1">
      <alignment horizontal="center"/>
      <protection locked="0"/>
    </xf>
    <xf numFmtId="0" fontId="10" fillId="0" borderId="0" xfId="62" applyFont="1" applyFill="1" applyBorder="1" applyAlignment="1" applyProtection="1">
      <alignment horizontal="center"/>
      <protection locked="0"/>
    </xf>
    <xf numFmtId="0" fontId="11" fillId="0" borderId="0" xfId="62" applyFont="1" applyFill="1" applyBorder="1" applyAlignment="1" applyProtection="1">
      <alignment horizontal="left"/>
    </xf>
    <xf numFmtId="0" fontId="11" fillId="0" borderId="40" xfId="62" applyFont="1" applyFill="1" applyBorder="1" applyAlignment="1" applyProtection="1">
      <alignment horizontal="center"/>
      <protection locked="0"/>
    </xf>
    <xf numFmtId="0" fontId="112" fillId="0" borderId="0" xfId="62" applyFont="1" applyFill="1" applyBorder="1" applyAlignment="1" applyProtection="1">
      <alignment horizontal="center"/>
    </xf>
    <xf numFmtId="0" fontId="11" fillId="0" borderId="33" xfId="62" applyFont="1" applyFill="1" applyBorder="1" applyAlignment="1" applyProtection="1">
      <alignment horizontal="center"/>
    </xf>
    <xf numFmtId="0" fontId="11" fillId="29" borderId="33" xfId="62" applyFont="1" applyFill="1" applyBorder="1" applyAlignment="1" applyProtection="1">
      <alignment horizontal="center"/>
      <protection locked="0"/>
    </xf>
    <xf numFmtId="0" fontId="112" fillId="0" borderId="41" xfId="62" applyFont="1" applyFill="1" applyBorder="1" applyAlignment="1" applyProtection="1">
      <alignment horizontal="center"/>
    </xf>
    <xf numFmtId="2" fontId="12" fillId="41" borderId="14" xfId="62" applyNumberFormat="1" applyFont="1" applyFill="1" applyBorder="1" applyAlignment="1" applyProtection="1">
      <alignment horizontal="center"/>
      <protection locked="0"/>
    </xf>
    <xf numFmtId="0" fontId="12" fillId="41" borderId="14" xfId="62" quotePrefix="1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0" fontId="36" fillId="0" borderId="0" xfId="0" applyFont="1" applyFill="1" applyBorder="1" applyProtection="1">
      <protection locked="0"/>
    </xf>
    <xf numFmtId="0" fontId="10" fillId="0" borderId="0" xfId="0" quotePrefix="1" applyFont="1" applyFill="1" applyBorder="1" applyProtection="1">
      <protection locked="0"/>
    </xf>
    <xf numFmtId="0" fontId="39" fillId="24" borderId="48" xfId="0" applyFont="1" applyFill="1" applyBorder="1" applyAlignment="1" applyProtection="1">
      <alignment horizontal="right"/>
      <protection locked="0"/>
    </xf>
    <xf numFmtId="0" fontId="10" fillId="24" borderId="14" xfId="0" quotePrefix="1" applyFont="1" applyFill="1" applyBorder="1" applyAlignment="1" applyProtection="1">
      <alignment horizontal="center"/>
      <protection locked="0"/>
    </xf>
    <xf numFmtId="0" fontId="85" fillId="0" borderId="0" xfId="0" applyFont="1" applyFill="1" applyBorder="1" applyProtection="1">
      <protection locked="0"/>
    </xf>
    <xf numFmtId="0" fontId="86" fillId="0" borderId="48" xfId="0" applyFont="1" applyFill="1" applyBorder="1" applyProtection="1">
      <protection locked="0"/>
    </xf>
    <xf numFmtId="0" fontId="10" fillId="24" borderId="14" xfId="0" applyFont="1" applyFill="1" applyBorder="1" applyAlignment="1" applyProtection="1">
      <alignment horizontal="center"/>
      <protection locked="0"/>
    </xf>
    <xf numFmtId="0" fontId="84" fillId="0" borderId="59" xfId="0" applyFont="1" applyFill="1" applyBorder="1" applyAlignment="1" applyProtection="1">
      <protection locked="0"/>
    </xf>
    <xf numFmtId="0" fontId="36" fillId="0" borderId="39" xfId="0" applyFont="1" applyFill="1" applyBorder="1" applyProtection="1">
      <protection locked="0"/>
    </xf>
    <xf numFmtId="0" fontId="0" fillId="0" borderId="39" xfId="0" applyBorder="1" applyProtection="1">
      <protection locked="0"/>
    </xf>
    <xf numFmtId="0" fontId="85" fillId="0" borderId="39" xfId="0" applyFont="1" applyFill="1" applyBorder="1" applyProtection="1">
      <protection locked="0"/>
    </xf>
    <xf numFmtId="0" fontId="86" fillId="0" borderId="60" xfId="0" applyFont="1" applyFill="1" applyBorder="1" applyProtection="1">
      <protection locked="0"/>
    </xf>
    <xf numFmtId="0" fontId="0" fillId="0" borderId="48" xfId="0" applyFill="1" applyBorder="1" applyProtection="1">
      <protection locked="0"/>
    </xf>
    <xf numFmtId="0" fontId="84" fillId="0" borderId="0" xfId="0" applyFont="1" applyFill="1" applyBorder="1" applyProtection="1">
      <protection locked="0"/>
    </xf>
    <xf numFmtId="0" fontId="10" fillId="0" borderId="39" xfId="0" applyFont="1" applyFill="1" applyBorder="1" applyProtection="1">
      <protection locked="0"/>
    </xf>
    <xf numFmtId="0" fontId="36" fillId="0" borderId="48" xfId="0" applyFont="1" applyFill="1" applyBorder="1" applyProtection="1">
      <protection locked="0"/>
    </xf>
    <xf numFmtId="0" fontId="84" fillId="0" borderId="39" xfId="0" applyFont="1" applyFill="1" applyBorder="1" applyProtection="1">
      <protection locked="0"/>
    </xf>
    <xf numFmtId="0" fontId="0" fillId="0" borderId="47" xfId="0" applyFill="1" applyBorder="1" applyProtection="1">
      <protection locked="0"/>
    </xf>
    <xf numFmtId="0" fontId="0" fillId="0" borderId="41" xfId="0" applyFill="1" applyBorder="1" applyProtection="1">
      <protection locked="0"/>
    </xf>
    <xf numFmtId="0" fontId="0" fillId="0" borderId="46" xfId="0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40" fillId="0" borderId="47" xfId="0" applyFont="1" applyFill="1" applyBorder="1" applyProtection="1">
      <protection locked="0"/>
    </xf>
    <xf numFmtId="0" fontId="40" fillId="0" borderId="0" xfId="0" applyFont="1" applyFill="1" applyBorder="1" applyProtection="1">
      <protection locked="0"/>
    </xf>
    <xf numFmtId="0" fontId="0" fillId="0" borderId="61" xfId="0" applyFill="1" applyBorder="1" applyProtection="1">
      <protection locked="0"/>
    </xf>
    <xf numFmtId="0" fontId="0" fillId="0" borderId="62" xfId="0" applyFill="1" applyBorder="1" applyProtection="1">
      <protection locked="0"/>
    </xf>
    <xf numFmtId="0" fontId="0" fillId="0" borderId="81" xfId="0" applyFill="1" applyBorder="1" applyProtection="1">
      <protection locked="0"/>
    </xf>
    <xf numFmtId="0" fontId="0" fillId="0" borderId="86" xfId="0" applyFill="1" applyBorder="1" applyAlignment="1" applyProtection="1">
      <alignment horizontal="center"/>
      <protection locked="0"/>
    </xf>
    <xf numFmtId="0" fontId="0" fillId="0" borderId="32" xfId="0" applyFill="1" applyBorder="1" applyAlignment="1" applyProtection="1">
      <alignment horizontal="center"/>
      <protection locked="0"/>
    </xf>
    <xf numFmtId="0" fontId="0" fillId="0" borderId="44" xfId="0" applyFill="1" applyBorder="1" applyAlignment="1" applyProtection="1">
      <alignment horizontal="center"/>
      <protection locked="0"/>
    </xf>
    <xf numFmtId="0" fontId="39" fillId="0" borderId="38" xfId="0" applyFont="1" applyFill="1" applyBorder="1" applyAlignment="1" applyProtection="1">
      <protection locked="0"/>
    </xf>
    <xf numFmtId="0" fontId="39" fillId="0" borderId="52" xfId="0" applyFont="1" applyFill="1" applyBorder="1" applyAlignment="1" applyProtection="1">
      <protection locked="0"/>
    </xf>
    <xf numFmtId="0" fontId="39" fillId="0" borderId="130" xfId="0" applyFont="1" applyFill="1" applyBorder="1" applyAlignment="1" applyProtection="1">
      <protection locked="0"/>
    </xf>
    <xf numFmtId="0" fontId="0" fillId="0" borderId="45" xfId="0" applyFill="1" applyBorder="1" applyAlignment="1" applyProtection="1">
      <alignment horizontal="center"/>
      <protection locked="0"/>
    </xf>
    <xf numFmtId="0" fontId="0" fillId="0" borderId="63" xfId="0" applyFill="1" applyBorder="1" applyAlignment="1" applyProtection="1">
      <alignment horizontal="center"/>
      <protection locked="0"/>
    </xf>
    <xf numFmtId="0" fontId="0" fillId="0" borderId="64" xfId="0" applyFill="1" applyBorder="1" applyAlignment="1" applyProtection="1">
      <alignment horizontal="center"/>
      <protection locked="0"/>
    </xf>
    <xf numFmtId="0" fontId="0" fillId="0" borderId="65" xfId="0" applyFill="1" applyBorder="1" applyAlignment="1" applyProtection="1">
      <alignment horizontal="center"/>
      <protection locked="0"/>
    </xf>
    <xf numFmtId="0" fontId="0" fillId="0" borderId="88" xfId="0" applyFill="1" applyBorder="1" applyAlignment="1" applyProtection="1">
      <alignment horizontal="center"/>
      <protection locked="0"/>
    </xf>
    <xf numFmtId="0" fontId="0" fillId="0" borderId="152" xfId="0" applyFill="1" applyBorder="1" applyAlignment="1" applyProtection="1">
      <alignment horizontal="center"/>
      <protection locked="0"/>
    </xf>
    <xf numFmtId="0" fontId="0" fillId="0" borderId="43" xfId="0" applyFill="1" applyBorder="1" applyAlignment="1" applyProtection="1">
      <alignment horizontal="center"/>
      <protection locked="0"/>
    </xf>
    <xf numFmtId="0" fontId="0" fillId="0" borderId="66" xfId="0" applyFill="1" applyBorder="1" applyAlignment="1" applyProtection="1">
      <alignment horizontal="center"/>
      <protection locked="0"/>
    </xf>
    <xf numFmtId="0" fontId="0" fillId="0" borderId="144" xfId="0" applyFill="1" applyBorder="1" applyAlignment="1" applyProtection="1">
      <protection locked="0"/>
    </xf>
    <xf numFmtId="0" fontId="39" fillId="0" borderId="65" xfId="0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protection locked="0"/>
    </xf>
    <xf numFmtId="0" fontId="85" fillId="0" borderId="65" xfId="0" applyFont="1" applyFill="1" applyBorder="1" applyAlignment="1" applyProtection="1">
      <alignment horizontal="center"/>
      <protection locked="0"/>
    </xf>
    <xf numFmtId="0" fontId="85" fillId="0" borderId="96" xfId="0" applyFont="1" applyFill="1" applyBorder="1" applyAlignment="1" applyProtection="1">
      <alignment horizontal="center"/>
      <protection locked="0"/>
    </xf>
    <xf numFmtId="0" fontId="87" fillId="0" borderId="96" xfId="0" applyFont="1" applyFill="1" applyBorder="1" applyAlignment="1" applyProtection="1">
      <alignment horizontal="center"/>
      <protection locked="0"/>
    </xf>
    <xf numFmtId="0" fontId="0" fillId="0" borderId="61" xfId="0" applyFill="1" applyBorder="1" applyAlignment="1" applyProtection="1">
      <alignment horizontal="center"/>
      <protection locked="0"/>
    </xf>
    <xf numFmtId="0" fontId="10" fillId="0" borderId="33" xfId="0" applyFont="1" applyBorder="1" applyAlignment="1" applyProtection="1">
      <alignment horizontal="center"/>
      <protection locked="0"/>
    </xf>
    <xf numFmtId="0" fontId="0" fillId="0" borderId="33" xfId="0" applyFill="1" applyBorder="1" applyAlignment="1" applyProtection="1">
      <alignment horizontal="center"/>
      <protection locked="0"/>
    </xf>
    <xf numFmtId="0" fontId="0" fillId="0" borderId="109" xfId="0" applyFill="1" applyBorder="1" applyAlignment="1" applyProtection="1">
      <alignment horizontal="center"/>
      <protection locked="0"/>
    </xf>
    <xf numFmtId="0" fontId="0" fillId="0" borderId="123" xfId="0" applyFill="1" applyBorder="1" applyAlignment="1" applyProtection="1">
      <alignment horizontal="center"/>
      <protection locked="0"/>
    </xf>
    <xf numFmtId="0" fontId="0" fillId="0" borderId="42" xfId="0" applyFill="1" applyBorder="1" applyAlignment="1" applyProtection="1">
      <alignment horizontal="center"/>
      <protection locked="0"/>
    </xf>
    <xf numFmtId="0" fontId="0" fillId="0" borderId="71" xfId="0" applyFill="1" applyBorder="1" applyAlignment="1" applyProtection="1">
      <alignment horizontal="center"/>
      <protection locked="0"/>
    </xf>
    <xf numFmtId="0" fontId="0" fillId="0" borderId="119" xfId="0" applyFill="1" applyBorder="1" applyProtection="1">
      <protection locked="0"/>
    </xf>
    <xf numFmtId="0" fontId="0" fillId="0" borderId="67" xfId="0" applyFill="1" applyBorder="1" applyAlignment="1" applyProtection="1">
      <alignment horizontal="center"/>
      <protection locked="0"/>
    </xf>
    <xf numFmtId="0" fontId="0" fillId="0" borderId="25" xfId="0" applyFill="1" applyBorder="1" applyAlignment="1" applyProtection="1">
      <alignment horizontal="center"/>
      <protection locked="0"/>
    </xf>
    <xf numFmtId="0" fontId="0" fillId="0" borderId="111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center"/>
      <protection locked="0"/>
    </xf>
    <xf numFmtId="0" fontId="0" fillId="0" borderId="15" xfId="0" applyFill="1" applyBorder="1" applyAlignment="1" applyProtection="1">
      <alignment horizontal="center"/>
      <protection locked="0"/>
    </xf>
    <xf numFmtId="0" fontId="46" fillId="0" borderId="74" xfId="0" applyFont="1" applyFill="1" applyBorder="1" applyAlignment="1" applyProtection="1">
      <protection locked="0"/>
    </xf>
    <xf numFmtId="0" fontId="0" fillId="0" borderId="29" xfId="0" applyFill="1" applyBorder="1" applyAlignment="1" applyProtection="1">
      <protection locked="0"/>
    </xf>
    <xf numFmtId="0" fontId="0" fillId="0" borderId="27" xfId="0" applyFill="1" applyBorder="1" applyProtection="1">
      <protection locked="0"/>
    </xf>
    <xf numFmtId="0" fontId="90" fillId="0" borderId="85" xfId="0" applyFont="1" applyFill="1" applyBorder="1" applyAlignment="1" applyProtection="1">
      <protection locked="0"/>
    </xf>
    <xf numFmtId="0" fontId="85" fillId="0" borderId="45" xfId="0" applyFont="1" applyFill="1" applyBorder="1" applyAlignment="1" applyProtection="1">
      <protection locked="0"/>
    </xf>
    <xf numFmtId="0" fontId="0" fillId="0" borderId="38" xfId="0" applyFill="1" applyBorder="1" applyProtection="1">
      <protection locked="0"/>
    </xf>
    <xf numFmtId="0" fontId="0" fillId="0" borderId="45" xfId="0" applyFill="1" applyBorder="1" applyProtection="1">
      <protection locked="0"/>
    </xf>
    <xf numFmtId="0" fontId="87" fillId="0" borderId="14" xfId="0" applyFont="1" applyFill="1" applyBorder="1" applyAlignment="1" applyProtection="1">
      <alignment horizontal="center"/>
      <protection locked="0"/>
    </xf>
    <xf numFmtId="0" fontId="85" fillId="0" borderId="33" xfId="0" applyFont="1" applyFill="1" applyBorder="1" applyAlignment="1" applyProtection="1">
      <alignment horizontal="center"/>
      <protection locked="0"/>
    </xf>
    <xf numFmtId="0" fontId="85" fillId="0" borderId="14" xfId="0" applyFont="1" applyFill="1" applyBorder="1" applyAlignment="1" applyProtection="1">
      <alignment horizontal="center"/>
      <protection locked="0"/>
    </xf>
    <xf numFmtId="0" fontId="90" fillId="0" borderId="67" xfId="0" applyFont="1" applyFill="1" applyBorder="1" applyAlignment="1" applyProtection="1">
      <protection locked="0"/>
    </xf>
    <xf numFmtId="0" fontId="0" fillId="0" borderId="52" xfId="0" applyFill="1" applyBorder="1" applyProtection="1">
      <protection locked="0"/>
    </xf>
    <xf numFmtId="0" fontId="0" fillId="0" borderId="13" xfId="0" applyFill="1" applyBorder="1" applyProtection="1">
      <protection locked="0"/>
    </xf>
    <xf numFmtId="0" fontId="0" fillId="0" borderId="31" xfId="0" applyFill="1" applyBorder="1" applyAlignment="1" applyProtection="1">
      <alignment horizontal="centerContinuous"/>
      <protection locked="0"/>
    </xf>
    <xf numFmtId="0" fontId="0" fillId="0" borderId="14" xfId="0" applyFill="1" applyBorder="1" applyAlignment="1" applyProtection="1">
      <alignment horizontal="centerContinuous"/>
      <protection locked="0"/>
    </xf>
    <xf numFmtId="0" fontId="0" fillId="0" borderId="32" xfId="0" applyFill="1" applyBorder="1" applyAlignment="1" applyProtection="1">
      <alignment horizontal="centerContinuous"/>
      <protection locked="0"/>
    </xf>
    <xf numFmtId="0" fontId="0" fillId="0" borderId="49" xfId="0" applyFill="1" applyBorder="1" applyProtection="1">
      <protection locked="0"/>
    </xf>
    <xf numFmtId="0" fontId="0" fillId="0" borderId="50" xfId="0" applyFill="1" applyBorder="1" applyProtection="1">
      <protection locked="0"/>
    </xf>
    <xf numFmtId="0" fontId="0" fillId="0" borderId="34" xfId="0" applyFill="1" applyBorder="1" applyAlignment="1" applyProtection="1">
      <alignment horizontal="centerContinuous"/>
      <protection locked="0"/>
    </xf>
    <xf numFmtId="0" fontId="0" fillId="0" borderId="51" xfId="0" applyFill="1" applyBorder="1" applyProtection="1">
      <protection locked="0"/>
    </xf>
    <xf numFmtId="0" fontId="46" fillId="0" borderId="67" xfId="0" applyFont="1" applyFill="1" applyBorder="1" applyAlignment="1" applyProtection="1">
      <protection locked="0"/>
    </xf>
    <xf numFmtId="0" fontId="0" fillId="0" borderId="13" xfId="0" applyFill="1" applyBorder="1" applyAlignment="1" applyProtection="1">
      <protection locked="0"/>
    </xf>
    <xf numFmtId="0" fontId="0" fillId="0" borderId="14" xfId="0" applyFill="1" applyBorder="1" applyProtection="1">
      <protection locked="0"/>
    </xf>
    <xf numFmtId="0" fontId="10" fillId="0" borderId="68" xfId="0" applyFont="1" applyFill="1" applyBorder="1" applyProtection="1">
      <protection locked="0"/>
    </xf>
    <xf numFmtId="0" fontId="0" fillId="0" borderId="33" xfId="0" applyFill="1" applyBorder="1" applyProtection="1">
      <protection locked="0"/>
    </xf>
    <xf numFmtId="0" fontId="10" fillId="0" borderId="47" xfId="0" applyFont="1" applyFill="1" applyBorder="1" applyProtection="1">
      <protection locked="0"/>
    </xf>
    <xf numFmtId="0" fontId="38" fillId="0" borderId="81" xfId="0" applyFont="1" applyFill="1" applyBorder="1" applyAlignment="1" applyProtection="1">
      <protection locked="0"/>
    </xf>
    <xf numFmtId="0" fontId="10" fillId="0" borderId="41" xfId="0" applyFont="1" applyFill="1" applyBorder="1" applyProtection="1">
      <protection locked="0"/>
    </xf>
    <xf numFmtId="0" fontId="31" fillId="0" borderId="54" xfId="0" applyFont="1" applyFill="1" applyBorder="1" applyAlignment="1" applyProtection="1"/>
    <xf numFmtId="0" fontId="0" fillId="0" borderId="54" xfId="0" applyBorder="1" applyProtection="1"/>
    <xf numFmtId="0" fontId="31" fillId="0" borderId="55" xfId="0" applyFont="1" applyFill="1" applyBorder="1" applyAlignment="1" applyProtection="1"/>
    <xf numFmtId="0" fontId="11" fillId="0" borderId="59" xfId="0" applyFont="1" applyFill="1" applyBorder="1" applyAlignment="1" applyProtection="1"/>
    <xf numFmtId="0" fontId="11" fillId="0" borderId="39" xfId="0" applyFont="1" applyFill="1" applyBorder="1" applyAlignment="1" applyProtection="1"/>
    <xf numFmtId="0" fontId="91" fillId="0" borderId="39" xfId="0" applyFont="1" applyFill="1" applyBorder="1" applyProtection="1"/>
    <xf numFmtId="0" fontId="92" fillId="0" borderId="39" xfId="0" applyFont="1" applyFill="1" applyBorder="1" applyProtection="1"/>
    <xf numFmtId="0" fontId="0" fillId="0" borderId="60" xfId="0" applyFill="1" applyBorder="1" applyProtection="1"/>
    <xf numFmtId="0" fontId="11" fillId="0" borderId="47" xfId="0" applyFont="1" applyFill="1" applyBorder="1" applyAlignment="1" applyProtection="1">
      <alignment horizontal="center"/>
    </xf>
    <xf numFmtId="0" fontId="84" fillId="0" borderId="47" xfId="0" applyFont="1" applyFill="1" applyBorder="1" applyAlignment="1" applyProtection="1">
      <alignment horizontal="left"/>
    </xf>
    <xf numFmtId="0" fontId="84" fillId="0" borderId="59" xfId="0" applyFont="1" applyFill="1" applyBorder="1" applyAlignment="1" applyProtection="1"/>
    <xf numFmtId="0" fontId="89" fillId="0" borderId="0" xfId="0" applyFont="1" applyFill="1" applyBorder="1" applyProtection="1"/>
    <xf numFmtId="0" fontId="36" fillId="0" borderId="0" xfId="0" applyFont="1" applyFill="1" applyBorder="1" applyProtection="1"/>
    <xf numFmtId="0" fontId="84" fillId="0" borderId="0" xfId="0" applyFont="1" applyFill="1" applyBorder="1" applyAlignment="1" applyProtection="1">
      <alignment horizontal="left"/>
    </xf>
    <xf numFmtId="0" fontId="84" fillId="0" borderId="39" xfId="0" applyFont="1" applyFill="1" applyBorder="1" applyAlignment="1" applyProtection="1">
      <alignment horizontal="left"/>
    </xf>
    <xf numFmtId="0" fontId="11" fillId="0" borderId="0" xfId="0" applyFont="1" applyFill="1" applyBorder="1" applyProtection="1"/>
    <xf numFmtId="0" fontId="11" fillId="0" borderId="47" xfId="0" applyFont="1" applyFill="1" applyBorder="1" applyProtection="1"/>
    <xf numFmtId="0" fontId="84" fillId="0" borderId="47" xfId="0" applyFont="1" applyFill="1" applyBorder="1" applyProtection="1"/>
    <xf numFmtId="0" fontId="84" fillId="0" borderId="0" xfId="0" applyFont="1" applyFill="1" applyBorder="1" applyProtection="1"/>
    <xf numFmtId="0" fontId="84" fillId="0" borderId="60" xfId="0" applyFont="1" applyFill="1" applyBorder="1" applyAlignment="1" applyProtection="1"/>
    <xf numFmtId="0" fontId="33" fillId="0" borderId="47" xfId="0" applyFont="1" applyFill="1" applyBorder="1" applyProtection="1"/>
    <xf numFmtId="0" fontId="84" fillId="0" borderId="0" xfId="0" applyFont="1" applyFill="1" applyBorder="1" applyAlignment="1" applyProtection="1">
      <alignment horizontal="right"/>
    </xf>
    <xf numFmtId="0" fontId="84" fillId="0" borderId="39" xfId="0" applyFont="1" applyFill="1" applyBorder="1" applyAlignment="1" applyProtection="1">
      <alignment horizontal="right"/>
    </xf>
    <xf numFmtId="0" fontId="0" fillId="0" borderId="64" xfId="0" applyFill="1" applyBorder="1" applyAlignment="1" applyProtection="1">
      <alignment horizontal="center"/>
    </xf>
    <xf numFmtId="0" fontId="85" fillId="0" borderId="64" xfId="0" applyFont="1" applyFill="1" applyBorder="1" applyAlignment="1" applyProtection="1">
      <alignment horizontal="center"/>
    </xf>
    <xf numFmtId="0" fontId="85" fillId="0" borderId="95" xfId="0" applyFont="1" applyFill="1" applyBorder="1" applyAlignment="1" applyProtection="1">
      <alignment horizontal="center"/>
    </xf>
    <xf numFmtId="0" fontId="0" fillId="0" borderId="65" xfId="0" applyFill="1" applyBorder="1" applyAlignment="1" applyProtection="1">
      <alignment horizontal="center"/>
    </xf>
    <xf numFmtId="0" fontId="0" fillId="0" borderId="88" xfId="0" applyFill="1" applyBorder="1" applyAlignment="1" applyProtection="1">
      <alignment horizontal="center"/>
    </xf>
    <xf numFmtId="0" fontId="85" fillId="0" borderId="65" xfId="0" applyFont="1" applyFill="1" applyBorder="1" applyAlignment="1" applyProtection="1">
      <alignment horizontal="center"/>
    </xf>
    <xf numFmtId="0" fontId="87" fillId="0" borderId="88" xfId="0" applyFont="1" applyFill="1" applyBorder="1" applyAlignment="1" applyProtection="1">
      <alignment horizontal="center"/>
    </xf>
    <xf numFmtId="0" fontId="85" fillId="0" borderId="96" xfId="0" applyFont="1" applyFill="1" applyBorder="1" applyAlignment="1" applyProtection="1">
      <alignment horizontal="center"/>
    </xf>
    <xf numFmtId="0" fontId="87" fillId="0" borderId="97" xfId="0" applyFont="1" applyFill="1" applyBorder="1" applyAlignment="1" applyProtection="1">
      <alignment horizontal="center"/>
    </xf>
    <xf numFmtId="0" fontId="10" fillId="0" borderId="107" xfId="0" applyFont="1" applyFill="1" applyBorder="1" applyAlignment="1" applyProtection="1">
      <alignment horizontal="center"/>
    </xf>
    <xf numFmtId="0" fontId="0" fillId="0" borderId="107" xfId="0" applyFill="1" applyBorder="1" applyAlignment="1" applyProtection="1">
      <alignment horizontal="center"/>
    </xf>
    <xf numFmtId="0" fontId="85" fillId="0" borderId="107" xfId="0" applyFont="1" applyFill="1" applyBorder="1" applyAlignment="1" applyProtection="1">
      <alignment horizontal="center"/>
    </xf>
    <xf numFmtId="0" fontId="85" fillId="0" borderId="108" xfId="0" applyFont="1" applyFill="1" applyBorder="1" applyAlignment="1" applyProtection="1">
      <alignment horizontal="center"/>
    </xf>
    <xf numFmtId="0" fontId="85" fillId="0" borderId="25" xfId="0" applyFont="1" applyFill="1" applyBorder="1" applyAlignment="1" applyProtection="1"/>
    <xf numFmtId="0" fontId="88" fillId="0" borderId="44" xfId="0" applyFont="1" applyFill="1" applyBorder="1" applyAlignment="1" applyProtection="1">
      <alignment horizontal="center"/>
    </xf>
    <xf numFmtId="0" fontId="85" fillId="0" borderId="25" xfId="0" applyFont="1" applyFill="1" applyBorder="1" applyAlignment="1" applyProtection="1">
      <alignment horizontal="center"/>
    </xf>
    <xf numFmtId="0" fontId="85" fillId="0" borderId="148" xfId="0" applyFont="1" applyFill="1" applyBorder="1" applyAlignment="1" applyProtection="1">
      <alignment horizontal="center"/>
    </xf>
    <xf numFmtId="0" fontId="0" fillId="0" borderId="52" xfId="0" applyFill="1" applyBorder="1" applyAlignment="1" applyProtection="1"/>
    <xf numFmtId="0" fontId="88" fillId="0" borderId="153" xfId="0" applyFont="1" applyFill="1" applyBorder="1" applyAlignment="1" applyProtection="1">
      <alignment horizontal="center"/>
    </xf>
    <xf numFmtId="0" fontId="85" fillId="0" borderId="119" xfId="0" applyFont="1" applyFill="1" applyBorder="1" applyAlignment="1" applyProtection="1">
      <alignment horizontal="center"/>
    </xf>
    <xf numFmtId="0" fontId="85" fillId="0" borderId="146" xfId="0" applyFont="1" applyFill="1" applyBorder="1" applyAlignment="1" applyProtection="1">
      <alignment horizontal="center"/>
    </xf>
    <xf numFmtId="0" fontId="0" fillId="0" borderId="43" xfId="0" applyFill="1" applyBorder="1" applyAlignment="1" applyProtection="1">
      <alignment horizontal="center"/>
    </xf>
    <xf numFmtId="0" fontId="0" fillId="0" borderId="66" xfId="0" applyFill="1" applyBorder="1" applyAlignment="1" applyProtection="1">
      <alignment horizontal="center"/>
    </xf>
    <xf numFmtId="0" fontId="85" fillId="0" borderId="43" xfId="0" applyFont="1" applyFill="1" applyBorder="1" applyAlignment="1" applyProtection="1">
      <alignment horizontal="center"/>
    </xf>
    <xf numFmtId="0" fontId="85" fillId="0" borderId="66" xfId="0" applyFont="1" applyFill="1" applyBorder="1" applyAlignment="1" applyProtection="1">
      <alignment horizontal="center"/>
    </xf>
    <xf numFmtId="0" fontId="85" fillId="0" borderId="106" xfId="0" applyFont="1" applyFill="1" applyBorder="1" applyAlignment="1" applyProtection="1">
      <alignment horizontal="center"/>
    </xf>
    <xf numFmtId="0" fontId="39" fillId="0" borderId="154" xfId="0" applyFont="1" applyFill="1" applyBorder="1" applyAlignment="1" applyProtection="1"/>
    <xf numFmtId="0" fontId="10" fillId="0" borderId="14" xfId="62" applyFont="1" applyFill="1" applyBorder="1" applyAlignment="1">
      <alignment horizontal="center"/>
    </xf>
    <xf numFmtId="0" fontId="39" fillId="0" borderId="12" xfId="0" applyFont="1" applyBorder="1"/>
    <xf numFmtId="0" fontId="39" fillId="0" borderId="87" xfId="0" applyFont="1" applyBorder="1"/>
    <xf numFmtId="0" fontId="0" fillId="0" borderId="48" xfId="0" applyBorder="1" applyAlignment="1">
      <alignment horizontal="center"/>
    </xf>
    <xf numFmtId="0" fontId="39" fillId="0" borderId="79" xfId="0" applyFont="1" applyBorder="1"/>
    <xf numFmtId="0" fontId="11" fillId="29" borderId="39" xfId="62" applyFont="1" applyFill="1" applyBorder="1"/>
    <xf numFmtId="0" fontId="39" fillId="29" borderId="39" xfId="62" applyFill="1" applyBorder="1"/>
    <xf numFmtId="0" fontId="104" fillId="0" borderId="0" xfId="62" applyFont="1" applyFill="1" applyBorder="1"/>
    <xf numFmtId="0" fontId="105" fillId="0" borderId="14" xfId="62" applyFont="1" applyFill="1" applyBorder="1" applyAlignment="1">
      <alignment horizontal="center"/>
    </xf>
    <xf numFmtId="166" fontId="106" fillId="0" borderId="14" xfId="62" applyNumberFormat="1" applyFont="1" applyFill="1" applyBorder="1" applyAlignment="1">
      <alignment horizontal="center"/>
    </xf>
    <xf numFmtId="0" fontId="106" fillId="0" borderId="14" xfId="62" applyFont="1" applyFill="1" applyBorder="1" applyAlignment="1">
      <alignment horizontal="center"/>
    </xf>
    <xf numFmtId="0" fontId="46" fillId="0" borderId="61" xfId="62" applyFont="1" applyFill="1" applyBorder="1" applyAlignment="1"/>
    <xf numFmtId="0" fontId="39" fillId="0" borderId="42" xfId="62" applyFill="1" applyBorder="1" applyAlignment="1"/>
    <xf numFmtId="0" fontId="10" fillId="0" borderId="42" xfId="62" applyFont="1" applyFill="1" applyBorder="1" applyAlignment="1">
      <alignment horizontal="center"/>
    </xf>
    <xf numFmtId="0" fontId="85" fillId="0" borderId="85" xfId="62" applyFont="1" applyFill="1" applyBorder="1" applyAlignment="1"/>
    <xf numFmtId="0" fontId="85" fillId="0" borderId="38" xfId="62" applyFont="1" applyFill="1" applyBorder="1" applyAlignment="1"/>
    <xf numFmtId="0" fontId="11" fillId="0" borderId="45" xfId="62" applyFont="1" applyFill="1" applyBorder="1"/>
    <xf numFmtId="0" fontId="85" fillId="0" borderId="67" xfId="62" applyFont="1" applyFill="1" applyBorder="1" applyAlignment="1"/>
    <xf numFmtId="0" fontId="39" fillId="0" borderId="13" xfId="62" applyFont="1" applyFill="1" applyBorder="1"/>
    <xf numFmtId="0" fontId="108" fillId="0" borderId="67" xfId="62" applyFont="1" applyFill="1" applyBorder="1"/>
    <xf numFmtId="0" fontId="10" fillId="0" borderId="34" xfId="62" applyFont="1" applyFill="1" applyBorder="1" applyAlignment="1">
      <alignment horizontal="center"/>
    </xf>
    <xf numFmtId="0" fontId="105" fillId="0" borderId="34" xfId="62" applyFont="1" applyFill="1" applyBorder="1" applyAlignment="1">
      <alignment horizontal="center"/>
    </xf>
    <xf numFmtId="0" fontId="87" fillId="0" borderId="96" xfId="0" applyFont="1" applyFill="1" applyBorder="1" applyAlignment="1" applyProtection="1">
      <alignment horizontal="center"/>
    </xf>
    <xf numFmtId="0" fontId="39" fillId="0" borderId="59" xfId="62" applyBorder="1"/>
    <xf numFmtId="0" fontId="11" fillId="0" borderId="105" xfId="0" applyFont="1" applyFill="1" applyBorder="1"/>
    <xf numFmtId="0" fontId="10" fillId="0" borderId="65" xfId="0" applyFont="1" applyFill="1" applyBorder="1" applyAlignment="1" applyProtection="1">
      <alignment horizontal="center"/>
    </xf>
    <xf numFmtId="0" fontId="8" fillId="0" borderId="54" xfId="62" applyFont="1" applyFill="1" applyBorder="1"/>
    <xf numFmtId="0" fontId="39" fillId="0" borderId="55" xfId="62" applyBorder="1"/>
    <xf numFmtId="0" fontId="39" fillId="0" borderId="60" xfId="62" applyBorder="1"/>
    <xf numFmtId="0" fontId="39" fillId="0" borderId="48" xfId="62" applyBorder="1"/>
    <xf numFmtId="0" fontId="104" fillId="0" borderId="47" xfId="62" applyFont="1" applyFill="1" applyBorder="1"/>
    <xf numFmtId="0" fontId="39" fillId="0" borderId="66" xfId="62" applyFill="1" applyBorder="1" applyAlignment="1" applyProtection="1">
      <alignment horizontal="center"/>
    </xf>
    <xf numFmtId="0" fontId="85" fillId="0" borderId="66" xfId="62" applyFont="1" applyFill="1" applyBorder="1" applyAlignment="1" applyProtection="1">
      <alignment horizontal="center"/>
    </xf>
    <xf numFmtId="0" fontId="85" fillId="0" borderId="106" xfId="62" applyFont="1" applyFill="1" applyBorder="1" applyAlignment="1" applyProtection="1">
      <alignment horizontal="center"/>
    </xf>
    <xf numFmtId="0" fontId="105" fillId="0" borderId="19" xfId="62" applyFont="1" applyFill="1" applyBorder="1" applyAlignment="1">
      <alignment horizontal="center"/>
    </xf>
    <xf numFmtId="0" fontId="105" fillId="0" borderId="15" xfId="62" applyFont="1" applyFill="1" applyBorder="1" applyAlignment="1">
      <alignment horizontal="center"/>
    </xf>
    <xf numFmtId="0" fontId="105" fillId="0" borderId="35" xfId="62" applyFont="1" applyFill="1" applyBorder="1" applyAlignment="1">
      <alignment horizontal="center"/>
    </xf>
    <xf numFmtId="0" fontId="105" fillId="0" borderId="33" xfId="62" applyFont="1" applyFill="1" applyBorder="1" applyAlignment="1">
      <alignment horizontal="center"/>
    </xf>
    <xf numFmtId="0" fontId="105" fillId="0" borderId="71" xfId="62" applyFont="1" applyFill="1" applyBorder="1" applyAlignment="1">
      <alignment horizontal="center"/>
    </xf>
    <xf numFmtId="0" fontId="87" fillId="0" borderId="65" xfId="0" applyFont="1" applyFill="1" applyBorder="1" applyAlignment="1" applyProtection="1">
      <alignment horizontal="center"/>
    </xf>
    <xf numFmtId="0" fontId="39" fillId="0" borderId="0" xfId="62" quotePrefix="1" applyFont="1" applyFill="1" applyBorder="1" applyAlignment="1">
      <alignment horizontal="center"/>
    </xf>
    <xf numFmtId="0" fontId="107" fillId="0" borderId="39" xfId="62" applyFont="1" applyFill="1" applyBorder="1" applyProtection="1">
      <protection locked="0"/>
    </xf>
    <xf numFmtId="1" fontId="0" fillId="0" borderId="38" xfId="0" quotePrefix="1" applyNumberFormat="1" applyBorder="1" applyAlignment="1">
      <alignment horizontal="center"/>
    </xf>
    <xf numFmtId="17" fontId="0" fillId="0" borderId="63" xfId="0" applyNumberFormat="1" applyBorder="1" applyAlignment="1">
      <alignment horizontal="center"/>
    </xf>
    <xf numFmtId="0" fontId="107" fillId="0" borderId="59" xfId="62" applyFont="1" applyFill="1" applyBorder="1" applyProtection="1"/>
    <xf numFmtId="0" fontId="11" fillId="0" borderId="59" xfId="62" applyFont="1" applyFill="1" applyBorder="1" applyProtection="1"/>
    <xf numFmtId="0" fontId="85" fillId="0" borderId="47" xfId="62" applyFont="1" applyFill="1" applyBorder="1" applyProtection="1">
      <protection locked="0"/>
    </xf>
    <xf numFmtId="0" fontId="85" fillId="0" borderId="0" xfId="62" applyFont="1" applyFill="1" applyBorder="1" applyProtection="1">
      <protection locked="0"/>
    </xf>
    <xf numFmtId="0" fontId="106" fillId="24" borderId="0" xfId="62" quotePrefix="1" applyFont="1" applyFill="1" applyBorder="1" applyAlignment="1" applyProtection="1">
      <alignment horizontal="center"/>
      <protection locked="0"/>
    </xf>
    <xf numFmtId="0" fontId="39" fillId="0" borderId="86" xfId="62" applyFill="1" applyBorder="1" applyAlignment="1" applyProtection="1">
      <alignment horizontal="center"/>
    </xf>
    <xf numFmtId="0" fontId="85" fillId="0" borderId="64" xfId="62" applyFont="1" applyFill="1" applyBorder="1" applyAlignment="1" applyProtection="1">
      <alignment horizontal="center"/>
    </xf>
    <xf numFmtId="0" fontId="85" fillId="0" borderId="95" xfId="62" applyFont="1" applyFill="1" applyBorder="1" applyAlignment="1" applyProtection="1">
      <alignment horizontal="center"/>
    </xf>
    <xf numFmtId="0" fontId="11" fillId="0" borderId="34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1" fontId="11" fillId="0" borderId="34" xfId="0" applyNumberFormat="1" applyFont="1" applyFill="1" applyBorder="1" applyAlignment="1">
      <alignment horizontal="center"/>
    </xf>
    <xf numFmtId="0" fontId="85" fillId="0" borderId="25" xfId="0" applyFont="1" applyFill="1" applyBorder="1" applyAlignment="1" applyProtection="1">
      <alignment horizontal="center"/>
      <protection locked="0"/>
    </xf>
    <xf numFmtId="0" fontId="0" fillId="0" borderId="42" xfId="0" applyFill="1" applyBorder="1" applyAlignment="1" applyProtection="1">
      <protection locked="0"/>
    </xf>
    <xf numFmtId="0" fontId="0" fillId="0" borderId="102" xfId="0" applyFill="1" applyBorder="1" applyAlignment="1" applyProtection="1">
      <alignment horizontal="centerContinuous"/>
      <protection locked="0"/>
    </xf>
    <xf numFmtId="0" fontId="12" fillId="0" borderId="32" xfId="62" applyFont="1" applyBorder="1" applyProtection="1">
      <protection locked="0"/>
    </xf>
    <xf numFmtId="1" fontId="12" fillId="0" borderId="32" xfId="62" applyNumberFormat="1" applyFont="1" applyBorder="1" applyAlignment="1" applyProtection="1">
      <alignment horizontal="center"/>
      <protection locked="0"/>
    </xf>
    <xf numFmtId="0" fontId="12" fillId="0" borderId="32" xfId="62" applyFont="1" applyFill="1" applyBorder="1" applyAlignment="1" applyProtection="1">
      <alignment horizontal="center"/>
      <protection locked="0"/>
    </xf>
    <xf numFmtId="1" fontId="11" fillId="0" borderId="32" xfId="62" applyNumberFormat="1" applyFont="1" applyBorder="1" applyAlignment="1" applyProtection="1">
      <alignment horizontal="center"/>
      <protection locked="0"/>
    </xf>
    <xf numFmtId="2" fontId="12" fillId="0" borderId="32" xfId="62" applyNumberFormat="1" applyFont="1" applyBorder="1" applyAlignment="1" applyProtection="1">
      <alignment horizontal="center"/>
      <protection locked="0"/>
    </xf>
    <xf numFmtId="0" fontId="46" fillId="0" borderId="25" xfId="0" applyFont="1" applyFill="1" applyBorder="1" applyAlignment="1" applyProtection="1">
      <protection locked="0"/>
    </xf>
    <xf numFmtId="0" fontId="90" fillId="0" borderId="44" xfId="0" applyFont="1" applyFill="1" applyBorder="1" applyAlignment="1" applyProtection="1">
      <protection locked="0"/>
    </xf>
    <xf numFmtId="0" fontId="90" fillId="0" borderId="25" xfId="0" applyFont="1" applyFill="1" applyBorder="1" applyAlignment="1" applyProtection="1">
      <protection locked="0"/>
    </xf>
    <xf numFmtId="0" fontId="0" fillId="0" borderId="43" xfId="0" applyFill="1" applyBorder="1" applyProtection="1">
      <protection locked="0"/>
    </xf>
    <xf numFmtId="0" fontId="0" fillId="0" borderId="97" xfId="0" applyFill="1" applyBorder="1" applyProtection="1">
      <protection locked="0"/>
    </xf>
    <xf numFmtId="0" fontId="0" fillId="0" borderId="94" xfId="0" applyFill="1" applyBorder="1" applyProtection="1">
      <protection locked="0"/>
    </xf>
    <xf numFmtId="0" fontId="46" fillId="0" borderId="40" xfId="0" applyFont="1" applyFill="1" applyBorder="1" applyAlignment="1" applyProtection="1">
      <protection locked="0"/>
    </xf>
    <xf numFmtId="0" fontId="0" fillId="0" borderId="42" xfId="0" applyFill="1" applyBorder="1" applyProtection="1">
      <protection locked="0"/>
    </xf>
    <xf numFmtId="0" fontId="10" fillId="0" borderId="33" xfId="0" applyFont="1" applyFill="1" applyBorder="1" applyProtection="1">
      <protection locked="0"/>
    </xf>
    <xf numFmtId="0" fontId="10" fillId="0" borderId="88" xfId="0" applyFont="1" applyFill="1" applyBorder="1" applyProtection="1">
      <protection locked="0"/>
    </xf>
    <xf numFmtId="0" fontId="0" fillId="0" borderId="40" xfId="0" applyFill="1" applyBorder="1" applyProtection="1">
      <protection locked="0"/>
    </xf>
    <xf numFmtId="0" fontId="38" fillId="0" borderId="41" xfId="0" applyFont="1" applyFill="1" applyBorder="1" applyAlignment="1" applyProtection="1">
      <protection locked="0"/>
    </xf>
    <xf numFmtId="0" fontId="85" fillId="0" borderId="25" xfId="0" applyFont="1" applyFill="1" applyBorder="1" applyAlignment="1" applyProtection="1">
      <protection locked="0"/>
    </xf>
    <xf numFmtId="0" fontId="0" fillId="0" borderId="102" xfId="0" applyFill="1" applyBorder="1" applyAlignment="1" applyProtection="1">
      <alignment horizontal="center"/>
      <protection locked="0"/>
    </xf>
    <xf numFmtId="0" fontId="0" fillId="0" borderId="40" xfId="0" applyFill="1" applyBorder="1" applyAlignment="1" applyProtection="1">
      <protection locked="0"/>
    </xf>
    <xf numFmtId="0" fontId="0" fillId="0" borderId="113" xfId="0" applyFill="1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43" xfId="0" applyBorder="1" applyProtection="1">
      <protection locked="0"/>
    </xf>
    <xf numFmtId="0" fontId="0" fillId="0" borderId="45" xfId="0" applyBorder="1" applyProtection="1">
      <protection locked="0"/>
    </xf>
    <xf numFmtId="0" fontId="10" fillId="35" borderId="74" xfId="0" applyFont="1" applyFill="1" applyBorder="1" applyAlignment="1" applyProtection="1">
      <alignment horizontal="center"/>
    </xf>
    <xf numFmtId="0" fontId="10" fillId="35" borderId="30" xfId="0" applyFont="1" applyFill="1" applyBorder="1" applyAlignment="1" applyProtection="1">
      <alignment horizontal="center"/>
    </xf>
    <xf numFmtId="0" fontId="10" fillId="35" borderId="53" xfId="0" applyFont="1" applyFill="1" applyBorder="1" applyAlignment="1" applyProtection="1">
      <alignment horizontal="center"/>
    </xf>
    <xf numFmtId="0" fontId="10" fillId="35" borderId="55" xfId="0" applyFont="1" applyFill="1" applyBorder="1" applyAlignment="1" applyProtection="1">
      <alignment horizontal="center"/>
    </xf>
    <xf numFmtId="0" fontId="10" fillId="0" borderId="19" xfId="0" applyFont="1" applyFill="1" applyBorder="1" applyAlignment="1" applyProtection="1">
      <alignment horizontal="center"/>
    </xf>
    <xf numFmtId="0" fontId="39" fillId="0" borderId="15" xfId="0" applyFont="1" applyFill="1" applyBorder="1" applyAlignment="1" applyProtection="1">
      <alignment horizontal="center"/>
    </xf>
    <xf numFmtId="0" fontId="0" fillId="35" borderId="36" xfId="0" applyFill="1" applyBorder="1" applyAlignment="1" applyProtection="1">
      <alignment horizontal="center"/>
    </xf>
    <xf numFmtId="2" fontId="10" fillId="26" borderId="35" xfId="0" applyNumberFormat="1" applyFont="1" applyFill="1" applyBorder="1" applyAlignment="1" applyProtection="1">
      <alignment horizontal="center"/>
    </xf>
    <xf numFmtId="0" fontId="0" fillId="35" borderId="49" xfId="0" applyFill="1" applyBorder="1" applyAlignment="1" applyProtection="1">
      <alignment horizontal="center"/>
    </xf>
    <xf numFmtId="2" fontId="10" fillId="26" borderId="51" xfId="0" applyNumberFormat="1" applyFont="1" applyFill="1" applyBorder="1" applyAlignment="1" applyProtection="1">
      <alignment horizontal="center"/>
    </xf>
    <xf numFmtId="0" fontId="10" fillId="39" borderId="74" xfId="0" applyFont="1" applyFill="1" applyBorder="1" applyAlignment="1" applyProtection="1">
      <alignment horizontal="center"/>
    </xf>
    <xf numFmtId="0" fontId="10" fillId="39" borderId="30" xfId="0" applyFont="1" applyFill="1" applyBorder="1" applyAlignment="1" applyProtection="1">
      <alignment horizontal="center"/>
    </xf>
    <xf numFmtId="0" fontId="10" fillId="39" borderId="53" xfId="0" applyFont="1" applyFill="1" applyBorder="1" applyAlignment="1" applyProtection="1">
      <alignment horizontal="center"/>
    </xf>
    <xf numFmtId="0" fontId="10" fillId="39" borderId="55" xfId="0" applyFont="1" applyFill="1" applyBorder="1" applyAlignment="1" applyProtection="1">
      <alignment horizontal="center"/>
    </xf>
    <xf numFmtId="0" fontId="10" fillId="29" borderId="74" xfId="0" applyFont="1" applyFill="1" applyBorder="1" applyAlignment="1" applyProtection="1">
      <alignment horizontal="center"/>
    </xf>
    <xf numFmtId="0" fontId="10" fillId="29" borderId="30" xfId="0" applyFont="1" applyFill="1" applyBorder="1" applyAlignment="1" applyProtection="1">
      <alignment horizontal="center"/>
    </xf>
    <xf numFmtId="0" fontId="10" fillId="0" borderId="0" xfId="0" applyFont="1" applyFill="1" applyProtection="1"/>
    <xf numFmtId="166" fontId="37" fillId="0" borderId="14" xfId="0" applyNumberFormat="1" applyFont="1" applyFill="1" applyBorder="1" applyAlignment="1" applyProtection="1">
      <alignment horizontal="center"/>
    </xf>
    <xf numFmtId="167" fontId="10" fillId="0" borderId="0" xfId="0" applyNumberFormat="1" applyFont="1" applyFill="1" applyBorder="1" applyAlignment="1" applyProtection="1">
      <alignment horizontal="center"/>
    </xf>
    <xf numFmtId="1" fontId="0" fillId="0" borderId="40" xfId="0" applyNumberFormat="1" applyFill="1" applyBorder="1" applyAlignment="1" applyProtection="1">
      <alignment horizontal="center"/>
      <protection locked="0"/>
    </xf>
    <xf numFmtId="0" fontId="10" fillId="0" borderId="14" xfId="0" applyFont="1" applyFill="1" applyBorder="1" applyProtection="1">
      <protection locked="0"/>
    </xf>
    <xf numFmtId="0" fontId="0" fillId="31" borderId="78" xfId="0" applyFill="1" applyBorder="1" applyAlignment="1" applyProtection="1">
      <alignment horizontal="center"/>
    </xf>
    <xf numFmtId="167" fontId="0" fillId="24" borderId="81" xfId="0" applyNumberFormat="1" applyFill="1" applyBorder="1" applyAlignment="1" applyProtection="1">
      <alignment horizontal="center"/>
    </xf>
    <xf numFmtId="167" fontId="0" fillId="31" borderId="78" xfId="0" applyNumberFormat="1" applyFill="1" applyBorder="1" applyAlignment="1" applyProtection="1">
      <alignment horizontal="center"/>
    </xf>
    <xf numFmtId="167" fontId="0" fillId="24" borderId="78" xfId="0" applyNumberFormat="1" applyFill="1" applyBorder="1" applyAlignment="1" applyProtection="1">
      <alignment horizontal="center"/>
    </xf>
    <xf numFmtId="0" fontId="39" fillId="0" borderId="0" xfId="0" applyFont="1" applyFill="1" applyBorder="1" applyAlignment="1" applyProtection="1">
      <alignment horizontal="center"/>
    </xf>
    <xf numFmtId="0" fontId="39" fillId="0" borderId="76" xfId="0" applyFont="1" applyBorder="1" applyAlignment="1" applyProtection="1">
      <alignment horizontal="center"/>
    </xf>
    <xf numFmtId="0" fontId="10" fillId="0" borderId="52" xfId="0" applyFont="1" applyBorder="1" applyAlignment="1" applyProtection="1">
      <alignment horizontal="center"/>
    </xf>
    <xf numFmtId="0" fontId="10" fillId="0" borderId="76" xfId="0" applyFont="1" applyBorder="1" applyAlignment="1" applyProtection="1">
      <alignment horizontal="center"/>
    </xf>
    <xf numFmtId="0" fontId="39" fillId="31" borderId="76" xfId="0" applyFont="1" applyFill="1" applyBorder="1" applyAlignment="1" applyProtection="1">
      <alignment horizontal="center"/>
    </xf>
    <xf numFmtId="0" fontId="39" fillId="24" borderId="52" xfId="0" applyFont="1" applyFill="1" applyBorder="1" applyAlignment="1" applyProtection="1">
      <alignment horizontal="center"/>
    </xf>
    <xf numFmtId="0" fontId="39" fillId="24" borderId="76" xfId="0" applyFont="1" applyFill="1" applyBorder="1" applyAlignment="1" applyProtection="1">
      <alignment horizontal="center"/>
    </xf>
    <xf numFmtId="0" fontId="39" fillId="0" borderId="52" xfId="0" applyFont="1" applyBorder="1" applyAlignment="1" applyProtection="1">
      <alignment horizontal="center"/>
    </xf>
    <xf numFmtId="0" fontId="0" fillId="0" borderId="77" xfId="0" applyBorder="1" applyProtection="1"/>
    <xf numFmtId="0" fontId="0" fillId="0" borderId="57" xfId="0" applyBorder="1" applyProtection="1"/>
    <xf numFmtId="0" fontId="39" fillId="0" borderId="77" xfId="0" applyFont="1" applyBorder="1" applyAlignment="1" applyProtection="1">
      <alignment horizontal="center"/>
    </xf>
    <xf numFmtId="0" fontId="10" fillId="0" borderId="77" xfId="0" applyFont="1" applyBorder="1" applyAlignment="1" applyProtection="1">
      <alignment horizontal="center"/>
    </xf>
    <xf numFmtId="0" fontId="39" fillId="36" borderId="76" xfId="0" applyFont="1" applyFill="1" applyBorder="1" applyAlignment="1" applyProtection="1">
      <alignment horizontal="center"/>
    </xf>
    <xf numFmtId="0" fontId="10" fillId="36" borderId="52" xfId="0" applyFont="1" applyFill="1" applyBorder="1" applyAlignment="1" applyProtection="1">
      <alignment horizontal="center"/>
    </xf>
    <xf numFmtId="0" fontId="10" fillId="36" borderId="76" xfId="0" applyFont="1" applyFill="1" applyBorder="1" applyAlignment="1" applyProtection="1">
      <alignment horizontal="center"/>
    </xf>
    <xf numFmtId="1" fontId="0" fillId="0" borderId="16" xfId="0" applyNumberFormat="1" applyFill="1" applyBorder="1" applyAlignment="1">
      <alignment horizontal="center"/>
    </xf>
    <xf numFmtId="1" fontId="10" fillId="0" borderId="16" xfId="0" applyNumberFormat="1" applyFont="1" applyBorder="1" applyAlignment="1" applyProtection="1">
      <alignment horizontal="center"/>
      <protection locked="0"/>
    </xf>
    <xf numFmtId="1" fontId="12" fillId="0" borderId="14" xfId="62" applyNumberFormat="1" applyFont="1" applyFill="1" applyBorder="1" applyAlignment="1">
      <alignment horizontal="center"/>
    </xf>
    <xf numFmtId="0" fontId="39" fillId="0" borderId="155" xfId="62" applyBorder="1" applyProtection="1">
      <protection locked="0"/>
    </xf>
    <xf numFmtId="0" fontId="8" fillId="0" borderId="39" xfId="0" applyFont="1" applyFill="1" applyBorder="1" applyAlignment="1"/>
    <xf numFmtId="0" fontId="12" fillId="0" borderId="5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13" fillId="0" borderId="0" xfId="0" applyFont="1" applyBorder="1"/>
    <xf numFmtId="0" fontId="12" fillId="0" borderId="48" xfId="0" applyFont="1" applyBorder="1" applyAlignment="1">
      <alignment vertical="center" wrapText="1"/>
    </xf>
    <xf numFmtId="0" fontId="8" fillId="0" borderId="60" xfId="0" applyFont="1" applyFill="1" applyBorder="1" applyAlignment="1"/>
    <xf numFmtId="0" fontId="39" fillId="0" borderId="60" xfId="62" applyFill="1" applyBorder="1" applyProtection="1">
      <protection locked="0"/>
    </xf>
    <xf numFmtId="0" fontId="39" fillId="0" borderId="48" xfId="62" applyFill="1" applyBorder="1" applyProtection="1">
      <protection locked="0"/>
    </xf>
    <xf numFmtId="0" fontId="39" fillId="0" borderId="85" xfId="0" applyFont="1" applyBorder="1"/>
    <xf numFmtId="1" fontId="12" fillId="0" borderId="45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0" fontId="11" fillId="0" borderId="56" xfId="0" applyFont="1" applyFill="1" applyBorder="1" applyAlignment="1">
      <alignment horizontal="center"/>
    </xf>
    <xf numFmtId="0" fontId="11" fillId="35" borderId="0" xfId="0" applyFont="1" applyFill="1" applyBorder="1"/>
    <xf numFmtId="0" fontId="11" fillId="35" borderId="0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45" fillId="0" borderId="34" xfId="0" applyFont="1" applyFill="1" applyBorder="1" applyAlignment="1">
      <alignment horizontal="center"/>
    </xf>
    <xf numFmtId="0" fontId="39" fillId="0" borderId="34" xfId="0" applyFont="1" applyFill="1" applyBorder="1" applyAlignment="1">
      <alignment horizontal="center"/>
    </xf>
    <xf numFmtId="0" fontId="45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39" fillId="0" borderId="67" xfId="0" applyFont="1" applyFill="1" applyBorder="1" applyAlignment="1">
      <alignment horizontal="center"/>
    </xf>
    <xf numFmtId="0" fontId="39" fillId="0" borderId="19" xfId="0" applyFont="1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1" fontId="11" fillId="0" borderId="34" xfId="0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0" fillId="0" borderId="50" xfId="0" applyFont="1" applyBorder="1" applyProtection="1">
      <protection locked="0"/>
    </xf>
    <xf numFmtId="0" fontId="10" fillId="0" borderId="88" xfId="0" applyFont="1" applyFill="1" applyBorder="1" applyAlignment="1">
      <alignment horizontal="center"/>
    </xf>
    <xf numFmtId="0" fontId="1" fillId="0" borderId="156" xfId="0" applyFont="1" applyBorder="1"/>
    <xf numFmtId="0" fontId="10" fillId="0" borderId="102" xfId="0" applyFont="1" applyBorder="1" applyAlignment="1">
      <alignment horizontal="center"/>
    </xf>
    <xf numFmtId="0" fontId="0" fillId="0" borderId="147" xfId="0" applyBorder="1"/>
    <xf numFmtId="0" fontId="10" fillId="0" borderId="48" xfId="0" applyFont="1" applyFill="1" applyBorder="1"/>
    <xf numFmtId="0" fontId="114" fillId="0" borderId="0" xfId="0" applyFont="1"/>
    <xf numFmtId="0" fontId="114" fillId="0" borderId="0" xfId="0" applyFont="1" applyBorder="1"/>
    <xf numFmtId="0" fontId="115" fillId="0" borderId="0" xfId="0" applyFont="1" applyBorder="1"/>
    <xf numFmtId="0" fontId="114" fillId="0" borderId="0" xfId="0" applyFont="1" applyFill="1" applyBorder="1"/>
    <xf numFmtId="0" fontId="114" fillId="0" borderId="0" xfId="0" applyFont="1" applyFill="1" applyBorder="1" applyAlignment="1">
      <alignment horizontal="right"/>
    </xf>
    <xf numFmtId="0" fontId="114" fillId="0" borderId="43" xfId="0" applyFont="1" applyFill="1" applyBorder="1"/>
    <xf numFmtId="0" fontId="114" fillId="0" borderId="88" xfId="0" applyFont="1" applyFill="1" applyBorder="1"/>
    <xf numFmtId="0" fontId="115" fillId="0" borderId="0" xfId="0" applyFont="1" applyFill="1" applyBorder="1" applyAlignment="1">
      <alignment horizontal="left"/>
    </xf>
    <xf numFmtId="0" fontId="115" fillId="0" borderId="0" xfId="0" applyFont="1" applyFill="1" applyBorder="1" applyAlignment="1">
      <alignment horizontal="right"/>
    </xf>
    <xf numFmtId="0" fontId="116" fillId="0" borderId="0" xfId="0" applyFont="1" applyFill="1" applyBorder="1" applyAlignment="1">
      <alignment horizontal="center" vertical="center" wrapText="1"/>
    </xf>
    <xf numFmtId="0" fontId="117" fillId="0" borderId="0" xfId="0" applyFont="1" applyFill="1" applyBorder="1" applyAlignment="1">
      <alignment horizontal="left"/>
    </xf>
    <xf numFmtId="0" fontId="115" fillId="0" borderId="0" xfId="0" applyFont="1" applyBorder="1" applyAlignment="1">
      <alignment horizontal="left"/>
    </xf>
    <xf numFmtId="0" fontId="115" fillId="0" borderId="0" xfId="0" applyFont="1" applyFill="1" applyBorder="1" applyAlignment="1">
      <alignment horizontal="center"/>
    </xf>
    <xf numFmtId="0" fontId="114" fillId="0" borderId="158" xfId="0" applyFont="1" applyBorder="1"/>
    <xf numFmtId="0" fontId="115" fillId="0" borderId="158" xfId="0" applyFont="1" applyFill="1" applyBorder="1" applyAlignment="1">
      <alignment horizontal="right"/>
    </xf>
    <xf numFmtId="0" fontId="115" fillId="0" borderId="0" xfId="0" applyFont="1" applyFill="1" applyBorder="1" applyAlignment="1"/>
    <xf numFmtId="0" fontId="115" fillId="0" borderId="0" xfId="0" applyFont="1" applyFill="1" applyBorder="1" applyAlignment="1">
      <alignment vertical="center"/>
    </xf>
    <xf numFmtId="0" fontId="115" fillId="0" borderId="0" xfId="0" applyFont="1" applyFill="1" applyBorder="1" applyAlignment="1">
      <alignment horizontal="center" vertical="center" wrapText="1"/>
    </xf>
    <xf numFmtId="0" fontId="115" fillId="0" borderId="0" xfId="0" applyFont="1" applyFill="1" applyBorder="1" applyAlignment="1">
      <alignment horizontal="left" vertical="center" wrapText="1"/>
    </xf>
    <xf numFmtId="0" fontId="114" fillId="0" borderId="0" xfId="0" applyFont="1" applyFill="1" applyBorder="1" applyAlignment="1">
      <alignment horizontal="left"/>
    </xf>
    <xf numFmtId="0" fontId="114" fillId="0" borderId="43" xfId="0" applyFont="1" applyBorder="1"/>
    <xf numFmtId="0" fontId="114" fillId="0" borderId="88" xfId="0" applyFont="1" applyFill="1" applyBorder="1" applyAlignment="1">
      <alignment horizontal="center" vertical="center" wrapText="1"/>
    </xf>
    <xf numFmtId="0" fontId="114" fillId="0" borderId="0" xfId="0" applyFont="1" applyFill="1" applyBorder="1" applyAlignment="1">
      <alignment horizontal="center" vertical="center" wrapText="1"/>
    </xf>
    <xf numFmtId="0" fontId="114" fillId="0" borderId="43" xfId="0" applyFont="1" applyFill="1" applyBorder="1" applyAlignment="1">
      <alignment horizontal="center" vertical="center" wrapText="1"/>
    </xf>
    <xf numFmtId="0" fontId="114" fillId="0" borderId="159" xfId="0" applyFont="1" applyFill="1" applyBorder="1"/>
    <xf numFmtId="0" fontId="114" fillId="0" borderId="160" xfId="0" applyFont="1" applyFill="1" applyBorder="1"/>
    <xf numFmtId="0" fontId="114" fillId="0" borderId="0" xfId="0" applyFont="1" applyBorder="1" applyAlignment="1">
      <alignment horizontal="left"/>
    </xf>
    <xf numFmtId="0" fontId="118" fillId="0" borderId="0" xfId="0" applyFont="1" applyBorder="1" applyAlignment="1">
      <alignment horizontal="left"/>
    </xf>
    <xf numFmtId="0" fontId="114" fillId="0" borderId="38" xfId="0" applyFont="1" applyBorder="1" applyAlignment="1">
      <alignment horizontal="centerContinuous" vertical="center"/>
    </xf>
    <xf numFmtId="0" fontId="114" fillId="0" borderId="44" xfId="0" applyFont="1" applyBorder="1" applyAlignment="1">
      <alignment horizontal="centerContinuous" vertical="center"/>
    </xf>
    <xf numFmtId="0" fontId="114" fillId="0" borderId="45" xfId="0" applyFont="1" applyBorder="1" applyAlignment="1">
      <alignment horizontal="centerContinuous" vertical="center"/>
    </xf>
    <xf numFmtId="0" fontId="114" fillId="0" borderId="161" xfId="0" applyFont="1" applyFill="1" applyBorder="1" applyAlignment="1">
      <alignment horizontal="center" vertical="center" wrapText="1"/>
    </xf>
    <xf numFmtId="0" fontId="125" fillId="0" borderId="0" xfId="0" applyFont="1" applyFill="1" applyBorder="1"/>
    <xf numFmtId="0" fontId="39" fillId="0" borderId="103" xfId="62" applyFill="1" applyBorder="1" applyAlignment="1" applyProtection="1">
      <alignment horizontal="center"/>
    </xf>
    <xf numFmtId="0" fontId="71" fillId="24" borderId="88" xfId="0" applyFont="1" applyFill="1" applyBorder="1" applyAlignment="1" applyProtection="1"/>
    <xf numFmtId="0" fontId="71" fillId="24" borderId="97" xfId="0" applyFont="1" applyFill="1" applyBorder="1" applyAlignment="1" applyProtection="1"/>
    <xf numFmtId="0" fontId="41" fillId="0" borderId="32" xfId="62" applyFont="1" applyFill="1" applyBorder="1" applyAlignment="1">
      <alignment horizontal="center"/>
    </xf>
    <xf numFmtId="0" fontId="148" fillId="0" borderId="0" xfId="63"/>
    <xf numFmtId="0" fontId="132" fillId="0" borderId="0" xfId="63" applyFont="1" applyBorder="1"/>
    <xf numFmtId="0" fontId="126" fillId="0" borderId="25" xfId="63" applyFont="1" applyBorder="1"/>
    <xf numFmtId="0" fontId="132" fillId="0" borderId="52" xfId="63" applyFont="1" applyBorder="1"/>
    <xf numFmtId="0" fontId="132" fillId="0" borderId="13" xfId="63" applyFont="1" applyBorder="1"/>
    <xf numFmtId="0" fontId="131" fillId="0" borderId="52" xfId="63" applyFont="1" applyBorder="1" applyAlignment="1">
      <alignment horizontal="left"/>
    </xf>
    <xf numFmtId="0" fontId="126" fillId="0" borderId="0" xfId="63" applyFont="1"/>
    <xf numFmtId="0" fontId="127" fillId="0" borderId="0" xfId="63" applyFont="1"/>
    <xf numFmtId="0" fontId="128" fillId="0" borderId="0" xfId="63" applyFont="1"/>
    <xf numFmtId="0" fontId="127" fillId="0" borderId="0" xfId="63" applyFont="1" applyBorder="1"/>
    <xf numFmtId="0" fontId="127" fillId="0" borderId="14" xfId="63" applyFont="1" applyBorder="1"/>
    <xf numFmtId="9" fontId="126" fillId="0" borderId="0" xfId="63" applyNumberFormat="1" applyFont="1" applyBorder="1" applyAlignment="1"/>
    <xf numFmtId="9" fontId="127" fillId="0" borderId="0" xfId="63" applyNumberFormat="1" applyFont="1" applyBorder="1" applyAlignment="1"/>
    <xf numFmtId="0" fontId="127" fillId="0" borderId="0" xfId="63" applyFont="1" applyBorder="1" applyAlignment="1"/>
    <xf numFmtId="0" fontId="148" fillId="0" borderId="0" xfId="63" applyBorder="1"/>
    <xf numFmtId="0" fontId="87" fillId="0" borderId="96" xfId="62" applyFont="1" applyFill="1" applyBorder="1" applyAlignment="1" applyProtection="1">
      <alignment horizontal="left"/>
      <protection locked="0"/>
    </xf>
    <xf numFmtId="0" fontId="87" fillId="0" borderId="88" xfId="62" applyFont="1" applyFill="1" applyBorder="1" applyAlignment="1" applyProtection="1">
      <alignment horizontal="left"/>
    </xf>
    <xf numFmtId="0" fontId="87" fillId="0" borderId="97" xfId="62" applyFont="1" applyFill="1" applyBorder="1" applyAlignment="1" applyProtection="1">
      <alignment horizontal="left"/>
    </xf>
    <xf numFmtId="0" fontId="87" fillId="0" borderId="65" xfId="62" applyFont="1" applyFill="1" applyBorder="1" applyAlignment="1" applyProtection="1">
      <alignment horizontal="left"/>
    </xf>
    <xf numFmtId="0" fontId="87" fillId="0" borderId="96" xfId="62" applyFont="1" applyFill="1" applyBorder="1" applyAlignment="1" applyProtection="1">
      <alignment horizontal="left"/>
    </xf>
    <xf numFmtId="0" fontId="127" fillId="0" borderId="39" xfId="63" applyFont="1" applyBorder="1"/>
    <xf numFmtId="0" fontId="30" fillId="0" borderId="65" xfId="62" applyFont="1" applyFill="1" applyBorder="1" applyAlignment="1" applyProtection="1">
      <alignment horizontal="center"/>
      <protection locked="0"/>
    </xf>
    <xf numFmtId="0" fontId="30" fillId="0" borderId="65" xfId="62" applyFont="1" applyFill="1" applyBorder="1" applyAlignment="1" applyProtection="1">
      <alignment horizontal="left"/>
      <protection locked="0"/>
    </xf>
    <xf numFmtId="0" fontId="87" fillId="0" borderId="65" xfId="62" applyFont="1" applyFill="1" applyBorder="1" applyAlignment="1" applyProtection="1">
      <alignment horizontal="center"/>
      <protection locked="0"/>
    </xf>
    <xf numFmtId="0" fontId="87" fillId="0" borderId="65" xfId="62" applyFont="1" applyFill="1" applyBorder="1" applyAlignment="1" applyProtection="1">
      <alignment horizontal="left"/>
      <protection locked="0"/>
    </xf>
    <xf numFmtId="0" fontId="30" fillId="0" borderId="65" xfId="62" applyFont="1" applyFill="1" applyBorder="1" applyAlignment="1" applyProtection="1">
      <alignment horizontal="left"/>
    </xf>
    <xf numFmtId="0" fontId="136" fillId="0" borderId="0" xfId="63" applyFont="1"/>
    <xf numFmtId="0" fontId="126" fillId="0" borderId="0" xfId="63" applyFont="1" applyBorder="1" applyAlignment="1">
      <alignment horizontal="center"/>
    </xf>
    <xf numFmtId="0" fontId="30" fillId="0" borderId="88" xfId="62" applyFont="1" applyFill="1" applyBorder="1" applyAlignment="1" applyProtection="1">
      <alignment horizontal="left"/>
    </xf>
    <xf numFmtId="0" fontId="87" fillId="0" borderId="64" xfId="62" applyFont="1" applyFill="1" applyBorder="1" applyAlignment="1" applyProtection="1">
      <alignment horizontal="left"/>
    </xf>
    <xf numFmtId="0" fontId="87" fillId="0" borderId="0" xfId="62" applyFont="1" applyFill="1" applyBorder="1" applyAlignment="1" applyProtection="1">
      <alignment horizontal="left"/>
    </xf>
    <xf numFmtId="0" fontId="136" fillId="0" borderId="39" xfId="63" applyFont="1" applyBorder="1"/>
    <xf numFmtId="0" fontId="126" fillId="0" borderId="39" xfId="63" applyFont="1" applyBorder="1" applyAlignment="1">
      <alignment horizontal="center"/>
    </xf>
    <xf numFmtId="0" fontId="87" fillId="0" borderId="95" xfId="62" applyFont="1" applyFill="1" applyBorder="1" applyAlignment="1" applyProtection="1">
      <alignment horizontal="left"/>
    </xf>
    <xf numFmtId="0" fontId="126" fillId="0" borderId="39" xfId="63" applyFont="1" applyBorder="1"/>
    <xf numFmtId="0" fontId="126" fillId="0" borderId="0" xfId="63" applyFont="1" applyBorder="1"/>
    <xf numFmtId="0" fontId="126" fillId="0" borderId="0" xfId="63" applyFont="1" applyBorder="1" applyAlignment="1">
      <alignment vertical="center"/>
    </xf>
    <xf numFmtId="0" fontId="148" fillId="0" borderId="0" xfId="63" applyAlignment="1">
      <alignment vertical="center"/>
    </xf>
    <xf numFmtId="0" fontId="126" fillId="0" borderId="0" xfId="63" applyFont="1" applyAlignment="1">
      <alignment vertical="center"/>
    </xf>
    <xf numFmtId="0" fontId="30" fillId="0" borderId="47" xfId="62" applyFont="1" applyFill="1" applyBorder="1" applyAlignment="1" applyProtection="1">
      <alignment horizontal="left"/>
    </xf>
    <xf numFmtId="0" fontId="127" fillId="0" borderId="102" xfId="63" applyFont="1" applyBorder="1"/>
    <xf numFmtId="0" fontId="134" fillId="0" borderId="150" xfId="63" applyFont="1" applyBorder="1" applyAlignment="1">
      <alignment horizontal="center" vertical="center"/>
    </xf>
    <xf numFmtId="0" fontId="134" fillId="0" borderId="113" xfId="63" applyFont="1" applyBorder="1" applyAlignment="1">
      <alignment horizontal="center" vertical="center"/>
    </xf>
    <xf numFmtId="0" fontId="126" fillId="0" borderId="113" xfId="63" applyFont="1" applyBorder="1" applyAlignment="1">
      <alignment vertical="center"/>
    </xf>
    <xf numFmtId="0" fontId="126" fillId="0" borderId="150" xfId="63" applyFont="1" applyBorder="1" applyAlignment="1">
      <alignment vertical="center"/>
    </xf>
    <xf numFmtId="0" fontId="126" fillId="0" borderId="113" xfId="63" applyFont="1" applyBorder="1" applyAlignment="1">
      <alignment horizontal="center" vertical="center"/>
    </xf>
    <xf numFmtId="1" fontId="126" fillId="0" borderId="113" xfId="63" applyNumberFormat="1" applyFont="1" applyBorder="1" applyAlignment="1">
      <alignment horizontal="left" vertical="center"/>
    </xf>
    <xf numFmtId="0" fontId="136" fillId="0" borderId="150" xfId="63" applyFont="1" applyBorder="1" applyAlignment="1">
      <alignment vertical="center"/>
    </xf>
    <xf numFmtId="0" fontId="148" fillId="0" borderId="150" xfId="63" applyBorder="1" applyAlignment="1">
      <alignment vertical="center"/>
    </xf>
    <xf numFmtId="0" fontId="126" fillId="0" borderId="150" xfId="63" applyFont="1" applyBorder="1" applyAlignment="1">
      <alignment horizontal="center" vertical="center"/>
    </xf>
    <xf numFmtId="0" fontId="136" fillId="0" borderId="113" xfId="63" applyFont="1" applyBorder="1" applyAlignment="1">
      <alignment vertical="center"/>
    </xf>
    <xf numFmtId="0" fontId="134" fillId="0" borderId="52" xfId="63" applyFont="1" applyBorder="1" applyAlignment="1">
      <alignment horizontal="center" vertical="center"/>
    </xf>
    <xf numFmtId="0" fontId="134" fillId="0" borderId="25" xfId="63" applyFont="1" applyBorder="1" applyAlignment="1">
      <alignment horizontal="center" vertical="center"/>
    </xf>
    <xf numFmtId="0" fontId="126" fillId="0" borderId="25" xfId="63" applyFont="1" applyBorder="1" applyAlignment="1">
      <alignment vertical="center"/>
    </xf>
    <xf numFmtId="0" fontId="126" fillId="0" borderId="52" xfId="63" applyFont="1" applyBorder="1" applyAlignment="1">
      <alignment vertical="center"/>
    </xf>
    <xf numFmtId="0" fontId="126" fillId="0" borderId="25" xfId="63" applyFont="1" applyBorder="1" applyAlignment="1">
      <alignment horizontal="center" vertical="center"/>
    </xf>
    <xf numFmtId="0" fontId="126" fillId="0" borderId="52" xfId="63" applyFont="1" applyBorder="1" applyAlignment="1">
      <alignment horizontal="center" vertical="center"/>
    </xf>
    <xf numFmtId="1" fontId="126" fillId="0" borderId="25" xfId="63" applyNumberFormat="1" applyFont="1" applyBorder="1" applyAlignment="1">
      <alignment horizontal="left" vertical="center"/>
    </xf>
    <xf numFmtId="0" fontId="136" fillId="0" borderId="52" xfId="63" applyFont="1" applyBorder="1" applyAlignment="1">
      <alignment vertical="center"/>
    </xf>
    <xf numFmtId="0" fontId="148" fillId="0" borderId="52" xfId="63" applyBorder="1" applyAlignment="1">
      <alignment vertical="center"/>
    </xf>
    <xf numFmtId="0" fontId="136" fillId="0" borderId="25" xfId="63" applyFont="1" applyBorder="1" applyAlignment="1">
      <alignment vertical="center"/>
    </xf>
    <xf numFmtId="0" fontId="126" fillId="0" borderId="13" xfId="63" applyFont="1" applyBorder="1" applyAlignment="1">
      <alignment vertical="center"/>
    </xf>
    <xf numFmtId="0" fontId="0" fillId="0" borderId="155" xfId="0" applyFill="1" applyBorder="1"/>
    <xf numFmtId="0" fontId="4" fillId="0" borderId="50" xfId="0" applyFont="1" applyBorder="1"/>
    <xf numFmtId="0" fontId="84" fillId="0" borderId="124" xfId="0" applyFont="1" applyBorder="1"/>
    <xf numFmtId="0" fontId="8" fillId="0" borderId="100" xfId="0" applyFont="1" applyFill="1" applyBorder="1" applyAlignment="1"/>
    <xf numFmtId="0" fontId="8" fillId="0" borderId="164" xfId="0" applyFont="1" applyFill="1" applyBorder="1" applyAlignment="1"/>
    <xf numFmtId="0" fontId="8" fillId="0" borderId="59" xfId="0" applyFont="1" applyFill="1" applyBorder="1" applyAlignment="1"/>
    <xf numFmtId="0" fontId="71" fillId="0" borderId="88" xfId="0" applyFont="1" applyFill="1" applyBorder="1" applyAlignment="1" applyProtection="1"/>
    <xf numFmtId="0" fontId="71" fillId="0" borderId="96" xfId="0" applyFont="1" applyFill="1" applyBorder="1" applyAlignment="1" applyProtection="1"/>
    <xf numFmtId="0" fontId="11" fillId="24" borderId="0" xfId="62" applyFont="1" applyFill="1" applyBorder="1"/>
    <xf numFmtId="0" fontId="39" fillId="24" borderId="0" xfId="62" applyFill="1"/>
    <xf numFmtId="1" fontId="106" fillId="0" borderId="33" xfId="62" applyNumberFormat="1" applyFont="1" applyFill="1" applyBorder="1" applyAlignment="1">
      <alignment horizontal="center"/>
    </xf>
    <xf numFmtId="0" fontId="39" fillId="24" borderId="48" xfId="62" applyFill="1" applyBorder="1" applyAlignment="1">
      <alignment horizontal="center"/>
    </xf>
    <xf numFmtId="0" fontId="41" fillId="0" borderId="14" xfId="62" applyFont="1" applyFill="1" applyBorder="1" applyAlignment="1">
      <alignment horizontal="center"/>
    </xf>
    <xf numFmtId="172" fontId="12" fillId="0" borderId="33" xfId="0" applyNumberFormat="1" applyFont="1" applyBorder="1" applyAlignment="1">
      <alignment horizontal="center"/>
    </xf>
    <xf numFmtId="0" fontId="85" fillId="0" borderId="94" xfId="0" applyFont="1" applyFill="1" applyBorder="1" applyAlignment="1">
      <alignment horizontal="center"/>
    </xf>
    <xf numFmtId="0" fontId="85" fillId="0" borderId="106" xfId="0" applyFont="1" applyFill="1" applyBorder="1" applyAlignment="1">
      <alignment horizontal="center"/>
    </xf>
    <xf numFmtId="0" fontId="10" fillId="0" borderId="163" xfId="0" applyFont="1" applyFill="1" applyBorder="1" applyAlignment="1">
      <alignment horizontal="center"/>
    </xf>
    <xf numFmtId="0" fontId="100" fillId="0" borderId="0" xfId="0" applyFont="1" applyFill="1" applyBorder="1"/>
    <xf numFmtId="0" fontId="39" fillId="0" borderId="33" xfId="0" applyFont="1" applyBorder="1"/>
    <xf numFmtId="173" fontId="1" fillId="0" borderId="68" xfId="0" applyNumberFormat="1" applyFont="1" applyBorder="1" applyAlignment="1">
      <alignment horizontal="center"/>
    </xf>
    <xf numFmtId="173" fontId="1" fillId="0" borderId="61" xfId="0" applyNumberFormat="1" applyFont="1" applyBorder="1" applyAlignment="1">
      <alignment horizontal="center"/>
    </xf>
    <xf numFmtId="0" fontId="0" fillId="0" borderId="13" xfId="0" applyBorder="1"/>
    <xf numFmtId="0" fontId="0" fillId="0" borderId="43" xfId="0" applyBorder="1"/>
    <xf numFmtId="0" fontId="0" fillId="0" borderId="38" xfId="0" applyBorder="1"/>
    <xf numFmtId="0" fontId="0" fillId="0" borderId="45" xfId="0" applyBorder="1"/>
    <xf numFmtId="0" fontId="0" fillId="0" borderId="88" xfId="0" applyBorder="1"/>
    <xf numFmtId="0" fontId="0" fillId="0" borderId="42" xfId="0" applyBorder="1"/>
    <xf numFmtId="0" fontId="0" fillId="0" borderId="38" xfId="0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26" borderId="0" xfId="0" applyFont="1" applyFill="1" applyBorder="1" applyAlignment="1">
      <alignment horizontal="center"/>
    </xf>
    <xf numFmtId="0" fontId="10" fillId="0" borderId="14" xfId="0" applyFont="1" applyBorder="1" applyAlignment="1">
      <alignment horizontal="center" vertical="top" wrapText="1"/>
    </xf>
    <xf numFmtId="0" fontId="85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vertical="top" wrapText="1"/>
    </xf>
    <xf numFmtId="0" fontId="12" fillId="32" borderId="14" xfId="0" applyFont="1" applyFill="1" applyBorder="1" applyAlignment="1">
      <alignment horizontal="center"/>
    </xf>
    <xf numFmtId="1" fontId="12" fillId="32" borderId="14" xfId="0" applyNumberFormat="1" applyFont="1" applyFill="1" applyBorder="1" applyAlignment="1">
      <alignment horizontal="center"/>
    </xf>
    <xf numFmtId="0" fontId="10" fillId="32" borderId="25" xfId="0" applyFont="1" applyFill="1" applyBorder="1" applyAlignment="1"/>
    <xf numFmtId="0" fontId="0" fillId="32" borderId="32" xfId="0" applyFill="1" applyBorder="1"/>
    <xf numFmtId="0" fontId="10" fillId="0" borderId="32" xfId="0" applyFont="1" applyBorder="1" applyAlignment="1">
      <alignment horizontal="center"/>
    </xf>
    <xf numFmtId="0" fontId="0" fillId="32" borderId="14" xfId="0" applyFill="1" applyBorder="1"/>
    <xf numFmtId="14" fontId="0" fillId="32" borderId="14" xfId="0" applyNumberFormat="1" applyFill="1" applyBorder="1"/>
    <xf numFmtId="0" fontId="10" fillId="0" borderId="25" xfId="0" applyFont="1" applyFill="1" applyBorder="1" applyAlignment="1"/>
    <xf numFmtId="14" fontId="0" fillId="0" borderId="14" xfId="0" applyNumberFormat="1" applyBorder="1"/>
    <xf numFmtId="0" fontId="0" fillId="0" borderId="88" xfId="0" applyBorder="1" applyAlignment="1">
      <alignment horizontal="center"/>
    </xf>
    <xf numFmtId="14" fontId="0" fillId="0" borderId="0" xfId="0" applyNumberFormat="1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48" fillId="0" borderId="0" xfId="0" applyFont="1"/>
    <xf numFmtId="0" fontId="10" fillId="0" borderId="26" xfId="0" applyFont="1" applyBorder="1" applyAlignment="1">
      <alignment vertical="top" wrapText="1"/>
    </xf>
    <xf numFmtId="0" fontId="10" fillId="0" borderId="27" xfId="0" applyFont="1" applyBorder="1" applyAlignment="1">
      <alignment vertical="top" wrapText="1"/>
    </xf>
    <xf numFmtId="0" fontId="10" fillId="0" borderId="166" xfId="0" applyFont="1" applyBorder="1" applyAlignment="1">
      <alignment vertical="top"/>
    </xf>
    <xf numFmtId="0" fontId="10" fillId="0" borderId="167" xfId="0" applyFont="1" applyBorder="1" applyAlignment="1">
      <alignment vertical="top" wrapText="1"/>
    </xf>
    <xf numFmtId="0" fontId="10" fillId="0" borderId="36" xfId="0" applyFont="1" applyBorder="1" applyAlignment="1">
      <alignment vertical="top" wrapText="1"/>
    </xf>
    <xf numFmtId="0" fontId="0" fillId="0" borderId="34" xfId="0" applyBorder="1" applyAlignment="1">
      <alignment vertical="top"/>
    </xf>
    <xf numFmtId="0" fontId="0" fillId="0" borderId="168" xfId="0" applyBorder="1" applyAlignment="1">
      <alignment vertical="top" wrapText="1"/>
    </xf>
    <xf numFmtId="0" fontId="0" fillId="0" borderId="14" xfId="0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69" xfId="0" applyFont="1" applyBorder="1" applyAlignment="1">
      <alignment vertical="top"/>
    </xf>
    <xf numFmtId="0" fontId="0" fillId="0" borderId="13" xfId="0" applyBorder="1" applyAlignment="1">
      <alignment vertical="top"/>
    </xf>
    <xf numFmtId="0" fontId="10" fillId="0" borderId="67" xfId="0" applyFont="1" applyBorder="1" applyAlignment="1">
      <alignment horizontal="left" vertical="top" wrapText="1"/>
    </xf>
    <xf numFmtId="0" fontId="10" fillId="0" borderId="52" xfId="0" applyFont="1" applyBorder="1" applyAlignment="1">
      <alignment horizontal="left" vertical="top" wrapText="1"/>
    </xf>
    <xf numFmtId="0" fontId="10" fillId="0" borderId="170" xfId="0" applyFont="1" applyBorder="1" applyAlignment="1">
      <alignment vertical="top" wrapText="1"/>
    </xf>
    <xf numFmtId="0" fontId="10" fillId="0" borderId="52" xfId="0" applyFont="1" applyBorder="1" applyAlignment="1">
      <alignment vertical="top" wrapText="1"/>
    </xf>
    <xf numFmtId="0" fontId="0" fillId="0" borderId="52" xfId="0" applyFill="1" applyBorder="1" applyAlignment="1">
      <alignment horizontal="left" vertical="top"/>
    </xf>
    <xf numFmtId="0" fontId="0" fillId="0" borderId="31" xfId="0" applyFill="1" applyBorder="1" applyAlignment="1">
      <alignment horizontal="left" vertical="top"/>
    </xf>
    <xf numFmtId="0" fontId="10" fillId="24" borderId="19" xfId="0" applyFont="1" applyFill="1" applyBorder="1"/>
    <xf numFmtId="0" fontId="10" fillId="0" borderId="19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37" fillId="0" borderId="0" xfId="0" applyFont="1" applyAlignment="1">
      <alignment horizontal="center"/>
    </xf>
    <xf numFmtId="0" fontId="137" fillId="0" borderId="0" xfId="0" applyFont="1" applyAlignment="1"/>
    <xf numFmtId="0" fontId="41" fillId="0" borderId="44" xfId="0" applyFont="1" applyBorder="1"/>
    <xf numFmtId="0" fontId="41" fillId="0" borderId="38" xfId="0" applyFont="1" applyBorder="1"/>
    <xf numFmtId="0" fontId="41" fillId="0" borderId="45" xfId="0" applyFont="1" applyBorder="1"/>
    <xf numFmtId="0" fontId="46" fillId="0" borderId="38" xfId="0" applyFont="1" applyBorder="1" applyAlignment="1">
      <alignment vertical="center"/>
    </xf>
    <xf numFmtId="0" fontId="41" fillId="0" borderId="38" xfId="0" applyFont="1" applyBorder="1" applyAlignment="1"/>
    <xf numFmtId="0" fontId="41" fillId="0" borderId="0" xfId="0" applyFont="1"/>
    <xf numFmtId="0" fontId="140" fillId="32" borderId="44" xfId="0" applyFont="1" applyFill="1" applyBorder="1"/>
    <xf numFmtId="0" fontId="140" fillId="32" borderId="38" xfId="0" applyFont="1" applyFill="1" applyBorder="1"/>
    <xf numFmtId="0" fontId="140" fillId="32" borderId="45" xfId="0" applyFont="1" applyFill="1" applyBorder="1"/>
    <xf numFmtId="0" fontId="140" fillId="32" borderId="38" xfId="0" applyFont="1" applyFill="1" applyBorder="1" applyAlignment="1"/>
    <xf numFmtId="0" fontId="41" fillId="0" borderId="40" xfId="0" applyFont="1" applyBorder="1"/>
    <xf numFmtId="0" fontId="41" fillId="0" borderId="41" xfId="0" applyFont="1" applyBorder="1"/>
    <xf numFmtId="0" fontId="41" fillId="0" borderId="42" xfId="0" applyFont="1" applyBorder="1"/>
    <xf numFmtId="0" fontId="46" fillId="0" borderId="41" xfId="0" applyFont="1" applyBorder="1" applyAlignment="1">
      <alignment vertical="center"/>
    </xf>
    <xf numFmtId="0" fontId="41" fillId="0" borderId="41" xfId="0" quotePrefix="1" applyFont="1" applyBorder="1"/>
    <xf numFmtId="0" fontId="39" fillId="0" borderId="25" xfId="0" applyFont="1" applyBorder="1"/>
    <xf numFmtId="0" fontId="0" fillId="0" borderId="52" xfId="0" applyBorder="1"/>
    <xf numFmtId="0" fontId="0" fillId="0" borderId="44" xfId="0" applyBorder="1"/>
    <xf numFmtId="0" fontId="141" fillId="32" borderId="25" xfId="0" applyFont="1" applyFill="1" applyBorder="1"/>
    <xf numFmtId="0" fontId="141" fillId="32" borderId="52" xfId="0" applyFont="1" applyFill="1" applyBorder="1"/>
    <xf numFmtId="0" fontId="141" fillId="32" borderId="13" xfId="0" applyFont="1" applyFill="1" applyBorder="1"/>
    <xf numFmtId="0" fontId="0" fillId="0" borderId="88" xfId="0" applyBorder="1" applyAlignment="1"/>
    <xf numFmtId="0" fontId="141" fillId="32" borderId="88" xfId="0" applyFont="1" applyFill="1" applyBorder="1"/>
    <xf numFmtId="0" fontId="141" fillId="32" borderId="0" xfId="0" applyFont="1" applyFill="1" applyBorder="1"/>
    <xf numFmtId="0" fontId="141" fillId="32" borderId="40" xfId="0" applyFont="1" applyFill="1" applyBorder="1"/>
    <xf numFmtId="0" fontId="141" fillId="32" borderId="41" xfId="0" applyFont="1" applyFill="1" applyBorder="1"/>
    <xf numFmtId="0" fontId="41" fillId="0" borderId="33" xfId="0" applyFont="1" applyBorder="1" applyAlignment="1">
      <alignment textRotation="90"/>
    </xf>
    <xf numFmtId="0" fontId="41" fillId="0" borderId="88" xfId="0" applyFont="1" applyBorder="1" applyAlignment="1">
      <alignment textRotation="90"/>
    </xf>
    <xf numFmtId="0" fontId="46" fillId="0" borderId="43" xfId="0" applyFont="1" applyBorder="1" applyAlignment="1">
      <alignment textRotation="90"/>
    </xf>
    <xf numFmtId="0" fontId="41" fillId="0" borderId="0" xfId="0" applyFont="1" applyBorder="1" applyAlignment="1">
      <alignment textRotation="90"/>
    </xf>
    <xf numFmtId="0" fontId="46" fillId="0" borderId="0" xfId="0" applyFont="1" applyBorder="1" applyAlignment="1">
      <alignment textRotation="90"/>
    </xf>
    <xf numFmtId="0" fontId="41" fillId="0" borderId="42" xfId="0" applyFont="1" applyBorder="1" applyAlignment="1">
      <alignment horizontal="center" textRotation="90"/>
    </xf>
    <xf numFmtId="0" fontId="143" fillId="0" borderId="42" xfId="0" applyFont="1" applyBorder="1" applyAlignment="1">
      <alignment horizontal="center" textRotation="90"/>
    </xf>
    <xf numFmtId="0" fontId="41" fillId="0" borderId="40" xfId="0" applyFont="1" applyBorder="1" applyAlignment="1">
      <alignment horizontal="center" textRotation="90"/>
    </xf>
    <xf numFmtId="0" fontId="41" fillId="0" borderId="40" xfId="0" applyFont="1" applyFill="1" applyBorder="1" applyAlignment="1">
      <alignment textRotation="90"/>
    </xf>
    <xf numFmtId="0" fontId="46" fillId="0" borderId="42" xfId="0" applyFont="1" applyFill="1" applyBorder="1" applyAlignment="1">
      <alignment textRotation="90"/>
    </xf>
    <xf numFmtId="0" fontId="41" fillId="0" borderId="0" xfId="0" applyFont="1" applyFill="1" applyBorder="1" applyAlignment="1">
      <alignment textRotation="90"/>
    </xf>
    <xf numFmtId="0" fontId="41" fillId="0" borderId="88" xfId="0" applyFont="1" applyFill="1" applyBorder="1" applyAlignment="1">
      <alignment textRotation="90"/>
    </xf>
    <xf numFmtId="0" fontId="142" fillId="0" borderId="42" xfId="0" applyFont="1" applyBorder="1" applyAlignment="1">
      <alignment horizontal="center" textRotation="90"/>
    </xf>
    <xf numFmtId="0" fontId="41" fillId="0" borderId="88" xfId="0" applyFont="1" applyBorder="1" applyAlignment="1">
      <alignment horizontal="center" textRotation="90"/>
    </xf>
    <xf numFmtId="0" fontId="46" fillId="0" borderId="43" xfId="0" applyFont="1" applyBorder="1" applyAlignment="1">
      <alignment horizontal="center" textRotation="90"/>
    </xf>
    <xf numFmtId="0" fontId="41" fillId="0" borderId="0" xfId="0" applyFont="1" applyBorder="1" applyAlignment="1">
      <alignment horizontal="center" textRotation="90"/>
    </xf>
    <xf numFmtId="0" fontId="41" fillId="0" borderId="88" xfId="0" applyFont="1" applyFill="1" applyBorder="1" applyAlignment="1">
      <alignment horizontal="center" textRotation="90"/>
    </xf>
    <xf numFmtId="0" fontId="39" fillId="0" borderId="0" xfId="0" applyFont="1" applyAlignment="1">
      <alignment horizontal="center" wrapText="1"/>
    </xf>
    <xf numFmtId="16" fontId="0" fillId="0" borderId="33" xfId="0" applyNumberFormat="1" applyFill="1" applyBorder="1"/>
    <xf numFmtId="1" fontId="39" fillId="0" borderId="33" xfId="0" applyNumberFormat="1" applyFont="1" applyFill="1" applyBorder="1" applyAlignment="1">
      <alignment horizontal="center"/>
    </xf>
    <xf numFmtId="0" fontId="145" fillId="0" borderId="14" xfId="0" applyFont="1" applyBorder="1" applyAlignment="1">
      <alignment vertical="center" wrapText="1"/>
    </xf>
    <xf numFmtId="0" fontId="0" fillId="0" borderId="0" xfId="0" applyFill="1" applyAlignment="1">
      <alignment horizontal="center"/>
    </xf>
    <xf numFmtId="0" fontId="145" fillId="0" borderId="14" xfId="0" applyFont="1" applyBorder="1" applyAlignment="1">
      <alignment wrapText="1"/>
    </xf>
    <xf numFmtId="0" fontId="126" fillId="0" borderId="0" xfId="64" applyFont="1"/>
    <xf numFmtId="0" fontId="127" fillId="0" borderId="0" xfId="64" applyFont="1" applyAlignment="1">
      <alignment horizontal="center"/>
    </xf>
    <xf numFmtId="0" fontId="126" fillId="0" borderId="41" xfId="64" applyFont="1" applyBorder="1"/>
    <xf numFmtId="0" fontId="128" fillId="0" borderId="41" xfId="64" applyFont="1" applyBorder="1" applyAlignment="1">
      <alignment horizontal="center"/>
    </xf>
    <xf numFmtId="0" fontId="126" fillId="0" borderId="0" xfId="64" applyFont="1" applyBorder="1"/>
    <xf numFmtId="0" fontId="128" fillId="0" borderId="0" xfId="64" applyFont="1" applyBorder="1" applyAlignment="1">
      <alignment horizontal="center"/>
    </xf>
    <xf numFmtId="0" fontId="126" fillId="0" borderId="0" xfId="64" applyFont="1" applyFill="1"/>
    <xf numFmtId="0" fontId="126" fillId="0" borderId="159" xfId="64" applyFont="1" applyFill="1" applyBorder="1" applyAlignment="1">
      <alignment horizontal="left"/>
    </xf>
    <xf numFmtId="0" fontId="126" fillId="0" borderId="159" xfId="64" applyFont="1" applyBorder="1"/>
    <xf numFmtId="0" fontId="126" fillId="0" borderId="159" xfId="64" applyFont="1" applyFill="1" applyBorder="1" applyAlignment="1">
      <alignment horizontal="center"/>
    </xf>
    <xf numFmtId="0" fontId="126" fillId="0" borderId="0" xfId="64" applyFont="1" applyFill="1" applyBorder="1"/>
    <xf numFmtId="0" fontId="126" fillId="0" borderId="0" xfId="64" applyFont="1" applyFill="1" applyBorder="1" applyAlignment="1">
      <alignment horizontal="left"/>
    </xf>
    <xf numFmtId="0" fontId="126" fillId="0" borderId="159" xfId="64" applyFont="1" applyFill="1" applyBorder="1"/>
    <xf numFmtId="0" fontId="126" fillId="0" borderId="0" xfId="64" applyFont="1" applyFill="1" applyAlignment="1">
      <alignment horizontal="left"/>
    </xf>
    <xf numFmtId="0" fontId="134" fillId="0" borderId="14" xfId="64" applyFont="1" applyBorder="1" applyAlignment="1">
      <alignment horizontal="center"/>
    </xf>
    <xf numFmtId="0" fontId="126" fillId="0" borderId="171" xfId="64" applyFont="1" applyFill="1" applyBorder="1" applyAlignment="1">
      <alignment horizontal="left"/>
    </xf>
    <xf numFmtId="0" fontId="126" fillId="0" borderId="171" xfId="64" applyFont="1" applyFill="1" applyBorder="1"/>
    <xf numFmtId="0" fontId="126" fillId="0" borderId="171" xfId="64" applyFont="1" applyFill="1" applyBorder="1" applyAlignment="1">
      <alignment horizontal="center"/>
    </xf>
    <xf numFmtId="0" fontId="126" fillId="0" borderId="0" xfId="64" applyFont="1" applyBorder="1" applyAlignment="1">
      <alignment horizontal="left"/>
    </xf>
    <xf numFmtId="0" fontId="126" fillId="0" borderId="14" xfId="64" applyFont="1" applyBorder="1"/>
    <xf numFmtId="0" fontId="126" fillId="0" borderId="0" xfId="64" applyFont="1" applyFill="1" applyAlignment="1">
      <alignment horizontal="center"/>
    </xf>
    <xf numFmtId="0" fontId="126" fillId="0" borderId="171" xfId="64" applyFont="1" applyBorder="1" applyAlignment="1">
      <alignment horizontal="left"/>
    </xf>
    <xf numFmtId="0" fontId="126" fillId="0" borderId="171" xfId="64" applyFont="1" applyBorder="1"/>
    <xf numFmtId="0" fontId="126" fillId="0" borderId="171" xfId="64" applyFont="1" applyBorder="1" applyAlignment="1">
      <alignment horizontal="center"/>
    </xf>
    <xf numFmtId="0" fontId="134" fillId="0" borderId="0" xfId="64" applyFont="1"/>
    <xf numFmtId="0" fontId="134" fillId="0" borderId="0" xfId="64" applyFont="1" applyAlignment="1">
      <alignment horizontal="left"/>
    </xf>
    <xf numFmtId="0" fontId="134" fillId="0" borderId="0" xfId="64" applyFont="1" applyAlignment="1">
      <alignment horizontal="center"/>
    </xf>
    <xf numFmtId="0" fontId="134" fillId="0" borderId="0" xfId="64" applyFont="1" applyBorder="1" applyAlignment="1">
      <alignment horizontal="left"/>
    </xf>
    <xf numFmtId="0" fontId="134" fillId="0" borderId="0" xfId="64" applyFont="1" applyBorder="1"/>
    <xf numFmtId="0" fontId="134" fillId="0" borderId="61" xfId="64" applyFont="1" applyBorder="1" applyAlignment="1">
      <alignment horizontal="center"/>
    </xf>
    <xf numFmtId="0" fontId="134" fillId="0" borderId="0" xfId="64" applyFont="1" applyBorder="1" applyAlignment="1">
      <alignment horizontal="center"/>
    </xf>
    <xf numFmtId="0" fontId="146" fillId="0" borderId="44" xfId="64" applyFont="1" applyBorder="1" applyAlignment="1">
      <alignment horizontal="left" vertical="top"/>
    </xf>
    <xf numFmtId="0" fontId="126" fillId="0" borderId="38" xfId="64" applyFont="1" applyBorder="1"/>
    <xf numFmtId="0" fontId="126" fillId="0" borderId="172" xfId="64" applyFont="1" applyBorder="1"/>
    <xf numFmtId="0" fontId="146" fillId="0" borderId="38" xfId="64" applyFont="1" applyBorder="1" applyAlignment="1">
      <alignment horizontal="left" vertical="top"/>
    </xf>
    <xf numFmtId="0" fontId="146" fillId="0" borderId="53" xfId="64" applyFont="1" applyBorder="1" applyAlignment="1">
      <alignment horizontal="left" vertical="top"/>
    </xf>
    <xf numFmtId="0" fontId="126" fillId="0" borderId="54" xfId="64" applyFont="1" applyBorder="1"/>
    <xf numFmtId="0" fontId="126" fillId="0" borderId="173" xfId="64" applyFont="1" applyBorder="1"/>
    <xf numFmtId="0" fontId="146" fillId="0" borderId="54" xfId="64" applyFont="1" applyBorder="1" applyAlignment="1">
      <alignment horizontal="left" vertical="top"/>
    </xf>
    <xf numFmtId="0" fontId="126" fillId="0" borderId="55" xfId="64" applyFont="1" applyBorder="1"/>
    <xf numFmtId="0" fontId="131" fillId="0" borderId="38" xfId="64" applyFont="1" applyBorder="1" applyAlignment="1">
      <alignment horizontal="left" vertical="top"/>
    </xf>
    <xf numFmtId="0" fontId="11" fillId="0" borderId="25" xfId="0" applyFont="1" applyFill="1" applyBorder="1" applyAlignment="1">
      <alignment horizontal="center"/>
    </xf>
    <xf numFmtId="166" fontId="106" fillId="0" borderId="33" xfId="62" applyNumberFormat="1" applyFont="1" applyFill="1" applyBorder="1" applyAlignment="1">
      <alignment horizontal="center"/>
    </xf>
    <xf numFmtId="0" fontId="10" fillId="0" borderId="31" xfId="0" applyFont="1" applyBorder="1" applyAlignment="1" applyProtection="1">
      <alignment horizontal="center"/>
      <protection locked="0"/>
    </xf>
    <xf numFmtId="14" fontId="10" fillId="0" borderId="31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Protection="1">
      <protection locked="0"/>
    </xf>
    <xf numFmtId="14" fontId="10" fillId="0" borderId="76" xfId="0" applyNumberFormat="1" applyFont="1" applyBorder="1" applyAlignment="1" applyProtection="1">
      <alignment horizontal="left"/>
      <protection locked="0"/>
    </xf>
    <xf numFmtId="2" fontId="0" fillId="0" borderId="63" xfId="0" applyNumberFormat="1" applyBorder="1" applyAlignment="1" applyProtection="1">
      <alignment horizontal="center"/>
      <protection locked="0"/>
    </xf>
    <xf numFmtId="175" fontId="0" fillId="0" borderId="62" xfId="0" applyNumberFormat="1" applyFill="1" applyBorder="1" applyProtection="1">
      <protection locked="0"/>
    </xf>
    <xf numFmtId="14" fontId="10" fillId="0" borderId="82" xfId="0" applyNumberFormat="1" applyFont="1" applyBorder="1" applyAlignment="1" applyProtection="1">
      <alignment horizontal="left"/>
      <protection locked="0"/>
    </xf>
    <xf numFmtId="0" fontId="39" fillId="0" borderId="78" xfId="0" applyFont="1" applyFill="1" applyBorder="1" applyAlignment="1" applyProtection="1">
      <alignment horizontal="center"/>
      <protection locked="0"/>
    </xf>
    <xf numFmtId="169" fontId="0" fillId="44" borderId="77" xfId="0" applyNumberFormat="1" applyFill="1" applyBorder="1" applyProtection="1">
      <protection locked="0"/>
    </xf>
    <xf numFmtId="0" fontId="0" fillId="0" borderId="78" xfId="0" applyFill="1" applyBorder="1" applyAlignment="1" applyProtection="1">
      <alignment horizontal="center"/>
      <protection locked="0"/>
    </xf>
    <xf numFmtId="174" fontId="0" fillId="44" borderId="77" xfId="0" applyNumberFormat="1" applyFill="1" applyBorder="1" applyProtection="1">
      <protection locked="0"/>
    </xf>
    <xf numFmtId="175" fontId="0" fillId="0" borderId="77" xfId="0" applyNumberFormat="1" applyFill="1" applyBorder="1" applyProtection="1">
      <protection locked="0"/>
    </xf>
    <xf numFmtId="0" fontId="39" fillId="0" borderId="79" xfId="0" applyFont="1" applyBorder="1" applyAlignment="1" applyProtection="1">
      <alignment horizontal="center"/>
      <protection locked="0"/>
    </xf>
    <xf numFmtId="0" fontId="0" fillId="0" borderId="0" xfId="0" quotePrefix="1"/>
    <xf numFmtId="0" fontId="0" fillId="0" borderId="0" xfId="0" applyBorder="1"/>
    <xf numFmtId="0" fontId="0" fillId="0" borderId="0" xfId="0"/>
    <xf numFmtId="0" fontId="0" fillId="0" borderId="0" xfId="0" applyFill="1" applyBorder="1" applyAlignment="1">
      <alignment horizontal="center"/>
    </xf>
    <xf numFmtId="0" fontId="1" fillId="0" borderId="67" xfId="0" applyFont="1" applyBorder="1" applyAlignment="1" applyProtection="1">
      <protection locked="0"/>
    </xf>
    <xf numFmtId="0" fontId="1" fillId="0" borderId="67" xfId="0" quotePrefix="1" applyFont="1" applyBorder="1" applyProtection="1">
      <protection locked="0"/>
    </xf>
    <xf numFmtId="0" fontId="1" fillId="0" borderId="76" xfId="0" applyFont="1" applyBorder="1" applyProtection="1">
      <protection locked="0"/>
    </xf>
    <xf numFmtId="0" fontId="0" fillId="0" borderId="25" xfId="0" applyFill="1" applyBorder="1" applyAlignment="1" applyProtection="1">
      <alignment horizontal="center"/>
      <protection locked="0"/>
    </xf>
    <xf numFmtId="0" fontId="46" fillId="0" borderId="12" xfId="0" applyFont="1" applyBorder="1" applyAlignment="1" applyProtection="1">
      <alignment horizontal="center"/>
      <protection locked="0"/>
    </xf>
    <xf numFmtId="0" fontId="46" fillId="0" borderId="16" xfId="0" applyFont="1" applyBorder="1" applyAlignment="1" applyProtection="1">
      <alignment horizontal="center"/>
      <protection locked="0"/>
    </xf>
    <xf numFmtId="0" fontId="46" fillId="0" borderId="12" xfId="0" applyFont="1" applyBorder="1" applyAlignment="1" applyProtection="1">
      <protection locked="0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0" xfId="0" applyBorder="1"/>
    <xf numFmtId="0" fontId="0" fillId="0" borderId="0" xfId="0"/>
    <xf numFmtId="0" fontId="10" fillId="0" borderId="0" xfId="0" applyFont="1" applyFill="1" applyBorder="1" applyAlignment="1">
      <alignment horizontal="center"/>
    </xf>
    <xf numFmtId="0" fontId="0" fillId="0" borderId="46" xfId="0" applyBorder="1" applyAlignment="1" applyProtection="1">
      <alignment horizontal="center"/>
    </xf>
    <xf numFmtId="166" fontId="0" fillId="0" borderId="66" xfId="0" applyNumberFormat="1" applyBorder="1" applyAlignment="1" applyProtection="1">
      <alignment horizontal="center"/>
    </xf>
    <xf numFmtId="166" fontId="0" fillId="0" borderId="22" xfId="0" applyNumberFormat="1" applyBorder="1" applyAlignment="1" applyProtection="1">
      <alignment horizontal="center"/>
    </xf>
    <xf numFmtId="166" fontId="0" fillId="0" borderId="23" xfId="0" applyNumberFormat="1" applyBorder="1" applyAlignment="1" applyProtection="1">
      <alignment horizontal="center"/>
    </xf>
    <xf numFmtId="0" fontId="9" fillId="0" borderId="65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39" fillId="0" borderId="50" xfId="0" applyFont="1" applyBorder="1"/>
    <xf numFmtId="0" fontId="8" fillId="0" borderId="50" xfId="0" applyFont="1" applyBorder="1"/>
    <xf numFmtId="0" fontId="8" fillId="0" borderId="50" xfId="0" applyFont="1" applyBorder="1" applyAlignment="1">
      <alignment horizontal="left"/>
    </xf>
    <xf numFmtId="0" fontId="0" fillId="0" borderId="13" xfId="0" applyFill="1" applyBorder="1" applyAlignment="1" applyProtection="1">
      <alignment horizontal="center"/>
      <protection locked="0"/>
    </xf>
    <xf numFmtId="0" fontId="0" fillId="0" borderId="42" xfId="0" applyFill="1" applyBorder="1" applyAlignment="1" applyProtection="1">
      <alignment horizontal="center"/>
      <protection locked="0"/>
    </xf>
    <xf numFmtId="0" fontId="0" fillId="0" borderId="0" xfId="0" applyBorder="1"/>
    <xf numFmtId="0" fontId="0" fillId="0" borderId="0" xfId="0"/>
    <xf numFmtId="0" fontId="11" fillId="0" borderId="14" xfId="0" applyFont="1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11" fillId="0" borderId="14" xfId="0" applyFont="1" applyFill="1" applyBorder="1" applyAlignment="1">
      <alignment horizontal="left"/>
    </xf>
    <xf numFmtId="0" fontId="11" fillId="0" borderId="14" xfId="0" quotePrefix="1" applyFont="1" applyFill="1" applyBorder="1" applyAlignment="1">
      <alignment horizontal="left"/>
    </xf>
    <xf numFmtId="0" fontId="1" fillId="0" borderId="33" xfId="0" applyFont="1" applyFill="1" applyBorder="1" applyAlignment="1">
      <alignment horizontal="center"/>
    </xf>
    <xf numFmtId="0" fontId="106" fillId="0" borderId="0" xfId="62" applyFont="1" applyFill="1" applyBorder="1" applyAlignment="1" applyProtection="1">
      <alignment horizontal="center"/>
    </xf>
    <xf numFmtId="0" fontId="32" fillId="0" borderId="0" xfId="62" applyFont="1" applyBorder="1" applyAlignment="1">
      <alignment vertical="center"/>
    </xf>
    <xf numFmtId="0" fontId="44" fillId="0" borderId="0" xfId="62" applyFont="1"/>
    <xf numFmtId="0" fontId="32" fillId="0" borderId="0" xfId="62" applyFont="1" applyBorder="1" applyAlignment="1">
      <alignment horizontal="center" vertical="center"/>
    </xf>
    <xf numFmtId="0" fontId="44" fillId="0" borderId="0" xfId="62" applyFont="1" applyAlignment="1" applyProtection="1">
      <protection locked="0"/>
    </xf>
    <xf numFmtId="0" fontId="44" fillId="0" borderId="0" xfId="62" applyFont="1" applyProtection="1">
      <protection locked="0"/>
    </xf>
    <xf numFmtId="0" fontId="12" fillId="0" borderId="0" xfId="62" applyFont="1" applyAlignment="1" applyProtection="1">
      <alignment vertical="center"/>
      <protection locked="0"/>
    </xf>
    <xf numFmtId="0" fontId="85" fillId="0" borderId="97" xfId="0" applyFont="1" applyFill="1" applyBorder="1" applyAlignment="1" applyProtection="1">
      <alignment horizontal="center"/>
    </xf>
    <xf numFmtId="0" fontId="85" fillId="0" borderId="88" xfId="0" applyFont="1" applyFill="1" applyBorder="1" applyAlignment="1" applyProtection="1">
      <alignment horizontal="center"/>
    </xf>
    <xf numFmtId="0" fontId="1" fillId="0" borderId="88" xfId="0" applyFont="1" applyFill="1" applyBorder="1" applyAlignment="1" applyProtection="1">
      <alignment horizontal="center"/>
    </xf>
    <xf numFmtId="0" fontId="0" fillId="0" borderId="25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center"/>
      <protection locked="0"/>
    </xf>
    <xf numFmtId="0" fontId="85" fillId="0" borderId="25" xfId="0" applyFont="1" applyFill="1" applyBorder="1" applyAlignment="1" applyProtection="1">
      <alignment horizontal="center"/>
      <protection locked="0"/>
    </xf>
    <xf numFmtId="0" fontId="0" fillId="0" borderId="40" xfId="0" applyFill="1" applyBorder="1" applyAlignment="1" applyProtection="1">
      <alignment horizontal="center"/>
      <protection locked="0"/>
    </xf>
    <xf numFmtId="0" fontId="10" fillId="24" borderId="32" xfId="0" quotePrefix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left"/>
    </xf>
    <xf numFmtId="0" fontId="8" fillId="0" borderId="0" xfId="0" applyFont="1" applyFill="1" applyBorder="1" applyAlignment="1" applyProtection="1"/>
    <xf numFmtId="0" fontId="8" fillId="0" borderId="0" xfId="0" applyFont="1" applyFill="1" applyBorder="1" applyAlignment="1" applyProtection="1">
      <alignment horizontal="left"/>
      <protection locked="0"/>
    </xf>
    <xf numFmtId="0" fontId="11" fillId="0" borderId="0" xfId="0" applyFont="1" applyFill="1" applyBorder="1" applyAlignment="1" applyProtection="1"/>
    <xf numFmtId="0" fontId="92" fillId="0" borderId="0" xfId="0" applyFont="1" applyFill="1" applyBorder="1" applyProtection="1"/>
    <xf numFmtId="0" fontId="3" fillId="0" borderId="46" xfId="0" applyFont="1" applyBorder="1" applyAlignment="1" applyProtection="1">
      <protection locked="0"/>
    </xf>
    <xf numFmtId="0" fontId="0" fillId="0" borderId="10" xfId="0" applyBorder="1" applyProtection="1">
      <protection locked="0"/>
    </xf>
    <xf numFmtId="0" fontId="8" fillId="0" borderId="10" xfId="0" applyFont="1" applyFill="1" applyBorder="1" applyProtection="1">
      <protection locked="0"/>
    </xf>
    <xf numFmtId="0" fontId="32" fillId="0" borderId="11" xfId="0" applyFont="1" applyFill="1" applyBorder="1" applyAlignment="1" applyProtection="1">
      <alignment horizontal="centerContinuous"/>
      <protection locked="0"/>
    </xf>
    <xf numFmtId="0" fontId="32" fillId="0" borderId="0" xfId="0" applyFont="1" applyFill="1" applyBorder="1" applyAlignment="1" applyProtection="1">
      <alignment horizontal="centerContinuous"/>
      <protection locked="0"/>
    </xf>
    <xf numFmtId="0" fontId="10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Continuous"/>
      <protection locked="0"/>
    </xf>
    <xf numFmtId="0" fontId="32" fillId="0" borderId="0" xfId="0" applyFont="1" applyFill="1" applyBorder="1" applyProtection="1">
      <protection locked="0"/>
    </xf>
    <xf numFmtId="0" fontId="84" fillId="0" borderId="0" xfId="0" applyFont="1" applyFill="1" applyBorder="1" applyAlignment="1" applyProtection="1"/>
    <xf numFmtId="0" fontId="34" fillId="0" borderId="0" xfId="0" applyFont="1" applyFill="1" applyBorder="1" applyProtection="1">
      <protection locked="0"/>
    </xf>
    <xf numFmtId="0" fontId="35" fillId="0" borderId="0" xfId="0" applyFont="1" applyBorder="1" applyProtection="1">
      <protection locked="0"/>
    </xf>
    <xf numFmtId="0" fontId="11" fillId="0" borderId="0" xfId="0" applyFont="1" applyFill="1" applyBorder="1" applyAlignment="1" applyProtection="1">
      <alignment horizontal="left"/>
      <protection locked="0"/>
    </xf>
    <xf numFmtId="0" fontId="89" fillId="0" borderId="0" xfId="0" applyFont="1" applyFill="1" applyBorder="1" applyAlignment="1" applyProtection="1">
      <alignment horizontal="center"/>
    </xf>
    <xf numFmtId="0" fontId="10" fillId="46" borderId="0" xfId="0" applyFont="1" applyFill="1" applyBorder="1" applyProtection="1">
      <protection locked="0"/>
    </xf>
    <xf numFmtId="0" fontId="0" fillId="46" borderId="0" xfId="0" applyFill="1" applyProtection="1">
      <protection locked="0"/>
    </xf>
    <xf numFmtId="0" fontId="84" fillId="0" borderId="0" xfId="0" applyFont="1" applyFill="1" applyBorder="1" applyAlignment="1" applyProtection="1">
      <alignment horizontal="left"/>
      <protection locked="0"/>
    </xf>
    <xf numFmtId="0" fontId="12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/>
      <protection locked="0"/>
    </xf>
    <xf numFmtId="0" fontId="84" fillId="0" borderId="41" xfId="0" applyFont="1" applyFill="1" applyBorder="1" applyAlignment="1" applyProtection="1">
      <protection locked="0"/>
    </xf>
    <xf numFmtId="0" fontId="0" fillId="0" borderId="41" xfId="0" applyBorder="1" applyProtection="1">
      <protection locked="0"/>
    </xf>
    <xf numFmtId="0" fontId="1" fillId="0" borderId="41" xfId="0" applyFont="1" applyFill="1" applyBorder="1" applyAlignment="1" applyProtection="1">
      <alignment horizontal="right"/>
    </xf>
    <xf numFmtId="0" fontId="11" fillId="47" borderId="14" xfId="0" applyFont="1" applyFill="1" applyBorder="1" applyAlignment="1" applyProtection="1">
      <alignment horizontal="center"/>
    </xf>
    <xf numFmtId="1" fontId="0" fillId="0" borderId="41" xfId="0" applyNumberFormat="1" applyFill="1" applyBorder="1" applyAlignment="1" applyProtection="1">
      <alignment horizontal="center"/>
      <protection locked="0"/>
    </xf>
    <xf numFmtId="0" fontId="11" fillId="0" borderId="25" xfId="0" applyFont="1" applyFill="1" applyBorder="1" applyAlignment="1" applyProtection="1">
      <alignment horizontal="center"/>
    </xf>
    <xf numFmtId="0" fontId="11" fillId="0" borderId="19" xfId="0" applyFont="1" applyFill="1" applyBorder="1" applyAlignment="1" applyProtection="1">
      <alignment horizontal="center"/>
    </xf>
    <xf numFmtId="0" fontId="11" fillId="47" borderId="19" xfId="0" applyFont="1" applyFill="1" applyBorder="1" applyAlignment="1" applyProtection="1">
      <alignment horizontal="center"/>
    </xf>
    <xf numFmtId="0" fontId="11" fillId="0" borderId="14" xfId="0" applyFont="1" applyFill="1" applyBorder="1" applyAlignment="1" applyProtection="1">
      <alignment horizontal="center"/>
    </xf>
    <xf numFmtId="0" fontId="1" fillId="0" borderId="65" xfId="0" applyFont="1" applyFill="1" applyBorder="1" applyAlignment="1" applyProtection="1">
      <alignment horizontal="center"/>
    </xf>
    <xf numFmtId="0" fontId="1" fillId="0" borderId="65" xfId="0" applyFont="1" applyFill="1" applyBorder="1" applyAlignment="1" applyProtection="1">
      <alignment horizontal="center"/>
      <protection locked="0"/>
    </xf>
    <xf numFmtId="0" fontId="0" fillId="0" borderId="44" xfId="0" applyFill="1" applyBorder="1" applyAlignment="1" applyProtection="1">
      <alignment horizontal="center"/>
    </xf>
    <xf numFmtId="0" fontId="0" fillId="0" borderId="86" xfId="0" applyFill="1" applyBorder="1" applyAlignment="1" applyProtection="1">
      <alignment horizontal="center"/>
    </xf>
    <xf numFmtId="0" fontId="11" fillId="0" borderId="14" xfId="0" applyFont="1" applyFill="1" applyBorder="1" applyAlignment="1" applyProtection="1">
      <alignment horizontal="center"/>
      <protection locked="0"/>
    </xf>
    <xf numFmtId="0" fontId="12" fillId="0" borderId="14" xfId="0" applyFont="1" applyFill="1" applyBorder="1" applyAlignment="1" applyProtection="1">
      <alignment horizontal="center"/>
      <protection locked="0"/>
    </xf>
    <xf numFmtId="1" fontId="12" fillId="0" borderId="14" xfId="0" applyNumberFormat="1" applyFont="1" applyFill="1" applyBorder="1" applyAlignment="1" applyProtection="1">
      <alignment horizontal="center"/>
      <protection locked="0"/>
    </xf>
    <xf numFmtId="0" fontId="0" fillId="47" borderId="0" xfId="0" applyFill="1" applyProtection="1">
      <protection locked="0"/>
    </xf>
    <xf numFmtId="167" fontId="0" fillId="0" borderId="0" xfId="0" applyNumberFormat="1" applyProtection="1">
      <protection locked="0"/>
    </xf>
    <xf numFmtId="167" fontId="0" fillId="0" borderId="0" xfId="0" applyNumberFormat="1" applyFill="1" applyBorder="1" applyProtection="1">
      <protection locked="0"/>
    </xf>
    <xf numFmtId="0" fontId="12" fillId="0" borderId="14" xfId="0" applyFont="1" applyBorder="1" applyProtection="1">
      <protection locked="0"/>
    </xf>
    <xf numFmtId="1" fontId="12" fillId="0" borderId="14" xfId="0" applyNumberFormat="1" applyFont="1" applyBorder="1" applyAlignment="1" applyProtection="1">
      <alignment horizontal="center"/>
      <protection locked="0"/>
    </xf>
    <xf numFmtId="1" fontId="12" fillId="0" borderId="25" xfId="0" applyNumberFormat="1" applyFont="1" applyBorder="1" applyAlignment="1" applyProtection="1">
      <alignment horizontal="center"/>
      <protection locked="0"/>
    </xf>
    <xf numFmtId="1" fontId="12" fillId="0" borderId="19" xfId="0" applyNumberFormat="1" applyFont="1" applyBorder="1" applyAlignment="1" applyProtection="1">
      <alignment horizontal="center"/>
      <protection locked="0"/>
    </xf>
    <xf numFmtId="166" fontId="12" fillId="0" borderId="19" xfId="0" applyNumberFormat="1" applyFont="1" applyBorder="1" applyAlignment="1" applyProtection="1">
      <alignment horizontal="center"/>
      <protection locked="0"/>
    </xf>
    <xf numFmtId="2" fontId="12" fillId="0" borderId="14" xfId="0" applyNumberFormat="1" applyFont="1" applyBorder="1" applyAlignment="1" applyProtection="1">
      <alignment horizontal="center"/>
      <protection locked="0"/>
    </xf>
    <xf numFmtId="2" fontId="12" fillId="0" borderId="25" xfId="0" applyNumberFormat="1" applyFont="1" applyFill="1" applyBorder="1" applyAlignment="1" applyProtection="1">
      <alignment horizontal="center"/>
      <protection locked="0"/>
    </xf>
    <xf numFmtId="167" fontId="12" fillId="0" borderId="25" xfId="0" quotePrefix="1" applyNumberFormat="1" applyFont="1" applyFill="1" applyBorder="1" applyAlignment="1" applyProtection="1">
      <alignment horizontal="center"/>
      <protection locked="0"/>
    </xf>
    <xf numFmtId="0" fontId="12" fillId="0" borderId="19" xfId="0" applyFont="1" applyBorder="1" applyProtection="1">
      <protection locked="0"/>
    </xf>
    <xf numFmtId="0" fontId="12" fillId="0" borderId="14" xfId="82" applyFont="1" applyBorder="1" applyProtection="1">
      <protection locked="0"/>
    </xf>
    <xf numFmtId="1" fontId="12" fillId="0" borderId="14" xfId="82" applyNumberFormat="1" applyFont="1" applyBorder="1" applyAlignment="1" applyProtection="1">
      <alignment horizontal="center"/>
      <protection locked="0"/>
    </xf>
    <xf numFmtId="0" fontId="12" fillId="0" borderId="14" xfId="82" applyFont="1" applyFill="1" applyBorder="1" applyAlignment="1" applyProtection="1">
      <alignment horizontal="center"/>
      <protection locked="0"/>
    </xf>
    <xf numFmtId="1" fontId="11" fillId="0" borderId="14" xfId="82" applyNumberFormat="1" applyFont="1" applyBorder="1" applyAlignment="1" applyProtection="1">
      <alignment horizontal="center"/>
      <protection locked="0"/>
    </xf>
    <xf numFmtId="2" fontId="12" fillId="0" borderId="14" xfId="82" applyNumberFormat="1" applyFont="1" applyBorder="1" applyAlignment="1" applyProtection="1">
      <alignment horizontal="center"/>
      <protection locked="0"/>
    </xf>
    <xf numFmtId="2" fontId="12" fillId="48" borderId="14" xfId="82" applyNumberFormat="1" applyFont="1" applyFill="1" applyBorder="1" applyAlignment="1" applyProtection="1">
      <alignment horizontal="center"/>
      <protection locked="0"/>
    </xf>
    <xf numFmtId="0" fontId="12" fillId="48" borderId="14" xfId="82" quotePrefix="1" applyFont="1" applyFill="1" applyBorder="1" applyAlignment="1" applyProtection="1">
      <alignment horizontal="center"/>
      <protection locked="0"/>
    </xf>
    <xf numFmtId="0" fontId="1" fillId="47" borderId="0" xfId="82" applyFill="1" applyProtection="1">
      <protection locked="0"/>
    </xf>
    <xf numFmtId="0" fontId="1" fillId="0" borderId="0" xfId="82" applyProtection="1">
      <protection locked="0"/>
    </xf>
    <xf numFmtId="0" fontId="87" fillId="0" borderId="25" xfId="0" applyFont="1" applyFill="1" applyBorder="1" applyAlignment="1" applyProtection="1">
      <alignment horizontal="center"/>
      <protection locked="0"/>
    </xf>
    <xf numFmtId="0" fontId="32" fillId="0" borderId="41" xfId="0" applyFont="1" applyFill="1" applyBorder="1" applyAlignment="1" applyProtection="1">
      <protection locked="0"/>
    </xf>
    <xf numFmtId="0" fontId="0" fillId="0" borderId="0" xfId="0"/>
    <xf numFmtId="166" fontId="0" fillId="0" borderId="0" xfId="0" applyNumberFormat="1"/>
    <xf numFmtId="0" fontId="0" fillId="26" borderId="11" xfId="0" applyFill="1" applyBorder="1" applyAlignment="1">
      <alignment horizontal="center" vertical="center"/>
    </xf>
    <xf numFmtId="0" fontId="11" fillId="0" borderId="0" xfId="82" applyFont="1" applyFill="1" applyBorder="1" applyProtection="1"/>
    <xf numFmtId="0" fontId="86" fillId="0" borderId="0" xfId="82" applyFont="1" applyFill="1" applyBorder="1" applyProtection="1"/>
    <xf numFmtId="0" fontId="86" fillId="0" borderId="0" xfId="82" applyFont="1" applyFill="1" applyBorder="1" applyAlignment="1" applyProtection="1"/>
    <xf numFmtId="0" fontId="0" fillId="0" borderId="0" xfId="0"/>
    <xf numFmtId="0" fontId="59" fillId="49" borderId="14" xfId="0" applyFont="1" applyFill="1" applyBorder="1" applyAlignment="1">
      <alignment horizontal="center"/>
    </xf>
    <xf numFmtId="0" fontId="10" fillId="49" borderId="14" xfId="0" quotePrefix="1" applyFont="1" applyFill="1" applyBorder="1" applyAlignment="1">
      <alignment horizontal="center"/>
    </xf>
    <xf numFmtId="0" fontId="0" fillId="49" borderId="102" xfId="0" applyFill="1" applyBorder="1" applyAlignment="1">
      <alignment horizontal="centerContinuous"/>
    </xf>
    <xf numFmtId="0" fontId="10" fillId="49" borderId="14" xfId="0" quotePrefix="1" applyFont="1" applyFill="1" applyBorder="1" applyAlignment="1">
      <alignment horizontal="centerContinuous"/>
    </xf>
    <xf numFmtId="0" fontId="10" fillId="49" borderId="13" xfId="0" quotePrefix="1" applyFont="1" applyFill="1" applyBorder="1" applyAlignment="1">
      <alignment horizontal="centerContinuous"/>
    </xf>
    <xf numFmtId="0" fontId="0" fillId="49" borderId="102" xfId="0" applyFill="1" applyBorder="1" applyAlignment="1">
      <alignment horizontal="center"/>
    </xf>
    <xf numFmtId="0" fontId="0" fillId="49" borderId="14" xfId="0" quotePrefix="1" applyFill="1" applyBorder="1" applyAlignment="1">
      <alignment horizontal="center"/>
    </xf>
    <xf numFmtId="1" fontId="10" fillId="0" borderId="102" xfId="0" applyNumberFormat="1" applyFont="1" applyFill="1" applyBorder="1" applyAlignment="1">
      <alignment horizontal="center"/>
    </xf>
    <xf numFmtId="1" fontId="10" fillId="0" borderId="96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/>
    <xf numFmtId="0" fontId="10" fillId="0" borderId="46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0" fillId="0" borderId="67" xfId="0" applyBorder="1" applyAlignment="1">
      <alignment horizontal="left"/>
    </xf>
    <xf numFmtId="0" fontId="0" fillId="0" borderId="52" xfId="0" applyBorder="1" applyAlignment="1">
      <alignment horizontal="left"/>
    </xf>
    <xf numFmtId="0" fontId="44" fillId="0" borderId="0" xfId="0" applyFont="1" applyAlignment="1">
      <alignment horizontal="center"/>
    </xf>
    <xf numFmtId="0" fontId="0" fillId="0" borderId="27" xfId="0" quotePrefix="1" applyNumberFormat="1" applyFill="1" applyBorder="1" applyAlignment="1">
      <alignment horizontal="center"/>
    </xf>
    <xf numFmtId="17" fontId="0" fillId="0" borderId="28" xfId="0" applyNumberFormat="1" applyFill="1" applyBorder="1" applyAlignment="1">
      <alignment horizontal="center"/>
    </xf>
    <xf numFmtId="0" fontId="0" fillId="0" borderId="14" xfId="0" quotePrefix="1" applyNumberFormat="1" applyFill="1" applyBorder="1" applyAlignment="1">
      <alignment horizontal="center"/>
    </xf>
    <xf numFmtId="17" fontId="0" fillId="0" borderId="15" xfId="0" applyNumberFormat="1" applyFill="1" applyBorder="1" applyAlignment="1">
      <alignment horizontal="center"/>
    </xf>
    <xf numFmtId="17" fontId="0" fillId="0" borderId="15" xfId="0" applyNumberFormat="1" applyFill="1" applyBorder="1" applyAlignment="1">
      <alignment horizontal="center" vertical="center"/>
    </xf>
    <xf numFmtId="0" fontId="0" fillId="0" borderId="34" xfId="0" quotePrefix="1" applyNumberFormat="1" applyFill="1" applyBorder="1" applyAlignment="1">
      <alignment horizontal="center"/>
    </xf>
    <xf numFmtId="17" fontId="0" fillId="0" borderId="35" xfId="0" applyNumberFormat="1" applyFill="1" applyBorder="1" applyAlignment="1">
      <alignment horizontal="center" vertical="center"/>
    </xf>
    <xf numFmtId="0" fontId="44" fillId="0" borderId="47" xfId="0" applyFont="1" applyBorder="1" applyAlignment="1">
      <alignment horizontal="center"/>
    </xf>
    <xf numFmtId="0" fontId="44" fillId="0" borderId="0" xfId="0" applyFont="1" applyBorder="1" applyAlignment="1">
      <alignment horizontal="center"/>
    </xf>
    <xf numFmtId="1" fontId="0" fillId="49" borderId="81" xfId="0" quotePrefix="1" applyNumberFormat="1" applyFill="1" applyBorder="1" applyAlignment="1">
      <alignment horizontal="center"/>
    </xf>
    <xf numFmtId="17" fontId="0" fillId="49" borderId="28" xfId="0" applyNumberFormat="1" applyFill="1" applyBorder="1" applyAlignment="1">
      <alignment horizontal="center"/>
    </xf>
    <xf numFmtId="0" fontId="0" fillId="45" borderId="61" xfId="0" applyFill="1" applyBorder="1" applyAlignment="1">
      <alignment horizontal="left"/>
    </xf>
    <xf numFmtId="0" fontId="0" fillId="45" borderId="41" xfId="0" applyFill="1" applyBorder="1" applyAlignment="1">
      <alignment horizontal="left"/>
    </xf>
    <xf numFmtId="0" fontId="0" fillId="49" borderId="14" xfId="0" quotePrefix="1" applyNumberFormat="1" applyFill="1" applyBorder="1" applyAlignment="1">
      <alignment horizontal="center"/>
    </xf>
    <xf numFmtId="17" fontId="0" fillId="49" borderId="15" xfId="0" applyNumberFormat="1" applyFill="1" applyBorder="1" applyAlignment="1">
      <alignment horizontal="center"/>
    </xf>
    <xf numFmtId="1" fontId="0" fillId="49" borderId="52" xfId="0" quotePrefix="1" applyNumberFormat="1" applyFill="1" applyBorder="1" applyAlignment="1">
      <alignment horizontal="center"/>
    </xf>
    <xf numFmtId="0" fontId="0" fillId="51" borderId="67" xfId="0" applyFill="1" applyBorder="1" applyAlignment="1">
      <alignment horizontal="left"/>
    </xf>
    <xf numFmtId="0" fontId="0" fillId="51" borderId="52" xfId="0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" fillId="0" borderId="102" xfId="0" applyFont="1" applyFill="1" applyBorder="1" applyAlignment="1">
      <alignment horizontal="center"/>
    </xf>
    <xf numFmtId="0" fontId="39" fillId="0" borderId="102" xfId="0" applyFont="1" applyFill="1" applyBorder="1" applyAlignment="1">
      <alignment horizontal="center"/>
    </xf>
    <xf numFmtId="0" fontId="30" fillId="0" borderId="14" xfId="0" applyFont="1" applyFill="1" applyBorder="1" applyAlignment="1">
      <alignment horizontal="center"/>
    </xf>
    <xf numFmtId="0" fontId="0" fillId="0" borderId="0" xfId="0" applyBorder="1"/>
    <xf numFmtId="0" fontId="0" fillId="0" borderId="0" xfId="0"/>
    <xf numFmtId="0" fontId="3" fillId="0" borderId="0" xfId="0" applyFont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28" borderId="88" xfId="0" applyFont="1" applyFill="1" applyBorder="1" applyAlignment="1">
      <alignment horizontal="center" vertical="center" wrapText="1"/>
    </xf>
    <xf numFmtId="2" fontId="39" fillId="0" borderId="19" xfId="62" applyNumberFormat="1" applyFill="1" applyBorder="1" applyAlignment="1" applyProtection="1">
      <alignment horizontal="center"/>
    </xf>
    <xf numFmtId="2" fontId="39" fillId="0" borderId="36" xfId="62" applyNumberFormat="1" applyFill="1" applyBorder="1" applyAlignment="1" applyProtection="1">
      <alignment horizontal="center"/>
    </xf>
    <xf numFmtId="2" fontId="39" fillId="31" borderId="25" xfId="62" applyNumberFormat="1" applyFill="1" applyBorder="1" applyAlignment="1" applyProtection="1">
      <alignment horizontal="center"/>
    </xf>
    <xf numFmtId="2" fontId="39" fillId="0" borderId="73" xfId="62" applyNumberFormat="1" applyFill="1" applyBorder="1" applyAlignment="1" applyProtection="1">
      <alignment horizontal="center"/>
    </xf>
    <xf numFmtId="0" fontId="39" fillId="0" borderId="14" xfId="62" applyBorder="1" applyProtection="1"/>
    <xf numFmtId="0" fontId="1" fillId="0" borderId="14" xfId="0" applyFont="1" applyFill="1" applyBorder="1" applyAlignment="1" applyProtection="1">
      <alignment horizontal="center"/>
    </xf>
    <xf numFmtId="0" fontId="1" fillId="0" borderId="13" xfId="0" applyFont="1" applyFill="1" applyBorder="1" applyAlignment="1" applyProtection="1">
      <alignment horizontal="center"/>
    </xf>
    <xf numFmtId="0" fontId="0" fillId="0" borderId="25" xfId="0" applyFill="1" applyBorder="1" applyAlignment="1" applyProtection="1">
      <alignment horizontal="center"/>
    </xf>
    <xf numFmtId="167" fontId="0" fillId="0" borderId="25" xfId="0" applyNumberFormat="1" applyFill="1" applyBorder="1" applyAlignment="1" applyProtection="1">
      <alignment horizontal="center"/>
    </xf>
    <xf numFmtId="0" fontId="39" fillId="0" borderId="25" xfId="0" applyFont="1" applyFill="1" applyBorder="1" applyAlignment="1" applyProtection="1">
      <alignment horizontal="center"/>
    </xf>
    <xf numFmtId="0" fontId="1" fillId="0" borderId="42" xfId="0" applyFont="1" applyFill="1" applyBorder="1" applyAlignment="1" applyProtection="1">
      <alignment horizontal="center"/>
    </xf>
    <xf numFmtId="0" fontId="1" fillId="0" borderId="45" xfId="0" applyFont="1" applyFill="1" applyBorder="1" applyAlignment="1" applyProtection="1">
      <alignment horizontal="center"/>
    </xf>
    <xf numFmtId="0" fontId="39" fillId="0" borderId="44" xfId="0" applyFont="1" applyFill="1" applyBorder="1" applyAlignment="1" applyProtection="1">
      <alignment horizontal="center"/>
    </xf>
    <xf numFmtId="0" fontId="149" fillId="54" borderId="13" xfId="0" applyFont="1" applyFill="1" applyBorder="1" applyAlignment="1" applyProtection="1">
      <alignment horizontal="center"/>
    </xf>
    <xf numFmtId="0" fontId="149" fillId="55" borderId="13" xfId="0" applyFont="1" applyFill="1" applyBorder="1" applyAlignment="1" applyProtection="1">
      <alignment horizontal="center"/>
    </xf>
    <xf numFmtId="0" fontId="149" fillId="54" borderId="45" xfId="0" applyFont="1" applyFill="1" applyBorder="1" applyAlignment="1" applyProtection="1">
      <alignment horizontal="center"/>
    </xf>
    <xf numFmtId="0" fontId="1" fillId="0" borderId="40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10" fillId="0" borderId="17" xfId="62" applyFont="1" applyBorder="1" applyAlignment="1" applyProtection="1">
      <alignment horizontal="center"/>
    </xf>
    <xf numFmtId="0" fontId="10" fillId="0" borderId="23" xfId="62" applyFont="1" applyBorder="1" applyAlignment="1" applyProtection="1">
      <alignment horizontal="center"/>
    </xf>
    <xf numFmtId="167" fontId="1" fillId="0" borderId="33" xfId="0" applyNumberFormat="1" applyFont="1" applyFill="1" applyBorder="1" applyAlignment="1" applyProtection="1">
      <alignment horizontal="center"/>
    </xf>
    <xf numFmtId="167" fontId="1" fillId="0" borderId="14" xfId="0" applyNumberFormat="1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  <xf numFmtId="167" fontId="1" fillId="0" borderId="0" xfId="0" applyNumberFormat="1" applyFont="1" applyFill="1" applyBorder="1" applyAlignment="1" applyProtection="1">
      <alignment horizontal="center"/>
    </xf>
    <xf numFmtId="167" fontId="39" fillId="46" borderId="15" xfId="62" applyNumberFormat="1" applyFill="1" applyBorder="1" applyAlignment="1" applyProtection="1">
      <alignment horizontal="center"/>
    </xf>
    <xf numFmtId="2" fontId="39" fillId="48" borderId="26" xfId="62" applyNumberFormat="1" applyFill="1" applyBorder="1" applyAlignment="1" applyProtection="1">
      <alignment horizontal="center"/>
    </xf>
    <xf numFmtId="2" fontId="39" fillId="48" borderId="19" xfId="62" applyNumberFormat="1" applyFill="1" applyBorder="1" applyAlignment="1" applyProtection="1">
      <alignment horizontal="center"/>
    </xf>
    <xf numFmtId="2" fontId="39" fillId="48" borderId="15" xfId="62" applyNumberFormat="1" applyFill="1" applyBorder="1" applyAlignment="1" applyProtection="1">
      <alignment horizontal="center"/>
    </xf>
    <xf numFmtId="167" fontId="150" fillId="57" borderId="56" xfId="62" applyNumberFormat="1" applyFont="1" applyFill="1" applyBorder="1" applyAlignment="1" applyProtection="1">
      <alignment horizontal="center"/>
    </xf>
    <xf numFmtId="0" fontId="10" fillId="57" borderId="67" xfId="62" applyFont="1" applyFill="1" applyBorder="1" applyAlignment="1" applyProtection="1">
      <alignment horizontal="center"/>
    </xf>
    <xf numFmtId="0" fontId="10" fillId="57" borderId="31" xfId="62" applyFont="1" applyFill="1" applyBorder="1" applyAlignment="1" applyProtection="1">
      <alignment horizontal="center"/>
    </xf>
    <xf numFmtId="0" fontId="1" fillId="0" borderId="49" xfId="62" applyFont="1" applyFill="1" applyBorder="1" applyAlignment="1" applyProtection="1">
      <alignment horizontal="center"/>
    </xf>
    <xf numFmtId="0" fontId="39" fillId="0" borderId="58" xfId="62" applyFill="1" applyBorder="1" applyAlignment="1" applyProtection="1">
      <alignment horizontal="center"/>
    </xf>
    <xf numFmtId="0" fontId="1" fillId="0" borderId="15" xfId="0" applyFont="1" applyFill="1" applyBorder="1" applyAlignment="1" applyProtection="1">
      <alignment horizontal="center"/>
    </xf>
    <xf numFmtId="2" fontId="39" fillId="57" borderId="26" xfId="62" applyNumberFormat="1" applyFill="1" applyBorder="1" applyAlignment="1" applyProtection="1">
      <alignment horizontal="center"/>
    </xf>
    <xf numFmtId="2" fontId="39" fillId="57" borderId="19" xfId="62" applyNumberFormat="1" applyFill="1" applyBorder="1" applyAlignment="1" applyProtection="1">
      <alignment horizontal="center"/>
    </xf>
    <xf numFmtId="2" fontId="39" fillId="57" borderId="36" xfId="62" applyNumberFormat="1" applyFill="1" applyBorder="1" applyAlignment="1" applyProtection="1">
      <alignment horizontal="center"/>
    </xf>
    <xf numFmtId="2" fontId="39" fillId="60" borderId="15" xfId="62" applyNumberFormat="1" applyFill="1" applyBorder="1" applyAlignment="1" applyProtection="1">
      <alignment horizontal="center"/>
    </xf>
    <xf numFmtId="2" fontId="39" fillId="60" borderId="28" xfId="62" applyNumberFormat="1" applyFill="1" applyBorder="1" applyAlignment="1" applyProtection="1">
      <alignment horizontal="center"/>
    </xf>
    <xf numFmtId="167" fontId="39" fillId="48" borderId="15" xfId="62" applyNumberFormat="1" applyFill="1" applyBorder="1" applyAlignment="1" applyProtection="1">
      <alignment horizontal="center"/>
    </xf>
    <xf numFmtId="0" fontId="1" fillId="56" borderId="74" xfId="62" applyFont="1" applyFill="1" applyBorder="1" applyAlignment="1" applyProtection="1">
      <alignment horizontal="center"/>
    </xf>
    <xf numFmtId="0" fontId="39" fillId="56" borderId="67" xfId="62" applyFill="1" applyBorder="1" applyAlignment="1" applyProtection="1">
      <alignment horizontal="center"/>
    </xf>
    <xf numFmtId="0" fontId="1" fillId="56" borderId="67" xfId="62" applyFont="1" applyFill="1" applyBorder="1" applyAlignment="1" applyProtection="1">
      <alignment horizontal="center"/>
    </xf>
    <xf numFmtId="2" fontId="39" fillId="0" borderId="67" xfId="62" applyNumberFormat="1" applyFill="1" applyBorder="1" applyAlignment="1" applyProtection="1">
      <alignment horizontal="center"/>
    </xf>
    <xf numFmtId="2" fontId="39" fillId="48" borderId="67" xfId="62" applyNumberFormat="1" applyFill="1" applyBorder="1" applyAlignment="1" applyProtection="1">
      <alignment horizontal="center"/>
    </xf>
    <xf numFmtId="0" fontId="1" fillId="0" borderId="42" xfId="62" applyFont="1" applyBorder="1" applyAlignment="1" applyProtection="1">
      <alignment horizontal="center"/>
    </xf>
    <xf numFmtId="166" fontId="39" fillId="53" borderId="76" xfId="62" applyNumberFormat="1" applyFill="1" applyBorder="1" applyAlignment="1" applyProtection="1">
      <alignment horizontal="center"/>
    </xf>
    <xf numFmtId="166" fontId="39" fillId="53" borderId="77" xfId="62" applyNumberFormat="1" applyFill="1" applyBorder="1" applyAlignment="1" applyProtection="1">
      <alignment horizontal="center"/>
    </xf>
    <xf numFmtId="0" fontId="10" fillId="53" borderId="74" xfId="62" applyFont="1" applyFill="1" applyBorder="1" applyAlignment="1" applyProtection="1">
      <alignment horizontal="center"/>
    </xf>
    <xf numFmtId="0" fontId="10" fillId="53" borderId="67" xfId="62" applyFont="1" applyFill="1" applyBorder="1" applyAlignment="1" applyProtection="1">
      <alignment horizontal="center"/>
    </xf>
    <xf numFmtId="0" fontId="39" fillId="0" borderId="56" xfId="62" applyFill="1" applyBorder="1" applyAlignment="1" applyProtection="1">
      <alignment horizontal="center"/>
    </xf>
    <xf numFmtId="2" fontId="39" fillId="48" borderId="75" xfId="62" applyNumberFormat="1" applyFill="1" applyBorder="1" applyAlignment="1" applyProtection="1">
      <alignment horizontal="center"/>
    </xf>
    <xf numFmtId="2" fontId="39" fillId="48" borderId="25" xfId="62" applyNumberFormat="1" applyFill="1" applyBorder="1" applyAlignment="1" applyProtection="1">
      <alignment horizontal="center"/>
    </xf>
    <xf numFmtId="167" fontId="39" fillId="48" borderId="28" xfId="62" applyNumberFormat="1" applyFill="1" applyBorder="1" applyAlignment="1" applyProtection="1">
      <alignment horizontal="center"/>
    </xf>
    <xf numFmtId="0" fontId="39" fillId="0" borderId="25" xfId="62" applyBorder="1" applyProtection="1"/>
    <xf numFmtId="0" fontId="39" fillId="0" borderId="44" xfId="62" applyBorder="1" applyProtection="1"/>
    <xf numFmtId="0" fontId="1" fillId="0" borderId="40" xfId="62" applyFont="1" applyBorder="1" applyAlignment="1" applyProtection="1">
      <alignment horizontal="center"/>
    </xf>
    <xf numFmtId="0" fontId="1" fillId="0" borderId="43" xfId="0" applyFont="1" applyFill="1" applyBorder="1" applyAlignment="1" applyProtection="1">
      <alignment horizontal="center"/>
    </xf>
    <xf numFmtId="2" fontId="10" fillId="26" borderId="16" xfId="62" applyNumberFormat="1" applyFont="1" applyFill="1" applyBorder="1" applyAlignment="1" applyProtection="1">
      <alignment horizontal="center"/>
    </xf>
    <xf numFmtId="2" fontId="10" fillId="26" borderId="46" xfId="62" applyNumberFormat="1" applyFont="1" applyFill="1" applyBorder="1" applyAlignment="1" applyProtection="1">
      <alignment horizontal="center"/>
    </xf>
    <xf numFmtId="0" fontId="39" fillId="57" borderId="0" xfId="62" applyFill="1" applyProtection="1"/>
    <xf numFmtId="0" fontId="39" fillId="57" borderId="13" xfId="62" applyFill="1" applyBorder="1" applyProtection="1"/>
    <xf numFmtId="0" fontId="39" fillId="57" borderId="25" xfId="62" applyFill="1" applyBorder="1" applyProtection="1"/>
    <xf numFmtId="166" fontId="39" fillId="0" borderId="25" xfId="62" applyNumberFormat="1" applyBorder="1" applyProtection="1"/>
    <xf numFmtId="0" fontId="39" fillId="0" borderId="0" xfId="62" applyFill="1" applyProtection="1">
      <protection locked="0"/>
    </xf>
    <xf numFmtId="2" fontId="39" fillId="60" borderId="28" xfId="62" applyNumberFormat="1" applyFill="1" applyBorder="1" applyAlignment="1" applyProtection="1">
      <alignment horizontal="center"/>
      <protection locked="0"/>
    </xf>
    <xf numFmtId="0" fontId="0" fillId="35" borderId="36" xfId="0" applyFill="1" applyBorder="1" applyAlignment="1" applyProtection="1">
      <alignment horizontal="center"/>
      <protection locked="0"/>
    </xf>
    <xf numFmtId="0" fontId="1" fillId="0" borderId="0" xfId="62" applyFont="1" applyFill="1" applyBorder="1" applyAlignment="1" applyProtection="1">
      <alignment horizontal="left"/>
      <protection locked="0"/>
    </xf>
    <xf numFmtId="0" fontId="30" fillId="0" borderId="0" xfId="62" applyFont="1" applyFill="1" applyBorder="1" applyAlignment="1" applyProtection="1">
      <alignment horizontal="center"/>
      <protection locked="0"/>
    </xf>
    <xf numFmtId="167" fontId="10" fillId="0" borderId="0" xfId="62" applyNumberFormat="1" applyFon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</xf>
    <xf numFmtId="0" fontId="0" fillId="0" borderId="40" xfId="0" applyBorder="1" applyAlignment="1" applyProtection="1">
      <alignment horizontal="center"/>
    </xf>
    <xf numFmtId="0" fontId="0" fillId="0" borderId="13" xfId="0" applyBorder="1" applyProtection="1"/>
    <xf numFmtId="0" fontId="0" fillId="0" borderId="14" xfId="0" applyBorder="1" applyProtection="1"/>
    <xf numFmtId="0" fontId="0" fillId="0" borderId="25" xfId="0" applyBorder="1" applyProtection="1"/>
    <xf numFmtId="0" fontId="0" fillId="0" borderId="45" xfId="0" applyBorder="1" applyProtection="1"/>
    <xf numFmtId="0" fontId="0" fillId="0" borderId="32" xfId="0" applyBorder="1" applyProtection="1"/>
    <xf numFmtId="0" fontId="9" fillId="0" borderId="0" xfId="0" applyFont="1" applyProtection="1">
      <protection locked="0"/>
    </xf>
    <xf numFmtId="0" fontId="1" fillId="0" borderId="42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51" fillId="0" borderId="0" xfId="0" applyFont="1" applyBorder="1" applyAlignment="1" applyProtection="1">
      <alignment vertical="center"/>
      <protection locked="0"/>
    </xf>
    <xf numFmtId="0" fontId="11" fillId="0" borderId="20" xfId="0" applyFont="1" applyBorder="1" applyAlignment="1" applyProtection="1">
      <alignment horizontal="center"/>
      <protection locked="0"/>
    </xf>
    <xf numFmtId="0" fontId="11" fillId="0" borderId="54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152" fillId="0" borderId="0" xfId="0" applyFont="1" applyBorder="1" applyAlignment="1" applyProtection="1">
      <alignment vertical="center"/>
      <protection locked="0"/>
    </xf>
    <xf numFmtId="0" fontId="12" fillId="0" borderId="74" xfId="0" applyFont="1" applyBorder="1" applyAlignment="1" applyProtection="1">
      <alignment horizontal="center"/>
      <protection locked="0"/>
    </xf>
    <xf numFmtId="167" fontId="12" fillId="0" borderId="26" xfId="0" applyNumberFormat="1" applyFont="1" applyBorder="1" applyAlignment="1" applyProtection="1">
      <alignment horizontal="center"/>
      <protection locked="0"/>
    </xf>
    <xf numFmtId="167" fontId="12" fillId="0" borderId="81" xfId="0" applyNumberFormat="1" applyFont="1" applyBorder="1" applyAlignment="1" applyProtection="1">
      <alignment horizontal="center"/>
      <protection locked="0"/>
    </xf>
    <xf numFmtId="167" fontId="12" fillId="0" borderId="28" xfId="0" applyNumberFormat="1" applyFont="1" applyBorder="1" applyAlignment="1" applyProtection="1">
      <alignment horizontal="center"/>
      <protection locked="0"/>
    </xf>
    <xf numFmtId="0" fontId="12" fillId="0" borderId="67" xfId="0" applyFont="1" applyBorder="1" applyAlignment="1" applyProtection="1">
      <alignment horizontal="center"/>
      <protection locked="0"/>
    </xf>
    <xf numFmtId="167" fontId="12" fillId="0" borderId="19" xfId="0" applyNumberFormat="1" applyFont="1" applyBorder="1" applyAlignment="1" applyProtection="1">
      <alignment horizontal="center"/>
      <protection locked="0"/>
    </xf>
    <xf numFmtId="167" fontId="12" fillId="0" borderId="52" xfId="0" applyNumberFormat="1" applyFont="1" applyBorder="1" applyAlignment="1" applyProtection="1">
      <alignment horizontal="center"/>
      <protection locked="0"/>
    </xf>
    <xf numFmtId="167" fontId="12" fillId="0" borderId="15" xfId="0" applyNumberFormat="1" applyFont="1" applyBorder="1" applyAlignment="1" applyProtection="1">
      <alignment horizontal="center"/>
      <protection locked="0"/>
    </xf>
    <xf numFmtId="0" fontId="12" fillId="0" borderId="56" xfId="0" applyFont="1" applyBorder="1" applyAlignment="1" applyProtection="1">
      <alignment horizontal="center"/>
      <protection locked="0"/>
    </xf>
    <xf numFmtId="167" fontId="12" fillId="0" borderId="36" xfId="0" applyNumberFormat="1" applyFont="1" applyBorder="1" applyAlignment="1" applyProtection="1">
      <alignment horizontal="center"/>
      <protection locked="0"/>
    </xf>
    <xf numFmtId="167" fontId="12" fillId="0" borderId="57" xfId="0" applyNumberFormat="1" applyFont="1" applyBorder="1" applyAlignment="1" applyProtection="1">
      <alignment horizontal="center"/>
      <protection locked="0"/>
    </xf>
    <xf numFmtId="167" fontId="12" fillId="0" borderId="35" xfId="0" applyNumberFormat="1" applyFont="1" applyBorder="1" applyAlignment="1" applyProtection="1">
      <alignment horizontal="center"/>
      <protection locked="0"/>
    </xf>
    <xf numFmtId="0" fontId="12" fillId="0" borderId="47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11" fillId="0" borderId="14" xfId="0" applyFont="1" applyBorder="1" applyAlignment="1" applyProtection="1">
      <alignment horizontal="center"/>
      <protection locked="0"/>
    </xf>
    <xf numFmtId="0" fontId="12" fillId="0" borderId="14" xfId="0" applyFont="1" applyBorder="1" applyAlignment="1" applyProtection="1">
      <alignment horizontal="center"/>
      <protection locked="0"/>
    </xf>
    <xf numFmtId="0" fontId="11" fillId="0" borderId="14" xfId="0" applyFont="1" applyBorder="1" applyProtection="1">
      <protection locked="0"/>
    </xf>
    <xf numFmtId="0" fontId="12" fillId="60" borderId="14" xfId="0" applyFont="1" applyFill="1" applyBorder="1" applyProtection="1">
      <protection locked="0"/>
    </xf>
    <xf numFmtId="0" fontId="11" fillId="0" borderId="14" xfId="0" applyFont="1" applyBorder="1" applyProtection="1"/>
    <xf numFmtId="0" fontId="152" fillId="0" borderId="0" xfId="0" applyFont="1" applyFill="1" applyBorder="1" applyAlignment="1" applyProtection="1">
      <alignment vertical="center"/>
      <protection locked="0"/>
    </xf>
    <xf numFmtId="0" fontId="12" fillId="60" borderId="14" xfId="0" applyFont="1" applyFill="1" applyBorder="1" applyAlignment="1" applyProtection="1">
      <protection locked="0"/>
    </xf>
    <xf numFmtId="0" fontId="12" fillId="0" borderId="14" xfId="0" applyFont="1" applyBorder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0" fontId="30" fillId="0" borderId="0" xfId="0" applyFont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quotePrefix="1" applyFont="1" applyAlignment="1" applyProtection="1">
      <alignment horizontal="center"/>
      <protection locked="0"/>
    </xf>
    <xf numFmtId="0" fontId="12" fillId="0" borderId="0" xfId="0" quotePrefix="1" applyFont="1" applyFill="1" applyBorder="1" applyAlignment="1" applyProtection="1">
      <alignment horizontal="center"/>
      <protection locked="0"/>
    </xf>
    <xf numFmtId="0" fontId="12" fillId="0" borderId="0" xfId="0" applyFont="1" applyFill="1" applyBorder="1" applyProtection="1">
      <protection locked="0"/>
    </xf>
    <xf numFmtId="1" fontId="11" fillId="0" borderId="0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vertical="center"/>
      <protection locked="0"/>
    </xf>
    <xf numFmtId="0" fontId="32" fillId="0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10" fillId="0" borderId="78" xfId="62" applyFont="1" applyBorder="1" applyAlignment="1" applyProtection="1">
      <alignment horizontal="center"/>
    </xf>
    <xf numFmtId="0" fontId="10" fillId="0" borderId="76" xfId="62" applyFont="1" applyBorder="1" applyAlignment="1" applyProtection="1">
      <alignment horizontal="center"/>
    </xf>
    <xf numFmtId="0" fontId="10" fillId="0" borderId="77" xfId="62" applyFont="1" applyBorder="1" applyAlignment="1" applyProtection="1">
      <alignment horizontal="center"/>
    </xf>
    <xf numFmtId="0" fontId="0" fillId="0" borderId="0" xfId="0"/>
    <xf numFmtId="0" fontId="154" fillId="63" borderId="14" xfId="0" applyFont="1" applyFill="1" applyBorder="1" applyAlignment="1">
      <alignment horizontal="center"/>
    </xf>
    <xf numFmtId="0" fontId="155" fillId="63" borderId="14" xfId="0" applyFont="1" applyFill="1" applyBorder="1" applyAlignment="1">
      <alignment horizontal="center"/>
    </xf>
    <xf numFmtId="0" fontId="156" fillId="64" borderId="14" xfId="0" applyFont="1" applyFill="1" applyBorder="1"/>
    <xf numFmtId="0" fontId="156" fillId="0" borderId="14" xfId="0" applyFont="1" applyBorder="1"/>
    <xf numFmtId="176" fontId="0" fillId="0" borderId="61" xfId="0" applyNumberFormat="1" applyFill="1" applyBorder="1" applyAlignment="1" applyProtection="1">
      <alignment horizontal="center"/>
      <protection locked="0"/>
    </xf>
    <xf numFmtId="176" fontId="0" fillId="0" borderId="67" xfId="0" applyNumberFormat="1" applyFill="1" applyBorder="1" applyAlignment="1" applyProtection="1">
      <alignment horizontal="center"/>
      <protection locked="0"/>
    </xf>
    <xf numFmtId="0" fontId="11" fillId="0" borderId="47" xfId="0" applyFont="1" applyBorder="1" applyAlignment="1" applyProtection="1">
      <alignment horizontal="center"/>
      <protection locked="0"/>
    </xf>
    <xf numFmtId="0" fontId="32" fillId="0" borderId="49" xfId="0" applyFont="1" applyBorder="1" applyAlignment="1" applyProtection="1">
      <alignment horizontal="center"/>
      <protection locked="0"/>
    </xf>
    <xf numFmtId="0" fontId="32" fillId="0" borderId="50" xfId="0" applyFont="1" applyBorder="1" applyAlignment="1" applyProtection="1">
      <alignment horizontal="center"/>
      <protection locked="0"/>
    </xf>
    <xf numFmtId="0" fontId="0" fillId="0" borderId="0" xfId="0"/>
    <xf numFmtId="0" fontId="157" fillId="47" borderId="0" xfId="0" applyFont="1" applyFill="1" applyProtection="1">
      <protection locked="0"/>
    </xf>
    <xf numFmtId="1" fontId="11" fillId="0" borderId="14" xfId="0" applyNumberFormat="1" applyFont="1" applyFill="1" applyBorder="1" applyAlignment="1" applyProtection="1">
      <alignment horizontal="center"/>
      <protection locked="0"/>
    </xf>
    <xf numFmtId="0" fontId="11" fillId="0" borderId="14" xfId="62" applyFont="1" applyFill="1" applyBorder="1" applyAlignment="1" applyProtection="1">
      <alignment horizontal="center"/>
      <protection locked="0"/>
    </xf>
    <xf numFmtId="0" fontId="11" fillId="0" borderId="14" xfId="0" applyFont="1" applyFill="1" applyBorder="1" applyAlignment="1">
      <alignment horizontal="center"/>
    </xf>
    <xf numFmtId="0" fontId="0" fillId="0" borderId="0" xfId="0"/>
    <xf numFmtId="0" fontId="0" fillId="0" borderId="0" xfId="0" applyBorder="1" applyAlignment="1">
      <alignment horizontal="center"/>
    </xf>
    <xf numFmtId="0" fontId="9" fillId="65" borderId="204" xfId="0" applyFont="1" applyFill="1" applyBorder="1" applyAlignment="1">
      <alignment horizontal="center" vertical="center"/>
    </xf>
    <xf numFmtId="0" fontId="83" fillId="37" borderId="88" xfId="0" applyFont="1" applyFill="1" applyBorder="1" applyAlignment="1">
      <alignment horizontal="center" vertical="center"/>
    </xf>
    <xf numFmtId="0" fontId="9" fillId="66" borderId="204" xfId="0" applyFont="1" applyFill="1" applyBorder="1" applyAlignment="1">
      <alignment horizontal="center" vertical="center"/>
    </xf>
    <xf numFmtId="165" fontId="0" fillId="66" borderId="14" xfId="0" applyNumberFormat="1" applyFill="1" applyBorder="1" applyAlignment="1">
      <alignment horizontal="center"/>
    </xf>
    <xf numFmtId="0" fontId="9" fillId="66" borderId="21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left"/>
    </xf>
    <xf numFmtId="0" fontId="1" fillId="0" borderId="34" xfId="0" applyFont="1" applyFill="1" applyBorder="1" applyAlignment="1">
      <alignment horizontal="center"/>
    </xf>
    <xf numFmtId="0" fontId="159" fillId="67" borderId="180" xfId="83" applyFont="1" applyFill="1" applyBorder="1" applyAlignment="1">
      <alignment horizontal="center"/>
    </xf>
    <xf numFmtId="0" fontId="159" fillId="67" borderId="155" xfId="83" applyFont="1" applyFill="1" applyBorder="1" applyAlignment="1">
      <alignment horizontal="center"/>
    </xf>
    <xf numFmtId="0" fontId="160" fillId="67" borderId="155" xfId="83" applyFont="1" applyFill="1" applyBorder="1" applyAlignment="1">
      <alignment horizontal="center"/>
    </xf>
    <xf numFmtId="0" fontId="159" fillId="67" borderId="181" xfId="83" applyFont="1" applyFill="1" applyBorder="1" applyAlignment="1">
      <alignment horizontal="center"/>
    </xf>
    <xf numFmtId="0" fontId="160" fillId="0" borderId="0" xfId="83" applyFont="1" applyFill="1" applyBorder="1" applyAlignment="1">
      <alignment horizontal="center"/>
    </xf>
    <xf numFmtId="0" fontId="161" fillId="0" borderId="0" xfId="83" applyFont="1" applyAlignment="1">
      <alignment horizontal="center"/>
    </xf>
    <xf numFmtId="0" fontId="162" fillId="0" borderId="0" xfId="83" applyFont="1" applyAlignment="1">
      <alignment horizontal="center"/>
    </xf>
    <xf numFmtId="166" fontId="161" fillId="0" borderId="0" xfId="83" applyNumberFormat="1" applyFont="1" applyAlignment="1">
      <alignment horizontal="center"/>
    </xf>
    <xf numFmtId="0" fontId="163" fillId="0" borderId="0" xfId="83" applyFont="1" applyAlignment="1">
      <alignment horizontal="center"/>
    </xf>
    <xf numFmtId="0" fontId="161" fillId="0" borderId="0" xfId="83" applyNumberFormat="1" applyFont="1" applyAlignment="1">
      <alignment horizontal="center"/>
    </xf>
    <xf numFmtId="14" fontId="161" fillId="0" borderId="0" xfId="83" applyNumberFormat="1" applyFont="1" applyAlignment="1">
      <alignment horizontal="center"/>
    </xf>
    <xf numFmtId="170" fontId="161" fillId="0" borderId="0" xfId="83" applyNumberFormat="1" applyFont="1" applyBorder="1" applyAlignment="1">
      <alignment horizontal="center"/>
    </xf>
    <xf numFmtId="0" fontId="161" fillId="0" borderId="0" xfId="83" applyFont="1" applyBorder="1" applyAlignment="1">
      <alignment horizontal="center"/>
    </xf>
    <xf numFmtId="0" fontId="161" fillId="0" borderId="0" xfId="83" applyFont="1" applyFill="1" applyAlignment="1">
      <alignment horizontal="center"/>
    </xf>
    <xf numFmtId="0" fontId="158" fillId="0" borderId="0" xfId="83" applyAlignment="1">
      <alignment horizontal="center"/>
    </xf>
    <xf numFmtId="0" fontId="158" fillId="0" borderId="0" xfId="83" applyFont="1" applyAlignment="1">
      <alignment horizontal="center"/>
    </xf>
    <xf numFmtId="0" fontId="158" fillId="0" borderId="0" xfId="83" applyFont="1" applyFill="1" applyAlignment="1">
      <alignment horizontal="center"/>
    </xf>
    <xf numFmtId="0" fontId="161" fillId="0" borderId="39" xfId="83" applyFont="1" applyFill="1" applyBorder="1" applyAlignment="1">
      <alignment horizontal="center"/>
    </xf>
    <xf numFmtId="0" fontId="161" fillId="0" borderId="39" xfId="83" applyFont="1" applyFill="1" applyBorder="1" applyAlignment="1">
      <alignment horizontal="center" vertical="center"/>
    </xf>
    <xf numFmtId="0" fontId="164" fillId="0" borderId="39" xfId="83" applyNumberFormat="1" applyFont="1" applyFill="1" applyBorder="1" applyAlignment="1">
      <alignment horizontal="center" vertical="center" textRotation="90" wrapText="1"/>
    </xf>
    <xf numFmtId="0" fontId="161" fillId="0" borderId="39" xfId="83" applyFont="1" applyBorder="1" applyAlignment="1">
      <alignment horizontal="center"/>
    </xf>
    <xf numFmtId="0" fontId="165" fillId="0" borderId="39" xfId="82" applyFont="1" applyBorder="1" applyAlignment="1">
      <alignment wrapText="1"/>
    </xf>
    <xf numFmtId="0" fontId="11" fillId="0" borderId="205" xfId="83" applyFont="1" applyBorder="1" applyAlignment="1">
      <alignment horizontal="center" vertical="center"/>
    </xf>
    <xf numFmtId="0" fontId="36" fillId="0" borderId="149" xfId="83" applyFont="1" applyBorder="1" applyAlignment="1">
      <alignment horizontal="center" vertical="center"/>
    </xf>
    <xf numFmtId="0" fontId="166" fillId="0" borderId="149" xfId="83" applyFont="1" applyBorder="1" applyAlignment="1">
      <alignment horizontal="center" vertical="center"/>
    </xf>
    <xf numFmtId="0" fontId="11" fillId="0" borderId="182" xfId="83" applyFont="1" applyFill="1" applyBorder="1" applyAlignment="1">
      <alignment vertical="center"/>
    </xf>
    <xf numFmtId="0" fontId="11" fillId="0" borderId="150" xfId="83" applyFont="1" applyFill="1" applyBorder="1" applyAlignment="1">
      <alignment vertical="center"/>
    </xf>
    <xf numFmtId="0" fontId="157" fillId="0" borderId="150" xfId="83" applyFont="1" applyFill="1" applyBorder="1" applyAlignment="1">
      <alignment vertical="center"/>
    </xf>
    <xf numFmtId="0" fontId="157" fillId="0" borderId="206" xfId="83" applyFont="1" applyFill="1" applyBorder="1" applyAlignment="1">
      <alignment vertical="center"/>
    </xf>
    <xf numFmtId="0" fontId="167" fillId="0" borderId="85" xfId="83" applyFont="1" applyBorder="1" applyAlignment="1">
      <alignment horizontal="center"/>
    </xf>
    <xf numFmtId="0" fontId="168" fillId="0" borderId="85" xfId="83" applyFont="1" applyBorder="1" applyAlignment="1">
      <alignment horizontal="center"/>
    </xf>
    <xf numFmtId="0" fontId="168" fillId="0" borderId="85" xfId="83" applyFont="1" applyBorder="1" applyAlignment="1">
      <alignment horizontal="center" vertical="center"/>
    </xf>
    <xf numFmtId="0" fontId="168" fillId="0" borderId="211" xfId="83" applyFont="1" applyBorder="1" applyAlignment="1">
      <alignment horizontal="center"/>
    </xf>
    <xf numFmtId="0" fontId="168" fillId="0" borderId="212" xfId="83" applyFont="1" applyBorder="1" applyAlignment="1">
      <alignment horizontal="center"/>
    </xf>
    <xf numFmtId="166" fontId="168" fillId="0" borderId="213" xfId="83" applyNumberFormat="1" applyFont="1" applyBorder="1" applyAlignment="1">
      <alignment horizontal="center"/>
    </xf>
    <xf numFmtId="0" fontId="168" fillId="0" borderId="214" xfId="83" applyFont="1" applyBorder="1" applyAlignment="1">
      <alignment horizontal="center"/>
    </xf>
    <xf numFmtId="0" fontId="168" fillId="0" borderId="215" xfId="83" applyFont="1" applyBorder="1" applyAlignment="1">
      <alignment horizontal="center"/>
    </xf>
    <xf numFmtId="0" fontId="168" fillId="0" borderId="213" xfId="83" applyFont="1" applyBorder="1" applyAlignment="1">
      <alignment horizontal="center"/>
    </xf>
    <xf numFmtId="0" fontId="168" fillId="0" borderId="221" xfId="83" applyFont="1" applyBorder="1" applyAlignment="1">
      <alignment horizontal="center"/>
    </xf>
    <xf numFmtId="0" fontId="169" fillId="0" borderId="212" xfId="83" applyNumberFormat="1" applyFont="1" applyFill="1" applyBorder="1" applyAlignment="1">
      <alignment vertical="center" wrapText="1"/>
    </xf>
    <xf numFmtId="0" fontId="169" fillId="0" borderId="212" xfId="83" applyNumberFormat="1" applyFont="1" applyFill="1" applyBorder="1" applyAlignment="1">
      <alignment horizontal="center" vertical="center" wrapText="1"/>
    </xf>
    <xf numFmtId="0" fontId="164" fillId="0" borderId="212" xfId="83" applyNumberFormat="1" applyFont="1" applyFill="1" applyBorder="1" applyAlignment="1">
      <alignment horizontal="center" vertical="center" textRotation="90" wrapText="1"/>
    </xf>
    <xf numFmtId="0" fontId="164" fillId="0" borderId="231" xfId="83" applyNumberFormat="1" applyFont="1" applyFill="1" applyBorder="1" applyAlignment="1">
      <alignment horizontal="center" vertical="center" textRotation="90" wrapText="1"/>
    </xf>
    <xf numFmtId="0" fontId="164" fillId="0" borderId="38" xfId="83" applyNumberFormat="1" applyFont="1" applyFill="1" applyBorder="1" applyAlignment="1">
      <alignment horizontal="center" vertical="center" textRotation="90" wrapText="1"/>
    </xf>
    <xf numFmtId="0" fontId="167" fillId="0" borderId="47" xfId="83" applyFont="1" applyBorder="1" applyAlignment="1">
      <alignment horizontal="center"/>
    </xf>
    <xf numFmtId="0" fontId="168" fillId="0" borderId="47" xfId="83" applyFont="1" applyBorder="1" applyAlignment="1">
      <alignment horizontal="center"/>
    </xf>
    <xf numFmtId="0" fontId="168" fillId="0" borderId="238" xfId="83" applyFont="1" applyBorder="1" applyAlignment="1">
      <alignment horizontal="center"/>
    </xf>
    <xf numFmtId="0" fontId="168" fillId="0" borderId="239" xfId="83" applyFont="1" applyBorder="1" applyAlignment="1">
      <alignment horizontal="center"/>
    </xf>
    <xf numFmtId="166" fontId="168" fillId="0" borderId="240" xfId="83" applyNumberFormat="1" applyFont="1" applyBorder="1" applyAlignment="1">
      <alignment horizontal="center"/>
    </xf>
    <xf numFmtId="0" fontId="168" fillId="0" borderId="241" xfId="83" applyFont="1" applyBorder="1" applyAlignment="1">
      <alignment horizontal="center"/>
    </xf>
    <xf numFmtId="0" fontId="168" fillId="0" borderId="242" xfId="83" applyFont="1" applyBorder="1" applyAlignment="1">
      <alignment horizontal="center"/>
    </xf>
    <xf numFmtId="0" fontId="168" fillId="0" borderId="240" xfId="83" applyFont="1" applyBorder="1" applyAlignment="1">
      <alignment horizontal="center"/>
    </xf>
    <xf numFmtId="0" fontId="168" fillId="0" borderId="246" xfId="83" applyFont="1" applyBorder="1" applyAlignment="1">
      <alignment horizontal="center"/>
    </xf>
    <xf numFmtId="0" fontId="168" fillId="0" borderId="247" xfId="83" applyFont="1" applyBorder="1" applyAlignment="1">
      <alignment horizontal="center"/>
    </xf>
    <xf numFmtId="170" fontId="168" fillId="0" borderId="238" xfId="83" applyNumberFormat="1" applyFont="1" applyBorder="1" applyAlignment="1">
      <alignment horizontal="center"/>
    </xf>
    <xf numFmtId="170" fontId="168" fillId="0" borderId="239" xfId="83" applyNumberFormat="1" applyFont="1" applyBorder="1" applyAlignment="1">
      <alignment horizontal="center"/>
    </xf>
    <xf numFmtId="170" fontId="168" fillId="0" borderId="250" xfId="83" applyNumberFormat="1" applyFont="1" applyBorder="1" applyAlignment="1">
      <alignment horizontal="center"/>
    </xf>
    <xf numFmtId="0" fontId="169" fillId="0" borderId="252" xfId="82" applyFont="1" applyBorder="1" applyAlignment="1">
      <alignment horizontal="center" wrapText="1"/>
    </xf>
    <xf numFmtId="0" fontId="165" fillId="0" borderId="239" xfId="82" applyFont="1" applyBorder="1" applyAlignment="1">
      <alignment horizontal="center" textRotation="90" wrapText="1"/>
    </xf>
    <xf numFmtId="0" fontId="165" fillId="0" borderId="203" xfId="82" applyFont="1" applyBorder="1" applyAlignment="1">
      <alignment horizontal="center" textRotation="90" wrapText="1"/>
    </xf>
    <xf numFmtId="0" fontId="165" fillId="0" borderId="0" xfId="82" applyFont="1" applyBorder="1" applyAlignment="1">
      <alignment horizontal="center" textRotation="90" wrapText="1"/>
    </xf>
    <xf numFmtId="0" fontId="1" fillId="0" borderId="256" xfId="83" applyFont="1" applyBorder="1" applyAlignment="1">
      <alignment horizontal="center"/>
    </xf>
    <xf numFmtId="0" fontId="167" fillId="0" borderId="49" xfId="83" applyFont="1" applyBorder="1" applyAlignment="1">
      <alignment horizontal="center"/>
    </xf>
    <xf numFmtId="0" fontId="168" fillId="0" borderId="49" xfId="83" applyFont="1" applyBorder="1" applyAlignment="1">
      <alignment horizontal="center"/>
    </xf>
    <xf numFmtId="0" fontId="166" fillId="0" borderId="257" xfId="83" applyFont="1" applyBorder="1" applyAlignment="1">
      <alignment horizontal="center" vertical="center"/>
    </xf>
    <xf numFmtId="0" fontId="166" fillId="0" borderId="258" xfId="83" applyFont="1" applyBorder="1" applyAlignment="1">
      <alignment horizontal="center" vertical="center"/>
    </xf>
    <xf numFmtId="0" fontId="166" fillId="0" borderId="258" xfId="83" applyFont="1" applyBorder="1" applyAlignment="1">
      <alignment horizontal="center" vertical="center" wrapText="1"/>
    </xf>
    <xf numFmtId="0" fontId="168" fillId="0" borderId="258" xfId="83" applyFont="1" applyBorder="1" applyAlignment="1">
      <alignment horizontal="center"/>
    </xf>
    <xf numFmtId="0" fontId="166" fillId="0" borderId="258" xfId="83" applyFont="1" applyBorder="1" applyAlignment="1">
      <alignment horizontal="center" wrapText="1"/>
    </xf>
    <xf numFmtId="166" fontId="168" fillId="0" borderId="259" xfId="83" applyNumberFormat="1" applyFont="1" applyBorder="1" applyAlignment="1">
      <alignment horizontal="center"/>
    </xf>
    <xf numFmtId="0" fontId="168" fillId="0" borderId="260" xfId="83" applyFont="1" applyBorder="1" applyAlignment="1">
      <alignment horizontal="center"/>
    </xf>
    <xf numFmtId="0" fontId="168" fillId="0" borderId="261" xfId="83" applyFont="1" applyBorder="1" applyAlignment="1">
      <alignment horizontal="center"/>
    </xf>
    <xf numFmtId="0" fontId="168" fillId="0" borderId="259" xfId="83" applyFont="1" applyBorder="1" applyAlignment="1">
      <alignment horizontal="center"/>
    </xf>
    <xf numFmtId="0" fontId="168" fillId="0" borderId="264" xfId="83" applyFont="1" applyBorder="1" applyAlignment="1">
      <alignment horizontal="center"/>
    </xf>
    <xf numFmtId="0" fontId="168" fillId="0" borderId="265" xfId="83" applyFont="1" applyBorder="1" applyAlignment="1">
      <alignment horizontal="center"/>
    </xf>
    <xf numFmtId="170" fontId="168" fillId="0" borderId="257" xfId="83" applyNumberFormat="1" applyFont="1" applyBorder="1" applyAlignment="1">
      <alignment horizontal="center"/>
    </xf>
    <xf numFmtId="170" fontId="168" fillId="0" borderId="258" xfId="83" applyNumberFormat="1" applyFont="1" applyBorder="1" applyAlignment="1">
      <alignment horizontal="center"/>
    </xf>
    <xf numFmtId="170" fontId="168" fillId="0" borderId="266" xfId="83" applyNumberFormat="1" applyFont="1" applyBorder="1" applyAlignment="1">
      <alignment horizontal="center"/>
    </xf>
    <xf numFmtId="0" fontId="169" fillId="0" borderId="258" xfId="82" applyFont="1" applyBorder="1" applyAlignment="1">
      <alignment horizontal="center" wrapText="1"/>
    </xf>
    <xf numFmtId="0" fontId="165" fillId="0" borderId="258" xfId="82" applyFont="1" applyBorder="1" applyAlignment="1">
      <alignment horizontal="center" textRotation="90" wrapText="1"/>
    </xf>
    <xf numFmtId="0" fontId="165" fillId="0" borderId="270" xfId="82" applyFont="1" applyBorder="1" applyAlignment="1">
      <alignment horizontal="center" textRotation="90" wrapText="1"/>
    </xf>
    <xf numFmtId="0" fontId="165" fillId="0" borderId="50" xfId="82" applyFont="1" applyBorder="1" applyAlignment="1">
      <alignment horizontal="center" textRotation="90" wrapText="1"/>
    </xf>
    <xf numFmtId="0" fontId="11" fillId="0" borderId="237" xfId="83" applyFont="1" applyBorder="1" applyAlignment="1">
      <alignment horizontal="center" wrapText="1"/>
    </xf>
    <xf numFmtId="0" fontId="11" fillId="0" borderId="53" xfId="83" applyFont="1" applyBorder="1" applyAlignment="1">
      <alignment horizontal="center" vertical="center"/>
    </xf>
    <xf numFmtId="0" fontId="157" fillId="0" borderId="53" xfId="83" applyFont="1" applyBorder="1" applyAlignment="1">
      <alignment horizontal="left" vertical="center" indent="2"/>
    </xf>
    <xf numFmtId="0" fontId="1" fillId="0" borderId="53" xfId="83" applyFont="1" applyBorder="1" applyAlignment="1">
      <alignment horizontal="center"/>
    </xf>
    <xf numFmtId="0" fontId="165" fillId="0" borderId="47" xfId="83" applyFont="1" applyBorder="1" applyAlignment="1">
      <alignment horizontal="center"/>
    </xf>
    <xf numFmtId="0" fontId="165" fillId="0" borderId="238" xfId="83" applyFont="1" applyBorder="1" applyAlignment="1">
      <alignment horizontal="center"/>
    </xf>
    <xf numFmtId="0" fontId="165" fillId="0" borderId="239" xfId="83" applyFont="1" applyBorder="1" applyAlignment="1">
      <alignment horizontal="center"/>
    </xf>
    <xf numFmtId="166" fontId="165" fillId="0" borderId="238" xfId="83" applyNumberFormat="1" applyFont="1" applyBorder="1" applyAlignment="1">
      <alignment horizontal="center"/>
    </xf>
    <xf numFmtId="0" fontId="165" fillId="0" borderId="253" xfId="83" applyNumberFormat="1" applyFont="1" applyBorder="1" applyAlignment="1">
      <alignment horizontal="center"/>
    </xf>
    <xf numFmtId="0" fontId="165" fillId="0" borderId="0" xfId="83" applyFont="1" applyBorder="1" applyAlignment="1">
      <alignment horizontal="center"/>
    </xf>
    <xf numFmtId="0" fontId="165" fillId="0" borderId="173" xfId="83" applyFont="1" applyBorder="1" applyAlignment="1">
      <alignment horizontal="center"/>
    </xf>
    <xf numFmtId="0" fontId="165" fillId="0" borderId="54" xfId="83" applyFont="1" applyBorder="1" applyAlignment="1">
      <alignment horizontal="center"/>
    </xf>
    <xf numFmtId="0" fontId="165" fillId="0" borderId="272" xfId="83" applyFont="1" applyBorder="1" applyAlignment="1">
      <alignment horizontal="center"/>
    </xf>
    <xf numFmtId="0" fontId="165" fillId="0" borderId="55" xfId="83" applyFont="1" applyBorder="1" applyAlignment="1">
      <alignment horizontal="center"/>
    </xf>
    <xf numFmtId="4" fontId="165" fillId="0" borderId="238" xfId="83" applyNumberFormat="1" applyFont="1" applyBorder="1" applyAlignment="1">
      <alignment horizontal="center"/>
    </xf>
    <xf numFmtId="0" fontId="165" fillId="0" borderId="253" xfId="83" applyFont="1" applyBorder="1" applyAlignment="1">
      <alignment horizontal="center"/>
    </xf>
    <xf numFmtId="170" fontId="165" fillId="0" borderId="238" xfId="83" applyNumberFormat="1" applyFont="1" applyBorder="1" applyAlignment="1">
      <alignment horizontal="center"/>
    </xf>
    <xf numFmtId="170" fontId="165" fillId="0" borderId="239" xfId="83" applyNumberFormat="1" applyFont="1" applyBorder="1" applyAlignment="1">
      <alignment horizontal="center"/>
    </xf>
    <xf numFmtId="170" fontId="165" fillId="0" borderId="250" xfId="83" applyNumberFormat="1" applyFont="1" applyBorder="1" applyAlignment="1">
      <alignment horizontal="center"/>
    </xf>
    <xf numFmtId="0" fontId="165" fillId="0" borderId="273" xfId="83" applyFont="1" applyFill="1" applyBorder="1" applyAlignment="1">
      <alignment horizontal="center"/>
    </xf>
    <xf numFmtId="0" fontId="165" fillId="0" borderId="274" xfId="83" applyFont="1" applyFill="1" applyBorder="1" applyAlignment="1">
      <alignment horizontal="center"/>
    </xf>
    <xf numFmtId="0" fontId="165" fillId="0" borderId="274" xfId="83" applyFont="1" applyFill="1" applyBorder="1" applyAlignment="1">
      <alignment horizontal="center" vertical="center"/>
    </xf>
    <xf numFmtId="0" fontId="165" fillId="0" borderId="275" xfId="83" applyFont="1" applyFill="1" applyBorder="1" applyAlignment="1">
      <alignment horizontal="center"/>
    </xf>
    <xf numFmtId="0" fontId="165" fillId="0" borderId="203" xfId="83" applyFont="1" applyBorder="1" applyAlignment="1">
      <alignment horizontal="center"/>
    </xf>
    <xf numFmtId="0" fontId="165" fillId="0" borderId="239" xfId="83" applyFont="1" applyFill="1" applyBorder="1" applyAlignment="1">
      <alignment horizontal="center"/>
    </xf>
    <xf numFmtId="0" fontId="165" fillId="0" borderId="276" xfId="83" applyFont="1" applyBorder="1" applyAlignment="1">
      <alignment horizontal="center"/>
    </xf>
    <xf numFmtId="0" fontId="1" fillId="0" borderId="237" xfId="83" applyFont="1" applyBorder="1" applyAlignment="1">
      <alignment horizontal="center"/>
    </xf>
    <xf numFmtId="0" fontId="1" fillId="0" borderId="47" xfId="83" applyFont="1" applyBorder="1" applyAlignment="1">
      <alignment horizontal="left" vertical="center" indent="2"/>
    </xf>
    <xf numFmtId="0" fontId="165" fillId="0" borderId="47" xfId="83" applyFont="1" applyBorder="1" applyAlignment="1">
      <alignment horizontal="left" vertical="center" indent="2"/>
    </xf>
    <xf numFmtId="166" fontId="1" fillId="0" borderId="47" xfId="83" applyNumberFormat="1" applyFont="1" applyBorder="1" applyAlignment="1">
      <alignment horizontal="center"/>
    </xf>
    <xf numFmtId="166" fontId="165" fillId="0" borderId="47" xfId="83" applyNumberFormat="1" applyFont="1" applyBorder="1" applyAlignment="1">
      <alignment horizontal="center"/>
    </xf>
    <xf numFmtId="166" fontId="165" fillId="0" borderId="239" xfId="83" applyNumberFormat="1" applyFont="1" applyBorder="1" applyAlignment="1">
      <alignment horizontal="center"/>
    </xf>
    <xf numFmtId="1" fontId="165" fillId="0" borderId="239" xfId="83" applyNumberFormat="1" applyFont="1" applyBorder="1" applyAlignment="1">
      <alignment horizontal="center"/>
    </xf>
    <xf numFmtId="167" fontId="165" fillId="0" borderId="239" xfId="83" applyNumberFormat="1" applyFont="1" applyBorder="1" applyAlignment="1">
      <alignment horizontal="center"/>
    </xf>
    <xf numFmtId="1" fontId="165" fillId="0" borderId="0" xfId="84" applyNumberFormat="1" applyFont="1" applyBorder="1" applyAlignment="1">
      <alignment horizontal="center"/>
    </xf>
    <xf numFmtId="1" fontId="165" fillId="0" borderId="277" xfId="84" applyNumberFormat="1" applyFont="1" applyBorder="1" applyAlignment="1">
      <alignment horizontal="center"/>
    </xf>
    <xf numFmtId="1" fontId="165" fillId="0" borderId="278" xfId="84" applyNumberFormat="1" applyFont="1" applyBorder="1" applyAlignment="1">
      <alignment horizontal="center"/>
    </xf>
    <xf numFmtId="1" fontId="165" fillId="0" borderId="48" xfId="84" applyNumberFormat="1" applyFont="1" applyBorder="1" applyAlignment="1">
      <alignment horizontal="center"/>
    </xf>
    <xf numFmtId="0" fontId="165" fillId="0" borderId="0" xfId="84" applyNumberFormat="1" applyFont="1" applyBorder="1" applyAlignment="1">
      <alignment horizontal="center"/>
    </xf>
    <xf numFmtId="0" fontId="165" fillId="0" borderId="238" xfId="83" applyNumberFormat="1" applyFont="1" applyBorder="1" applyAlignment="1">
      <alignment horizontal="center"/>
    </xf>
    <xf numFmtId="0" fontId="165" fillId="0" borderId="239" xfId="83" applyNumberFormat="1" applyFont="1" applyBorder="1" applyAlignment="1">
      <alignment horizontal="center"/>
    </xf>
    <xf numFmtId="1" fontId="165" fillId="0" borderId="238" xfId="83" applyNumberFormat="1" applyFont="1" applyBorder="1" applyAlignment="1">
      <alignment horizontal="center"/>
    </xf>
    <xf numFmtId="177" fontId="165" fillId="0" borderId="238" xfId="83" applyNumberFormat="1" applyFont="1" applyBorder="1" applyAlignment="1">
      <alignment horizontal="center"/>
    </xf>
    <xf numFmtId="177" fontId="165" fillId="0" borderId="239" xfId="83" applyNumberFormat="1" applyFont="1" applyBorder="1" applyAlignment="1">
      <alignment horizontal="center"/>
    </xf>
    <xf numFmtId="177" fontId="165" fillId="0" borderId="250" xfId="83" applyNumberFormat="1" applyFont="1" applyBorder="1" applyAlignment="1">
      <alignment horizontal="center"/>
    </xf>
    <xf numFmtId="0" fontId="165" fillId="0" borderId="251" xfId="83" applyFont="1" applyFill="1" applyBorder="1" applyAlignment="1">
      <alignment horizontal="center"/>
    </xf>
    <xf numFmtId="1" fontId="165" fillId="0" borderId="239" xfId="83" applyNumberFormat="1" applyFont="1" applyFill="1" applyBorder="1" applyAlignment="1">
      <alignment horizontal="center"/>
    </xf>
    <xf numFmtId="0" fontId="165" fillId="0" borderId="253" xfId="83" applyFont="1" applyFill="1" applyBorder="1" applyAlignment="1">
      <alignment horizontal="center"/>
    </xf>
    <xf numFmtId="0" fontId="165" fillId="0" borderId="250" xfId="83" applyFont="1" applyBorder="1" applyAlignment="1">
      <alignment horizontal="center"/>
    </xf>
    <xf numFmtId="0" fontId="1" fillId="0" borderId="237" xfId="83" applyFont="1" applyFill="1" applyBorder="1" applyAlignment="1">
      <alignment horizontal="center"/>
    </xf>
    <xf numFmtId="0" fontId="1" fillId="0" borderId="47" xfId="83" applyFont="1" applyFill="1" applyBorder="1" applyAlignment="1">
      <alignment horizontal="left" vertical="center" indent="2"/>
    </xf>
    <xf numFmtId="0" fontId="165" fillId="0" borderId="47" xfId="83" applyFont="1" applyFill="1" applyBorder="1" applyAlignment="1">
      <alignment horizontal="left" vertical="center" indent="2"/>
    </xf>
    <xf numFmtId="166" fontId="165" fillId="0" borderId="238" xfId="83" applyNumberFormat="1" applyFont="1" applyFill="1" applyBorder="1" applyAlignment="1">
      <alignment horizontal="center"/>
    </xf>
    <xf numFmtId="166" fontId="165" fillId="0" borderId="239" xfId="83" applyNumberFormat="1" applyFont="1" applyFill="1" applyBorder="1" applyAlignment="1">
      <alignment horizontal="center"/>
    </xf>
    <xf numFmtId="166" fontId="165" fillId="0" borderId="238" xfId="84" applyNumberFormat="1" applyFont="1" applyFill="1" applyBorder="1" applyAlignment="1">
      <alignment horizontal="center"/>
    </xf>
    <xf numFmtId="0" fontId="165" fillId="0" borderId="0" xfId="83" applyFont="1" applyFill="1" applyBorder="1" applyAlignment="1">
      <alignment horizontal="center"/>
    </xf>
    <xf numFmtId="0" fontId="165" fillId="0" borderId="238" xfId="83" applyFont="1" applyFill="1" applyBorder="1" applyAlignment="1">
      <alignment horizontal="center"/>
    </xf>
    <xf numFmtId="0" fontId="165" fillId="0" borderId="203" xfId="83" applyFont="1" applyFill="1" applyBorder="1" applyAlignment="1">
      <alignment horizontal="center"/>
    </xf>
    <xf numFmtId="0" fontId="165" fillId="0" borderId="250" xfId="83" applyFont="1" applyFill="1" applyBorder="1" applyAlignment="1">
      <alignment horizontal="center"/>
    </xf>
    <xf numFmtId="166" fontId="165" fillId="0" borderId="238" xfId="84" applyNumberFormat="1" applyFont="1" applyBorder="1" applyAlignment="1">
      <alignment horizontal="center"/>
    </xf>
    <xf numFmtId="0" fontId="145" fillId="0" borderId="237" xfId="83" applyFont="1" applyBorder="1" applyAlignment="1">
      <alignment vertical="top" wrapText="1"/>
    </xf>
    <xf numFmtId="0" fontId="30" fillId="0" borderId="237" xfId="83" applyFont="1" applyBorder="1" applyAlignment="1">
      <alignment vertical="top" wrapText="1"/>
    </xf>
    <xf numFmtId="0" fontId="30" fillId="0" borderId="256" xfId="83" applyFont="1" applyBorder="1" applyAlignment="1">
      <alignment vertical="top" wrapText="1"/>
    </xf>
    <xf numFmtId="1" fontId="165" fillId="0" borderId="72" xfId="84" applyNumberFormat="1" applyFont="1" applyBorder="1" applyAlignment="1">
      <alignment horizontal="center"/>
    </xf>
    <xf numFmtId="0" fontId="165" fillId="0" borderId="202" xfId="83" applyFont="1" applyBorder="1" applyAlignment="1">
      <alignment horizontal="center"/>
    </xf>
    <xf numFmtId="0" fontId="165" fillId="0" borderId="48" xfId="83" applyFont="1" applyBorder="1" applyAlignment="1">
      <alignment horizontal="center"/>
    </xf>
    <xf numFmtId="0" fontId="11" fillId="0" borderId="279" xfId="83" applyFont="1" applyFill="1" applyBorder="1" applyAlignment="1">
      <alignment horizontal="center"/>
    </xf>
    <xf numFmtId="0" fontId="11" fillId="0" borderId="53" xfId="83" applyFont="1" applyFill="1" applyBorder="1" applyAlignment="1">
      <alignment horizontal="center" vertical="center"/>
    </xf>
    <xf numFmtId="0" fontId="157" fillId="0" borderId="53" xfId="83" applyFont="1" applyFill="1" applyBorder="1" applyAlignment="1">
      <alignment horizontal="left" vertical="center" indent="2"/>
    </xf>
    <xf numFmtId="166" fontId="1" fillId="0" borderId="53" xfId="83" applyNumberFormat="1" applyFont="1" applyFill="1" applyBorder="1" applyAlignment="1">
      <alignment horizontal="center"/>
    </xf>
    <xf numFmtId="166" fontId="165" fillId="0" borderId="53" xfId="83" applyNumberFormat="1" applyFont="1" applyFill="1" applyBorder="1" applyAlignment="1">
      <alignment horizontal="center"/>
    </xf>
    <xf numFmtId="166" fontId="165" fillId="0" borderId="280" xfId="83" applyNumberFormat="1" applyFont="1" applyFill="1" applyBorder="1" applyAlignment="1">
      <alignment horizontal="center"/>
    </xf>
    <xf numFmtId="166" fontId="165" fillId="0" borderId="274" xfId="83" applyNumberFormat="1" applyFont="1" applyFill="1" applyBorder="1" applyAlignment="1">
      <alignment horizontal="center"/>
    </xf>
    <xf numFmtId="1" fontId="165" fillId="0" borderId="274" xfId="83" applyNumberFormat="1" applyFont="1" applyFill="1" applyBorder="1" applyAlignment="1">
      <alignment horizontal="center"/>
    </xf>
    <xf numFmtId="167" fontId="165" fillId="0" borderId="274" xfId="83" applyNumberFormat="1" applyFont="1" applyBorder="1" applyAlignment="1">
      <alignment horizontal="center"/>
    </xf>
    <xf numFmtId="0" fontId="165" fillId="0" borderId="275" xfId="83" applyNumberFormat="1" applyFont="1" applyBorder="1" applyAlignment="1">
      <alignment horizontal="center"/>
    </xf>
    <xf numFmtId="1" fontId="165" fillId="0" borderId="54" xfId="84" applyNumberFormat="1" applyFont="1" applyBorder="1" applyAlignment="1">
      <alignment horizontal="center"/>
    </xf>
    <xf numFmtId="1" fontId="165" fillId="0" borderId="173" xfId="84" applyNumberFormat="1" applyFont="1" applyBorder="1" applyAlignment="1">
      <alignment horizontal="center"/>
    </xf>
    <xf numFmtId="1" fontId="165" fillId="0" borderId="272" xfId="84" applyNumberFormat="1" applyFont="1" applyBorder="1" applyAlignment="1">
      <alignment horizontal="center"/>
    </xf>
    <xf numFmtId="1" fontId="165" fillId="0" borderId="55" xfId="84" applyNumberFormat="1" applyFont="1" applyBorder="1" applyAlignment="1">
      <alignment horizontal="center"/>
    </xf>
    <xf numFmtId="0" fontId="165" fillId="0" borderId="280" xfId="83" applyNumberFormat="1" applyFont="1" applyBorder="1" applyAlignment="1">
      <alignment horizontal="center"/>
    </xf>
    <xf numFmtId="0" fontId="165" fillId="0" borderId="274" xfId="83" applyNumberFormat="1" applyFont="1" applyBorder="1" applyAlignment="1">
      <alignment horizontal="center"/>
    </xf>
    <xf numFmtId="1" fontId="165" fillId="0" borderId="280" xfId="83" applyNumberFormat="1" applyFont="1" applyBorder="1" applyAlignment="1">
      <alignment horizontal="center"/>
    </xf>
    <xf numFmtId="1" fontId="165" fillId="0" borderId="274" xfId="83" applyNumberFormat="1" applyFont="1" applyBorder="1" applyAlignment="1">
      <alignment horizontal="center"/>
    </xf>
    <xf numFmtId="177" fontId="165" fillId="0" borderId="280" xfId="83" applyNumberFormat="1" applyFont="1" applyBorder="1" applyAlignment="1">
      <alignment horizontal="center"/>
    </xf>
    <xf numFmtId="177" fontId="165" fillId="0" borderId="274" xfId="83" applyNumberFormat="1" applyFont="1" applyBorder="1" applyAlignment="1">
      <alignment horizontal="center"/>
    </xf>
    <xf numFmtId="177" fontId="165" fillId="0" borderId="276" xfId="83" applyNumberFormat="1" applyFont="1" applyBorder="1" applyAlignment="1">
      <alignment horizontal="center"/>
    </xf>
    <xf numFmtId="0" fontId="165" fillId="0" borderId="274" xfId="83" applyFont="1" applyBorder="1" applyAlignment="1">
      <alignment horizontal="center"/>
    </xf>
    <xf numFmtId="0" fontId="165" fillId="0" borderId="281" xfId="83" applyFont="1" applyBorder="1" applyAlignment="1">
      <alignment horizontal="center"/>
    </xf>
    <xf numFmtId="0" fontId="165" fillId="0" borderId="280" xfId="83" applyFont="1" applyFill="1" applyBorder="1" applyAlignment="1">
      <alignment horizontal="center"/>
    </xf>
    <xf numFmtId="0" fontId="165" fillId="0" borderId="276" xfId="83" applyFont="1" applyFill="1" applyBorder="1" applyAlignment="1">
      <alignment horizontal="center"/>
    </xf>
    <xf numFmtId="0" fontId="145" fillId="0" borderId="237" xfId="83" applyFont="1" applyBorder="1" applyAlignment="1">
      <alignment horizontal="center" vertical="top" wrapText="1"/>
    </xf>
    <xf numFmtId="0" fontId="11" fillId="0" borderId="279" xfId="83" applyFont="1" applyBorder="1" applyAlignment="1">
      <alignment horizontal="center" wrapText="1"/>
    </xf>
    <xf numFmtId="0" fontId="11" fillId="0" borderId="53" xfId="1" applyFont="1" applyFill="1" applyBorder="1" applyAlignment="1">
      <alignment horizontal="center" vertical="center"/>
    </xf>
    <xf numFmtId="0" fontId="10" fillId="0" borderId="53" xfId="1" applyFont="1" applyFill="1" applyBorder="1" applyAlignment="1">
      <alignment horizontal="left" vertical="center" indent="2"/>
    </xf>
    <xf numFmtId="166" fontId="10" fillId="0" borderId="53" xfId="1" applyNumberFormat="1" applyFont="1" applyFill="1" applyBorder="1" applyAlignment="1">
      <alignment horizontal="center"/>
    </xf>
    <xf numFmtId="166" fontId="10" fillId="0" borderId="280" xfId="1" applyNumberFormat="1" applyFont="1" applyFill="1" applyBorder="1" applyAlignment="1">
      <alignment horizontal="center"/>
    </xf>
    <xf numFmtId="166" fontId="10" fillId="0" borderId="274" xfId="1" applyNumberFormat="1" applyFont="1" applyFill="1" applyBorder="1" applyAlignment="1">
      <alignment horizontal="center"/>
    </xf>
    <xf numFmtId="1" fontId="10" fillId="0" borderId="274" xfId="1" applyNumberFormat="1" applyFont="1" applyFill="1" applyBorder="1" applyAlignment="1">
      <alignment horizontal="center"/>
    </xf>
    <xf numFmtId="1" fontId="10" fillId="0" borderId="54" xfId="1" applyNumberFormat="1" applyFont="1" applyBorder="1" applyAlignment="1">
      <alignment horizontal="center"/>
    </xf>
    <xf numFmtId="177" fontId="10" fillId="0" borderId="280" xfId="1" applyNumberFormat="1" applyFont="1" applyBorder="1" applyAlignment="1">
      <alignment horizontal="center"/>
    </xf>
    <xf numFmtId="177" fontId="10" fillId="0" borderId="274" xfId="1" applyNumberFormat="1" applyFont="1" applyBorder="1" applyAlignment="1">
      <alignment horizontal="center"/>
    </xf>
    <xf numFmtId="177" fontId="10" fillId="0" borderId="276" xfId="1" applyNumberFormat="1" applyFont="1" applyBorder="1" applyAlignment="1">
      <alignment horizontal="center"/>
    </xf>
    <xf numFmtId="0" fontId="10" fillId="0" borderId="281" xfId="1" applyFont="1" applyBorder="1" applyAlignment="1">
      <alignment horizontal="center"/>
    </xf>
    <xf numFmtId="0" fontId="10" fillId="0" borderId="274" xfId="1" applyFont="1" applyBorder="1" applyAlignment="1">
      <alignment horizontal="center"/>
    </xf>
    <xf numFmtId="0" fontId="10" fillId="0" borderId="274" xfId="1" applyFont="1" applyFill="1" applyBorder="1" applyAlignment="1">
      <alignment horizontal="center"/>
    </xf>
    <xf numFmtId="0" fontId="10" fillId="0" borderId="282" xfId="1" applyFont="1" applyBorder="1" applyAlignment="1">
      <alignment horizontal="center"/>
    </xf>
    <xf numFmtId="0" fontId="10" fillId="0" borderId="54" xfId="1" applyFont="1" applyBorder="1" applyAlignment="1">
      <alignment horizontal="center"/>
    </xf>
    <xf numFmtId="0" fontId="10" fillId="0" borderId="280" xfId="1" applyFont="1" applyFill="1" applyBorder="1" applyAlignment="1">
      <alignment horizontal="center"/>
    </xf>
    <xf numFmtId="0" fontId="10" fillId="0" borderId="276" xfId="1" applyFont="1" applyFill="1" applyBorder="1" applyAlignment="1">
      <alignment horizontal="center"/>
    </xf>
    <xf numFmtId="0" fontId="165" fillId="0" borderId="72" xfId="84" applyNumberFormat="1" applyFont="1" applyBorder="1" applyAlignment="1">
      <alignment horizontal="center"/>
    </xf>
    <xf numFmtId="0" fontId="165" fillId="0" borderId="282" xfId="83" applyFont="1" applyBorder="1" applyAlignment="1">
      <alignment horizontal="center"/>
    </xf>
    <xf numFmtId="0" fontId="11" fillId="0" borderId="279" xfId="83" applyFont="1" applyFill="1" applyBorder="1" applyAlignment="1">
      <alignment horizontal="center" vertical="center"/>
    </xf>
    <xf numFmtId="0" fontId="165" fillId="0" borderId="281" xfId="83" applyFont="1" applyFill="1" applyBorder="1" applyAlignment="1">
      <alignment horizontal="center"/>
    </xf>
    <xf numFmtId="0" fontId="11" fillId="0" borderId="279" xfId="83" applyFont="1" applyFill="1" applyBorder="1" applyAlignment="1">
      <alignment horizontal="center" vertical="center" wrapText="1"/>
    </xf>
    <xf numFmtId="0" fontId="11" fillId="57" borderId="53" xfId="83" applyFont="1" applyFill="1" applyBorder="1" applyAlignment="1">
      <alignment horizontal="center" vertical="center"/>
    </xf>
    <xf numFmtId="2" fontId="1" fillId="0" borderId="47" xfId="83" applyNumberFormat="1" applyFont="1" applyBorder="1" applyAlignment="1">
      <alignment horizontal="left" vertical="center" indent="2"/>
    </xf>
    <xf numFmtId="2" fontId="165" fillId="0" borderId="47" xfId="83" applyNumberFormat="1" applyFont="1" applyBorder="1" applyAlignment="1">
      <alignment horizontal="left" vertical="center" indent="2"/>
    </xf>
    <xf numFmtId="1" fontId="165" fillId="0" borderId="202" xfId="83" applyNumberFormat="1" applyFont="1" applyBorder="1" applyAlignment="1">
      <alignment horizontal="center"/>
    </xf>
    <xf numFmtId="1" fontId="165" fillId="0" borderId="0" xfId="83" applyNumberFormat="1" applyFont="1" applyBorder="1" applyAlignment="1">
      <alignment horizontal="center"/>
    </xf>
    <xf numFmtId="1" fontId="165" fillId="0" borderId="250" xfId="83" applyNumberFormat="1" applyFont="1" applyBorder="1" applyAlignment="1">
      <alignment horizontal="center"/>
    </xf>
    <xf numFmtId="0" fontId="165" fillId="0" borderId="202" xfId="83" applyFont="1" applyFill="1" applyBorder="1" applyAlignment="1">
      <alignment horizontal="center"/>
    </xf>
    <xf numFmtId="0" fontId="1" fillId="0" borderId="47" xfId="83" applyFont="1" applyFill="1" applyBorder="1" applyAlignment="1">
      <alignment horizontal="center" vertical="center"/>
    </xf>
    <xf numFmtId="166" fontId="1" fillId="0" borderId="47" xfId="83" applyNumberFormat="1" applyFont="1" applyFill="1" applyBorder="1" applyAlignment="1">
      <alignment horizontal="center"/>
    </xf>
    <xf numFmtId="166" fontId="165" fillId="0" borderId="202" xfId="83" applyNumberFormat="1" applyFont="1" applyFill="1" applyBorder="1" applyAlignment="1">
      <alignment horizontal="center"/>
    </xf>
    <xf numFmtId="0" fontId="1" fillId="0" borderId="283" xfId="83" applyFont="1" applyFill="1" applyBorder="1" applyAlignment="1">
      <alignment horizontal="center" vertical="center"/>
    </xf>
    <xf numFmtId="166" fontId="1" fillId="0" borderId="283" xfId="83" applyNumberFormat="1" applyFont="1" applyFill="1" applyBorder="1" applyAlignment="1">
      <alignment horizontal="center"/>
    </xf>
    <xf numFmtId="0" fontId="1" fillId="0" borderId="283" xfId="83" applyFont="1" applyFill="1" applyBorder="1" applyAlignment="1">
      <alignment horizontal="left" vertical="center" indent="2"/>
    </xf>
    <xf numFmtId="166" fontId="1" fillId="0" borderId="283" xfId="83" applyNumberFormat="1" applyFont="1" applyBorder="1" applyAlignment="1">
      <alignment horizontal="center"/>
    </xf>
    <xf numFmtId="166" fontId="165" fillId="0" borderId="238" xfId="83" applyNumberFormat="1" applyFont="1" applyFill="1" applyBorder="1" applyAlignment="1" applyProtection="1">
      <alignment horizontal="center"/>
      <protection locked="0"/>
    </xf>
    <xf numFmtId="166" fontId="165" fillId="0" borderId="239" xfId="83" applyNumberFormat="1" applyFont="1" applyFill="1" applyBorder="1" applyAlignment="1" applyProtection="1">
      <alignment horizontal="center"/>
      <protection locked="0"/>
    </xf>
    <xf numFmtId="0" fontId="1" fillId="0" borderId="283" xfId="83" applyFont="1" applyFill="1" applyBorder="1" applyAlignment="1">
      <alignment horizontal="center"/>
    </xf>
    <xf numFmtId="0" fontId="1" fillId="0" borderId="283" xfId="83" applyFont="1" applyBorder="1" applyAlignment="1">
      <alignment horizontal="center" vertical="center"/>
    </xf>
    <xf numFmtId="0" fontId="1" fillId="0" borderId="283" xfId="83" applyFont="1" applyBorder="1" applyAlignment="1">
      <alignment horizontal="center"/>
    </xf>
    <xf numFmtId="0" fontId="1" fillId="0" borderId="47" xfId="83" applyFont="1" applyBorder="1" applyAlignment="1">
      <alignment horizontal="center" vertical="center"/>
    </xf>
    <xf numFmtId="0" fontId="1" fillId="0" borderId="47" xfId="83" applyFont="1" applyBorder="1" applyAlignment="1">
      <alignment horizontal="center"/>
    </xf>
    <xf numFmtId="166" fontId="1" fillId="0" borderId="53" xfId="83" applyNumberFormat="1" applyFont="1" applyBorder="1" applyAlignment="1">
      <alignment horizontal="center"/>
    </xf>
    <xf numFmtId="166" fontId="165" fillId="0" borderId="53" xfId="83" applyNumberFormat="1" applyFont="1" applyBorder="1" applyAlignment="1">
      <alignment horizontal="center"/>
    </xf>
    <xf numFmtId="0" fontId="11" fillId="0" borderId="284" xfId="83" applyFont="1" applyFill="1" applyBorder="1" applyAlignment="1">
      <alignment horizontal="center" vertical="center"/>
    </xf>
    <xf numFmtId="166" fontId="157" fillId="0" borderId="284" xfId="83" applyNumberFormat="1" applyFont="1" applyFill="1" applyBorder="1" applyAlignment="1">
      <alignment horizontal="left" vertical="center" indent="1"/>
    </xf>
    <xf numFmtId="0" fontId="11" fillId="0" borderId="284" xfId="83" applyFont="1" applyFill="1" applyBorder="1" applyAlignment="1">
      <alignment horizontal="center"/>
    </xf>
    <xf numFmtId="166" fontId="157" fillId="0" borderId="53" xfId="83" applyNumberFormat="1" applyFont="1" applyFill="1" applyBorder="1" applyAlignment="1">
      <alignment horizontal="center"/>
    </xf>
    <xf numFmtId="2" fontId="1" fillId="0" borderId="283" xfId="83" applyNumberFormat="1" applyFont="1" applyBorder="1" applyAlignment="1">
      <alignment horizontal="left" vertical="center" indent="1"/>
    </xf>
    <xf numFmtId="1" fontId="165" fillId="0" borderId="283" xfId="83" applyNumberFormat="1" applyFont="1" applyBorder="1" applyAlignment="1">
      <alignment horizontal="left" vertical="center" indent="1"/>
    </xf>
    <xf numFmtId="0" fontId="1" fillId="0" borderId="283" xfId="83" applyFont="1" applyBorder="1" applyAlignment="1">
      <alignment horizontal="left" vertical="center" indent="1"/>
    </xf>
    <xf numFmtId="0" fontId="1" fillId="0" borderId="283" xfId="83" applyFont="1" applyFill="1" applyBorder="1" applyAlignment="1">
      <alignment horizontal="left" vertical="center" indent="1"/>
    </xf>
    <xf numFmtId="1" fontId="165" fillId="0" borderId="283" xfId="83" applyNumberFormat="1" applyFont="1" applyFill="1" applyBorder="1" applyAlignment="1">
      <alignment horizontal="left" vertical="center" indent="1"/>
    </xf>
    <xf numFmtId="0" fontId="165" fillId="0" borderId="47" xfId="83" applyFont="1" applyFill="1" applyBorder="1" applyAlignment="1">
      <alignment horizontal="center"/>
    </xf>
    <xf numFmtId="1" fontId="165" fillId="0" borderId="238" xfId="83" applyNumberFormat="1" applyFont="1" applyFill="1" applyBorder="1" applyAlignment="1">
      <alignment horizontal="center"/>
    </xf>
    <xf numFmtId="1" fontId="165" fillId="0" borderId="283" xfId="83" applyNumberFormat="1" applyFont="1" applyFill="1" applyBorder="1" applyAlignment="1">
      <alignment horizontal="left" vertical="center" indent="2"/>
    </xf>
    <xf numFmtId="0" fontId="1" fillId="0" borderId="283" xfId="83" applyNumberFormat="1" applyFont="1" applyFill="1" applyBorder="1" applyAlignment="1">
      <alignment horizontal="left" vertical="center" indent="1"/>
    </xf>
    <xf numFmtId="1" fontId="165" fillId="0" borderId="238" xfId="83" applyNumberFormat="1" applyFont="1" applyFill="1" applyBorder="1" applyAlignment="1" applyProtection="1">
      <alignment horizontal="center"/>
      <protection locked="0"/>
    </xf>
    <xf numFmtId="1" fontId="165" fillId="0" borderId="239" xfId="83" applyNumberFormat="1" applyFont="1" applyFill="1" applyBorder="1" applyAlignment="1" applyProtection="1">
      <alignment horizontal="center"/>
      <protection locked="0"/>
    </xf>
    <xf numFmtId="166" fontId="165" fillId="0" borderId="283" xfId="83" applyNumberFormat="1" applyFont="1" applyBorder="1" applyAlignment="1">
      <alignment horizontal="left" vertical="center" indent="1"/>
    </xf>
    <xf numFmtId="1" fontId="165" fillId="0" borderId="47" xfId="83" applyNumberFormat="1" applyFont="1" applyBorder="1" applyAlignment="1">
      <alignment horizontal="left" vertical="center" indent="1"/>
    </xf>
    <xf numFmtId="166" fontId="165" fillId="0" borderId="47" xfId="83" applyNumberFormat="1" applyFont="1" applyBorder="1" applyAlignment="1">
      <alignment horizontal="left" vertical="center" indent="1"/>
    </xf>
    <xf numFmtId="0" fontId="41" fillId="0" borderId="237" xfId="83" applyFont="1" applyBorder="1" applyAlignment="1">
      <alignment vertical="top" wrapText="1"/>
    </xf>
    <xf numFmtId="0" fontId="10" fillId="0" borderId="279" xfId="83" applyFont="1" applyBorder="1" applyAlignment="1">
      <alignment horizontal="center" vertical="center" wrapText="1"/>
    </xf>
    <xf numFmtId="0" fontId="11" fillId="0" borderId="284" xfId="83" applyFont="1" applyBorder="1" applyAlignment="1">
      <alignment horizontal="center" vertical="center"/>
    </xf>
    <xf numFmtId="166" fontId="157" fillId="0" borderId="284" xfId="83" applyNumberFormat="1" applyFont="1" applyBorder="1" applyAlignment="1">
      <alignment horizontal="left" vertical="center" indent="2"/>
    </xf>
    <xf numFmtId="0" fontId="11" fillId="0" borderId="284" xfId="83" applyFont="1" applyBorder="1" applyAlignment="1">
      <alignment horizontal="center"/>
    </xf>
    <xf numFmtId="0" fontId="157" fillId="0" borderId="53" xfId="83" applyFont="1" applyBorder="1" applyAlignment="1">
      <alignment horizontal="center"/>
    </xf>
    <xf numFmtId="166" fontId="165" fillId="0" borderId="274" xfId="83" applyNumberFormat="1" applyFont="1" applyBorder="1" applyAlignment="1">
      <alignment horizontal="center"/>
    </xf>
    <xf numFmtId="166" fontId="165" fillId="0" borderId="280" xfId="83" applyNumberFormat="1" applyFont="1" applyBorder="1" applyAlignment="1">
      <alignment horizontal="center"/>
    </xf>
    <xf numFmtId="0" fontId="165" fillId="0" borderId="280" xfId="83" applyFont="1" applyBorder="1" applyAlignment="1">
      <alignment horizontal="center"/>
    </xf>
    <xf numFmtId="0" fontId="30" fillId="0" borderId="237" xfId="83" applyNumberFormat="1" applyFont="1" applyBorder="1" applyAlignment="1">
      <alignment vertical="top" wrapText="1"/>
    </xf>
    <xf numFmtId="0" fontId="1" fillId="0" borderId="283" xfId="83" applyFont="1" applyBorder="1" applyAlignment="1">
      <alignment horizontal="left" vertical="center" indent="2"/>
    </xf>
    <xf numFmtId="1" fontId="165" fillId="0" borderId="283" xfId="83" applyNumberFormat="1" applyFont="1" applyBorder="1" applyAlignment="1">
      <alignment horizontal="left" vertical="center" indent="2"/>
    </xf>
    <xf numFmtId="166" fontId="165" fillId="0" borderId="283" xfId="83" applyNumberFormat="1" applyFont="1" applyBorder="1" applyAlignment="1">
      <alignment horizontal="left" vertical="center" indent="2"/>
    </xf>
    <xf numFmtId="0" fontId="1" fillId="0" borderId="285" xfId="83" applyFont="1" applyBorder="1" applyAlignment="1">
      <alignment horizontal="center"/>
    </xf>
    <xf numFmtId="0" fontId="1" fillId="0" borderId="286" xfId="83" applyFont="1" applyBorder="1" applyAlignment="1">
      <alignment horizontal="left" vertical="center" indent="2"/>
    </xf>
    <xf numFmtId="166" fontId="165" fillId="0" borderId="286" xfId="83" applyNumberFormat="1" applyFont="1" applyBorder="1" applyAlignment="1">
      <alignment horizontal="left" vertical="center" indent="2"/>
    </xf>
    <xf numFmtId="0" fontId="1" fillId="0" borderId="286" xfId="83" applyFont="1" applyBorder="1" applyAlignment="1">
      <alignment horizontal="center"/>
    </xf>
    <xf numFmtId="1" fontId="165" fillId="0" borderId="287" xfId="83" applyNumberFormat="1" applyFont="1" applyBorder="1" applyAlignment="1">
      <alignment horizontal="center"/>
    </xf>
    <xf numFmtId="1" fontId="165" fillId="0" borderId="288" xfId="83" applyNumberFormat="1" applyFont="1" applyBorder="1" applyAlignment="1">
      <alignment horizontal="center"/>
    </xf>
    <xf numFmtId="166" fontId="165" fillId="0" borderId="288" xfId="83" applyNumberFormat="1" applyFont="1" applyBorder="1" applyAlignment="1">
      <alignment horizontal="center"/>
    </xf>
    <xf numFmtId="166" fontId="165" fillId="0" borderId="287" xfId="83" applyNumberFormat="1" applyFont="1" applyBorder="1" applyAlignment="1">
      <alignment horizontal="center"/>
    </xf>
    <xf numFmtId="167" fontId="165" fillId="0" borderId="288" xfId="83" applyNumberFormat="1" applyFont="1" applyBorder="1" applyAlignment="1">
      <alignment horizontal="center"/>
    </xf>
    <xf numFmtId="0" fontId="165" fillId="0" borderId="289" xfId="83" applyNumberFormat="1" applyFont="1" applyBorder="1" applyAlignment="1">
      <alignment horizontal="center"/>
    </xf>
    <xf numFmtId="1" fontId="165" fillId="0" borderId="39" xfId="84" applyNumberFormat="1" applyFont="1" applyBorder="1" applyAlignment="1">
      <alignment horizontal="center"/>
    </xf>
    <xf numFmtId="1" fontId="165" fillId="0" borderId="290" xfId="84" applyNumberFormat="1" applyFont="1" applyBorder="1" applyAlignment="1">
      <alignment horizontal="center"/>
    </xf>
    <xf numFmtId="1" fontId="165" fillId="0" borderId="291" xfId="84" applyNumberFormat="1" applyFont="1" applyBorder="1" applyAlignment="1">
      <alignment horizontal="center"/>
    </xf>
    <xf numFmtId="1" fontId="165" fillId="0" borderId="60" xfId="84" applyNumberFormat="1" applyFont="1" applyBorder="1" applyAlignment="1">
      <alignment horizontal="center"/>
    </xf>
    <xf numFmtId="1" fontId="165" fillId="0" borderId="292" xfId="84" applyNumberFormat="1" applyFont="1" applyBorder="1" applyAlignment="1">
      <alignment horizontal="center"/>
    </xf>
    <xf numFmtId="0" fontId="165" fillId="0" borderId="287" xfId="83" applyNumberFormat="1" applyFont="1" applyBorder="1" applyAlignment="1">
      <alignment horizontal="center"/>
    </xf>
    <xf numFmtId="0" fontId="165" fillId="0" borderId="288" xfId="83" applyNumberFormat="1" applyFont="1" applyBorder="1" applyAlignment="1">
      <alignment horizontal="center"/>
    </xf>
    <xf numFmtId="177" fontId="165" fillId="0" borderId="287" xfId="83" applyNumberFormat="1" applyFont="1" applyBorder="1" applyAlignment="1">
      <alignment horizontal="center"/>
    </xf>
    <xf numFmtId="177" fontId="165" fillId="0" borderId="288" xfId="83" applyNumberFormat="1" applyFont="1" applyBorder="1" applyAlignment="1">
      <alignment horizontal="center"/>
    </xf>
    <xf numFmtId="177" fontId="165" fillId="0" borderId="293" xfId="83" applyNumberFormat="1" applyFont="1" applyBorder="1" applyAlignment="1">
      <alignment horizontal="center"/>
    </xf>
    <xf numFmtId="0" fontId="165" fillId="0" borderId="294" xfId="83" applyFont="1" applyFill="1" applyBorder="1" applyAlignment="1">
      <alignment horizontal="center"/>
    </xf>
    <xf numFmtId="0" fontId="165" fillId="0" borderId="288" xfId="83" applyFont="1" applyFill="1" applyBorder="1" applyAlignment="1">
      <alignment horizontal="center"/>
    </xf>
    <xf numFmtId="0" fontId="165" fillId="0" borderId="288" xfId="83" applyFont="1" applyBorder="1" applyAlignment="1">
      <alignment horizontal="center"/>
    </xf>
    <xf numFmtId="1" fontId="165" fillId="0" borderId="288" xfId="83" applyNumberFormat="1" applyFont="1" applyFill="1" applyBorder="1" applyAlignment="1">
      <alignment horizontal="center"/>
    </xf>
    <xf numFmtId="0" fontId="165" fillId="0" borderId="289" xfId="83" applyFont="1" applyFill="1" applyBorder="1" applyAlignment="1">
      <alignment horizontal="center"/>
    </xf>
    <xf numFmtId="0" fontId="165" fillId="0" borderId="287" xfId="83" applyFont="1" applyBorder="1" applyAlignment="1">
      <alignment horizontal="center"/>
    </xf>
    <xf numFmtId="0" fontId="165" fillId="0" borderId="295" xfId="83" applyFont="1" applyBorder="1" applyAlignment="1">
      <alignment horizontal="center"/>
    </xf>
    <xf numFmtId="0" fontId="165" fillId="0" borderId="60" xfId="83" applyFont="1" applyBorder="1" applyAlignment="1">
      <alignment horizontal="center"/>
    </xf>
    <xf numFmtId="0" fontId="165" fillId="0" borderId="293" xfId="83" applyFont="1" applyBorder="1" applyAlignment="1">
      <alignment horizontal="center"/>
    </xf>
    <xf numFmtId="0" fontId="159" fillId="0" borderId="182" xfId="83" applyFont="1" applyBorder="1" applyAlignment="1">
      <alignment horizontal="center"/>
    </xf>
    <xf numFmtId="0" fontId="159" fillId="0" borderId="149" xfId="83" applyFont="1" applyBorder="1" applyAlignment="1">
      <alignment horizontal="center" vertical="center"/>
    </xf>
    <xf numFmtId="0" fontId="160" fillId="0" borderId="149" xfId="83" applyFont="1" applyBorder="1" applyAlignment="1"/>
    <xf numFmtId="0" fontId="160" fillId="0" borderId="150" xfId="83" applyFont="1" applyBorder="1" applyAlignment="1"/>
    <xf numFmtId="0" fontId="160" fillId="0" borderId="206" xfId="83" applyFont="1" applyBorder="1" applyAlignment="1"/>
    <xf numFmtId="0" fontId="160" fillId="0" borderId="149" xfId="83" applyFont="1" applyBorder="1" applyAlignment="1">
      <alignment horizontal="center"/>
    </xf>
    <xf numFmtId="0" fontId="160" fillId="0" borderId="183" xfId="83" applyFont="1" applyBorder="1" applyAlignment="1">
      <alignment horizontal="center"/>
    </xf>
    <xf numFmtId="0" fontId="158" fillId="0" borderId="296" xfId="83" applyFont="1" applyBorder="1" applyAlignment="1">
      <alignment horizontal="center"/>
    </xf>
    <xf numFmtId="0" fontId="158" fillId="0" borderId="85" xfId="83" applyFont="1" applyBorder="1" applyAlignment="1"/>
    <xf numFmtId="0" fontId="161" fillId="0" borderId="72" xfId="83" applyFont="1" applyBorder="1" applyAlignment="1">
      <alignment horizontal="center"/>
    </xf>
    <xf numFmtId="0" fontId="161" fillId="0" borderId="211" xfId="83" applyFont="1" applyBorder="1" applyAlignment="1">
      <alignment horizontal="center"/>
    </xf>
    <xf numFmtId="0" fontId="161" fillId="0" borderId="212" xfId="83" applyFont="1" applyBorder="1" applyAlignment="1">
      <alignment horizontal="center"/>
    </xf>
    <xf numFmtId="0" fontId="161" fillId="0" borderId="213" xfId="83" applyFont="1" applyBorder="1" applyAlignment="1">
      <alignment horizontal="center"/>
    </xf>
    <xf numFmtId="0" fontId="161" fillId="0" borderId="215" xfId="83" applyFont="1" applyBorder="1" applyAlignment="1">
      <alignment horizontal="center"/>
    </xf>
    <xf numFmtId="0" fontId="161" fillId="0" borderId="222" xfId="83" applyFont="1" applyBorder="1" applyAlignment="1">
      <alignment horizontal="center"/>
    </xf>
    <xf numFmtId="0" fontId="161" fillId="0" borderId="214" xfId="83" applyFont="1" applyBorder="1" applyAlignment="1">
      <alignment horizontal="center"/>
    </xf>
    <xf numFmtId="0" fontId="161" fillId="0" borderId="221" xfId="83" applyFont="1" applyBorder="1" applyAlignment="1">
      <alignment horizontal="center"/>
    </xf>
    <xf numFmtId="0" fontId="164" fillId="0" borderId="211" xfId="83" applyNumberFormat="1" applyFont="1" applyFill="1" applyBorder="1" applyAlignment="1">
      <alignment horizontal="center" vertical="center" wrapText="1"/>
    </xf>
    <xf numFmtId="0" fontId="164" fillId="0" borderId="300" xfId="83" applyNumberFormat="1" applyFont="1" applyFill="1" applyBorder="1" applyAlignment="1">
      <alignment horizontal="center" vertical="center" wrapText="1"/>
    </xf>
    <xf numFmtId="0" fontId="30" fillId="0" borderId="237" xfId="82" applyFont="1" applyBorder="1" applyAlignment="1">
      <alignment horizontal="left" vertical="center" wrapText="1"/>
    </xf>
    <xf numFmtId="0" fontId="158" fillId="0" borderId="47" xfId="83" applyFont="1" applyBorder="1" applyAlignment="1">
      <alignment horizontal="center"/>
    </xf>
    <xf numFmtId="0" fontId="161" fillId="0" borderId="238" xfId="83" applyFont="1" applyBorder="1" applyAlignment="1">
      <alignment horizontal="center"/>
    </xf>
    <xf numFmtId="0" fontId="161" fillId="0" borderId="239" xfId="83" applyFont="1" applyBorder="1" applyAlignment="1">
      <alignment horizontal="center"/>
    </xf>
    <xf numFmtId="0" fontId="161" fillId="0" borderId="240" xfId="83" applyFont="1" applyBorder="1" applyAlignment="1">
      <alignment horizontal="center"/>
    </xf>
    <xf numFmtId="0" fontId="161" fillId="0" borderId="242" xfId="83" applyFont="1" applyBorder="1" applyAlignment="1">
      <alignment horizontal="center"/>
    </xf>
    <xf numFmtId="0" fontId="161" fillId="0" borderId="245" xfId="83" applyFont="1" applyBorder="1" applyAlignment="1">
      <alignment horizontal="center" vertical="center" textRotation="90"/>
    </xf>
    <xf numFmtId="0" fontId="161" fillId="0" borderId="243" xfId="83" applyFont="1" applyBorder="1" applyAlignment="1">
      <alignment horizontal="center" vertical="center" textRotation="90"/>
    </xf>
    <xf numFmtId="0" fontId="161" fillId="0" borderId="244" xfId="83" applyFont="1" applyBorder="1" applyAlignment="1">
      <alignment horizontal="center" vertical="center" textRotation="90"/>
    </xf>
    <xf numFmtId="0" fontId="161" fillId="0" borderId="246" xfId="83" applyFont="1" applyBorder="1" applyAlignment="1">
      <alignment horizontal="center"/>
    </xf>
    <xf numFmtId="0" fontId="161" fillId="0" borderId="241" xfId="83" applyFont="1" applyBorder="1" applyAlignment="1">
      <alignment horizontal="center"/>
    </xf>
    <xf numFmtId="0" fontId="161" fillId="0" borderId="247" xfId="83" applyFont="1" applyBorder="1" applyAlignment="1">
      <alignment horizontal="center"/>
    </xf>
    <xf numFmtId="170" fontId="161" fillId="0" borderId="203" xfId="83" applyNumberFormat="1" applyFont="1" applyBorder="1" applyAlignment="1">
      <alignment horizontal="center"/>
    </xf>
    <xf numFmtId="170" fontId="161" fillId="0" borderId="239" xfId="83" applyNumberFormat="1" applyFont="1" applyBorder="1" applyAlignment="1">
      <alignment horizontal="center"/>
    </xf>
    <xf numFmtId="170" fontId="161" fillId="0" borderId="253" xfId="83" applyNumberFormat="1" applyFont="1" applyBorder="1" applyAlignment="1">
      <alignment horizontal="center"/>
    </xf>
    <xf numFmtId="0" fontId="164" fillId="0" borderId="238" xfId="83" applyNumberFormat="1" applyFont="1" applyFill="1" applyBorder="1" applyAlignment="1">
      <alignment horizontal="center" vertical="center" wrapText="1"/>
    </xf>
    <xf numFmtId="0" fontId="165" fillId="0" borderId="250" xfId="82" applyFont="1" applyBorder="1" applyAlignment="1">
      <alignment horizontal="center" vertical="center" wrapText="1"/>
    </xf>
    <xf numFmtId="0" fontId="158" fillId="0" borderId="303" xfId="83" applyFont="1" applyBorder="1" applyAlignment="1">
      <alignment horizontal="center"/>
    </xf>
    <xf numFmtId="0" fontId="158" fillId="0" borderId="49" xfId="83" applyFont="1" applyBorder="1" applyAlignment="1">
      <alignment horizontal="center"/>
    </xf>
    <xf numFmtId="0" fontId="161" fillId="0" borderId="69" xfId="83" applyFont="1" applyBorder="1" applyAlignment="1">
      <alignment horizontal="center"/>
    </xf>
    <xf numFmtId="0" fontId="161" fillId="0" borderId="257" xfId="83" applyFont="1" applyBorder="1" applyAlignment="1">
      <alignment horizontal="center"/>
    </xf>
    <xf numFmtId="0" fontId="161" fillId="0" borderId="258" xfId="83" applyFont="1" applyBorder="1" applyAlignment="1">
      <alignment horizontal="center"/>
    </xf>
    <xf numFmtId="0" fontId="161" fillId="0" borderId="259" xfId="83" applyFont="1" applyBorder="1" applyAlignment="1">
      <alignment horizontal="center"/>
    </xf>
    <xf numFmtId="0" fontId="161" fillId="0" borderId="261" xfId="83" applyFont="1" applyBorder="1" applyAlignment="1">
      <alignment horizontal="center"/>
    </xf>
    <xf numFmtId="0" fontId="161" fillId="0" borderId="50" xfId="83" applyFont="1" applyBorder="1" applyAlignment="1">
      <alignment horizontal="center" vertical="center" textRotation="90"/>
    </xf>
    <xf numFmtId="0" fontId="161" fillId="0" borderId="262" xfId="83" applyFont="1" applyBorder="1" applyAlignment="1">
      <alignment horizontal="center" vertical="center" textRotation="90"/>
    </xf>
    <xf numFmtId="0" fontId="161" fillId="0" borderId="263" xfId="83" applyFont="1" applyBorder="1" applyAlignment="1">
      <alignment horizontal="center" vertical="center" textRotation="90"/>
    </xf>
    <xf numFmtId="0" fontId="161" fillId="0" borderId="264" xfId="83" applyFont="1" applyBorder="1" applyAlignment="1">
      <alignment horizontal="center"/>
    </xf>
    <xf numFmtId="0" fontId="161" fillId="0" borderId="260" xfId="83" applyFont="1" applyBorder="1" applyAlignment="1">
      <alignment horizontal="center"/>
    </xf>
    <xf numFmtId="0" fontId="161" fillId="0" borderId="305" xfId="83" applyFont="1" applyBorder="1" applyAlignment="1">
      <alignment horizontal="center"/>
    </xf>
    <xf numFmtId="170" fontId="161" fillId="0" borderId="270" xfId="83" applyNumberFormat="1" applyFont="1" applyBorder="1" applyAlignment="1">
      <alignment horizontal="center"/>
    </xf>
    <xf numFmtId="170" fontId="161" fillId="0" borderId="258" xfId="83" applyNumberFormat="1" applyFont="1" applyBorder="1" applyAlignment="1">
      <alignment horizontal="center"/>
    </xf>
    <xf numFmtId="170" fontId="161" fillId="0" borderId="268" xfId="83" applyNumberFormat="1" applyFont="1" applyBorder="1" applyAlignment="1">
      <alignment horizontal="center"/>
    </xf>
    <xf numFmtId="0" fontId="159" fillId="0" borderId="124" xfId="83" applyFont="1" applyBorder="1" applyAlignment="1">
      <alignment horizontal="left" vertical="center" wrapText="1"/>
    </xf>
    <xf numFmtId="0" fontId="158" fillId="0" borderId="53" xfId="83" applyFont="1" applyBorder="1" applyAlignment="1">
      <alignment horizontal="center"/>
    </xf>
    <xf numFmtId="0" fontId="161" fillId="0" borderId="12" xfId="83" applyFont="1" applyBorder="1" applyAlignment="1">
      <alignment horizontal="center"/>
    </xf>
    <xf numFmtId="0" fontId="161" fillId="0" borderId="253" xfId="83" applyFont="1" applyBorder="1" applyAlignment="1">
      <alignment horizontal="center"/>
    </xf>
    <xf numFmtId="0" fontId="161" fillId="0" borderId="173" xfId="83" applyFont="1" applyBorder="1" applyAlignment="1">
      <alignment horizontal="center"/>
    </xf>
    <xf numFmtId="0" fontId="161" fillId="0" borderId="272" xfId="83" applyFont="1" applyBorder="1" applyAlignment="1">
      <alignment horizontal="center"/>
    </xf>
    <xf numFmtId="0" fontId="161" fillId="0" borderId="306" xfId="83" applyFont="1" applyBorder="1" applyAlignment="1">
      <alignment horizontal="center"/>
    </xf>
    <xf numFmtId="0" fontId="161" fillId="0" borderId="280" xfId="83" applyFont="1" applyFill="1" applyBorder="1" applyAlignment="1">
      <alignment horizontal="center"/>
    </xf>
    <xf numFmtId="0" fontId="161" fillId="0" borderId="274" xfId="83" applyFont="1" applyFill="1" applyBorder="1" applyAlignment="1">
      <alignment horizontal="center"/>
    </xf>
    <xf numFmtId="0" fontId="161" fillId="0" borderId="275" xfId="83" applyFont="1" applyFill="1" applyBorder="1" applyAlignment="1">
      <alignment horizontal="center" vertical="center"/>
    </xf>
    <xf numFmtId="0" fontId="161" fillId="0" borderId="280" xfId="83" applyFont="1" applyBorder="1" applyAlignment="1">
      <alignment horizontal="center"/>
    </xf>
    <xf numFmtId="0" fontId="161" fillId="0" borderId="276" xfId="83" applyFont="1" applyBorder="1" applyAlignment="1">
      <alignment horizontal="center"/>
    </xf>
    <xf numFmtId="0" fontId="1" fillId="0" borderId="237" xfId="82" applyFont="1" applyBorder="1"/>
    <xf numFmtId="0" fontId="158" fillId="0" borderId="47" xfId="83" applyFont="1" applyBorder="1" applyAlignment="1">
      <alignment horizontal="left" vertical="center" indent="3"/>
    </xf>
    <xf numFmtId="0" fontId="161" fillId="0" borderId="48" xfId="83" applyFont="1" applyBorder="1" applyAlignment="1">
      <alignment horizontal="left" vertical="center" indent="3"/>
    </xf>
    <xf numFmtId="0" fontId="158" fillId="0" borderId="47" xfId="83" applyFont="1" applyBorder="1" applyAlignment="1">
      <alignment horizontal="center" vertical="center"/>
    </xf>
    <xf numFmtId="0" fontId="165" fillId="0" borderId="72" xfId="83" applyFont="1" applyBorder="1" applyAlignment="1">
      <alignment horizontal="center"/>
    </xf>
    <xf numFmtId="166" fontId="161" fillId="0" borderId="238" xfId="83" applyNumberFormat="1" applyFont="1" applyBorder="1" applyAlignment="1">
      <alignment horizontal="center"/>
    </xf>
    <xf numFmtId="166" fontId="161" fillId="0" borderId="239" xfId="83" applyNumberFormat="1" applyFont="1" applyBorder="1" applyAlignment="1">
      <alignment horizontal="center"/>
    </xf>
    <xf numFmtId="167" fontId="161" fillId="0" borderId="239" xfId="83" applyNumberFormat="1" applyFont="1" applyBorder="1" applyAlignment="1">
      <alignment horizontal="center"/>
    </xf>
    <xf numFmtId="167" fontId="161" fillId="0" borderId="253" xfId="83" applyNumberFormat="1" applyFont="1" applyBorder="1" applyAlignment="1">
      <alignment horizontal="center"/>
    </xf>
    <xf numFmtId="1" fontId="161" fillId="0" borderId="0" xfId="84" applyNumberFormat="1" applyFont="1" applyBorder="1" applyAlignment="1">
      <alignment horizontal="center"/>
    </xf>
    <xf numFmtId="1" fontId="161" fillId="0" borderId="277" xfId="84" applyNumberFormat="1" applyFont="1" applyBorder="1" applyAlignment="1">
      <alignment horizontal="center"/>
    </xf>
    <xf numFmtId="1" fontId="161" fillId="0" borderId="278" xfId="84" applyNumberFormat="1" applyFont="1" applyBorder="1" applyAlignment="1">
      <alignment horizontal="center"/>
    </xf>
    <xf numFmtId="1" fontId="161" fillId="0" borderId="302" xfId="84" applyNumberFormat="1" applyFont="1" applyBorder="1" applyAlignment="1">
      <alignment horizontal="center"/>
    </xf>
    <xf numFmtId="0" fontId="165" fillId="0" borderId="0" xfId="82" applyFont="1"/>
    <xf numFmtId="1" fontId="161" fillId="0" borderId="238" xfId="83" applyNumberFormat="1" applyFont="1" applyBorder="1" applyAlignment="1">
      <alignment horizontal="center"/>
    </xf>
    <xf numFmtId="1" fontId="161" fillId="0" borderId="239" xfId="83" applyNumberFormat="1" applyFont="1" applyBorder="1" applyAlignment="1">
      <alignment horizontal="center"/>
    </xf>
    <xf numFmtId="1" fontId="161" fillId="0" borderId="253" xfId="83" applyNumberFormat="1" applyFont="1" applyBorder="1" applyAlignment="1">
      <alignment horizontal="center"/>
    </xf>
    <xf numFmtId="177" fontId="161" fillId="0" borderId="203" xfId="83" applyNumberFormat="1" applyFont="1" applyBorder="1" applyAlignment="1">
      <alignment horizontal="center"/>
    </xf>
    <xf numFmtId="177" fontId="161" fillId="0" borderId="239" xfId="83" applyNumberFormat="1" applyFont="1" applyBorder="1" applyAlignment="1">
      <alignment horizontal="center"/>
    </xf>
    <xf numFmtId="177" fontId="161" fillId="0" borderId="253" xfId="83" applyNumberFormat="1" applyFont="1" applyBorder="1" applyAlignment="1">
      <alignment horizontal="center"/>
    </xf>
    <xf numFmtId="0" fontId="161" fillId="0" borderId="251" xfId="83" applyFont="1" applyFill="1" applyBorder="1" applyAlignment="1">
      <alignment horizontal="center"/>
    </xf>
    <xf numFmtId="0" fontId="161" fillId="0" borderId="239" xfId="83" applyFont="1" applyFill="1" applyBorder="1" applyAlignment="1">
      <alignment horizontal="center"/>
    </xf>
    <xf numFmtId="0" fontId="161" fillId="0" borderId="253" xfId="83" applyFont="1" applyFill="1" applyBorder="1" applyAlignment="1">
      <alignment horizontal="center" vertical="center"/>
    </xf>
    <xf numFmtId="0" fontId="161" fillId="0" borderId="203" xfId="83" applyFont="1" applyBorder="1" applyAlignment="1">
      <alignment horizontal="center"/>
    </xf>
    <xf numFmtId="0" fontId="161" fillId="0" borderId="250" xfId="83" applyFont="1" applyBorder="1" applyAlignment="1">
      <alignment horizontal="center"/>
    </xf>
    <xf numFmtId="2" fontId="161" fillId="0" borderId="253" xfId="83" applyNumberFormat="1" applyFont="1" applyBorder="1" applyAlignment="1">
      <alignment horizontal="center"/>
    </xf>
    <xf numFmtId="2" fontId="161" fillId="0" borderId="239" xfId="83" applyNumberFormat="1" applyFont="1" applyBorder="1" applyAlignment="1">
      <alignment horizontal="center"/>
    </xf>
    <xf numFmtId="166" fontId="161" fillId="0" borderId="253" xfId="83" applyNumberFormat="1" applyFont="1" applyBorder="1" applyAlignment="1">
      <alignment horizontal="center"/>
    </xf>
    <xf numFmtId="166" fontId="158" fillId="0" borderId="47" xfId="83" applyNumberFormat="1" applyFont="1" applyBorder="1" applyAlignment="1">
      <alignment horizontal="center" vertical="center"/>
    </xf>
    <xf numFmtId="0" fontId="30" fillId="0" borderId="237" xfId="82" applyFont="1" applyBorder="1"/>
    <xf numFmtId="0" fontId="30" fillId="0" borderId="256" xfId="82" applyFont="1" applyBorder="1"/>
    <xf numFmtId="0" fontId="158" fillId="0" borderId="49" xfId="83" applyFont="1" applyBorder="1" applyAlignment="1">
      <alignment horizontal="left" vertical="center" indent="3"/>
    </xf>
    <xf numFmtId="0" fontId="161" fillId="0" borderId="51" xfId="83" applyFont="1" applyBorder="1" applyAlignment="1">
      <alignment horizontal="left" vertical="center" indent="3"/>
    </xf>
    <xf numFmtId="166" fontId="158" fillId="0" borderId="49" xfId="83" applyNumberFormat="1" applyFont="1" applyBorder="1" applyAlignment="1">
      <alignment horizontal="center" vertical="center"/>
    </xf>
    <xf numFmtId="0" fontId="165" fillId="0" borderId="69" xfId="83" applyFont="1" applyBorder="1" applyAlignment="1">
      <alignment horizontal="center"/>
    </xf>
    <xf numFmtId="166" fontId="161" fillId="0" borderId="257" xfId="83" applyNumberFormat="1" applyFont="1" applyBorder="1" applyAlignment="1">
      <alignment horizontal="center"/>
    </xf>
    <xf numFmtId="166" fontId="161" fillId="0" borderId="258" xfId="83" applyNumberFormat="1" applyFont="1" applyBorder="1" applyAlignment="1">
      <alignment horizontal="center"/>
    </xf>
    <xf numFmtId="167" fontId="161" fillId="0" borderId="258" xfId="83" applyNumberFormat="1" applyFont="1" applyBorder="1" applyAlignment="1">
      <alignment horizontal="center"/>
    </xf>
    <xf numFmtId="2" fontId="161" fillId="0" borderId="268" xfId="83" applyNumberFormat="1" applyFont="1" applyBorder="1" applyAlignment="1">
      <alignment horizontal="center"/>
    </xf>
    <xf numFmtId="1" fontId="161" fillId="0" borderId="49" xfId="84" applyNumberFormat="1" applyFont="1" applyBorder="1" applyAlignment="1">
      <alignment horizontal="center"/>
    </xf>
    <xf numFmtId="1" fontId="161" fillId="0" borderId="50" xfId="84" applyNumberFormat="1" applyFont="1" applyBorder="1" applyAlignment="1">
      <alignment horizontal="center"/>
    </xf>
    <xf numFmtId="1" fontId="161" fillId="0" borderId="262" xfId="84" applyNumberFormat="1" applyFont="1" applyBorder="1" applyAlignment="1">
      <alignment horizontal="center"/>
    </xf>
    <xf numFmtId="1" fontId="161" fillId="0" borderId="263" xfId="84" applyNumberFormat="1" applyFont="1" applyBorder="1" applyAlignment="1">
      <alignment horizontal="center"/>
    </xf>
    <xf numFmtId="1" fontId="161" fillId="0" borderId="304" xfId="84" applyNumberFormat="1" applyFont="1" applyBorder="1" applyAlignment="1">
      <alignment horizontal="center"/>
    </xf>
    <xf numFmtId="1" fontId="161" fillId="0" borderId="51" xfId="84" applyNumberFormat="1" applyFont="1" applyBorder="1" applyAlignment="1">
      <alignment horizontal="center"/>
    </xf>
    <xf numFmtId="2" fontId="161" fillId="0" borderId="257" xfId="83" applyNumberFormat="1" applyFont="1" applyBorder="1" applyAlignment="1">
      <alignment horizontal="center"/>
    </xf>
    <xf numFmtId="2" fontId="161" fillId="0" borderId="258" xfId="83" applyNumberFormat="1" applyFont="1" applyBorder="1" applyAlignment="1">
      <alignment horizontal="center"/>
    </xf>
    <xf numFmtId="0" fontId="161" fillId="0" borderId="268" xfId="83" applyFont="1" applyBorder="1" applyAlignment="1">
      <alignment horizontal="center"/>
    </xf>
    <xf numFmtId="177" fontId="161" fillId="0" borderId="257" xfId="83" applyNumberFormat="1" applyFont="1" applyBorder="1" applyAlignment="1">
      <alignment horizontal="center"/>
    </xf>
    <xf numFmtId="177" fontId="161" fillId="0" borderId="258" xfId="83" applyNumberFormat="1" applyFont="1" applyBorder="1" applyAlignment="1">
      <alignment horizontal="center"/>
    </xf>
    <xf numFmtId="177" fontId="161" fillId="0" borderId="268" xfId="83" applyNumberFormat="1" applyFont="1" applyBorder="1" applyAlignment="1">
      <alignment horizontal="center"/>
    </xf>
    <xf numFmtId="0" fontId="161" fillId="0" borderId="267" xfId="83" applyFont="1" applyFill="1" applyBorder="1" applyAlignment="1">
      <alignment horizontal="center"/>
    </xf>
    <xf numFmtId="0" fontId="161" fillId="0" borderId="258" xfId="83" applyFont="1" applyFill="1" applyBorder="1" applyAlignment="1">
      <alignment horizontal="center"/>
    </xf>
    <xf numFmtId="0" fontId="161" fillId="0" borderId="268" xfId="83" applyFont="1" applyFill="1" applyBorder="1" applyAlignment="1">
      <alignment horizontal="center" vertical="center"/>
    </xf>
    <xf numFmtId="0" fontId="161" fillId="0" borderId="270" xfId="83" applyFont="1" applyBorder="1" applyAlignment="1">
      <alignment horizontal="center"/>
    </xf>
    <xf numFmtId="0" fontId="161" fillId="0" borderId="266" xfId="83" applyFont="1" applyBorder="1" applyAlignment="1">
      <alignment horizontal="center"/>
    </xf>
    <xf numFmtId="0" fontId="159" fillId="0" borderId="124" xfId="83" applyFont="1" applyBorder="1" applyAlignment="1">
      <alignment horizontal="left" wrapText="1"/>
    </xf>
    <xf numFmtId="0" fontId="158" fillId="0" borderId="283" xfId="83" applyFont="1" applyBorder="1" applyAlignment="1">
      <alignment horizontal="center"/>
    </xf>
    <xf numFmtId="2" fontId="161" fillId="0" borderId="238" xfId="83" applyNumberFormat="1" applyFont="1" applyBorder="1" applyAlignment="1">
      <alignment horizontal="center"/>
    </xf>
    <xf numFmtId="0" fontId="158" fillId="0" borderId="47" xfId="83" applyFont="1" applyBorder="1" applyAlignment="1">
      <alignment vertical="center"/>
    </xf>
    <xf numFmtId="0" fontId="161" fillId="0" borderId="48" xfId="83" applyFont="1" applyBorder="1" applyAlignment="1">
      <alignment vertical="center"/>
    </xf>
    <xf numFmtId="166" fontId="158" fillId="0" borderId="283" xfId="83" applyNumberFormat="1" applyFont="1" applyBorder="1" applyAlignment="1">
      <alignment horizontal="center"/>
    </xf>
    <xf numFmtId="0" fontId="30" fillId="0" borderId="237" xfId="82" applyFont="1" applyBorder="1" applyAlignment="1">
      <alignment vertical="top" wrapText="1"/>
    </xf>
    <xf numFmtId="0" fontId="30" fillId="0" borderId="285" xfId="82" applyFont="1" applyBorder="1"/>
    <xf numFmtId="0" fontId="158" fillId="0" borderId="59" xfId="83" applyFont="1" applyBorder="1" applyAlignment="1">
      <alignment vertical="center"/>
    </xf>
    <xf numFmtId="0" fontId="161" fillId="0" borderId="60" xfId="83" applyFont="1" applyBorder="1" applyAlignment="1">
      <alignment vertical="center"/>
    </xf>
    <xf numFmtId="166" fontId="158" fillId="0" borderId="286" xfId="83" applyNumberFormat="1" applyFont="1" applyBorder="1" applyAlignment="1">
      <alignment horizontal="center"/>
    </xf>
    <xf numFmtId="166" fontId="161" fillId="0" borderId="287" xfId="83" applyNumberFormat="1" applyFont="1" applyBorder="1" applyAlignment="1">
      <alignment horizontal="center"/>
    </xf>
    <xf numFmtId="166" fontId="161" fillId="0" borderId="288" xfId="83" applyNumberFormat="1" applyFont="1" applyBorder="1" applyAlignment="1">
      <alignment horizontal="center"/>
    </xf>
    <xf numFmtId="167" fontId="161" fillId="0" borderId="288" xfId="83" applyNumberFormat="1" applyFont="1" applyBorder="1" applyAlignment="1">
      <alignment horizontal="center"/>
    </xf>
    <xf numFmtId="2" fontId="161" fillId="0" borderId="289" xfId="83" applyNumberFormat="1" applyFont="1" applyBorder="1" applyAlignment="1">
      <alignment horizontal="center"/>
    </xf>
    <xf numFmtId="1" fontId="161" fillId="0" borderId="59" xfId="84" applyNumberFormat="1" applyFont="1" applyBorder="1" applyAlignment="1">
      <alignment horizontal="center"/>
    </xf>
    <xf numFmtId="1" fontId="161" fillId="0" borderId="39" xfId="84" applyNumberFormat="1" applyFont="1" applyBorder="1" applyAlignment="1">
      <alignment horizontal="center"/>
    </xf>
    <xf numFmtId="1" fontId="161" fillId="0" borderId="290" xfId="84" applyNumberFormat="1" applyFont="1" applyBorder="1" applyAlignment="1">
      <alignment horizontal="center"/>
    </xf>
    <xf numFmtId="1" fontId="161" fillId="0" borderId="291" xfId="84" applyNumberFormat="1" applyFont="1" applyBorder="1" applyAlignment="1">
      <alignment horizontal="center"/>
    </xf>
    <xf numFmtId="1" fontId="161" fillId="0" borderId="307" xfId="84" applyNumberFormat="1" applyFont="1" applyBorder="1" applyAlignment="1">
      <alignment horizontal="center"/>
    </xf>
    <xf numFmtId="1" fontId="161" fillId="0" borderId="60" xfId="84" applyNumberFormat="1" applyFont="1" applyBorder="1" applyAlignment="1">
      <alignment horizontal="center"/>
    </xf>
    <xf numFmtId="2" fontId="161" fillId="0" borderId="288" xfId="83" applyNumberFormat="1" applyFont="1" applyBorder="1" applyAlignment="1">
      <alignment horizontal="center"/>
    </xf>
    <xf numFmtId="167" fontId="161" fillId="0" borderId="289" xfId="83" applyNumberFormat="1" applyFont="1" applyBorder="1" applyAlignment="1">
      <alignment horizontal="center"/>
    </xf>
    <xf numFmtId="0" fontId="161" fillId="0" borderId="288" xfId="83" applyFont="1" applyBorder="1" applyAlignment="1">
      <alignment horizontal="center"/>
    </xf>
    <xf numFmtId="0" fontId="161" fillId="0" borderId="289" xfId="83" applyFont="1" applyBorder="1" applyAlignment="1">
      <alignment horizontal="center"/>
    </xf>
    <xf numFmtId="177" fontId="161" fillId="0" borderId="308" xfId="83" applyNumberFormat="1" applyFont="1" applyBorder="1" applyAlignment="1">
      <alignment horizontal="center"/>
    </xf>
    <xf numFmtId="177" fontId="161" fillId="0" borderId="288" xfId="83" applyNumberFormat="1" applyFont="1" applyBorder="1" applyAlignment="1">
      <alignment horizontal="center"/>
    </xf>
    <xf numFmtId="177" fontId="161" fillId="0" borderId="289" xfId="83" applyNumberFormat="1" applyFont="1" applyBorder="1" applyAlignment="1">
      <alignment horizontal="center"/>
    </xf>
    <xf numFmtId="0" fontId="161" fillId="0" borderId="294" xfId="83" applyFont="1" applyFill="1" applyBorder="1" applyAlignment="1">
      <alignment horizontal="center"/>
    </xf>
    <xf numFmtId="0" fontId="161" fillId="0" borderId="288" xfId="83" applyFont="1" applyFill="1" applyBorder="1" applyAlignment="1">
      <alignment horizontal="center"/>
    </xf>
    <xf numFmtId="0" fontId="161" fillId="0" borderId="289" xfId="83" applyFont="1" applyFill="1" applyBorder="1" applyAlignment="1">
      <alignment horizontal="center" vertical="center"/>
    </xf>
    <xf numFmtId="0" fontId="161" fillId="0" borderId="308" xfId="83" applyFont="1" applyBorder="1" applyAlignment="1">
      <alignment horizontal="center"/>
    </xf>
    <xf numFmtId="0" fontId="161" fillId="0" borderId="293" xfId="83" applyFont="1" applyBorder="1" applyAlignment="1">
      <alignment horizontal="center"/>
    </xf>
    <xf numFmtId="0" fontId="159" fillId="0" borderId="205" xfId="83" applyFont="1" applyBorder="1" applyAlignment="1">
      <alignment horizontal="center" vertical="center"/>
    </xf>
    <xf numFmtId="0" fontId="166" fillId="0" borderId="208" xfId="83" applyFont="1" applyBorder="1" applyAlignment="1">
      <alignment horizontal="center" vertical="center"/>
    </xf>
    <xf numFmtId="0" fontId="161" fillId="0" borderId="0" xfId="83" applyFont="1" applyAlignment="1">
      <alignment horizontal="center" vertical="center"/>
    </xf>
    <xf numFmtId="0" fontId="172" fillId="0" borderId="149" xfId="83" applyFont="1" applyBorder="1" applyAlignment="1">
      <alignment vertical="center"/>
    </xf>
    <xf numFmtId="0" fontId="172" fillId="0" borderId="150" xfId="83" applyFont="1" applyBorder="1" applyAlignment="1">
      <alignment vertical="center"/>
    </xf>
    <xf numFmtId="0" fontId="172" fillId="0" borderId="206" xfId="83" applyFont="1" applyBorder="1" applyAlignment="1">
      <alignment vertical="center"/>
    </xf>
    <xf numFmtId="0" fontId="179" fillId="0" borderId="85" xfId="83" applyFont="1" applyBorder="1" applyAlignment="1">
      <alignment vertical="center"/>
    </xf>
    <xf numFmtId="0" fontId="160" fillId="0" borderId="82" xfId="83" applyFont="1" applyBorder="1" applyAlignment="1">
      <alignment vertical="center"/>
    </xf>
    <xf numFmtId="0" fontId="180" fillId="0" borderId="85" xfId="83" applyFont="1" applyBorder="1" applyAlignment="1">
      <alignment horizontal="center"/>
    </xf>
    <xf numFmtId="0" fontId="41" fillId="0" borderId="72" xfId="82" applyNumberFormat="1" applyFont="1" applyFill="1" applyBorder="1" applyAlignment="1">
      <alignment horizontal="center"/>
    </xf>
    <xf numFmtId="0" fontId="161" fillId="0" borderId="234" xfId="83" applyFont="1" applyBorder="1" applyAlignment="1">
      <alignment horizontal="center"/>
    </xf>
    <xf numFmtId="0" fontId="161" fillId="0" borderId="235" xfId="83" applyFont="1" applyBorder="1" applyAlignment="1">
      <alignment horizontal="center"/>
    </xf>
    <xf numFmtId="0" fontId="164" fillId="0" borderId="212" xfId="82" applyNumberFormat="1" applyFont="1" applyFill="1" applyBorder="1" applyAlignment="1">
      <alignment horizontal="center"/>
    </xf>
    <xf numFmtId="0" fontId="164" fillId="0" borderId="82" xfId="82" applyNumberFormat="1" applyFont="1" applyFill="1" applyBorder="1" applyAlignment="1">
      <alignment horizontal="center"/>
    </xf>
    <xf numFmtId="0" fontId="41" fillId="0" borderId="0" xfId="82" applyNumberFormat="1" applyFont="1" applyFill="1" applyAlignment="1">
      <alignment horizontal="center"/>
    </xf>
    <xf numFmtId="0" fontId="176" fillId="0" borderId="212" xfId="82" applyNumberFormat="1" applyFont="1" applyBorder="1" applyAlignment="1">
      <alignment horizontal="center" textRotation="90"/>
    </xf>
    <xf numFmtId="0" fontId="176" fillId="0" borderId="38" xfId="82" applyNumberFormat="1" applyFont="1" applyBorder="1" applyAlignment="1">
      <alignment horizontal="center" textRotation="90"/>
    </xf>
    <xf numFmtId="0" fontId="176" fillId="0" borderId="234" xfId="82" applyNumberFormat="1" applyFont="1" applyBorder="1" applyAlignment="1">
      <alignment horizontal="center" textRotation="90"/>
    </xf>
    <xf numFmtId="0" fontId="176" fillId="0" borderId="300" xfId="82" applyNumberFormat="1" applyFont="1" applyBorder="1" applyAlignment="1">
      <alignment horizontal="center" vertical="center" wrapText="1"/>
    </xf>
    <xf numFmtId="0" fontId="179" fillId="0" borderId="47" xfId="83" applyFont="1" applyBorder="1" applyAlignment="1">
      <alignment vertical="center"/>
    </xf>
    <xf numFmtId="0" fontId="160" fillId="0" borderId="48" xfId="83" applyFont="1" applyBorder="1" applyAlignment="1">
      <alignment vertical="center"/>
    </xf>
    <xf numFmtId="0" fontId="161" fillId="0" borderId="254" xfId="83" applyFont="1" applyBorder="1" applyAlignment="1">
      <alignment horizontal="center"/>
    </xf>
    <xf numFmtId="0" fontId="165" fillId="0" borderId="239" xfId="82" applyNumberFormat="1" applyFont="1" applyFill="1" applyBorder="1" applyAlignment="1">
      <alignment horizontal="center"/>
    </xf>
    <xf numFmtId="0" fontId="165" fillId="0" borderId="48" xfId="82" applyNumberFormat="1" applyFont="1" applyFill="1" applyBorder="1" applyAlignment="1">
      <alignment horizontal="center"/>
    </xf>
    <xf numFmtId="170" fontId="161" fillId="0" borderId="211" xfId="83" applyNumberFormat="1" applyFont="1" applyBorder="1" applyAlignment="1">
      <alignment horizontal="center"/>
    </xf>
    <xf numFmtId="170" fontId="161" fillId="0" borderId="312" xfId="83" applyNumberFormat="1" applyFont="1" applyBorder="1" applyAlignment="1">
      <alignment horizontal="center"/>
    </xf>
    <xf numFmtId="170" fontId="161" fillId="0" borderId="231" xfId="83" applyNumberFormat="1" applyFont="1" applyBorder="1" applyAlignment="1">
      <alignment horizontal="center"/>
    </xf>
    <xf numFmtId="170" fontId="161" fillId="0" borderId="234" xfId="83" applyNumberFormat="1" applyFont="1" applyBorder="1" applyAlignment="1">
      <alignment horizontal="center"/>
    </xf>
    <xf numFmtId="0" fontId="176" fillId="0" borderId="239" xfId="82" applyNumberFormat="1" applyFont="1" applyBorder="1" applyAlignment="1">
      <alignment horizontal="center" textRotation="90"/>
    </xf>
    <xf numFmtId="0" fontId="176" fillId="0" borderId="0" xfId="82" applyNumberFormat="1" applyFont="1" applyBorder="1" applyAlignment="1">
      <alignment horizontal="center" textRotation="90"/>
    </xf>
    <xf numFmtId="0" fontId="176" fillId="0" borderId="253" xfId="82" applyNumberFormat="1" applyFont="1" applyBorder="1" applyAlignment="1">
      <alignment horizontal="center" textRotation="90"/>
    </xf>
    <xf numFmtId="0" fontId="176" fillId="0" borderId="250" xfId="82" applyNumberFormat="1" applyFont="1" applyBorder="1" applyAlignment="1">
      <alignment horizontal="center" vertical="center" wrapText="1"/>
    </xf>
    <xf numFmtId="0" fontId="179" fillId="0" borderId="49" xfId="83" applyFont="1" applyBorder="1" applyAlignment="1">
      <alignment vertical="center"/>
    </xf>
    <xf numFmtId="0" fontId="160" fillId="0" borderId="51" xfId="83" applyFont="1" applyBorder="1" applyAlignment="1">
      <alignment vertical="center"/>
    </xf>
    <xf numFmtId="0" fontId="30" fillId="0" borderId="69" xfId="82" applyNumberFormat="1" applyFont="1" applyBorder="1" applyAlignment="1">
      <alignment horizontal="center"/>
    </xf>
    <xf numFmtId="0" fontId="161" fillId="0" borderId="269" xfId="83" applyFont="1" applyBorder="1" applyAlignment="1">
      <alignment horizontal="center"/>
    </xf>
    <xf numFmtId="0" fontId="165" fillId="0" borderId="258" xfId="82" applyNumberFormat="1" applyFont="1" applyFill="1" applyBorder="1" applyAlignment="1">
      <alignment horizontal="center"/>
    </xf>
    <xf numFmtId="0" fontId="165" fillId="0" borderId="51" xfId="82" applyNumberFormat="1" applyFont="1" applyFill="1" applyBorder="1" applyAlignment="1">
      <alignment horizontal="center"/>
    </xf>
    <xf numFmtId="0" fontId="30" fillId="0" borderId="0" xfId="82" applyNumberFormat="1" applyFont="1" applyAlignment="1">
      <alignment horizontal="center"/>
    </xf>
    <xf numFmtId="0" fontId="184" fillId="0" borderId="258" xfId="82" applyNumberFormat="1" applyFont="1" applyBorder="1" applyAlignment="1">
      <alignment horizontal="center"/>
    </xf>
    <xf numFmtId="0" fontId="184" fillId="0" borderId="314" xfId="82" applyNumberFormat="1" applyFont="1" applyBorder="1" applyAlignment="1">
      <alignment horizontal="center"/>
    </xf>
    <xf numFmtId="0" fontId="184" fillId="0" borderId="270" xfId="82" applyNumberFormat="1" applyFont="1" applyBorder="1" applyAlignment="1">
      <alignment horizontal="center"/>
    </xf>
    <xf numFmtId="0" fontId="184" fillId="0" borderId="51" xfId="82" applyNumberFormat="1" applyFont="1" applyBorder="1" applyAlignment="1">
      <alignment horizontal="center"/>
    </xf>
    <xf numFmtId="0" fontId="176" fillId="0" borderId="258" xfId="82" applyNumberFormat="1" applyFont="1" applyBorder="1" applyAlignment="1">
      <alignment horizontal="center" textRotation="90"/>
    </xf>
    <xf numFmtId="0" fontId="176" fillId="0" borderId="50" xfId="82" applyNumberFormat="1" applyFont="1" applyBorder="1" applyAlignment="1">
      <alignment horizontal="center" textRotation="90"/>
    </xf>
    <xf numFmtId="0" fontId="176" fillId="0" borderId="268" xfId="82" applyNumberFormat="1" applyFont="1" applyBorder="1" applyAlignment="1">
      <alignment horizontal="center" textRotation="90"/>
    </xf>
    <xf numFmtId="0" fontId="164" fillId="0" borderId="257" xfId="83" applyNumberFormat="1" applyFont="1" applyFill="1" applyBorder="1" applyAlignment="1">
      <alignment horizontal="center" vertical="center" wrapText="1"/>
    </xf>
    <xf numFmtId="0" fontId="176" fillId="0" borderId="266" xfId="82" applyNumberFormat="1" applyFont="1" applyBorder="1" applyAlignment="1">
      <alignment horizontal="center" vertical="center" wrapText="1"/>
    </xf>
    <xf numFmtId="0" fontId="159" fillId="0" borderId="237" xfId="83" applyFont="1" applyBorder="1" applyAlignment="1">
      <alignment horizontal="center" vertical="center" wrapText="1"/>
    </xf>
    <xf numFmtId="0" fontId="158" fillId="0" borderId="53" xfId="83" applyFont="1" applyBorder="1" applyAlignment="1">
      <alignment horizontal="left"/>
    </xf>
    <xf numFmtId="0" fontId="158" fillId="0" borderId="12" xfId="83" applyBorder="1" applyAlignment="1">
      <alignment horizontal="center"/>
    </xf>
    <xf numFmtId="0" fontId="161" fillId="0" borderId="48" xfId="83" applyFont="1" applyBorder="1" applyAlignment="1">
      <alignment horizontal="center"/>
    </xf>
    <xf numFmtId="0" fontId="161" fillId="0" borderId="315" xfId="83" applyFont="1" applyBorder="1" applyAlignment="1">
      <alignment horizontal="center"/>
    </xf>
    <xf numFmtId="0" fontId="161" fillId="0" borderId="275" xfId="83" applyFont="1" applyBorder="1" applyAlignment="1">
      <alignment horizontal="center"/>
    </xf>
    <xf numFmtId="170" fontId="161" fillId="0" borderId="284" xfId="83" applyNumberFormat="1" applyFont="1" applyBorder="1" applyAlignment="1">
      <alignment horizontal="center"/>
    </xf>
    <xf numFmtId="170" fontId="161" fillId="0" borderId="316" xfId="83" applyNumberFormat="1" applyFont="1" applyBorder="1" applyAlignment="1">
      <alignment horizontal="center"/>
    </xf>
    <xf numFmtId="170" fontId="161" fillId="0" borderId="306" xfId="83" applyNumberFormat="1" applyFont="1" applyBorder="1" applyAlignment="1">
      <alignment horizontal="center"/>
    </xf>
    <xf numFmtId="0" fontId="158" fillId="0" borderId="237" xfId="83" applyFont="1" applyBorder="1" applyAlignment="1">
      <alignment horizontal="center"/>
    </xf>
    <xf numFmtId="166" fontId="158" fillId="0" borderId="47" xfId="83" applyNumberFormat="1" applyFont="1" applyBorder="1" applyAlignment="1">
      <alignment horizontal="center"/>
    </xf>
    <xf numFmtId="0" fontId="158" fillId="0" borderId="72" xfId="83" applyBorder="1" applyAlignment="1">
      <alignment horizontal="center"/>
    </xf>
    <xf numFmtId="167" fontId="161" fillId="0" borderId="203" xfId="84" applyNumberFormat="1" applyFont="1" applyBorder="1" applyAlignment="1">
      <alignment horizontal="center"/>
    </xf>
    <xf numFmtId="2" fontId="161" fillId="0" borderId="253" xfId="84" applyNumberFormat="1" applyFont="1" applyBorder="1" applyAlignment="1">
      <alignment horizontal="center"/>
    </xf>
    <xf numFmtId="166" fontId="161" fillId="0" borderId="203" xfId="83" applyNumberFormat="1" applyFont="1" applyBorder="1" applyAlignment="1">
      <alignment horizontal="center"/>
    </xf>
    <xf numFmtId="1" fontId="161" fillId="0" borderId="239" xfId="84" applyNumberFormat="1" applyFont="1" applyBorder="1" applyAlignment="1">
      <alignment horizontal="center"/>
    </xf>
    <xf numFmtId="1" fontId="161" fillId="0" borderId="317" xfId="83" applyNumberFormat="1" applyFont="1" applyBorder="1" applyAlignment="1">
      <alignment horizontal="center"/>
    </xf>
    <xf numFmtId="1" fontId="161" fillId="0" borderId="203" xfId="83" applyNumberFormat="1" applyFont="1" applyBorder="1" applyAlignment="1">
      <alignment horizontal="center"/>
    </xf>
    <xf numFmtId="177" fontId="161" fillId="0" borderId="283" xfId="83" applyNumberFormat="1" applyFont="1" applyBorder="1" applyAlignment="1">
      <alignment horizontal="center"/>
    </xf>
    <xf numFmtId="177" fontId="161" fillId="0" borderId="311" xfId="83" applyNumberFormat="1" applyFont="1" applyBorder="1" applyAlignment="1">
      <alignment horizontal="center"/>
    </xf>
    <xf numFmtId="177" fontId="161" fillId="0" borderId="302" xfId="83" applyNumberFormat="1" applyFont="1" applyBorder="1" applyAlignment="1">
      <alignment horizontal="center"/>
    </xf>
    <xf numFmtId="177" fontId="161" fillId="0" borderId="250" xfId="83" applyNumberFormat="1" applyFont="1" applyBorder="1" applyAlignment="1">
      <alignment horizontal="center"/>
    </xf>
    <xf numFmtId="1" fontId="161" fillId="0" borderId="203" xfId="84" applyNumberFormat="1" applyFont="1" applyBorder="1" applyAlignment="1">
      <alignment horizontal="center"/>
    </xf>
    <xf numFmtId="0" fontId="185" fillId="0" borderId="237" xfId="83" applyFont="1" applyBorder="1" applyAlignment="1">
      <alignment wrapText="1"/>
    </xf>
    <xf numFmtId="0" fontId="185" fillId="0" borderId="256" xfId="83" applyFont="1" applyBorder="1" applyAlignment="1">
      <alignment wrapText="1"/>
    </xf>
    <xf numFmtId="166" fontId="158" fillId="0" borderId="49" xfId="83" applyNumberFormat="1" applyFont="1" applyBorder="1" applyAlignment="1">
      <alignment horizontal="center"/>
    </xf>
    <xf numFmtId="0" fontId="158" fillId="0" borderId="69" xfId="83" applyBorder="1" applyAlignment="1">
      <alignment horizontal="center"/>
    </xf>
    <xf numFmtId="1" fontId="161" fillId="0" borderId="258" xfId="83" applyNumberFormat="1" applyFont="1" applyBorder="1" applyAlignment="1">
      <alignment horizontal="center"/>
    </xf>
    <xf numFmtId="166" fontId="161" fillId="0" borderId="268" xfId="83" applyNumberFormat="1" applyFont="1" applyBorder="1" applyAlignment="1">
      <alignment horizontal="center"/>
    </xf>
    <xf numFmtId="167" fontId="161" fillId="0" borderId="270" xfId="84" applyNumberFormat="1" applyFont="1" applyBorder="1" applyAlignment="1">
      <alignment horizontal="center"/>
    </xf>
    <xf numFmtId="2" fontId="161" fillId="0" borderId="268" xfId="84" applyNumberFormat="1" applyFont="1" applyBorder="1" applyAlignment="1">
      <alignment horizontal="center"/>
    </xf>
    <xf numFmtId="166" fontId="161" fillId="0" borderId="270" xfId="83" applyNumberFormat="1" applyFont="1" applyBorder="1" applyAlignment="1">
      <alignment horizontal="center"/>
    </xf>
    <xf numFmtId="1" fontId="161" fillId="0" borderId="270" xfId="84" applyNumberFormat="1" applyFont="1" applyBorder="1" applyAlignment="1">
      <alignment horizontal="center"/>
    </xf>
    <xf numFmtId="1" fontId="161" fillId="0" borderId="314" xfId="83" applyNumberFormat="1" applyFont="1" applyBorder="1" applyAlignment="1">
      <alignment horizontal="center"/>
    </xf>
    <xf numFmtId="1" fontId="161" fillId="0" borderId="270" xfId="83" applyNumberFormat="1" applyFont="1" applyBorder="1" applyAlignment="1">
      <alignment horizontal="center"/>
    </xf>
    <xf numFmtId="1" fontId="161" fillId="0" borderId="268" xfId="83" applyNumberFormat="1" applyFont="1" applyBorder="1" applyAlignment="1">
      <alignment horizontal="center"/>
    </xf>
    <xf numFmtId="177" fontId="161" fillId="0" borderId="318" xfId="83" applyNumberFormat="1" applyFont="1" applyBorder="1" applyAlignment="1">
      <alignment horizontal="center"/>
    </xf>
    <xf numFmtId="177" fontId="161" fillId="0" borderId="313" xfId="83" applyNumberFormat="1" applyFont="1" applyBorder="1" applyAlignment="1">
      <alignment horizontal="center"/>
    </xf>
    <xf numFmtId="177" fontId="161" fillId="0" borderId="304" xfId="83" applyNumberFormat="1" applyFont="1" applyBorder="1" applyAlignment="1">
      <alignment horizontal="center"/>
    </xf>
    <xf numFmtId="177" fontId="161" fillId="0" borderId="266" xfId="83" applyNumberFormat="1" applyFont="1" applyBorder="1" applyAlignment="1">
      <alignment horizontal="center"/>
    </xf>
    <xf numFmtId="167" fontId="161" fillId="0" borderId="238" xfId="83" applyNumberFormat="1" applyFont="1" applyBorder="1" applyAlignment="1">
      <alignment horizontal="center"/>
    </xf>
    <xf numFmtId="166" fontId="161" fillId="0" borderId="48" xfId="83" applyNumberFormat="1" applyFont="1" applyBorder="1" applyAlignment="1">
      <alignment horizontal="center"/>
    </xf>
    <xf numFmtId="0" fontId="161" fillId="0" borderId="43" xfId="83" applyFont="1" applyBorder="1" applyAlignment="1">
      <alignment horizontal="center"/>
    </xf>
    <xf numFmtId="0" fontId="161" fillId="0" borderId="319" xfId="83" applyFont="1" applyBorder="1" applyAlignment="1">
      <alignment horizontal="center"/>
    </xf>
    <xf numFmtId="170" fontId="161" fillId="0" borderId="283" xfId="83" applyNumberFormat="1" applyFont="1" applyBorder="1" applyAlignment="1">
      <alignment horizontal="center"/>
    </xf>
    <xf numFmtId="170" fontId="161" fillId="0" borderId="311" xfId="83" applyNumberFormat="1" applyFont="1" applyBorder="1" applyAlignment="1">
      <alignment horizontal="center"/>
    </xf>
    <xf numFmtId="170" fontId="161" fillId="0" borderId="302" xfId="83" applyNumberFormat="1" applyFont="1" applyBorder="1" applyAlignment="1">
      <alignment horizontal="center"/>
    </xf>
    <xf numFmtId="178" fontId="161" fillId="0" borderId="203" xfId="84" applyNumberFormat="1" applyFont="1" applyBorder="1" applyAlignment="1">
      <alignment horizontal="center"/>
    </xf>
    <xf numFmtId="178" fontId="161" fillId="0" borderId="270" xfId="84" applyNumberFormat="1" applyFont="1" applyBorder="1" applyAlignment="1">
      <alignment horizontal="center"/>
    </xf>
    <xf numFmtId="0" fontId="30" fillId="0" borderId="12" xfId="82" applyNumberFormat="1" applyFont="1" applyBorder="1" applyAlignment="1">
      <alignment horizontal="center"/>
    </xf>
    <xf numFmtId="0" fontId="30" fillId="0" borderId="0" xfId="82" applyNumberFormat="1" applyFont="1" applyBorder="1" applyAlignment="1">
      <alignment horizontal="center"/>
    </xf>
    <xf numFmtId="0" fontId="164" fillId="0" borderId="284" xfId="82" applyNumberFormat="1" applyFont="1" applyBorder="1" applyAlignment="1">
      <alignment horizontal="center"/>
    </xf>
    <xf numFmtId="0" fontId="164" fillId="0" borderId="316" xfId="82" applyNumberFormat="1" applyFont="1" applyBorder="1" applyAlignment="1">
      <alignment horizontal="center"/>
    </xf>
    <xf numFmtId="0" fontId="164" fillId="0" borderId="306" xfId="82" applyNumberFormat="1" applyFont="1" applyBorder="1" applyAlignment="1">
      <alignment horizontal="center"/>
    </xf>
    <xf numFmtId="0" fontId="186" fillId="0" borderId="72" xfId="82" applyNumberFormat="1" applyFont="1" applyFill="1" applyBorder="1" applyAlignment="1">
      <alignment horizontal="left" vertical="center"/>
    </xf>
    <xf numFmtId="1" fontId="161" fillId="0" borderId="239" xfId="83" quotePrefix="1" applyNumberFormat="1" applyFont="1" applyBorder="1" applyAlignment="1">
      <alignment horizontal="center"/>
    </xf>
    <xf numFmtId="0" fontId="186" fillId="0" borderId="0" xfId="82" applyNumberFormat="1" applyFont="1" applyFill="1" applyAlignment="1">
      <alignment horizontal="left" vertical="center"/>
    </xf>
    <xf numFmtId="0" fontId="161" fillId="0" borderId="311" xfId="83" applyFont="1" applyBorder="1" applyAlignment="1">
      <alignment horizontal="center"/>
    </xf>
    <xf numFmtId="0" fontId="187" fillId="0" borderId="237" xfId="83" applyFont="1" applyBorder="1" applyAlignment="1">
      <alignment vertical="top" wrapText="1"/>
    </xf>
    <xf numFmtId="0" fontId="185" fillId="0" borderId="285" xfId="83" applyFont="1" applyBorder="1" applyAlignment="1">
      <alignment wrapText="1"/>
    </xf>
    <xf numFmtId="166" fontId="158" fillId="0" borderId="59" xfId="83" applyNumberFormat="1" applyFont="1" applyBorder="1" applyAlignment="1">
      <alignment horizontal="center"/>
    </xf>
    <xf numFmtId="0" fontId="186" fillId="0" borderId="69" xfId="82" applyNumberFormat="1" applyFont="1" applyFill="1" applyBorder="1" applyAlignment="1">
      <alignment horizontal="left" vertical="center"/>
    </xf>
    <xf numFmtId="1" fontId="161" fillId="0" borderId="288" xfId="83" quotePrefix="1" applyNumberFormat="1" applyFont="1" applyBorder="1" applyAlignment="1">
      <alignment horizontal="center"/>
    </xf>
    <xf numFmtId="166" fontId="161" fillId="0" borderId="289" xfId="83" applyNumberFormat="1" applyFont="1" applyBorder="1" applyAlignment="1">
      <alignment horizontal="center"/>
    </xf>
    <xf numFmtId="2" fontId="161" fillId="0" borderId="287" xfId="83" applyNumberFormat="1" applyFont="1" applyBorder="1" applyAlignment="1">
      <alignment horizontal="center"/>
    </xf>
    <xf numFmtId="167" fontId="161" fillId="0" borderId="308" xfId="84" applyNumberFormat="1" applyFont="1" applyBorder="1" applyAlignment="1">
      <alignment horizontal="center"/>
    </xf>
    <xf numFmtId="2" fontId="161" fillId="0" borderId="289" xfId="84" applyNumberFormat="1" applyFont="1" applyBorder="1" applyAlignment="1">
      <alignment horizontal="center"/>
    </xf>
    <xf numFmtId="166" fontId="161" fillId="0" borderId="308" xfId="83" applyNumberFormat="1" applyFont="1" applyBorder="1" applyAlignment="1">
      <alignment horizontal="center"/>
    </xf>
    <xf numFmtId="1" fontId="161" fillId="0" borderId="308" xfId="84" applyNumberFormat="1" applyFont="1" applyBorder="1" applyAlignment="1">
      <alignment horizontal="center"/>
    </xf>
    <xf numFmtId="1" fontId="161" fillId="0" borderId="320" xfId="83" applyNumberFormat="1" applyFont="1" applyBorder="1" applyAlignment="1">
      <alignment horizontal="center"/>
    </xf>
    <xf numFmtId="1" fontId="161" fillId="0" borderId="308" xfId="83" applyNumberFormat="1" applyFont="1" applyBorder="1" applyAlignment="1">
      <alignment horizontal="center"/>
    </xf>
    <xf numFmtId="177" fontId="161" fillId="0" borderId="286" xfId="83" applyNumberFormat="1" applyFont="1" applyBorder="1" applyAlignment="1">
      <alignment horizontal="center"/>
    </xf>
    <xf numFmtId="0" fontId="161" fillId="0" borderId="321" xfId="83" applyFont="1" applyBorder="1" applyAlignment="1">
      <alignment horizontal="center"/>
    </xf>
    <xf numFmtId="177" fontId="161" fillId="0" borderId="321" xfId="83" applyNumberFormat="1" applyFont="1" applyBorder="1" applyAlignment="1">
      <alignment horizontal="center"/>
    </xf>
    <xf numFmtId="177" fontId="161" fillId="0" borderId="307" xfId="83" applyNumberFormat="1" applyFont="1" applyBorder="1" applyAlignment="1">
      <alignment horizontal="center"/>
    </xf>
    <xf numFmtId="0" fontId="161" fillId="0" borderId="287" xfId="83" applyFont="1" applyBorder="1" applyAlignment="1">
      <alignment horizontal="center"/>
    </xf>
    <xf numFmtId="177" fontId="161" fillId="0" borderId="293" xfId="83" applyNumberFormat="1" applyFont="1" applyBorder="1" applyAlignment="1">
      <alignment horizontal="center"/>
    </xf>
    <xf numFmtId="0" fontId="158" fillId="68" borderId="0" xfId="83" applyFont="1" applyFill="1" applyAlignment="1">
      <alignment horizontal="center"/>
    </xf>
    <xf numFmtId="0" fontId="188" fillId="68" borderId="0" xfId="83" applyFont="1" applyFill="1" applyAlignment="1">
      <alignment horizontal="center"/>
    </xf>
    <xf numFmtId="0" fontId="189" fillId="68" borderId="0" xfId="83" applyFont="1" applyFill="1" applyAlignment="1">
      <alignment horizontal="center"/>
    </xf>
    <xf numFmtId="166" fontId="188" fillId="68" borderId="0" xfId="83" applyNumberFormat="1" applyFont="1" applyFill="1" applyAlignment="1">
      <alignment horizontal="center"/>
    </xf>
    <xf numFmtId="0" fontId="190" fillId="68" borderId="0" xfId="83" applyFont="1" applyFill="1" applyAlignment="1">
      <alignment horizontal="center"/>
    </xf>
    <xf numFmtId="0" fontId="161" fillId="68" borderId="0" xfId="83" applyFont="1" applyFill="1" applyAlignment="1">
      <alignment horizontal="center"/>
    </xf>
    <xf numFmtId="0" fontId="161" fillId="68" borderId="0" xfId="83" applyNumberFormat="1" applyFont="1" applyFill="1" applyAlignment="1">
      <alignment horizontal="center"/>
    </xf>
    <xf numFmtId="170" fontId="189" fillId="68" borderId="0" xfId="83" applyNumberFormat="1" applyFont="1" applyFill="1" applyAlignment="1">
      <alignment horizontal="center"/>
    </xf>
    <xf numFmtId="170" fontId="161" fillId="68" borderId="0" xfId="83" applyNumberFormat="1" applyFont="1" applyFill="1" applyAlignment="1">
      <alignment horizontal="center"/>
    </xf>
    <xf numFmtId="0" fontId="161" fillId="68" borderId="0" xfId="83" applyFont="1" applyFill="1" applyAlignment="1">
      <alignment horizontal="center" vertical="center"/>
    </xf>
    <xf numFmtId="0" fontId="191" fillId="68" borderId="0" xfId="83" applyFont="1" applyFill="1" applyAlignment="1">
      <alignment horizontal="center"/>
    </xf>
    <xf numFmtId="0" fontId="161" fillId="68" borderId="0" xfId="83" applyFont="1" applyFill="1" applyBorder="1" applyAlignment="1">
      <alignment horizontal="center"/>
    </xf>
    <xf numFmtId="0" fontId="190" fillId="68" borderId="0" xfId="83" applyFont="1" applyFill="1" applyBorder="1" applyAlignment="1">
      <alignment horizontal="center"/>
    </xf>
    <xf numFmtId="0" fontId="158" fillId="68" borderId="0" xfId="83" applyFill="1" applyAlignment="1">
      <alignment horizontal="center"/>
    </xf>
    <xf numFmtId="0" fontId="188" fillId="0" borderId="0" xfId="83" applyFont="1" applyAlignment="1">
      <alignment horizontal="center"/>
    </xf>
    <xf numFmtId="0" fontId="189" fillId="0" borderId="0" xfId="83" applyFont="1" applyAlignment="1">
      <alignment horizontal="center"/>
    </xf>
    <xf numFmtId="166" fontId="188" fillId="0" borderId="0" xfId="83" applyNumberFormat="1" applyFont="1" applyAlignment="1">
      <alignment horizontal="center"/>
    </xf>
    <xf numFmtId="0" fontId="190" fillId="0" borderId="0" xfId="83" applyFont="1" applyAlignment="1">
      <alignment horizontal="center"/>
    </xf>
    <xf numFmtId="170" fontId="189" fillId="0" borderId="0" xfId="83" applyNumberFormat="1" applyFont="1" applyAlignment="1">
      <alignment horizontal="center"/>
    </xf>
    <xf numFmtId="170" fontId="161" fillId="0" borderId="0" xfId="83" applyNumberFormat="1" applyFont="1" applyAlignment="1">
      <alignment horizontal="center"/>
    </xf>
    <xf numFmtId="0" fontId="188" fillId="0" borderId="0" xfId="83" applyFont="1" applyFill="1" applyAlignment="1">
      <alignment horizontal="center"/>
    </xf>
    <xf numFmtId="0" fontId="190" fillId="0" borderId="0" xfId="83" applyFont="1" applyFill="1" applyAlignment="1">
      <alignment horizontal="center"/>
    </xf>
    <xf numFmtId="0" fontId="189" fillId="0" borderId="0" xfId="83" applyFont="1" applyFill="1" applyAlignment="1">
      <alignment horizontal="center"/>
    </xf>
    <xf numFmtId="0" fontId="161" fillId="0" borderId="0" xfId="83" applyFont="1" applyFill="1" applyAlignment="1">
      <alignment horizontal="center" vertical="center"/>
    </xf>
    <xf numFmtId="0" fontId="191" fillId="0" borderId="0" xfId="83" applyFont="1" applyFill="1" applyAlignment="1">
      <alignment horizontal="center"/>
    </xf>
    <xf numFmtId="0" fontId="161" fillId="0" borderId="0" xfId="83" applyFont="1" applyFill="1" applyBorder="1" applyAlignment="1">
      <alignment horizontal="center"/>
    </xf>
    <xf numFmtId="0" fontId="190" fillId="0" borderId="0" xfId="83" applyFont="1" applyBorder="1" applyAlignment="1">
      <alignment horizontal="center"/>
    </xf>
    <xf numFmtId="0" fontId="191" fillId="0" borderId="0" xfId="83" applyFont="1" applyAlignment="1">
      <alignment horizontal="center"/>
    </xf>
    <xf numFmtId="0" fontId="9" fillId="66" borderId="80" xfId="0" applyFont="1" applyFill="1" applyBorder="1" applyAlignment="1">
      <alignment horizontal="center" vertical="center"/>
    </xf>
    <xf numFmtId="0" fontId="11" fillId="66" borderId="52" xfId="0" applyFont="1" applyFill="1" applyBorder="1" applyAlignment="1">
      <alignment horizontal="center"/>
    </xf>
    <xf numFmtId="1" fontId="11" fillId="66" borderId="14" xfId="0" applyNumberFormat="1" applyFont="1" applyFill="1" applyBorder="1" applyAlignment="1">
      <alignment horizontal="center"/>
    </xf>
    <xf numFmtId="0" fontId="11" fillId="66" borderId="111" xfId="0" applyFont="1" applyFill="1" applyBorder="1" applyAlignment="1">
      <alignment horizontal="center"/>
    </xf>
    <xf numFmtId="0" fontId="0" fillId="0" borderId="0" xfId="0"/>
    <xf numFmtId="0" fontId="167" fillId="0" borderId="0" xfId="0" applyFont="1" applyAlignment="1">
      <alignment vertical="center"/>
    </xf>
    <xf numFmtId="1" fontId="11" fillId="48" borderId="111" xfId="0" applyNumberFormat="1" applyFont="1" applyFill="1" applyBorder="1" applyAlignment="1">
      <alignment horizontal="center"/>
    </xf>
    <xf numFmtId="165" fontId="49" fillId="48" borderId="25" xfId="0" applyNumberFormat="1" applyFont="1" applyFill="1" applyBorder="1" applyAlignment="1">
      <alignment horizontal="center"/>
    </xf>
    <xf numFmtId="165" fontId="0" fillId="48" borderId="14" xfId="0" applyNumberFormat="1" applyFill="1" applyBorder="1" applyAlignment="1">
      <alignment horizontal="center"/>
    </xf>
    <xf numFmtId="165" fontId="0" fillId="48" borderId="25" xfId="0" applyNumberFormat="1" applyFill="1" applyBorder="1" applyAlignment="1">
      <alignment horizontal="center"/>
    </xf>
    <xf numFmtId="0" fontId="1" fillId="26" borderId="16" xfId="0" applyFont="1" applyFill="1" applyBorder="1" applyAlignment="1">
      <alignment vertical="center"/>
    </xf>
    <xf numFmtId="0" fontId="0" fillId="0" borderId="53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9" fillId="0" borderId="49" xfId="0" applyFont="1" applyBorder="1" applyAlignment="1" applyProtection="1">
      <alignment horizontal="center"/>
      <protection locked="0"/>
    </xf>
    <xf numFmtId="0" fontId="9" fillId="0" borderId="51" xfId="0" applyFont="1" applyBorder="1" applyAlignment="1" applyProtection="1">
      <alignment horizontal="center"/>
      <protection locked="0"/>
    </xf>
    <xf numFmtId="0" fontId="1" fillId="0" borderId="61" xfId="0" quotePrefix="1" applyFont="1" applyFill="1" applyBorder="1" applyAlignment="1" applyProtection="1">
      <protection locked="0"/>
    </xf>
    <xf numFmtId="0" fontId="0" fillId="0" borderId="62" xfId="0" quotePrefix="1" applyBorder="1" applyAlignment="1" applyProtection="1">
      <protection locked="0"/>
    </xf>
    <xf numFmtId="0" fontId="0" fillId="0" borderId="62" xfId="0" quotePrefix="1" applyBorder="1" applyAlignment="1" applyProtection="1">
      <alignment horizont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1" fillId="0" borderId="87" xfId="0" applyFont="1" applyBorder="1" applyProtection="1">
      <protection locked="0"/>
    </xf>
    <xf numFmtId="0" fontId="0" fillId="0" borderId="62" xfId="0" applyBorder="1" applyAlignment="1" applyProtection="1">
      <alignment horizontal="center"/>
      <protection locked="0"/>
    </xf>
    <xf numFmtId="0" fontId="0" fillId="0" borderId="87" xfId="0" applyBorder="1" applyAlignment="1" applyProtection="1">
      <alignment horizontal="center"/>
      <protection locked="0"/>
    </xf>
    <xf numFmtId="166" fontId="0" fillId="0" borderId="68" xfId="0" applyNumberFormat="1" applyBorder="1" applyAlignment="1" applyProtection="1">
      <alignment horizontal="center"/>
    </xf>
    <xf numFmtId="0" fontId="9" fillId="0" borderId="69" xfId="0" applyFont="1" applyBorder="1" applyProtection="1">
      <protection locked="0"/>
    </xf>
    <xf numFmtId="0" fontId="0" fillId="0" borderId="42" xfId="0" applyFill="1" applyBorder="1" applyAlignment="1" applyProtection="1">
      <alignment horizontal="center"/>
      <protection locked="0"/>
    </xf>
    <xf numFmtId="0" fontId="12" fillId="0" borderId="33" xfId="62" applyFont="1" applyBorder="1" applyProtection="1">
      <protection locked="0"/>
    </xf>
    <xf numFmtId="1" fontId="12" fillId="0" borderId="33" xfId="62" applyNumberFormat="1" applyFont="1" applyBorder="1" applyAlignment="1" applyProtection="1">
      <alignment horizontal="center"/>
      <protection locked="0"/>
    </xf>
    <xf numFmtId="0" fontId="12" fillId="0" borderId="33" xfId="62" applyFont="1" applyFill="1" applyBorder="1" applyAlignment="1" applyProtection="1">
      <alignment horizontal="center"/>
      <protection locked="0"/>
    </xf>
    <xf numFmtId="0" fontId="12" fillId="29" borderId="33" xfId="62" applyFont="1" applyFill="1" applyBorder="1" applyAlignment="1" applyProtection="1">
      <alignment horizontal="center"/>
      <protection locked="0"/>
    </xf>
    <xf numFmtId="1" fontId="11" fillId="0" borderId="33" xfId="62" applyNumberFormat="1" applyFont="1" applyBorder="1" applyAlignment="1" applyProtection="1">
      <alignment horizontal="center"/>
      <protection locked="0"/>
    </xf>
    <xf numFmtId="2" fontId="12" fillId="0" borderId="33" xfId="62" applyNumberFormat="1" applyFont="1" applyBorder="1" applyAlignment="1" applyProtection="1">
      <alignment horizontal="center"/>
      <protection locked="0"/>
    </xf>
    <xf numFmtId="0" fontId="12" fillId="41" borderId="33" xfId="62" applyFont="1" applyFill="1" applyBorder="1" applyAlignment="1" applyProtection="1">
      <alignment horizontal="center"/>
      <protection locked="0"/>
    </xf>
    <xf numFmtId="2" fontId="12" fillId="41" borderId="33" xfId="62" applyNumberFormat="1" applyFont="1" applyFill="1" applyBorder="1" applyAlignment="1" applyProtection="1">
      <alignment horizontal="center"/>
      <protection locked="0"/>
    </xf>
    <xf numFmtId="0" fontId="12" fillId="0" borderId="33" xfId="0" applyFont="1" applyBorder="1" applyProtection="1">
      <protection locked="0"/>
    </xf>
    <xf numFmtId="1" fontId="11" fillId="0" borderId="33" xfId="0" applyNumberFormat="1" applyFont="1" applyFill="1" applyBorder="1" applyAlignment="1" applyProtection="1">
      <alignment horizontal="center"/>
      <protection locked="0"/>
    </xf>
    <xf numFmtId="1" fontId="12" fillId="0" borderId="40" xfId="0" applyNumberFormat="1" applyFont="1" applyBorder="1" applyAlignment="1" applyProtection="1">
      <alignment horizontal="center"/>
      <protection locked="0"/>
    </xf>
    <xf numFmtId="1" fontId="12" fillId="0" borderId="68" xfId="0" applyNumberFormat="1" applyFont="1" applyBorder="1" applyAlignment="1" applyProtection="1">
      <alignment horizontal="center"/>
      <protection locked="0"/>
    </xf>
    <xf numFmtId="166" fontId="12" fillId="0" borderId="68" xfId="0" applyNumberFormat="1" applyFont="1" applyBorder="1" applyAlignment="1" applyProtection="1">
      <alignment horizontal="center"/>
      <protection locked="0"/>
    </xf>
    <xf numFmtId="2" fontId="12" fillId="0" borderId="33" xfId="0" applyNumberFormat="1" applyFont="1" applyBorder="1" applyAlignment="1" applyProtection="1">
      <alignment horizontal="center"/>
      <protection locked="0"/>
    </xf>
    <xf numFmtId="2" fontId="12" fillId="0" borderId="40" xfId="0" applyNumberFormat="1" applyFont="1" applyFill="1" applyBorder="1" applyAlignment="1" applyProtection="1">
      <alignment horizontal="center"/>
      <protection locked="0"/>
    </xf>
    <xf numFmtId="0" fontId="12" fillId="0" borderId="68" xfId="0" applyFont="1" applyBorder="1" applyProtection="1">
      <protection locked="0"/>
    </xf>
    <xf numFmtId="0" fontId="8" fillId="0" borderId="0" xfId="0" applyFont="1" applyFill="1" applyProtection="1">
      <protection locked="0"/>
    </xf>
    <xf numFmtId="0" fontId="11" fillId="0" borderId="39" xfId="0" applyFon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0" fillId="0" borderId="54" xfId="0" applyFill="1" applyBorder="1" applyProtection="1">
      <protection locked="0"/>
    </xf>
    <xf numFmtId="0" fontId="0" fillId="0" borderId="55" xfId="0" applyFill="1" applyBorder="1" applyProtection="1">
      <protection locked="0"/>
    </xf>
    <xf numFmtId="0" fontId="0" fillId="0" borderId="56" xfId="0" applyFill="1" applyBorder="1" applyProtection="1">
      <protection locked="0"/>
    </xf>
    <xf numFmtId="0" fontId="0" fillId="0" borderId="57" xfId="0" applyFill="1" applyBorder="1" applyProtection="1">
      <protection locked="0"/>
    </xf>
    <xf numFmtId="0" fontId="0" fillId="0" borderId="58" xfId="0" applyFill="1" applyBorder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10" fillId="0" borderId="32" xfId="0" applyFont="1" applyFill="1" applyBorder="1" applyAlignment="1" applyProtection="1">
      <alignment horizontal="center"/>
      <protection locked="0"/>
    </xf>
    <xf numFmtId="0" fontId="12" fillId="0" borderId="14" xfId="0" applyFont="1" applyBorder="1" applyAlignment="1" applyProtection="1">
      <alignment horizontal="center"/>
    </xf>
    <xf numFmtId="0" fontId="0" fillId="0" borderId="14" xfId="0" quotePrefix="1" applyFill="1" applyBorder="1" applyAlignment="1" applyProtection="1">
      <alignment horizontal="centerContinuous"/>
      <protection locked="0"/>
    </xf>
    <xf numFmtId="0" fontId="0" fillId="69" borderId="14" xfId="0" applyFill="1" applyBorder="1" applyProtection="1">
      <protection locked="0"/>
    </xf>
    <xf numFmtId="0" fontId="0" fillId="69" borderId="14" xfId="0" applyFill="1" applyBorder="1" applyAlignment="1" applyProtection="1">
      <alignment horizontal="center"/>
      <protection locked="0"/>
    </xf>
    <xf numFmtId="0" fontId="12" fillId="69" borderId="14" xfId="0" applyFont="1" applyFill="1" applyBorder="1" applyAlignment="1" applyProtection="1">
      <alignment horizontal="center"/>
      <protection locked="0"/>
    </xf>
    <xf numFmtId="0" fontId="0" fillId="0" borderId="0" xfId="0"/>
    <xf numFmtId="0" fontId="12" fillId="70" borderId="14" xfId="0" applyFont="1" applyFill="1" applyBorder="1" applyAlignment="1">
      <alignment horizontal="center"/>
    </xf>
    <xf numFmtId="0" fontId="12" fillId="50" borderId="14" xfId="0" applyFont="1" applyFill="1" applyBorder="1" applyAlignment="1">
      <alignment horizontal="center"/>
    </xf>
    <xf numFmtId="0" fontId="12" fillId="67" borderId="14" xfId="0" applyFont="1" applyFill="1" applyBorder="1" applyAlignment="1">
      <alignment horizontal="center"/>
    </xf>
    <xf numFmtId="0" fontId="12" fillId="71" borderId="14" xfId="0" applyFont="1" applyFill="1" applyBorder="1" applyAlignment="1">
      <alignment horizontal="center"/>
    </xf>
    <xf numFmtId="0" fontId="9" fillId="0" borderId="88" xfId="0" applyFont="1" applyFill="1" applyBorder="1" applyAlignment="1">
      <alignment horizontal="center" vertical="center" wrapText="1"/>
    </xf>
    <xf numFmtId="0" fontId="1" fillId="0" borderId="62" xfId="0" quotePrefix="1" applyFont="1" applyBorder="1" applyAlignment="1" applyProtection="1">
      <alignment horizontal="center"/>
      <protection locked="0"/>
    </xf>
    <xf numFmtId="0" fontId="0" fillId="72" borderId="68" xfId="0" applyFill="1" applyBorder="1" applyAlignment="1" applyProtection="1">
      <alignment horizontal="center"/>
    </xf>
    <xf numFmtId="2" fontId="0" fillId="72" borderId="71" xfId="0" applyNumberFormat="1" applyFill="1" applyBorder="1" applyAlignment="1" applyProtection="1">
      <alignment horizontal="center"/>
      <protection locked="0"/>
    </xf>
    <xf numFmtId="0" fontId="9" fillId="0" borderId="88" xfId="0" applyFont="1" applyFill="1" applyBorder="1" applyAlignment="1">
      <alignment horizontal="center" vertical="center"/>
    </xf>
    <xf numFmtId="0" fontId="8" fillId="0" borderId="54" xfId="82" applyFont="1" applyFill="1" applyBorder="1" applyAlignment="1"/>
    <xf numFmtId="0" fontId="84" fillId="0" borderId="39" xfId="82" applyFont="1" applyFill="1" applyBorder="1"/>
    <xf numFmtId="0" fontId="12" fillId="49" borderId="14" xfId="0" applyFont="1" applyFill="1" applyBorder="1" applyAlignment="1">
      <alignment horizontal="left"/>
    </xf>
    <xf numFmtId="0" fontId="0" fillId="0" borderId="0" xfId="0"/>
    <xf numFmtId="0" fontId="0" fillId="0" borderId="0" xfId="0" applyBorder="1" applyAlignment="1">
      <alignment horizontal="center"/>
    </xf>
    <xf numFmtId="0" fontId="9" fillId="73" borderId="14" xfId="0" applyFont="1" applyFill="1" applyBorder="1" applyAlignment="1" applyProtection="1">
      <alignment horizontal="center" vertical="center" wrapText="1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>
      <alignment horizontal="center"/>
    </xf>
    <xf numFmtId="173" fontId="12" fillId="73" borderId="14" xfId="0" applyNumberFormat="1" applyFont="1" applyFill="1" applyBorder="1" applyAlignment="1" applyProtection="1">
      <alignment horizontal="center"/>
      <protection locked="0"/>
    </xf>
    <xf numFmtId="165" fontId="1" fillId="66" borderId="14" xfId="0" applyNumberFormat="1" applyFont="1" applyFill="1" applyBorder="1" applyAlignment="1">
      <alignment horizontal="center"/>
    </xf>
    <xf numFmtId="0" fontId="12" fillId="48" borderId="65" xfId="0" applyFont="1" applyFill="1" applyBorder="1" applyAlignment="1">
      <alignment horizontal="center"/>
    </xf>
    <xf numFmtId="0" fontId="12" fillId="48" borderId="33" xfId="0" applyFont="1" applyFill="1" applyBorder="1" applyAlignment="1">
      <alignment horizontal="center"/>
    </xf>
    <xf numFmtId="0" fontId="11" fillId="48" borderId="33" xfId="0" applyFont="1" applyFill="1" applyBorder="1" applyAlignment="1">
      <alignment horizontal="center"/>
    </xf>
    <xf numFmtId="1" fontId="11" fillId="48" borderId="33" xfId="0" applyNumberFormat="1" applyFont="1" applyFill="1" applyBorder="1" applyAlignment="1">
      <alignment horizontal="center"/>
    </xf>
    <xf numFmtId="0" fontId="45" fillId="48" borderId="33" xfId="0" applyFont="1" applyFill="1" applyBorder="1" applyAlignment="1">
      <alignment horizontal="center"/>
    </xf>
    <xf numFmtId="0" fontId="39" fillId="48" borderId="33" xfId="0" applyFont="1" applyFill="1" applyBorder="1" applyAlignment="1">
      <alignment horizontal="center"/>
    </xf>
    <xf numFmtId="0" fontId="1" fillId="48" borderId="33" xfId="0" applyFont="1" applyFill="1" applyBorder="1" applyAlignment="1">
      <alignment horizontal="center"/>
    </xf>
    <xf numFmtId="0" fontId="45" fillId="48" borderId="71" xfId="0" applyFont="1" applyFill="1" applyBorder="1" applyAlignment="1">
      <alignment horizontal="center"/>
    </xf>
    <xf numFmtId="0" fontId="12" fillId="48" borderId="14" xfId="0" applyFont="1" applyFill="1" applyBorder="1" applyAlignment="1">
      <alignment horizontal="center"/>
    </xf>
    <xf numFmtId="0" fontId="11" fillId="48" borderId="14" xfId="0" applyFont="1" applyFill="1" applyBorder="1" applyAlignment="1">
      <alignment horizontal="center"/>
    </xf>
    <xf numFmtId="1" fontId="11" fillId="48" borderId="14" xfId="0" applyNumberFormat="1" applyFont="1" applyFill="1" applyBorder="1" applyAlignment="1">
      <alignment horizontal="center"/>
    </xf>
    <xf numFmtId="0" fontId="45" fillId="48" borderId="14" xfId="0" applyFont="1" applyFill="1" applyBorder="1" applyAlignment="1">
      <alignment horizontal="center"/>
    </xf>
    <xf numFmtId="0" fontId="39" fillId="48" borderId="14" xfId="0" applyFont="1" applyFill="1" applyBorder="1" applyAlignment="1">
      <alignment horizontal="center"/>
    </xf>
    <xf numFmtId="0" fontId="45" fillId="48" borderId="15" xfId="0" applyFont="1" applyFill="1" applyBorder="1" applyAlignment="1">
      <alignment horizontal="center"/>
    </xf>
    <xf numFmtId="0" fontId="1" fillId="48" borderId="14" xfId="0" applyFont="1" applyFill="1" applyBorder="1" applyAlignment="1">
      <alignment horizontal="center"/>
    </xf>
    <xf numFmtId="165" fontId="0" fillId="49" borderId="14" xfId="0" applyNumberFormat="1" applyFill="1" applyBorder="1" applyAlignment="1">
      <alignment horizontal="center"/>
    </xf>
    <xf numFmtId="0" fontId="39" fillId="0" borderId="37" xfId="62" applyFill="1" applyBorder="1" applyAlignment="1">
      <alignment horizontal="center"/>
    </xf>
    <xf numFmtId="0" fontId="39" fillId="0" borderId="25" xfId="62" quotePrefix="1" applyFont="1" applyFill="1" applyBorder="1" applyAlignment="1">
      <alignment horizontal="center"/>
    </xf>
    <xf numFmtId="0" fontId="39" fillId="0" borderId="13" xfId="62" applyBorder="1"/>
    <xf numFmtId="0" fontId="39" fillId="0" borderId="13" xfId="62" applyFill="1" applyBorder="1" applyAlignment="1">
      <alignment horizontal="center"/>
    </xf>
    <xf numFmtId="0" fontId="85" fillId="0" borderId="25" xfId="62" applyFont="1" applyFill="1" applyBorder="1" applyAlignment="1">
      <alignment horizontal="center"/>
    </xf>
    <xf numFmtId="0" fontId="85" fillId="0" borderId="13" xfId="62" applyFont="1" applyFill="1" applyBorder="1" applyAlignment="1">
      <alignment horizontal="center"/>
    </xf>
    <xf numFmtId="0" fontId="89" fillId="0" borderId="105" xfId="62" applyFont="1" applyFill="1" applyBorder="1" applyAlignment="1">
      <alignment horizontal="center"/>
    </xf>
    <xf numFmtId="0" fontId="3" fillId="0" borderId="46" xfId="62" applyFont="1" applyBorder="1" applyAlignment="1">
      <alignment horizontal="center"/>
    </xf>
    <xf numFmtId="0" fontId="3" fillId="0" borderId="10" xfId="62" applyFont="1" applyBorder="1" applyAlignment="1">
      <alignment horizontal="center"/>
    </xf>
    <xf numFmtId="0" fontId="3" fillId="0" borderId="11" xfId="62" applyFont="1" applyBorder="1" applyAlignment="1">
      <alignment horizontal="center"/>
    </xf>
    <xf numFmtId="0" fontId="10" fillId="0" borderId="40" xfId="62" applyFont="1" applyFill="1" applyBorder="1" applyAlignment="1">
      <alignment horizontal="center"/>
    </xf>
    <xf numFmtId="0" fontId="10" fillId="0" borderId="42" xfId="62" applyFont="1" applyFill="1" applyBorder="1" applyAlignment="1">
      <alignment horizontal="center"/>
    </xf>
    <xf numFmtId="0" fontId="0" fillId="0" borderId="25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center"/>
      <protection locked="0"/>
    </xf>
    <xf numFmtId="0" fontId="85" fillId="0" borderId="25" xfId="0" applyFont="1" applyFill="1" applyBorder="1" applyAlignment="1" applyProtection="1">
      <alignment horizontal="center"/>
      <protection locked="0"/>
    </xf>
    <xf numFmtId="0" fontId="85" fillId="0" borderId="13" xfId="0" applyFont="1" applyFill="1" applyBorder="1" applyAlignment="1" applyProtection="1">
      <alignment horizontal="center"/>
      <protection locked="0"/>
    </xf>
    <xf numFmtId="0" fontId="0" fillId="0" borderId="34" xfId="0" applyFill="1" applyBorder="1" applyAlignment="1" applyProtection="1">
      <alignment horizontal="center"/>
      <protection locked="0"/>
    </xf>
    <xf numFmtId="0" fontId="3" fillId="0" borderId="46" xfId="0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8" fillId="0" borderId="53" xfId="0" applyFont="1" applyFill="1" applyBorder="1" applyAlignment="1" applyProtection="1">
      <alignment horizontal="left"/>
    </xf>
    <xf numFmtId="0" fontId="8" fillId="0" borderId="54" xfId="0" applyFont="1" applyFill="1" applyBorder="1" applyAlignment="1" applyProtection="1">
      <alignment horizontal="left"/>
    </xf>
    <xf numFmtId="0" fontId="33" fillId="0" borderId="39" xfId="0" applyFont="1" applyFill="1" applyBorder="1" applyAlignment="1" applyProtection="1">
      <alignment horizontal="right"/>
    </xf>
    <xf numFmtId="0" fontId="33" fillId="24" borderId="105" xfId="0" applyFont="1" applyFill="1" applyBorder="1" applyAlignment="1" applyProtection="1">
      <alignment horizontal="center"/>
      <protection locked="0"/>
    </xf>
    <xf numFmtId="0" fontId="0" fillId="0" borderId="75" xfId="0" applyFill="1" applyBorder="1" applyAlignment="1" applyProtection="1">
      <alignment horizontal="center"/>
      <protection locked="0"/>
    </xf>
    <xf numFmtId="0" fontId="0" fillId="0" borderId="29" xfId="0" applyFill="1" applyBorder="1" applyAlignment="1" applyProtection="1">
      <alignment horizontal="center"/>
      <protection locked="0"/>
    </xf>
    <xf numFmtId="0" fontId="0" fillId="0" borderId="73" xfId="0" applyFill="1" applyBorder="1" applyAlignment="1" applyProtection="1">
      <alignment horizontal="center"/>
      <protection locked="0"/>
    </xf>
    <xf numFmtId="0" fontId="0" fillId="0" borderId="37" xfId="0" applyFill="1" applyBorder="1" applyAlignment="1" applyProtection="1">
      <alignment horizontal="center"/>
      <protection locked="0"/>
    </xf>
    <xf numFmtId="0" fontId="11" fillId="24" borderId="105" xfId="0" applyFont="1" applyFill="1" applyBorder="1" applyAlignment="1" applyProtection="1">
      <alignment horizontal="center"/>
      <protection locked="0"/>
    </xf>
    <xf numFmtId="0" fontId="1" fillId="0" borderId="40" xfId="0" applyFont="1" applyFill="1" applyBorder="1" applyAlignment="1" applyProtection="1">
      <alignment horizontal="left"/>
    </xf>
    <xf numFmtId="0" fontId="0" fillId="0" borderId="41" xfId="0" applyFill="1" applyBorder="1" applyAlignment="1" applyProtection="1">
      <alignment horizontal="left"/>
    </xf>
    <xf numFmtId="0" fontId="0" fillId="0" borderId="128" xfId="0" applyFill="1" applyBorder="1" applyAlignment="1" applyProtection="1">
      <alignment horizontal="left"/>
    </xf>
    <xf numFmtId="0" fontId="0" fillId="0" borderId="40" xfId="0" applyFill="1" applyBorder="1" applyAlignment="1" applyProtection="1">
      <alignment horizontal="center"/>
      <protection locked="0"/>
    </xf>
    <xf numFmtId="0" fontId="0" fillId="0" borderId="42" xfId="0" applyFill="1" applyBorder="1" applyAlignment="1" applyProtection="1">
      <alignment horizontal="center"/>
      <protection locked="0"/>
    </xf>
    <xf numFmtId="0" fontId="0" fillId="0" borderId="53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2" fillId="0" borderId="46" xfId="0" applyFont="1" applyFill="1" applyBorder="1" applyAlignment="1">
      <alignment horizontal="center"/>
    </xf>
    <xf numFmtId="0" fontId="32" fillId="0" borderId="10" xfId="0" applyFont="1" applyFill="1" applyBorder="1" applyAlignment="1">
      <alignment horizontal="center"/>
    </xf>
    <xf numFmtId="0" fontId="32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11" fillId="0" borderId="1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13" xfId="0" applyFont="1" applyFill="1" applyBorder="1" applyAlignment="1">
      <alignment horizontal="center"/>
    </xf>
    <xf numFmtId="0" fontId="11" fillId="0" borderId="25" xfId="82" applyFont="1" applyFill="1" applyBorder="1" applyAlignment="1">
      <alignment horizontal="center"/>
    </xf>
    <xf numFmtId="0" fontId="11" fillId="0" borderId="13" xfId="82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45" xfId="0" applyFont="1" applyFill="1" applyBorder="1" applyAlignment="1">
      <alignment horizontal="center"/>
    </xf>
    <xf numFmtId="9" fontId="11" fillId="0" borderId="25" xfId="0" applyNumberFormat="1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1" fillId="48" borderId="40" xfId="0" applyFont="1" applyFill="1" applyBorder="1" applyAlignment="1">
      <alignment horizontal="center"/>
    </xf>
    <xf numFmtId="0" fontId="11" fillId="48" borderId="42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" fillId="0" borderId="61" xfId="0" applyFont="1" applyBorder="1" applyAlignment="1" applyProtection="1">
      <alignment horizontal="left"/>
      <protection locked="0"/>
    </xf>
    <xf numFmtId="0" fontId="1" fillId="0" borderId="62" xfId="0" applyFont="1" applyBorder="1" applyAlignment="1" applyProtection="1">
      <alignment horizontal="left"/>
      <protection locked="0"/>
    </xf>
    <xf numFmtId="0" fontId="46" fillId="0" borderId="49" xfId="0" quotePrefix="1" applyFont="1" applyBorder="1" applyAlignment="1" applyProtection="1">
      <alignment horizontal="center"/>
      <protection locked="0"/>
    </xf>
    <xf numFmtId="0" fontId="46" fillId="0" borderId="51" xfId="0" applyFont="1" applyBorder="1" applyAlignment="1" applyProtection="1">
      <alignment horizontal="center"/>
      <protection locked="0"/>
    </xf>
    <xf numFmtId="0" fontId="46" fillId="0" borderId="53" xfId="0" applyFont="1" applyBorder="1" applyAlignment="1" applyProtection="1">
      <alignment horizontal="center"/>
      <protection locked="0"/>
    </xf>
    <xf numFmtId="0" fontId="46" fillId="0" borderId="55" xfId="0" applyFont="1" applyBorder="1" applyAlignment="1" applyProtection="1">
      <alignment horizontal="center"/>
      <protection locked="0"/>
    </xf>
    <xf numFmtId="0" fontId="38" fillId="0" borderId="46" xfId="0" applyFont="1" applyBorder="1" applyAlignment="1" applyProtection="1">
      <alignment horizontal="center"/>
      <protection locked="0"/>
    </xf>
    <xf numFmtId="0" fontId="38" fillId="0" borderId="10" xfId="0" applyFont="1" applyBorder="1" applyAlignment="1" applyProtection="1">
      <alignment horizontal="center"/>
      <protection locked="0"/>
    </xf>
    <xf numFmtId="0" fontId="38" fillId="0" borderId="11" xfId="0" applyFont="1" applyBorder="1" applyAlignment="1" applyProtection="1">
      <alignment horizontal="center"/>
      <protection locked="0"/>
    </xf>
    <xf numFmtId="0" fontId="10" fillId="0" borderId="53" xfId="0" applyFont="1" applyBorder="1" applyAlignment="1" applyProtection="1">
      <alignment horizontal="center"/>
      <protection locked="0"/>
    </xf>
    <xf numFmtId="0" fontId="10" fillId="0" borderId="54" xfId="0" applyFont="1" applyBorder="1" applyAlignment="1" applyProtection="1">
      <alignment horizontal="center"/>
      <protection locked="0"/>
    </xf>
    <xf numFmtId="0" fontId="10" fillId="0" borderId="55" xfId="0" applyFont="1" applyBorder="1" applyAlignment="1" applyProtection="1">
      <alignment horizontal="center"/>
      <protection locked="0"/>
    </xf>
    <xf numFmtId="0" fontId="48" fillId="0" borderId="46" xfId="0" applyFont="1" applyBorder="1" applyAlignment="1" applyProtection="1">
      <alignment horizontal="center"/>
      <protection locked="0"/>
    </xf>
    <xf numFmtId="0" fontId="48" fillId="0" borderId="11" xfId="0" applyFont="1" applyBorder="1" applyAlignment="1" applyProtection="1">
      <alignment horizontal="center"/>
      <protection locked="0"/>
    </xf>
    <xf numFmtId="0" fontId="46" fillId="0" borderId="54" xfId="0" applyFont="1" applyBorder="1" applyAlignment="1" applyProtection="1">
      <alignment horizontal="center"/>
      <protection locked="0"/>
    </xf>
    <xf numFmtId="0" fontId="46" fillId="0" borderId="49" xfId="0" applyFont="1" applyBorder="1" applyAlignment="1" applyProtection="1">
      <alignment horizontal="center"/>
      <protection locked="0"/>
    </xf>
    <xf numFmtId="0" fontId="46" fillId="0" borderId="50" xfId="0" applyFont="1" applyBorder="1" applyAlignment="1" applyProtection="1">
      <alignment horizontal="center"/>
      <protection locked="0"/>
    </xf>
    <xf numFmtId="0" fontId="10" fillId="0" borderId="46" xfId="0" applyFont="1" applyBorder="1" applyAlignment="1" applyProtection="1">
      <alignment horizontal="center"/>
      <protection locked="0"/>
    </xf>
    <xf numFmtId="0" fontId="10" fillId="0" borderId="11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48" xfId="0" applyFont="1" applyBorder="1" applyAlignment="1" applyProtection="1">
      <alignment horizontal="center"/>
      <protection locked="0"/>
    </xf>
    <xf numFmtId="0" fontId="1" fillId="0" borderId="67" xfId="0" applyFont="1" applyBorder="1" applyAlignment="1" applyProtection="1">
      <alignment horizontal="left"/>
      <protection locked="0"/>
    </xf>
    <xf numFmtId="0" fontId="1" fillId="0" borderId="31" xfId="0" applyFont="1" applyBorder="1" applyAlignment="1" applyProtection="1">
      <alignment horizontal="left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9" fillId="0" borderId="51" xfId="0" applyFont="1" applyBorder="1" applyAlignment="1" applyProtection="1">
      <alignment horizontal="center"/>
      <protection locked="0"/>
    </xf>
    <xf numFmtId="0" fontId="161" fillId="0" borderId="0" xfId="83" applyFont="1" applyFill="1" applyBorder="1" applyAlignment="1">
      <alignment horizontal="center"/>
    </xf>
    <xf numFmtId="0" fontId="36" fillId="0" borderId="149" xfId="83" applyFont="1" applyBorder="1" applyAlignment="1">
      <alignment horizontal="center" vertical="center"/>
    </xf>
    <xf numFmtId="0" fontId="36" fillId="0" borderId="150" xfId="83" applyFont="1" applyBorder="1" applyAlignment="1">
      <alignment horizontal="center" vertical="center"/>
    </xf>
    <xf numFmtId="0" fontId="36" fillId="0" borderId="206" xfId="83" applyFont="1" applyBorder="1" applyAlignment="1">
      <alignment horizontal="center" vertical="center"/>
    </xf>
    <xf numFmtId="0" fontId="166" fillId="0" borderId="207" xfId="83" applyFont="1" applyBorder="1" applyAlignment="1">
      <alignment horizontal="center" vertical="center" textRotation="90" wrapText="1"/>
    </xf>
    <xf numFmtId="0" fontId="166" fillId="0" borderId="72" xfId="83" applyFont="1" applyBorder="1" applyAlignment="1">
      <alignment horizontal="center" vertical="center" textRotation="90"/>
    </xf>
    <xf numFmtId="0" fontId="166" fillId="0" borderId="69" xfId="83" applyFont="1" applyBorder="1" applyAlignment="1">
      <alignment horizontal="center" vertical="center" textRotation="90"/>
    </xf>
    <xf numFmtId="0" fontId="36" fillId="0" borderId="208" xfId="83" applyFont="1" applyBorder="1" applyAlignment="1">
      <alignment horizontal="center" vertical="center"/>
    </xf>
    <xf numFmtId="0" fontId="36" fillId="0" borderId="149" xfId="83" applyFont="1" applyBorder="1" applyAlignment="1">
      <alignment horizontal="center" vertical="center" wrapText="1"/>
    </xf>
    <xf numFmtId="0" fontId="36" fillId="0" borderId="150" xfId="83" applyFont="1" applyBorder="1" applyAlignment="1">
      <alignment horizontal="center" vertical="center" wrapText="1"/>
    </xf>
    <xf numFmtId="0" fontId="36" fillId="0" borderId="206" xfId="83" applyFont="1" applyBorder="1" applyAlignment="1">
      <alignment horizontal="center" vertical="center" wrapText="1"/>
    </xf>
    <xf numFmtId="170" fontId="36" fillId="0" borderId="149" xfId="83" applyNumberFormat="1" applyFont="1" applyBorder="1" applyAlignment="1">
      <alignment horizontal="center" vertical="center" wrapText="1"/>
    </xf>
    <xf numFmtId="170" fontId="36" fillId="0" borderId="150" xfId="83" applyNumberFormat="1" applyFont="1" applyBorder="1" applyAlignment="1">
      <alignment horizontal="center" vertical="center" wrapText="1"/>
    </xf>
    <xf numFmtId="170" fontId="36" fillId="0" borderId="183" xfId="83" applyNumberFormat="1" applyFont="1" applyBorder="1" applyAlignment="1">
      <alignment horizontal="center" vertical="center" wrapText="1"/>
    </xf>
    <xf numFmtId="170" fontId="168" fillId="0" borderId="224" xfId="83" applyNumberFormat="1" applyFont="1" applyBorder="1" applyAlignment="1">
      <alignment horizontal="center" wrapText="1"/>
    </xf>
    <xf numFmtId="170" fontId="168" fillId="0" borderId="225" xfId="83" applyNumberFormat="1" applyFont="1" applyBorder="1" applyAlignment="1">
      <alignment horizontal="center" wrapText="1"/>
    </xf>
    <xf numFmtId="0" fontId="169" fillId="0" borderId="226" xfId="83" applyNumberFormat="1" applyFont="1" applyFill="1" applyBorder="1" applyAlignment="1">
      <alignment horizontal="center" vertical="center" wrapText="1"/>
    </xf>
    <xf numFmtId="0" fontId="169" fillId="0" borderId="227" xfId="83" applyNumberFormat="1" applyFont="1" applyFill="1" applyBorder="1" applyAlignment="1">
      <alignment horizontal="center" vertical="center" wrapText="1"/>
    </xf>
    <xf numFmtId="0" fontId="169" fillId="0" borderId="228" xfId="83" applyNumberFormat="1" applyFont="1" applyFill="1" applyBorder="1" applyAlignment="1">
      <alignment horizontal="center" vertical="center" wrapText="1"/>
    </xf>
    <xf numFmtId="0" fontId="169" fillId="0" borderId="252" xfId="82" applyFont="1" applyBorder="1" applyAlignment="1">
      <alignment horizontal="center" vertical="center" wrapText="1"/>
    </xf>
    <xf numFmtId="0" fontId="169" fillId="0" borderId="258" xfId="82" applyFont="1" applyBorder="1" applyAlignment="1">
      <alignment horizontal="center" vertical="center" wrapText="1"/>
    </xf>
    <xf numFmtId="0" fontId="157" fillId="0" borderId="208" xfId="83" applyFont="1" applyBorder="1" applyAlignment="1">
      <alignment horizontal="center" vertical="center"/>
    </xf>
    <xf numFmtId="0" fontId="157" fillId="0" borderId="209" xfId="83" applyFont="1" applyBorder="1" applyAlignment="1">
      <alignment horizontal="center" vertical="center"/>
    </xf>
    <xf numFmtId="0" fontId="1" fillId="0" borderId="210" xfId="83" applyFont="1" applyBorder="1" applyAlignment="1">
      <alignment horizontal="left" vertical="center" wrapText="1"/>
    </xf>
    <xf numFmtId="0" fontId="1" fillId="0" borderId="237" xfId="83" applyFont="1" applyBorder="1" applyAlignment="1">
      <alignment horizontal="left" vertical="center" wrapText="1"/>
    </xf>
    <xf numFmtId="0" fontId="167" fillId="0" borderId="85" xfId="83" applyFont="1" applyBorder="1" applyAlignment="1">
      <alignment horizontal="center" vertical="center"/>
    </xf>
    <xf numFmtId="0" fontId="167" fillId="0" borderId="47" xfId="83" applyFont="1" applyBorder="1" applyAlignment="1">
      <alignment horizontal="center" vertical="center"/>
    </xf>
    <xf numFmtId="0" fontId="167" fillId="0" borderId="49" xfId="83" applyFont="1" applyBorder="1" applyAlignment="1">
      <alignment horizontal="center" vertical="center"/>
    </xf>
    <xf numFmtId="0" fontId="168" fillId="0" borderId="216" xfId="83" applyFont="1" applyBorder="1" applyAlignment="1">
      <alignment horizontal="center" vertical="center"/>
    </xf>
    <xf numFmtId="0" fontId="168" fillId="0" borderId="217" xfId="83" applyFont="1" applyBorder="1" applyAlignment="1">
      <alignment horizontal="center" vertical="center"/>
    </xf>
    <xf numFmtId="0" fontId="168" fillId="0" borderId="218" xfId="83" applyFont="1" applyBorder="1" applyAlignment="1">
      <alignment horizontal="center" vertical="center"/>
    </xf>
    <xf numFmtId="0" fontId="168" fillId="0" borderId="219" xfId="83" applyFont="1" applyBorder="1" applyAlignment="1">
      <alignment horizontal="center" vertical="center"/>
    </xf>
    <xf numFmtId="0" fontId="168" fillId="0" borderId="220" xfId="83" applyFont="1" applyBorder="1" applyAlignment="1">
      <alignment horizontal="center" vertical="center"/>
    </xf>
    <xf numFmtId="0" fontId="168" fillId="0" borderId="85" xfId="83" applyFont="1" applyBorder="1" applyAlignment="1">
      <alignment horizontal="center" vertical="center" wrapText="1"/>
    </xf>
    <xf numFmtId="0" fontId="168" fillId="0" borderId="222" xfId="83" applyFont="1" applyBorder="1" applyAlignment="1">
      <alignment horizontal="center" vertical="center" wrapText="1"/>
    </xf>
    <xf numFmtId="0" fontId="168" fillId="0" borderId="61" xfId="83" applyFont="1" applyBorder="1" applyAlignment="1">
      <alignment horizontal="center" vertical="center" wrapText="1"/>
    </xf>
    <xf numFmtId="0" fontId="168" fillId="0" borderId="248" xfId="83" applyFont="1" applyBorder="1" applyAlignment="1">
      <alignment horizontal="center" vertical="center" wrapText="1"/>
    </xf>
    <xf numFmtId="0" fontId="168" fillId="0" borderId="221" xfId="83" applyFont="1" applyBorder="1" applyAlignment="1">
      <alignment horizontal="center" vertical="center" wrapText="1"/>
    </xf>
    <xf numFmtId="0" fontId="168" fillId="0" borderId="82" xfId="83" applyFont="1" applyBorder="1" applyAlignment="1">
      <alignment horizontal="center" vertical="center" wrapText="1"/>
    </xf>
    <xf numFmtId="0" fontId="168" fillId="0" borderId="249" xfId="83" applyFont="1" applyBorder="1" applyAlignment="1">
      <alignment horizontal="center" vertical="center" wrapText="1"/>
    </xf>
    <xf numFmtId="0" fontId="168" fillId="0" borderId="62" xfId="83" applyFont="1" applyBorder="1" applyAlignment="1">
      <alignment horizontal="center" vertical="center" wrapText="1"/>
    </xf>
    <xf numFmtId="170" fontId="168" fillId="0" borderId="67" xfId="83" applyNumberFormat="1" applyFont="1" applyBorder="1" applyAlignment="1">
      <alignment horizontal="center" wrapText="1"/>
    </xf>
    <xf numFmtId="170" fontId="168" fillId="0" borderId="223" xfId="83" applyNumberFormat="1" applyFont="1" applyBorder="1" applyAlignment="1">
      <alignment horizontal="center" wrapText="1"/>
    </xf>
    <xf numFmtId="0" fontId="169" fillId="0" borderId="212" xfId="83" applyNumberFormat="1" applyFont="1" applyFill="1" applyBorder="1" applyAlignment="1">
      <alignment horizontal="center" vertical="center" textRotation="90"/>
    </xf>
    <xf numFmtId="0" fontId="169" fillId="0" borderId="239" xfId="83" applyNumberFormat="1" applyFont="1" applyFill="1" applyBorder="1" applyAlignment="1">
      <alignment horizontal="center" vertical="center" textRotation="90"/>
    </xf>
    <xf numFmtId="0" fontId="169" fillId="0" borderId="258" xfId="83" applyNumberFormat="1" applyFont="1" applyFill="1" applyBorder="1" applyAlignment="1">
      <alignment horizontal="center" vertical="center" textRotation="90"/>
    </xf>
    <xf numFmtId="0" fontId="169" fillId="0" borderId="212" xfId="83" applyNumberFormat="1" applyFont="1" applyFill="1" applyBorder="1" applyAlignment="1">
      <alignment horizontal="center" vertical="center" wrapText="1"/>
    </xf>
    <xf numFmtId="0" fontId="169" fillId="0" borderId="239" xfId="83" applyNumberFormat="1" applyFont="1" applyFill="1" applyBorder="1" applyAlignment="1">
      <alignment horizontal="center" vertical="center" wrapText="1"/>
    </xf>
    <xf numFmtId="0" fontId="169" fillId="0" borderId="258" xfId="83" applyNumberFormat="1" applyFont="1" applyFill="1" applyBorder="1" applyAlignment="1">
      <alignment horizontal="center" vertical="center" wrapText="1"/>
    </xf>
    <xf numFmtId="0" fontId="169" fillId="0" borderId="234" xfId="83" applyNumberFormat="1" applyFont="1" applyFill="1" applyBorder="1" applyAlignment="1">
      <alignment horizontal="center" vertical="center" wrapText="1"/>
    </xf>
    <xf numFmtId="0" fontId="169" fillId="0" borderId="253" xfId="83" applyNumberFormat="1" applyFont="1" applyFill="1" applyBorder="1" applyAlignment="1">
      <alignment horizontal="center" vertical="center" wrapText="1"/>
    </xf>
    <xf numFmtId="0" fontId="169" fillId="0" borderId="268" xfId="83" applyNumberFormat="1" applyFont="1" applyFill="1" applyBorder="1" applyAlignment="1">
      <alignment horizontal="center" vertical="center" wrapText="1"/>
    </xf>
    <xf numFmtId="0" fontId="164" fillId="0" borderId="222" xfId="83" applyNumberFormat="1" applyFont="1" applyFill="1" applyBorder="1" applyAlignment="1">
      <alignment horizontal="center" vertical="center" wrapText="1"/>
    </xf>
    <xf numFmtId="0" fontId="164" fillId="0" borderId="246" xfId="83" applyNumberFormat="1" applyFont="1" applyFill="1" applyBorder="1" applyAlignment="1">
      <alignment horizontal="center" vertical="center" wrapText="1"/>
    </xf>
    <xf numFmtId="0" fontId="164" fillId="0" borderId="264" xfId="83" applyNumberFormat="1" applyFont="1" applyFill="1" applyBorder="1" applyAlignment="1">
      <alignment horizontal="center" vertical="center" wrapText="1"/>
    </xf>
    <xf numFmtId="0" fontId="164" fillId="0" borderId="214" xfId="83" applyNumberFormat="1" applyFont="1" applyFill="1" applyBorder="1" applyAlignment="1">
      <alignment horizontal="center" vertical="center" wrapText="1"/>
    </xf>
    <xf numFmtId="0" fontId="165" fillId="0" borderId="241" xfId="82" applyFont="1" applyBorder="1" applyAlignment="1">
      <alignment horizontal="center" vertical="center" wrapText="1"/>
    </xf>
    <xf numFmtId="0" fontId="165" fillId="0" borderId="260" xfId="82" applyFont="1" applyBorder="1" applyAlignment="1">
      <alignment horizontal="center" vertical="center" wrapText="1"/>
    </xf>
    <xf numFmtId="0" fontId="169" fillId="0" borderId="229" xfId="83" applyNumberFormat="1" applyFont="1" applyFill="1" applyBorder="1" applyAlignment="1">
      <alignment horizontal="center" vertical="center" wrapText="1"/>
    </xf>
    <xf numFmtId="0" fontId="169" fillId="0" borderId="230" xfId="83" applyNumberFormat="1" applyFont="1" applyFill="1" applyBorder="1" applyAlignment="1">
      <alignment horizontal="center" vertical="center" wrapText="1"/>
    </xf>
    <xf numFmtId="0" fontId="169" fillId="0" borderId="231" xfId="83" applyNumberFormat="1" applyFont="1" applyFill="1" applyBorder="1" applyAlignment="1">
      <alignment horizontal="center" vertical="center" wrapText="1"/>
    </xf>
    <xf numFmtId="0" fontId="169" fillId="0" borderId="239" xfId="82" applyFont="1" applyBorder="1" applyAlignment="1">
      <alignment horizontal="center"/>
    </xf>
    <xf numFmtId="0" fontId="169" fillId="0" borderId="258" xfId="82" applyFont="1" applyBorder="1" applyAlignment="1">
      <alignment horizontal="center"/>
    </xf>
    <xf numFmtId="0" fontId="169" fillId="0" borderId="232" xfId="83" applyNumberFormat="1" applyFont="1" applyFill="1" applyBorder="1" applyAlignment="1">
      <alignment horizontal="center" vertical="center" wrapText="1"/>
    </xf>
    <xf numFmtId="0" fontId="169" fillId="0" borderId="233" xfId="83" applyNumberFormat="1" applyFont="1" applyFill="1" applyBorder="1" applyAlignment="1">
      <alignment horizontal="center" vertical="center" wrapText="1"/>
    </xf>
    <xf numFmtId="0" fontId="170" fillId="0" borderId="214" xfId="82" applyFont="1" applyBorder="1" applyAlignment="1">
      <alignment textRotation="90" wrapText="1"/>
    </xf>
    <xf numFmtId="0" fontId="170" fillId="0" borderId="241" xfId="82" applyFont="1" applyBorder="1" applyAlignment="1">
      <alignment textRotation="90" wrapText="1"/>
    </xf>
    <xf numFmtId="0" fontId="170" fillId="0" borderId="260" xfId="82" applyFont="1" applyBorder="1" applyAlignment="1">
      <alignment textRotation="90" wrapText="1"/>
    </xf>
    <xf numFmtId="0" fontId="170" fillId="0" borderId="241" xfId="82" applyFont="1" applyBorder="1" applyAlignment="1">
      <alignment textRotation="90"/>
    </xf>
    <xf numFmtId="0" fontId="170" fillId="0" borderId="260" xfId="82" applyFont="1" applyBorder="1" applyAlignment="1">
      <alignment textRotation="90"/>
    </xf>
    <xf numFmtId="0" fontId="164" fillId="0" borderId="235" xfId="83" applyNumberFormat="1" applyFont="1" applyFill="1" applyBorder="1" applyAlignment="1">
      <alignment horizontal="center" vertical="center" textRotation="90" wrapText="1"/>
    </xf>
    <xf numFmtId="0" fontId="165" fillId="0" borderId="254" xfId="82" applyFont="1" applyBorder="1" applyAlignment="1">
      <alignment horizontal="center" vertical="center" textRotation="90" wrapText="1"/>
    </xf>
    <xf numFmtId="0" fontId="165" fillId="0" borderId="269" xfId="82" applyFont="1" applyBorder="1" applyAlignment="1">
      <alignment horizontal="center" vertical="center" textRotation="90" wrapText="1"/>
    </xf>
    <xf numFmtId="0" fontId="170" fillId="0" borderId="213" xfId="82" applyFont="1" applyBorder="1" applyAlignment="1">
      <alignment textRotation="90" wrapText="1"/>
    </xf>
    <xf numFmtId="0" fontId="170" fillId="0" borderId="240" xfId="82" applyFont="1" applyBorder="1" applyAlignment="1">
      <alignment textRotation="90" wrapText="1"/>
    </xf>
    <xf numFmtId="0" fontId="170" fillId="0" borderId="259" xfId="82" applyFont="1" applyBorder="1" applyAlignment="1">
      <alignment textRotation="90" wrapText="1"/>
    </xf>
    <xf numFmtId="0" fontId="170" fillId="0" borderId="236" xfId="83" applyFont="1" applyBorder="1" applyAlignment="1">
      <alignment horizontal="center" textRotation="90"/>
    </xf>
    <xf numFmtId="0" fontId="170" fillId="0" borderId="255" xfId="82" applyFont="1" applyBorder="1" applyAlignment="1">
      <alignment textRotation="90"/>
    </xf>
    <xf numFmtId="0" fontId="170" fillId="0" borderId="271" xfId="82" applyFont="1" applyBorder="1" applyAlignment="1">
      <alignment textRotation="90"/>
    </xf>
    <xf numFmtId="0" fontId="168" fillId="0" borderId="47" xfId="83" applyFont="1" applyBorder="1" applyAlignment="1">
      <alignment horizontal="center" vertical="center" textRotation="90"/>
    </xf>
    <xf numFmtId="0" fontId="168" fillId="0" borderId="49" xfId="83" applyFont="1" applyBorder="1" applyAlignment="1">
      <alignment horizontal="center" vertical="center" textRotation="90"/>
    </xf>
    <xf numFmtId="0" fontId="168" fillId="0" borderId="0" xfId="83" applyFont="1" applyBorder="1" applyAlignment="1">
      <alignment horizontal="center" vertical="center" textRotation="90"/>
    </xf>
    <xf numFmtId="0" fontId="168" fillId="0" borderId="50" xfId="83" applyFont="1" applyBorder="1" applyAlignment="1">
      <alignment horizontal="center" vertical="center" textRotation="90"/>
    </xf>
    <xf numFmtId="0" fontId="168" fillId="0" borderId="243" xfId="83" applyFont="1" applyBorder="1" applyAlignment="1">
      <alignment horizontal="center" vertical="center" textRotation="90"/>
    </xf>
    <xf numFmtId="0" fontId="168" fillId="0" borderId="262" xfId="83" applyFont="1" applyBorder="1" applyAlignment="1">
      <alignment horizontal="center" vertical="center" textRotation="90"/>
    </xf>
    <xf numFmtId="0" fontId="168" fillId="0" borderId="244" xfId="83" applyFont="1" applyBorder="1" applyAlignment="1">
      <alignment horizontal="center" vertical="center" textRotation="90"/>
    </xf>
    <xf numFmtId="0" fontId="168" fillId="0" borderId="263" xfId="83" applyFont="1" applyBorder="1" applyAlignment="1">
      <alignment horizontal="center" vertical="center" textRotation="90"/>
    </xf>
    <xf numFmtId="0" fontId="168" fillId="0" borderId="245" xfId="83" applyFont="1" applyBorder="1" applyAlignment="1">
      <alignment horizontal="center" vertical="center" textRotation="90"/>
    </xf>
    <xf numFmtId="0" fontId="170" fillId="0" borderId="214" xfId="83" applyFont="1" applyBorder="1" applyAlignment="1">
      <alignment horizontal="center" textRotation="90"/>
    </xf>
    <xf numFmtId="0" fontId="170" fillId="0" borderId="241" xfId="83" applyFont="1" applyBorder="1" applyAlignment="1">
      <alignment horizontal="center" textRotation="90"/>
    </xf>
    <xf numFmtId="0" fontId="170" fillId="0" borderId="260" xfId="83" applyFont="1" applyBorder="1" applyAlignment="1">
      <alignment horizontal="center" textRotation="90"/>
    </xf>
    <xf numFmtId="0" fontId="169" fillId="0" borderId="239" xfId="82" applyFont="1" applyBorder="1" applyAlignment="1">
      <alignment horizontal="center" vertical="center" wrapText="1"/>
    </xf>
    <xf numFmtId="0" fontId="165" fillId="0" borderId="239" xfId="82" applyFont="1" applyBorder="1" applyAlignment="1">
      <alignment horizontal="center" vertical="center" textRotation="90" wrapText="1"/>
    </xf>
    <xf numFmtId="0" fontId="165" fillId="0" borderId="258" xfId="82" applyFont="1" applyBorder="1" applyAlignment="1">
      <alignment horizontal="center" vertical="center" textRotation="90" wrapText="1"/>
    </xf>
    <xf numFmtId="0" fontId="30" fillId="0" borderId="237" xfId="83" applyFont="1" applyBorder="1" applyAlignment="1">
      <alignment horizontal="center" vertical="center" wrapText="1"/>
    </xf>
    <xf numFmtId="2" fontId="1" fillId="0" borderId="237" xfId="83" applyNumberFormat="1" applyFont="1" applyBorder="1" applyAlignment="1">
      <alignment horizontal="center" vertical="center" wrapText="1"/>
    </xf>
    <xf numFmtId="0" fontId="169" fillId="0" borderId="251" xfId="82" applyFont="1" applyBorder="1" applyAlignment="1">
      <alignment horizontal="center" vertical="center" wrapText="1"/>
    </xf>
    <xf numFmtId="0" fontId="169" fillId="0" borderId="267" xfId="82" applyFont="1" applyBorder="1" applyAlignment="1">
      <alignment horizontal="center" vertical="center" wrapText="1"/>
    </xf>
    <xf numFmtId="0" fontId="176" fillId="0" borderId="212" xfId="83" applyNumberFormat="1" applyFont="1" applyFill="1" applyBorder="1" applyAlignment="1">
      <alignment horizontal="center" vertical="center" wrapText="1"/>
    </xf>
    <xf numFmtId="0" fontId="165" fillId="0" borderId="239" xfId="82" applyFont="1" applyBorder="1" applyAlignment="1">
      <alignment horizontal="center"/>
    </xf>
    <xf numFmtId="0" fontId="165" fillId="0" borderId="258" xfId="82" applyFont="1" applyBorder="1" applyAlignment="1">
      <alignment horizontal="center"/>
    </xf>
    <xf numFmtId="0" fontId="176" fillId="0" borderId="234" xfId="83" applyNumberFormat="1" applyFont="1" applyFill="1" applyBorder="1" applyAlignment="1">
      <alignment horizontal="center" vertical="center" wrapText="1"/>
    </xf>
    <xf numFmtId="0" fontId="165" fillId="0" borderId="253" xfId="82" applyFont="1" applyBorder="1" applyAlignment="1">
      <alignment horizontal="center" vertical="center"/>
    </xf>
    <xf numFmtId="0" fontId="165" fillId="0" borderId="268" xfId="82" applyFont="1" applyBorder="1" applyAlignment="1">
      <alignment horizontal="center" vertical="center"/>
    </xf>
    <xf numFmtId="0" fontId="161" fillId="0" borderId="47" xfId="83" applyFont="1" applyBorder="1" applyAlignment="1">
      <alignment horizontal="center"/>
    </xf>
    <xf numFmtId="0" fontId="161" fillId="0" borderId="48" xfId="83" applyFont="1" applyBorder="1" applyAlignment="1">
      <alignment horizontal="center"/>
    </xf>
    <xf numFmtId="0" fontId="161" fillId="0" borderId="301" xfId="83" applyFont="1" applyBorder="1" applyAlignment="1">
      <alignment horizontal="center" vertical="center" textRotation="90"/>
    </xf>
    <xf numFmtId="0" fontId="161" fillId="0" borderId="49" xfId="83" applyFont="1" applyBorder="1" applyAlignment="1">
      <alignment horizontal="center" vertical="center" textRotation="90"/>
    </xf>
    <xf numFmtId="0" fontId="161" fillId="0" borderId="49" xfId="83" applyFont="1" applyBorder="1" applyAlignment="1">
      <alignment horizontal="center"/>
    </xf>
    <xf numFmtId="0" fontId="161" fillId="0" borderId="51" xfId="83" applyFont="1" applyBorder="1" applyAlignment="1">
      <alignment horizontal="center"/>
    </xf>
    <xf numFmtId="0" fontId="160" fillId="0" borderId="149" xfId="83" applyFont="1" applyFill="1" applyBorder="1" applyAlignment="1">
      <alignment horizontal="center"/>
    </xf>
    <xf numFmtId="0" fontId="160" fillId="0" borderId="150" xfId="83" applyFont="1" applyFill="1" applyBorder="1" applyAlignment="1">
      <alignment horizontal="center"/>
    </xf>
    <xf numFmtId="0" fontId="160" fillId="0" borderId="206" xfId="83" applyFont="1" applyFill="1" applyBorder="1" applyAlignment="1">
      <alignment horizontal="center"/>
    </xf>
    <xf numFmtId="0" fontId="161" fillId="0" borderId="85" xfId="83" applyFont="1" applyBorder="1" applyAlignment="1">
      <alignment horizontal="center"/>
    </xf>
    <xf numFmtId="0" fontId="161" fillId="0" borderId="82" xfId="83" applyFont="1" applyBorder="1" applyAlignment="1">
      <alignment horizontal="center"/>
    </xf>
    <xf numFmtId="0" fontId="161" fillId="0" borderId="297" xfId="83" applyFont="1" applyBorder="1" applyAlignment="1">
      <alignment horizontal="center" vertical="center"/>
    </xf>
    <xf numFmtId="0" fontId="161" fillId="0" borderId="219" xfId="83" applyFont="1" applyBorder="1" applyAlignment="1">
      <alignment horizontal="center" vertical="center"/>
    </xf>
    <xf numFmtId="0" fontId="161" fillId="0" borderId="220" xfId="83" applyFont="1" applyBorder="1" applyAlignment="1">
      <alignment horizontal="center" vertical="center"/>
    </xf>
    <xf numFmtId="0" fontId="161" fillId="0" borderId="218" xfId="83" applyFont="1" applyBorder="1" applyAlignment="1">
      <alignment horizontal="center" vertical="center"/>
    </xf>
    <xf numFmtId="0" fontId="161" fillId="0" borderId="298" xfId="83" applyFont="1" applyBorder="1" applyAlignment="1">
      <alignment horizontal="center" vertical="center" textRotation="90"/>
    </xf>
    <xf numFmtId="0" fontId="161" fillId="0" borderId="302" xfId="83" applyFont="1" applyBorder="1" applyAlignment="1">
      <alignment horizontal="center" vertical="center" textRotation="90"/>
    </xf>
    <xf numFmtId="0" fontId="161" fillId="0" borderId="304" xfId="83" applyFont="1" applyBorder="1" applyAlignment="1">
      <alignment horizontal="center" vertical="center" textRotation="90"/>
    </xf>
    <xf numFmtId="0" fontId="161" fillId="0" borderId="85" xfId="83" applyFont="1" applyBorder="1" applyAlignment="1">
      <alignment horizontal="center" vertical="center" wrapText="1"/>
    </xf>
    <xf numFmtId="0" fontId="161" fillId="0" borderId="222" xfId="83" applyFont="1" applyBorder="1" applyAlignment="1">
      <alignment horizontal="center" vertical="center" wrapText="1"/>
    </xf>
    <xf numFmtId="0" fontId="161" fillId="0" borderId="61" xfId="83" applyFont="1" applyBorder="1" applyAlignment="1">
      <alignment horizontal="center" vertical="center" wrapText="1"/>
    </xf>
    <xf numFmtId="0" fontId="161" fillId="0" borderId="248" xfId="83" applyFont="1" applyBorder="1" applyAlignment="1">
      <alignment horizontal="center" vertical="center" wrapText="1"/>
    </xf>
    <xf numFmtId="0" fontId="161" fillId="0" borderId="221" xfId="83" applyFont="1" applyBorder="1" applyAlignment="1">
      <alignment horizontal="center" vertical="center" wrapText="1"/>
    </xf>
    <xf numFmtId="0" fontId="161" fillId="0" borderId="82" xfId="83" applyFont="1" applyBorder="1" applyAlignment="1">
      <alignment horizontal="center" vertical="center" wrapText="1"/>
    </xf>
    <xf numFmtId="0" fontId="161" fillId="0" borderId="249" xfId="83" applyFont="1" applyBorder="1" applyAlignment="1">
      <alignment horizontal="center" vertical="center" wrapText="1"/>
    </xf>
    <xf numFmtId="0" fontId="161" fillId="0" borderId="62" xfId="83" applyFont="1" applyBorder="1" applyAlignment="1">
      <alignment horizontal="center" vertical="center" wrapText="1"/>
    </xf>
    <xf numFmtId="170" fontId="161" fillId="0" borderId="67" xfId="83" applyNumberFormat="1" applyFont="1" applyBorder="1" applyAlignment="1">
      <alignment horizontal="center" wrapText="1"/>
    </xf>
    <xf numFmtId="170" fontId="161" fillId="0" borderId="223" xfId="83" applyNumberFormat="1" applyFont="1" applyBorder="1" applyAlignment="1">
      <alignment horizontal="center" wrapText="1"/>
    </xf>
    <xf numFmtId="170" fontId="161" fillId="0" borderId="224" xfId="83" applyNumberFormat="1" applyFont="1" applyBorder="1" applyAlignment="1">
      <alignment horizontal="center" wrapText="1"/>
    </xf>
    <xf numFmtId="170" fontId="161" fillId="0" borderId="299" xfId="83" applyNumberFormat="1" applyFont="1" applyBorder="1" applyAlignment="1">
      <alignment horizontal="center" wrapText="1"/>
    </xf>
    <xf numFmtId="0" fontId="176" fillId="0" borderId="231" xfId="83" applyNumberFormat="1" applyFont="1" applyFill="1" applyBorder="1" applyAlignment="1">
      <alignment horizontal="center" vertical="center" wrapText="1"/>
    </xf>
    <xf numFmtId="0" fontId="165" fillId="0" borderId="203" xfId="82" applyFont="1" applyBorder="1" applyAlignment="1">
      <alignment horizontal="center"/>
    </xf>
    <xf numFmtId="0" fontId="165" fillId="0" borderId="270" xfId="82" applyFont="1" applyBorder="1" applyAlignment="1">
      <alignment horizontal="center"/>
    </xf>
    <xf numFmtId="0" fontId="160" fillId="0" borderId="149" xfId="83" applyFont="1" applyBorder="1" applyAlignment="1">
      <alignment horizontal="center"/>
    </xf>
    <xf numFmtId="0" fontId="160" fillId="0" borderId="206" xfId="83" applyFont="1" applyBorder="1" applyAlignment="1">
      <alignment horizontal="center"/>
    </xf>
    <xf numFmtId="0" fontId="160" fillId="0" borderId="98" xfId="83" applyFont="1" applyBorder="1" applyAlignment="1">
      <alignment horizontal="center" vertical="center"/>
    </xf>
    <xf numFmtId="0" fontId="160" fillId="0" borderId="105" xfId="83" applyFont="1" applyBorder="1" applyAlignment="1">
      <alignment horizontal="center" vertical="center"/>
    </xf>
    <xf numFmtId="0" fontId="160" fillId="0" borderId="104" xfId="83" applyFont="1" applyBorder="1" applyAlignment="1">
      <alignment horizontal="center" vertical="center"/>
    </xf>
    <xf numFmtId="0" fontId="171" fillId="0" borderId="207" xfId="83" applyFont="1" applyBorder="1" applyAlignment="1">
      <alignment horizontal="center" vertical="center" textRotation="90" wrapText="1"/>
    </xf>
    <xf numFmtId="0" fontId="171" fillId="0" borderId="72" xfId="83" applyFont="1" applyBorder="1" applyAlignment="1">
      <alignment horizontal="center" vertical="center" textRotation="90"/>
    </xf>
    <xf numFmtId="0" fontId="171" fillId="0" borderId="69" xfId="83" applyFont="1" applyBorder="1" applyAlignment="1">
      <alignment horizontal="center" vertical="center" textRotation="90"/>
    </xf>
    <xf numFmtId="0" fontId="160" fillId="0" borderId="150" xfId="83" applyFont="1" applyBorder="1" applyAlignment="1">
      <alignment horizontal="center"/>
    </xf>
    <xf numFmtId="0" fontId="172" fillId="0" borderId="149" xfId="83" applyFont="1" applyBorder="1" applyAlignment="1">
      <alignment horizontal="center" vertical="center" wrapText="1"/>
    </xf>
    <xf numFmtId="0" fontId="172" fillId="0" borderId="150" xfId="83" applyFont="1" applyBorder="1" applyAlignment="1">
      <alignment horizontal="center" vertical="center" wrapText="1"/>
    </xf>
    <xf numFmtId="0" fontId="172" fillId="0" borderId="206" xfId="83" applyFont="1" applyBorder="1" applyAlignment="1">
      <alignment horizontal="center" vertical="center" wrapText="1"/>
    </xf>
    <xf numFmtId="170" fontId="173" fillId="0" borderId="149" xfId="83" applyNumberFormat="1" applyFont="1" applyBorder="1" applyAlignment="1">
      <alignment horizontal="center" vertical="center"/>
    </xf>
    <xf numFmtId="170" fontId="173" fillId="0" borderId="150" xfId="83" applyNumberFormat="1" applyFont="1" applyBorder="1" applyAlignment="1">
      <alignment horizontal="center" vertical="center"/>
    </xf>
    <xf numFmtId="170" fontId="173" fillId="0" borderId="206" xfId="83" applyNumberFormat="1" applyFont="1" applyBorder="1" applyAlignment="1">
      <alignment horizontal="center" vertical="center"/>
    </xf>
    <xf numFmtId="0" fontId="160" fillId="0" borderId="149" xfId="83" applyFont="1" applyBorder="1" applyAlignment="1">
      <alignment horizontal="center" vertical="center" wrapText="1"/>
    </xf>
    <xf numFmtId="0" fontId="160" fillId="0" borderId="183" xfId="83" applyFont="1" applyBorder="1" applyAlignment="1">
      <alignment horizontal="center" vertical="center" wrapText="1"/>
    </xf>
    <xf numFmtId="0" fontId="56" fillId="0" borderId="210" xfId="83" applyFont="1" applyBorder="1" applyAlignment="1">
      <alignment horizontal="left" vertical="center" wrapText="1"/>
    </xf>
    <xf numFmtId="0" fontId="56" fillId="0" borderId="237" xfId="83" applyFont="1" applyBorder="1" applyAlignment="1">
      <alignment horizontal="left" vertical="center"/>
    </xf>
    <xf numFmtId="0" fontId="56" fillId="0" borderId="256" xfId="83" applyFont="1" applyBorder="1" applyAlignment="1">
      <alignment horizontal="left" vertical="center"/>
    </xf>
    <xf numFmtId="0" fontId="161" fillId="0" borderId="216" xfId="83" applyFont="1" applyBorder="1" applyAlignment="1">
      <alignment horizontal="center" vertical="center"/>
    </xf>
    <xf numFmtId="0" fontId="161" fillId="0" borderId="217" xfId="83" applyFont="1" applyBorder="1" applyAlignment="1">
      <alignment horizontal="center" vertical="center"/>
    </xf>
    <xf numFmtId="0" fontId="161" fillId="0" borderId="309" xfId="83" applyFont="1" applyBorder="1" applyAlignment="1">
      <alignment horizontal="center" vertical="center" textRotation="90"/>
    </xf>
    <xf numFmtId="0" fontId="161" fillId="0" borderId="311" xfId="83" applyFont="1" applyBorder="1" applyAlignment="1">
      <alignment horizontal="center" vertical="center" textRotation="90"/>
    </xf>
    <xf numFmtId="0" fontId="161" fillId="0" borderId="313" xfId="83" applyFont="1" applyBorder="1" applyAlignment="1">
      <alignment horizontal="center" vertical="center" textRotation="90"/>
    </xf>
    <xf numFmtId="0" fontId="159" fillId="0" borderId="53" xfId="83" applyFont="1" applyBorder="1" applyAlignment="1">
      <alignment horizontal="left" indent="3"/>
    </xf>
    <xf numFmtId="0" fontId="159" fillId="0" borderId="55" xfId="83" applyFont="1" applyBorder="1" applyAlignment="1">
      <alignment horizontal="left" indent="3"/>
    </xf>
    <xf numFmtId="0" fontId="160" fillId="0" borderId="149" xfId="83" applyFont="1" applyBorder="1" applyAlignment="1">
      <alignment horizontal="center" vertical="center"/>
    </xf>
    <xf numFmtId="0" fontId="160" fillId="0" borderId="150" xfId="83" applyFont="1" applyBorder="1" applyAlignment="1">
      <alignment horizontal="center" vertical="center"/>
    </xf>
    <xf numFmtId="0" fontId="160" fillId="0" borderId="206" xfId="83" applyFont="1" applyBorder="1" applyAlignment="1">
      <alignment horizontal="center" vertical="center"/>
    </xf>
    <xf numFmtId="170" fontId="161" fillId="0" borderId="310" xfId="83" applyNumberFormat="1" applyFont="1" applyBorder="1" applyAlignment="1">
      <alignment horizontal="center" wrapText="1"/>
    </xf>
    <xf numFmtId="170" fontId="161" fillId="0" borderId="13" xfId="83" applyNumberFormat="1" applyFont="1" applyBorder="1" applyAlignment="1">
      <alignment horizontal="center" wrapText="1"/>
    </xf>
    <xf numFmtId="170" fontId="161" fillId="0" borderId="25" xfId="83" applyNumberFormat="1" applyFont="1" applyBorder="1" applyAlignment="1">
      <alignment horizontal="center" wrapText="1"/>
    </xf>
    <xf numFmtId="170" fontId="161" fillId="0" borderId="31" xfId="83" applyNumberFormat="1" applyFont="1" applyBorder="1" applyAlignment="1">
      <alignment horizontal="center" wrapText="1"/>
    </xf>
    <xf numFmtId="0" fontId="176" fillId="0" borderId="211" xfId="82" applyNumberFormat="1" applyFont="1" applyBorder="1" applyAlignment="1">
      <alignment horizontal="center" textRotation="90"/>
    </xf>
    <xf numFmtId="0" fontId="176" fillId="0" borderId="238" xfId="82" applyNumberFormat="1" applyFont="1" applyBorder="1" applyAlignment="1">
      <alignment horizontal="center" textRotation="90"/>
    </xf>
    <xf numFmtId="0" fontId="176" fillId="0" borderId="257" xfId="82" applyNumberFormat="1" applyFont="1" applyBorder="1" applyAlignment="1">
      <alignment horizontal="center" textRotation="90"/>
    </xf>
    <xf numFmtId="0" fontId="176" fillId="0" borderId="212" xfId="82" applyNumberFormat="1" applyFont="1" applyBorder="1" applyAlignment="1">
      <alignment horizontal="center" textRotation="90"/>
    </xf>
    <xf numFmtId="0" fontId="176" fillId="0" borderId="239" xfId="82" applyNumberFormat="1" applyFont="1" applyBorder="1" applyAlignment="1">
      <alignment horizontal="center" textRotation="90"/>
    </xf>
    <xf numFmtId="0" fontId="176" fillId="0" borderId="258" xfId="82" applyNumberFormat="1" applyFont="1" applyBorder="1" applyAlignment="1">
      <alignment horizontal="center" textRotation="90"/>
    </xf>
    <xf numFmtId="0" fontId="161" fillId="0" borderId="47" xfId="83" applyFont="1" applyBorder="1" applyAlignment="1">
      <alignment horizontal="center" textRotation="90"/>
    </xf>
    <xf numFmtId="0" fontId="161" fillId="0" borderId="49" xfId="83" applyFont="1" applyBorder="1" applyAlignment="1">
      <alignment horizontal="center" textRotation="90"/>
    </xf>
    <xf numFmtId="0" fontId="161" fillId="0" borderId="0" xfId="83" applyFont="1" applyBorder="1" applyAlignment="1">
      <alignment horizontal="center" vertical="center" textRotation="90"/>
    </xf>
    <xf numFmtId="0" fontId="161" fillId="0" borderId="50" xfId="83" applyFont="1" applyBorder="1" applyAlignment="1">
      <alignment horizontal="center" vertical="center" textRotation="90"/>
    </xf>
    <xf numFmtId="0" fontId="161" fillId="0" borderId="243" xfId="83" applyFont="1" applyBorder="1" applyAlignment="1">
      <alignment horizontal="center" vertical="center" textRotation="90"/>
    </xf>
    <xf numFmtId="0" fontId="161" fillId="0" borderId="262" xfId="83" applyFont="1" applyBorder="1" applyAlignment="1">
      <alignment horizontal="center" vertical="center" textRotation="90"/>
    </xf>
    <xf numFmtId="0" fontId="10" fillId="45" borderId="74" xfId="62" applyFont="1" applyFill="1" applyBorder="1" applyAlignment="1" applyProtection="1">
      <alignment horizontal="center"/>
    </xf>
    <xf numFmtId="0" fontId="10" fillId="45" borderId="30" xfId="62" applyFont="1" applyFill="1" applyBorder="1" applyAlignment="1" applyProtection="1">
      <alignment horizontal="center"/>
    </xf>
    <xf numFmtId="0" fontId="10" fillId="39" borderId="74" xfId="62" applyFont="1" applyFill="1" applyBorder="1" applyAlignment="1" applyProtection="1">
      <alignment horizontal="center"/>
    </xf>
    <xf numFmtId="0" fontId="10" fillId="39" borderId="30" xfId="62" applyFont="1" applyFill="1" applyBorder="1" applyAlignment="1" applyProtection="1">
      <alignment horizontal="center"/>
    </xf>
    <xf numFmtId="0" fontId="10" fillId="43" borderId="74" xfId="62" applyFont="1" applyFill="1" applyBorder="1" applyAlignment="1" applyProtection="1">
      <alignment horizontal="center"/>
    </xf>
    <xf numFmtId="0" fontId="10" fillId="43" borderId="30" xfId="62" applyFont="1" applyFill="1" applyBorder="1" applyAlignment="1" applyProtection="1">
      <alignment horizontal="center"/>
    </xf>
    <xf numFmtId="0" fontId="10" fillId="29" borderId="74" xfId="62" applyFont="1" applyFill="1" applyBorder="1" applyAlignment="1" applyProtection="1">
      <alignment horizontal="center"/>
    </xf>
    <xf numFmtId="0" fontId="10" fillId="29" borderId="30" xfId="62" applyFont="1" applyFill="1" applyBorder="1" applyAlignment="1" applyProtection="1">
      <alignment horizontal="center"/>
    </xf>
    <xf numFmtId="0" fontId="10" fillId="29" borderId="74" xfId="0" applyFont="1" applyFill="1" applyBorder="1" applyAlignment="1" applyProtection="1">
      <alignment horizontal="center"/>
    </xf>
    <xf numFmtId="0" fontId="10" fillId="29" borderId="30" xfId="0" applyFont="1" applyFill="1" applyBorder="1" applyAlignment="1" applyProtection="1">
      <alignment horizontal="center"/>
    </xf>
    <xf numFmtId="0" fontId="10" fillId="57" borderId="74" xfId="62" applyFont="1" applyFill="1" applyBorder="1" applyAlignment="1" applyProtection="1">
      <alignment horizontal="center"/>
    </xf>
    <xf numFmtId="0" fontId="10" fillId="57" borderId="30" xfId="62" applyFont="1" applyFill="1" applyBorder="1" applyAlignment="1" applyProtection="1">
      <alignment horizontal="center"/>
    </xf>
    <xf numFmtId="0" fontId="10" fillId="59" borderId="74" xfId="62" applyFont="1" applyFill="1" applyBorder="1" applyAlignment="1" applyProtection="1">
      <alignment horizontal="center"/>
    </xf>
    <xf numFmtId="0" fontId="10" fillId="59" borderId="30" xfId="62" applyFont="1" applyFill="1" applyBorder="1" applyAlignment="1" applyProtection="1">
      <alignment horizontal="center"/>
    </xf>
    <xf numFmtId="0" fontId="10" fillId="58" borderId="74" xfId="62" applyFont="1" applyFill="1" applyBorder="1" applyAlignment="1" applyProtection="1">
      <alignment horizontal="center"/>
    </xf>
    <xf numFmtId="0" fontId="10" fillId="58" borderId="30" xfId="62" applyFont="1" applyFill="1" applyBorder="1" applyAlignment="1" applyProtection="1">
      <alignment horizontal="center"/>
    </xf>
    <xf numFmtId="0" fontId="7" fillId="0" borderId="50" xfId="62" applyFont="1" applyBorder="1" applyAlignment="1" applyProtection="1">
      <alignment horizontal="center"/>
    </xf>
    <xf numFmtId="0" fontId="10" fillId="0" borderId="12" xfId="62" applyFont="1" applyBorder="1" applyAlignment="1" applyProtection="1">
      <alignment horizontal="center"/>
    </xf>
    <xf numFmtId="0" fontId="10" fillId="0" borderId="69" xfId="62" applyFont="1" applyBorder="1" applyAlignment="1" applyProtection="1">
      <alignment horizontal="center"/>
    </xf>
    <xf numFmtId="0" fontId="11" fillId="62" borderId="46" xfId="62" applyFont="1" applyFill="1" applyBorder="1" applyAlignment="1" applyProtection="1">
      <alignment horizontal="center"/>
    </xf>
    <xf numFmtId="0" fontId="11" fillId="62" borderId="11" xfId="62" applyFont="1" applyFill="1" applyBorder="1" applyAlignment="1" applyProtection="1">
      <alignment horizontal="center"/>
    </xf>
    <xf numFmtId="0" fontId="153" fillId="61" borderId="47" xfId="0" applyFont="1" applyFill="1" applyBorder="1" applyAlignment="1" applyProtection="1">
      <alignment horizontal="center"/>
      <protection locked="0"/>
    </xf>
    <xf numFmtId="0" fontId="153" fillId="61" borderId="0" xfId="0" applyFont="1" applyFill="1" applyBorder="1" applyAlignment="1" applyProtection="1">
      <alignment horizontal="center"/>
      <protection locked="0"/>
    </xf>
    <xf numFmtId="0" fontId="153" fillId="61" borderId="48" xfId="0" applyFont="1" applyFill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11" fillId="49" borderId="46" xfId="0" applyFont="1" applyFill="1" applyBorder="1" applyAlignment="1" applyProtection="1">
      <alignment horizontal="center"/>
      <protection locked="0"/>
    </xf>
    <xf numFmtId="0" fontId="11" fillId="49" borderId="10" xfId="0" applyFont="1" applyFill="1" applyBorder="1" applyAlignment="1" applyProtection="1">
      <alignment horizontal="center"/>
      <protection locked="0"/>
    </xf>
    <xf numFmtId="0" fontId="11" fillId="49" borderId="11" xfId="0" applyFont="1" applyFill="1" applyBorder="1" applyAlignment="1" applyProtection="1">
      <alignment horizontal="center"/>
      <protection locked="0"/>
    </xf>
    <xf numFmtId="167" fontId="11" fillId="26" borderId="46" xfId="0" applyNumberFormat="1" applyFont="1" applyFill="1" applyBorder="1" applyAlignment="1" applyProtection="1">
      <alignment horizontal="center"/>
      <protection locked="0"/>
    </xf>
    <xf numFmtId="167" fontId="11" fillId="26" borderId="10" xfId="0" applyNumberFormat="1" applyFont="1" applyFill="1" applyBorder="1" applyAlignment="1" applyProtection="1">
      <alignment horizontal="center"/>
      <protection locked="0"/>
    </xf>
    <xf numFmtId="167" fontId="11" fillId="26" borderId="11" xfId="0" applyNumberFormat="1" applyFont="1" applyFill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10" fillId="0" borderId="72" xfId="0" applyFont="1" applyBorder="1" applyAlignment="1" applyProtection="1">
      <alignment horizontal="center"/>
      <protection locked="0"/>
    </xf>
    <xf numFmtId="0" fontId="12" fillId="0" borderId="53" xfId="0" applyFont="1" applyBorder="1" applyAlignment="1" applyProtection="1">
      <alignment horizontal="center"/>
      <protection locked="0"/>
    </xf>
    <xf numFmtId="0" fontId="12" fillId="0" borderId="54" xfId="0" applyFont="1" applyBorder="1" applyAlignment="1" applyProtection="1">
      <alignment horizontal="center"/>
      <protection locked="0"/>
    </xf>
    <xf numFmtId="0" fontId="12" fillId="0" borderId="55" xfId="0" applyFont="1" applyBorder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10" fillId="34" borderId="177" xfId="0" applyFont="1" applyFill="1" applyBorder="1" applyAlignment="1" applyProtection="1">
      <alignment horizontal="center"/>
      <protection locked="0"/>
    </xf>
    <xf numFmtId="0" fontId="10" fillId="34" borderId="105" xfId="0" applyFont="1" applyFill="1" applyBorder="1" applyAlignment="1" applyProtection="1">
      <alignment horizontal="center"/>
      <protection locked="0"/>
    </xf>
    <xf numFmtId="0" fontId="10" fillId="34" borderId="178" xfId="0" applyFont="1" applyFill="1" applyBorder="1" applyAlignment="1" applyProtection="1">
      <alignment horizontal="center"/>
      <protection locked="0"/>
    </xf>
    <xf numFmtId="2" fontId="46" fillId="28" borderId="139" xfId="0" applyNumberFormat="1" applyFont="1" applyFill="1" applyBorder="1" applyAlignment="1" applyProtection="1">
      <alignment horizontal="center"/>
    </xf>
    <xf numFmtId="2" fontId="46" fillId="28" borderId="81" xfId="0" applyNumberFormat="1" applyFont="1" applyFill="1" applyBorder="1" applyAlignment="1" applyProtection="1">
      <alignment horizontal="center"/>
    </xf>
    <xf numFmtId="2" fontId="46" fillId="28" borderId="134" xfId="0" applyNumberFormat="1" applyFont="1" applyFill="1" applyBorder="1" applyAlignment="1" applyProtection="1">
      <alignment horizontal="center"/>
    </xf>
    <xf numFmtId="1" fontId="10" fillId="28" borderId="179" xfId="0" applyNumberFormat="1" applyFont="1" applyFill="1" applyBorder="1" applyAlignment="1" applyProtection="1">
      <protection locked="0"/>
    </xf>
    <xf numFmtId="1" fontId="10" fillId="28" borderId="57" xfId="0" applyNumberFormat="1" applyFont="1" applyFill="1" applyBorder="1" applyAlignment="1" applyProtection="1">
      <protection locked="0"/>
    </xf>
    <xf numFmtId="0" fontId="32" fillId="25" borderId="180" xfId="0" applyFont="1" applyFill="1" applyBorder="1" applyAlignment="1" applyProtection="1">
      <alignment horizontal="center"/>
    </xf>
    <xf numFmtId="0" fontId="32" fillId="25" borderId="155" xfId="0" applyFont="1" applyFill="1" applyBorder="1" applyAlignment="1" applyProtection="1">
      <alignment horizontal="center"/>
    </xf>
    <xf numFmtId="0" fontId="32" fillId="25" borderId="181" xfId="0" applyFont="1" applyFill="1" applyBorder="1" applyAlignment="1" applyProtection="1">
      <alignment horizontal="center"/>
    </xf>
    <xf numFmtId="0" fontId="10" fillId="34" borderId="182" xfId="0" applyFont="1" applyFill="1" applyBorder="1" applyAlignment="1" applyProtection="1">
      <alignment horizontal="center"/>
      <protection locked="0"/>
    </xf>
    <xf numFmtId="0" fontId="10" fillId="34" borderId="150" xfId="0" applyFont="1" applyFill="1" applyBorder="1" applyAlignment="1" applyProtection="1">
      <alignment horizontal="center"/>
      <protection locked="0"/>
    </xf>
    <xf numFmtId="0" fontId="10" fillId="34" borderId="183" xfId="0" applyFont="1" applyFill="1" applyBorder="1" applyAlignment="1" applyProtection="1">
      <alignment horizontal="center"/>
      <protection locked="0"/>
    </xf>
    <xf numFmtId="2" fontId="46" fillId="24" borderId="139" xfId="0" applyNumberFormat="1" applyFont="1" applyFill="1" applyBorder="1" applyAlignment="1" applyProtection="1">
      <alignment horizontal="center"/>
    </xf>
    <xf numFmtId="2" fontId="46" fillId="24" borderId="81" xfId="0" applyNumberFormat="1" applyFont="1" applyFill="1" applyBorder="1" applyAlignment="1" applyProtection="1">
      <alignment horizontal="center"/>
    </xf>
    <xf numFmtId="2" fontId="46" fillId="24" borderId="134" xfId="0" applyNumberFormat="1" applyFont="1" applyFill="1" applyBorder="1" applyAlignment="1" applyProtection="1">
      <alignment horizontal="center"/>
    </xf>
    <xf numFmtId="1" fontId="10" fillId="24" borderId="179" xfId="0" applyNumberFormat="1" applyFont="1" applyFill="1" applyBorder="1" applyAlignment="1" applyProtection="1">
      <alignment horizontal="right"/>
      <protection locked="0"/>
    </xf>
    <xf numFmtId="1" fontId="10" fillId="24" borderId="57" xfId="0" applyNumberFormat="1" applyFont="1" applyFill="1" applyBorder="1" applyAlignment="1" applyProtection="1">
      <alignment horizontal="right"/>
      <protection locked="0"/>
    </xf>
    <xf numFmtId="2" fontId="46" fillId="34" borderId="139" xfId="0" applyNumberFormat="1" applyFont="1" applyFill="1" applyBorder="1" applyAlignment="1" applyProtection="1">
      <alignment horizontal="center"/>
    </xf>
    <xf numFmtId="2" fontId="46" fillId="34" borderId="81" xfId="0" applyNumberFormat="1" applyFont="1" applyFill="1" applyBorder="1" applyAlignment="1" applyProtection="1">
      <alignment horizontal="center"/>
    </xf>
    <xf numFmtId="2" fontId="46" fillId="34" borderId="134" xfId="0" applyNumberFormat="1" applyFont="1" applyFill="1" applyBorder="1" applyAlignment="1" applyProtection="1">
      <alignment horizontal="center"/>
    </xf>
    <xf numFmtId="1" fontId="10" fillId="34" borderId="179" xfId="0" applyNumberFormat="1" applyFont="1" applyFill="1" applyBorder="1" applyAlignment="1" applyProtection="1">
      <alignment horizontal="right"/>
      <protection locked="0"/>
    </xf>
    <xf numFmtId="1" fontId="10" fillId="34" borderId="57" xfId="0" applyNumberFormat="1" applyFont="1" applyFill="1" applyBorder="1" applyAlignment="1" applyProtection="1">
      <alignment horizontal="right"/>
      <protection locked="0"/>
    </xf>
    <xf numFmtId="1" fontId="10" fillId="25" borderId="179" xfId="0" applyNumberFormat="1" applyFont="1" applyFill="1" applyBorder="1" applyAlignment="1" applyProtection="1">
      <alignment horizontal="right"/>
    </xf>
    <xf numFmtId="1" fontId="10" fillId="25" borderId="57" xfId="0" applyNumberFormat="1" applyFont="1" applyFill="1" applyBorder="1" applyAlignment="1" applyProtection="1">
      <alignment horizontal="right"/>
    </xf>
    <xf numFmtId="2" fontId="46" fillId="42" borderId="49" xfId="0" applyNumberFormat="1" applyFont="1" applyFill="1" applyBorder="1" applyAlignment="1" applyProtection="1">
      <alignment horizontal="center"/>
    </xf>
    <xf numFmtId="2" fontId="46" fillId="42" borderId="51" xfId="0" applyNumberFormat="1" applyFont="1" applyFill="1" applyBorder="1" applyAlignment="1" applyProtection="1">
      <alignment horizontal="center"/>
    </xf>
    <xf numFmtId="2" fontId="46" fillId="42" borderId="46" xfId="0" applyNumberFormat="1" applyFont="1" applyFill="1" applyBorder="1" applyAlignment="1" applyProtection="1">
      <alignment horizontal="center"/>
    </xf>
    <xf numFmtId="2" fontId="46" fillId="42" borderId="11" xfId="0" applyNumberFormat="1" applyFont="1" applyFill="1" applyBorder="1" applyAlignment="1" applyProtection="1">
      <alignment horizontal="center"/>
    </xf>
    <xf numFmtId="2" fontId="46" fillId="42" borderId="50" xfId="0" applyNumberFormat="1" applyFont="1" applyFill="1" applyBorder="1" applyAlignment="1" applyProtection="1">
      <alignment horizontal="center"/>
    </xf>
    <xf numFmtId="2" fontId="46" fillId="25" borderId="139" xfId="0" applyNumberFormat="1" applyFont="1" applyFill="1" applyBorder="1" applyAlignment="1" applyProtection="1">
      <alignment horizontal="center"/>
    </xf>
    <xf numFmtId="2" fontId="46" fillId="25" borderId="81" xfId="0" applyNumberFormat="1" applyFont="1" applyFill="1" applyBorder="1" applyAlignment="1" applyProtection="1">
      <alignment horizontal="center"/>
    </xf>
    <xf numFmtId="2" fontId="46" fillId="25" borderId="134" xfId="0" applyNumberFormat="1" applyFont="1" applyFill="1" applyBorder="1" applyAlignment="1" applyProtection="1">
      <alignment horizontal="center"/>
    </xf>
    <xf numFmtId="2" fontId="46" fillId="42" borderId="184" xfId="0" applyNumberFormat="1" applyFont="1" applyFill="1" applyBorder="1" applyAlignment="1" applyProtection="1">
      <alignment horizontal="center"/>
    </xf>
    <xf numFmtId="2" fontId="46" fillId="27" borderId="139" xfId="0" applyNumberFormat="1" applyFont="1" applyFill="1" applyBorder="1" applyAlignment="1" applyProtection="1">
      <alignment horizontal="right"/>
    </xf>
    <xf numFmtId="2" fontId="46" fillId="27" borderId="29" xfId="0" applyNumberFormat="1" applyFont="1" applyFill="1" applyBorder="1" applyAlignment="1" applyProtection="1">
      <alignment horizontal="right"/>
    </xf>
    <xf numFmtId="2" fontId="46" fillId="31" borderId="118" xfId="0" applyNumberFormat="1" applyFont="1" applyFill="1" applyBorder="1" applyAlignment="1" applyProtection="1">
      <alignment horizontal="right"/>
      <protection locked="0"/>
    </xf>
    <xf numFmtId="2" fontId="46" fillId="31" borderId="52" xfId="0" applyNumberFormat="1" applyFont="1" applyFill="1" applyBorder="1" applyAlignment="1" applyProtection="1">
      <alignment horizontal="right"/>
      <protection locked="0"/>
    </xf>
    <xf numFmtId="1" fontId="10" fillId="27" borderId="179" xfId="0" applyNumberFormat="1" applyFont="1" applyFill="1" applyBorder="1" applyAlignment="1" applyProtection="1">
      <alignment horizontal="right"/>
    </xf>
    <xf numFmtId="1" fontId="10" fillId="27" borderId="57" xfId="0" applyNumberFormat="1" applyFont="1" applyFill="1" applyBorder="1" applyAlignment="1" applyProtection="1">
      <alignment horizontal="right"/>
    </xf>
    <xf numFmtId="2" fontId="46" fillId="29" borderId="139" xfId="0" applyNumberFormat="1" applyFont="1" applyFill="1" applyBorder="1" applyAlignment="1" applyProtection="1">
      <alignment horizontal="center"/>
    </xf>
    <xf numFmtId="2" fontId="46" fillId="29" borderId="81" xfId="0" applyNumberFormat="1" applyFont="1" applyFill="1" applyBorder="1" applyAlignment="1" applyProtection="1">
      <alignment horizontal="center"/>
    </xf>
    <xf numFmtId="2" fontId="46" fillId="29" borderId="134" xfId="0" applyNumberFormat="1" applyFont="1" applyFill="1" applyBorder="1" applyAlignment="1" applyProtection="1">
      <alignment horizontal="center"/>
    </xf>
    <xf numFmtId="1" fontId="10" fillId="29" borderId="179" xfId="0" applyNumberFormat="1" applyFont="1" applyFill="1" applyBorder="1" applyAlignment="1" applyProtection="1">
      <alignment horizontal="right"/>
    </xf>
    <xf numFmtId="1" fontId="10" fillId="29" borderId="57" xfId="0" applyNumberFormat="1" applyFont="1" applyFill="1" applyBorder="1" applyAlignment="1" applyProtection="1">
      <alignment horizontal="right"/>
    </xf>
    <xf numFmtId="2" fontId="46" fillId="27" borderId="139" xfId="0" applyNumberFormat="1" applyFont="1" applyFill="1" applyBorder="1" applyAlignment="1" applyProtection="1">
      <alignment horizontal="center"/>
    </xf>
    <xf numFmtId="2" fontId="46" fillId="27" borderId="81" xfId="0" applyNumberFormat="1" applyFont="1" applyFill="1" applyBorder="1" applyAlignment="1" applyProtection="1">
      <alignment horizontal="center"/>
    </xf>
    <xf numFmtId="2" fontId="46" fillId="27" borderId="134" xfId="0" applyNumberFormat="1" applyFont="1" applyFill="1" applyBorder="1" applyAlignment="1" applyProtection="1">
      <alignment horizontal="center"/>
    </xf>
    <xf numFmtId="2" fontId="10" fillId="0" borderId="184" xfId="0" applyNumberFormat="1" applyFont="1" applyFill="1" applyBorder="1" applyAlignment="1" applyProtection="1">
      <alignment horizontal="center"/>
    </xf>
    <xf numFmtId="2" fontId="10" fillId="0" borderId="10" xfId="0" applyNumberFormat="1" applyFont="1" applyFill="1" applyBorder="1" applyAlignment="1" applyProtection="1">
      <alignment horizontal="center"/>
    </xf>
    <xf numFmtId="2" fontId="10" fillId="0" borderId="11" xfId="0" applyNumberFormat="1" applyFont="1" applyFill="1" applyBorder="1" applyAlignment="1" applyProtection="1">
      <alignment horizontal="center"/>
    </xf>
    <xf numFmtId="2" fontId="46" fillId="42" borderId="10" xfId="0" applyNumberFormat="1" applyFont="1" applyFill="1" applyBorder="1" applyAlignment="1" applyProtection="1">
      <alignment horizontal="center"/>
    </xf>
    <xf numFmtId="0" fontId="10" fillId="0" borderId="162" xfId="0" applyFont="1" applyFill="1" applyBorder="1" applyAlignment="1" applyProtection="1">
      <alignment horizontal="center" vertical="center"/>
      <protection locked="0"/>
    </xf>
    <xf numFmtId="0" fontId="10" fillId="0" borderId="187" xfId="0" applyFont="1" applyFill="1" applyBorder="1" applyAlignment="1" applyProtection="1">
      <alignment horizontal="center" vertical="center"/>
      <protection locked="0"/>
    </xf>
    <xf numFmtId="0" fontId="10" fillId="0" borderId="163" xfId="0" applyFont="1" applyBorder="1" applyAlignment="1" applyProtection="1">
      <alignment horizontal="center" vertical="center" wrapText="1"/>
      <protection locked="0"/>
    </xf>
    <xf numFmtId="0" fontId="10" fillId="0" borderId="92" xfId="0" applyFont="1" applyBorder="1" applyAlignment="1" applyProtection="1">
      <alignment horizontal="center" vertical="center" wrapText="1"/>
      <protection locked="0"/>
    </xf>
    <xf numFmtId="0" fontId="10" fillId="0" borderId="188" xfId="0" applyFont="1" applyBorder="1" applyAlignment="1" applyProtection="1">
      <alignment horizontal="center" vertical="center" wrapText="1"/>
      <protection locked="0"/>
    </xf>
    <xf numFmtId="0" fontId="10" fillId="0" borderId="189" xfId="0" applyFont="1" applyBorder="1" applyAlignment="1" applyProtection="1">
      <alignment horizontal="center" vertical="center" wrapText="1"/>
      <protection locked="0"/>
    </xf>
    <xf numFmtId="0" fontId="0" fillId="0" borderId="139" xfId="0" applyFill="1" applyBorder="1" applyAlignment="1" applyProtection="1">
      <alignment horizontal="center"/>
    </xf>
    <xf numFmtId="0" fontId="0" fillId="0" borderId="81" xfId="0" applyFill="1" applyBorder="1" applyAlignment="1" applyProtection="1">
      <alignment horizontal="center"/>
    </xf>
    <xf numFmtId="0" fontId="0" fillId="0" borderId="30" xfId="0" applyFill="1" applyBorder="1" applyAlignment="1" applyProtection="1">
      <alignment horizontal="center"/>
    </xf>
    <xf numFmtId="0" fontId="0" fillId="0" borderId="118" xfId="0" applyFill="1" applyBorder="1" applyAlignment="1" applyProtection="1">
      <alignment horizontal="center"/>
    </xf>
    <xf numFmtId="0" fontId="0" fillId="0" borderId="52" xfId="0" applyFill="1" applyBorder="1" applyAlignment="1" applyProtection="1">
      <alignment horizontal="center"/>
    </xf>
    <xf numFmtId="0" fontId="0" fillId="0" borderId="31" xfId="0" applyFill="1" applyBorder="1" applyAlignment="1" applyProtection="1">
      <alignment horizontal="center"/>
    </xf>
    <xf numFmtId="2" fontId="10" fillId="0" borderId="185" xfId="0" applyNumberFormat="1" applyFont="1" applyFill="1" applyBorder="1" applyAlignment="1" applyProtection="1">
      <alignment horizontal="center"/>
    </xf>
    <xf numFmtId="2" fontId="10" fillId="0" borderId="117" xfId="0" applyNumberFormat="1" applyFont="1" applyFill="1" applyBorder="1" applyAlignment="1" applyProtection="1">
      <alignment horizontal="center"/>
    </xf>
    <xf numFmtId="2" fontId="10" fillId="0" borderId="186" xfId="0" applyNumberFormat="1" applyFont="1" applyFill="1" applyBorder="1" applyAlignment="1" applyProtection="1">
      <alignment horizontal="center"/>
    </xf>
    <xf numFmtId="0" fontId="10" fillId="0" borderId="184" xfId="0" applyFont="1" applyFill="1" applyBorder="1" applyAlignment="1" applyProtection="1">
      <alignment horizontal="center"/>
      <protection locked="0"/>
    </xf>
    <xf numFmtId="0" fontId="10" fillId="0" borderId="10" xfId="0" applyFont="1" applyFill="1" applyBorder="1" applyAlignment="1" applyProtection="1">
      <alignment horizontal="center"/>
      <protection locked="0"/>
    </xf>
    <xf numFmtId="0" fontId="10" fillId="0" borderId="11" xfId="0" applyFont="1" applyFill="1" applyBorder="1" applyAlignment="1" applyProtection="1">
      <alignment horizontal="center"/>
      <protection locked="0"/>
    </xf>
    <xf numFmtId="14" fontId="36" fillId="0" borderId="113" xfId="0" applyNumberFormat="1" applyFont="1" applyFill="1" applyBorder="1" applyAlignment="1" applyProtection="1">
      <alignment horizontal="center"/>
      <protection locked="0"/>
    </xf>
    <xf numFmtId="14" fontId="36" fillId="0" borderId="151" xfId="0" applyNumberFormat="1" applyFont="1" applyFill="1" applyBorder="1" applyAlignment="1" applyProtection="1">
      <alignment horizontal="center"/>
      <protection locked="0"/>
    </xf>
    <xf numFmtId="0" fontId="10" fillId="0" borderId="113" xfId="0" applyFont="1" applyFill="1" applyBorder="1" applyAlignment="1" applyProtection="1">
      <alignment horizontal="center"/>
      <protection locked="0"/>
    </xf>
    <xf numFmtId="0" fontId="10" fillId="0" borderId="183" xfId="0" applyFont="1" applyFill="1" applyBorder="1" applyAlignment="1" applyProtection="1">
      <alignment horizontal="center"/>
      <protection locked="0"/>
    </xf>
    <xf numFmtId="0" fontId="10" fillId="0" borderId="185" xfId="0" applyFont="1" applyFill="1" applyBorder="1" applyAlignment="1" applyProtection="1">
      <alignment horizontal="center"/>
    </xf>
    <xf numFmtId="0" fontId="10" fillId="0" borderId="117" xfId="0" applyFont="1" applyFill="1" applyBorder="1" applyAlignment="1" applyProtection="1">
      <alignment horizontal="center"/>
    </xf>
    <xf numFmtId="0" fontId="10" fillId="0" borderId="191" xfId="0" applyFont="1" applyFill="1" applyBorder="1" applyAlignment="1" applyProtection="1">
      <alignment horizontal="center"/>
    </xf>
    <xf numFmtId="0" fontId="46" fillId="42" borderId="98" xfId="0" applyFont="1" applyFill="1" applyBorder="1" applyAlignment="1" applyProtection="1">
      <alignment horizontal="center"/>
    </xf>
    <xf numFmtId="0" fontId="46" fillId="42" borderId="104" xfId="0" applyFont="1" applyFill="1" applyBorder="1" applyAlignment="1" applyProtection="1">
      <alignment horizontal="center"/>
    </xf>
    <xf numFmtId="0" fontId="46" fillId="42" borderId="105" xfId="0" applyFont="1" applyFill="1" applyBorder="1" applyAlignment="1" applyProtection="1">
      <alignment horizontal="center"/>
    </xf>
    <xf numFmtId="0" fontId="10" fillId="0" borderId="190" xfId="0" applyFont="1" applyBorder="1" applyAlignment="1" applyProtection="1">
      <alignment horizontal="center"/>
      <protection locked="0"/>
    </xf>
    <xf numFmtId="0" fontId="10" fillId="0" borderId="117" xfId="0" applyFont="1" applyBorder="1" applyAlignment="1" applyProtection="1">
      <alignment horizontal="center"/>
      <protection locked="0"/>
    </xf>
    <xf numFmtId="0" fontId="10" fillId="0" borderId="186" xfId="0" applyFont="1" applyBorder="1" applyAlignment="1" applyProtection="1">
      <alignment horizontal="center"/>
      <protection locked="0"/>
    </xf>
    <xf numFmtId="0" fontId="11" fillId="24" borderId="0" xfId="0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left"/>
    </xf>
    <xf numFmtId="0" fontId="32" fillId="25" borderId="177" xfId="0" applyFont="1" applyFill="1" applyBorder="1" applyAlignment="1" applyProtection="1">
      <alignment horizontal="center"/>
    </xf>
    <xf numFmtId="0" fontId="32" fillId="25" borderId="105" xfId="0" applyFont="1" applyFill="1" applyBorder="1" applyAlignment="1" applyProtection="1">
      <alignment horizontal="center"/>
    </xf>
    <xf numFmtId="0" fontId="32" fillId="25" borderId="192" xfId="0" applyFont="1" applyFill="1" applyBorder="1" applyAlignment="1" applyProtection="1">
      <alignment horizontal="center"/>
    </xf>
    <xf numFmtId="0" fontId="32" fillId="25" borderId="178" xfId="0" applyFont="1" applyFill="1" applyBorder="1" applyAlignment="1" applyProtection="1">
      <alignment horizontal="center"/>
    </xf>
    <xf numFmtId="14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0" fontId="10" fillId="26" borderId="46" xfId="65" applyFont="1" applyFill="1" applyBorder="1" applyAlignment="1" applyProtection="1">
      <alignment horizontal="center"/>
      <protection hidden="1"/>
    </xf>
    <xf numFmtId="0" fontId="10" fillId="26" borderId="10" xfId="65" applyFont="1" applyFill="1" applyBorder="1" applyAlignment="1" applyProtection="1">
      <alignment horizontal="center"/>
      <protection hidden="1"/>
    </xf>
    <xf numFmtId="0" fontId="10" fillId="26" borderId="11" xfId="65" applyFont="1" applyFill="1" applyBorder="1" applyAlignment="1" applyProtection="1">
      <alignment horizontal="center"/>
      <protection hidden="1"/>
    </xf>
    <xf numFmtId="167" fontId="10" fillId="26" borderId="46" xfId="65" applyNumberFormat="1" applyFont="1" applyFill="1" applyBorder="1" applyAlignment="1" applyProtection="1">
      <alignment horizontal="center"/>
      <protection hidden="1"/>
    </xf>
    <xf numFmtId="167" fontId="10" fillId="26" borderId="10" xfId="65" applyNumberFormat="1" applyFont="1" applyFill="1" applyBorder="1" applyAlignment="1" applyProtection="1">
      <alignment horizontal="center"/>
      <protection hidden="1"/>
    </xf>
    <xf numFmtId="167" fontId="10" fillId="26" borderId="11" xfId="65" applyNumberFormat="1" applyFont="1" applyFill="1" applyBorder="1" applyAlignment="1" applyProtection="1">
      <alignment horizontal="center"/>
      <protection hidden="1"/>
    </xf>
    <xf numFmtId="167" fontId="10" fillId="26" borderId="54" xfId="0" applyNumberFormat="1" applyFont="1" applyFill="1" applyBorder="1" applyAlignment="1">
      <alignment horizontal="center"/>
    </xf>
    <xf numFmtId="167" fontId="10" fillId="26" borderId="10" xfId="0" applyNumberFormat="1" applyFont="1" applyFill="1" applyBorder="1" applyAlignment="1">
      <alignment horizontal="center"/>
    </xf>
    <xf numFmtId="167" fontId="10" fillId="26" borderId="55" xfId="0" applyNumberFormat="1" applyFont="1" applyFill="1" applyBorder="1" applyAlignment="1">
      <alignment horizontal="center"/>
    </xf>
    <xf numFmtId="0" fontId="57" fillId="32" borderId="53" xfId="0" applyFont="1" applyFill="1" applyBorder="1" applyAlignment="1">
      <alignment horizontal="center"/>
    </xf>
    <xf numFmtId="0" fontId="57" fillId="32" borderId="54" xfId="0" applyFont="1" applyFill="1" applyBorder="1" applyAlignment="1">
      <alignment horizontal="center"/>
    </xf>
    <xf numFmtId="0" fontId="57" fillId="32" borderId="55" xfId="0" applyFont="1" applyFill="1" applyBorder="1" applyAlignment="1">
      <alignment horizontal="center"/>
    </xf>
    <xf numFmtId="0" fontId="11" fillId="32" borderId="49" xfId="65" applyFont="1" applyFill="1" applyBorder="1" applyAlignment="1" applyProtection="1">
      <alignment horizontal="center"/>
      <protection hidden="1"/>
    </xf>
    <xf numFmtId="0" fontId="11" fillId="32" borderId="50" xfId="65" applyFont="1" applyFill="1" applyBorder="1" applyAlignment="1" applyProtection="1">
      <alignment horizontal="center"/>
      <protection hidden="1"/>
    </xf>
    <xf numFmtId="0" fontId="11" fillId="32" borderId="51" xfId="65" applyFont="1" applyFill="1" applyBorder="1" applyAlignment="1" applyProtection="1">
      <alignment horizontal="center"/>
      <protection hidden="1"/>
    </xf>
    <xf numFmtId="167" fontId="9" fillId="31" borderId="46" xfId="0" applyNumberFormat="1" applyFont="1" applyFill="1" applyBorder="1" applyAlignment="1">
      <alignment horizontal="center"/>
    </xf>
    <xf numFmtId="167" fontId="9" fillId="31" borderId="11" xfId="0" applyNumberFormat="1" applyFont="1" applyFill="1" applyBorder="1" applyAlignment="1">
      <alignment horizontal="center"/>
    </xf>
    <xf numFmtId="167" fontId="9" fillId="31" borderId="10" xfId="0" applyNumberFormat="1" applyFont="1" applyFill="1" applyBorder="1" applyAlignment="1">
      <alignment horizontal="center"/>
    </xf>
    <xf numFmtId="167" fontId="10" fillId="26" borderId="11" xfId="0" applyNumberFormat="1" applyFont="1" applyFill="1" applyBorder="1" applyAlignment="1">
      <alignment horizontal="center"/>
    </xf>
    <xf numFmtId="167" fontId="10" fillId="26" borderId="53" xfId="0" applyNumberFormat="1" applyFont="1" applyFill="1" applyBorder="1" applyAlignment="1">
      <alignment horizontal="center"/>
    </xf>
    <xf numFmtId="167" fontId="10" fillId="26" borderId="49" xfId="0" applyNumberFormat="1" applyFont="1" applyFill="1" applyBorder="1" applyAlignment="1">
      <alignment horizontal="center"/>
    </xf>
    <xf numFmtId="167" fontId="10" fillId="26" borderId="50" xfId="0" applyNumberFormat="1" applyFont="1" applyFill="1" applyBorder="1" applyAlignment="1">
      <alignment horizontal="center"/>
    </xf>
    <xf numFmtId="167" fontId="10" fillId="26" borderId="51" xfId="0" applyNumberFormat="1" applyFont="1" applyFill="1" applyBorder="1" applyAlignment="1">
      <alignment horizontal="center"/>
    </xf>
    <xf numFmtId="0" fontId="9" fillId="29" borderId="75" xfId="0" applyFont="1" applyFill="1" applyBorder="1" applyAlignment="1">
      <alignment horizontal="center"/>
    </xf>
    <xf numFmtId="0" fontId="9" fillId="29" borderId="29" xfId="0" applyFont="1" applyFill="1" applyBorder="1" applyAlignment="1">
      <alignment horizontal="center"/>
    </xf>
    <xf numFmtId="0" fontId="9" fillId="29" borderId="74" xfId="0" applyFont="1" applyFill="1" applyBorder="1" applyAlignment="1">
      <alignment horizontal="center"/>
    </xf>
    <xf numFmtId="0" fontId="10" fillId="26" borderId="46" xfId="0" applyFont="1" applyFill="1" applyBorder="1" applyAlignment="1">
      <alignment horizontal="center" wrapText="1"/>
    </xf>
    <xf numFmtId="0" fontId="10" fillId="26" borderId="11" xfId="0" applyFont="1" applyFill="1" applyBorder="1" applyAlignment="1">
      <alignment horizontal="center" wrapText="1"/>
    </xf>
    <xf numFmtId="0" fontId="10" fillId="26" borderId="46" xfId="0" applyFont="1" applyFill="1" applyBorder="1" applyAlignment="1">
      <alignment horizontal="center"/>
    </xf>
    <xf numFmtId="0" fontId="10" fillId="26" borderId="10" xfId="0" applyFont="1" applyFill="1" applyBorder="1" applyAlignment="1">
      <alignment horizontal="center"/>
    </xf>
    <xf numFmtId="0" fontId="10" fillId="26" borderId="11" xfId="0" applyFont="1" applyFill="1" applyBorder="1" applyAlignment="1">
      <alignment horizontal="center"/>
    </xf>
    <xf numFmtId="0" fontId="9" fillId="31" borderId="46" xfId="65" applyFont="1" applyFill="1" applyBorder="1" applyAlignment="1" applyProtection="1">
      <alignment horizontal="center"/>
      <protection hidden="1"/>
    </xf>
    <xf numFmtId="0" fontId="9" fillId="31" borderId="11" xfId="65" applyFont="1" applyFill="1" applyBorder="1" applyAlignment="1" applyProtection="1">
      <alignment horizontal="center"/>
      <protection hidden="1"/>
    </xf>
    <xf numFmtId="0" fontId="10" fillId="26" borderId="12" xfId="65" applyFont="1" applyFill="1" applyBorder="1" applyAlignment="1" applyProtection="1">
      <alignment horizontal="center" wrapText="1"/>
      <protection hidden="1"/>
    </xf>
    <xf numFmtId="0" fontId="10" fillId="26" borderId="69" xfId="65" applyFont="1" applyFill="1" applyBorder="1" applyAlignment="1" applyProtection="1">
      <alignment horizontal="center" wrapText="1"/>
      <protection hidden="1"/>
    </xf>
    <xf numFmtId="14" fontId="10" fillId="25" borderId="12" xfId="65" applyNumberFormat="1" applyFont="1" applyFill="1" applyBorder="1" applyAlignment="1" applyProtection="1">
      <alignment horizontal="center"/>
      <protection hidden="1"/>
    </xf>
    <xf numFmtId="14" fontId="10" fillId="25" borderId="69" xfId="65" applyNumberFormat="1" applyFont="1" applyFill="1" applyBorder="1" applyAlignment="1" applyProtection="1">
      <alignment horizontal="center"/>
      <protection hidden="1"/>
    </xf>
    <xf numFmtId="0" fontId="10" fillId="26" borderId="12" xfId="65" applyFont="1" applyFill="1" applyBorder="1" applyAlignment="1" applyProtection="1">
      <alignment horizontal="center"/>
      <protection hidden="1"/>
    </xf>
    <xf numFmtId="0" fontId="10" fillId="26" borderId="69" xfId="65" applyFont="1" applyFill="1" applyBorder="1" applyAlignment="1" applyProtection="1">
      <alignment horizontal="center"/>
      <protection hidden="1"/>
    </xf>
    <xf numFmtId="0" fontId="10" fillId="26" borderId="53" xfId="65" applyFont="1" applyFill="1" applyBorder="1" applyAlignment="1" applyProtection="1">
      <alignment horizontal="center"/>
      <protection hidden="1"/>
    </xf>
    <xf numFmtId="0" fontId="10" fillId="26" borderId="55" xfId="65" applyFont="1" applyFill="1" applyBorder="1" applyAlignment="1" applyProtection="1">
      <alignment horizontal="center"/>
      <protection hidden="1"/>
    </xf>
    <xf numFmtId="0" fontId="10" fillId="26" borderId="49" xfId="65" applyFont="1" applyFill="1" applyBorder="1" applyAlignment="1" applyProtection="1">
      <alignment horizontal="center"/>
      <protection hidden="1"/>
    </xf>
    <xf numFmtId="0" fontId="10" fillId="26" borderId="51" xfId="65" applyFont="1" applyFill="1" applyBorder="1" applyAlignment="1" applyProtection="1">
      <alignment horizontal="center"/>
      <protection hidden="1"/>
    </xf>
    <xf numFmtId="167" fontId="9" fillId="26" borderId="53" xfId="0" applyNumberFormat="1" applyFont="1" applyFill="1" applyBorder="1" applyAlignment="1">
      <alignment horizontal="center" wrapText="1"/>
    </xf>
    <xf numFmtId="167" fontId="9" fillId="26" borderId="55" xfId="0" applyNumberFormat="1" applyFont="1" applyFill="1" applyBorder="1" applyAlignment="1">
      <alignment horizontal="center" wrapText="1"/>
    </xf>
    <xf numFmtId="167" fontId="9" fillId="26" borderId="49" xfId="0" applyNumberFormat="1" applyFont="1" applyFill="1" applyBorder="1" applyAlignment="1">
      <alignment horizontal="center" wrapText="1"/>
    </xf>
    <xf numFmtId="167" fontId="9" fillId="26" borderId="51" xfId="0" applyNumberFormat="1" applyFont="1" applyFill="1" applyBorder="1" applyAlignment="1">
      <alignment horizontal="center" wrapText="1"/>
    </xf>
    <xf numFmtId="0" fontId="10" fillId="26" borderId="54" xfId="65" applyFont="1" applyFill="1" applyBorder="1" applyAlignment="1" applyProtection="1">
      <alignment horizontal="center"/>
      <protection hidden="1"/>
    </xf>
    <xf numFmtId="0" fontId="10" fillId="26" borderId="50" xfId="65" applyFont="1" applyFill="1" applyBorder="1" applyAlignment="1" applyProtection="1">
      <alignment horizontal="center"/>
      <protection hidden="1"/>
    </xf>
    <xf numFmtId="167" fontId="10" fillId="26" borderId="53" xfId="65" applyNumberFormat="1" applyFont="1" applyFill="1" applyBorder="1" applyAlignment="1" applyProtection="1">
      <alignment horizontal="center"/>
      <protection hidden="1"/>
    </xf>
    <xf numFmtId="167" fontId="10" fillId="26" borderId="54" xfId="65" applyNumberFormat="1" applyFont="1" applyFill="1" applyBorder="1" applyAlignment="1" applyProtection="1">
      <alignment horizontal="center"/>
      <protection hidden="1"/>
    </xf>
    <xf numFmtId="167" fontId="10" fillId="26" borderId="55" xfId="65" applyNumberFormat="1" applyFont="1" applyFill="1" applyBorder="1" applyAlignment="1" applyProtection="1">
      <alignment horizontal="center"/>
      <protection hidden="1"/>
    </xf>
    <xf numFmtId="167" fontId="10" fillId="26" borderId="49" xfId="65" applyNumberFormat="1" applyFont="1" applyFill="1" applyBorder="1" applyAlignment="1" applyProtection="1">
      <alignment horizontal="center"/>
      <protection hidden="1"/>
    </xf>
    <xf numFmtId="167" fontId="10" fillId="26" borderId="50" xfId="65" applyNumberFormat="1" applyFont="1" applyFill="1" applyBorder="1" applyAlignment="1" applyProtection="1">
      <alignment horizontal="center"/>
      <protection hidden="1"/>
    </xf>
    <xf numFmtId="167" fontId="10" fillId="26" borderId="51" xfId="65" applyNumberFormat="1" applyFont="1" applyFill="1" applyBorder="1" applyAlignment="1" applyProtection="1">
      <alignment horizontal="center"/>
      <protection hidden="1"/>
    </xf>
    <xf numFmtId="167" fontId="10" fillId="26" borderId="46" xfId="0" applyNumberFormat="1" applyFont="1" applyFill="1" applyBorder="1" applyAlignment="1">
      <alignment horizontal="center"/>
    </xf>
    <xf numFmtId="0" fontId="10" fillId="30" borderId="17" xfId="0" applyFont="1" applyFill="1" applyBorder="1" applyAlignment="1">
      <alignment horizontal="center"/>
    </xf>
    <xf numFmtId="0" fontId="10" fillId="30" borderId="18" xfId="0" applyFont="1" applyFill="1" applyBorder="1" applyAlignment="1">
      <alignment horizontal="center"/>
    </xf>
    <xf numFmtId="0" fontId="10" fillId="30" borderId="23" xfId="0" applyFont="1" applyFill="1" applyBorder="1" applyAlignment="1">
      <alignment horizontal="center"/>
    </xf>
    <xf numFmtId="0" fontId="40" fillId="31" borderId="17" xfId="0" applyFont="1" applyFill="1" applyBorder="1" applyAlignment="1">
      <alignment horizontal="center" vertical="center" wrapText="1"/>
    </xf>
    <xf numFmtId="0" fontId="40" fillId="31" borderId="18" xfId="0" applyFont="1" applyFill="1" applyBorder="1" applyAlignment="1">
      <alignment horizontal="center" vertical="center" wrapText="1"/>
    </xf>
    <xf numFmtId="0" fontId="40" fillId="31" borderId="23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1" fillId="0" borderId="10" xfId="0" quotePrefix="1" applyFont="1" applyFill="1" applyBorder="1" applyAlignment="1">
      <alignment horizontal="center"/>
    </xf>
    <xf numFmtId="0" fontId="0" fillId="0" borderId="0" xfId="0"/>
    <xf numFmtId="0" fontId="7" fillId="0" borderId="0" xfId="62" applyFont="1" applyAlignment="1" applyProtection="1">
      <alignment horizontal="center"/>
    </xf>
    <xf numFmtId="0" fontId="10" fillId="0" borderId="72" xfId="62" applyFont="1" applyBorder="1" applyAlignment="1" applyProtection="1">
      <alignment horizontal="center"/>
    </xf>
    <xf numFmtId="0" fontId="11" fillId="0" borderId="53" xfId="62" applyFont="1" applyBorder="1" applyAlignment="1" applyProtection="1">
      <alignment horizontal="center"/>
    </xf>
    <xf numFmtId="0" fontId="11" fillId="0" borderId="55" xfId="62" applyFont="1" applyBorder="1" applyAlignment="1" applyProtection="1">
      <alignment horizontal="center"/>
    </xf>
    <xf numFmtId="0" fontId="11" fillId="0" borderId="54" xfId="62" applyFont="1" applyBorder="1" applyAlignment="1" applyProtection="1">
      <alignment horizontal="center"/>
    </xf>
    <xf numFmtId="0" fontId="10" fillId="43" borderId="46" xfId="62" applyFont="1" applyFill="1" applyBorder="1" applyAlignment="1" applyProtection="1">
      <alignment horizontal="center"/>
    </xf>
    <xf numFmtId="0" fontId="10" fillId="43" borderId="10" xfId="62" applyFont="1" applyFill="1" applyBorder="1" applyAlignment="1" applyProtection="1">
      <alignment horizontal="center"/>
    </xf>
    <xf numFmtId="0" fontId="10" fillId="29" borderId="53" xfId="62" applyFont="1" applyFill="1" applyBorder="1" applyAlignment="1" applyProtection="1">
      <alignment horizontal="center"/>
    </xf>
    <xf numFmtId="0" fontId="10" fillId="29" borderId="54" xfId="62" applyFont="1" applyFill="1" applyBorder="1" applyAlignment="1" applyProtection="1">
      <alignment horizontal="center"/>
    </xf>
    <xf numFmtId="0" fontId="10" fillId="29" borderId="46" xfId="62" applyFont="1" applyFill="1" applyBorder="1" applyAlignment="1" applyProtection="1">
      <alignment horizontal="center"/>
    </xf>
    <xf numFmtId="0" fontId="10" fillId="29" borderId="10" xfId="62" applyFont="1" applyFill="1" applyBorder="1" applyAlignment="1" applyProtection="1">
      <alignment horizontal="center"/>
    </xf>
    <xf numFmtId="0" fontId="10" fillId="34" borderId="46" xfId="62" applyFont="1" applyFill="1" applyBorder="1" applyAlignment="1" applyProtection="1">
      <alignment horizontal="center"/>
    </xf>
    <xf numFmtId="0" fontId="10" fillId="34" borderId="10" xfId="62" applyFont="1" applyFill="1" applyBorder="1" applyAlignment="1" applyProtection="1">
      <alignment horizontal="center"/>
    </xf>
    <xf numFmtId="0" fontId="10" fillId="39" borderId="46" xfId="62" applyFont="1" applyFill="1" applyBorder="1" applyAlignment="1" applyProtection="1">
      <alignment horizontal="center"/>
    </xf>
    <xf numFmtId="0" fontId="10" fillId="39" borderId="10" xfId="62" applyFont="1" applyFill="1" applyBorder="1" applyAlignment="1" applyProtection="1">
      <alignment horizontal="center"/>
    </xf>
    <xf numFmtId="0" fontId="10" fillId="43" borderId="53" xfId="62" applyFont="1" applyFill="1" applyBorder="1" applyAlignment="1" applyProtection="1">
      <alignment horizontal="center"/>
    </xf>
    <xf numFmtId="0" fontId="10" fillId="43" borderId="54" xfId="62" applyFont="1" applyFill="1" applyBorder="1" applyAlignment="1" applyProtection="1">
      <alignment horizontal="center"/>
    </xf>
    <xf numFmtId="0" fontId="10" fillId="0" borderId="113" xfId="0" applyFont="1" applyFill="1" applyBorder="1" applyAlignment="1">
      <alignment horizontal="center"/>
    </xf>
    <xf numFmtId="0" fontId="10" fillId="0" borderId="150" xfId="0" applyFont="1" applyFill="1" applyBorder="1" applyAlignment="1">
      <alignment horizontal="center"/>
    </xf>
    <xf numFmtId="0" fontId="10" fillId="0" borderId="151" xfId="0" applyFont="1" applyFill="1" applyBorder="1" applyAlignment="1">
      <alignment horizontal="center"/>
    </xf>
    <xf numFmtId="0" fontId="10" fillId="0" borderId="112" xfId="0" applyFont="1" applyFill="1" applyBorder="1" applyAlignment="1">
      <alignment horizontal="center" vertical="center"/>
    </xf>
    <xf numFmtId="0" fontId="10" fillId="0" borderId="105" xfId="0" applyFont="1" applyFill="1" applyBorder="1" applyAlignment="1">
      <alignment horizontal="center" vertical="center"/>
    </xf>
    <xf numFmtId="0" fontId="10" fillId="0" borderId="176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14" xfId="0" quotePrefix="1" applyFont="1" applyFill="1" applyBorder="1" applyAlignment="1">
      <alignment horizontal="center" vertical="center"/>
    </xf>
    <xf numFmtId="0" fontId="10" fillId="0" borderId="102" xfId="0" quotePrefix="1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 wrapText="1"/>
    </xf>
    <xf numFmtId="0" fontId="10" fillId="0" borderId="45" xfId="0" quotePrefix="1" applyFont="1" applyFill="1" applyBorder="1" applyAlignment="1">
      <alignment horizontal="center" vertical="center" wrapText="1"/>
    </xf>
    <xf numFmtId="0" fontId="10" fillId="0" borderId="97" xfId="0" quotePrefix="1" applyFont="1" applyFill="1" applyBorder="1" applyAlignment="1">
      <alignment horizontal="center" vertical="center" wrapText="1"/>
    </xf>
    <xf numFmtId="0" fontId="10" fillId="0" borderId="94" xfId="0" quotePrefix="1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1" fontId="12" fillId="0" borderId="148" xfId="0" applyNumberFormat="1" applyFont="1" applyBorder="1" applyAlignment="1">
      <alignment horizontal="center"/>
    </xf>
    <xf numFmtId="1" fontId="12" fillId="0" borderId="157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0" fontId="8" fillId="0" borderId="174" xfId="0" applyFont="1" applyFill="1" applyBorder="1" applyAlignment="1">
      <alignment horizontal="center"/>
    </xf>
    <xf numFmtId="0" fontId="8" fillId="0" borderId="165" xfId="0" applyFont="1" applyFill="1" applyBorder="1" applyAlignment="1">
      <alignment horizontal="center"/>
    </xf>
    <xf numFmtId="0" fontId="8" fillId="0" borderId="175" xfId="0" applyFont="1" applyFill="1" applyBorder="1" applyAlignment="1">
      <alignment horizontal="center"/>
    </xf>
    <xf numFmtId="1" fontId="12" fillId="0" borderId="40" xfId="0" applyNumberFormat="1" applyFont="1" applyBorder="1" applyAlignment="1">
      <alignment horizontal="center"/>
    </xf>
    <xf numFmtId="1" fontId="12" fillId="0" borderId="42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0" fillId="0" borderId="102" xfId="0" quotePrefix="1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10" fillId="0" borderId="45" xfId="0" quotePrefix="1" applyFont="1" applyBorder="1" applyAlignment="1">
      <alignment horizontal="center" vertical="center" wrapText="1"/>
    </xf>
    <xf numFmtId="0" fontId="10" fillId="0" borderId="97" xfId="0" quotePrefix="1" applyFont="1" applyBorder="1" applyAlignment="1">
      <alignment horizontal="center" vertical="center" wrapText="1"/>
    </xf>
    <xf numFmtId="0" fontId="10" fillId="0" borderId="94" xfId="0" quotePrefix="1" applyFont="1" applyBorder="1" applyAlignment="1">
      <alignment horizontal="center" vertical="center" wrapText="1"/>
    </xf>
    <xf numFmtId="0" fontId="39" fillId="0" borderId="40" xfId="0" applyFont="1" applyFill="1" applyBorder="1" applyAlignment="1" applyProtection="1">
      <alignment horizontal="center"/>
    </xf>
    <xf numFmtId="0" fontId="0" fillId="0" borderId="41" xfId="0" applyFill="1" applyBorder="1" applyAlignment="1" applyProtection="1">
      <alignment horizontal="center"/>
    </xf>
    <xf numFmtId="0" fontId="0" fillId="0" borderId="128" xfId="0" applyFill="1" applyBorder="1" applyAlignment="1" applyProtection="1">
      <alignment horizontal="center"/>
    </xf>
    <xf numFmtId="0" fontId="68" fillId="0" borderId="53" xfId="0" applyFont="1" applyBorder="1" applyAlignment="1">
      <alignment horizontal="center" vertical="center"/>
    </xf>
    <xf numFmtId="0" fontId="68" fillId="0" borderId="47" xfId="0" applyFont="1" applyBorder="1" applyAlignment="1">
      <alignment horizontal="center" vertical="center"/>
    </xf>
    <xf numFmtId="0" fontId="68" fillId="0" borderId="49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82" fillId="0" borderId="0" xfId="0" applyFont="1" applyBorder="1" applyAlignment="1">
      <alignment horizont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/>
    <xf numFmtId="0" fontId="0" fillId="0" borderId="4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67" xfId="0" applyFont="1" applyBorder="1" applyAlignment="1">
      <alignment horizontal="left" vertical="top" wrapText="1"/>
    </xf>
    <xf numFmtId="0" fontId="10" fillId="0" borderId="52" xfId="0" applyFont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/>
    </xf>
    <xf numFmtId="0" fontId="0" fillId="0" borderId="14" xfId="0" applyFill="1" applyBorder="1" applyAlignment="1">
      <alignment horizontal="left" vertical="top"/>
    </xf>
    <xf numFmtId="0" fontId="0" fillId="0" borderId="15" xfId="0" applyFill="1" applyBorder="1" applyAlignment="1">
      <alignment horizontal="left" vertical="top"/>
    </xf>
    <xf numFmtId="0" fontId="0" fillId="24" borderId="25" xfId="0" applyFill="1" applyBorder="1" applyAlignment="1">
      <alignment horizontal="center"/>
    </xf>
    <xf numFmtId="0" fontId="0" fillId="24" borderId="170" xfId="0" applyFill="1" applyBorder="1" applyAlignment="1">
      <alignment horizontal="center"/>
    </xf>
    <xf numFmtId="0" fontId="10" fillId="0" borderId="193" xfId="0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25" xfId="0" applyFont="1" applyBorder="1" applyAlignment="1">
      <alignment horizontal="center" vertical="top"/>
    </xf>
    <xf numFmtId="0" fontId="10" fillId="0" borderId="31" xfId="0" applyFont="1" applyBorder="1" applyAlignment="1">
      <alignment horizontal="center" vertical="top"/>
    </xf>
    <xf numFmtId="0" fontId="0" fillId="0" borderId="25" xfId="0" applyBorder="1" applyAlignment="1">
      <alignment horizontal="center"/>
    </xf>
    <xf numFmtId="0" fontId="0" fillId="0" borderId="170" xfId="0" applyBorder="1" applyAlignment="1">
      <alignment horizontal="center"/>
    </xf>
    <xf numFmtId="0" fontId="0" fillId="0" borderId="25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170" xfId="0" applyBorder="1" applyAlignment="1">
      <alignment horizontal="center" vertical="top"/>
    </xf>
    <xf numFmtId="0" fontId="10" fillId="0" borderId="0" xfId="0" applyFont="1" applyFill="1" applyBorder="1" applyAlignment="1">
      <alignment horizontal="center"/>
    </xf>
    <xf numFmtId="0" fontId="10" fillId="24" borderId="67" xfId="0" applyFont="1" applyFill="1" applyBorder="1" applyAlignment="1">
      <alignment horizontal="left" vertical="top"/>
    </xf>
    <xf numFmtId="0" fontId="10" fillId="24" borderId="13" xfId="0" applyFont="1" applyFill="1" applyBorder="1" applyAlignment="1">
      <alignment horizontal="left" vertical="top"/>
    </xf>
    <xf numFmtId="0" fontId="10" fillId="0" borderId="194" xfId="0" applyFont="1" applyBorder="1" applyAlignment="1">
      <alignment horizontal="left" vertical="top" wrapText="1"/>
    </xf>
    <xf numFmtId="0" fontId="10" fillId="0" borderId="168" xfId="0" applyFont="1" applyBorder="1" applyAlignment="1">
      <alignment horizontal="left" vertical="top"/>
    </xf>
    <xf numFmtId="0" fontId="39" fillId="0" borderId="194" xfId="0" applyFont="1" applyBorder="1" applyAlignment="1">
      <alignment horizontal="center" vertical="top"/>
    </xf>
    <xf numFmtId="0" fontId="39" fillId="0" borderId="58" xfId="0" applyFont="1" applyBorder="1" applyAlignment="1">
      <alignment horizontal="center" vertical="top"/>
    </xf>
    <xf numFmtId="0" fontId="10" fillId="0" borderId="26" xfId="0" applyFont="1" applyBorder="1" applyAlignment="1">
      <alignment horizontal="center" vertical="top" wrapText="1"/>
    </xf>
    <xf numFmtId="0" fontId="10" fillId="0" borderId="27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center" vertical="top" wrapText="1"/>
    </xf>
    <xf numFmtId="0" fontId="10" fillId="24" borderId="19" xfId="0" applyFont="1" applyFill="1" applyBorder="1" applyAlignment="1">
      <alignment horizontal="left"/>
    </xf>
    <xf numFmtId="0" fontId="10" fillId="24" borderId="14" xfId="0" applyFont="1" applyFill="1" applyBorder="1" applyAlignment="1">
      <alignment horizontal="left"/>
    </xf>
    <xf numFmtId="0" fontId="0" fillId="0" borderId="52" xfId="0" applyBorder="1" applyAlignment="1">
      <alignment horizontal="center"/>
    </xf>
    <xf numFmtId="0" fontId="0" fillId="0" borderId="31" xfId="0" applyBorder="1" applyAlignment="1">
      <alignment horizontal="center"/>
    </xf>
    <xf numFmtId="0" fontId="10" fillId="0" borderId="19" xfId="0" applyFont="1" applyFill="1" applyBorder="1" applyAlignment="1">
      <alignment horizontal="left" vertical="top" wrapText="1"/>
    </xf>
    <xf numFmtId="0" fontId="10" fillId="0" borderId="14" xfId="0" applyFont="1" applyFill="1" applyBorder="1" applyAlignment="1">
      <alignment horizontal="left" vertical="top"/>
    </xf>
    <xf numFmtId="0" fontId="10" fillId="24" borderId="19" xfId="0" applyFont="1" applyFill="1" applyBorder="1" applyAlignment="1">
      <alignment horizontal="left" vertical="top"/>
    </xf>
    <xf numFmtId="0" fontId="10" fillId="24" borderId="14" xfId="0" applyFont="1" applyFill="1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10" fillId="0" borderId="19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10" fillId="0" borderId="74" xfId="0" applyFont="1" applyBorder="1" applyAlignment="1">
      <alignment horizontal="left"/>
    </xf>
    <xf numFmtId="0" fontId="10" fillId="0" borderId="81" xfId="0" applyFont="1" applyBorder="1" applyAlignment="1">
      <alignment horizontal="left"/>
    </xf>
    <xf numFmtId="0" fontId="10" fillId="0" borderId="195" xfId="0" applyFont="1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0" xfId="0" applyBorder="1" applyAlignment="1">
      <alignment horizontal="center" vertical="top"/>
    </xf>
    <xf numFmtId="0" fontId="85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27" borderId="0" xfId="0" applyFont="1" applyFill="1" applyBorder="1" applyAlignment="1">
      <alignment horizontal="center" vertical="top" wrapText="1"/>
    </xf>
    <xf numFmtId="0" fontId="10" fillId="27" borderId="4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29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10" fillId="0" borderId="169" xfId="0" applyFont="1" applyBorder="1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10" fillId="0" borderId="57" xfId="0" applyFont="1" applyBorder="1" applyAlignment="1">
      <alignment horizontal="center" vertical="top"/>
    </xf>
    <xf numFmtId="0" fontId="10" fillId="0" borderId="168" xfId="0" applyFont="1" applyBorder="1" applyAlignment="1">
      <alignment horizontal="center" vertical="top"/>
    </xf>
    <xf numFmtId="0" fontId="10" fillId="0" borderId="194" xfId="0" applyFont="1" applyBorder="1" applyAlignment="1">
      <alignment horizontal="center" vertical="top" wrapText="1"/>
    </xf>
    <xf numFmtId="0" fontId="10" fillId="0" borderId="37" xfId="0" applyFont="1" applyBorder="1" applyAlignment="1">
      <alignment horizontal="center" vertical="top" wrapText="1"/>
    </xf>
    <xf numFmtId="0" fontId="0" fillId="0" borderId="73" xfId="0" applyBorder="1" applyAlignment="1">
      <alignment horizontal="center" vertical="top"/>
    </xf>
    <xf numFmtId="0" fontId="0" fillId="0" borderId="58" xfId="0" applyBorder="1" applyAlignment="1">
      <alignment horizontal="center" vertical="top"/>
    </xf>
    <xf numFmtId="0" fontId="10" fillId="0" borderId="25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10" fillId="26" borderId="14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5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0" fontId="39" fillId="0" borderId="44" xfId="0" applyFont="1" applyBorder="1" applyAlignment="1">
      <alignment horizontal="center" wrapText="1"/>
    </xf>
    <xf numFmtId="0" fontId="0" fillId="0" borderId="3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59" fillId="0" borderId="14" xfId="0" applyFont="1" applyBorder="1" applyAlignment="1">
      <alignment horizontal="center"/>
    </xf>
    <xf numFmtId="0" fontId="59" fillId="32" borderId="14" xfId="0" applyFont="1" applyFill="1" applyBorder="1" applyAlignment="1">
      <alignment horizontal="center"/>
    </xf>
    <xf numFmtId="0" fontId="59" fillId="0" borderId="25" xfId="0" applyFont="1" applyBorder="1" applyAlignment="1">
      <alignment horizontal="center"/>
    </xf>
    <xf numFmtId="0" fontId="59" fillId="0" borderId="52" xfId="0" applyFont="1" applyBorder="1" applyAlignment="1">
      <alignment horizontal="center"/>
    </xf>
    <xf numFmtId="0" fontId="59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41" fillId="32" borderId="25" xfId="0" applyFont="1" applyFill="1" applyBorder="1" applyAlignment="1">
      <alignment horizontal="center"/>
    </xf>
    <xf numFmtId="0" fontId="141" fillId="32" borderId="52" xfId="0" applyFont="1" applyFill="1" applyBorder="1" applyAlignment="1">
      <alignment horizontal="center"/>
    </xf>
    <xf numFmtId="0" fontId="141" fillId="32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9" fillId="32" borderId="0" xfId="0" applyFont="1" applyFill="1" applyAlignment="1">
      <alignment horizontal="center"/>
    </xf>
    <xf numFmtId="0" fontId="41" fillId="0" borderId="44" xfId="0" applyFont="1" applyBorder="1" applyAlignment="1">
      <alignment horizontal="center"/>
    </xf>
    <xf numFmtId="0" fontId="41" fillId="0" borderId="38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41" fillId="0" borderId="44" xfId="0" applyFont="1" applyFill="1" applyBorder="1" applyAlignment="1">
      <alignment horizontal="center"/>
    </xf>
    <xf numFmtId="0" fontId="41" fillId="0" borderId="38" xfId="0" applyFont="1" applyFill="1" applyBorder="1" applyAlignment="1">
      <alignment horizontal="center"/>
    </xf>
    <xf numFmtId="0" fontId="41" fillId="0" borderId="45" xfId="0" applyFont="1" applyFill="1" applyBorder="1" applyAlignment="1">
      <alignment horizontal="center"/>
    </xf>
    <xf numFmtId="0" fontId="140" fillId="32" borderId="44" xfId="0" applyFont="1" applyFill="1" applyBorder="1" applyAlignment="1">
      <alignment horizontal="center"/>
    </xf>
    <xf numFmtId="0" fontId="140" fillId="32" borderId="38" xfId="0" applyFont="1" applyFill="1" applyBorder="1" applyAlignment="1">
      <alignment horizontal="center"/>
    </xf>
    <xf numFmtId="0" fontId="140" fillId="32" borderId="45" xfId="0" applyFont="1" applyFill="1" applyBorder="1" applyAlignment="1">
      <alignment horizontal="center"/>
    </xf>
    <xf numFmtId="0" fontId="137" fillId="0" borderId="0" xfId="0" applyFont="1" applyAlignment="1">
      <alignment horizontal="center"/>
    </xf>
    <xf numFmtId="0" fontId="41" fillId="0" borderId="40" xfId="0" applyFont="1" applyBorder="1" applyAlignment="1">
      <alignment horizontal="center"/>
    </xf>
    <xf numFmtId="0" fontId="41" fillId="0" borderId="41" xfId="0" applyFont="1" applyBorder="1" applyAlignment="1">
      <alignment horizontal="center"/>
    </xf>
    <xf numFmtId="0" fontId="41" fillId="0" borderId="42" xfId="0" applyFont="1" applyBorder="1" applyAlignment="1">
      <alignment horizontal="center"/>
    </xf>
    <xf numFmtId="0" fontId="46" fillId="0" borderId="40" xfId="0" applyFont="1" applyFill="1" applyBorder="1" applyAlignment="1">
      <alignment horizontal="center"/>
    </xf>
    <xf numFmtId="0" fontId="46" fillId="0" borderId="41" xfId="0" applyFont="1" applyFill="1" applyBorder="1" applyAlignment="1">
      <alignment horizontal="center"/>
    </xf>
    <xf numFmtId="0" fontId="46" fillId="0" borderId="42" xfId="0" applyFont="1" applyFill="1" applyBorder="1" applyAlignment="1">
      <alignment horizontal="center"/>
    </xf>
    <xf numFmtId="0" fontId="99" fillId="0" borderId="67" xfId="62" applyFont="1" applyFill="1" applyBorder="1" applyAlignment="1">
      <alignment horizontal="left"/>
    </xf>
    <xf numFmtId="0" fontId="99" fillId="0" borderId="52" xfId="62" applyFont="1" applyFill="1" applyBorder="1" applyAlignment="1">
      <alignment horizontal="left"/>
    </xf>
    <xf numFmtId="0" fontId="39" fillId="0" borderId="25" xfId="0" quotePrefix="1" applyFont="1" applyFill="1" applyBorder="1" applyAlignment="1">
      <alignment horizontal="center"/>
    </xf>
    <xf numFmtId="0" fontId="0" fillId="0" borderId="13" xfId="0" applyBorder="1"/>
    <xf numFmtId="0" fontId="0" fillId="0" borderId="13" xfId="0" applyFill="1" applyBorder="1" applyAlignment="1">
      <alignment horizontal="center"/>
    </xf>
    <xf numFmtId="0" fontId="39" fillId="0" borderId="73" xfId="0" quotePrefix="1" applyFont="1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85" fillId="0" borderId="25" xfId="0" applyFont="1" applyFill="1" applyBorder="1" applyAlignment="1">
      <alignment horizontal="center"/>
    </xf>
    <xf numFmtId="0" fontId="85" fillId="0" borderId="13" xfId="0" applyFont="1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0" fontId="0" fillId="0" borderId="151" xfId="0" applyFill="1" applyBorder="1" applyAlignment="1">
      <alignment horizontal="center"/>
    </xf>
    <xf numFmtId="0" fontId="85" fillId="0" borderId="148" xfId="0" applyFont="1" applyFill="1" applyBorder="1" applyAlignment="1">
      <alignment horizontal="center"/>
    </xf>
    <xf numFmtId="0" fontId="85" fillId="0" borderId="157" xfId="0" applyFont="1" applyFill="1" applyBorder="1" applyAlignment="1">
      <alignment horizontal="center"/>
    </xf>
    <xf numFmtId="0" fontId="11" fillId="0" borderId="98" xfId="0" applyFont="1" applyFill="1" applyBorder="1" applyAlignment="1">
      <alignment horizontal="left"/>
    </xf>
    <xf numFmtId="0" fontId="11" fillId="0" borderId="105" xfId="0" applyFont="1" applyFill="1" applyBorder="1" applyAlignment="1">
      <alignment horizontal="left"/>
    </xf>
    <xf numFmtId="0" fontId="108" fillId="0" borderId="40" xfId="0" applyFont="1" applyFill="1" applyBorder="1" applyAlignment="1">
      <alignment horizontal="center"/>
    </xf>
    <xf numFmtId="0" fontId="108" fillId="0" borderId="41" xfId="0" applyFont="1" applyFill="1" applyBorder="1" applyAlignment="1">
      <alignment horizontal="center"/>
    </xf>
    <xf numFmtId="0" fontId="108" fillId="0" borderId="42" xfId="0" applyFont="1" applyFill="1" applyBorder="1" applyAlignment="1">
      <alignment horizontal="center"/>
    </xf>
    <xf numFmtId="0" fontId="11" fillId="24" borderId="105" xfId="0" quotePrefix="1" applyFont="1" applyFill="1" applyBorder="1" applyAlignment="1">
      <alignment horizontal="center"/>
    </xf>
    <xf numFmtId="0" fontId="11" fillId="24" borderId="105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 wrapText="1"/>
    </xf>
    <xf numFmtId="0" fontId="39" fillId="0" borderId="85" xfId="0" applyFont="1" applyFill="1" applyBorder="1" applyAlignment="1">
      <alignment horizontal="center" wrapText="1"/>
    </xf>
    <xf numFmtId="0" fontId="39" fillId="0" borderId="38" xfId="0" applyFont="1" applyFill="1" applyBorder="1" applyAlignment="1">
      <alignment horizontal="center" wrapText="1"/>
    </xf>
    <xf numFmtId="0" fontId="39" fillId="0" borderId="45" xfId="0" applyFont="1" applyFill="1" applyBorder="1" applyAlignment="1">
      <alignment horizontal="center" wrapText="1"/>
    </xf>
    <xf numFmtId="0" fontId="39" fillId="0" borderId="44" xfId="0" applyFont="1" applyFill="1" applyBorder="1" applyAlignment="1">
      <alignment horizontal="center" wrapText="1"/>
    </xf>
    <xf numFmtId="0" fontId="39" fillId="0" borderId="45" xfId="0" applyFont="1" applyFill="1" applyBorder="1" applyAlignment="1">
      <alignment horizontal="center"/>
    </xf>
    <xf numFmtId="0" fontId="39" fillId="0" borderId="82" xfId="0" applyFont="1" applyFill="1" applyBorder="1" applyAlignment="1">
      <alignment horizontal="center" wrapText="1"/>
    </xf>
    <xf numFmtId="0" fontId="85" fillId="0" borderId="85" xfId="0" applyFont="1" applyFill="1" applyBorder="1" applyAlignment="1">
      <alignment horizontal="left" wrapText="1"/>
    </xf>
    <xf numFmtId="0" fontId="39" fillId="0" borderId="38" xfId="0" applyFont="1" applyFill="1" applyBorder="1" applyAlignment="1">
      <alignment horizontal="left" wrapText="1"/>
    </xf>
    <xf numFmtId="0" fontId="39" fillId="0" borderId="45" xfId="0" applyFont="1" applyFill="1" applyBorder="1" applyAlignment="1">
      <alignment horizontal="left" wrapText="1"/>
    </xf>
    <xf numFmtId="0" fontId="85" fillId="0" borderId="44" xfId="0" applyFont="1" applyFill="1" applyBorder="1" applyAlignment="1">
      <alignment horizontal="left" wrapText="1"/>
    </xf>
    <xf numFmtId="0" fontId="39" fillId="0" borderId="45" xfId="0" applyFont="1" applyFill="1" applyBorder="1" applyAlignment="1">
      <alignment horizontal="left"/>
    </xf>
    <xf numFmtId="0" fontId="85" fillId="0" borderId="44" xfId="0" applyFont="1" applyFill="1" applyBorder="1" applyAlignment="1">
      <alignment horizontal="center" wrapText="1"/>
    </xf>
    <xf numFmtId="0" fontId="108" fillId="0" borderId="88" xfId="0" applyFont="1" applyFill="1" applyBorder="1" applyAlignment="1">
      <alignment horizontal="center"/>
    </xf>
    <xf numFmtId="0" fontId="108" fillId="0" borderId="0" xfId="0" applyFont="1" applyFill="1" applyBorder="1" applyAlignment="1">
      <alignment horizontal="center"/>
    </xf>
    <xf numFmtId="0" fontId="108" fillId="0" borderId="43" xfId="0" applyFont="1" applyFill="1" applyBorder="1" applyAlignment="1">
      <alignment horizontal="center"/>
    </xf>
    <xf numFmtId="0" fontId="114" fillId="0" borderId="161" xfId="0" applyFont="1" applyFill="1" applyBorder="1" applyAlignment="1">
      <alignment horizontal="center" vertical="center" wrapText="1"/>
    </xf>
    <xf numFmtId="0" fontId="114" fillId="0" borderId="171" xfId="0" applyFont="1" applyFill="1" applyBorder="1" applyAlignment="1">
      <alignment horizontal="center" vertical="center" wrapText="1"/>
    </xf>
    <xf numFmtId="0" fontId="114" fillId="0" borderId="196" xfId="0" applyFont="1" applyFill="1" applyBorder="1" applyAlignment="1">
      <alignment horizontal="center" vertical="center" wrapText="1"/>
    </xf>
    <xf numFmtId="0" fontId="119" fillId="0" borderId="14" xfId="0" applyFont="1" applyBorder="1" applyAlignment="1">
      <alignment horizontal="center" vertical="center" wrapText="1"/>
    </xf>
    <xf numFmtId="0" fontId="114" fillId="0" borderId="14" xfId="0" applyFont="1" applyBorder="1" applyAlignment="1">
      <alignment horizontal="center" vertical="center"/>
    </xf>
    <xf numFmtId="14" fontId="114" fillId="0" borderId="52" xfId="0" applyNumberFormat="1" applyFont="1" applyBorder="1" applyAlignment="1">
      <alignment horizontal="center"/>
    </xf>
    <xf numFmtId="14" fontId="114" fillId="0" borderId="13" xfId="0" applyNumberFormat="1" applyFont="1" applyBorder="1" applyAlignment="1">
      <alignment horizontal="center"/>
    </xf>
    <xf numFmtId="0" fontId="115" fillId="0" borderId="52" xfId="0" applyFont="1" applyBorder="1" applyAlignment="1">
      <alignment horizontal="left"/>
    </xf>
    <xf numFmtId="0" fontId="115" fillId="0" borderId="13" xfId="0" applyFont="1" applyBorder="1" applyAlignment="1">
      <alignment horizontal="left"/>
    </xf>
    <xf numFmtId="49" fontId="115" fillId="0" borderId="25" xfId="0" applyNumberFormat="1" applyFont="1" applyBorder="1" applyAlignment="1">
      <alignment horizontal="left"/>
    </xf>
    <xf numFmtId="49" fontId="115" fillId="0" borderId="52" xfId="0" applyNumberFormat="1" applyFont="1" applyBorder="1" applyAlignment="1">
      <alignment horizontal="left"/>
    </xf>
    <xf numFmtId="49" fontId="115" fillId="0" borderId="13" xfId="0" applyNumberFormat="1" applyFont="1" applyBorder="1" applyAlignment="1">
      <alignment horizontal="left"/>
    </xf>
    <xf numFmtId="14" fontId="115" fillId="0" borderId="52" xfId="0" applyNumberFormat="1" applyFont="1" applyBorder="1" applyAlignment="1">
      <alignment horizontal="center"/>
    </xf>
    <xf numFmtId="14" fontId="115" fillId="0" borderId="13" xfId="0" applyNumberFormat="1" applyFont="1" applyBorder="1" applyAlignment="1">
      <alignment horizontal="center"/>
    </xf>
    <xf numFmtId="1" fontId="114" fillId="0" borderId="161" xfId="0" applyNumberFormat="1" applyFont="1" applyFill="1" applyBorder="1" applyAlignment="1">
      <alignment horizontal="center" vertical="center" wrapText="1"/>
    </xf>
    <xf numFmtId="0" fontId="114" fillId="0" borderId="197" xfId="0" applyFont="1" applyFill="1" applyBorder="1" applyAlignment="1">
      <alignment horizontal="center" vertical="center" wrapText="1"/>
    </xf>
    <xf numFmtId="0" fontId="114" fillId="0" borderId="198" xfId="0" applyFont="1" applyFill="1" applyBorder="1" applyAlignment="1">
      <alignment horizontal="center" vertical="center" wrapText="1"/>
    </xf>
    <xf numFmtId="0" fontId="114" fillId="0" borderId="199" xfId="0" applyFont="1" applyFill="1" applyBorder="1" applyAlignment="1">
      <alignment horizontal="center" vertical="center" wrapText="1"/>
    </xf>
    <xf numFmtId="0" fontId="114" fillId="0" borderId="200" xfId="0" applyFont="1" applyFill="1" applyBorder="1" applyAlignment="1">
      <alignment horizontal="center" vertical="center" wrapText="1"/>
    </xf>
    <xf numFmtId="0" fontId="114" fillId="0" borderId="159" xfId="0" applyFont="1" applyFill="1" applyBorder="1" applyAlignment="1">
      <alignment horizontal="center" vertical="center" wrapText="1"/>
    </xf>
    <xf numFmtId="0" fontId="114" fillId="0" borderId="201" xfId="0" applyFont="1" applyFill="1" applyBorder="1" applyAlignment="1">
      <alignment horizontal="center" vertical="center" wrapText="1"/>
    </xf>
    <xf numFmtId="0" fontId="114" fillId="0" borderId="197" xfId="0" applyFont="1" applyFill="1" applyBorder="1" applyAlignment="1">
      <alignment horizontal="center" vertical="center"/>
    </xf>
    <xf numFmtId="0" fontId="114" fillId="0" borderId="199" xfId="0" applyFont="1" applyFill="1" applyBorder="1" applyAlignment="1">
      <alignment horizontal="center" vertical="center"/>
    </xf>
    <xf numFmtId="0" fontId="114" fillId="0" borderId="200" xfId="0" applyFont="1" applyFill="1" applyBorder="1" applyAlignment="1">
      <alignment horizontal="center" vertical="center"/>
    </xf>
    <xf numFmtId="0" fontId="114" fillId="0" borderId="198" xfId="0" applyFont="1" applyFill="1" applyBorder="1" applyAlignment="1">
      <alignment horizontal="center" vertical="center"/>
    </xf>
    <xf numFmtId="0" fontId="114" fillId="0" borderId="159" xfId="0" applyFont="1" applyFill="1" applyBorder="1" applyAlignment="1">
      <alignment horizontal="center" vertical="center"/>
    </xf>
    <xf numFmtId="0" fontId="114" fillId="0" borderId="201" xfId="0" applyFont="1" applyFill="1" applyBorder="1" applyAlignment="1">
      <alignment horizontal="center" vertical="center"/>
    </xf>
    <xf numFmtId="0" fontId="117" fillId="0" borderId="161" xfId="0" applyFont="1" applyFill="1" applyBorder="1" applyAlignment="1">
      <alignment horizontal="center" vertical="center" wrapText="1"/>
    </xf>
    <xf numFmtId="0" fontId="117" fillId="0" borderId="171" xfId="0" applyFont="1" applyFill="1" applyBorder="1" applyAlignment="1">
      <alignment horizontal="center" vertical="center" wrapText="1"/>
    </xf>
    <xf numFmtId="0" fontId="117" fillId="0" borderId="196" xfId="0" applyFont="1" applyFill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0" fontId="0" fillId="0" borderId="38" xfId="0" applyBorder="1"/>
    <xf numFmtId="0" fontId="0" fillId="0" borderId="45" xfId="0" applyBorder="1"/>
    <xf numFmtId="0" fontId="0" fillId="0" borderId="88" xfId="0" applyBorder="1"/>
    <xf numFmtId="0" fontId="0" fillId="0" borderId="43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36" fillId="0" borderId="44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wrapText="1"/>
    </xf>
    <xf numFmtId="0" fontId="36" fillId="0" borderId="88" xfId="0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114" fillId="0" borderId="44" xfId="0" applyFont="1" applyBorder="1" applyAlignment="1">
      <alignment horizontal="center"/>
    </xf>
    <xf numFmtId="0" fontId="114" fillId="0" borderId="38" xfId="0" applyFont="1" applyBorder="1" applyAlignment="1">
      <alignment horizontal="center"/>
    </xf>
    <xf numFmtId="0" fontId="114" fillId="0" borderId="45" xfId="0" applyFont="1" applyBorder="1" applyAlignment="1">
      <alignment horizontal="center"/>
    </xf>
    <xf numFmtId="0" fontId="114" fillId="0" borderId="88" xfId="0" applyFont="1" applyBorder="1" applyAlignment="1">
      <alignment horizontal="center"/>
    </xf>
    <xf numFmtId="0" fontId="114" fillId="0" borderId="0" xfId="0" applyFont="1" applyBorder="1" applyAlignment="1">
      <alignment horizontal="center"/>
    </xf>
    <xf numFmtId="0" fontId="114" fillId="0" borderId="43" xfId="0" applyFont="1" applyBorder="1" applyAlignment="1">
      <alignment horizontal="center"/>
    </xf>
    <xf numFmtId="0" fontId="114" fillId="0" borderId="40" xfId="0" applyFont="1" applyBorder="1" applyAlignment="1">
      <alignment horizontal="center"/>
    </xf>
    <xf numFmtId="0" fontId="114" fillId="0" borderId="41" xfId="0" applyFont="1" applyBorder="1" applyAlignment="1">
      <alignment horizontal="center"/>
    </xf>
    <xf numFmtId="0" fontId="114" fillId="0" borderId="42" xfId="0" applyFont="1" applyBorder="1" applyAlignment="1">
      <alignment horizontal="center"/>
    </xf>
    <xf numFmtId="0" fontId="116" fillId="0" borderId="44" xfId="0" applyFont="1" applyFill="1" applyBorder="1" applyAlignment="1">
      <alignment horizontal="center" vertical="center" wrapText="1"/>
    </xf>
    <xf numFmtId="0" fontId="116" fillId="0" borderId="38" xfId="0" applyFont="1" applyFill="1" applyBorder="1" applyAlignment="1">
      <alignment horizontal="center" vertical="center" wrapText="1"/>
    </xf>
    <xf numFmtId="0" fontId="116" fillId="0" borderId="45" xfId="0" applyFont="1" applyFill="1" applyBorder="1" applyAlignment="1">
      <alignment horizontal="center" vertical="center" wrapText="1"/>
    </xf>
    <xf numFmtId="0" fontId="116" fillId="0" borderId="88" xfId="0" applyFont="1" applyFill="1" applyBorder="1" applyAlignment="1">
      <alignment horizontal="center" vertical="center" wrapText="1"/>
    </xf>
    <xf numFmtId="0" fontId="116" fillId="0" borderId="0" xfId="0" applyFont="1" applyFill="1" applyBorder="1" applyAlignment="1">
      <alignment horizontal="center" vertical="center" wrapText="1"/>
    </xf>
    <xf numFmtId="0" fontId="116" fillId="0" borderId="43" xfId="0" applyFont="1" applyFill="1" applyBorder="1" applyAlignment="1">
      <alignment horizontal="center" vertical="center" wrapText="1"/>
    </xf>
    <xf numFmtId="0" fontId="116" fillId="0" borderId="40" xfId="0" applyFont="1" applyFill="1" applyBorder="1" applyAlignment="1">
      <alignment horizontal="center" vertical="center" wrapText="1"/>
    </xf>
    <xf numFmtId="0" fontId="116" fillId="0" borderId="41" xfId="0" applyFont="1" applyFill="1" applyBorder="1" applyAlignment="1">
      <alignment horizontal="center" vertical="center" wrapText="1"/>
    </xf>
    <xf numFmtId="0" fontId="116" fillId="0" borderId="42" xfId="0" applyFont="1" applyFill="1" applyBorder="1" applyAlignment="1">
      <alignment horizontal="center" vertical="center" wrapText="1"/>
    </xf>
    <xf numFmtId="0" fontId="125" fillId="0" borderId="38" xfId="0" applyFont="1" applyFill="1" applyBorder="1" applyAlignment="1">
      <alignment horizontal="center" vertical="center" wrapText="1"/>
    </xf>
    <xf numFmtId="0" fontId="114" fillId="0" borderId="202" xfId="0" applyFont="1" applyFill="1" applyBorder="1" applyAlignment="1">
      <alignment horizontal="center" vertical="center" wrapText="1"/>
    </xf>
    <xf numFmtId="0" fontId="114" fillId="0" borderId="0" xfId="0" applyFont="1" applyFill="1" applyBorder="1" applyAlignment="1">
      <alignment horizontal="center" vertical="center" wrapText="1"/>
    </xf>
    <xf numFmtId="0" fontId="114" fillId="0" borderId="203" xfId="0" applyFont="1" applyFill="1" applyBorder="1" applyAlignment="1">
      <alignment horizontal="center" vertical="center" wrapText="1"/>
    </xf>
    <xf numFmtId="0" fontId="114" fillId="0" borderId="25" xfId="0" applyFont="1" applyBorder="1" applyAlignment="1">
      <alignment horizontal="left"/>
    </xf>
    <xf numFmtId="0" fontId="114" fillId="0" borderId="52" xfId="0" applyFont="1" applyBorder="1" applyAlignment="1">
      <alignment horizontal="left"/>
    </xf>
    <xf numFmtId="0" fontId="114" fillId="0" borderId="13" xfId="0" applyFont="1" applyBorder="1" applyAlignment="1">
      <alignment horizontal="left"/>
    </xf>
    <xf numFmtId="0" fontId="46" fillId="0" borderId="75" xfId="0" applyFont="1" applyFill="1" applyBorder="1" applyAlignment="1">
      <alignment horizontal="center"/>
    </xf>
    <xf numFmtId="0" fontId="46" fillId="0" borderId="29" xfId="0" applyFont="1" applyFill="1" applyBorder="1" applyAlignment="1">
      <alignment horizontal="center"/>
    </xf>
    <xf numFmtId="0" fontId="46" fillId="0" borderId="44" xfId="0" applyFont="1" applyFill="1" applyBorder="1" applyAlignment="1">
      <alignment horizontal="center"/>
    </xf>
    <xf numFmtId="0" fontId="46" fillId="0" borderId="45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 wrapText="1"/>
    </xf>
    <xf numFmtId="0" fontId="10" fillId="0" borderId="51" xfId="0" applyFont="1" applyFill="1" applyBorder="1" applyAlignment="1">
      <alignment horizontal="center" wrapText="1"/>
    </xf>
    <xf numFmtId="0" fontId="33" fillId="0" borderId="14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12" fillId="0" borderId="80" xfId="0" applyFont="1" applyFill="1" applyBorder="1" applyAlignment="1">
      <alignment horizontal="center"/>
    </xf>
    <xf numFmtId="0" fontId="12" fillId="0" borderId="7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33" fillId="0" borderId="13" xfId="0" applyFont="1" applyFill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7" fillId="0" borderId="82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62" xfId="0" applyFont="1" applyFill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51" fillId="0" borderId="53" xfId="0" applyFont="1" applyBorder="1" applyAlignment="1">
      <alignment horizontal="center"/>
    </xf>
    <xf numFmtId="0" fontId="51" fillId="0" borderId="54" xfId="0" applyFont="1" applyBorder="1" applyAlignment="1">
      <alignment horizontal="center"/>
    </xf>
    <xf numFmtId="0" fontId="51" fillId="0" borderId="55" xfId="0" applyFont="1" applyBorder="1" applyAlignment="1">
      <alignment horizontal="center"/>
    </xf>
    <xf numFmtId="0" fontId="51" fillId="0" borderId="47" xfId="0" applyFont="1" applyBorder="1" applyAlignment="1">
      <alignment horizontal="center"/>
    </xf>
    <xf numFmtId="0" fontId="51" fillId="0" borderId="0" xfId="0" applyFont="1" applyBorder="1" applyAlignment="1">
      <alignment horizontal="center"/>
    </xf>
    <xf numFmtId="0" fontId="51" fillId="0" borderId="48" xfId="0" applyFont="1" applyBorder="1" applyAlignment="1">
      <alignment horizontal="center"/>
    </xf>
    <xf numFmtId="0" fontId="51" fillId="0" borderId="49" xfId="0" applyFont="1" applyBorder="1" applyAlignment="1">
      <alignment horizontal="center"/>
    </xf>
    <xf numFmtId="0" fontId="51" fillId="0" borderId="50" xfId="0" applyFont="1" applyBorder="1" applyAlignment="1">
      <alignment horizontal="center"/>
    </xf>
    <xf numFmtId="0" fontId="51" fillId="0" borderId="51" xfId="0" applyFont="1" applyBorder="1" applyAlignment="1">
      <alignment horizontal="center"/>
    </xf>
    <xf numFmtId="0" fontId="39" fillId="0" borderId="46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11" fillId="0" borderId="46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67" fillId="0" borderId="46" xfId="0" applyFont="1" applyBorder="1" applyAlignment="1">
      <alignment horizontal="center"/>
    </xf>
    <xf numFmtId="0" fontId="67" fillId="0" borderId="11" xfId="0" applyFont="1" applyBorder="1" applyAlignment="1">
      <alignment horizontal="center"/>
    </xf>
    <xf numFmtId="0" fontId="11" fillId="0" borderId="53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55" xfId="0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0" fontId="11" fillId="0" borderId="50" xfId="0" applyFont="1" applyFill="1" applyBorder="1" applyAlignment="1">
      <alignment horizontal="center" vertical="center"/>
    </xf>
    <xf numFmtId="0" fontId="11" fillId="0" borderId="51" xfId="0" applyFont="1" applyFill="1" applyBorder="1" applyAlignment="1">
      <alignment horizontal="center" vertical="center"/>
    </xf>
    <xf numFmtId="0" fontId="10" fillId="32" borderId="46" xfId="0" applyFont="1" applyFill="1" applyBorder="1" applyAlignment="1">
      <alignment horizontal="center"/>
    </xf>
    <xf numFmtId="0" fontId="10" fillId="32" borderId="10" xfId="0" applyFont="1" applyFill="1" applyBorder="1" applyAlignment="1">
      <alignment horizontal="center"/>
    </xf>
    <xf numFmtId="0" fontId="10" fillId="32" borderId="11" xfId="0" applyFont="1" applyFill="1" applyBorder="1" applyAlignment="1">
      <alignment horizontal="center"/>
    </xf>
    <xf numFmtId="166" fontId="8" fillId="29" borderId="53" xfId="0" applyNumberFormat="1" applyFont="1" applyFill="1" applyBorder="1" applyAlignment="1">
      <alignment horizontal="center" vertical="center"/>
    </xf>
    <xf numFmtId="166" fontId="8" fillId="29" borderId="49" xfId="0" applyNumberFormat="1" applyFont="1" applyFill="1" applyBorder="1" applyAlignment="1">
      <alignment horizontal="center" vertical="center"/>
    </xf>
    <xf numFmtId="0" fontId="38" fillId="29" borderId="55" xfId="0" applyFont="1" applyFill="1" applyBorder="1" applyAlignment="1">
      <alignment horizontal="left" vertical="center"/>
    </xf>
    <xf numFmtId="0" fontId="38" fillId="29" borderId="51" xfId="0" applyFont="1" applyFill="1" applyBorder="1" applyAlignment="1">
      <alignment horizontal="left" vertical="center"/>
    </xf>
    <xf numFmtId="0" fontId="10" fillId="32" borderId="46" xfId="0" applyFont="1" applyFill="1" applyBorder="1" applyAlignment="1">
      <alignment horizontal="left"/>
    </xf>
    <xf numFmtId="0" fontId="10" fillId="32" borderId="10" xfId="0" applyFont="1" applyFill="1" applyBorder="1" applyAlignment="1">
      <alignment horizontal="left"/>
    </xf>
    <xf numFmtId="0" fontId="10" fillId="32" borderId="11" xfId="0" applyFont="1" applyFill="1" applyBorder="1" applyAlignment="1">
      <alignment horizontal="left"/>
    </xf>
    <xf numFmtId="0" fontId="38" fillId="29" borderId="12" xfId="0" applyFont="1" applyFill="1" applyBorder="1" applyAlignment="1">
      <alignment horizontal="left" vertical="center"/>
    </xf>
    <xf numFmtId="0" fontId="38" fillId="29" borderId="69" xfId="0" applyFont="1" applyFill="1" applyBorder="1" applyAlignment="1">
      <alignment horizontal="left" vertical="center"/>
    </xf>
    <xf numFmtId="166" fontId="8" fillId="29" borderId="12" xfId="0" applyNumberFormat="1" applyFont="1" applyFill="1" applyBorder="1" applyAlignment="1">
      <alignment horizontal="center" vertical="center"/>
    </xf>
    <xf numFmtId="166" fontId="8" fillId="29" borderId="69" xfId="0" applyNumberFormat="1" applyFont="1" applyFill="1" applyBorder="1" applyAlignment="1">
      <alignment horizontal="center" vertical="center"/>
    </xf>
    <xf numFmtId="0" fontId="43" fillId="29" borderId="53" xfId="0" applyFont="1" applyFill="1" applyBorder="1" applyAlignment="1">
      <alignment horizontal="center" vertical="center"/>
    </xf>
    <xf numFmtId="0" fontId="43" fillId="29" borderId="54" xfId="0" applyFont="1" applyFill="1" applyBorder="1" applyAlignment="1">
      <alignment horizontal="center" vertical="center"/>
    </xf>
    <xf numFmtId="0" fontId="43" fillId="29" borderId="55" xfId="0" applyFont="1" applyFill="1" applyBorder="1" applyAlignment="1">
      <alignment horizontal="center" vertical="center"/>
    </xf>
    <xf numFmtId="0" fontId="43" fillId="29" borderId="49" xfId="0" applyFont="1" applyFill="1" applyBorder="1" applyAlignment="1">
      <alignment horizontal="center" vertical="center"/>
    </xf>
    <xf numFmtId="0" fontId="43" fillId="29" borderId="50" xfId="0" applyFont="1" applyFill="1" applyBorder="1" applyAlignment="1">
      <alignment horizontal="center" vertical="center"/>
    </xf>
    <xf numFmtId="0" fontId="43" fillId="29" borderId="51" xfId="0" applyFont="1" applyFill="1" applyBorder="1" applyAlignment="1">
      <alignment horizontal="center" vertical="center"/>
    </xf>
    <xf numFmtId="0" fontId="8" fillId="29" borderId="53" xfId="0" applyFont="1" applyFill="1" applyBorder="1" applyAlignment="1">
      <alignment horizontal="center" vertical="center"/>
    </xf>
    <xf numFmtId="0" fontId="8" fillId="29" borderId="54" xfId="0" applyFont="1" applyFill="1" applyBorder="1" applyAlignment="1">
      <alignment horizontal="center" vertical="center"/>
    </xf>
    <xf numFmtId="0" fontId="8" fillId="29" borderId="55" xfId="0" applyFont="1" applyFill="1" applyBorder="1" applyAlignment="1">
      <alignment horizontal="center" vertical="center"/>
    </xf>
    <xf numFmtId="0" fontId="8" fillId="29" borderId="49" xfId="0" applyFont="1" applyFill="1" applyBorder="1" applyAlignment="1">
      <alignment horizontal="center" vertical="center"/>
    </xf>
    <xf numFmtId="0" fontId="8" fillId="29" borderId="50" xfId="0" applyFont="1" applyFill="1" applyBorder="1" applyAlignment="1">
      <alignment horizontal="center" vertical="center"/>
    </xf>
    <xf numFmtId="0" fontId="8" fillId="29" borderId="51" xfId="0" applyFont="1" applyFill="1" applyBorder="1" applyAlignment="1">
      <alignment horizontal="center" vertical="center"/>
    </xf>
    <xf numFmtId="0" fontId="67" fillId="0" borderId="53" xfId="0" applyFont="1" applyBorder="1" applyAlignment="1">
      <alignment horizontal="center"/>
    </xf>
    <xf numFmtId="0" fontId="75" fillId="0" borderId="54" xfId="0" applyFont="1" applyBorder="1" applyAlignment="1">
      <alignment horizontal="center"/>
    </xf>
    <xf numFmtId="0" fontId="75" fillId="0" borderId="55" xfId="0" applyFont="1" applyBorder="1" applyAlignment="1">
      <alignment horizontal="center"/>
    </xf>
    <xf numFmtId="0" fontId="75" fillId="0" borderId="49" xfId="0" applyFont="1" applyBorder="1" applyAlignment="1">
      <alignment horizontal="center"/>
    </xf>
    <xf numFmtId="0" fontId="75" fillId="0" borderId="50" xfId="0" applyFont="1" applyBorder="1" applyAlignment="1">
      <alignment horizontal="center"/>
    </xf>
    <xf numFmtId="0" fontId="75" fillId="0" borderId="51" xfId="0" applyFont="1" applyBorder="1" applyAlignment="1">
      <alignment horizontal="center"/>
    </xf>
    <xf numFmtId="0" fontId="67" fillId="0" borderId="54" xfId="0" applyFont="1" applyBorder="1" applyAlignment="1">
      <alignment horizontal="center"/>
    </xf>
    <xf numFmtId="0" fontId="67" fillId="0" borderId="55" xfId="0" applyFont="1" applyBorder="1" applyAlignment="1">
      <alignment horizontal="center"/>
    </xf>
    <xf numFmtId="0" fontId="67" fillId="0" borderId="49" xfId="0" applyFont="1" applyBorder="1" applyAlignment="1">
      <alignment horizontal="center"/>
    </xf>
    <xf numFmtId="0" fontId="67" fillId="0" borderId="50" xfId="0" applyFont="1" applyBorder="1" applyAlignment="1">
      <alignment horizontal="center"/>
    </xf>
    <xf numFmtId="0" fontId="67" fillId="0" borderId="51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0" fillId="0" borderId="67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7" xfId="0" applyFill="1" applyBorder="1" applyAlignment="1">
      <alignment horizontal="left"/>
    </xf>
    <xf numFmtId="0" fontId="0" fillId="0" borderId="52" xfId="0" applyFill="1" applyBorder="1" applyAlignment="1">
      <alignment horizontal="left"/>
    </xf>
    <xf numFmtId="0" fontId="0" fillId="51" borderId="67" xfId="0" applyFill="1" applyBorder="1" applyAlignment="1">
      <alignment horizontal="left"/>
    </xf>
    <xf numFmtId="0" fontId="0" fillId="51" borderId="52" xfId="0" applyFill="1" applyBorder="1" applyAlignment="1">
      <alignment horizontal="left"/>
    </xf>
    <xf numFmtId="0" fontId="44" fillId="39" borderId="46" xfId="0" applyFont="1" applyFill="1" applyBorder="1" applyAlignment="1">
      <alignment horizontal="center"/>
    </xf>
    <xf numFmtId="0" fontId="44" fillId="39" borderId="10" xfId="0" applyFont="1" applyFill="1" applyBorder="1" applyAlignment="1">
      <alignment horizontal="center"/>
    </xf>
    <xf numFmtId="0" fontId="44" fillId="39" borderId="11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49" borderId="19" xfId="0" applyFill="1" applyBorder="1" applyAlignment="1">
      <alignment horizontal="center"/>
    </xf>
    <xf numFmtId="0" fontId="0" fillId="49" borderId="15" xfId="0" applyFill="1" applyBorder="1" applyAlignment="1">
      <alignment horizontal="center"/>
    </xf>
    <xf numFmtId="0" fontId="0" fillId="52" borderId="67" xfId="0" applyFill="1" applyBorder="1" applyAlignment="1">
      <alignment horizontal="left" vertical="center" wrapText="1"/>
    </xf>
    <xf numFmtId="0" fontId="0" fillId="52" borderId="52" xfId="0" applyFill="1" applyBorder="1" applyAlignment="1">
      <alignment horizontal="left" vertical="center" wrapText="1"/>
    </xf>
    <xf numFmtId="0" fontId="0" fillId="0" borderId="6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6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50" borderId="67" xfId="0" applyFill="1" applyBorder="1" applyAlignment="1">
      <alignment horizontal="left"/>
    </xf>
    <xf numFmtId="0" fontId="0" fillId="50" borderId="52" xfId="0" applyFill="1" applyBorder="1" applyAlignment="1">
      <alignment horizontal="left"/>
    </xf>
    <xf numFmtId="0" fontId="36" fillId="0" borderId="46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0" fillId="51" borderId="19" xfId="0" applyFill="1" applyBorder="1" applyAlignment="1">
      <alignment horizontal="center"/>
    </xf>
    <xf numFmtId="0" fontId="0" fillId="51" borderId="15" xfId="0" applyFill="1" applyBorder="1" applyAlignment="1">
      <alignment horizontal="center"/>
    </xf>
    <xf numFmtId="0" fontId="0" fillId="0" borderId="31" xfId="0" applyBorder="1" applyAlignment="1">
      <alignment horizontal="left"/>
    </xf>
    <xf numFmtId="0" fontId="44" fillId="33" borderId="46" xfId="0" applyFont="1" applyFill="1" applyBorder="1" applyAlignment="1">
      <alignment horizontal="center"/>
    </xf>
    <xf numFmtId="0" fontId="44" fillId="33" borderId="10" xfId="0" applyFont="1" applyFill="1" applyBorder="1" applyAlignment="1">
      <alignment horizontal="center"/>
    </xf>
    <xf numFmtId="0" fontId="44" fillId="33" borderId="11" xfId="0" applyFont="1" applyFill="1" applyBorder="1" applyAlignment="1">
      <alignment horizontal="center"/>
    </xf>
    <xf numFmtId="0" fontId="0" fillId="45" borderId="74" xfId="0" applyFill="1" applyBorder="1" applyAlignment="1">
      <alignment horizontal="left"/>
    </xf>
    <xf numFmtId="0" fontId="0" fillId="45" borderId="81" xfId="0" applyFill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7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44" fillId="26" borderId="46" xfId="0" applyFont="1" applyFill="1" applyBorder="1" applyAlignment="1">
      <alignment horizontal="center"/>
    </xf>
    <xf numFmtId="0" fontId="44" fillId="26" borderId="10" xfId="0" applyFont="1" applyFill="1" applyBorder="1" applyAlignment="1">
      <alignment horizontal="center"/>
    </xf>
    <xf numFmtId="0" fontId="44" fillId="26" borderId="11" xfId="0" applyFont="1" applyFill="1" applyBorder="1" applyAlignment="1">
      <alignment horizontal="center"/>
    </xf>
    <xf numFmtId="0" fontId="0" fillId="0" borderId="74" xfId="0" applyBorder="1" applyAlignment="1">
      <alignment horizontal="left"/>
    </xf>
    <xf numFmtId="0" fontId="0" fillId="0" borderId="80" xfId="0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38" fillId="0" borderId="46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4" xfId="0" applyBorder="1" applyAlignment="1">
      <alignment horizontal="center"/>
    </xf>
    <xf numFmtId="0" fontId="39" fillId="0" borderId="112" xfId="62" applyFill="1" applyBorder="1" applyAlignment="1" applyProtection="1">
      <alignment horizontal="center"/>
    </xf>
    <xf numFmtId="0" fontId="0" fillId="0" borderId="105" xfId="0" applyBorder="1"/>
    <xf numFmtId="0" fontId="0" fillId="0" borderId="176" xfId="0" applyBorder="1"/>
    <xf numFmtId="0" fontId="85" fillId="0" borderId="88" xfId="62" applyFont="1" applyFill="1" applyBorder="1" applyAlignment="1" applyProtection="1">
      <alignment horizontal="center"/>
    </xf>
    <xf numFmtId="0" fontId="85" fillId="0" borderId="0" xfId="62" applyFont="1" applyFill="1" applyBorder="1" applyAlignment="1" applyProtection="1">
      <alignment horizontal="center"/>
    </xf>
    <xf numFmtId="0" fontId="85" fillId="0" borderId="43" xfId="62" applyFont="1" applyFill="1" applyBorder="1" applyAlignment="1" applyProtection="1">
      <alignment horizontal="center"/>
    </xf>
    <xf numFmtId="0" fontId="85" fillId="0" borderId="97" xfId="62" applyFont="1" applyFill="1" applyBorder="1" applyAlignment="1" applyProtection="1">
      <alignment horizontal="center"/>
    </xf>
    <xf numFmtId="0" fontId="85" fillId="0" borderId="39" xfId="62" applyFont="1" applyFill="1" applyBorder="1" applyAlignment="1" applyProtection="1">
      <alignment horizontal="center"/>
    </xf>
    <xf numFmtId="0" fontId="85" fillId="0" borderId="94" xfId="62" applyFont="1" applyFill="1" applyBorder="1" applyAlignment="1" applyProtection="1">
      <alignment horizontal="center"/>
    </xf>
    <xf numFmtId="0" fontId="0" fillId="0" borderId="113" xfId="0" applyBorder="1" applyAlignment="1">
      <alignment horizontal="center"/>
    </xf>
    <xf numFmtId="0" fontId="0" fillId="0" borderId="150" xfId="0" applyBorder="1" applyAlignment="1">
      <alignment horizontal="center"/>
    </xf>
    <xf numFmtId="0" fontId="0" fillId="0" borderId="151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53" xfId="62" applyFont="1" applyFill="1" applyBorder="1" applyAlignment="1" applyProtection="1">
      <alignment horizontal="left"/>
    </xf>
    <xf numFmtId="0" fontId="8" fillId="0" borderId="54" xfId="62" applyFont="1" applyFill="1" applyBorder="1" applyAlignment="1" applyProtection="1">
      <alignment horizontal="left"/>
    </xf>
    <xf numFmtId="0" fontId="11" fillId="0" borderId="59" xfId="0" applyFont="1" applyFill="1" applyBorder="1" applyAlignment="1">
      <alignment horizontal="center" wrapText="1"/>
    </xf>
    <xf numFmtId="0" fontId="11" fillId="0" borderId="39" xfId="0" applyFont="1" applyFill="1" applyBorder="1" applyAlignment="1">
      <alignment horizontal="center" wrapText="1"/>
    </xf>
    <xf numFmtId="0" fontId="11" fillId="0" borderId="60" xfId="0" applyFont="1" applyFill="1" applyBorder="1" applyAlignment="1">
      <alignment horizontal="center" wrapText="1"/>
    </xf>
    <xf numFmtId="0" fontId="126" fillId="0" borderId="25" xfId="63" applyFont="1" applyBorder="1" applyAlignment="1">
      <alignment horizontal="left" vertical="center" wrapText="1"/>
    </xf>
    <xf numFmtId="0" fontId="126" fillId="0" borderId="52" xfId="63" applyFont="1" applyBorder="1" applyAlignment="1">
      <alignment horizontal="left" vertical="center" wrapText="1"/>
    </xf>
    <xf numFmtId="0" fontId="135" fillId="0" borderId="25" xfId="63" applyFont="1" applyBorder="1" applyAlignment="1">
      <alignment horizontal="center" vertical="center" wrapText="1"/>
    </xf>
    <xf numFmtId="0" fontId="135" fillId="0" borderId="52" xfId="63" applyFont="1" applyBorder="1" applyAlignment="1">
      <alignment horizontal="center" vertical="center" wrapText="1"/>
    </xf>
    <xf numFmtId="0" fontId="135" fillId="0" borderId="13" xfId="63" applyFont="1" applyBorder="1" applyAlignment="1">
      <alignment horizontal="center" vertical="center" wrapText="1"/>
    </xf>
    <xf numFmtId="0" fontId="126" fillId="0" borderId="25" xfId="63" applyFont="1" applyBorder="1" applyAlignment="1">
      <alignment horizontal="center" vertical="center" wrapText="1"/>
    </xf>
    <xf numFmtId="0" fontId="126" fillId="0" borderId="52" xfId="63" applyFont="1" applyBorder="1" applyAlignment="1">
      <alignment horizontal="center" vertical="center" wrapText="1"/>
    </xf>
    <xf numFmtId="0" fontId="126" fillId="38" borderId="25" xfId="63" applyFont="1" applyFill="1" applyBorder="1" applyAlignment="1">
      <alignment horizontal="center" vertical="center" wrapText="1"/>
    </xf>
    <xf numFmtId="0" fontId="126" fillId="38" borderId="52" xfId="63" applyFont="1" applyFill="1" applyBorder="1" applyAlignment="1">
      <alignment horizontal="center" vertical="center" wrapText="1"/>
    </xf>
    <xf numFmtId="0" fontId="126" fillId="38" borderId="13" xfId="63" applyFont="1" applyFill="1" applyBorder="1" applyAlignment="1">
      <alignment horizontal="center" vertical="center" wrapText="1"/>
    </xf>
    <xf numFmtId="0" fontId="127" fillId="0" borderId="0" xfId="63" applyFont="1" applyAlignment="1">
      <alignment horizontal="center" vertical="center"/>
    </xf>
    <xf numFmtId="0" fontId="126" fillId="0" borderId="0" xfId="63" applyFont="1" applyAlignment="1">
      <alignment horizontal="left" vertical="center" wrapText="1"/>
    </xf>
    <xf numFmtId="0" fontId="128" fillId="38" borderId="0" xfId="63" applyFont="1" applyFill="1" applyAlignment="1">
      <alignment horizontal="center" vertical="center"/>
    </xf>
    <xf numFmtId="0" fontId="128" fillId="38" borderId="43" xfId="63" applyFont="1" applyFill="1" applyBorder="1" applyAlignment="1">
      <alignment horizontal="center" vertical="center"/>
    </xf>
    <xf numFmtId="0" fontId="129" fillId="0" borderId="88" xfId="63" applyFont="1" applyBorder="1" applyAlignment="1">
      <alignment horizontal="left" vertical="center" wrapText="1"/>
    </xf>
    <xf numFmtId="0" fontId="129" fillId="0" borderId="0" xfId="63" applyFont="1" applyBorder="1" applyAlignment="1">
      <alignment horizontal="left" vertical="center" wrapText="1"/>
    </xf>
    <xf numFmtId="0" fontId="28" fillId="38" borderId="0" xfId="63" applyFont="1" applyFill="1" applyAlignment="1">
      <alignment horizontal="center" wrapText="1"/>
    </xf>
    <xf numFmtId="0" fontId="130" fillId="0" borderId="0" xfId="63" applyFont="1" applyAlignment="1">
      <alignment horizontal="center"/>
    </xf>
    <xf numFmtId="0" fontId="127" fillId="0" borderId="0" xfId="63" applyFont="1" applyAlignment="1">
      <alignment horizontal="center"/>
    </xf>
    <xf numFmtId="0" fontId="131" fillId="0" borderId="14" xfId="63" applyFont="1" applyBorder="1" applyAlignment="1">
      <alignment horizontal="left" wrapText="1"/>
    </xf>
    <xf numFmtId="0" fontId="126" fillId="0" borderId="14" xfId="63" applyFont="1" applyBorder="1" applyAlignment="1">
      <alignment horizontal="left"/>
    </xf>
    <xf numFmtId="0" fontId="131" fillId="0" borderId="14" xfId="63" applyFont="1" applyBorder="1" applyAlignment="1">
      <alignment horizontal="left"/>
    </xf>
    <xf numFmtId="0" fontId="133" fillId="0" borderId="25" xfId="63" applyFont="1" applyBorder="1" applyAlignment="1">
      <alignment horizontal="left" wrapText="1"/>
    </xf>
    <xf numFmtId="0" fontId="133" fillId="0" borderId="52" xfId="63" applyFont="1" applyBorder="1" applyAlignment="1">
      <alignment horizontal="left"/>
    </xf>
    <xf numFmtId="0" fontId="133" fillId="0" borderId="13" xfId="63" applyFont="1" applyBorder="1" applyAlignment="1">
      <alignment horizontal="left"/>
    </xf>
    <xf numFmtId="0" fontId="127" fillId="0" borderId="25" xfId="63" applyFont="1" applyBorder="1" applyAlignment="1">
      <alignment horizontal="center" vertical="center"/>
    </xf>
    <xf numFmtId="0" fontId="127" fillId="0" borderId="52" xfId="63" applyFont="1" applyBorder="1" applyAlignment="1">
      <alignment horizontal="center" vertical="center"/>
    </xf>
    <xf numFmtId="0" fontId="127" fillId="0" borderId="13" xfId="63" applyFont="1" applyBorder="1" applyAlignment="1">
      <alignment horizontal="center" vertical="center"/>
    </xf>
    <xf numFmtId="0" fontId="126" fillId="0" borderId="0" xfId="63" applyFont="1" applyBorder="1" applyAlignment="1">
      <alignment horizontal="center" vertical="center"/>
    </xf>
    <xf numFmtId="0" fontId="131" fillId="0" borderId="25" xfId="63" applyFont="1" applyBorder="1" applyAlignment="1">
      <alignment horizontal="left" vertical="center" wrapText="1"/>
    </xf>
    <xf numFmtId="0" fontId="131" fillId="0" borderId="52" xfId="63" applyFont="1" applyBorder="1" applyAlignment="1">
      <alignment horizontal="left" vertical="center" wrapText="1"/>
    </xf>
    <xf numFmtId="0" fontId="131" fillId="0" borderId="13" xfId="63" applyFont="1" applyBorder="1" applyAlignment="1">
      <alignment horizontal="left" vertical="center" wrapText="1"/>
    </xf>
    <xf numFmtId="0" fontId="126" fillId="0" borderId="13" xfId="63" applyFont="1" applyBorder="1" applyAlignment="1">
      <alignment horizontal="left" vertical="center" wrapText="1"/>
    </xf>
    <xf numFmtId="0" fontId="128" fillId="0" borderId="25" xfId="63" applyFont="1" applyBorder="1" applyAlignment="1">
      <alignment horizontal="center" vertical="center" wrapText="1"/>
    </xf>
    <xf numFmtId="0" fontId="134" fillId="0" borderId="52" xfId="63" applyFont="1" applyBorder="1" applyAlignment="1">
      <alignment horizontal="center" vertical="center" wrapText="1"/>
    </xf>
    <xf numFmtId="0" fontId="134" fillId="0" borderId="13" xfId="63" applyFont="1" applyBorder="1" applyAlignment="1">
      <alignment horizontal="center" vertical="center" wrapText="1"/>
    </xf>
    <xf numFmtId="0" fontId="126" fillId="0" borderId="113" xfId="63" applyFont="1" applyBorder="1" applyAlignment="1">
      <alignment horizontal="center" vertical="center"/>
    </xf>
    <xf numFmtId="0" fontId="126" fillId="0" borderId="151" xfId="63" applyFont="1" applyBorder="1" applyAlignment="1">
      <alignment horizontal="center" vertical="center"/>
    </xf>
    <xf numFmtId="0" fontId="126" fillId="0" borderId="25" xfId="63" applyFont="1" applyBorder="1" applyAlignment="1">
      <alignment horizontal="center" vertical="center"/>
    </xf>
    <xf numFmtId="0" fontId="126" fillId="0" borderId="52" xfId="63" applyFont="1" applyBorder="1" applyAlignment="1">
      <alignment horizontal="center" vertical="center"/>
    </xf>
    <xf numFmtId="0" fontId="126" fillId="0" borderId="13" xfId="63" applyFont="1" applyBorder="1" applyAlignment="1">
      <alignment horizontal="center" vertical="center"/>
    </xf>
    <xf numFmtId="0" fontId="148" fillId="0" borderId="14" xfId="63" applyBorder="1" applyAlignment="1">
      <alignment horizontal="center"/>
    </xf>
    <xf numFmtId="0" fontId="127" fillId="0" borderId="14" xfId="63" applyFont="1" applyBorder="1" applyAlignment="1">
      <alignment horizontal="center"/>
    </xf>
    <xf numFmtId="0" fontId="127" fillId="0" borderId="25" xfId="63" applyFont="1" applyBorder="1" applyAlignment="1">
      <alignment horizontal="center"/>
    </xf>
    <xf numFmtId="0" fontId="38" fillId="0" borderId="0" xfId="0" applyFont="1" applyAlignment="1">
      <alignment horizontal="center"/>
    </xf>
    <xf numFmtId="0" fontId="53" fillId="0" borderId="46" xfId="0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0" fontId="36" fillId="30" borderId="32" xfId="0" applyFont="1" applyFill="1" applyBorder="1" applyAlignment="1">
      <alignment horizontal="center" vertical="center" wrapText="1"/>
    </xf>
    <xf numFmtId="0" fontId="36" fillId="30" borderId="65" xfId="0" applyFont="1" applyFill="1" applyBorder="1" applyAlignment="1">
      <alignment horizontal="center" vertical="center" wrapText="1"/>
    </xf>
    <xf numFmtId="0" fontId="36" fillId="30" borderId="92" xfId="0" applyFont="1" applyFill="1" applyBorder="1" applyAlignment="1">
      <alignment horizontal="center" vertical="center" wrapText="1"/>
    </xf>
    <xf numFmtId="0" fontId="32" fillId="0" borderId="46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8" fillId="0" borderId="25" xfId="0" applyFont="1" applyFill="1" applyBorder="1" applyAlignment="1">
      <alignment horizontal="center"/>
    </xf>
    <xf numFmtId="0" fontId="8" fillId="0" borderId="37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8" fillId="30" borderId="14" xfId="0" applyFont="1" applyFill="1" applyBorder="1" applyAlignment="1">
      <alignment horizontal="center"/>
    </xf>
    <xf numFmtId="0" fontId="8" fillId="30" borderId="25" xfId="0" applyFont="1" applyFill="1" applyBorder="1" applyAlignment="1">
      <alignment horizontal="center"/>
    </xf>
    <xf numFmtId="0" fontId="8" fillId="30" borderId="13" xfId="0" applyFont="1" applyFill="1" applyBorder="1" applyAlignment="1">
      <alignment horizontal="center"/>
    </xf>
    <xf numFmtId="0" fontId="8" fillId="0" borderId="42" xfId="0" applyFont="1" applyFill="1" applyBorder="1" applyAlignment="1">
      <alignment horizontal="center"/>
    </xf>
    <xf numFmtId="0" fontId="8" fillId="0" borderId="33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8" fillId="30" borderId="37" xfId="0" applyFont="1" applyFill="1" applyBorder="1" applyAlignment="1">
      <alignment horizontal="center"/>
    </xf>
    <xf numFmtId="0" fontId="8" fillId="30" borderId="34" xfId="0" applyFont="1" applyFill="1" applyBorder="1" applyAlignment="1">
      <alignment horizontal="center"/>
    </xf>
    <xf numFmtId="0" fontId="8" fillId="30" borderId="42" xfId="0" applyFont="1" applyFill="1" applyBorder="1" applyAlignment="1">
      <alignment horizontal="center"/>
    </xf>
    <xf numFmtId="0" fontId="8" fillId="30" borderId="33" xfId="0" applyFont="1" applyFill="1" applyBorder="1" applyAlignment="1">
      <alignment horizontal="center"/>
    </xf>
    <xf numFmtId="0" fontId="11" fillId="26" borderId="53" xfId="0" applyFont="1" applyFill="1" applyBorder="1" applyAlignment="1">
      <alignment horizontal="center" vertical="center"/>
    </xf>
    <xf numFmtId="0" fontId="11" fillId="26" borderId="54" xfId="0" applyFont="1" applyFill="1" applyBorder="1" applyAlignment="1">
      <alignment horizontal="center" vertical="center"/>
    </xf>
    <xf numFmtId="0" fontId="11" fillId="26" borderId="55" xfId="0" applyFont="1" applyFill="1" applyBorder="1" applyAlignment="1">
      <alignment horizontal="center" vertical="center"/>
    </xf>
    <xf numFmtId="0" fontId="11" fillId="26" borderId="49" xfId="0" applyFont="1" applyFill="1" applyBorder="1" applyAlignment="1">
      <alignment horizontal="center" vertical="center"/>
    </xf>
    <xf numFmtId="0" fontId="11" fillId="26" borderId="50" xfId="0" applyFont="1" applyFill="1" applyBorder="1" applyAlignment="1">
      <alignment horizontal="center" vertical="center"/>
    </xf>
    <xf numFmtId="0" fontId="11" fillId="26" borderId="51" xfId="0" applyFont="1" applyFill="1" applyBorder="1" applyAlignment="1">
      <alignment horizontal="center" vertical="center"/>
    </xf>
    <xf numFmtId="0" fontId="8" fillId="38" borderId="20" xfId="0" applyFont="1" applyFill="1" applyBorder="1" applyAlignment="1">
      <alignment horizontal="center" vertical="center" textRotation="255"/>
    </xf>
    <xf numFmtId="0" fontId="8" fillId="38" borderId="64" xfId="0" applyFont="1" applyFill="1" applyBorder="1" applyAlignment="1">
      <alignment horizontal="center" vertical="center" textRotation="255"/>
    </xf>
    <xf numFmtId="0" fontId="8" fillId="38" borderId="91" xfId="0" applyFont="1" applyFill="1" applyBorder="1" applyAlignment="1">
      <alignment horizontal="center" vertical="center" textRotation="255"/>
    </xf>
    <xf numFmtId="0" fontId="8" fillId="30" borderId="40" xfId="0" applyFont="1" applyFill="1" applyBorder="1" applyAlignment="1">
      <alignment horizontal="center"/>
    </xf>
    <xf numFmtId="0" fontId="8" fillId="30" borderId="73" xfId="0" applyFont="1" applyFill="1" applyBorder="1" applyAlignment="1">
      <alignment horizontal="center"/>
    </xf>
    <xf numFmtId="0" fontId="43" fillId="0" borderId="53" xfId="0" applyFont="1" applyBorder="1" applyAlignment="1">
      <alignment horizontal="center"/>
    </xf>
    <xf numFmtId="0" fontId="43" fillId="0" borderId="54" xfId="0" applyFont="1" applyBorder="1" applyAlignment="1">
      <alignment horizontal="center"/>
    </xf>
    <xf numFmtId="0" fontId="43" fillId="0" borderId="55" xfId="0" applyFont="1" applyBorder="1" applyAlignment="1">
      <alignment horizontal="center"/>
    </xf>
    <xf numFmtId="0" fontId="43" fillId="0" borderId="49" xfId="0" applyFont="1" applyBorder="1" applyAlignment="1">
      <alignment horizontal="center"/>
    </xf>
    <xf numFmtId="0" fontId="43" fillId="0" borderId="50" xfId="0" applyFont="1" applyBorder="1" applyAlignment="1">
      <alignment horizontal="center"/>
    </xf>
    <xf numFmtId="0" fontId="43" fillId="0" borderId="51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75" xfId="0" applyFont="1" applyBorder="1" applyAlignment="1">
      <alignment horizont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72" xfId="0" applyFont="1" applyFill="1" applyBorder="1" applyAlignment="1">
      <alignment horizontal="center" vertical="center" wrapText="1"/>
    </xf>
    <xf numFmtId="0" fontId="9" fillId="28" borderId="12" xfId="0" applyFont="1" applyFill="1" applyBorder="1" applyAlignment="1">
      <alignment horizontal="center" textRotation="255"/>
    </xf>
    <xf numFmtId="0" fontId="9" fillId="28" borderId="72" xfId="0" applyFont="1" applyFill="1" applyBorder="1" applyAlignment="1">
      <alignment horizontal="center" textRotation="255"/>
    </xf>
    <xf numFmtId="0" fontId="9" fillId="28" borderId="69" xfId="0" applyFont="1" applyFill="1" applyBorder="1" applyAlignment="1">
      <alignment horizontal="center" textRotation="255"/>
    </xf>
    <xf numFmtId="0" fontId="8" fillId="0" borderId="72" xfId="0" applyFont="1" applyFill="1" applyBorder="1" applyAlignment="1">
      <alignment horizontal="center"/>
    </xf>
    <xf numFmtId="0" fontId="8" fillId="0" borderId="69" xfId="0" applyFont="1" applyFill="1" applyBorder="1" applyAlignment="1">
      <alignment horizontal="center"/>
    </xf>
    <xf numFmtId="0" fontId="54" fillId="24" borderId="46" xfId="0" applyFont="1" applyFill="1" applyBorder="1" applyAlignment="1">
      <alignment horizontal="center" vertical="center"/>
    </xf>
    <xf numFmtId="0" fontId="54" fillId="24" borderId="10" xfId="0" applyFont="1" applyFill="1" applyBorder="1" applyAlignment="1">
      <alignment horizontal="center" vertical="center"/>
    </xf>
    <xf numFmtId="0" fontId="54" fillId="24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69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Fill="1" applyBorder="1" applyAlignment="1">
      <alignment horizontal="center"/>
    </xf>
    <xf numFmtId="0" fontId="9" fillId="28" borderId="78" xfId="0" applyFont="1" applyFill="1" applyBorder="1" applyAlignment="1">
      <alignment horizontal="center" textRotation="255"/>
    </xf>
    <xf numFmtId="0" fontId="9" fillId="28" borderId="76" xfId="0" applyFont="1" applyFill="1" applyBorder="1" applyAlignment="1">
      <alignment horizontal="center" textRotation="255"/>
    </xf>
    <xf numFmtId="0" fontId="9" fillId="28" borderId="77" xfId="0" applyFont="1" applyFill="1" applyBorder="1" applyAlignment="1">
      <alignment horizontal="center" textRotation="255"/>
    </xf>
    <xf numFmtId="0" fontId="36" fillId="0" borderId="12" xfId="0" applyFont="1" applyBorder="1" applyAlignment="1">
      <alignment horizontal="center" vertical="center" wrapText="1"/>
    </xf>
    <xf numFmtId="0" fontId="36" fillId="0" borderId="7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30" borderId="19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38" borderId="12" xfId="0" applyFont="1" applyFill="1" applyBorder="1" applyAlignment="1">
      <alignment horizontal="center" vertical="center" textRotation="255"/>
    </xf>
    <xf numFmtId="0" fontId="8" fillId="38" borderId="72" xfId="0" applyFont="1" applyFill="1" applyBorder="1" applyAlignment="1">
      <alignment horizontal="center" vertical="center" textRotation="255"/>
    </xf>
    <xf numFmtId="0" fontId="8" fillId="38" borderId="69" xfId="0" applyFont="1" applyFill="1" applyBorder="1" applyAlignment="1">
      <alignment horizontal="center" vertical="center" textRotation="255"/>
    </xf>
    <xf numFmtId="0" fontId="127" fillId="0" borderId="0" xfId="64" applyFont="1" applyAlignment="1">
      <alignment horizontal="center"/>
    </xf>
    <xf numFmtId="0" fontId="128" fillId="0" borderId="41" xfId="64" applyFont="1" applyBorder="1" applyAlignment="1">
      <alignment horizontal="center"/>
    </xf>
    <xf numFmtId="0" fontId="126" fillId="0" borderId="159" xfId="64" applyFont="1" applyFill="1" applyBorder="1" applyAlignment="1">
      <alignment horizontal="left"/>
    </xf>
    <xf numFmtId="0" fontId="134" fillId="0" borderId="46" xfId="64" applyFont="1" applyBorder="1" applyAlignment="1">
      <alignment horizontal="center"/>
    </xf>
    <xf numFmtId="0" fontId="134" fillId="0" borderId="10" xfId="64" applyFont="1" applyBorder="1" applyAlignment="1">
      <alignment horizontal="center"/>
    </xf>
  </cellXfs>
  <cellStyles count="86">
    <cellStyle name="20 % - Accent1" xfId="2" xr:uid="{00000000-0005-0000-0000-000000000000}"/>
    <cellStyle name="20 % - Accent2" xfId="3" xr:uid="{00000000-0005-0000-0000-000001000000}"/>
    <cellStyle name="20 % - Accent3" xfId="4" xr:uid="{00000000-0005-0000-0000-000002000000}"/>
    <cellStyle name="20 % - Accent4" xfId="5" xr:uid="{00000000-0005-0000-0000-000003000000}"/>
    <cellStyle name="20 % - Accent5" xfId="6" xr:uid="{00000000-0005-0000-0000-000004000000}"/>
    <cellStyle name="20 % - Accent6" xfId="7" xr:uid="{00000000-0005-0000-0000-000005000000}"/>
    <cellStyle name="20% - Accent1" xfId="8" xr:uid="{00000000-0005-0000-0000-000006000000}"/>
    <cellStyle name="20% - Accent2" xfId="9" xr:uid="{00000000-0005-0000-0000-000007000000}"/>
    <cellStyle name="20% - Accent3" xfId="10" xr:uid="{00000000-0005-0000-0000-000008000000}"/>
    <cellStyle name="20% - Accent4" xfId="11" xr:uid="{00000000-0005-0000-0000-000009000000}"/>
    <cellStyle name="20% - Accent5" xfId="12" xr:uid="{00000000-0005-0000-0000-00000A000000}"/>
    <cellStyle name="20% - Accent6" xfId="13" xr:uid="{00000000-0005-0000-0000-00000B000000}"/>
    <cellStyle name="40 % - Accent1" xfId="14" xr:uid="{00000000-0005-0000-0000-00000C000000}"/>
    <cellStyle name="40 % - Accent2" xfId="15" xr:uid="{00000000-0005-0000-0000-00000D000000}"/>
    <cellStyle name="40 % - Accent3" xfId="16" xr:uid="{00000000-0005-0000-0000-00000E000000}"/>
    <cellStyle name="40 % - Accent4" xfId="17" xr:uid="{00000000-0005-0000-0000-00000F000000}"/>
    <cellStyle name="40 % - Accent5" xfId="18" xr:uid="{00000000-0005-0000-0000-000010000000}"/>
    <cellStyle name="40 % - Accent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60 % - Accent1" xfId="26" xr:uid="{00000000-0005-0000-0000-000018000000}"/>
    <cellStyle name="60 % - Accent2" xfId="27" xr:uid="{00000000-0005-0000-0000-000019000000}"/>
    <cellStyle name="60 % - Accent3" xfId="28" xr:uid="{00000000-0005-0000-0000-00001A000000}"/>
    <cellStyle name="60 % - Accent4" xfId="29" xr:uid="{00000000-0005-0000-0000-00001B000000}"/>
    <cellStyle name="60 % - Accent5" xfId="30" xr:uid="{00000000-0005-0000-0000-00001C000000}"/>
    <cellStyle name="60 % - Accent6" xfId="31" xr:uid="{00000000-0005-0000-0000-00001D000000}"/>
    <cellStyle name="60% - Accent1" xfId="32" xr:uid="{00000000-0005-0000-0000-00001E000000}"/>
    <cellStyle name="60% - Accent2" xfId="33" xr:uid="{00000000-0005-0000-0000-00001F000000}"/>
    <cellStyle name="60% - Accent3" xfId="34" xr:uid="{00000000-0005-0000-0000-000020000000}"/>
    <cellStyle name="60% - Accent4" xfId="35" xr:uid="{00000000-0005-0000-0000-000021000000}"/>
    <cellStyle name="60% - Accent5" xfId="36" xr:uid="{00000000-0005-0000-0000-000022000000}"/>
    <cellStyle name="60% - Accent6" xfId="37" xr:uid="{00000000-0005-0000-0000-000023000000}"/>
    <cellStyle name="Akzent1" xfId="38" builtinId="29" customBuiltin="1"/>
    <cellStyle name="Akzent2" xfId="39" builtinId="33" customBuiltin="1"/>
    <cellStyle name="Akzent3" xfId="40" builtinId="37" customBuiltin="1"/>
    <cellStyle name="Akzent4" xfId="41" builtinId="41" customBuiltin="1"/>
    <cellStyle name="Akzent5" xfId="42" builtinId="45" customBuiltin="1"/>
    <cellStyle name="Akzent6" xfId="43" builtinId="49" customBuiltin="1"/>
    <cellStyle name="Avertissement" xfId="44" xr:uid="{00000000-0005-0000-0000-00002A000000}"/>
    <cellStyle name="Bad" xfId="45" xr:uid="{00000000-0005-0000-0000-00002B000000}"/>
    <cellStyle name="Calcul" xfId="46" xr:uid="{00000000-0005-0000-0000-00002C000000}"/>
    <cellStyle name="Calculation" xfId="47" xr:uid="{00000000-0005-0000-0000-00002D000000}"/>
    <cellStyle name="Cellule liée" xfId="48" xr:uid="{00000000-0005-0000-0000-00002E000000}"/>
    <cellStyle name="Check Cell" xfId="49" xr:uid="{00000000-0005-0000-0000-00002F000000}"/>
    <cellStyle name="Commentaire" xfId="66" xr:uid="{00000000-0005-0000-0000-000030000000}"/>
    <cellStyle name="Entrée" xfId="50" xr:uid="{00000000-0005-0000-0000-000031000000}"/>
    <cellStyle name="Ergebnis" xfId="78" builtinId="25" customBuiltin="1"/>
    <cellStyle name="Explanatory Text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Input" xfId="57" xr:uid="{00000000-0005-0000-0000-000038000000}"/>
    <cellStyle name="Insatisfaisant" xfId="58" xr:uid="{00000000-0005-0000-0000-000039000000}"/>
    <cellStyle name="Linked Cell" xfId="59" xr:uid="{00000000-0005-0000-0000-00003B000000}"/>
    <cellStyle name="Milliers 2" xfId="84" xr:uid="{EA821F91-924C-4B46-9B71-20F61DA9DFBA}"/>
    <cellStyle name="Milliers 2 2" xfId="85" xr:uid="{3A15F5B2-9509-425A-9A06-26F6B56A5AF8}"/>
    <cellStyle name="Neutral" xfId="60" xr:uid="{00000000-0005-0000-0000-00003C000000}"/>
    <cellStyle name="Neutre" xfId="61" xr:uid="{00000000-0005-0000-0000-00003D000000}"/>
    <cellStyle name="Normal 2" xfId="62" xr:uid="{00000000-0005-0000-0000-00003F000000}"/>
    <cellStyle name="Normal 2 2" xfId="82" xr:uid="{00000000-0005-0000-0000-000040000000}"/>
    <cellStyle name="Normal 3" xfId="63" xr:uid="{00000000-0005-0000-0000-000041000000}"/>
    <cellStyle name="Normal 4" xfId="81" xr:uid="{00000000-0005-0000-0000-000042000000}"/>
    <cellStyle name="Normal_CND" xfId="64" xr:uid="{00000000-0005-0000-0000-000043000000}"/>
    <cellStyle name="Normal_Programme4" xfId="65" xr:uid="{00000000-0005-0000-0000-000044000000}"/>
    <cellStyle name="Normal_SECTIONS-2009-1-FR-EN-DE" xfId="83" xr:uid="{75C6B649-D2BF-49B4-9FA1-EA90EA97FBFF}"/>
    <cellStyle name="Output" xfId="67" xr:uid="{00000000-0005-0000-0000-000045000000}"/>
    <cellStyle name="Satisfaisant" xfId="68" xr:uid="{00000000-0005-0000-0000-000046000000}"/>
    <cellStyle name="Sortie" xfId="69" xr:uid="{00000000-0005-0000-0000-000047000000}"/>
    <cellStyle name="Standard" xfId="0" builtinId="0"/>
    <cellStyle name="Texte explicatif" xfId="70" xr:uid="{00000000-0005-0000-0000-000048000000}"/>
    <cellStyle name="Title" xfId="71" xr:uid="{00000000-0005-0000-0000-000049000000}"/>
    <cellStyle name="Titre" xfId="72" xr:uid="{00000000-0005-0000-0000-00004A000000}"/>
    <cellStyle name="Titre 1" xfId="73" xr:uid="{00000000-0005-0000-0000-00004B000000}"/>
    <cellStyle name="Titre 2" xfId="74" xr:uid="{00000000-0005-0000-0000-00004C000000}"/>
    <cellStyle name="Titre 3" xfId="75" xr:uid="{00000000-0005-0000-0000-00004D000000}"/>
    <cellStyle name="Titre 4" xfId="76" xr:uid="{00000000-0005-0000-0000-00004E000000}"/>
    <cellStyle name="Titre_1100257845 JUMBO AIRBUS" xfId="77" xr:uid="{00000000-0005-0000-0000-00004F000000}"/>
    <cellStyle name="Vérification" xfId="79" xr:uid="{00000000-0005-0000-0000-000051000000}"/>
    <cellStyle name="Warning Text" xfId="80" xr:uid="{00000000-0005-0000-0000-000052000000}"/>
    <cellStyle name="Zeilenebene_1" xfId="1" builtinId="1" iLevel="0"/>
  </cellStyles>
  <dxfs count="55"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 outline="0">
        <bottom style="thin">
          <color indexed="64"/>
        </bottom>
      </border>
    </dxf>
    <dxf>
      <protection locked="1" hidden="0"/>
    </dxf>
    <dxf>
      <font>
        <color theme="0" tint="-0.499984740745262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9C0006"/>
      </font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  <strike val="0"/>
        <color rgb="FFFF0000"/>
      </font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CC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color indexed="10"/>
      </font>
    </dxf>
    <dxf>
      <fill>
        <patternFill>
          <bgColor indexed="13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CCFF"/>
      <color rgb="FFCC99FF"/>
      <color rgb="FFFF33CC"/>
      <color rgb="FFFFCCFF"/>
      <color rgb="FF00FF00"/>
      <color rgb="FF66FFFF"/>
      <color rgb="FFCC66FF"/>
      <color rgb="FF9999FF"/>
      <color rgb="FFFF7128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1.emf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.emf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1.emf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1.emf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1.emf"/><Relationship Id="rId6" Type="http://schemas.openxmlformats.org/officeDocument/2006/relationships/image" Target="../media/image24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emf"/><Relationship Id="rId1" Type="http://schemas.openxmlformats.org/officeDocument/2006/relationships/image" Target="../media/image29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hyperlink" Target="IP_Qa_005-Standard_galva-FR.pdf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1.emf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1.emf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image" Target="../media/image45.png"/><Relationship Id="rId1" Type="http://schemas.openxmlformats.org/officeDocument/2006/relationships/image" Target="../media/image1.emf"/><Relationship Id="rId4" Type="http://schemas.openxmlformats.org/officeDocument/2006/relationships/image" Target="../media/image47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image" Target="../media/image45.png"/><Relationship Id="rId1" Type="http://schemas.openxmlformats.org/officeDocument/2006/relationships/image" Target="../media/image1.emf"/><Relationship Id="rId4" Type="http://schemas.openxmlformats.org/officeDocument/2006/relationships/image" Target="../media/image4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33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1.em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jpeg"/><Relationship Id="rId1" Type="http://schemas.openxmlformats.org/officeDocument/2006/relationships/image" Target="../media/image53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png"/><Relationship Id="rId3" Type="http://schemas.openxmlformats.org/officeDocument/2006/relationships/image" Target="../media/image65.png"/><Relationship Id="rId7" Type="http://schemas.openxmlformats.org/officeDocument/2006/relationships/image" Target="../media/image69.png"/><Relationship Id="rId2" Type="http://schemas.openxmlformats.org/officeDocument/2006/relationships/image" Target="../media/image64.png"/><Relationship Id="rId1" Type="http://schemas.openxmlformats.org/officeDocument/2006/relationships/image" Target="../media/image1.emf"/><Relationship Id="rId6" Type="http://schemas.openxmlformats.org/officeDocument/2006/relationships/image" Target="../media/image68.png"/><Relationship Id="rId5" Type="http://schemas.openxmlformats.org/officeDocument/2006/relationships/image" Target="../media/image67.png"/><Relationship Id="rId4" Type="http://schemas.openxmlformats.org/officeDocument/2006/relationships/image" Target="../media/image66.png"/><Relationship Id="rId9" Type="http://schemas.openxmlformats.org/officeDocument/2006/relationships/image" Target="../media/image7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3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3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3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6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5</xdr:col>
      <xdr:colOff>594360</xdr:colOff>
      <xdr:row>2</xdr:row>
      <xdr:rowOff>22860</xdr:rowOff>
    </xdr:to>
    <xdr:pic>
      <xdr:nvPicPr>
        <xdr:cNvPr id="565980" name="Picture 4">
          <a:extLst>
            <a:ext uri="{FF2B5EF4-FFF2-40B4-BE49-F238E27FC236}">
              <a16:creationId xmlns:a16="http://schemas.microsoft.com/office/drawing/2014/main" id="{00000000-0008-0000-0000-0000DCA2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326898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12</xdr:row>
      <xdr:rowOff>11430</xdr:rowOff>
    </xdr:from>
    <xdr:to>
      <xdr:col>13</xdr:col>
      <xdr:colOff>510540</xdr:colOff>
      <xdr:row>14</xdr:row>
      <xdr:rowOff>72390</xdr:rowOff>
    </xdr:to>
    <xdr:sp macro="" textlink="">
      <xdr:nvSpPr>
        <xdr:cNvPr id="9" name="Text 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6734175" y="2716530"/>
          <a:ext cx="1754505" cy="3200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F =  mm max</a:t>
          </a:r>
        </a:p>
      </xdr:txBody>
    </xdr:sp>
    <xdr:clientData/>
  </xdr:twoCellAnchor>
  <xdr:twoCellAnchor editAs="oneCell">
    <xdr:from>
      <xdr:col>11</xdr:col>
      <xdr:colOff>43815</xdr:colOff>
      <xdr:row>16</xdr:row>
      <xdr:rowOff>695325</xdr:rowOff>
    </xdr:from>
    <xdr:to>
      <xdr:col>13</xdr:col>
      <xdr:colOff>502920</xdr:colOff>
      <xdr:row>17</xdr:row>
      <xdr:rowOff>226695</xdr:rowOff>
    </xdr:to>
    <xdr:sp macro="" textlink="">
      <xdr:nvSpPr>
        <xdr:cNvPr id="10" name="Text Box 4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6749415" y="3857625"/>
          <a:ext cx="1731645" cy="3086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1400"/>
            </a:lnSpc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 =  mm max</a:t>
          </a:r>
        </a:p>
        <a:p>
          <a:pPr algn="ctr" rtl="0">
            <a:lnSpc>
              <a:spcPts val="1400"/>
            </a:lnSpc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1</xdr:row>
      <xdr:rowOff>259080</xdr:rowOff>
    </xdr:from>
    <xdr:to>
      <xdr:col>23</xdr:col>
      <xdr:colOff>683952</xdr:colOff>
      <xdr:row>7</xdr:row>
      <xdr:rowOff>45720</xdr:rowOff>
    </xdr:to>
    <xdr:sp macro="" textlink="">
      <xdr:nvSpPr>
        <xdr:cNvPr id="11" name="Text Box 8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8793480" y="381000"/>
          <a:ext cx="8364864" cy="14020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EQUERRAGE SELON EN 10034:1993</a:t>
          </a:r>
        </a:p>
        <a:p>
          <a:pPr algn="l" rtl="0">
            <a:defRPr sz="1000"/>
          </a:pPr>
          <a:endParaRPr lang="fr-LU" sz="1400" b="1" i="0" u="sng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K + K' = 1,5mm pour largeur d'aile inférieure ou égale à  110mm</a:t>
          </a:r>
        </a:p>
        <a:p>
          <a:pPr algn="l" rtl="0"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K + K' = 0,02 x largeur aile avec un maxi de 6,5mm pour largeur d'aile supérieure à 110mm</a:t>
          </a:r>
        </a:p>
      </xdr:txBody>
    </xdr:sp>
    <xdr:clientData/>
  </xdr:twoCellAnchor>
  <xdr:twoCellAnchor>
    <xdr:from>
      <xdr:col>14</xdr:col>
      <xdr:colOff>369570</xdr:colOff>
      <xdr:row>16</xdr:row>
      <xdr:rowOff>561975</xdr:rowOff>
    </xdr:from>
    <xdr:to>
      <xdr:col>17</xdr:col>
      <xdr:colOff>285810</xdr:colOff>
      <xdr:row>17</xdr:row>
      <xdr:rowOff>257175</xdr:rowOff>
    </xdr:to>
    <xdr:sp macro="" textlink="">
      <xdr:nvSpPr>
        <xdr:cNvPr id="12" name="Text Box 9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8816340" y="3975735"/>
          <a:ext cx="2291757" cy="762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Tolérances réduites</a:t>
          </a:r>
        </a:p>
        <a:p>
          <a:pPr algn="l" rtl="0">
            <a:defRPr sz="1000"/>
          </a:pPr>
          <a:endParaRPr lang="fr-LU" sz="1400" b="1" i="0" u="sng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2/3</a:t>
          </a:r>
        </a:p>
      </xdr:txBody>
    </xdr:sp>
    <xdr:clientData/>
  </xdr:twoCellAnchor>
  <xdr:twoCellAnchor>
    <xdr:from>
      <xdr:col>15</xdr:col>
      <xdr:colOff>3810</xdr:colOff>
      <xdr:row>8</xdr:row>
      <xdr:rowOff>11430</xdr:rowOff>
    </xdr:from>
    <xdr:to>
      <xdr:col>21</xdr:col>
      <xdr:colOff>1106847</xdr:colOff>
      <xdr:row>16</xdr:row>
      <xdr:rowOff>304819</xdr:rowOff>
    </xdr:to>
    <xdr:sp macro="" textlink="">
      <xdr:nvSpPr>
        <xdr:cNvPr id="13" name="Text Box 9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8783955" y="1954530"/>
          <a:ext cx="6288407" cy="176403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RECTITUDE SELON EN 10034:1993</a:t>
          </a: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Pour une hauteur                80 &lt; h ≤ 180   : 0,0030x Lg de barre</a:t>
          </a:r>
        </a:p>
        <a:p>
          <a:pPr algn="l" rtl="0"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Pour une hauteur                180 &lt; h ≤ 360 : 0,0015 x Lg de barre</a:t>
          </a:r>
        </a:p>
        <a:p>
          <a:pPr algn="l" rtl="0"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Pour une hauteur                  h &gt;  360         : 0,0010 x Lg de barre</a:t>
          </a:r>
        </a:p>
      </xdr:txBody>
    </xdr:sp>
    <xdr:clientData/>
  </xdr:twoCellAnchor>
  <xdr:twoCellAnchor editAs="oneCell">
    <xdr:from>
      <xdr:col>4</xdr:col>
      <xdr:colOff>411480</xdr:colOff>
      <xdr:row>10</xdr:row>
      <xdr:rowOff>129540</xdr:rowOff>
    </xdr:from>
    <xdr:to>
      <xdr:col>10</xdr:col>
      <xdr:colOff>152400</xdr:colOff>
      <xdr:row>17</xdr:row>
      <xdr:rowOff>487680</xdr:rowOff>
    </xdr:to>
    <xdr:pic>
      <xdr:nvPicPr>
        <xdr:cNvPr id="565986" name="Picture 32">
          <a:extLst>
            <a:ext uri="{FF2B5EF4-FFF2-40B4-BE49-F238E27FC236}">
              <a16:creationId xmlns:a16="http://schemas.microsoft.com/office/drawing/2014/main" id="{00000000-0008-0000-0000-0000E2A2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86" b="36485"/>
        <a:stretch>
          <a:fillRect/>
        </a:stretch>
      </xdr:blipFill>
      <xdr:spPr bwMode="auto">
        <a:xfrm>
          <a:off x="2385060" y="2461260"/>
          <a:ext cx="397002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198120</xdr:colOff>
      <xdr:row>10</xdr:row>
      <xdr:rowOff>106680</xdr:rowOff>
    </xdr:from>
    <xdr:to>
      <xdr:col>3</xdr:col>
      <xdr:colOff>480060</xdr:colOff>
      <xdr:row>17</xdr:row>
      <xdr:rowOff>480060</xdr:rowOff>
    </xdr:to>
    <xdr:pic>
      <xdr:nvPicPr>
        <xdr:cNvPr id="565987" name="Picture 34">
          <a:extLst>
            <a:ext uri="{FF2B5EF4-FFF2-40B4-BE49-F238E27FC236}">
              <a16:creationId xmlns:a16="http://schemas.microsoft.com/office/drawing/2014/main" id="{00000000-0008-0000-0000-0000E3A2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2438400"/>
          <a:ext cx="143256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22861</xdr:colOff>
      <xdr:row>0</xdr:row>
      <xdr:rowOff>0</xdr:rowOff>
    </xdr:from>
    <xdr:to>
      <xdr:col>3</xdr:col>
      <xdr:colOff>752476</xdr:colOff>
      <xdr:row>1</xdr:row>
      <xdr:rowOff>207771</xdr:rowOff>
    </xdr:to>
    <xdr:pic>
      <xdr:nvPicPr>
        <xdr:cNvPr id="267243" name="Picture 12">
          <a:extLst>
            <a:ext uri="{FF2B5EF4-FFF2-40B4-BE49-F238E27FC236}">
              <a16:creationId xmlns:a16="http://schemas.microsoft.com/office/drawing/2014/main" id="{00000000-0008-0000-0100-0000EB1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1" y="0"/>
          <a:ext cx="2377440" cy="474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30706</xdr:colOff>
      <xdr:row>12</xdr:row>
      <xdr:rowOff>98675</xdr:rowOff>
    </xdr:from>
    <xdr:to>
      <xdr:col>19</xdr:col>
      <xdr:colOff>785154</xdr:colOff>
      <xdr:row>20</xdr:row>
      <xdr:rowOff>23137</xdr:rowOff>
    </xdr:to>
    <xdr:pic>
      <xdr:nvPicPr>
        <xdr:cNvPr id="267245" name="Picture 70">
          <a:extLst>
            <a:ext uri="{FF2B5EF4-FFF2-40B4-BE49-F238E27FC236}">
              <a16:creationId xmlns:a16="http://schemas.microsoft.com/office/drawing/2014/main" id="{00000000-0008-0000-0100-0000ED1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5781" y="2537075"/>
          <a:ext cx="3802448" cy="141036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57843</xdr:colOff>
      <xdr:row>0</xdr:row>
      <xdr:rowOff>137365</xdr:rowOff>
    </xdr:from>
    <xdr:to>
      <xdr:col>17</xdr:col>
      <xdr:colOff>52017</xdr:colOff>
      <xdr:row>2</xdr:row>
      <xdr:rowOff>186110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0792518" y="137365"/>
          <a:ext cx="1213374" cy="58214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voir dossier pour le type de chanfrein</a:t>
          </a:r>
        </a:p>
      </xdr:txBody>
    </xdr:sp>
    <xdr:clientData/>
  </xdr:twoCellAnchor>
  <xdr:twoCellAnchor editAs="oneCell">
    <xdr:from>
      <xdr:col>14</xdr:col>
      <xdr:colOff>0</xdr:colOff>
      <xdr:row>21</xdr:row>
      <xdr:rowOff>228600</xdr:rowOff>
    </xdr:from>
    <xdr:to>
      <xdr:col>19</xdr:col>
      <xdr:colOff>817691</xdr:colOff>
      <xdr:row>26</xdr:row>
      <xdr:rowOff>152400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9" r="4686"/>
        <a:stretch/>
      </xdr:blipFill>
      <xdr:spPr bwMode="auto">
        <a:xfrm>
          <a:off x="10125075" y="4400550"/>
          <a:ext cx="3865691" cy="1162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27</xdr:row>
      <xdr:rowOff>238125</xdr:rowOff>
    </xdr:from>
    <xdr:to>
      <xdr:col>19</xdr:col>
      <xdr:colOff>808627</xdr:colOff>
      <xdr:row>32</xdr:row>
      <xdr:rowOff>161925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" r="4037"/>
        <a:stretch/>
      </xdr:blipFill>
      <xdr:spPr bwMode="auto">
        <a:xfrm>
          <a:off x="10144125" y="5895975"/>
          <a:ext cx="3837577" cy="1162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47626</xdr:colOff>
      <xdr:row>34</xdr:row>
      <xdr:rowOff>38100</xdr:rowOff>
    </xdr:from>
    <xdr:to>
      <xdr:col>19</xdr:col>
      <xdr:colOff>809626</xdr:colOff>
      <xdr:row>38</xdr:row>
      <xdr:rowOff>195593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" r="3802"/>
        <a:stretch/>
      </xdr:blipFill>
      <xdr:spPr bwMode="auto">
        <a:xfrm>
          <a:off x="10172701" y="7429500"/>
          <a:ext cx="3810000" cy="114809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76200</xdr:colOff>
      <xdr:row>40</xdr:row>
      <xdr:rowOff>76200</xdr:rowOff>
    </xdr:from>
    <xdr:to>
      <xdr:col>20</xdr:col>
      <xdr:colOff>5493</xdr:colOff>
      <xdr:row>44</xdr:row>
      <xdr:rowOff>200025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5" r="3691"/>
        <a:stretch/>
      </xdr:blipFill>
      <xdr:spPr bwMode="auto">
        <a:xfrm>
          <a:off x="10201275" y="8953500"/>
          <a:ext cx="3796443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10217</xdr:colOff>
      <xdr:row>9</xdr:row>
      <xdr:rowOff>165941</xdr:rowOff>
    </xdr:from>
    <xdr:to>
      <xdr:col>19</xdr:col>
      <xdr:colOff>790574</xdr:colOff>
      <xdr:row>12</xdr:row>
      <xdr:rowOff>38101</xdr:rowOff>
    </xdr:to>
    <xdr:sp macro="" textlink="">
      <xdr:nvSpPr>
        <xdr:cNvPr id="51" name="Text Box 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10135292" y="2032841"/>
          <a:ext cx="3828357" cy="44366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Entrer H= la largeur du profilé pour coupe dans l'aile</a:t>
          </a:r>
        </a:p>
      </xdr:txBody>
    </xdr:sp>
    <xdr:clientData/>
  </xdr:twoCellAnchor>
  <xdr:twoCellAnchor editAs="oneCell">
    <xdr:from>
      <xdr:col>20</xdr:col>
      <xdr:colOff>352425</xdr:colOff>
      <xdr:row>12</xdr:row>
      <xdr:rowOff>114299</xdr:rowOff>
    </xdr:from>
    <xdr:to>
      <xdr:col>26</xdr:col>
      <xdr:colOff>343462</xdr:colOff>
      <xdr:row>20</xdr:row>
      <xdr:rowOff>47624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4650" y="2552699"/>
          <a:ext cx="3648637" cy="1419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371476</xdr:colOff>
      <xdr:row>27</xdr:row>
      <xdr:rowOff>200025</xdr:rowOff>
    </xdr:from>
    <xdr:to>
      <xdr:col>26</xdr:col>
      <xdr:colOff>352426</xdr:colOff>
      <xdr:row>33</xdr:row>
      <xdr:rowOff>129427</xdr:rowOff>
    </xdr:to>
    <xdr:pic>
      <xdr:nvPicPr>
        <xdr:cNvPr id="54" name="Imag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3701" y="5857875"/>
          <a:ext cx="3638550" cy="141530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371475</xdr:colOff>
      <xdr:row>21</xdr:row>
      <xdr:rowOff>123825</xdr:rowOff>
    </xdr:from>
    <xdr:to>
      <xdr:col>26</xdr:col>
      <xdr:colOff>75035</xdr:colOff>
      <xdr:row>27</xdr:row>
      <xdr:rowOff>66675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3700" y="4295775"/>
          <a:ext cx="3361160" cy="1428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381001</xdr:colOff>
      <xdr:row>41</xdr:row>
      <xdr:rowOff>9526</xdr:rowOff>
    </xdr:from>
    <xdr:to>
      <xdr:col>26</xdr:col>
      <xdr:colOff>200025</xdr:colOff>
      <xdr:row>46</xdr:row>
      <xdr:rowOff>7292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3226" y="9134476"/>
          <a:ext cx="3476624" cy="123601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381000</xdr:colOff>
      <xdr:row>33</xdr:row>
      <xdr:rowOff>228600</xdr:rowOff>
    </xdr:from>
    <xdr:to>
      <xdr:col>27</xdr:col>
      <xdr:colOff>361950</xdr:colOff>
      <xdr:row>40</xdr:row>
      <xdr:rowOff>105753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3225" y="7372350"/>
          <a:ext cx="4248150" cy="161070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35859</xdr:rowOff>
    </xdr:from>
    <xdr:to>
      <xdr:col>3</xdr:col>
      <xdr:colOff>829235</xdr:colOff>
      <xdr:row>1</xdr:row>
      <xdr:rowOff>223260</xdr:rowOff>
    </xdr:to>
    <xdr:pic>
      <xdr:nvPicPr>
        <xdr:cNvPr id="268267" name="Picture 12">
          <a:extLst>
            <a:ext uri="{FF2B5EF4-FFF2-40B4-BE49-F238E27FC236}">
              <a16:creationId xmlns:a16="http://schemas.microsoft.com/office/drawing/2014/main" id="{00000000-0008-0000-0200-0000EB1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35859"/>
          <a:ext cx="2274346" cy="456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413722</xdr:colOff>
      <xdr:row>12</xdr:row>
      <xdr:rowOff>182429</xdr:rowOff>
    </xdr:from>
    <xdr:to>
      <xdr:col>28</xdr:col>
      <xdr:colOff>360382</xdr:colOff>
      <xdr:row>20</xdr:row>
      <xdr:rowOff>106228</xdr:rowOff>
    </xdr:to>
    <xdr:pic>
      <xdr:nvPicPr>
        <xdr:cNvPr id="268268" name="Picture 79">
          <a:extLst>
            <a:ext uri="{FF2B5EF4-FFF2-40B4-BE49-F238E27FC236}">
              <a16:creationId xmlns:a16="http://schemas.microsoft.com/office/drawing/2014/main" id="{00000000-0008-0000-0200-0000EC1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5898" y="2636517"/>
          <a:ext cx="3577366" cy="1391770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112507</xdr:colOff>
      <xdr:row>12</xdr:row>
      <xdr:rowOff>164054</xdr:rowOff>
    </xdr:from>
    <xdr:to>
      <xdr:col>21</xdr:col>
      <xdr:colOff>611841</xdr:colOff>
      <xdr:row>20</xdr:row>
      <xdr:rowOff>125954</xdr:rowOff>
    </xdr:to>
    <xdr:pic>
      <xdr:nvPicPr>
        <xdr:cNvPr id="268269" name="Picture 81">
          <a:extLst>
            <a:ext uri="{FF2B5EF4-FFF2-40B4-BE49-F238E27FC236}">
              <a16:creationId xmlns:a16="http://schemas.microsoft.com/office/drawing/2014/main" id="{00000000-0008-0000-0200-0000ED1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1066" y="2618142"/>
          <a:ext cx="3524922" cy="1429871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414618</xdr:colOff>
      <xdr:row>5</xdr:row>
      <xdr:rowOff>212912</xdr:rowOff>
    </xdr:from>
    <xdr:to>
      <xdr:col>19</xdr:col>
      <xdr:colOff>408791</xdr:colOff>
      <xdr:row>9</xdr:row>
      <xdr:rowOff>4482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1228294" y="1154206"/>
          <a:ext cx="1204409" cy="587188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voir dossier pour le type de chanfrein</a:t>
          </a:r>
        </a:p>
      </xdr:txBody>
    </xdr:sp>
    <xdr:clientData/>
  </xdr:twoCellAnchor>
  <xdr:twoCellAnchor editAs="oneCell">
    <xdr:from>
      <xdr:col>16</xdr:col>
      <xdr:colOff>145677</xdr:colOff>
      <xdr:row>22</xdr:row>
      <xdr:rowOff>201706</xdr:rowOff>
    </xdr:from>
    <xdr:to>
      <xdr:col>21</xdr:col>
      <xdr:colOff>622826</xdr:colOff>
      <xdr:row>28</xdr:row>
      <xdr:rowOff>168088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4236" y="4616824"/>
          <a:ext cx="3502737" cy="1445558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156883</xdr:colOff>
      <xdr:row>29</xdr:row>
      <xdr:rowOff>134471</xdr:rowOff>
    </xdr:from>
    <xdr:to>
      <xdr:col>21</xdr:col>
      <xdr:colOff>441685</xdr:colOff>
      <xdr:row>35</xdr:row>
      <xdr:rowOff>168089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5442" y="6275295"/>
          <a:ext cx="3310390" cy="1512794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10</xdr:row>
      <xdr:rowOff>0</xdr:rowOff>
    </xdr:from>
    <xdr:to>
      <xdr:col>21</xdr:col>
      <xdr:colOff>802769</xdr:colOff>
      <xdr:row>12</xdr:row>
      <xdr:rowOff>62660</xdr:rowOff>
    </xdr:to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10208559" y="2073088"/>
          <a:ext cx="3828357" cy="44366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Entrer H= la largeur du profilé pour coupe dans l'aile</a:t>
          </a:r>
        </a:p>
      </xdr:txBody>
    </xdr:sp>
    <xdr:clientData/>
  </xdr:twoCellAnchor>
  <xdr:twoCellAnchor editAs="oneCell">
    <xdr:from>
      <xdr:col>22</xdr:col>
      <xdr:colOff>493057</xdr:colOff>
      <xdr:row>29</xdr:row>
      <xdr:rowOff>123264</xdr:rowOff>
    </xdr:from>
    <xdr:to>
      <xdr:col>28</xdr:col>
      <xdr:colOff>291680</xdr:colOff>
      <xdr:row>35</xdr:row>
      <xdr:rowOff>123264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5233" y="6264088"/>
          <a:ext cx="3429329" cy="1479176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493059</xdr:colOff>
      <xdr:row>22</xdr:row>
      <xdr:rowOff>201706</xdr:rowOff>
    </xdr:from>
    <xdr:to>
      <xdr:col>28</xdr:col>
      <xdr:colOff>468874</xdr:colOff>
      <xdr:row>28</xdr:row>
      <xdr:rowOff>156883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5235" y="4616824"/>
          <a:ext cx="3606521" cy="1434353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179294</xdr:colOff>
      <xdr:row>38</xdr:row>
      <xdr:rowOff>56030</xdr:rowOff>
    </xdr:from>
    <xdr:to>
      <xdr:col>21</xdr:col>
      <xdr:colOff>669297</xdr:colOff>
      <xdr:row>44</xdr:row>
      <xdr:rowOff>30998</xdr:rowOff>
    </xdr:to>
    <xdr:pic>
      <xdr:nvPicPr>
        <xdr:cNvPr id="11" name="Imag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0143"/>
        <a:stretch/>
      </xdr:blipFill>
      <xdr:spPr bwMode="auto">
        <a:xfrm>
          <a:off x="10387853" y="8415618"/>
          <a:ext cx="3515591" cy="1454145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0</xdr:rowOff>
    </xdr:from>
    <xdr:to>
      <xdr:col>4</xdr:col>
      <xdr:colOff>182880</xdr:colOff>
      <xdr:row>1</xdr:row>
      <xdr:rowOff>266700</xdr:rowOff>
    </xdr:to>
    <xdr:pic>
      <xdr:nvPicPr>
        <xdr:cNvPr id="269291" name="Picture 12">
          <a:extLst>
            <a:ext uri="{FF2B5EF4-FFF2-40B4-BE49-F238E27FC236}">
              <a16:creationId xmlns:a16="http://schemas.microsoft.com/office/drawing/2014/main" id="{00000000-0008-0000-0300-0000EB1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0"/>
          <a:ext cx="2562561" cy="535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123714</xdr:colOff>
      <xdr:row>21</xdr:row>
      <xdr:rowOff>217842</xdr:rowOff>
    </xdr:from>
    <xdr:to>
      <xdr:col>21</xdr:col>
      <xdr:colOff>714936</xdr:colOff>
      <xdr:row>26</xdr:row>
      <xdr:rowOff>216945</xdr:rowOff>
    </xdr:to>
    <xdr:pic>
      <xdr:nvPicPr>
        <xdr:cNvPr id="269292" name="Picture 62">
          <a:extLst>
            <a:ext uri="{FF2B5EF4-FFF2-40B4-BE49-F238E27FC236}">
              <a16:creationId xmlns:a16="http://schemas.microsoft.com/office/drawing/2014/main" id="{00000000-0008-0000-0300-0000EC1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0349" y="4350571"/>
          <a:ext cx="3728869" cy="1254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155987</xdr:colOff>
      <xdr:row>13</xdr:row>
      <xdr:rowOff>22860</xdr:rowOff>
    </xdr:from>
    <xdr:to>
      <xdr:col>21</xdr:col>
      <xdr:colOff>662045</xdr:colOff>
      <xdr:row>19</xdr:row>
      <xdr:rowOff>190052</xdr:rowOff>
    </xdr:to>
    <xdr:pic>
      <xdr:nvPicPr>
        <xdr:cNvPr id="269293" name="Picture 72">
          <a:extLst>
            <a:ext uri="{FF2B5EF4-FFF2-40B4-BE49-F238E27FC236}">
              <a16:creationId xmlns:a16="http://schemas.microsoft.com/office/drawing/2014/main" id="{00000000-0008-0000-0300-0000ED1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2622" y="2568836"/>
          <a:ext cx="3643705" cy="1251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257735</xdr:colOff>
      <xdr:row>6</xdr:row>
      <xdr:rowOff>56030</xdr:rowOff>
    </xdr:from>
    <xdr:to>
      <xdr:col>20</xdr:col>
      <xdr:colOff>251909</xdr:colOff>
      <xdr:row>9</xdr:row>
      <xdr:rowOff>71718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11676529" y="1221442"/>
          <a:ext cx="1204409" cy="587188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voir dossier pour le type de chanfrein</a:t>
          </a:r>
        </a:p>
      </xdr:txBody>
    </xdr:sp>
    <xdr:clientData/>
  </xdr:twoCellAnchor>
  <xdr:twoCellAnchor editAs="oneCell">
    <xdr:from>
      <xdr:col>22</xdr:col>
      <xdr:colOff>201706</xdr:colOff>
      <xdr:row>12</xdr:row>
      <xdr:rowOff>67235</xdr:rowOff>
    </xdr:from>
    <xdr:to>
      <xdr:col>28</xdr:col>
      <xdr:colOff>102761</xdr:colOff>
      <xdr:row>20</xdr:row>
      <xdr:rowOff>134470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3882" y="2476500"/>
          <a:ext cx="3531761" cy="1535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0</xdr:rowOff>
    </xdr:from>
    <xdr:to>
      <xdr:col>4</xdr:col>
      <xdr:colOff>182880</xdr:colOff>
      <xdr:row>0</xdr:row>
      <xdr:rowOff>518160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0"/>
          <a:ext cx="238887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10886</xdr:colOff>
      <xdr:row>1</xdr:row>
      <xdr:rowOff>95544</xdr:rowOff>
    </xdr:from>
    <xdr:to>
      <xdr:col>30</xdr:col>
      <xdr:colOff>131718</xdr:colOff>
      <xdr:row>7</xdr:row>
      <xdr:rowOff>2177</xdr:rowOff>
    </xdr:to>
    <xdr:pic>
      <xdr:nvPicPr>
        <xdr:cNvPr id="3" name="Picture 6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2836" y="628944"/>
          <a:ext cx="3168832" cy="1097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145676</xdr:colOff>
      <xdr:row>4</xdr:row>
      <xdr:rowOff>90896</xdr:rowOff>
    </xdr:from>
    <xdr:to>
      <xdr:col>5</xdr:col>
      <xdr:colOff>489120</xdr:colOff>
      <xdr:row>10</xdr:row>
      <xdr:rowOff>40822</xdr:rowOff>
    </xdr:to>
    <xdr:pic>
      <xdr:nvPicPr>
        <xdr:cNvPr id="4" name="Picture 7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243421"/>
          <a:ext cx="3181894" cy="1092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17033</xdr:colOff>
      <xdr:row>7</xdr:row>
      <xdr:rowOff>145677</xdr:rowOff>
    </xdr:from>
    <xdr:to>
      <xdr:col>15</xdr:col>
      <xdr:colOff>409419</xdr:colOff>
      <xdr:row>10</xdr:row>
      <xdr:rowOff>161365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6594886" y="1882589"/>
          <a:ext cx="2924915" cy="587188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DONNER LA HAUTEUR H EN COLONNE Q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10</xdr:col>
      <xdr:colOff>0</xdr:colOff>
      <xdr:row>22</xdr:row>
      <xdr:rowOff>0</xdr:rowOff>
    </xdr:to>
    <xdr:sp macro="" textlink="">
      <xdr:nvSpPr>
        <xdr:cNvPr id="568502" name="Line 5">
          <a:extLst>
            <a:ext uri="{FF2B5EF4-FFF2-40B4-BE49-F238E27FC236}">
              <a16:creationId xmlns:a16="http://schemas.microsoft.com/office/drawing/2014/main" id="{00000000-0008-0000-0500-0000B6AC0800}"/>
            </a:ext>
          </a:extLst>
        </xdr:cNvPr>
        <xdr:cNvSpPr>
          <a:spLocks noChangeShapeType="1"/>
        </xdr:cNvSpPr>
      </xdr:nvSpPr>
      <xdr:spPr bwMode="auto">
        <a:xfrm>
          <a:off x="449580" y="4427220"/>
          <a:ext cx="518160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7621</xdr:colOff>
      <xdr:row>0</xdr:row>
      <xdr:rowOff>22861</xdr:rowOff>
    </xdr:from>
    <xdr:to>
      <xdr:col>4</xdr:col>
      <xdr:colOff>504266</xdr:colOff>
      <xdr:row>1</xdr:row>
      <xdr:rowOff>484552</xdr:rowOff>
    </xdr:to>
    <xdr:pic>
      <xdr:nvPicPr>
        <xdr:cNvPr id="568503" name="Picture 6">
          <a:extLst>
            <a:ext uri="{FF2B5EF4-FFF2-40B4-BE49-F238E27FC236}">
              <a16:creationId xmlns:a16="http://schemas.microsoft.com/office/drawing/2014/main" id="{00000000-0008-0000-0500-0000B7AC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1" y="22861"/>
          <a:ext cx="2278380" cy="57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212914</xdr:colOff>
      <xdr:row>18</xdr:row>
      <xdr:rowOff>78441</xdr:rowOff>
    </xdr:from>
    <xdr:to>
      <xdr:col>11</xdr:col>
      <xdr:colOff>381002</xdr:colOff>
      <xdr:row>25</xdr:row>
      <xdr:rowOff>55905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590" y="4045323"/>
          <a:ext cx="750794" cy="862729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7620</xdr:rowOff>
    </xdr:from>
    <xdr:to>
      <xdr:col>2</xdr:col>
      <xdr:colOff>571500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7620"/>
          <a:ext cx="244602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512717</xdr:colOff>
      <xdr:row>0</xdr:row>
      <xdr:rowOff>112395</xdr:rowOff>
    </xdr:from>
    <xdr:to>
      <xdr:col>24</xdr:col>
      <xdr:colOff>766980</xdr:colOff>
      <xdr:row>4</xdr:row>
      <xdr:rowOff>185057</xdr:rowOff>
    </xdr:to>
    <xdr:sp macro="" textlink="">
      <xdr:nvSpPr>
        <xdr:cNvPr id="7" name="Text Box 2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13552442" y="112395"/>
          <a:ext cx="2530738" cy="1120412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BARRES POUR GALVANISATION A CHAUD DONC :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PAS DE MARQUAGE COULEUR SUR LES BARRES 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ENLEVER L'ETIQUETTE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UNIQUEMENT MARQUAGE A FRAPPE</a:t>
          </a:r>
        </a:p>
      </xdr:txBody>
    </xdr:sp>
    <xdr:clientData/>
  </xdr:twoCellAnchor>
  <xdr:twoCellAnchor>
    <xdr:from>
      <xdr:col>23</xdr:col>
      <xdr:colOff>397511</xdr:colOff>
      <xdr:row>11</xdr:row>
      <xdr:rowOff>200025</xdr:rowOff>
    </xdr:from>
    <xdr:to>
      <xdr:col>27</xdr:col>
      <xdr:colOff>135228</xdr:colOff>
      <xdr:row>13</xdr:row>
      <xdr:rowOff>98020</xdr:rowOff>
    </xdr:to>
    <xdr:sp macro="" textlink="">
      <xdr:nvSpPr>
        <xdr:cNvPr id="9" name="Text Box 17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14961236" y="2886075"/>
          <a:ext cx="2785717" cy="3932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COINS SUR LES TÊTES</a:t>
          </a:r>
        </a:p>
      </xdr:txBody>
    </xdr:sp>
    <xdr:clientData/>
  </xdr:twoCellAnchor>
  <xdr:twoCellAnchor>
    <xdr:from>
      <xdr:col>22</xdr:col>
      <xdr:colOff>0</xdr:colOff>
      <xdr:row>14</xdr:row>
      <xdr:rowOff>152401</xdr:rowOff>
    </xdr:from>
    <xdr:to>
      <xdr:col>25</xdr:col>
      <xdr:colOff>74303</xdr:colOff>
      <xdr:row>17</xdr:row>
      <xdr:rowOff>124240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13801725" y="3581401"/>
          <a:ext cx="2360303" cy="714789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MARQUAGE AU MARQUEUR APTE A LA GALVA</a:t>
          </a:r>
        </a:p>
      </xdr:txBody>
    </xdr:sp>
    <xdr:clientData/>
  </xdr:twoCellAnchor>
  <xdr:twoCellAnchor>
    <xdr:from>
      <xdr:col>24</xdr:col>
      <xdr:colOff>314325</xdr:colOff>
      <xdr:row>18</xdr:row>
      <xdr:rowOff>123825</xdr:rowOff>
    </xdr:from>
    <xdr:to>
      <xdr:col>28</xdr:col>
      <xdr:colOff>664216</xdr:colOff>
      <xdr:row>20</xdr:row>
      <xdr:rowOff>171916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15640050" y="4543425"/>
          <a:ext cx="3397891" cy="54339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FRAPPER LE ADI + N° DE LAM + LE REP</a:t>
          </a:r>
        </a:p>
      </xdr:txBody>
    </xdr:sp>
    <xdr:clientData/>
  </xdr:twoCellAnchor>
  <xdr:twoCellAnchor>
    <xdr:from>
      <xdr:col>16</xdr:col>
      <xdr:colOff>297229</xdr:colOff>
      <xdr:row>1</xdr:row>
      <xdr:rowOff>98180</xdr:rowOff>
    </xdr:from>
    <xdr:to>
      <xdr:col>19</xdr:col>
      <xdr:colOff>705060</xdr:colOff>
      <xdr:row>5</xdr:row>
      <xdr:rowOff>29989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10403254" y="212480"/>
          <a:ext cx="1750856" cy="112243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ORDRE DE PRIORITÉ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	T1</a:t>
          </a:r>
          <a:b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T2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T3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T4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7620</xdr:rowOff>
    </xdr:from>
    <xdr:to>
      <xdr:col>2</xdr:col>
      <xdr:colOff>571500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7620"/>
          <a:ext cx="244602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512717</xdr:colOff>
      <xdr:row>0</xdr:row>
      <xdr:rowOff>112395</xdr:rowOff>
    </xdr:from>
    <xdr:to>
      <xdr:col>24</xdr:col>
      <xdr:colOff>766980</xdr:colOff>
      <xdr:row>4</xdr:row>
      <xdr:rowOff>185057</xdr:rowOff>
    </xdr:to>
    <xdr:sp macro="" textlink="">
      <xdr:nvSpPr>
        <xdr:cNvPr id="3" name="Text Box 2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3552442" y="112395"/>
          <a:ext cx="2530738" cy="1120412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BARRES POUR GALVANISATION A CHAUD DONC :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PAS DE MARQUAGE COULEUR SUR LES BARRES 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ENLEVER L'ETIQUETTE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UNIQUEMENT MARQUAGE A FRAPPE</a:t>
          </a:r>
        </a:p>
      </xdr:txBody>
    </xdr:sp>
    <xdr:clientData/>
  </xdr:twoCellAnchor>
  <xdr:twoCellAnchor>
    <xdr:from>
      <xdr:col>23</xdr:col>
      <xdr:colOff>397511</xdr:colOff>
      <xdr:row>11</xdr:row>
      <xdr:rowOff>200025</xdr:rowOff>
    </xdr:from>
    <xdr:to>
      <xdr:col>27</xdr:col>
      <xdr:colOff>135228</xdr:colOff>
      <xdr:row>13</xdr:row>
      <xdr:rowOff>98020</xdr:rowOff>
    </xdr:to>
    <xdr:sp macro="" textlink="">
      <xdr:nvSpPr>
        <xdr:cNvPr id="4" name="Text Box 1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14961236" y="2886075"/>
          <a:ext cx="2785717" cy="3932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COINS SUR LES TÊTES</a:t>
          </a:r>
        </a:p>
      </xdr:txBody>
    </xdr:sp>
    <xdr:clientData/>
  </xdr:twoCellAnchor>
  <xdr:twoCellAnchor>
    <xdr:from>
      <xdr:col>22</xdr:col>
      <xdr:colOff>0</xdr:colOff>
      <xdr:row>14</xdr:row>
      <xdr:rowOff>152401</xdr:rowOff>
    </xdr:from>
    <xdr:to>
      <xdr:col>25</xdr:col>
      <xdr:colOff>74303</xdr:colOff>
      <xdr:row>17</xdr:row>
      <xdr:rowOff>124240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13801725" y="3581401"/>
          <a:ext cx="2360303" cy="714789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MARQUAGE AU MARQUEUR APTE A LA GALVA</a:t>
          </a:r>
        </a:p>
      </xdr:txBody>
    </xdr:sp>
    <xdr:clientData/>
  </xdr:twoCellAnchor>
  <xdr:twoCellAnchor>
    <xdr:from>
      <xdr:col>24</xdr:col>
      <xdr:colOff>314325</xdr:colOff>
      <xdr:row>18</xdr:row>
      <xdr:rowOff>123825</xdr:rowOff>
    </xdr:from>
    <xdr:to>
      <xdr:col>28</xdr:col>
      <xdr:colOff>664216</xdr:colOff>
      <xdr:row>20</xdr:row>
      <xdr:rowOff>171916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15640050" y="4543425"/>
          <a:ext cx="3397891" cy="54339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FRAPPER LE ADI + N° DE LAM + LE REP</a:t>
          </a:r>
        </a:p>
      </xdr:txBody>
    </xdr:sp>
    <xdr:clientData/>
  </xdr:twoCellAnchor>
  <xdr:twoCellAnchor>
    <xdr:from>
      <xdr:col>16</xdr:col>
      <xdr:colOff>297229</xdr:colOff>
      <xdr:row>1</xdr:row>
      <xdr:rowOff>98180</xdr:rowOff>
    </xdr:from>
    <xdr:to>
      <xdr:col>19</xdr:col>
      <xdr:colOff>705060</xdr:colOff>
      <xdr:row>5</xdr:row>
      <xdr:rowOff>29989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10403254" y="212480"/>
          <a:ext cx="1750856" cy="112243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ORDRE DE PRIORITÉ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	T1</a:t>
          </a:r>
          <a:b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T2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T3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T4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7620</xdr:rowOff>
    </xdr:from>
    <xdr:to>
      <xdr:col>2</xdr:col>
      <xdr:colOff>571500</xdr:colOff>
      <xdr:row>2</xdr:row>
      <xdr:rowOff>7620</xdr:rowOff>
    </xdr:to>
    <xdr:pic>
      <xdr:nvPicPr>
        <xdr:cNvPr id="741501" name="Picture 1">
          <a:extLst>
            <a:ext uri="{FF2B5EF4-FFF2-40B4-BE49-F238E27FC236}">
              <a16:creationId xmlns:a16="http://schemas.microsoft.com/office/drawing/2014/main" id="{00000000-0008-0000-0800-00007D50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7620"/>
          <a:ext cx="249936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396240</xdr:colOff>
      <xdr:row>22</xdr:row>
      <xdr:rowOff>137160</xdr:rowOff>
    </xdr:from>
    <xdr:to>
      <xdr:col>26</xdr:col>
      <xdr:colOff>754380</xdr:colOff>
      <xdr:row>23</xdr:row>
      <xdr:rowOff>236220</xdr:rowOff>
    </xdr:to>
    <xdr:pic>
      <xdr:nvPicPr>
        <xdr:cNvPr id="741502" name="Picture 17">
          <a:extLst>
            <a:ext uri="{FF2B5EF4-FFF2-40B4-BE49-F238E27FC236}">
              <a16:creationId xmlns:a16="http://schemas.microsoft.com/office/drawing/2014/main" id="{00000000-0008-0000-0800-00007E50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0" y="5638800"/>
          <a:ext cx="115062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426720</xdr:colOff>
      <xdr:row>20</xdr:row>
      <xdr:rowOff>68580</xdr:rowOff>
    </xdr:from>
    <xdr:to>
      <xdr:col>27</xdr:col>
      <xdr:colOff>0</xdr:colOff>
      <xdr:row>21</xdr:row>
      <xdr:rowOff>175260</xdr:rowOff>
    </xdr:to>
    <xdr:pic>
      <xdr:nvPicPr>
        <xdr:cNvPr id="741503" name="Picture 18">
          <a:extLst>
            <a:ext uri="{FF2B5EF4-FFF2-40B4-BE49-F238E27FC236}">
              <a16:creationId xmlns:a16="http://schemas.microsoft.com/office/drawing/2014/main" id="{00000000-0008-0000-0800-00007F50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3080" y="5067300"/>
          <a:ext cx="112776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350520</xdr:colOff>
      <xdr:row>8</xdr:row>
      <xdr:rowOff>15240</xdr:rowOff>
    </xdr:from>
    <xdr:to>
      <xdr:col>26</xdr:col>
      <xdr:colOff>760095</xdr:colOff>
      <xdr:row>9</xdr:row>
      <xdr:rowOff>144780</xdr:rowOff>
    </xdr:to>
    <xdr:pic>
      <xdr:nvPicPr>
        <xdr:cNvPr id="741504" name="Picture 19">
          <a:extLst>
            <a:ext uri="{FF2B5EF4-FFF2-40B4-BE49-F238E27FC236}">
              <a16:creationId xmlns:a16="http://schemas.microsoft.com/office/drawing/2014/main" id="{00000000-0008-0000-0800-00008050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46880" y="1996440"/>
          <a:ext cx="121158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388620</xdr:colOff>
      <xdr:row>5</xdr:row>
      <xdr:rowOff>144780</xdr:rowOff>
    </xdr:from>
    <xdr:to>
      <xdr:col>26</xdr:col>
      <xdr:colOff>754380</xdr:colOff>
      <xdr:row>7</xdr:row>
      <xdr:rowOff>76200</xdr:rowOff>
    </xdr:to>
    <xdr:pic>
      <xdr:nvPicPr>
        <xdr:cNvPr id="741505" name="Picture 20">
          <a:extLst>
            <a:ext uri="{FF2B5EF4-FFF2-40B4-BE49-F238E27FC236}">
              <a16:creationId xmlns:a16="http://schemas.microsoft.com/office/drawing/2014/main" id="{00000000-0008-0000-0800-00008150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4980" y="1470660"/>
          <a:ext cx="11582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512717</xdr:colOff>
      <xdr:row>0</xdr:row>
      <xdr:rowOff>112395</xdr:rowOff>
    </xdr:from>
    <xdr:to>
      <xdr:col>24</xdr:col>
      <xdr:colOff>766980</xdr:colOff>
      <xdr:row>4</xdr:row>
      <xdr:rowOff>185057</xdr:rowOff>
    </xdr:to>
    <xdr:sp macro="" textlink="">
      <xdr:nvSpPr>
        <xdr:cNvPr id="14357" name="Text Box 21">
          <a:extLst>
            <a:ext uri="{FF2B5EF4-FFF2-40B4-BE49-F238E27FC236}">
              <a16:creationId xmlns:a16="http://schemas.microsoft.com/office/drawing/2014/main" id="{00000000-0008-0000-0800-000015380000}"/>
            </a:ext>
          </a:extLst>
        </xdr:cNvPr>
        <xdr:cNvSpPr txBox="1">
          <a:spLocks noChangeArrowheads="1"/>
        </xdr:cNvSpPr>
      </xdr:nvSpPr>
      <xdr:spPr bwMode="auto">
        <a:xfrm>
          <a:off x="13978346" y="112395"/>
          <a:ext cx="2638234" cy="1139462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BARRES POUR GALVANISATION A CHAUD DONC :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PAS DE MARQUAGE COULEUR SUR LES BARRES 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ENLEVER L'ETIQUETTE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UNIQUEMENT MARQUAGE A FRAPPE</a:t>
          </a:r>
        </a:p>
      </xdr:txBody>
    </xdr:sp>
    <xdr:clientData/>
  </xdr:twoCellAnchor>
  <xdr:twoCellAnchor>
    <xdr:from>
      <xdr:col>22</xdr:col>
      <xdr:colOff>0</xdr:colOff>
      <xdr:row>14</xdr:row>
      <xdr:rowOff>152401</xdr:rowOff>
    </xdr:from>
    <xdr:to>
      <xdr:col>25</xdr:col>
      <xdr:colOff>74303</xdr:colOff>
      <xdr:row>19</xdr:row>
      <xdr:rowOff>38100</xdr:rowOff>
    </xdr:to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13801725" y="3581401"/>
          <a:ext cx="2360303" cy="1123949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MARQUAGE AU MARQUEUR APTE A LA GALVA (edding 8750 ou craie grasse apte à la galva (voir réserve au magasin)</a:t>
          </a:r>
        </a:p>
      </xdr:txBody>
    </xdr:sp>
    <xdr:clientData/>
  </xdr:twoCellAnchor>
  <xdr:twoCellAnchor>
    <xdr:from>
      <xdr:col>16</xdr:col>
      <xdr:colOff>3810</xdr:colOff>
      <xdr:row>0</xdr:row>
      <xdr:rowOff>88900</xdr:rowOff>
    </xdr:from>
    <xdr:to>
      <xdr:col>21</xdr:col>
      <xdr:colOff>335562</xdr:colOff>
      <xdr:row>1</xdr:row>
      <xdr:rowOff>507837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10388600" y="88900"/>
          <a:ext cx="3589957" cy="5576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COMMANDE ALLEMANDE : FRAPPER LE ADI + N° DE LAM + COULEE + LE REP + MATIERE</a:t>
          </a:r>
        </a:p>
      </xdr:txBody>
    </xdr:sp>
    <xdr:clientData/>
  </xdr:twoCellAnchor>
  <xdr:twoCellAnchor>
    <xdr:from>
      <xdr:col>15</xdr:col>
      <xdr:colOff>78154</xdr:colOff>
      <xdr:row>2</xdr:row>
      <xdr:rowOff>117230</xdr:rowOff>
    </xdr:from>
    <xdr:to>
      <xdr:col>19</xdr:col>
      <xdr:colOff>190710</xdr:colOff>
      <xdr:row>7</xdr:row>
      <xdr:rowOff>115714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10072077" y="771768"/>
          <a:ext cx="2026285" cy="115125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ORDRE DE PRIORITÉ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	T1</a:t>
          </a:r>
          <a:b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T2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T3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T4</a:t>
          </a:r>
        </a:p>
      </xdr:txBody>
    </xdr:sp>
    <xdr:clientData/>
  </xdr:twoCellAnchor>
  <xdr:twoCellAnchor>
    <xdr:from>
      <xdr:col>15</xdr:col>
      <xdr:colOff>293915</xdr:colOff>
      <xdr:row>3</xdr:row>
      <xdr:rowOff>87087</xdr:rowOff>
    </xdr:from>
    <xdr:to>
      <xdr:col>20</xdr:col>
      <xdr:colOff>771043</xdr:colOff>
      <xdr:row>5</xdr:row>
      <xdr:rowOff>169115</xdr:rowOff>
    </xdr:to>
    <xdr:sp macro="" textlink="">
      <xdr:nvSpPr>
        <xdr:cNvPr id="15" name="Text Box 22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10417629" y="947058"/>
          <a:ext cx="3024385" cy="550114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COMMANDE DB : MEULER LES TÊTES 2mm</a:t>
          </a:r>
        </a:p>
      </xdr:txBody>
    </xdr:sp>
    <xdr:clientData/>
  </xdr:twoCellAnchor>
  <xdr:twoCellAnchor>
    <xdr:from>
      <xdr:col>15</xdr:col>
      <xdr:colOff>293914</xdr:colOff>
      <xdr:row>17</xdr:row>
      <xdr:rowOff>43543</xdr:rowOff>
    </xdr:from>
    <xdr:to>
      <xdr:col>20</xdr:col>
      <xdr:colOff>634637</xdr:colOff>
      <xdr:row>20</xdr:row>
      <xdr:rowOff>39189</xdr:rowOff>
    </xdr:to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10417628" y="4278086"/>
          <a:ext cx="2887980" cy="7467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PAS DE POINTEAUX DANS LES AILES POUR LES COMMANDES DB</a:t>
          </a:r>
        </a:p>
      </xdr:txBody>
    </xdr:sp>
    <xdr:clientData/>
  </xdr:twoCellAnchor>
  <xdr:twoCellAnchor>
    <xdr:from>
      <xdr:col>4</xdr:col>
      <xdr:colOff>304801</xdr:colOff>
      <xdr:row>0</xdr:row>
      <xdr:rowOff>106681</xdr:rowOff>
    </xdr:from>
    <xdr:to>
      <xdr:col>14</xdr:col>
      <xdr:colOff>152401</xdr:colOff>
      <xdr:row>1</xdr:row>
      <xdr:rowOff>426721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3444241" y="106681"/>
          <a:ext cx="6080760" cy="4419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FRAPPER LE ADI + N° DE LAM + LE REP + TRONCON </a:t>
          </a:r>
          <a:endParaRPr lang="fr-LU" sz="1200" b="1" i="0" u="none" strike="noStrike" baseline="0">
            <a:solidFill>
              <a:srgbClr val="0000FF"/>
            </a:solidFill>
            <a:latin typeface="Arial"/>
            <a:ea typeface="+mn-ea"/>
            <a:cs typeface="Arial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7620</xdr:rowOff>
    </xdr:from>
    <xdr:to>
      <xdr:col>2</xdr:col>
      <xdr:colOff>571500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7620"/>
          <a:ext cx="249936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396240</xdr:colOff>
      <xdr:row>22</xdr:row>
      <xdr:rowOff>137160</xdr:rowOff>
    </xdr:from>
    <xdr:to>
      <xdr:col>26</xdr:col>
      <xdr:colOff>754381</xdr:colOff>
      <xdr:row>23</xdr:row>
      <xdr:rowOff>236220</xdr:rowOff>
    </xdr:to>
    <xdr:pic>
      <xdr:nvPicPr>
        <xdr:cNvPr id="3" name="Picture 1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0" y="5638800"/>
          <a:ext cx="115062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426720</xdr:colOff>
      <xdr:row>20</xdr:row>
      <xdr:rowOff>68580</xdr:rowOff>
    </xdr:from>
    <xdr:to>
      <xdr:col>27</xdr:col>
      <xdr:colOff>0</xdr:colOff>
      <xdr:row>21</xdr:row>
      <xdr:rowOff>175260</xdr:rowOff>
    </xdr:to>
    <xdr:pic>
      <xdr:nvPicPr>
        <xdr:cNvPr id="4" name="Picture 1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3080" y="5067300"/>
          <a:ext cx="115824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350520</xdr:colOff>
      <xdr:row>8</xdr:row>
      <xdr:rowOff>15240</xdr:rowOff>
    </xdr:from>
    <xdr:to>
      <xdr:col>26</xdr:col>
      <xdr:colOff>760096</xdr:colOff>
      <xdr:row>9</xdr:row>
      <xdr:rowOff>144780</xdr:rowOff>
    </xdr:to>
    <xdr:pic>
      <xdr:nvPicPr>
        <xdr:cNvPr id="5" name="Picture 1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46880" y="1996440"/>
          <a:ext cx="120205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388620</xdr:colOff>
      <xdr:row>5</xdr:row>
      <xdr:rowOff>144780</xdr:rowOff>
    </xdr:from>
    <xdr:to>
      <xdr:col>26</xdr:col>
      <xdr:colOff>754381</xdr:colOff>
      <xdr:row>7</xdr:row>
      <xdr:rowOff>76200</xdr:rowOff>
    </xdr:to>
    <xdr:pic>
      <xdr:nvPicPr>
        <xdr:cNvPr id="6" name="Picture 2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4980" y="1470660"/>
          <a:ext cx="11582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512717</xdr:colOff>
      <xdr:row>0</xdr:row>
      <xdr:rowOff>112395</xdr:rowOff>
    </xdr:from>
    <xdr:to>
      <xdr:col>24</xdr:col>
      <xdr:colOff>766980</xdr:colOff>
      <xdr:row>4</xdr:row>
      <xdr:rowOff>185057</xdr:rowOff>
    </xdr:to>
    <xdr:sp macro="" textlink="">
      <xdr:nvSpPr>
        <xdr:cNvPr id="7" name="Text Box 2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3939157" y="112395"/>
          <a:ext cx="2631703" cy="1139462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BARRES POUR GALVANISATION A CHAUD DONC :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PAS DE MARQUAGE COULEUR SUR LES BARRES 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ENLEVER L'ETIQUETTE</a:t>
          </a:r>
        </a:p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UNIQUEMENT MARQUAGE A FRAPPE</a:t>
          </a:r>
        </a:p>
      </xdr:txBody>
    </xdr:sp>
    <xdr:clientData/>
  </xdr:twoCellAnchor>
  <xdr:twoCellAnchor>
    <xdr:from>
      <xdr:col>18</xdr:col>
      <xdr:colOff>12700</xdr:colOff>
      <xdr:row>28</xdr:row>
      <xdr:rowOff>22226</xdr:rowOff>
    </xdr:from>
    <xdr:to>
      <xdr:col>24</xdr:col>
      <xdr:colOff>559479</xdr:colOff>
      <xdr:row>31</xdr:row>
      <xdr:rowOff>135732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1282680" y="7032626"/>
          <a:ext cx="5080679" cy="867886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VERIFIER  SI LES POUTRES VIENNENT DE BELVAL . DANS CE CAS, FRAPPER LE NUMERO DE COULÉE</a:t>
          </a:r>
        </a:p>
      </xdr:txBody>
    </xdr:sp>
    <xdr:clientData/>
  </xdr:twoCellAnchor>
  <xdr:twoCellAnchor>
    <xdr:from>
      <xdr:col>4</xdr:col>
      <xdr:colOff>654687</xdr:colOff>
      <xdr:row>0</xdr:row>
      <xdr:rowOff>38100</xdr:rowOff>
    </xdr:from>
    <xdr:to>
      <xdr:col>9</xdr:col>
      <xdr:colOff>66676</xdr:colOff>
      <xdr:row>1</xdr:row>
      <xdr:rowOff>476250</xdr:rowOff>
    </xdr:to>
    <xdr:sp macro="" textlink="">
      <xdr:nvSpPr>
        <xdr:cNvPr id="9" name="Text Box 17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4283712" y="38100"/>
          <a:ext cx="1783714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COINS SUR LES TÊTES</a:t>
          </a:r>
        </a:p>
      </xdr:txBody>
    </xdr:sp>
    <xdr:clientData/>
  </xdr:twoCellAnchor>
  <xdr:twoCellAnchor>
    <xdr:from>
      <xdr:col>22</xdr:col>
      <xdr:colOff>0</xdr:colOff>
      <xdr:row>14</xdr:row>
      <xdr:rowOff>152401</xdr:rowOff>
    </xdr:from>
    <xdr:to>
      <xdr:col>25</xdr:col>
      <xdr:colOff>74303</xdr:colOff>
      <xdr:row>17</xdr:row>
      <xdr:rowOff>124240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4218920" y="3642361"/>
          <a:ext cx="2451743" cy="726219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MARQUAGE AU MARQUEUR APTE A LA GALVA</a:t>
          </a:r>
        </a:p>
      </xdr:txBody>
    </xdr:sp>
    <xdr:clientData/>
  </xdr:twoCellAnchor>
  <xdr:twoCellAnchor>
    <xdr:from>
      <xdr:col>16</xdr:col>
      <xdr:colOff>3810</xdr:colOff>
      <xdr:row>0</xdr:row>
      <xdr:rowOff>88900</xdr:rowOff>
    </xdr:from>
    <xdr:to>
      <xdr:col>21</xdr:col>
      <xdr:colOff>335562</xdr:colOff>
      <xdr:row>1</xdr:row>
      <xdr:rowOff>507837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0397490" y="88900"/>
          <a:ext cx="3364512" cy="5408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COMMANDE ALLEMANDE : FRAPPER LE ADI + N° DE LAM + COULEE + LE REP + MATIERE</a:t>
          </a:r>
        </a:p>
      </xdr:txBody>
    </xdr:sp>
    <xdr:clientData/>
  </xdr:twoCellAnchor>
  <xdr:twoCellAnchor>
    <xdr:from>
      <xdr:col>15</xdr:col>
      <xdr:colOff>78154</xdr:colOff>
      <xdr:row>2</xdr:row>
      <xdr:rowOff>117230</xdr:rowOff>
    </xdr:from>
    <xdr:to>
      <xdr:col>19</xdr:col>
      <xdr:colOff>190710</xdr:colOff>
      <xdr:row>7</xdr:row>
      <xdr:rowOff>115714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0167034" y="772550"/>
          <a:ext cx="1804196" cy="11491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ORDRE DE PRIORITÉ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	T1</a:t>
          </a:r>
          <a:b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T2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T3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	T4</a:t>
          </a:r>
        </a:p>
      </xdr:txBody>
    </xdr:sp>
    <xdr:clientData/>
  </xdr:twoCellAnchor>
  <xdr:twoCellAnchor>
    <xdr:from>
      <xdr:col>15</xdr:col>
      <xdr:colOff>293915</xdr:colOff>
      <xdr:row>3</xdr:row>
      <xdr:rowOff>87087</xdr:rowOff>
    </xdr:from>
    <xdr:to>
      <xdr:col>20</xdr:col>
      <xdr:colOff>771043</xdr:colOff>
      <xdr:row>5</xdr:row>
      <xdr:rowOff>169115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0382795" y="948147"/>
          <a:ext cx="3022208" cy="546848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COMMANDE DB : MEULER LES TÊTES 2mm</a:t>
          </a:r>
        </a:p>
      </xdr:txBody>
    </xdr:sp>
    <xdr:clientData/>
  </xdr:twoCellAnchor>
  <xdr:twoCellAnchor>
    <xdr:from>
      <xdr:col>15</xdr:col>
      <xdr:colOff>293914</xdr:colOff>
      <xdr:row>17</xdr:row>
      <xdr:rowOff>43543</xdr:rowOff>
    </xdr:from>
    <xdr:to>
      <xdr:col>20</xdr:col>
      <xdr:colOff>634637</xdr:colOff>
      <xdr:row>20</xdr:row>
      <xdr:rowOff>39189</xdr:rowOff>
    </xdr:to>
    <xdr:sp macro="" textlink="">
      <xdr:nvSpPr>
        <xdr:cNvPr id="14" name="Text Box 7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0382794" y="4287883"/>
          <a:ext cx="2885803" cy="75002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PAS DE POINTEAUX DANS LES AILES POUR LES COMMANDES DB</a:t>
          </a:r>
        </a:p>
      </xdr:txBody>
    </xdr:sp>
    <xdr:clientData/>
  </xdr:twoCellAnchor>
  <xdr:twoCellAnchor>
    <xdr:from>
      <xdr:col>3</xdr:col>
      <xdr:colOff>56029</xdr:colOff>
      <xdr:row>0</xdr:row>
      <xdr:rowOff>42134</xdr:rowOff>
    </xdr:from>
    <xdr:to>
      <xdr:col>4</xdr:col>
      <xdr:colOff>593911</xdr:colOff>
      <xdr:row>1</xdr:row>
      <xdr:rowOff>470199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2857500" y="42134"/>
          <a:ext cx="1378323" cy="540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FRAPPER LE ADI + N° DE LAM </a:t>
          </a:r>
          <a:endParaRPr lang="fr-LU" sz="1200" b="1" i="0" u="none" strike="noStrike" baseline="0">
            <a:solidFill>
              <a:srgbClr val="0000FF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2</xdr:col>
      <xdr:colOff>22411</xdr:colOff>
      <xdr:row>19</xdr:row>
      <xdr:rowOff>67235</xdr:rowOff>
    </xdr:from>
    <xdr:to>
      <xdr:col>8</xdr:col>
      <xdr:colOff>347381</xdr:colOff>
      <xdr:row>21</xdr:row>
      <xdr:rowOff>201705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2229970" y="4728882"/>
          <a:ext cx="3541058" cy="62752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MESURER LA HAUTEUR DES 2 TÊTES ET LE RAPPORTER SUR LA FICHE DE CONTRÔLE</a:t>
          </a:r>
        </a:p>
      </xdr:txBody>
    </xdr:sp>
    <xdr:clientData/>
  </xdr:twoCellAnchor>
  <xdr:twoCellAnchor editAs="oneCell">
    <xdr:from>
      <xdr:col>9</xdr:col>
      <xdr:colOff>134471</xdr:colOff>
      <xdr:row>18</xdr:row>
      <xdr:rowOff>134470</xdr:rowOff>
    </xdr:from>
    <xdr:to>
      <xdr:col>10</xdr:col>
      <xdr:colOff>336177</xdr:colOff>
      <xdr:row>23</xdr:row>
      <xdr:rowOff>137972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0824" y="4549588"/>
          <a:ext cx="1075765" cy="1236149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228600</xdr:colOff>
      <xdr:row>19</xdr:row>
      <xdr:rowOff>85725</xdr:rowOff>
    </xdr:from>
    <xdr:to>
      <xdr:col>25</xdr:col>
      <xdr:colOff>200025</xdr:colOff>
      <xdr:row>21</xdr:row>
      <xdr:rowOff>142875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4049375" y="4752975"/>
          <a:ext cx="22860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Note : la chûte du HLB servira à faire 2 Fer-T de 7400mm</a:t>
          </a:r>
        </a:p>
      </xdr:txBody>
    </xdr:sp>
    <xdr:clientData/>
  </xdr:twoCellAnchor>
  <xdr:twoCellAnchor>
    <xdr:from>
      <xdr:col>9</xdr:col>
      <xdr:colOff>504825</xdr:colOff>
      <xdr:row>0</xdr:row>
      <xdr:rowOff>57150</xdr:rowOff>
    </xdr:from>
    <xdr:to>
      <xdr:col>13</xdr:col>
      <xdr:colOff>563632</xdr:colOff>
      <xdr:row>4</xdr:row>
      <xdr:rowOff>193812</xdr:rowOff>
    </xdr:to>
    <xdr:sp macro="" textlink="">
      <xdr:nvSpPr>
        <xdr:cNvPr id="19" name="Text Box 17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6505575" y="57150"/>
          <a:ext cx="2592457" cy="118441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marL="0" indent="0"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Nota : la chûte du HLB (15800-5300=10500) servira à faire 2 Fer-T Cintrés de 7400mm (commande 1100633642 pos110)</a:t>
          </a:r>
        </a:p>
      </xdr:txBody>
    </xdr:sp>
    <xdr:clientData/>
  </xdr:twoCellAnchor>
  <xdr:twoCellAnchor>
    <xdr:from>
      <xdr:col>2</xdr:col>
      <xdr:colOff>38100</xdr:colOff>
      <xdr:row>22</xdr:row>
      <xdr:rowOff>85725</xdr:rowOff>
    </xdr:from>
    <xdr:to>
      <xdr:col>8</xdr:col>
      <xdr:colOff>396737</xdr:colOff>
      <xdr:row>23</xdr:row>
      <xdr:rowOff>108917</xdr:rowOff>
    </xdr:to>
    <xdr:sp macro="" textlink="">
      <xdr:nvSpPr>
        <xdr:cNvPr id="20" name="Text Box 4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2238375" y="5495925"/>
          <a:ext cx="3578087" cy="27084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COLLER UNE ÉTIQUETTE A CHAQUE BARRE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7620</xdr:rowOff>
    </xdr:from>
    <xdr:to>
      <xdr:col>2</xdr:col>
      <xdr:colOff>571500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7620"/>
          <a:ext cx="244602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31750</xdr:colOff>
      <xdr:row>2</xdr:row>
      <xdr:rowOff>12701</xdr:rowOff>
    </xdr:from>
    <xdr:to>
      <xdr:col>23</xdr:col>
      <xdr:colOff>502329</xdr:colOff>
      <xdr:row>5</xdr:row>
      <xdr:rowOff>211932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10137775" y="660401"/>
          <a:ext cx="4956854" cy="856456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VERIFIER  SI LES POUTRES VIENNENT DE BELVAL . DANS CE CAS, FRAPPER LE NUMERO DE COULÉE</a:t>
          </a:r>
        </a:p>
      </xdr:txBody>
    </xdr:sp>
    <xdr:clientData/>
  </xdr:twoCellAnchor>
  <xdr:twoCellAnchor>
    <xdr:from>
      <xdr:col>9</xdr:col>
      <xdr:colOff>378461</xdr:colOff>
      <xdr:row>1</xdr:row>
      <xdr:rowOff>228600</xdr:rowOff>
    </xdr:from>
    <xdr:to>
      <xdr:col>14</xdr:col>
      <xdr:colOff>49503</xdr:colOff>
      <xdr:row>2</xdr:row>
      <xdr:rowOff>88495</xdr:rowOff>
    </xdr:to>
    <xdr:sp macro="" textlink="">
      <xdr:nvSpPr>
        <xdr:cNvPr id="9" name="Text Box 17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6379211" y="342900"/>
          <a:ext cx="2785717" cy="3932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COINS SUR LES TÊTES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257175</xdr:colOff>
      <xdr:row>49</xdr:row>
      <xdr:rowOff>38100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1175" cy="797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238125</xdr:colOff>
      <xdr:row>0</xdr:row>
      <xdr:rowOff>0</xdr:rowOff>
    </xdr:from>
    <xdr:to>
      <xdr:col>14</xdr:col>
      <xdr:colOff>457200</xdr:colOff>
      <xdr:row>48</xdr:row>
      <xdr:rowOff>85725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0"/>
          <a:ext cx="5553075" cy="785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76200</xdr:colOff>
      <xdr:row>0</xdr:row>
      <xdr:rowOff>142875</xdr:rowOff>
    </xdr:from>
    <xdr:to>
      <xdr:col>23</xdr:col>
      <xdr:colOff>678698</xdr:colOff>
      <xdr:row>31</xdr:row>
      <xdr:rowOff>57149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06200" y="142875"/>
          <a:ext cx="6698498" cy="49339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180975</xdr:colOff>
      <xdr:row>15</xdr:row>
      <xdr:rowOff>58392</xdr:rowOff>
    </xdr:from>
    <xdr:to>
      <xdr:col>31</xdr:col>
      <xdr:colOff>95250</xdr:colOff>
      <xdr:row>16</xdr:row>
      <xdr:rowOff>97321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16078200" y="3896967"/>
          <a:ext cx="2962275" cy="26752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COLLER UNE ÉTIQUETTE A CHAQUE BARRE</a:t>
          </a:r>
        </a:p>
      </xdr:txBody>
    </xdr:sp>
    <xdr:clientData/>
  </xdr:twoCellAnchor>
  <xdr:twoCellAnchor>
    <xdr:from>
      <xdr:col>24</xdr:col>
      <xdr:colOff>305795</xdr:colOff>
      <xdr:row>20</xdr:row>
      <xdr:rowOff>53091</xdr:rowOff>
    </xdr:from>
    <xdr:to>
      <xdr:col>29</xdr:col>
      <xdr:colOff>149087</xdr:colOff>
      <xdr:row>25</xdr:row>
      <xdr:rowOff>82826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/>
      </xdr:nvSpPr>
      <xdr:spPr>
        <a:xfrm>
          <a:off x="13914121" y="5072352"/>
          <a:ext cx="3653292" cy="11893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2000" b="1"/>
            <a:t>ATTENTE 	</a:t>
          </a:r>
        </a:p>
      </xdr:txBody>
    </xdr:sp>
    <xdr:clientData/>
  </xdr:twoCellAnchor>
  <xdr:twoCellAnchor>
    <xdr:from>
      <xdr:col>28</xdr:col>
      <xdr:colOff>76200</xdr:colOff>
      <xdr:row>17</xdr:row>
      <xdr:rowOff>131445</xdr:rowOff>
    </xdr:from>
    <xdr:to>
      <xdr:col>36</xdr:col>
      <xdr:colOff>295275</xdr:colOff>
      <xdr:row>18</xdr:row>
      <xdr:rowOff>0</xdr:rowOff>
    </xdr:to>
    <xdr:sp macro="" textlink="">
      <xdr:nvSpPr>
        <xdr:cNvPr id="7" name="ZoneText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13411200" y="4467225"/>
          <a:ext cx="6894195" cy="73914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2000" b="1">
              <a:solidFill>
                <a:sysClr val="windowText" lastClr="000000"/>
              </a:solidFill>
            </a:rPr>
            <a:t>COMMANDE APTE A LA GALVA, DONNER LE DESCRIPTIF A</a:t>
          </a:r>
          <a:r>
            <a:rPr lang="en-US" sz="2000" b="1" baseline="0">
              <a:solidFill>
                <a:sysClr val="windowText" lastClr="000000"/>
              </a:solidFill>
            </a:rPr>
            <a:t> L'ATELIER (cliquer sur ce cadre) </a:t>
          </a:r>
          <a:endParaRPr lang="en-US" sz="2000" b="1">
            <a:solidFill>
              <a:sysClr val="windowText" lastClr="000000"/>
            </a:solidFill>
          </a:endParaRPr>
        </a:p>
        <a:p>
          <a:pPr algn="ctr"/>
          <a:r>
            <a:rPr lang="en-US" sz="2000" b="1">
              <a:solidFill>
                <a:sysClr val="windowText" lastClr="000000"/>
              </a:solidFill>
            </a:rPr>
            <a:t>- </a:t>
          </a:r>
        </a:p>
      </xdr:txBody>
    </xdr:sp>
    <xdr:clientData/>
  </xdr:twoCellAnchor>
  <xdr:twoCellAnchor>
    <xdr:from>
      <xdr:col>27</xdr:col>
      <xdr:colOff>182880</xdr:colOff>
      <xdr:row>4</xdr:row>
      <xdr:rowOff>224790</xdr:rowOff>
    </xdr:from>
    <xdr:to>
      <xdr:col>30</xdr:col>
      <xdr:colOff>708718</xdr:colOff>
      <xdr:row>6</xdr:row>
      <xdr:rowOff>100965</xdr:rowOff>
    </xdr:to>
    <xdr:sp macro="" textlink="">
      <xdr:nvSpPr>
        <xdr:cNvPr id="8" name="Text Box 166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18080355" y="1272540"/>
          <a:ext cx="2811838" cy="5048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POUR LES COMMANDES DB, DEMANDER LA VALIDATION (EN VERT) DES PLANS (GRÜNEINTRAGUNG)</a:t>
          </a:r>
        </a:p>
      </xdr:txBody>
    </xdr:sp>
    <xdr:clientData/>
  </xdr:twoCellAnchor>
  <xdr:twoCellAnchor>
    <xdr:from>
      <xdr:col>27</xdr:col>
      <xdr:colOff>114300</xdr:colOff>
      <xdr:row>12</xdr:row>
      <xdr:rowOff>76200</xdr:rowOff>
    </xdr:from>
    <xdr:to>
      <xdr:col>30</xdr:col>
      <xdr:colOff>238125</xdr:colOff>
      <xdr:row>14</xdr:row>
      <xdr:rowOff>190500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18011775" y="3228975"/>
          <a:ext cx="2409825" cy="5715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au sens de programmation si presse 3</a:t>
          </a:r>
        </a:p>
      </xdr:txBody>
    </xdr:sp>
    <xdr:clientData/>
  </xdr:twoCellAnchor>
  <xdr:twoCellAnchor>
    <xdr:from>
      <xdr:col>25</xdr:col>
      <xdr:colOff>0</xdr:colOff>
      <xdr:row>1</xdr:row>
      <xdr:rowOff>85725</xdr:rowOff>
    </xdr:from>
    <xdr:to>
      <xdr:col>26</xdr:col>
      <xdr:colOff>638175</xdr:colOff>
      <xdr:row>1</xdr:row>
      <xdr:rowOff>361950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16373475" y="200025"/>
          <a:ext cx="1400175" cy="27622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APS MAXI 40m</a:t>
          </a: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	</a:t>
          </a:r>
        </a:p>
      </xdr:txBody>
    </xdr:sp>
    <xdr:clientData/>
  </xdr:twoCellAnchor>
  <xdr:twoCellAnchor editAs="oneCell">
    <xdr:from>
      <xdr:col>29</xdr:col>
      <xdr:colOff>228600</xdr:colOff>
      <xdr:row>18</xdr:row>
      <xdr:rowOff>0</xdr:rowOff>
    </xdr:from>
    <xdr:to>
      <xdr:col>42</xdr:col>
      <xdr:colOff>351129</xdr:colOff>
      <xdr:row>40</xdr:row>
      <xdr:rowOff>113711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831175" y="6877050"/>
          <a:ext cx="10361905" cy="4714286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>
    <xdr:from>
      <xdr:col>27</xdr:col>
      <xdr:colOff>518160</xdr:colOff>
      <xdr:row>2</xdr:row>
      <xdr:rowOff>38100</xdr:rowOff>
    </xdr:from>
    <xdr:to>
      <xdr:col>31</xdr:col>
      <xdr:colOff>54794</xdr:colOff>
      <xdr:row>4</xdr:row>
      <xdr:rowOff>234315</xdr:rowOff>
    </xdr:to>
    <xdr:sp macro="" textlink="">
      <xdr:nvSpPr>
        <xdr:cNvPr id="16" name="Text Box 4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>
          <a:spLocks noChangeArrowheads="1"/>
        </xdr:cNvSpPr>
      </xdr:nvSpPr>
      <xdr:spPr bwMode="auto">
        <a:xfrm>
          <a:off x="13060680" y="693420"/>
          <a:ext cx="2706554" cy="60769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MABEY BRIDGE FARDEAUX MAXI 5T</a:t>
          </a:r>
        </a:p>
      </xdr:txBody>
    </xdr:sp>
    <xdr:clientData/>
  </xdr:twoCellAnchor>
  <xdr:twoCellAnchor>
    <xdr:from>
      <xdr:col>16</xdr:col>
      <xdr:colOff>438150</xdr:colOff>
      <xdr:row>1</xdr:row>
      <xdr:rowOff>514350</xdr:rowOff>
    </xdr:from>
    <xdr:to>
      <xdr:col>19</xdr:col>
      <xdr:colOff>523875</xdr:colOff>
      <xdr:row>4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8172450" y="628650"/>
          <a:ext cx="1828800" cy="466725"/>
        </a:xfrm>
        <a:prstGeom prst="rect">
          <a:avLst/>
        </a:prstGeom>
        <a:solidFill>
          <a:srgbClr val="CC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INSCRIRE LE N° DE LAMINAGE</a:t>
          </a:r>
        </a:p>
      </xdr:txBody>
    </xdr:sp>
    <xdr:clientData/>
  </xdr:twoCellAnchor>
  <xdr:twoCellAnchor>
    <xdr:from>
      <xdr:col>18</xdr:col>
      <xdr:colOff>190500</xdr:colOff>
      <xdr:row>4</xdr:row>
      <xdr:rowOff>38100</xdr:rowOff>
    </xdr:from>
    <xdr:to>
      <xdr:col>18</xdr:col>
      <xdr:colOff>447675</xdr:colOff>
      <xdr:row>6</xdr:row>
      <xdr:rowOff>228600</xdr:rowOff>
    </xdr:to>
    <xdr:sp macro="" textlink="">
      <xdr:nvSpPr>
        <xdr:cNvPr id="13" name="Flèche : bas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8953500" y="1085850"/>
          <a:ext cx="257175" cy="819150"/>
        </a:xfrm>
        <a:prstGeom prst="down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25</xdr:col>
      <xdr:colOff>474594</xdr:colOff>
      <xdr:row>10</xdr:row>
      <xdr:rowOff>225701</xdr:rowOff>
    </xdr:from>
    <xdr:to>
      <xdr:col>31</xdr:col>
      <xdr:colOff>977348</xdr:colOff>
      <xdr:row>14</xdr:row>
      <xdr:rowOff>47127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>
        <a:xfrm>
          <a:off x="14844920" y="2925831"/>
          <a:ext cx="5074754" cy="749079"/>
        </a:xfrm>
        <a:prstGeom prst="rect">
          <a:avLst/>
        </a:prstGeom>
        <a:solidFill>
          <a:srgbClr val="CC66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2000" b="1">
              <a:solidFill>
                <a:sysClr val="windowText" lastClr="000000"/>
              </a:solidFill>
            </a:rPr>
            <a:t>ATTENTION COMMANDE APTE A LA GALVA,</a:t>
          </a:r>
        </a:p>
        <a:p>
          <a:pPr algn="ctr"/>
          <a:r>
            <a:rPr lang="en-US" sz="2000" b="1">
              <a:solidFill>
                <a:sysClr val="windowText" lastClr="000000"/>
              </a:solidFill>
            </a:rPr>
            <a:t> DONNER LE DESCRIPTIF A</a:t>
          </a:r>
          <a:r>
            <a:rPr lang="en-US" sz="2000" b="1" baseline="0">
              <a:solidFill>
                <a:sysClr val="windowText" lastClr="000000"/>
              </a:solidFill>
            </a:rPr>
            <a:t> L'ATELIER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182216</xdr:colOff>
      <xdr:row>9</xdr:row>
      <xdr:rowOff>57979</xdr:rowOff>
    </xdr:from>
    <xdr:to>
      <xdr:col>15</xdr:col>
      <xdr:colOff>463826</xdr:colOff>
      <xdr:row>16</xdr:row>
      <xdr:rowOff>41412</xdr:rowOff>
    </xdr:to>
    <xdr:sp macro="" textlink="">
      <xdr:nvSpPr>
        <xdr:cNvPr id="15" name="Text Box 17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7876759" y="2526196"/>
          <a:ext cx="1681371" cy="16068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Nota : la chûte du HLB (15800-5300=10500) servira à faire 2 Fer-T Cintrés de 7400mm (commande 1100633642 pos110)</a:t>
          </a:r>
        </a:p>
      </xdr:txBody>
    </xdr:sp>
    <xdr:clientData/>
  </xdr:twoCellAnchor>
  <xdr:twoCellAnchor>
    <xdr:from>
      <xdr:col>14</xdr:col>
      <xdr:colOff>33130</xdr:colOff>
      <xdr:row>1</xdr:row>
      <xdr:rowOff>198782</xdr:rowOff>
    </xdr:from>
    <xdr:to>
      <xdr:col>21</xdr:col>
      <xdr:colOff>115956</xdr:colOff>
      <xdr:row>1</xdr:row>
      <xdr:rowOff>469624</xdr:rowOff>
    </xdr:to>
    <xdr:sp macro="" textlink="">
      <xdr:nvSpPr>
        <xdr:cNvPr id="17" name="Text Box 4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>
          <a:spLocks noChangeArrowheads="1"/>
        </xdr:cNvSpPr>
      </xdr:nvSpPr>
      <xdr:spPr bwMode="auto">
        <a:xfrm>
          <a:off x="8439978" y="314739"/>
          <a:ext cx="3578087" cy="27084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COLLER UNE ÉTIQUETTE A CHAQUE BARRE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30480</xdr:rowOff>
    </xdr:from>
    <xdr:to>
      <xdr:col>19</xdr:col>
      <xdr:colOff>0</xdr:colOff>
      <xdr:row>4</xdr:row>
      <xdr:rowOff>0</xdr:rowOff>
    </xdr:to>
    <xdr:pic>
      <xdr:nvPicPr>
        <xdr:cNvPr id="589346" name="Picture 1">
          <a:extLst>
            <a:ext uri="{FF2B5EF4-FFF2-40B4-BE49-F238E27FC236}">
              <a16:creationId xmlns:a16="http://schemas.microsoft.com/office/drawing/2014/main" id="{00000000-0008-0000-0D00-000022FE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1090422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0</xdr:colOff>
      <xdr:row>0</xdr:row>
      <xdr:rowOff>30480</xdr:rowOff>
    </xdr:from>
    <xdr:to>
      <xdr:col>19</xdr:col>
      <xdr:colOff>0</xdr:colOff>
      <xdr:row>4</xdr:row>
      <xdr:rowOff>0</xdr:rowOff>
    </xdr:to>
    <xdr:pic>
      <xdr:nvPicPr>
        <xdr:cNvPr id="589347" name="Picture 2">
          <a:extLst>
            <a:ext uri="{FF2B5EF4-FFF2-40B4-BE49-F238E27FC236}">
              <a16:creationId xmlns:a16="http://schemas.microsoft.com/office/drawing/2014/main" id="{00000000-0008-0000-0D00-000023FE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1090422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0</xdr:colOff>
      <xdr:row>0</xdr:row>
      <xdr:rowOff>30480</xdr:rowOff>
    </xdr:from>
    <xdr:to>
      <xdr:col>19</xdr:col>
      <xdr:colOff>0</xdr:colOff>
      <xdr:row>4</xdr:row>
      <xdr:rowOff>0</xdr:rowOff>
    </xdr:to>
    <xdr:pic>
      <xdr:nvPicPr>
        <xdr:cNvPr id="589348" name="Picture 3">
          <a:extLst>
            <a:ext uri="{FF2B5EF4-FFF2-40B4-BE49-F238E27FC236}">
              <a16:creationId xmlns:a16="http://schemas.microsoft.com/office/drawing/2014/main" id="{00000000-0008-0000-0D00-000024FE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1090422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0</xdr:colOff>
      <xdr:row>0</xdr:row>
      <xdr:rowOff>30480</xdr:rowOff>
    </xdr:from>
    <xdr:to>
      <xdr:col>19</xdr:col>
      <xdr:colOff>0</xdr:colOff>
      <xdr:row>4</xdr:row>
      <xdr:rowOff>0</xdr:rowOff>
    </xdr:to>
    <xdr:pic>
      <xdr:nvPicPr>
        <xdr:cNvPr id="589349" name="Picture 4">
          <a:extLst>
            <a:ext uri="{FF2B5EF4-FFF2-40B4-BE49-F238E27FC236}">
              <a16:creationId xmlns:a16="http://schemas.microsoft.com/office/drawing/2014/main" id="{00000000-0008-0000-0D00-000025FE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1090422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7621</xdr:colOff>
      <xdr:row>0</xdr:row>
      <xdr:rowOff>22861</xdr:rowOff>
    </xdr:from>
    <xdr:to>
      <xdr:col>4</xdr:col>
      <xdr:colOff>112644</xdr:colOff>
      <xdr:row>1</xdr:row>
      <xdr:rowOff>509881</xdr:rowOff>
    </xdr:to>
    <xdr:pic>
      <xdr:nvPicPr>
        <xdr:cNvPr id="589350" name="Picture 5">
          <a:extLst>
            <a:ext uri="{FF2B5EF4-FFF2-40B4-BE49-F238E27FC236}">
              <a16:creationId xmlns:a16="http://schemas.microsoft.com/office/drawing/2014/main" id="{00000000-0008-0000-0D00-000026FE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1" y="22861"/>
          <a:ext cx="2437406" cy="606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212780</xdr:colOff>
      <xdr:row>26</xdr:row>
      <xdr:rowOff>19877</xdr:rowOff>
    </xdr:from>
    <xdr:to>
      <xdr:col>24</xdr:col>
      <xdr:colOff>530404</xdr:colOff>
      <xdr:row>30</xdr:row>
      <xdr:rowOff>50918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11742171" y="4883425"/>
          <a:ext cx="2663259" cy="6936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En l’absence d’offre de prix pour établir la revue de contrat, voici nos temps prévisionnels de fabrication</a:t>
          </a:r>
          <a:endParaRPr lang="en-US" sz="1600" b="1"/>
        </a:p>
      </xdr:txBody>
    </xdr:sp>
    <xdr:clientData/>
  </xdr:twoCellAnchor>
  <xdr:twoCellAnchor>
    <xdr:from>
      <xdr:col>22</xdr:col>
      <xdr:colOff>463826</xdr:colOff>
      <xdr:row>10</xdr:row>
      <xdr:rowOff>57977</xdr:rowOff>
    </xdr:from>
    <xdr:to>
      <xdr:col>26</xdr:col>
      <xdr:colOff>19450</xdr:colOff>
      <xdr:row>15</xdr:row>
      <xdr:rowOff>66260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12755217" y="2170042"/>
          <a:ext cx="2603624" cy="87795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LE MARQUAGE CÔTÉ BUREAU ARRIVE CÔTÉ FOUR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CHEZ KLEINLUX ET EST CHARGÉ CÔTÉ REMORQUE (nota le coté étang est le côté cabine)</a:t>
          </a:r>
          <a:endParaRPr lang="en-US" sz="16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165100</xdr:colOff>
      <xdr:row>1</xdr:row>
      <xdr:rowOff>279400</xdr:rowOff>
    </xdr:from>
    <xdr:to>
      <xdr:col>28</xdr:col>
      <xdr:colOff>60325</xdr:colOff>
      <xdr:row>15</xdr:row>
      <xdr:rowOff>174625</xdr:rowOff>
    </xdr:to>
    <xdr:pic>
      <xdr:nvPicPr>
        <xdr:cNvPr id="2" name="Picture 1" descr="image00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4375" y="546100"/>
          <a:ext cx="2943225" cy="3324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111125</xdr:colOff>
      <xdr:row>0</xdr:row>
      <xdr:rowOff>234950</xdr:rowOff>
    </xdr:from>
    <xdr:to>
      <xdr:col>17</xdr:col>
      <xdr:colOff>538557</xdr:colOff>
      <xdr:row>5</xdr:row>
      <xdr:rowOff>139700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9025" y="234950"/>
          <a:ext cx="2284807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190501</xdr:colOff>
      <xdr:row>6</xdr:row>
      <xdr:rowOff>228600</xdr:rowOff>
    </xdr:from>
    <xdr:to>
      <xdr:col>17</xdr:col>
      <xdr:colOff>9526</xdr:colOff>
      <xdr:row>14</xdr:row>
      <xdr:rowOff>181684</xdr:rowOff>
    </xdr:to>
    <xdr:pic>
      <xdr:nvPicPr>
        <xdr:cNvPr id="4" name="Picture 1" descr="image00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1" y="1724025"/>
          <a:ext cx="1676400" cy="185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244928</xdr:colOff>
      <xdr:row>30</xdr:row>
      <xdr:rowOff>13608</xdr:rowOff>
    </xdr:from>
    <xdr:to>
      <xdr:col>21</xdr:col>
      <xdr:colOff>310242</xdr:colOff>
      <xdr:row>44</xdr:row>
      <xdr:rowOff>32658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2678" y="7470322"/>
          <a:ext cx="2351314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 bwMode="auto">
        <a:xfrm flipH="1">
          <a:off x="0" y="1047750"/>
          <a:ext cx="8162925" cy="257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213360</xdr:colOff>
      <xdr:row>9</xdr:row>
      <xdr:rowOff>0</xdr:rowOff>
    </xdr:from>
    <xdr:to>
      <xdr:col>10</xdr:col>
      <xdr:colOff>213360</xdr:colOff>
      <xdr:row>12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ShapeType="1"/>
        </xdr:cNvSpPr>
      </xdr:nvSpPr>
      <xdr:spPr bwMode="auto">
        <a:xfrm>
          <a:off x="13005435" y="2076450"/>
          <a:ext cx="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236220</xdr:colOff>
      <xdr:row>13</xdr:row>
      <xdr:rowOff>7620</xdr:rowOff>
    </xdr:from>
    <xdr:to>
      <xdr:col>10</xdr:col>
      <xdr:colOff>236220</xdr:colOff>
      <xdr:row>16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ChangeShapeType="1"/>
        </xdr:cNvSpPr>
      </xdr:nvSpPr>
      <xdr:spPr bwMode="auto">
        <a:xfrm>
          <a:off x="13028295" y="2674620"/>
          <a:ext cx="0" cy="41148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0</xdr:rowOff>
    </xdr:from>
    <xdr:to>
      <xdr:col>10</xdr:col>
      <xdr:colOff>274320</xdr:colOff>
      <xdr:row>9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ShapeType="1"/>
        </xdr:cNvSpPr>
      </xdr:nvSpPr>
      <xdr:spPr bwMode="auto">
        <a:xfrm>
          <a:off x="12792075" y="207645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11</xdr:row>
      <xdr:rowOff>152400</xdr:rowOff>
    </xdr:from>
    <xdr:to>
      <xdr:col>10</xdr:col>
      <xdr:colOff>274320</xdr:colOff>
      <xdr:row>11</xdr:row>
      <xdr:rowOff>152400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>
          <a:spLocks noChangeShapeType="1"/>
        </xdr:cNvSpPr>
      </xdr:nvSpPr>
      <xdr:spPr bwMode="auto">
        <a:xfrm>
          <a:off x="12792075" y="247650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12</xdr:row>
      <xdr:rowOff>30480</xdr:rowOff>
    </xdr:from>
    <xdr:to>
      <xdr:col>10</xdr:col>
      <xdr:colOff>274320</xdr:colOff>
      <xdr:row>12</xdr:row>
      <xdr:rowOff>30480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 noChangeShapeType="1"/>
        </xdr:cNvSpPr>
      </xdr:nvSpPr>
      <xdr:spPr bwMode="auto">
        <a:xfrm>
          <a:off x="12792075" y="252603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274320</xdr:colOff>
      <xdr:row>16</xdr:row>
      <xdr:rowOff>0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>
          <a:spLocks noChangeShapeType="1"/>
        </xdr:cNvSpPr>
      </xdr:nvSpPr>
      <xdr:spPr bwMode="auto">
        <a:xfrm>
          <a:off x="12792075" y="308610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0</xdr:row>
      <xdr:rowOff>22860</xdr:rowOff>
    </xdr:from>
    <xdr:to>
      <xdr:col>4</xdr:col>
      <xdr:colOff>487680</xdr:colOff>
      <xdr:row>2</xdr:row>
      <xdr:rowOff>22860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377571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4</xdr:col>
      <xdr:colOff>312420</xdr:colOff>
      <xdr:row>2</xdr:row>
      <xdr:rowOff>15240</xdr:rowOff>
    </xdr:to>
    <xdr:pic>
      <xdr:nvPicPr>
        <xdr:cNvPr id="237928" name="Picture 1">
          <a:extLst>
            <a:ext uri="{FF2B5EF4-FFF2-40B4-BE49-F238E27FC236}">
              <a16:creationId xmlns:a16="http://schemas.microsoft.com/office/drawing/2014/main" id="{00000000-0008-0000-1200-000068A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378714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144780</xdr:rowOff>
    </xdr:from>
    <xdr:to>
      <xdr:col>1</xdr:col>
      <xdr:colOff>91440</xdr:colOff>
      <xdr:row>2</xdr:row>
      <xdr:rowOff>152400</xdr:rowOff>
    </xdr:to>
    <xdr:pic>
      <xdr:nvPicPr>
        <xdr:cNvPr id="52780" name="Picture 19">
          <a:extLst>
            <a:ext uri="{FF2B5EF4-FFF2-40B4-BE49-F238E27FC236}">
              <a16:creationId xmlns:a16="http://schemas.microsoft.com/office/drawing/2014/main" id="{00000000-0008-0000-1300-00002CC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4780"/>
          <a:ext cx="670560" cy="50292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3</xdr:col>
      <xdr:colOff>434340</xdr:colOff>
      <xdr:row>2</xdr:row>
      <xdr:rowOff>22860</xdr:rowOff>
    </xdr:to>
    <xdr:pic>
      <xdr:nvPicPr>
        <xdr:cNvPr id="35374" name="Picture 1">
          <a:extLst>
            <a:ext uri="{FF2B5EF4-FFF2-40B4-BE49-F238E27FC236}">
              <a16:creationId xmlns:a16="http://schemas.microsoft.com/office/drawing/2014/main" id="{00000000-0008-0000-1400-00002E8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88036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205105</xdr:colOff>
      <xdr:row>9</xdr:row>
      <xdr:rowOff>10160</xdr:rowOff>
    </xdr:from>
    <xdr:to>
      <xdr:col>20</xdr:col>
      <xdr:colOff>515003</xdr:colOff>
      <xdr:row>14</xdr:row>
      <xdr:rowOff>78789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17030065" y="2341880"/>
          <a:ext cx="2687338" cy="1211629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ATTENTION GALVA.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MARQUAGE AU MARQUEUR EDDING 8750. PAS DE CRAIE GRASSE NI D'ÉCRIMETAL .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ENLEVER L'ÉTIQUETTE</a:t>
          </a:r>
        </a:p>
      </xdr:txBody>
    </xdr:sp>
    <xdr:clientData/>
  </xdr:twoCellAnchor>
  <xdr:twoCellAnchor>
    <xdr:from>
      <xdr:col>17</xdr:col>
      <xdr:colOff>206375</xdr:colOff>
      <xdr:row>15</xdr:row>
      <xdr:rowOff>40640</xdr:rowOff>
    </xdr:from>
    <xdr:to>
      <xdr:col>20</xdr:col>
      <xdr:colOff>554393</xdr:colOff>
      <xdr:row>22</xdr:row>
      <xdr:rowOff>127016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17031335" y="3743960"/>
          <a:ext cx="2725458" cy="1686576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4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DANS LE CAS DE PROFIL AVEC APPELLATION AMÉRICAINE, INDIQUER  LA NOTATION FRANÇAISE POUR INDIQUER LE POIDS EN KG EN CAS DE CHARGEMENT WAGON </a:t>
          </a:r>
        </a:p>
      </xdr:txBody>
    </xdr:sp>
    <xdr:clientData/>
  </xdr:twoCellAnchor>
  <xdr:twoCellAnchor editAs="oneCell">
    <xdr:from>
      <xdr:col>22</xdr:col>
      <xdr:colOff>350520</xdr:colOff>
      <xdr:row>31</xdr:row>
      <xdr:rowOff>0</xdr:rowOff>
    </xdr:from>
    <xdr:to>
      <xdr:col>38</xdr:col>
      <xdr:colOff>548640</xdr:colOff>
      <xdr:row>95</xdr:row>
      <xdr:rowOff>68580</xdr:rowOff>
    </xdr:to>
    <xdr:pic>
      <xdr:nvPicPr>
        <xdr:cNvPr id="750629" name="Picture 67">
          <a:extLst>
            <a:ext uri="{FF2B5EF4-FFF2-40B4-BE49-F238E27FC236}">
              <a16:creationId xmlns:a16="http://schemas.microsoft.com/office/drawing/2014/main" id="{00000000-0008-0000-1500-00002574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7880" y="7360920"/>
          <a:ext cx="12877800" cy="14698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0</xdr:colOff>
      <xdr:row>16</xdr:row>
      <xdr:rowOff>0</xdr:rowOff>
    </xdr:to>
    <xdr:sp macro="" textlink="">
      <xdr:nvSpPr>
        <xdr:cNvPr id="755842" name="Rectangle 3">
          <a:extLst>
            <a:ext uri="{FF2B5EF4-FFF2-40B4-BE49-F238E27FC236}">
              <a16:creationId xmlns:a16="http://schemas.microsoft.com/office/drawing/2014/main" id="{00000000-0008-0000-1700-000082880B00}"/>
            </a:ext>
          </a:extLst>
        </xdr:cNvPr>
        <xdr:cNvSpPr>
          <a:spLocks noChangeArrowheads="1"/>
        </xdr:cNvSpPr>
      </xdr:nvSpPr>
      <xdr:spPr bwMode="auto">
        <a:xfrm>
          <a:off x="548640" y="2788920"/>
          <a:ext cx="3421380" cy="670560"/>
        </a:xfrm>
        <a:prstGeom prst="rect">
          <a:avLst/>
        </a:prstGeom>
        <a:noFill/>
        <a:ln w="1714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</xdr:row>
      <xdr:rowOff>45720</xdr:rowOff>
    </xdr:from>
    <xdr:to>
      <xdr:col>7</xdr:col>
      <xdr:colOff>0</xdr:colOff>
      <xdr:row>12</xdr:row>
      <xdr:rowOff>45720</xdr:rowOff>
    </xdr:to>
    <xdr:sp macro="" textlink="">
      <xdr:nvSpPr>
        <xdr:cNvPr id="755843" name="Line 4">
          <a:extLst>
            <a:ext uri="{FF2B5EF4-FFF2-40B4-BE49-F238E27FC236}">
              <a16:creationId xmlns:a16="http://schemas.microsoft.com/office/drawing/2014/main" id="{00000000-0008-0000-1700-000083880B00}"/>
            </a:ext>
          </a:extLst>
        </xdr:cNvPr>
        <xdr:cNvSpPr>
          <a:spLocks noChangeShapeType="1"/>
        </xdr:cNvSpPr>
      </xdr:nvSpPr>
      <xdr:spPr bwMode="auto">
        <a:xfrm>
          <a:off x="548640" y="2834640"/>
          <a:ext cx="342138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15</xdr:row>
      <xdr:rowOff>121920</xdr:rowOff>
    </xdr:from>
    <xdr:to>
      <xdr:col>7</xdr:col>
      <xdr:colOff>0</xdr:colOff>
      <xdr:row>15</xdr:row>
      <xdr:rowOff>121920</xdr:rowOff>
    </xdr:to>
    <xdr:sp macro="" textlink="">
      <xdr:nvSpPr>
        <xdr:cNvPr id="755844" name="Line 5">
          <a:extLst>
            <a:ext uri="{FF2B5EF4-FFF2-40B4-BE49-F238E27FC236}">
              <a16:creationId xmlns:a16="http://schemas.microsoft.com/office/drawing/2014/main" id="{00000000-0008-0000-1700-000084880B00}"/>
            </a:ext>
          </a:extLst>
        </xdr:cNvPr>
        <xdr:cNvSpPr>
          <a:spLocks noChangeShapeType="1"/>
        </xdr:cNvSpPr>
      </xdr:nvSpPr>
      <xdr:spPr bwMode="auto">
        <a:xfrm>
          <a:off x="548640" y="3413760"/>
          <a:ext cx="342138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114300</xdr:colOff>
      <xdr:row>15</xdr:row>
      <xdr:rowOff>0</xdr:rowOff>
    </xdr:from>
    <xdr:to>
      <xdr:col>7</xdr:col>
      <xdr:colOff>312420</xdr:colOff>
      <xdr:row>15</xdr:row>
      <xdr:rowOff>0</xdr:rowOff>
    </xdr:to>
    <xdr:sp macro="" textlink="">
      <xdr:nvSpPr>
        <xdr:cNvPr id="755845" name="Line 6">
          <a:extLst>
            <a:ext uri="{FF2B5EF4-FFF2-40B4-BE49-F238E27FC236}">
              <a16:creationId xmlns:a16="http://schemas.microsoft.com/office/drawing/2014/main" id="{00000000-0008-0000-1700-000085880B00}"/>
            </a:ext>
          </a:extLst>
        </xdr:cNvPr>
        <xdr:cNvSpPr>
          <a:spLocks noChangeShapeType="1"/>
        </xdr:cNvSpPr>
      </xdr:nvSpPr>
      <xdr:spPr bwMode="auto">
        <a:xfrm>
          <a:off x="662940" y="3291840"/>
          <a:ext cx="3619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381000</xdr:colOff>
      <xdr:row>16</xdr:row>
      <xdr:rowOff>0</xdr:rowOff>
    </xdr:from>
    <xdr:to>
      <xdr:col>7</xdr:col>
      <xdr:colOff>312420</xdr:colOff>
      <xdr:row>16</xdr:row>
      <xdr:rowOff>0</xdr:rowOff>
    </xdr:to>
    <xdr:sp macro="" textlink="">
      <xdr:nvSpPr>
        <xdr:cNvPr id="755846" name="Line 7">
          <a:extLst>
            <a:ext uri="{FF2B5EF4-FFF2-40B4-BE49-F238E27FC236}">
              <a16:creationId xmlns:a16="http://schemas.microsoft.com/office/drawing/2014/main" id="{00000000-0008-0000-1700-000086880B00}"/>
            </a:ext>
          </a:extLst>
        </xdr:cNvPr>
        <xdr:cNvSpPr>
          <a:spLocks noChangeShapeType="1"/>
        </xdr:cNvSpPr>
      </xdr:nvSpPr>
      <xdr:spPr bwMode="auto">
        <a:xfrm>
          <a:off x="3901440" y="345948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609600</xdr:colOff>
      <xdr:row>12</xdr:row>
      <xdr:rowOff>167640</xdr:rowOff>
    </xdr:from>
    <xdr:to>
      <xdr:col>7</xdr:col>
      <xdr:colOff>281940</xdr:colOff>
      <xdr:row>13</xdr:row>
      <xdr:rowOff>0</xdr:rowOff>
    </xdr:to>
    <xdr:sp macro="" textlink="">
      <xdr:nvSpPr>
        <xdr:cNvPr id="755847" name="Line 8">
          <a:extLst>
            <a:ext uri="{FF2B5EF4-FFF2-40B4-BE49-F238E27FC236}">
              <a16:creationId xmlns:a16="http://schemas.microsoft.com/office/drawing/2014/main" id="{00000000-0008-0000-1700-000087880B00}"/>
            </a:ext>
          </a:extLst>
        </xdr:cNvPr>
        <xdr:cNvSpPr>
          <a:spLocks noChangeShapeType="1"/>
        </xdr:cNvSpPr>
      </xdr:nvSpPr>
      <xdr:spPr bwMode="auto">
        <a:xfrm flipV="1">
          <a:off x="3421380" y="2956560"/>
          <a:ext cx="8305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632460</xdr:colOff>
      <xdr:row>13</xdr:row>
      <xdr:rowOff>144780</xdr:rowOff>
    </xdr:from>
    <xdr:to>
      <xdr:col>7</xdr:col>
      <xdr:colOff>304800</xdr:colOff>
      <xdr:row>13</xdr:row>
      <xdr:rowOff>144780</xdr:rowOff>
    </xdr:to>
    <xdr:sp macro="" textlink="">
      <xdr:nvSpPr>
        <xdr:cNvPr id="755848" name="Line 9">
          <a:extLst>
            <a:ext uri="{FF2B5EF4-FFF2-40B4-BE49-F238E27FC236}">
              <a16:creationId xmlns:a16="http://schemas.microsoft.com/office/drawing/2014/main" id="{00000000-0008-0000-1700-000088880B00}"/>
            </a:ext>
          </a:extLst>
        </xdr:cNvPr>
        <xdr:cNvSpPr>
          <a:spLocks noChangeShapeType="1"/>
        </xdr:cNvSpPr>
      </xdr:nvSpPr>
      <xdr:spPr bwMode="auto">
        <a:xfrm flipV="1">
          <a:off x="3444240" y="3101340"/>
          <a:ext cx="8305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213360</xdr:colOff>
      <xdr:row>13</xdr:row>
      <xdr:rowOff>0</xdr:rowOff>
    </xdr:from>
    <xdr:to>
      <xdr:col>2</xdr:col>
      <xdr:colOff>175260</xdr:colOff>
      <xdr:row>13</xdr:row>
      <xdr:rowOff>0</xdr:rowOff>
    </xdr:to>
    <xdr:sp macro="" textlink="">
      <xdr:nvSpPr>
        <xdr:cNvPr id="755849" name="Line 10">
          <a:extLst>
            <a:ext uri="{FF2B5EF4-FFF2-40B4-BE49-F238E27FC236}">
              <a16:creationId xmlns:a16="http://schemas.microsoft.com/office/drawing/2014/main" id="{00000000-0008-0000-1700-000089880B00}"/>
            </a:ext>
          </a:extLst>
        </xdr:cNvPr>
        <xdr:cNvSpPr>
          <a:spLocks noChangeShapeType="1"/>
        </xdr:cNvSpPr>
      </xdr:nvSpPr>
      <xdr:spPr bwMode="auto">
        <a:xfrm>
          <a:off x="213360" y="295656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213360</xdr:colOff>
      <xdr:row>16</xdr:row>
      <xdr:rowOff>0</xdr:rowOff>
    </xdr:from>
    <xdr:to>
      <xdr:col>1</xdr:col>
      <xdr:colOff>0</xdr:colOff>
      <xdr:row>16</xdr:row>
      <xdr:rowOff>0</xdr:rowOff>
    </xdr:to>
    <xdr:sp macro="" textlink="">
      <xdr:nvSpPr>
        <xdr:cNvPr id="755850" name="Line 11">
          <a:extLst>
            <a:ext uri="{FF2B5EF4-FFF2-40B4-BE49-F238E27FC236}">
              <a16:creationId xmlns:a16="http://schemas.microsoft.com/office/drawing/2014/main" id="{00000000-0008-0000-1700-00008A880B00}"/>
            </a:ext>
          </a:extLst>
        </xdr:cNvPr>
        <xdr:cNvSpPr>
          <a:spLocks noChangeShapeType="1"/>
        </xdr:cNvSpPr>
      </xdr:nvSpPr>
      <xdr:spPr bwMode="auto">
        <a:xfrm>
          <a:off x="213360" y="3459480"/>
          <a:ext cx="335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198120</xdr:colOff>
      <xdr:row>13</xdr:row>
      <xdr:rowOff>144780</xdr:rowOff>
    </xdr:from>
    <xdr:to>
      <xdr:col>2</xdr:col>
      <xdr:colOff>137160</xdr:colOff>
      <xdr:row>13</xdr:row>
      <xdr:rowOff>144780</xdr:rowOff>
    </xdr:to>
    <xdr:sp macro="" textlink="">
      <xdr:nvSpPr>
        <xdr:cNvPr id="755851" name="Line 12">
          <a:extLst>
            <a:ext uri="{FF2B5EF4-FFF2-40B4-BE49-F238E27FC236}">
              <a16:creationId xmlns:a16="http://schemas.microsoft.com/office/drawing/2014/main" id="{00000000-0008-0000-1700-00008B880B00}"/>
            </a:ext>
          </a:extLst>
        </xdr:cNvPr>
        <xdr:cNvSpPr>
          <a:spLocks noChangeShapeType="1"/>
        </xdr:cNvSpPr>
      </xdr:nvSpPr>
      <xdr:spPr bwMode="auto">
        <a:xfrm>
          <a:off x="746760" y="310134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</xdr:row>
      <xdr:rowOff>91440</xdr:rowOff>
    </xdr:from>
    <xdr:to>
      <xdr:col>1</xdr:col>
      <xdr:colOff>0</xdr:colOff>
      <xdr:row>12</xdr:row>
      <xdr:rowOff>7620</xdr:rowOff>
    </xdr:to>
    <xdr:sp macro="" textlink="">
      <xdr:nvSpPr>
        <xdr:cNvPr id="755852" name="Line 13">
          <a:extLst>
            <a:ext uri="{FF2B5EF4-FFF2-40B4-BE49-F238E27FC236}">
              <a16:creationId xmlns:a16="http://schemas.microsoft.com/office/drawing/2014/main" id="{00000000-0008-0000-1700-00008C880B00}"/>
            </a:ext>
          </a:extLst>
        </xdr:cNvPr>
        <xdr:cNvSpPr>
          <a:spLocks noChangeShapeType="1"/>
        </xdr:cNvSpPr>
      </xdr:nvSpPr>
      <xdr:spPr bwMode="auto">
        <a:xfrm>
          <a:off x="548640" y="2545080"/>
          <a:ext cx="0" cy="2514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281940</xdr:colOff>
      <xdr:row>10</xdr:row>
      <xdr:rowOff>91440</xdr:rowOff>
    </xdr:from>
    <xdr:to>
      <xdr:col>1</xdr:col>
      <xdr:colOff>281940</xdr:colOff>
      <xdr:row>14</xdr:row>
      <xdr:rowOff>68580</xdr:rowOff>
    </xdr:to>
    <xdr:sp macro="" textlink="">
      <xdr:nvSpPr>
        <xdr:cNvPr id="755853" name="Line 14">
          <a:extLst>
            <a:ext uri="{FF2B5EF4-FFF2-40B4-BE49-F238E27FC236}">
              <a16:creationId xmlns:a16="http://schemas.microsoft.com/office/drawing/2014/main" id="{00000000-0008-0000-1700-00008D880B00}"/>
            </a:ext>
          </a:extLst>
        </xdr:cNvPr>
        <xdr:cNvSpPr>
          <a:spLocks noChangeShapeType="1"/>
        </xdr:cNvSpPr>
      </xdr:nvSpPr>
      <xdr:spPr bwMode="auto">
        <a:xfrm>
          <a:off x="830580" y="2545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76200</xdr:colOff>
      <xdr:row>10</xdr:row>
      <xdr:rowOff>106680</xdr:rowOff>
    </xdr:from>
    <xdr:to>
      <xdr:col>2</xdr:col>
      <xdr:colOff>76200</xdr:colOff>
      <xdr:row>14</xdr:row>
      <xdr:rowOff>60960</xdr:rowOff>
    </xdr:to>
    <xdr:sp macro="" textlink="">
      <xdr:nvSpPr>
        <xdr:cNvPr id="755854" name="Line 15">
          <a:extLst>
            <a:ext uri="{FF2B5EF4-FFF2-40B4-BE49-F238E27FC236}">
              <a16:creationId xmlns:a16="http://schemas.microsoft.com/office/drawing/2014/main" id="{00000000-0008-0000-1700-00008E880B00}"/>
            </a:ext>
          </a:extLst>
        </xdr:cNvPr>
        <xdr:cNvSpPr>
          <a:spLocks noChangeShapeType="1"/>
        </xdr:cNvSpPr>
      </xdr:nvSpPr>
      <xdr:spPr bwMode="auto">
        <a:xfrm>
          <a:off x="1066800" y="2560320"/>
          <a:ext cx="0" cy="6248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708660</xdr:colOff>
      <xdr:row>10</xdr:row>
      <xdr:rowOff>106680</xdr:rowOff>
    </xdr:from>
    <xdr:to>
      <xdr:col>5</xdr:col>
      <xdr:colOff>708660</xdr:colOff>
      <xdr:row>14</xdr:row>
      <xdr:rowOff>45720</xdr:rowOff>
    </xdr:to>
    <xdr:sp macro="" textlink="">
      <xdr:nvSpPr>
        <xdr:cNvPr id="755855" name="Line 16">
          <a:extLst>
            <a:ext uri="{FF2B5EF4-FFF2-40B4-BE49-F238E27FC236}">
              <a16:creationId xmlns:a16="http://schemas.microsoft.com/office/drawing/2014/main" id="{00000000-0008-0000-1700-00008F880B00}"/>
            </a:ext>
          </a:extLst>
        </xdr:cNvPr>
        <xdr:cNvSpPr>
          <a:spLocks noChangeShapeType="1"/>
        </xdr:cNvSpPr>
      </xdr:nvSpPr>
      <xdr:spPr bwMode="auto">
        <a:xfrm>
          <a:off x="3520440" y="2560320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167640</xdr:colOff>
      <xdr:row>12</xdr:row>
      <xdr:rowOff>106680</xdr:rowOff>
    </xdr:from>
    <xdr:to>
      <xdr:col>6</xdr:col>
      <xdr:colOff>167640</xdr:colOff>
      <xdr:row>14</xdr:row>
      <xdr:rowOff>76200</xdr:rowOff>
    </xdr:to>
    <xdr:sp macro="" textlink="">
      <xdr:nvSpPr>
        <xdr:cNvPr id="755856" name="Line 17">
          <a:extLst>
            <a:ext uri="{FF2B5EF4-FFF2-40B4-BE49-F238E27FC236}">
              <a16:creationId xmlns:a16="http://schemas.microsoft.com/office/drawing/2014/main" id="{00000000-0008-0000-1700-000090880B00}"/>
            </a:ext>
          </a:extLst>
        </xdr:cNvPr>
        <xdr:cNvSpPr>
          <a:spLocks noChangeShapeType="1"/>
        </xdr:cNvSpPr>
      </xdr:nvSpPr>
      <xdr:spPr bwMode="auto">
        <a:xfrm>
          <a:off x="3688080" y="28956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0</xdr:colOff>
      <xdr:row>16</xdr:row>
      <xdr:rowOff>167640</xdr:rowOff>
    </xdr:to>
    <xdr:sp macro="" textlink="">
      <xdr:nvSpPr>
        <xdr:cNvPr id="755857" name="Line 18">
          <a:extLst>
            <a:ext uri="{FF2B5EF4-FFF2-40B4-BE49-F238E27FC236}">
              <a16:creationId xmlns:a16="http://schemas.microsoft.com/office/drawing/2014/main" id="{00000000-0008-0000-1700-000091880B00}"/>
            </a:ext>
          </a:extLst>
        </xdr:cNvPr>
        <xdr:cNvSpPr>
          <a:spLocks noChangeShapeType="1"/>
        </xdr:cNvSpPr>
      </xdr:nvSpPr>
      <xdr:spPr bwMode="auto">
        <a:xfrm>
          <a:off x="548640" y="34594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11</xdr:row>
      <xdr:rowOff>7620</xdr:rowOff>
    </xdr:from>
    <xdr:to>
      <xdr:col>1</xdr:col>
      <xdr:colOff>281940</xdr:colOff>
      <xdr:row>11</xdr:row>
      <xdr:rowOff>7620</xdr:rowOff>
    </xdr:to>
    <xdr:sp macro="" textlink="">
      <xdr:nvSpPr>
        <xdr:cNvPr id="755858" name="Line 19">
          <a:extLst>
            <a:ext uri="{FF2B5EF4-FFF2-40B4-BE49-F238E27FC236}">
              <a16:creationId xmlns:a16="http://schemas.microsoft.com/office/drawing/2014/main" id="{00000000-0008-0000-1700-000092880B00}"/>
            </a:ext>
          </a:extLst>
        </xdr:cNvPr>
        <xdr:cNvSpPr>
          <a:spLocks noChangeShapeType="1"/>
        </xdr:cNvSpPr>
      </xdr:nvSpPr>
      <xdr:spPr bwMode="auto">
        <a:xfrm>
          <a:off x="548640" y="2628900"/>
          <a:ext cx="281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297180</xdr:colOff>
      <xdr:row>11</xdr:row>
      <xdr:rowOff>7620</xdr:rowOff>
    </xdr:from>
    <xdr:to>
      <xdr:col>2</xdr:col>
      <xdr:colOff>76200</xdr:colOff>
      <xdr:row>11</xdr:row>
      <xdr:rowOff>7620</xdr:rowOff>
    </xdr:to>
    <xdr:sp macro="" textlink="">
      <xdr:nvSpPr>
        <xdr:cNvPr id="755859" name="Line 20">
          <a:extLst>
            <a:ext uri="{FF2B5EF4-FFF2-40B4-BE49-F238E27FC236}">
              <a16:creationId xmlns:a16="http://schemas.microsoft.com/office/drawing/2014/main" id="{00000000-0008-0000-1700-000093880B00}"/>
            </a:ext>
          </a:extLst>
        </xdr:cNvPr>
        <xdr:cNvSpPr>
          <a:spLocks noChangeShapeType="1"/>
        </xdr:cNvSpPr>
      </xdr:nvSpPr>
      <xdr:spPr bwMode="auto">
        <a:xfrm>
          <a:off x="845820" y="262890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76200</xdr:colOff>
      <xdr:row>11</xdr:row>
      <xdr:rowOff>7620</xdr:rowOff>
    </xdr:from>
    <xdr:to>
      <xdr:col>5</xdr:col>
      <xdr:colOff>708660</xdr:colOff>
      <xdr:row>11</xdr:row>
      <xdr:rowOff>7620</xdr:rowOff>
    </xdr:to>
    <xdr:sp macro="" textlink="">
      <xdr:nvSpPr>
        <xdr:cNvPr id="755860" name="Line 21">
          <a:extLst>
            <a:ext uri="{FF2B5EF4-FFF2-40B4-BE49-F238E27FC236}">
              <a16:creationId xmlns:a16="http://schemas.microsoft.com/office/drawing/2014/main" id="{00000000-0008-0000-1700-000094880B00}"/>
            </a:ext>
          </a:extLst>
        </xdr:cNvPr>
        <xdr:cNvSpPr>
          <a:spLocks noChangeShapeType="1"/>
        </xdr:cNvSpPr>
      </xdr:nvSpPr>
      <xdr:spPr bwMode="auto">
        <a:xfrm>
          <a:off x="1066800" y="2628900"/>
          <a:ext cx="2453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281940</xdr:colOff>
      <xdr:row>13</xdr:row>
      <xdr:rowOff>0</xdr:rowOff>
    </xdr:from>
    <xdr:to>
      <xdr:col>0</xdr:col>
      <xdr:colOff>281940</xdr:colOff>
      <xdr:row>16</xdr:row>
      <xdr:rowOff>0</xdr:rowOff>
    </xdr:to>
    <xdr:sp macro="" textlink="">
      <xdr:nvSpPr>
        <xdr:cNvPr id="755861" name="Line 22">
          <a:extLst>
            <a:ext uri="{FF2B5EF4-FFF2-40B4-BE49-F238E27FC236}">
              <a16:creationId xmlns:a16="http://schemas.microsoft.com/office/drawing/2014/main" id="{00000000-0008-0000-1700-000095880B00}"/>
            </a:ext>
          </a:extLst>
        </xdr:cNvPr>
        <xdr:cNvSpPr>
          <a:spLocks noChangeShapeType="1"/>
        </xdr:cNvSpPr>
      </xdr:nvSpPr>
      <xdr:spPr bwMode="auto">
        <a:xfrm>
          <a:off x="281940" y="2956560"/>
          <a:ext cx="0" cy="50292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259080</xdr:colOff>
      <xdr:row>12</xdr:row>
      <xdr:rowOff>137160</xdr:rowOff>
    </xdr:from>
    <xdr:to>
      <xdr:col>1</xdr:col>
      <xdr:colOff>312420</xdr:colOff>
      <xdr:row>13</xdr:row>
      <xdr:rowOff>30480</xdr:rowOff>
    </xdr:to>
    <xdr:sp macro="" textlink="">
      <xdr:nvSpPr>
        <xdr:cNvPr id="755862" name="Oval 23">
          <a:extLst>
            <a:ext uri="{FF2B5EF4-FFF2-40B4-BE49-F238E27FC236}">
              <a16:creationId xmlns:a16="http://schemas.microsoft.com/office/drawing/2014/main" id="{00000000-0008-0000-1700-000096880B00}"/>
            </a:ext>
          </a:extLst>
        </xdr:cNvPr>
        <xdr:cNvSpPr>
          <a:spLocks noChangeArrowheads="1"/>
        </xdr:cNvSpPr>
      </xdr:nvSpPr>
      <xdr:spPr bwMode="auto">
        <a:xfrm>
          <a:off x="807720" y="2926080"/>
          <a:ext cx="5334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45720</xdr:colOff>
      <xdr:row>12</xdr:row>
      <xdr:rowOff>137160</xdr:rowOff>
    </xdr:from>
    <xdr:to>
      <xdr:col>2</xdr:col>
      <xdr:colOff>106680</xdr:colOff>
      <xdr:row>13</xdr:row>
      <xdr:rowOff>30480</xdr:rowOff>
    </xdr:to>
    <xdr:sp macro="" textlink="">
      <xdr:nvSpPr>
        <xdr:cNvPr id="755863" name="Oval 24">
          <a:extLst>
            <a:ext uri="{FF2B5EF4-FFF2-40B4-BE49-F238E27FC236}">
              <a16:creationId xmlns:a16="http://schemas.microsoft.com/office/drawing/2014/main" id="{00000000-0008-0000-1700-000097880B00}"/>
            </a:ext>
          </a:extLst>
        </xdr:cNvPr>
        <xdr:cNvSpPr>
          <a:spLocks noChangeArrowheads="1"/>
        </xdr:cNvSpPr>
      </xdr:nvSpPr>
      <xdr:spPr bwMode="auto">
        <a:xfrm>
          <a:off x="1036320" y="292608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259080</xdr:colOff>
      <xdr:row>13</xdr:row>
      <xdr:rowOff>121920</xdr:rowOff>
    </xdr:from>
    <xdr:to>
      <xdr:col>1</xdr:col>
      <xdr:colOff>312420</xdr:colOff>
      <xdr:row>14</xdr:row>
      <xdr:rowOff>7620</xdr:rowOff>
    </xdr:to>
    <xdr:sp macro="" textlink="">
      <xdr:nvSpPr>
        <xdr:cNvPr id="755864" name="Oval 25">
          <a:extLst>
            <a:ext uri="{FF2B5EF4-FFF2-40B4-BE49-F238E27FC236}">
              <a16:creationId xmlns:a16="http://schemas.microsoft.com/office/drawing/2014/main" id="{00000000-0008-0000-1700-000098880B00}"/>
            </a:ext>
          </a:extLst>
        </xdr:cNvPr>
        <xdr:cNvSpPr>
          <a:spLocks noChangeArrowheads="1"/>
        </xdr:cNvSpPr>
      </xdr:nvSpPr>
      <xdr:spPr bwMode="auto">
        <a:xfrm>
          <a:off x="807720" y="3078480"/>
          <a:ext cx="53340" cy="533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45720</xdr:colOff>
      <xdr:row>13</xdr:row>
      <xdr:rowOff>121920</xdr:rowOff>
    </xdr:from>
    <xdr:to>
      <xdr:col>2</xdr:col>
      <xdr:colOff>106680</xdr:colOff>
      <xdr:row>14</xdr:row>
      <xdr:rowOff>7620</xdr:rowOff>
    </xdr:to>
    <xdr:sp macro="" textlink="">
      <xdr:nvSpPr>
        <xdr:cNvPr id="755865" name="Oval 26">
          <a:extLst>
            <a:ext uri="{FF2B5EF4-FFF2-40B4-BE49-F238E27FC236}">
              <a16:creationId xmlns:a16="http://schemas.microsoft.com/office/drawing/2014/main" id="{00000000-0008-0000-1700-000099880B00}"/>
            </a:ext>
          </a:extLst>
        </xdr:cNvPr>
        <xdr:cNvSpPr>
          <a:spLocks noChangeArrowheads="1"/>
        </xdr:cNvSpPr>
      </xdr:nvSpPr>
      <xdr:spPr bwMode="auto">
        <a:xfrm>
          <a:off x="1036320" y="3078480"/>
          <a:ext cx="60960" cy="533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678180</xdr:colOff>
      <xdr:row>12</xdr:row>
      <xdr:rowOff>137160</xdr:rowOff>
    </xdr:from>
    <xdr:to>
      <xdr:col>6</xdr:col>
      <xdr:colOff>38100</xdr:colOff>
      <xdr:row>13</xdr:row>
      <xdr:rowOff>38100</xdr:rowOff>
    </xdr:to>
    <xdr:sp macro="" textlink="">
      <xdr:nvSpPr>
        <xdr:cNvPr id="755866" name="Oval 27">
          <a:extLst>
            <a:ext uri="{FF2B5EF4-FFF2-40B4-BE49-F238E27FC236}">
              <a16:creationId xmlns:a16="http://schemas.microsoft.com/office/drawing/2014/main" id="{00000000-0008-0000-1700-00009A880B00}"/>
            </a:ext>
          </a:extLst>
        </xdr:cNvPr>
        <xdr:cNvSpPr>
          <a:spLocks noChangeArrowheads="1"/>
        </xdr:cNvSpPr>
      </xdr:nvSpPr>
      <xdr:spPr bwMode="auto">
        <a:xfrm>
          <a:off x="3489960" y="2926080"/>
          <a:ext cx="68580" cy="6858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137160</xdr:colOff>
      <xdr:row>12</xdr:row>
      <xdr:rowOff>137160</xdr:rowOff>
    </xdr:from>
    <xdr:to>
      <xdr:col>6</xdr:col>
      <xdr:colOff>205740</xdr:colOff>
      <xdr:row>13</xdr:row>
      <xdr:rowOff>38100</xdr:rowOff>
    </xdr:to>
    <xdr:sp macro="" textlink="">
      <xdr:nvSpPr>
        <xdr:cNvPr id="755867" name="Oval 28">
          <a:extLst>
            <a:ext uri="{FF2B5EF4-FFF2-40B4-BE49-F238E27FC236}">
              <a16:creationId xmlns:a16="http://schemas.microsoft.com/office/drawing/2014/main" id="{00000000-0008-0000-1700-00009B880B00}"/>
            </a:ext>
          </a:extLst>
        </xdr:cNvPr>
        <xdr:cNvSpPr>
          <a:spLocks noChangeArrowheads="1"/>
        </xdr:cNvSpPr>
      </xdr:nvSpPr>
      <xdr:spPr bwMode="auto">
        <a:xfrm>
          <a:off x="3657600" y="2926080"/>
          <a:ext cx="68580" cy="6858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678180</xdr:colOff>
      <xdr:row>13</xdr:row>
      <xdr:rowOff>121920</xdr:rowOff>
    </xdr:from>
    <xdr:to>
      <xdr:col>6</xdr:col>
      <xdr:colOff>38100</xdr:colOff>
      <xdr:row>14</xdr:row>
      <xdr:rowOff>7620</xdr:rowOff>
    </xdr:to>
    <xdr:sp macro="" textlink="">
      <xdr:nvSpPr>
        <xdr:cNvPr id="755868" name="Oval 29">
          <a:extLst>
            <a:ext uri="{FF2B5EF4-FFF2-40B4-BE49-F238E27FC236}">
              <a16:creationId xmlns:a16="http://schemas.microsoft.com/office/drawing/2014/main" id="{00000000-0008-0000-1700-00009C880B00}"/>
            </a:ext>
          </a:extLst>
        </xdr:cNvPr>
        <xdr:cNvSpPr>
          <a:spLocks noChangeArrowheads="1"/>
        </xdr:cNvSpPr>
      </xdr:nvSpPr>
      <xdr:spPr bwMode="auto">
        <a:xfrm>
          <a:off x="3489960" y="3078480"/>
          <a:ext cx="68580" cy="533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137160</xdr:colOff>
      <xdr:row>13</xdr:row>
      <xdr:rowOff>121920</xdr:rowOff>
    </xdr:from>
    <xdr:to>
      <xdr:col>6</xdr:col>
      <xdr:colOff>198120</xdr:colOff>
      <xdr:row>14</xdr:row>
      <xdr:rowOff>22860</xdr:rowOff>
    </xdr:to>
    <xdr:sp macro="" textlink="">
      <xdr:nvSpPr>
        <xdr:cNvPr id="755869" name="Oval 30">
          <a:extLst>
            <a:ext uri="{FF2B5EF4-FFF2-40B4-BE49-F238E27FC236}">
              <a16:creationId xmlns:a16="http://schemas.microsoft.com/office/drawing/2014/main" id="{00000000-0008-0000-1700-00009D880B00}"/>
            </a:ext>
          </a:extLst>
        </xdr:cNvPr>
        <xdr:cNvSpPr>
          <a:spLocks noChangeArrowheads="1"/>
        </xdr:cNvSpPr>
      </xdr:nvSpPr>
      <xdr:spPr bwMode="auto">
        <a:xfrm>
          <a:off x="3657600" y="3078480"/>
          <a:ext cx="60960" cy="6858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182880</xdr:colOff>
      <xdr:row>14</xdr:row>
      <xdr:rowOff>137160</xdr:rowOff>
    </xdr:from>
    <xdr:to>
      <xdr:col>1</xdr:col>
      <xdr:colOff>243840</xdr:colOff>
      <xdr:row>15</xdr:row>
      <xdr:rowOff>30480</xdr:rowOff>
    </xdr:to>
    <xdr:sp macro="" textlink="">
      <xdr:nvSpPr>
        <xdr:cNvPr id="755870" name="Oval 31">
          <a:extLst>
            <a:ext uri="{FF2B5EF4-FFF2-40B4-BE49-F238E27FC236}">
              <a16:creationId xmlns:a16="http://schemas.microsoft.com/office/drawing/2014/main" id="{00000000-0008-0000-1700-00009E880B00}"/>
            </a:ext>
          </a:extLst>
        </xdr:cNvPr>
        <xdr:cNvSpPr>
          <a:spLocks noChangeArrowheads="1"/>
        </xdr:cNvSpPr>
      </xdr:nvSpPr>
      <xdr:spPr bwMode="auto">
        <a:xfrm>
          <a:off x="73152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30480</xdr:colOff>
      <xdr:row>14</xdr:row>
      <xdr:rowOff>137160</xdr:rowOff>
    </xdr:from>
    <xdr:to>
      <xdr:col>2</xdr:col>
      <xdr:colOff>91440</xdr:colOff>
      <xdr:row>15</xdr:row>
      <xdr:rowOff>30480</xdr:rowOff>
    </xdr:to>
    <xdr:sp macro="" textlink="">
      <xdr:nvSpPr>
        <xdr:cNvPr id="755871" name="Oval 32">
          <a:extLst>
            <a:ext uri="{FF2B5EF4-FFF2-40B4-BE49-F238E27FC236}">
              <a16:creationId xmlns:a16="http://schemas.microsoft.com/office/drawing/2014/main" id="{00000000-0008-0000-1700-00009F880B00}"/>
            </a:ext>
          </a:extLst>
        </xdr:cNvPr>
        <xdr:cNvSpPr>
          <a:spLocks noChangeArrowheads="1"/>
        </xdr:cNvSpPr>
      </xdr:nvSpPr>
      <xdr:spPr bwMode="auto">
        <a:xfrm>
          <a:off x="102108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434340</xdr:colOff>
      <xdr:row>14</xdr:row>
      <xdr:rowOff>137160</xdr:rowOff>
    </xdr:from>
    <xdr:to>
      <xdr:col>3</xdr:col>
      <xdr:colOff>502920</xdr:colOff>
      <xdr:row>15</xdr:row>
      <xdr:rowOff>30480</xdr:rowOff>
    </xdr:to>
    <xdr:sp macro="" textlink="">
      <xdr:nvSpPr>
        <xdr:cNvPr id="755872" name="Oval 33">
          <a:extLst>
            <a:ext uri="{FF2B5EF4-FFF2-40B4-BE49-F238E27FC236}">
              <a16:creationId xmlns:a16="http://schemas.microsoft.com/office/drawing/2014/main" id="{00000000-0008-0000-1700-0000A0880B00}"/>
            </a:ext>
          </a:extLst>
        </xdr:cNvPr>
        <xdr:cNvSpPr>
          <a:spLocks noChangeArrowheads="1"/>
        </xdr:cNvSpPr>
      </xdr:nvSpPr>
      <xdr:spPr bwMode="auto">
        <a:xfrm>
          <a:off x="1828800" y="3261360"/>
          <a:ext cx="6858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137160</xdr:rowOff>
    </xdr:from>
    <xdr:to>
      <xdr:col>4</xdr:col>
      <xdr:colOff>60960</xdr:colOff>
      <xdr:row>15</xdr:row>
      <xdr:rowOff>30480</xdr:rowOff>
    </xdr:to>
    <xdr:sp macro="" textlink="">
      <xdr:nvSpPr>
        <xdr:cNvPr id="755873" name="Oval 34">
          <a:extLst>
            <a:ext uri="{FF2B5EF4-FFF2-40B4-BE49-F238E27FC236}">
              <a16:creationId xmlns:a16="http://schemas.microsoft.com/office/drawing/2014/main" id="{00000000-0008-0000-1700-0000A1880B00}"/>
            </a:ext>
          </a:extLst>
        </xdr:cNvPr>
        <xdr:cNvSpPr>
          <a:spLocks noChangeArrowheads="1"/>
        </xdr:cNvSpPr>
      </xdr:nvSpPr>
      <xdr:spPr bwMode="auto">
        <a:xfrm>
          <a:off x="214884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419100</xdr:colOff>
      <xdr:row>14</xdr:row>
      <xdr:rowOff>137160</xdr:rowOff>
    </xdr:from>
    <xdr:to>
      <xdr:col>4</xdr:col>
      <xdr:colOff>480060</xdr:colOff>
      <xdr:row>15</xdr:row>
      <xdr:rowOff>30480</xdr:rowOff>
    </xdr:to>
    <xdr:sp macro="" textlink="">
      <xdr:nvSpPr>
        <xdr:cNvPr id="755874" name="Oval 35">
          <a:extLst>
            <a:ext uri="{FF2B5EF4-FFF2-40B4-BE49-F238E27FC236}">
              <a16:creationId xmlns:a16="http://schemas.microsoft.com/office/drawing/2014/main" id="{00000000-0008-0000-1700-0000A2880B00}"/>
            </a:ext>
          </a:extLst>
        </xdr:cNvPr>
        <xdr:cNvSpPr>
          <a:spLocks noChangeArrowheads="1"/>
        </xdr:cNvSpPr>
      </xdr:nvSpPr>
      <xdr:spPr bwMode="auto">
        <a:xfrm>
          <a:off x="256794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236220</xdr:colOff>
      <xdr:row>14</xdr:row>
      <xdr:rowOff>137160</xdr:rowOff>
    </xdr:from>
    <xdr:to>
      <xdr:col>5</xdr:col>
      <xdr:colOff>297180</xdr:colOff>
      <xdr:row>15</xdr:row>
      <xdr:rowOff>30480</xdr:rowOff>
    </xdr:to>
    <xdr:sp macro="" textlink="">
      <xdr:nvSpPr>
        <xdr:cNvPr id="755875" name="Oval 36">
          <a:extLst>
            <a:ext uri="{FF2B5EF4-FFF2-40B4-BE49-F238E27FC236}">
              <a16:creationId xmlns:a16="http://schemas.microsoft.com/office/drawing/2014/main" id="{00000000-0008-0000-1700-0000A3880B00}"/>
            </a:ext>
          </a:extLst>
        </xdr:cNvPr>
        <xdr:cNvSpPr>
          <a:spLocks noChangeArrowheads="1"/>
        </xdr:cNvSpPr>
      </xdr:nvSpPr>
      <xdr:spPr bwMode="auto">
        <a:xfrm>
          <a:off x="304800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243840</xdr:colOff>
      <xdr:row>14</xdr:row>
      <xdr:rowOff>137160</xdr:rowOff>
    </xdr:from>
    <xdr:to>
      <xdr:col>6</xdr:col>
      <xdr:colOff>304800</xdr:colOff>
      <xdr:row>15</xdr:row>
      <xdr:rowOff>30480</xdr:rowOff>
    </xdr:to>
    <xdr:sp macro="" textlink="">
      <xdr:nvSpPr>
        <xdr:cNvPr id="755876" name="Oval 37">
          <a:extLst>
            <a:ext uri="{FF2B5EF4-FFF2-40B4-BE49-F238E27FC236}">
              <a16:creationId xmlns:a16="http://schemas.microsoft.com/office/drawing/2014/main" id="{00000000-0008-0000-1700-0000A4880B00}"/>
            </a:ext>
          </a:extLst>
        </xdr:cNvPr>
        <xdr:cNvSpPr>
          <a:spLocks noChangeArrowheads="1"/>
        </xdr:cNvSpPr>
      </xdr:nvSpPr>
      <xdr:spPr bwMode="auto">
        <a:xfrm>
          <a:off x="376428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7620</xdr:colOff>
      <xdr:row>14</xdr:row>
      <xdr:rowOff>137160</xdr:rowOff>
    </xdr:from>
    <xdr:to>
      <xdr:col>3</xdr:col>
      <xdr:colOff>68580</xdr:colOff>
      <xdr:row>15</xdr:row>
      <xdr:rowOff>30480</xdr:rowOff>
    </xdr:to>
    <xdr:sp macro="" textlink="">
      <xdr:nvSpPr>
        <xdr:cNvPr id="755877" name="Oval 38">
          <a:extLst>
            <a:ext uri="{FF2B5EF4-FFF2-40B4-BE49-F238E27FC236}">
              <a16:creationId xmlns:a16="http://schemas.microsoft.com/office/drawing/2014/main" id="{00000000-0008-0000-1700-0000A5880B00}"/>
            </a:ext>
          </a:extLst>
        </xdr:cNvPr>
        <xdr:cNvSpPr>
          <a:spLocks noChangeArrowheads="1"/>
        </xdr:cNvSpPr>
      </xdr:nvSpPr>
      <xdr:spPr bwMode="auto">
        <a:xfrm>
          <a:off x="140208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617220</xdr:colOff>
      <xdr:row>14</xdr:row>
      <xdr:rowOff>137160</xdr:rowOff>
    </xdr:from>
    <xdr:to>
      <xdr:col>5</xdr:col>
      <xdr:colOff>678180</xdr:colOff>
      <xdr:row>15</xdr:row>
      <xdr:rowOff>30480</xdr:rowOff>
    </xdr:to>
    <xdr:sp macro="" textlink="">
      <xdr:nvSpPr>
        <xdr:cNvPr id="755878" name="Oval 39">
          <a:extLst>
            <a:ext uri="{FF2B5EF4-FFF2-40B4-BE49-F238E27FC236}">
              <a16:creationId xmlns:a16="http://schemas.microsoft.com/office/drawing/2014/main" id="{00000000-0008-0000-1700-0000A6880B00}"/>
            </a:ext>
          </a:extLst>
        </xdr:cNvPr>
        <xdr:cNvSpPr>
          <a:spLocks noChangeArrowheads="1"/>
        </xdr:cNvSpPr>
      </xdr:nvSpPr>
      <xdr:spPr bwMode="auto">
        <a:xfrm>
          <a:off x="3429000" y="32613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457200</xdr:colOff>
      <xdr:row>14</xdr:row>
      <xdr:rowOff>121920</xdr:rowOff>
    </xdr:from>
    <xdr:to>
      <xdr:col>3</xdr:col>
      <xdr:colOff>457200</xdr:colOff>
      <xdr:row>16</xdr:row>
      <xdr:rowOff>167640</xdr:rowOff>
    </xdr:to>
    <xdr:sp macro="" textlink="">
      <xdr:nvSpPr>
        <xdr:cNvPr id="755879" name="Line 40">
          <a:extLst>
            <a:ext uri="{FF2B5EF4-FFF2-40B4-BE49-F238E27FC236}">
              <a16:creationId xmlns:a16="http://schemas.microsoft.com/office/drawing/2014/main" id="{00000000-0008-0000-1700-0000A7880B00}"/>
            </a:ext>
          </a:extLst>
        </xdr:cNvPr>
        <xdr:cNvSpPr>
          <a:spLocks noChangeShapeType="1"/>
        </xdr:cNvSpPr>
      </xdr:nvSpPr>
      <xdr:spPr bwMode="auto">
        <a:xfrm>
          <a:off x="1851660" y="324612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</xdr:colOff>
      <xdr:row>14</xdr:row>
      <xdr:rowOff>121920</xdr:rowOff>
    </xdr:from>
    <xdr:to>
      <xdr:col>4</xdr:col>
      <xdr:colOff>30480</xdr:colOff>
      <xdr:row>17</xdr:row>
      <xdr:rowOff>0</xdr:rowOff>
    </xdr:to>
    <xdr:sp macro="" textlink="">
      <xdr:nvSpPr>
        <xdr:cNvPr id="755880" name="Line 41">
          <a:extLst>
            <a:ext uri="{FF2B5EF4-FFF2-40B4-BE49-F238E27FC236}">
              <a16:creationId xmlns:a16="http://schemas.microsoft.com/office/drawing/2014/main" id="{00000000-0008-0000-1700-0000A8880B00}"/>
            </a:ext>
          </a:extLst>
        </xdr:cNvPr>
        <xdr:cNvSpPr>
          <a:spLocks noChangeShapeType="1"/>
        </xdr:cNvSpPr>
      </xdr:nvSpPr>
      <xdr:spPr bwMode="auto">
        <a:xfrm>
          <a:off x="2179320" y="324612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457200</xdr:colOff>
      <xdr:row>16</xdr:row>
      <xdr:rowOff>137160</xdr:rowOff>
    </xdr:from>
    <xdr:to>
      <xdr:col>4</xdr:col>
      <xdr:colOff>30480</xdr:colOff>
      <xdr:row>16</xdr:row>
      <xdr:rowOff>137160</xdr:rowOff>
    </xdr:to>
    <xdr:sp macro="" textlink="">
      <xdr:nvSpPr>
        <xdr:cNvPr id="755881" name="Line 42">
          <a:extLst>
            <a:ext uri="{FF2B5EF4-FFF2-40B4-BE49-F238E27FC236}">
              <a16:creationId xmlns:a16="http://schemas.microsoft.com/office/drawing/2014/main" id="{00000000-0008-0000-1700-0000A9880B00}"/>
            </a:ext>
          </a:extLst>
        </xdr:cNvPr>
        <xdr:cNvSpPr>
          <a:spLocks noChangeShapeType="1"/>
        </xdr:cNvSpPr>
      </xdr:nvSpPr>
      <xdr:spPr bwMode="auto">
        <a:xfrm>
          <a:off x="1851660" y="3596640"/>
          <a:ext cx="3276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213360</xdr:colOff>
      <xdr:row>14</xdr:row>
      <xdr:rowOff>106680</xdr:rowOff>
    </xdr:from>
    <xdr:to>
      <xdr:col>1</xdr:col>
      <xdr:colOff>213360</xdr:colOff>
      <xdr:row>17</xdr:row>
      <xdr:rowOff>0</xdr:rowOff>
    </xdr:to>
    <xdr:sp macro="" textlink="">
      <xdr:nvSpPr>
        <xdr:cNvPr id="755882" name="Line 43">
          <a:extLst>
            <a:ext uri="{FF2B5EF4-FFF2-40B4-BE49-F238E27FC236}">
              <a16:creationId xmlns:a16="http://schemas.microsoft.com/office/drawing/2014/main" id="{00000000-0008-0000-1700-0000AA880B00}"/>
            </a:ext>
          </a:extLst>
        </xdr:cNvPr>
        <xdr:cNvSpPr>
          <a:spLocks noChangeShapeType="1"/>
        </xdr:cNvSpPr>
      </xdr:nvSpPr>
      <xdr:spPr bwMode="auto">
        <a:xfrm>
          <a:off x="762000" y="3230880"/>
          <a:ext cx="0" cy="3962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16</xdr:row>
      <xdr:rowOff>137160</xdr:rowOff>
    </xdr:from>
    <xdr:to>
      <xdr:col>1</xdr:col>
      <xdr:colOff>213360</xdr:colOff>
      <xdr:row>16</xdr:row>
      <xdr:rowOff>137160</xdr:rowOff>
    </xdr:to>
    <xdr:sp macro="" textlink="">
      <xdr:nvSpPr>
        <xdr:cNvPr id="755883" name="Line 44">
          <a:extLst>
            <a:ext uri="{FF2B5EF4-FFF2-40B4-BE49-F238E27FC236}">
              <a16:creationId xmlns:a16="http://schemas.microsoft.com/office/drawing/2014/main" id="{00000000-0008-0000-1700-0000AB880B00}"/>
            </a:ext>
          </a:extLst>
        </xdr:cNvPr>
        <xdr:cNvSpPr>
          <a:spLocks noChangeShapeType="1"/>
        </xdr:cNvSpPr>
      </xdr:nvSpPr>
      <xdr:spPr bwMode="auto">
        <a:xfrm>
          <a:off x="548640" y="359664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13</xdr:row>
      <xdr:rowOff>0</xdr:rowOff>
    </xdr:from>
    <xdr:to>
      <xdr:col>7</xdr:col>
      <xdr:colOff>228600</xdr:colOff>
      <xdr:row>13</xdr:row>
      <xdr:rowOff>144780</xdr:rowOff>
    </xdr:to>
    <xdr:sp macro="" textlink="">
      <xdr:nvSpPr>
        <xdr:cNvPr id="755884" name="Line 45">
          <a:extLst>
            <a:ext uri="{FF2B5EF4-FFF2-40B4-BE49-F238E27FC236}">
              <a16:creationId xmlns:a16="http://schemas.microsoft.com/office/drawing/2014/main" id="{00000000-0008-0000-1700-0000AC880B00}"/>
            </a:ext>
          </a:extLst>
        </xdr:cNvPr>
        <xdr:cNvSpPr>
          <a:spLocks noChangeShapeType="1"/>
        </xdr:cNvSpPr>
      </xdr:nvSpPr>
      <xdr:spPr bwMode="auto">
        <a:xfrm>
          <a:off x="4198620" y="2956560"/>
          <a:ext cx="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15</xdr:row>
      <xdr:rowOff>0</xdr:rowOff>
    </xdr:from>
    <xdr:to>
      <xdr:col>7</xdr:col>
      <xdr:colOff>228600</xdr:colOff>
      <xdr:row>16</xdr:row>
      <xdr:rowOff>0</xdr:rowOff>
    </xdr:to>
    <xdr:sp macro="" textlink="">
      <xdr:nvSpPr>
        <xdr:cNvPr id="755885" name="Line 46">
          <a:extLst>
            <a:ext uri="{FF2B5EF4-FFF2-40B4-BE49-F238E27FC236}">
              <a16:creationId xmlns:a16="http://schemas.microsoft.com/office/drawing/2014/main" id="{00000000-0008-0000-1700-0000AD880B00}"/>
            </a:ext>
          </a:extLst>
        </xdr:cNvPr>
        <xdr:cNvSpPr>
          <a:spLocks noChangeShapeType="1"/>
        </xdr:cNvSpPr>
      </xdr:nvSpPr>
      <xdr:spPr bwMode="auto">
        <a:xfrm>
          <a:off x="4198620" y="329184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</xdr:colOff>
      <xdr:row>9</xdr:row>
      <xdr:rowOff>72390</xdr:rowOff>
    </xdr:from>
    <xdr:to>
      <xdr:col>1</xdr:col>
      <xdr:colOff>227213</xdr:colOff>
      <xdr:row>10</xdr:row>
      <xdr:rowOff>80571</xdr:rowOff>
    </xdr:to>
    <xdr:sp macro="" textlink="">
      <xdr:nvSpPr>
        <xdr:cNvPr id="46" name="Texte 6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544830" y="2358390"/>
          <a:ext cx="192923" cy="1758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X2</a:t>
          </a:r>
        </a:p>
      </xdr:txBody>
    </xdr:sp>
    <xdr:clientData/>
  </xdr:twoCellAnchor>
  <xdr:twoCellAnchor>
    <xdr:from>
      <xdr:col>1</xdr:col>
      <xdr:colOff>297180</xdr:colOff>
      <xdr:row>9</xdr:row>
      <xdr:rowOff>72390</xdr:rowOff>
    </xdr:from>
    <xdr:to>
      <xdr:col>2</xdr:col>
      <xdr:colOff>79719</xdr:colOff>
      <xdr:row>10</xdr:row>
      <xdr:rowOff>118693</xdr:rowOff>
    </xdr:to>
    <xdr:sp macro="" textlink="">
      <xdr:nvSpPr>
        <xdr:cNvPr id="47" name="Texte 6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807720" y="2358390"/>
          <a:ext cx="224499" cy="2139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X3</a:t>
          </a:r>
        </a:p>
      </xdr:txBody>
    </xdr:sp>
    <xdr:clientData/>
  </xdr:twoCellAnchor>
  <xdr:twoCellAnchor>
    <xdr:from>
      <xdr:col>3</xdr:col>
      <xdr:colOff>598731</xdr:colOff>
      <xdr:row>9</xdr:row>
      <xdr:rowOff>63762</xdr:rowOff>
    </xdr:from>
    <xdr:to>
      <xdr:col>4</xdr:col>
      <xdr:colOff>67287</xdr:colOff>
      <xdr:row>10</xdr:row>
      <xdr:rowOff>121910</xdr:rowOff>
    </xdr:to>
    <xdr:sp macro="" textlink="">
      <xdr:nvSpPr>
        <xdr:cNvPr id="48" name="Texte 6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1955091" y="2349762"/>
          <a:ext cx="222936" cy="2257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X4</a:t>
          </a:r>
        </a:p>
      </xdr:txBody>
    </xdr:sp>
    <xdr:clientData/>
  </xdr:twoCellAnchor>
  <xdr:twoCellAnchor>
    <xdr:from>
      <xdr:col>1</xdr:col>
      <xdr:colOff>4593</xdr:colOff>
      <xdr:row>17</xdr:row>
      <xdr:rowOff>41910</xdr:rowOff>
    </xdr:from>
    <xdr:to>
      <xdr:col>1</xdr:col>
      <xdr:colOff>259980</xdr:colOff>
      <xdr:row>18</xdr:row>
      <xdr:rowOff>79903</xdr:rowOff>
    </xdr:to>
    <xdr:sp macro="" textlink="">
      <xdr:nvSpPr>
        <xdr:cNvPr id="49" name="Texte 6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515133" y="3669030"/>
          <a:ext cx="255387" cy="2056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/>
  </xdr:twoCellAnchor>
  <xdr:twoCellAnchor>
    <xdr:from>
      <xdr:col>3</xdr:col>
      <xdr:colOff>577214</xdr:colOff>
      <xdr:row>17</xdr:row>
      <xdr:rowOff>76200</xdr:rowOff>
    </xdr:from>
    <xdr:to>
      <xdr:col>4</xdr:col>
      <xdr:colOff>73246</xdr:colOff>
      <xdr:row>18</xdr:row>
      <xdr:rowOff>115335</xdr:rowOff>
    </xdr:to>
    <xdr:sp macro="" textlink="">
      <xdr:nvSpPr>
        <xdr:cNvPr id="50" name="Texte 6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1933574" y="3703320"/>
          <a:ext cx="250412" cy="206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X5</a:t>
          </a:r>
        </a:p>
      </xdr:txBody>
    </xdr:sp>
    <xdr:clientData/>
  </xdr:twoCellAnchor>
  <xdr:twoCellAnchor>
    <xdr:from>
      <xdr:col>0</xdr:col>
      <xdr:colOff>19050</xdr:colOff>
      <xdr:row>13</xdr:row>
      <xdr:rowOff>142875</xdr:rowOff>
    </xdr:from>
    <xdr:to>
      <xdr:col>0</xdr:col>
      <xdr:colOff>209550</xdr:colOff>
      <xdr:row>14</xdr:row>
      <xdr:rowOff>117260</xdr:rowOff>
    </xdr:to>
    <xdr:sp macro="" textlink="">
      <xdr:nvSpPr>
        <xdr:cNvPr id="51" name="Texte 6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19050" y="3099435"/>
          <a:ext cx="190500" cy="142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Z2</a:t>
          </a:r>
        </a:p>
      </xdr:txBody>
    </xdr:sp>
    <xdr:clientData/>
  </xdr:twoCellAnchor>
  <xdr:twoCellAnchor>
    <xdr:from>
      <xdr:col>7</xdr:col>
      <xdr:colOff>348615</xdr:colOff>
      <xdr:row>15</xdr:row>
      <xdr:rowOff>1905</xdr:rowOff>
    </xdr:from>
    <xdr:to>
      <xdr:col>8</xdr:col>
      <xdr:colOff>185193</xdr:colOff>
      <xdr:row>15</xdr:row>
      <xdr:rowOff>146033</xdr:rowOff>
    </xdr:to>
    <xdr:sp macro="" textlink="">
      <xdr:nvSpPr>
        <xdr:cNvPr id="52" name="Texte 66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>
          <a:spLocks noChangeArrowheads="1"/>
        </xdr:cNvSpPr>
      </xdr:nvSpPr>
      <xdr:spPr bwMode="auto">
        <a:xfrm>
          <a:off x="4280535" y="3293745"/>
          <a:ext cx="286158" cy="1441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Z1</a:t>
          </a:r>
        </a:p>
      </xdr:txBody>
    </xdr:sp>
    <xdr:clientData/>
  </xdr:twoCellAnchor>
  <xdr:twoCellAnchor>
    <xdr:from>
      <xdr:col>7</xdr:col>
      <xdr:colOff>348615</xdr:colOff>
      <xdr:row>13</xdr:row>
      <xdr:rowOff>3810</xdr:rowOff>
    </xdr:from>
    <xdr:to>
      <xdr:col>8</xdr:col>
      <xdr:colOff>175006</xdr:colOff>
      <xdr:row>13</xdr:row>
      <xdr:rowOff>143061</xdr:rowOff>
    </xdr:to>
    <xdr:sp macro="" textlink="">
      <xdr:nvSpPr>
        <xdr:cNvPr id="53" name="Texte 67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>
          <a:spLocks noChangeArrowheads="1"/>
        </xdr:cNvSpPr>
      </xdr:nvSpPr>
      <xdr:spPr bwMode="auto">
        <a:xfrm>
          <a:off x="4280535" y="2960370"/>
          <a:ext cx="275971" cy="139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Z3</a:t>
          </a:r>
        </a:p>
      </xdr:txBody>
    </xdr:sp>
    <xdr:clientData/>
  </xdr:twoCellAnchor>
  <xdr:twoCellAnchor>
    <xdr:from>
      <xdr:col>0</xdr:col>
      <xdr:colOff>7620</xdr:colOff>
      <xdr:row>0</xdr:row>
      <xdr:rowOff>53340</xdr:rowOff>
    </xdr:from>
    <xdr:to>
      <xdr:col>4</xdr:col>
      <xdr:colOff>571500</xdr:colOff>
      <xdr:row>1</xdr:row>
      <xdr:rowOff>22860</xdr:rowOff>
    </xdr:to>
    <xdr:pic>
      <xdr:nvPicPr>
        <xdr:cNvPr id="755894" name="Picture 58">
          <a:extLst>
            <a:ext uri="{FF2B5EF4-FFF2-40B4-BE49-F238E27FC236}">
              <a16:creationId xmlns:a16="http://schemas.microsoft.com/office/drawing/2014/main" id="{00000000-0008-0000-1700-0000B6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53340"/>
          <a:ext cx="2712720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144780</xdr:colOff>
      <xdr:row>13</xdr:row>
      <xdr:rowOff>24765</xdr:rowOff>
    </xdr:from>
    <xdr:to>
      <xdr:col>18</xdr:col>
      <xdr:colOff>830005</xdr:colOff>
      <xdr:row>17</xdr:row>
      <xdr:rowOff>160021</xdr:rowOff>
    </xdr:to>
    <xdr:sp macro="" textlink="">
      <xdr:nvSpPr>
        <xdr:cNvPr id="55" name="Text Box 5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9151620" y="2981325"/>
          <a:ext cx="685225" cy="80581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Marquage Adi, n° de laminage et n° de coulée </a:t>
          </a:r>
        </a:p>
      </xdr:txBody>
    </xdr:sp>
    <xdr:clientData/>
  </xdr:twoCellAnchor>
  <xdr:twoCellAnchor>
    <xdr:from>
      <xdr:col>17</xdr:col>
      <xdr:colOff>205740</xdr:colOff>
      <xdr:row>16</xdr:row>
      <xdr:rowOff>30480</xdr:rowOff>
    </xdr:from>
    <xdr:to>
      <xdr:col>18</xdr:col>
      <xdr:colOff>121920</xdr:colOff>
      <xdr:row>19</xdr:row>
      <xdr:rowOff>0</xdr:rowOff>
    </xdr:to>
    <xdr:sp macro="" textlink="">
      <xdr:nvSpPr>
        <xdr:cNvPr id="755896" name="Line 60">
          <a:extLst>
            <a:ext uri="{FF2B5EF4-FFF2-40B4-BE49-F238E27FC236}">
              <a16:creationId xmlns:a16="http://schemas.microsoft.com/office/drawing/2014/main" id="{00000000-0008-0000-1700-0000B8880B00}"/>
            </a:ext>
          </a:extLst>
        </xdr:cNvPr>
        <xdr:cNvSpPr>
          <a:spLocks noChangeShapeType="1"/>
        </xdr:cNvSpPr>
      </xdr:nvSpPr>
      <xdr:spPr bwMode="auto">
        <a:xfrm flipH="1">
          <a:off x="9182100" y="3489960"/>
          <a:ext cx="365760" cy="4800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91440</xdr:colOff>
      <xdr:row>10</xdr:row>
      <xdr:rowOff>91440</xdr:rowOff>
    </xdr:from>
    <xdr:to>
      <xdr:col>11</xdr:col>
      <xdr:colOff>22860</xdr:colOff>
      <xdr:row>10</xdr:row>
      <xdr:rowOff>99060</xdr:rowOff>
    </xdr:to>
    <xdr:sp macro="" textlink="">
      <xdr:nvSpPr>
        <xdr:cNvPr id="755897" name="Line 10">
          <a:extLst>
            <a:ext uri="{FF2B5EF4-FFF2-40B4-BE49-F238E27FC236}">
              <a16:creationId xmlns:a16="http://schemas.microsoft.com/office/drawing/2014/main" id="{00000000-0008-0000-1700-0000B9880B00}"/>
            </a:ext>
          </a:extLst>
        </xdr:cNvPr>
        <xdr:cNvSpPr>
          <a:spLocks noChangeShapeType="1"/>
        </xdr:cNvSpPr>
      </xdr:nvSpPr>
      <xdr:spPr bwMode="auto">
        <a:xfrm>
          <a:off x="5410200" y="2545080"/>
          <a:ext cx="472440" cy="7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91440</xdr:colOff>
      <xdr:row>11</xdr:row>
      <xdr:rowOff>76200</xdr:rowOff>
    </xdr:from>
    <xdr:to>
      <xdr:col>10</xdr:col>
      <xdr:colOff>533400</xdr:colOff>
      <xdr:row>11</xdr:row>
      <xdr:rowOff>76200</xdr:rowOff>
    </xdr:to>
    <xdr:sp macro="" textlink="">
      <xdr:nvSpPr>
        <xdr:cNvPr id="755898" name="Line 12">
          <a:extLst>
            <a:ext uri="{FF2B5EF4-FFF2-40B4-BE49-F238E27FC236}">
              <a16:creationId xmlns:a16="http://schemas.microsoft.com/office/drawing/2014/main" id="{00000000-0008-0000-1700-0000BA880B00}"/>
            </a:ext>
          </a:extLst>
        </xdr:cNvPr>
        <xdr:cNvSpPr>
          <a:spLocks noChangeShapeType="1"/>
        </xdr:cNvSpPr>
      </xdr:nvSpPr>
      <xdr:spPr bwMode="auto">
        <a:xfrm>
          <a:off x="5410200" y="269748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236220</xdr:colOff>
      <xdr:row>10</xdr:row>
      <xdr:rowOff>0</xdr:rowOff>
    </xdr:from>
    <xdr:to>
      <xdr:col>10</xdr:col>
      <xdr:colOff>236220</xdr:colOff>
      <xdr:row>12</xdr:row>
      <xdr:rowOff>0</xdr:rowOff>
    </xdr:to>
    <xdr:sp macro="" textlink="">
      <xdr:nvSpPr>
        <xdr:cNvPr id="755899" name="Line 14">
          <a:extLst>
            <a:ext uri="{FF2B5EF4-FFF2-40B4-BE49-F238E27FC236}">
              <a16:creationId xmlns:a16="http://schemas.microsoft.com/office/drawing/2014/main" id="{00000000-0008-0000-1700-0000BB880B00}"/>
            </a:ext>
          </a:extLst>
        </xdr:cNvPr>
        <xdr:cNvSpPr>
          <a:spLocks noChangeShapeType="1"/>
        </xdr:cNvSpPr>
      </xdr:nvSpPr>
      <xdr:spPr bwMode="auto">
        <a:xfrm>
          <a:off x="5554980" y="2453640"/>
          <a:ext cx="0" cy="335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472440</xdr:colOff>
      <xdr:row>9</xdr:row>
      <xdr:rowOff>160020</xdr:rowOff>
    </xdr:from>
    <xdr:to>
      <xdr:col>10</xdr:col>
      <xdr:colOff>472440</xdr:colOff>
      <xdr:row>11</xdr:row>
      <xdr:rowOff>160020</xdr:rowOff>
    </xdr:to>
    <xdr:sp macro="" textlink="">
      <xdr:nvSpPr>
        <xdr:cNvPr id="755900" name="Line 15">
          <a:extLst>
            <a:ext uri="{FF2B5EF4-FFF2-40B4-BE49-F238E27FC236}">
              <a16:creationId xmlns:a16="http://schemas.microsoft.com/office/drawing/2014/main" id="{00000000-0008-0000-1700-0000BC880B00}"/>
            </a:ext>
          </a:extLst>
        </xdr:cNvPr>
        <xdr:cNvSpPr>
          <a:spLocks noChangeShapeType="1"/>
        </xdr:cNvSpPr>
      </xdr:nvSpPr>
      <xdr:spPr bwMode="auto">
        <a:xfrm>
          <a:off x="5791200" y="2446020"/>
          <a:ext cx="0" cy="335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10</xdr:row>
      <xdr:rowOff>68580</xdr:rowOff>
    </xdr:from>
    <xdr:to>
      <xdr:col>10</xdr:col>
      <xdr:colOff>266700</xdr:colOff>
      <xdr:row>10</xdr:row>
      <xdr:rowOff>129540</xdr:rowOff>
    </xdr:to>
    <xdr:sp macro="" textlink="">
      <xdr:nvSpPr>
        <xdr:cNvPr id="755901" name="Oval 23">
          <a:extLst>
            <a:ext uri="{FF2B5EF4-FFF2-40B4-BE49-F238E27FC236}">
              <a16:creationId xmlns:a16="http://schemas.microsoft.com/office/drawing/2014/main" id="{00000000-0008-0000-1700-0000BD880B00}"/>
            </a:ext>
          </a:extLst>
        </xdr:cNvPr>
        <xdr:cNvSpPr>
          <a:spLocks noChangeArrowheads="1"/>
        </xdr:cNvSpPr>
      </xdr:nvSpPr>
      <xdr:spPr bwMode="auto">
        <a:xfrm>
          <a:off x="5524500" y="252222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441960</xdr:colOff>
      <xdr:row>10</xdr:row>
      <xdr:rowOff>68580</xdr:rowOff>
    </xdr:from>
    <xdr:to>
      <xdr:col>10</xdr:col>
      <xdr:colOff>502920</xdr:colOff>
      <xdr:row>10</xdr:row>
      <xdr:rowOff>129540</xdr:rowOff>
    </xdr:to>
    <xdr:sp macro="" textlink="">
      <xdr:nvSpPr>
        <xdr:cNvPr id="755902" name="Oval 24">
          <a:extLst>
            <a:ext uri="{FF2B5EF4-FFF2-40B4-BE49-F238E27FC236}">
              <a16:creationId xmlns:a16="http://schemas.microsoft.com/office/drawing/2014/main" id="{00000000-0008-0000-1700-0000BE880B00}"/>
            </a:ext>
          </a:extLst>
        </xdr:cNvPr>
        <xdr:cNvSpPr>
          <a:spLocks noChangeArrowheads="1"/>
        </xdr:cNvSpPr>
      </xdr:nvSpPr>
      <xdr:spPr bwMode="auto">
        <a:xfrm>
          <a:off x="5760720" y="252222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205740</xdr:colOff>
      <xdr:row>11</xdr:row>
      <xdr:rowOff>45720</xdr:rowOff>
    </xdr:from>
    <xdr:to>
      <xdr:col>10</xdr:col>
      <xdr:colOff>266700</xdr:colOff>
      <xdr:row>11</xdr:row>
      <xdr:rowOff>106680</xdr:rowOff>
    </xdr:to>
    <xdr:sp macro="" textlink="">
      <xdr:nvSpPr>
        <xdr:cNvPr id="755903" name="Oval 25">
          <a:extLst>
            <a:ext uri="{FF2B5EF4-FFF2-40B4-BE49-F238E27FC236}">
              <a16:creationId xmlns:a16="http://schemas.microsoft.com/office/drawing/2014/main" id="{00000000-0008-0000-1700-0000BF880B00}"/>
            </a:ext>
          </a:extLst>
        </xdr:cNvPr>
        <xdr:cNvSpPr>
          <a:spLocks noChangeArrowheads="1"/>
        </xdr:cNvSpPr>
      </xdr:nvSpPr>
      <xdr:spPr bwMode="auto">
        <a:xfrm>
          <a:off x="5524500" y="266700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441960</xdr:colOff>
      <xdr:row>11</xdr:row>
      <xdr:rowOff>45720</xdr:rowOff>
    </xdr:from>
    <xdr:to>
      <xdr:col>10</xdr:col>
      <xdr:colOff>502920</xdr:colOff>
      <xdr:row>11</xdr:row>
      <xdr:rowOff>106680</xdr:rowOff>
    </xdr:to>
    <xdr:sp macro="" textlink="">
      <xdr:nvSpPr>
        <xdr:cNvPr id="755904" name="Oval 26">
          <a:extLst>
            <a:ext uri="{FF2B5EF4-FFF2-40B4-BE49-F238E27FC236}">
              <a16:creationId xmlns:a16="http://schemas.microsoft.com/office/drawing/2014/main" id="{00000000-0008-0000-1700-0000C0880B00}"/>
            </a:ext>
          </a:extLst>
        </xdr:cNvPr>
        <xdr:cNvSpPr>
          <a:spLocks noChangeArrowheads="1"/>
        </xdr:cNvSpPr>
      </xdr:nvSpPr>
      <xdr:spPr bwMode="auto">
        <a:xfrm>
          <a:off x="5760720" y="266700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106680</xdr:colOff>
      <xdr:row>16</xdr:row>
      <xdr:rowOff>91440</xdr:rowOff>
    </xdr:from>
    <xdr:to>
      <xdr:col>11</xdr:col>
      <xdr:colOff>38100</xdr:colOff>
      <xdr:row>16</xdr:row>
      <xdr:rowOff>99060</xdr:rowOff>
    </xdr:to>
    <xdr:sp macro="" textlink="">
      <xdr:nvSpPr>
        <xdr:cNvPr id="755905" name="Line 10">
          <a:extLst>
            <a:ext uri="{FF2B5EF4-FFF2-40B4-BE49-F238E27FC236}">
              <a16:creationId xmlns:a16="http://schemas.microsoft.com/office/drawing/2014/main" id="{00000000-0008-0000-1700-0000C1880B00}"/>
            </a:ext>
          </a:extLst>
        </xdr:cNvPr>
        <xdr:cNvSpPr>
          <a:spLocks noChangeShapeType="1"/>
        </xdr:cNvSpPr>
      </xdr:nvSpPr>
      <xdr:spPr bwMode="auto">
        <a:xfrm>
          <a:off x="5425440" y="3550920"/>
          <a:ext cx="472440" cy="7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106680</xdr:colOff>
      <xdr:row>17</xdr:row>
      <xdr:rowOff>76200</xdr:rowOff>
    </xdr:from>
    <xdr:to>
      <xdr:col>11</xdr:col>
      <xdr:colOff>0</xdr:colOff>
      <xdr:row>17</xdr:row>
      <xdr:rowOff>76200</xdr:rowOff>
    </xdr:to>
    <xdr:sp macro="" textlink="">
      <xdr:nvSpPr>
        <xdr:cNvPr id="755906" name="Line 12">
          <a:extLst>
            <a:ext uri="{FF2B5EF4-FFF2-40B4-BE49-F238E27FC236}">
              <a16:creationId xmlns:a16="http://schemas.microsoft.com/office/drawing/2014/main" id="{00000000-0008-0000-1700-0000C2880B00}"/>
            </a:ext>
          </a:extLst>
        </xdr:cNvPr>
        <xdr:cNvSpPr>
          <a:spLocks noChangeShapeType="1"/>
        </xdr:cNvSpPr>
      </xdr:nvSpPr>
      <xdr:spPr bwMode="auto">
        <a:xfrm>
          <a:off x="5425440" y="3703320"/>
          <a:ext cx="4343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259080</xdr:colOff>
      <xdr:row>16</xdr:row>
      <xdr:rowOff>22860</xdr:rowOff>
    </xdr:from>
    <xdr:to>
      <xdr:col>10</xdr:col>
      <xdr:colOff>259080</xdr:colOff>
      <xdr:row>18</xdr:row>
      <xdr:rowOff>0</xdr:rowOff>
    </xdr:to>
    <xdr:sp macro="" textlink="">
      <xdr:nvSpPr>
        <xdr:cNvPr id="755907" name="Line 14">
          <a:extLst>
            <a:ext uri="{FF2B5EF4-FFF2-40B4-BE49-F238E27FC236}">
              <a16:creationId xmlns:a16="http://schemas.microsoft.com/office/drawing/2014/main" id="{00000000-0008-0000-1700-0000C3880B00}"/>
            </a:ext>
          </a:extLst>
        </xdr:cNvPr>
        <xdr:cNvSpPr>
          <a:spLocks noChangeShapeType="1"/>
        </xdr:cNvSpPr>
      </xdr:nvSpPr>
      <xdr:spPr bwMode="auto">
        <a:xfrm>
          <a:off x="5577840" y="3482340"/>
          <a:ext cx="0" cy="3124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495300</xdr:colOff>
      <xdr:row>16</xdr:row>
      <xdr:rowOff>22860</xdr:rowOff>
    </xdr:from>
    <xdr:to>
      <xdr:col>10</xdr:col>
      <xdr:colOff>495300</xdr:colOff>
      <xdr:row>17</xdr:row>
      <xdr:rowOff>160020</xdr:rowOff>
    </xdr:to>
    <xdr:sp macro="" textlink="">
      <xdr:nvSpPr>
        <xdr:cNvPr id="755908" name="Line 15">
          <a:extLst>
            <a:ext uri="{FF2B5EF4-FFF2-40B4-BE49-F238E27FC236}">
              <a16:creationId xmlns:a16="http://schemas.microsoft.com/office/drawing/2014/main" id="{00000000-0008-0000-1700-0000C4880B00}"/>
            </a:ext>
          </a:extLst>
        </xdr:cNvPr>
        <xdr:cNvSpPr>
          <a:spLocks noChangeShapeType="1"/>
        </xdr:cNvSpPr>
      </xdr:nvSpPr>
      <xdr:spPr bwMode="auto">
        <a:xfrm>
          <a:off x="5814060" y="348234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16</xdr:row>
      <xdr:rowOff>68580</xdr:rowOff>
    </xdr:from>
    <xdr:to>
      <xdr:col>10</xdr:col>
      <xdr:colOff>289560</xdr:colOff>
      <xdr:row>16</xdr:row>
      <xdr:rowOff>129540</xdr:rowOff>
    </xdr:to>
    <xdr:sp macro="" textlink="">
      <xdr:nvSpPr>
        <xdr:cNvPr id="755909" name="Oval 23">
          <a:extLst>
            <a:ext uri="{FF2B5EF4-FFF2-40B4-BE49-F238E27FC236}">
              <a16:creationId xmlns:a16="http://schemas.microsoft.com/office/drawing/2014/main" id="{00000000-0008-0000-1700-0000C5880B00}"/>
            </a:ext>
          </a:extLst>
        </xdr:cNvPr>
        <xdr:cNvSpPr>
          <a:spLocks noChangeArrowheads="1"/>
        </xdr:cNvSpPr>
      </xdr:nvSpPr>
      <xdr:spPr bwMode="auto">
        <a:xfrm>
          <a:off x="5547360" y="35280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464820</xdr:colOff>
      <xdr:row>16</xdr:row>
      <xdr:rowOff>68580</xdr:rowOff>
    </xdr:from>
    <xdr:to>
      <xdr:col>10</xdr:col>
      <xdr:colOff>525780</xdr:colOff>
      <xdr:row>16</xdr:row>
      <xdr:rowOff>129540</xdr:rowOff>
    </xdr:to>
    <xdr:sp macro="" textlink="">
      <xdr:nvSpPr>
        <xdr:cNvPr id="755910" name="Oval 24">
          <a:extLst>
            <a:ext uri="{FF2B5EF4-FFF2-40B4-BE49-F238E27FC236}">
              <a16:creationId xmlns:a16="http://schemas.microsoft.com/office/drawing/2014/main" id="{00000000-0008-0000-1700-0000C6880B00}"/>
            </a:ext>
          </a:extLst>
        </xdr:cNvPr>
        <xdr:cNvSpPr>
          <a:spLocks noChangeArrowheads="1"/>
        </xdr:cNvSpPr>
      </xdr:nvSpPr>
      <xdr:spPr bwMode="auto">
        <a:xfrm>
          <a:off x="5783580" y="352806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228600</xdr:colOff>
      <xdr:row>17</xdr:row>
      <xdr:rowOff>45720</xdr:rowOff>
    </xdr:from>
    <xdr:to>
      <xdr:col>10</xdr:col>
      <xdr:colOff>289560</xdr:colOff>
      <xdr:row>17</xdr:row>
      <xdr:rowOff>106680</xdr:rowOff>
    </xdr:to>
    <xdr:sp macro="" textlink="">
      <xdr:nvSpPr>
        <xdr:cNvPr id="755911" name="Oval 25">
          <a:extLst>
            <a:ext uri="{FF2B5EF4-FFF2-40B4-BE49-F238E27FC236}">
              <a16:creationId xmlns:a16="http://schemas.microsoft.com/office/drawing/2014/main" id="{00000000-0008-0000-1700-0000C7880B00}"/>
            </a:ext>
          </a:extLst>
        </xdr:cNvPr>
        <xdr:cNvSpPr>
          <a:spLocks noChangeArrowheads="1"/>
        </xdr:cNvSpPr>
      </xdr:nvSpPr>
      <xdr:spPr bwMode="auto">
        <a:xfrm>
          <a:off x="5547360" y="367284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464820</xdr:colOff>
      <xdr:row>17</xdr:row>
      <xdr:rowOff>45720</xdr:rowOff>
    </xdr:from>
    <xdr:to>
      <xdr:col>10</xdr:col>
      <xdr:colOff>525780</xdr:colOff>
      <xdr:row>17</xdr:row>
      <xdr:rowOff>106680</xdr:rowOff>
    </xdr:to>
    <xdr:sp macro="" textlink="">
      <xdr:nvSpPr>
        <xdr:cNvPr id="755912" name="Oval 26">
          <a:extLst>
            <a:ext uri="{FF2B5EF4-FFF2-40B4-BE49-F238E27FC236}">
              <a16:creationId xmlns:a16="http://schemas.microsoft.com/office/drawing/2014/main" id="{00000000-0008-0000-1700-0000C8880B00}"/>
            </a:ext>
          </a:extLst>
        </xdr:cNvPr>
        <xdr:cNvSpPr>
          <a:spLocks noChangeArrowheads="1"/>
        </xdr:cNvSpPr>
      </xdr:nvSpPr>
      <xdr:spPr bwMode="auto">
        <a:xfrm>
          <a:off x="5783580" y="367284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177165</xdr:colOff>
      <xdr:row>16</xdr:row>
      <xdr:rowOff>80010</xdr:rowOff>
    </xdr:from>
    <xdr:to>
      <xdr:col>10</xdr:col>
      <xdr:colOff>27820</xdr:colOff>
      <xdr:row>17</xdr:row>
      <xdr:rowOff>80518</xdr:rowOff>
    </xdr:to>
    <xdr:sp macro="" textlink="">
      <xdr:nvSpPr>
        <xdr:cNvPr id="73" name="Texte 67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>
          <a:spLocks noChangeArrowheads="1"/>
        </xdr:cNvSpPr>
      </xdr:nvSpPr>
      <xdr:spPr bwMode="auto">
        <a:xfrm>
          <a:off x="5008245" y="3539490"/>
          <a:ext cx="300235" cy="1681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             Z</a:t>
          </a:r>
        </a:p>
      </xdr:txBody>
    </xdr:sp>
    <xdr:clientData/>
  </xdr:twoCellAnchor>
  <xdr:twoCellAnchor>
    <xdr:from>
      <xdr:col>9</xdr:col>
      <xdr:colOff>146685</xdr:colOff>
      <xdr:row>10</xdr:row>
      <xdr:rowOff>80010</xdr:rowOff>
    </xdr:from>
    <xdr:to>
      <xdr:col>9</xdr:col>
      <xdr:colOff>414520</xdr:colOff>
      <xdr:row>11</xdr:row>
      <xdr:rowOff>71466</xdr:rowOff>
    </xdr:to>
    <xdr:sp macro="" textlink="">
      <xdr:nvSpPr>
        <xdr:cNvPr id="74" name="Texte 67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>
          <a:spLocks noChangeArrowheads="1"/>
        </xdr:cNvSpPr>
      </xdr:nvSpPr>
      <xdr:spPr bwMode="auto">
        <a:xfrm>
          <a:off x="4977765" y="2533650"/>
          <a:ext cx="267835" cy="15909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             Z</a:t>
          </a:r>
        </a:p>
      </xdr:txBody>
    </xdr:sp>
    <xdr:clientData/>
  </xdr:twoCellAnchor>
  <xdr:twoCellAnchor>
    <xdr:from>
      <xdr:col>39</xdr:col>
      <xdr:colOff>0</xdr:colOff>
      <xdr:row>22</xdr:row>
      <xdr:rowOff>1524</xdr:rowOff>
    </xdr:from>
    <xdr:to>
      <xdr:col>39</xdr:col>
      <xdr:colOff>0</xdr:colOff>
      <xdr:row>22</xdr:row>
      <xdr:rowOff>1524</xdr:rowOff>
    </xdr:to>
    <xdr:sp macro="" textlink="">
      <xdr:nvSpPr>
        <xdr:cNvPr id="76" name="Rectangle 5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>
          <a:spLocks noChangeArrowheads="1"/>
        </xdr:cNvSpPr>
      </xdr:nvSpPr>
      <xdr:spPr bwMode="auto">
        <a:xfrm>
          <a:off x="20383500" y="4543044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39</xdr:col>
      <xdr:colOff>0</xdr:colOff>
      <xdr:row>0</xdr:row>
      <xdr:rowOff>0</xdr:rowOff>
    </xdr:from>
    <xdr:to>
      <xdr:col>39</xdr:col>
      <xdr:colOff>0</xdr:colOff>
      <xdr:row>1</xdr:row>
      <xdr:rowOff>22860</xdr:rowOff>
    </xdr:to>
    <xdr:pic>
      <xdr:nvPicPr>
        <xdr:cNvPr id="755916" name="Picture 58">
          <a:extLst>
            <a:ext uri="{FF2B5EF4-FFF2-40B4-BE49-F238E27FC236}">
              <a16:creationId xmlns:a16="http://schemas.microsoft.com/office/drawing/2014/main" id="{00000000-0008-0000-1700-0000CC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73060" y="0"/>
          <a:ext cx="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0</xdr:colOff>
      <xdr:row>14</xdr:row>
      <xdr:rowOff>13335</xdr:rowOff>
    </xdr:from>
    <xdr:to>
      <xdr:col>39</xdr:col>
      <xdr:colOff>0</xdr:colOff>
      <xdr:row>19</xdr:row>
      <xdr:rowOff>118108</xdr:rowOff>
    </xdr:to>
    <xdr:sp macro="" textlink="">
      <xdr:nvSpPr>
        <xdr:cNvPr id="78" name="Text Box 59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>
          <a:spLocks noChangeArrowheads="1"/>
        </xdr:cNvSpPr>
      </xdr:nvSpPr>
      <xdr:spPr bwMode="auto">
        <a:xfrm>
          <a:off x="20383500" y="3137535"/>
          <a:ext cx="0" cy="95059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Indiquer si le poinçon Adi, le N° de laminage et de coulée sont bien frappés et entiers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79" name="Rectangle 55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>
          <a:spLocks noChangeArrowheads="1"/>
        </xdr:cNvSpPr>
      </xdr:nvSpPr>
      <xdr:spPr bwMode="auto">
        <a:xfrm>
          <a:off x="16969740" y="454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20</xdr:col>
      <xdr:colOff>7620</xdr:colOff>
      <xdr:row>0</xdr:row>
      <xdr:rowOff>15240</xdr:rowOff>
    </xdr:from>
    <xdr:to>
      <xdr:col>24</xdr:col>
      <xdr:colOff>571500</xdr:colOff>
      <xdr:row>1</xdr:row>
      <xdr:rowOff>22860</xdr:rowOff>
    </xdr:to>
    <xdr:pic>
      <xdr:nvPicPr>
        <xdr:cNvPr id="755919" name="Picture 58">
          <a:extLst>
            <a:ext uri="{FF2B5EF4-FFF2-40B4-BE49-F238E27FC236}">
              <a16:creationId xmlns:a16="http://schemas.microsoft.com/office/drawing/2014/main" id="{00000000-0008-0000-1700-0000CF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3680" y="15240"/>
          <a:ext cx="272796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81" name="Rectangle 55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>
          <a:spLocks noChangeArrowheads="1"/>
        </xdr:cNvSpPr>
      </xdr:nvSpPr>
      <xdr:spPr bwMode="auto">
        <a:xfrm>
          <a:off x="16969740" y="454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 editAs="oneCell">
    <xdr:from>
      <xdr:col>20</xdr:col>
      <xdr:colOff>137160</xdr:colOff>
      <xdr:row>11</xdr:row>
      <xdr:rowOff>0</xdr:rowOff>
    </xdr:from>
    <xdr:to>
      <xdr:col>25</xdr:col>
      <xdr:colOff>495300</xdr:colOff>
      <xdr:row>17</xdr:row>
      <xdr:rowOff>0</xdr:rowOff>
    </xdr:to>
    <xdr:pic>
      <xdr:nvPicPr>
        <xdr:cNvPr id="755921" name="Picture 5674">
          <a:extLst>
            <a:ext uri="{FF2B5EF4-FFF2-40B4-BE49-F238E27FC236}">
              <a16:creationId xmlns:a16="http://schemas.microsoft.com/office/drawing/2014/main" id="{00000000-0008-0000-1700-0000D1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2621280"/>
          <a:ext cx="3185160" cy="1005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137160</xdr:colOff>
      <xdr:row>8</xdr:row>
      <xdr:rowOff>45720</xdr:rowOff>
    </xdr:from>
    <xdr:to>
      <xdr:col>34</xdr:col>
      <xdr:colOff>0</xdr:colOff>
      <xdr:row>18</xdr:row>
      <xdr:rowOff>114300</xdr:rowOff>
    </xdr:to>
    <xdr:pic>
      <xdr:nvPicPr>
        <xdr:cNvPr id="755922" name="Picture 5675">
          <a:extLst>
            <a:ext uri="{FF2B5EF4-FFF2-40B4-BE49-F238E27FC236}">
              <a16:creationId xmlns:a16="http://schemas.microsoft.com/office/drawing/2014/main" id="{00000000-0008-0000-1700-0000D2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2156460"/>
          <a:ext cx="364236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86" name="Rectangle 55">
          <a:extLst>
            <a:ext uri="{FF2B5EF4-FFF2-40B4-BE49-F238E27FC236}">
              <a16:creationId xmlns:a16="http://schemas.microsoft.com/office/drawing/2014/main" id="{00000000-0008-0000-1700-000056000000}"/>
            </a:ext>
          </a:extLst>
        </xdr:cNvPr>
        <xdr:cNvSpPr>
          <a:spLocks noChangeArrowheads="1"/>
        </xdr:cNvSpPr>
      </xdr:nvSpPr>
      <xdr:spPr bwMode="auto">
        <a:xfrm>
          <a:off x="16969740" y="433578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87" name="Rectangle 55">
          <a:extLst>
            <a:ext uri="{FF2B5EF4-FFF2-40B4-BE49-F238E27FC236}">
              <a16:creationId xmlns:a16="http://schemas.microsoft.com/office/drawing/2014/main" id="{00000000-0008-0000-1700-000057000000}"/>
            </a:ext>
          </a:extLst>
        </xdr:cNvPr>
        <xdr:cNvSpPr>
          <a:spLocks noChangeArrowheads="1"/>
        </xdr:cNvSpPr>
      </xdr:nvSpPr>
      <xdr:spPr bwMode="auto">
        <a:xfrm>
          <a:off x="16969740" y="433578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88" name="Rectangle 55">
          <a:extLst>
            <a:ext uri="{FF2B5EF4-FFF2-40B4-BE49-F238E27FC236}">
              <a16:creationId xmlns:a16="http://schemas.microsoft.com/office/drawing/2014/main" id="{00000000-0008-0000-1700-000058000000}"/>
            </a:ext>
          </a:extLst>
        </xdr:cNvPr>
        <xdr:cNvSpPr>
          <a:spLocks noChangeArrowheads="1"/>
        </xdr:cNvSpPr>
      </xdr:nvSpPr>
      <xdr:spPr bwMode="auto">
        <a:xfrm>
          <a:off x="16969740" y="454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89" name="Rectangle 55">
          <a:extLst>
            <a:ext uri="{FF2B5EF4-FFF2-40B4-BE49-F238E27FC236}">
              <a16:creationId xmlns:a16="http://schemas.microsoft.com/office/drawing/2014/main" id="{00000000-0008-0000-1700-000059000000}"/>
            </a:ext>
          </a:extLst>
        </xdr:cNvPr>
        <xdr:cNvSpPr>
          <a:spLocks noChangeArrowheads="1"/>
        </xdr:cNvSpPr>
      </xdr:nvSpPr>
      <xdr:spPr bwMode="auto">
        <a:xfrm>
          <a:off x="16969740" y="454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39</xdr:col>
      <xdr:colOff>0</xdr:colOff>
      <xdr:row>226</xdr:row>
      <xdr:rowOff>1524</xdr:rowOff>
    </xdr:from>
    <xdr:to>
      <xdr:col>39</xdr:col>
      <xdr:colOff>0</xdr:colOff>
      <xdr:row>226</xdr:row>
      <xdr:rowOff>1524</xdr:rowOff>
    </xdr:to>
    <xdr:sp macro="" textlink="">
      <xdr:nvSpPr>
        <xdr:cNvPr id="90" name="Rectangle 55">
          <a:extLst>
            <a:ext uri="{FF2B5EF4-FFF2-40B4-BE49-F238E27FC236}">
              <a16:creationId xmlns:a16="http://schemas.microsoft.com/office/drawing/2014/main" id="{00000000-0008-0000-1700-00005A000000}"/>
            </a:ext>
          </a:extLst>
        </xdr:cNvPr>
        <xdr:cNvSpPr>
          <a:spLocks noChangeArrowheads="1"/>
        </xdr:cNvSpPr>
      </xdr:nvSpPr>
      <xdr:spPr bwMode="auto">
        <a:xfrm>
          <a:off x="20383500" y="69313044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91" name="Rectangle 55">
          <a:extLst>
            <a:ext uri="{FF2B5EF4-FFF2-40B4-BE49-F238E27FC236}">
              <a16:creationId xmlns:a16="http://schemas.microsoft.com/office/drawing/2014/main" id="{00000000-0008-0000-1700-00005B000000}"/>
            </a:ext>
          </a:extLst>
        </xdr:cNvPr>
        <xdr:cNvSpPr>
          <a:spLocks noChangeArrowheads="1"/>
        </xdr:cNvSpPr>
      </xdr:nvSpPr>
      <xdr:spPr bwMode="auto">
        <a:xfrm>
          <a:off x="16969740" y="6931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92" name="Rectangle 55">
          <a:extLst>
            <a:ext uri="{FF2B5EF4-FFF2-40B4-BE49-F238E27FC236}">
              <a16:creationId xmlns:a16="http://schemas.microsoft.com/office/drawing/2014/main" id="{00000000-0008-0000-1700-00005C000000}"/>
            </a:ext>
          </a:extLst>
        </xdr:cNvPr>
        <xdr:cNvSpPr>
          <a:spLocks noChangeArrowheads="1"/>
        </xdr:cNvSpPr>
      </xdr:nvSpPr>
      <xdr:spPr bwMode="auto">
        <a:xfrm>
          <a:off x="16969740" y="6931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150495</xdr:rowOff>
    </xdr:from>
    <xdr:to>
      <xdr:col>33</xdr:col>
      <xdr:colOff>365301</xdr:colOff>
      <xdr:row>226</xdr:row>
      <xdr:rowOff>150495</xdr:rowOff>
    </xdr:to>
    <xdr:sp macro="" textlink="">
      <xdr:nvSpPr>
        <xdr:cNvPr id="93" name="Rectangle 55">
          <a:extLst>
            <a:ext uri="{FF2B5EF4-FFF2-40B4-BE49-F238E27FC236}">
              <a16:creationId xmlns:a16="http://schemas.microsoft.com/office/drawing/2014/main" id="{00000000-0008-0000-1700-00005D000000}"/>
            </a:ext>
          </a:extLst>
        </xdr:cNvPr>
        <xdr:cNvSpPr>
          <a:spLocks noChangeArrowheads="1"/>
        </xdr:cNvSpPr>
      </xdr:nvSpPr>
      <xdr:spPr bwMode="auto">
        <a:xfrm>
          <a:off x="16969740" y="6946201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150495</xdr:rowOff>
    </xdr:from>
    <xdr:to>
      <xdr:col>33</xdr:col>
      <xdr:colOff>365301</xdr:colOff>
      <xdr:row>226</xdr:row>
      <xdr:rowOff>150495</xdr:rowOff>
    </xdr:to>
    <xdr:sp macro="" textlink="">
      <xdr:nvSpPr>
        <xdr:cNvPr id="94" name="Rectangle 55">
          <a:extLst>
            <a:ext uri="{FF2B5EF4-FFF2-40B4-BE49-F238E27FC236}">
              <a16:creationId xmlns:a16="http://schemas.microsoft.com/office/drawing/2014/main" id="{00000000-0008-0000-1700-00005E000000}"/>
            </a:ext>
          </a:extLst>
        </xdr:cNvPr>
        <xdr:cNvSpPr>
          <a:spLocks noChangeArrowheads="1"/>
        </xdr:cNvSpPr>
      </xdr:nvSpPr>
      <xdr:spPr bwMode="auto">
        <a:xfrm>
          <a:off x="16969740" y="6946201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224</xdr:row>
      <xdr:rowOff>190500</xdr:rowOff>
    </xdr:from>
    <xdr:to>
      <xdr:col>33</xdr:col>
      <xdr:colOff>365301</xdr:colOff>
      <xdr:row>224</xdr:row>
      <xdr:rowOff>190500</xdr:rowOff>
    </xdr:to>
    <xdr:sp macro="" textlink="">
      <xdr:nvSpPr>
        <xdr:cNvPr id="95" name="Rectangle 55">
          <a:extLst>
            <a:ext uri="{FF2B5EF4-FFF2-40B4-BE49-F238E27FC236}">
              <a16:creationId xmlns:a16="http://schemas.microsoft.com/office/drawing/2014/main" id="{00000000-0008-0000-1700-00005F000000}"/>
            </a:ext>
          </a:extLst>
        </xdr:cNvPr>
        <xdr:cNvSpPr>
          <a:spLocks noChangeArrowheads="1"/>
        </xdr:cNvSpPr>
      </xdr:nvSpPr>
      <xdr:spPr bwMode="auto">
        <a:xfrm>
          <a:off x="16969740" y="6910578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224</xdr:row>
      <xdr:rowOff>190500</xdr:rowOff>
    </xdr:from>
    <xdr:to>
      <xdr:col>33</xdr:col>
      <xdr:colOff>365301</xdr:colOff>
      <xdr:row>224</xdr:row>
      <xdr:rowOff>190500</xdr:rowOff>
    </xdr:to>
    <xdr:sp macro="" textlink="">
      <xdr:nvSpPr>
        <xdr:cNvPr id="96" name="Rectangle 55">
          <a:extLst>
            <a:ext uri="{FF2B5EF4-FFF2-40B4-BE49-F238E27FC236}">
              <a16:creationId xmlns:a16="http://schemas.microsoft.com/office/drawing/2014/main" id="{00000000-0008-0000-1700-000060000000}"/>
            </a:ext>
          </a:extLst>
        </xdr:cNvPr>
        <xdr:cNvSpPr>
          <a:spLocks noChangeArrowheads="1"/>
        </xdr:cNvSpPr>
      </xdr:nvSpPr>
      <xdr:spPr bwMode="auto">
        <a:xfrm>
          <a:off x="16969740" y="6910578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97" name="Rectangle 55">
          <a:extLst>
            <a:ext uri="{FF2B5EF4-FFF2-40B4-BE49-F238E27FC236}">
              <a16:creationId xmlns:a16="http://schemas.microsoft.com/office/drawing/2014/main" id="{00000000-0008-0000-1700-000061000000}"/>
            </a:ext>
          </a:extLst>
        </xdr:cNvPr>
        <xdr:cNvSpPr>
          <a:spLocks noChangeArrowheads="1"/>
        </xdr:cNvSpPr>
      </xdr:nvSpPr>
      <xdr:spPr bwMode="auto">
        <a:xfrm>
          <a:off x="16969740" y="6931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98" name="Rectangle 55">
          <a:extLst>
            <a:ext uri="{FF2B5EF4-FFF2-40B4-BE49-F238E27FC236}">
              <a16:creationId xmlns:a16="http://schemas.microsoft.com/office/drawing/2014/main" id="{00000000-0008-0000-1700-000062000000}"/>
            </a:ext>
          </a:extLst>
        </xdr:cNvPr>
        <xdr:cNvSpPr>
          <a:spLocks noChangeArrowheads="1"/>
        </xdr:cNvSpPr>
      </xdr:nvSpPr>
      <xdr:spPr bwMode="auto">
        <a:xfrm>
          <a:off x="16969740" y="6931304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99" name="Rectangle 55">
          <a:extLst>
            <a:ext uri="{FF2B5EF4-FFF2-40B4-BE49-F238E27FC236}">
              <a16:creationId xmlns:a16="http://schemas.microsoft.com/office/drawing/2014/main" id="{00000000-0008-0000-1700-000063000000}"/>
            </a:ext>
          </a:extLst>
        </xdr:cNvPr>
        <xdr:cNvSpPr>
          <a:spLocks noChangeArrowheads="1"/>
        </xdr:cNvSpPr>
      </xdr:nvSpPr>
      <xdr:spPr bwMode="auto">
        <a:xfrm>
          <a:off x="27445335" y="454304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40</xdr:col>
      <xdr:colOff>7620</xdr:colOff>
      <xdr:row>0</xdr:row>
      <xdr:rowOff>15240</xdr:rowOff>
    </xdr:from>
    <xdr:to>
      <xdr:col>44</xdr:col>
      <xdr:colOff>571500</xdr:colOff>
      <xdr:row>1</xdr:row>
      <xdr:rowOff>22860</xdr:rowOff>
    </xdr:to>
    <xdr:pic>
      <xdr:nvPicPr>
        <xdr:cNvPr id="755937" name="Picture 58">
          <a:extLst>
            <a:ext uri="{FF2B5EF4-FFF2-40B4-BE49-F238E27FC236}">
              <a16:creationId xmlns:a16="http://schemas.microsoft.com/office/drawing/2014/main" id="{00000000-0008-0000-1700-0000E1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18780" y="15240"/>
          <a:ext cx="267462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01" name="Rectangle 55">
          <a:extLst>
            <a:ext uri="{FF2B5EF4-FFF2-40B4-BE49-F238E27FC236}">
              <a16:creationId xmlns:a16="http://schemas.microsoft.com/office/drawing/2014/main" id="{00000000-0008-0000-1700-000065000000}"/>
            </a:ext>
          </a:extLst>
        </xdr:cNvPr>
        <xdr:cNvSpPr>
          <a:spLocks noChangeArrowheads="1"/>
        </xdr:cNvSpPr>
      </xdr:nvSpPr>
      <xdr:spPr bwMode="auto">
        <a:xfrm>
          <a:off x="27445335" y="454304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102" name="Rectangle 55">
          <a:extLst>
            <a:ext uri="{FF2B5EF4-FFF2-40B4-BE49-F238E27FC236}">
              <a16:creationId xmlns:a16="http://schemas.microsoft.com/office/drawing/2014/main" id="{00000000-0008-0000-1700-000066000000}"/>
            </a:ext>
          </a:extLst>
        </xdr:cNvPr>
        <xdr:cNvSpPr>
          <a:spLocks noChangeArrowheads="1"/>
        </xdr:cNvSpPr>
      </xdr:nvSpPr>
      <xdr:spPr bwMode="auto">
        <a:xfrm>
          <a:off x="27445335" y="469201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103" name="Rectangle 55">
          <a:extLst>
            <a:ext uri="{FF2B5EF4-FFF2-40B4-BE49-F238E27FC236}">
              <a16:creationId xmlns:a16="http://schemas.microsoft.com/office/drawing/2014/main" id="{00000000-0008-0000-1700-000067000000}"/>
            </a:ext>
          </a:extLst>
        </xdr:cNvPr>
        <xdr:cNvSpPr>
          <a:spLocks noChangeArrowheads="1"/>
        </xdr:cNvSpPr>
      </xdr:nvSpPr>
      <xdr:spPr bwMode="auto">
        <a:xfrm>
          <a:off x="27445335" y="469201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04" name="Rectangle 55">
          <a:extLst>
            <a:ext uri="{FF2B5EF4-FFF2-40B4-BE49-F238E27FC236}">
              <a16:creationId xmlns:a16="http://schemas.microsoft.com/office/drawing/2014/main" id="{00000000-0008-0000-1700-000068000000}"/>
            </a:ext>
          </a:extLst>
        </xdr:cNvPr>
        <xdr:cNvSpPr>
          <a:spLocks noChangeArrowheads="1"/>
        </xdr:cNvSpPr>
      </xdr:nvSpPr>
      <xdr:spPr bwMode="auto">
        <a:xfrm>
          <a:off x="27445335" y="433578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05" name="Rectangle 55">
          <a:extLst>
            <a:ext uri="{FF2B5EF4-FFF2-40B4-BE49-F238E27FC236}">
              <a16:creationId xmlns:a16="http://schemas.microsoft.com/office/drawing/2014/main" id="{00000000-0008-0000-1700-000069000000}"/>
            </a:ext>
          </a:extLst>
        </xdr:cNvPr>
        <xdr:cNvSpPr>
          <a:spLocks noChangeArrowheads="1"/>
        </xdr:cNvSpPr>
      </xdr:nvSpPr>
      <xdr:spPr bwMode="auto">
        <a:xfrm>
          <a:off x="27445335" y="433578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06" name="Rectangle 55">
          <a:extLst>
            <a:ext uri="{FF2B5EF4-FFF2-40B4-BE49-F238E27FC236}">
              <a16:creationId xmlns:a16="http://schemas.microsoft.com/office/drawing/2014/main" id="{00000000-0008-0000-1700-00006A000000}"/>
            </a:ext>
          </a:extLst>
        </xdr:cNvPr>
        <xdr:cNvSpPr>
          <a:spLocks noChangeArrowheads="1"/>
        </xdr:cNvSpPr>
      </xdr:nvSpPr>
      <xdr:spPr bwMode="auto">
        <a:xfrm>
          <a:off x="27445335" y="454304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07" name="Rectangle 55">
          <a:extLst>
            <a:ext uri="{FF2B5EF4-FFF2-40B4-BE49-F238E27FC236}">
              <a16:creationId xmlns:a16="http://schemas.microsoft.com/office/drawing/2014/main" id="{00000000-0008-0000-1700-00006B000000}"/>
            </a:ext>
          </a:extLst>
        </xdr:cNvPr>
        <xdr:cNvSpPr>
          <a:spLocks noChangeArrowheads="1"/>
        </xdr:cNvSpPr>
      </xdr:nvSpPr>
      <xdr:spPr bwMode="auto">
        <a:xfrm>
          <a:off x="27445335" y="454304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52</xdr:col>
      <xdr:colOff>83820</xdr:colOff>
      <xdr:row>0</xdr:row>
      <xdr:rowOff>26895</xdr:rowOff>
    </xdr:from>
    <xdr:to>
      <xdr:col>58</xdr:col>
      <xdr:colOff>731520</xdr:colOff>
      <xdr:row>2</xdr:row>
      <xdr:rowOff>205740</xdr:rowOff>
    </xdr:to>
    <xdr:sp macro="" textlink="">
      <xdr:nvSpPr>
        <xdr:cNvPr id="108" name="Text Box 3">
          <a:extLst>
            <a:ext uri="{FF2B5EF4-FFF2-40B4-BE49-F238E27FC236}">
              <a16:creationId xmlns:a16="http://schemas.microsoft.com/office/drawing/2014/main" id="{00000000-0008-0000-1700-00006C000000}"/>
            </a:ext>
          </a:extLst>
        </xdr:cNvPr>
        <xdr:cNvSpPr txBox="1">
          <a:spLocks noChangeArrowheads="1"/>
        </xdr:cNvSpPr>
      </xdr:nvSpPr>
      <xdr:spPr bwMode="auto">
        <a:xfrm>
          <a:off x="26822400" y="26895"/>
          <a:ext cx="3482340" cy="91798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pPr marL="0" indent="0" algn="l" rtl="0">
            <a:defRPr sz="1000"/>
          </a:pPr>
          <a:r>
            <a:rPr lang="fr-LU" sz="1800" b="1">
              <a:latin typeface="+mn-lt"/>
              <a:ea typeface="+mn-ea"/>
              <a:cs typeface="+mn-cs"/>
            </a:rPr>
            <a:t>FICHE</a:t>
          </a:r>
          <a:r>
            <a:rPr lang="fr-LU" sz="1800" b="1" baseline="0">
              <a:latin typeface="+mn-lt"/>
              <a:ea typeface="+mn-ea"/>
              <a:cs typeface="+mn-cs"/>
            </a:rPr>
            <a:t> DE CONTRÔLE DE L'ÉCLISSAGE AVEC  LE GABARIT A TÉTONS EN ALUMINIUM</a:t>
          </a:r>
          <a:endParaRPr lang="fr-LU" sz="1800" b="1"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40</xdr:col>
      <xdr:colOff>259080</xdr:colOff>
      <xdr:row>10</xdr:row>
      <xdr:rowOff>68580</xdr:rowOff>
    </xdr:from>
    <xdr:to>
      <xdr:col>45</xdr:col>
      <xdr:colOff>449580</xdr:colOff>
      <xdr:row>16</xdr:row>
      <xdr:rowOff>99060</xdr:rowOff>
    </xdr:to>
    <xdr:pic>
      <xdr:nvPicPr>
        <xdr:cNvPr id="755946" name="Picture 9897">
          <a:extLst>
            <a:ext uri="{FF2B5EF4-FFF2-40B4-BE49-F238E27FC236}">
              <a16:creationId xmlns:a16="http://schemas.microsoft.com/office/drawing/2014/main" id="{00000000-0008-0000-1700-0000EA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70240" y="2522220"/>
          <a:ext cx="296418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205740</xdr:colOff>
      <xdr:row>8</xdr:row>
      <xdr:rowOff>68580</xdr:rowOff>
    </xdr:from>
    <xdr:to>
      <xdr:col>53</xdr:col>
      <xdr:colOff>190500</xdr:colOff>
      <xdr:row>18</xdr:row>
      <xdr:rowOff>106680</xdr:rowOff>
    </xdr:to>
    <xdr:pic>
      <xdr:nvPicPr>
        <xdr:cNvPr id="755947" name="Picture 10011">
          <a:extLst>
            <a:ext uri="{FF2B5EF4-FFF2-40B4-BE49-F238E27FC236}">
              <a16:creationId xmlns:a16="http://schemas.microsoft.com/office/drawing/2014/main" id="{00000000-0008-0000-1700-0000EB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99240" y="2179320"/>
          <a:ext cx="3291840" cy="1722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0</xdr:colOff>
      <xdr:row>231</xdr:row>
      <xdr:rowOff>1524</xdr:rowOff>
    </xdr:from>
    <xdr:to>
      <xdr:col>39</xdr:col>
      <xdr:colOff>0</xdr:colOff>
      <xdr:row>231</xdr:row>
      <xdr:rowOff>1524</xdr:rowOff>
    </xdr:to>
    <xdr:sp macro="" textlink="">
      <xdr:nvSpPr>
        <xdr:cNvPr id="113" name="Rectangle 55">
          <a:extLst>
            <a:ext uri="{FF2B5EF4-FFF2-40B4-BE49-F238E27FC236}">
              <a16:creationId xmlns:a16="http://schemas.microsoft.com/office/drawing/2014/main" id="{00000000-0008-0000-1700-000071000000}"/>
            </a:ext>
          </a:extLst>
        </xdr:cNvPr>
        <xdr:cNvSpPr>
          <a:spLocks noChangeArrowheads="1"/>
        </xdr:cNvSpPr>
      </xdr:nvSpPr>
      <xdr:spPr bwMode="auto">
        <a:xfrm>
          <a:off x="20383500" y="70257924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14" name="Rectangle 55">
          <a:extLst>
            <a:ext uri="{FF2B5EF4-FFF2-40B4-BE49-F238E27FC236}">
              <a16:creationId xmlns:a16="http://schemas.microsoft.com/office/drawing/2014/main" id="{00000000-0008-0000-1700-000072000000}"/>
            </a:ext>
          </a:extLst>
        </xdr:cNvPr>
        <xdr:cNvSpPr>
          <a:spLocks noChangeArrowheads="1"/>
        </xdr:cNvSpPr>
      </xdr:nvSpPr>
      <xdr:spPr bwMode="auto">
        <a:xfrm>
          <a:off x="16969740" y="702579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15" name="Rectangle 55">
          <a:extLst>
            <a:ext uri="{FF2B5EF4-FFF2-40B4-BE49-F238E27FC236}">
              <a16:creationId xmlns:a16="http://schemas.microsoft.com/office/drawing/2014/main" id="{00000000-0008-0000-1700-000073000000}"/>
            </a:ext>
          </a:extLst>
        </xdr:cNvPr>
        <xdr:cNvSpPr>
          <a:spLocks noChangeArrowheads="1"/>
        </xdr:cNvSpPr>
      </xdr:nvSpPr>
      <xdr:spPr bwMode="auto">
        <a:xfrm>
          <a:off x="16969740" y="702579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150495</xdr:rowOff>
    </xdr:from>
    <xdr:to>
      <xdr:col>33</xdr:col>
      <xdr:colOff>365301</xdr:colOff>
      <xdr:row>231</xdr:row>
      <xdr:rowOff>150495</xdr:rowOff>
    </xdr:to>
    <xdr:sp macro="" textlink="">
      <xdr:nvSpPr>
        <xdr:cNvPr id="116" name="Rectangle 55">
          <a:extLst>
            <a:ext uri="{FF2B5EF4-FFF2-40B4-BE49-F238E27FC236}">
              <a16:creationId xmlns:a16="http://schemas.microsoft.com/office/drawing/2014/main" id="{00000000-0008-0000-1700-000074000000}"/>
            </a:ext>
          </a:extLst>
        </xdr:cNvPr>
        <xdr:cNvSpPr>
          <a:spLocks noChangeArrowheads="1"/>
        </xdr:cNvSpPr>
      </xdr:nvSpPr>
      <xdr:spPr bwMode="auto">
        <a:xfrm>
          <a:off x="16969740" y="7040689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150495</xdr:rowOff>
    </xdr:from>
    <xdr:to>
      <xdr:col>33</xdr:col>
      <xdr:colOff>365301</xdr:colOff>
      <xdr:row>231</xdr:row>
      <xdr:rowOff>150495</xdr:rowOff>
    </xdr:to>
    <xdr:sp macro="" textlink="">
      <xdr:nvSpPr>
        <xdr:cNvPr id="117" name="Rectangle 55">
          <a:extLst>
            <a:ext uri="{FF2B5EF4-FFF2-40B4-BE49-F238E27FC236}">
              <a16:creationId xmlns:a16="http://schemas.microsoft.com/office/drawing/2014/main" id="{00000000-0008-0000-1700-000075000000}"/>
            </a:ext>
          </a:extLst>
        </xdr:cNvPr>
        <xdr:cNvSpPr>
          <a:spLocks noChangeArrowheads="1"/>
        </xdr:cNvSpPr>
      </xdr:nvSpPr>
      <xdr:spPr bwMode="auto">
        <a:xfrm>
          <a:off x="16969740" y="7040689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229</xdr:row>
      <xdr:rowOff>190500</xdr:rowOff>
    </xdr:from>
    <xdr:to>
      <xdr:col>33</xdr:col>
      <xdr:colOff>365301</xdr:colOff>
      <xdr:row>229</xdr:row>
      <xdr:rowOff>190500</xdr:rowOff>
    </xdr:to>
    <xdr:sp macro="" textlink="">
      <xdr:nvSpPr>
        <xdr:cNvPr id="118" name="Rectangle 55">
          <a:extLst>
            <a:ext uri="{FF2B5EF4-FFF2-40B4-BE49-F238E27FC236}">
              <a16:creationId xmlns:a16="http://schemas.microsoft.com/office/drawing/2014/main" id="{00000000-0008-0000-1700-000076000000}"/>
            </a:ext>
          </a:extLst>
        </xdr:cNvPr>
        <xdr:cNvSpPr>
          <a:spLocks noChangeArrowheads="1"/>
        </xdr:cNvSpPr>
      </xdr:nvSpPr>
      <xdr:spPr bwMode="auto">
        <a:xfrm>
          <a:off x="16969740" y="7005066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229</xdr:row>
      <xdr:rowOff>190500</xdr:rowOff>
    </xdr:from>
    <xdr:to>
      <xdr:col>33</xdr:col>
      <xdr:colOff>365301</xdr:colOff>
      <xdr:row>229</xdr:row>
      <xdr:rowOff>190500</xdr:rowOff>
    </xdr:to>
    <xdr:sp macro="" textlink="">
      <xdr:nvSpPr>
        <xdr:cNvPr id="119" name="Rectangle 55">
          <a:extLst>
            <a:ext uri="{FF2B5EF4-FFF2-40B4-BE49-F238E27FC236}">
              <a16:creationId xmlns:a16="http://schemas.microsoft.com/office/drawing/2014/main" id="{00000000-0008-0000-1700-000077000000}"/>
            </a:ext>
          </a:extLst>
        </xdr:cNvPr>
        <xdr:cNvSpPr>
          <a:spLocks noChangeArrowheads="1"/>
        </xdr:cNvSpPr>
      </xdr:nvSpPr>
      <xdr:spPr bwMode="auto">
        <a:xfrm>
          <a:off x="16969740" y="7005066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20" name="Rectangle 55">
          <a:extLst>
            <a:ext uri="{FF2B5EF4-FFF2-40B4-BE49-F238E27FC236}">
              <a16:creationId xmlns:a16="http://schemas.microsoft.com/office/drawing/2014/main" id="{00000000-0008-0000-1700-000078000000}"/>
            </a:ext>
          </a:extLst>
        </xdr:cNvPr>
        <xdr:cNvSpPr>
          <a:spLocks noChangeArrowheads="1"/>
        </xdr:cNvSpPr>
      </xdr:nvSpPr>
      <xdr:spPr bwMode="auto">
        <a:xfrm>
          <a:off x="16969740" y="702579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21" name="Rectangle 55">
          <a:extLst>
            <a:ext uri="{FF2B5EF4-FFF2-40B4-BE49-F238E27FC236}">
              <a16:creationId xmlns:a16="http://schemas.microsoft.com/office/drawing/2014/main" id="{00000000-0008-0000-1700-000079000000}"/>
            </a:ext>
          </a:extLst>
        </xdr:cNvPr>
        <xdr:cNvSpPr>
          <a:spLocks noChangeArrowheads="1"/>
        </xdr:cNvSpPr>
      </xdr:nvSpPr>
      <xdr:spPr bwMode="auto">
        <a:xfrm>
          <a:off x="16969740" y="702579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22" name="Rectangle 55">
          <a:extLst>
            <a:ext uri="{FF2B5EF4-FFF2-40B4-BE49-F238E27FC236}">
              <a16:creationId xmlns:a16="http://schemas.microsoft.com/office/drawing/2014/main" id="{00000000-0008-0000-1700-00007A000000}"/>
            </a:ext>
          </a:extLst>
        </xdr:cNvPr>
        <xdr:cNvSpPr>
          <a:spLocks noChangeArrowheads="1"/>
        </xdr:cNvSpPr>
      </xdr:nvSpPr>
      <xdr:spPr bwMode="auto">
        <a:xfrm>
          <a:off x="27445335" y="702579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23" name="Rectangle 55">
          <a:extLst>
            <a:ext uri="{FF2B5EF4-FFF2-40B4-BE49-F238E27FC236}">
              <a16:creationId xmlns:a16="http://schemas.microsoft.com/office/drawing/2014/main" id="{00000000-0008-0000-1700-00007B000000}"/>
            </a:ext>
          </a:extLst>
        </xdr:cNvPr>
        <xdr:cNvSpPr>
          <a:spLocks noChangeArrowheads="1"/>
        </xdr:cNvSpPr>
      </xdr:nvSpPr>
      <xdr:spPr bwMode="auto">
        <a:xfrm>
          <a:off x="27445335" y="702579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150495</xdr:rowOff>
    </xdr:from>
    <xdr:to>
      <xdr:col>53</xdr:col>
      <xdr:colOff>381064</xdr:colOff>
      <xdr:row>231</xdr:row>
      <xdr:rowOff>150495</xdr:rowOff>
    </xdr:to>
    <xdr:sp macro="" textlink="">
      <xdr:nvSpPr>
        <xdr:cNvPr id="124" name="Rectangle 55">
          <a:extLst>
            <a:ext uri="{FF2B5EF4-FFF2-40B4-BE49-F238E27FC236}">
              <a16:creationId xmlns:a16="http://schemas.microsoft.com/office/drawing/2014/main" id="{00000000-0008-0000-1700-00007C000000}"/>
            </a:ext>
          </a:extLst>
        </xdr:cNvPr>
        <xdr:cNvSpPr>
          <a:spLocks noChangeArrowheads="1"/>
        </xdr:cNvSpPr>
      </xdr:nvSpPr>
      <xdr:spPr bwMode="auto">
        <a:xfrm>
          <a:off x="27445335" y="7040689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150495</xdr:rowOff>
    </xdr:from>
    <xdr:to>
      <xdr:col>53</xdr:col>
      <xdr:colOff>381064</xdr:colOff>
      <xdr:row>231</xdr:row>
      <xdr:rowOff>150495</xdr:rowOff>
    </xdr:to>
    <xdr:sp macro="" textlink="">
      <xdr:nvSpPr>
        <xdr:cNvPr id="125" name="Rectangle 55">
          <a:extLst>
            <a:ext uri="{FF2B5EF4-FFF2-40B4-BE49-F238E27FC236}">
              <a16:creationId xmlns:a16="http://schemas.microsoft.com/office/drawing/2014/main" id="{00000000-0008-0000-1700-00007D000000}"/>
            </a:ext>
          </a:extLst>
        </xdr:cNvPr>
        <xdr:cNvSpPr>
          <a:spLocks noChangeArrowheads="1"/>
        </xdr:cNvSpPr>
      </xdr:nvSpPr>
      <xdr:spPr bwMode="auto">
        <a:xfrm>
          <a:off x="27445335" y="7040689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229</xdr:row>
      <xdr:rowOff>190500</xdr:rowOff>
    </xdr:from>
    <xdr:to>
      <xdr:col>53</xdr:col>
      <xdr:colOff>381064</xdr:colOff>
      <xdr:row>229</xdr:row>
      <xdr:rowOff>190500</xdr:rowOff>
    </xdr:to>
    <xdr:sp macro="" textlink="">
      <xdr:nvSpPr>
        <xdr:cNvPr id="126" name="Rectangle 55">
          <a:extLst>
            <a:ext uri="{FF2B5EF4-FFF2-40B4-BE49-F238E27FC236}">
              <a16:creationId xmlns:a16="http://schemas.microsoft.com/office/drawing/2014/main" id="{00000000-0008-0000-1700-00007E000000}"/>
            </a:ext>
          </a:extLst>
        </xdr:cNvPr>
        <xdr:cNvSpPr>
          <a:spLocks noChangeArrowheads="1"/>
        </xdr:cNvSpPr>
      </xdr:nvSpPr>
      <xdr:spPr bwMode="auto">
        <a:xfrm>
          <a:off x="27445335" y="7005066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229</xdr:row>
      <xdr:rowOff>190500</xdr:rowOff>
    </xdr:from>
    <xdr:to>
      <xdr:col>53</xdr:col>
      <xdr:colOff>381064</xdr:colOff>
      <xdr:row>229</xdr:row>
      <xdr:rowOff>190500</xdr:rowOff>
    </xdr:to>
    <xdr:sp macro="" textlink="">
      <xdr:nvSpPr>
        <xdr:cNvPr id="127" name="Rectangle 55">
          <a:extLst>
            <a:ext uri="{FF2B5EF4-FFF2-40B4-BE49-F238E27FC236}">
              <a16:creationId xmlns:a16="http://schemas.microsoft.com/office/drawing/2014/main" id="{00000000-0008-0000-1700-00007F000000}"/>
            </a:ext>
          </a:extLst>
        </xdr:cNvPr>
        <xdr:cNvSpPr>
          <a:spLocks noChangeArrowheads="1"/>
        </xdr:cNvSpPr>
      </xdr:nvSpPr>
      <xdr:spPr bwMode="auto">
        <a:xfrm>
          <a:off x="27445335" y="7005066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28" name="Rectangle 55">
          <a:extLst>
            <a:ext uri="{FF2B5EF4-FFF2-40B4-BE49-F238E27FC236}">
              <a16:creationId xmlns:a16="http://schemas.microsoft.com/office/drawing/2014/main" id="{00000000-0008-0000-1700-000080000000}"/>
            </a:ext>
          </a:extLst>
        </xdr:cNvPr>
        <xdr:cNvSpPr>
          <a:spLocks noChangeArrowheads="1"/>
        </xdr:cNvSpPr>
      </xdr:nvSpPr>
      <xdr:spPr bwMode="auto">
        <a:xfrm>
          <a:off x="27445335" y="702579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29" name="Rectangle 55">
          <a:extLst>
            <a:ext uri="{FF2B5EF4-FFF2-40B4-BE49-F238E27FC236}">
              <a16:creationId xmlns:a16="http://schemas.microsoft.com/office/drawing/2014/main" id="{00000000-0008-0000-1700-000081000000}"/>
            </a:ext>
          </a:extLst>
        </xdr:cNvPr>
        <xdr:cNvSpPr>
          <a:spLocks noChangeArrowheads="1"/>
        </xdr:cNvSpPr>
      </xdr:nvSpPr>
      <xdr:spPr bwMode="auto">
        <a:xfrm>
          <a:off x="27445335" y="702579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 editAs="oneCell">
    <xdr:from>
      <xdr:col>16</xdr:col>
      <xdr:colOff>68580</xdr:colOff>
      <xdr:row>12</xdr:row>
      <xdr:rowOff>76200</xdr:rowOff>
    </xdr:from>
    <xdr:to>
      <xdr:col>17</xdr:col>
      <xdr:colOff>327660</xdr:colOff>
      <xdr:row>15</xdr:row>
      <xdr:rowOff>121920</xdr:rowOff>
    </xdr:to>
    <xdr:pic>
      <xdr:nvPicPr>
        <xdr:cNvPr id="755965" name="Image 129">
          <a:extLst>
            <a:ext uri="{FF2B5EF4-FFF2-40B4-BE49-F238E27FC236}">
              <a16:creationId xmlns:a16="http://schemas.microsoft.com/office/drawing/2014/main" id="{00000000-0008-0000-1700-0000FD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6260" y="2865120"/>
          <a:ext cx="11277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228600</xdr:colOff>
      <xdr:row>11</xdr:row>
      <xdr:rowOff>114300</xdr:rowOff>
    </xdr:from>
    <xdr:to>
      <xdr:col>38</xdr:col>
      <xdr:colOff>1021080</xdr:colOff>
      <xdr:row>15</xdr:row>
      <xdr:rowOff>60960</xdr:rowOff>
    </xdr:to>
    <xdr:pic>
      <xdr:nvPicPr>
        <xdr:cNvPr id="755966" name="Image 130">
          <a:extLst>
            <a:ext uri="{FF2B5EF4-FFF2-40B4-BE49-F238E27FC236}">
              <a16:creationId xmlns:a16="http://schemas.microsoft.com/office/drawing/2014/main" id="{00000000-0008-0000-1700-0000FE88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7180" y="2735580"/>
          <a:ext cx="126492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0</xdr:colOff>
      <xdr:row>22</xdr:row>
      <xdr:rowOff>1524</xdr:rowOff>
    </xdr:from>
    <xdr:to>
      <xdr:col>39</xdr:col>
      <xdr:colOff>0</xdr:colOff>
      <xdr:row>22</xdr:row>
      <xdr:rowOff>1524</xdr:rowOff>
    </xdr:to>
    <xdr:sp macro="" textlink="">
      <xdr:nvSpPr>
        <xdr:cNvPr id="130" name="Rectangle 55">
          <a:extLst>
            <a:ext uri="{FF2B5EF4-FFF2-40B4-BE49-F238E27FC236}">
              <a16:creationId xmlns:a16="http://schemas.microsoft.com/office/drawing/2014/main" id="{00000000-0008-0000-1700-000082000000}"/>
            </a:ext>
          </a:extLst>
        </xdr:cNvPr>
        <xdr:cNvSpPr>
          <a:spLocks noChangeArrowheads="1"/>
        </xdr:cNvSpPr>
      </xdr:nvSpPr>
      <xdr:spPr bwMode="auto">
        <a:xfrm>
          <a:off x="19850100" y="4449699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31" name="Rectangle 55">
          <a:extLst>
            <a:ext uri="{FF2B5EF4-FFF2-40B4-BE49-F238E27FC236}">
              <a16:creationId xmlns:a16="http://schemas.microsoft.com/office/drawing/2014/main" id="{00000000-0008-0000-1700-000083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32" name="Rectangle 55">
          <a:extLst>
            <a:ext uri="{FF2B5EF4-FFF2-40B4-BE49-F238E27FC236}">
              <a16:creationId xmlns:a16="http://schemas.microsoft.com/office/drawing/2014/main" id="{00000000-0008-0000-1700-000084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33" name="Rectangle 55">
          <a:extLst>
            <a:ext uri="{FF2B5EF4-FFF2-40B4-BE49-F238E27FC236}">
              <a16:creationId xmlns:a16="http://schemas.microsoft.com/office/drawing/2014/main" id="{00000000-0008-0000-1700-000085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34" name="Rectangle 55">
          <a:extLst>
            <a:ext uri="{FF2B5EF4-FFF2-40B4-BE49-F238E27FC236}">
              <a16:creationId xmlns:a16="http://schemas.microsoft.com/office/drawing/2014/main" id="{00000000-0008-0000-1700-000086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35" name="Rectangle 55">
          <a:extLst>
            <a:ext uri="{FF2B5EF4-FFF2-40B4-BE49-F238E27FC236}">
              <a16:creationId xmlns:a16="http://schemas.microsoft.com/office/drawing/2014/main" id="{00000000-0008-0000-1700-000087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36" name="Rectangle 55">
          <a:extLst>
            <a:ext uri="{FF2B5EF4-FFF2-40B4-BE49-F238E27FC236}">
              <a16:creationId xmlns:a16="http://schemas.microsoft.com/office/drawing/2014/main" id="{00000000-0008-0000-1700-000088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37" name="Rectangle 55">
          <a:extLst>
            <a:ext uri="{FF2B5EF4-FFF2-40B4-BE49-F238E27FC236}">
              <a16:creationId xmlns:a16="http://schemas.microsoft.com/office/drawing/2014/main" id="{00000000-0008-0000-1700-000089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138" name="Rectangle 55">
          <a:extLst>
            <a:ext uri="{FF2B5EF4-FFF2-40B4-BE49-F238E27FC236}">
              <a16:creationId xmlns:a16="http://schemas.microsoft.com/office/drawing/2014/main" id="{00000000-0008-0000-1700-00008A000000}"/>
            </a:ext>
          </a:extLst>
        </xdr:cNvPr>
        <xdr:cNvSpPr>
          <a:spLocks noChangeArrowheads="1"/>
        </xdr:cNvSpPr>
      </xdr:nvSpPr>
      <xdr:spPr bwMode="auto">
        <a:xfrm>
          <a:off x="26704290" y="459867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139" name="Rectangle 55">
          <a:extLst>
            <a:ext uri="{FF2B5EF4-FFF2-40B4-BE49-F238E27FC236}">
              <a16:creationId xmlns:a16="http://schemas.microsoft.com/office/drawing/2014/main" id="{00000000-0008-0000-1700-00008B000000}"/>
            </a:ext>
          </a:extLst>
        </xdr:cNvPr>
        <xdr:cNvSpPr>
          <a:spLocks noChangeArrowheads="1"/>
        </xdr:cNvSpPr>
      </xdr:nvSpPr>
      <xdr:spPr bwMode="auto">
        <a:xfrm>
          <a:off x="26704290" y="459867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40" name="Rectangle 55">
          <a:extLst>
            <a:ext uri="{FF2B5EF4-FFF2-40B4-BE49-F238E27FC236}">
              <a16:creationId xmlns:a16="http://schemas.microsoft.com/office/drawing/2014/main" id="{00000000-0008-0000-1700-00008C000000}"/>
            </a:ext>
          </a:extLst>
        </xdr:cNvPr>
        <xdr:cNvSpPr>
          <a:spLocks noChangeArrowheads="1"/>
        </xdr:cNvSpPr>
      </xdr:nvSpPr>
      <xdr:spPr bwMode="auto">
        <a:xfrm>
          <a:off x="26704290" y="424815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41" name="Rectangle 55">
          <a:extLst>
            <a:ext uri="{FF2B5EF4-FFF2-40B4-BE49-F238E27FC236}">
              <a16:creationId xmlns:a16="http://schemas.microsoft.com/office/drawing/2014/main" id="{00000000-0008-0000-1700-00008D000000}"/>
            </a:ext>
          </a:extLst>
        </xdr:cNvPr>
        <xdr:cNvSpPr>
          <a:spLocks noChangeArrowheads="1"/>
        </xdr:cNvSpPr>
      </xdr:nvSpPr>
      <xdr:spPr bwMode="auto">
        <a:xfrm>
          <a:off x="26704290" y="424815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42" name="Rectangle 55">
          <a:extLst>
            <a:ext uri="{FF2B5EF4-FFF2-40B4-BE49-F238E27FC236}">
              <a16:creationId xmlns:a16="http://schemas.microsoft.com/office/drawing/2014/main" id="{00000000-0008-0000-1700-00008E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43" name="Rectangle 55">
          <a:extLst>
            <a:ext uri="{FF2B5EF4-FFF2-40B4-BE49-F238E27FC236}">
              <a16:creationId xmlns:a16="http://schemas.microsoft.com/office/drawing/2014/main" id="{00000000-0008-0000-1700-00008F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4" name="Rectangle 55">
          <a:extLst>
            <a:ext uri="{FF2B5EF4-FFF2-40B4-BE49-F238E27FC236}">
              <a16:creationId xmlns:a16="http://schemas.microsoft.com/office/drawing/2014/main" id="{00000000-0008-0000-1700-000090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5" name="Rectangle 55">
          <a:extLst>
            <a:ext uri="{FF2B5EF4-FFF2-40B4-BE49-F238E27FC236}">
              <a16:creationId xmlns:a16="http://schemas.microsoft.com/office/drawing/2014/main" id="{00000000-0008-0000-1700-000091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46" name="Rectangle 55">
          <a:extLst>
            <a:ext uri="{FF2B5EF4-FFF2-40B4-BE49-F238E27FC236}">
              <a16:creationId xmlns:a16="http://schemas.microsoft.com/office/drawing/2014/main" id="{00000000-0008-0000-1700-000092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47" name="Rectangle 55">
          <a:extLst>
            <a:ext uri="{FF2B5EF4-FFF2-40B4-BE49-F238E27FC236}">
              <a16:creationId xmlns:a16="http://schemas.microsoft.com/office/drawing/2014/main" id="{00000000-0008-0000-1700-000093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8" name="Rectangle 55">
          <a:extLst>
            <a:ext uri="{FF2B5EF4-FFF2-40B4-BE49-F238E27FC236}">
              <a16:creationId xmlns:a16="http://schemas.microsoft.com/office/drawing/2014/main" id="{00000000-0008-0000-1700-000094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9" name="Rectangle 55">
          <a:extLst>
            <a:ext uri="{FF2B5EF4-FFF2-40B4-BE49-F238E27FC236}">
              <a16:creationId xmlns:a16="http://schemas.microsoft.com/office/drawing/2014/main" id="{00000000-0008-0000-1700-000095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0</xdr:colOff>
      <xdr:row>16</xdr:row>
      <xdr:rowOff>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533400" y="2743200"/>
          <a:ext cx="3324225" cy="647700"/>
        </a:xfrm>
        <a:prstGeom prst="rect">
          <a:avLst/>
        </a:prstGeom>
        <a:noFill/>
        <a:ln w="1714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</xdr:row>
      <xdr:rowOff>45720</xdr:rowOff>
    </xdr:from>
    <xdr:to>
      <xdr:col>7</xdr:col>
      <xdr:colOff>0</xdr:colOff>
      <xdr:row>12</xdr:row>
      <xdr:rowOff>45720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ShapeType="1"/>
        </xdr:cNvSpPr>
      </xdr:nvSpPr>
      <xdr:spPr bwMode="auto">
        <a:xfrm>
          <a:off x="533400" y="2788920"/>
          <a:ext cx="3324225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15</xdr:row>
      <xdr:rowOff>121920</xdr:rowOff>
    </xdr:from>
    <xdr:to>
      <xdr:col>7</xdr:col>
      <xdr:colOff>0</xdr:colOff>
      <xdr:row>15</xdr:row>
      <xdr:rowOff>121920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>
          <a:spLocks noChangeShapeType="1"/>
        </xdr:cNvSpPr>
      </xdr:nvSpPr>
      <xdr:spPr bwMode="auto">
        <a:xfrm>
          <a:off x="533400" y="3350895"/>
          <a:ext cx="3324225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114300</xdr:colOff>
      <xdr:row>15</xdr:row>
      <xdr:rowOff>0</xdr:rowOff>
    </xdr:from>
    <xdr:to>
      <xdr:col>7</xdr:col>
      <xdr:colOff>312420</xdr:colOff>
      <xdr:row>15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 noChangeShapeType="1"/>
        </xdr:cNvSpPr>
      </xdr:nvSpPr>
      <xdr:spPr bwMode="auto">
        <a:xfrm>
          <a:off x="647700" y="3228975"/>
          <a:ext cx="352234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381000</xdr:colOff>
      <xdr:row>16</xdr:row>
      <xdr:rowOff>0</xdr:rowOff>
    </xdr:from>
    <xdr:to>
      <xdr:col>7</xdr:col>
      <xdr:colOff>312420</xdr:colOff>
      <xdr:row>16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>
          <a:spLocks noChangeShapeType="1"/>
        </xdr:cNvSpPr>
      </xdr:nvSpPr>
      <xdr:spPr bwMode="auto">
        <a:xfrm>
          <a:off x="3800475" y="3390900"/>
          <a:ext cx="36957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609600</xdr:colOff>
      <xdr:row>12</xdr:row>
      <xdr:rowOff>167640</xdr:rowOff>
    </xdr:from>
    <xdr:to>
      <xdr:col>7</xdr:col>
      <xdr:colOff>281940</xdr:colOff>
      <xdr:row>13</xdr:row>
      <xdr:rowOff>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>
          <a:spLocks noChangeShapeType="1"/>
        </xdr:cNvSpPr>
      </xdr:nvSpPr>
      <xdr:spPr bwMode="auto">
        <a:xfrm flipV="1">
          <a:off x="3343275" y="2901315"/>
          <a:ext cx="796290" cy="38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632460</xdr:colOff>
      <xdr:row>13</xdr:row>
      <xdr:rowOff>144780</xdr:rowOff>
    </xdr:from>
    <xdr:to>
      <xdr:col>7</xdr:col>
      <xdr:colOff>304800</xdr:colOff>
      <xdr:row>13</xdr:row>
      <xdr:rowOff>144780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>
          <a:spLocks noChangeShapeType="1"/>
        </xdr:cNvSpPr>
      </xdr:nvSpPr>
      <xdr:spPr bwMode="auto">
        <a:xfrm flipV="1">
          <a:off x="3366135" y="3049905"/>
          <a:ext cx="7962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213360</xdr:colOff>
      <xdr:row>13</xdr:row>
      <xdr:rowOff>0</xdr:rowOff>
    </xdr:from>
    <xdr:to>
      <xdr:col>2</xdr:col>
      <xdr:colOff>175260</xdr:colOff>
      <xdr:row>13</xdr:row>
      <xdr:rowOff>0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>
          <a:spLocks noChangeShapeType="1"/>
        </xdr:cNvSpPr>
      </xdr:nvSpPr>
      <xdr:spPr bwMode="auto">
        <a:xfrm>
          <a:off x="213360" y="29051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213360</xdr:colOff>
      <xdr:row>16</xdr:row>
      <xdr:rowOff>0</xdr:rowOff>
    </xdr:from>
    <xdr:to>
      <xdr:col>1</xdr:col>
      <xdr:colOff>0</xdr:colOff>
      <xdr:row>16</xdr:row>
      <xdr:rowOff>0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>
          <a:spLocks noChangeShapeType="1"/>
        </xdr:cNvSpPr>
      </xdr:nvSpPr>
      <xdr:spPr bwMode="auto">
        <a:xfrm>
          <a:off x="213360" y="3390900"/>
          <a:ext cx="3200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198120</xdr:colOff>
      <xdr:row>13</xdr:row>
      <xdr:rowOff>144780</xdr:rowOff>
    </xdr:from>
    <xdr:to>
      <xdr:col>2</xdr:col>
      <xdr:colOff>137160</xdr:colOff>
      <xdr:row>13</xdr:row>
      <xdr:rowOff>144780</xdr:rowOff>
    </xdr:to>
    <xdr:sp macro="" textlink="">
      <xdr:nvSpPr>
        <xdr:cNvPr id="11" name="Line 12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>
          <a:spLocks noChangeShapeType="1"/>
        </xdr:cNvSpPr>
      </xdr:nvSpPr>
      <xdr:spPr bwMode="auto">
        <a:xfrm>
          <a:off x="731520" y="3049905"/>
          <a:ext cx="3676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</xdr:row>
      <xdr:rowOff>91440</xdr:rowOff>
    </xdr:from>
    <xdr:to>
      <xdr:col>1</xdr:col>
      <xdr:colOff>0</xdr:colOff>
      <xdr:row>12</xdr:row>
      <xdr:rowOff>7620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>
          <a:spLocks noChangeShapeType="1"/>
        </xdr:cNvSpPr>
      </xdr:nvSpPr>
      <xdr:spPr bwMode="auto">
        <a:xfrm>
          <a:off x="533400" y="2510790"/>
          <a:ext cx="0" cy="2400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281940</xdr:colOff>
      <xdr:row>10</xdr:row>
      <xdr:rowOff>91440</xdr:rowOff>
    </xdr:from>
    <xdr:to>
      <xdr:col>1</xdr:col>
      <xdr:colOff>281940</xdr:colOff>
      <xdr:row>14</xdr:row>
      <xdr:rowOff>68580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>
          <a:spLocks noChangeShapeType="1"/>
        </xdr:cNvSpPr>
      </xdr:nvSpPr>
      <xdr:spPr bwMode="auto">
        <a:xfrm>
          <a:off x="815340" y="2510790"/>
          <a:ext cx="0" cy="6248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76200</xdr:colOff>
      <xdr:row>10</xdr:row>
      <xdr:rowOff>106680</xdr:rowOff>
    </xdr:from>
    <xdr:to>
      <xdr:col>2</xdr:col>
      <xdr:colOff>76200</xdr:colOff>
      <xdr:row>14</xdr:row>
      <xdr:rowOff>60960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>
          <a:spLocks noChangeShapeType="1"/>
        </xdr:cNvSpPr>
      </xdr:nvSpPr>
      <xdr:spPr bwMode="auto">
        <a:xfrm>
          <a:off x="1038225" y="2526030"/>
          <a:ext cx="0" cy="6019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708660</xdr:colOff>
      <xdr:row>10</xdr:row>
      <xdr:rowOff>106680</xdr:rowOff>
    </xdr:from>
    <xdr:to>
      <xdr:col>5</xdr:col>
      <xdr:colOff>708660</xdr:colOff>
      <xdr:row>14</xdr:row>
      <xdr:rowOff>45720</xdr:rowOff>
    </xdr:to>
    <xdr:sp macro="" textlink="">
      <xdr:nvSpPr>
        <xdr:cNvPr id="15" name="Line 16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>
          <a:spLocks noChangeShapeType="1"/>
        </xdr:cNvSpPr>
      </xdr:nvSpPr>
      <xdr:spPr bwMode="auto">
        <a:xfrm>
          <a:off x="3423285" y="252603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167640</xdr:colOff>
      <xdr:row>12</xdr:row>
      <xdr:rowOff>106680</xdr:rowOff>
    </xdr:from>
    <xdr:to>
      <xdr:col>6</xdr:col>
      <xdr:colOff>167640</xdr:colOff>
      <xdr:row>14</xdr:row>
      <xdr:rowOff>76200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>
          <a:spLocks noChangeShapeType="1"/>
        </xdr:cNvSpPr>
      </xdr:nvSpPr>
      <xdr:spPr bwMode="auto">
        <a:xfrm>
          <a:off x="3587115" y="2849880"/>
          <a:ext cx="0" cy="2933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0</xdr:colOff>
      <xdr:row>16</xdr:row>
      <xdr:rowOff>167640</xdr:rowOff>
    </xdr:to>
    <xdr:sp macro="" textlink="">
      <xdr:nvSpPr>
        <xdr:cNvPr id="17" name="Line 18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>
          <a:spLocks noChangeShapeType="1"/>
        </xdr:cNvSpPr>
      </xdr:nvSpPr>
      <xdr:spPr bwMode="auto">
        <a:xfrm>
          <a:off x="533400" y="3390900"/>
          <a:ext cx="0" cy="1581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11</xdr:row>
      <xdr:rowOff>7620</xdr:rowOff>
    </xdr:from>
    <xdr:to>
      <xdr:col>1</xdr:col>
      <xdr:colOff>281940</xdr:colOff>
      <xdr:row>11</xdr:row>
      <xdr:rowOff>7620</xdr:rowOff>
    </xdr:to>
    <xdr:sp macro="" textlink="">
      <xdr:nvSpPr>
        <xdr:cNvPr id="18" name="Line 19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>
          <a:spLocks noChangeShapeType="1"/>
        </xdr:cNvSpPr>
      </xdr:nvSpPr>
      <xdr:spPr bwMode="auto">
        <a:xfrm>
          <a:off x="533400" y="2588895"/>
          <a:ext cx="281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297180</xdr:colOff>
      <xdr:row>11</xdr:row>
      <xdr:rowOff>7620</xdr:rowOff>
    </xdr:from>
    <xdr:to>
      <xdr:col>2</xdr:col>
      <xdr:colOff>76200</xdr:colOff>
      <xdr:row>11</xdr:row>
      <xdr:rowOff>7620</xdr:rowOff>
    </xdr:to>
    <xdr:sp macro="" textlink="">
      <xdr:nvSpPr>
        <xdr:cNvPr id="19" name="Line 20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>
          <a:spLocks noChangeShapeType="1"/>
        </xdr:cNvSpPr>
      </xdr:nvSpPr>
      <xdr:spPr bwMode="auto">
        <a:xfrm>
          <a:off x="830580" y="2588895"/>
          <a:ext cx="20764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76200</xdr:colOff>
      <xdr:row>11</xdr:row>
      <xdr:rowOff>7620</xdr:rowOff>
    </xdr:from>
    <xdr:to>
      <xdr:col>5</xdr:col>
      <xdr:colOff>708660</xdr:colOff>
      <xdr:row>11</xdr:row>
      <xdr:rowOff>7620</xdr:rowOff>
    </xdr:to>
    <xdr:sp macro="" textlink="">
      <xdr:nvSpPr>
        <xdr:cNvPr id="20" name="Line 21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>
          <a:spLocks noChangeShapeType="1"/>
        </xdr:cNvSpPr>
      </xdr:nvSpPr>
      <xdr:spPr bwMode="auto">
        <a:xfrm>
          <a:off x="1038225" y="2588895"/>
          <a:ext cx="23850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281940</xdr:colOff>
      <xdr:row>13</xdr:row>
      <xdr:rowOff>0</xdr:rowOff>
    </xdr:from>
    <xdr:to>
      <xdr:col>0</xdr:col>
      <xdr:colOff>281940</xdr:colOff>
      <xdr:row>16</xdr:row>
      <xdr:rowOff>0</xdr:rowOff>
    </xdr:to>
    <xdr:sp macro="" textlink="">
      <xdr:nvSpPr>
        <xdr:cNvPr id="21" name="Line 22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>
          <a:spLocks noChangeShapeType="1"/>
        </xdr:cNvSpPr>
      </xdr:nvSpPr>
      <xdr:spPr bwMode="auto">
        <a:xfrm>
          <a:off x="281940" y="2905125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259080</xdr:colOff>
      <xdr:row>12</xdr:row>
      <xdr:rowOff>137160</xdr:rowOff>
    </xdr:from>
    <xdr:to>
      <xdr:col>1</xdr:col>
      <xdr:colOff>312420</xdr:colOff>
      <xdr:row>13</xdr:row>
      <xdr:rowOff>30480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>
          <a:spLocks noChangeArrowheads="1"/>
        </xdr:cNvSpPr>
      </xdr:nvSpPr>
      <xdr:spPr bwMode="auto">
        <a:xfrm>
          <a:off x="792480" y="2880360"/>
          <a:ext cx="5334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45720</xdr:colOff>
      <xdr:row>12</xdr:row>
      <xdr:rowOff>137160</xdr:rowOff>
    </xdr:from>
    <xdr:to>
      <xdr:col>2</xdr:col>
      <xdr:colOff>106680</xdr:colOff>
      <xdr:row>13</xdr:row>
      <xdr:rowOff>30480</xdr:rowOff>
    </xdr:to>
    <xdr:sp macro="" textlink="">
      <xdr:nvSpPr>
        <xdr:cNvPr id="23" name="Oval 24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>
          <a:spLocks noChangeArrowheads="1"/>
        </xdr:cNvSpPr>
      </xdr:nvSpPr>
      <xdr:spPr bwMode="auto">
        <a:xfrm>
          <a:off x="1007745" y="288036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259080</xdr:colOff>
      <xdr:row>13</xdr:row>
      <xdr:rowOff>121920</xdr:rowOff>
    </xdr:from>
    <xdr:to>
      <xdr:col>1</xdr:col>
      <xdr:colOff>312420</xdr:colOff>
      <xdr:row>14</xdr:row>
      <xdr:rowOff>7620</xdr:rowOff>
    </xdr:to>
    <xdr:sp macro="" textlink="">
      <xdr:nvSpPr>
        <xdr:cNvPr id="24" name="Oval 25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>
          <a:spLocks noChangeArrowheads="1"/>
        </xdr:cNvSpPr>
      </xdr:nvSpPr>
      <xdr:spPr bwMode="auto">
        <a:xfrm>
          <a:off x="792480" y="3027045"/>
          <a:ext cx="53340" cy="476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45720</xdr:colOff>
      <xdr:row>13</xdr:row>
      <xdr:rowOff>121920</xdr:rowOff>
    </xdr:from>
    <xdr:to>
      <xdr:col>2</xdr:col>
      <xdr:colOff>106680</xdr:colOff>
      <xdr:row>14</xdr:row>
      <xdr:rowOff>7620</xdr:rowOff>
    </xdr:to>
    <xdr:sp macro="" textlink="">
      <xdr:nvSpPr>
        <xdr:cNvPr id="25" name="Oval 26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>
          <a:spLocks noChangeArrowheads="1"/>
        </xdr:cNvSpPr>
      </xdr:nvSpPr>
      <xdr:spPr bwMode="auto">
        <a:xfrm>
          <a:off x="1007745" y="3027045"/>
          <a:ext cx="60960" cy="476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678180</xdr:colOff>
      <xdr:row>12</xdr:row>
      <xdr:rowOff>137160</xdr:rowOff>
    </xdr:from>
    <xdr:to>
      <xdr:col>6</xdr:col>
      <xdr:colOff>38100</xdr:colOff>
      <xdr:row>13</xdr:row>
      <xdr:rowOff>38100</xdr:rowOff>
    </xdr:to>
    <xdr:sp macro="" textlink="">
      <xdr:nvSpPr>
        <xdr:cNvPr id="26" name="Oval 27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>
          <a:spLocks noChangeArrowheads="1"/>
        </xdr:cNvSpPr>
      </xdr:nvSpPr>
      <xdr:spPr bwMode="auto">
        <a:xfrm>
          <a:off x="3411855" y="2880360"/>
          <a:ext cx="45720" cy="6286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137160</xdr:colOff>
      <xdr:row>12</xdr:row>
      <xdr:rowOff>137160</xdr:rowOff>
    </xdr:from>
    <xdr:to>
      <xdr:col>6</xdr:col>
      <xdr:colOff>205740</xdr:colOff>
      <xdr:row>13</xdr:row>
      <xdr:rowOff>38100</xdr:rowOff>
    </xdr:to>
    <xdr:sp macro="" textlink="">
      <xdr:nvSpPr>
        <xdr:cNvPr id="27" name="Oval 28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>
          <a:spLocks noChangeArrowheads="1"/>
        </xdr:cNvSpPr>
      </xdr:nvSpPr>
      <xdr:spPr bwMode="auto">
        <a:xfrm>
          <a:off x="3556635" y="2880360"/>
          <a:ext cx="68580" cy="6286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678180</xdr:colOff>
      <xdr:row>13</xdr:row>
      <xdr:rowOff>121920</xdr:rowOff>
    </xdr:from>
    <xdr:to>
      <xdr:col>6</xdr:col>
      <xdr:colOff>38100</xdr:colOff>
      <xdr:row>14</xdr:row>
      <xdr:rowOff>7620</xdr:rowOff>
    </xdr:to>
    <xdr:sp macro="" textlink="">
      <xdr:nvSpPr>
        <xdr:cNvPr id="28" name="Oval 29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>
          <a:spLocks noChangeArrowheads="1"/>
        </xdr:cNvSpPr>
      </xdr:nvSpPr>
      <xdr:spPr bwMode="auto">
        <a:xfrm>
          <a:off x="3411855" y="3027045"/>
          <a:ext cx="45720" cy="476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137160</xdr:colOff>
      <xdr:row>13</xdr:row>
      <xdr:rowOff>121920</xdr:rowOff>
    </xdr:from>
    <xdr:to>
      <xdr:col>6</xdr:col>
      <xdr:colOff>198120</xdr:colOff>
      <xdr:row>14</xdr:row>
      <xdr:rowOff>22860</xdr:rowOff>
    </xdr:to>
    <xdr:sp macro="" textlink="">
      <xdr:nvSpPr>
        <xdr:cNvPr id="29" name="Oval 30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>
          <a:spLocks noChangeArrowheads="1"/>
        </xdr:cNvSpPr>
      </xdr:nvSpPr>
      <xdr:spPr bwMode="auto">
        <a:xfrm>
          <a:off x="3556635" y="3027045"/>
          <a:ext cx="60960" cy="6286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182880</xdr:colOff>
      <xdr:row>14</xdr:row>
      <xdr:rowOff>137160</xdr:rowOff>
    </xdr:from>
    <xdr:to>
      <xdr:col>1</xdr:col>
      <xdr:colOff>243840</xdr:colOff>
      <xdr:row>15</xdr:row>
      <xdr:rowOff>30480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>
          <a:spLocks noChangeArrowheads="1"/>
        </xdr:cNvSpPr>
      </xdr:nvSpPr>
      <xdr:spPr bwMode="auto">
        <a:xfrm>
          <a:off x="716280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30480</xdr:colOff>
      <xdr:row>14</xdr:row>
      <xdr:rowOff>137160</xdr:rowOff>
    </xdr:from>
    <xdr:to>
      <xdr:col>2</xdr:col>
      <xdr:colOff>91440</xdr:colOff>
      <xdr:row>15</xdr:row>
      <xdr:rowOff>30480</xdr:rowOff>
    </xdr:to>
    <xdr:sp macro="" textlink="">
      <xdr:nvSpPr>
        <xdr:cNvPr id="31" name="Oval 32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>
          <a:spLocks noChangeArrowheads="1"/>
        </xdr:cNvSpPr>
      </xdr:nvSpPr>
      <xdr:spPr bwMode="auto">
        <a:xfrm>
          <a:off x="992505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434340</xdr:colOff>
      <xdr:row>14</xdr:row>
      <xdr:rowOff>137160</xdr:rowOff>
    </xdr:from>
    <xdr:to>
      <xdr:col>3</xdr:col>
      <xdr:colOff>502920</xdr:colOff>
      <xdr:row>15</xdr:row>
      <xdr:rowOff>30480</xdr:rowOff>
    </xdr:to>
    <xdr:sp macro="" textlink="">
      <xdr:nvSpPr>
        <xdr:cNvPr id="32" name="Oval 33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>
          <a:spLocks noChangeArrowheads="1"/>
        </xdr:cNvSpPr>
      </xdr:nvSpPr>
      <xdr:spPr bwMode="auto">
        <a:xfrm>
          <a:off x="1786890" y="3204210"/>
          <a:ext cx="6858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137160</xdr:rowOff>
    </xdr:from>
    <xdr:to>
      <xdr:col>4</xdr:col>
      <xdr:colOff>60960</xdr:colOff>
      <xdr:row>15</xdr:row>
      <xdr:rowOff>30480</xdr:rowOff>
    </xdr:to>
    <xdr:sp macro="" textlink="">
      <xdr:nvSpPr>
        <xdr:cNvPr id="33" name="Oval 34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>
          <a:spLocks noChangeArrowheads="1"/>
        </xdr:cNvSpPr>
      </xdr:nvSpPr>
      <xdr:spPr bwMode="auto">
        <a:xfrm>
          <a:off x="2085975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419100</xdr:colOff>
      <xdr:row>14</xdr:row>
      <xdr:rowOff>137160</xdr:rowOff>
    </xdr:from>
    <xdr:to>
      <xdr:col>4</xdr:col>
      <xdr:colOff>480060</xdr:colOff>
      <xdr:row>15</xdr:row>
      <xdr:rowOff>30480</xdr:rowOff>
    </xdr:to>
    <xdr:sp macro="" textlink="">
      <xdr:nvSpPr>
        <xdr:cNvPr id="34" name="Oval 35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>
          <a:spLocks noChangeArrowheads="1"/>
        </xdr:cNvSpPr>
      </xdr:nvSpPr>
      <xdr:spPr bwMode="auto">
        <a:xfrm>
          <a:off x="2505075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236220</xdr:colOff>
      <xdr:row>14</xdr:row>
      <xdr:rowOff>137160</xdr:rowOff>
    </xdr:from>
    <xdr:to>
      <xdr:col>5</xdr:col>
      <xdr:colOff>297180</xdr:colOff>
      <xdr:row>15</xdr:row>
      <xdr:rowOff>30480</xdr:rowOff>
    </xdr:to>
    <xdr:sp macro="" textlink="">
      <xdr:nvSpPr>
        <xdr:cNvPr id="35" name="Oval 36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>
          <a:spLocks noChangeArrowheads="1"/>
        </xdr:cNvSpPr>
      </xdr:nvSpPr>
      <xdr:spPr bwMode="auto">
        <a:xfrm>
          <a:off x="2969895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243840</xdr:colOff>
      <xdr:row>14</xdr:row>
      <xdr:rowOff>137160</xdr:rowOff>
    </xdr:from>
    <xdr:to>
      <xdr:col>6</xdr:col>
      <xdr:colOff>304800</xdr:colOff>
      <xdr:row>15</xdr:row>
      <xdr:rowOff>30480</xdr:rowOff>
    </xdr:to>
    <xdr:sp macro="" textlink="">
      <xdr:nvSpPr>
        <xdr:cNvPr id="36" name="Oval 37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>
          <a:spLocks noChangeArrowheads="1"/>
        </xdr:cNvSpPr>
      </xdr:nvSpPr>
      <xdr:spPr bwMode="auto">
        <a:xfrm>
          <a:off x="3663315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7620</xdr:colOff>
      <xdr:row>14</xdr:row>
      <xdr:rowOff>137160</xdr:rowOff>
    </xdr:from>
    <xdr:to>
      <xdr:col>3</xdr:col>
      <xdr:colOff>68580</xdr:colOff>
      <xdr:row>15</xdr:row>
      <xdr:rowOff>30480</xdr:rowOff>
    </xdr:to>
    <xdr:sp macro="" textlink="">
      <xdr:nvSpPr>
        <xdr:cNvPr id="37" name="Oval 38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>
          <a:spLocks noChangeArrowheads="1"/>
        </xdr:cNvSpPr>
      </xdr:nvSpPr>
      <xdr:spPr bwMode="auto">
        <a:xfrm>
          <a:off x="1360170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617220</xdr:colOff>
      <xdr:row>14</xdr:row>
      <xdr:rowOff>137160</xdr:rowOff>
    </xdr:from>
    <xdr:to>
      <xdr:col>5</xdr:col>
      <xdr:colOff>678180</xdr:colOff>
      <xdr:row>15</xdr:row>
      <xdr:rowOff>30480</xdr:rowOff>
    </xdr:to>
    <xdr:sp macro="" textlink="">
      <xdr:nvSpPr>
        <xdr:cNvPr id="38" name="Oval 39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>
          <a:spLocks noChangeArrowheads="1"/>
        </xdr:cNvSpPr>
      </xdr:nvSpPr>
      <xdr:spPr bwMode="auto">
        <a:xfrm>
          <a:off x="3350895" y="3204210"/>
          <a:ext cx="60960" cy="5524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457200</xdr:colOff>
      <xdr:row>14</xdr:row>
      <xdr:rowOff>121920</xdr:rowOff>
    </xdr:from>
    <xdr:to>
      <xdr:col>3</xdr:col>
      <xdr:colOff>457200</xdr:colOff>
      <xdr:row>16</xdr:row>
      <xdr:rowOff>167640</xdr:rowOff>
    </xdr:to>
    <xdr:sp macro="" textlink="">
      <xdr:nvSpPr>
        <xdr:cNvPr id="39" name="Line 40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>
          <a:spLocks noChangeShapeType="1"/>
        </xdr:cNvSpPr>
      </xdr:nvSpPr>
      <xdr:spPr bwMode="auto">
        <a:xfrm>
          <a:off x="1809750" y="3188970"/>
          <a:ext cx="0" cy="3600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</xdr:colOff>
      <xdr:row>14</xdr:row>
      <xdr:rowOff>121920</xdr:rowOff>
    </xdr:from>
    <xdr:to>
      <xdr:col>4</xdr:col>
      <xdr:colOff>30480</xdr:colOff>
      <xdr:row>17</xdr:row>
      <xdr:rowOff>0</xdr:rowOff>
    </xdr:to>
    <xdr:sp macro="" textlink="">
      <xdr:nvSpPr>
        <xdr:cNvPr id="40" name="Line 41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>
          <a:spLocks noChangeShapeType="1"/>
        </xdr:cNvSpPr>
      </xdr:nvSpPr>
      <xdr:spPr bwMode="auto">
        <a:xfrm>
          <a:off x="2116455" y="3188970"/>
          <a:ext cx="0" cy="3638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457200</xdr:colOff>
      <xdr:row>16</xdr:row>
      <xdr:rowOff>137160</xdr:rowOff>
    </xdr:from>
    <xdr:to>
      <xdr:col>4</xdr:col>
      <xdr:colOff>30480</xdr:colOff>
      <xdr:row>16</xdr:row>
      <xdr:rowOff>137160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>
          <a:spLocks noChangeShapeType="1"/>
        </xdr:cNvSpPr>
      </xdr:nvSpPr>
      <xdr:spPr bwMode="auto">
        <a:xfrm>
          <a:off x="1809750" y="3528060"/>
          <a:ext cx="30670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213360</xdr:colOff>
      <xdr:row>14</xdr:row>
      <xdr:rowOff>106680</xdr:rowOff>
    </xdr:from>
    <xdr:to>
      <xdr:col>1</xdr:col>
      <xdr:colOff>213360</xdr:colOff>
      <xdr:row>17</xdr:row>
      <xdr:rowOff>0</xdr:rowOff>
    </xdr:to>
    <xdr:sp macro="" textlink="">
      <xdr:nvSpPr>
        <xdr:cNvPr id="42" name="Line 43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>
          <a:spLocks noChangeShapeType="1"/>
        </xdr:cNvSpPr>
      </xdr:nvSpPr>
      <xdr:spPr bwMode="auto">
        <a:xfrm>
          <a:off x="746760" y="3173730"/>
          <a:ext cx="0" cy="3790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16</xdr:row>
      <xdr:rowOff>137160</xdr:rowOff>
    </xdr:from>
    <xdr:to>
      <xdr:col>1</xdr:col>
      <xdr:colOff>213360</xdr:colOff>
      <xdr:row>16</xdr:row>
      <xdr:rowOff>137160</xdr:rowOff>
    </xdr:to>
    <xdr:sp macro="" textlink="">
      <xdr:nvSpPr>
        <xdr:cNvPr id="43" name="Line 44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>
          <a:spLocks noChangeShapeType="1"/>
        </xdr:cNvSpPr>
      </xdr:nvSpPr>
      <xdr:spPr bwMode="auto">
        <a:xfrm>
          <a:off x="533400" y="352806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13</xdr:row>
      <xdr:rowOff>0</xdr:rowOff>
    </xdr:from>
    <xdr:to>
      <xdr:col>7</xdr:col>
      <xdr:colOff>228600</xdr:colOff>
      <xdr:row>13</xdr:row>
      <xdr:rowOff>144780</xdr:rowOff>
    </xdr:to>
    <xdr:sp macro="" textlink="">
      <xdr:nvSpPr>
        <xdr:cNvPr id="44" name="Line 45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>
          <a:spLocks noChangeShapeType="1"/>
        </xdr:cNvSpPr>
      </xdr:nvSpPr>
      <xdr:spPr bwMode="auto">
        <a:xfrm>
          <a:off x="4086225" y="2905125"/>
          <a:ext cx="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15</xdr:row>
      <xdr:rowOff>0</xdr:rowOff>
    </xdr:from>
    <xdr:to>
      <xdr:col>7</xdr:col>
      <xdr:colOff>228600</xdr:colOff>
      <xdr:row>16</xdr:row>
      <xdr:rowOff>0</xdr:rowOff>
    </xdr:to>
    <xdr:sp macro="" textlink="">
      <xdr:nvSpPr>
        <xdr:cNvPr id="45" name="Line 46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>
          <a:spLocks noChangeShapeType="1"/>
        </xdr:cNvSpPr>
      </xdr:nvSpPr>
      <xdr:spPr bwMode="auto">
        <a:xfrm>
          <a:off x="4086225" y="32289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</xdr:colOff>
      <xdr:row>9</xdr:row>
      <xdr:rowOff>72390</xdr:rowOff>
    </xdr:from>
    <xdr:to>
      <xdr:col>1</xdr:col>
      <xdr:colOff>227213</xdr:colOff>
      <xdr:row>10</xdr:row>
      <xdr:rowOff>80571</xdr:rowOff>
    </xdr:to>
    <xdr:sp macro="" textlink="">
      <xdr:nvSpPr>
        <xdr:cNvPr id="46" name="Texte 6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567690" y="2329815"/>
          <a:ext cx="192923" cy="1701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X2</a:t>
          </a:r>
        </a:p>
      </xdr:txBody>
    </xdr:sp>
    <xdr:clientData/>
  </xdr:twoCellAnchor>
  <xdr:twoCellAnchor>
    <xdr:from>
      <xdr:col>1</xdr:col>
      <xdr:colOff>297180</xdr:colOff>
      <xdr:row>9</xdr:row>
      <xdr:rowOff>72390</xdr:rowOff>
    </xdr:from>
    <xdr:to>
      <xdr:col>2</xdr:col>
      <xdr:colOff>79719</xdr:colOff>
      <xdr:row>10</xdr:row>
      <xdr:rowOff>118693</xdr:rowOff>
    </xdr:to>
    <xdr:sp macro="" textlink="">
      <xdr:nvSpPr>
        <xdr:cNvPr id="47" name="Texte 6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830580" y="2329815"/>
          <a:ext cx="211164" cy="2082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X3</a:t>
          </a:r>
        </a:p>
      </xdr:txBody>
    </xdr:sp>
    <xdr:clientData/>
  </xdr:twoCellAnchor>
  <xdr:twoCellAnchor>
    <xdr:from>
      <xdr:col>3</xdr:col>
      <xdr:colOff>598731</xdr:colOff>
      <xdr:row>9</xdr:row>
      <xdr:rowOff>63762</xdr:rowOff>
    </xdr:from>
    <xdr:to>
      <xdr:col>4</xdr:col>
      <xdr:colOff>67287</xdr:colOff>
      <xdr:row>10</xdr:row>
      <xdr:rowOff>121910</xdr:rowOff>
    </xdr:to>
    <xdr:sp macro="" textlink="">
      <xdr:nvSpPr>
        <xdr:cNvPr id="48" name="Texte 6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1951281" y="2321187"/>
          <a:ext cx="201981" cy="2200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X4</a:t>
          </a:r>
        </a:p>
      </xdr:txBody>
    </xdr:sp>
    <xdr:clientData/>
  </xdr:twoCellAnchor>
  <xdr:twoCellAnchor>
    <xdr:from>
      <xdr:col>1</xdr:col>
      <xdr:colOff>4593</xdr:colOff>
      <xdr:row>17</xdr:row>
      <xdr:rowOff>41910</xdr:rowOff>
    </xdr:from>
    <xdr:to>
      <xdr:col>1</xdr:col>
      <xdr:colOff>259980</xdr:colOff>
      <xdr:row>18</xdr:row>
      <xdr:rowOff>79903</xdr:rowOff>
    </xdr:to>
    <xdr:sp macro="" textlink="">
      <xdr:nvSpPr>
        <xdr:cNvPr id="49" name="Texte 6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537993" y="3594735"/>
          <a:ext cx="255387" cy="199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/>
  </xdr:twoCellAnchor>
  <xdr:twoCellAnchor>
    <xdr:from>
      <xdr:col>3</xdr:col>
      <xdr:colOff>577214</xdr:colOff>
      <xdr:row>17</xdr:row>
      <xdr:rowOff>76200</xdr:rowOff>
    </xdr:from>
    <xdr:to>
      <xdr:col>4</xdr:col>
      <xdr:colOff>73246</xdr:colOff>
      <xdr:row>18</xdr:row>
      <xdr:rowOff>115335</xdr:rowOff>
    </xdr:to>
    <xdr:sp macro="" textlink="">
      <xdr:nvSpPr>
        <xdr:cNvPr id="50" name="Texte 6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1929764" y="3629025"/>
          <a:ext cx="229457" cy="2010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X5</a:t>
          </a:r>
        </a:p>
      </xdr:txBody>
    </xdr:sp>
    <xdr:clientData/>
  </xdr:twoCellAnchor>
  <xdr:twoCellAnchor>
    <xdr:from>
      <xdr:col>0</xdr:col>
      <xdr:colOff>19050</xdr:colOff>
      <xdr:row>13</xdr:row>
      <xdr:rowOff>142875</xdr:rowOff>
    </xdr:from>
    <xdr:to>
      <xdr:col>0</xdr:col>
      <xdr:colOff>209550</xdr:colOff>
      <xdr:row>14</xdr:row>
      <xdr:rowOff>117260</xdr:rowOff>
    </xdr:to>
    <xdr:sp macro="" textlink="">
      <xdr:nvSpPr>
        <xdr:cNvPr id="51" name="Texte 6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19050" y="3048000"/>
          <a:ext cx="190500" cy="1363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Z2</a:t>
          </a:r>
        </a:p>
      </xdr:txBody>
    </xdr:sp>
    <xdr:clientData/>
  </xdr:twoCellAnchor>
  <xdr:twoCellAnchor>
    <xdr:from>
      <xdr:col>7</xdr:col>
      <xdr:colOff>348615</xdr:colOff>
      <xdr:row>15</xdr:row>
      <xdr:rowOff>1905</xdr:rowOff>
    </xdr:from>
    <xdr:to>
      <xdr:col>8</xdr:col>
      <xdr:colOff>185193</xdr:colOff>
      <xdr:row>15</xdr:row>
      <xdr:rowOff>146033</xdr:rowOff>
    </xdr:to>
    <xdr:sp macro="" textlink="">
      <xdr:nvSpPr>
        <xdr:cNvPr id="52" name="Texte 66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SpPr txBox="1">
          <a:spLocks noChangeArrowheads="1"/>
        </xdr:cNvSpPr>
      </xdr:nvSpPr>
      <xdr:spPr bwMode="auto">
        <a:xfrm>
          <a:off x="4206240" y="3230880"/>
          <a:ext cx="274728" cy="1441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Z1</a:t>
          </a:r>
        </a:p>
      </xdr:txBody>
    </xdr:sp>
    <xdr:clientData/>
  </xdr:twoCellAnchor>
  <xdr:twoCellAnchor>
    <xdr:from>
      <xdr:col>7</xdr:col>
      <xdr:colOff>348615</xdr:colOff>
      <xdr:row>13</xdr:row>
      <xdr:rowOff>3810</xdr:rowOff>
    </xdr:from>
    <xdr:to>
      <xdr:col>8</xdr:col>
      <xdr:colOff>175006</xdr:colOff>
      <xdr:row>13</xdr:row>
      <xdr:rowOff>143061</xdr:rowOff>
    </xdr:to>
    <xdr:sp macro="" textlink="">
      <xdr:nvSpPr>
        <xdr:cNvPr id="53" name="Texte 67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SpPr txBox="1">
          <a:spLocks noChangeArrowheads="1"/>
        </xdr:cNvSpPr>
      </xdr:nvSpPr>
      <xdr:spPr bwMode="auto">
        <a:xfrm>
          <a:off x="4206240" y="2908935"/>
          <a:ext cx="264541" cy="139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Z3</a:t>
          </a:r>
        </a:p>
      </xdr:txBody>
    </xdr:sp>
    <xdr:clientData/>
  </xdr:twoCellAnchor>
  <xdr:twoCellAnchor>
    <xdr:from>
      <xdr:col>0</xdr:col>
      <xdr:colOff>7620</xdr:colOff>
      <xdr:row>0</xdr:row>
      <xdr:rowOff>53340</xdr:rowOff>
    </xdr:from>
    <xdr:to>
      <xdr:col>4</xdr:col>
      <xdr:colOff>571500</xdr:colOff>
      <xdr:row>1</xdr:row>
      <xdr:rowOff>22860</xdr:rowOff>
    </xdr:to>
    <xdr:pic>
      <xdr:nvPicPr>
        <xdr:cNvPr id="54" name="Picture 5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53340"/>
          <a:ext cx="2649855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144780</xdr:colOff>
      <xdr:row>13</xdr:row>
      <xdr:rowOff>24765</xdr:rowOff>
    </xdr:from>
    <xdr:to>
      <xdr:col>18</xdr:col>
      <xdr:colOff>830005</xdr:colOff>
      <xdr:row>17</xdr:row>
      <xdr:rowOff>160021</xdr:rowOff>
    </xdr:to>
    <xdr:sp macro="" textlink="">
      <xdr:nvSpPr>
        <xdr:cNvPr id="55" name="Text Box 5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9317355" y="2929890"/>
          <a:ext cx="685225" cy="7829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Marquage Adi, n° de laminage et n° de coulée </a:t>
          </a:r>
        </a:p>
      </xdr:txBody>
    </xdr:sp>
    <xdr:clientData/>
  </xdr:twoCellAnchor>
  <xdr:twoCellAnchor>
    <xdr:from>
      <xdr:col>17</xdr:col>
      <xdr:colOff>205740</xdr:colOff>
      <xdr:row>16</xdr:row>
      <xdr:rowOff>30480</xdr:rowOff>
    </xdr:from>
    <xdr:to>
      <xdr:col>18</xdr:col>
      <xdr:colOff>121920</xdr:colOff>
      <xdr:row>19</xdr:row>
      <xdr:rowOff>0</xdr:rowOff>
    </xdr:to>
    <xdr:sp macro="" textlink="">
      <xdr:nvSpPr>
        <xdr:cNvPr id="56" name="Line 6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>
          <a:spLocks noChangeShapeType="1"/>
        </xdr:cNvSpPr>
      </xdr:nvSpPr>
      <xdr:spPr bwMode="auto">
        <a:xfrm flipH="1">
          <a:off x="8940165" y="3421380"/>
          <a:ext cx="354330" cy="4648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91440</xdr:colOff>
      <xdr:row>10</xdr:row>
      <xdr:rowOff>91440</xdr:rowOff>
    </xdr:from>
    <xdr:to>
      <xdr:col>11</xdr:col>
      <xdr:colOff>22860</xdr:colOff>
      <xdr:row>10</xdr:row>
      <xdr:rowOff>99060</xdr:rowOff>
    </xdr:to>
    <xdr:sp macro="" textlink="">
      <xdr:nvSpPr>
        <xdr:cNvPr id="57" name="Line 10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>
          <a:spLocks noChangeShapeType="1"/>
        </xdr:cNvSpPr>
      </xdr:nvSpPr>
      <xdr:spPr bwMode="auto">
        <a:xfrm>
          <a:off x="5263515" y="2510790"/>
          <a:ext cx="455295" cy="7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91440</xdr:colOff>
      <xdr:row>11</xdr:row>
      <xdr:rowOff>76200</xdr:rowOff>
    </xdr:from>
    <xdr:to>
      <xdr:col>10</xdr:col>
      <xdr:colOff>533400</xdr:colOff>
      <xdr:row>11</xdr:row>
      <xdr:rowOff>76200</xdr:rowOff>
    </xdr:to>
    <xdr:sp macro="" textlink="">
      <xdr:nvSpPr>
        <xdr:cNvPr id="58" name="Line 12">
          <a:extLst>
            <a:ext uri="{FF2B5EF4-FFF2-40B4-BE49-F238E27FC236}">
              <a16:creationId xmlns:a16="http://schemas.microsoft.com/office/drawing/2014/main" id="{00000000-0008-0000-1800-00003A000000}"/>
            </a:ext>
          </a:extLst>
        </xdr:cNvPr>
        <xdr:cNvSpPr>
          <a:spLocks noChangeShapeType="1"/>
        </xdr:cNvSpPr>
      </xdr:nvSpPr>
      <xdr:spPr bwMode="auto">
        <a:xfrm>
          <a:off x="5263515" y="2657475"/>
          <a:ext cx="43243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236220</xdr:colOff>
      <xdr:row>10</xdr:row>
      <xdr:rowOff>0</xdr:rowOff>
    </xdr:from>
    <xdr:to>
      <xdr:col>10</xdr:col>
      <xdr:colOff>236220</xdr:colOff>
      <xdr:row>12</xdr:row>
      <xdr:rowOff>0</xdr:rowOff>
    </xdr:to>
    <xdr:sp macro="" textlink="">
      <xdr:nvSpPr>
        <xdr:cNvPr id="59" name="Line 14">
          <a:extLst>
            <a:ext uri="{FF2B5EF4-FFF2-40B4-BE49-F238E27FC236}">
              <a16:creationId xmlns:a16="http://schemas.microsoft.com/office/drawing/2014/main" id="{00000000-0008-0000-1800-00003B000000}"/>
            </a:ext>
          </a:extLst>
        </xdr:cNvPr>
        <xdr:cNvSpPr>
          <a:spLocks noChangeShapeType="1"/>
        </xdr:cNvSpPr>
      </xdr:nvSpPr>
      <xdr:spPr bwMode="auto">
        <a:xfrm>
          <a:off x="5408295" y="2419350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472440</xdr:colOff>
      <xdr:row>9</xdr:row>
      <xdr:rowOff>160020</xdr:rowOff>
    </xdr:from>
    <xdr:to>
      <xdr:col>10</xdr:col>
      <xdr:colOff>472440</xdr:colOff>
      <xdr:row>11</xdr:row>
      <xdr:rowOff>160020</xdr:rowOff>
    </xdr:to>
    <xdr:sp macro="" textlink="">
      <xdr:nvSpPr>
        <xdr:cNvPr id="60" name="Line 15">
          <a:extLst>
            <a:ext uri="{FF2B5EF4-FFF2-40B4-BE49-F238E27FC236}">
              <a16:creationId xmlns:a16="http://schemas.microsoft.com/office/drawing/2014/main" id="{00000000-0008-0000-1800-00003C000000}"/>
            </a:ext>
          </a:extLst>
        </xdr:cNvPr>
        <xdr:cNvSpPr>
          <a:spLocks noChangeShapeType="1"/>
        </xdr:cNvSpPr>
      </xdr:nvSpPr>
      <xdr:spPr bwMode="auto">
        <a:xfrm>
          <a:off x="5644515" y="241744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10</xdr:row>
      <xdr:rowOff>68580</xdr:rowOff>
    </xdr:from>
    <xdr:to>
      <xdr:col>10</xdr:col>
      <xdr:colOff>266700</xdr:colOff>
      <xdr:row>10</xdr:row>
      <xdr:rowOff>129540</xdr:rowOff>
    </xdr:to>
    <xdr:sp macro="" textlink="">
      <xdr:nvSpPr>
        <xdr:cNvPr id="61" name="Oval 23">
          <a:extLst>
            <a:ext uri="{FF2B5EF4-FFF2-40B4-BE49-F238E27FC236}">
              <a16:creationId xmlns:a16="http://schemas.microsoft.com/office/drawing/2014/main" id="{00000000-0008-0000-1800-00003D000000}"/>
            </a:ext>
          </a:extLst>
        </xdr:cNvPr>
        <xdr:cNvSpPr>
          <a:spLocks noChangeArrowheads="1"/>
        </xdr:cNvSpPr>
      </xdr:nvSpPr>
      <xdr:spPr bwMode="auto">
        <a:xfrm>
          <a:off x="5377815" y="248793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441960</xdr:colOff>
      <xdr:row>10</xdr:row>
      <xdr:rowOff>68580</xdr:rowOff>
    </xdr:from>
    <xdr:to>
      <xdr:col>10</xdr:col>
      <xdr:colOff>502920</xdr:colOff>
      <xdr:row>10</xdr:row>
      <xdr:rowOff>129540</xdr:rowOff>
    </xdr:to>
    <xdr:sp macro="" textlink="">
      <xdr:nvSpPr>
        <xdr:cNvPr id="62" name="Oval 24">
          <a:extLst>
            <a:ext uri="{FF2B5EF4-FFF2-40B4-BE49-F238E27FC236}">
              <a16:creationId xmlns:a16="http://schemas.microsoft.com/office/drawing/2014/main" id="{00000000-0008-0000-1800-00003E000000}"/>
            </a:ext>
          </a:extLst>
        </xdr:cNvPr>
        <xdr:cNvSpPr>
          <a:spLocks noChangeArrowheads="1"/>
        </xdr:cNvSpPr>
      </xdr:nvSpPr>
      <xdr:spPr bwMode="auto">
        <a:xfrm>
          <a:off x="5614035" y="248793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205740</xdr:colOff>
      <xdr:row>11</xdr:row>
      <xdr:rowOff>45720</xdr:rowOff>
    </xdr:from>
    <xdr:to>
      <xdr:col>10</xdr:col>
      <xdr:colOff>266700</xdr:colOff>
      <xdr:row>11</xdr:row>
      <xdr:rowOff>106680</xdr:rowOff>
    </xdr:to>
    <xdr:sp macro="" textlink="">
      <xdr:nvSpPr>
        <xdr:cNvPr id="63" name="Oval 25">
          <a:extLst>
            <a:ext uri="{FF2B5EF4-FFF2-40B4-BE49-F238E27FC236}">
              <a16:creationId xmlns:a16="http://schemas.microsoft.com/office/drawing/2014/main" id="{00000000-0008-0000-1800-00003F000000}"/>
            </a:ext>
          </a:extLst>
        </xdr:cNvPr>
        <xdr:cNvSpPr>
          <a:spLocks noChangeArrowheads="1"/>
        </xdr:cNvSpPr>
      </xdr:nvSpPr>
      <xdr:spPr bwMode="auto">
        <a:xfrm>
          <a:off x="5377815" y="2626995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441960</xdr:colOff>
      <xdr:row>11</xdr:row>
      <xdr:rowOff>45720</xdr:rowOff>
    </xdr:from>
    <xdr:to>
      <xdr:col>10</xdr:col>
      <xdr:colOff>502920</xdr:colOff>
      <xdr:row>11</xdr:row>
      <xdr:rowOff>106680</xdr:rowOff>
    </xdr:to>
    <xdr:sp macro="" textlink="">
      <xdr:nvSpPr>
        <xdr:cNvPr id="64" name="Oval 26">
          <a:extLst>
            <a:ext uri="{FF2B5EF4-FFF2-40B4-BE49-F238E27FC236}">
              <a16:creationId xmlns:a16="http://schemas.microsoft.com/office/drawing/2014/main" id="{00000000-0008-0000-1800-000040000000}"/>
            </a:ext>
          </a:extLst>
        </xdr:cNvPr>
        <xdr:cNvSpPr>
          <a:spLocks noChangeArrowheads="1"/>
        </xdr:cNvSpPr>
      </xdr:nvSpPr>
      <xdr:spPr bwMode="auto">
        <a:xfrm>
          <a:off x="5614035" y="2626995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106680</xdr:colOff>
      <xdr:row>16</xdr:row>
      <xdr:rowOff>91440</xdr:rowOff>
    </xdr:from>
    <xdr:to>
      <xdr:col>11</xdr:col>
      <xdr:colOff>38100</xdr:colOff>
      <xdr:row>16</xdr:row>
      <xdr:rowOff>99060</xdr:rowOff>
    </xdr:to>
    <xdr:sp macro="" textlink="">
      <xdr:nvSpPr>
        <xdr:cNvPr id="65" name="Line 10">
          <a:extLst>
            <a:ext uri="{FF2B5EF4-FFF2-40B4-BE49-F238E27FC236}">
              <a16:creationId xmlns:a16="http://schemas.microsoft.com/office/drawing/2014/main" id="{00000000-0008-0000-1800-000041000000}"/>
            </a:ext>
          </a:extLst>
        </xdr:cNvPr>
        <xdr:cNvSpPr>
          <a:spLocks noChangeShapeType="1"/>
        </xdr:cNvSpPr>
      </xdr:nvSpPr>
      <xdr:spPr bwMode="auto">
        <a:xfrm>
          <a:off x="5278755" y="3482340"/>
          <a:ext cx="455295" cy="7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106680</xdr:colOff>
      <xdr:row>17</xdr:row>
      <xdr:rowOff>76200</xdr:rowOff>
    </xdr:from>
    <xdr:to>
      <xdr:col>11</xdr:col>
      <xdr:colOff>0</xdr:colOff>
      <xdr:row>17</xdr:row>
      <xdr:rowOff>76200</xdr:rowOff>
    </xdr:to>
    <xdr:sp macro="" textlink="">
      <xdr:nvSpPr>
        <xdr:cNvPr id="66" name="Line 12">
          <a:extLst>
            <a:ext uri="{FF2B5EF4-FFF2-40B4-BE49-F238E27FC236}">
              <a16:creationId xmlns:a16="http://schemas.microsoft.com/office/drawing/2014/main" id="{00000000-0008-0000-1800-000042000000}"/>
            </a:ext>
          </a:extLst>
        </xdr:cNvPr>
        <xdr:cNvSpPr>
          <a:spLocks noChangeShapeType="1"/>
        </xdr:cNvSpPr>
      </xdr:nvSpPr>
      <xdr:spPr bwMode="auto">
        <a:xfrm>
          <a:off x="5278755" y="3629025"/>
          <a:ext cx="4171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259080</xdr:colOff>
      <xdr:row>16</xdr:row>
      <xdr:rowOff>22860</xdr:rowOff>
    </xdr:from>
    <xdr:to>
      <xdr:col>10</xdr:col>
      <xdr:colOff>259080</xdr:colOff>
      <xdr:row>18</xdr:row>
      <xdr:rowOff>0</xdr:rowOff>
    </xdr:to>
    <xdr:sp macro="" textlink="">
      <xdr:nvSpPr>
        <xdr:cNvPr id="67" name="Line 14">
          <a:extLst>
            <a:ext uri="{FF2B5EF4-FFF2-40B4-BE49-F238E27FC236}">
              <a16:creationId xmlns:a16="http://schemas.microsoft.com/office/drawing/2014/main" id="{00000000-0008-0000-1800-000043000000}"/>
            </a:ext>
          </a:extLst>
        </xdr:cNvPr>
        <xdr:cNvSpPr>
          <a:spLocks noChangeShapeType="1"/>
        </xdr:cNvSpPr>
      </xdr:nvSpPr>
      <xdr:spPr bwMode="auto">
        <a:xfrm>
          <a:off x="5431155" y="3413760"/>
          <a:ext cx="0" cy="3009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495300</xdr:colOff>
      <xdr:row>16</xdr:row>
      <xdr:rowOff>22860</xdr:rowOff>
    </xdr:from>
    <xdr:to>
      <xdr:col>10</xdr:col>
      <xdr:colOff>495300</xdr:colOff>
      <xdr:row>17</xdr:row>
      <xdr:rowOff>160020</xdr:rowOff>
    </xdr:to>
    <xdr:sp macro="" textlink="">
      <xdr:nvSpPr>
        <xdr:cNvPr id="68" name="Line 15">
          <a:extLst>
            <a:ext uri="{FF2B5EF4-FFF2-40B4-BE49-F238E27FC236}">
              <a16:creationId xmlns:a16="http://schemas.microsoft.com/office/drawing/2014/main" id="{00000000-0008-0000-1800-000044000000}"/>
            </a:ext>
          </a:extLst>
        </xdr:cNvPr>
        <xdr:cNvSpPr>
          <a:spLocks noChangeShapeType="1"/>
        </xdr:cNvSpPr>
      </xdr:nvSpPr>
      <xdr:spPr bwMode="auto">
        <a:xfrm>
          <a:off x="5667375" y="3413760"/>
          <a:ext cx="0" cy="2990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16</xdr:row>
      <xdr:rowOff>68580</xdr:rowOff>
    </xdr:from>
    <xdr:to>
      <xdr:col>10</xdr:col>
      <xdr:colOff>289560</xdr:colOff>
      <xdr:row>16</xdr:row>
      <xdr:rowOff>129540</xdr:rowOff>
    </xdr:to>
    <xdr:sp macro="" textlink="">
      <xdr:nvSpPr>
        <xdr:cNvPr id="69" name="Oval 23">
          <a:extLst>
            <a:ext uri="{FF2B5EF4-FFF2-40B4-BE49-F238E27FC236}">
              <a16:creationId xmlns:a16="http://schemas.microsoft.com/office/drawing/2014/main" id="{00000000-0008-0000-1800-000045000000}"/>
            </a:ext>
          </a:extLst>
        </xdr:cNvPr>
        <xdr:cNvSpPr>
          <a:spLocks noChangeArrowheads="1"/>
        </xdr:cNvSpPr>
      </xdr:nvSpPr>
      <xdr:spPr bwMode="auto">
        <a:xfrm>
          <a:off x="5400675" y="345948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464820</xdr:colOff>
      <xdr:row>16</xdr:row>
      <xdr:rowOff>68580</xdr:rowOff>
    </xdr:from>
    <xdr:to>
      <xdr:col>10</xdr:col>
      <xdr:colOff>525780</xdr:colOff>
      <xdr:row>16</xdr:row>
      <xdr:rowOff>129540</xdr:rowOff>
    </xdr:to>
    <xdr:sp macro="" textlink="">
      <xdr:nvSpPr>
        <xdr:cNvPr id="70" name="Oval 24">
          <a:extLst>
            <a:ext uri="{FF2B5EF4-FFF2-40B4-BE49-F238E27FC236}">
              <a16:creationId xmlns:a16="http://schemas.microsoft.com/office/drawing/2014/main" id="{00000000-0008-0000-1800-000046000000}"/>
            </a:ext>
          </a:extLst>
        </xdr:cNvPr>
        <xdr:cNvSpPr>
          <a:spLocks noChangeArrowheads="1"/>
        </xdr:cNvSpPr>
      </xdr:nvSpPr>
      <xdr:spPr bwMode="auto">
        <a:xfrm>
          <a:off x="5636895" y="3459480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228600</xdr:colOff>
      <xdr:row>17</xdr:row>
      <xdr:rowOff>45720</xdr:rowOff>
    </xdr:from>
    <xdr:to>
      <xdr:col>10</xdr:col>
      <xdr:colOff>289560</xdr:colOff>
      <xdr:row>17</xdr:row>
      <xdr:rowOff>106680</xdr:rowOff>
    </xdr:to>
    <xdr:sp macro="" textlink="">
      <xdr:nvSpPr>
        <xdr:cNvPr id="71" name="Oval 25">
          <a:extLst>
            <a:ext uri="{FF2B5EF4-FFF2-40B4-BE49-F238E27FC236}">
              <a16:creationId xmlns:a16="http://schemas.microsoft.com/office/drawing/2014/main" id="{00000000-0008-0000-1800-000047000000}"/>
            </a:ext>
          </a:extLst>
        </xdr:cNvPr>
        <xdr:cNvSpPr>
          <a:spLocks noChangeArrowheads="1"/>
        </xdr:cNvSpPr>
      </xdr:nvSpPr>
      <xdr:spPr bwMode="auto">
        <a:xfrm>
          <a:off x="5400675" y="3598545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464820</xdr:colOff>
      <xdr:row>17</xdr:row>
      <xdr:rowOff>45720</xdr:rowOff>
    </xdr:from>
    <xdr:to>
      <xdr:col>10</xdr:col>
      <xdr:colOff>525780</xdr:colOff>
      <xdr:row>17</xdr:row>
      <xdr:rowOff>106680</xdr:rowOff>
    </xdr:to>
    <xdr:sp macro="" textlink="">
      <xdr:nvSpPr>
        <xdr:cNvPr id="72" name="Oval 26">
          <a:extLst>
            <a:ext uri="{FF2B5EF4-FFF2-40B4-BE49-F238E27FC236}">
              <a16:creationId xmlns:a16="http://schemas.microsoft.com/office/drawing/2014/main" id="{00000000-0008-0000-1800-000048000000}"/>
            </a:ext>
          </a:extLst>
        </xdr:cNvPr>
        <xdr:cNvSpPr>
          <a:spLocks noChangeArrowheads="1"/>
        </xdr:cNvSpPr>
      </xdr:nvSpPr>
      <xdr:spPr bwMode="auto">
        <a:xfrm>
          <a:off x="5636895" y="3598545"/>
          <a:ext cx="60960" cy="6096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177165</xdr:colOff>
      <xdr:row>16</xdr:row>
      <xdr:rowOff>80010</xdr:rowOff>
    </xdr:from>
    <xdr:to>
      <xdr:col>10</xdr:col>
      <xdr:colOff>27820</xdr:colOff>
      <xdr:row>17</xdr:row>
      <xdr:rowOff>80518</xdr:rowOff>
    </xdr:to>
    <xdr:sp macro="" textlink="">
      <xdr:nvSpPr>
        <xdr:cNvPr id="73" name="Texte 67">
          <a:extLst>
            <a:ext uri="{FF2B5EF4-FFF2-40B4-BE49-F238E27FC236}">
              <a16:creationId xmlns:a16="http://schemas.microsoft.com/office/drawing/2014/main" id="{00000000-0008-0000-1800-000049000000}"/>
            </a:ext>
          </a:extLst>
        </xdr:cNvPr>
        <xdr:cNvSpPr txBox="1">
          <a:spLocks noChangeArrowheads="1"/>
        </xdr:cNvSpPr>
      </xdr:nvSpPr>
      <xdr:spPr bwMode="auto">
        <a:xfrm>
          <a:off x="4911090" y="3470910"/>
          <a:ext cx="288805" cy="1624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             Z</a:t>
          </a:r>
        </a:p>
      </xdr:txBody>
    </xdr:sp>
    <xdr:clientData/>
  </xdr:twoCellAnchor>
  <xdr:twoCellAnchor>
    <xdr:from>
      <xdr:col>9</xdr:col>
      <xdr:colOff>146685</xdr:colOff>
      <xdr:row>10</xdr:row>
      <xdr:rowOff>80010</xdr:rowOff>
    </xdr:from>
    <xdr:to>
      <xdr:col>9</xdr:col>
      <xdr:colOff>414520</xdr:colOff>
      <xdr:row>11</xdr:row>
      <xdr:rowOff>71466</xdr:rowOff>
    </xdr:to>
    <xdr:sp macro="" textlink="">
      <xdr:nvSpPr>
        <xdr:cNvPr id="74" name="Texte 67">
          <a:extLst>
            <a:ext uri="{FF2B5EF4-FFF2-40B4-BE49-F238E27FC236}">
              <a16:creationId xmlns:a16="http://schemas.microsoft.com/office/drawing/2014/main" id="{00000000-0008-0000-1800-00004A000000}"/>
            </a:ext>
          </a:extLst>
        </xdr:cNvPr>
        <xdr:cNvSpPr txBox="1">
          <a:spLocks noChangeArrowheads="1"/>
        </xdr:cNvSpPr>
      </xdr:nvSpPr>
      <xdr:spPr bwMode="auto">
        <a:xfrm>
          <a:off x="4880610" y="2499360"/>
          <a:ext cx="267835" cy="1533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             Z</a:t>
          </a:r>
        </a:p>
      </xdr:txBody>
    </xdr:sp>
    <xdr:clientData/>
  </xdr:twoCellAnchor>
  <xdr:twoCellAnchor>
    <xdr:from>
      <xdr:col>39</xdr:col>
      <xdr:colOff>0</xdr:colOff>
      <xdr:row>22</xdr:row>
      <xdr:rowOff>1524</xdr:rowOff>
    </xdr:from>
    <xdr:to>
      <xdr:col>39</xdr:col>
      <xdr:colOff>0</xdr:colOff>
      <xdr:row>22</xdr:row>
      <xdr:rowOff>1524</xdr:rowOff>
    </xdr:to>
    <xdr:sp macro="" textlink="">
      <xdr:nvSpPr>
        <xdr:cNvPr id="75" name="Rectangle 55">
          <a:extLst>
            <a:ext uri="{FF2B5EF4-FFF2-40B4-BE49-F238E27FC236}">
              <a16:creationId xmlns:a16="http://schemas.microsoft.com/office/drawing/2014/main" id="{00000000-0008-0000-1800-00004B000000}"/>
            </a:ext>
          </a:extLst>
        </xdr:cNvPr>
        <xdr:cNvSpPr>
          <a:spLocks noChangeArrowheads="1"/>
        </xdr:cNvSpPr>
      </xdr:nvSpPr>
      <xdr:spPr bwMode="auto">
        <a:xfrm>
          <a:off x="20078700" y="4449699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39</xdr:col>
      <xdr:colOff>0</xdr:colOff>
      <xdr:row>0</xdr:row>
      <xdr:rowOff>0</xdr:rowOff>
    </xdr:from>
    <xdr:to>
      <xdr:col>39</xdr:col>
      <xdr:colOff>0</xdr:colOff>
      <xdr:row>1</xdr:row>
      <xdr:rowOff>22860</xdr:rowOff>
    </xdr:to>
    <xdr:pic>
      <xdr:nvPicPr>
        <xdr:cNvPr id="76" name="Picture 58">
          <a:extLst>
            <a:ext uri="{FF2B5EF4-FFF2-40B4-BE49-F238E27FC236}">
              <a16:creationId xmlns:a16="http://schemas.microsoft.com/office/drawing/2014/main" id="{00000000-0008-0000-18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0"/>
          <a:ext cx="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0</xdr:colOff>
      <xdr:row>14</xdr:row>
      <xdr:rowOff>13335</xdr:rowOff>
    </xdr:from>
    <xdr:to>
      <xdr:col>39</xdr:col>
      <xdr:colOff>0</xdr:colOff>
      <xdr:row>19</xdr:row>
      <xdr:rowOff>118108</xdr:rowOff>
    </xdr:to>
    <xdr:sp macro="" textlink="">
      <xdr:nvSpPr>
        <xdr:cNvPr id="77" name="Text Box 59">
          <a:extLst>
            <a:ext uri="{FF2B5EF4-FFF2-40B4-BE49-F238E27FC236}">
              <a16:creationId xmlns:a16="http://schemas.microsoft.com/office/drawing/2014/main" id="{00000000-0008-0000-1800-00004D000000}"/>
            </a:ext>
          </a:extLst>
        </xdr:cNvPr>
        <xdr:cNvSpPr txBox="1">
          <a:spLocks noChangeArrowheads="1"/>
        </xdr:cNvSpPr>
      </xdr:nvSpPr>
      <xdr:spPr bwMode="auto">
        <a:xfrm>
          <a:off x="20078700" y="3080385"/>
          <a:ext cx="0" cy="9239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Indiquer si le poinçon Adi, le N° de laminage et de coulée sont bien frappés et entiers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78" name="Rectangle 55">
          <a:extLst>
            <a:ext uri="{FF2B5EF4-FFF2-40B4-BE49-F238E27FC236}">
              <a16:creationId xmlns:a16="http://schemas.microsoft.com/office/drawing/2014/main" id="{00000000-0008-0000-1800-00004E000000}"/>
            </a:ext>
          </a:extLst>
        </xdr:cNvPr>
        <xdr:cNvSpPr>
          <a:spLocks noChangeArrowheads="1"/>
        </xdr:cNvSpPr>
      </xdr:nvSpPr>
      <xdr:spPr bwMode="auto">
        <a:xfrm>
          <a:off x="16958310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20</xdr:col>
      <xdr:colOff>7620</xdr:colOff>
      <xdr:row>0</xdr:row>
      <xdr:rowOff>15240</xdr:rowOff>
    </xdr:from>
    <xdr:to>
      <xdr:col>24</xdr:col>
      <xdr:colOff>571500</xdr:colOff>
      <xdr:row>1</xdr:row>
      <xdr:rowOff>22860</xdr:rowOff>
    </xdr:to>
    <xdr:pic>
      <xdr:nvPicPr>
        <xdr:cNvPr id="79" name="Picture 58">
          <a:extLst>
            <a:ext uri="{FF2B5EF4-FFF2-40B4-BE49-F238E27FC236}">
              <a16:creationId xmlns:a16="http://schemas.microsoft.com/office/drawing/2014/main" id="{00000000-0008-0000-18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3645" y="15240"/>
          <a:ext cx="2668905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80" name="Rectangle 55">
          <a:extLst>
            <a:ext uri="{FF2B5EF4-FFF2-40B4-BE49-F238E27FC236}">
              <a16:creationId xmlns:a16="http://schemas.microsoft.com/office/drawing/2014/main" id="{00000000-0008-0000-1800-000050000000}"/>
            </a:ext>
          </a:extLst>
        </xdr:cNvPr>
        <xdr:cNvSpPr>
          <a:spLocks noChangeArrowheads="1"/>
        </xdr:cNvSpPr>
      </xdr:nvSpPr>
      <xdr:spPr bwMode="auto">
        <a:xfrm>
          <a:off x="16958310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 editAs="oneCell">
    <xdr:from>
      <xdr:col>20</xdr:col>
      <xdr:colOff>137160</xdr:colOff>
      <xdr:row>11</xdr:row>
      <xdr:rowOff>0</xdr:rowOff>
    </xdr:from>
    <xdr:to>
      <xdr:col>25</xdr:col>
      <xdr:colOff>495300</xdr:colOff>
      <xdr:row>17</xdr:row>
      <xdr:rowOff>0</xdr:rowOff>
    </xdr:to>
    <xdr:pic>
      <xdr:nvPicPr>
        <xdr:cNvPr id="81" name="Picture 5674">
          <a:extLst>
            <a:ext uri="{FF2B5EF4-FFF2-40B4-BE49-F238E27FC236}">
              <a16:creationId xmlns:a16="http://schemas.microsoft.com/office/drawing/2014/main" id="{00000000-0008-0000-18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3185" y="2581275"/>
          <a:ext cx="31108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137160</xdr:colOff>
      <xdr:row>8</xdr:row>
      <xdr:rowOff>45720</xdr:rowOff>
    </xdr:from>
    <xdr:to>
      <xdr:col>34</xdr:col>
      <xdr:colOff>0</xdr:colOff>
      <xdr:row>18</xdr:row>
      <xdr:rowOff>114300</xdr:rowOff>
    </xdr:to>
    <xdr:pic>
      <xdr:nvPicPr>
        <xdr:cNvPr id="82" name="Picture 5675">
          <a:extLst>
            <a:ext uri="{FF2B5EF4-FFF2-40B4-BE49-F238E27FC236}">
              <a16:creationId xmlns:a16="http://schemas.microsoft.com/office/drawing/2014/main" id="{00000000-0008-0000-18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1710" y="2131695"/>
          <a:ext cx="3520440" cy="1697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83" name="Rectangle 55">
          <a:extLst>
            <a:ext uri="{FF2B5EF4-FFF2-40B4-BE49-F238E27FC236}">
              <a16:creationId xmlns:a16="http://schemas.microsoft.com/office/drawing/2014/main" id="{00000000-0008-0000-1800-000053000000}"/>
            </a:ext>
          </a:extLst>
        </xdr:cNvPr>
        <xdr:cNvSpPr>
          <a:spLocks noChangeArrowheads="1"/>
        </xdr:cNvSpPr>
      </xdr:nvSpPr>
      <xdr:spPr bwMode="auto">
        <a:xfrm>
          <a:off x="16958310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84" name="Rectangle 55">
          <a:extLst>
            <a:ext uri="{FF2B5EF4-FFF2-40B4-BE49-F238E27FC236}">
              <a16:creationId xmlns:a16="http://schemas.microsoft.com/office/drawing/2014/main" id="{00000000-0008-0000-1800-000054000000}"/>
            </a:ext>
          </a:extLst>
        </xdr:cNvPr>
        <xdr:cNvSpPr>
          <a:spLocks noChangeArrowheads="1"/>
        </xdr:cNvSpPr>
      </xdr:nvSpPr>
      <xdr:spPr bwMode="auto">
        <a:xfrm>
          <a:off x="16958310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85" name="Rectangle 55">
          <a:extLst>
            <a:ext uri="{FF2B5EF4-FFF2-40B4-BE49-F238E27FC236}">
              <a16:creationId xmlns:a16="http://schemas.microsoft.com/office/drawing/2014/main" id="{00000000-0008-0000-1800-000055000000}"/>
            </a:ext>
          </a:extLst>
        </xdr:cNvPr>
        <xdr:cNvSpPr>
          <a:spLocks noChangeArrowheads="1"/>
        </xdr:cNvSpPr>
      </xdr:nvSpPr>
      <xdr:spPr bwMode="auto">
        <a:xfrm>
          <a:off x="16958310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86" name="Rectangle 55">
          <a:extLst>
            <a:ext uri="{FF2B5EF4-FFF2-40B4-BE49-F238E27FC236}">
              <a16:creationId xmlns:a16="http://schemas.microsoft.com/office/drawing/2014/main" id="{00000000-0008-0000-1800-000056000000}"/>
            </a:ext>
          </a:extLst>
        </xdr:cNvPr>
        <xdr:cNvSpPr>
          <a:spLocks noChangeArrowheads="1"/>
        </xdr:cNvSpPr>
      </xdr:nvSpPr>
      <xdr:spPr bwMode="auto">
        <a:xfrm>
          <a:off x="16958310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39</xdr:col>
      <xdr:colOff>0</xdr:colOff>
      <xdr:row>226</xdr:row>
      <xdr:rowOff>1524</xdr:rowOff>
    </xdr:from>
    <xdr:to>
      <xdr:col>39</xdr:col>
      <xdr:colOff>0</xdr:colOff>
      <xdr:row>226</xdr:row>
      <xdr:rowOff>1524</xdr:rowOff>
    </xdr:to>
    <xdr:sp macro="" textlink="">
      <xdr:nvSpPr>
        <xdr:cNvPr id="87" name="Rectangle 55">
          <a:extLst>
            <a:ext uri="{FF2B5EF4-FFF2-40B4-BE49-F238E27FC236}">
              <a16:creationId xmlns:a16="http://schemas.microsoft.com/office/drawing/2014/main" id="{00000000-0008-0000-1800-000057000000}"/>
            </a:ext>
          </a:extLst>
        </xdr:cNvPr>
        <xdr:cNvSpPr>
          <a:spLocks noChangeArrowheads="1"/>
        </xdr:cNvSpPr>
      </xdr:nvSpPr>
      <xdr:spPr bwMode="auto">
        <a:xfrm>
          <a:off x="20078700" y="68067174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88" name="Rectangle 55">
          <a:extLst>
            <a:ext uri="{FF2B5EF4-FFF2-40B4-BE49-F238E27FC236}">
              <a16:creationId xmlns:a16="http://schemas.microsoft.com/office/drawing/2014/main" id="{00000000-0008-0000-1800-000058000000}"/>
            </a:ext>
          </a:extLst>
        </xdr:cNvPr>
        <xdr:cNvSpPr>
          <a:spLocks noChangeArrowheads="1"/>
        </xdr:cNvSpPr>
      </xdr:nvSpPr>
      <xdr:spPr bwMode="auto">
        <a:xfrm>
          <a:off x="16958310" y="6806717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89" name="Rectangle 55">
          <a:extLst>
            <a:ext uri="{FF2B5EF4-FFF2-40B4-BE49-F238E27FC236}">
              <a16:creationId xmlns:a16="http://schemas.microsoft.com/office/drawing/2014/main" id="{00000000-0008-0000-1800-000059000000}"/>
            </a:ext>
          </a:extLst>
        </xdr:cNvPr>
        <xdr:cNvSpPr>
          <a:spLocks noChangeArrowheads="1"/>
        </xdr:cNvSpPr>
      </xdr:nvSpPr>
      <xdr:spPr bwMode="auto">
        <a:xfrm>
          <a:off x="16958310" y="6806717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150495</xdr:rowOff>
    </xdr:from>
    <xdr:to>
      <xdr:col>33</xdr:col>
      <xdr:colOff>365301</xdr:colOff>
      <xdr:row>226</xdr:row>
      <xdr:rowOff>150495</xdr:rowOff>
    </xdr:to>
    <xdr:sp macro="" textlink="">
      <xdr:nvSpPr>
        <xdr:cNvPr id="90" name="Rectangle 55">
          <a:extLst>
            <a:ext uri="{FF2B5EF4-FFF2-40B4-BE49-F238E27FC236}">
              <a16:creationId xmlns:a16="http://schemas.microsoft.com/office/drawing/2014/main" id="{00000000-0008-0000-1800-00005A000000}"/>
            </a:ext>
          </a:extLst>
        </xdr:cNvPr>
        <xdr:cNvSpPr>
          <a:spLocks noChangeArrowheads="1"/>
        </xdr:cNvSpPr>
      </xdr:nvSpPr>
      <xdr:spPr bwMode="auto">
        <a:xfrm>
          <a:off x="16958310" y="6821614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150495</xdr:rowOff>
    </xdr:from>
    <xdr:to>
      <xdr:col>33</xdr:col>
      <xdr:colOff>365301</xdr:colOff>
      <xdr:row>226</xdr:row>
      <xdr:rowOff>150495</xdr:rowOff>
    </xdr:to>
    <xdr:sp macro="" textlink="">
      <xdr:nvSpPr>
        <xdr:cNvPr id="91" name="Rectangle 55">
          <a:extLst>
            <a:ext uri="{FF2B5EF4-FFF2-40B4-BE49-F238E27FC236}">
              <a16:creationId xmlns:a16="http://schemas.microsoft.com/office/drawing/2014/main" id="{00000000-0008-0000-1800-00005B000000}"/>
            </a:ext>
          </a:extLst>
        </xdr:cNvPr>
        <xdr:cNvSpPr>
          <a:spLocks noChangeArrowheads="1"/>
        </xdr:cNvSpPr>
      </xdr:nvSpPr>
      <xdr:spPr bwMode="auto">
        <a:xfrm>
          <a:off x="16958310" y="6821614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224</xdr:row>
      <xdr:rowOff>190500</xdr:rowOff>
    </xdr:from>
    <xdr:to>
      <xdr:col>33</xdr:col>
      <xdr:colOff>365301</xdr:colOff>
      <xdr:row>224</xdr:row>
      <xdr:rowOff>190500</xdr:rowOff>
    </xdr:to>
    <xdr:sp macro="" textlink="">
      <xdr:nvSpPr>
        <xdr:cNvPr id="92" name="Rectangle 55">
          <a:extLst>
            <a:ext uri="{FF2B5EF4-FFF2-40B4-BE49-F238E27FC236}">
              <a16:creationId xmlns:a16="http://schemas.microsoft.com/office/drawing/2014/main" id="{00000000-0008-0000-1800-00005C000000}"/>
            </a:ext>
          </a:extLst>
        </xdr:cNvPr>
        <xdr:cNvSpPr>
          <a:spLocks noChangeArrowheads="1"/>
        </xdr:cNvSpPr>
      </xdr:nvSpPr>
      <xdr:spPr bwMode="auto">
        <a:xfrm>
          <a:off x="16958310" y="6786562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224</xdr:row>
      <xdr:rowOff>190500</xdr:rowOff>
    </xdr:from>
    <xdr:to>
      <xdr:col>33</xdr:col>
      <xdr:colOff>365301</xdr:colOff>
      <xdr:row>224</xdr:row>
      <xdr:rowOff>190500</xdr:rowOff>
    </xdr:to>
    <xdr:sp macro="" textlink="">
      <xdr:nvSpPr>
        <xdr:cNvPr id="93" name="Rectangle 55">
          <a:extLst>
            <a:ext uri="{FF2B5EF4-FFF2-40B4-BE49-F238E27FC236}">
              <a16:creationId xmlns:a16="http://schemas.microsoft.com/office/drawing/2014/main" id="{00000000-0008-0000-1800-00005D000000}"/>
            </a:ext>
          </a:extLst>
        </xdr:cNvPr>
        <xdr:cNvSpPr>
          <a:spLocks noChangeArrowheads="1"/>
        </xdr:cNvSpPr>
      </xdr:nvSpPr>
      <xdr:spPr bwMode="auto">
        <a:xfrm>
          <a:off x="16958310" y="6786562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94" name="Rectangle 55">
          <a:extLst>
            <a:ext uri="{FF2B5EF4-FFF2-40B4-BE49-F238E27FC236}">
              <a16:creationId xmlns:a16="http://schemas.microsoft.com/office/drawing/2014/main" id="{00000000-0008-0000-1800-00005E000000}"/>
            </a:ext>
          </a:extLst>
        </xdr:cNvPr>
        <xdr:cNvSpPr>
          <a:spLocks noChangeArrowheads="1"/>
        </xdr:cNvSpPr>
      </xdr:nvSpPr>
      <xdr:spPr bwMode="auto">
        <a:xfrm>
          <a:off x="16958310" y="6806717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226</xdr:row>
      <xdr:rowOff>1524</xdr:rowOff>
    </xdr:from>
    <xdr:to>
      <xdr:col>33</xdr:col>
      <xdr:colOff>365301</xdr:colOff>
      <xdr:row>226</xdr:row>
      <xdr:rowOff>1524</xdr:rowOff>
    </xdr:to>
    <xdr:sp macro="" textlink="">
      <xdr:nvSpPr>
        <xdr:cNvPr id="95" name="Rectangle 55">
          <a:extLst>
            <a:ext uri="{FF2B5EF4-FFF2-40B4-BE49-F238E27FC236}">
              <a16:creationId xmlns:a16="http://schemas.microsoft.com/office/drawing/2014/main" id="{00000000-0008-0000-1800-00005F000000}"/>
            </a:ext>
          </a:extLst>
        </xdr:cNvPr>
        <xdr:cNvSpPr>
          <a:spLocks noChangeArrowheads="1"/>
        </xdr:cNvSpPr>
      </xdr:nvSpPr>
      <xdr:spPr bwMode="auto">
        <a:xfrm>
          <a:off x="16958310" y="6806717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96" name="Rectangle 55">
          <a:extLst>
            <a:ext uri="{FF2B5EF4-FFF2-40B4-BE49-F238E27FC236}">
              <a16:creationId xmlns:a16="http://schemas.microsoft.com/office/drawing/2014/main" id="{00000000-0008-0000-1800-000060000000}"/>
            </a:ext>
          </a:extLst>
        </xdr:cNvPr>
        <xdr:cNvSpPr>
          <a:spLocks noChangeArrowheads="1"/>
        </xdr:cNvSpPr>
      </xdr:nvSpPr>
      <xdr:spPr bwMode="auto">
        <a:xfrm>
          <a:off x="269328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40</xdr:col>
      <xdr:colOff>7620</xdr:colOff>
      <xdr:row>0</xdr:row>
      <xdr:rowOff>15240</xdr:rowOff>
    </xdr:from>
    <xdr:to>
      <xdr:col>44</xdr:col>
      <xdr:colOff>571500</xdr:colOff>
      <xdr:row>1</xdr:row>
      <xdr:rowOff>22860</xdr:rowOff>
    </xdr:to>
    <xdr:pic>
      <xdr:nvPicPr>
        <xdr:cNvPr id="97" name="Picture 58">
          <a:extLst>
            <a:ext uri="{FF2B5EF4-FFF2-40B4-BE49-F238E27FC236}">
              <a16:creationId xmlns:a16="http://schemas.microsoft.com/office/drawing/2014/main" id="{00000000-0008-0000-18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4420" y="15240"/>
          <a:ext cx="2611755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98" name="Rectangle 55">
          <a:extLst>
            <a:ext uri="{FF2B5EF4-FFF2-40B4-BE49-F238E27FC236}">
              <a16:creationId xmlns:a16="http://schemas.microsoft.com/office/drawing/2014/main" id="{00000000-0008-0000-1800-000062000000}"/>
            </a:ext>
          </a:extLst>
        </xdr:cNvPr>
        <xdr:cNvSpPr>
          <a:spLocks noChangeArrowheads="1"/>
        </xdr:cNvSpPr>
      </xdr:nvSpPr>
      <xdr:spPr bwMode="auto">
        <a:xfrm>
          <a:off x="269328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99" name="Rectangle 55">
          <a:extLst>
            <a:ext uri="{FF2B5EF4-FFF2-40B4-BE49-F238E27FC236}">
              <a16:creationId xmlns:a16="http://schemas.microsoft.com/office/drawing/2014/main" id="{00000000-0008-0000-1800-000063000000}"/>
            </a:ext>
          </a:extLst>
        </xdr:cNvPr>
        <xdr:cNvSpPr>
          <a:spLocks noChangeArrowheads="1"/>
        </xdr:cNvSpPr>
      </xdr:nvSpPr>
      <xdr:spPr bwMode="auto">
        <a:xfrm>
          <a:off x="26932890" y="459867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100" name="Rectangle 55">
          <a:extLst>
            <a:ext uri="{FF2B5EF4-FFF2-40B4-BE49-F238E27FC236}">
              <a16:creationId xmlns:a16="http://schemas.microsoft.com/office/drawing/2014/main" id="{00000000-0008-0000-1800-000064000000}"/>
            </a:ext>
          </a:extLst>
        </xdr:cNvPr>
        <xdr:cNvSpPr>
          <a:spLocks noChangeArrowheads="1"/>
        </xdr:cNvSpPr>
      </xdr:nvSpPr>
      <xdr:spPr bwMode="auto">
        <a:xfrm>
          <a:off x="26932890" y="459867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01" name="Rectangle 55">
          <a:extLst>
            <a:ext uri="{FF2B5EF4-FFF2-40B4-BE49-F238E27FC236}">
              <a16:creationId xmlns:a16="http://schemas.microsoft.com/office/drawing/2014/main" id="{00000000-0008-0000-1800-000065000000}"/>
            </a:ext>
          </a:extLst>
        </xdr:cNvPr>
        <xdr:cNvSpPr>
          <a:spLocks noChangeArrowheads="1"/>
        </xdr:cNvSpPr>
      </xdr:nvSpPr>
      <xdr:spPr bwMode="auto">
        <a:xfrm>
          <a:off x="26932890" y="424815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02" name="Rectangle 55">
          <a:extLst>
            <a:ext uri="{FF2B5EF4-FFF2-40B4-BE49-F238E27FC236}">
              <a16:creationId xmlns:a16="http://schemas.microsoft.com/office/drawing/2014/main" id="{00000000-0008-0000-1800-000066000000}"/>
            </a:ext>
          </a:extLst>
        </xdr:cNvPr>
        <xdr:cNvSpPr>
          <a:spLocks noChangeArrowheads="1"/>
        </xdr:cNvSpPr>
      </xdr:nvSpPr>
      <xdr:spPr bwMode="auto">
        <a:xfrm>
          <a:off x="26932890" y="424815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03" name="Rectangle 55">
          <a:extLst>
            <a:ext uri="{FF2B5EF4-FFF2-40B4-BE49-F238E27FC236}">
              <a16:creationId xmlns:a16="http://schemas.microsoft.com/office/drawing/2014/main" id="{00000000-0008-0000-1800-000067000000}"/>
            </a:ext>
          </a:extLst>
        </xdr:cNvPr>
        <xdr:cNvSpPr>
          <a:spLocks noChangeArrowheads="1"/>
        </xdr:cNvSpPr>
      </xdr:nvSpPr>
      <xdr:spPr bwMode="auto">
        <a:xfrm>
          <a:off x="269328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04" name="Rectangle 55">
          <a:extLst>
            <a:ext uri="{FF2B5EF4-FFF2-40B4-BE49-F238E27FC236}">
              <a16:creationId xmlns:a16="http://schemas.microsoft.com/office/drawing/2014/main" id="{00000000-0008-0000-1800-000068000000}"/>
            </a:ext>
          </a:extLst>
        </xdr:cNvPr>
        <xdr:cNvSpPr>
          <a:spLocks noChangeArrowheads="1"/>
        </xdr:cNvSpPr>
      </xdr:nvSpPr>
      <xdr:spPr bwMode="auto">
        <a:xfrm>
          <a:off x="269328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52</xdr:col>
      <xdr:colOff>83820</xdr:colOff>
      <xdr:row>0</xdr:row>
      <xdr:rowOff>26895</xdr:rowOff>
    </xdr:from>
    <xdr:to>
      <xdr:col>58</xdr:col>
      <xdr:colOff>731520</xdr:colOff>
      <xdr:row>2</xdr:row>
      <xdr:rowOff>205740</xdr:rowOff>
    </xdr:to>
    <xdr:sp macro="" textlink="">
      <xdr:nvSpPr>
        <xdr:cNvPr id="105" name="Text Box 3">
          <a:extLst>
            <a:ext uri="{FF2B5EF4-FFF2-40B4-BE49-F238E27FC236}">
              <a16:creationId xmlns:a16="http://schemas.microsoft.com/office/drawing/2014/main" id="{00000000-0008-0000-1800-000069000000}"/>
            </a:ext>
          </a:extLst>
        </xdr:cNvPr>
        <xdr:cNvSpPr txBox="1">
          <a:spLocks noChangeArrowheads="1"/>
        </xdr:cNvSpPr>
      </xdr:nvSpPr>
      <xdr:spPr bwMode="auto">
        <a:xfrm>
          <a:off x="26325195" y="26895"/>
          <a:ext cx="3390900" cy="91227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pPr marL="0" indent="0" algn="l" rtl="0">
            <a:defRPr sz="1000"/>
          </a:pPr>
          <a:r>
            <a:rPr lang="fr-LU" sz="1800" b="1">
              <a:latin typeface="+mn-lt"/>
              <a:ea typeface="+mn-ea"/>
              <a:cs typeface="+mn-cs"/>
            </a:rPr>
            <a:t>FICHE</a:t>
          </a:r>
          <a:r>
            <a:rPr lang="fr-LU" sz="1800" b="1" baseline="0">
              <a:latin typeface="+mn-lt"/>
              <a:ea typeface="+mn-ea"/>
              <a:cs typeface="+mn-cs"/>
            </a:rPr>
            <a:t> DE CONTRÔLE DE L'ÉCLISSAGE AVEC  LE GABARIT A TÉTONS EN ALUMINIUM</a:t>
          </a:r>
          <a:endParaRPr lang="fr-LU" sz="1800" b="1"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40</xdr:col>
      <xdr:colOff>259080</xdr:colOff>
      <xdr:row>10</xdr:row>
      <xdr:rowOff>68580</xdr:rowOff>
    </xdr:from>
    <xdr:to>
      <xdr:col>45</xdr:col>
      <xdr:colOff>449580</xdr:colOff>
      <xdr:row>16</xdr:row>
      <xdr:rowOff>99060</xdr:rowOff>
    </xdr:to>
    <xdr:pic>
      <xdr:nvPicPr>
        <xdr:cNvPr id="106" name="Picture 9897">
          <a:extLst>
            <a:ext uri="{FF2B5EF4-FFF2-40B4-BE49-F238E27FC236}">
              <a16:creationId xmlns:a16="http://schemas.microsoft.com/office/drawing/2014/main" id="{00000000-0008-0000-18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5880" y="2487930"/>
          <a:ext cx="2886075" cy="1002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205740</xdr:colOff>
      <xdr:row>8</xdr:row>
      <xdr:rowOff>68580</xdr:rowOff>
    </xdr:from>
    <xdr:to>
      <xdr:col>53</xdr:col>
      <xdr:colOff>190500</xdr:colOff>
      <xdr:row>18</xdr:row>
      <xdr:rowOff>106680</xdr:rowOff>
    </xdr:to>
    <xdr:pic>
      <xdr:nvPicPr>
        <xdr:cNvPr id="107" name="Picture 10011">
          <a:extLst>
            <a:ext uri="{FF2B5EF4-FFF2-40B4-BE49-F238E27FC236}">
              <a16:creationId xmlns:a16="http://schemas.microsoft.com/office/drawing/2014/main" id="{00000000-0008-0000-18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3915" y="2154555"/>
          <a:ext cx="3185160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0</xdr:colOff>
      <xdr:row>231</xdr:row>
      <xdr:rowOff>1524</xdr:rowOff>
    </xdr:from>
    <xdr:to>
      <xdr:col>39</xdr:col>
      <xdr:colOff>0</xdr:colOff>
      <xdr:row>231</xdr:row>
      <xdr:rowOff>1524</xdr:rowOff>
    </xdr:to>
    <xdr:sp macro="" textlink="">
      <xdr:nvSpPr>
        <xdr:cNvPr id="108" name="Rectangle 55">
          <a:extLst>
            <a:ext uri="{FF2B5EF4-FFF2-40B4-BE49-F238E27FC236}">
              <a16:creationId xmlns:a16="http://schemas.microsoft.com/office/drawing/2014/main" id="{00000000-0008-0000-1800-00006C000000}"/>
            </a:ext>
          </a:extLst>
        </xdr:cNvPr>
        <xdr:cNvSpPr>
          <a:spLocks noChangeArrowheads="1"/>
        </xdr:cNvSpPr>
      </xdr:nvSpPr>
      <xdr:spPr bwMode="auto">
        <a:xfrm>
          <a:off x="20078700" y="69000624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09" name="Rectangle 55">
          <a:extLst>
            <a:ext uri="{FF2B5EF4-FFF2-40B4-BE49-F238E27FC236}">
              <a16:creationId xmlns:a16="http://schemas.microsoft.com/office/drawing/2014/main" id="{00000000-0008-0000-1800-00006D000000}"/>
            </a:ext>
          </a:extLst>
        </xdr:cNvPr>
        <xdr:cNvSpPr>
          <a:spLocks noChangeArrowheads="1"/>
        </xdr:cNvSpPr>
      </xdr:nvSpPr>
      <xdr:spPr bwMode="auto">
        <a:xfrm>
          <a:off x="16958310" y="690006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10" name="Rectangle 55">
          <a:extLst>
            <a:ext uri="{FF2B5EF4-FFF2-40B4-BE49-F238E27FC236}">
              <a16:creationId xmlns:a16="http://schemas.microsoft.com/office/drawing/2014/main" id="{00000000-0008-0000-1800-00006E000000}"/>
            </a:ext>
          </a:extLst>
        </xdr:cNvPr>
        <xdr:cNvSpPr>
          <a:spLocks noChangeArrowheads="1"/>
        </xdr:cNvSpPr>
      </xdr:nvSpPr>
      <xdr:spPr bwMode="auto">
        <a:xfrm>
          <a:off x="16958310" y="690006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150495</xdr:rowOff>
    </xdr:from>
    <xdr:to>
      <xdr:col>33</xdr:col>
      <xdr:colOff>365301</xdr:colOff>
      <xdr:row>231</xdr:row>
      <xdr:rowOff>150495</xdr:rowOff>
    </xdr:to>
    <xdr:sp macro="" textlink="">
      <xdr:nvSpPr>
        <xdr:cNvPr id="111" name="Rectangle 55">
          <a:extLst>
            <a:ext uri="{FF2B5EF4-FFF2-40B4-BE49-F238E27FC236}">
              <a16:creationId xmlns:a16="http://schemas.microsoft.com/office/drawing/2014/main" id="{00000000-0008-0000-1800-00006F000000}"/>
            </a:ext>
          </a:extLst>
        </xdr:cNvPr>
        <xdr:cNvSpPr>
          <a:spLocks noChangeArrowheads="1"/>
        </xdr:cNvSpPr>
      </xdr:nvSpPr>
      <xdr:spPr bwMode="auto">
        <a:xfrm>
          <a:off x="16958310" y="6914959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150495</xdr:rowOff>
    </xdr:from>
    <xdr:to>
      <xdr:col>33</xdr:col>
      <xdr:colOff>365301</xdr:colOff>
      <xdr:row>231</xdr:row>
      <xdr:rowOff>150495</xdr:rowOff>
    </xdr:to>
    <xdr:sp macro="" textlink="">
      <xdr:nvSpPr>
        <xdr:cNvPr id="112" name="Rectangle 55">
          <a:extLst>
            <a:ext uri="{FF2B5EF4-FFF2-40B4-BE49-F238E27FC236}">
              <a16:creationId xmlns:a16="http://schemas.microsoft.com/office/drawing/2014/main" id="{00000000-0008-0000-1800-000070000000}"/>
            </a:ext>
          </a:extLst>
        </xdr:cNvPr>
        <xdr:cNvSpPr>
          <a:spLocks noChangeArrowheads="1"/>
        </xdr:cNvSpPr>
      </xdr:nvSpPr>
      <xdr:spPr bwMode="auto">
        <a:xfrm>
          <a:off x="16958310" y="6914959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229</xdr:row>
      <xdr:rowOff>190500</xdr:rowOff>
    </xdr:from>
    <xdr:to>
      <xdr:col>33</xdr:col>
      <xdr:colOff>365301</xdr:colOff>
      <xdr:row>229</xdr:row>
      <xdr:rowOff>190500</xdr:rowOff>
    </xdr:to>
    <xdr:sp macro="" textlink="">
      <xdr:nvSpPr>
        <xdr:cNvPr id="113" name="Rectangle 55">
          <a:extLst>
            <a:ext uri="{FF2B5EF4-FFF2-40B4-BE49-F238E27FC236}">
              <a16:creationId xmlns:a16="http://schemas.microsoft.com/office/drawing/2014/main" id="{00000000-0008-0000-1800-000071000000}"/>
            </a:ext>
          </a:extLst>
        </xdr:cNvPr>
        <xdr:cNvSpPr>
          <a:spLocks noChangeArrowheads="1"/>
        </xdr:cNvSpPr>
      </xdr:nvSpPr>
      <xdr:spPr bwMode="auto">
        <a:xfrm>
          <a:off x="16958310" y="6879907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229</xdr:row>
      <xdr:rowOff>190500</xdr:rowOff>
    </xdr:from>
    <xdr:to>
      <xdr:col>33</xdr:col>
      <xdr:colOff>365301</xdr:colOff>
      <xdr:row>229</xdr:row>
      <xdr:rowOff>190500</xdr:rowOff>
    </xdr:to>
    <xdr:sp macro="" textlink="">
      <xdr:nvSpPr>
        <xdr:cNvPr id="114" name="Rectangle 55">
          <a:extLst>
            <a:ext uri="{FF2B5EF4-FFF2-40B4-BE49-F238E27FC236}">
              <a16:creationId xmlns:a16="http://schemas.microsoft.com/office/drawing/2014/main" id="{00000000-0008-0000-1800-000072000000}"/>
            </a:ext>
          </a:extLst>
        </xdr:cNvPr>
        <xdr:cNvSpPr>
          <a:spLocks noChangeArrowheads="1"/>
        </xdr:cNvSpPr>
      </xdr:nvSpPr>
      <xdr:spPr bwMode="auto">
        <a:xfrm>
          <a:off x="16958310" y="68799075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15" name="Rectangle 55">
          <a:extLst>
            <a:ext uri="{FF2B5EF4-FFF2-40B4-BE49-F238E27FC236}">
              <a16:creationId xmlns:a16="http://schemas.microsoft.com/office/drawing/2014/main" id="{00000000-0008-0000-1800-000073000000}"/>
            </a:ext>
          </a:extLst>
        </xdr:cNvPr>
        <xdr:cNvSpPr>
          <a:spLocks noChangeArrowheads="1"/>
        </xdr:cNvSpPr>
      </xdr:nvSpPr>
      <xdr:spPr bwMode="auto">
        <a:xfrm>
          <a:off x="16958310" y="690006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231</xdr:row>
      <xdr:rowOff>1524</xdr:rowOff>
    </xdr:from>
    <xdr:to>
      <xdr:col>33</xdr:col>
      <xdr:colOff>365301</xdr:colOff>
      <xdr:row>231</xdr:row>
      <xdr:rowOff>1524</xdr:rowOff>
    </xdr:to>
    <xdr:sp macro="" textlink="">
      <xdr:nvSpPr>
        <xdr:cNvPr id="116" name="Rectangle 55">
          <a:extLst>
            <a:ext uri="{FF2B5EF4-FFF2-40B4-BE49-F238E27FC236}">
              <a16:creationId xmlns:a16="http://schemas.microsoft.com/office/drawing/2014/main" id="{00000000-0008-0000-1800-000074000000}"/>
            </a:ext>
          </a:extLst>
        </xdr:cNvPr>
        <xdr:cNvSpPr>
          <a:spLocks noChangeArrowheads="1"/>
        </xdr:cNvSpPr>
      </xdr:nvSpPr>
      <xdr:spPr bwMode="auto">
        <a:xfrm>
          <a:off x="16958310" y="69000624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17" name="Rectangle 55">
          <a:extLst>
            <a:ext uri="{FF2B5EF4-FFF2-40B4-BE49-F238E27FC236}">
              <a16:creationId xmlns:a16="http://schemas.microsoft.com/office/drawing/2014/main" id="{00000000-0008-0000-1800-000075000000}"/>
            </a:ext>
          </a:extLst>
        </xdr:cNvPr>
        <xdr:cNvSpPr>
          <a:spLocks noChangeArrowheads="1"/>
        </xdr:cNvSpPr>
      </xdr:nvSpPr>
      <xdr:spPr bwMode="auto">
        <a:xfrm>
          <a:off x="26932890" y="690006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18" name="Rectangle 55">
          <a:extLst>
            <a:ext uri="{FF2B5EF4-FFF2-40B4-BE49-F238E27FC236}">
              <a16:creationId xmlns:a16="http://schemas.microsoft.com/office/drawing/2014/main" id="{00000000-0008-0000-1800-000076000000}"/>
            </a:ext>
          </a:extLst>
        </xdr:cNvPr>
        <xdr:cNvSpPr>
          <a:spLocks noChangeArrowheads="1"/>
        </xdr:cNvSpPr>
      </xdr:nvSpPr>
      <xdr:spPr bwMode="auto">
        <a:xfrm>
          <a:off x="26932890" y="690006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150495</xdr:rowOff>
    </xdr:from>
    <xdr:to>
      <xdr:col>53</xdr:col>
      <xdr:colOff>381064</xdr:colOff>
      <xdr:row>231</xdr:row>
      <xdr:rowOff>150495</xdr:rowOff>
    </xdr:to>
    <xdr:sp macro="" textlink="">
      <xdr:nvSpPr>
        <xdr:cNvPr id="119" name="Rectangle 55">
          <a:extLst>
            <a:ext uri="{FF2B5EF4-FFF2-40B4-BE49-F238E27FC236}">
              <a16:creationId xmlns:a16="http://schemas.microsoft.com/office/drawing/2014/main" id="{00000000-0008-0000-1800-000077000000}"/>
            </a:ext>
          </a:extLst>
        </xdr:cNvPr>
        <xdr:cNvSpPr>
          <a:spLocks noChangeArrowheads="1"/>
        </xdr:cNvSpPr>
      </xdr:nvSpPr>
      <xdr:spPr bwMode="auto">
        <a:xfrm>
          <a:off x="26932890" y="6914959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150495</xdr:rowOff>
    </xdr:from>
    <xdr:to>
      <xdr:col>53</xdr:col>
      <xdr:colOff>381064</xdr:colOff>
      <xdr:row>231</xdr:row>
      <xdr:rowOff>150495</xdr:rowOff>
    </xdr:to>
    <xdr:sp macro="" textlink="">
      <xdr:nvSpPr>
        <xdr:cNvPr id="120" name="Rectangle 55">
          <a:extLst>
            <a:ext uri="{FF2B5EF4-FFF2-40B4-BE49-F238E27FC236}">
              <a16:creationId xmlns:a16="http://schemas.microsoft.com/office/drawing/2014/main" id="{00000000-0008-0000-1800-000078000000}"/>
            </a:ext>
          </a:extLst>
        </xdr:cNvPr>
        <xdr:cNvSpPr>
          <a:spLocks noChangeArrowheads="1"/>
        </xdr:cNvSpPr>
      </xdr:nvSpPr>
      <xdr:spPr bwMode="auto">
        <a:xfrm>
          <a:off x="26932890" y="6914959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229</xdr:row>
      <xdr:rowOff>190500</xdr:rowOff>
    </xdr:from>
    <xdr:to>
      <xdr:col>53</xdr:col>
      <xdr:colOff>381064</xdr:colOff>
      <xdr:row>229</xdr:row>
      <xdr:rowOff>190500</xdr:rowOff>
    </xdr:to>
    <xdr:sp macro="" textlink="">
      <xdr:nvSpPr>
        <xdr:cNvPr id="121" name="Rectangle 55">
          <a:extLst>
            <a:ext uri="{FF2B5EF4-FFF2-40B4-BE49-F238E27FC236}">
              <a16:creationId xmlns:a16="http://schemas.microsoft.com/office/drawing/2014/main" id="{00000000-0008-0000-1800-000079000000}"/>
            </a:ext>
          </a:extLst>
        </xdr:cNvPr>
        <xdr:cNvSpPr>
          <a:spLocks noChangeArrowheads="1"/>
        </xdr:cNvSpPr>
      </xdr:nvSpPr>
      <xdr:spPr bwMode="auto">
        <a:xfrm>
          <a:off x="26932890" y="6879907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229</xdr:row>
      <xdr:rowOff>190500</xdr:rowOff>
    </xdr:from>
    <xdr:to>
      <xdr:col>53</xdr:col>
      <xdr:colOff>381064</xdr:colOff>
      <xdr:row>229</xdr:row>
      <xdr:rowOff>190500</xdr:rowOff>
    </xdr:to>
    <xdr:sp macro="" textlink="">
      <xdr:nvSpPr>
        <xdr:cNvPr id="122" name="Rectangle 55">
          <a:extLst>
            <a:ext uri="{FF2B5EF4-FFF2-40B4-BE49-F238E27FC236}">
              <a16:creationId xmlns:a16="http://schemas.microsoft.com/office/drawing/2014/main" id="{00000000-0008-0000-1800-00007A000000}"/>
            </a:ext>
          </a:extLst>
        </xdr:cNvPr>
        <xdr:cNvSpPr>
          <a:spLocks noChangeArrowheads="1"/>
        </xdr:cNvSpPr>
      </xdr:nvSpPr>
      <xdr:spPr bwMode="auto">
        <a:xfrm>
          <a:off x="26932890" y="68799075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23" name="Rectangle 55">
          <a:extLst>
            <a:ext uri="{FF2B5EF4-FFF2-40B4-BE49-F238E27FC236}">
              <a16:creationId xmlns:a16="http://schemas.microsoft.com/office/drawing/2014/main" id="{00000000-0008-0000-1800-00007B000000}"/>
            </a:ext>
          </a:extLst>
        </xdr:cNvPr>
        <xdr:cNvSpPr>
          <a:spLocks noChangeArrowheads="1"/>
        </xdr:cNvSpPr>
      </xdr:nvSpPr>
      <xdr:spPr bwMode="auto">
        <a:xfrm>
          <a:off x="26932890" y="690006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231</xdr:row>
      <xdr:rowOff>1524</xdr:rowOff>
    </xdr:from>
    <xdr:to>
      <xdr:col>53</xdr:col>
      <xdr:colOff>381064</xdr:colOff>
      <xdr:row>231</xdr:row>
      <xdr:rowOff>1524</xdr:rowOff>
    </xdr:to>
    <xdr:sp macro="" textlink="">
      <xdr:nvSpPr>
        <xdr:cNvPr id="124" name="Rectangle 55">
          <a:extLst>
            <a:ext uri="{FF2B5EF4-FFF2-40B4-BE49-F238E27FC236}">
              <a16:creationId xmlns:a16="http://schemas.microsoft.com/office/drawing/2014/main" id="{00000000-0008-0000-1800-00007C000000}"/>
            </a:ext>
          </a:extLst>
        </xdr:cNvPr>
        <xdr:cNvSpPr>
          <a:spLocks noChangeArrowheads="1"/>
        </xdr:cNvSpPr>
      </xdr:nvSpPr>
      <xdr:spPr bwMode="auto">
        <a:xfrm>
          <a:off x="26932890" y="69000624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 editAs="oneCell">
    <xdr:from>
      <xdr:col>16</xdr:col>
      <xdr:colOff>68580</xdr:colOff>
      <xdr:row>12</xdr:row>
      <xdr:rowOff>76200</xdr:rowOff>
    </xdr:from>
    <xdr:to>
      <xdr:col>17</xdr:col>
      <xdr:colOff>327660</xdr:colOff>
      <xdr:row>15</xdr:row>
      <xdr:rowOff>121920</xdr:rowOff>
    </xdr:to>
    <xdr:pic>
      <xdr:nvPicPr>
        <xdr:cNvPr id="125" name="Image 129">
          <a:extLst>
            <a:ext uri="{FF2B5EF4-FFF2-40B4-BE49-F238E27FC236}">
              <a16:creationId xmlns:a16="http://schemas.microsoft.com/office/drawing/2014/main" id="{00000000-0008-0000-18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5280" y="2819400"/>
          <a:ext cx="1106805" cy="531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228600</xdr:colOff>
      <xdr:row>11</xdr:row>
      <xdr:rowOff>114300</xdr:rowOff>
    </xdr:from>
    <xdr:to>
      <xdr:col>38</xdr:col>
      <xdr:colOff>1021080</xdr:colOff>
      <xdr:row>15</xdr:row>
      <xdr:rowOff>60960</xdr:rowOff>
    </xdr:to>
    <xdr:pic>
      <xdr:nvPicPr>
        <xdr:cNvPr id="126" name="Image 130">
          <a:extLst>
            <a:ext uri="{FF2B5EF4-FFF2-40B4-BE49-F238E27FC236}">
              <a16:creationId xmlns:a16="http://schemas.microsoft.com/office/drawing/2014/main" id="{00000000-0008-0000-18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2350" y="2695575"/>
          <a:ext cx="124968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0</xdr:colOff>
      <xdr:row>22</xdr:row>
      <xdr:rowOff>1524</xdr:rowOff>
    </xdr:from>
    <xdr:to>
      <xdr:col>39</xdr:col>
      <xdr:colOff>0</xdr:colOff>
      <xdr:row>22</xdr:row>
      <xdr:rowOff>1524</xdr:rowOff>
    </xdr:to>
    <xdr:sp macro="" textlink="">
      <xdr:nvSpPr>
        <xdr:cNvPr id="127" name="Rectangle 55">
          <a:extLst>
            <a:ext uri="{FF2B5EF4-FFF2-40B4-BE49-F238E27FC236}">
              <a16:creationId xmlns:a16="http://schemas.microsoft.com/office/drawing/2014/main" id="{00000000-0008-0000-1800-00007F000000}"/>
            </a:ext>
          </a:extLst>
        </xdr:cNvPr>
        <xdr:cNvSpPr>
          <a:spLocks noChangeArrowheads="1"/>
        </xdr:cNvSpPr>
      </xdr:nvSpPr>
      <xdr:spPr bwMode="auto">
        <a:xfrm>
          <a:off x="19850100" y="4449699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28" name="Rectangle 55">
          <a:extLst>
            <a:ext uri="{FF2B5EF4-FFF2-40B4-BE49-F238E27FC236}">
              <a16:creationId xmlns:a16="http://schemas.microsoft.com/office/drawing/2014/main" id="{00000000-0008-0000-1800-000080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29" name="Rectangle 55">
          <a:extLst>
            <a:ext uri="{FF2B5EF4-FFF2-40B4-BE49-F238E27FC236}">
              <a16:creationId xmlns:a16="http://schemas.microsoft.com/office/drawing/2014/main" id="{00000000-0008-0000-1800-000081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30" name="Rectangle 55">
          <a:extLst>
            <a:ext uri="{FF2B5EF4-FFF2-40B4-BE49-F238E27FC236}">
              <a16:creationId xmlns:a16="http://schemas.microsoft.com/office/drawing/2014/main" id="{00000000-0008-0000-1800-000082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31" name="Rectangle 55">
          <a:extLst>
            <a:ext uri="{FF2B5EF4-FFF2-40B4-BE49-F238E27FC236}">
              <a16:creationId xmlns:a16="http://schemas.microsoft.com/office/drawing/2014/main" id="{00000000-0008-0000-1800-000083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32" name="Rectangle 55">
          <a:extLst>
            <a:ext uri="{FF2B5EF4-FFF2-40B4-BE49-F238E27FC236}">
              <a16:creationId xmlns:a16="http://schemas.microsoft.com/office/drawing/2014/main" id="{00000000-0008-0000-1800-000084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33" name="Rectangle 55">
          <a:extLst>
            <a:ext uri="{FF2B5EF4-FFF2-40B4-BE49-F238E27FC236}">
              <a16:creationId xmlns:a16="http://schemas.microsoft.com/office/drawing/2014/main" id="{00000000-0008-0000-1800-000085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34" name="Rectangle 55">
          <a:extLst>
            <a:ext uri="{FF2B5EF4-FFF2-40B4-BE49-F238E27FC236}">
              <a16:creationId xmlns:a16="http://schemas.microsoft.com/office/drawing/2014/main" id="{00000000-0008-0000-1800-000086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135" name="Rectangle 55">
          <a:extLst>
            <a:ext uri="{FF2B5EF4-FFF2-40B4-BE49-F238E27FC236}">
              <a16:creationId xmlns:a16="http://schemas.microsoft.com/office/drawing/2014/main" id="{00000000-0008-0000-1800-000087000000}"/>
            </a:ext>
          </a:extLst>
        </xdr:cNvPr>
        <xdr:cNvSpPr>
          <a:spLocks noChangeArrowheads="1"/>
        </xdr:cNvSpPr>
      </xdr:nvSpPr>
      <xdr:spPr bwMode="auto">
        <a:xfrm>
          <a:off x="26704290" y="459867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150495</xdr:rowOff>
    </xdr:from>
    <xdr:to>
      <xdr:col>53</xdr:col>
      <xdr:colOff>381064</xdr:colOff>
      <xdr:row>22</xdr:row>
      <xdr:rowOff>150495</xdr:rowOff>
    </xdr:to>
    <xdr:sp macro="" textlink="">
      <xdr:nvSpPr>
        <xdr:cNvPr id="136" name="Rectangle 55">
          <a:extLst>
            <a:ext uri="{FF2B5EF4-FFF2-40B4-BE49-F238E27FC236}">
              <a16:creationId xmlns:a16="http://schemas.microsoft.com/office/drawing/2014/main" id="{00000000-0008-0000-1800-000088000000}"/>
            </a:ext>
          </a:extLst>
        </xdr:cNvPr>
        <xdr:cNvSpPr>
          <a:spLocks noChangeArrowheads="1"/>
        </xdr:cNvSpPr>
      </xdr:nvSpPr>
      <xdr:spPr bwMode="auto">
        <a:xfrm>
          <a:off x="26704290" y="459867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37" name="Rectangle 55">
          <a:extLst>
            <a:ext uri="{FF2B5EF4-FFF2-40B4-BE49-F238E27FC236}">
              <a16:creationId xmlns:a16="http://schemas.microsoft.com/office/drawing/2014/main" id="{00000000-0008-0000-1800-000089000000}"/>
            </a:ext>
          </a:extLst>
        </xdr:cNvPr>
        <xdr:cNvSpPr>
          <a:spLocks noChangeArrowheads="1"/>
        </xdr:cNvSpPr>
      </xdr:nvSpPr>
      <xdr:spPr bwMode="auto">
        <a:xfrm>
          <a:off x="26704290" y="424815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20</xdr:row>
      <xdr:rowOff>190500</xdr:rowOff>
    </xdr:from>
    <xdr:to>
      <xdr:col>53</xdr:col>
      <xdr:colOff>381064</xdr:colOff>
      <xdr:row>20</xdr:row>
      <xdr:rowOff>190500</xdr:rowOff>
    </xdr:to>
    <xdr:sp macro="" textlink="">
      <xdr:nvSpPr>
        <xdr:cNvPr id="138" name="Rectangle 55">
          <a:extLst>
            <a:ext uri="{FF2B5EF4-FFF2-40B4-BE49-F238E27FC236}">
              <a16:creationId xmlns:a16="http://schemas.microsoft.com/office/drawing/2014/main" id="{00000000-0008-0000-1800-00008A000000}"/>
            </a:ext>
          </a:extLst>
        </xdr:cNvPr>
        <xdr:cNvSpPr>
          <a:spLocks noChangeArrowheads="1"/>
        </xdr:cNvSpPr>
      </xdr:nvSpPr>
      <xdr:spPr bwMode="auto">
        <a:xfrm>
          <a:off x="26704290" y="4248150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39" name="Rectangle 55">
          <a:extLst>
            <a:ext uri="{FF2B5EF4-FFF2-40B4-BE49-F238E27FC236}">
              <a16:creationId xmlns:a16="http://schemas.microsoft.com/office/drawing/2014/main" id="{00000000-0008-0000-1800-00008B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53</xdr:col>
      <xdr:colOff>234315</xdr:colOff>
      <xdr:row>22</xdr:row>
      <xdr:rowOff>1524</xdr:rowOff>
    </xdr:from>
    <xdr:to>
      <xdr:col>53</xdr:col>
      <xdr:colOff>381064</xdr:colOff>
      <xdr:row>22</xdr:row>
      <xdr:rowOff>1524</xdr:rowOff>
    </xdr:to>
    <xdr:sp macro="" textlink="">
      <xdr:nvSpPr>
        <xdr:cNvPr id="140" name="Rectangle 55">
          <a:extLst>
            <a:ext uri="{FF2B5EF4-FFF2-40B4-BE49-F238E27FC236}">
              <a16:creationId xmlns:a16="http://schemas.microsoft.com/office/drawing/2014/main" id="{00000000-0008-0000-1800-00008C000000}"/>
            </a:ext>
          </a:extLst>
        </xdr:cNvPr>
        <xdr:cNvSpPr>
          <a:spLocks noChangeArrowheads="1"/>
        </xdr:cNvSpPr>
      </xdr:nvSpPr>
      <xdr:spPr bwMode="auto">
        <a:xfrm>
          <a:off x="26704290" y="4449699"/>
          <a:ext cx="146749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1" name="Rectangle 55">
          <a:extLst>
            <a:ext uri="{FF2B5EF4-FFF2-40B4-BE49-F238E27FC236}">
              <a16:creationId xmlns:a16="http://schemas.microsoft.com/office/drawing/2014/main" id="{00000000-0008-0000-1800-00008D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2" name="Rectangle 55">
          <a:extLst>
            <a:ext uri="{FF2B5EF4-FFF2-40B4-BE49-F238E27FC236}">
              <a16:creationId xmlns:a16="http://schemas.microsoft.com/office/drawing/2014/main" id="{00000000-0008-0000-1800-00008E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43" name="Rectangle 55">
          <a:extLst>
            <a:ext uri="{FF2B5EF4-FFF2-40B4-BE49-F238E27FC236}">
              <a16:creationId xmlns:a16="http://schemas.microsoft.com/office/drawing/2014/main" id="{00000000-0008-0000-1800-00008F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20</xdr:row>
      <xdr:rowOff>190500</xdr:rowOff>
    </xdr:from>
    <xdr:to>
      <xdr:col>33</xdr:col>
      <xdr:colOff>365301</xdr:colOff>
      <xdr:row>20</xdr:row>
      <xdr:rowOff>190500</xdr:rowOff>
    </xdr:to>
    <xdr:sp macro="" textlink="">
      <xdr:nvSpPr>
        <xdr:cNvPr id="144" name="Rectangle 55">
          <a:extLst>
            <a:ext uri="{FF2B5EF4-FFF2-40B4-BE49-F238E27FC236}">
              <a16:creationId xmlns:a16="http://schemas.microsoft.com/office/drawing/2014/main" id="{00000000-0008-0000-1800-000090000000}"/>
            </a:ext>
          </a:extLst>
        </xdr:cNvPr>
        <xdr:cNvSpPr>
          <a:spLocks noChangeArrowheads="1"/>
        </xdr:cNvSpPr>
      </xdr:nvSpPr>
      <xdr:spPr bwMode="auto">
        <a:xfrm>
          <a:off x="16777335" y="4248150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5" name="Rectangle 55">
          <a:extLst>
            <a:ext uri="{FF2B5EF4-FFF2-40B4-BE49-F238E27FC236}">
              <a16:creationId xmlns:a16="http://schemas.microsoft.com/office/drawing/2014/main" id="{00000000-0008-0000-1800-000091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33</xdr:col>
      <xdr:colOff>213360</xdr:colOff>
      <xdr:row>22</xdr:row>
      <xdr:rowOff>1524</xdr:rowOff>
    </xdr:from>
    <xdr:to>
      <xdr:col>33</xdr:col>
      <xdr:colOff>365301</xdr:colOff>
      <xdr:row>22</xdr:row>
      <xdr:rowOff>1524</xdr:rowOff>
    </xdr:to>
    <xdr:sp macro="" textlink="">
      <xdr:nvSpPr>
        <xdr:cNvPr id="146" name="Rectangle 55">
          <a:extLst>
            <a:ext uri="{FF2B5EF4-FFF2-40B4-BE49-F238E27FC236}">
              <a16:creationId xmlns:a16="http://schemas.microsoft.com/office/drawing/2014/main" id="{00000000-0008-0000-1800-000092000000}"/>
            </a:ext>
          </a:extLst>
        </xdr:cNvPr>
        <xdr:cNvSpPr>
          <a:spLocks noChangeArrowheads="1"/>
        </xdr:cNvSpPr>
      </xdr:nvSpPr>
      <xdr:spPr bwMode="auto">
        <a:xfrm>
          <a:off x="16777335" y="4449699"/>
          <a:ext cx="151941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10</xdr:col>
      <xdr:colOff>0</xdr:colOff>
      <xdr:row>22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ShapeType="1"/>
        </xdr:cNvSpPr>
      </xdr:nvSpPr>
      <xdr:spPr bwMode="auto">
        <a:xfrm>
          <a:off x="438150" y="4419600"/>
          <a:ext cx="5038725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0</xdr:row>
      <xdr:rowOff>22860</xdr:rowOff>
    </xdr:from>
    <xdr:to>
      <xdr:col>5</xdr:col>
      <xdr:colOff>190500</xdr:colOff>
      <xdr:row>2</xdr:row>
      <xdr:rowOff>22860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5831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7</xdr:col>
      <xdr:colOff>0</xdr:colOff>
      <xdr:row>0</xdr:row>
      <xdr:rowOff>0</xdr:rowOff>
    </xdr:to>
    <xdr:pic>
      <xdr:nvPicPr>
        <xdr:cNvPr id="600883" name="Picture 1">
          <a:extLst>
            <a:ext uri="{FF2B5EF4-FFF2-40B4-BE49-F238E27FC236}">
              <a16:creationId xmlns:a16="http://schemas.microsoft.com/office/drawing/2014/main" id="{00000000-0008-0000-1A00-0000332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120" y="0"/>
          <a:ext cx="2263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502920</xdr:colOff>
      <xdr:row>0</xdr:row>
      <xdr:rowOff>0</xdr:rowOff>
    </xdr:from>
    <xdr:to>
      <xdr:col>7</xdr:col>
      <xdr:colOff>0</xdr:colOff>
      <xdr:row>0</xdr:row>
      <xdr:rowOff>0</xdr:rowOff>
    </xdr:to>
    <xdr:pic>
      <xdr:nvPicPr>
        <xdr:cNvPr id="600884" name="Picture 2">
          <a:extLst>
            <a:ext uri="{FF2B5EF4-FFF2-40B4-BE49-F238E27FC236}">
              <a16:creationId xmlns:a16="http://schemas.microsoft.com/office/drawing/2014/main" id="{00000000-0008-0000-1A00-0000342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0"/>
          <a:ext cx="3482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19</xdr:col>
      <xdr:colOff>0</xdr:colOff>
      <xdr:row>0</xdr:row>
      <xdr:rowOff>0</xdr:rowOff>
    </xdr:to>
    <xdr:sp macro="" textlink="">
      <xdr:nvSpPr>
        <xdr:cNvPr id="60419" name="Text Box 3">
          <a:extLst>
            <a:ext uri="{FF2B5EF4-FFF2-40B4-BE49-F238E27FC236}">
              <a16:creationId xmlns:a16="http://schemas.microsoft.com/office/drawing/2014/main" id="{00000000-0008-0000-1A00-000003EC0000}"/>
            </a:ext>
          </a:extLst>
        </xdr:cNvPr>
        <xdr:cNvSpPr txBox="1">
          <a:spLocks noChangeArrowheads="1"/>
        </xdr:cNvSpPr>
      </xdr:nvSpPr>
      <xdr:spPr bwMode="auto">
        <a:xfrm>
          <a:off x="6572250" y="0"/>
          <a:ext cx="3943350" cy="0"/>
        </a:xfrm>
        <a:prstGeom prst="rect">
          <a:avLst/>
        </a:prstGeom>
        <a:solidFill>
          <a:srgbClr val="FFFFFF"/>
        </a:solidFill>
        <a:ln w="2857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 ! AUCUNE POUTRE AVEC PLATINES NE DOIT ÊTRE CHARGÉE SUR WAGON SANS  QUE LE CHEF D'ÉQUIPE OU SON REMPLAÇANT N'AIT CONTRÔLÉ LA POSITION DE CHAQUE  PLATINE.</a:t>
          </a:r>
        </a:p>
      </xdr:txBody>
    </xdr:sp>
    <xdr:clientData/>
  </xdr:twoCellAnchor>
  <xdr:twoCellAnchor>
    <xdr:from>
      <xdr:col>0</xdr:col>
      <xdr:colOff>19050</xdr:colOff>
      <xdr:row>0</xdr:row>
      <xdr:rowOff>0</xdr:rowOff>
    </xdr:from>
    <xdr:to>
      <xdr:col>4</xdr:col>
      <xdr:colOff>66675</xdr:colOff>
      <xdr:row>0</xdr:row>
      <xdr:rowOff>0</xdr:rowOff>
    </xdr:to>
    <xdr:sp macro="" textlink="">
      <xdr:nvSpPr>
        <xdr:cNvPr id="60420" name="Text Box 22">
          <a:extLst>
            <a:ext uri="{FF2B5EF4-FFF2-40B4-BE49-F238E27FC236}">
              <a16:creationId xmlns:a16="http://schemas.microsoft.com/office/drawing/2014/main" id="{00000000-0008-0000-1A00-000004EC0000}"/>
            </a:ext>
          </a:extLst>
        </xdr:cNvPr>
        <xdr:cNvSpPr txBox="1">
          <a:spLocks noChangeArrowheads="1"/>
        </xdr:cNvSpPr>
      </xdr:nvSpPr>
      <xdr:spPr bwMode="auto">
        <a:xfrm>
          <a:off x="19050" y="0"/>
          <a:ext cx="22193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fr-LU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ANGLES DES TÔLES ET DES TAQUETS</a:t>
          </a:r>
        </a:p>
      </xdr:txBody>
    </xdr:sp>
    <xdr:clientData/>
  </xdr:twoCellAnchor>
  <xdr:twoCellAnchor>
    <xdr:from>
      <xdr:col>0</xdr:col>
      <xdr:colOff>68580</xdr:colOff>
      <xdr:row>3</xdr:row>
      <xdr:rowOff>76200</xdr:rowOff>
    </xdr:from>
    <xdr:to>
      <xdr:col>2</xdr:col>
      <xdr:colOff>449580</xdr:colOff>
      <xdr:row>6</xdr:row>
      <xdr:rowOff>99060</xdr:rowOff>
    </xdr:to>
    <xdr:pic>
      <xdr:nvPicPr>
        <xdr:cNvPr id="600887" name="Picture 24">
          <a:extLst>
            <a:ext uri="{FF2B5EF4-FFF2-40B4-BE49-F238E27FC236}">
              <a16:creationId xmlns:a16="http://schemas.microsoft.com/office/drawing/2014/main" id="{00000000-0008-0000-1A00-0000372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655320"/>
          <a:ext cx="146304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38100</xdr:colOff>
      <xdr:row>28</xdr:row>
      <xdr:rowOff>106680</xdr:rowOff>
    </xdr:from>
    <xdr:to>
      <xdr:col>56</xdr:col>
      <xdr:colOff>60960</xdr:colOff>
      <xdr:row>36</xdr:row>
      <xdr:rowOff>45720</xdr:rowOff>
    </xdr:to>
    <xdr:pic>
      <xdr:nvPicPr>
        <xdr:cNvPr id="600888" name="Picture 25">
          <a:extLst>
            <a:ext uri="{FF2B5EF4-FFF2-40B4-BE49-F238E27FC236}">
              <a16:creationId xmlns:a16="http://schemas.microsoft.com/office/drawing/2014/main" id="{00000000-0008-0000-1A00-0000382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5900" y="4960620"/>
          <a:ext cx="5509260" cy="1287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7</xdr:col>
      <xdr:colOff>0</xdr:colOff>
      <xdr:row>35</xdr:row>
      <xdr:rowOff>0</xdr:rowOff>
    </xdr:to>
    <xdr:pic>
      <xdr:nvPicPr>
        <xdr:cNvPr id="600889" name="Picture 38">
          <a:extLst>
            <a:ext uri="{FF2B5EF4-FFF2-40B4-BE49-F238E27FC236}">
              <a16:creationId xmlns:a16="http://schemas.microsoft.com/office/drawing/2014/main" id="{00000000-0008-0000-1A00-0000392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120" y="6035040"/>
          <a:ext cx="2263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76200</xdr:colOff>
      <xdr:row>0</xdr:row>
      <xdr:rowOff>137160</xdr:rowOff>
    </xdr:from>
    <xdr:to>
      <xdr:col>18</xdr:col>
      <xdr:colOff>670560</xdr:colOff>
      <xdr:row>8</xdr:row>
      <xdr:rowOff>76200</xdr:rowOff>
    </xdr:to>
    <xdr:pic>
      <xdr:nvPicPr>
        <xdr:cNvPr id="600890" name="Picture 8">
          <a:extLst>
            <a:ext uri="{FF2B5EF4-FFF2-40B4-BE49-F238E27FC236}">
              <a16:creationId xmlns:a16="http://schemas.microsoft.com/office/drawing/2014/main" id="{00000000-0008-0000-1A00-00003A2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4260" y="137160"/>
          <a:ext cx="6812280" cy="13792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83820</xdr:colOff>
      <xdr:row>11</xdr:row>
      <xdr:rowOff>38100</xdr:rowOff>
    </xdr:from>
    <xdr:to>
      <xdr:col>54</xdr:col>
      <xdr:colOff>38100</xdr:colOff>
      <xdr:row>20</xdr:row>
      <xdr:rowOff>91440</xdr:rowOff>
    </xdr:to>
    <xdr:pic>
      <xdr:nvPicPr>
        <xdr:cNvPr id="600891" name="Picture 9">
          <a:extLst>
            <a:ext uri="{FF2B5EF4-FFF2-40B4-BE49-F238E27FC236}">
              <a16:creationId xmlns:a16="http://schemas.microsoft.com/office/drawing/2014/main" id="{00000000-0008-0000-1A00-00003B2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5700" y="2042160"/>
          <a:ext cx="6720840" cy="1562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7</xdr:col>
      <xdr:colOff>0</xdr:colOff>
      <xdr:row>0</xdr:row>
      <xdr:rowOff>0</xdr:rowOff>
    </xdr:to>
    <xdr:pic>
      <xdr:nvPicPr>
        <xdr:cNvPr id="601907" name="Picture 1">
          <a:extLst>
            <a:ext uri="{FF2B5EF4-FFF2-40B4-BE49-F238E27FC236}">
              <a16:creationId xmlns:a16="http://schemas.microsoft.com/office/drawing/2014/main" id="{00000000-0008-0000-1B00-0000332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0"/>
          <a:ext cx="2263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502920</xdr:colOff>
      <xdr:row>0</xdr:row>
      <xdr:rowOff>0</xdr:rowOff>
    </xdr:from>
    <xdr:to>
      <xdr:col>7</xdr:col>
      <xdr:colOff>0</xdr:colOff>
      <xdr:row>0</xdr:row>
      <xdr:rowOff>0</xdr:rowOff>
    </xdr:to>
    <xdr:pic>
      <xdr:nvPicPr>
        <xdr:cNvPr id="601908" name="Picture 2">
          <a:extLst>
            <a:ext uri="{FF2B5EF4-FFF2-40B4-BE49-F238E27FC236}">
              <a16:creationId xmlns:a16="http://schemas.microsoft.com/office/drawing/2014/main" id="{00000000-0008-0000-1B00-0000342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0"/>
          <a:ext cx="33985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19</xdr:col>
      <xdr:colOff>0</xdr:colOff>
      <xdr:row>0</xdr:row>
      <xdr:rowOff>0</xdr:rowOff>
    </xdr:to>
    <xdr:sp macro="" textlink="">
      <xdr:nvSpPr>
        <xdr:cNvPr id="48131" name="Text Box 3">
          <a:extLst>
            <a:ext uri="{FF2B5EF4-FFF2-40B4-BE49-F238E27FC236}">
              <a16:creationId xmlns:a16="http://schemas.microsoft.com/office/drawing/2014/main" id="{00000000-0008-0000-1B00-000003BC0000}"/>
            </a:ext>
          </a:extLst>
        </xdr:cNvPr>
        <xdr:cNvSpPr txBox="1">
          <a:spLocks noChangeArrowheads="1"/>
        </xdr:cNvSpPr>
      </xdr:nvSpPr>
      <xdr:spPr bwMode="auto">
        <a:xfrm>
          <a:off x="6572250" y="0"/>
          <a:ext cx="3943350" cy="0"/>
        </a:xfrm>
        <a:prstGeom prst="rect">
          <a:avLst/>
        </a:prstGeom>
        <a:solidFill>
          <a:srgbClr val="FFFFFF"/>
        </a:solidFill>
        <a:ln w="2857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 ! AUCUNE POUTRE AVEC PLATINES NE DOIT ÊTRE CHARGÉE SUR WAGON SANS  QUE LE CHEF D'ÉQUIPE OU SON REMPLAÇANT N'AIT CONTRÔLÉ LA POSITION DE CHAQUE  PLATINE.</a:t>
          </a:r>
        </a:p>
      </xdr:txBody>
    </xdr:sp>
    <xdr:clientData/>
  </xdr:twoCellAnchor>
  <xdr:twoCellAnchor>
    <xdr:from>
      <xdr:col>0</xdr:col>
      <xdr:colOff>19050</xdr:colOff>
      <xdr:row>0</xdr:row>
      <xdr:rowOff>0</xdr:rowOff>
    </xdr:from>
    <xdr:to>
      <xdr:col>4</xdr:col>
      <xdr:colOff>66675</xdr:colOff>
      <xdr:row>0</xdr:row>
      <xdr:rowOff>0</xdr:rowOff>
    </xdr:to>
    <xdr:sp macro="" textlink="">
      <xdr:nvSpPr>
        <xdr:cNvPr id="48137" name="Text Box 22">
          <a:extLst>
            <a:ext uri="{FF2B5EF4-FFF2-40B4-BE49-F238E27FC236}">
              <a16:creationId xmlns:a16="http://schemas.microsoft.com/office/drawing/2014/main" id="{00000000-0008-0000-1B00-000009BC0000}"/>
            </a:ext>
          </a:extLst>
        </xdr:cNvPr>
        <xdr:cNvSpPr txBox="1">
          <a:spLocks noChangeArrowheads="1"/>
        </xdr:cNvSpPr>
      </xdr:nvSpPr>
      <xdr:spPr bwMode="auto">
        <a:xfrm>
          <a:off x="19050" y="0"/>
          <a:ext cx="22193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fr-LU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ANGLES DES TÔLES ET DES TAQUETS</a:t>
          </a:r>
        </a:p>
      </xdr:txBody>
    </xdr:sp>
    <xdr:clientData/>
  </xdr:twoCellAnchor>
  <xdr:twoCellAnchor>
    <xdr:from>
      <xdr:col>0</xdr:col>
      <xdr:colOff>68580</xdr:colOff>
      <xdr:row>3</xdr:row>
      <xdr:rowOff>76200</xdr:rowOff>
    </xdr:from>
    <xdr:to>
      <xdr:col>2</xdr:col>
      <xdr:colOff>449580</xdr:colOff>
      <xdr:row>6</xdr:row>
      <xdr:rowOff>99060</xdr:rowOff>
    </xdr:to>
    <xdr:pic>
      <xdr:nvPicPr>
        <xdr:cNvPr id="601911" name="Picture 24">
          <a:extLst>
            <a:ext uri="{FF2B5EF4-FFF2-40B4-BE49-F238E27FC236}">
              <a16:creationId xmlns:a16="http://schemas.microsoft.com/office/drawing/2014/main" id="{00000000-0008-0000-1B00-0000372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655320"/>
          <a:ext cx="146304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236220</xdr:colOff>
      <xdr:row>0</xdr:row>
      <xdr:rowOff>152400</xdr:rowOff>
    </xdr:from>
    <xdr:to>
      <xdr:col>17</xdr:col>
      <xdr:colOff>228600</xdr:colOff>
      <xdr:row>7</xdr:row>
      <xdr:rowOff>167640</xdr:rowOff>
    </xdr:to>
    <xdr:pic>
      <xdr:nvPicPr>
        <xdr:cNvPr id="601912" name="Picture 25">
          <a:extLst>
            <a:ext uri="{FF2B5EF4-FFF2-40B4-BE49-F238E27FC236}">
              <a16:creationId xmlns:a16="http://schemas.microsoft.com/office/drawing/2014/main" id="{00000000-0008-0000-1B00-0000382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3260" y="152400"/>
          <a:ext cx="5570220" cy="12649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7</xdr:col>
      <xdr:colOff>0</xdr:colOff>
      <xdr:row>36</xdr:row>
      <xdr:rowOff>0</xdr:rowOff>
    </xdr:to>
    <xdr:pic>
      <xdr:nvPicPr>
        <xdr:cNvPr id="601913" name="Picture 38">
          <a:extLst>
            <a:ext uri="{FF2B5EF4-FFF2-40B4-BE49-F238E27FC236}">
              <a16:creationId xmlns:a16="http://schemas.microsoft.com/office/drawing/2014/main" id="{00000000-0008-0000-1B00-0000392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6202680"/>
          <a:ext cx="2263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83820</xdr:colOff>
      <xdr:row>1</xdr:row>
      <xdr:rowOff>53340</xdr:rowOff>
    </xdr:from>
    <xdr:to>
      <xdr:col>54</xdr:col>
      <xdr:colOff>60960</xdr:colOff>
      <xdr:row>8</xdr:row>
      <xdr:rowOff>167640</xdr:rowOff>
    </xdr:to>
    <xdr:pic>
      <xdr:nvPicPr>
        <xdr:cNvPr id="601914" name="Picture 23">
          <a:extLst>
            <a:ext uri="{FF2B5EF4-FFF2-40B4-BE49-F238E27FC236}">
              <a16:creationId xmlns:a16="http://schemas.microsoft.com/office/drawing/2014/main" id="{00000000-0008-0000-1B00-00003A2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228600"/>
          <a:ext cx="6743700" cy="13792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83820</xdr:colOff>
      <xdr:row>11</xdr:row>
      <xdr:rowOff>38100</xdr:rowOff>
    </xdr:from>
    <xdr:to>
      <xdr:col>54</xdr:col>
      <xdr:colOff>38100</xdr:colOff>
      <xdr:row>20</xdr:row>
      <xdr:rowOff>91440</xdr:rowOff>
    </xdr:to>
    <xdr:pic>
      <xdr:nvPicPr>
        <xdr:cNvPr id="601915" name="Picture 24">
          <a:extLst>
            <a:ext uri="{FF2B5EF4-FFF2-40B4-BE49-F238E27FC236}">
              <a16:creationId xmlns:a16="http://schemas.microsoft.com/office/drawing/2014/main" id="{00000000-0008-0000-1B00-00003B2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2042160"/>
          <a:ext cx="6720840" cy="1562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238125</xdr:colOff>
          <xdr:row>0</xdr:row>
          <xdr:rowOff>9525</xdr:rowOff>
        </xdr:from>
        <xdr:to>
          <xdr:col>12</xdr:col>
          <xdr:colOff>952500</xdr:colOff>
          <xdr:row>2</xdr:row>
          <xdr:rowOff>0</xdr:rowOff>
        </xdr:to>
        <xdr:sp macro="" textlink="">
          <xdr:nvSpPr>
            <xdr:cNvPr id="72705" name="Objet 1" hidden="1">
              <a:extLst>
                <a:ext uri="{63B3BB69-23CF-44E3-9099-C40C66FF867C}">
                  <a14:compatExt spid="_x0000_s72705"/>
                </a:ext>
                <a:ext uri="{FF2B5EF4-FFF2-40B4-BE49-F238E27FC236}">
                  <a16:creationId xmlns:a16="http://schemas.microsoft.com/office/drawing/2014/main" id="{00000000-0008-0000-1C00-00000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4</xdr:col>
      <xdr:colOff>167640</xdr:colOff>
      <xdr:row>2</xdr:row>
      <xdr:rowOff>22860</xdr:rowOff>
    </xdr:to>
    <xdr:pic>
      <xdr:nvPicPr>
        <xdr:cNvPr id="12846" name="Picture 1">
          <a:extLst>
            <a:ext uri="{FF2B5EF4-FFF2-40B4-BE49-F238E27FC236}">
              <a16:creationId xmlns:a16="http://schemas.microsoft.com/office/drawing/2014/main" id="{00000000-0008-0000-1D00-00002E3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7051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1295400</xdr:colOff>
      <xdr:row>37</xdr:row>
      <xdr:rowOff>45720</xdr:rowOff>
    </xdr:from>
    <xdr:to>
      <xdr:col>18</xdr:col>
      <xdr:colOff>1226820</xdr:colOff>
      <xdr:row>39</xdr:row>
      <xdr:rowOff>129540</xdr:rowOff>
    </xdr:to>
    <xdr:pic>
      <xdr:nvPicPr>
        <xdr:cNvPr id="687139" name="Picture 2">
          <a:extLst>
            <a:ext uri="{FF2B5EF4-FFF2-40B4-BE49-F238E27FC236}">
              <a16:creationId xmlns:a16="http://schemas.microsoft.com/office/drawing/2014/main" id="{00000000-0008-0000-1E00-0000237C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16116300" y="7063740"/>
          <a:ext cx="32385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114300</xdr:colOff>
      <xdr:row>6</xdr:row>
      <xdr:rowOff>7620</xdr:rowOff>
    </xdr:to>
    <xdr:pic>
      <xdr:nvPicPr>
        <xdr:cNvPr id="690271" name="Picture 1">
          <a:extLst>
            <a:ext uri="{FF2B5EF4-FFF2-40B4-BE49-F238E27FC236}">
              <a16:creationId xmlns:a16="http://schemas.microsoft.com/office/drawing/2014/main" id="{00000000-0008-0000-1F00-00005F88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7086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70</xdr:col>
      <xdr:colOff>30480</xdr:colOff>
      <xdr:row>22</xdr:row>
      <xdr:rowOff>7620</xdr:rowOff>
    </xdr:from>
    <xdr:to>
      <xdr:col>74</xdr:col>
      <xdr:colOff>701040</xdr:colOff>
      <xdr:row>22</xdr:row>
      <xdr:rowOff>2438400</xdr:rowOff>
    </xdr:to>
    <xdr:pic>
      <xdr:nvPicPr>
        <xdr:cNvPr id="690272" name="Picture 4">
          <a:extLst>
            <a:ext uri="{FF2B5EF4-FFF2-40B4-BE49-F238E27FC236}">
              <a16:creationId xmlns:a16="http://schemas.microsoft.com/office/drawing/2014/main" id="{00000000-0008-0000-1F00-00006088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4680" y="3939540"/>
          <a:ext cx="3840480" cy="2430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70</xdr:col>
      <xdr:colOff>259080</xdr:colOff>
      <xdr:row>22</xdr:row>
      <xdr:rowOff>2537460</xdr:rowOff>
    </xdr:from>
    <xdr:to>
      <xdr:col>75</xdr:col>
      <xdr:colOff>403860</xdr:colOff>
      <xdr:row>36</xdr:row>
      <xdr:rowOff>236220</xdr:rowOff>
    </xdr:to>
    <xdr:pic>
      <xdr:nvPicPr>
        <xdr:cNvPr id="690273" name="Picture 5">
          <a:extLst>
            <a:ext uri="{FF2B5EF4-FFF2-40B4-BE49-F238E27FC236}">
              <a16:creationId xmlns:a16="http://schemas.microsoft.com/office/drawing/2014/main" id="{00000000-0008-0000-1F00-00006188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3280" y="6469380"/>
          <a:ext cx="410718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213360</xdr:colOff>
      <xdr:row>15</xdr:row>
      <xdr:rowOff>0</xdr:rowOff>
    </xdr:from>
    <xdr:to>
      <xdr:col>10</xdr:col>
      <xdr:colOff>213360</xdr:colOff>
      <xdr:row>18</xdr:row>
      <xdr:rowOff>0</xdr:rowOff>
    </xdr:to>
    <xdr:sp macro="" textlink="">
      <xdr:nvSpPr>
        <xdr:cNvPr id="567000" name="Line 3">
          <a:extLst>
            <a:ext uri="{FF2B5EF4-FFF2-40B4-BE49-F238E27FC236}">
              <a16:creationId xmlns:a16="http://schemas.microsoft.com/office/drawing/2014/main" id="{00000000-0008-0000-2000-0000D8A60800}"/>
            </a:ext>
          </a:extLst>
        </xdr:cNvPr>
        <xdr:cNvSpPr>
          <a:spLocks noChangeShapeType="1"/>
        </xdr:cNvSpPr>
      </xdr:nvSpPr>
      <xdr:spPr bwMode="auto">
        <a:xfrm>
          <a:off x="6347460" y="3375660"/>
          <a:ext cx="0" cy="42672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236220</xdr:colOff>
      <xdr:row>19</xdr:row>
      <xdr:rowOff>7620</xdr:rowOff>
    </xdr:from>
    <xdr:to>
      <xdr:col>10</xdr:col>
      <xdr:colOff>236220</xdr:colOff>
      <xdr:row>22</xdr:row>
      <xdr:rowOff>0</xdr:rowOff>
    </xdr:to>
    <xdr:sp macro="" textlink="">
      <xdr:nvSpPr>
        <xdr:cNvPr id="567001" name="Line 4">
          <a:extLst>
            <a:ext uri="{FF2B5EF4-FFF2-40B4-BE49-F238E27FC236}">
              <a16:creationId xmlns:a16="http://schemas.microsoft.com/office/drawing/2014/main" id="{00000000-0008-0000-2000-0000D9A60800}"/>
            </a:ext>
          </a:extLst>
        </xdr:cNvPr>
        <xdr:cNvSpPr>
          <a:spLocks noChangeShapeType="1"/>
        </xdr:cNvSpPr>
      </xdr:nvSpPr>
      <xdr:spPr bwMode="auto">
        <a:xfrm>
          <a:off x="6370320" y="3985260"/>
          <a:ext cx="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274320</xdr:colOff>
      <xdr:row>15</xdr:row>
      <xdr:rowOff>0</xdr:rowOff>
    </xdr:to>
    <xdr:sp macro="" textlink="">
      <xdr:nvSpPr>
        <xdr:cNvPr id="567002" name="Line 5">
          <a:extLst>
            <a:ext uri="{FF2B5EF4-FFF2-40B4-BE49-F238E27FC236}">
              <a16:creationId xmlns:a16="http://schemas.microsoft.com/office/drawing/2014/main" id="{00000000-0008-0000-2000-0000DAA60800}"/>
            </a:ext>
          </a:extLst>
        </xdr:cNvPr>
        <xdr:cNvSpPr>
          <a:spLocks noChangeShapeType="1"/>
        </xdr:cNvSpPr>
      </xdr:nvSpPr>
      <xdr:spPr bwMode="auto">
        <a:xfrm>
          <a:off x="6134100" y="337566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640080</xdr:colOff>
      <xdr:row>18</xdr:row>
      <xdr:rowOff>0</xdr:rowOff>
    </xdr:from>
    <xdr:to>
      <xdr:col>10</xdr:col>
      <xdr:colOff>266700</xdr:colOff>
      <xdr:row>18</xdr:row>
      <xdr:rowOff>0</xdr:rowOff>
    </xdr:to>
    <xdr:sp macro="" textlink="">
      <xdr:nvSpPr>
        <xdr:cNvPr id="567003" name="Line 6">
          <a:extLst>
            <a:ext uri="{FF2B5EF4-FFF2-40B4-BE49-F238E27FC236}">
              <a16:creationId xmlns:a16="http://schemas.microsoft.com/office/drawing/2014/main" id="{00000000-0008-0000-2000-0000DBA60800}"/>
            </a:ext>
          </a:extLst>
        </xdr:cNvPr>
        <xdr:cNvSpPr>
          <a:spLocks noChangeShapeType="1"/>
        </xdr:cNvSpPr>
      </xdr:nvSpPr>
      <xdr:spPr bwMode="auto">
        <a:xfrm>
          <a:off x="6111240" y="3802380"/>
          <a:ext cx="289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</xdr:colOff>
      <xdr:row>19</xdr:row>
      <xdr:rowOff>7620</xdr:rowOff>
    </xdr:from>
    <xdr:to>
      <xdr:col>10</xdr:col>
      <xdr:colOff>297180</xdr:colOff>
      <xdr:row>19</xdr:row>
      <xdr:rowOff>7620</xdr:rowOff>
    </xdr:to>
    <xdr:sp macro="" textlink="">
      <xdr:nvSpPr>
        <xdr:cNvPr id="567004" name="Line 7">
          <a:extLst>
            <a:ext uri="{FF2B5EF4-FFF2-40B4-BE49-F238E27FC236}">
              <a16:creationId xmlns:a16="http://schemas.microsoft.com/office/drawing/2014/main" id="{00000000-0008-0000-2000-0000DCA60800}"/>
            </a:ext>
          </a:extLst>
        </xdr:cNvPr>
        <xdr:cNvSpPr>
          <a:spLocks noChangeShapeType="1"/>
        </xdr:cNvSpPr>
      </xdr:nvSpPr>
      <xdr:spPr bwMode="auto">
        <a:xfrm>
          <a:off x="6156960" y="398526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274320</xdr:colOff>
      <xdr:row>22</xdr:row>
      <xdr:rowOff>0</xdr:rowOff>
    </xdr:to>
    <xdr:sp macro="" textlink="">
      <xdr:nvSpPr>
        <xdr:cNvPr id="567005" name="Line 8">
          <a:extLst>
            <a:ext uri="{FF2B5EF4-FFF2-40B4-BE49-F238E27FC236}">
              <a16:creationId xmlns:a16="http://schemas.microsoft.com/office/drawing/2014/main" id="{00000000-0008-0000-2000-0000DDA60800}"/>
            </a:ext>
          </a:extLst>
        </xdr:cNvPr>
        <xdr:cNvSpPr>
          <a:spLocks noChangeShapeType="1"/>
        </xdr:cNvSpPr>
      </xdr:nvSpPr>
      <xdr:spPr bwMode="auto">
        <a:xfrm>
          <a:off x="6134100" y="440436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0</xdr:row>
      <xdr:rowOff>22860</xdr:rowOff>
    </xdr:from>
    <xdr:to>
      <xdr:col>4</xdr:col>
      <xdr:colOff>487680</xdr:colOff>
      <xdr:row>2</xdr:row>
      <xdr:rowOff>22860</xdr:rowOff>
    </xdr:to>
    <xdr:pic>
      <xdr:nvPicPr>
        <xdr:cNvPr id="567006" name="Picture 20">
          <a:extLst>
            <a:ext uri="{FF2B5EF4-FFF2-40B4-BE49-F238E27FC236}">
              <a16:creationId xmlns:a16="http://schemas.microsoft.com/office/drawing/2014/main" id="{00000000-0008-0000-2000-0000DEA6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68986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594360</xdr:colOff>
      <xdr:row>18</xdr:row>
      <xdr:rowOff>106680</xdr:rowOff>
    </xdr:from>
    <xdr:to>
      <xdr:col>10</xdr:col>
      <xdr:colOff>22860</xdr:colOff>
      <xdr:row>18</xdr:row>
      <xdr:rowOff>114300</xdr:rowOff>
    </xdr:to>
    <xdr:sp macro="" textlink="">
      <xdr:nvSpPr>
        <xdr:cNvPr id="567007" name="Line 5">
          <a:extLst>
            <a:ext uri="{FF2B5EF4-FFF2-40B4-BE49-F238E27FC236}">
              <a16:creationId xmlns:a16="http://schemas.microsoft.com/office/drawing/2014/main" id="{00000000-0008-0000-2000-0000DFA60800}"/>
            </a:ext>
          </a:extLst>
        </xdr:cNvPr>
        <xdr:cNvSpPr>
          <a:spLocks noChangeShapeType="1"/>
        </xdr:cNvSpPr>
      </xdr:nvSpPr>
      <xdr:spPr bwMode="auto">
        <a:xfrm>
          <a:off x="594360" y="3909060"/>
          <a:ext cx="5562600" cy="762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213360</xdr:colOff>
      <xdr:row>15</xdr:row>
      <xdr:rowOff>0</xdr:rowOff>
    </xdr:from>
    <xdr:to>
      <xdr:col>11</xdr:col>
      <xdr:colOff>213360</xdr:colOff>
      <xdr:row>18</xdr:row>
      <xdr:rowOff>0</xdr:rowOff>
    </xdr:to>
    <xdr:sp macro="" textlink="">
      <xdr:nvSpPr>
        <xdr:cNvPr id="568115" name="Line 3">
          <a:extLst>
            <a:ext uri="{FF2B5EF4-FFF2-40B4-BE49-F238E27FC236}">
              <a16:creationId xmlns:a16="http://schemas.microsoft.com/office/drawing/2014/main" id="{00000000-0008-0000-2100-000033AB0800}"/>
            </a:ext>
          </a:extLst>
        </xdr:cNvPr>
        <xdr:cNvSpPr>
          <a:spLocks noChangeShapeType="1"/>
        </xdr:cNvSpPr>
      </xdr:nvSpPr>
      <xdr:spPr bwMode="auto">
        <a:xfrm>
          <a:off x="6484620" y="3375660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236220</xdr:colOff>
      <xdr:row>19</xdr:row>
      <xdr:rowOff>7620</xdr:rowOff>
    </xdr:from>
    <xdr:to>
      <xdr:col>11</xdr:col>
      <xdr:colOff>236220</xdr:colOff>
      <xdr:row>22</xdr:row>
      <xdr:rowOff>0</xdr:rowOff>
    </xdr:to>
    <xdr:sp macro="" textlink="">
      <xdr:nvSpPr>
        <xdr:cNvPr id="568116" name="Line 4">
          <a:extLst>
            <a:ext uri="{FF2B5EF4-FFF2-40B4-BE49-F238E27FC236}">
              <a16:creationId xmlns:a16="http://schemas.microsoft.com/office/drawing/2014/main" id="{00000000-0008-0000-2100-000034AB0800}"/>
            </a:ext>
          </a:extLst>
        </xdr:cNvPr>
        <xdr:cNvSpPr>
          <a:spLocks noChangeShapeType="1"/>
        </xdr:cNvSpPr>
      </xdr:nvSpPr>
      <xdr:spPr bwMode="auto">
        <a:xfrm>
          <a:off x="6507480" y="4046220"/>
          <a:ext cx="0" cy="4724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274320</xdr:colOff>
      <xdr:row>15</xdr:row>
      <xdr:rowOff>0</xdr:rowOff>
    </xdr:to>
    <xdr:sp macro="" textlink="">
      <xdr:nvSpPr>
        <xdr:cNvPr id="568117" name="Line 5">
          <a:extLst>
            <a:ext uri="{FF2B5EF4-FFF2-40B4-BE49-F238E27FC236}">
              <a16:creationId xmlns:a16="http://schemas.microsoft.com/office/drawing/2014/main" id="{00000000-0008-0000-2100-000035AB0800}"/>
            </a:ext>
          </a:extLst>
        </xdr:cNvPr>
        <xdr:cNvSpPr>
          <a:spLocks noChangeShapeType="1"/>
        </xdr:cNvSpPr>
      </xdr:nvSpPr>
      <xdr:spPr bwMode="auto">
        <a:xfrm>
          <a:off x="6271260" y="337566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</xdr:row>
      <xdr:rowOff>152400</xdr:rowOff>
    </xdr:from>
    <xdr:to>
      <xdr:col>11</xdr:col>
      <xdr:colOff>274320</xdr:colOff>
      <xdr:row>17</xdr:row>
      <xdr:rowOff>152400</xdr:rowOff>
    </xdr:to>
    <xdr:sp macro="" textlink="">
      <xdr:nvSpPr>
        <xdr:cNvPr id="568118" name="Line 6">
          <a:extLst>
            <a:ext uri="{FF2B5EF4-FFF2-40B4-BE49-F238E27FC236}">
              <a16:creationId xmlns:a16="http://schemas.microsoft.com/office/drawing/2014/main" id="{00000000-0008-0000-2100-000036AB0800}"/>
            </a:ext>
          </a:extLst>
        </xdr:cNvPr>
        <xdr:cNvSpPr>
          <a:spLocks noChangeShapeType="1"/>
        </xdr:cNvSpPr>
      </xdr:nvSpPr>
      <xdr:spPr bwMode="auto">
        <a:xfrm>
          <a:off x="6271260" y="37795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</xdr:colOff>
      <xdr:row>19</xdr:row>
      <xdr:rowOff>7620</xdr:rowOff>
    </xdr:from>
    <xdr:to>
      <xdr:col>11</xdr:col>
      <xdr:colOff>297180</xdr:colOff>
      <xdr:row>19</xdr:row>
      <xdr:rowOff>7620</xdr:rowOff>
    </xdr:to>
    <xdr:sp macro="" textlink="">
      <xdr:nvSpPr>
        <xdr:cNvPr id="568119" name="Line 7">
          <a:extLst>
            <a:ext uri="{FF2B5EF4-FFF2-40B4-BE49-F238E27FC236}">
              <a16:creationId xmlns:a16="http://schemas.microsoft.com/office/drawing/2014/main" id="{00000000-0008-0000-2100-000037AB0800}"/>
            </a:ext>
          </a:extLst>
        </xdr:cNvPr>
        <xdr:cNvSpPr>
          <a:spLocks noChangeShapeType="1"/>
        </xdr:cNvSpPr>
      </xdr:nvSpPr>
      <xdr:spPr bwMode="auto">
        <a:xfrm>
          <a:off x="6294120" y="40462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22</xdr:row>
      <xdr:rowOff>0</xdr:rowOff>
    </xdr:from>
    <xdr:to>
      <xdr:col>11</xdr:col>
      <xdr:colOff>274320</xdr:colOff>
      <xdr:row>22</xdr:row>
      <xdr:rowOff>0</xdr:rowOff>
    </xdr:to>
    <xdr:sp macro="" textlink="">
      <xdr:nvSpPr>
        <xdr:cNvPr id="568120" name="Line 8">
          <a:extLst>
            <a:ext uri="{FF2B5EF4-FFF2-40B4-BE49-F238E27FC236}">
              <a16:creationId xmlns:a16="http://schemas.microsoft.com/office/drawing/2014/main" id="{00000000-0008-0000-2100-000038AB0800}"/>
            </a:ext>
          </a:extLst>
        </xdr:cNvPr>
        <xdr:cNvSpPr>
          <a:spLocks noChangeShapeType="1"/>
        </xdr:cNvSpPr>
      </xdr:nvSpPr>
      <xdr:spPr bwMode="auto">
        <a:xfrm>
          <a:off x="6271260" y="451866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0</xdr:row>
      <xdr:rowOff>22860</xdr:rowOff>
    </xdr:from>
    <xdr:to>
      <xdr:col>5</xdr:col>
      <xdr:colOff>487680</xdr:colOff>
      <xdr:row>2</xdr:row>
      <xdr:rowOff>22860</xdr:rowOff>
    </xdr:to>
    <xdr:pic>
      <xdr:nvPicPr>
        <xdr:cNvPr id="568121" name="Picture 20">
          <a:extLst>
            <a:ext uri="{FF2B5EF4-FFF2-40B4-BE49-F238E27FC236}">
              <a16:creationId xmlns:a16="http://schemas.microsoft.com/office/drawing/2014/main" id="{00000000-0008-0000-2100-000039AB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9718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563881</xdr:colOff>
      <xdr:row>3</xdr:row>
      <xdr:rowOff>7621</xdr:rowOff>
    </xdr:from>
    <xdr:to>
      <xdr:col>19</xdr:col>
      <xdr:colOff>449592</xdr:colOff>
      <xdr:row>10</xdr:row>
      <xdr:rowOff>152401</xdr:rowOff>
    </xdr:to>
    <xdr:sp macro="" textlink="">
      <xdr:nvSpPr>
        <xdr:cNvPr id="9" name="Text Box 94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 txBox="1">
          <a:spLocks noChangeArrowheads="1"/>
        </xdr:cNvSpPr>
      </xdr:nvSpPr>
      <xdr:spPr bwMode="auto">
        <a:xfrm>
          <a:off x="7414261" y="868681"/>
          <a:ext cx="5440680" cy="168402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RECTITUDE SELON EN 10034:1993</a:t>
          </a: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Pour une hauteur                80 &lt; h ≤ 180   : 0,0030x Lg de barre</a:t>
          </a:r>
        </a:p>
        <a:p>
          <a:pPr algn="l" rtl="0"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Pour une hauteur                180 &lt; h ≤ 360 : 0,0015 x Lg de barre</a:t>
          </a:r>
        </a:p>
        <a:p>
          <a:pPr algn="l" rtl="0">
            <a:defRPr sz="1000"/>
          </a:pPr>
          <a:endParaRPr lang="fr-LU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LU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Pour une hauteur                  h &gt;  360         : 0,0010 x Lg de barre</a:t>
          </a:r>
        </a:p>
      </xdr:txBody>
    </xdr:sp>
    <xdr:clientData/>
  </xdr:twoCellAnchor>
  <xdr:twoCellAnchor>
    <xdr:from>
      <xdr:col>0</xdr:col>
      <xdr:colOff>594360</xdr:colOff>
      <xdr:row>18</xdr:row>
      <xdr:rowOff>106680</xdr:rowOff>
    </xdr:from>
    <xdr:to>
      <xdr:col>11</xdr:col>
      <xdr:colOff>22860</xdr:colOff>
      <xdr:row>18</xdr:row>
      <xdr:rowOff>114300</xdr:rowOff>
    </xdr:to>
    <xdr:sp macro="" textlink="">
      <xdr:nvSpPr>
        <xdr:cNvPr id="568123" name="Line 5">
          <a:extLst>
            <a:ext uri="{FF2B5EF4-FFF2-40B4-BE49-F238E27FC236}">
              <a16:creationId xmlns:a16="http://schemas.microsoft.com/office/drawing/2014/main" id="{00000000-0008-0000-2100-00003BAB0800}"/>
            </a:ext>
          </a:extLst>
        </xdr:cNvPr>
        <xdr:cNvSpPr>
          <a:spLocks noChangeShapeType="1"/>
        </xdr:cNvSpPr>
      </xdr:nvSpPr>
      <xdr:spPr bwMode="auto">
        <a:xfrm>
          <a:off x="594360" y="3939540"/>
          <a:ext cx="5699760" cy="762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5</xdr:col>
      <xdr:colOff>312420</xdr:colOff>
      <xdr:row>2</xdr:row>
      <xdr:rowOff>22860</xdr:rowOff>
    </xdr:to>
    <xdr:pic>
      <xdr:nvPicPr>
        <xdr:cNvPr id="738335" name="Picture 7">
          <a:extLst>
            <a:ext uri="{FF2B5EF4-FFF2-40B4-BE49-F238E27FC236}">
              <a16:creationId xmlns:a16="http://schemas.microsoft.com/office/drawing/2014/main" id="{00000000-0008-0000-2200-00001F44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7584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99060</xdr:colOff>
      <xdr:row>14</xdr:row>
      <xdr:rowOff>76200</xdr:rowOff>
    </xdr:from>
    <xdr:to>
      <xdr:col>8</xdr:col>
      <xdr:colOff>320040</xdr:colOff>
      <xdr:row>19</xdr:row>
      <xdr:rowOff>320040</xdr:rowOff>
    </xdr:to>
    <xdr:pic>
      <xdr:nvPicPr>
        <xdr:cNvPr id="738336" name="Picture 8">
          <a:extLst>
            <a:ext uri="{FF2B5EF4-FFF2-40B4-BE49-F238E27FC236}">
              <a16:creationId xmlns:a16="http://schemas.microsoft.com/office/drawing/2014/main" id="{00000000-0008-0000-2200-00002044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11"/>
        <a:stretch>
          <a:fillRect/>
        </a:stretch>
      </xdr:blipFill>
      <xdr:spPr bwMode="auto">
        <a:xfrm>
          <a:off x="1424940" y="3208020"/>
          <a:ext cx="3093720" cy="1089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601980</xdr:colOff>
      <xdr:row>14</xdr:row>
      <xdr:rowOff>45720</xdr:rowOff>
    </xdr:from>
    <xdr:to>
      <xdr:col>16</xdr:col>
      <xdr:colOff>655320</xdr:colOff>
      <xdr:row>19</xdr:row>
      <xdr:rowOff>388620</xdr:rowOff>
    </xdr:to>
    <xdr:pic>
      <xdr:nvPicPr>
        <xdr:cNvPr id="738337" name="Picture 10">
          <a:extLst>
            <a:ext uri="{FF2B5EF4-FFF2-40B4-BE49-F238E27FC236}">
              <a16:creationId xmlns:a16="http://schemas.microsoft.com/office/drawing/2014/main" id="{00000000-0008-0000-2200-00002144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5000"/>
        <a:stretch>
          <a:fillRect/>
        </a:stretch>
      </xdr:blipFill>
      <xdr:spPr bwMode="auto">
        <a:xfrm>
          <a:off x="7482840" y="3177540"/>
          <a:ext cx="3284220" cy="1188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30480</xdr:colOff>
      <xdr:row>48</xdr:row>
      <xdr:rowOff>0</xdr:rowOff>
    </xdr:from>
    <xdr:to>
      <xdr:col>33</xdr:col>
      <xdr:colOff>68580</xdr:colOff>
      <xdr:row>480</xdr:row>
      <xdr:rowOff>0</xdr:rowOff>
    </xdr:to>
    <xdr:pic>
      <xdr:nvPicPr>
        <xdr:cNvPr id="633494" name="Picture 2" descr="AM_p">
          <a:extLst>
            <a:ext uri="{FF2B5EF4-FFF2-40B4-BE49-F238E27FC236}">
              <a16:creationId xmlns:a16="http://schemas.microsoft.com/office/drawing/2014/main" id="{00000000-0008-0000-2300-000096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110185200"/>
          <a:ext cx="11353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0</xdr:row>
      <xdr:rowOff>45720</xdr:rowOff>
    </xdr:from>
    <xdr:to>
      <xdr:col>33</xdr:col>
      <xdr:colOff>68580</xdr:colOff>
      <xdr:row>2</xdr:row>
      <xdr:rowOff>259080</xdr:rowOff>
    </xdr:to>
    <xdr:pic>
      <xdr:nvPicPr>
        <xdr:cNvPr id="633495" name="Picture 2" descr="AM_p">
          <a:extLst>
            <a:ext uri="{FF2B5EF4-FFF2-40B4-BE49-F238E27FC236}">
              <a16:creationId xmlns:a16="http://schemas.microsoft.com/office/drawing/2014/main" id="{00000000-0008-0000-2300-000097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4572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48</xdr:row>
      <xdr:rowOff>45720</xdr:rowOff>
    </xdr:from>
    <xdr:to>
      <xdr:col>33</xdr:col>
      <xdr:colOff>68580</xdr:colOff>
      <xdr:row>50</xdr:row>
      <xdr:rowOff>259080</xdr:rowOff>
    </xdr:to>
    <xdr:pic>
      <xdr:nvPicPr>
        <xdr:cNvPr id="633496" name="Picture 2" descr="AM_p">
          <a:extLst>
            <a:ext uri="{FF2B5EF4-FFF2-40B4-BE49-F238E27FC236}">
              <a16:creationId xmlns:a16="http://schemas.microsoft.com/office/drawing/2014/main" id="{00000000-0008-0000-2300-000098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1106424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96</xdr:row>
      <xdr:rowOff>45720</xdr:rowOff>
    </xdr:from>
    <xdr:to>
      <xdr:col>33</xdr:col>
      <xdr:colOff>68580</xdr:colOff>
      <xdr:row>98</xdr:row>
      <xdr:rowOff>259080</xdr:rowOff>
    </xdr:to>
    <xdr:pic>
      <xdr:nvPicPr>
        <xdr:cNvPr id="633497" name="Picture 2" descr="AM_p">
          <a:extLst>
            <a:ext uri="{FF2B5EF4-FFF2-40B4-BE49-F238E27FC236}">
              <a16:creationId xmlns:a16="http://schemas.microsoft.com/office/drawing/2014/main" id="{00000000-0008-0000-2300-000099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2208276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144</xdr:row>
      <xdr:rowOff>45720</xdr:rowOff>
    </xdr:from>
    <xdr:to>
      <xdr:col>33</xdr:col>
      <xdr:colOff>68580</xdr:colOff>
      <xdr:row>146</xdr:row>
      <xdr:rowOff>259080</xdr:rowOff>
    </xdr:to>
    <xdr:pic>
      <xdr:nvPicPr>
        <xdr:cNvPr id="633498" name="Picture 2" descr="AM_p">
          <a:extLst>
            <a:ext uri="{FF2B5EF4-FFF2-40B4-BE49-F238E27FC236}">
              <a16:creationId xmlns:a16="http://schemas.microsoft.com/office/drawing/2014/main" id="{00000000-0008-0000-2300-00009A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3310128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192</xdr:row>
      <xdr:rowOff>45720</xdr:rowOff>
    </xdr:from>
    <xdr:to>
      <xdr:col>33</xdr:col>
      <xdr:colOff>68580</xdr:colOff>
      <xdr:row>194</xdr:row>
      <xdr:rowOff>259080</xdr:rowOff>
    </xdr:to>
    <xdr:pic>
      <xdr:nvPicPr>
        <xdr:cNvPr id="633499" name="Picture 2" descr="AM_p">
          <a:extLst>
            <a:ext uri="{FF2B5EF4-FFF2-40B4-BE49-F238E27FC236}">
              <a16:creationId xmlns:a16="http://schemas.microsoft.com/office/drawing/2014/main" id="{00000000-0008-0000-2300-00009B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4411980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240</xdr:row>
      <xdr:rowOff>45720</xdr:rowOff>
    </xdr:from>
    <xdr:to>
      <xdr:col>33</xdr:col>
      <xdr:colOff>68580</xdr:colOff>
      <xdr:row>242</xdr:row>
      <xdr:rowOff>259080</xdr:rowOff>
    </xdr:to>
    <xdr:pic>
      <xdr:nvPicPr>
        <xdr:cNvPr id="633500" name="Picture 2" descr="AM_p">
          <a:extLst>
            <a:ext uri="{FF2B5EF4-FFF2-40B4-BE49-F238E27FC236}">
              <a16:creationId xmlns:a16="http://schemas.microsoft.com/office/drawing/2014/main" id="{00000000-0008-0000-2300-00009C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5513832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288</xdr:row>
      <xdr:rowOff>45720</xdr:rowOff>
    </xdr:from>
    <xdr:to>
      <xdr:col>33</xdr:col>
      <xdr:colOff>68580</xdr:colOff>
      <xdr:row>290</xdr:row>
      <xdr:rowOff>259080</xdr:rowOff>
    </xdr:to>
    <xdr:pic>
      <xdr:nvPicPr>
        <xdr:cNvPr id="633501" name="Picture 2" descr="AM_p">
          <a:extLst>
            <a:ext uri="{FF2B5EF4-FFF2-40B4-BE49-F238E27FC236}">
              <a16:creationId xmlns:a16="http://schemas.microsoft.com/office/drawing/2014/main" id="{00000000-0008-0000-2300-00009D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6615684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336</xdr:row>
      <xdr:rowOff>45720</xdr:rowOff>
    </xdr:from>
    <xdr:to>
      <xdr:col>33</xdr:col>
      <xdr:colOff>68580</xdr:colOff>
      <xdr:row>338</xdr:row>
      <xdr:rowOff>259080</xdr:rowOff>
    </xdr:to>
    <xdr:pic>
      <xdr:nvPicPr>
        <xdr:cNvPr id="633502" name="Picture 2" descr="AM_p">
          <a:extLst>
            <a:ext uri="{FF2B5EF4-FFF2-40B4-BE49-F238E27FC236}">
              <a16:creationId xmlns:a16="http://schemas.microsoft.com/office/drawing/2014/main" id="{00000000-0008-0000-2300-00009E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7717536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384</xdr:row>
      <xdr:rowOff>45720</xdr:rowOff>
    </xdr:from>
    <xdr:to>
      <xdr:col>33</xdr:col>
      <xdr:colOff>68580</xdr:colOff>
      <xdr:row>386</xdr:row>
      <xdr:rowOff>259080</xdr:rowOff>
    </xdr:to>
    <xdr:pic>
      <xdr:nvPicPr>
        <xdr:cNvPr id="633503" name="Picture 2" descr="AM_p">
          <a:extLst>
            <a:ext uri="{FF2B5EF4-FFF2-40B4-BE49-F238E27FC236}">
              <a16:creationId xmlns:a16="http://schemas.microsoft.com/office/drawing/2014/main" id="{00000000-0008-0000-2300-00009F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8819388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30480</xdr:colOff>
      <xdr:row>432</xdr:row>
      <xdr:rowOff>45720</xdr:rowOff>
    </xdr:from>
    <xdr:to>
      <xdr:col>33</xdr:col>
      <xdr:colOff>68580</xdr:colOff>
      <xdr:row>434</xdr:row>
      <xdr:rowOff>259080</xdr:rowOff>
    </xdr:to>
    <xdr:pic>
      <xdr:nvPicPr>
        <xdr:cNvPr id="633504" name="Picture 2" descr="AM_p">
          <a:extLst>
            <a:ext uri="{FF2B5EF4-FFF2-40B4-BE49-F238E27FC236}">
              <a16:creationId xmlns:a16="http://schemas.microsoft.com/office/drawing/2014/main" id="{00000000-0008-0000-2300-0000A0A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99212400"/>
          <a:ext cx="11353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3</xdr:col>
      <xdr:colOff>579120</xdr:colOff>
      <xdr:row>2</xdr:row>
      <xdr:rowOff>22860</xdr:rowOff>
    </xdr:to>
    <xdr:pic>
      <xdr:nvPicPr>
        <xdr:cNvPr id="703920" name="Picture 1">
          <a:extLst>
            <a:ext uri="{FF2B5EF4-FFF2-40B4-BE49-F238E27FC236}">
              <a16:creationId xmlns:a16="http://schemas.microsoft.com/office/drawing/2014/main" id="{00000000-0008-0000-2400-0000B0BD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307848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76200</xdr:colOff>
      <xdr:row>0</xdr:row>
      <xdr:rowOff>102870</xdr:rowOff>
    </xdr:from>
    <xdr:to>
      <xdr:col>16</xdr:col>
      <xdr:colOff>80083</xdr:colOff>
      <xdr:row>3</xdr:row>
      <xdr:rowOff>79916</xdr:rowOff>
    </xdr:to>
    <xdr:sp macro="" textlink="">
      <xdr:nvSpPr>
        <xdr:cNvPr id="59395" name="Text Box 3">
          <a:extLst>
            <a:ext uri="{FF2B5EF4-FFF2-40B4-BE49-F238E27FC236}">
              <a16:creationId xmlns:a16="http://schemas.microsoft.com/office/drawing/2014/main" id="{00000000-0008-0000-2400-000003E80000}"/>
            </a:ext>
          </a:extLst>
        </xdr:cNvPr>
        <xdr:cNvSpPr txBox="1">
          <a:spLocks noChangeArrowheads="1"/>
        </xdr:cNvSpPr>
      </xdr:nvSpPr>
      <xdr:spPr bwMode="auto">
        <a:xfrm>
          <a:off x="6134100" y="102870"/>
          <a:ext cx="3162394" cy="843821"/>
        </a:xfrm>
        <a:prstGeom prst="rect">
          <a:avLst/>
        </a:prstGeom>
        <a:solidFill>
          <a:srgbClr val="FFFFFF"/>
        </a:solidFill>
        <a:ln w="2857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 ! AUCUNE POUTRE AVEC PLATINES NE DOIT ÊTRE CHARGÉE SUR WAGON SANS  QUE LE CHEF D'ÉQUIPE OU SON REMPLAÇANT N'AIT CONTRÔLÉ LA POSITION DE CHAQUE  PLATINE.</a:t>
          </a:r>
        </a:p>
      </xdr:txBody>
    </xdr:sp>
    <xdr:clientData/>
  </xdr:twoCellAnchor>
  <xdr:twoCellAnchor>
    <xdr:from>
      <xdr:col>0</xdr:col>
      <xdr:colOff>7620</xdr:colOff>
      <xdr:row>34</xdr:row>
      <xdr:rowOff>30480</xdr:rowOff>
    </xdr:from>
    <xdr:to>
      <xdr:col>2</xdr:col>
      <xdr:colOff>480060</xdr:colOff>
      <xdr:row>35</xdr:row>
      <xdr:rowOff>22860</xdr:rowOff>
    </xdr:to>
    <xdr:pic>
      <xdr:nvPicPr>
        <xdr:cNvPr id="703922" name="Picture 1">
          <a:extLst>
            <a:ext uri="{FF2B5EF4-FFF2-40B4-BE49-F238E27FC236}">
              <a16:creationId xmlns:a16="http://schemas.microsoft.com/office/drawing/2014/main" id="{00000000-0008-0000-2400-0000B2BD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345680"/>
          <a:ext cx="24003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49</xdr:row>
      <xdr:rowOff>1905</xdr:rowOff>
    </xdr:from>
    <xdr:to>
      <xdr:col>0</xdr:col>
      <xdr:colOff>913562</xdr:colOff>
      <xdr:row>53</xdr:row>
      <xdr:rowOff>190524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476625"/>
          <a:ext cx="904875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ANGLES DES TÔLES ET DES TAQUETS</a:t>
          </a:r>
        </a:p>
      </xdr:txBody>
    </xdr:sp>
    <xdr:clientData/>
  </xdr:twoCellAnchor>
  <xdr:twoCellAnchor>
    <xdr:from>
      <xdr:col>10</xdr:col>
      <xdr:colOff>365760</xdr:colOff>
      <xdr:row>34</xdr:row>
      <xdr:rowOff>85725</xdr:rowOff>
    </xdr:from>
    <xdr:to>
      <xdr:col>16</xdr:col>
      <xdr:colOff>396459</xdr:colOff>
      <xdr:row>36</xdr:row>
      <xdr:rowOff>161980</xdr:rowOff>
    </xdr:to>
    <xdr:sp macro="" textlink="">
      <xdr:nvSpPr>
        <xdr:cNvPr id="59398" name="Text Box 3">
          <a:extLst>
            <a:ext uri="{FF2B5EF4-FFF2-40B4-BE49-F238E27FC236}">
              <a16:creationId xmlns:a16="http://schemas.microsoft.com/office/drawing/2014/main" id="{00000000-0008-0000-2400-000006E80000}"/>
            </a:ext>
          </a:extLst>
        </xdr:cNvPr>
        <xdr:cNvSpPr txBox="1">
          <a:spLocks noChangeArrowheads="1"/>
        </xdr:cNvSpPr>
      </xdr:nvSpPr>
      <xdr:spPr bwMode="auto">
        <a:xfrm>
          <a:off x="6096000" y="7429500"/>
          <a:ext cx="3095625" cy="819150"/>
        </a:xfrm>
        <a:prstGeom prst="rect">
          <a:avLst/>
        </a:prstGeom>
        <a:solidFill>
          <a:srgbClr val="FFFFFF"/>
        </a:solidFill>
        <a:ln w="2857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 ! AUCUNE POUTRE AVEC PLATINES NE DOIT ÊTRE CHARGÉE SUR WAGON SANS  QUE LE CHEF D'ÉQUIPE OU SON REMPLAÇANT N'AIT CONTRÔLÉ LA POSITION DE CHAQUE  PLATINE.</a:t>
          </a:r>
        </a:p>
      </xdr:txBody>
    </xdr:sp>
    <xdr:clientData/>
  </xdr:twoCellAnchor>
  <xdr:twoCellAnchor>
    <xdr:from>
      <xdr:col>0</xdr:col>
      <xdr:colOff>7620</xdr:colOff>
      <xdr:row>62</xdr:row>
      <xdr:rowOff>30480</xdr:rowOff>
    </xdr:from>
    <xdr:to>
      <xdr:col>2</xdr:col>
      <xdr:colOff>480060</xdr:colOff>
      <xdr:row>63</xdr:row>
      <xdr:rowOff>22860</xdr:rowOff>
    </xdr:to>
    <xdr:pic>
      <xdr:nvPicPr>
        <xdr:cNvPr id="703925" name="Picture 1">
          <a:extLst>
            <a:ext uri="{FF2B5EF4-FFF2-40B4-BE49-F238E27FC236}">
              <a16:creationId xmlns:a16="http://schemas.microsoft.com/office/drawing/2014/main" id="{00000000-0008-0000-2400-0000B5BD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3677900"/>
          <a:ext cx="24003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9525</xdr:rowOff>
    </xdr:from>
    <xdr:to>
      <xdr:col>0</xdr:col>
      <xdr:colOff>913562</xdr:colOff>
      <xdr:row>81</xdr:row>
      <xdr:rowOff>190500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476625"/>
          <a:ext cx="904875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ANGLES DES TÔLES ET DES TAQUETS</a:t>
          </a:r>
        </a:p>
      </xdr:txBody>
    </xdr:sp>
    <xdr:clientData/>
  </xdr:twoCellAnchor>
  <xdr:twoCellAnchor>
    <xdr:from>
      <xdr:col>10</xdr:col>
      <xdr:colOff>365760</xdr:colOff>
      <xdr:row>62</xdr:row>
      <xdr:rowOff>78105</xdr:rowOff>
    </xdr:from>
    <xdr:to>
      <xdr:col>16</xdr:col>
      <xdr:colOff>396459</xdr:colOff>
      <xdr:row>65</xdr:row>
      <xdr:rowOff>135912</xdr:rowOff>
    </xdr:to>
    <xdr:sp macro="" textlink="">
      <xdr:nvSpPr>
        <xdr:cNvPr id="59402" name="Text Box 3">
          <a:extLst>
            <a:ext uri="{FF2B5EF4-FFF2-40B4-BE49-F238E27FC236}">
              <a16:creationId xmlns:a16="http://schemas.microsoft.com/office/drawing/2014/main" id="{00000000-0008-0000-2400-00000AE80000}"/>
            </a:ext>
          </a:extLst>
        </xdr:cNvPr>
        <xdr:cNvSpPr txBox="1">
          <a:spLocks noChangeArrowheads="1"/>
        </xdr:cNvSpPr>
      </xdr:nvSpPr>
      <xdr:spPr bwMode="auto">
        <a:xfrm>
          <a:off x="6096000" y="13801725"/>
          <a:ext cx="3095625" cy="952500"/>
        </a:xfrm>
        <a:prstGeom prst="rect">
          <a:avLst/>
        </a:prstGeom>
        <a:solidFill>
          <a:srgbClr val="FFFFFF"/>
        </a:solidFill>
        <a:ln w="2857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ATTENTION  ! AUCUNE POUTRE AVEC PLATINES NE DOIT ÊTRE CHARGÉE SUR WAGON SANS  QUE LE CHEF D'ÉQUIPE OU SON REMPLAÇANT N'AIT CONTRÔLÉ LA POSITION DE CHAQUE  PLATINE.</a:t>
          </a:r>
        </a:p>
      </xdr:txBody>
    </xdr:sp>
    <xdr:clientData/>
  </xdr:twoCellAnchor>
  <xdr:twoCellAnchor>
    <xdr:from>
      <xdr:col>9</xdr:col>
      <xdr:colOff>152400</xdr:colOff>
      <xdr:row>7</xdr:row>
      <xdr:rowOff>198120</xdr:rowOff>
    </xdr:from>
    <xdr:to>
      <xdr:col>9</xdr:col>
      <xdr:colOff>320040</xdr:colOff>
      <xdr:row>7</xdr:row>
      <xdr:rowOff>198120</xdr:rowOff>
    </xdr:to>
    <xdr:sp macro="" textlink="">
      <xdr:nvSpPr>
        <xdr:cNvPr id="703928" name="Line 15">
          <a:extLst>
            <a:ext uri="{FF2B5EF4-FFF2-40B4-BE49-F238E27FC236}">
              <a16:creationId xmlns:a16="http://schemas.microsoft.com/office/drawing/2014/main" id="{00000000-0008-0000-2400-0000B8BD0A00}"/>
            </a:ext>
          </a:extLst>
        </xdr:cNvPr>
        <xdr:cNvSpPr>
          <a:spLocks noChangeShapeType="1"/>
        </xdr:cNvSpPr>
      </xdr:nvSpPr>
      <xdr:spPr bwMode="auto">
        <a:xfrm>
          <a:off x="5684520" y="1874520"/>
          <a:ext cx="16764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312420</xdr:colOff>
      <xdr:row>7</xdr:row>
      <xdr:rowOff>182880</xdr:rowOff>
    </xdr:from>
    <xdr:to>
      <xdr:col>9</xdr:col>
      <xdr:colOff>312420</xdr:colOff>
      <xdr:row>7</xdr:row>
      <xdr:rowOff>373380</xdr:rowOff>
    </xdr:to>
    <xdr:sp macro="" textlink="">
      <xdr:nvSpPr>
        <xdr:cNvPr id="703929" name="Line 16">
          <a:extLst>
            <a:ext uri="{FF2B5EF4-FFF2-40B4-BE49-F238E27FC236}">
              <a16:creationId xmlns:a16="http://schemas.microsoft.com/office/drawing/2014/main" id="{00000000-0008-0000-2400-0000B9BD0A00}"/>
            </a:ext>
          </a:extLst>
        </xdr:cNvPr>
        <xdr:cNvSpPr>
          <a:spLocks noChangeShapeType="1"/>
        </xdr:cNvSpPr>
      </xdr:nvSpPr>
      <xdr:spPr bwMode="auto">
        <a:xfrm>
          <a:off x="5844540" y="1859280"/>
          <a:ext cx="0" cy="1905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152400</xdr:colOff>
      <xdr:row>40</xdr:row>
      <xdr:rowOff>198120</xdr:rowOff>
    </xdr:from>
    <xdr:to>
      <xdr:col>9</xdr:col>
      <xdr:colOff>320040</xdr:colOff>
      <xdr:row>40</xdr:row>
      <xdr:rowOff>198120</xdr:rowOff>
    </xdr:to>
    <xdr:sp macro="" textlink="">
      <xdr:nvSpPr>
        <xdr:cNvPr id="703930" name="Line 17">
          <a:extLst>
            <a:ext uri="{FF2B5EF4-FFF2-40B4-BE49-F238E27FC236}">
              <a16:creationId xmlns:a16="http://schemas.microsoft.com/office/drawing/2014/main" id="{00000000-0008-0000-2400-0000BABD0A00}"/>
            </a:ext>
          </a:extLst>
        </xdr:cNvPr>
        <xdr:cNvSpPr>
          <a:spLocks noChangeShapeType="1"/>
        </xdr:cNvSpPr>
      </xdr:nvSpPr>
      <xdr:spPr bwMode="auto">
        <a:xfrm>
          <a:off x="5684520" y="9067800"/>
          <a:ext cx="16764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312420</xdr:colOff>
      <xdr:row>40</xdr:row>
      <xdr:rowOff>182880</xdr:rowOff>
    </xdr:from>
    <xdr:to>
      <xdr:col>9</xdr:col>
      <xdr:colOff>312420</xdr:colOff>
      <xdr:row>40</xdr:row>
      <xdr:rowOff>373380</xdr:rowOff>
    </xdr:to>
    <xdr:sp macro="" textlink="">
      <xdr:nvSpPr>
        <xdr:cNvPr id="703931" name="Line 18">
          <a:extLst>
            <a:ext uri="{FF2B5EF4-FFF2-40B4-BE49-F238E27FC236}">
              <a16:creationId xmlns:a16="http://schemas.microsoft.com/office/drawing/2014/main" id="{00000000-0008-0000-2400-0000BBBD0A00}"/>
            </a:ext>
          </a:extLst>
        </xdr:cNvPr>
        <xdr:cNvSpPr>
          <a:spLocks noChangeShapeType="1"/>
        </xdr:cNvSpPr>
      </xdr:nvSpPr>
      <xdr:spPr bwMode="auto">
        <a:xfrm>
          <a:off x="5844540" y="9052560"/>
          <a:ext cx="0" cy="1905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152400</xdr:colOff>
      <xdr:row>68</xdr:row>
      <xdr:rowOff>198120</xdr:rowOff>
    </xdr:from>
    <xdr:to>
      <xdr:col>9</xdr:col>
      <xdr:colOff>320040</xdr:colOff>
      <xdr:row>68</xdr:row>
      <xdr:rowOff>198120</xdr:rowOff>
    </xdr:to>
    <xdr:sp macro="" textlink="">
      <xdr:nvSpPr>
        <xdr:cNvPr id="703932" name="Line 19">
          <a:extLst>
            <a:ext uri="{FF2B5EF4-FFF2-40B4-BE49-F238E27FC236}">
              <a16:creationId xmlns:a16="http://schemas.microsoft.com/office/drawing/2014/main" id="{00000000-0008-0000-2400-0000BCBD0A00}"/>
            </a:ext>
          </a:extLst>
        </xdr:cNvPr>
        <xdr:cNvSpPr>
          <a:spLocks noChangeShapeType="1"/>
        </xdr:cNvSpPr>
      </xdr:nvSpPr>
      <xdr:spPr bwMode="auto">
        <a:xfrm>
          <a:off x="5684520" y="15400020"/>
          <a:ext cx="16764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312420</xdr:colOff>
      <xdr:row>68</xdr:row>
      <xdr:rowOff>182880</xdr:rowOff>
    </xdr:from>
    <xdr:to>
      <xdr:col>9</xdr:col>
      <xdr:colOff>312420</xdr:colOff>
      <xdr:row>68</xdr:row>
      <xdr:rowOff>373380</xdr:rowOff>
    </xdr:to>
    <xdr:sp macro="" textlink="">
      <xdr:nvSpPr>
        <xdr:cNvPr id="703933" name="Line 20">
          <a:extLst>
            <a:ext uri="{FF2B5EF4-FFF2-40B4-BE49-F238E27FC236}">
              <a16:creationId xmlns:a16="http://schemas.microsoft.com/office/drawing/2014/main" id="{00000000-0008-0000-2400-0000BDBD0A00}"/>
            </a:ext>
          </a:extLst>
        </xdr:cNvPr>
        <xdr:cNvSpPr>
          <a:spLocks noChangeShapeType="1"/>
        </xdr:cNvSpPr>
      </xdr:nvSpPr>
      <xdr:spPr bwMode="auto">
        <a:xfrm>
          <a:off x="5844540" y="15384780"/>
          <a:ext cx="0" cy="1905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758190</xdr:colOff>
      <xdr:row>29</xdr:row>
      <xdr:rowOff>154305</xdr:rowOff>
    </xdr:from>
    <xdr:to>
      <xdr:col>15</xdr:col>
      <xdr:colOff>485809</xdr:colOff>
      <xdr:row>32</xdr:row>
      <xdr:rowOff>118163</xdr:rowOff>
    </xdr:to>
    <xdr:sp macro="" textlink="">
      <xdr:nvSpPr>
        <xdr:cNvPr id="59415" name="WordArt 23">
          <a:extLst>
            <a:ext uri="{FF2B5EF4-FFF2-40B4-BE49-F238E27FC236}">
              <a16:creationId xmlns:a16="http://schemas.microsoft.com/office/drawing/2014/main" id="{00000000-0008-0000-2400-000017E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67715" y="6657975"/>
          <a:ext cx="8397222" cy="525798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LU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/>
            </a:rPr>
            <a:t>VOIR DOSSIER DE TRAVAIL DANS LE DOSSIER CLIENT</a:t>
          </a:r>
        </a:p>
      </xdr:txBody>
    </xdr:sp>
    <xdr:clientData/>
  </xdr:twoCellAnchor>
  <xdr:twoCellAnchor>
    <xdr:from>
      <xdr:col>0</xdr:col>
      <xdr:colOff>0</xdr:colOff>
      <xdr:row>77</xdr:row>
      <xdr:rowOff>9525</xdr:rowOff>
    </xdr:from>
    <xdr:to>
      <xdr:col>0</xdr:col>
      <xdr:colOff>913562</xdr:colOff>
      <xdr:row>81</xdr:row>
      <xdr:rowOff>190500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476625"/>
          <a:ext cx="904875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CASSER LES ANGLES DES TÔLES ET DES TAQUETS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5</xdr:col>
      <xdr:colOff>76200</xdr:colOff>
      <xdr:row>1</xdr:row>
      <xdr:rowOff>304800</xdr:rowOff>
    </xdr:to>
    <xdr:pic>
      <xdr:nvPicPr>
        <xdr:cNvPr id="528518" name="Picture 1">
          <a:extLst>
            <a:ext uri="{FF2B5EF4-FFF2-40B4-BE49-F238E27FC236}">
              <a16:creationId xmlns:a16="http://schemas.microsoft.com/office/drawing/2014/main" id="{00000000-0008-0000-2500-00008610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43078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2</xdr:col>
      <xdr:colOff>754380</xdr:colOff>
      <xdr:row>2</xdr:row>
      <xdr:rowOff>22860</xdr:rowOff>
    </xdr:to>
    <xdr:pic>
      <xdr:nvPicPr>
        <xdr:cNvPr id="586638" name="Picture 1">
          <a:extLst>
            <a:ext uri="{FF2B5EF4-FFF2-40B4-BE49-F238E27FC236}">
              <a16:creationId xmlns:a16="http://schemas.microsoft.com/office/drawing/2014/main" id="{00000000-0008-0000-2600-00008EF3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7051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22</xdr:row>
      <xdr:rowOff>106680</xdr:rowOff>
    </xdr:from>
    <xdr:to>
      <xdr:col>15</xdr:col>
      <xdr:colOff>297180</xdr:colOff>
      <xdr:row>28</xdr:row>
      <xdr:rowOff>38100</xdr:rowOff>
    </xdr:to>
    <xdr:grpSp>
      <xdr:nvGrpSpPr>
        <xdr:cNvPr id="586639" name="Group 12">
          <a:extLst>
            <a:ext uri="{FF2B5EF4-FFF2-40B4-BE49-F238E27FC236}">
              <a16:creationId xmlns:a16="http://schemas.microsoft.com/office/drawing/2014/main" id="{00000000-0008-0000-2600-00008FF30800}"/>
            </a:ext>
          </a:extLst>
        </xdr:cNvPr>
        <xdr:cNvGrpSpPr>
          <a:grpSpLocks/>
        </xdr:cNvGrpSpPr>
      </xdr:nvGrpSpPr>
      <xdr:grpSpPr bwMode="auto">
        <a:xfrm>
          <a:off x="4631531" y="4916805"/>
          <a:ext cx="4714399" cy="1122045"/>
          <a:chOff x="1049" y="512"/>
          <a:chExt cx="487" cy="117"/>
        </a:xfrm>
      </xdr:grpSpPr>
      <xdr:grpSp>
        <xdr:nvGrpSpPr>
          <xdr:cNvPr id="586642" name="Group 13">
            <a:extLst>
              <a:ext uri="{FF2B5EF4-FFF2-40B4-BE49-F238E27FC236}">
                <a16:creationId xmlns:a16="http://schemas.microsoft.com/office/drawing/2014/main" id="{00000000-0008-0000-2600-000092F30800}"/>
              </a:ext>
            </a:extLst>
          </xdr:cNvPr>
          <xdr:cNvGrpSpPr>
            <a:grpSpLocks/>
          </xdr:cNvGrpSpPr>
        </xdr:nvGrpSpPr>
        <xdr:grpSpPr bwMode="auto">
          <a:xfrm>
            <a:off x="1049" y="512"/>
            <a:ext cx="487" cy="117"/>
            <a:chOff x="1092" y="452"/>
            <a:chExt cx="500" cy="117"/>
          </a:xfrm>
        </xdr:grpSpPr>
        <xdr:sp macro="" textlink="">
          <xdr:nvSpPr>
            <xdr:cNvPr id="586644" name="Line 14">
              <a:extLst>
                <a:ext uri="{FF2B5EF4-FFF2-40B4-BE49-F238E27FC236}">
                  <a16:creationId xmlns:a16="http://schemas.microsoft.com/office/drawing/2014/main" id="{00000000-0008-0000-2600-000094F308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546" y="532"/>
              <a:ext cx="46" cy="37"/>
            </a:xfrm>
            <a:prstGeom prst="line">
              <a:avLst/>
            </a:prstGeom>
            <a:noFill/>
            <a:ln w="57150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6645" name="Line 15">
              <a:extLst>
                <a:ext uri="{FF2B5EF4-FFF2-40B4-BE49-F238E27FC236}">
                  <a16:creationId xmlns:a16="http://schemas.microsoft.com/office/drawing/2014/main" id="{00000000-0008-0000-2600-000095F308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546" y="452"/>
              <a:ext cx="42" cy="38"/>
            </a:xfrm>
            <a:prstGeom prst="line">
              <a:avLst/>
            </a:prstGeom>
            <a:noFill/>
            <a:ln w="57150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6646" name="Line 16">
              <a:extLst>
                <a:ext uri="{FF2B5EF4-FFF2-40B4-BE49-F238E27FC236}">
                  <a16:creationId xmlns:a16="http://schemas.microsoft.com/office/drawing/2014/main" id="{00000000-0008-0000-2600-000096F308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4" y="453"/>
              <a:ext cx="44" cy="30"/>
            </a:xfrm>
            <a:prstGeom prst="line">
              <a:avLst/>
            </a:prstGeom>
            <a:noFill/>
            <a:ln w="57150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6647" name="Line 17">
              <a:extLst>
                <a:ext uri="{FF2B5EF4-FFF2-40B4-BE49-F238E27FC236}">
                  <a16:creationId xmlns:a16="http://schemas.microsoft.com/office/drawing/2014/main" id="{00000000-0008-0000-2600-000097F308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92" y="519"/>
              <a:ext cx="48" cy="35"/>
            </a:xfrm>
            <a:prstGeom prst="line">
              <a:avLst/>
            </a:prstGeom>
            <a:noFill/>
            <a:ln w="57150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1218" name="Text Box 18">
            <a:extLst>
              <a:ext uri="{FF2B5EF4-FFF2-40B4-BE49-F238E27FC236}">
                <a16:creationId xmlns:a16="http://schemas.microsoft.com/office/drawing/2014/main" id="{00000000-0008-0000-2600-000012C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5" y="538"/>
            <a:ext cx="361" cy="8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fr-LU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ATTENTION AUCUNE SOUDURE DÉBORDANTE SUR LES TAQUETS CÔTÉ NÉOPRÈNE</a:t>
            </a:r>
          </a:p>
        </xdr:txBody>
      </xdr:sp>
    </xdr:grpSp>
    <xdr:clientData/>
  </xdr:twoCellAnchor>
  <xdr:twoCellAnchor>
    <xdr:from>
      <xdr:col>1</xdr:col>
      <xdr:colOff>0</xdr:colOff>
      <xdr:row>25</xdr:row>
      <xdr:rowOff>139065</xdr:rowOff>
    </xdr:from>
    <xdr:to>
      <xdr:col>15</xdr:col>
      <xdr:colOff>26674</xdr:colOff>
      <xdr:row>28</xdr:row>
      <xdr:rowOff>76169</xdr:rowOff>
    </xdr:to>
    <xdr:sp macro="" textlink="">
      <xdr:nvSpPr>
        <xdr:cNvPr id="51219" name="WordArt 19">
          <a:extLst>
            <a:ext uri="{FF2B5EF4-FFF2-40B4-BE49-F238E27FC236}">
              <a16:creationId xmlns:a16="http://schemas.microsoft.com/office/drawing/2014/main" id="{00000000-0008-0000-2600-000013C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81075" y="5495925"/>
          <a:ext cx="8010525" cy="5334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LU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/>
            </a:rPr>
            <a:t>VOIR DOSSIER DE TRAVAIL DANS LE DOSSIER CLIENT</a:t>
          </a:r>
        </a:p>
      </xdr:txBody>
    </xdr:sp>
    <xdr:clientData/>
  </xdr:twoCellAnchor>
  <xdr:twoCellAnchor>
    <xdr:from>
      <xdr:col>11</xdr:col>
      <xdr:colOff>0</xdr:colOff>
      <xdr:row>1</xdr:row>
      <xdr:rowOff>76200</xdr:rowOff>
    </xdr:from>
    <xdr:to>
      <xdr:col>15</xdr:col>
      <xdr:colOff>112406</xdr:colOff>
      <xdr:row>2</xdr:row>
      <xdr:rowOff>154375</xdr:rowOff>
    </xdr:to>
    <xdr:sp macro="" textlink="">
      <xdr:nvSpPr>
        <xdr:cNvPr id="51274" name="Text Box 74">
          <a:extLst>
            <a:ext uri="{FF2B5EF4-FFF2-40B4-BE49-F238E27FC236}">
              <a16:creationId xmlns:a16="http://schemas.microsoft.com/office/drawing/2014/main" id="{00000000-0008-0000-2600-00004AC80000}"/>
            </a:ext>
          </a:extLst>
        </xdr:cNvPr>
        <xdr:cNvSpPr txBox="1">
          <a:spLocks noChangeArrowheads="1"/>
        </xdr:cNvSpPr>
      </xdr:nvSpPr>
      <xdr:spPr bwMode="auto">
        <a:xfrm>
          <a:off x="6762750" y="190500"/>
          <a:ext cx="2314575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INSCRIRE LE REPÈRE SUR CHAQUE CALE AINSI QUE LE N° DE COMMISSION Sxxx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7620</xdr:rowOff>
    </xdr:from>
    <xdr:to>
      <xdr:col>2</xdr:col>
      <xdr:colOff>7620</xdr:colOff>
      <xdr:row>10</xdr:row>
      <xdr:rowOff>7620</xdr:rowOff>
    </xdr:to>
    <xdr:sp macro="" textlink="">
      <xdr:nvSpPr>
        <xdr:cNvPr id="724468" name="Line 1">
          <a:extLst>
            <a:ext uri="{FF2B5EF4-FFF2-40B4-BE49-F238E27FC236}">
              <a16:creationId xmlns:a16="http://schemas.microsoft.com/office/drawing/2014/main" id="{00000000-0008-0000-2700-0000F40D0B00}"/>
            </a:ext>
          </a:extLst>
        </xdr:cNvPr>
        <xdr:cNvSpPr>
          <a:spLocks noChangeShapeType="1"/>
        </xdr:cNvSpPr>
      </xdr:nvSpPr>
      <xdr:spPr bwMode="auto">
        <a:xfrm>
          <a:off x="632460" y="1699260"/>
          <a:ext cx="117348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769620</xdr:colOff>
      <xdr:row>15</xdr:row>
      <xdr:rowOff>0</xdr:rowOff>
    </xdr:from>
    <xdr:to>
      <xdr:col>3</xdr:col>
      <xdr:colOff>182880</xdr:colOff>
      <xdr:row>15</xdr:row>
      <xdr:rowOff>0</xdr:rowOff>
    </xdr:to>
    <xdr:sp macro="" textlink="">
      <xdr:nvSpPr>
        <xdr:cNvPr id="724469" name="Line 2">
          <a:extLst>
            <a:ext uri="{FF2B5EF4-FFF2-40B4-BE49-F238E27FC236}">
              <a16:creationId xmlns:a16="http://schemas.microsoft.com/office/drawing/2014/main" id="{00000000-0008-0000-2700-0000F50D0B00}"/>
            </a:ext>
          </a:extLst>
        </xdr:cNvPr>
        <xdr:cNvSpPr>
          <a:spLocks noChangeShapeType="1"/>
        </xdr:cNvSpPr>
      </xdr:nvSpPr>
      <xdr:spPr bwMode="auto">
        <a:xfrm>
          <a:off x="624840" y="2529840"/>
          <a:ext cx="19812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381000</xdr:colOff>
      <xdr:row>10</xdr:row>
      <xdr:rowOff>7620</xdr:rowOff>
    </xdr:from>
    <xdr:to>
      <xdr:col>3</xdr:col>
      <xdr:colOff>175260</xdr:colOff>
      <xdr:row>14</xdr:row>
      <xdr:rowOff>68580</xdr:rowOff>
    </xdr:to>
    <xdr:sp macro="" textlink="">
      <xdr:nvSpPr>
        <xdr:cNvPr id="724470" name="Line 3">
          <a:extLst>
            <a:ext uri="{FF2B5EF4-FFF2-40B4-BE49-F238E27FC236}">
              <a16:creationId xmlns:a16="http://schemas.microsoft.com/office/drawing/2014/main" id="{00000000-0008-0000-2700-0000F60D0B00}"/>
            </a:ext>
          </a:extLst>
        </xdr:cNvPr>
        <xdr:cNvSpPr>
          <a:spLocks noChangeShapeType="1"/>
        </xdr:cNvSpPr>
      </xdr:nvSpPr>
      <xdr:spPr bwMode="auto">
        <a:xfrm>
          <a:off x="2179320" y="1699260"/>
          <a:ext cx="419100" cy="73152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358140</xdr:colOff>
      <xdr:row>15</xdr:row>
      <xdr:rowOff>0</xdr:rowOff>
    </xdr:from>
    <xdr:to>
      <xdr:col>6</xdr:col>
      <xdr:colOff>342900</xdr:colOff>
      <xdr:row>15</xdr:row>
      <xdr:rowOff>0</xdr:rowOff>
    </xdr:to>
    <xdr:sp macro="" textlink="">
      <xdr:nvSpPr>
        <xdr:cNvPr id="724471" name="Line 4">
          <a:extLst>
            <a:ext uri="{FF2B5EF4-FFF2-40B4-BE49-F238E27FC236}">
              <a16:creationId xmlns:a16="http://schemas.microsoft.com/office/drawing/2014/main" id="{00000000-0008-0000-2700-0000F70D0B00}"/>
            </a:ext>
          </a:extLst>
        </xdr:cNvPr>
        <xdr:cNvSpPr>
          <a:spLocks noChangeShapeType="1"/>
        </xdr:cNvSpPr>
      </xdr:nvSpPr>
      <xdr:spPr bwMode="auto">
        <a:xfrm>
          <a:off x="2781300" y="2529840"/>
          <a:ext cx="185928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182880</xdr:colOff>
      <xdr:row>10</xdr:row>
      <xdr:rowOff>0</xdr:rowOff>
    </xdr:from>
    <xdr:to>
      <xdr:col>7</xdr:col>
      <xdr:colOff>7620</xdr:colOff>
      <xdr:row>10</xdr:row>
      <xdr:rowOff>0</xdr:rowOff>
    </xdr:to>
    <xdr:sp macro="" textlink="">
      <xdr:nvSpPr>
        <xdr:cNvPr id="724472" name="Line 5">
          <a:extLst>
            <a:ext uri="{FF2B5EF4-FFF2-40B4-BE49-F238E27FC236}">
              <a16:creationId xmlns:a16="http://schemas.microsoft.com/office/drawing/2014/main" id="{00000000-0008-0000-2700-0000F80D0B00}"/>
            </a:ext>
          </a:extLst>
        </xdr:cNvPr>
        <xdr:cNvSpPr>
          <a:spLocks noChangeShapeType="1"/>
        </xdr:cNvSpPr>
      </xdr:nvSpPr>
      <xdr:spPr bwMode="auto">
        <a:xfrm>
          <a:off x="3230880" y="1691640"/>
          <a:ext cx="169926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358140</xdr:colOff>
      <xdr:row>10</xdr:row>
      <xdr:rowOff>0</xdr:rowOff>
    </xdr:from>
    <xdr:to>
      <xdr:col>4</xdr:col>
      <xdr:colOff>182880</xdr:colOff>
      <xdr:row>14</xdr:row>
      <xdr:rowOff>76200</xdr:rowOff>
    </xdr:to>
    <xdr:sp macro="" textlink="">
      <xdr:nvSpPr>
        <xdr:cNvPr id="724473" name="Line 6">
          <a:extLst>
            <a:ext uri="{FF2B5EF4-FFF2-40B4-BE49-F238E27FC236}">
              <a16:creationId xmlns:a16="http://schemas.microsoft.com/office/drawing/2014/main" id="{00000000-0008-0000-2700-0000F90D0B00}"/>
            </a:ext>
          </a:extLst>
        </xdr:cNvPr>
        <xdr:cNvSpPr>
          <a:spLocks noChangeShapeType="1"/>
        </xdr:cNvSpPr>
      </xdr:nvSpPr>
      <xdr:spPr bwMode="auto">
        <a:xfrm flipH="1">
          <a:off x="2781300" y="1691640"/>
          <a:ext cx="449580" cy="74676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175260</xdr:colOff>
      <xdr:row>7</xdr:row>
      <xdr:rowOff>0</xdr:rowOff>
    </xdr:from>
    <xdr:to>
      <xdr:col>3</xdr:col>
      <xdr:colOff>175260</xdr:colOff>
      <xdr:row>16</xdr:row>
      <xdr:rowOff>45720</xdr:rowOff>
    </xdr:to>
    <xdr:sp macro="" textlink="">
      <xdr:nvSpPr>
        <xdr:cNvPr id="724474" name="Line 7">
          <a:extLst>
            <a:ext uri="{FF2B5EF4-FFF2-40B4-BE49-F238E27FC236}">
              <a16:creationId xmlns:a16="http://schemas.microsoft.com/office/drawing/2014/main" id="{00000000-0008-0000-2700-0000FA0D0B00}"/>
            </a:ext>
          </a:extLst>
        </xdr:cNvPr>
        <xdr:cNvSpPr>
          <a:spLocks noChangeShapeType="1"/>
        </xdr:cNvSpPr>
      </xdr:nvSpPr>
      <xdr:spPr bwMode="auto">
        <a:xfrm flipV="1">
          <a:off x="2598420" y="1188720"/>
          <a:ext cx="0" cy="15621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358140</xdr:colOff>
      <xdr:row>7</xdr:row>
      <xdr:rowOff>0</xdr:rowOff>
    </xdr:from>
    <xdr:to>
      <xdr:col>3</xdr:col>
      <xdr:colOff>373380</xdr:colOff>
      <xdr:row>16</xdr:row>
      <xdr:rowOff>38100</xdr:rowOff>
    </xdr:to>
    <xdr:sp macro="" textlink="">
      <xdr:nvSpPr>
        <xdr:cNvPr id="724475" name="Line 8">
          <a:extLst>
            <a:ext uri="{FF2B5EF4-FFF2-40B4-BE49-F238E27FC236}">
              <a16:creationId xmlns:a16="http://schemas.microsoft.com/office/drawing/2014/main" id="{00000000-0008-0000-2700-0000FB0D0B00}"/>
            </a:ext>
          </a:extLst>
        </xdr:cNvPr>
        <xdr:cNvSpPr>
          <a:spLocks noChangeShapeType="1"/>
        </xdr:cNvSpPr>
      </xdr:nvSpPr>
      <xdr:spPr bwMode="auto">
        <a:xfrm flipH="1" flipV="1">
          <a:off x="2781300" y="1188720"/>
          <a:ext cx="15240" cy="155448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68580</xdr:colOff>
      <xdr:row>6</xdr:row>
      <xdr:rowOff>160020</xdr:rowOff>
    </xdr:from>
    <xdr:to>
      <xdr:col>2</xdr:col>
      <xdr:colOff>411480</xdr:colOff>
      <xdr:row>10</xdr:row>
      <xdr:rowOff>45720</xdr:rowOff>
    </xdr:to>
    <xdr:sp macro="" textlink="">
      <xdr:nvSpPr>
        <xdr:cNvPr id="724476" name="Line 9">
          <a:extLst>
            <a:ext uri="{FF2B5EF4-FFF2-40B4-BE49-F238E27FC236}">
              <a16:creationId xmlns:a16="http://schemas.microsoft.com/office/drawing/2014/main" id="{00000000-0008-0000-2700-0000FC0D0B00}"/>
            </a:ext>
          </a:extLst>
        </xdr:cNvPr>
        <xdr:cNvSpPr>
          <a:spLocks noChangeShapeType="1"/>
        </xdr:cNvSpPr>
      </xdr:nvSpPr>
      <xdr:spPr bwMode="auto">
        <a:xfrm flipH="1" flipV="1">
          <a:off x="1866900" y="1181100"/>
          <a:ext cx="342900" cy="5562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175260</xdr:colOff>
      <xdr:row>7</xdr:row>
      <xdr:rowOff>0</xdr:rowOff>
    </xdr:from>
    <xdr:to>
      <xdr:col>4</xdr:col>
      <xdr:colOff>495300</xdr:colOff>
      <xdr:row>10</xdr:row>
      <xdr:rowOff>7620</xdr:rowOff>
    </xdr:to>
    <xdr:sp macro="" textlink="">
      <xdr:nvSpPr>
        <xdr:cNvPr id="724477" name="Line 10">
          <a:extLst>
            <a:ext uri="{FF2B5EF4-FFF2-40B4-BE49-F238E27FC236}">
              <a16:creationId xmlns:a16="http://schemas.microsoft.com/office/drawing/2014/main" id="{00000000-0008-0000-2700-0000FD0D0B00}"/>
            </a:ext>
          </a:extLst>
        </xdr:cNvPr>
        <xdr:cNvSpPr>
          <a:spLocks noChangeShapeType="1"/>
        </xdr:cNvSpPr>
      </xdr:nvSpPr>
      <xdr:spPr bwMode="auto">
        <a:xfrm flipV="1">
          <a:off x="3223260" y="1188720"/>
          <a:ext cx="320040" cy="51054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76200</xdr:colOff>
      <xdr:row>5</xdr:row>
      <xdr:rowOff>160020</xdr:rowOff>
    </xdr:from>
    <xdr:to>
      <xdr:col>2</xdr:col>
      <xdr:colOff>76200</xdr:colOff>
      <xdr:row>7</xdr:row>
      <xdr:rowOff>7620</xdr:rowOff>
    </xdr:to>
    <xdr:sp macro="" textlink="">
      <xdr:nvSpPr>
        <xdr:cNvPr id="724478" name="Line 11">
          <a:extLst>
            <a:ext uri="{FF2B5EF4-FFF2-40B4-BE49-F238E27FC236}">
              <a16:creationId xmlns:a16="http://schemas.microsoft.com/office/drawing/2014/main" id="{00000000-0008-0000-2700-0000FE0D0B00}"/>
            </a:ext>
          </a:extLst>
        </xdr:cNvPr>
        <xdr:cNvSpPr>
          <a:spLocks noChangeShapeType="1"/>
        </xdr:cNvSpPr>
      </xdr:nvSpPr>
      <xdr:spPr bwMode="auto">
        <a:xfrm flipV="1">
          <a:off x="1874520" y="1013460"/>
          <a:ext cx="0" cy="182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495300</xdr:colOff>
      <xdr:row>6</xdr:row>
      <xdr:rowOff>0</xdr:rowOff>
    </xdr:from>
    <xdr:to>
      <xdr:col>4</xdr:col>
      <xdr:colOff>495300</xdr:colOff>
      <xdr:row>6</xdr:row>
      <xdr:rowOff>160020</xdr:rowOff>
    </xdr:to>
    <xdr:sp macro="" textlink="">
      <xdr:nvSpPr>
        <xdr:cNvPr id="724479" name="Line 12">
          <a:extLst>
            <a:ext uri="{FF2B5EF4-FFF2-40B4-BE49-F238E27FC236}">
              <a16:creationId xmlns:a16="http://schemas.microsoft.com/office/drawing/2014/main" id="{00000000-0008-0000-2700-0000FF0D0B00}"/>
            </a:ext>
          </a:extLst>
        </xdr:cNvPr>
        <xdr:cNvSpPr>
          <a:spLocks noChangeShapeType="1"/>
        </xdr:cNvSpPr>
      </xdr:nvSpPr>
      <xdr:spPr bwMode="auto">
        <a:xfrm flipV="1">
          <a:off x="3543300" y="1021080"/>
          <a:ext cx="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106680</xdr:colOff>
      <xdr:row>6</xdr:row>
      <xdr:rowOff>106680</xdr:rowOff>
    </xdr:from>
    <xdr:to>
      <xdr:col>4</xdr:col>
      <xdr:colOff>487680</xdr:colOff>
      <xdr:row>6</xdr:row>
      <xdr:rowOff>121920</xdr:rowOff>
    </xdr:to>
    <xdr:sp macro="" textlink="">
      <xdr:nvSpPr>
        <xdr:cNvPr id="724480" name="Line 13">
          <a:extLst>
            <a:ext uri="{FF2B5EF4-FFF2-40B4-BE49-F238E27FC236}">
              <a16:creationId xmlns:a16="http://schemas.microsoft.com/office/drawing/2014/main" id="{00000000-0008-0000-2700-0000000E0B00}"/>
            </a:ext>
          </a:extLst>
        </xdr:cNvPr>
        <xdr:cNvSpPr>
          <a:spLocks noChangeShapeType="1"/>
        </xdr:cNvSpPr>
      </xdr:nvSpPr>
      <xdr:spPr bwMode="auto">
        <a:xfrm>
          <a:off x="1905000" y="1127760"/>
          <a:ext cx="1630680" cy="152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184785</xdr:colOff>
      <xdr:row>5</xdr:row>
      <xdr:rowOff>1905</xdr:rowOff>
    </xdr:from>
    <xdr:to>
      <xdr:col>3</xdr:col>
      <xdr:colOff>408459</xdr:colOff>
      <xdr:row>6</xdr:row>
      <xdr:rowOff>76600</xdr:rowOff>
    </xdr:to>
    <xdr:sp macro="" textlink="">
      <xdr:nvSpPr>
        <xdr:cNvPr id="54286" name="Text Box 14">
          <a:extLst>
            <a:ext uri="{FF2B5EF4-FFF2-40B4-BE49-F238E27FC236}">
              <a16:creationId xmlns:a16="http://schemas.microsoft.com/office/drawing/2014/main" id="{00000000-0008-0000-2700-00000ED40000}"/>
            </a:ext>
          </a:extLst>
        </xdr:cNvPr>
        <xdr:cNvSpPr txBox="1">
          <a:spLocks noChangeArrowheads="1"/>
        </xdr:cNvSpPr>
      </xdr:nvSpPr>
      <xdr:spPr bwMode="auto">
        <a:xfrm>
          <a:off x="2552700" y="857250"/>
          <a:ext cx="219075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2</xdr:col>
      <xdr:colOff>386715</xdr:colOff>
      <xdr:row>8</xdr:row>
      <xdr:rowOff>76200</xdr:rowOff>
    </xdr:from>
    <xdr:to>
      <xdr:col>3</xdr:col>
      <xdr:colOff>58987</xdr:colOff>
      <xdr:row>9</xdr:row>
      <xdr:rowOff>76200</xdr:rowOff>
    </xdr:to>
    <xdr:sp macro="" textlink="">
      <xdr:nvSpPr>
        <xdr:cNvPr id="54287" name="Text Box 15">
          <a:extLst>
            <a:ext uri="{FF2B5EF4-FFF2-40B4-BE49-F238E27FC236}">
              <a16:creationId xmlns:a16="http://schemas.microsoft.com/office/drawing/2014/main" id="{00000000-0008-0000-2700-00000FD40000}"/>
            </a:ext>
          </a:extLst>
        </xdr:cNvPr>
        <xdr:cNvSpPr txBox="1">
          <a:spLocks noChangeArrowheads="1"/>
        </xdr:cNvSpPr>
      </xdr:nvSpPr>
      <xdr:spPr bwMode="auto">
        <a:xfrm>
          <a:off x="2162175" y="1390650"/>
          <a:ext cx="2571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3</xdr:col>
      <xdr:colOff>445770</xdr:colOff>
      <xdr:row>8</xdr:row>
      <xdr:rowOff>76200</xdr:rowOff>
    </xdr:from>
    <xdr:to>
      <xdr:col>4</xdr:col>
      <xdr:colOff>36672</xdr:colOff>
      <xdr:row>9</xdr:row>
      <xdr:rowOff>76200</xdr:rowOff>
    </xdr:to>
    <xdr:sp macro="" textlink="">
      <xdr:nvSpPr>
        <xdr:cNvPr id="54288" name="Text Box 16">
          <a:extLst>
            <a:ext uri="{FF2B5EF4-FFF2-40B4-BE49-F238E27FC236}">
              <a16:creationId xmlns:a16="http://schemas.microsoft.com/office/drawing/2014/main" id="{00000000-0008-0000-2700-000010D40000}"/>
            </a:ext>
          </a:extLst>
        </xdr:cNvPr>
        <xdr:cNvSpPr txBox="1">
          <a:spLocks noChangeArrowheads="1"/>
        </xdr:cNvSpPr>
      </xdr:nvSpPr>
      <xdr:spPr bwMode="auto">
        <a:xfrm>
          <a:off x="2819400" y="1390650"/>
          <a:ext cx="1809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L2</a:t>
          </a:r>
        </a:p>
      </xdr:txBody>
    </xdr:sp>
    <xdr:clientData/>
  </xdr:twoCellAnchor>
  <xdr:twoCellAnchor>
    <xdr:from>
      <xdr:col>5</xdr:col>
      <xdr:colOff>184785</xdr:colOff>
      <xdr:row>11</xdr:row>
      <xdr:rowOff>80010</xdr:rowOff>
    </xdr:from>
    <xdr:to>
      <xdr:col>5</xdr:col>
      <xdr:colOff>386248</xdr:colOff>
      <xdr:row>12</xdr:row>
      <xdr:rowOff>133799</xdr:rowOff>
    </xdr:to>
    <xdr:sp macro="" textlink="">
      <xdr:nvSpPr>
        <xdr:cNvPr id="54289" name="Text Box 17">
          <a:extLst>
            <a:ext uri="{FF2B5EF4-FFF2-40B4-BE49-F238E27FC236}">
              <a16:creationId xmlns:a16="http://schemas.microsoft.com/office/drawing/2014/main" id="{00000000-0008-0000-2700-000011D40000}"/>
            </a:ext>
          </a:extLst>
        </xdr:cNvPr>
        <xdr:cNvSpPr txBox="1">
          <a:spLocks noChangeArrowheads="1"/>
        </xdr:cNvSpPr>
      </xdr:nvSpPr>
      <xdr:spPr bwMode="auto">
        <a:xfrm>
          <a:off x="3781425" y="1933575"/>
          <a:ext cx="2095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5</xdr:col>
      <xdr:colOff>419100</xdr:colOff>
      <xdr:row>10</xdr:row>
      <xdr:rowOff>7620</xdr:rowOff>
    </xdr:from>
    <xdr:to>
      <xdr:col>5</xdr:col>
      <xdr:colOff>419100</xdr:colOff>
      <xdr:row>14</xdr:row>
      <xdr:rowOff>160020</xdr:rowOff>
    </xdr:to>
    <xdr:sp macro="" textlink="">
      <xdr:nvSpPr>
        <xdr:cNvPr id="724485" name="Line 18">
          <a:extLst>
            <a:ext uri="{FF2B5EF4-FFF2-40B4-BE49-F238E27FC236}">
              <a16:creationId xmlns:a16="http://schemas.microsoft.com/office/drawing/2014/main" id="{00000000-0008-0000-2700-0000050E0B00}"/>
            </a:ext>
          </a:extLst>
        </xdr:cNvPr>
        <xdr:cNvSpPr>
          <a:spLocks noChangeShapeType="1"/>
        </xdr:cNvSpPr>
      </xdr:nvSpPr>
      <xdr:spPr bwMode="auto">
        <a:xfrm>
          <a:off x="4091940" y="1699260"/>
          <a:ext cx="0" cy="82296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175260</xdr:colOff>
      <xdr:row>14</xdr:row>
      <xdr:rowOff>60960</xdr:rowOff>
    </xdr:from>
    <xdr:to>
      <xdr:col>3</xdr:col>
      <xdr:colOff>175260</xdr:colOff>
      <xdr:row>15</xdr:row>
      <xdr:rowOff>0</xdr:rowOff>
    </xdr:to>
    <xdr:sp macro="" textlink="">
      <xdr:nvSpPr>
        <xdr:cNvPr id="724486" name="Line 19">
          <a:extLst>
            <a:ext uri="{FF2B5EF4-FFF2-40B4-BE49-F238E27FC236}">
              <a16:creationId xmlns:a16="http://schemas.microsoft.com/office/drawing/2014/main" id="{00000000-0008-0000-2700-0000060E0B00}"/>
            </a:ext>
          </a:extLst>
        </xdr:cNvPr>
        <xdr:cNvSpPr>
          <a:spLocks noChangeShapeType="1"/>
        </xdr:cNvSpPr>
      </xdr:nvSpPr>
      <xdr:spPr bwMode="auto">
        <a:xfrm>
          <a:off x="2598420" y="2423160"/>
          <a:ext cx="0" cy="10668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358140</xdr:colOff>
      <xdr:row>14</xdr:row>
      <xdr:rowOff>68580</xdr:rowOff>
    </xdr:from>
    <xdr:to>
      <xdr:col>3</xdr:col>
      <xdr:colOff>358140</xdr:colOff>
      <xdr:row>15</xdr:row>
      <xdr:rowOff>0</xdr:rowOff>
    </xdr:to>
    <xdr:sp macro="" textlink="">
      <xdr:nvSpPr>
        <xdr:cNvPr id="724487" name="Line 20">
          <a:extLst>
            <a:ext uri="{FF2B5EF4-FFF2-40B4-BE49-F238E27FC236}">
              <a16:creationId xmlns:a16="http://schemas.microsoft.com/office/drawing/2014/main" id="{00000000-0008-0000-2700-0000070E0B00}"/>
            </a:ext>
          </a:extLst>
        </xdr:cNvPr>
        <xdr:cNvSpPr>
          <a:spLocks noChangeShapeType="1"/>
        </xdr:cNvSpPr>
      </xdr:nvSpPr>
      <xdr:spPr bwMode="auto">
        <a:xfrm>
          <a:off x="2781300" y="2430780"/>
          <a:ext cx="0" cy="9906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175260</xdr:colOff>
      <xdr:row>15</xdr:row>
      <xdr:rowOff>144780</xdr:rowOff>
    </xdr:from>
    <xdr:to>
      <xdr:col>3</xdr:col>
      <xdr:colOff>373380</xdr:colOff>
      <xdr:row>15</xdr:row>
      <xdr:rowOff>144780</xdr:rowOff>
    </xdr:to>
    <xdr:sp macro="" textlink="">
      <xdr:nvSpPr>
        <xdr:cNvPr id="724488" name="Line 21">
          <a:extLst>
            <a:ext uri="{FF2B5EF4-FFF2-40B4-BE49-F238E27FC236}">
              <a16:creationId xmlns:a16="http://schemas.microsoft.com/office/drawing/2014/main" id="{00000000-0008-0000-2700-0000080E0B00}"/>
            </a:ext>
          </a:extLst>
        </xdr:cNvPr>
        <xdr:cNvSpPr>
          <a:spLocks noChangeShapeType="1"/>
        </xdr:cNvSpPr>
      </xdr:nvSpPr>
      <xdr:spPr bwMode="auto">
        <a:xfrm>
          <a:off x="2598420" y="2674620"/>
          <a:ext cx="1981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184785</xdr:colOff>
      <xdr:row>14</xdr:row>
      <xdr:rowOff>80010</xdr:rowOff>
    </xdr:from>
    <xdr:to>
      <xdr:col>3</xdr:col>
      <xdr:colOff>329952</xdr:colOff>
      <xdr:row>15</xdr:row>
      <xdr:rowOff>95333</xdr:rowOff>
    </xdr:to>
    <xdr:sp macro="" textlink="">
      <xdr:nvSpPr>
        <xdr:cNvPr id="54294" name="Text Box 22">
          <a:extLst>
            <a:ext uri="{FF2B5EF4-FFF2-40B4-BE49-F238E27FC236}">
              <a16:creationId xmlns:a16="http://schemas.microsoft.com/office/drawing/2014/main" id="{00000000-0008-0000-2700-000016D40000}"/>
            </a:ext>
          </a:extLst>
        </xdr:cNvPr>
        <xdr:cNvSpPr txBox="1">
          <a:spLocks noChangeArrowheads="1"/>
        </xdr:cNvSpPr>
      </xdr:nvSpPr>
      <xdr:spPr bwMode="auto">
        <a:xfrm>
          <a:off x="2562225" y="2400300"/>
          <a:ext cx="123825" cy="142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3</xdr:col>
      <xdr:colOff>358140</xdr:colOff>
      <xdr:row>14</xdr:row>
      <xdr:rowOff>76200</xdr:rowOff>
    </xdr:from>
    <xdr:to>
      <xdr:col>4</xdr:col>
      <xdr:colOff>182880</xdr:colOff>
      <xdr:row>14</xdr:row>
      <xdr:rowOff>76200</xdr:rowOff>
    </xdr:to>
    <xdr:sp macro="" textlink="">
      <xdr:nvSpPr>
        <xdr:cNvPr id="724490" name="Line 23">
          <a:extLst>
            <a:ext uri="{FF2B5EF4-FFF2-40B4-BE49-F238E27FC236}">
              <a16:creationId xmlns:a16="http://schemas.microsoft.com/office/drawing/2014/main" id="{00000000-0008-0000-2700-00000A0E0B00}"/>
            </a:ext>
          </a:extLst>
        </xdr:cNvPr>
        <xdr:cNvSpPr>
          <a:spLocks noChangeShapeType="1"/>
        </xdr:cNvSpPr>
      </xdr:nvSpPr>
      <xdr:spPr bwMode="auto">
        <a:xfrm>
          <a:off x="2781300" y="2438400"/>
          <a:ext cx="44958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13</xdr:row>
      <xdr:rowOff>45720</xdr:rowOff>
    </xdr:from>
    <xdr:to>
      <xdr:col>4</xdr:col>
      <xdr:colOff>45720</xdr:colOff>
      <xdr:row>14</xdr:row>
      <xdr:rowOff>68580</xdr:rowOff>
    </xdr:to>
    <xdr:sp macro="" textlink="">
      <xdr:nvSpPr>
        <xdr:cNvPr id="724491" name="Line 24">
          <a:extLst>
            <a:ext uri="{FF2B5EF4-FFF2-40B4-BE49-F238E27FC236}">
              <a16:creationId xmlns:a16="http://schemas.microsoft.com/office/drawing/2014/main" id="{00000000-0008-0000-2700-00000B0E0B00}"/>
            </a:ext>
          </a:extLst>
        </xdr:cNvPr>
        <xdr:cNvSpPr>
          <a:spLocks noChangeShapeType="1"/>
        </xdr:cNvSpPr>
      </xdr:nvSpPr>
      <xdr:spPr bwMode="auto">
        <a:xfrm>
          <a:off x="3093720" y="224028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15</xdr:row>
      <xdr:rowOff>7620</xdr:rowOff>
    </xdr:from>
    <xdr:to>
      <xdr:col>4</xdr:col>
      <xdr:colOff>45720</xdr:colOff>
      <xdr:row>15</xdr:row>
      <xdr:rowOff>152400</xdr:rowOff>
    </xdr:to>
    <xdr:sp macro="" textlink="">
      <xdr:nvSpPr>
        <xdr:cNvPr id="724492" name="Line 25">
          <a:extLst>
            <a:ext uri="{FF2B5EF4-FFF2-40B4-BE49-F238E27FC236}">
              <a16:creationId xmlns:a16="http://schemas.microsoft.com/office/drawing/2014/main" id="{00000000-0008-0000-2700-00000C0E0B00}"/>
            </a:ext>
          </a:extLst>
        </xdr:cNvPr>
        <xdr:cNvSpPr>
          <a:spLocks noChangeShapeType="1"/>
        </xdr:cNvSpPr>
      </xdr:nvSpPr>
      <xdr:spPr bwMode="auto">
        <a:xfrm flipV="1">
          <a:off x="3093720" y="2537460"/>
          <a:ext cx="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118110</xdr:colOff>
      <xdr:row>13</xdr:row>
      <xdr:rowOff>76200</xdr:rowOff>
    </xdr:from>
    <xdr:to>
      <xdr:col>4</xdr:col>
      <xdr:colOff>277082</xdr:colOff>
      <xdr:row>14</xdr:row>
      <xdr:rowOff>40415</xdr:rowOff>
    </xdr:to>
    <xdr:sp macro="" textlink="">
      <xdr:nvSpPr>
        <xdr:cNvPr id="54298" name="Text Box 26">
          <a:extLst>
            <a:ext uri="{FF2B5EF4-FFF2-40B4-BE49-F238E27FC236}">
              <a16:creationId xmlns:a16="http://schemas.microsoft.com/office/drawing/2014/main" id="{00000000-0008-0000-2700-00001AD40000}"/>
            </a:ext>
          </a:extLst>
        </xdr:cNvPr>
        <xdr:cNvSpPr txBox="1">
          <a:spLocks noChangeArrowheads="1"/>
        </xdr:cNvSpPr>
      </xdr:nvSpPr>
      <xdr:spPr bwMode="auto">
        <a:xfrm>
          <a:off x="3095625" y="2200275"/>
          <a:ext cx="123825" cy="142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</xdr:txBody>
    </xdr:sp>
    <xdr:clientData/>
  </xdr:twoCellAnchor>
  <xdr:twoCellAnchor>
    <xdr:from>
      <xdr:col>1</xdr:col>
      <xdr:colOff>22860</xdr:colOff>
      <xdr:row>10</xdr:row>
      <xdr:rowOff>7620</xdr:rowOff>
    </xdr:from>
    <xdr:to>
      <xdr:col>2</xdr:col>
      <xdr:colOff>403860</xdr:colOff>
      <xdr:row>10</xdr:row>
      <xdr:rowOff>30480</xdr:rowOff>
    </xdr:to>
    <xdr:sp macro="" textlink="">
      <xdr:nvSpPr>
        <xdr:cNvPr id="724494" name="Line 27">
          <a:extLst>
            <a:ext uri="{FF2B5EF4-FFF2-40B4-BE49-F238E27FC236}">
              <a16:creationId xmlns:a16="http://schemas.microsoft.com/office/drawing/2014/main" id="{00000000-0008-0000-2700-00000E0E0B00}"/>
            </a:ext>
          </a:extLst>
        </xdr:cNvPr>
        <xdr:cNvSpPr>
          <a:spLocks noChangeShapeType="1"/>
        </xdr:cNvSpPr>
      </xdr:nvSpPr>
      <xdr:spPr bwMode="auto">
        <a:xfrm>
          <a:off x="647700" y="1699260"/>
          <a:ext cx="1554480" cy="2286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15</xdr:row>
      <xdr:rowOff>0</xdr:rowOff>
    </xdr:from>
    <xdr:to>
      <xdr:col>3</xdr:col>
      <xdr:colOff>198120</xdr:colOff>
      <xdr:row>15</xdr:row>
      <xdr:rowOff>0</xdr:rowOff>
    </xdr:to>
    <xdr:sp macro="" textlink="">
      <xdr:nvSpPr>
        <xdr:cNvPr id="724495" name="Line 28">
          <a:extLst>
            <a:ext uri="{FF2B5EF4-FFF2-40B4-BE49-F238E27FC236}">
              <a16:creationId xmlns:a16="http://schemas.microsoft.com/office/drawing/2014/main" id="{00000000-0008-0000-2700-00000F0E0B00}"/>
            </a:ext>
          </a:extLst>
        </xdr:cNvPr>
        <xdr:cNvSpPr>
          <a:spLocks noChangeShapeType="1"/>
        </xdr:cNvSpPr>
      </xdr:nvSpPr>
      <xdr:spPr bwMode="auto">
        <a:xfrm>
          <a:off x="624840" y="2529840"/>
          <a:ext cx="199644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4</xdr:row>
          <xdr:rowOff>95250</xdr:rowOff>
        </xdr:from>
        <xdr:to>
          <xdr:col>9</xdr:col>
          <xdr:colOff>209550</xdr:colOff>
          <xdr:row>14</xdr:row>
          <xdr:rowOff>133350</xdr:rowOff>
        </xdr:to>
        <xdr:sp macro="" textlink="">
          <xdr:nvSpPr>
            <xdr:cNvPr id="55297" name="Objet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28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0</xdr:rowOff>
    </xdr:from>
    <xdr:to>
      <xdr:col>2</xdr:col>
      <xdr:colOff>0</xdr:colOff>
      <xdr:row>10</xdr:row>
      <xdr:rowOff>0</xdr:rowOff>
    </xdr:to>
    <xdr:sp macro="" textlink="">
      <xdr:nvSpPr>
        <xdr:cNvPr id="725992" name="Line 1">
          <a:extLst>
            <a:ext uri="{FF2B5EF4-FFF2-40B4-BE49-F238E27FC236}">
              <a16:creationId xmlns:a16="http://schemas.microsoft.com/office/drawing/2014/main" id="{00000000-0008-0000-2900-0000E8130B00}"/>
            </a:ext>
          </a:extLst>
        </xdr:cNvPr>
        <xdr:cNvSpPr>
          <a:spLocks noChangeShapeType="1"/>
        </xdr:cNvSpPr>
      </xdr:nvSpPr>
      <xdr:spPr bwMode="auto">
        <a:xfrm>
          <a:off x="1584960" y="1356360"/>
          <a:ext cx="617220" cy="50292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182880</xdr:colOff>
      <xdr:row>4</xdr:row>
      <xdr:rowOff>22860</xdr:rowOff>
    </xdr:from>
    <xdr:to>
      <xdr:col>2</xdr:col>
      <xdr:colOff>198120</xdr:colOff>
      <xdr:row>14</xdr:row>
      <xdr:rowOff>91440</xdr:rowOff>
    </xdr:to>
    <xdr:sp macro="" textlink="">
      <xdr:nvSpPr>
        <xdr:cNvPr id="725993" name="Line 2">
          <a:extLst>
            <a:ext uri="{FF2B5EF4-FFF2-40B4-BE49-F238E27FC236}">
              <a16:creationId xmlns:a16="http://schemas.microsoft.com/office/drawing/2014/main" id="{00000000-0008-0000-2900-0000E9130B00}"/>
            </a:ext>
          </a:extLst>
        </xdr:cNvPr>
        <xdr:cNvSpPr>
          <a:spLocks noChangeShapeType="1"/>
        </xdr:cNvSpPr>
      </xdr:nvSpPr>
      <xdr:spPr bwMode="auto">
        <a:xfrm flipH="1" flipV="1">
          <a:off x="2385060" y="876300"/>
          <a:ext cx="15240" cy="174498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1234440</xdr:colOff>
      <xdr:row>3</xdr:row>
      <xdr:rowOff>160020</xdr:rowOff>
    </xdr:from>
    <xdr:to>
      <xdr:col>1</xdr:col>
      <xdr:colOff>38100</xdr:colOff>
      <xdr:row>7</xdr:row>
      <xdr:rowOff>45720</xdr:rowOff>
    </xdr:to>
    <xdr:sp macro="" textlink="">
      <xdr:nvSpPr>
        <xdr:cNvPr id="725994" name="Line 3">
          <a:extLst>
            <a:ext uri="{FF2B5EF4-FFF2-40B4-BE49-F238E27FC236}">
              <a16:creationId xmlns:a16="http://schemas.microsoft.com/office/drawing/2014/main" id="{00000000-0008-0000-2900-0000EA130B00}"/>
            </a:ext>
          </a:extLst>
        </xdr:cNvPr>
        <xdr:cNvSpPr>
          <a:spLocks noChangeShapeType="1"/>
        </xdr:cNvSpPr>
      </xdr:nvSpPr>
      <xdr:spPr bwMode="auto">
        <a:xfrm flipH="1" flipV="1">
          <a:off x="1234440" y="845820"/>
          <a:ext cx="381000" cy="5562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1234440</xdr:colOff>
      <xdr:row>2</xdr:row>
      <xdr:rowOff>129540</xdr:rowOff>
    </xdr:from>
    <xdr:to>
      <xdr:col>0</xdr:col>
      <xdr:colOff>1234440</xdr:colOff>
      <xdr:row>3</xdr:row>
      <xdr:rowOff>144780</xdr:rowOff>
    </xdr:to>
    <xdr:sp macro="" textlink="">
      <xdr:nvSpPr>
        <xdr:cNvPr id="725995" name="Line 4">
          <a:extLst>
            <a:ext uri="{FF2B5EF4-FFF2-40B4-BE49-F238E27FC236}">
              <a16:creationId xmlns:a16="http://schemas.microsoft.com/office/drawing/2014/main" id="{00000000-0008-0000-2900-0000EB130B00}"/>
            </a:ext>
          </a:extLst>
        </xdr:cNvPr>
        <xdr:cNvSpPr>
          <a:spLocks noChangeShapeType="1"/>
        </xdr:cNvSpPr>
      </xdr:nvSpPr>
      <xdr:spPr bwMode="auto">
        <a:xfrm flipV="1">
          <a:off x="1234440" y="647700"/>
          <a:ext cx="0" cy="182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182880</xdr:colOff>
      <xdr:row>3</xdr:row>
      <xdr:rowOff>0</xdr:rowOff>
    </xdr:from>
    <xdr:to>
      <xdr:col>2</xdr:col>
      <xdr:colOff>182880</xdr:colOff>
      <xdr:row>3</xdr:row>
      <xdr:rowOff>160020</xdr:rowOff>
    </xdr:to>
    <xdr:sp macro="" textlink="">
      <xdr:nvSpPr>
        <xdr:cNvPr id="725996" name="Line 5">
          <a:extLst>
            <a:ext uri="{FF2B5EF4-FFF2-40B4-BE49-F238E27FC236}">
              <a16:creationId xmlns:a16="http://schemas.microsoft.com/office/drawing/2014/main" id="{00000000-0008-0000-2900-0000EC130B00}"/>
            </a:ext>
          </a:extLst>
        </xdr:cNvPr>
        <xdr:cNvSpPr>
          <a:spLocks noChangeShapeType="1"/>
        </xdr:cNvSpPr>
      </xdr:nvSpPr>
      <xdr:spPr bwMode="auto">
        <a:xfrm flipV="1">
          <a:off x="2385060" y="685800"/>
          <a:ext cx="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1226820</xdr:colOff>
      <xdr:row>3</xdr:row>
      <xdr:rowOff>121920</xdr:rowOff>
    </xdr:from>
    <xdr:to>
      <xdr:col>2</xdr:col>
      <xdr:colOff>175260</xdr:colOff>
      <xdr:row>3</xdr:row>
      <xdr:rowOff>121920</xdr:rowOff>
    </xdr:to>
    <xdr:sp macro="" textlink="">
      <xdr:nvSpPr>
        <xdr:cNvPr id="725997" name="Line 6">
          <a:extLst>
            <a:ext uri="{FF2B5EF4-FFF2-40B4-BE49-F238E27FC236}">
              <a16:creationId xmlns:a16="http://schemas.microsoft.com/office/drawing/2014/main" id="{00000000-0008-0000-2900-0000ED130B00}"/>
            </a:ext>
          </a:extLst>
        </xdr:cNvPr>
        <xdr:cNvSpPr>
          <a:spLocks noChangeShapeType="1"/>
        </xdr:cNvSpPr>
      </xdr:nvSpPr>
      <xdr:spPr bwMode="auto">
        <a:xfrm>
          <a:off x="1226820" y="807720"/>
          <a:ext cx="11506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1504950</xdr:colOff>
      <xdr:row>2</xdr:row>
      <xdr:rowOff>57150</xdr:rowOff>
    </xdr:from>
    <xdr:to>
      <xdr:col>1</xdr:col>
      <xdr:colOff>153200</xdr:colOff>
      <xdr:row>3</xdr:row>
      <xdr:rowOff>120965</xdr:rowOff>
    </xdr:to>
    <xdr:sp macro="" textlink="">
      <xdr:nvSpPr>
        <xdr:cNvPr id="56327" name="Text Box 7">
          <a:extLst>
            <a:ext uri="{FF2B5EF4-FFF2-40B4-BE49-F238E27FC236}">
              <a16:creationId xmlns:a16="http://schemas.microsoft.com/office/drawing/2014/main" id="{00000000-0008-0000-2900-000007DC0000}"/>
            </a:ext>
          </a:extLst>
        </xdr:cNvPr>
        <xdr:cNvSpPr txBox="1">
          <a:spLocks noChangeArrowheads="1"/>
        </xdr:cNvSpPr>
      </xdr:nvSpPr>
      <xdr:spPr bwMode="auto">
        <a:xfrm>
          <a:off x="1466850" y="571500"/>
          <a:ext cx="23812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</xdr:col>
      <xdr:colOff>0</xdr:colOff>
      <xdr:row>5</xdr:row>
      <xdr:rowOff>66675</xdr:rowOff>
    </xdr:from>
    <xdr:to>
      <xdr:col>1</xdr:col>
      <xdr:colOff>228465</xdr:colOff>
      <xdr:row>6</xdr:row>
      <xdr:rowOff>74526</xdr:rowOff>
    </xdr:to>
    <xdr:sp macro="" textlink="">
      <xdr:nvSpPr>
        <xdr:cNvPr id="56328" name="Text Box 8">
          <a:extLst>
            <a:ext uri="{FF2B5EF4-FFF2-40B4-BE49-F238E27FC236}">
              <a16:creationId xmlns:a16="http://schemas.microsoft.com/office/drawing/2014/main" id="{00000000-0008-0000-2900-000008DC0000}"/>
            </a:ext>
          </a:extLst>
        </xdr:cNvPr>
        <xdr:cNvSpPr txBox="1">
          <a:spLocks noChangeArrowheads="1"/>
        </xdr:cNvSpPr>
      </xdr:nvSpPr>
      <xdr:spPr bwMode="auto">
        <a:xfrm>
          <a:off x="1533525" y="1066800"/>
          <a:ext cx="2476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0</xdr:colOff>
      <xdr:row>10</xdr:row>
      <xdr:rowOff>106680</xdr:rowOff>
    </xdr:to>
    <xdr:sp macro="" textlink="">
      <xdr:nvSpPr>
        <xdr:cNvPr id="726000" name="Line 9">
          <a:extLst>
            <a:ext uri="{FF2B5EF4-FFF2-40B4-BE49-F238E27FC236}">
              <a16:creationId xmlns:a16="http://schemas.microsoft.com/office/drawing/2014/main" id="{00000000-0008-0000-2900-0000F0130B00}"/>
            </a:ext>
          </a:extLst>
        </xdr:cNvPr>
        <xdr:cNvSpPr>
          <a:spLocks noChangeShapeType="1"/>
        </xdr:cNvSpPr>
      </xdr:nvSpPr>
      <xdr:spPr bwMode="auto">
        <a:xfrm>
          <a:off x="2202180" y="1859280"/>
          <a:ext cx="0" cy="10668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320040</xdr:colOff>
      <xdr:row>13</xdr:row>
      <xdr:rowOff>99060</xdr:rowOff>
    </xdr:from>
    <xdr:to>
      <xdr:col>2</xdr:col>
      <xdr:colOff>175260</xdr:colOff>
      <xdr:row>13</xdr:row>
      <xdr:rowOff>99060</xdr:rowOff>
    </xdr:to>
    <xdr:sp macro="" textlink="">
      <xdr:nvSpPr>
        <xdr:cNvPr id="726001" name="Line 10">
          <a:extLst>
            <a:ext uri="{FF2B5EF4-FFF2-40B4-BE49-F238E27FC236}">
              <a16:creationId xmlns:a16="http://schemas.microsoft.com/office/drawing/2014/main" id="{00000000-0008-0000-2900-0000F1130B00}"/>
            </a:ext>
          </a:extLst>
        </xdr:cNvPr>
        <xdr:cNvSpPr>
          <a:spLocks noChangeShapeType="1"/>
        </xdr:cNvSpPr>
      </xdr:nvSpPr>
      <xdr:spPr bwMode="auto">
        <a:xfrm>
          <a:off x="1897380" y="2461260"/>
          <a:ext cx="4800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346710</xdr:colOff>
      <xdr:row>12</xdr:row>
      <xdr:rowOff>2540</xdr:rowOff>
    </xdr:from>
    <xdr:to>
      <xdr:col>2</xdr:col>
      <xdr:colOff>117809</xdr:colOff>
      <xdr:row>13</xdr:row>
      <xdr:rowOff>1410</xdr:rowOff>
    </xdr:to>
    <xdr:sp macro="" textlink="">
      <xdr:nvSpPr>
        <xdr:cNvPr id="56331" name="Text Box 11">
          <a:extLst>
            <a:ext uri="{FF2B5EF4-FFF2-40B4-BE49-F238E27FC236}">
              <a16:creationId xmlns:a16="http://schemas.microsoft.com/office/drawing/2014/main" id="{00000000-0008-0000-2900-00000BDC0000}"/>
            </a:ext>
          </a:extLst>
        </xdr:cNvPr>
        <xdr:cNvSpPr txBox="1">
          <a:spLocks noChangeArrowheads="1"/>
        </xdr:cNvSpPr>
      </xdr:nvSpPr>
      <xdr:spPr bwMode="auto">
        <a:xfrm>
          <a:off x="1857375" y="2124075"/>
          <a:ext cx="447675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480060</xdr:colOff>
      <xdr:row>9</xdr:row>
      <xdr:rowOff>129540</xdr:rowOff>
    </xdr:from>
    <xdr:to>
      <xdr:col>2</xdr:col>
      <xdr:colOff>601980</xdr:colOff>
      <xdr:row>10</xdr:row>
      <xdr:rowOff>106680</xdr:rowOff>
    </xdr:to>
    <xdr:sp macro="" textlink="">
      <xdr:nvSpPr>
        <xdr:cNvPr id="726003" name="Text Box 12">
          <a:extLst>
            <a:ext uri="{FF2B5EF4-FFF2-40B4-BE49-F238E27FC236}">
              <a16:creationId xmlns:a16="http://schemas.microsoft.com/office/drawing/2014/main" id="{00000000-0008-0000-2900-0000F3130B00}"/>
            </a:ext>
          </a:extLst>
        </xdr:cNvPr>
        <xdr:cNvSpPr txBox="1">
          <a:spLocks noChangeArrowheads="1"/>
        </xdr:cNvSpPr>
      </xdr:nvSpPr>
      <xdr:spPr bwMode="auto">
        <a:xfrm>
          <a:off x="2682240" y="1821180"/>
          <a:ext cx="121920" cy="14478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518160</xdr:colOff>
      <xdr:row>7</xdr:row>
      <xdr:rowOff>7620</xdr:rowOff>
    </xdr:from>
    <xdr:to>
      <xdr:col>1</xdr:col>
      <xdr:colOff>22860</xdr:colOff>
      <xdr:row>7</xdr:row>
      <xdr:rowOff>7620</xdr:rowOff>
    </xdr:to>
    <xdr:sp macro="" textlink="">
      <xdr:nvSpPr>
        <xdr:cNvPr id="726004" name="Line 13">
          <a:extLst>
            <a:ext uri="{FF2B5EF4-FFF2-40B4-BE49-F238E27FC236}">
              <a16:creationId xmlns:a16="http://schemas.microsoft.com/office/drawing/2014/main" id="{00000000-0008-0000-2900-0000F4130B00}"/>
            </a:ext>
          </a:extLst>
        </xdr:cNvPr>
        <xdr:cNvSpPr>
          <a:spLocks noChangeShapeType="1"/>
        </xdr:cNvSpPr>
      </xdr:nvSpPr>
      <xdr:spPr bwMode="auto">
        <a:xfrm>
          <a:off x="518160" y="1363980"/>
          <a:ext cx="108204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571500</xdr:colOff>
      <xdr:row>12</xdr:row>
      <xdr:rowOff>0</xdr:rowOff>
    </xdr:from>
    <xdr:to>
      <xdr:col>1</xdr:col>
      <xdr:colOff>106680</xdr:colOff>
      <xdr:row>12</xdr:row>
      <xdr:rowOff>0</xdr:rowOff>
    </xdr:to>
    <xdr:sp macro="" textlink="">
      <xdr:nvSpPr>
        <xdr:cNvPr id="726005" name="Line 14">
          <a:extLst>
            <a:ext uri="{FF2B5EF4-FFF2-40B4-BE49-F238E27FC236}">
              <a16:creationId xmlns:a16="http://schemas.microsoft.com/office/drawing/2014/main" id="{00000000-0008-0000-2900-0000F5130B00}"/>
            </a:ext>
          </a:extLst>
        </xdr:cNvPr>
        <xdr:cNvSpPr>
          <a:spLocks noChangeShapeType="1"/>
        </xdr:cNvSpPr>
      </xdr:nvSpPr>
      <xdr:spPr bwMode="auto">
        <a:xfrm>
          <a:off x="571500" y="2194560"/>
          <a:ext cx="111252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91440</xdr:colOff>
      <xdr:row>10</xdr:row>
      <xdr:rowOff>99060</xdr:rowOff>
    </xdr:from>
    <xdr:to>
      <xdr:col>2</xdr:col>
      <xdr:colOff>7620</xdr:colOff>
      <xdr:row>12</xdr:row>
      <xdr:rowOff>7620</xdr:rowOff>
    </xdr:to>
    <xdr:sp macro="" textlink="">
      <xdr:nvSpPr>
        <xdr:cNvPr id="726006" name="Line 15">
          <a:extLst>
            <a:ext uri="{FF2B5EF4-FFF2-40B4-BE49-F238E27FC236}">
              <a16:creationId xmlns:a16="http://schemas.microsoft.com/office/drawing/2014/main" id="{00000000-0008-0000-2900-0000F6130B00}"/>
            </a:ext>
          </a:extLst>
        </xdr:cNvPr>
        <xdr:cNvSpPr>
          <a:spLocks noChangeShapeType="1"/>
        </xdr:cNvSpPr>
      </xdr:nvSpPr>
      <xdr:spPr bwMode="auto">
        <a:xfrm flipH="1">
          <a:off x="1668780" y="1958340"/>
          <a:ext cx="541020" cy="24384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80010</xdr:colOff>
      <xdr:row>12</xdr:row>
      <xdr:rowOff>9525</xdr:rowOff>
    </xdr:from>
    <xdr:to>
      <xdr:col>1</xdr:col>
      <xdr:colOff>353776</xdr:colOff>
      <xdr:row>13</xdr:row>
      <xdr:rowOff>2015</xdr:rowOff>
    </xdr:to>
    <xdr:sp macro="" textlink="">
      <xdr:nvSpPr>
        <xdr:cNvPr id="56336" name="Text Box 16">
          <a:extLst>
            <a:ext uri="{FF2B5EF4-FFF2-40B4-BE49-F238E27FC236}">
              <a16:creationId xmlns:a16="http://schemas.microsoft.com/office/drawing/2014/main" id="{00000000-0008-0000-2900-000010DC0000}"/>
            </a:ext>
          </a:extLst>
        </xdr:cNvPr>
        <xdr:cNvSpPr txBox="1">
          <a:spLocks noChangeArrowheads="1"/>
        </xdr:cNvSpPr>
      </xdr:nvSpPr>
      <xdr:spPr bwMode="auto">
        <a:xfrm>
          <a:off x="1628775" y="2143125"/>
          <a:ext cx="22860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0</xdr:col>
      <xdr:colOff>899160</xdr:colOff>
      <xdr:row>10</xdr:row>
      <xdr:rowOff>7620</xdr:rowOff>
    </xdr:from>
    <xdr:to>
      <xdr:col>1</xdr:col>
      <xdr:colOff>312420</xdr:colOff>
      <xdr:row>10</xdr:row>
      <xdr:rowOff>7620</xdr:rowOff>
    </xdr:to>
    <xdr:sp macro="" textlink="">
      <xdr:nvSpPr>
        <xdr:cNvPr id="726008" name="Line 17">
          <a:extLst>
            <a:ext uri="{FF2B5EF4-FFF2-40B4-BE49-F238E27FC236}">
              <a16:creationId xmlns:a16="http://schemas.microsoft.com/office/drawing/2014/main" id="{00000000-0008-0000-2900-0000F8130B00}"/>
            </a:ext>
          </a:extLst>
        </xdr:cNvPr>
        <xdr:cNvSpPr>
          <a:spLocks noChangeShapeType="1"/>
        </xdr:cNvSpPr>
      </xdr:nvSpPr>
      <xdr:spPr bwMode="auto">
        <a:xfrm flipH="1" flipV="1">
          <a:off x="899160" y="1866900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914400</xdr:colOff>
      <xdr:row>10</xdr:row>
      <xdr:rowOff>121920</xdr:rowOff>
    </xdr:from>
    <xdr:to>
      <xdr:col>1</xdr:col>
      <xdr:colOff>320040</xdr:colOff>
      <xdr:row>10</xdr:row>
      <xdr:rowOff>121920</xdr:rowOff>
    </xdr:to>
    <xdr:sp macro="" textlink="">
      <xdr:nvSpPr>
        <xdr:cNvPr id="726009" name="Line 18">
          <a:extLst>
            <a:ext uri="{FF2B5EF4-FFF2-40B4-BE49-F238E27FC236}">
              <a16:creationId xmlns:a16="http://schemas.microsoft.com/office/drawing/2014/main" id="{00000000-0008-0000-2900-0000F9130B00}"/>
            </a:ext>
          </a:extLst>
        </xdr:cNvPr>
        <xdr:cNvSpPr>
          <a:spLocks noChangeShapeType="1"/>
        </xdr:cNvSpPr>
      </xdr:nvSpPr>
      <xdr:spPr bwMode="auto">
        <a:xfrm flipH="1">
          <a:off x="914400" y="198120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1362075</xdr:colOff>
      <xdr:row>8</xdr:row>
      <xdr:rowOff>57150</xdr:rowOff>
    </xdr:from>
    <xdr:to>
      <xdr:col>1</xdr:col>
      <xdr:colOff>8984</xdr:colOff>
      <xdr:row>9</xdr:row>
      <xdr:rowOff>74599</xdr:rowOff>
    </xdr:to>
    <xdr:sp macro="" textlink="">
      <xdr:nvSpPr>
        <xdr:cNvPr id="56339" name="Text Box 19">
          <a:extLst>
            <a:ext uri="{FF2B5EF4-FFF2-40B4-BE49-F238E27FC236}">
              <a16:creationId xmlns:a16="http://schemas.microsoft.com/office/drawing/2014/main" id="{00000000-0008-0000-2900-000013DC0000}"/>
            </a:ext>
          </a:extLst>
        </xdr:cNvPr>
        <xdr:cNvSpPr txBox="1">
          <a:spLocks noChangeArrowheads="1"/>
        </xdr:cNvSpPr>
      </xdr:nvSpPr>
      <xdr:spPr bwMode="auto">
        <a:xfrm>
          <a:off x="1323975" y="1543050"/>
          <a:ext cx="20955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E1</a:t>
          </a:r>
        </a:p>
      </xdr:txBody>
    </xdr:sp>
    <xdr:clientData/>
  </xdr:twoCellAnchor>
  <xdr:twoCellAnchor>
    <xdr:from>
      <xdr:col>0</xdr:col>
      <xdr:colOff>1344930</xdr:colOff>
      <xdr:row>10</xdr:row>
      <xdr:rowOff>80010</xdr:rowOff>
    </xdr:from>
    <xdr:to>
      <xdr:col>1</xdr:col>
      <xdr:colOff>23493</xdr:colOff>
      <xdr:row>11</xdr:row>
      <xdr:rowOff>133332</xdr:rowOff>
    </xdr:to>
    <xdr:sp macro="" textlink="">
      <xdr:nvSpPr>
        <xdr:cNvPr id="56340" name="Text Box 20">
          <a:extLst>
            <a:ext uri="{FF2B5EF4-FFF2-40B4-BE49-F238E27FC236}">
              <a16:creationId xmlns:a16="http://schemas.microsoft.com/office/drawing/2014/main" id="{00000000-0008-0000-2900-000014DC0000}"/>
            </a:ext>
          </a:extLst>
        </xdr:cNvPr>
        <xdr:cNvSpPr txBox="1">
          <a:spLocks noChangeArrowheads="1"/>
        </xdr:cNvSpPr>
      </xdr:nvSpPr>
      <xdr:spPr bwMode="auto">
        <a:xfrm>
          <a:off x="1314450" y="1933575"/>
          <a:ext cx="2190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E2</a:t>
          </a:r>
        </a:p>
      </xdr:txBody>
    </xdr:sp>
    <xdr:clientData/>
  </xdr:twoCellAnchor>
  <xdr:twoCellAnchor>
    <xdr:from>
      <xdr:col>0</xdr:col>
      <xdr:colOff>1341120</xdr:colOff>
      <xdr:row>7</xdr:row>
      <xdr:rowOff>38100</xdr:rowOff>
    </xdr:from>
    <xdr:to>
      <xdr:col>0</xdr:col>
      <xdr:colOff>1341120</xdr:colOff>
      <xdr:row>9</xdr:row>
      <xdr:rowOff>137160</xdr:rowOff>
    </xdr:to>
    <xdr:sp macro="" textlink="">
      <xdr:nvSpPr>
        <xdr:cNvPr id="726012" name="Line 21">
          <a:extLst>
            <a:ext uri="{FF2B5EF4-FFF2-40B4-BE49-F238E27FC236}">
              <a16:creationId xmlns:a16="http://schemas.microsoft.com/office/drawing/2014/main" id="{00000000-0008-0000-2900-0000FC130B00}"/>
            </a:ext>
          </a:extLst>
        </xdr:cNvPr>
        <xdr:cNvSpPr>
          <a:spLocks noChangeShapeType="1"/>
        </xdr:cNvSpPr>
      </xdr:nvSpPr>
      <xdr:spPr bwMode="auto">
        <a:xfrm>
          <a:off x="1341120" y="1394460"/>
          <a:ext cx="0" cy="4343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1341120</xdr:colOff>
      <xdr:row>10</xdr:row>
      <xdr:rowOff>137160</xdr:rowOff>
    </xdr:from>
    <xdr:to>
      <xdr:col>0</xdr:col>
      <xdr:colOff>1341120</xdr:colOff>
      <xdr:row>11</xdr:row>
      <xdr:rowOff>137160</xdr:rowOff>
    </xdr:to>
    <xdr:sp macro="" textlink="">
      <xdr:nvSpPr>
        <xdr:cNvPr id="726013" name="Line 22">
          <a:extLst>
            <a:ext uri="{FF2B5EF4-FFF2-40B4-BE49-F238E27FC236}">
              <a16:creationId xmlns:a16="http://schemas.microsoft.com/office/drawing/2014/main" id="{00000000-0008-0000-2900-0000FD130B00}"/>
            </a:ext>
          </a:extLst>
        </xdr:cNvPr>
        <xdr:cNvSpPr>
          <a:spLocks noChangeShapeType="1"/>
        </xdr:cNvSpPr>
      </xdr:nvSpPr>
      <xdr:spPr bwMode="auto">
        <a:xfrm>
          <a:off x="1341120" y="199644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167640</xdr:colOff>
      <xdr:row>7</xdr:row>
      <xdr:rowOff>0</xdr:rowOff>
    </xdr:from>
    <xdr:to>
      <xdr:col>10</xdr:col>
      <xdr:colOff>419100</xdr:colOff>
      <xdr:row>9</xdr:row>
      <xdr:rowOff>99060</xdr:rowOff>
    </xdr:to>
    <xdr:sp macro="" textlink="">
      <xdr:nvSpPr>
        <xdr:cNvPr id="726014" name="Line 23">
          <a:extLst>
            <a:ext uri="{FF2B5EF4-FFF2-40B4-BE49-F238E27FC236}">
              <a16:creationId xmlns:a16="http://schemas.microsoft.com/office/drawing/2014/main" id="{00000000-0008-0000-2900-0000FE130B00}"/>
            </a:ext>
          </a:extLst>
        </xdr:cNvPr>
        <xdr:cNvSpPr>
          <a:spLocks noChangeShapeType="1"/>
        </xdr:cNvSpPr>
      </xdr:nvSpPr>
      <xdr:spPr bwMode="auto">
        <a:xfrm>
          <a:off x="8785860" y="1356360"/>
          <a:ext cx="251460" cy="43434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45720</xdr:colOff>
      <xdr:row>7</xdr:row>
      <xdr:rowOff>7620</xdr:rowOff>
    </xdr:from>
    <xdr:to>
      <xdr:col>10</xdr:col>
      <xdr:colOff>175260</xdr:colOff>
      <xdr:row>7</xdr:row>
      <xdr:rowOff>7620</xdr:rowOff>
    </xdr:to>
    <xdr:sp macro="" textlink="">
      <xdr:nvSpPr>
        <xdr:cNvPr id="726015" name="Line 24">
          <a:extLst>
            <a:ext uri="{FF2B5EF4-FFF2-40B4-BE49-F238E27FC236}">
              <a16:creationId xmlns:a16="http://schemas.microsoft.com/office/drawing/2014/main" id="{00000000-0008-0000-2900-0000FF130B00}"/>
            </a:ext>
          </a:extLst>
        </xdr:cNvPr>
        <xdr:cNvSpPr>
          <a:spLocks noChangeShapeType="1"/>
        </xdr:cNvSpPr>
      </xdr:nvSpPr>
      <xdr:spPr bwMode="auto">
        <a:xfrm>
          <a:off x="7330440" y="1363980"/>
          <a:ext cx="146304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1516380</xdr:colOff>
      <xdr:row>12</xdr:row>
      <xdr:rowOff>0</xdr:rowOff>
    </xdr:from>
    <xdr:to>
      <xdr:col>10</xdr:col>
      <xdr:colOff>182880</xdr:colOff>
      <xdr:row>12</xdr:row>
      <xdr:rowOff>0</xdr:rowOff>
    </xdr:to>
    <xdr:sp macro="" textlink="">
      <xdr:nvSpPr>
        <xdr:cNvPr id="760832" name="Line 25">
          <a:extLst>
            <a:ext uri="{FF2B5EF4-FFF2-40B4-BE49-F238E27FC236}">
              <a16:creationId xmlns:a16="http://schemas.microsoft.com/office/drawing/2014/main" id="{00000000-0008-0000-2900-0000009C0B00}"/>
            </a:ext>
          </a:extLst>
        </xdr:cNvPr>
        <xdr:cNvSpPr>
          <a:spLocks noChangeShapeType="1"/>
        </xdr:cNvSpPr>
      </xdr:nvSpPr>
      <xdr:spPr bwMode="auto">
        <a:xfrm>
          <a:off x="7284720" y="2194560"/>
          <a:ext cx="151638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167640</xdr:colOff>
      <xdr:row>9</xdr:row>
      <xdr:rowOff>91440</xdr:rowOff>
    </xdr:from>
    <xdr:to>
      <xdr:col>10</xdr:col>
      <xdr:colOff>434340</xdr:colOff>
      <xdr:row>12</xdr:row>
      <xdr:rowOff>7620</xdr:rowOff>
    </xdr:to>
    <xdr:sp macro="" textlink="">
      <xdr:nvSpPr>
        <xdr:cNvPr id="760833" name="Line 26">
          <a:extLst>
            <a:ext uri="{FF2B5EF4-FFF2-40B4-BE49-F238E27FC236}">
              <a16:creationId xmlns:a16="http://schemas.microsoft.com/office/drawing/2014/main" id="{00000000-0008-0000-2900-0000019C0B00}"/>
            </a:ext>
          </a:extLst>
        </xdr:cNvPr>
        <xdr:cNvSpPr>
          <a:spLocks noChangeShapeType="1"/>
        </xdr:cNvSpPr>
      </xdr:nvSpPr>
      <xdr:spPr bwMode="auto">
        <a:xfrm flipH="1">
          <a:off x="8785860" y="1783080"/>
          <a:ext cx="266700" cy="4191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624840</xdr:colOff>
      <xdr:row>3</xdr:row>
      <xdr:rowOff>144780</xdr:rowOff>
    </xdr:from>
    <xdr:to>
      <xdr:col>10</xdr:col>
      <xdr:colOff>640080</xdr:colOff>
      <xdr:row>14</xdr:row>
      <xdr:rowOff>0</xdr:rowOff>
    </xdr:to>
    <xdr:sp macro="" textlink="">
      <xdr:nvSpPr>
        <xdr:cNvPr id="760834" name="Line 27">
          <a:extLst>
            <a:ext uri="{FF2B5EF4-FFF2-40B4-BE49-F238E27FC236}">
              <a16:creationId xmlns:a16="http://schemas.microsoft.com/office/drawing/2014/main" id="{00000000-0008-0000-2900-0000029C0B00}"/>
            </a:ext>
          </a:extLst>
        </xdr:cNvPr>
        <xdr:cNvSpPr>
          <a:spLocks noChangeShapeType="1"/>
        </xdr:cNvSpPr>
      </xdr:nvSpPr>
      <xdr:spPr bwMode="auto">
        <a:xfrm>
          <a:off x="9243060" y="830580"/>
          <a:ext cx="15240" cy="169926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441960</xdr:colOff>
      <xdr:row>3</xdr:row>
      <xdr:rowOff>129540</xdr:rowOff>
    </xdr:from>
    <xdr:to>
      <xdr:col>10</xdr:col>
      <xdr:colOff>441960</xdr:colOff>
      <xdr:row>14</xdr:row>
      <xdr:rowOff>0</xdr:rowOff>
    </xdr:to>
    <xdr:sp macro="" textlink="">
      <xdr:nvSpPr>
        <xdr:cNvPr id="760835" name="Line 28">
          <a:extLst>
            <a:ext uri="{FF2B5EF4-FFF2-40B4-BE49-F238E27FC236}">
              <a16:creationId xmlns:a16="http://schemas.microsoft.com/office/drawing/2014/main" id="{00000000-0008-0000-2900-0000039C0B00}"/>
            </a:ext>
          </a:extLst>
        </xdr:cNvPr>
        <xdr:cNvSpPr>
          <a:spLocks noChangeShapeType="1"/>
        </xdr:cNvSpPr>
      </xdr:nvSpPr>
      <xdr:spPr bwMode="auto">
        <a:xfrm flipV="1">
          <a:off x="9060180" y="815340"/>
          <a:ext cx="0" cy="17145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609600</xdr:colOff>
      <xdr:row>3</xdr:row>
      <xdr:rowOff>160020</xdr:rowOff>
    </xdr:from>
    <xdr:to>
      <xdr:col>10</xdr:col>
      <xdr:colOff>175260</xdr:colOff>
      <xdr:row>7</xdr:row>
      <xdr:rowOff>38100</xdr:rowOff>
    </xdr:to>
    <xdr:sp macro="" textlink="">
      <xdr:nvSpPr>
        <xdr:cNvPr id="760836" name="Line 29">
          <a:extLst>
            <a:ext uri="{FF2B5EF4-FFF2-40B4-BE49-F238E27FC236}">
              <a16:creationId xmlns:a16="http://schemas.microsoft.com/office/drawing/2014/main" id="{00000000-0008-0000-2900-0000049C0B00}"/>
            </a:ext>
          </a:extLst>
        </xdr:cNvPr>
        <xdr:cNvSpPr>
          <a:spLocks noChangeShapeType="1"/>
        </xdr:cNvSpPr>
      </xdr:nvSpPr>
      <xdr:spPr bwMode="auto">
        <a:xfrm flipH="1" flipV="1">
          <a:off x="7894320" y="845820"/>
          <a:ext cx="899160" cy="54864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609600</xdr:colOff>
      <xdr:row>2</xdr:row>
      <xdr:rowOff>160020</xdr:rowOff>
    </xdr:from>
    <xdr:to>
      <xdr:col>9</xdr:col>
      <xdr:colOff>609600</xdr:colOff>
      <xdr:row>4</xdr:row>
      <xdr:rowOff>0</xdr:rowOff>
    </xdr:to>
    <xdr:sp macro="" textlink="">
      <xdr:nvSpPr>
        <xdr:cNvPr id="760837" name="Line 30">
          <a:extLst>
            <a:ext uri="{FF2B5EF4-FFF2-40B4-BE49-F238E27FC236}">
              <a16:creationId xmlns:a16="http://schemas.microsoft.com/office/drawing/2014/main" id="{00000000-0008-0000-2900-0000059C0B00}"/>
            </a:ext>
          </a:extLst>
        </xdr:cNvPr>
        <xdr:cNvSpPr>
          <a:spLocks noChangeShapeType="1"/>
        </xdr:cNvSpPr>
      </xdr:nvSpPr>
      <xdr:spPr bwMode="auto">
        <a:xfrm>
          <a:off x="7894320" y="678180"/>
          <a:ext cx="0" cy="1752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624840</xdr:colOff>
      <xdr:row>2</xdr:row>
      <xdr:rowOff>137160</xdr:rowOff>
    </xdr:from>
    <xdr:to>
      <xdr:col>10</xdr:col>
      <xdr:colOff>624840</xdr:colOff>
      <xdr:row>3</xdr:row>
      <xdr:rowOff>137160</xdr:rowOff>
    </xdr:to>
    <xdr:sp macro="" textlink="">
      <xdr:nvSpPr>
        <xdr:cNvPr id="760838" name="Line 31">
          <a:extLst>
            <a:ext uri="{FF2B5EF4-FFF2-40B4-BE49-F238E27FC236}">
              <a16:creationId xmlns:a16="http://schemas.microsoft.com/office/drawing/2014/main" id="{00000000-0008-0000-2900-0000069C0B00}"/>
            </a:ext>
          </a:extLst>
        </xdr:cNvPr>
        <xdr:cNvSpPr>
          <a:spLocks noChangeShapeType="1"/>
        </xdr:cNvSpPr>
      </xdr:nvSpPr>
      <xdr:spPr bwMode="auto">
        <a:xfrm flipH="1">
          <a:off x="9243060" y="65532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617220</xdr:colOff>
      <xdr:row>3</xdr:row>
      <xdr:rowOff>68580</xdr:rowOff>
    </xdr:from>
    <xdr:to>
      <xdr:col>10</xdr:col>
      <xdr:colOff>617220</xdr:colOff>
      <xdr:row>3</xdr:row>
      <xdr:rowOff>68580</xdr:rowOff>
    </xdr:to>
    <xdr:sp macro="" textlink="">
      <xdr:nvSpPr>
        <xdr:cNvPr id="760839" name="Line 32">
          <a:extLst>
            <a:ext uri="{FF2B5EF4-FFF2-40B4-BE49-F238E27FC236}">
              <a16:creationId xmlns:a16="http://schemas.microsoft.com/office/drawing/2014/main" id="{00000000-0008-0000-2900-0000079C0B00}"/>
            </a:ext>
          </a:extLst>
        </xdr:cNvPr>
        <xdr:cNvSpPr>
          <a:spLocks noChangeShapeType="1"/>
        </xdr:cNvSpPr>
      </xdr:nvSpPr>
      <xdr:spPr bwMode="auto">
        <a:xfrm>
          <a:off x="7901940" y="754380"/>
          <a:ext cx="133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158115</xdr:colOff>
      <xdr:row>2</xdr:row>
      <xdr:rowOff>28575</xdr:rowOff>
    </xdr:from>
    <xdr:to>
      <xdr:col>10</xdr:col>
      <xdr:colOff>385758</xdr:colOff>
      <xdr:row>3</xdr:row>
      <xdr:rowOff>74483</xdr:rowOff>
    </xdr:to>
    <xdr:sp macro="" textlink="">
      <xdr:nvSpPr>
        <xdr:cNvPr id="56353" name="Text Box 33">
          <a:extLst>
            <a:ext uri="{FF2B5EF4-FFF2-40B4-BE49-F238E27FC236}">
              <a16:creationId xmlns:a16="http://schemas.microsoft.com/office/drawing/2014/main" id="{00000000-0008-0000-2900-000021DC0000}"/>
            </a:ext>
          </a:extLst>
        </xdr:cNvPr>
        <xdr:cNvSpPr txBox="1">
          <a:spLocks noChangeArrowheads="1"/>
        </xdr:cNvSpPr>
      </xdr:nvSpPr>
      <xdr:spPr bwMode="auto">
        <a:xfrm>
          <a:off x="8562975" y="542925"/>
          <a:ext cx="1905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10</xdr:col>
      <xdr:colOff>80010</xdr:colOff>
      <xdr:row>4</xdr:row>
      <xdr:rowOff>80010</xdr:rowOff>
    </xdr:from>
    <xdr:to>
      <xdr:col>10</xdr:col>
      <xdr:colOff>346261</xdr:colOff>
      <xdr:row>5</xdr:row>
      <xdr:rowOff>131408</xdr:rowOff>
    </xdr:to>
    <xdr:sp macro="" textlink="">
      <xdr:nvSpPr>
        <xdr:cNvPr id="56354" name="Text Box 34">
          <a:extLst>
            <a:ext uri="{FF2B5EF4-FFF2-40B4-BE49-F238E27FC236}">
              <a16:creationId xmlns:a16="http://schemas.microsoft.com/office/drawing/2014/main" id="{00000000-0008-0000-2900-000022DC0000}"/>
            </a:ext>
          </a:extLst>
        </xdr:cNvPr>
        <xdr:cNvSpPr txBox="1">
          <a:spLocks noChangeArrowheads="1"/>
        </xdr:cNvSpPr>
      </xdr:nvSpPr>
      <xdr:spPr bwMode="auto">
        <a:xfrm>
          <a:off x="8477250" y="952500"/>
          <a:ext cx="2476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9</xdr:col>
      <xdr:colOff>541020</xdr:colOff>
      <xdr:row>9</xdr:row>
      <xdr:rowOff>91440</xdr:rowOff>
    </xdr:from>
    <xdr:to>
      <xdr:col>11</xdr:col>
      <xdr:colOff>472440</xdr:colOff>
      <xdr:row>9</xdr:row>
      <xdr:rowOff>91440</xdr:rowOff>
    </xdr:to>
    <xdr:sp macro="" textlink="">
      <xdr:nvSpPr>
        <xdr:cNvPr id="760842" name="Line 35">
          <a:extLst>
            <a:ext uri="{FF2B5EF4-FFF2-40B4-BE49-F238E27FC236}">
              <a16:creationId xmlns:a16="http://schemas.microsoft.com/office/drawing/2014/main" id="{00000000-0008-0000-2900-00000A9C0B00}"/>
            </a:ext>
          </a:extLst>
        </xdr:cNvPr>
        <xdr:cNvSpPr>
          <a:spLocks noChangeShapeType="1"/>
        </xdr:cNvSpPr>
      </xdr:nvSpPr>
      <xdr:spPr bwMode="auto">
        <a:xfrm>
          <a:off x="7825740" y="1783080"/>
          <a:ext cx="208788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624840</xdr:colOff>
      <xdr:row>7</xdr:row>
      <xdr:rowOff>30480</xdr:rowOff>
    </xdr:from>
    <xdr:to>
      <xdr:col>9</xdr:col>
      <xdr:colOff>624840</xdr:colOff>
      <xdr:row>9</xdr:row>
      <xdr:rowOff>91440</xdr:rowOff>
    </xdr:to>
    <xdr:sp macro="" textlink="">
      <xdr:nvSpPr>
        <xdr:cNvPr id="760843" name="Line 36">
          <a:extLst>
            <a:ext uri="{FF2B5EF4-FFF2-40B4-BE49-F238E27FC236}">
              <a16:creationId xmlns:a16="http://schemas.microsoft.com/office/drawing/2014/main" id="{00000000-0008-0000-2900-00000B9C0B00}"/>
            </a:ext>
          </a:extLst>
        </xdr:cNvPr>
        <xdr:cNvSpPr>
          <a:spLocks noChangeShapeType="1"/>
        </xdr:cNvSpPr>
      </xdr:nvSpPr>
      <xdr:spPr bwMode="auto">
        <a:xfrm>
          <a:off x="7909560" y="1386840"/>
          <a:ext cx="0" cy="3962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624840</xdr:colOff>
      <xdr:row>9</xdr:row>
      <xdr:rowOff>99060</xdr:rowOff>
    </xdr:from>
    <xdr:to>
      <xdr:col>9</xdr:col>
      <xdr:colOff>624840</xdr:colOff>
      <xdr:row>11</xdr:row>
      <xdr:rowOff>160020</xdr:rowOff>
    </xdr:to>
    <xdr:sp macro="" textlink="">
      <xdr:nvSpPr>
        <xdr:cNvPr id="760844" name="Line 37">
          <a:extLst>
            <a:ext uri="{FF2B5EF4-FFF2-40B4-BE49-F238E27FC236}">
              <a16:creationId xmlns:a16="http://schemas.microsoft.com/office/drawing/2014/main" id="{00000000-0008-0000-2900-00000C9C0B00}"/>
            </a:ext>
          </a:extLst>
        </xdr:cNvPr>
        <xdr:cNvSpPr>
          <a:spLocks noChangeShapeType="1"/>
        </xdr:cNvSpPr>
      </xdr:nvSpPr>
      <xdr:spPr bwMode="auto">
        <a:xfrm>
          <a:off x="7909560" y="1790700"/>
          <a:ext cx="0" cy="3962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459105</xdr:colOff>
      <xdr:row>12</xdr:row>
      <xdr:rowOff>36195</xdr:rowOff>
    </xdr:from>
    <xdr:to>
      <xdr:col>10</xdr:col>
      <xdr:colOff>626508</xdr:colOff>
      <xdr:row>13</xdr:row>
      <xdr:rowOff>2281</xdr:rowOff>
    </xdr:to>
    <xdr:sp macro="" textlink="">
      <xdr:nvSpPr>
        <xdr:cNvPr id="56358" name="Text Box 38">
          <a:extLst>
            <a:ext uri="{FF2B5EF4-FFF2-40B4-BE49-F238E27FC236}">
              <a16:creationId xmlns:a16="http://schemas.microsoft.com/office/drawing/2014/main" id="{00000000-0008-0000-2900-000026DC0000}"/>
            </a:ext>
          </a:extLst>
        </xdr:cNvPr>
        <xdr:cNvSpPr txBox="1">
          <a:spLocks noChangeArrowheads="1"/>
        </xdr:cNvSpPr>
      </xdr:nvSpPr>
      <xdr:spPr bwMode="auto">
        <a:xfrm>
          <a:off x="8839200" y="2162175"/>
          <a:ext cx="1524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10</xdr:col>
      <xdr:colOff>441960</xdr:colOff>
      <xdr:row>13</xdr:row>
      <xdr:rowOff>99060</xdr:rowOff>
    </xdr:from>
    <xdr:to>
      <xdr:col>10</xdr:col>
      <xdr:colOff>624840</xdr:colOff>
      <xdr:row>13</xdr:row>
      <xdr:rowOff>99060</xdr:rowOff>
    </xdr:to>
    <xdr:sp macro="" textlink="">
      <xdr:nvSpPr>
        <xdr:cNvPr id="760846" name="Line 39">
          <a:extLst>
            <a:ext uri="{FF2B5EF4-FFF2-40B4-BE49-F238E27FC236}">
              <a16:creationId xmlns:a16="http://schemas.microsoft.com/office/drawing/2014/main" id="{00000000-0008-0000-2900-00000E9C0B00}"/>
            </a:ext>
          </a:extLst>
        </xdr:cNvPr>
        <xdr:cNvSpPr>
          <a:spLocks noChangeShapeType="1"/>
        </xdr:cNvSpPr>
      </xdr:nvSpPr>
      <xdr:spPr bwMode="auto">
        <a:xfrm>
          <a:off x="9060180" y="2461260"/>
          <a:ext cx="18288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68580</xdr:colOff>
      <xdr:row>7</xdr:row>
      <xdr:rowOff>22860</xdr:rowOff>
    </xdr:from>
    <xdr:to>
      <xdr:col>9</xdr:col>
      <xdr:colOff>68580</xdr:colOff>
      <xdr:row>12</xdr:row>
      <xdr:rowOff>0</xdr:rowOff>
    </xdr:to>
    <xdr:sp macro="" textlink="">
      <xdr:nvSpPr>
        <xdr:cNvPr id="760847" name="Line 40">
          <a:extLst>
            <a:ext uri="{FF2B5EF4-FFF2-40B4-BE49-F238E27FC236}">
              <a16:creationId xmlns:a16="http://schemas.microsoft.com/office/drawing/2014/main" id="{00000000-0008-0000-2900-00000F9C0B00}"/>
            </a:ext>
          </a:extLst>
        </xdr:cNvPr>
        <xdr:cNvSpPr>
          <a:spLocks noChangeShapeType="1"/>
        </xdr:cNvSpPr>
      </xdr:nvSpPr>
      <xdr:spPr bwMode="auto">
        <a:xfrm>
          <a:off x="7353300" y="1379220"/>
          <a:ext cx="0" cy="8153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1409700</xdr:colOff>
      <xdr:row>9</xdr:row>
      <xdr:rowOff>2540</xdr:rowOff>
    </xdr:from>
    <xdr:to>
      <xdr:col>8</xdr:col>
      <xdr:colOff>1412237</xdr:colOff>
      <xdr:row>9</xdr:row>
      <xdr:rowOff>154073</xdr:rowOff>
    </xdr:to>
    <xdr:sp macro="" textlink="">
      <xdr:nvSpPr>
        <xdr:cNvPr id="56361" name="Text Box 41">
          <a:extLst>
            <a:ext uri="{FF2B5EF4-FFF2-40B4-BE49-F238E27FC236}">
              <a16:creationId xmlns:a16="http://schemas.microsoft.com/office/drawing/2014/main" id="{00000000-0008-0000-2900-000029DC0000}"/>
            </a:ext>
          </a:extLst>
        </xdr:cNvPr>
        <xdr:cNvSpPr txBox="1">
          <a:spLocks noChangeArrowheads="1"/>
        </xdr:cNvSpPr>
      </xdr:nvSpPr>
      <xdr:spPr bwMode="auto">
        <a:xfrm>
          <a:off x="7058025" y="1638300"/>
          <a:ext cx="4762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9</xdr:col>
      <xdr:colOff>262890</xdr:colOff>
      <xdr:row>8</xdr:row>
      <xdr:rowOff>0</xdr:rowOff>
    </xdr:from>
    <xdr:to>
      <xdr:col>9</xdr:col>
      <xdr:colOff>481898</xdr:colOff>
      <xdr:row>9</xdr:row>
      <xdr:rowOff>9525</xdr:rowOff>
    </xdr:to>
    <xdr:sp macro="" textlink="">
      <xdr:nvSpPr>
        <xdr:cNvPr id="56362" name="Text Box 42">
          <a:extLst>
            <a:ext uri="{FF2B5EF4-FFF2-40B4-BE49-F238E27FC236}">
              <a16:creationId xmlns:a16="http://schemas.microsoft.com/office/drawing/2014/main" id="{00000000-0008-0000-2900-00002ADC0000}"/>
            </a:ext>
          </a:extLst>
        </xdr:cNvPr>
        <xdr:cNvSpPr txBox="1">
          <a:spLocks noChangeArrowheads="1"/>
        </xdr:cNvSpPr>
      </xdr:nvSpPr>
      <xdr:spPr bwMode="auto">
        <a:xfrm>
          <a:off x="7400925" y="1485900"/>
          <a:ext cx="22860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E1</a:t>
          </a:r>
        </a:p>
      </xdr:txBody>
    </xdr:sp>
    <xdr:clientData/>
  </xdr:twoCellAnchor>
  <xdr:twoCellAnchor>
    <xdr:from>
      <xdr:col>9</xdr:col>
      <xdr:colOff>262890</xdr:colOff>
      <xdr:row>10</xdr:row>
      <xdr:rowOff>40005</xdr:rowOff>
    </xdr:from>
    <xdr:to>
      <xdr:col>9</xdr:col>
      <xdr:colOff>481898</xdr:colOff>
      <xdr:row>11</xdr:row>
      <xdr:rowOff>57464</xdr:rowOff>
    </xdr:to>
    <xdr:sp macro="" textlink="">
      <xdr:nvSpPr>
        <xdr:cNvPr id="56363" name="Text Box 43">
          <a:extLst>
            <a:ext uri="{FF2B5EF4-FFF2-40B4-BE49-F238E27FC236}">
              <a16:creationId xmlns:a16="http://schemas.microsoft.com/office/drawing/2014/main" id="{00000000-0008-0000-2900-00002BDC0000}"/>
            </a:ext>
          </a:extLst>
        </xdr:cNvPr>
        <xdr:cNvSpPr txBox="1">
          <a:spLocks noChangeArrowheads="1"/>
        </xdr:cNvSpPr>
      </xdr:nvSpPr>
      <xdr:spPr bwMode="auto">
        <a:xfrm>
          <a:off x="7400925" y="1857375"/>
          <a:ext cx="22860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E2</a:t>
          </a:r>
        </a:p>
      </xdr:txBody>
    </xdr:sp>
    <xdr:clientData/>
  </xdr:twoCellAnchor>
  <xdr:twoCellAnchor>
    <xdr:from>
      <xdr:col>9</xdr:col>
      <xdr:colOff>678180</xdr:colOff>
      <xdr:row>11</xdr:row>
      <xdr:rowOff>160020</xdr:rowOff>
    </xdr:from>
    <xdr:to>
      <xdr:col>10</xdr:col>
      <xdr:colOff>175260</xdr:colOff>
      <xdr:row>14</xdr:row>
      <xdr:rowOff>45720</xdr:rowOff>
    </xdr:to>
    <xdr:sp macro="" textlink="">
      <xdr:nvSpPr>
        <xdr:cNvPr id="760851" name="Line 44">
          <a:extLst>
            <a:ext uri="{FF2B5EF4-FFF2-40B4-BE49-F238E27FC236}">
              <a16:creationId xmlns:a16="http://schemas.microsoft.com/office/drawing/2014/main" id="{00000000-0008-0000-2900-0000139C0B00}"/>
            </a:ext>
          </a:extLst>
        </xdr:cNvPr>
        <xdr:cNvSpPr>
          <a:spLocks noChangeShapeType="1"/>
        </xdr:cNvSpPr>
      </xdr:nvSpPr>
      <xdr:spPr bwMode="auto">
        <a:xfrm flipH="1">
          <a:off x="7962900" y="2186940"/>
          <a:ext cx="830580" cy="38862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114300</xdr:colOff>
      <xdr:row>12</xdr:row>
      <xdr:rowOff>120015</xdr:rowOff>
    </xdr:from>
    <xdr:to>
      <xdr:col>10</xdr:col>
      <xdr:colOff>387140</xdr:colOff>
      <xdr:row>13</xdr:row>
      <xdr:rowOff>78962</xdr:rowOff>
    </xdr:to>
    <xdr:sp macro="" textlink="">
      <xdr:nvSpPr>
        <xdr:cNvPr id="56365" name="Text Box 45">
          <a:extLst>
            <a:ext uri="{FF2B5EF4-FFF2-40B4-BE49-F238E27FC236}">
              <a16:creationId xmlns:a16="http://schemas.microsoft.com/office/drawing/2014/main" id="{00000000-0008-0000-2900-00002DDC0000}"/>
            </a:ext>
          </a:extLst>
        </xdr:cNvPr>
        <xdr:cNvSpPr txBox="1">
          <a:spLocks noChangeArrowheads="1"/>
        </xdr:cNvSpPr>
      </xdr:nvSpPr>
      <xdr:spPr bwMode="auto">
        <a:xfrm>
          <a:off x="8505825" y="2238375"/>
          <a:ext cx="2476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0</xdr:colOff>
      <xdr:row>13</xdr:row>
      <xdr:rowOff>38100</xdr:rowOff>
    </xdr:to>
    <xdr:sp macro="" textlink="">
      <xdr:nvSpPr>
        <xdr:cNvPr id="760853" name="Line 46">
          <a:extLst>
            <a:ext uri="{FF2B5EF4-FFF2-40B4-BE49-F238E27FC236}">
              <a16:creationId xmlns:a16="http://schemas.microsoft.com/office/drawing/2014/main" id="{00000000-0008-0000-2900-0000159C0B00}"/>
            </a:ext>
          </a:extLst>
        </xdr:cNvPr>
        <xdr:cNvSpPr>
          <a:spLocks noChangeShapeType="1"/>
        </xdr:cNvSpPr>
      </xdr:nvSpPr>
      <xdr:spPr bwMode="auto">
        <a:xfrm flipV="1">
          <a:off x="2202180" y="1859280"/>
          <a:ext cx="0" cy="54102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967740</xdr:colOff>
      <xdr:row>9</xdr:row>
      <xdr:rowOff>7620</xdr:rowOff>
    </xdr:from>
    <xdr:to>
      <xdr:col>0</xdr:col>
      <xdr:colOff>967740</xdr:colOff>
      <xdr:row>10</xdr:row>
      <xdr:rowOff>7620</xdr:rowOff>
    </xdr:to>
    <xdr:sp macro="" textlink="">
      <xdr:nvSpPr>
        <xdr:cNvPr id="760854" name="Line 47">
          <a:extLst>
            <a:ext uri="{FF2B5EF4-FFF2-40B4-BE49-F238E27FC236}">
              <a16:creationId xmlns:a16="http://schemas.microsoft.com/office/drawing/2014/main" id="{00000000-0008-0000-2900-0000169C0B00}"/>
            </a:ext>
          </a:extLst>
        </xdr:cNvPr>
        <xdr:cNvSpPr>
          <a:spLocks noChangeShapeType="1"/>
        </xdr:cNvSpPr>
      </xdr:nvSpPr>
      <xdr:spPr bwMode="auto">
        <a:xfrm>
          <a:off x="967740" y="169926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967740</xdr:colOff>
      <xdr:row>10</xdr:row>
      <xdr:rowOff>129540</xdr:rowOff>
    </xdr:from>
    <xdr:to>
      <xdr:col>0</xdr:col>
      <xdr:colOff>967740</xdr:colOff>
      <xdr:row>11</xdr:row>
      <xdr:rowOff>106680</xdr:rowOff>
    </xdr:to>
    <xdr:sp macro="" textlink="">
      <xdr:nvSpPr>
        <xdr:cNvPr id="760855" name="Line 48">
          <a:extLst>
            <a:ext uri="{FF2B5EF4-FFF2-40B4-BE49-F238E27FC236}">
              <a16:creationId xmlns:a16="http://schemas.microsoft.com/office/drawing/2014/main" id="{00000000-0008-0000-2900-0000179C0B00}"/>
            </a:ext>
          </a:extLst>
        </xdr:cNvPr>
        <xdr:cNvSpPr>
          <a:spLocks noChangeShapeType="1"/>
        </xdr:cNvSpPr>
      </xdr:nvSpPr>
      <xdr:spPr bwMode="auto">
        <a:xfrm flipV="1">
          <a:off x="967740" y="1988820"/>
          <a:ext cx="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718185</xdr:colOff>
      <xdr:row>9</xdr:row>
      <xdr:rowOff>148590</xdr:rowOff>
    </xdr:from>
    <xdr:to>
      <xdr:col>0</xdr:col>
      <xdr:colOff>916819</xdr:colOff>
      <xdr:row>10</xdr:row>
      <xdr:rowOff>79861</xdr:rowOff>
    </xdr:to>
    <xdr:sp macro="" textlink="">
      <xdr:nvSpPr>
        <xdr:cNvPr id="56369" name="Text Box 49">
          <a:extLst>
            <a:ext uri="{FF2B5EF4-FFF2-40B4-BE49-F238E27FC236}">
              <a16:creationId xmlns:a16="http://schemas.microsoft.com/office/drawing/2014/main" id="{00000000-0008-0000-2900-000031DC0000}"/>
            </a:ext>
          </a:extLst>
        </xdr:cNvPr>
        <xdr:cNvSpPr txBox="1">
          <a:spLocks noChangeArrowheads="1"/>
        </xdr:cNvSpPr>
      </xdr:nvSpPr>
      <xdr:spPr bwMode="auto">
        <a:xfrm>
          <a:off x="695325" y="1790700"/>
          <a:ext cx="200025" cy="142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</xdr:txBody>
    </xdr:sp>
    <xdr:clientData/>
  </xdr:twoCellAnchor>
  <xdr:twoCellAnchor>
    <xdr:from>
      <xdr:col>0</xdr:col>
      <xdr:colOff>662940</xdr:colOff>
      <xdr:row>7</xdr:row>
      <xdr:rowOff>22860</xdr:rowOff>
    </xdr:from>
    <xdr:to>
      <xdr:col>0</xdr:col>
      <xdr:colOff>662940</xdr:colOff>
      <xdr:row>12</xdr:row>
      <xdr:rowOff>0</xdr:rowOff>
    </xdr:to>
    <xdr:sp macro="" textlink="">
      <xdr:nvSpPr>
        <xdr:cNvPr id="760857" name="Line 50">
          <a:extLst>
            <a:ext uri="{FF2B5EF4-FFF2-40B4-BE49-F238E27FC236}">
              <a16:creationId xmlns:a16="http://schemas.microsoft.com/office/drawing/2014/main" id="{00000000-0008-0000-2900-0000199C0B00}"/>
            </a:ext>
          </a:extLst>
        </xdr:cNvPr>
        <xdr:cNvSpPr>
          <a:spLocks noChangeShapeType="1"/>
        </xdr:cNvSpPr>
      </xdr:nvSpPr>
      <xdr:spPr bwMode="auto">
        <a:xfrm>
          <a:off x="662940" y="1379220"/>
          <a:ext cx="0" cy="8153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365760</xdr:colOff>
      <xdr:row>9</xdr:row>
      <xdr:rowOff>2540</xdr:rowOff>
    </xdr:from>
    <xdr:to>
      <xdr:col>0</xdr:col>
      <xdr:colOff>601706</xdr:colOff>
      <xdr:row>9</xdr:row>
      <xdr:rowOff>154073</xdr:rowOff>
    </xdr:to>
    <xdr:sp macro="" textlink="">
      <xdr:nvSpPr>
        <xdr:cNvPr id="56371" name="Text Box 51">
          <a:extLst>
            <a:ext uri="{FF2B5EF4-FFF2-40B4-BE49-F238E27FC236}">
              <a16:creationId xmlns:a16="http://schemas.microsoft.com/office/drawing/2014/main" id="{00000000-0008-0000-2900-000033DC0000}"/>
            </a:ext>
          </a:extLst>
        </xdr:cNvPr>
        <xdr:cNvSpPr txBox="1">
          <a:spLocks noChangeArrowheads="1"/>
        </xdr:cNvSpPr>
      </xdr:nvSpPr>
      <xdr:spPr bwMode="auto">
        <a:xfrm>
          <a:off x="381000" y="1638300"/>
          <a:ext cx="2095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10</xdr:col>
      <xdr:colOff>68580</xdr:colOff>
      <xdr:row>34</xdr:row>
      <xdr:rowOff>30480</xdr:rowOff>
    </xdr:from>
    <xdr:to>
      <xdr:col>10</xdr:col>
      <xdr:colOff>586740</xdr:colOff>
      <xdr:row>34</xdr:row>
      <xdr:rowOff>30480</xdr:rowOff>
    </xdr:to>
    <xdr:sp macro="" textlink="">
      <xdr:nvSpPr>
        <xdr:cNvPr id="760859" name="Line 52">
          <a:extLst>
            <a:ext uri="{FF2B5EF4-FFF2-40B4-BE49-F238E27FC236}">
              <a16:creationId xmlns:a16="http://schemas.microsoft.com/office/drawing/2014/main" id="{00000000-0008-0000-2900-00001B9C0B00}"/>
            </a:ext>
          </a:extLst>
        </xdr:cNvPr>
        <xdr:cNvSpPr>
          <a:spLocks noChangeShapeType="1"/>
        </xdr:cNvSpPr>
      </xdr:nvSpPr>
      <xdr:spPr bwMode="auto">
        <a:xfrm>
          <a:off x="8686800" y="6263640"/>
          <a:ext cx="518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7</xdr:row>
      <xdr:rowOff>7620</xdr:rowOff>
    </xdr:from>
    <xdr:to>
      <xdr:col>2</xdr:col>
      <xdr:colOff>182880</xdr:colOff>
      <xdr:row>12</xdr:row>
      <xdr:rowOff>7620</xdr:rowOff>
    </xdr:to>
    <xdr:sp macro="" textlink="">
      <xdr:nvSpPr>
        <xdr:cNvPr id="760860" name="Rectangle 53">
          <a:extLst>
            <a:ext uri="{FF2B5EF4-FFF2-40B4-BE49-F238E27FC236}">
              <a16:creationId xmlns:a16="http://schemas.microsoft.com/office/drawing/2014/main" id="{00000000-0008-0000-2900-00001C9C0B00}"/>
            </a:ext>
          </a:extLst>
        </xdr:cNvPr>
        <xdr:cNvSpPr>
          <a:spLocks noChangeArrowheads="1"/>
        </xdr:cNvSpPr>
      </xdr:nvSpPr>
      <xdr:spPr bwMode="auto">
        <a:xfrm>
          <a:off x="2202180" y="1363980"/>
          <a:ext cx="182880" cy="838200"/>
        </a:xfrm>
        <a:prstGeom prst="rect">
          <a:avLst/>
        </a:prstGeom>
        <a:solidFill>
          <a:srgbClr val="CCFFFF"/>
        </a:solidFill>
        <a:ln w="2857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457200</xdr:colOff>
      <xdr:row>7</xdr:row>
      <xdr:rowOff>0</xdr:rowOff>
    </xdr:from>
    <xdr:to>
      <xdr:col>10</xdr:col>
      <xdr:colOff>647700</xdr:colOff>
      <xdr:row>12</xdr:row>
      <xdr:rowOff>0</xdr:rowOff>
    </xdr:to>
    <xdr:sp macro="" textlink="">
      <xdr:nvSpPr>
        <xdr:cNvPr id="760861" name="Rectangle 54">
          <a:extLst>
            <a:ext uri="{FF2B5EF4-FFF2-40B4-BE49-F238E27FC236}">
              <a16:creationId xmlns:a16="http://schemas.microsoft.com/office/drawing/2014/main" id="{00000000-0008-0000-2900-00001D9C0B00}"/>
            </a:ext>
          </a:extLst>
        </xdr:cNvPr>
        <xdr:cNvSpPr>
          <a:spLocks noChangeArrowheads="1"/>
        </xdr:cNvSpPr>
      </xdr:nvSpPr>
      <xdr:spPr bwMode="auto">
        <a:xfrm>
          <a:off x="9075420" y="1356360"/>
          <a:ext cx="190500" cy="838200"/>
        </a:xfrm>
        <a:prstGeom prst="rect">
          <a:avLst/>
        </a:prstGeom>
        <a:solidFill>
          <a:srgbClr val="CCFFFF"/>
        </a:solidFill>
        <a:ln w="2857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346710</xdr:colOff>
      <xdr:row>9</xdr:row>
      <xdr:rowOff>9525</xdr:rowOff>
    </xdr:from>
    <xdr:to>
      <xdr:col>2</xdr:col>
      <xdr:colOff>127447</xdr:colOff>
      <xdr:row>10</xdr:row>
      <xdr:rowOff>2335</xdr:rowOff>
    </xdr:to>
    <xdr:sp macro="" textlink="">
      <xdr:nvSpPr>
        <xdr:cNvPr id="56375" name="Text Box 55">
          <a:extLst>
            <a:ext uri="{FF2B5EF4-FFF2-40B4-BE49-F238E27FC236}">
              <a16:creationId xmlns:a16="http://schemas.microsoft.com/office/drawing/2014/main" id="{00000000-0008-0000-2900-000037DC0000}"/>
            </a:ext>
          </a:extLst>
        </xdr:cNvPr>
        <xdr:cNvSpPr txBox="1">
          <a:spLocks noChangeArrowheads="1"/>
        </xdr:cNvSpPr>
      </xdr:nvSpPr>
      <xdr:spPr bwMode="auto">
        <a:xfrm>
          <a:off x="1857375" y="1657350"/>
          <a:ext cx="504825" cy="1714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F1</a:t>
          </a:r>
        </a:p>
      </xdr:txBody>
    </xdr:sp>
    <xdr:clientData/>
  </xdr:twoCellAnchor>
  <xdr:twoCellAnchor>
    <xdr:from>
      <xdr:col>10</xdr:col>
      <xdr:colOff>459105</xdr:colOff>
      <xdr:row>8</xdr:row>
      <xdr:rowOff>131445</xdr:rowOff>
    </xdr:from>
    <xdr:to>
      <xdr:col>10</xdr:col>
      <xdr:colOff>704831</xdr:colOff>
      <xdr:row>9</xdr:row>
      <xdr:rowOff>147987</xdr:rowOff>
    </xdr:to>
    <xdr:sp macro="" textlink="">
      <xdr:nvSpPr>
        <xdr:cNvPr id="56376" name="Text Box 56">
          <a:extLst>
            <a:ext uri="{FF2B5EF4-FFF2-40B4-BE49-F238E27FC236}">
              <a16:creationId xmlns:a16="http://schemas.microsoft.com/office/drawing/2014/main" id="{00000000-0008-0000-2900-000038DC0000}"/>
            </a:ext>
          </a:extLst>
        </xdr:cNvPr>
        <xdr:cNvSpPr txBox="1">
          <a:spLocks noChangeArrowheads="1"/>
        </xdr:cNvSpPr>
      </xdr:nvSpPr>
      <xdr:spPr bwMode="auto">
        <a:xfrm>
          <a:off x="8829675" y="1609725"/>
          <a:ext cx="228600" cy="1714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F1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8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746995" name="Line 1">
          <a:extLst>
            <a:ext uri="{FF2B5EF4-FFF2-40B4-BE49-F238E27FC236}">
              <a16:creationId xmlns:a16="http://schemas.microsoft.com/office/drawing/2014/main" id="{00000000-0008-0000-2A00-0000F3650B00}"/>
            </a:ext>
          </a:extLst>
        </xdr:cNvPr>
        <xdr:cNvSpPr>
          <a:spLocks noChangeShapeType="1"/>
        </xdr:cNvSpPr>
      </xdr:nvSpPr>
      <xdr:spPr bwMode="auto">
        <a:xfrm>
          <a:off x="2415540" y="1722120"/>
          <a:ext cx="342900" cy="50292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365760</xdr:colOff>
      <xdr:row>13</xdr:row>
      <xdr:rowOff>0</xdr:rowOff>
    </xdr:from>
    <xdr:to>
      <xdr:col>6</xdr:col>
      <xdr:colOff>342900</xdr:colOff>
      <xdr:row>13</xdr:row>
      <xdr:rowOff>0</xdr:rowOff>
    </xdr:to>
    <xdr:sp macro="" textlink="">
      <xdr:nvSpPr>
        <xdr:cNvPr id="746996" name="Line 2">
          <a:extLst>
            <a:ext uri="{FF2B5EF4-FFF2-40B4-BE49-F238E27FC236}">
              <a16:creationId xmlns:a16="http://schemas.microsoft.com/office/drawing/2014/main" id="{00000000-0008-0000-2A00-0000F4650B00}"/>
            </a:ext>
          </a:extLst>
        </xdr:cNvPr>
        <xdr:cNvSpPr>
          <a:spLocks noChangeShapeType="1"/>
        </xdr:cNvSpPr>
      </xdr:nvSpPr>
      <xdr:spPr bwMode="auto">
        <a:xfrm>
          <a:off x="3124200" y="2560320"/>
          <a:ext cx="153162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502920</xdr:colOff>
      <xdr:row>8</xdr:row>
      <xdr:rowOff>0</xdr:rowOff>
    </xdr:from>
    <xdr:to>
      <xdr:col>7</xdr:col>
      <xdr:colOff>7620</xdr:colOff>
      <xdr:row>8</xdr:row>
      <xdr:rowOff>0</xdr:rowOff>
    </xdr:to>
    <xdr:sp macro="" textlink="">
      <xdr:nvSpPr>
        <xdr:cNvPr id="746997" name="Line 3">
          <a:extLst>
            <a:ext uri="{FF2B5EF4-FFF2-40B4-BE49-F238E27FC236}">
              <a16:creationId xmlns:a16="http://schemas.microsoft.com/office/drawing/2014/main" id="{00000000-0008-0000-2A00-0000F5650B00}"/>
            </a:ext>
          </a:extLst>
        </xdr:cNvPr>
        <xdr:cNvSpPr>
          <a:spLocks noChangeShapeType="1"/>
        </xdr:cNvSpPr>
      </xdr:nvSpPr>
      <xdr:spPr bwMode="auto">
        <a:xfrm flipV="1">
          <a:off x="3200400" y="1722120"/>
          <a:ext cx="241554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182880</xdr:colOff>
      <xdr:row>8</xdr:row>
      <xdr:rowOff>0</xdr:rowOff>
    </xdr:from>
    <xdr:to>
      <xdr:col>3</xdr:col>
      <xdr:colOff>502920</xdr:colOff>
      <xdr:row>11</xdr:row>
      <xdr:rowOff>0</xdr:rowOff>
    </xdr:to>
    <xdr:sp macro="" textlink="">
      <xdr:nvSpPr>
        <xdr:cNvPr id="746998" name="Line 4">
          <a:extLst>
            <a:ext uri="{FF2B5EF4-FFF2-40B4-BE49-F238E27FC236}">
              <a16:creationId xmlns:a16="http://schemas.microsoft.com/office/drawing/2014/main" id="{00000000-0008-0000-2A00-0000F6650B00}"/>
            </a:ext>
          </a:extLst>
        </xdr:cNvPr>
        <xdr:cNvSpPr>
          <a:spLocks noChangeShapeType="1"/>
        </xdr:cNvSpPr>
      </xdr:nvSpPr>
      <xdr:spPr bwMode="auto">
        <a:xfrm flipH="1">
          <a:off x="2941320" y="1722120"/>
          <a:ext cx="259080" cy="50292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5</xdr:row>
      <xdr:rowOff>22860</xdr:rowOff>
    </xdr:from>
    <xdr:to>
      <xdr:col>3</xdr:col>
      <xdr:colOff>7620</xdr:colOff>
      <xdr:row>14</xdr:row>
      <xdr:rowOff>68580</xdr:rowOff>
    </xdr:to>
    <xdr:sp macro="" textlink="">
      <xdr:nvSpPr>
        <xdr:cNvPr id="746999" name="Line 5">
          <a:extLst>
            <a:ext uri="{FF2B5EF4-FFF2-40B4-BE49-F238E27FC236}">
              <a16:creationId xmlns:a16="http://schemas.microsoft.com/office/drawing/2014/main" id="{00000000-0008-0000-2A00-0000F7650B00}"/>
            </a:ext>
          </a:extLst>
        </xdr:cNvPr>
        <xdr:cNvSpPr>
          <a:spLocks noChangeShapeType="1"/>
        </xdr:cNvSpPr>
      </xdr:nvSpPr>
      <xdr:spPr bwMode="auto">
        <a:xfrm flipV="1">
          <a:off x="2766060" y="1242060"/>
          <a:ext cx="0" cy="155448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182880</xdr:colOff>
      <xdr:row>4</xdr:row>
      <xdr:rowOff>160020</xdr:rowOff>
    </xdr:from>
    <xdr:to>
      <xdr:col>3</xdr:col>
      <xdr:colOff>198120</xdr:colOff>
      <xdr:row>14</xdr:row>
      <xdr:rowOff>30480</xdr:rowOff>
    </xdr:to>
    <xdr:sp macro="" textlink="">
      <xdr:nvSpPr>
        <xdr:cNvPr id="747000" name="Line 6">
          <a:extLst>
            <a:ext uri="{FF2B5EF4-FFF2-40B4-BE49-F238E27FC236}">
              <a16:creationId xmlns:a16="http://schemas.microsoft.com/office/drawing/2014/main" id="{00000000-0008-0000-2A00-0000F8650B00}"/>
            </a:ext>
          </a:extLst>
        </xdr:cNvPr>
        <xdr:cNvSpPr>
          <a:spLocks noChangeShapeType="1"/>
        </xdr:cNvSpPr>
      </xdr:nvSpPr>
      <xdr:spPr bwMode="auto">
        <a:xfrm flipH="1" flipV="1">
          <a:off x="2941320" y="1211580"/>
          <a:ext cx="15240" cy="15468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1234440</xdr:colOff>
      <xdr:row>4</xdr:row>
      <xdr:rowOff>160020</xdr:rowOff>
    </xdr:from>
    <xdr:to>
      <xdr:col>2</xdr:col>
      <xdr:colOff>38100</xdr:colOff>
      <xdr:row>8</xdr:row>
      <xdr:rowOff>45720</xdr:rowOff>
    </xdr:to>
    <xdr:sp macro="" textlink="">
      <xdr:nvSpPr>
        <xdr:cNvPr id="747001" name="Line 7">
          <a:extLst>
            <a:ext uri="{FF2B5EF4-FFF2-40B4-BE49-F238E27FC236}">
              <a16:creationId xmlns:a16="http://schemas.microsoft.com/office/drawing/2014/main" id="{00000000-0008-0000-2A00-0000F9650B00}"/>
            </a:ext>
          </a:extLst>
        </xdr:cNvPr>
        <xdr:cNvSpPr>
          <a:spLocks noChangeShapeType="1"/>
        </xdr:cNvSpPr>
      </xdr:nvSpPr>
      <xdr:spPr bwMode="auto">
        <a:xfrm flipH="1" flipV="1">
          <a:off x="1859280" y="1211580"/>
          <a:ext cx="586740" cy="5562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480060</xdr:colOff>
      <xdr:row>5</xdr:row>
      <xdr:rowOff>7620</xdr:rowOff>
    </xdr:from>
    <xdr:to>
      <xdr:col>4</xdr:col>
      <xdr:colOff>121920</xdr:colOff>
      <xdr:row>8</xdr:row>
      <xdr:rowOff>22860</xdr:rowOff>
    </xdr:to>
    <xdr:sp macro="" textlink="">
      <xdr:nvSpPr>
        <xdr:cNvPr id="747002" name="Line 8">
          <a:extLst>
            <a:ext uri="{FF2B5EF4-FFF2-40B4-BE49-F238E27FC236}">
              <a16:creationId xmlns:a16="http://schemas.microsoft.com/office/drawing/2014/main" id="{00000000-0008-0000-2A00-0000FA650B00}"/>
            </a:ext>
          </a:extLst>
        </xdr:cNvPr>
        <xdr:cNvSpPr>
          <a:spLocks noChangeShapeType="1"/>
        </xdr:cNvSpPr>
      </xdr:nvSpPr>
      <xdr:spPr bwMode="auto">
        <a:xfrm flipV="1">
          <a:off x="3200400" y="1226820"/>
          <a:ext cx="121920" cy="5181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1234440</xdr:colOff>
      <xdr:row>3</xdr:row>
      <xdr:rowOff>129540</xdr:rowOff>
    </xdr:from>
    <xdr:to>
      <xdr:col>1</xdr:col>
      <xdr:colOff>1234440</xdr:colOff>
      <xdr:row>4</xdr:row>
      <xdr:rowOff>144780</xdr:rowOff>
    </xdr:to>
    <xdr:sp macro="" textlink="">
      <xdr:nvSpPr>
        <xdr:cNvPr id="747003" name="Line 9">
          <a:extLst>
            <a:ext uri="{FF2B5EF4-FFF2-40B4-BE49-F238E27FC236}">
              <a16:creationId xmlns:a16="http://schemas.microsoft.com/office/drawing/2014/main" id="{00000000-0008-0000-2A00-0000FB650B00}"/>
            </a:ext>
          </a:extLst>
        </xdr:cNvPr>
        <xdr:cNvSpPr>
          <a:spLocks noChangeShapeType="1"/>
        </xdr:cNvSpPr>
      </xdr:nvSpPr>
      <xdr:spPr bwMode="auto">
        <a:xfrm flipV="1">
          <a:off x="1859280" y="1013460"/>
          <a:ext cx="0" cy="182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106680</xdr:colOff>
      <xdr:row>4</xdr:row>
      <xdr:rowOff>0</xdr:rowOff>
    </xdr:from>
    <xdr:to>
      <xdr:col>4</xdr:col>
      <xdr:colOff>106680</xdr:colOff>
      <xdr:row>4</xdr:row>
      <xdr:rowOff>160020</xdr:rowOff>
    </xdr:to>
    <xdr:sp macro="" textlink="">
      <xdr:nvSpPr>
        <xdr:cNvPr id="747004" name="Line 10">
          <a:extLst>
            <a:ext uri="{FF2B5EF4-FFF2-40B4-BE49-F238E27FC236}">
              <a16:creationId xmlns:a16="http://schemas.microsoft.com/office/drawing/2014/main" id="{00000000-0008-0000-2A00-0000FC650B00}"/>
            </a:ext>
          </a:extLst>
        </xdr:cNvPr>
        <xdr:cNvSpPr>
          <a:spLocks noChangeShapeType="1"/>
        </xdr:cNvSpPr>
      </xdr:nvSpPr>
      <xdr:spPr bwMode="auto">
        <a:xfrm flipV="1">
          <a:off x="3307080" y="1051560"/>
          <a:ext cx="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1226820</xdr:colOff>
      <xdr:row>4</xdr:row>
      <xdr:rowOff>121920</xdr:rowOff>
    </xdr:from>
    <xdr:to>
      <xdr:col>4</xdr:col>
      <xdr:colOff>99060</xdr:colOff>
      <xdr:row>4</xdr:row>
      <xdr:rowOff>121920</xdr:rowOff>
    </xdr:to>
    <xdr:sp macro="" textlink="">
      <xdr:nvSpPr>
        <xdr:cNvPr id="747005" name="Line 11">
          <a:extLst>
            <a:ext uri="{FF2B5EF4-FFF2-40B4-BE49-F238E27FC236}">
              <a16:creationId xmlns:a16="http://schemas.microsoft.com/office/drawing/2014/main" id="{00000000-0008-0000-2A00-0000FD650B00}"/>
            </a:ext>
          </a:extLst>
        </xdr:cNvPr>
        <xdr:cNvSpPr>
          <a:spLocks noChangeShapeType="1"/>
        </xdr:cNvSpPr>
      </xdr:nvSpPr>
      <xdr:spPr bwMode="auto">
        <a:xfrm>
          <a:off x="1851660" y="1173480"/>
          <a:ext cx="1447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</xdr:row>
      <xdr:rowOff>76200</xdr:rowOff>
    </xdr:from>
    <xdr:to>
      <xdr:col>3</xdr:col>
      <xdr:colOff>142875</xdr:colOff>
      <xdr:row>4</xdr:row>
      <xdr:rowOff>76200</xdr:rowOff>
    </xdr:to>
    <xdr:sp macro="" textlink="">
      <xdr:nvSpPr>
        <xdr:cNvPr id="57356" name="Text Box 12">
          <a:extLst>
            <a:ext uri="{FF2B5EF4-FFF2-40B4-BE49-F238E27FC236}">
              <a16:creationId xmlns:a16="http://schemas.microsoft.com/office/drawing/2014/main" id="{00000000-0008-0000-2A00-00000CE00000}"/>
            </a:ext>
          </a:extLst>
        </xdr:cNvPr>
        <xdr:cNvSpPr txBox="1">
          <a:spLocks noChangeArrowheads="1"/>
        </xdr:cNvSpPr>
      </xdr:nvSpPr>
      <xdr:spPr bwMode="auto">
        <a:xfrm>
          <a:off x="2686050" y="942975"/>
          <a:ext cx="1428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2</xdr:col>
      <xdr:colOff>0</xdr:colOff>
      <xdr:row>6</xdr:row>
      <xdr:rowOff>66675</xdr:rowOff>
    </xdr:from>
    <xdr:to>
      <xdr:col>2</xdr:col>
      <xdr:colOff>247650</xdr:colOff>
      <xdr:row>7</xdr:row>
      <xdr:rowOff>74526</xdr:rowOff>
    </xdr:to>
    <xdr:sp macro="" textlink="">
      <xdr:nvSpPr>
        <xdr:cNvPr id="57357" name="Text Box 13">
          <a:extLst>
            <a:ext uri="{FF2B5EF4-FFF2-40B4-BE49-F238E27FC236}">
              <a16:creationId xmlns:a16="http://schemas.microsoft.com/office/drawing/2014/main" id="{00000000-0008-0000-2A00-00000DE00000}"/>
            </a:ext>
          </a:extLst>
        </xdr:cNvPr>
        <xdr:cNvSpPr txBox="1">
          <a:spLocks noChangeArrowheads="1"/>
        </xdr:cNvSpPr>
      </xdr:nvSpPr>
      <xdr:spPr bwMode="auto">
        <a:xfrm>
          <a:off x="2343150" y="1419225"/>
          <a:ext cx="2476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3</xdr:col>
      <xdr:colOff>253365</xdr:colOff>
      <xdr:row>6</xdr:row>
      <xdr:rowOff>66675</xdr:rowOff>
    </xdr:from>
    <xdr:to>
      <xdr:col>4</xdr:col>
      <xdr:colOff>1030</xdr:colOff>
      <xdr:row>7</xdr:row>
      <xdr:rowOff>74526</xdr:rowOff>
    </xdr:to>
    <xdr:sp macro="" textlink="">
      <xdr:nvSpPr>
        <xdr:cNvPr id="57358" name="Text Box 14">
          <a:extLst>
            <a:ext uri="{FF2B5EF4-FFF2-40B4-BE49-F238E27FC236}">
              <a16:creationId xmlns:a16="http://schemas.microsoft.com/office/drawing/2014/main" id="{00000000-0008-0000-2A00-00000EE00000}"/>
            </a:ext>
          </a:extLst>
        </xdr:cNvPr>
        <xdr:cNvSpPr txBox="1">
          <a:spLocks noChangeArrowheads="1"/>
        </xdr:cNvSpPr>
      </xdr:nvSpPr>
      <xdr:spPr bwMode="auto">
        <a:xfrm>
          <a:off x="2933700" y="1419225"/>
          <a:ext cx="1809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L2</a:t>
          </a:r>
        </a:p>
      </xdr:txBody>
    </xdr:sp>
    <xdr:clientData/>
  </xdr:twoCellAnchor>
  <xdr:twoCellAnchor>
    <xdr:from>
      <xdr:col>5</xdr:col>
      <xdr:colOff>186690</xdr:colOff>
      <xdr:row>9</xdr:row>
      <xdr:rowOff>133350</xdr:rowOff>
    </xdr:from>
    <xdr:to>
      <xdr:col>5</xdr:col>
      <xdr:colOff>410659</xdr:colOff>
      <xdr:row>10</xdr:row>
      <xdr:rowOff>122913</xdr:rowOff>
    </xdr:to>
    <xdr:sp macro="" textlink="">
      <xdr:nvSpPr>
        <xdr:cNvPr id="57359" name="Text Box 15">
          <a:extLst>
            <a:ext uri="{FF2B5EF4-FFF2-40B4-BE49-F238E27FC236}">
              <a16:creationId xmlns:a16="http://schemas.microsoft.com/office/drawing/2014/main" id="{00000000-0008-0000-2A00-00000FE00000}"/>
            </a:ext>
          </a:extLst>
        </xdr:cNvPr>
        <xdr:cNvSpPr txBox="1">
          <a:spLocks noChangeArrowheads="1"/>
        </xdr:cNvSpPr>
      </xdr:nvSpPr>
      <xdr:spPr bwMode="auto">
        <a:xfrm>
          <a:off x="3733800" y="1971675"/>
          <a:ext cx="2095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5</xdr:col>
      <xdr:colOff>419100</xdr:colOff>
      <xdr:row>8</xdr:row>
      <xdr:rowOff>7620</xdr:rowOff>
    </xdr:from>
    <xdr:to>
      <xdr:col>5</xdr:col>
      <xdr:colOff>419100</xdr:colOff>
      <xdr:row>12</xdr:row>
      <xdr:rowOff>160020</xdr:rowOff>
    </xdr:to>
    <xdr:sp macro="" textlink="">
      <xdr:nvSpPr>
        <xdr:cNvPr id="747010" name="Line 16">
          <a:extLst>
            <a:ext uri="{FF2B5EF4-FFF2-40B4-BE49-F238E27FC236}">
              <a16:creationId xmlns:a16="http://schemas.microsoft.com/office/drawing/2014/main" id="{00000000-0008-0000-2A00-000002660B00}"/>
            </a:ext>
          </a:extLst>
        </xdr:cNvPr>
        <xdr:cNvSpPr>
          <a:spLocks noChangeShapeType="1"/>
        </xdr:cNvSpPr>
      </xdr:nvSpPr>
      <xdr:spPr bwMode="auto">
        <a:xfrm>
          <a:off x="4053840" y="1729740"/>
          <a:ext cx="0" cy="82296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0</xdr:colOff>
      <xdr:row>11</xdr:row>
      <xdr:rowOff>106680</xdr:rowOff>
    </xdr:to>
    <xdr:sp macro="" textlink="">
      <xdr:nvSpPr>
        <xdr:cNvPr id="747011" name="Line 17">
          <a:extLst>
            <a:ext uri="{FF2B5EF4-FFF2-40B4-BE49-F238E27FC236}">
              <a16:creationId xmlns:a16="http://schemas.microsoft.com/office/drawing/2014/main" id="{00000000-0008-0000-2A00-000003660B00}"/>
            </a:ext>
          </a:extLst>
        </xdr:cNvPr>
        <xdr:cNvSpPr>
          <a:spLocks noChangeShapeType="1"/>
        </xdr:cNvSpPr>
      </xdr:nvSpPr>
      <xdr:spPr bwMode="auto">
        <a:xfrm>
          <a:off x="2758440" y="2225040"/>
          <a:ext cx="0" cy="10668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182880</xdr:colOff>
      <xdr:row>11</xdr:row>
      <xdr:rowOff>99060</xdr:rowOff>
    </xdr:from>
    <xdr:to>
      <xdr:col>3</xdr:col>
      <xdr:colOff>381000</xdr:colOff>
      <xdr:row>13</xdr:row>
      <xdr:rowOff>7620</xdr:rowOff>
    </xdr:to>
    <xdr:sp macro="" textlink="">
      <xdr:nvSpPr>
        <xdr:cNvPr id="747012" name="Line 18">
          <a:extLst>
            <a:ext uri="{FF2B5EF4-FFF2-40B4-BE49-F238E27FC236}">
              <a16:creationId xmlns:a16="http://schemas.microsoft.com/office/drawing/2014/main" id="{00000000-0008-0000-2A00-000004660B00}"/>
            </a:ext>
          </a:extLst>
        </xdr:cNvPr>
        <xdr:cNvSpPr>
          <a:spLocks noChangeShapeType="1"/>
        </xdr:cNvSpPr>
      </xdr:nvSpPr>
      <xdr:spPr bwMode="auto">
        <a:xfrm>
          <a:off x="2941320" y="2324100"/>
          <a:ext cx="198120" cy="24384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13</xdr:row>
      <xdr:rowOff>160020</xdr:rowOff>
    </xdr:from>
    <xdr:to>
      <xdr:col>3</xdr:col>
      <xdr:colOff>198120</xdr:colOff>
      <xdr:row>13</xdr:row>
      <xdr:rowOff>160020</xdr:rowOff>
    </xdr:to>
    <xdr:sp macro="" textlink="">
      <xdr:nvSpPr>
        <xdr:cNvPr id="747013" name="Line 19">
          <a:extLst>
            <a:ext uri="{FF2B5EF4-FFF2-40B4-BE49-F238E27FC236}">
              <a16:creationId xmlns:a16="http://schemas.microsoft.com/office/drawing/2014/main" id="{00000000-0008-0000-2A00-000005660B00}"/>
            </a:ext>
          </a:extLst>
        </xdr:cNvPr>
        <xdr:cNvSpPr>
          <a:spLocks noChangeShapeType="1"/>
        </xdr:cNvSpPr>
      </xdr:nvSpPr>
      <xdr:spPr bwMode="auto">
        <a:xfrm>
          <a:off x="2758440" y="2720340"/>
          <a:ext cx="1981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</xdr:colOff>
      <xdr:row>12</xdr:row>
      <xdr:rowOff>108585</xdr:rowOff>
    </xdr:from>
    <xdr:to>
      <xdr:col>3</xdr:col>
      <xdr:colOff>171450</xdr:colOff>
      <xdr:row>13</xdr:row>
      <xdr:rowOff>120869</xdr:rowOff>
    </xdr:to>
    <xdr:sp macro="" textlink="">
      <xdr:nvSpPr>
        <xdr:cNvPr id="57364" name="Text Box 20">
          <a:extLst>
            <a:ext uri="{FF2B5EF4-FFF2-40B4-BE49-F238E27FC236}">
              <a16:creationId xmlns:a16="http://schemas.microsoft.com/office/drawing/2014/main" id="{00000000-0008-0000-2A00-000014E00000}"/>
            </a:ext>
          </a:extLst>
        </xdr:cNvPr>
        <xdr:cNvSpPr txBox="1">
          <a:spLocks noChangeArrowheads="1"/>
        </xdr:cNvSpPr>
      </xdr:nvSpPr>
      <xdr:spPr bwMode="auto">
        <a:xfrm>
          <a:off x="2714625" y="2438400"/>
          <a:ext cx="142875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3</xdr:col>
      <xdr:colOff>7620</xdr:colOff>
      <xdr:row>11</xdr:row>
      <xdr:rowOff>0</xdr:rowOff>
    </xdr:from>
    <xdr:to>
      <xdr:col>3</xdr:col>
      <xdr:colOff>441960</xdr:colOff>
      <xdr:row>11</xdr:row>
      <xdr:rowOff>0</xdr:rowOff>
    </xdr:to>
    <xdr:sp macro="" textlink="">
      <xdr:nvSpPr>
        <xdr:cNvPr id="747015" name="Line 21">
          <a:extLst>
            <a:ext uri="{FF2B5EF4-FFF2-40B4-BE49-F238E27FC236}">
              <a16:creationId xmlns:a16="http://schemas.microsoft.com/office/drawing/2014/main" id="{00000000-0008-0000-2A00-000007660B00}"/>
            </a:ext>
          </a:extLst>
        </xdr:cNvPr>
        <xdr:cNvSpPr>
          <a:spLocks noChangeShapeType="1"/>
        </xdr:cNvSpPr>
      </xdr:nvSpPr>
      <xdr:spPr bwMode="auto">
        <a:xfrm>
          <a:off x="2766060" y="2225040"/>
          <a:ext cx="43434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411480</xdr:colOff>
      <xdr:row>9</xdr:row>
      <xdr:rowOff>129540</xdr:rowOff>
    </xdr:from>
    <xdr:to>
      <xdr:col>3</xdr:col>
      <xdr:colOff>411480</xdr:colOff>
      <xdr:row>10</xdr:row>
      <xdr:rowOff>144780</xdr:rowOff>
    </xdr:to>
    <xdr:sp macro="" textlink="">
      <xdr:nvSpPr>
        <xdr:cNvPr id="747016" name="Line 22">
          <a:extLst>
            <a:ext uri="{FF2B5EF4-FFF2-40B4-BE49-F238E27FC236}">
              <a16:creationId xmlns:a16="http://schemas.microsoft.com/office/drawing/2014/main" id="{00000000-0008-0000-2A00-000008660B00}"/>
            </a:ext>
          </a:extLst>
        </xdr:cNvPr>
        <xdr:cNvSpPr>
          <a:spLocks noChangeShapeType="1"/>
        </xdr:cNvSpPr>
      </xdr:nvSpPr>
      <xdr:spPr bwMode="auto">
        <a:xfrm>
          <a:off x="3169920" y="2019300"/>
          <a:ext cx="0" cy="182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411480</xdr:colOff>
      <xdr:row>11</xdr:row>
      <xdr:rowOff>99060</xdr:rowOff>
    </xdr:from>
    <xdr:to>
      <xdr:col>3</xdr:col>
      <xdr:colOff>411480</xdr:colOff>
      <xdr:row>12</xdr:row>
      <xdr:rowOff>76200</xdr:rowOff>
    </xdr:to>
    <xdr:sp macro="" textlink="">
      <xdr:nvSpPr>
        <xdr:cNvPr id="747017" name="Line 23">
          <a:extLst>
            <a:ext uri="{FF2B5EF4-FFF2-40B4-BE49-F238E27FC236}">
              <a16:creationId xmlns:a16="http://schemas.microsoft.com/office/drawing/2014/main" id="{00000000-0008-0000-2A00-000009660B00}"/>
            </a:ext>
          </a:extLst>
        </xdr:cNvPr>
        <xdr:cNvSpPr>
          <a:spLocks noChangeShapeType="1"/>
        </xdr:cNvSpPr>
      </xdr:nvSpPr>
      <xdr:spPr bwMode="auto">
        <a:xfrm flipV="1">
          <a:off x="3169920" y="2324100"/>
          <a:ext cx="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635</xdr:colOff>
      <xdr:row>10</xdr:row>
      <xdr:rowOff>120015</xdr:rowOff>
    </xdr:from>
    <xdr:to>
      <xdr:col>4</xdr:col>
      <xdr:colOff>3175</xdr:colOff>
      <xdr:row>11</xdr:row>
      <xdr:rowOff>95131</xdr:rowOff>
    </xdr:to>
    <xdr:sp macro="" textlink="">
      <xdr:nvSpPr>
        <xdr:cNvPr id="57368" name="Text Box 24">
          <a:extLst>
            <a:ext uri="{FF2B5EF4-FFF2-40B4-BE49-F238E27FC236}">
              <a16:creationId xmlns:a16="http://schemas.microsoft.com/office/drawing/2014/main" id="{00000000-0008-0000-2A00-000018E00000}"/>
            </a:ext>
          </a:extLst>
        </xdr:cNvPr>
        <xdr:cNvSpPr txBox="1">
          <a:spLocks noChangeArrowheads="1"/>
        </xdr:cNvSpPr>
      </xdr:nvSpPr>
      <xdr:spPr bwMode="auto">
        <a:xfrm>
          <a:off x="3114675" y="2124075"/>
          <a:ext cx="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</xdr:txBody>
    </xdr:sp>
    <xdr:clientData/>
  </xdr:twoCellAnchor>
  <xdr:twoCellAnchor>
    <xdr:from>
      <xdr:col>1</xdr:col>
      <xdr:colOff>716280</xdr:colOff>
      <xdr:row>8</xdr:row>
      <xdr:rowOff>7620</xdr:rowOff>
    </xdr:from>
    <xdr:to>
      <xdr:col>2</xdr:col>
      <xdr:colOff>22860</xdr:colOff>
      <xdr:row>8</xdr:row>
      <xdr:rowOff>7620</xdr:rowOff>
    </xdr:to>
    <xdr:sp macro="" textlink="">
      <xdr:nvSpPr>
        <xdr:cNvPr id="747019" name="Line 25">
          <a:extLst>
            <a:ext uri="{FF2B5EF4-FFF2-40B4-BE49-F238E27FC236}">
              <a16:creationId xmlns:a16="http://schemas.microsoft.com/office/drawing/2014/main" id="{00000000-0008-0000-2A00-00000B660B00}"/>
            </a:ext>
          </a:extLst>
        </xdr:cNvPr>
        <xdr:cNvSpPr>
          <a:spLocks noChangeShapeType="1"/>
        </xdr:cNvSpPr>
      </xdr:nvSpPr>
      <xdr:spPr bwMode="auto">
        <a:xfrm>
          <a:off x="1341120" y="1729740"/>
          <a:ext cx="108966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815340</xdr:colOff>
      <xdr:row>13</xdr:row>
      <xdr:rowOff>0</xdr:rowOff>
    </xdr:from>
    <xdr:to>
      <xdr:col>2</xdr:col>
      <xdr:colOff>106680</xdr:colOff>
      <xdr:row>13</xdr:row>
      <xdr:rowOff>0</xdr:rowOff>
    </xdr:to>
    <xdr:sp macro="" textlink="">
      <xdr:nvSpPr>
        <xdr:cNvPr id="747020" name="Line 26">
          <a:extLst>
            <a:ext uri="{FF2B5EF4-FFF2-40B4-BE49-F238E27FC236}">
              <a16:creationId xmlns:a16="http://schemas.microsoft.com/office/drawing/2014/main" id="{00000000-0008-0000-2A00-00000C660B00}"/>
            </a:ext>
          </a:extLst>
        </xdr:cNvPr>
        <xdr:cNvSpPr>
          <a:spLocks noChangeShapeType="1"/>
        </xdr:cNvSpPr>
      </xdr:nvSpPr>
      <xdr:spPr bwMode="auto">
        <a:xfrm>
          <a:off x="1440180" y="2560320"/>
          <a:ext cx="107442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91440</xdr:colOff>
      <xdr:row>11</xdr:row>
      <xdr:rowOff>99060</xdr:rowOff>
    </xdr:from>
    <xdr:to>
      <xdr:col>3</xdr:col>
      <xdr:colOff>7620</xdr:colOff>
      <xdr:row>13</xdr:row>
      <xdr:rowOff>7620</xdr:rowOff>
    </xdr:to>
    <xdr:sp macro="" textlink="">
      <xdr:nvSpPr>
        <xdr:cNvPr id="747021" name="Line 27">
          <a:extLst>
            <a:ext uri="{FF2B5EF4-FFF2-40B4-BE49-F238E27FC236}">
              <a16:creationId xmlns:a16="http://schemas.microsoft.com/office/drawing/2014/main" id="{00000000-0008-0000-2A00-00000D660B00}"/>
            </a:ext>
          </a:extLst>
        </xdr:cNvPr>
        <xdr:cNvSpPr>
          <a:spLocks noChangeShapeType="1"/>
        </xdr:cNvSpPr>
      </xdr:nvSpPr>
      <xdr:spPr bwMode="auto">
        <a:xfrm flipH="1">
          <a:off x="2499360" y="2324100"/>
          <a:ext cx="266700" cy="24384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198120</xdr:colOff>
      <xdr:row>11</xdr:row>
      <xdr:rowOff>0</xdr:rowOff>
    </xdr:from>
    <xdr:to>
      <xdr:col>3</xdr:col>
      <xdr:colOff>198120</xdr:colOff>
      <xdr:row>11</xdr:row>
      <xdr:rowOff>106680</xdr:rowOff>
    </xdr:to>
    <xdr:sp macro="" textlink="">
      <xdr:nvSpPr>
        <xdr:cNvPr id="747022" name="Line 28">
          <a:extLst>
            <a:ext uri="{FF2B5EF4-FFF2-40B4-BE49-F238E27FC236}">
              <a16:creationId xmlns:a16="http://schemas.microsoft.com/office/drawing/2014/main" id="{00000000-0008-0000-2A00-00000E660B00}"/>
            </a:ext>
          </a:extLst>
        </xdr:cNvPr>
        <xdr:cNvSpPr>
          <a:spLocks noChangeShapeType="1"/>
        </xdr:cNvSpPr>
      </xdr:nvSpPr>
      <xdr:spPr bwMode="auto">
        <a:xfrm>
          <a:off x="2956560" y="2225040"/>
          <a:ext cx="0" cy="10668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320040</xdr:colOff>
      <xdr:row>11</xdr:row>
      <xdr:rowOff>106680</xdr:rowOff>
    </xdr:from>
    <xdr:to>
      <xdr:col>3</xdr:col>
      <xdr:colOff>487680</xdr:colOff>
      <xdr:row>11</xdr:row>
      <xdr:rowOff>106680</xdr:rowOff>
    </xdr:to>
    <xdr:sp macro="" textlink="">
      <xdr:nvSpPr>
        <xdr:cNvPr id="747023" name="Line 29">
          <a:extLst>
            <a:ext uri="{FF2B5EF4-FFF2-40B4-BE49-F238E27FC236}">
              <a16:creationId xmlns:a16="http://schemas.microsoft.com/office/drawing/2014/main" id="{00000000-0008-0000-2A00-00000F660B00}"/>
            </a:ext>
          </a:extLst>
        </xdr:cNvPr>
        <xdr:cNvSpPr>
          <a:spLocks noChangeShapeType="1"/>
        </xdr:cNvSpPr>
      </xdr:nvSpPr>
      <xdr:spPr bwMode="auto">
        <a:xfrm>
          <a:off x="2727960" y="2331720"/>
          <a:ext cx="47244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</xdr:colOff>
      <xdr:row>13</xdr:row>
      <xdr:rowOff>9525</xdr:rowOff>
    </xdr:from>
    <xdr:to>
      <xdr:col>2</xdr:col>
      <xdr:colOff>314325</xdr:colOff>
      <xdr:row>14</xdr:row>
      <xdr:rowOff>2015</xdr:rowOff>
    </xdr:to>
    <xdr:sp macro="" textlink="">
      <xdr:nvSpPr>
        <xdr:cNvPr id="57374" name="Text Box 30">
          <a:extLst>
            <a:ext uri="{FF2B5EF4-FFF2-40B4-BE49-F238E27FC236}">
              <a16:creationId xmlns:a16="http://schemas.microsoft.com/office/drawing/2014/main" id="{00000000-0008-0000-2A00-00001EE00000}"/>
            </a:ext>
          </a:extLst>
        </xdr:cNvPr>
        <xdr:cNvSpPr txBox="1">
          <a:spLocks noChangeArrowheads="1"/>
        </xdr:cNvSpPr>
      </xdr:nvSpPr>
      <xdr:spPr bwMode="auto">
        <a:xfrm>
          <a:off x="2438400" y="2495550"/>
          <a:ext cx="2190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3</xdr:col>
      <xdr:colOff>209550</xdr:colOff>
      <xdr:row>13</xdr:row>
      <xdr:rowOff>13335</xdr:rowOff>
    </xdr:from>
    <xdr:to>
      <xdr:col>3</xdr:col>
      <xdr:colOff>442971</xdr:colOff>
      <xdr:row>14</xdr:row>
      <xdr:rowOff>96607</xdr:rowOff>
    </xdr:to>
    <xdr:sp macro="" textlink="">
      <xdr:nvSpPr>
        <xdr:cNvPr id="57375" name="Text Box 31">
          <a:extLst>
            <a:ext uri="{FF2B5EF4-FFF2-40B4-BE49-F238E27FC236}">
              <a16:creationId xmlns:a16="http://schemas.microsoft.com/office/drawing/2014/main" id="{00000000-0008-0000-2A00-00001FE00000}"/>
            </a:ext>
          </a:extLst>
        </xdr:cNvPr>
        <xdr:cNvSpPr txBox="1">
          <a:spLocks noChangeArrowheads="1"/>
        </xdr:cNvSpPr>
      </xdr:nvSpPr>
      <xdr:spPr bwMode="auto">
        <a:xfrm>
          <a:off x="2895600" y="2505075"/>
          <a:ext cx="219075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l2</a:t>
          </a:r>
        </a:p>
      </xdr:txBody>
    </xdr:sp>
    <xdr:clientData/>
  </xdr:twoCellAnchor>
  <xdr:twoCellAnchor>
    <xdr:from>
      <xdr:col>1</xdr:col>
      <xdr:colOff>1310640</xdr:colOff>
      <xdr:row>11</xdr:row>
      <xdr:rowOff>7620</xdr:rowOff>
    </xdr:from>
    <xdr:to>
      <xdr:col>2</xdr:col>
      <xdr:colOff>312420</xdr:colOff>
      <xdr:row>11</xdr:row>
      <xdr:rowOff>7620</xdr:rowOff>
    </xdr:to>
    <xdr:sp macro="" textlink="">
      <xdr:nvSpPr>
        <xdr:cNvPr id="747026" name="Line 32">
          <a:extLst>
            <a:ext uri="{FF2B5EF4-FFF2-40B4-BE49-F238E27FC236}">
              <a16:creationId xmlns:a16="http://schemas.microsoft.com/office/drawing/2014/main" id="{00000000-0008-0000-2A00-000012660B00}"/>
            </a:ext>
          </a:extLst>
        </xdr:cNvPr>
        <xdr:cNvSpPr>
          <a:spLocks noChangeShapeType="1"/>
        </xdr:cNvSpPr>
      </xdr:nvSpPr>
      <xdr:spPr bwMode="auto">
        <a:xfrm flipH="1">
          <a:off x="1935480" y="2232660"/>
          <a:ext cx="784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1310640</xdr:colOff>
      <xdr:row>11</xdr:row>
      <xdr:rowOff>121920</xdr:rowOff>
    </xdr:from>
    <xdr:to>
      <xdr:col>2</xdr:col>
      <xdr:colOff>320040</xdr:colOff>
      <xdr:row>11</xdr:row>
      <xdr:rowOff>121920</xdr:rowOff>
    </xdr:to>
    <xdr:sp macro="" textlink="">
      <xdr:nvSpPr>
        <xdr:cNvPr id="747027" name="Line 33">
          <a:extLst>
            <a:ext uri="{FF2B5EF4-FFF2-40B4-BE49-F238E27FC236}">
              <a16:creationId xmlns:a16="http://schemas.microsoft.com/office/drawing/2014/main" id="{00000000-0008-0000-2A00-000013660B00}"/>
            </a:ext>
          </a:extLst>
        </xdr:cNvPr>
        <xdr:cNvSpPr>
          <a:spLocks noChangeShapeType="1"/>
        </xdr:cNvSpPr>
      </xdr:nvSpPr>
      <xdr:spPr bwMode="auto">
        <a:xfrm flipH="1">
          <a:off x="1935480" y="2346960"/>
          <a:ext cx="7924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1369695</xdr:colOff>
      <xdr:row>9</xdr:row>
      <xdr:rowOff>57150</xdr:rowOff>
    </xdr:from>
    <xdr:to>
      <xdr:col>2</xdr:col>
      <xdr:colOff>64545</xdr:colOff>
      <xdr:row>10</xdr:row>
      <xdr:rowOff>80544</xdr:rowOff>
    </xdr:to>
    <xdr:sp macro="" textlink="">
      <xdr:nvSpPr>
        <xdr:cNvPr id="57378" name="Text Box 34">
          <a:extLst>
            <a:ext uri="{FF2B5EF4-FFF2-40B4-BE49-F238E27FC236}">
              <a16:creationId xmlns:a16="http://schemas.microsoft.com/office/drawing/2014/main" id="{00000000-0008-0000-2A00-000022E00000}"/>
            </a:ext>
          </a:extLst>
        </xdr:cNvPr>
        <xdr:cNvSpPr txBox="1">
          <a:spLocks noChangeArrowheads="1"/>
        </xdr:cNvSpPr>
      </xdr:nvSpPr>
      <xdr:spPr bwMode="auto">
        <a:xfrm>
          <a:off x="1933575" y="1895475"/>
          <a:ext cx="47625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E1</a:t>
          </a:r>
        </a:p>
      </xdr:txBody>
    </xdr:sp>
    <xdr:clientData/>
  </xdr:twoCellAnchor>
  <xdr:twoCellAnchor>
    <xdr:from>
      <xdr:col>1</xdr:col>
      <xdr:colOff>1352550</xdr:colOff>
      <xdr:row>11</xdr:row>
      <xdr:rowOff>123825</xdr:rowOff>
    </xdr:from>
    <xdr:to>
      <xdr:col>2</xdr:col>
      <xdr:colOff>64861</xdr:colOff>
      <xdr:row>12</xdr:row>
      <xdr:rowOff>133350</xdr:rowOff>
    </xdr:to>
    <xdr:sp macro="" textlink="">
      <xdr:nvSpPr>
        <xdr:cNvPr id="57379" name="Text Box 35">
          <a:extLst>
            <a:ext uri="{FF2B5EF4-FFF2-40B4-BE49-F238E27FC236}">
              <a16:creationId xmlns:a16="http://schemas.microsoft.com/office/drawing/2014/main" id="{00000000-0008-0000-2A00-000023E00000}"/>
            </a:ext>
          </a:extLst>
        </xdr:cNvPr>
        <xdr:cNvSpPr txBox="1">
          <a:spLocks noChangeArrowheads="1"/>
        </xdr:cNvSpPr>
      </xdr:nvSpPr>
      <xdr:spPr bwMode="auto">
        <a:xfrm>
          <a:off x="1924050" y="2286000"/>
          <a:ext cx="485775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E2</a:t>
          </a:r>
        </a:p>
      </xdr:txBody>
    </xdr:sp>
    <xdr:clientData/>
  </xdr:twoCellAnchor>
  <xdr:twoCellAnchor>
    <xdr:from>
      <xdr:col>1</xdr:col>
      <xdr:colOff>1341120</xdr:colOff>
      <xdr:row>8</xdr:row>
      <xdr:rowOff>38100</xdr:rowOff>
    </xdr:from>
    <xdr:to>
      <xdr:col>1</xdr:col>
      <xdr:colOff>1341120</xdr:colOff>
      <xdr:row>10</xdr:row>
      <xdr:rowOff>137160</xdr:rowOff>
    </xdr:to>
    <xdr:sp macro="" textlink="">
      <xdr:nvSpPr>
        <xdr:cNvPr id="747030" name="Line 36">
          <a:extLst>
            <a:ext uri="{FF2B5EF4-FFF2-40B4-BE49-F238E27FC236}">
              <a16:creationId xmlns:a16="http://schemas.microsoft.com/office/drawing/2014/main" id="{00000000-0008-0000-2A00-000016660B00}"/>
            </a:ext>
          </a:extLst>
        </xdr:cNvPr>
        <xdr:cNvSpPr>
          <a:spLocks noChangeShapeType="1"/>
        </xdr:cNvSpPr>
      </xdr:nvSpPr>
      <xdr:spPr bwMode="auto">
        <a:xfrm>
          <a:off x="1965960" y="1760220"/>
          <a:ext cx="0" cy="4343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1341120</xdr:colOff>
      <xdr:row>11</xdr:row>
      <xdr:rowOff>137160</xdr:rowOff>
    </xdr:from>
    <xdr:to>
      <xdr:col>1</xdr:col>
      <xdr:colOff>1341120</xdr:colOff>
      <xdr:row>12</xdr:row>
      <xdr:rowOff>137160</xdr:rowOff>
    </xdr:to>
    <xdr:sp macro="" textlink="">
      <xdr:nvSpPr>
        <xdr:cNvPr id="747031" name="Line 37">
          <a:extLst>
            <a:ext uri="{FF2B5EF4-FFF2-40B4-BE49-F238E27FC236}">
              <a16:creationId xmlns:a16="http://schemas.microsoft.com/office/drawing/2014/main" id="{00000000-0008-0000-2A00-000017660B00}"/>
            </a:ext>
          </a:extLst>
        </xdr:cNvPr>
        <xdr:cNvSpPr>
          <a:spLocks noChangeShapeType="1"/>
        </xdr:cNvSpPr>
      </xdr:nvSpPr>
      <xdr:spPr bwMode="auto">
        <a:xfrm>
          <a:off x="1965960" y="236220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8</xdr:row>
      <xdr:rowOff>7620</xdr:rowOff>
    </xdr:from>
    <xdr:to>
      <xdr:col>3</xdr:col>
      <xdr:colOff>175260</xdr:colOff>
      <xdr:row>13</xdr:row>
      <xdr:rowOff>0</xdr:rowOff>
    </xdr:to>
    <xdr:sp macro="" textlink="">
      <xdr:nvSpPr>
        <xdr:cNvPr id="747032" name="Rectangle 38">
          <a:extLst>
            <a:ext uri="{FF2B5EF4-FFF2-40B4-BE49-F238E27FC236}">
              <a16:creationId xmlns:a16="http://schemas.microsoft.com/office/drawing/2014/main" id="{00000000-0008-0000-2A00-000018660B00}"/>
            </a:ext>
          </a:extLst>
        </xdr:cNvPr>
        <xdr:cNvSpPr>
          <a:spLocks noChangeArrowheads="1"/>
        </xdr:cNvSpPr>
      </xdr:nvSpPr>
      <xdr:spPr bwMode="auto">
        <a:xfrm>
          <a:off x="2766060" y="1729740"/>
          <a:ext cx="167640" cy="830580"/>
        </a:xfrm>
        <a:prstGeom prst="rect">
          <a:avLst/>
        </a:prstGeom>
        <a:solidFill>
          <a:srgbClr val="CC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9</xdr:row>
      <xdr:rowOff>66675</xdr:rowOff>
    </xdr:from>
    <xdr:to>
      <xdr:col>3</xdr:col>
      <xdr:colOff>180975</xdr:colOff>
      <xdr:row>10</xdr:row>
      <xdr:rowOff>118895</xdr:rowOff>
    </xdr:to>
    <xdr:sp macro="" textlink="">
      <xdr:nvSpPr>
        <xdr:cNvPr id="57383" name="Text Box 39">
          <a:extLst>
            <a:ext uri="{FF2B5EF4-FFF2-40B4-BE49-F238E27FC236}">
              <a16:creationId xmlns:a16="http://schemas.microsoft.com/office/drawing/2014/main" id="{00000000-0008-0000-2A00-000027E00000}"/>
            </a:ext>
          </a:extLst>
        </xdr:cNvPr>
        <xdr:cNvSpPr txBox="1">
          <a:spLocks noChangeArrowheads="1"/>
        </xdr:cNvSpPr>
      </xdr:nvSpPr>
      <xdr:spPr bwMode="auto">
        <a:xfrm>
          <a:off x="2686050" y="1905000"/>
          <a:ext cx="180975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11</xdr:col>
      <xdr:colOff>167640</xdr:colOff>
      <xdr:row>8</xdr:row>
      <xdr:rowOff>0</xdr:rowOff>
    </xdr:from>
    <xdr:to>
      <xdr:col>11</xdr:col>
      <xdr:colOff>419100</xdr:colOff>
      <xdr:row>10</xdr:row>
      <xdr:rowOff>99060</xdr:rowOff>
    </xdr:to>
    <xdr:sp macro="" textlink="">
      <xdr:nvSpPr>
        <xdr:cNvPr id="747034" name="Line 40">
          <a:extLst>
            <a:ext uri="{FF2B5EF4-FFF2-40B4-BE49-F238E27FC236}">
              <a16:creationId xmlns:a16="http://schemas.microsoft.com/office/drawing/2014/main" id="{00000000-0008-0000-2A00-00001A660B00}"/>
            </a:ext>
          </a:extLst>
        </xdr:cNvPr>
        <xdr:cNvSpPr>
          <a:spLocks noChangeShapeType="1"/>
        </xdr:cNvSpPr>
      </xdr:nvSpPr>
      <xdr:spPr bwMode="auto">
        <a:xfrm>
          <a:off x="8999220" y="1722120"/>
          <a:ext cx="251460" cy="43434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45720</xdr:colOff>
      <xdr:row>8</xdr:row>
      <xdr:rowOff>7620</xdr:rowOff>
    </xdr:from>
    <xdr:to>
      <xdr:col>11</xdr:col>
      <xdr:colOff>175260</xdr:colOff>
      <xdr:row>8</xdr:row>
      <xdr:rowOff>7620</xdr:rowOff>
    </xdr:to>
    <xdr:sp macro="" textlink="">
      <xdr:nvSpPr>
        <xdr:cNvPr id="747035" name="Line 41">
          <a:extLst>
            <a:ext uri="{FF2B5EF4-FFF2-40B4-BE49-F238E27FC236}">
              <a16:creationId xmlns:a16="http://schemas.microsoft.com/office/drawing/2014/main" id="{00000000-0008-0000-2A00-00001B660B00}"/>
            </a:ext>
          </a:extLst>
        </xdr:cNvPr>
        <xdr:cNvSpPr>
          <a:spLocks noChangeShapeType="1"/>
        </xdr:cNvSpPr>
      </xdr:nvSpPr>
      <xdr:spPr bwMode="auto">
        <a:xfrm>
          <a:off x="8526780" y="1729740"/>
          <a:ext cx="48006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144780</xdr:colOff>
      <xdr:row>13</xdr:row>
      <xdr:rowOff>0</xdr:rowOff>
    </xdr:from>
    <xdr:to>
      <xdr:col>11</xdr:col>
      <xdr:colOff>182880</xdr:colOff>
      <xdr:row>13</xdr:row>
      <xdr:rowOff>0</xdr:rowOff>
    </xdr:to>
    <xdr:sp macro="" textlink="">
      <xdr:nvSpPr>
        <xdr:cNvPr id="747036" name="Line 42">
          <a:extLst>
            <a:ext uri="{FF2B5EF4-FFF2-40B4-BE49-F238E27FC236}">
              <a16:creationId xmlns:a16="http://schemas.microsoft.com/office/drawing/2014/main" id="{00000000-0008-0000-2A00-00001C660B00}"/>
            </a:ext>
          </a:extLst>
        </xdr:cNvPr>
        <xdr:cNvSpPr>
          <a:spLocks noChangeShapeType="1"/>
        </xdr:cNvSpPr>
      </xdr:nvSpPr>
      <xdr:spPr bwMode="auto">
        <a:xfrm>
          <a:off x="8625840" y="2560320"/>
          <a:ext cx="38862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167640</xdr:colOff>
      <xdr:row>10</xdr:row>
      <xdr:rowOff>91440</xdr:rowOff>
    </xdr:from>
    <xdr:to>
      <xdr:col>11</xdr:col>
      <xdr:colOff>434340</xdr:colOff>
      <xdr:row>13</xdr:row>
      <xdr:rowOff>7620</xdr:rowOff>
    </xdr:to>
    <xdr:sp macro="" textlink="">
      <xdr:nvSpPr>
        <xdr:cNvPr id="747037" name="Line 43">
          <a:extLst>
            <a:ext uri="{FF2B5EF4-FFF2-40B4-BE49-F238E27FC236}">
              <a16:creationId xmlns:a16="http://schemas.microsoft.com/office/drawing/2014/main" id="{00000000-0008-0000-2A00-00001D660B00}"/>
            </a:ext>
          </a:extLst>
        </xdr:cNvPr>
        <xdr:cNvSpPr>
          <a:spLocks noChangeShapeType="1"/>
        </xdr:cNvSpPr>
      </xdr:nvSpPr>
      <xdr:spPr bwMode="auto">
        <a:xfrm flipH="1">
          <a:off x="8999220" y="2148840"/>
          <a:ext cx="266700" cy="4191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640080</xdr:colOff>
      <xdr:row>7</xdr:row>
      <xdr:rowOff>160020</xdr:rowOff>
    </xdr:from>
    <xdr:to>
      <xdr:col>12</xdr:col>
      <xdr:colOff>114300</xdr:colOff>
      <xdr:row>10</xdr:row>
      <xdr:rowOff>99060</xdr:rowOff>
    </xdr:to>
    <xdr:sp macro="" textlink="">
      <xdr:nvSpPr>
        <xdr:cNvPr id="747038" name="Line 44">
          <a:extLst>
            <a:ext uri="{FF2B5EF4-FFF2-40B4-BE49-F238E27FC236}">
              <a16:creationId xmlns:a16="http://schemas.microsoft.com/office/drawing/2014/main" id="{00000000-0008-0000-2A00-00001E660B00}"/>
            </a:ext>
          </a:extLst>
        </xdr:cNvPr>
        <xdr:cNvSpPr>
          <a:spLocks noChangeShapeType="1"/>
        </xdr:cNvSpPr>
      </xdr:nvSpPr>
      <xdr:spPr bwMode="auto">
        <a:xfrm flipH="1">
          <a:off x="9273540" y="1714500"/>
          <a:ext cx="114300" cy="44196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640080</xdr:colOff>
      <xdr:row>10</xdr:row>
      <xdr:rowOff>99060</xdr:rowOff>
    </xdr:from>
    <xdr:to>
      <xdr:col>12</xdr:col>
      <xdr:colOff>137160</xdr:colOff>
      <xdr:row>13</xdr:row>
      <xdr:rowOff>7620</xdr:rowOff>
    </xdr:to>
    <xdr:sp macro="" textlink="">
      <xdr:nvSpPr>
        <xdr:cNvPr id="747039" name="Line 45">
          <a:extLst>
            <a:ext uri="{FF2B5EF4-FFF2-40B4-BE49-F238E27FC236}">
              <a16:creationId xmlns:a16="http://schemas.microsoft.com/office/drawing/2014/main" id="{00000000-0008-0000-2A00-00001F660B00}"/>
            </a:ext>
          </a:extLst>
        </xdr:cNvPr>
        <xdr:cNvSpPr>
          <a:spLocks noChangeShapeType="1"/>
        </xdr:cNvSpPr>
      </xdr:nvSpPr>
      <xdr:spPr bwMode="auto">
        <a:xfrm>
          <a:off x="9273540" y="2156460"/>
          <a:ext cx="137160" cy="41148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106680</xdr:colOff>
      <xdr:row>8</xdr:row>
      <xdr:rowOff>0</xdr:rowOff>
    </xdr:from>
    <xdr:to>
      <xdr:col>13</xdr:col>
      <xdr:colOff>236220</xdr:colOff>
      <xdr:row>8</xdr:row>
      <xdr:rowOff>0</xdr:rowOff>
    </xdr:to>
    <xdr:sp macro="" textlink="">
      <xdr:nvSpPr>
        <xdr:cNvPr id="747040" name="Line 46">
          <a:extLst>
            <a:ext uri="{FF2B5EF4-FFF2-40B4-BE49-F238E27FC236}">
              <a16:creationId xmlns:a16="http://schemas.microsoft.com/office/drawing/2014/main" id="{00000000-0008-0000-2A00-000020660B00}"/>
            </a:ext>
          </a:extLst>
        </xdr:cNvPr>
        <xdr:cNvSpPr>
          <a:spLocks noChangeShapeType="1"/>
        </xdr:cNvSpPr>
      </xdr:nvSpPr>
      <xdr:spPr bwMode="auto">
        <a:xfrm>
          <a:off x="9380220" y="1722120"/>
          <a:ext cx="75438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129540</xdr:colOff>
      <xdr:row>13</xdr:row>
      <xdr:rowOff>0</xdr:rowOff>
    </xdr:from>
    <xdr:to>
      <xdr:col>13</xdr:col>
      <xdr:colOff>251460</xdr:colOff>
      <xdr:row>13</xdr:row>
      <xdr:rowOff>0</xdr:rowOff>
    </xdr:to>
    <xdr:sp macro="" textlink="">
      <xdr:nvSpPr>
        <xdr:cNvPr id="747041" name="Line 47">
          <a:extLst>
            <a:ext uri="{FF2B5EF4-FFF2-40B4-BE49-F238E27FC236}">
              <a16:creationId xmlns:a16="http://schemas.microsoft.com/office/drawing/2014/main" id="{00000000-0008-0000-2A00-000021660B00}"/>
            </a:ext>
          </a:extLst>
        </xdr:cNvPr>
        <xdr:cNvSpPr>
          <a:spLocks noChangeShapeType="1"/>
        </xdr:cNvSpPr>
      </xdr:nvSpPr>
      <xdr:spPr bwMode="auto">
        <a:xfrm>
          <a:off x="9403080" y="2560320"/>
          <a:ext cx="74676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441960</xdr:colOff>
      <xdr:row>4</xdr:row>
      <xdr:rowOff>129540</xdr:rowOff>
    </xdr:from>
    <xdr:to>
      <xdr:col>11</xdr:col>
      <xdr:colOff>441960</xdr:colOff>
      <xdr:row>15</xdr:row>
      <xdr:rowOff>0</xdr:rowOff>
    </xdr:to>
    <xdr:sp macro="" textlink="">
      <xdr:nvSpPr>
        <xdr:cNvPr id="747042" name="Line 48">
          <a:extLst>
            <a:ext uri="{FF2B5EF4-FFF2-40B4-BE49-F238E27FC236}">
              <a16:creationId xmlns:a16="http://schemas.microsoft.com/office/drawing/2014/main" id="{00000000-0008-0000-2A00-000022660B00}"/>
            </a:ext>
          </a:extLst>
        </xdr:cNvPr>
        <xdr:cNvSpPr>
          <a:spLocks noChangeShapeType="1"/>
        </xdr:cNvSpPr>
      </xdr:nvSpPr>
      <xdr:spPr bwMode="auto">
        <a:xfrm flipV="1">
          <a:off x="9273540" y="1181100"/>
          <a:ext cx="0" cy="17145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624840</xdr:colOff>
      <xdr:row>4</xdr:row>
      <xdr:rowOff>121920</xdr:rowOff>
    </xdr:from>
    <xdr:to>
      <xdr:col>11</xdr:col>
      <xdr:colOff>624840</xdr:colOff>
      <xdr:row>15</xdr:row>
      <xdr:rowOff>0</xdr:rowOff>
    </xdr:to>
    <xdr:sp macro="" textlink="">
      <xdr:nvSpPr>
        <xdr:cNvPr id="747043" name="Line 49">
          <a:extLst>
            <a:ext uri="{FF2B5EF4-FFF2-40B4-BE49-F238E27FC236}">
              <a16:creationId xmlns:a16="http://schemas.microsoft.com/office/drawing/2014/main" id="{00000000-0008-0000-2A00-000023660B00}"/>
            </a:ext>
          </a:extLst>
        </xdr:cNvPr>
        <xdr:cNvSpPr>
          <a:spLocks noChangeShapeType="1"/>
        </xdr:cNvSpPr>
      </xdr:nvSpPr>
      <xdr:spPr bwMode="auto">
        <a:xfrm flipV="1">
          <a:off x="9273540" y="1173480"/>
          <a:ext cx="0" cy="172212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4</xdr:row>
      <xdr:rowOff>160020</xdr:rowOff>
    </xdr:from>
    <xdr:to>
      <xdr:col>12</xdr:col>
      <xdr:colOff>411480</xdr:colOff>
      <xdr:row>8</xdr:row>
      <xdr:rowOff>0</xdr:rowOff>
    </xdr:to>
    <xdr:sp macro="" textlink="">
      <xdr:nvSpPr>
        <xdr:cNvPr id="747044" name="Line 50">
          <a:extLst>
            <a:ext uri="{FF2B5EF4-FFF2-40B4-BE49-F238E27FC236}">
              <a16:creationId xmlns:a16="http://schemas.microsoft.com/office/drawing/2014/main" id="{00000000-0008-0000-2A00-000024660B00}"/>
            </a:ext>
          </a:extLst>
        </xdr:cNvPr>
        <xdr:cNvSpPr>
          <a:spLocks noChangeShapeType="1"/>
        </xdr:cNvSpPr>
      </xdr:nvSpPr>
      <xdr:spPr bwMode="auto">
        <a:xfrm flipV="1">
          <a:off x="9387840" y="1211580"/>
          <a:ext cx="297180" cy="51054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601980</xdr:colOff>
      <xdr:row>4</xdr:row>
      <xdr:rowOff>160020</xdr:rowOff>
    </xdr:from>
    <xdr:to>
      <xdr:col>11</xdr:col>
      <xdr:colOff>175260</xdr:colOff>
      <xdr:row>8</xdr:row>
      <xdr:rowOff>38100</xdr:rowOff>
    </xdr:to>
    <xdr:sp macro="" textlink="">
      <xdr:nvSpPr>
        <xdr:cNvPr id="747045" name="Line 51">
          <a:extLst>
            <a:ext uri="{FF2B5EF4-FFF2-40B4-BE49-F238E27FC236}">
              <a16:creationId xmlns:a16="http://schemas.microsoft.com/office/drawing/2014/main" id="{00000000-0008-0000-2A00-000025660B00}"/>
            </a:ext>
          </a:extLst>
        </xdr:cNvPr>
        <xdr:cNvSpPr>
          <a:spLocks noChangeShapeType="1"/>
        </xdr:cNvSpPr>
      </xdr:nvSpPr>
      <xdr:spPr bwMode="auto">
        <a:xfrm flipH="1" flipV="1">
          <a:off x="8831580" y="1211580"/>
          <a:ext cx="175260" cy="54864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601980</xdr:colOff>
      <xdr:row>3</xdr:row>
      <xdr:rowOff>160020</xdr:rowOff>
    </xdr:from>
    <xdr:to>
      <xdr:col>10</xdr:col>
      <xdr:colOff>601980</xdr:colOff>
      <xdr:row>5</xdr:row>
      <xdr:rowOff>0</xdr:rowOff>
    </xdr:to>
    <xdr:sp macro="" textlink="">
      <xdr:nvSpPr>
        <xdr:cNvPr id="747046" name="Line 52">
          <a:extLst>
            <a:ext uri="{FF2B5EF4-FFF2-40B4-BE49-F238E27FC236}">
              <a16:creationId xmlns:a16="http://schemas.microsoft.com/office/drawing/2014/main" id="{00000000-0008-0000-2A00-000026660B00}"/>
            </a:ext>
          </a:extLst>
        </xdr:cNvPr>
        <xdr:cNvSpPr>
          <a:spLocks noChangeShapeType="1"/>
        </xdr:cNvSpPr>
      </xdr:nvSpPr>
      <xdr:spPr bwMode="auto">
        <a:xfrm>
          <a:off x="8831580" y="1043940"/>
          <a:ext cx="0" cy="1752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411480</xdr:colOff>
      <xdr:row>3</xdr:row>
      <xdr:rowOff>160020</xdr:rowOff>
    </xdr:from>
    <xdr:to>
      <xdr:col>12</xdr:col>
      <xdr:colOff>411480</xdr:colOff>
      <xdr:row>4</xdr:row>
      <xdr:rowOff>160020</xdr:rowOff>
    </xdr:to>
    <xdr:sp macro="" textlink="">
      <xdr:nvSpPr>
        <xdr:cNvPr id="747047" name="Line 53">
          <a:extLst>
            <a:ext uri="{FF2B5EF4-FFF2-40B4-BE49-F238E27FC236}">
              <a16:creationId xmlns:a16="http://schemas.microsoft.com/office/drawing/2014/main" id="{00000000-0008-0000-2A00-000027660B00}"/>
            </a:ext>
          </a:extLst>
        </xdr:cNvPr>
        <xdr:cNvSpPr>
          <a:spLocks noChangeShapeType="1"/>
        </xdr:cNvSpPr>
      </xdr:nvSpPr>
      <xdr:spPr bwMode="auto">
        <a:xfrm flipH="1">
          <a:off x="9685020" y="104394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617220</xdr:colOff>
      <xdr:row>4</xdr:row>
      <xdr:rowOff>68580</xdr:rowOff>
    </xdr:from>
    <xdr:to>
      <xdr:col>12</xdr:col>
      <xdr:colOff>403860</xdr:colOff>
      <xdr:row>4</xdr:row>
      <xdr:rowOff>68580</xdr:rowOff>
    </xdr:to>
    <xdr:sp macro="" textlink="">
      <xdr:nvSpPr>
        <xdr:cNvPr id="747048" name="Line 54">
          <a:extLst>
            <a:ext uri="{FF2B5EF4-FFF2-40B4-BE49-F238E27FC236}">
              <a16:creationId xmlns:a16="http://schemas.microsoft.com/office/drawing/2014/main" id="{00000000-0008-0000-2A00-000028660B00}"/>
            </a:ext>
          </a:extLst>
        </xdr:cNvPr>
        <xdr:cNvSpPr>
          <a:spLocks noChangeShapeType="1"/>
        </xdr:cNvSpPr>
      </xdr:nvSpPr>
      <xdr:spPr bwMode="auto">
        <a:xfrm>
          <a:off x="8831580" y="1120140"/>
          <a:ext cx="8458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438150</xdr:colOff>
      <xdr:row>3</xdr:row>
      <xdr:rowOff>9525</xdr:rowOff>
    </xdr:from>
    <xdr:to>
      <xdr:col>11</xdr:col>
      <xdr:colOff>438150</xdr:colOff>
      <xdr:row>4</xdr:row>
      <xdr:rowOff>9525</xdr:rowOff>
    </xdr:to>
    <xdr:sp macro="" textlink="">
      <xdr:nvSpPr>
        <xdr:cNvPr id="57399" name="Text Box 55">
          <a:extLst>
            <a:ext uri="{FF2B5EF4-FFF2-40B4-BE49-F238E27FC236}">
              <a16:creationId xmlns:a16="http://schemas.microsoft.com/office/drawing/2014/main" id="{00000000-0008-0000-2A00-000037E00000}"/>
            </a:ext>
          </a:extLst>
        </xdr:cNvPr>
        <xdr:cNvSpPr txBox="1">
          <a:spLocks noChangeArrowheads="1"/>
        </xdr:cNvSpPr>
      </xdr:nvSpPr>
      <xdr:spPr bwMode="auto">
        <a:xfrm>
          <a:off x="9020175" y="876300"/>
          <a:ext cx="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11</xdr:col>
      <xdr:colOff>85725</xdr:colOff>
      <xdr:row>5</xdr:row>
      <xdr:rowOff>121920</xdr:rowOff>
    </xdr:from>
    <xdr:to>
      <xdr:col>11</xdr:col>
      <xdr:colOff>312355</xdr:colOff>
      <xdr:row>6</xdr:row>
      <xdr:rowOff>119545</xdr:rowOff>
    </xdr:to>
    <xdr:sp macro="" textlink="">
      <xdr:nvSpPr>
        <xdr:cNvPr id="57400" name="Text Box 56">
          <a:extLst>
            <a:ext uri="{FF2B5EF4-FFF2-40B4-BE49-F238E27FC236}">
              <a16:creationId xmlns:a16="http://schemas.microsoft.com/office/drawing/2014/main" id="{00000000-0008-0000-2A00-000038E00000}"/>
            </a:ext>
          </a:extLst>
        </xdr:cNvPr>
        <xdr:cNvSpPr txBox="1">
          <a:spLocks noChangeArrowheads="1"/>
        </xdr:cNvSpPr>
      </xdr:nvSpPr>
      <xdr:spPr bwMode="auto">
        <a:xfrm>
          <a:off x="8677275" y="1304925"/>
          <a:ext cx="2476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11</xdr:col>
      <xdr:colOff>438150</xdr:colOff>
      <xdr:row>5</xdr:row>
      <xdr:rowOff>123825</xdr:rowOff>
    </xdr:from>
    <xdr:to>
      <xdr:col>12</xdr:col>
      <xdr:colOff>118028</xdr:colOff>
      <xdr:row>6</xdr:row>
      <xdr:rowOff>109381</xdr:rowOff>
    </xdr:to>
    <xdr:sp macro="" textlink="">
      <xdr:nvSpPr>
        <xdr:cNvPr id="57401" name="Text Box 57">
          <a:extLst>
            <a:ext uri="{FF2B5EF4-FFF2-40B4-BE49-F238E27FC236}">
              <a16:creationId xmlns:a16="http://schemas.microsoft.com/office/drawing/2014/main" id="{00000000-0008-0000-2A00-000039E00000}"/>
            </a:ext>
          </a:extLst>
        </xdr:cNvPr>
        <xdr:cNvSpPr txBox="1">
          <a:spLocks noChangeArrowheads="1"/>
        </xdr:cNvSpPr>
      </xdr:nvSpPr>
      <xdr:spPr bwMode="auto">
        <a:xfrm>
          <a:off x="9020175" y="1314450"/>
          <a:ext cx="1428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L2</a:t>
          </a:r>
        </a:p>
      </xdr:txBody>
    </xdr:sp>
    <xdr:clientData/>
  </xdr:twoCellAnchor>
  <xdr:twoCellAnchor>
    <xdr:from>
      <xdr:col>10</xdr:col>
      <xdr:colOff>533400</xdr:colOff>
      <xdr:row>10</xdr:row>
      <xdr:rowOff>91440</xdr:rowOff>
    </xdr:from>
    <xdr:to>
      <xdr:col>12</xdr:col>
      <xdr:colOff>472440</xdr:colOff>
      <xdr:row>10</xdr:row>
      <xdr:rowOff>91440</xdr:rowOff>
    </xdr:to>
    <xdr:sp macro="" textlink="">
      <xdr:nvSpPr>
        <xdr:cNvPr id="747052" name="Line 58">
          <a:extLst>
            <a:ext uri="{FF2B5EF4-FFF2-40B4-BE49-F238E27FC236}">
              <a16:creationId xmlns:a16="http://schemas.microsoft.com/office/drawing/2014/main" id="{00000000-0008-0000-2A00-00002C660B00}"/>
            </a:ext>
          </a:extLst>
        </xdr:cNvPr>
        <xdr:cNvSpPr>
          <a:spLocks noChangeShapeType="1"/>
        </xdr:cNvSpPr>
      </xdr:nvSpPr>
      <xdr:spPr bwMode="auto">
        <a:xfrm>
          <a:off x="8831580" y="214884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624840</xdr:colOff>
      <xdr:row>8</xdr:row>
      <xdr:rowOff>30480</xdr:rowOff>
    </xdr:from>
    <xdr:to>
      <xdr:col>10</xdr:col>
      <xdr:colOff>624840</xdr:colOff>
      <xdr:row>10</xdr:row>
      <xdr:rowOff>91440</xdr:rowOff>
    </xdr:to>
    <xdr:sp macro="" textlink="">
      <xdr:nvSpPr>
        <xdr:cNvPr id="747053" name="Line 59">
          <a:extLst>
            <a:ext uri="{FF2B5EF4-FFF2-40B4-BE49-F238E27FC236}">
              <a16:creationId xmlns:a16="http://schemas.microsoft.com/office/drawing/2014/main" id="{00000000-0008-0000-2A00-00002D660B00}"/>
            </a:ext>
          </a:extLst>
        </xdr:cNvPr>
        <xdr:cNvSpPr>
          <a:spLocks noChangeShapeType="1"/>
        </xdr:cNvSpPr>
      </xdr:nvSpPr>
      <xdr:spPr bwMode="auto">
        <a:xfrm>
          <a:off x="8831580" y="1752600"/>
          <a:ext cx="0" cy="3962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624840</xdr:colOff>
      <xdr:row>10</xdr:row>
      <xdr:rowOff>99060</xdr:rowOff>
    </xdr:from>
    <xdr:to>
      <xdr:col>10</xdr:col>
      <xdr:colOff>624840</xdr:colOff>
      <xdr:row>12</xdr:row>
      <xdr:rowOff>160020</xdr:rowOff>
    </xdr:to>
    <xdr:sp macro="" textlink="">
      <xdr:nvSpPr>
        <xdr:cNvPr id="747054" name="Line 60">
          <a:extLst>
            <a:ext uri="{FF2B5EF4-FFF2-40B4-BE49-F238E27FC236}">
              <a16:creationId xmlns:a16="http://schemas.microsoft.com/office/drawing/2014/main" id="{00000000-0008-0000-2A00-00002E660B00}"/>
            </a:ext>
          </a:extLst>
        </xdr:cNvPr>
        <xdr:cNvSpPr>
          <a:spLocks noChangeShapeType="1"/>
        </xdr:cNvSpPr>
      </xdr:nvSpPr>
      <xdr:spPr bwMode="auto">
        <a:xfrm>
          <a:off x="8831580" y="2156460"/>
          <a:ext cx="0" cy="3962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440055</xdr:colOff>
      <xdr:row>13</xdr:row>
      <xdr:rowOff>36195</xdr:rowOff>
    </xdr:from>
    <xdr:to>
      <xdr:col>11</xdr:col>
      <xdr:colOff>440055</xdr:colOff>
      <xdr:row>14</xdr:row>
      <xdr:rowOff>19252</xdr:rowOff>
    </xdr:to>
    <xdr:sp macro="" textlink="">
      <xdr:nvSpPr>
        <xdr:cNvPr id="57405" name="Text Box 61">
          <a:extLst>
            <a:ext uri="{FF2B5EF4-FFF2-40B4-BE49-F238E27FC236}">
              <a16:creationId xmlns:a16="http://schemas.microsoft.com/office/drawing/2014/main" id="{00000000-0008-0000-2A00-00003DE00000}"/>
            </a:ext>
          </a:extLst>
        </xdr:cNvPr>
        <xdr:cNvSpPr txBox="1">
          <a:spLocks noChangeArrowheads="1"/>
        </xdr:cNvSpPr>
      </xdr:nvSpPr>
      <xdr:spPr bwMode="auto">
        <a:xfrm>
          <a:off x="9020175" y="2514600"/>
          <a:ext cx="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11</xdr:col>
      <xdr:colOff>441960</xdr:colOff>
      <xdr:row>14</xdr:row>
      <xdr:rowOff>99060</xdr:rowOff>
    </xdr:from>
    <xdr:to>
      <xdr:col>11</xdr:col>
      <xdr:colOff>441960</xdr:colOff>
      <xdr:row>14</xdr:row>
      <xdr:rowOff>99060</xdr:rowOff>
    </xdr:to>
    <xdr:sp macro="" textlink="">
      <xdr:nvSpPr>
        <xdr:cNvPr id="747056" name="Line 62">
          <a:extLst>
            <a:ext uri="{FF2B5EF4-FFF2-40B4-BE49-F238E27FC236}">
              <a16:creationId xmlns:a16="http://schemas.microsoft.com/office/drawing/2014/main" id="{00000000-0008-0000-2A00-000030660B00}"/>
            </a:ext>
          </a:extLst>
        </xdr:cNvPr>
        <xdr:cNvSpPr>
          <a:spLocks noChangeShapeType="1"/>
        </xdr:cNvSpPr>
      </xdr:nvSpPr>
      <xdr:spPr bwMode="auto">
        <a:xfrm>
          <a:off x="9273540" y="28270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449580</xdr:colOff>
      <xdr:row>8</xdr:row>
      <xdr:rowOff>0</xdr:rowOff>
    </xdr:from>
    <xdr:to>
      <xdr:col>11</xdr:col>
      <xdr:colOff>617220</xdr:colOff>
      <xdr:row>12</xdr:row>
      <xdr:rowOff>160020</xdr:rowOff>
    </xdr:to>
    <xdr:sp macro="" textlink="">
      <xdr:nvSpPr>
        <xdr:cNvPr id="747057" name="Rectangle 63">
          <a:extLst>
            <a:ext uri="{FF2B5EF4-FFF2-40B4-BE49-F238E27FC236}">
              <a16:creationId xmlns:a16="http://schemas.microsoft.com/office/drawing/2014/main" id="{00000000-0008-0000-2A00-000031660B00}"/>
            </a:ext>
          </a:extLst>
        </xdr:cNvPr>
        <xdr:cNvSpPr>
          <a:spLocks noChangeArrowheads="1"/>
        </xdr:cNvSpPr>
      </xdr:nvSpPr>
      <xdr:spPr bwMode="auto">
        <a:xfrm>
          <a:off x="9273540" y="1722120"/>
          <a:ext cx="0" cy="830580"/>
        </a:xfrm>
        <a:prstGeom prst="rect">
          <a:avLst/>
        </a:prstGeom>
        <a:solidFill>
          <a:srgbClr val="CC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447675</xdr:colOff>
      <xdr:row>9</xdr:row>
      <xdr:rowOff>0</xdr:rowOff>
    </xdr:from>
    <xdr:to>
      <xdr:col>11</xdr:col>
      <xdr:colOff>638175</xdr:colOff>
      <xdr:row>10</xdr:row>
      <xdr:rowOff>38100</xdr:rowOff>
    </xdr:to>
    <xdr:sp macro="" textlink="">
      <xdr:nvSpPr>
        <xdr:cNvPr id="57408" name="Text Box 64">
          <a:extLst>
            <a:ext uri="{FF2B5EF4-FFF2-40B4-BE49-F238E27FC236}">
              <a16:creationId xmlns:a16="http://schemas.microsoft.com/office/drawing/2014/main" id="{00000000-0008-0000-2A00-000040E00000}"/>
            </a:ext>
          </a:extLst>
        </xdr:cNvPr>
        <xdr:cNvSpPr txBox="1">
          <a:spLocks noChangeArrowheads="1"/>
        </xdr:cNvSpPr>
      </xdr:nvSpPr>
      <xdr:spPr bwMode="auto">
        <a:xfrm>
          <a:off x="9020175" y="1838325"/>
          <a:ext cx="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13</xdr:col>
      <xdr:colOff>22860</xdr:colOff>
      <xdr:row>8</xdr:row>
      <xdr:rowOff>22860</xdr:rowOff>
    </xdr:from>
    <xdr:to>
      <xdr:col>13</xdr:col>
      <xdr:colOff>22860</xdr:colOff>
      <xdr:row>13</xdr:row>
      <xdr:rowOff>0</xdr:rowOff>
    </xdr:to>
    <xdr:sp macro="" textlink="">
      <xdr:nvSpPr>
        <xdr:cNvPr id="747059" name="Line 65">
          <a:extLst>
            <a:ext uri="{FF2B5EF4-FFF2-40B4-BE49-F238E27FC236}">
              <a16:creationId xmlns:a16="http://schemas.microsoft.com/office/drawing/2014/main" id="{00000000-0008-0000-2A00-000033660B00}"/>
            </a:ext>
          </a:extLst>
        </xdr:cNvPr>
        <xdr:cNvSpPr>
          <a:spLocks noChangeShapeType="1"/>
        </xdr:cNvSpPr>
      </xdr:nvSpPr>
      <xdr:spPr bwMode="auto">
        <a:xfrm>
          <a:off x="9921240" y="1744980"/>
          <a:ext cx="0" cy="81534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80010</xdr:colOff>
      <xdr:row>9</xdr:row>
      <xdr:rowOff>133350</xdr:rowOff>
    </xdr:from>
    <xdr:to>
      <xdr:col>13</xdr:col>
      <xdr:colOff>311109</xdr:colOff>
      <xdr:row>10</xdr:row>
      <xdr:rowOff>122913</xdr:rowOff>
    </xdr:to>
    <xdr:sp macro="" textlink="">
      <xdr:nvSpPr>
        <xdr:cNvPr id="57410" name="Text Box 66">
          <a:extLst>
            <a:ext uri="{FF2B5EF4-FFF2-40B4-BE49-F238E27FC236}">
              <a16:creationId xmlns:a16="http://schemas.microsoft.com/office/drawing/2014/main" id="{00000000-0008-0000-2A00-000042E00000}"/>
            </a:ext>
          </a:extLst>
        </xdr:cNvPr>
        <xdr:cNvSpPr txBox="1">
          <a:spLocks noChangeArrowheads="1"/>
        </xdr:cNvSpPr>
      </xdr:nvSpPr>
      <xdr:spPr bwMode="auto">
        <a:xfrm>
          <a:off x="9725025" y="1971675"/>
          <a:ext cx="2095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10</xdr:col>
      <xdr:colOff>312420</xdr:colOff>
      <xdr:row>9</xdr:row>
      <xdr:rowOff>0</xdr:rowOff>
    </xdr:from>
    <xdr:to>
      <xdr:col>11</xdr:col>
      <xdr:colOff>1318</xdr:colOff>
      <xdr:row>10</xdr:row>
      <xdr:rowOff>9525</xdr:rowOff>
    </xdr:to>
    <xdr:sp macro="" textlink="">
      <xdr:nvSpPr>
        <xdr:cNvPr id="57411" name="Text Box 67">
          <a:extLst>
            <a:ext uri="{FF2B5EF4-FFF2-40B4-BE49-F238E27FC236}">
              <a16:creationId xmlns:a16="http://schemas.microsoft.com/office/drawing/2014/main" id="{00000000-0008-0000-2A00-000043E00000}"/>
            </a:ext>
          </a:extLst>
        </xdr:cNvPr>
        <xdr:cNvSpPr txBox="1">
          <a:spLocks noChangeArrowheads="1"/>
        </xdr:cNvSpPr>
      </xdr:nvSpPr>
      <xdr:spPr bwMode="auto">
        <a:xfrm>
          <a:off x="8553450" y="1838325"/>
          <a:ext cx="3810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E1</a:t>
          </a:r>
        </a:p>
      </xdr:txBody>
    </xdr:sp>
    <xdr:clientData/>
  </xdr:twoCellAnchor>
  <xdr:twoCellAnchor>
    <xdr:from>
      <xdr:col>10</xdr:col>
      <xdr:colOff>312420</xdr:colOff>
      <xdr:row>11</xdr:row>
      <xdr:rowOff>40005</xdr:rowOff>
    </xdr:from>
    <xdr:to>
      <xdr:col>11</xdr:col>
      <xdr:colOff>1318</xdr:colOff>
      <xdr:row>12</xdr:row>
      <xdr:rowOff>47856</xdr:rowOff>
    </xdr:to>
    <xdr:sp macro="" textlink="">
      <xdr:nvSpPr>
        <xdr:cNvPr id="57412" name="Text Box 68">
          <a:extLst>
            <a:ext uri="{FF2B5EF4-FFF2-40B4-BE49-F238E27FC236}">
              <a16:creationId xmlns:a16="http://schemas.microsoft.com/office/drawing/2014/main" id="{00000000-0008-0000-2A00-000044E00000}"/>
            </a:ext>
          </a:extLst>
        </xdr:cNvPr>
        <xdr:cNvSpPr txBox="1">
          <a:spLocks noChangeArrowheads="1"/>
        </xdr:cNvSpPr>
      </xdr:nvSpPr>
      <xdr:spPr bwMode="auto">
        <a:xfrm>
          <a:off x="8553450" y="2209800"/>
          <a:ext cx="3810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E2</a:t>
          </a:r>
        </a:p>
      </xdr:txBody>
    </xdr:sp>
    <xdr:clientData/>
  </xdr:twoCellAnchor>
  <xdr:twoCellAnchor>
    <xdr:from>
      <xdr:col>10</xdr:col>
      <xdr:colOff>670560</xdr:colOff>
      <xdr:row>12</xdr:row>
      <xdr:rowOff>160020</xdr:rowOff>
    </xdr:from>
    <xdr:to>
      <xdr:col>11</xdr:col>
      <xdr:colOff>175260</xdr:colOff>
      <xdr:row>15</xdr:row>
      <xdr:rowOff>45720</xdr:rowOff>
    </xdr:to>
    <xdr:sp macro="" textlink="">
      <xdr:nvSpPr>
        <xdr:cNvPr id="747063" name="Line 69">
          <a:extLst>
            <a:ext uri="{FF2B5EF4-FFF2-40B4-BE49-F238E27FC236}">
              <a16:creationId xmlns:a16="http://schemas.microsoft.com/office/drawing/2014/main" id="{00000000-0008-0000-2A00-000037660B00}"/>
            </a:ext>
          </a:extLst>
        </xdr:cNvPr>
        <xdr:cNvSpPr>
          <a:spLocks noChangeShapeType="1"/>
        </xdr:cNvSpPr>
      </xdr:nvSpPr>
      <xdr:spPr bwMode="auto">
        <a:xfrm flipH="1">
          <a:off x="8831580" y="2552700"/>
          <a:ext cx="175260" cy="38862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99060</xdr:colOff>
      <xdr:row>12</xdr:row>
      <xdr:rowOff>129540</xdr:rowOff>
    </xdr:from>
    <xdr:to>
      <xdr:col>12</xdr:col>
      <xdr:colOff>388620</xdr:colOff>
      <xdr:row>15</xdr:row>
      <xdr:rowOff>68580</xdr:rowOff>
    </xdr:to>
    <xdr:sp macro="" textlink="">
      <xdr:nvSpPr>
        <xdr:cNvPr id="747064" name="Line 70">
          <a:extLst>
            <a:ext uri="{FF2B5EF4-FFF2-40B4-BE49-F238E27FC236}">
              <a16:creationId xmlns:a16="http://schemas.microsoft.com/office/drawing/2014/main" id="{00000000-0008-0000-2A00-000038660B00}"/>
            </a:ext>
          </a:extLst>
        </xdr:cNvPr>
        <xdr:cNvSpPr>
          <a:spLocks noChangeShapeType="1"/>
        </xdr:cNvSpPr>
      </xdr:nvSpPr>
      <xdr:spPr bwMode="auto">
        <a:xfrm>
          <a:off x="9372600" y="2522220"/>
          <a:ext cx="289560" cy="4419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114300</xdr:colOff>
      <xdr:row>13</xdr:row>
      <xdr:rowOff>120015</xdr:rowOff>
    </xdr:from>
    <xdr:to>
      <xdr:col>11</xdr:col>
      <xdr:colOff>327141</xdr:colOff>
      <xdr:row>14</xdr:row>
      <xdr:rowOff>102899</xdr:rowOff>
    </xdr:to>
    <xdr:sp macro="" textlink="">
      <xdr:nvSpPr>
        <xdr:cNvPr id="57415" name="Text Box 71">
          <a:extLst>
            <a:ext uri="{FF2B5EF4-FFF2-40B4-BE49-F238E27FC236}">
              <a16:creationId xmlns:a16="http://schemas.microsoft.com/office/drawing/2014/main" id="{00000000-0008-0000-2A00-000047E00000}"/>
            </a:ext>
          </a:extLst>
        </xdr:cNvPr>
        <xdr:cNvSpPr txBox="1">
          <a:spLocks noChangeArrowheads="1"/>
        </xdr:cNvSpPr>
      </xdr:nvSpPr>
      <xdr:spPr bwMode="auto">
        <a:xfrm>
          <a:off x="8705850" y="2590800"/>
          <a:ext cx="2476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L1'</a:t>
          </a:r>
        </a:p>
      </xdr:txBody>
    </xdr:sp>
    <xdr:clientData/>
  </xdr:twoCellAnchor>
  <xdr:twoCellAnchor>
    <xdr:from>
      <xdr:col>11</xdr:col>
      <xdr:colOff>438150</xdr:colOff>
      <xdr:row>13</xdr:row>
      <xdr:rowOff>80010</xdr:rowOff>
    </xdr:from>
    <xdr:to>
      <xdr:col>12</xdr:col>
      <xdr:colOff>118342</xdr:colOff>
      <xdr:row>14</xdr:row>
      <xdr:rowOff>104317</xdr:rowOff>
    </xdr:to>
    <xdr:sp macro="" textlink="">
      <xdr:nvSpPr>
        <xdr:cNvPr id="57416" name="Text Box 72">
          <a:extLst>
            <a:ext uri="{FF2B5EF4-FFF2-40B4-BE49-F238E27FC236}">
              <a16:creationId xmlns:a16="http://schemas.microsoft.com/office/drawing/2014/main" id="{00000000-0008-0000-2A00-000048E00000}"/>
            </a:ext>
          </a:extLst>
        </xdr:cNvPr>
        <xdr:cNvSpPr txBox="1">
          <a:spLocks noChangeArrowheads="1"/>
        </xdr:cNvSpPr>
      </xdr:nvSpPr>
      <xdr:spPr bwMode="auto">
        <a:xfrm>
          <a:off x="9020175" y="2581275"/>
          <a:ext cx="142875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L2'</a:t>
          </a:r>
        </a:p>
      </xdr:txBody>
    </xdr:sp>
    <xdr:clientData/>
  </xdr:twoCellAnchor>
  <xdr:twoCellAnchor>
    <xdr:from>
      <xdr:col>11</xdr:col>
      <xdr:colOff>68580</xdr:colOff>
      <xdr:row>37</xdr:row>
      <xdr:rowOff>30480</xdr:rowOff>
    </xdr:from>
    <xdr:to>
      <xdr:col>11</xdr:col>
      <xdr:colOff>441960</xdr:colOff>
      <xdr:row>37</xdr:row>
      <xdr:rowOff>30480</xdr:rowOff>
    </xdr:to>
    <xdr:sp macro="" textlink="">
      <xdr:nvSpPr>
        <xdr:cNvPr id="747067" name="Line 73">
          <a:extLst>
            <a:ext uri="{FF2B5EF4-FFF2-40B4-BE49-F238E27FC236}">
              <a16:creationId xmlns:a16="http://schemas.microsoft.com/office/drawing/2014/main" id="{00000000-0008-0000-2A00-00003B660B00}"/>
            </a:ext>
          </a:extLst>
        </xdr:cNvPr>
        <xdr:cNvSpPr>
          <a:spLocks noChangeShapeType="1"/>
        </xdr:cNvSpPr>
      </xdr:nvSpPr>
      <xdr:spPr bwMode="auto">
        <a:xfrm>
          <a:off x="8900160" y="6964680"/>
          <a:ext cx="3733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11</xdr:row>
      <xdr:rowOff>0</xdr:rowOff>
    </xdr:from>
    <xdr:to>
      <xdr:col>3</xdr:col>
      <xdr:colOff>175260</xdr:colOff>
      <xdr:row>11</xdr:row>
      <xdr:rowOff>0</xdr:rowOff>
    </xdr:to>
    <xdr:sp macro="" textlink="">
      <xdr:nvSpPr>
        <xdr:cNvPr id="734526" name="Line 1">
          <a:extLst>
            <a:ext uri="{FF2B5EF4-FFF2-40B4-BE49-F238E27FC236}">
              <a16:creationId xmlns:a16="http://schemas.microsoft.com/office/drawing/2014/main" id="{00000000-0008-0000-2B00-00003E350B00}"/>
            </a:ext>
          </a:extLst>
        </xdr:cNvPr>
        <xdr:cNvSpPr>
          <a:spLocks noChangeShapeType="1"/>
        </xdr:cNvSpPr>
      </xdr:nvSpPr>
      <xdr:spPr bwMode="auto">
        <a:xfrm flipV="1">
          <a:off x="2354580" y="185928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358140</xdr:colOff>
      <xdr:row>11</xdr:row>
      <xdr:rowOff>0</xdr:rowOff>
    </xdr:from>
    <xdr:to>
      <xdr:col>3</xdr:col>
      <xdr:colOff>365760</xdr:colOff>
      <xdr:row>11</xdr:row>
      <xdr:rowOff>0</xdr:rowOff>
    </xdr:to>
    <xdr:sp macro="" textlink="">
      <xdr:nvSpPr>
        <xdr:cNvPr id="734527" name="Line 2">
          <a:extLst>
            <a:ext uri="{FF2B5EF4-FFF2-40B4-BE49-F238E27FC236}">
              <a16:creationId xmlns:a16="http://schemas.microsoft.com/office/drawing/2014/main" id="{00000000-0008-0000-2B00-00003F350B00}"/>
            </a:ext>
          </a:extLst>
        </xdr:cNvPr>
        <xdr:cNvSpPr>
          <a:spLocks noChangeShapeType="1"/>
        </xdr:cNvSpPr>
      </xdr:nvSpPr>
      <xdr:spPr bwMode="auto">
        <a:xfrm flipH="1" flipV="1">
          <a:off x="2537460" y="1859280"/>
          <a:ext cx="762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739140</xdr:colOff>
      <xdr:row>11</xdr:row>
      <xdr:rowOff>0</xdr:rowOff>
    </xdr:from>
    <xdr:to>
      <xdr:col>1</xdr:col>
      <xdr:colOff>739140</xdr:colOff>
      <xdr:row>11</xdr:row>
      <xdr:rowOff>0</xdr:rowOff>
    </xdr:to>
    <xdr:sp macro="" textlink="">
      <xdr:nvSpPr>
        <xdr:cNvPr id="734528" name="Line 3">
          <a:extLst>
            <a:ext uri="{FF2B5EF4-FFF2-40B4-BE49-F238E27FC236}">
              <a16:creationId xmlns:a16="http://schemas.microsoft.com/office/drawing/2014/main" id="{00000000-0008-0000-2B00-000040350B00}"/>
            </a:ext>
          </a:extLst>
        </xdr:cNvPr>
        <xdr:cNvSpPr>
          <a:spLocks noChangeShapeType="1"/>
        </xdr:cNvSpPr>
      </xdr:nvSpPr>
      <xdr:spPr bwMode="auto">
        <a:xfrm flipV="1">
          <a:off x="1531620" y="1859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99060</xdr:colOff>
      <xdr:row>11</xdr:row>
      <xdr:rowOff>0</xdr:rowOff>
    </xdr:from>
    <xdr:to>
      <xdr:col>5</xdr:col>
      <xdr:colOff>99060</xdr:colOff>
      <xdr:row>11</xdr:row>
      <xdr:rowOff>0</xdr:rowOff>
    </xdr:to>
    <xdr:sp macro="" textlink="">
      <xdr:nvSpPr>
        <xdr:cNvPr id="734529" name="Line 4">
          <a:extLst>
            <a:ext uri="{FF2B5EF4-FFF2-40B4-BE49-F238E27FC236}">
              <a16:creationId xmlns:a16="http://schemas.microsoft.com/office/drawing/2014/main" id="{00000000-0008-0000-2B00-000041350B00}"/>
            </a:ext>
          </a:extLst>
        </xdr:cNvPr>
        <xdr:cNvSpPr>
          <a:spLocks noChangeShapeType="1"/>
        </xdr:cNvSpPr>
      </xdr:nvSpPr>
      <xdr:spPr bwMode="auto">
        <a:xfrm flipV="1">
          <a:off x="3307080" y="1859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198120</xdr:colOff>
      <xdr:row>11</xdr:row>
      <xdr:rowOff>0</xdr:rowOff>
    </xdr:from>
    <xdr:to>
      <xdr:col>3</xdr:col>
      <xdr:colOff>315603</xdr:colOff>
      <xdr:row>11</xdr:row>
      <xdr:rowOff>0</xdr:rowOff>
    </xdr:to>
    <xdr:sp macro="" textlink="">
      <xdr:nvSpPr>
        <xdr:cNvPr id="58373" name="Text Box 5">
          <a:extLst>
            <a:ext uri="{FF2B5EF4-FFF2-40B4-BE49-F238E27FC236}">
              <a16:creationId xmlns:a16="http://schemas.microsoft.com/office/drawing/2014/main" id="{00000000-0008-0000-2B00-000005E40000}"/>
            </a:ext>
          </a:extLst>
        </xdr:cNvPr>
        <xdr:cNvSpPr txBox="1">
          <a:spLocks noChangeArrowheads="1"/>
        </xdr:cNvSpPr>
      </xdr:nvSpPr>
      <xdr:spPr bwMode="auto">
        <a:xfrm>
          <a:off x="2305050" y="1800225"/>
          <a:ext cx="142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2</xdr:col>
      <xdr:colOff>184785</xdr:colOff>
      <xdr:row>11</xdr:row>
      <xdr:rowOff>0</xdr:rowOff>
    </xdr:from>
    <xdr:to>
      <xdr:col>3</xdr:col>
      <xdr:colOff>104232</xdr:colOff>
      <xdr:row>11</xdr:row>
      <xdr:rowOff>0</xdr:rowOff>
    </xdr:to>
    <xdr:sp macro="" textlink="">
      <xdr:nvSpPr>
        <xdr:cNvPr id="58374" name="Text Box 6">
          <a:extLst>
            <a:ext uri="{FF2B5EF4-FFF2-40B4-BE49-F238E27FC236}">
              <a16:creationId xmlns:a16="http://schemas.microsoft.com/office/drawing/2014/main" id="{00000000-0008-0000-2B00-000006E40000}"/>
            </a:ext>
          </a:extLst>
        </xdr:cNvPr>
        <xdr:cNvSpPr txBox="1">
          <a:spLocks noChangeArrowheads="1"/>
        </xdr:cNvSpPr>
      </xdr:nvSpPr>
      <xdr:spPr bwMode="auto">
        <a:xfrm>
          <a:off x="1962150" y="1800225"/>
          <a:ext cx="2571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L1</a:t>
          </a:r>
        </a:p>
      </xdr:txBody>
    </xdr:sp>
    <xdr:clientData/>
  </xdr:twoCellAnchor>
  <xdr:twoCellAnchor>
    <xdr:from>
      <xdr:col>3</xdr:col>
      <xdr:colOff>472440</xdr:colOff>
      <xdr:row>11</xdr:row>
      <xdr:rowOff>0</xdr:rowOff>
    </xdr:from>
    <xdr:to>
      <xdr:col>4</xdr:col>
      <xdr:colOff>38187</xdr:colOff>
      <xdr:row>11</xdr:row>
      <xdr:rowOff>0</xdr:rowOff>
    </xdr:to>
    <xdr:sp macro="" textlink="">
      <xdr:nvSpPr>
        <xdr:cNvPr id="58375" name="Text Box 7">
          <a:extLst>
            <a:ext uri="{FF2B5EF4-FFF2-40B4-BE49-F238E27FC236}">
              <a16:creationId xmlns:a16="http://schemas.microsoft.com/office/drawing/2014/main" id="{00000000-0008-0000-2B00-000007E40000}"/>
            </a:ext>
          </a:extLst>
        </xdr:cNvPr>
        <xdr:cNvSpPr txBox="1">
          <a:spLocks noChangeArrowheads="1"/>
        </xdr:cNvSpPr>
      </xdr:nvSpPr>
      <xdr:spPr bwMode="auto">
        <a:xfrm>
          <a:off x="2571750" y="1800225"/>
          <a:ext cx="2095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L2</a:t>
          </a:r>
        </a:p>
      </xdr:txBody>
    </xdr:sp>
    <xdr:clientData/>
  </xdr:twoCellAnchor>
  <xdr:twoCellAnchor>
    <xdr:from>
      <xdr:col>5</xdr:col>
      <xdr:colOff>200025</xdr:colOff>
      <xdr:row>11</xdr:row>
      <xdr:rowOff>0</xdr:rowOff>
    </xdr:from>
    <xdr:to>
      <xdr:col>5</xdr:col>
      <xdr:colOff>392436</xdr:colOff>
      <xdr:row>11</xdr:row>
      <xdr:rowOff>0</xdr:rowOff>
    </xdr:to>
    <xdr:sp macro="" textlink="">
      <xdr:nvSpPr>
        <xdr:cNvPr id="58376" name="Text Box 8">
          <a:extLst>
            <a:ext uri="{FF2B5EF4-FFF2-40B4-BE49-F238E27FC236}">
              <a16:creationId xmlns:a16="http://schemas.microsoft.com/office/drawing/2014/main" id="{00000000-0008-0000-2B00-000008E40000}"/>
            </a:ext>
          </a:extLst>
        </xdr:cNvPr>
        <xdr:cNvSpPr txBox="1">
          <a:spLocks noChangeArrowheads="1"/>
        </xdr:cNvSpPr>
      </xdr:nvSpPr>
      <xdr:spPr bwMode="auto">
        <a:xfrm>
          <a:off x="3314700" y="1800225"/>
          <a:ext cx="2095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5</xdr:col>
      <xdr:colOff>419100</xdr:colOff>
      <xdr:row>11</xdr:row>
      <xdr:rowOff>0</xdr:rowOff>
    </xdr:from>
    <xdr:to>
      <xdr:col>5</xdr:col>
      <xdr:colOff>419100</xdr:colOff>
      <xdr:row>11</xdr:row>
      <xdr:rowOff>0</xdr:rowOff>
    </xdr:to>
    <xdr:sp macro="" textlink="">
      <xdr:nvSpPr>
        <xdr:cNvPr id="734534" name="Line 9">
          <a:extLst>
            <a:ext uri="{FF2B5EF4-FFF2-40B4-BE49-F238E27FC236}">
              <a16:creationId xmlns:a16="http://schemas.microsoft.com/office/drawing/2014/main" id="{00000000-0008-0000-2B00-000046350B00}"/>
            </a:ext>
          </a:extLst>
        </xdr:cNvPr>
        <xdr:cNvSpPr>
          <a:spLocks noChangeShapeType="1"/>
        </xdr:cNvSpPr>
      </xdr:nvSpPr>
      <xdr:spPr bwMode="auto">
        <a:xfrm>
          <a:off x="3627120" y="1859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175260</xdr:colOff>
      <xdr:row>11</xdr:row>
      <xdr:rowOff>0</xdr:rowOff>
    </xdr:from>
    <xdr:to>
      <xdr:col>3</xdr:col>
      <xdr:colOff>175260</xdr:colOff>
      <xdr:row>11</xdr:row>
      <xdr:rowOff>0</xdr:rowOff>
    </xdr:to>
    <xdr:sp macro="" textlink="">
      <xdr:nvSpPr>
        <xdr:cNvPr id="734535" name="Line 10">
          <a:extLst>
            <a:ext uri="{FF2B5EF4-FFF2-40B4-BE49-F238E27FC236}">
              <a16:creationId xmlns:a16="http://schemas.microsoft.com/office/drawing/2014/main" id="{00000000-0008-0000-2B00-000047350B00}"/>
            </a:ext>
          </a:extLst>
        </xdr:cNvPr>
        <xdr:cNvSpPr>
          <a:spLocks noChangeShapeType="1"/>
        </xdr:cNvSpPr>
      </xdr:nvSpPr>
      <xdr:spPr bwMode="auto">
        <a:xfrm>
          <a:off x="2354580" y="185928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358140</xdr:colOff>
      <xdr:row>11</xdr:row>
      <xdr:rowOff>0</xdr:rowOff>
    </xdr:from>
    <xdr:to>
      <xdr:col>3</xdr:col>
      <xdr:colOff>358140</xdr:colOff>
      <xdr:row>11</xdr:row>
      <xdr:rowOff>0</xdr:rowOff>
    </xdr:to>
    <xdr:sp macro="" textlink="">
      <xdr:nvSpPr>
        <xdr:cNvPr id="734536" name="Line 11">
          <a:extLst>
            <a:ext uri="{FF2B5EF4-FFF2-40B4-BE49-F238E27FC236}">
              <a16:creationId xmlns:a16="http://schemas.microsoft.com/office/drawing/2014/main" id="{00000000-0008-0000-2B00-000048350B00}"/>
            </a:ext>
          </a:extLst>
        </xdr:cNvPr>
        <xdr:cNvSpPr>
          <a:spLocks noChangeShapeType="1"/>
        </xdr:cNvSpPr>
      </xdr:nvSpPr>
      <xdr:spPr bwMode="auto">
        <a:xfrm>
          <a:off x="2537460" y="185928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11</xdr:row>
      <xdr:rowOff>0</xdr:rowOff>
    </xdr:from>
    <xdr:to>
      <xdr:col>3</xdr:col>
      <xdr:colOff>315870</xdr:colOff>
      <xdr:row>11</xdr:row>
      <xdr:rowOff>0</xdr:rowOff>
    </xdr:to>
    <xdr:sp macro="" textlink="">
      <xdr:nvSpPr>
        <xdr:cNvPr id="58380" name="Text Box 12">
          <a:extLst>
            <a:ext uri="{FF2B5EF4-FFF2-40B4-BE49-F238E27FC236}">
              <a16:creationId xmlns:a16="http://schemas.microsoft.com/office/drawing/2014/main" id="{00000000-0008-0000-2B00-00000CE40000}"/>
            </a:ext>
          </a:extLst>
        </xdr:cNvPr>
        <xdr:cNvSpPr txBox="1">
          <a:spLocks noChangeArrowheads="1"/>
        </xdr:cNvSpPr>
      </xdr:nvSpPr>
      <xdr:spPr bwMode="auto">
        <a:xfrm>
          <a:off x="2314575" y="1800225"/>
          <a:ext cx="1238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</xdr:col>
      <xdr:colOff>45720</xdr:colOff>
      <xdr:row>11</xdr:row>
      <xdr:rowOff>0</xdr:rowOff>
    </xdr:from>
    <xdr:to>
      <xdr:col>4</xdr:col>
      <xdr:colOff>45720</xdr:colOff>
      <xdr:row>11</xdr:row>
      <xdr:rowOff>0</xdr:rowOff>
    </xdr:to>
    <xdr:sp macro="" textlink="">
      <xdr:nvSpPr>
        <xdr:cNvPr id="734538" name="Line 13">
          <a:extLst>
            <a:ext uri="{FF2B5EF4-FFF2-40B4-BE49-F238E27FC236}">
              <a16:creationId xmlns:a16="http://schemas.microsoft.com/office/drawing/2014/main" id="{00000000-0008-0000-2B00-00004A350B00}"/>
            </a:ext>
          </a:extLst>
        </xdr:cNvPr>
        <xdr:cNvSpPr>
          <a:spLocks noChangeShapeType="1"/>
        </xdr:cNvSpPr>
      </xdr:nvSpPr>
      <xdr:spPr bwMode="auto">
        <a:xfrm>
          <a:off x="2880360" y="1859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11</xdr:row>
      <xdr:rowOff>0</xdr:rowOff>
    </xdr:from>
    <xdr:to>
      <xdr:col>4</xdr:col>
      <xdr:colOff>45720</xdr:colOff>
      <xdr:row>11</xdr:row>
      <xdr:rowOff>0</xdr:rowOff>
    </xdr:to>
    <xdr:sp macro="" textlink="">
      <xdr:nvSpPr>
        <xdr:cNvPr id="734539" name="Line 14">
          <a:extLst>
            <a:ext uri="{FF2B5EF4-FFF2-40B4-BE49-F238E27FC236}">
              <a16:creationId xmlns:a16="http://schemas.microsoft.com/office/drawing/2014/main" id="{00000000-0008-0000-2B00-00004B350B00}"/>
            </a:ext>
          </a:extLst>
        </xdr:cNvPr>
        <xdr:cNvSpPr>
          <a:spLocks noChangeShapeType="1"/>
        </xdr:cNvSpPr>
      </xdr:nvSpPr>
      <xdr:spPr bwMode="auto">
        <a:xfrm flipV="1">
          <a:off x="2880360" y="1859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116205</xdr:colOff>
      <xdr:row>11</xdr:row>
      <xdr:rowOff>0</xdr:rowOff>
    </xdr:from>
    <xdr:to>
      <xdr:col>4</xdr:col>
      <xdr:colOff>277377</xdr:colOff>
      <xdr:row>11</xdr:row>
      <xdr:rowOff>0</xdr:rowOff>
    </xdr:to>
    <xdr:sp macro="" textlink="">
      <xdr:nvSpPr>
        <xdr:cNvPr id="58383" name="Text Box 15">
          <a:extLst>
            <a:ext uri="{FF2B5EF4-FFF2-40B4-BE49-F238E27FC236}">
              <a16:creationId xmlns:a16="http://schemas.microsoft.com/office/drawing/2014/main" id="{00000000-0008-0000-2B00-00000FE40000}"/>
            </a:ext>
          </a:extLst>
        </xdr:cNvPr>
        <xdr:cNvSpPr txBox="1">
          <a:spLocks noChangeArrowheads="1"/>
        </xdr:cNvSpPr>
      </xdr:nvSpPr>
      <xdr:spPr bwMode="auto">
        <a:xfrm>
          <a:off x="2876550" y="1800225"/>
          <a:ext cx="1238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L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</xdr:txBody>
    </xdr:sp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7620</xdr:colOff>
      <xdr:row>13</xdr:row>
      <xdr:rowOff>0</xdr:rowOff>
    </xdr:to>
    <xdr:sp macro="" textlink="">
      <xdr:nvSpPr>
        <xdr:cNvPr id="734541" name="Line 16">
          <a:extLst>
            <a:ext uri="{FF2B5EF4-FFF2-40B4-BE49-F238E27FC236}">
              <a16:creationId xmlns:a16="http://schemas.microsoft.com/office/drawing/2014/main" id="{00000000-0008-0000-2B00-00004D350B00}"/>
            </a:ext>
          </a:extLst>
        </xdr:cNvPr>
        <xdr:cNvSpPr>
          <a:spLocks noChangeShapeType="1"/>
        </xdr:cNvSpPr>
      </xdr:nvSpPr>
      <xdr:spPr bwMode="auto">
        <a:xfrm>
          <a:off x="1836420" y="693420"/>
          <a:ext cx="0" cy="150114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13</xdr:row>
      <xdr:rowOff>0</xdr:rowOff>
    </xdr:from>
    <xdr:to>
      <xdr:col>5</xdr:col>
      <xdr:colOff>38100</xdr:colOff>
      <xdr:row>13</xdr:row>
      <xdr:rowOff>0</xdr:rowOff>
    </xdr:to>
    <xdr:sp macro="" textlink="">
      <xdr:nvSpPr>
        <xdr:cNvPr id="734542" name="Line 17">
          <a:extLst>
            <a:ext uri="{FF2B5EF4-FFF2-40B4-BE49-F238E27FC236}">
              <a16:creationId xmlns:a16="http://schemas.microsoft.com/office/drawing/2014/main" id="{00000000-0008-0000-2B00-00004E350B00}"/>
            </a:ext>
          </a:extLst>
        </xdr:cNvPr>
        <xdr:cNvSpPr>
          <a:spLocks noChangeShapeType="1"/>
        </xdr:cNvSpPr>
      </xdr:nvSpPr>
      <xdr:spPr bwMode="auto">
        <a:xfrm>
          <a:off x="1836420" y="2194560"/>
          <a:ext cx="14097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</xdr:row>
      <xdr:rowOff>7620</xdr:rowOff>
    </xdr:from>
    <xdr:to>
      <xdr:col>3</xdr:col>
      <xdr:colOff>0</xdr:colOff>
      <xdr:row>4</xdr:row>
      <xdr:rowOff>7620</xdr:rowOff>
    </xdr:to>
    <xdr:sp macro="" textlink="">
      <xdr:nvSpPr>
        <xdr:cNvPr id="734543" name="Line 18">
          <a:extLst>
            <a:ext uri="{FF2B5EF4-FFF2-40B4-BE49-F238E27FC236}">
              <a16:creationId xmlns:a16="http://schemas.microsoft.com/office/drawing/2014/main" id="{00000000-0008-0000-2B00-00004F350B00}"/>
            </a:ext>
          </a:extLst>
        </xdr:cNvPr>
        <xdr:cNvSpPr>
          <a:spLocks noChangeShapeType="1"/>
        </xdr:cNvSpPr>
      </xdr:nvSpPr>
      <xdr:spPr bwMode="auto">
        <a:xfrm>
          <a:off x="1836420" y="693420"/>
          <a:ext cx="3429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0</xdr:colOff>
      <xdr:row>13</xdr:row>
      <xdr:rowOff>7620</xdr:rowOff>
    </xdr:to>
    <xdr:sp macro="" textlink="">
      <xdr:nvSpPr>
        <xdr:cNvPr id="734544" name="Line 19">
          <a:extLst>
            <a:ext uri="{FF2B5EF4-FFF2-40B4-BE49-F238E27FC236}">
              <a16:creationId xmlns:a16="http://schemas.microsoft.com/office/drawing/2014/main" id="{00000000-0008-0000-2B00-000050350B00}"/>
            </a:ext>
          </a:extLst>
        </xdr:cNvPr>
        <xdr:cNvSpPr>
          <a:spLocks noChangeShapeType="1"/>
        </xdr:cNvSpPr>
      </xdr:nvSpPr>
      <xdr:spPr bwMode="auto">
        <a:xfrm>
          <a:off x="2179320" y="685800"/>
          <a:ext cx="0" cy="151638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9</xdr:row>
      <xdr:rowOff>160020</xdr:rowOff>
    </xdr:from>
    <xdr:to>
      <xdr:col>3</xdr:col>
      <xdr:colOff>441960</xdr:colOff>
      <xdr:row>13</xdr:row>
      <xdr:rowOff>0</xdr:rowOff>
    </xdr:to>
    <xdr:sp macro="" textlink="">
      <xdr:nvSpPr>
        <xdr:cNvPr id="734545" name="Line 20">
          <a:extLst>
            <a:ext uri="{FF2B5EF4-FFF2-40B4-BE49-F238E27FC236}">
              <a16:creationId xmlns:a16="http://schemas.microsoft.com/office/drawing/2014/main" id="{00000000-0008-0000-2B00-000051350B00}"/>
            </a:ext>
          </a:extLst>
        </xdr:cNvPr>
        <xdr:cNvSpPr>
          <a:spLocks noChangeShapeType="1"/>
        </xdr:cNvSpPr>
      </xdr:nvSpPr>
      <xdr:spPr bwMode="auto">
        <a:xfrm>
          <a:off x="2186940" y="1684020"/>
          <a:ext cx="434340" cy="5105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281940</xdr:colOff>
      <xdr:row>9</xdr:row>
      <xdr:rowOff>76200</xdr:rowOff>
    </xdr:from>
    <xdr:to>
      <xdr:col>3</xdr:col>
      <xdr:colOff>609600</xdr:colOff>
      <xdr:row>11</xdr:row>
      <xdr:rowOff>91440</xdr:rowOff>
    </xdr:to>
    <xdr:sp macro="" textlink="">
      <xdr:nvSpPr>
        <xdr:cNvPr id="734546" name="Line 21">
          <a:extLst>
            <a:ext uri="{FF2B5EF4-FFF2-40B4-BE49-F238E27FC236}">
              <a16:creationId xmlns:a16="http://schemas.microsoft.com/office/drawing/2014/main" id="{00000000-0008-0000-2B00-000052350B00}"/>
            </a:ext>
          </a:extLst>
        </xdr:cNvPr>
        <xdr:cNvSpPr>
          <a:spLocks noChangeShapeType="1"/>
        </xdr:cNvSpPr>
      </xdr:nvSpPr>
      <xdr:spPr bwMode="auto">
        <a:xfrm flipH="1">
          <a:off x="2461260" y="1600200"/>
          <a:ext cx="327660" cy="3505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8</xdr:row>
      <xdr:rowOff>57150</xdr:rowOff>
    </xdr:from>
    <xdr:to>
      <xdr:col>5</xdr:col>
      <xdr:colOff>1905</xdr:colOff>
      <xdr:row>9</xdr:row>
      <xdr:rowOff>152290</xdr:rowOff>
    </xdr:to>
    <xdr:sp macro="" textlink="">
      <xdr:nvSpPr>
        <xdr:cNvPr id="58390" name="Text Box 22">
          <a:extLst>
            <a:ext uri="{FF2B5EF4-FFF2-40B4-BE49-F238E27FC236}">
              <a16:creationId xmlns:a16="http://schemas.microsoft.com/office/drawing/2014/main" id="{00000000-0008-0000-2B00-000016E40000}"/>
            </a:ext>
          </a:extLst>
        </xdr:cNvPr>
        <xdr:cNvSpPr txBox="1">
          <a:spLocks noChangeArrowheads="1"/>
        </xdr:cNvSpPr>
      </xdr:nvSpPr>
      <xdr:spPr bwMode="auto">
        <a:xfrm>
          <a:off x="2790825" y="1371600"/>
          <a:ext cx="333375" cy="21907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 = </a:t>
          </a:r>
        </a:p>
      </xdr:txBody>
    </xdr:sp>
    <xdr:clientData/>
  </xdr:twoCellAnchor>
  <xdr:twoCellAnchor>
    <xdr:from>
      <xdr:col>2</xdr:col>
      <xdr:colOff>289560</xdr:colOff>
      <xdr:row>13</xdr:row>
      <xdr:rowOff>7620</xdr:rowOff>
    </xdr:from>
    <xdr:to>
      <xdr:col>2</xdr:col>
      <xdr:colOff>289560</xdr:colOff>
      <xdr:row>15</xdr:row>
      <xdr:rowOff>0</xdr:rowOff>
    </xdr:to>
    <xdr:sp macro="" textlink="">
      <xdr:nvSpPr>
        <xdr:cNvPr id="734548" name="Line 23">
          <a:extLst>
            <a:ext uri="{FF2B5EF4-FFF2-40B4-BE49-F238E27FC236}">
              <a16:creationId xmlns:a16="http://schemas.microsoft.com/office/drawing/2014/main" id="{00000000-0008-0000-2B00-000054350B00}"/>
            </a:ext>
          </a:extLst>
        </xdr:cNvPr>
        <xdr:cNvSpPr>
          <a:spLocks noChangeShapeType="1"/>
        </xdr:cNvSpPr>
      </xdr:nvSpPr>
      <xdr:spPr bwMode="auto">
        <a:xfrm>
          <a:off x="2118360" y="2202180"/>
          <a:ext cx="0" cy="3276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411480</xdr:colOff>
      <xdr:row>13</xdr:row>
      <xdr:rowOff>7620</xdr:rowOff>
    </xdr:from>
    <xdr:to>
      <xdr:col>3</xdr:col>
      <xdr:colOff>411480</xdr:colOff>
      <xdr:row>15</xdr:row>
      <xdr:rowOff>22860</xdr:rowOff>
    </xdr:to>
    <xdr:sp macro="" textlink="">
      <xdr:nvSpPr>
        <xdr:cNvPr id="734549" name="Line 24">
          <a:extLst>
            <a:ext uri="{FF2B5EF4-FFF2-40B4-BE49-F238E27FC236}">
              <a16:creationId xmlns:a16="http://schemas.microsoft.com/office/drawing/2014/main" id="{00000000-0008-0000-2B00-000055350B00}"/>
            </a:ext>
          </a:extLst>
        </xdr:cNvPr>
        <xdr:cNvSpPr>
          <a:spLocks noChangeShapeType="1"/>
        </xdr:cNvSpPr>
      </xdr:nvSpPr>
      <xdr:spPr bwMode="auto">
        <a:xfrm>
          <a:off x="2590800" y="2202180"/>
          <a:ext cx="0" cy="35052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289560</xdr:colOff>
      <xdr:row>14</xdr:row>
      <xdr:rowOff>106680</xdr:rowOff>
    </xdr:from>
    <xdr:to>
      <xdr:col>3</xdr:col>
      <xdr:colOff>411480</xdr:colOff>
      <xdr:row>14</xdr:row>
      <xdr:rowOff>106680</xdr:rowOff>
    </xdr:to>
    <xdr:sp macro="" textlink="">
      <xdr:nvSpPr>
        <xdr:cNvPr id="734550" name="Line 25">
          <a:extLst>
            <a:ext uri="{FF2B5EF4-FFF2-40B4-BE49-F238E27FC236}">
              <a16:creationId xmlns:a16="http://schemas.microsoft.com/office/drawing/2014/main" id="{00000000-0008-0000-2B00-000056350B00}"/>
            </a:ext>
          </a:extLst>
        </xdr:cNvPr>
        <xdr:cNvSpPr>
          <a:spLocks noChangeShapeType="1"/>
        </xdr:cNvSpPr>
      </xdr:nvSpPr>
      <xdr:spPr bwMode="auto">
        <a:xfrm>
          <a:off x="2118360" y="2468880"/>
          <a:ext cx="4724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</xdr:row>
      <xdr:rowOff>36195</xdr:rowOff>
    </xdr:from>
    <xdr:to>
      <xdr:col>3</xdr:col>
      <xdr:colOff>355285</xdr:colOff>
      <xdr:row>14</xdr:row>
      <xdr:rowOff>79966</xdr:rowOff>
    </xdr:to>
    <xdr:sp macro="" textlink="">
      <xdr:nvSpPr>
        <xdr:cNvPr id="58394" name="Text Box 26">
          <a:extLst>
            <a:ext uri="{FF2B5EF4-FFF2-40B4-BE49-F238E27FC236}">
              <a16:creationId xmlns:a16="http://schemas.microsoft.com/office/drawing/2014/main" id="{00000000-0008-0000-2B00-00001AE40000}"/>
            </a:ext>
          </a:extLst>
        </xdr:cNvPr>
        <xdr:cNvSpPr txBox="1">
          <a:spLocks noChangeArrowheads="1"/>
        </xdr:cNvSpPr>
      </xdr:nvSpPr>
      <xdr:spPr bwMode="auto">
        <a:xfrm>
          <a:off x="2219325" y="2152650"/>
          <a:ext cx="257175" cy="21907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fr-L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98653" name="Rectangle 1">
          <a:extLst>
            <a:ext uri="{FF2B5EF4-FFF2-40B4-BE49-F238E27FC236}">
              <a16:creationId xmlns:a16="http://schemas.microsoft.com/office/drawing/2014/main" id="{00000000-0008-0000-2D00-00007D2209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98654" name="Picture 2">
          <a:extLst>
            <a:ext uri="{FF2B5EF4-FFF2-40B4-BE49-F238E27FC236}">
              <a16:creationId xmlns:a16="http://schemas.microsoft.com/office/drawing/2014/main" id="{00000000-0008-0000-2D00-00007E22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98655" name="Picture 3">
          <a:extLst>
            <a:ext uri="{FF2B5EF4-FFF2-40B4-BE49-F238E27FC236}">
              <a16:creationId xmlns:a16="http://schemas.microsoft.com/office/drawing/2014/main" id="{00000000-0008-0000-2D00-00007F22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98656" name="Picture 4">
          <a:extLst>
            <a:ext uri="{FF2B5EF4-FFF2-40B4-BE49-F238E27FC236}">
              <a16:creationId xmlns:a16="http://schemas.microsoft.com/office/drawing/2014/main" id="{00000000-0008-0000-2D00-00008022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98657" name="Picture 5">
          <a:extLst>
            <a:ext uri="{FF2B5EF4-FFF2-40B4-BE49-F238E27FC236}">
              <a16:creationId xmlns:a16="http://schemas.microsoft.com/office/drawing/2014/main" id="{00000000-0008-0000-2D00-00008122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98658" name="Picture 6">
          <a:extLst>
            <a:ext uri="{FF2B5EF4-FFF2-40B4-BE49-F238E27FC236}">
              <a16:creationId xmlns:a16="http://schemas.microsoft.com/office/drawing/2014/main" id="{00000000-0008-0000-2D00-00008222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0</xdr:row>
      <xdr:rowOff>15240</xdr:rowOff>
    </xdr:from>
    <xdr:to>
      <xdr:col>2</xdr:col>
      <xdr:colOff>784860</xdr:colOff>
      <xdr:row>0</xdr:row>
      <xdr:rowOff>662940</xdr:rowOff>
    </xdr:to>
    <xdr:pic>
      <xdr:nvPicPr>
        <xdr:cNvPr id="598659" name="Picture 7">
          <a:extLst>
            <a:ext uri="{FF2B5EF4-FFF2-40B4-BE49-F238E27FC236}">
              <a16:creationId xmlns:a16="http://schemas.microsoft.com/office/drawing/2014/main" id="{00000000-0008-0000-2D00-00008322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5240"/>
          <a:ext cx="275844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3</xdr:col>
      <xdr:colOff>754380</xdr:colOff>
      <xdr:row>1</xdr:row>
      <xdr:rowOff>7620</xdr:rowOff>
    </xdr:to>
    <xdr:pic>
      <xdr:nvPicPr>
        <xdr:cNvPr id="369940" name="Picture 58">
          <a:extLst>
            <a:ext uri="{FF2B5EF4-FFF2-40B4-BE49-F238E27FC236}">
              <a16:creationId xmlns:a16="http://schemas.microsoft.com/office/drawing/2014/main" id="{00000000-0008-0000-2F00-000014A5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259842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</xdr:colOff>
      <xdr:row>0</xdr:row>
      <xdr:rowOff>22860</xdr:rowOff>
    </xdr:from>
    <xdr:to>
      <xdr:col>20</xdr:col>
      <xdr:colOff>495300</xdr:colOff>
      <xdr:row>2</xdr:row>
      <xdr:rowOff>22860</xdr:rowOff>
    </xdr:to>
    <xdr:pic>
      <xdr:nvPicPr>
        <xdr:cNvPr id="704944" name="Picture 7">
          <a:extLst>
            <a:ext uri="{FF2B5EF4-FFF2-40B4-BE49-F238E27FC236}">
              <a16:creationId xmlns:a16="http://schemas.microsoft.com/office/drawing/2014/main" id="{00000000-0008-0000-3200-0000B0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2860"/>
          <a:ext cx="28194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7620</xdr:colOff>
      <xdr:row>0</xdr:row>
      <xdr:rowOff>22860</xdr:rowOff>
    </xdr:from>
    <xdr:to>
      <xdr:col>40</xdr:col>
      <xdr:colOff>502920</xdr:colOff>
      <xdr:row>2</xdr:row>
      <xdr:rowOff>22860</xdr:rowOff>
    </xdr:to>
    <xdr:pic>
      <xdr:nvPicPr>
        <xdr:cNvPr id="704945" name="Picture 8">
          <a:extLst>
            <a:ext uri="{FF2B5EF4-FFF2-40B4-BE49-F238E27FC236}">
              <a16:creationId xmlns:a16="http://schemas.microsoft.com/office/drawing/2014/main" id="{00000000-0008-0000-3200-0000B1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25020" y="22860"/>
          <a:ext cx="36347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7620</xdr:colOff>
      <xdr:row>0</xdr:row>
      <xdr:rowOff>22860</xdr:rowOff>
    </xdr:from>
    <xdr:to>
      <xdr:col>54</xdr:col>
      <xdr:colOff>502920</xdr:colOff>
      <xdr:row>2</xdr:row>
      <xdr:rowOff>22860</xdr:rowOff>
    </xdr:to>
    <xdr:pic>
      <xdr:nvPicPr>
        <xdr:cNvPr id="704946" name="Picture 9">
          <a:extLst>
            <a:ext uri="{FF2B5EF4-FFF2-40B4-BE49-F238E27FC236}">
              <a16:creationId xmlns:a16="http://schemas.microsoft.com/office/drawing/2014/main" id="{00000000-0008-0000-3200-0000B2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5940" y="22860"/>
          <a:ext cx="36347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7620</xdr:colOff>
      <xdr:row>0</xdr:row>
      <xdr:rowOff>22860</xdr:rowOff>
    </xdr:from>
    <xdr:to>
      <xdr:col>73</xdr:col>
      <xdr:colOff>502920</xdr:colOff>
      <xdr:row>2</xdr:row>
      <xdr:rowOff>22860</xdr:rowOff>
    </xdr:to>
    <xdr:pic>
      <xdr:nvPicPr>
        <xdr:cNvPr id="704947" name="Picture 10">
          <a:extLst>
            <a:ext uri="{FF2B5EF4-FFF2-40B4-BE49-F238E27FC236}">
              <a16:creationId xmlns:a16="http://schemas.microsoft.com/office/drawing/2014/main" id="{00000000-0008-0000-3200-0000B3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8280" y="22860"/>
          <a:ext cx="36347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88</xdr:col>
      <xdr:colOff>7620</xdr:colOff>
      <xdr:row>0</xdr:row>
      <xdr:rowOff>22860</xdr:rowOff>
    </xdr:from>
    <xdr:to>
      <xdr:col>92</xdr:col>
      <xdr:colOff>502920</xdr:colOff>
      <xdr:row>2</xdr:row>
      <xdr:rowOff>22860</xdr:rowOff>
    </xdr:to>
    <xdr:pic>
      <xdr:nvPicPr>
        <xdr:cNvPr id="704948" name="Picture 11">
          <a:extLst>
            <a:ext uri="{FF2B5EF4-FFF2-40B4-BE49-F238E27FC236}">
              <a16:creationId xmlns:a16="http://schemas.microsoft.com/office/drawing/2014/main" id="{00000000-0008-0000-3200-0000B4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20620" y="22860"/>
          <a:ext cx="36347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7620</xdr:colOff>
      <xdr:row>0</xdr:row>
      <xdr:rowOff>22860</xdr:rowOff>
    </xdr:from>
    <xdr:to>
      <xdr:col>4</xdr:col>
      <xdr:colOff>769620</xdr:colOff>
      <xdr:row>2</xdr:row>
      <xdr:rowOff>22860</xdr:rowOff>
    </xdr:to>
    <xdr:pic>
      <xdr:nvPicPr>
        <xdr:cNvPr id="704949" name="Picture 12">
          <a:extLst>
            <a:ext uri="{FF2B5EF4-FFF2-40B4-BE49-F238E27FC236}">
              <a16:creationId xmlns:a16="http://schemas.microsoft.com/office/drawing/2014/main" id="{00000000-0008-0000-3200-0000B5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22860"/>
          <a:ext cx="26441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38100</xdr:colOff>
      <xdr:row>40</xdr:row>
      <xdr:rowOff>38100</xdr:rowOff>
    </xdr:from>
    <xdr:to>
      <xdr:col>42</xdr:col>
      <xdr:colOff>640080</xdr:colOff>
      <xdr:row>47</xdr:row>
      <xdr:rowOff>144780</xdr:rowOff>
    </xdr:to>
    <xdr:pic>
      <xdr:nvPicPr>
        <xdr:cNvPr id="704950" name="Picture 72">
          <a:extLst>
            <a:ext uri="{FF2B5EF4-FFF2-40B4-BE49-F238E27FC236}">
              <a16:creationId xmlns:a16="http://schemas.microsoft.com/office/drawing/2014/main" id="{00000000-0008-0000-3200-0000B6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0" y="7780020"/>
          <a:ext cx="5433060" cy="1455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60960</xdr:colOff>
      <xdr:row>53</xdr:row>
      <xdr:rowOff>30480</xdr:rowOff>
    </xdr:from>
    <xdr:to>
      <xdr:col>42</xdr:col>
      <xdr:colOff>708660</xdr:colOff>
      <xdr:row>62</xdr:row>
      <xdr:rowOff>68580</xdr:rowOff>
    </xdr:to>
    <xdr:pic>
      <xdr:nvPicPr>
        <xdr:cNvPr id="704951" name="Picture 74">
          <a:extLst>
            <a:ext uri="{FF2B5EF4-FFF2-40B4-BE49-F238E27FC236}">
              <a16:creationId xmlns:a16="http://schemas.microsoft.com/office/drawing/2014/main" id="{00000000-0008-0000-3200-0000B7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78360" y="10172700"/>
          <a:ext cx="5478780" cy="1546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7620</xdr:colOff>
      <xdr:row>66</xdr:row>
      <xdr:rowOff>7620</xdr:rowOff>
    </xdr:from>
    <xdr:to>
      <xdr:col>42</xdr:col>
      <xdr:colOff>670560</xdr:colOff>
      <xdr:row>75</xdr:row>
      <xdr:rowOff>60960</xdr:rowOff>
    </xdr:to>
    <xdr:pic>
      <xdr:nvPicPr>
        <xdr:cNvPr id="704952" name="Picture 76">
          <a:extLst>
            <a:ext uri="{FF2B5EF4-FFF2-40B4-BE49-F238E27FC236}">
              <a16:creationId xmlns:a16="http://schemas.microsoft.com/office/drawing/2014/main" id="{00000000-0008-0000-3200-0000B8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25020" y="12329160"/>
          <a:ext cx="549402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30480</xdr:colOff>
      <xdr:row>77</xdr:row>
      <xdr:rowOff>60960</xdr:rowOff>
    </xdr:from>
    <xdr:to>
      <xdr:col>42</xdr:col>
      <xdr:colOff>662940</xdr:colOff>
      <xdr:row>86</xdr:row>
      <xdr:rowOff>60960</xdr:rowOff>
    </xdr:to>
    <xdr:pic>
      <xdr:nvPicPr>
        <xdr:cNvPr id="704953" name="Picture 78">
          <a:extLst>
            <a:ext uri="{FF2B5EF4-FFF2-40B4-BE49-F238E27FC236}">
              <a16:creationId xmlns:a16="http://schemas.microsoft.com/office/drawing/2014/main" id="{00000000-0008-0000-3200-0000B9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47880" y="14226540"/>
          <a:ext cx="5463540" cy="1508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7620</xdr:colOff>
      <xdr:row>0</xdr:row>
      <xdr:rowOff>22860</xdr:rowOff>
    </xdr:from>
    <xdr:to>
      <xdr:col>112</xdr:col>
      <xdr:colOff>502920</xdr:colOff>
      <xdr:row>2</xdr:row>
      <xdr:rowOff>22860</xdr:rowOff>
    </xdr:to>
    <xdr:pic>
      <xdr:nvPicPr>
        <xdr:cNvPr id="704954" name="Picture 9">
          <a:extLst>
            <a:ext uri="{FF2B5EF4-FFF2-40B4-BE49-F238E27FC236}">
              <a16:creationId xmlns:a16="http://schemas.microsoft.com/office/drawing/2014/main" id="{00000000-0008-0000-3200-0000BA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77740" y="22860"/>
          <a:ext cx="383286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108</xdr:col>
      <xdr:colOff>91440</xdr:colOff>
      <xdr:row>8</xdr:row>
      <xdr:rowOff>76200</xdr:rowOff>
    </xdr:from>
    <xdr:to>
      <xdr:col>118</xdr:col>
      <xdr:colOff>762000</xdr:colOff>
      <xdr:row>23</xdr:row>
      <xdr:rowOff>60960</xdr:rowOff>
    </xdr:to>
    <xdr:pic>
      <xdr:nvPicPr>
        <xdr:cNvPr id="704955" name="Picture 82">
          <a:extLst>
            <a:ext uri="{FF2B5EF4-FFF2-40B4-BE49-F238E27FC236}">
              <a16:creationId xmlns:a16="http://schemas.microsoft.com/office/drawing/2014/main" id="{00000000-0008-0000-3200-0000BB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61560" y="1767840"/>
          <a:ext cx="8717280" cy="2804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7620</xdr:colOff>
      <xdr:row>28</xdr:row>
      <xdr:rowOff>22860</xdr:rowOff>
    </xdr:from>
    <xdr:to>
      <xdr:col>112</xdr:col>
      <xdr:colOff>502920</xdr:colOff>
      <xdr:row>30</xdr:row>
      <xdr:rowOff>15240</xdr:rowOff>
    </xdr:to>
    <xdr:pic>
      <xdr:nvPicPr>
        <xdr:cNvPr id="704956" name="Picture 9">
          <a:extLst>
            <a:ext uri="{FF2B5EF4-FFF2-40B4-BE49-F238E27FC236}">
              <a16:creationId xmlns:a16="http://schemas.microsoft.com/office/drawing/2014/main" id="{00000000-0008-0000-3200-0000BC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77740" y="5417820"/>
          <a:ext cx="38328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108</xdr:col>
      <xdr:colOff>335280</xdr:colOff>
      <xdr:row>36</xdr:row>
      <xdr:rowOff>68580</xdr:rowOff>
    </xdr:from>
    <xdr:to>
      <xdr:col>119</xdr:col>
      <xdr:colOff>228600</xdr:colOff>
      <xdr:row>51</xdr:row>
      <xdr:rowOff>121920</xdr:rowOff>
    </xdr:to>
    <xdr:pic>
      <xdr:nvPicPr>
        <xdr:cNvPr id="704957" name="Picture 84">
          <a:extLst>
            <a:ext uri="{FF2B5EF4-FFF2-40B4-BE49-F238E27FC236}">
              <a16:creationId xmlns:a16="http://schemas.microsoft.com/office/drawing/2014/main" id="{00000000-0008-0000-3200-0000BD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05400" y="7040880"/>
          <a:ext cx="8724900" cy="2887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106680</xdr:colOff>
      <xdr:row>40</xdr:row>
      <xdr:rowOff>0</xdr:rowOff>
    </xdr:from>
    <xdr:to>
      <xdr:col>47</xdr:col>
      <xdr:colOff>678180</xdr:colOff>
      <xdr:row>48</xdr:row>
      <xdr:rowOff>7620</xdr:rowOff>
    </xdr:to>
    <xdr:pic>
      <xdr:nvPicPr>
        <xdr:cNvPr id="704958" name="Picture 16">
          <a:extLst>
            <a:ext uri="{FF2B5EF4-FFF2-40B4-BE49-F238E27FC236}">
              <a16:creationId xmlns:a16="http://schemas.microsoft.com/office/drawing/2014/main" id="{00000000-0008-0000-3200-0000BE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0980" y="7741920"/>
          <a:ext cx="3710940" cy="1546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838200</xdr:colOff>
      <xdr:row>51</xdr:row>
      <xdr:rowOff>99060</xdr:rowOff>
    </xdr:from>
    <xdr:to>
      <xdr:col>47</xdr:col>
      <xdr:colOff>746760</xdr:colOff>
      <xdr:row>61</xdr:row>
      <xdr:rowOff>144780</xdr:rowOff>
    </xdr:to>
    <xdr:pic>
      <xdr:nvPicPr>
        <xdr:cNvPr id="704959" name="Picture 14">
          <a:extLst>
            <a:ext uri="{FF2B5EF4-FFF2-40B4-BE49-F238E27FC236}">
              <a16:creationId xmlns:a16="http://schemas.microsoft.com/office/drawing/2014/main" id="{00000000-0008-0000-3200-0000BFC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86680" y="9906000"/>
          <a:ext cx="3893820" cy="1722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6</xdr:row>
          <xdr:rowOff>9525</xdr:rowOff>
        </xdr:from>
        <xdr:to>
          <xdr:col>8</xdr:col>
          <xdr:colOff>476250</xdr:colOff>
          <xdr:row>14</xdr:row>
          <xdr:rowOff>152400</xdr:rowOff>
        </xdr:to>
        <xdr:sp macro="" textlink="">
          <xdr:nvSpPr>
            <xdr:cNvPr id="2049" name="Imag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3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6</xdr:row>
          <xdr:rowOff>0</xdr:rowOff>
        </xdr:from>
        <xdr:to>
          <xdr:col>25</xdr:col>
          <xdr:colOff>314325</xdr:colOff>
          <xdr:row>14</xdr:row>
          <xdr:rowOff>152400</xdr:rowOff>
        </xdr:to>
        <xdr:sp macro="" textlink="">
          <xdr:nvSpPr>
            <xdr:cNvPr id="2050" name="Image 4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3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266700</xdr:colOff>
          <xdr:row>6</xdr:row>
          <xdr:rowOff>28575</xdr:rowOff>
        </xdr:from>
        <xdr:to>
          <xdr:col>60</xdr:col>
          <xdr:colOff>285750</xdr:colOff>
          <xdr:row>15</xdr:row>
          <xdr:rowOff>57150</xdr:rowOff>
        </xdr:to>
        <xdr:sp macro="" textlink="">
          <xdr:nvSpPr>
            <xdr:cNvPr id="2051" name="Image 5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3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9525</xdr:colOff>
          <xdr:row>6</xdr:row>
          <xdr:rowOff>0</xdr:rowOff>
        </xdr:from>
        <xdr:to>
          <xdr:col>43</xdr:col>
          <xdr:colOff>704850</xdr:colOff>
          <xdr:row>14</xdr:row>
          <xdr:rowOff>57150</xdr:rowOff>
        </xdr:to>
        <xdr:sp macro="" textlink="">
          <xdr:nvSpPr>
            <xdr:cNvPr id="2052" name="Image 6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3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70</xdr:col>
          <xdr:colOff>361950</xdr:colOff>
          <xdr:row>6</xdr:row>
          <xdr:rowOff>19050</xdr:rowOff>
        </xdr:from>
        <xdr:to>
          <xdr:col>78</xdr:col>
          <xdr:colOff>295275</xdr:colOff>
          <xdr:row>15</xdr:row>
          <xdr:rowOff>9525</xdr:rowOff>
        </xdr:to>
        <xdr:sp macro="" textlink="">
          <xdr:nvSpPr>
            <xdr:cNvPr id="2053" name="Image 7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3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88</xdr:col>
          <xdr:colOff>95250</xdr:colOff>
          <xdr:row>6</xdr:row>
          <xdr:rowOff>38100</xdr:rowOff>
        </xdr:from>
        <xdr:to>
          <xdr:col>96</xdr:col>
          <xdr:colOff>361950</xdr:colOff>
          <xdr:row>15</xdr:row>
          <xdr:rowOff>38100</xdr:rowOff>
        </xdr:to>
        <xdr:sp macro="" textlink="">
          <xdr:nvSpPr>
            <xdr:cNvPr id="2054" name="Image 8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3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30480</xdr:rowOff>
    </xdr:from>
    <xdr:to>
      <xdr:col>14</xdr:col>
      <xdr:colOff>0</xdr:colOff>
      <xdr:row>4</xdr:row>
      <xdr:rowOff>0</xdr:rowOff>
    </xdr:to>
    <xdr:pic>
      <xdr:nvPicPr>
        <xdr:cNvPr id="590279" name="Picture 1">
          <a:extLst>
            <a:ext uri="{FF2B5EF4-FFF2-40B4-BE49-F238E27FC236}">
              <a16:creationId xmlns:a16="http://schemas.microsoft.com/office/drawing/2014/main" id="{00000000-0008-0000-3300-0000C701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469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0</xdr:row>
      <xdr:rowOff>30480</xdr:rowOff>
    </xdr:from>
    <xdr:to>
      <xdr:col>14</xdr:col>
      <xdr:colOff>0</xdr:colOff>
      <xdr:row>4</xdr:row>
      <xdr:rowOff>0</xdr:rowOff>
    </xdr:to>
    <xdr:pic>
      <xdr:nvPicPr>
        <xdr:cNvPr id="590280" name="Picture 2">
          <a:extLst>
            <a:ext uri="{FF2B5EF4-FFF2-40B4-BE49-F238E27FC236}">
              <a16:creationId xmlns:a16="http://schemas.microsoft.com/office/drawing/2014/main" id="{00000000-0008-0000-3300-0000C801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469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0</xdr:row>
      <xdr:rowOff>30480</xdr:rowOff>
    </xdr:from>
    <xdr:to>
      <xdr:col>14</xdr:col>
      <xdr:colOff>0</xdr:colOff>
      <xdr:row>4</xdr:row>
      <xdr:rowOff>0</xdr:rowOff>
    </xdr:to>
    <xdr:pic>
      <xdr:nvPicPr>
        <xdr:cNvPr id="590281" name="Picture 3">
          <a:extLst>
            <a:ext uri="{FF2B5EF4-FFF2-40B4-BE49-F238E27FC236}">
              <a16:creationId xmlns:a16="http://schemas.microsoft.com/office/drawing/2014/main" id="{00000000-0008-0000-3300-0000C901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469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0</xdr:row>
      <xdr:rowOff>30480</xdr:rowOff>
    </xdr:from>
    <xdr:to>
      <xdr:col>14</xdr:col>
      <xdr:colOff>0</xdr:colOff>
      <xdr:row>4</xdr:row>
      <xdr:rowOff>0</xdr:rowOff>
    </xdr:to>
    <xdr:pic>
      <xdr:nvPicPr>
        <xdr:cNvPr id="590282" name="Picture 4">
          <a:extLst>
            <a:ext uri="{FF2B5EF4-FFF2-40B4-BE49-F238E27FC236}">
              <a16:creationId xmlns:a16="http://schemas.microsoft.com/office/drawing/2014/main" id="{00000000-0008-0000-3300-0000CA01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469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0</xdr:row>
      <xdr:rowOff>22860</xdr:rowOff>
    </xdr:from>
    <xdr:to>
      <xdr:col>4</xdr:col>
      <xdr:colOff>579120</xdr:colOff>
      <xdr:row>2</xdr:row>
      <xdr:rowOff>22860</xdr:rowOff>
    </xdr:to>
    <xdr:pic>
      <xdr:nvPicPr>
        <xdr:cNvPr id="590283" name="Picture 5">
          <a:extLst>
            <a:ext uri="{FF2B5EF4-FFF2-40B4-BE49-F238E27FC236}">
              <a16:creationId xmlns:a16="http://schemas.microsoft.com/office/drawing/2014/main" id="{00000000-0008-0000-3300-0000CB01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61366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30480</xdr:rowOff>
    </xdr:from>
    <xdr:to>
      <xdr:col>8</xdr:col>
      <xdr:colOff>0</xdr:colOff>
      <xdr:row>4</xdr:row>
      <xdr:rowOff>0</xdr:rowOff>
    </xdr:to>
    <xdr:pic>
      <xdr:nvPicPr>
        <xdr:cNvPr id="591303" name="Picture 1">
          <a:extLst>
            <a:ext uri="{FF2B5EF4-FFF2-40B4-BE49-F238E27FC236}">
              <a16:creationId xmlns:a16="http://schemas.microsoft.com/office/drawing/2014/main" id="{00000000-0008-0000-3400-0000C705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6903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0</xdr:row>
      <xdr:rowOff>30480</xdr:rowOff>
    </xdr:from>
    <xdr:to>
      <xdr:col>8</xdr:col>
      <xdr:colOff>0</xdr:colOff>
      <xdr:row>4</xdr:row>
      <xdr:rowOff>0</xdr:rowOff>
    </xdr:to>
    <xdr:pic>
      <xdr:nvPicPr>
        <xdr:cNvPr id="591304" name="Picture 2">
          <a:extLst>
            <a:ext uri="{FF2B5EF4-FFF2-40B4-BE49-F238E27FC236}">
              <a16:creationId xmlns:a16="http://schemas.microsoft.com/office/drawing/2014/main" id="{00000000-0008-0000-3400-0000C805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6903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0</xdr:row>
      <xdr:rowOff>30480</xdr:rowOff>
    </xdr:from>
    <xdr:to>
      <xdr:col>8</xdr:col>
      <xdr:colOff>0</xdr:colOff>
      <xdr:row>4</xdr:row>
      <xdr:rowOff>0</xdr:rowOff>
    </xdr:to>
    <xdr:pic>
      <xdr:nvPicPr>
        <xdr:cNvPr id="591305" name="Picture 3">
          <a:extLst>
            <a:ext uri="{FF2B5EF4-FFF2-40B4-BE49-F238E27FC236}">
              <a16:creationId xmlns:a16="http://schemas.microsoft.com/office/drawing/2014/main" id="{00000000-0008-0000-3400-0000C905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6903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0</xdr:row>
      <xdr:rowOff>30480</xdr:rowOff>
    </xdr:from>
    <xdr:to>
      <xdr:col>8</xdr:col>
      <xdr:colOff>0</xdr:colOff>
      <xdr:row>4</xdr:row>
      <xdr:rowOff>0</xdr:rowOff>
    </xdr:to>
    <xdr:pic>
      <xdr:nvPicPr>
        <xdr:cNvPr id="591306" name="Picture 4">
          <a:extLst>
            <a:ext uri="{FF2B5EF4-FFF2-40B4-BE49-F238E27FC236}">
              <a16:creationId xmlns:a16="http://schemas.microsoft.com/office/drawing/2014/main" id="{00000000-0008-0000-3400-0000CA05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66903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0</xdr:row>
      <xdr:rowOff>22860</xdr:rowOff>
    </xdr:from>
    <xdr:to>
      <xdr:col>3</xdr:col>
      <xdr:colOff>114300</xdr:colOff>
      <xdr:row>2</xdr:row>
      <xdr:rowOff>22860</xdr:rowOff>
    </xdr:to>
    <xdr:pic>
      <xdr:nvPicPr>
        <xdr:cNvPr id="591307" name="Picture 5">
          <a:extLst>
            <a:ext uri="{FF2B5EF4-FFF2-40B4-BE49-F238E27FC236}">
              <a16:creationId xmlns:a16="http://schemas.microsoft.com/office/drawing/2014/main" id="{00000000-0008-0000-3400-0000CB05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6289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152400</xdr:rowOff>
    </xdr:from>
    <xdr:to>
      <xdr:col>7</xdr:col>
      <xdr:colOff>0</xdr:colOff>
      <xdr:row>4</xdr:row>
      <xdr:rowOff>327660</xdr:rowOff>
    </xdr:to>
    <xdr:sp macro="" textlink="">
      <xdr:nvSpPr>
        <xdr:cNvPr id="592418" name="Rectangle 1">
          <a:extLst>
            <a:ext uri="{FF2B5EF4-FFF2-40B4-BE49-F238E27FC236}">
              <a16:creationId xmlns:a16="http://schemas.microsoft.com/office/drawing/2014/main" id="{00000000-0008-0000-3500-0000220A0900}"/>
            </a:ext>
          </a:extLst>
        </xdr:cNvPr>
        <xdr:cNvSpPr>
          <a:spLocks noChangeArrowheads="1"/>
        </xdr:cNvSpPr>
      </xdr:nvSpPr>
      <xdr:spPr bwMode="auto">
        <a:xfrm>
          <a:off x="5707380" y="1013460"/>
          <a:ext cx="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0</xdr:row>
      <xdr:rowOff>30480</xdr:rowOff>
    </xdr:from>
    <xdr:to>
      <xdr:col>7</xdr:col>
      <xdr:colOff>0</xdr:colOff>
      <xdr:row>4</xdr:row>
      <xdr:rowOff>0</xdr:rowOff>
    </xdr:to>
    <xdr:pic>
      <xdr:nvPicPr>
        <xdr:cNvPr id="592419" name="Picture 2">
          <a:extLst>
            <a:ext uri="{FF2B5EF4-FFF2-40B4-BE49-F238E27FC236}">
              <a16:creationId xmlns:a16="http://schemas.microsoft.com/office/drawing/2014/main" id="{00000000-0008-0000-3500-0000230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707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0</xdr:row>
      <xdr:rowOff>30480</xdr:rowOff>
    </xdr:from>
    <xdr:to>
      <xdr:col>7</xdr:col>
      <xdr:colOff>0</xdr:colOff>
      <xdr:row>4</xdr:row>
      <xdr:rowOff>0</xdr:rowOff>
    </xdr:to>
    <xdr:pic>
      <xdr:nvPicPr>
        <xdr:cNvPr id="592420" name="Picture 3">
          <a:extLst>
            <a:ext uri="{FF2B5EF4-FFF2-40B4-BE49-F238E27FC236}">
              <a16:creationId xmlns:a16="http://schemas.microsoft.com/office/drawing/2014/main" id="{00000000-0008-0000-3500-0000240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707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0</xdr:row>
      <xdr:rowOff>30480</xdr:rowOff>
    </xdr:from>
    <xdr:to>
      <xdr:col>7</xdr:col>
      <xdr:colOff>0</xdr:colOff>
      <xdr:row>4</xdr:row>
      <xdr:rowOff>0</xdr:rowOff>
    </xdr:to>
    <xdr:pic>
      <xdr:nvPicPr>
        <xdr:cNvPr id="592421" name="Picture 4">
          <a:extLst>
            <a:ext uri="{FF2B5EF4-FFF2-40B4-BE49-F238E27FC236}">
              <a16:creationId xmlns:a16="http://schemas.microsoft.com/office/drawing/2014/main" id="{00000000-0008-0000-3500-0000250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707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0</xdr:row>
      <xdr:rowOff>30480</xdr:rowOff>
    </xdr:from>
    <xdr:to>
      <xdr:col>7</xdr:col>
      <xdr:colOff>0</xdr:colOff>
      <xdr:row>4</xdr:row>
      <xdr:rowOff>0</xdr:rowOff>
    </xdr:to>
    <xdr:pic>
      <xdr:nvPicPr>
        <xdr:cNvPr id="592422" name="Picture 5">
          <a:extLst>
            <a:ext uri="{FF2B5EF4-FFF2-40B4-BE49-F238E27FC236}">
              <a16:creationId xmlns:a16="http://schemas.microsoft.com/office/drawing/2014/main" id="{00000000-0008-0000-3500-0000260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70738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0</xdr:row>
      <xdr:rowOff>22860</xdr:rowOff>
    </xdr:from>
    <xdr:to>
      <xdr:col>3</xdr:col>
      <xdr:colOff>266700</xdr:colOff>
      <xdr:row>2</xdr:row>
      <xdr:rowOff>22860</xdr:rowOff>
    </xdr:to>
    <xdr:pic>
      <xdr:nvPicPr>
        <xdr:cNvPr id="592423" name="Picture 6">
          <a:extLst>
            <a:ext uri="{FF2B5EF4-FFF2-40B4-BE49-F238E27FC236}">
              <a16:creationId xmlns:a16="http://schemas.microsoft.com/office/drawing/2014/main" id="{00000000-0008-0000-3500-0000270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63652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152400</xdr:rowOff>
    </xdr:from>
    <xdr:to>
      <xdr:col>6</xdr:col>
      <xdr:colOff>0</xdr:colOff>
      <xdr:row>6</xdr:row>
      <xdr:rowOff>38100</xdr:rowOff>
    </xdr:to>
    <xdr:sp macro="" textlink="">
      <xdr:nvSpPr>
        <xdr:cNvPr id="593442" name="Rectangle 1">
          <a:extLst>
            <a:ext uri="{FF2B5EF4-FFF2-40B4-BE49-F238E27FC236}">
              <a16:creationId xmlns:a16="http://schemas.microsoft.com/office/drawing/2014/main" id="{00000000-0008-0000-3600-0000220E0900}"/>
            </a:ext>
          </a:extLst>
        </xdr:cNvPr>
        <xdr:cNvSpPr>
          <a:spLocks noChangeArrowheads="1"/>
        </xdr:cNvSpPr>
      </xdr:nvSpPr>
      <xdr:spPr bwMode="auto">
        <a:xfrm>
          <a:off x="5356860" y="1013460"/>
          <a:ext cx="0" cy="609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0</xdr:row>
      <xdr:rowOff>30480</xdr:rowOff>
    </xdr:from>
    <xdr:to>
      <xdr:col>6</xdr:col>
      <xdr:colOff>0</xdr:colOff>
      <xdr:row>4</xdr:row>
      <xdr:rowOff>0</xdr:rowOff>
    </xdr:to>
    <xdr:pic>
      <xdr:nvPicPr>
        <xdr:cNvPr id="593443" name="Picture 2">
          <a:extLst>
            <a:ext uri="{FF2B5EF4-FFF2-40B4-BE49-F238E27FC236}">
              <a16:creationId xmlns:a16="http://schemas.microsoft.com/office/drawing/2014/main" id="{00000000-0008-0000-3600-0000230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3568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0</xdr:row>
      <xdr:rowOff>30480</xdr:rowOff>
    </xdr:from>
    <xdr:to>
      <xdr:col>6</xdr:col>
      <xdr:colOff>0</xdr:colOff>
      <xdr:row>4</xdr:row>
      <xdr:rowOff>0</xdr:rowOff>
    </xdr:to>
    <xdr:pic>
      <xdr:nvPicPr>
        <xdr:cNvPr id="593444" name="Picture 3">
          <a:extLst>
            <a:ext uri="{FF2B5EF4-FFF2-40B4-BE49-F238E27FC236}">
              <a16:creationId xmlns:a16="http://schemas.microsoft.com/office/drawing/2014/main" id="{00000000-0008-0000-3600-0000240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3568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0</xdr:row>
      <xdr:rowOff>30480</xdr:rowOff>
    </xdr:from>
    <xdr:to>
      <xdr:col>6</xdr:col>
      <xdr:colOff>0</xdr:colOff>
      <xdr:row>4</xdr:row>
      <xdr:rowOff>0</xdr:rowOff>
    </xdr:to>
    <xdr:pic>
      <xdr:nvPicPr>
        <xdr:cNvPr id="593445" name="Picture 4">
          <a:extLst>
            <a:ext uri="{FF2B5EF4-FFF2-40B4-BE49-F238E27FC236}">
              <a16:creationId xmlns:a16="http://schemas.microsoft.com/office/drawing/2014/main" id="{00000000-0008-0000-3600-0000250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3568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0</xdr:row>
      <xdr:rowOff>30480</xdr:rowOff>
    </xdr:from>
    <xdr:to>
      <xdr:col>6</xdr:col>
      <xdr:colOff>0</xdr:colOff>
      <xdr:row>4</xdr:row>
      <xdr:rowOff>0</xdr:rowOff>
    </xdr:to>
    <xdr:pic>
      <xdr:nvPicPr>
        <xdr:cNvPr id="593446" name="Picture 5">
          <a:extLst>
            <a:ext uri="{FF2B5EF4-FFF2-40B4-BE49-F238E27FC236}">
              <a16:creationId xmlns:a16="http://schemas.microsoft.com/office/drawing/2014/main" id="{00000000-0008-0000-3600-0000260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 r="30089"/>
        <a:stretch>
          <a:fillRect/>
        </a:stretch>
      </xdr:blipFill>
      <xdr:spPr bwMode="auto">
        <a:xfrm>
          <a:off x="5356860" y="30480"/>
          <a:ext cx="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0</xdr:row>
      <xdr:rowOff>22860</xdr:rowOff>
    </xdr:from>
    <xdr:to>
      <xdr:col>3</xdr:col>
      <xdr:colOff>358140</xdr:colOff>
      <xdr:row>2</xdr:row>
      <xdr:rowOff>22860</xdr:rowOff>
    </xdr:to>
    <xdr:pic>
      <xdr:nvPicPr>
        <xdr:cNvPr id="593447" name="Picture 6">
          <a:extLst>
            <a:ext uri="{FF2B5EF4-FFF2-40B4-BE49-F238E27FC236}">
              <a16:creationId xmlns:a16="http://schemas.microsoft.com/office/drawing/2014/main" id="{00000000-0008-0000-3600-0000270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28575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60960</xdr:colOff>
      <xdr:row>0</xdr:row>
      <xdr:rowOff>22860</xdr:rowOff>
    </xdr:from>
    <xdr:to>
      <xdr:col>47</xdr:col>
      <xdr:colOff>152400</xdr:colOff>
      <xdr:row>1</xdr:row>
      <xdr:rowOff>106680</xdr:rowOff>
    </xdr:to>
    <xdr:pic>
      <xdr:nvPicPr>
        <xdr:cNvPr id="695326" name="Image 2">
          <a:extLst>
            <a:ext uri="{FF2B5EF4-FFF2-40B4-BE49-F238E27FC236}">
              <a16:creationId xmlns:a16="http://schemas.microsoft.com/office/drawing/2014/main" id="{00000000-0008-0000-3800-00001E9C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22860"/>
          <a:ext cx="68580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60960</xdr:colOff>
      <xdr:row>0</xdr:row>
      <xdr:rowOff>22860</xdr:rowOff>
    </xdr:from>
    <xdr:to>
      <xdr:col>47</xdr:col>
      <xdr:colOff>152400</xdr:colOff>
      <xdr:row>1</xdr:row>
      <xdr:rowOff>106680</xdr:rowOff>
    </xdr:to>
    <xdr:pic>
      <xdr:nvPicPr>
        <xdr:cNvPr id="696350" name="Image 1">
          <a:extLst>
            <a:ext uri="{FF2B5EF4-FFF2-40B4-BE49-F238E27FC236}">
              <a16:creationId xmlns:a16="http://schemas.microsoft.com/office/drawing/2014/main" id="{00000000-0008-0000-3900-00001EA0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22860"/>
          <a:ext cx="68580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60960</xdr:colOff>
      <xdr:row>0</xdr:row>
      <xdr:rowOff>22860</xdr:rowOff>
    </xdr:from>
    <xdr:to>
      <xdr:col>47</xdr:col>
      <xdr:colOff>152400</xdr:colOff>
      <xdr:row>1</xdr:row>
      <xdr:rowOff>106680</xdr:rowOff>
    </xdr:to>
    <xdr:pic>
      <xdr:nvPicPr>
        <xdr:cNvPr id="697374" name="Image 1">
          <a:extLst>
            <a:ext uri="{FF2B5EF4-FFF2-40B4-BE49-F238E27FC236}">
              <a16:creationId xmlns:a16="http://schemas.microsoft.com/office/drawing/2014/main" id="{00000000-0008-0000-3A00-00001EA4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22860"/>
          <a:ext cx="68580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60960</xdr:colOff>
      <xdr:row>0</xdr:row>
      <xdr:rowOff>22860</xdr:rowOff>
    </xdr:from>
    <xdr:to>
      <xdr:col>47</xdr:col>
      <xdr:colOff>152400</xdr:colOff>
      <xdr:row>1</xdr:row>
      <xdr:rowOff>106680</xdr:rowOff>
    </xdr:to>
    <xdr:pic>
      <xdr:nvPicPr>
        <xdr:cNvPr id="698398" name="Image 1">
          <a:extLst>
            <a:ext uri="{FF2B5EF4-FFF2-40B4-BE49-F238E27FC236}">
              <a16:creationId xmlns:a16="http://schemas.microsoft.com/office/drawing/2014/main" id="{00000000-0008-0000-3B00-00001EA8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22860"/>
          <a:ext cx="68580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8</xdr:col>
      <xdr:colOff>419100</xdr:colOff>
      <xdr:row>2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860"/>
          <a:ext cx="39014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ERTOIRE\analyse-calcul\A.FICHIER-GLOBAL\A.BUSINESS-PLAN\BUSINESS-PLAN-V1.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INESSPLAN"/>
      <sheetName val="BASE DE DONNEES"/>
    </sheetNames>
    <sheetDataSet>
      <sheetData sheetId="0"/>
      <sheetData sheetId="1">
        <row r="4">
          <cell r="G4" t="str">
            <v>CK</v>
          </cell>
          <cell r="O4" t="str">
            <v>AND-STEEL</v>
          </cell>
          <cell r="AE4" t="str">
            <v>A</v>
          </cell>
        </row>
        <row r="5">
          <cell r="G5" t="str">
            <v>CO</v>
          </cell>
          <cell r="O5" t="str">
            <v>AND-Steel Sombreffe</v>
          </cell>
          <cell r="AE5" t="str">
            <v>B</v>
          </cell>
        </row>
        <row r="6">
          <cell r="G6" t="str">
            <v>CT</v>
          </cell>
          <cell r="O6" t="str">
            <v>ArcelorMittal  Distribution Poland</v>
          </cell>
          <cell r="AE6" t="str">
            <v>C</v>
          </cell>
        </row>
        <row r="7">
          <cell r="G7" t="str">
            <v>ME</v>
          </cell>
          <cell r="O7" t="str">
            <v>ARCELORMITTAL PROFIL SA</v>
          </cell>
          <cell r="AE7" t="str">
            <v>D</v>
          </cell>
        </row>
        <row r="8">
          <cell r="G8" t="str">
            <v>ML</v>
          </cell>
          <cell r="O8" t="str">
            <v>ARCELORMITTAL STAALHANDEL BV</v>
          </cell>
          <cell r="AE8" t="str">
            <v>E</v>
          </cell>
        </row>
        <row r="9">
          <cell r="O9" t="str">
            <v>ARCELORMITTAL STAALHANDEL BV</v>
          </cell>
          <cell r="AE9" t="str">
            <v>F</v>
          </cell>
        </row>
        <row r="10">
          <cell r="O10" t="str">
            <v>Arcelormittal Stahlhandel</v>
          </cell>
          <cell r="AE10" t="str">
            <v>G</v>
          </cell>
        </row>
        <row r="11">
          <cell r="O11" t="str">
            <v>ArcelorMittal Stahlhandel AG</v>
          </cell>
          <cell r="AE11" t="str">
            <v>H</v>
          </cell>
        </row>
        <row r="12">
          <cell r="O12" t="str">
            <v>ArcelorMittal Stahlhandel GmbH</v>
          </cell>
          <cell r="AE12" t="str">
            <v>I</v>
          </cell>
        </row>
        <row r="13">
          <cell r="O13" t="str">
            <v>BEPRO BLECH U. PROFILSTAHL</v>
          </cell>
          <cell r="AE13" t="str">
            <v>J</v>
          </cell>
        </row>
        <row r="14">
          <cell r="O14" t="str">
            <v>BOUYGUES TRAVAUX PUBLICS FR"A"</v>
          </cell>
          <cell r="AE14" t="str">
            <v>K</v>
          </cell>
        </row>
        <row r="15">
          <cell r="O15" t="str">
            <v>BOUYGUES TRAVAUX PUBLICS FR"B"</v>
          </cell>
        </row>
        <row r="16">
          <cell r="O16" t="str">
            <v>CARL SPAETER AG</v>
          </cell>
        </row>
        <row r="17">
          <cell r="O17" t="str">
            <v>CARL SPAETER GmbH</v>
          </cell>
        </row>
        <row r="18">
          <cell r="O18" t="str">
            <v>CARL SPAETER SÜDWEST GmbH</v>
          </cell>
        </row>
        <row r="19">
          <cell r="O19" t="str">
            <v>COGNOR Stahlhandel GmbH</v>
          </cell>
        </row>
        <row r="20">
          <cell r="O20" t="str">
            <v>CSE</v>
          </cell>
        </row>
        <row r="21">
          <cell r="O21" t="str">
            <v>Debrunner Acifer AG</v>
          </cell>
        </row>
        <row r="22">
          <cell r="O22" t="str">
            <v>Debrunner Acifer AG Wallis</v>
          </cell>
        </row>
        <row r="23">
          <cell r="O23" t="str">
            <v>E.A. SMITH A.S.</v>
          </cell>
        </row>
        <row r="24">
          <cell r="O24" t="str">
            <v>EISEN WAGNER GmbH</v>
          </cell>
        </row>
        <row r="25">
          <cell r="O25" t="str">
            <v>ETS MAISONNEUVE</v>
          </cell>
        </row>
        <row r="26">
          <cell r="O26" t="str">
            <v>EUROSTEEL Danmark A/S</v>
          </cell>
        </row>
        <row r="27">
          <cell r="O27" t="str">
            <v>F. HACKLAENDER GmbH</v>
          </cell>
        </row>
        <row r="28">
          <cell r="O28" t="str">
            <v>Ferona, a.s.</v>
          </cell>
        </row>
        <row r="29">
          <cell r="O29" t="str">
            <v>FILLI Stahlgrosshandels GmbH</v>
          </cell>
        </row>
        <row r="30">
          <cell r="O30" t="str">
            <v>Firma Hahn und Keller GmbH</v>
          </cell>
        </row>
        <row r="31">
          <cell r="O31" t="str">
            <v>FRANKSTAHL ROHR-UND STAHLH. MBH</v>
          </cell>
        </row>
        <row r="32">
          <cell r="O32" t="str">
            <v>Freiburger Stahlhandel GmbH "D"</v>
          </cell>
        </row>
        <row r="33">
          <cell r="O33" t="str">
            <v>Freiburger Stahlhandel GmbH "CZ"</v>
          </cell>
        </row>
        <row r="34">
          <cell r="O34" t="str">
            <v>Grupa Polska Stal S.A. PL"A"</v>
          </cell>
        </row>
        <row r="35">
          <cell r="O35" t="str">
            <v>Grupa Polska Stal S.A. PL"B"</v>
          </cell>
        </row>
        <row r="36">
          <cell r="O36" t="str">
            <v>Interfer Stahl GmbH</v>
          </cell>
        </row>
        <row r="37">
          <cell r="O37" t="str">
            <v>Klöckner Stahl- u. Metallhandel</v>
          </cell>
        </row>
        <row r="38">
          <cell r="O38" t="str">
            <v>Klöckner Stahl-u. Metallhandel GmbH</v>
          </cell>
        </row>
        <row r="39">
          <cell r="O39" t="str">
            <v>KOELLENSPERGER STAHLHANDEL</v>
          </cell>
        </row>
        <row r="40">
          <cell r="O40" t="str">
            <v>LEMVIGH-MUELLER A/S</v>
          </cell>
        </row>
        <row r="41">
          <cell r="O41" t="str">
            <v>NORDWEST HANDEL AG "D"</v>
          </cell>
        </row>
        <row r="42">
          <cell r="O42" t="str">
            <v>NORDWEST HANDEL AG "S"</v>
          </cell>
        </row>
        <row r="43">
          <cell r="O43" t="str">
            <v>PRESIDER S.r.l.</v>
          </cell>
        </row>
        <row r="44">
          <cell r="O44" t="str">
            <v>Ruukki Norge AS</v>
          </cell>
        </row>
        <row r="45">
          <cell r="O45" t="str">
            <v>Salzgitter Mannesmann Intern. GmbH</v>
          </cell>
        </row>
        <row r="46">
          <cell r="O46" t="str">
            <v>SALZGITTER MANNESMANN STAHLHANDEL</v>
          </cell>
        </row>
        <row r="47">
          <cell r="O47" t="str">
            <v>Salzgitter Mannesmann Stahlhandel G</v>
          </cell>
        </row>
        <row r="48">
          <cell r="O48" t="str">
            <v>Salzgitter Mannesmann.</v>
          </cell>
        </row>
        <row r="49">
          <cell r="O49" t="str">
            <v>SANISTAL A/S</v>
          </cell>
        </row>
        <row r="50">
          <cell r="O50" t="str">
            <v>STAHLH. CARL STEINER GmbH &amp; Co.KG</v>
          </cell>
        </row>
        <row r="51">
          <cell r="O51" t="str">
            <v>STENE STAL PRODUKTER AS</v>
          </cell>
        </row>
        <row r="52">
          <cell r="O52" t="str">
            <v>ThyssenKrupp Materials Nederland BV</v>
          </cell>
        </row>
        <row r="53">
          <cell r="O53" t="str">
            <v>ThyssenKrupp Schulte GmbH</v>
          </cell>
        </row>
        <row r="54">
          <cell r="O54" t="str">
            <v>Weyland GmbH</v>
          </cell>
        </row>
        <row r="55">
          <cell r="O55" t="str">
            <v>ZZZ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7623FE-8B40-431D-9A1D-9B5567D3FE12}" name="Tableau146" displayName="Tableau146" ref="E27:G48" totalsRowShown="0" headerRowDxfId="36" dataDxfId="34" headerRowBorderDxfId="35" tableBorderDxfId="33" totalsRowBorderDxfId="32">
  <autoFilter ref="E27:G48" xr:uid="{6978DD65-42BE-4A3D-A4E4-F8CE056CF64A}">
    <filterColumn colId="0" hiddenButton="1"/>
    <filterColumn colId="1" hiddenButton="1"/>
    <filterColumn colId="2" hiddenButton="1"/>
  </autoFilter>
  <tableColumns count="3">
    <tableColumn id="1" xr3:uid="{767F2F47-BC38-49A7-9EB5-75A93C26FC46}" name="HD 400" dataDxfId="31"/>
    <tableColumn id="2" xr3:uid="{C33BBCA4-BE11-4AFE-841C-0F61E85DDBC3}" name="W14x16" dataDxfId="30" dataCellStyle="Normal 2"/>
    <tableColumn id="3" xr3:uid="{E811743D-C717-4569-A42C-6E9FC8E8453E}" name="2 bouts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79C62E-176E-4D5A-9DF9-15370E652CA1}" name="Tableau7" displayName="Tableau7" ref="A27:C32" totalsRowShown="0" headerRowDxfId="28" dataDxfId="26" headerRowBorderDxfId="27" tableBorderDxfId="25" totalsRowBorderDxfId="24">
  <autoFilter ref="A27:C32" xr:uid="{FD0B6729-748E-43DB-B118-9F9A2F222EBA}">
    <filterColumn colId="0" hiddenButton="1"/>
    <filterColumn colId="1" hiddenButton="1"/>
    <filterColumn colId="2" hiddenButton="1"/>
  </autoFilter>
  <tableColumns count="3">
    <tableColumn id="1" xr3:uid="{AE5215A6-AF45-4184-B0D1-3FF5ECC02F19}" name="HD 360" dataDxfId="23"/>
    <tableColumn id="2" xr3:uid="{BAA436AF-806C-43DA-A132-59E6653384C1}" name="W14x16" dataDxfId="22"/>
    <tableColumn id="3" xr3:uid="{E2327A51-9DAD-455B-BC79-E3F79AC2024E}" name="2 bouts" dataDxfId="21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D40154-EA5A-4784-B76B-6329BCE5EF9A}" name="Tableau11" displayName="Tableau11" ref="M27:N45" totalsRowShown="0" headerRowDxfId="20" dataDxfId="18" headerRowBorderDxfId="19" tableBorderDxfId="17" totalsRowBorderDxfId="16" headerRowCellStyle="Normal 2">
  <autoFilter ref="M27:N45" xr:uid="{30BAA41C-A908-4858-8894-E156CD7C9D55}">
    <filterColumn colId="0" hiddenButton="1"/>
    <filterColumn colId="1" hiddenButton="1"/>
  </autoFilter>
  <tableColumns count="2">
    <tableColumn id="1" xr3:uid="{057D5E7D-0D96-4898-A4D2-19B519B47BDD}" name="HL" dataDxfId="15"/>
    <tableColumn id="2" xr3:uid="{BE53FCA6-63A1-446D-B4B1-7ACEA33735ED}" name="2 BOUTS" dataDxfId="14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5E7B877-0BBC-49C0-A3BF-6A691BF8A67D}" name="Tableau13" displayName="Tableau13" ref="I27:K43" totalsRowShown="0" headerRowDxfId="13" dataDxfId="12">
  <autoFilter ref="I27:K43" xr:uid="{E8C81DBA-B4F1-45CC-8F0D-00F720A30DCF}">
    <filterColumn colId="0" hiddenButton="1"/>
    <filterColumn colId="1" hiddenButton="1"/>
    <filterColumn colId="2" hiddenButton="1"/>
  </autoFilter>
  <tableColumns count="3">
    <tableColumn id="1" xr3:uid="{9A2E9170-98EC-4F82-B3AA-C25F11244270}" name="HL 920" dataDxfId="11"/>
    <tableColumn id="2" xr3:uid="{E3A7A126-799C-4AFD-A693-AFDB82A51D16}" name="W36x16,5" dataDxfId="10"/>
    <tableColumn id="3" xr3:uid="{753D2030-A939-4363-8FBC-979916CC493E}" name="2 BOUTS" dataDxfId="9" dataCellStyle="Normal 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Relationship Id="rId6" Type="http://schemas.openxmlformats.org/officeDocument/2006/relationships/comments" Target="../comments5.xml"/><Relationship Id="rId5" Type="http://schemas.openxmlformats.org/officeDocument/2006/relationships/image" Target="../media/image48.emf"/><Relationship Id="rId4" Type="http://schemas.openxmlformats.org/officeDocument/2006/relationships/oleObject" Target="../embeddings/oleObject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7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38.xml"/><Relationship Id="rId4" Type="http://schemas.openxmlformats.org/officeDocument/2006/relationships/image" Target="../media/image55.emf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59.emf"/><Relationship Id="rId12" Type="http://schemas.openxmlformats.org/officeDocument/2006/relationships/oleObject" Target="../embeddings/oleObject7.bin"/><Relationship Id="rId2" Type="http://schemas.openxmlformats.org/officeDocument/2006/relationships/drawing" Target="../drawings/drawing44.xml"/><Relationship Id="rId16" Type="http://schemas.openxmlformats.org/officeDocument/2006/relationships/comments" Target="../comments8.xml"/><Relationship Id="rId1" Type="http://schemas.openxmlformats.org/officeDocument/2006/relationships/printerSettings" Target="../printerSettings/printerSettings48.bin"/><Relationship Id="rId6" Type="http://schemas.openxmlformats.org/officeDocument/2006/relationships/oleObject" Target="../embeddings/oleObject4.bin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3.bin"/><Relationship Id="rId9" Type="http://schemas.openxmlformats.org/officeDocument/2006/relationships/image" Target="../media/image60.emf"/><Relationship Id="rId14" Type="http://schemas.openxmlformats.org/officeDocument/2006/relationships/oleObject" Target="../embeddings/oleObject8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1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tabColor rgb="FF00B0F0"/>
    <pageSetUpPr fitToPage="1"/>
  </sheetPr>
  <dimension ref="A1:V39"/>
  <sheetViews>
    <sheetView showZeros="0" view="pageBreakPreview" zoomScaleNormal="100" zoomScaleSheetLayoutView="100" workbookViewId="0">
      <selection activeCell="A33" sqref="A33:N33"/>
    </sheetView>
  </sheetViews>
  <sheetFormatPr baseColWidth="10" defaultColWidth="11.5703125" defaultRowHeight="12.75"/>
  <cols>
    <col min="1" max="1" width="6.5703125" style="861" customWidth="1"/>
    <col min="2" max="2" width="4.85546875" style="861" customWidth="1"/>
    <col min="3" max="3" width="5.28515625" style="861" customWidth="1"/>
    <col min="4" max="4" width="12" style="861" customWidth="1"/>
    <col min="5" max="6" width="10.28515625" style="861" customWidth="1"/>
    <col min="7" max="8" width="9" style="861" customWidth="1"/>
    <col min="9" max="9" width="10.7109375" style="861" customWidth="1"/>
    <col min="10" max="10" width="12.28515625" style="861" customWidth="1"/>
    <col min="11" max="11" width="7.28515625" style="861" customWidth="1"/>
    <col min="12" max="12" width="8.28515625" style="861" customWidth="1"/>
    <col min="13" max="13" width="10.28515625" style="861" customWidth="1"/>
    <col min="14" max="14" width="10.7109375" style="861" customWidth="1"/>
    <col min="15" max="15" width="4.7109375" style="861" customWidth="1"/>
    <col min="16" max="21" width="11.5703125" style="861"/>
    <col min="22" max="22" width="24.7109375" style="861" bestFit="1" customWidth="1"/>
    <col min="23" max="16384" width="11.5703125" style="861"/>
  </cols>
  <sheetData>
    <row r="1" spans="1:21" ht="25.9" customHeight="1">
      <c r="G1" s="2154" t="str">
        <f>PREVI!C10</f>
        <v>CIMOLAI</v>
      </c>
      <c r="H1" s="2154"/>
      <c r="I1" s="2154"/>
      <c r="K1" s="2154" t="str">
        <f>PREVI!C11</f>
        <v>PASSERELLE DE BELVAL</v>
      </c>
      <c r="L1" s="2154"/>
      <c r="M1" s="2155"/>
      <c r="N1" s="2155"/>
      <c r="S1" s="862"/>
      <c r="T1" s="862"/>
      <c r="U1" s="862"/>
    </row>
    <row r="2" spans="1:21" ht="25.9" customHeight="1" thickBot="1">
      <c r="G2" s="2155"/>
      <c r="H2" s="2155"/>
      <c r="I2" s="2154"/>
      <c r="J2" s="2154"/>
      <c r="K2" s="2154"/>
      <c r="L2" s="2155"/>
      <c r="M2" s="2156" t="str">
        <f>PREVI!A11</f>
        <v>Z128</v>
      </c>
      <c r="N2" s="2155"/>
      <c r="S2" s="862"/>
      <c r="T2" s="862"/>
      <c r="U2" s="862"/>
    </row>
    <row r="3" spans="1:21" ht="16.149999999999999" customHeight="1" thickBot="1">
      <c r="A3" s="863" t="s">
        <v>188</v>
      </c>
      <c r="B3" s="863"/>
      <c r="H3" s="3126" t="s">
        <v>189</v>
      </c>
      <c r="I3" s="3127"/>
      <c r="J3" s="3127"/>
      <c r="K3" s="3127"/>
      <c r="L3" s="3127"/>
      <c r="M3" s="3128"/>
      <c r="S3" s="862"/>
      <c r="T3" s="862"/>
      <c r="U3" s="862"/>
    </row>
    <row r="4" spans="1:21" ht="16.149999999999999" customHeight="1" thickBot="1">
      <c r="A4" s="864" t="s">
        <v>190</v>
      </c>
      <c r="B4" s="864"/>
      <c r="S4" s="862"/>
      <c r="T4" s="862"/>
      <c r="U4" s="862"/>
    </row>
    <row r="5" spans="1:21" ht="20.25">
      <c r="A5" s="1389" t="s">
        <v>1364</v>
      </c>
      <c r="B5" s="1713"/>
      <c r="C5" s="1390"/>
      <c r="D5" s="1390"/>
      <c r="E5" s="1390"/>
      <c r="F5" s="1390"/>
      <c r="G5" s="1390"/>
      <c r="H5" s="1390"/>
      <c r="I5" s="1713"/>
      <c r="J5" s="1713" t="s">
        <v>1478</v>
      </c>
      <c r="K5" s="1713"/>
      <c r="L5" s="1390"/>
      <c r="M5" s="1390"/>
      <c r="N5" s="1714"/>
    </row>
    <row r="6" spans="1:21" ht="15.75" thickBot="1">
      <c r="A6" s="1391" t="s">
        <v>1365</v>
      </c>
      <c r="B6" s="1040"/>
      <c r="C6" s="1040"/>
      <c r="D6" s="1040"/>
      <c r="E6" s="1040"/>
      <c r="F6" s="1040"/>
      <c r="G6" s="1040"/>
      <c r="H6" s="1040"/>
      <c r="I6" s="1039"/>
      <c r="J6" s="1039" t="s">
        <v>1479</v>
      </c>
      <c r="K6" s="1040"/>
      <c r="L6" s="1040"/>
      <c r="M6" s="1040"/>
      <c r="N6" s="1715"/>
    </row>
    <row r="7" spans="1:21" ht="15.95" customHeight="1" thickTop="1">
      <c r="A7" s="1393" t="s">
        <v>274</v>
      </c>
      <c r="B7" s="3125" t="str">
        <f>PREVI!A10</f>
        <v>1100633635-636</v>
      </c>
      <c r="C7" s="3125"/>
      <c r="D7" s="3125"/>
      <c r="F7" s="868"/>
      <c r="G7" s="1043" t="s">
        <v>27</v>
      </c>
      <c r="H7" s="1727">
        <f>PREVI!A24</f>
        <v>0</v>
      </c>
      <c r="I7" s="868"/>
      <c r="J7" s="1711" t="s">
        <v>1168</v>
      </c>
      <c r="K7" s="868"/>
      <c r="L7" s="1950" t="s">
        <v>1367</v>
      </c>
      <c r="M7" s="1951"/>
      <c r="N7" s="1953" t="s">
        <v>1621</v>
      </c>
    </row>
    <row r="8" spans="1:21" ht="15.95" customHeight="1">
      <c r="A8" s="1046" t="s">
        <v>926</v>
      </c>
      <c r="B8" s="1043"/>
      <c r="C8" s="1043"/>
      <c r="D8" s="868"/>
      <c r="E8" s="868"/>
      <c r="F8" s="868"/>
      <c r="G8" s="1047" t="s">
        <v>911</v>
      </c>
      <c r="H8" s="868"/>
      <c r="I8" s="868"/>
      <c r="J8" s="912" t="s">
        <v>1169</v>
      </c>
      <c r="K8" s="868"/>
      <c r="L8" s="868"/>
      <c r="M8" s="868"/>
      <c r="N8" s="1716"/>
    </row>
    <row r="9" spans="1:21" ht="15.95" customHeight="1">
      <c r="A9" s="1046" t="s">
        <v>927</v>
      </c>
      <c r="B9" s="1043"/>
      <c r="C9" s="1043"/>
      <c r="D9" s="868"/>
      <c r="E9" s="868"/>
      <c r="F9" s="868"/>
      <c r="G9" s="1047" t="s">
        <v>27</v>
      </c>
      <c r="H9" s="868"/>
      <c r="I9" s="868"/>
      <c r="J9" s="912" t="s">
        <v>1170</v>
      </c>
      <c r="K9" s="868"/>
      <c r="L9" s="868"/>
      <c r="M9" s="868"/>
      <c r="N9" s="1716"/>
    </row>
    <row r="10" spans="1:21" ht="15.95" customHeight="1" thickBot="1">
      <c r="A10" s="1049" t="s">
        <v>925</v>
      </c>
      <c r="B10" s="1050"/>
      <c r="C10" s="1050"/>
      <c r="D10" s="1040"/>
      <c r="E10" s="1040"/>
      <c r="F10" s="1052"/>
      <c r="G10" s="1051" t="s">
        <v>782</v>
      </c>
      <c r="H10" s="1052"/>
      <c r="I10" s="1052"/>
      <c r="J10" s="969" t="s">
        <v>1171</v>
      </c>
      <c r="K10" s="1710"/>
      <c r="L10" s="1052"/>
      <c r="M10" s="1052"/>
      <c r="N10" s="1715"/>
    </row>
    <row r="11" spans="1:21" ht="13.5" thickTop="1">
      <c r="A11" s="1062"/>
      <c r="B11" s="865"/>
      <c r="C11" s="865"/>
      <c r="D11" s="865"/>
      <c r="E11" s="865"/>
      <c r="F11" s="865"/>
      <c r="G11" s="865"/>
      <c r="H11" s="865"/>
      <c r="I11" s="865"/>
      <c r="J11" s="865"/>
      <c r="K11" s="865"/>
      <c r="L11" s="865"/>
      <c r="M11" s="865"/>
      <c r="N11" s="1716"/>
    </row>
    <row r="12" spans="1:21" ht="15.75">
      <c r="A12" s="1055"/>
      <c r="B12" s="1038"/>
      <c r="C12" s="1038"/>
      <c r="D12" s="865"/>
      <c r="E12" s="865"/>
      <c r="F12" s="865"/>
      <c r="G12" s="865"/>
      <c r="H12" s="865"/>
      <c r="I12" s="865"/>
      <c r="J12" s="865"/>
      <c r="K12" s="865"/>
      <c r="L12" s="865"/>
      <c r="M12" s="865"/>
      <c r="N12" s="1716"/>
    </row>
    <row r="13" spans="1:21" ht="15.75">
      <c r="A13" s="1717"/>
      <c r="B13" s="1694"/>
      <c r="C13" s="865"/>
      <c r="D13" s="865"/>
      <c r="E13" s="865"/>
      <c r="F13" s="865"/>
      <c r="G13" s="865"/>
      <c r="H13" s="865"/>
      <c r="I13" s="865"/>
      <c r="J13" s="865"/>
      <c r="K13" s="865"/>
      <c r="L13" s="865"/>
      <c r="M13" s="865"/>
      <c r="N13" s="1716"/>
    </row>
    <row r="14" spans="1:21" ht="5.25" customHeight="1">
      <c r="A14" s="1062"/>
      <c r="B14" s="865"/>
      <c r="C14" s="865"/>
      <c r="D14" s="865"/>
      <c r="E14" s="865"/>
      <c r="F14" s="865"/>
      <c r="G14" s="865"/>
      <c r="H14" s="865"/>
      <c r="I14" s="865"/>
      <c r="J14" s="865"/>
      <c r="K14" s="865"/>
      <c r="L14" s="865"/>
      <c r="M14" s="865"/>
      <c r="N14" s="1716"/>
    </row>
    <row r="15" spans="1:21" ht="9.75" customHeight="1">
      <c r="A15" s="1062"/>
      <c r="B15" s="865"/>
      <c r="C15" s="865"/>
      <c r="D15" s="865"/>
      <c r="E15" s="865"/>
      <c r="F15" s="865"/>
      <c r="G15" s="865"/>
      <c r="H15" s="865"/>
      <c r="I15" s="865"/>
      <c r="J15" s="865"/>
      <c r="K15" s="865"/>
      <c r="L15" s="865"/>
      <c r="M15" s="865"/>
      <c r="N15" s="1716"/>
    </row>
    <row r="16" spans="1:21" ht="6" customHeight="1">
      <c r="A16" s="1062"/>
      <c r="B16" s="865"/>
      <c r="C16" s="865"/>
      <c r="D16" s="865"/>
      <c r="E16" s="865"/>
      <c r="F16" s="865"/>
      <c r="G16" s="865"/>
      <c r="H16" s="865"/>
      <c r="I16" s="865"/>
      <c r="J16" s="865"/>
      <c r="K16" s="865"/>
      <c r="L16" s="865"/>
      <c r="M16" s="865"/>
      <c r="N16" s="1716"/>
    </row>
    <row r="17" spans="1:22" ht="61.15" customHeight="1">
      <c r="A17" s="1062"/>
      <c r="B17" s="865"/>
      <c r="C17" s="865"/>
      <c r="D17" s="865"/>
      <c r="E17" s="865"/>
      <c r="F17" s="865"/>
      <c r="G17" s="865"/>
      <c r="H17" s="865"/>
      <c r="I17" s="865"/>
      <c r="J17" s="865"/>
      <c r="K17" s="865"/>
      <c r="L17" s="865"/>
      <c r="M17" s="865"/>
      <c r="N17" s="1716"/>
    </row>
    <row r="18" spans="1:22" ht="48.6" customHeight="1" thickBot="1">
      <c r="A18" s="1063"/>
      <c r="B18" s="1040"/>
      <c r="C18" s="1040"/>
      <c r="D18" s="1040"/>
      <c r="E18" s="1040"/>
      <c r="F18" s="1040"/>
      <c r="G18" s="1040"/>
      <c r="H18" s="1040"/>
      <c r="I18" s="1040"/>
      <c r="J18" s="1040"/>
      <c r="K18" s="1040"/>
      <c r="L18" s="1040"/>
      <c r="M18" s="1040"/>
      <c r="N18" s="1715"/>
    </row>
    <row r="19" spans="1:22" ht="18" customHeight="1" thickTop="1" thickBot="1">
      <c r="A19" s="1660" t="s">
        <v>234</v>
      </c>
      <c r="B19" s="1591" t="s">
        <v>941</v>
      </c>
      <c r="C19" s="1591" t="s">
        <v>796</v>
      </c>
      <c r="D19" s="1663" t="s">
        <v>235</v>
      </c>
      <c r="E19" s="1663" t="s">
        <v>268</v>
      </c>
      <c r="F19" s="1664" t="s">
        <v>269</v>
      </c>
      <c r="G19" s="1663" t="s">
        <v>1470</v>
      </c>
      <c r="H19" s="1712" t="s">
        <v>1472</v>
      </c>
      <c r="I19" s="1712" t="s">
        <v>1471</v>
      </c>
      <c r="J19" s="1712" t="s">
        <v>1549</v>
      </c>
      <c r="K19" s="1712" t="s">
        <v>1550</v>
      </c>
      <c r="L19" s="1712" t="s">
        <v>1551</v>
      </c>
      <c r="M19" s="1663" t="s">
        <v>238</v>
      </c>
      <c r="N19" s="1876" t="s">
        <v>260</v>
      </c>
      <c r="P19" s="1692" t="s">
        <v>1367</v>
      </c>
      <c r="Q19" s="1693"/>
      <c r="V19" s="1692" t="s">
        <v>1620</v>
      </c>
    </row>
    <row r="20" spans="1:22" s="862" customFormat="1" ht="18" customHeight="1" thickTop="1" thickBot="1">
      <c r="A20" s="1661" t="s">
        <v>58</v>
      </c>
      <c r="B20" s="1593" t="s">
        <v>941</v>
      </c>
      <c r="C20" s="1593" t="s">
        <v>941</v>
      </c>
      <c r="D20" s="1665" t="s">
        <v>235</v>
      </c>
      <c r="E20" s="1665" t="s">
        <v>952</v>
      </c>
      <c r="F20" s="1666" t="s">
        <v>967</v>
      </c>
      <c r="G20" s="1726" t="s">
        <v>1480</v>
      </c>
      <c r="H20" s="1665" t="s">
        <v>1472</v>
      </c>
      <c r="I20" s="1665" t="s">
        <v>1475</v>
      </c>
      <c r="J20" s="1948" t="str">
        <f>IF($L$7=$P$19,T20,IF($L$7=$P$21,S20,IF($L$7=$P$20,U20,"")))</f>
        <v>1mm pro m</v>
      </c>
      <c r="K20" s="1665" t="s">
        <v>1553</v>
      </c>
      <c r="L20" s="1665" t="s">
        <v>1554</v>
      </c>
      <c r="M20" s="1460" t="s">
        <v>1179</v>
      </c>
      <c r="N20" s="1719" t="s">
        <v>63</v>
      </c>
      <c r="P20" s="1692" t="s">
        <v>1368</v>
      </c>
      <c r="Q20" s="1693"/>
      <c r="S20" s="1877" t="s">
        <v>1552</v>
      </c>
      <c r="T20" s="1877" t="s">
        <v>1614</v>
      </c>
      <c r="U20" s="1877" t="s">
        <v>1617</v>
      </c>
      <c r="V20" s="1692" t="s">
        <v>1621</v>
      </c>
    </row>
    <row r="21" spans="1:22" s="862" customFormat="1" ht="18" customHeight="1" thickTop="1" thickBot="1">
      <c r="A21" s="1661" t="s">
        <v>234</v>
      </c>
      <c r="B21" s="1593" t="s">
        <v>941</v>
      </c>
      <c r="C21" s="1593" t="s">
        <v>942</v>
      </c>
      <c r="D21" s="1665" t="s">
        <v>22</v>
      </c>
      <c r="E21" s="1665" t="s">
        <v>23</v>
      </c>
      <c r="F21" s="1666" t="s">
        <v>24</v>
      </c>
      <c r="G21" s="1666" t="s">
        <v>1474</v>
      </c>
      <c r="H21" s="1665" t="s">
        <v>1472</v>
      </c>
      <c r="I21" s="1665" t="s">
        <v>1476</v>
      </c>
      <c r="J21" s="1948" t="str">
        <f>IF($L$7=$P$19,T21,IF($L$7=$P$21,S21,IF($L$7=$P$20,U21,"")))</f>
        <v>1mm / m</v>
      </c>
      <c r="K21" s="1665" t="s">
        <v>1556</v>
      </c>
      <c r="L21" s="1665" t="s">
        <v>1557</v>
      </c>
      <c r="M21" s="1004" t="s">
        <v>1183</v>
      </c>
      <c r="N21" s="1719" t="s">
        <v>25</v>
      </c>
      <c r="P21" s="1692" t="s">
        <v>1369</v>
      </c>
      <c r="Q21" s="1693"/>
      <c r="S21" s="1877" t="s">
        <v>1555</v>
      </c>
      <c r="T21" s="1877" t="s">
        <v>1615</v>
      </c>
      <c r="U21" s="1877" t="s">
        <v>1618</v>
      </c>
      <c r="V21" s="861"/>
    </row>
    <row r="22" spans="1:22" s="862" customFormat="1" ht="18" customHeight="1" thickTop="1" thickBot="1">
      <c r="A22" s="1662" t="s">
        <v>930</v>
      </c>
      <c r="B22" s="1594" t="s">
        <v>786</v>
      </c>
      <c r="C22" s="1595" t="s">
        <v>785</v>
      </c>
      <c r="D22" s="1667" t="s">
        <v>235</v>
      </c>
      <c r="E22" s="1667" t="s">
        <v>931</v>
      </c>
      <c r="F22" s="1668" t="s">
        <v>787</v>
      </c>
      <c r="G22" s="1709" t="s">
        <v>1473</v>
      </c>
      <c r="H22" s="1667" t="s">
        <v>1472</v>
      </c>
      <c r="I22" s="1667" t="s">
        <v>1477</v>
      </c>
      <c r="J22" s="1949" t="str">
        <f>IF($L$7=$P$19,T22,IF($L$7=$P$21,S22,IF($L$7=$P$20,U22,"")))</f>
        <v>1mm na m</v>
      </c>
      <c r="K22" s="1667" t="s">
        <v>1559</v>
      </c>
      <c r="L22" s="1667" t="s">
        <v>1560</v>
      </c>
      <c r="M22" s="1005" t="s">
        <v>1176</v>
      </c>
      <c r="N22" s="1720" t="s">
        <v>932</v>
      </c>
      <c r="S22" s="1878" t="s">
        <v>1558</v>
      </c>
      <c r="T22" s="1878" t="s">
        <v>1616</v>
      </c>
      <c r="U22" s="1878" t="s">
        <v>1619</v>
      </c>
      <c r="V22" s="861"/>
    </row>
    <row r="23" spans="1:22" s="862" customFormat="1" ht="19.899999999999999" customHeight="1" thickTop="1">
      <c r="A23" s="1721"/>
      <c r="B23" s="867">
        <f>SUIVI!E9</f>
        <v>1</v>
      </c>
      <c r="C23" s="867"/>
      <c r="D23" s="867" t="str">
        <f>SUIVI!H9</f>
        <v>HL1100A</v>
      </c>
      <c r="E23" s="867">
        <f>SUIVI!I9</f>
        <v>11100</v>
      </c>
      <c r="F23" s="1811" t="str">
        <f>SUIVI!M9</f>
        <v>CZ6</v>
      </c>
      <c r="G23" s="1879">
        <v>400</v>
      </c>
      <c r="H23" s="2102">
        <f>IF($L$7=$P$19,IF(0.02*G23&gt;6.5,6.5,0.02*G23),IF($L$7=$P$20,IF(0.02*G23/2&gt;6.5,6.5,0.02*G23/2),IF($L$7=$P$21,IF(0.02*G23*2/3&gt;6.5,6.5,0.02*G23*2/3))))</f>
        <v>6.5</v>
      </c>
      <c r="I23" s="1696"/>
      <c r="J23" s="1952">
        <f>IF($N$7=$V$20,IF($L$7=$P$19,E23/1000,IF($L$7=$P$20,E23/2000,IF($L$7=$P$21,E23*2/3000))),IF($L$7=$P$19,E23*0.0015,IF($L$7=$P$20,E23*0.00075,IF($L$7=$P$21,E23*0.001))))</f>
        <v>11.1</v>
      </c>
      <c r="K23" s="1697"/>
      <c r="L23" s="1695"/>
      <c r="M23" s="1695"/>
      <c r="N23" s="1722"/>
      <c r="O23" s="776">
        <v>1</v>
      </c>
      <c r="P23" s="776"/>
      <c r="V23" s="861"/>
    </row>
    <row r="24" spans="1:22" s="862" customFormat="1" ht="19.899999999999999" customHeight="1">
      <c r="A24" s="1721"/>
      <c r="B24" s="867">
        <f>SUIVI!E10</f>
        <v>1</v>
      </c>
      <c r="C24" s="867"/>
      <c r="D24" s="867" t="str">
        <f>SUIVI!H10</f>
        <v>HL1100A</v>
      </c>
      <c r="E24" s="867">
        <f>SUIVI!I10</f>
        <v>11100</v>
      </c>
      <c r="F24" s="1811" t="str">
        <f>SUIVI!M10</f>
        <v>CZ7</v>
      </c>
      <c r="G24" s="1879">
        <v>400</v>
      </c>
      <c r="H24" s="1696">
        <f t="shared" ref="H24:H32" si="0">IF($L$7=$P$19,IF(0.02*G24&gt;6.5,6.5,0.02*G24),IF($L$7=$P$20,IF(0.02*G24/2&gt;6.5,6.5,0.02*G24/2),IF($L$7=$P$21,IF(0.02*G24*2/3&gt;6.5,6.5,0.02*G24*2/3))))</f>
        <v>6.5</v>
      </c>
      <c r="I24" s="1696"/>
      <c r="J24" s="1952">
        <f t="shared" ref="J24:J32" si="1">IF($N$7=$V$20,IF($L$7=$P$19,E24/1000,IF($L$7=$P$20,E24/2000,IF($L$7=$P$21,E24*2/3000))),IF($L$7=$P$19,E24*0.0015,IF($L$7=$P$20,E24*0.00075,IF($L$7=$P$21,E24*0.001))))</f>
        <v>11.1</v>
      </c>
      <c r="K24" s="1697"/>
      <c r="L24" s="1695"/>
      <c r="M24" s="1695"/>
      <c r="N24" s="1722"/>
      <c r="O24" s="776">
        <v>2</v>
      </c>
      <c r="P24" s="776"/>
    </row>
    <row r="25" spans="1:22" s="862" customFormat="1" ht="19.899999999999999" customHeight="1">
      <c r="A25" s="1721"/>
      <c r="B25" s="867">
        <f>SUIVI!E11</f>
        <v>9</v>
      </c>
      <c r="C25" s="867"/>
      <c r="D25" s="867" t="str">
        <f>SUIVI!H11</f>
        <v>HL1100A</v>
      </c>
      <c r="E25" s="867">
        <f>SUIVI!I11</f>
        <v>11300</v>
      </c>
      <c r="F25" s="1811" t="str">
        <f>SUIVI!M11</f>
        <v>CZ52</v>
      </c>
      <c r="G25" s="1879">
        <v>400</v>
      </c>
      <c r="H25" s="1696">
        <f t="shared" si="0"/>
        <v>6.5</v>
      </c>
      <c r="I25" s="1696"/>
      <c r="J25" s="1952">
        <f t="shared" si="1"/>
        <v>11.3</v>
      </c>
      <c r="K25" s="1697"/>
      <c r="L25" s="1695"/>
      <c r="M25" s="1695"/>
      <c r="N25" s="1722"/>
      <c r="O25" s="776">
        <v>3</v>
      </c>
      <c r="P25" s="776"/>
    </row>
    <row r="26" spans="1:22" s="862" customFormat="1" ht="19.899999999999999" customHeight="1">
      <c r="A26" s="1721"/>
      <c r="B26" s="867">
        <f>SUIVI!E12</f>
        <v>10</v>
      </c>
      <c r="C26" s="867"/>
      <c r="D26" s="867" t="str">
        <f>SUIVI!H12</f>
        <v>HL1100A</v>
      </c>
      <c r="E26" s="867">
        <f>SUIVI!I12</f>
        <v>9200</v>
      </c>
      <c r="F26" s="1811" t="str">
        <f>SUIVI!M12</f>
        <v>EA15</v>
      </c>
      <c r="G26" s="1879">
        <v>400</v>
      </c>
      <c r="H26" s="1696">
        <f t="shared" si="0"/>
        <v>6.5</v>
      </c>
      <c r="I26" s="1696"/>
      <c r="J26" s="1952">
        <f t="shared" si="1"/>
        <v>9.1999999999999993</v>
      </c>
      <c r="K26" s="1697"/>
      <c r="L26" s="1695"/>
      <c r="M26" s="1695"/>
      <c r="N26" s="1722"/>
      <c r="O26" s="776">
        <v>4</v>
      </c>
      <c r="P26" s="776"/>
    </row>
    <row r="27" spans="1:22" s="862" customFormat="1" ht="19.899999999999999" customHeight="1">
      <c r="A27" s="1721"/>
      <c r="B27" s="867">
        <f>SUIVI!E13</f>
        <v>2</v>
      </c>
      <c r="C27" s="867"/>
      <c r="D27" s="867" t="str">
        <f>SUIVI!H13</f>
        <v>HL1100A</v>
      </c>
      <c r="E27" s="867">
        <f>SUIVI!I13</f>
        <v>10700</v>
      </c>
      <c r="F27" s="1811" t="str">
        <f>SUIVI!M13</f>
        <v>CZ9 oder10</v>
      </c>
      <c r="G27" s="1879">
        <v>400</v>
      </c>
      <c r="H27" s="1696">
        <f t="shared" si="0"/>
        <v>6.5</v>
      </c>
      <c r="I27" s="1696"/>
      <c r="J27" s="1952">
        <f t="shared" si="1"/>
        <v>10.7</v>
      </c>
      <c r="K27" s="1697"/>
      <c r="L27" s="1695"/>
      <c r="M27" s="1695"/>
      <c r="N27" s="1722"/>
      <c r="O27" s="776">
        <v>5</v>
      </c>
      <c r="P27" s="776"/>
    </row>
    <row r="28" spans="1:22" s="862" customFormat="1" ht="19.899999999999999" customHeight="1">
      <c r="A28" s="1721"/>
      <c r="B28" s="867">
        <f>SUIVI!E14</f>
        <v>38</v>
      </c>
      <c r="C28" s="867"/>
      <c r="D28" s="867" t="str">
        <f>SUIVI!H14</f>
        <v>HL1100A</v>
      </c>
      <c r="E28" s="867">
        <f>SUIVI!I14</f>
        <v>10600</v>
      </c>
      <c r="F28" s="1811" t="str">
        <f>SUIVI!M14</f>
        <v>EC48</v>
      </c>
      <c r="G28" s="1879">
        <v>400</v>
      </c>
      <c r="H28" s="1696">
        <f t="shared" si="0"/>
        <v>6.5</v>
      </c>
      <c r="I28" s="1696"/>
      <c r="J28" s="1952">
        <f t="shared" si="1"/>
        <v>10.6</v>
      </c>
      <c r="K28" s="1697"/>
      <c r="L28" s="1695"/>
      <c r="M28" s="1695"/>
      <c r="N28" s="1722"/>
      <c r="O28" s="776">
        <v>6</v>
      </c>
      <c r="P28" s="776"/>
    </row>
    <row r="29" spans="1:22" s="862" customFormat="1" ht="19.899999999999999" customHeight="1">
      <c r="A29" s="1721"/>
      <c r="B29" s="867">
        <f>SUIVI!E15</f>
        <v>38</v>
      </c>
      <c r="C29" s="867"/>
      <c r="D29" s="867" t="str">
        <f>SUIVI!H15</f>
        <v>HL1100A</v>
      </c>
      <c r="E29" s="867">
        <f>SUIVI!I15</f>
        <v>10600</v>
      </c>
      <c r="F29" s="1811" t="str">
        <f>SUIVI!M15</f>
        <v>EC49</v>
      </c>
      <c r="G29" s="1879">
        <v>400</v>
      </c>
      <c r="H29" s="1696">
        <f t="shared" si="0"/>
        <v>6.5</v>
      </c>
      <c r="I29" s="1696"/>
      <c r="J29" s="1952">
        <f t="shared" si="1"/>
        <v>10.6</v>
      </c>
      <c r="K29" s="1697"/>
      <c r="L29" s="1695"/>
      <c r="M29" s="1695"/>
      <c r="N29" s="1722"/>
      <c r="O29" s="776">
        <v>7</v>
      </c>
      <c r="P29" s="776"/>
    </row>
    <row r="30" spans="1:22" s="862" customFormat="1" ht="19.899999999999999" customHeight="1">
      <c r="A30" s="1721"/>
      <c r="B30" s="867">
        <f>SUIVI!E16</f>
        <v>38</v>
      </c>
      <c r="C30" s="867"/>
      <c r="D30" s="867" t="str">
        <f>SUIVI!H16</f>
        <v>HL1100A</v>
      </c>
      <c r="E30" s="867">
        <f>SUIVI!I16</f>
        <v>10600</v>
      </c>
      <c r="F30" s="1811" t="str">
        <f>SUIVI!M16</f>
        <v>EC50</v>
      </c>
      <c r="G30" s="1879">
        <v>400</v>
      </c>
      <c r="H30" s="1696">
        <f t="shared" si="0"/>
        <v>6.5</v>
      </c>
      <c r="I30" s="1696"/>
      <c r="J30" s="1952">
        <f t="shared" si="1"/>
        <v>10.6</v>
      </c>
      <c r="K30" s="1697"/>
      <c r="L30" s="1695"/>
      <c r="M30" s="1695"/>
      <c r="N30" s="1722"/>
      <c r="O30" s="776">
        <v>8</v>
      </c>
      <c r="P30" s="776"/>
    </row>
    <row r="31" spans="1:22" s="862" customFormat="1" ht="19.899999999999999" customHeight="1">
      <c r="A31" s="1721"/>
      <c r="B31" s="867">
        <f>SUIVI!E17</f>
        <v>38</v>
      </c>
      <c r="C31" s="867"/>
      <c r="D31" s="867" t="str">
        <f>SUIVI!H17</f>
        <v>HL1100A</v>
      </c>
      <c r="E31" s="867">
        <f>SUIVI!I17</f>
        <v>10600</v>
      </c>
      <c r="F31" s="1811" t="str">
        <f>SUIVI!M17</f>
        <v>EC51</v>
      </c>
      <c r="G31" s="1879">
        <v>400</v>
      </c>
      <c r="H31" s="1696">
        <f t="shared" si="0"/>
        <v>6.5</v>
      </c>
      <c r="I31" s="1696"/>
      <c r="J31" s="1952">
        <f t="shared" si="1"/>
        <v>10.6</v>
      </c>
      <c r="K31" s="1697"/>
      <c r="L31" s="1695"/>
      <c r="M31" s="1695"/>
      <c r="N31" s="1722"/>
      <c r="O31" s="776">
        <v>9</v>
      </c>
      <c r="P31" s="776"/>
    </row>
    <row r="32" spans="1:22" s="862" customFormat="1" ht="19.899999999999999" customHeight="1">
      <c r="A32" s="1721"/>
      <c r="B32" s="867">
        <f>SUIVI!E18</f>
        <v>27</v>
      </c>
      <c r="C32" s="867"/>
      <c r="D32" s="867" t="str">
        <f>SUIVI!H18</f>
        <v>HL1100B</v>
      </c>
      <c r="E32" s="867">
        <f>SUIVI!I18</f>
        <v>15800</v>
      </c>
      <c r="F32" s="1811" t="str">
        <f>SUIVI!M18</f>
        <v>EC406 oder 407</v>
      </c>
      <c r="G32" s="1879">
        <v>400</v>
      </c>
      <c r="H32" s="1696">
        <f t="shared" si="0"/>
        <v>6.5</v>
      </c>
      <c r="I32" s="1696"/>
      <c r="J32" s="1952">
        <f t="shared" si="1"/>
        <v>15.8</v>
      </c>
      <c r="K32" s="1697"/>
      <c r="L32" s="1695"/>
      <c r="M32" s="1695"/>
      <c r="N32" s="1722"/>
      <c r="O32" s="776">
        <v>10</v>
      </c>
      <c r="P32" s="776"/>
    </row>
    <row r="33" spans="1:16" ht="19.899999999999999" customHeight="1" thickBot="1">
      <c r="A33" s="1721"/>
      <c r="B33" s="867"/>
      <c r="C33" s="867"/>
      <c r="D33" s="867"/>
      <c r="E33" s="867"/>
      <c r="F33" s="1811"/>
      <c r="G33" s="1954"/>
      <c r="H33" s="1696"/>
      <c r="I33" s="1696"/>
      <c r="J33" s="1952"/>
      <c r="K33" s="1697"/>
      <c r="L33" s="1695"/>
      <c r="M33" s="1695"/>
      <c r="N33" s="1722"/>
      <c r="O33" s="791">
        <v>200</v>
      </c>
      <c r="P33" s="1837" t="s">
        <v>1502</v>
      </c>
    </row>
    <row r="34" spans="1:16" ht="15">
      <c r="A34" s="1698" t="s">
        <v>1373</v>
      </c>
      <c r="B34" s="1699"/>
      <c r="C34" s="1081"/>
      <c r="D34" s="1081"/>
      <c r="E34" s="1100" t="s">
        <v>1385</v>
      </c>
      <c r="F34" s="3129" t="s">
        <v>1382</v>
      </c>
      <c r="G34" s="3130"/>
      <c r="H34" s="3129" t="s">
        <v>1384</v>
      </c>
      <c r="I34" s="3130"/>
      <c r="J34" s="3129" t="s">
        <v>1383</v>
      </c>
      <c r="K34" s="3130"/>
      <c r="L34" s="1724"/>
      <c r="M34" s="1724"/>
      <c r="N34" s="1725"/>
    </row>
    <row r="35" spans="1:16" ht="15.75">
      <c r="A35" s="1701" t="s">
        <v>1378</v>
      </c>
      <c r="B35" s="1702"/>
      <c r="C35" s="1072"/>
      <c r="D35" s="1703"/>
      <c r="E35" s="1068" t="s">
        <v>1377</v>
      </c>
      <c r="F35" s="1069" t="s">
        <v>914</v>
      </c>
      <c r="G35" s="1069" t="s">
        <v>1379</v>
      </c>
      <c r="H35" s="1069" t="s">
        <v>914</v>
      </c>
      <c r="I35" s="1069" t="s">
        <v>1379</v>
      </c>
      <c r="J35" s="1069" t="s">
        <v>914</v>
      </c>
      <c r="K35" s="1069" t="s">
        <v>1379</v>
      </c>
      <c r="L35" s="1695"/>
      <c r="M35" s="1695"/>
      <c r="N35" s="1722"/>
    </row>
    <row r="36" spans="1:16" ht="15">
      <c r="A36" s="1704" t="s">
        <v>1380</v>
      </c>
      <c r="B36" s="1072"/>
      <c r="C36" s="1072"/>
      <c r="D36" s="1705"/>
      <c r="E36" s="1068" t="s">
        <v>1361</v>
      </c>
      <c r="F36" s="3123" t="s">
        <v>936</v>
      </c>
      <c r="G36" s="3121"/>
      <c r="H36" s="3123" t="s">
        <v>936</v>
      </c>
      <c r="I36" s="3124"/>
      <c r="J36" s="3123" t="s">
        <v>936</v>
      </c>
      <c r="K36" s="3124"/>
      <c r="L36" s="1695"/>
      <c r="M36" s="1695"/>
      <c r="N36" s="1722"/>
    </row>
    <row r="37" spans="1:16" ht="15">
      <c r="A37" s="1706" t="s">
        <v>1381</v>
      </c>
      <c r="B37" s="1072"/>
      <c r="C37" s="1072"/>
      <c r="D37" s="1073"/>
      <c r="E37" s="1700" t="s">
        <v>1374</v>
      </c>
      <c r="F37" s="3120" t="s">
        <v>1390</v>
      </c>
      <c r="G37" s="3121"/>
      <c r="H37" s="3120" t="s">
        <v>1393</v>
      </c>
      <c r="I37" s="3121"/>
      <c r="J37" s="3120" t="s">
        <v>1391</v>
      </c>
      <c r="K37" s="3121"/>
      <c r="L37" s="1695"/>
      <c r="M37" s="1695"/>
      <c r="N37" s="1722"/>
    </row>
    <row r="38" spans="1:16" ht="15">
      <c r="A38" s="1062"/>
      <c r="B38" s="865"/>
      <c r="C38" s="865"/>
      <c r="D38" s="865"/>
      <c r="E38" s="1687" t="s">
        <v>1375</v>
      </c>
      <c r="F38" s="3120" t="s">
        <v>1391</v>
      </c>
      <c r="G38" s="3122"/>
      <c r="H38" s="3120" t="s">
        <v>1392</v>
      </c>
      <c r="I38" s="3122"/>
      <c r="J38" s="3120" t="s">
        <v>1395</v>
      </c>
      <c r="K38" s="3122"/>
      <c r="L38" s="1695"/>
      <c r="M38" s="1695"/>
      <c r="N38" s="1722"/>
    </row>
    <row r="39" spans="1:16" ht="15.75" thickBot="1">
      <c r="A39" s="1076"/>
      <c r="B39" s="1077"/>
      <c r="C39" s="1077"/>
      <c r="D39" s="1077"/>
      <c r="E39" s="1707" t="s">
        <v>1376</v>
      </c>
      <c r="F39" s="1" t="s">
        <v>1392</v>
      </c>
      <c r="G39" s="3119"/>
      <c r="H39" s="1" t="s">
        <v>1394</v>
      </c>
      <c r="I39" s="3119"/>
      <c r="J39" s="1" t="s">
        <v>1396</v>
      </c>
      <c r="K39" s="3119"/>
      <c r="L39" s="1708"/>
      <c r="M39" s="1708"/>
      <c r="N39" s="1723"/>
    </row>
  </sheetData>
  <mergeCells count="17">
    <mergeCell ref="F36:G36"/>
    <mergeCell ref="H36:I36"/>
    <mergeCell ref="J36:K36"/>
    <mergeCell ref="B7:D7"/>
    <mergeCell ref="H3:M3"/>
    <mergeCell ref="F34:G34"/>
    <mergeCell ref="H34:I34"/>
    <mergeCell ref="J34:K34"/>
    <mergeCell ref="F39:G39"/>
    <mergeCell ref="H39:I39"/>
    <mergeCell ref="J39:K39"/>
    <mergeCell ref="F37:G37"/>
    <mergeCell ref="H37:I37"/>
    <mergeCell ref="J37:K37"/>
    <mergeCell ref="F38:G38"/>
    <mergeCell ref="H38:I38"/>
    <mergeCell ref="J38:K38"/>
  </mergeCells>
  <dataValidations count="2">
    <dataValidation type="list" allowBlank="1" showInputMessage="1" showErrorMessage="1" sqref="L7" xr:uid="{00000000-0002-0000-0000-000000000000}">
      <formula1>$P$19:$P$21</formula1>
    </dataValidation>
    <dataValidation type="list" allowBlank="1" showInputMessage="1" showErrorMessage="1" sqref="N7" xr:uid="{00000000-0002-0000-0000-000001000000}">
      <formula1>$V$19:$V$20</formula1>
    </dataValidation>
  </dataValidations>
  <printOptions horizontalCentered="1" verticalCentered="1"/>
  <pageMargins left="0.15748031496062992" right="0.15748031496062992" top="0.23622047244094491" bottom="0.23622047244094491" header="0.19685039370078741" footer="0.15748031496062992"/>
  <pageSetup paperSize="9" scale="81" fitToHeight="8" orientation="portrait" r:id="rId1"/>
  <headerFooter alignWithMargins="0">
    <oddHeader xml:space="preserve">&amp;RPAR-PREP-001-3D/rév1/sept 2019
</oddHeader>
    <oddFooter>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U298"/>
  <sheetViews>
    <sheetView showZeros="0" view="pageBreakPreview" zoomScaleNormal="100" zoomScaleSheetLayoutView="100" workbookViewId="0">
      <selection activeCell="H23" sqref="H23"/>
    </sheetView>
  </sheetViews>
  <sheetFormatPr baseColWidth="10" defaultColWidth="9.140625" defaultRowHeight="12.75"/>
  <cols>
    <col min="1" max="1" width="10.5703125" style="1448" customWidth="1"/>
    <col min="2" max="2" width="7" style="1448" customWidth="1"/>
    <col min="3" max="3" width="7.140625" style="1448" customWidth="1"/>
    <col min="4" max="4" width="12.85546875" style="1448" customWidth="1"/>
    <col min="5" max="5" width="10.85546875" style="1448" customWidth="1"/>
    <col min="6" max="6" width="10.5703125" style="1448" customWidth="1"/>
    <col min="7" max="7" width="13.28515625" style="1448" customWidth="1"/>
    <col min="8" max="8" width="12.140625" style="1448" customWidth="1"/>
    <col min="9" max="9" width="11.85546875" style="1448" customWidth="1"/>
    <col min="10" max="10" width="10.5703125" style="1448" customWidth="1"/>
    <col min="11" max="11" width="11.7109375" style="1448" customWidth="1"/>
    <col min="12" max="12" width="15" style="1448" customWidth="1"/>
    <col min="13" max="13" width="12.7109375" style="1448" customWidth="1"/>
    <col min="14" max="14" width="5.5703125" style="1448" customWidth="1"/>
    <col min="15" max="19" width="9.140625" style="1448" customWidth="1"/>
    <col min="20" max="20" width="12.28515625" style="1448" customWidth="1"/>
    <col min="21" max="146" width="9.140625" style="1448" customWidth="1"/>
    <col min="147" max="16384" width="9.140625" style="1448"/>
  </cols>
  <sheetData>
    <row r="1" spans="1:21" ht="21" customHeight="1">
      <c r="E1" s="2157" t="str">
        <f>PREVI!C10</f>
        <v>CIMOLAI</v>
      </c>
      <c r="G1" s="2157"/>
      <c r="H1" s="2157"/>
      <c r="I1" s="2157" t="str">
        <f>PREVI!C11</f>
        <v>PASSERELLE DE BELVAL</v>
      </c>
      <c r="J1" s="2157"/>
      <c r="K1" s="2157"/>
      <c r="L1" s="2158"/>
      <c r="M1" s="2158"/>
    </row>
    <row r="2" spans="1:21" ht="21" customHeight="1">
      <c r="N2" s="1470"/>
    </row>
    <row r="3" spans="1:21" ht="21" customHeight="1">
      <c r="A3" s="1449" t="s">
        <v>188</v>
      </c>
      <c r="F3" s="1467" t="s">
        <v>55</v>
      </c>
      <c r="G3" s="1467"/>
      <c r="H3" s="1467"/>
      <c r="I3" s="1467"/>
      <c r="J3" s="1467"/>
      <c r="K3" s="1467"/>
      <c r="L3" s="1468" t="s">
        <v>1452</v>
      </c>
      <c r="M3" s="1469"/>
      <c r="N3" s="1475"/>
      <c r="O3" s="1552" t="s">
        <v>937</v>
      </c>
    </row>
    <row r="4" spans="1:21" ht="16.149999999999999" customHeight="1">
      <c r="A4" s="1450" t="s">
        <v>190</v>
      </c>
      <c r="F4" s="1471"/>
      <c r="G4" s="1471"/>
      <c r="H4" s="1471"/>
      <c r="I4" s="1472" t="s">
        <v>1453</v>
      </c>
      <c r="J4" s="1329"/>
      <c r="K4" s="1473"/>
      <c r="L4" s="1474" t="s">
        <v>1454</v>
      </c>
      <c r="M4" s="1469"/>
      <c r="O4" s="1552" t="s">
        <v>917</v>
      </c>
    </row>
    <row r="5" spans="1:21" ht="6.6" customHeight="1" thickBot="1">
      <c r="A5" s="1450"/>
      <c r="F5" s="1471"/>
      <c r="G5" s="1471"/>
      <c r="H5" s="1471"/>
      <c r="I5" s="1472"/>
      <c r="J5" s="1329"/>
      <c r="K5" s="1473"/>
      <c r="L5" s="1474"/>
      <c r="M5" s="1469"/>
      <c r="O5" s="1552"/>
    </row>
    <row r="6" spans="1:21" ht="17.25" customHeight="1" thickBot="1">
      <c r="A6" s="1476" t="s">
        <v>1455</v>
      </c>
      <c r="B6" s="1477"/>
      <c r="C6" s="1478"/>
      <c r="D6" s="1479"/>
      <c r="E6" s="1480"/>
      <c r="F6" s="1480"/>
      <c r="G6" s="1481" t="s">
        <v>947</v>
      </c>
      <c r="I6" s="1482" t="s">
        <v>918</v>
      </c>
      <c r="J6" s="2234" t="s">
        <v>2204</v>
      </c>
      <c r="K6" s="1480"/>
      <c r="L6" s="1483"/>
      <c r="M6" s="1484"/>
      <c r="O6" s="1552" t="s">
        <v>918</v>
      </c>
    </row>
    <row r="7" spans="1:21" ht="15.6" customHeight="1">
      <c r="A7" s="1485"/>
      <c r="C7" s="1486"/>
      <c r="D7" s="1486"/>
      <c r="E7" s="1486"/>
      <c r="F7" s="1486"/>
      <c r="G7" s="1472" t="s">
        <v>938</v>
      </c>
      <c r="I7" s="1485"/>
      <c r="J7" s="2235" t="s">
        <v>2205</v>
      </c>
      <c r="L7" s="1486"/>
      <c r="M7" s="1485"/>
      <c r="N7" s="1487"/>
      <c r="O7" s="1552" t="s">
        <v>799</v>
      </c>
    </row>
    <row r="8" spans="1:21" ht="15.6" customHeight="1">
      <c r="A8" s="1485"/>
      <c r="C8" s="1455"/>
      <c r="D8" s="1485"/>
      <c r="E8" s="1485"/>
      <c r="F8" s="1485"/>
      <c r="G8" s="1472" t="s">
        <v>940</v>
      </c>
      <c r="I8" s="1485"/>
      <c r="J8" s="2235" t="s">
        <v>2206</v>
      </c>
      <c r="L8" s="1485"/>
      <c r="M8" s="1485"/>
      <c r="O8" s="1552" t="s">
        <v>2187</v>
      </c>
    </row>
    <row r="9" spans="1:21" ht="15.6" customHeight="1">
      <c r="A9" s="1485"/>
      <c r="C9" s="1485"/>
      <c r="D9" s="1485"/>
      <c r="E9" s="1485"/>
      <c r="F9" s="1485"/>
      <c r="G9" s="1488" t="s">
        <v>948</v>
      </c>
      <c r="I9" s="1485"/>
      <c r="J9" s="2236" t="s">
        <v>2207</v>
      </c>
      <c r="L9" s="1485"/>
      <c r="M9" s="1485"/>
      <c r="O9" s="2167" t="s">
        <v>2188</v>
      </c>
    </row>
    <row r="10" spans="1:21" ht="15.6" customHeight="1">
      <c r="A10" s="1489"/>
      <c r="C10" s="1485"/>
      <c r="D10" s="1485"/>
      <c r="E10" s="1485"/>
      <c r="F10" s="1485"/>
      <c r="G10" s="1329"/>
      <c r="L10" s="1485"/>
      <c r="M10" s="1489"/>
      <c r="N10" s="1490"/>
      <c r="O10" s="1513"/>
      <c r="P10" s="1513"/>
      <c r="Q10" s="1513"/>
      <c r="R10" s="1513"/>
      <c r="S10" s="1513"/>
      <c r="T10" s="1513"/>
      <c r="U10" s="1513"/>
    </row>
    <row r="11" spans="1:21" ht="15.6" customHeight="1">
      <c r="A11" s="1491"/>
      <c r="C11" s="1485"/>
      <c r="D11" s="1485"/>
      <c r="E11" s="1485"/>
      <c r="F11" s="1485"/>
      <c r="G11" s="1492" t="s">
        <v>285</v>
      </c>
      <c r="H11" s="1493" t="str">
        <f>PREVI!$A$10</f>
        <v>1100633635-636</v>
      </c>
      <c r="I11" s="1494" t="str">
        <f>PREVI!$A$11</f>
        <v>Z128</v>
      </c>
      <c r="J11" s="1495" t="str">
        <f>PREVI!$A$12</f>
        <v>1900015151-15087</v>
      </c>
      <c r="K11" s="1485"/>
      <c r="M11" s="1491"/>
      <c r="N11" s="1513"/>
      <c r="O11" s="1503"/>
      <c r="P11" s="1503"/>
      <c r="Q11" s="1503"/>
      <c r="R11" s="1503"/>
      <c r="S11" s="1504"/>
      <c r="T11" s="1504"/>
      <c r="U11" s="1513"/>
    </row>
    <row r="12" spans="1:21" ht="15.6" customHeight="1">
      <c r="A12" s="1491"/>
      <c r="C12" s="1485"/>
      <c r="D12" s="1485"/>
      <c r="E12" s="1485"/>
      <c r="F12" s="1485"/>
      <c r="G12" s="1500" t="s">
        <v>1457</v>
      </c>
      <c r="H12" s="1485"/>
      <c r="I12" s="1485"/>
      <c r="J12" s="1485"/>
      <c r="K12" s="1485"/>
      <c r="L12" s="1501"/>
      <c r="M12" s="1491"/>
      <c r="N12" s="1513"/>
      <c r="O12" s="1503"/>
      <c r="P12" s="1503"/>
      <c r="Q12" s="1503"/>
      <c r="R12" s="1503"/>
      <c r="S12" s="1504"/>
      <c r="T12" s="1504"/>
      <c r="U12" s="1513"/>
    </row>
    <row r="13" spans="1:21" ht="15.6" customHeight="1">
      <c r="A13" s="1491"/>
      <c r="C13" s="1485"/>
      <c r="D13" s="1485"/>
      <c r="E13" s="1485"/>
      <c r="F13" s="1485"/>
      <c r="G13" s="1485"/>
      <c r="H13" s="1485"/>
      <c r="I13" s="1485"/>
      <c r="J13" s="1485"/>
      <c r="K13" s="1485"/>
      <c r="L13" s="1501"/>
      <c r="M13" s="1491"/>
      <c r="N13" s="1513"/>
      <c r="O13" s="1504"/>
      <c r="P13" s="1504"/>
      <c r="Q13" s="1504"/>
      <c r="R13" s="1504"/>
      <c r="S13" s="1504"/>
      <c r="T13" s="1504"/>
      <c r="U13" s="1513"/>
    </row>
    <row r="14" spans="1:21" ht="15.6" customHeight="1">
      <c r="A14" s="1507"/>
      <c r="C14" s="1455"/>
      <c r="D14" s="1508"/>
      <c r="E14" s="1509"/>
      <c r="F14" s="1510"/>
      <c r="G14" s="1511" t="s">
        <v>12</v>
      </c>
      <c r="H14" s="1511" t="s">
        <v>9</v>
      </c>
      <c r="I14" s="1511" t="s">
        <v>10</v>
      </c>
      <c r="J14" s="1512"/>
      <c r="K14" s="1485"/>
      <c r="L14" s="1485"/>
      <c r="M14" s="1513"/>
      <c r="N14" s="1513"/>
      <c r="O14" s="1504"/>
      <c r="P14" s="1504"/>
      <c r="Q14" s="1504"/>
      <c r="R14" s="1504"/>
      <c r="S14" s="1504"/>
      <c r="T14" s="1504"/>
      <c r="U14" s="1513"/>
    </row>
    <row r="15" spans="1:21" ht="15.75" customHeight="1">
      <c r="A15" s="1514"/>
      <c r="B15" s="1515"/>
      <c r="C15" s="1516"/>
      <c r="D15" s="1517" t="s">
        <v>950</v>
      </c>
      <c r="E15" s="1518"/>
      <c r="F15" s="1519"/>
      <c r="G15" s="1511">
        <f>E20</f>
        <v>10300</v>
      </c>
      <c r="H15" s="1511">
        <f>G15-I15</f>
        <v>10300</v>
      </c>
      <c r="I15" s="1520"/>
      <c r="J15" s="1521" t="str">
        <f>IF(E15,DEGREES(L15),"")</f>
        <v/>
      </c>
      <c r="K15" s="1516"/>
      <c r="L15" s="1522" t="str">
        <f>IF(E15,ATAN(I15/E15),"")</f>
        <v/>
      </c>
      <c r="M15" s="1523"/>
      <c r="N15" s="1513"/>
      <c r="O15" s="1504"/>
      <c r="P15" s="1504"/>
      <c r="Q15" s="1504"/>
      <c r="R15" s="1504"/>
      <c r="S15" s="1504"/>
      <c r="T15" s="1504"/>
      <c r="U15" s="1513"/>
    </row>
    <row r="16" spans="1:21">
      <c r="A16" s="1524" t="s">
        <v>234</v>
      </c>
      <c r="B16" s="1457" t="s">
        <v>941</v>
      </c>
      <c r="C16" s="1457" t="s">
        <v>796</v>
      </c>
      <c r="D16" s="1458" t="s">
        <v>235</v>
      </c>
      <c r="E16" s="1458" t="s">
        <v>268</v>
      </c>
      <c r="F16" s="1525" t="s">
        <v>269</v>
      </c>
      <c r="G16" s="1458" t="s">
        <v>268</v>
      </c>
      <c r="H16" s="1458" t="s">
        <v>268</v>
      </c>
      <c r="I16" s="1458" t="s">
        <v>1459</v>
      </c>
      <c r="J16" s="1524" t="s">
        <v>1460</v>
      </c>
      <c r="K16" s="1458" t="s">
        <v>260</v>
      </c>
      <c r="L16" s="1456" t="s">
        <v>261</v>
      </c>
      <c r="M16" s="1509"/>
      <c r="N16" s="1513"/>
      <c r="O16" s="1504"/>
      <c r="P16" s="1504"/>
      <c r="Q16" s="1504"/>
      <c r="R16" s="1504"/>
      <c r="S16" s="1504"/>
      <c r="T16" s="1504"/>
      <c r="U16" s="1513"/>
    </row>
    <row r="17" spans="1:21">
      <c r="A17" s="1460" t="s">
        <v>58</v>
      </c>
      <c r="B17" s="1461" t="s">
        <v>941</v>
      </c>
      <c r="C17" s="1461" t="s">
        <v>941</v>
      </c>
      <c r="D17" s="1460" t="s">
        <v>235</v>
      </c>
      <c r="E17" s="1460" t="s">
        <v>59</v>
      </c>
      <c r="F17" s="1462" t="s">
        <v>967</v>
      </c>
      <c r="G17" s="1460" t="s">
        <v>60</v>
      </c>
      <c r="H17" s="1460" t="s">
        <v>60</v>
      </c>
      <c r="I17" s="1460" t="s">
        <v>1461</v>
      </c>
      <c r="J17" s="1460" t="s">
        <v>1462</v>
      </c>
      <c r="K17" s="1460" t="s">
        <v>63</v>
      </c>
      <c r="L17" s="1460" t="s">
        <v>946</v>
      </c>
      <c r="M17" s="1526"/>
      <c r="N17" s="1513"/>
      <c r="O17" s="1504"/>
      <c r="P17" s="1504"/>
      <c r="Q17" s="1504"/>
      <c r="R17" s="1504"/>
      <c r="S17" s="1504"/>
      <c r="T17" s="1504"/>
      <c r="U17" s="1513"/>
    </row>
    <row r="18" spans="1:21">
      <c r="A18" s="1460" t="s">
        <v>234</v>
      </c>
      <c r="B18" s="1461" t="s">
        <v>941</v>
      </c>
      <c r="C18" s="1461" t="s">
        <v>942</v>
      </c>
      <c r="D18" s="1460" t="s">
        <v>22</v>
      </c>
      <c r="E18" s="1460" t="s">
        <v>23</v>
      </c>
      <c r="F18" s="1462" t="s">
        <v>24</v>
      </c>
      <c r="G18" s="1460" t="s">
        <v>23</v>
      </c>
      <c r="H18" s="1460" t="s">
        <v>23</v>
      </c>
      <c r="I18" s="1460" t="s">
        <v>1463</v>
      </c>
      <c r="J18" s="1460" t="s">
        <v>1464</v>
      </c>
      <c r="K18" s="1460" t="s">
        <v>25</v>
      </c>
      <c r="L18" s="1460" t="s">
        <v>21</v>
      </c>
      <c r="M18" s="1526"/>
      <c r="N18" s="1513"/>
      <c r="O18" s="1504"/>
      <c r="P18" s="1504"/>
      <c r="Q18" s="1504"/>
      <c r="R18" s="1504"/>
      <c r="S18" s="1504"/>
      <c r="T18" s="1504"/>
      <c r="U18" s="1513"/>
    </row>
    <row r="19" spans="1:21" ht="13.5" thickBot="1">
      <c r="A19" s="1463" t="s">
        <v>930</v>
      </c>
      <c r="B19" s="1464" t="s">
        <v>786</v>
      </c>
      <c r="C19" s="1465" t="s">
        <v>785</v>
      </c>
      <c r="D19" s="1463" t="s">
        <v>235</v>
      </c>
      <c r="E19" s="1463" t="s">
        <v>931</v>
      </c>
      <c r="F19" s="1466" t="s">
        <v>787</v>
      </c>
      <c r="G19" s="1463" t="s">
        <v>931</v>
      </c>
      <c r="H19" s="1463" t="s">
        <v>931</v>
      </c>
      <c r="I19" s="1463" t="s">
        <v>1465</v>
      </c>
      <c r="J19" s="1463" t="s">
        <v>1466</v>
      </c>
      <c r="K19" s="1463" t="s">
        <v>932</v>
      </c>
      <c r="L19" s="1463" t="s">
        <v>261</v>
      </c>
      <c r="M19" s="1526"/>
      <c r="N19" s="1513"/>
      <c r="O19" s="1504"/>
      <c r="P19" s="1504"/>
      <c r="Q19" s="1504"/>
      <c r="R19" s="1504"/>
      <c r="S19" s="1504"/>
      <c r="T19" s="1504"/>
      <c r="U19" s="1513"/>
    </row>
    <row r="20" spans="1:21" ht="19.899999999999999" customHeight="1" thickTop="1">
      <c r="A20" s="3044"/>
      <c r="B20" s="3045">
        <f>SUIVI!Q9</f>
        <v>0</v>
      </c>
      <c r="C20" s="3045">
        <f>SUIVI!R9</f>
        <v>0</v>
      </c>
      <c r="D20" s="3046" t="str">
        <f>SUIVI!H9</f>
        <v>HL1100A</v>
      </c>
      <c r="E20" s="3047">
        <f>SUIVI!J9</f>
        <v>10300</v>
      </c>
      <c r="F20" s="3048" t="str">
        <f>SUIVI!S9</f>
        <v>CZ6</v>
      </c>
      <c r="G20" s="3045"/>
      <c r="H20" s="3049"/>
      <c r="I20" s="3049"/>
      <c r="J20" s="3050"/>
      <c r="K20" s="3044"/>
      <c r="L20" s="3044"/>
      <c r="M20" s="1528"/>
      <c r="N20" s="1513"/>
      <c r="O20" s="1504"/>
      <c r="P20" s="1504"/>
      <c r="Q20" s="1504"/>
      <c r="R20" s="1504"/>
      <c r="S20" s="1504"/>
      <c r="T20" s="1504"/>
      <c r="U20" s="1513"/>
    </row>
    <row r="21" spans="1:21" ht="19.899999999999999" customHeight="1">
      <c r="A21" s="1529"/>
      <c r="B21" s="1530">
        <f>SUIVI!Q10</f>
        <v>0</v>
      </c>
      <c r="C21" s="1530">
        <f>SUIVI!R10</f>
        <v>0</v>
      </c>
      <c r="D21" s="1527" t="str">
        <f>SUIVI!H10</f>
        <v>HL1100A</v>
      </c>
      <c r="E21" s="1527">
        <f>SUIVI!J10</f>
        <v>10300</v>
      </c>
      <c r="F21" s="2421" t="str">
        <f>SUIVI!S10</f>
        <v>CZ7</v>
      </c>
      <c r="G21" s="1530"/>
      <c r="H21" s="1532"/>
      <c r="I21" s="1532"/>
      <c r="J21" s="1533"/>
      <c r="K21" s="1529"/>
      <c r="L21" s="1529"/>
      <c r="M21" s="1528"/>
      <c r="N21" s="1513"/>
      <c r="O21" s="1504"/>
      <c r="P21" s="1504"/>
      <c r="Q21" s="1504"/>
      <c r="R21" s="1504"/>
      <c r="S21" s="1504"/>
      <c r="T21" s="1504"/>
      <c r="U21" s="1513"/>
    </row>
    <row r="22" spans="1:21" ht="19.899999999999999" customHeight="1">
      <c r="A22" s="1529"/>
      <c r="B22" s="1530">
        <f>SUIVI!Q11</f>
        <v>0</v>
      </c>
      <c r="C22" s="1530">
        <f>SUIVI!R11</f>
        <v>0</v>
      </c>
      <c r="D22" s="1527" t="str">
        <f>SUIVI!H11</f>
        <v>HL1100A</v>
      </c>
      <c r="E22" s="1527">
        <f>SUIVI!J11</f>
        <v>10400</v>
      </c>
      <c r="F22" s="2421" t="str">
        <f>SUIVI!S11</f>
        <v>CZ52</v>
      </c>
      <c r="G22" s="1530"/>
      <c r="H22" s="1532"/>
      <c r="I22" s="1532"/>
      <c r="J22" s="1533"/>
      <c r="K22" s="1529"/>
      <c r="L22" s="1529"/>
      <c r="M22" s="1528"/>
      <c r="N22" s="1513"/>
      <c r="O22" s="1513"/>
      <c r="P22" s="1513"/>
      <c r="Q22" s="1513"/>
      <c r="R22" s="1513"/>
      <c r="S22" s="1513"/>
      <c r="T22" s="1513"/>
      <c r="U22" s="1513"/>
    </row>
    <row r="23" spans="1:21" ht="19.899999999999999" customHeight="1">
      <c r="A23" s="1529"/>
      <c r="B23" s="1530">
        <f>SUIVI!Q12</f>
        <v>0</v>
      </c>
      <c r="C23" s="1530">
        <f>SUIVI!R12</f>
        <v>0</v>
      </c>
      <c r="D23" s="1527" t="str">
        <f>SUIVI!H12</f>
        <v>HL1100A</v>
      </c>
      <c r="E23" s="1527">
        <f>SUIVI!J12</f>
        <v>9000</v>
      </c>
      <c r="F23" s="2421" t="str">
        <f>SUIVI!S12</f>
        <v>EA15</v>
      </c>
      <c r="G23" s="1530"/>
      <c r="H23" s="1532"/>
      <c r="I23" s="1532"/>
      <c r="J23" s="1533"/>
      <c r="K23" s="1529"/>
      <c r="L23" s="1529"/>
      <c r="M23" s="1528"/>
    </row>
    <row r="24" spans="1:21" ht="19.899999999999999" customHeight="1">
      <c r="A24" s="1529"/>
      <c r="B24" s="1530"/>
      <c r="C24" s="1530"/>
      <c r="D24" s="1527"/>
      <c r="E24" s="1527"/>
      <c r="F24" s="1531"/>
      <c r="G24" s="1530"/>
      <c r="H24" s="1532"/>
      <c r="I24" s="1532"/>
      <c r="J24" s="1533"/>
      <c r="K24" s="1529"/>
      <c r="L24" s="1529"/>
      <c r="M24" s="1528"/>
    </row>
    <row r="25" spans="1:21" ht="19.899999999999999" customHeight="1">
      <c r="A25" s="1529"/>
      <c r="B25" s="1530"/>
      <c r="C25" s="1530"/>
      <c r="D25" s="1527"/>
      <c r="E25" s="1527"/>
      <c r="F25" s="1531"/>
      <c r="G25" s="1530"/>
      <c r="H25" s="1532"/>
      <c r="I25" s="1532"/>
      <c r="J25" s="1533"/>
      <c r="K25" s="1529"/>
      <c r="L25" s="1529"/>
      <c r="M25" s="1528"/>
    </row>
    <row r="26" spans="1:21" ht="19.899999999999999" customHeight="1">
      <c r="A26" s="1529"/>
      <c r="B26" s="1530"/>
      <c r="C26" s="1530"/>
      <c r="D26" s="1527"/>
      <c r="E26" s="1527"/>
      <c r="F26" s="1531"/>
      <c r="G26" s="1530"/>
      <c r="H26" s="1532"/>
      <c r="I26" s="1532"/>
      <c r="J26" s="1533"/>
      <c r="K26" s="1529"/>
      <c r="L26" s="1529"/>
      <c r="M26" s="1528"/>
    </row>
    <row r="27" spans="1:21" ht="19.899999999999999" customHeight="1">
      <c r="A27" s="1529"/>
      <c r="B27" s="1530"/>
      <c r="C27" s="1530"/>
      <c r="D27" s="1527"/>
      <c r="E27" s="1527"/>
      <c r="F27" s="1531"/>
      <c r="G27" s="1530"/>
      <c r="H27" s="1532"/>
      <c r="I27" s="1532"/>
      <c r="J27" s="1533"/>
      <c r="K27" s="1529"/>
      <c r="L27" s="1529"/>
      <c r="M27" s="1528"/>
    </row>
    <row r="28" spans="1:21" ht="19.899999999999999" customHeight="1">
      <c r="A28" s="1529"/>
      <c r="B28" s="1530"/>
      <c r="C28" s="1530"/>
      <c r="D28" s="1527"/>
      <c r="E28" s="1527"/>
      <c r="F28" s="1531"/>
      <c r="G28" s="1530"/>
      <c r="H28" s="1532"/>
      <c r="I28" s="1532"/>
      <c r="J28" s="1533"/>
      <c r="K28" s="1529"/>
      <c r="L28" s="1529"/>
      <c r="M28" s="1528"/>
    </row>
    <row r="29" spans="1:21" ht="19.899999999999999" customHeight="1">
      <c r="A29" s="1529"/>
      <c r="B29" s="1530"/>
      <c r="C29" s="1530"/>
      <c r="D29" s="1527"/>
      <c r="E29" s="1527"/>
      <c r="F29" s="1531"/>
      <c r="G29" s="1530"/>
      <c r="H29" s="1532"/>
      <c r="I29" s="1532"/>
      <c r="J29" s="1533"/>
      <c r="K29" s="1529"/>
      <c r="L29" s="1529"/>
      <c r="M29" s="1528"/>
    </row>
    <row r="30" spans="1:21" ht="19.899999999999999" customHeight="1">
      <c r="A30" s="1529"/>
      <c r="B30" s="1530"/>
      <c r="C30" s="1530"/>
      <c r="D30" s="1527"/>
      <c r="E30" s="1527"/>
      <c r="F30" s="1531"/>
      <c r="G30" s="1530"/>
      <c r="H30" s="1532"/>
      <c r="I30" s="1532"/>
      <c r="J30" s="1533"/>
      <c r="K30" s="1529"/>
      <c r="L30" s="1529"/>
      <c r="M30" s="1528"/>
    </row>
    <row r="31" spans="1:21" ht="19.899999999999999" customHeight="1">
      <c r="A31" s="1529"/>
      <c r="B31" s="1530"/>
      <c r="C31" s="1530"/>
      <c r="D31" s="1527"/>
      <c r="E31" s="1527"/>
      <c r="F31" s="1531"/>
      <c r="G31" s="1530"/>
      <c r="H31" s="1532"/>
      <c r="I31" s="1532"/>
      <c r="J31" s="1533"/>
      <c r="K31" s="1529"/>
      <c r="L31" s="1529"/>
      <c r="M31" s="1528"/>
    </row>
    <row r="32" spans="1:21" ht="19.899999999999999" customHeight="1">
      <c r="A32" s="1529"/>
      <c r="B32" s="1530"/>
      <c r="C32" s="1530"/>
      <c r="D32" s="1527"/>
      <c r="E32" s="1527"/>
      <c r="F32" s="1531"/>
      <c r="G32" s="1530"/>
      <c r="H32" s="1532"/>
      <c r="I32" s="1532"/>
      <c r="J32" s="1533"/>
      <c r="K32" s="1529"/>
      <c r="L32" s="1529"/>
      <c r="M32" s="1528"/>
    </row>
    <row r="33" spans="1:13" ht="19.899999999999999" customHeight="1">
      <c r="A33" s="1529"/>
      <c r="B33" s="1530"/>
      <c r="C33" s="1530"/>
      <c r="D33" s="1527"/>
      <c r="E33" s="1527"/>
      <c r="F33" s="1531"/>
      <c r="G33" s="1530"/>
      <c r="H33" s="1532"/>
      <c r="I33" s="1532"/>
      <c r="J33" s="1533"/>
      <c r="K33" s="1529"/>
      <c r="L33" s="1529"/>
      <c r="M33" s="1528"/>
    </row>
    <row r="34" spans="1:13" ht="19.899999999999999" customHeight="1">
      <c r="A34" s="1529"/>
      <c r="B34" s="1530"/>
      <c r="C34" s="1530"/>
      <c r="D34" s="1527"/>
      <c r="E34" s="1527"/>
      <c r="F34" s="1531"/>
      <c r="G34" s="1530"/>
      <c r="H34" s="1532"/>
      <c r="I34" s="1532"/>
      <c r="J34" s="1533"/>
      <c r="K34" s="1529"/>
      <c r="L34" s="1529"/>
      <c r="M34" s="1528"/>
    </row>
    <row r="35" spans="1:13" ht="19.899999999999999" customHeight="1">
      <c r="A35" s="1529"/>
      <c r="B35" s="1530"/>
      <c r="C35" s="1530"/>
      <c r="D35" s="1527"/>
      <c r="E35" s="1527"/>
      <c r="F35" s="1531"/>
      <c r="G35" s="1530"/>
      <c r="H35" s="1532"/>
      <c r="I35" s="1532"/>
      <c r="J35" s="1533"/>
      <c r="K35" s="1529"/>
      <c r="L35" s="1529"/>
      <c r="M35" s="1528"/>
    </row>
    <row r="36" spans="1:13" ht="19.899999999999999" customHeight="1">
      <c r="A36" s="1529"/>
      <c r="B36" s="1530"/>
      <c r="C36" s="1530"/>
      <c r="D36" s="1527"/>
      <c r="E36" s="1527"/>
      <c r="F36" s="1531"/>
      <c r="G36" s="1530"/>
      <c r="H36" s="1532"/>
      <c r="I36" s="1532"/>
      <c r="J36" s="1533"/>
      <c r="K36" s="1529"/>
      <c r="L36" s="1529"/>
      <c r="M36" s="1528"/>
    </row>
    <row r="37" spans="1:13" ht="19.899999999999999" customHeight="1">
      <c r="A37" s="1529"/>
      <c r="B37" s="1530"/>
      <c r="C37" s="1530"/>
      <c r="D37" s="1527"/>
      <c r="E37" s="1527"/>
      <c r="F37" s="1531"/>
      <c r="G37" s="1530"/>
      <c r="H37" s="1532"/>
      <c r="I37" s="1532"/>
      <c r="J37" s="1533"/>
      <c r="K37" s="1529"/>
      <c r="L37" s="1529"/>
      <c r="M37" s="1528"/>
    </row>
    <row r="38" spans="1:13" ht="19.899999999999999" customHeight="1">
      <c r="A38" s="1529"/>
      <c r="B38" s="1530"/>
      <c r="C38" s="1530"/>
      <c r="D38" s="1527"/>
      <c r="E38" s="1527"/>
      <c r="F38" s="1531"/>
      <c r="G38" s="1530"/>
      <c r="H38" s="1532"/>
      <c r="I38" s="1532"/>
      <c r="J38" s="1533"/>
      <c r="K38" s="1529"/>
      <c r="L38" s="1529"/>
      <c r="M38" s="1528"/>
    </row>
    <row r="39" spans="1:13" ht="19.899999999999999" customHeight="1">
      <c r="A39" s="1529"/>
      <c r="B39" s="1530"/>
      <c r="C39" s="1530"/>
      <c r="D39" s="1527"/>
      <c r="E39" s="1527"/>
      <c r="F39" s="1531"/>
      <c r="G39" s="1530"/>
      <c r="H39" s="1532"/>
      <c r="I39" s="1532"/>
      <c r="J39" s="1533"/>
      <c r="K39" s="1529"/>
      <c r="L39" s="1529"/>
      <c r="M39" s="1528"/>
    </row>
    <row r="40" spans="1:13" ht="19.899999999999999" customHeight="1">
      <c r="A40" s="1529"/>
      <c r="B40" s="1530"/>
      <c r="C40" s="1530"/>
      <c r="D40" s="1527"/>
      <c r="E40" s="1527"/>
      <c r="F40" s="1531"/>
      <c r="G40" s="1530"/>
      <c r="H40" s="1532"/>
      <c r="I40" s="1532"/>
      <c r="J40" s="1533"/>
      <c r="K40" s="1529"/>
      <c r="L40" s="1529"/>
      <c r="M40" s="1528"/>
    </row>
    <row r="41" spans="1:13" ht="19.899999999999999" customHeight="1">
      <c r="A41" s="1529"/>
      <c r="B41" s="1530"/>
      <c r="C41" s="1530"/>
      <c r="D41" s="1527"/>
      <c r="E41" s="1527"/>
      <c r="F41" s="1531"/>
      <c r="G41" s="1530"/>
      <c r="H41" s="1532"/>
      <c r="I41" s="1532"/>
      <c r="J41" s="1533"/>
      <c r="K41" s="1529"/>
      <c r="L41" s="1529"/>
      <c r="M41" s="1528"/>
    </row>
    <row r="42" spans="1:13" ht="19.899999999999999" customHeight="1">
      <c r="A42" s="1529"/>
      <c r="B42" s="1530"/>
      <c r="C42" s="1530"/>
      <c r="D42" s="1527"/>
      <c r="E42" s="1527"/>
      <c r="F42" s="1531"/>
      <c r="G42" s="1530"/>
      <c r="H42" s="1532"/>
      <c r="I42" s="1532"/>
      <c r="J42" s="1533"/>
      <c r="K42" s="1529"/>
      <c r="L42" s="1529"/>
      <c r="M42" s="1528"/>
    </row>
    <row r="43" spans="1:13" ht="19.899999999999999" customHeight="1">
      <c r="A43" s="1529"/>
      <c r="B43" s="1530"/>
      <c r="C43" s="1530"/>
      <c r="D43" s="1527"/>
      <c r="E43" s="1527"/>
      <c r="F43" s="1531"/>
      <c r="G43" s="1530"/>
      <c r="H43" s="1532"/>
      <c r="I43" s="1532"/>
      <c r="J43" s="1533"/>
      <c r="K43" s="1529"/>
      <c r="L43" s="1529"/>
      <c r="M43" s="1528"/>
    </row>
    <row r="44" spans="1:13" ht="19.899999999999999" customHeight="1">
      <c r="A44" s="1529"/>
      <c r="B44" s="1530"/>
      <c r="C44" s="1530"/>
      <c r="D44" s="1527"/>
      <c r="E44" s="1527"/>
      <c r="F44" s="1531"/>
      <c r="G44" s="1530"/>
      <c r="H44" s="1532"/>
      <c r="I44" s="1532"/>
      <c r="J44" s="1533"/>
      <c r="K44" s="1529"/>
      <c r="L44" s="1529"/>
      <c r="M44" s="1528"/>
    </row>
    <row r="45" spans="1:13" ht="19.899999999999999" customHeight="1">
      <c r="A45" s="1529"/>
      <c r="B45" s="1530"/>
      <c r="C45" s="1530"/>
      <c r="D45" s="1527"/>
      <c r="E45" s="1527"/>
      <c r="F45" s="1531"/>
      <c r="G45" s="1530"/>
      <c r="H45" s="1532"/>
      <c r="I45" s="1532"/>
      <c r="J45" s="1533"/>
      <c r="K45" s="1529"/>
      <c r="L45" s="1529"/>
      <c r="M45" s="1528"/>
    </row>
    <row r="46" spans="1:13" ht="19.899999999999999" customHeight="1">
      <c r="A46" s="1529"/>
      <c r="B46" s="1530"/>
      <c r="C46" s="1530"/>
      <c r="D46" s="1527"/>
      <c r="E46" s="1527"/>
      <c r="F46" s="1531"/>
      <c r="G46" s="1530"/>
      <c r="H46" s="1532"/>
      <c r="I46" s="1532"/>
      <c r="J46" s="1533"/>
      <c r="K46" s="1529"/>
      <c r="L46" s="1529"/>
      <c r="M46" s="1528"/>
    </row>
    <row r="47" spans="1:13" ht="19.899999999999999" customHeight="1">
      <c r="A47" s="1529"/>
      <c r="B47" s="1530"/>
      <c r="C47" s="1530"/>
      <c r="D47" s="1527"/>
      <c r="E47" s="1527"/>
      <c r="F47" s="1531"/>
      <c r="G47" s="1530"/>
      <c r="H47" s="1532"/>
      <c r="I47" s="1532"/>
      <c r="J47" s="1533"/>
      <c r="K47" s="1529"/>
      <c r="L47" s="1529"/>
      <c r="M47" s="1528"/>
    </row>
    <row r="48" spans="1:13" ht="19.899999999999999" customHeight="1">
      <c r="A48" s="1529"/>
      <c r="B48" s="1530"/>
      <c r="C48" s="1530"/>
      <c r="D48" s="1527"/>
      <c r="E48" s="1527"/>
      <c r="F48" s="1531"/>
      <c r="G48" s="1530"/>
      <c r="H48" s="1532"/>
      <c r="I48" s="1532"/>
      <c r="J48" s="1533"/>
      <c r="K48" s="1529"/>
      <c r="L48" s="1529"/>
      <c r="M48" s="1528"/>
    </row>
    <row r="49" spans="1:13" ht="19.899999999999999" customHeight="1">
      <c r="A49" s="1529"/>
      <c r="B49" s="1530"/>
      <c r="C49" s="1530"/>
      <c r="D49" s="1527"/>
      <c r="E49" s="1527"/>
      <c r="F49" s="1531"/>
      <c r="G49" s="1530"/>
      <c r="H49" s="1532"/>
      <c r="I49" s="1532"/>
      <c r="J49" s="1533"/>
      <c r="K49" s="1529"/>
      <c r="L49" s="1529"/>
      <c r="M49" s="1528"/>
    </row>
    <row r="50" spans="1:13" ht="19.899999999999999" customHeight="1">
      <c r="A50" s="1529"/>
      <c r="B50" s="1530"/>
      <c r="C50" s="1530"/>
      <c r="D50" s="1527"/>
      <c r="E50" s="1527"/>
      <c r="F50" s="1531"/>
      <c r="G50" s="1530"/>
      <c r="H50" s="1532"/>
      <c r="I50" s="1532"/>
      <c r="J50" s="1533"/>
      <c r="K50" s="1529"/>
      <c r="L50" s="1529"/>
      <c r="M50" s="1528"/>
    </row>
    <row r="51" spans="1:13" ht="19.899999999999999" customHeight="1">
      <c r="A51" s="1529"/>
      <c r="B51" s="1530"/>
      <c r="C51" s="1530"/>
      <c r="D51" s="1527"/>
      <c r="E51" s="1527"/>
      <c r="F51" s="1531"/>
      <c r="G51" s="1530"/>
      <c r="H51" s="1532"/>
      <c r="I51" s="1532"/>
      <c r="J51" s="1533"/>
      <c r="K51" s="1529"/>
      <c r="L51" s="1529"/>
      <c r="M51" s="1528"/>
    </row>
    <row r="52" spans="1:13" ht="19.899999999999999" customHeight="1">
      <c r="A52" s="1529"/>
      <c r="B52" s="1530"/>
      <c r="C52" s="1530"/>
      <c r="D52" s="1527"/>
      <c r="E52" s="1527"/>
      <c r="F52" s="1531"/>
      <c r="G52" s="1530"/>
      <c r="H52" s="1532"/>
      <c r="I52" s="1532"/>
      <c r="J52" s="1533"/>
      <c r="K52" s="1529"/>
      <c r="L52" s="1529"/>
      <c r="M52" s="1528"/>
    </row>
    <row r="53" spans="1:13" ht="19.899999999999999" customHeight="1">
      <c r="A53" s="1529"/>
      <c r="B53" s="1530"/>
      <c r="C53" s="1530"/>
      <c r="D53" s="1527"/>
      <c r="E53" s="1527"/>
      <c r="F53" s="1531"/>
      <c r="G53" s="1530"/>
      <c r="H53" s="1532"/>
      <c r="I53" s="1532"/>
      <c r="J53" s="1533"/>
      <c r="K53" s="1529"/>
      <c r="L53" s="1529"/>
      <c r="M53" s="1528"/>
    </row>
    <row r="54" spans="1:13" ht="19.899999999999999" customHeight="1">
      <c r="A54" s="1529"/>
      <c r="B54" s="1530"/>
      <c r="C54" s="1530"/>
      <c r="D54" s="1527"/>
      <c r="E54" s="1527"/>
      <c r="F54" s="1531"/>
      <c r="G54" s="1530"/>
      <c r="H54" s="1532"/>
      <c r="I54" s="1532"/>
      <c r="J54" s="1533"/>
      <c r="K54" s="1529"/>
      <c r="L54" s="1529"/>
      <c r="M54" s="1528"/>
    </row>
    <row r="55" spans="1:13" ht="19.899999999999999" customHeight="1">
      <c r="A55" s="1529"/>
      <c r="B55" s="1530"/>
      <c r="C55" s="1530"/>
      <c r="D55" s="1527"/>
      <c r="E55" s="1527"/>
      <c r="F55" s="1531"/>
      <c r="G55" s="1530"/>
      <c r="H55" s="1532"/>
      <c r="I55" s="1532"/>
      <c r="J55" s="1533"/>
      <c r="K55" s="1529"/>
      <c r="L55" s="1529"/>
      <c r="M55" s="1528"/>
    </row>
    <row r="56" spans="1:13" ht="19.899999999999999" customHeight="1">
      <c r="A56" s="1529"/>
      <c r="B56" s="1530"/>
      <c r="C56" s="1530"/>
      <c r="D56" s="1527"/>
      <c r="E56" s="1527"/>
      <c r="F56" s="1531"/>
      <c r="G56" s="1530"/>
      <c r="H56" s="1532"/>
      <c r="I56" s="1532"/>
      <c r="J56" s="1533"/>
      <c r="K56" s="1529"/>
      <c r="L56" s="1529"/>
      <c r="M56" s="1528"/>
    </row>
    <row r="57" spans="1:13" ht="19.899999999999999" customHeight="1">
      <c r="A57" s="1529"/>
      <c r="B57" s="1530"/>
      <c r="C57" s="1530"/>
      <c r="D57" s="1527"/>
      <c r="E57" s="1527"/>
      <c r="F57" s="1531"/>
      <c r="G57" s="1530"/>
      <c r="H57" s="1532"/>
      <c r="I57" s="1532"/>
      <c r="J57" s="1533"/>
      <c r="K57" s="1529"/>
      <c r="L57" s="1529"/>
      <c r="M57" s="1528"/>
    </row>
    <row r="58" spans="1:13" ht="19.899999999999999" customHeight="1">
      <c r="A58" s="1529"/>
      <c r="B58" s="1530"/>
      <c r="C58" s="1530"/>
      <c r="D58" s="1527"/>
      <c r="E58" s="1527"/>
      <c r="F58" s="1531"/>
      <c r="G58" s="1530"/>
      <c r="H58" s="1532"/>
      <c r="I58" s="1532"/>
      <c r="J58" s="1533"/>
      <c r="K58" s="1529"/>
      <c r="L58" s="1529"/>
      <c r="M58" s="1528"/>
    </row>
    <row r="59" spans="1:13" ht="19.899999999999999" customHeight="1">
      <c r="A59" s="1529"/>
      <c r="B59" s="1530"/>
      <c r="C59" s="1530"/>
      <c r="D59" s="1527"/>
      <c r="E59" s="1527"/>
      <c r="F59" s="1531"/>
      <c r="G59" s="1530"/>
      <c r="H59" s="1532"/>
      <c r="I59" s="1532"/>
      <c r="J59" s="1533"/>
      <c r="K59" s="1529"/>
      <c r="L59" s="1529"/>
      <c r="M59" s="1528"/>
    </row>
    <row r="60" spans="1:13" ht="19.899999999999999" customHeight="1">
      <c r="A60" s="1529"/>
      <c r="B60" s="1530"/>
      <c r="C60" s="1530"/>
      <c r="D60" s="1527"/>
      <c r="E60" s="1527"/>
      <c r="F60" s="1531"/>
      <c r="G60" s="1530"/>
      <c r="H60" s="1532"/>
      <c r="I60" s="1532"/>
      <c r="J60" s="1537"/>
      <c r="K60" s="1529"/>
      <c r="L60" s="1529"/>
      <c r="M60" s="1528"/>
    </row>
    <row r="61" spans="1:13" ht="19.899999999999999" customHeight="1">
      <c r="A61" s="1529"/>
      <c r="B61" s="1530"/>
      <c r="C61" s="1530"/>
      <c r="D61" s="1527"/>
      <c r="E61" s="1527"/>
      <c r="F61" s="1531"/>
      <c r="G61" s="1530"/>
      <c r="H61" s="1532"/>
      <c r="I61" s="1532"/>
      <c r="J61" s="1533"/>
      <c r="K61" s="1529"/>
      <c r="L61" s="1529"/>
      <c r="M61" s="1528"/>
    </row>
    <row r="62" spans="1:13" ht="19.899999999999999" customHeight="1">
      <c r="A62" s="1529"/>
      <c r="B62" s="1530"/>
      <c r="C62" s="1530"/>
      <c r="D62" s="1527"/>
      <c r="E62" s="1527"/>
      <c r="F62" s="1531"/>
      <c r="G62" s="1530"/>
      <c r="H62" s="1532"/>
      <c r="I62" s="1532"/>
      <c r="J62" s="1533"/>
      <c r="K62" s="1529"/>
      <c r="L62" s="1529"/>
      <c r="M62" s="1528"/>
    </row>
    <row r="63" spans="1:13" ht="19.899999999999999" customHeight="1">
      <c r="A63" s="1529"/>
      <c r="B63" s="1530"/>
      <c r="C63" s="1530"/>
      <c r="D63" s="1527"/>
      <c r="E63" s="1527"/>
      <c r="F63" s="1531"/>
      <c r="G63" s="1530"/>
      <c r="H63" s="1532"/>
      <c r="I63" s="1532"/>
      <c r="J63" s="1533"/>
      <c r="K63" s="1529"/>
      <c r="L63" s="1529"/>
      <c r="M63" s="1528"/>
    </row>
    <row r="64" spans="1:13" ht="19.899999999999999" customHeight="1">
      <c r="A64" s="1745"/>
      <c r="B64" s="1746"/>
      <c r="C64" s="1746"/>
      <c r="D64" s="1747"/>
      <c r="E64" s="1747"/>
      <c r="F64" s="1748"/>
      <c r="G64" s="1746"/>
      <c r="H64" s="1749"/>
      <c r="I64" s="1749"/>
      <c r="J64" s="1537"/>
      <c r="K64" s="1745"/>
      <c r="L64" s="1745"/>
      <c r="M64" s="1528"/>
    </row>
    <row r="65" spans="1:12" s="776" customFormat="1" ht="15" customHeight="1">
      <c r="A65" s="1750" t="s">
        <v>116</v>
      </c>
      <c r="B65" s="1630"/>
      <c r="C65" s="1631"/>
      <c r="D65" s="1631"/>
      <c r="E65" s="721" t="s">
        <v>272</v>
      </c>
      <c r="F65" s="721" t="s">
        <v>273</v>
      </c>
      <c r="G65" s="721"/>
      <c r="H65" s="721" t="s">
        <v>272</v>
      </c>
      <c r="I65" s="1605" t="s">
        <v>273</v>
      </c>
      <c r="J65" s="721"/>
      <c r="K65" s="721" t="s">
        <v>272</v>
      </c>
      <c r="L65" s="721" t="s">
        <v>273</v>
      </c>
    </row>
    <row r="66" spans="1:12" s="776" customFormat="1" ht="15" customHeight="1">
      <c r="A66" s="1751" t="s">
        <v>64</v>
      </c>
      <c r="B66" s="1613"/>
      <c r="C66" s="1614"/>
      <c r="D66" s="1615"/>
      <c r="E66" s="1616" t="s">
        <v>913</v>
      </c>
      <c r="F66" s="1616" t="s">
        <v>914</v>
      </c>
      <c r="G66" s="1616"/>
      <c r="H66" s="1616" t="s">
        <v>913</v>
      </c>
      <c r="I66" s="1742" t="s">
        <v>914</v>
      </c>
      <c r="J66" s="1616"/>
      <c r="K66" s="1616" t="s">
        <v>913</v>
      </c>
      <c r="L66" s="1618" t="s">
        <v>914</v>
      </c>
    </row>
    <row r="67" spans="1:12" s="776" customFormat="1" ht="15" customHeight="1">
      <c r="A67" s="1752" t="s">
        <v>919</v>
      </c>
      <c r="B67" s="1620"/>
      <c r="C67" s="1620"/>
      <c r="D67" s="1621"/>
      <c r="E67" s="1616" t="s">
        <v>935</v>
      </c>
      <c r="F67" s="1616" t="s">
        <v>936</v>
      </c>
      <c r="G67" s="1616"/>
      <c r="H67" s="1616" t="s">
        <v>935</v>
      </c>
      <c r="I67" s="1742" t="s">
        <v>936</v>
      </c>
      <c r="J67" s="1616"/>
      <c r="K67" s="1616" t="s">
        <v>935</v>
      </c>
      <c r="L67" s="1618" t="s">
        <v>936</v>
      </c>
    </row>
    <row r="68" spans="1:12" s="776" customFormat="1" ht="15" customHeight="1">
      <c r="A68" s="1752" t="s">
        <v>798</v>
      </c>
      <c r="B68" s="1620"/>
      <c r="C68" s="1620"/>
      <c r="D68" s="1621"/>
      <c r="E68" s="1607">
        <v>200</v>
      </c>
      <c r="F68" s="721">
        <v>2</v>
      </c>
      <c r="G68" s="1623"/>
      <c r="H68" s="1623">
        <v>600</v>
      </c>
      <c r="I68" s="721">
        <v>6</v>
      </c>
      <c r="J68" s="721"/>
      <c r="K68" s="721">
        <v>1000</v>
      </c>
      <c r="L68" s="721">
        <v>10</v>
      </c>
    </row>
    <row r="69" spans="1:12" s="776" customFormat="1" ht="15" customHeight="1">
      <c r="A69" s="1187"/>
      <c r="B69" s="1131"/>
      <c r="C69" s="1131"/>
      <c r="D69" s="1131"/>
      <c r="E69" s="1623">
        <v>300</v>
      </c>
      <c r="F69" s="721">
        <v>3</v>
      </c>
      <c r="G69" s="1623"/>
      <c r="H69" s="1623">
        <v>700</v>
      </c>
      <c r="I69" s="1577">
        <v>7</v>
      </c>
      <c r="J69" s="721"/>
      <c r="K69" s="721">
        <v>1100</v>
      </c>
      <c r="L69" s="721">
        <v>11</v>
      </c>
    </row>
    <row r="70" spans="1:12" s="776" customFormat="1" ht="15" customHeight="1">
      <c r="A70" s="1187"/>
      <c r="B70" s="1131"/>
      <c r="C70" s="1131"/>
      <c r="D70" s="1131"/>
      <c r="E70" s="1623">
        <v>400</v>
      </c>
      <c r="F70" s="721">
        <v>4</v>
      </c>
      <c r="G70" s="1623"/>
      <c r="H70" s="1623">
        <v>800</v>
      </c>
      <c r="I70" s="721">
        <v>8</v>
      </c>
      <c r="J70" s="1131"/>
      <c r="K70" s="1131"/>
      <c r="L70" s="1615"/>
    </row>
    <row r="71" spans="1:12" s="776" customFormat="1" ht="15" customHeight="1" thickBot="1">
      <c r="A71" s="1754"/>
      <c r="B71" s="1262"/>
      <c r="C71" s="1262"/>
      <c r="D71" s="1262"/>
      <c r="E71" s="1744">
        <v>500</v>
      </c>
      <c r="F71" s="1763">
        <v>5</v>
      </c>
      <c r="G71" s="1744"/>
      <c r="H71" s="1744">
        <v>900</v>
      </c>
      <c r="I71" s="1763">
        <v>9</v>
      </c>
      <c r="J71" s="1262"/>
      <c r="K71" s="1262"/>
      <c r="L71" s="1755"/>
    </row>
    <row r="72" spans="1:12" s="776" customFormat="1" ht="16.149999999999999" customHeight="1" thickTop="1">
      <c r="A72" s="1756" t="s">
        <v>117</v>
      </c>
      <c r="B72" s="1743"/>
      <c r="C72" s="1633"/>
      <c r="D72" s="1633"/>
      <c r="E72" s="1598" t="s">
        <v>272</v>
      </c>
      <c r="F72" s="1598" t="s">
        <v>273</v>
      </c>
      <c r="G72" s="1598"/>
      <c r="H72" s="1598" t="s">
        <v>272</v>
      </c>
      <c r="I72" s="1764" t="s">
        <v>273</v>
      </c>
      <c r="J72" s="1598"/>
      <c r="K72" s="1598" t="s">
        <v>272</v>
      </c>
      <c r="L72" s="1598" t="s">
        <v>273</v>
      </c>
    </row>
    <row r="73" spans="1:12" s="776" customFormat="1" ht="16.149999999999999" customHeight="1">
      <c r="A73" s="1751" t="s">
        <v>64</v>
      </c>
      <c r="B73" s="1613"/>
      <c r="C73" s="1614"/>
      <c r="D73" s="1615"/>
      <c r="E73" s="1616" t="s">
        <v>913</v>
      </c>
      <c r="F73" s="1616" t="s">
        <v>914</v>
      </c>
      <c r="G73" s="1616"/>
      <c r="H73" s="1616" t="s">
        <v>913</v>
      </c>
      <c r="I73" s="1762" t="s">
        <v>914</v>
      </c>
      <c r="J73" s="1616"/>
      <c r="K73" s="1616" t="s">
        <v>913</v>
      </c>
      <c r="L73" s="1618" t="s">
        <v>914</v>
      </c>
    </row>
    <row r="74" spans="1:12" s="776" customFormat="1" ht="16.149999999999999" customHeight="1">
      <c r="A74" s="1752" t="s">
        <v>919</v>
      </c>
      <c r="B74" s="1620"/>
      <c r="C74" s="1620"/>
      <c r="D74" s="1621"/>
      <c r="E74" s="1616" t="s">
        <v>935</v>
      </c>
      <c r="F74" s="1616" t="s">
        <v>936</v>
      </c>
      <c r="G74" s="1616"/>
      <c r="H74" s="1616" t="s">
        <v>935</v>
      </c>
      <c r="I74" s="1762" t="s">
        <v>936</v>
      </c>
      <c r="J74" s="1616"/>
      <c r="K74" s="1616" t="s">
        <v>935</v>
      </c>
      <c r="L74" s="1618" t="s">
        <v>936</v>
      </c>
    </row>
    <row r="75" spans="1:12" s="776" customFormat="1" ht="16.149999999999999" customHeight="1">
      <c r="A75" s="1752" t="s">
        <v>798</v>
      </c>
      <c r="B75" s="1620"/>
      <c r="C75" s="1620"/>
      <c r="D75" s="1621"/>
      <c r="E75" s="1607">
        <v>200</v>
      </c>
      <c r="F75" s="1607">
        <v>0.7</v>
      </c>
      <c r="G75" s="1623"/>
      <c r="H75" s="1623">
        <v>600</v>
      </c>
      <c r="I75" s="721">
        <v>2</v>
      </c>
      <c r="J75" s="721"/>
      <c r="K75" s="721">
        <v>1000</v>
      </c>
      <c r="L75" s="721">
        <v>3.3</v>
      </c>
    </row>
    <row r="76" spans="1:12" s="776" customFormat="1" ht="16.149999999999999" customHeight="1">
      <c r="A76" s="1187"/>
      <c r="B76" s="1131"/>
      <c r="C76" s="1131"/>
      <c r="D76" s="1131"/>
      <c r="E76" s="1623">
        <v>300</v>
      </c>
      <c r="F76" s="721">
        <v>1</v>
      </c>
      <c r="G76" s="1623"/>
      <c r="H76" s="1623">
        <v>700</v>
      </c>
      <c r="I76" s="1577">
        <v>2.2999999999999998</v>
      </c>
      <c r="J76" s="721"/>
      <c r="K76" s="721">
        <v>1100</v>
      </c>
      <c r="L76" s="721">
        <v>3.7</v>
      </c>
    </row>
    <row r="77" spans="1:12" s="776" customFormat="1" ht="16.149999999999999" customHeight="1">
      <c r="A77" s="1187"/>
      <c r="B77" s="1131"/>
      <c r="C77" s="1131"/>
      <c r="D77" s="1131"/>
      <c r="E77" s="1623">
        <v>400</v>
      </c>
      <c r="F77" s="721">
        <v>1.3</v>
      </c>
      <c r="G77" s="1623"/>
      <c r="H77" s="1623">
        <v>800</v>
      </c>
      <c r="I77" s="1623">
        <v>2.7</v>
      </c>
      <c r="J77" s="1131"/>
      <c r="K77" s="1131"/>
      <c r="L77" s="1753"/>
    </row>
    <row r="78" spans="1:12" s="776" customFormat="1" ht="15" customHeight="1">
      <c r="A78" s="1187"/>
      <c r="B78" s="1131"/>
      <c r="C78" s="1131"/>
      <c r="D78" s="1131"/>
      <c r="E78" s="1624">
        <v>500</v>
      </c>
      <c r="F78" s="1577">
        <v>1.7</v>
      </c>
      <c r="G78" s="1624"/>
      <c r="H78" s="1624">
        <v>900</v>
      </c>
      <c r="I78" s="1624">
        <v>3</v>
      </c>
      <c r="J78" s="1131"/>
      <c r="K78" s="1131"/>
      <c r="L78" s="1753"/>
    </row>
    <row r="79" spans="1:12" s="776" customFormat="1" ht="16.149999999999999" customHeight="1">
      <c r="A79" s="1789" t="s">
        <v>922</v>
      </c>
      <c r="B79" s="1631"/>
      <c r="C79" s="1631"/>
      <c r="D79" s="1631"/>
      <c r="E79" s="721" t="s">
        <v>272</v>
      </c>
      <c r="F79" s="721" t="s">
        <v>273</v>
      </c>
      <c r="G79" s="721"/>
      <c r="H79" s="721" t="s">
        <v>272</v>
      </c>
      <c r="I79" s="2123" t="s">
        <v>273</v>
      </c>
      <c r="J79" s="721"/>
      <c r="K79" s="721" t="s">
        <v>272</v>
      </c>
      <c r="L79" s="721" t="s">
        <v>273</v>
      </c>
    </row>
    <row r="80" spans="1:12" s="776" customFormat="1" ht="16.149999999999999" customHeight="1">
      <c r="A80" s="1752" t="s">
        <v>64</v>
      </c>
      <c r="B80" s="1620"/>
      <c r="C80" s="1620"/>
      <c r="D80" s="1621"/>
      <c r="E80" s="1616" t="s">
        <v>913</v>
      </c>
      <c r="F80" s="1616" t="s">
        <v>914</v>
      </c>
      <c r="G80" s="1616"/>
      <c r="H80" s="1616" t="s">
        <v>913</v>
      </c>
      <c r="I80" s="1742" t="s">
        <v>914</v>
      </c>
      <c r="J80" s="1616"/>
      <c r="K80" s="1616" t="s">
        <v>913</v>
      </c>
      <c r="L80" s="1618" t="s">
        <v>914</v>
      </c>
    </row>
    <row r="81" spans="1:12" s="776" customFormat="1" ht="16.149999999999999" customHeight="1">
      <c r="A81" s="1752" t="s">
        <v>919</v>
      </c>
      <c r="B81" s="1620"/>
      <c r="C81" s="1620"/>
      <c r="D81" s="1621"/>
      <c r="E81" s="1616" t="s">
        <v>935</v>
      </c>
      <c r="F81" s="1616" t="s">
        <v>936</v>
      </c>
      <c r="G81" s="1616"/>
      <c r="H81" s="1616" t="s">
        <v>935</v>
      </c>
      <c r="I81" s="1742" t="s">
        <v>936</v>
      </c>
      <c r="J81" s="1616"/>
      <c r="K81" s="1616" t="s">
        <v>935</v>
      </c>
      <c r="L81" s="1618" t="s">
        <v>936</v>
      </c>
    </row>
    <row r="82" spans="1:12" s="776" customFormat="1" ht="16.149999999999999" customHeight="1">
      <c r="A82" s="1752" t="s">
        <v>798</v>
      </c>
      <c r="B82" s="1620"/>
      <c r="C82" s="1620"/>
      <c r="D82" s="1621"/>
      <c r="E82" s="721">
        <v>200</v>
      </c>
      <c r="F82" s="721">
        <v>1.2</v>
      </c>
      <c r="G82" s="721"/>
      <c r="H82" s="721">
        <v>600</v>
      </c>
      <c r="I82" s="1605">
        <v>3.5</v>
      </c>
      <c r="J82" s="721"/>
      <c r="K82" s="721">
        <v>1000</v>
      </c>
      <c r="L82" s="721">
        <v>5.8</v>
      </c>
    </row>
    <row r="83" spans="1:12" s="776" customFormat="1" ht="16.149999999999999" customHeight="1">
      <c r="A83" s="1187"/>
      <c r="B83" s="1131"/>
      <c r="C83" s="1131"/>
      <c r="D83" s="1131"/>
      <c r="E83" s="1623">
        <v>300</v>
      </c>
      <c r="F83" s="1623">
        <v>1.7</v>
      </c>
      <c r="G83" s="721"/>
      <c r="H83" s="721">
        <v>700</v>
      </c>
      <c r="I83" s="1605">
        <v>4.0999999999999996</v>
      </c>
      <c r="J83" s="721"/>
      <c r="K83" s="721">
        <v>1100</v>
      </c>
      <c r="L83" s="721">
        <v>6.4</v>
      </c>
    </row>
    <row r="84" spans="1:12" s="776" customFormat="1" ht="16.149999999999999" customHeight="1">
      <c r="A84" s="1187"/>
      <c r="B84" s="1131"/>
      <c r="C84" s="1131"/>
      <c r="D84" s="1131"/>
      <c r="E84" s="1623">
        <v>400</v>
      </c>
      <c r="F84" s="1623">
        <v>2.2999999999999998</v>
      </c>
      <c r="G84" s="721"/>
      <c r="H84" s="721">
        <v>800</v>
      </c>
      <c r="I84" s="721">
        <v>4.7</v>
      </c>
      <c r="J84" s="1131"/>
      <c r="K84" s="1131"/>
      <c r="L84" s="1615"/>
    </row>
    <row r="85" spans="1:12" s="776" customFormat="1" ht="16.149999999999999" customHeight="1">
      <c r="A85" s="1187"/>
      <c r="B85" s="1131"/>
      <c r="C85" s="1131"/>
      <c r="D85" s="1131"/>
      <c r="E85" s="1623">
        <v>500</v>
      </c>
      <c r="F85" s="1623">
        <v>2.9</v>
      </c>
      <c r="G85" s="721"/>
      <c r="H85" s="721">
        <v>900</v>
      </c>
      <c r="I85" s="721">
        <v>5.2</v>
      </c>
      <c r="J85" s="1131"/>
      <c r="K85" s="1131"/>
      <c r="L85" s="1753"/>
    </row>
    <row r="86" spans="1:12" s="776" customFormat="1" ht="13.15" customHeight="1">
      <c r="A86" s="1766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67"/>
    </row>
    <row r="87" spans="1:12" s="776" customFormat="1" ht="16.899999999999999" customHeight="1">
      <c r="A87" s="1759" t="s">
        <v>943</v>
      </c>
      <c r="B87" s="1567"/>
      <c r="C87" s="1567"/>
      <c r="D87" s="1567"/>
      <c r="E87" s="1761"/>
      <c r="F87" s="1761"/>
      <c r="G87" s="1567"/>
      <c r="H87" s="1567"/>
      <c r="I87" s="1567"/>
      <c r="J87" s="1567"/>
      <c r="K87" s="1567"/>
      <c r="L87" s="1757"/>
    </row>
    <row r="88" spans="1:12" s="776" customFormat="1" ht="15" customHeight="1">
      <c r="A88" s="1759"/>
      <c r="B88" s="1636"/>
      <c r="C88" s="1636"/>
      <c r="D88" s="1567"/>
      <c r="E88" s="1567"/>
      <c r="F88" s="1567"/>
      <c r="G88" s="1567"/>
      <c r="H88" s="1567"/>
      <c r="I88" s="1567"/>
      <c r="J88" s="1567"/>
      <c r="K88" s="1567"/>
      <c r="L88" s="1757"/>
    </row>
    <row r="89" spans="1:12" s="776" customFormat="1">
      <c r="A89" s="1760"/>
      <c r="B89" s="1567"/>
      <c r="C89" s="1567"/>
      <c r="D89" s="1567"/>
      <c r="E89" s="1567"/>
      <c r="F89" s="1567"/>
      <c r="G89" s="1567"/>
      <c r="H89" s="1567"/>
      <c r="I89" s="1567"/>
      <c r="J89" s="1567"/>
      <c r="K89" s="1567"/>
      <c r="L89" s="1757"/>
    </row>
    <row r="90" spans="1:12" ht="19.899999999999999" customHeight="1"/>
    <row r="91" spans="1:12" ht="19.899999999999999" customHeight="1"/>
    <row r="92" spans="1:12" ht="19.899999999999999" customHeight="1"/>
    <row r="93" spans="1:12" ht="19.899999999999999" customHeight="1"/>
    <row r="94" spans="1:12" ht="19.899999999999999" customHeight="1"/>
    <row r="95" spans="1:12" ht="19.899999999999999" customHeight="1"/>
    <row r="96" spans="1:12" ht="19.899999999999999" customHeight="1"/>
    <row r="97" ht="19.899999999999999" customHeight="1"/>
    <row r="98" ht="19.899999999999999" customHeight="1"/>
    <row r="99" ht="19.899999999999999" customHeight="1"/>
    <row r="100" ht="19.899999999999999" customHeight="1"/>
    <row r="101" ht="19.899999999999999" customHeight="1"/>
    <row r="102" ht="19.899999999999999" customHeight="1"/>
    <row r="103" ht="19.899999999999999" customHeight="1"/>
    <row r="104" ht="19.899999999999999" customHeight="1"/>
    <row r="105" ht="19.899999999999999" customHeight="1"/>
    <row r="106" ht="19.899999999999999" customHeight="1"/>
    <row r="107" ht="19.899999999999999" customHeight="1"/>
    <row r="108" ht="19.899999999999999" customHeight="1"/>
    <row r="109" ht="19.899999999999999" customHeight="1"/>
    <row r="110" ht="19.899999999999999" customHeight="1"/>
    <row r="111" ht="19.899999999999999" customHeight="1"/>
    <row r="112" ht="19.899999999999999" customHeight="1"/>
    <row r="113" ht="19.899999999999999" customHeight="1"/>
    <row r="114" ht="19.899999999999999" customHeight="1"/>
    <row r="115" ht="19.899999999999999" customHeight="1"/>
    <row r="116" ht="19.899999999999999" customHeight="1"/>
    <row r="117" ht="19.899999999999999" customHeight="1"/>
    <row r="118" ht="19.899999999999999" customHeight="1"/>
    <row r="119" ht="19.899999999999999" customHeight="1"/>
    <row r="120" ht="19.899999999999999" customHeight="1"/>
    <row r="121" ht="19.899999999999999" customHeight="1"/>
    <row r="122" ht="19.899999999999999" customHeight="1"/>
    <row r="123" ht="19.899999999999999" customHeight="1"/>
    <row r="124" ht="19.899999999999999" customHeight="1"/>
    <row r="125" ht="19.899999999999999" customHeight="1"/>
    <row r="126" ht="19.899999999999999" customHeight="1"/>
    <row r="127" ht="19.899999999999999" customHeight="1"/>
    <row r="128" ht="19.899999999999999" customHeight="1"/>
    <row r="129" ht="19.899999999999999" customHeight="1"/>
    <row r="130" ht="19.899999999999999" customHeight="1"/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1" ht="19.899999999999999" customHeight="1"/>
    <row r="142" ht="19.899999999999999" customHeight="1"/>
    <row r="143" ht="19.899999999999999" customHeight="1"/>
    <row r="144" ht="19.899999999999999" customHeight="1"/>
    <row r="145" ht="19.899999999999999" customHeight="1"/>
    <row r="146" ht="19.899999999999999" customHeight="1"/>
    <row r="147" ht="19.899999999999999" customHeight="1"/>
    <row r="148" ht="19.899999999999999" customHeight="1"/>
    <row r="149" ht="19.899999999999999" customHeight="1"/>
    <row r="150" ht="19.899999999999999" customHeight="1"/>
    <row r="151" ht="19.899999999999999" customHeight="1"/>
    <row r="152" ht="19.899999999999999" customHeight="1"/>
    <row r="153" ht="19.899999999999999" customHeight="1"/>
    <row r="154" ht="19.899999999999999" customHeight="1"/>
    <row r="155" ht="19.899999999999999" customHeight="1"/>
    <row r="156" ht="19.899999999999999" customHeight="1"/>
    <row r="157" ht="19.899999999999999" customHeight="1"/>
    <row r="158" ht="19.899999999999999" customHeight="1"/>
    <row r="159" ht="19.899999999999999" customHeight="1"/>
    <row r="160" ht="19.899999999999999" customHeight="1"/>
    <row r="161" ht="19.899999999999999" customHeight="1"/>
    <row r="162" ht="19.899999999999999" customHeight="1"/>
    <row r="163" ht="19.899999999999999" customHeight="1"/>
    <row r="164" ht="19.899999999999999" customHeight="1"/>
    <row r="165" ht="19.899999999999999" customHeight="1"/>
    <row r="166" ht="19.899999999999999" customHeight="1"/>
    <row r="167" ht="19.899999999999999" customHeight="1"/>
    <row r="168" ht="19.899999999999999" customHeight="1"/>
    <row r="169" ht="19.899999999999999" customHeight="1"/>
    <row r="170" ht="19.899999999999999" customHeight="1"/>
    <row r="171" ht="19.899999999999999" customHeight="1"/>
    <row r="172" ht="19.899999999999999" customHeight="1"/>
    <row r="173" ht="19.899999999999999" customHeight="1"/>
    <row r="174" ht="19.899999999999999" customHeight="1"/>
    <row r="175" ht="19.899999999999999" customHeight="1"/>
    <row r="176" ht="19.899999999999999" customHeight="1"/>
    <row r="177" ht="19.899999999999999" customHeight="1"/>
    <row r="178" ht="19.899999999999999" customHeight="1"/>
    <row r="179" ht="19.899999999999999" customHeight="1"/>
    <row r="180" ht="19.899999999999999" customHeight="1"/>
    <row r="181" ht="19.899999999999999" customHeight="1"/>
    <row r="182" ht="19.899999999999999" customHeight="1"/>
    <row r="183" ht="19.899999999999999" customHeight="1"/>
    <row r="184" ht="19.899999999999999" customHeight="1"/>
    <row r="185" ht="19.899999999999999" customHeight="1"/>
    <row r="186" ht="19.899999999999999" customHeight="1"/>
    <row r="187" ht="19.899999999999999" customHeight="1"/>
    <row r="188" ht="19.899999999999999" customHeight="1"/>
    <row r="189" ht="19.899999999999999" customHeight="1"/>
    <row r="190" ht="19.899999999999999" customHeight="1"/>
    <row r="191" ht="19.899999999999999" customHeight="1"/>
    <row r="192" ht="19.899999999999999" customHeight="1"/>
    <row r="193" ht="19.899999999999999" customHeight="1"/>
    <row r="194" ht="19.899999999999999" customHeight="1"/>
    <row r="195" ht="19.899999999999999" customHeight="1"/>
    <row r="196" ht="19.899999999999999" customHeight="1"/>
    <row r="197" ht="19.899999999999999" customHeight="1"/>
    <row r="198" ht="19.899999999999999" customHeight="1"/>
    <row r="199" ht="19.899999999999999" customHeight="1"/>
    <row r="200" ht="19.899999999999999" customHeight="1"/>
    <row r="201" ht="19.899999999999999" customHeight="1"/>
    <row r="202" ht="19.899999999999999" customHeight="1"/>
    <row r="203" ht="19.899999999999999" customHeight="1"/>
    <row r="204" ht="19.899999999999999" customHeight="1"/>
    <row r="205" ht="19.899999999999999" customHeight="1"/>
    <row r="206" ht="19.899999999999999" customHeight="1"/>
    <row r="207" ht="19.899999999999999" customHeight="1"/>
    <row r="208" ht="19.899999999999999" customHeight="1"/>
    <row r="209" ht="19.899999999999999" customHeight="1"/>
    <row r="210" ht="19.899999999999999" customHeight="1"/>
    <row r="211" ht="19.899999999999999" customHeight="1"/>
    <row r="212" ht="19.899999999999999" customHeight="1"/>
    <row r="213" ht="19.899999999999999" customHeight="1"/>
    <row r="214" ht="19.899999999999999" customHeight="1"/>
    <row r="215" ht="19.899999999999999" customHeight="1"/>
    <row r="216" ht="19.899999999999999" customHeight="1"/>
    <row r="217" ht="19.899999999999999" customHeight="1"/>
    <row r="218" ht="19.899999999999999" customHeight="1"/>
    <row r="219" ht="19.899999999999999" customHeight="1"/>
    <row r="220" ht="19.899999999999999" customHeight="1"/>
    <row r="221" ht="19.899999999999999" customHeight="1"/>
    <row r="222" ht="19.899999999999999" customHeight="1"/>
    <row r="223" ht="19.899999999999999" customHeight="1"/>
    <row r="224" ht="19.899999999999999" customHeight="1"/>
    <row r="225" ht="19.899999999999999" customHeight="1"/>
    <row r="226" ht="19.899999999999999" customHeight="1"/>
    <row r="227" ht="19.899999999999999" customHeight="1"/>
    <row r="228" ht="19.899999999999999" customHeight="1"/>
    <row r="229" ht="19.899999999999999" customHeight="1"/>
    <row r="230" ht="19.899999999999999" customHeight="1"/>
    <row r="231" ht="19.899999999999999" customHeight="1"/>
    <row r="232" ht="19.899999999999999" customHeight="1"/>
    <row r="233" ht="19.899999999999999" customHeight="1"/>
    <row r="234" ht="19.899999999999999" customHeight="1"/>
    <row r="235" ht="19.899999999999999" customHeight="1"/>
    <row r="236" ht="19.899999999999999" customHeight="1"/>
    <row r="237" ht="19.899999999999999" customHeight="1"/>
    <row r="238" ht="19.899999999999999" customHeight="1"/>
    <row r="239" ht="19.899999999999999" customHeight="1"/>
    <row r="240" ht="19.899999999999999" customHeight="1"/>
    <row r="241" ht="19.899999999999999" customHeight="1"/>
    <row r="242" ht="19.899999999999999" customHeight="1"/>
    <row r="243" ht="19.899999999999999" customHeight="1"/>
    <row r="244" ht="19.899999999999999" customHeight="1"/>
    <row r="245" ht="19.899999999999999" customHeight="1"/>
    <row r="246" ht="19.899999999999999" customHeight="1"/>
    <row r="247" ht="19.899999999999999" customHeight="1"/>
    <row r="248" ht="19.899999999999999" customHeight="1"/>
    <row r="249" ht="19.899999999999999" customHeight="1"/>
    <row r="250" ht="19.899999999999999" customHeight="1"/>
    <row r="251" ht="19.899999999999999" customHeight="1"/>
    <row r="252" ht="19.899999999999999" customHeight="1"/>
    <row r="253" ht="19.899999999999999" customHeight="1"/>
    <row r="254" ht="19.899999999999999" customHeight="1"/>
    <row r="255" ht="19.899999999999999" customHeight="1"/>
    <row r="256" ht="19.899999999999999" customHeight="1"/>
    <row r="257" ht="19.899999999999999" customHeight="1"/>
    <row r="258" ht="19.899999999999999" customHeight="1"/>
    <row r="259" ht="19.899999999999999" customHeight="1"/>
    <row r="260" ht="19.899999999999999" customHeight="1"/>
    <row r="261" ht="19.899999999999999" customHeight="1"/>
    <row r="262" ht="19.899999999999999" customHeight="1"/>
    <row r="263" ht="19.899999999999999" customHeight="1"/>
    <row r="264" ht="19.899999999999999" customHeight="1"/>
    <row r="265" ht="19.899999999999999" customHeight="1"/>
    <row r="266" ht="19.899999999999999" customHeight="1"/>
    <row r="267" ht="19.899999999999999" customHeight="1"/>
    <row r="268" ht="19.899999999999999" customHeight="1"/>
    <row r="269" ht="19.899999999999999" customHeight="1"/>
    <row r="270" ht="19.899999999999999" customHeight="1"/>
    <row r="271" ht="19.899999999999999" customHeight="1"/>
    <row r="272" ht="19.899999999999999" customHeight="1"/>
    <row r="273" ht="19.899999999999999" customHeight="1"/>
    <row r="274" ht="19.899999999999999" customHeight="1"/>
    <row r="275" ht="19.899999999999999" customHeight="1"/>
    <row r="276" ht="19.899999999999999" customHeight="1"/>
    <row r="277" ht="19.899999999999999" customHeight="1"/>
    <row r="278" ht="19.899999999999999" customHeight="1"/>
    <row r="279" ht="19.899999999999999" customHeight="1"/>
    <row r="280" ht="19.899999999999999" customHeight="1"/>
    <row r="281" ht="19.899999999999999" customHeight="1"/>
    <row r="282" ht="19.899999999999999" customHeight="1"/>
    <row r="283" ht="19.899999999999999" customHeight="1"/>
    <row r="284" ht="19.899999999999999" customHeight="1"/>
    <row r="285" ht="19.899999999999999" customHeight="1"/>
    <row r="286" ht="19.899999999999999" customHeight="1"/>
    <row r="287" ht="19.899999999999999" customHeight="1"/>
    <row r="288" ht="19.899999999999999" customHeight="1"/>
    <row r="289" ht="19.899999999999999" customHeight="1"/>
    <row r="290" ht="19.899999999999999" customHeight="1"/>
    <row r="291" ht="19.899999999999999" customHeight="1"/>
    <row r="292" ht="19.899999999999999" customHeight="1"/>
    <row r="293" ht="19.899999999999999" customHeight="1"/>
    <row r="294" ht="19.899999999999999" customHeight="1"/>
    <row r="295" ht="19.899999999999999" customHeight="1"/>
    <row r="296" ht="19.899999999999999" customHeight="1"/>
    <row r="297" ht="19.899999999999999" customHeight="1"/>
    <row r="298" ht="19.899999999999999" customHeight="1"/>
  </sheetData>
  <sheetProtection insertRows="0" deleteRows="0" autoFilter="0"/>
  <dataValidations disablePrompts="1" count="1">
    <dataValidation type="list" allowBlank="1" showInputMessage="1" showErrorMessage="1" sqref="I6" xr:uid="{00000000-0002-0000-0100-000000000000}">
      <formula1>$O$3:$O$9</formula1>
    </dataValidation>
  </dataValidations>
  <printOptions horizontalCentered="1" verticalCentered="1"/>
  <pageMargins left="0.19685039370078741" right="0.19685039370078741" top="0.31496062992125984" bottom="0.23622047244094491" header="0.23622047244094491" footer="0.23622047244094491"/>
  <pageSetup paperSize="9" orientation="landscape" r:id="rId1"/>
  <headerFooter alignWithMargins="0">
    <oddHeader>&amp;RPAR-PREP-001-1B/rév1/sept19</oddHeader>
    <oddFooter>&amp;R&amp;Z&amp;F</oddFooter>
  </headerFooter>
  <rowBreaks count="5" manualBreakCount="5">
    <brk id="33" max="12" man="1"/>
    <brk id="46" max="12" man="1"/>
    <brk id="52" max="12" man="1"/>
    <brk id="63" max="12" man="1"/>
    <brk id="78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V277"/>
  <sheetViews>
    <sheetView showZeros="0" view="pageBreakPreview" zoomScale="85" zoomScaleNormal="100" zoomScaleSheetLayoutView="85" workbookViewId="0">
      <selection activeCell="H23" sqref="H23"/>
    </sheetView>
  </sheetViews>
  <sheetFormatPr baseColWidth="10" defaultColWidth="9.140625" defaultRowHeight="12.75"/>
  <cols>
    <col min="1" max="1" width="9.140625" style="1448" customWidth="1"/>
    <col min="2" max="2" width="6.42578125" style="1448" customWidth="1"/>
    <col min="3" max="3" width="6.5703125" style="1448" customWidth="1"/>
    <col min="4" max="4" width="12.85546875" style="1448" customWidth="1"/>
    <col min="5" max="5" width="9.5703125" style="1448" customWidth="1"/>
    <col min="6" max="7" width="10.5703125" style="1448" customWidth="1"/>
    <col min="8" max="8" width="10.7109375" style="1448" customWidth="1"/>
    <col min="9" max="9" width="10" style="1448" customWidth="1"/>
    <col min="10" max="10" width="10.28515625" style="1448" customWidth="1"/>
    <col min="11" max="11" width="11.5703125" style="1448" customWidth="1"/>
    <col min="12" max="12" width="10.28515625" style="1448" customWidth="1"/>
    <col min="13" max="13" width="9.7109375" style="1448" customWidth="1"/>
    <col min="14" max="14" width="10.140625" style="1448" customWidth="1"/>
    <col min="15" max="15" width="9.140625" style="1448" customWidth="1"/>
    <col min="16" max="16" width="5.5703125" style="1448" customWidth="1"/>
    <col min="17" max="21" width="9.140625" style="1448" customWidth="1"/>
    <col min="22" max="22" width="12.28515625" style="1448" customWidth="1"/>
    <col min="23" max="148" width="9.140625" style="1448" customWidth="1"/>
    <col min="149" max="16384" width="9.140625" style="1448"/>
  </cols>
  <sheetData>
    <row r="1" spans="1:22" ht="21" customHeight="1">
      <c r="F1" s="2157" t="str">
        <f>PREVI!C10</f>
        <v>CIMOLAI</v>
      </c>
      <c r="H1" s="2157"/>
      <c r="I1" s="2157"/>
      <c r="J1" s="2157" t="str">
        <f>PREVI!C11</f>
        <v>PASSERELLE DE BELVAL</v>
      </c>
      <c r="K1" s="2157"/>
      <c r="L1" s="2157"/>
      <c r="M1" s="2158"/>
      <c r="N1" s="2158"/>
      <c r="O1" s="2158"/>
    </row>
    <row r="2" spans="1:22" ht="21" customHeight="1">
      <c r="O2" s="1469"/>
      <c r="P2" s="1470"/>
    </row>
    <row r="3" spans="1:22" ht="21" customHeight="1">
      <c r="A3" s="1449" t="s">
        <v>188</v>
      </c>
      <c r="F3" s="1467" t="s">
        <v>55</v>
      </c>
      <c r="G3" s="1467"/>
      <c r="H3" s="1467"/>
      <c r="I3" s="1467"/>
      <c r="J3" s="1467"/>
      <c r="K3" s="1467"/>
      <c r="L3" s="1468" t="s">
        <v>1452</v>
      </c>
      <c r="M3" s="1467"/>
      <c r="N3" s="1329"/>
      <c r="O3" s="1469"/>
      <c r="P3" s="1475"/>
      <c r="Q3" s="1552" t="s">
        <v>937</v>
      </c>
    </row>
    <row r="4" spans="1:22" ht="16.149999999999999" customHeight="1">
      <c r="A4" s="1450" t="s">
        <v>190</v>
      </c>
      <c r="F4" s="1471"/>
      <c r="G4" s="1471"/>
      <c r="H4" s="1471"/>
      <c r="I4" s="1472" t="s">
        <v>1453</v>
      </c>
      <c r="J4" s="1472"/>
      <c r="K4" s="1472"/>
      <c r="L4" s="1474" t="s">
        <v>1454</v>
      </c>
      <c r="M4" s="1329"/>
      <c r="N4" s="1329"/>
      <c r="Q4" s="1552" t="s">
        <v>917</v>
      </c>
    </row>
    <row r="5" spans="1:22" ht="6.6" customHeight="1" thickBot="1">
      <c r="A5" s="1450"/>
      <c r="Q5" s="1552"/>
    </row>
    <row r="6" spans="1:22" ht="17.25" customHeight="1" thickBot="1">
      <c r="A6" s="1476" t="s">
        <v>1455</v>
      </c>
      <c r="B6" s="1477"/>
      <c r="C6" s="1478"/>
      <c r="D6" s="1479"/>
      <c r="E6" s="1480"/>
      <c r="F6" s="1480"/>
      <c r="G6" s="1481" t="s">
        <v>947</v>
      </c>
      <c r="I6" s="1482" t="s">
        <v>918</v>
      </c>
      <c r="K6" s="2234" t="s">
        <v>2204</v>
      </c>
      <c r="L6" s="1538"/>
      <c r="N6" s="1483"/>
      <c r="O6" s="1484"/>
      <c r="Q6" s="1552" t="s">
        <v>918</v>
      </c>
    </row>
    <row r="7" spans="1:22" ht="15.6" customHeight="1">
      <c r="A7" s="1485"/>
      <c r="C7" s="1486"/>
      <c r="D7" s="1486"/>
      <c r="E7" s="1486"/>
      <c r="F7" s="1486"/>
      <c r="G7" s="1472" t="s">
        <v>938</v>
      </c>
      <c r="I7" s="1485"/>
      <c r="K7" s="2235" t="s">
        <v>2205</v>
      </c>
      <c r="L7" s="1485"/>
      <c r="N7" s="1486"/>
      <c r="O7" s="1485"/>
      <c r="P7" s="1487"/>
      <c r="Q7" s="1552" t="s">
        <v>799</v>
      </c>
    </row>
    <row r="8" spans="1:22" ht="15.6" customHeight="1">
      <c r="A8" s="1485"/>
      <c r="C8" s="1455"/>
      <c r="D8" s="1485"/>
      <c r="E8" s="1485"/>
      <c r="F8" s="1485"/>
      <c r="G8" s="1472" t="s">
        <v>1467</v>
      </c>
      <c r="I8" s="1485"/>
      <c r="K8" s="2235" t="s">
        <v>2206</v>
      </c>
      <c r="L8" s="1485"/>
      <c r="N8" s="1485"/>
      <c r="O8" s="1485"/>
      <c r="Q8" s="1552" t="s">
        <v>2187</v>
      </c>
    </row>
    <row r="9" spans="1:22" ht="15.6" customHeight="1">
      <c r="A9" s="1485"/>
      <c r="C9" s="1485"/>
      <c r="D9" s="1485"/>
      <c r="E9" s="1485"/>
      <c r="F9" s="1485"/>
      <c r="G9" s="1488" t="s">
        <v>948</v>
      </c>
      <c r="I9" s="1485"/>
      <c r="K9" s="2236" t="s">
        <v>2207</v>
      </c>
      <c r="L9" s="1485"/>
      <c r="N9" s="1485"/>
      <c r="O9" s="1485"/>
      <c r="Q9" s="1552" t="s">
        <v>2188</v>
      </c>
    </row>
    <row r="10" spans="1:22" ht="15.6" customHeight="1" thickBot="1">
      <c r="A10" s="1489"/>
      <c r="C10" s="1485"/>
      <c r="D10" s="1485"/>
      <c r="E10" s="1485"/>
      <c r="F10" s="1485"/>
      <c r="N10" s="1485"/>
      <c r="O10" s="1489"/>
      <c r="P10" s="1490"/>
    </row>
    <row r="11" spans="1:22" ht="15.6" customHeight="1">
      <c r="A11" s="1491"/>
      <c r="C11" s="1485"/>
      <c r="D11" s="1485"/>
      <c r="E11" s="1485"/>
      <c r="F11" s="1485"/>
      <c r="G11" s="1539" t="s">
        <v>285</v>
      </c>
      <c r="I11" s="1494" t="str">
        <f>PREVI!$A$10</f>
        <v>1100633635-636</v>
      </c>
      <c r="K11" s="2153" t="str">
        <f>PREVI!$A$11</f>
        <v>Z128</v>
      </c>
      <c r="M11" s="1495" t="str">
        <f>PREVI!$A$12</f>
        <v>1900015151-15087</v>
      </c>
      <c r="O11" s="1491"/>
      <c r="Q11" s="1496"/>
      <c r="R11" s="1497"/>
      <c r="S11" s="1497"/>
      <c r="T11" s="1497"/>
      <c r="U11" s="1498"/>
      <c r="V11" s="1499"/>
    </row>
    <row r="12" spans="1:22" ht="15.6" customHeight="1">
      <c r="A12" s="1491"/>
      <c r="C12" s="1485"/>
      <c r="D12" s="1485"/>
      <c r="E12" s="1485"/>
      <c r="F12" s="1485"/>
      <c r="G12" s="1500" t="s">
        <v>1457</v>
      </c>
      <c r="I12" s="1485"/>
      <c r="J12" s="1485"/>
      <c r="K12" s="1485"/>
      <c r="L12" s="1485"/>
      <c r="M12" s="1485"/>
      <c r="N12" s="1501"/>
      <c r="O12" s="1491"/>
      <c r="Q12" s="1502"/>
      <c r="R12" s="1503"/>
      <c r="S12" s="1503"/>
      <c r="T12" s="1503"/>
      <c r="U12" s="1504"/>
      <c r="V12" s="1505"/>
    </row>
    <row r="13" spans="1:22" ht="15.6" customHeight="1">
      <c r="A13" s="1491"/>
      <c r="C13" s="1485"/>
      <c r="D13" s="1485"/>
      <c r="E13" s="1485"/>
      <c r="F13" s="1485"/>
      <c r="G13" s="1485"/>
      <c r="H13" s="1485"/>
      <c r="I13" s="1485"/>
      <c r="J13" s="1485"/>
      <c r="K13" s="1485"/>
      <c r="L13" s="1485"/>
      <c r="M13" s="1485"/>
      <c r="N13" s="1501"/>
      <c r="O13" s="1491"/>
      <c r="Q13" s="1506"/>
      <c r="R13" s="1504"/>
      <c r="S13" s="1504"/>
      <c r="T13" s="1504"/>
      <c r="U13" s="1504"/>
      <c r="V13" s="1505"/>
    </row>
    <row r="14" spans="1:22" ht="15.6" customHeight="1">
      <c r="A14" s="1507"/>
      <c r="C14" s="1455"/>
      <c r="D14" s="1508"/>
      <c r="E14" s="1509"/>
      <c r="F14" s="1510"/>
      <c r="G14" s="1511" t="s">
        <v>12</v>
      </c>
      <c r="H14" s="1511" t="s">
        <v>9</v>
      </c>
      <c r="I14" s="1511" t="s">
        <v>1125</v>
      </c>
      <c r="J14" s="1540"/>
      <c r="K14" s="1511" t="s">
        <v>10</v>
      </c>
      <c r="L14" s="1511" t="s">
        <v>11</v>
      </c>
      <c r="M14" s="1485"/>
      <c r="N14" s="1485"/>
      <c r="O14" s="1541" t="str">
        <f>IF(E15,ATAN(L15/E15),"")</f>
        <v/>
      </c>
      <c r="Q14" s="1506"/>
      <c r="R14" s="1504"/>
      <c r="S14" s="1504"/>
      <c r="T14" s="1504"/>
      <c r="U14" s="1504"/>
      <c r="V14" s="1505"/>
    </row>
    <row r="15" spans="1:22" ht="15.75" customHeight="1">
      <c r="A15" s="1514"/>
      <c r="B15" s="1515"/>
      <c r="C15" s="1516"/>
      <c r="D15" s="1517" t="s">
        <v>950</v>
      </c>
      <c r="E15" s="1518"/>
      <c r="F15" s="1519"/>
      <c r="G15" s="1511">
        <f>E20</f>
        <v>10300</v>
      </c>
      <c r="H15" s="1511">
        <f>G15-I15</f>
        <v>10300</v>
      </c>
      <c r="I15" s="1520"/>
      <c r="J15" s="1521" t="str">
        <f>IF(E15,DEGREES(O15),"")</f>
        <v/>
      </c>
      <c r="K15" s="1542">
        <f>G15-L15</f>
        <v>10300</v>
      </c>
      <c r="L15" s="1543"/>
      <c r="M15" s="1521" t="str">
        <f>IF(E15,DEGREES(O14),"")</f>
        <v/>
      </c>
      <c r="N15" s="1516"/>
      <c r="O15" s="1544" t="str">
        <f>IF(E15,ATAN(I15/E15),"")</f>
        <v/>
      </c>
      <c r="Q15" s="1506"/>
      <c r="R15" s="1504"/>
      <c r="S15" s="1504"/>
      <c r="T15" s="1504"/>
      <c r="U15" s="1504"/>
      <c r="V15" s="1505"/>
    </row>
    <row r="16" spans="1:22">
      <c r="A16" s="1524" t="s">
        <v>234</v>
      </c>
      <c r="B16" s="1457" t="s">
        <v>941</v>
      </c>
      <c r="C16" s="1457" t="s">
        <v>796</v>
      </c>
      <c r="D16" s="1458" t="s">
        <v>235</v>
      </c>
      <c r="E16" s="1458" t="s">
        <v>268</v>
      </c>
      <c r="F16" s="1525" t="s">
        <v>269</v>
      </c>
      <c r="G16" s="1458" t="s">
        <v>268</v>
      </c>
      <c r="H16" s="1458" t="s">
        <v>268</v>
      </c>
      <c r="I16" s="1458" t="s">
        <v>1459</v>
      </c>
      <c r="J16" s="1524" t="s">
        <v>1460</v>
      </c>
      <c r="K16" s="1458" t="s">
        <v>268</v>
      </c>
      <c r="L16" s="1458" t="s">
        <v>1459</v>
      </c>
      <c r="M16" s="1524" t="s">
        <v>1468</v>
      </c>
      <c r="N16" s="1458" t="s">
        <v>260</v>
      </c>
      <c r="O16" s="1458" t="s">
        <v>261</v>
      </c>
      <c r="Q16" s="1506"/>
      <c r="R16" s="1504"/>
      <c r="S16" s="1504"/>
      <c r="T16" s="1504"/>
      <c r="U16" s="1504"/>
      <c r="V16" s="1505"/>
    </row>
    <row r="17" spans="1:22">
      <c r="A17" s="1460" t="s">
        <v>58</v>
      </c>
      <c r="B17" s="1461" t="s">
        <v>941</v>
      </c>
      <c r="C17" s="1461" t="s">
        <v>941</v>
      </c>
      <c r="D17" s="1460" t="s">
        <v>235</v>
      </c>
      <c r="E17" s="1460" t="s">
        <v>59</v>
      </c>
      <c r="F17" s="1462" t="s">
        <v>967</v>
      </c>
      <c r="G17" s="1460" t="s">
        <v>60</v>
      </c>
      <c r="H17" s="1460" t="s">
        <v>60</v>
      </c>
      <c r="I17" s="1460" t="s">
        <v>1461</v>
      </c>
      <c r="J17" s="1460" t="s">
        <v>1462</v>
      </c>
      <c r="K17" s="1460" t="s">
        <v>60</v>
      </c>
      <c r="L17" s="1460" t="s">
        <v>1461</v>
      </c>
      <c r="M17" s="1460" t="s">
        <v>1462</v>
      </c>
      <c r="N17" s="1460" t="s">
        <v>63</v>
      </c>
      <c r="O17" s="1460" t="s">
        <v>946</v>
      </c>
      <c r="Q17" s="1506"/>
      <c r="R17" s="1504"/>
      <c r="S17" s="1504"/>
      <c r="T17" s="1504"/>
      <c r="U17" s="1504"/>
      <c r="V17" s="1505"/>
    </row>
    <row r="18" spans="1:22">
      <c r="A18" s="1460" t="s">
        <v>234</v>
      </c>
      <c r="B18" s="1461" t="s">
        <v>941</v>
      </c>
      <c r="C18" s="1461" t="s">
        <v>942</v>
      </c>
      <c r="D18" s="1460" t="s">
        <v>22</v>
      </c>
      <c r="E18" s="1460" t="s">
        <v>23</v>
      </c>
      <c r="F18" s="1462" t="s">
        <v>24</v>
      </c>
      <c r="G18" s="1460" t="s">
        <v>23</v>
      </c>
      <c r="H18" s="1460" t="s">
        <v>23</v>
      </c>
      <c r="I18" s="1460" t="s">
        <v>1463</v>
      </c>
      <c r="J18" s="1460" t="s">
        <v>1464</v>
      </c>
      <c r="K18" s="1460" t="s">
        <v>23</v>
      </c>
      <c r="L18" s="1460" t="s">
        <v>1463</v>
      </c>
      <c r="M18" s="1460" t="s">
        <v>294</v>
      </c>
      <c r="N18" s="1460" t="s">
        <v>25</v>
      </c>
      <c r="O18" s="1460" t="s">
        <v>21</v>
      </c>
      <c r="Q18" s="1506"/>
      <c r="R18" s="1504"/>
      <c r="S18" s="1504"/>
      <c r="T18" s="1504"/>
      <c r="U18" s="1504"/>
      <c r="V18" s="1505"/>
    </row>
    <row r="19" spans="1:22" ht="13.5" thickBot="1">
      <c r="A19" s="1463" t="s">
        <v>930</v>
      </c>
      <c r="B19" s="1464" t="s">
        <v>786</v>
      </c>
      <c r="C19" s="1465" t="s">
        <v>785</v>
      </c>
      <c r="D19" s="1463" t="s">
        <v>235</v>
      </c>
      <c r="E19" s="1463" t="s">
        <v>931</v>
      </c>
      <c r="F19" s="1466" t="s">
        <v>787</v>
      </c>
      <c r="G19" s="1463" t="s">
        <v>931</v>
      </c>
      <c r="H19" s="1463" t="s">
        <v>931</v>
      </c>
      <c r="I19" s="1463" t="s">
        <v>1465</v>
      </c>
      <c r="J19" s="1463" t="s">
        <v>1466</v>
      </c>
      <c r="K19" s="1463" t="s">
        <v>931</v>
      </c>
      <c r="L19" s="1463" t="s">
        <v>1465</v>
      </c>
      <c r="M19" s="1463" t="s">
        <v>1466</v>
      </c>
      <c r="N19" s="1463" t="s">
        <v>932</v>
      </c>
      <c r="O19" s="1463" t="s">
        <v>261</v>
      </c>
      <c r="Q19" s="1506"/>
      <c r="R19" s="1504"/>
      <c r="S19" s="1504"/>
      <c r="T19" s="1504"/>
      <c r="U19" s="1504"/>
      <c r="V19" s="1505"/>
    </row>
    <row r="20" spans="1:22" ht="19.899999999999999" customHeight="1" thickTop="1">
      <c r="A20" s="3044"/>
      <c r="B20" s="3045">
        <f>SUIVI!Q9</f>
        <v>0</v>
      </c>
      <c r="C20" s="3045">
        <f>SUIVI!R9</f>
        <v>0</v>
      </c>
      <c r="D20" s="3046" t="str">
        <f>SUIVI!H9</f>
        <v>HL1100A</v>
      </c>
      <c r="E20" s="3047">
        <f>SUIVI!J9</f>
        <v>10300</v>
      </c>
      <c r="F20" s="3048" t="str">
        <f>SUIVI!S9</f>
        <v>CZ6</v>
      </c>
      <c r="G20" s="3045"/>
      <c r="H20" s="3049"/>
      <c r="I20" s="3049"/>
      <c r="J20" s="3051"/>
      <c r="K20" s="3049"/>
      <c r="L20" s="3049"/>
      <c r="M20" s="3051"/>
      <c r="N20" s="3044"/>
      <c r="O20" s="3044"/>
      <c r="Q20" s="1506"/>
      <c r="R20" s="1504"/>
      <c r="S20" s="1504"/>
      <c r="T20" s="1504"/>
      <c r="U20" s="1504"/>
      <c r="V20" s="1505"/>
    </row>
    <row r="21" spans="1:22" ht="19.899999999999999" customHeight="1" thickBot="1">
      <c r="A21" s="1529"/>
      <c r="B21" s="1530">
        <f>SUIVI!Q10</f>
        <v>0</v>
      </c>
      <c r="C21" s="1530">
        <f>SUIVI!R10</f>
        <v>0</v>
      </c>
      <c r="D21" s="1527" t="str">
        <f>SUIVI!H10</f>
        <v>HL1100A</v>
      </c>
      <c r="E21" s="1527">
        <f>SUIVI!J10</f>
        <v>10300</v>
      </c>
      <c r="F21" s="1531" t="str">
        <f>SUIVI!S10</f>
        <v>CZ7</v>
      </c>
      <c r="G21" s="1530"/>
      <c r="H21" s="1532"/>
      <c r="I21" s="1532"/>
      <c r="J21" s="1545"/>
      <c r="K21" s="1532"/>
      <c r="L21" s="1532"/>
      <c r="M21" s="1546"/>
      <c r="N21" s="1529"/>
      <c r="O21" s="1529"/>
      <c r="Q21" s="1534"/>
      <c r="R21" s="1535"/>
      <c r="S21" s="1535"/>
      <c r="T21" s="1535"/>
      <c r="U21" s="1535"/>
      <c r="V21" s="1536"/>
    </row>
    <row r="22" spans="1:22" ht="19.899999999999999" customHeight="1">
      <c r="A22" s="1529"/>
      <c r="B22" s="1530">
        <f>SUIVI!Q11</f>
        <v>0</v>
      </c>
      <c r="C22" s="1530">
        <f>SUIVI!R11</f>
        <v>0</v>
      </c>
      <c r="D22" s="1527" t="str">
        <f>SUIVI!H11</f>
        <v>HL1100A</v>
      </c>
      <c r="E22" s="1527">
        <f>SUIVI!J11</f>
        <v>10400</v>
      </c>
      <c r="F22" s="1531" t="str">
        <f>SUIVI!S11</f>
        <v>CZ52</v>
      </c>
      <c r="G22" s="1530"/>
      <c r="H22" s="1532"/>
      <c r="I22" s="1532"/>
      <c r="J22" s="1545"/>
      <c r="K22" s="1532"/>
      <c r="L22" s="1532"/>
      <c r="M22" s="1546"/>
      <c r="N22" s="1529"/>
      <c r="O22" s="1529"/>
    </row>
    <row r="23" spans="1:22" ht="19.899999999999999" customHeight="1">
      <c r="A23" s="1529"/>
      <c r="B23" s="1530">
        <f>SUIVI!Q12</f>
        <v>0</v>
      </c>
      <c r="C23" s="1530">
        <f>SUIVI!R12</f>
        <v>0</v>
      </c>
      <c r="D23" s="1527" t="str">
        <f>SUIVI!H12</f>
        <v>HL1100A</v>
      </c>
      <c r="E23" s="1527">
        <f>SUIVI!J12</f>
        <v>9000</v>
      </c>
      <c r="F23" s="1531" t="str">
        <f>SUIVI!S12</f>
        <v>EA15</v>
      </c>
      <c r="G23" s="1530"/>
      <c r="H23" s="1532"/>
      <c r="I23" s="1532"/>
      <c r="J23" s="1545"/>
      <c r="K23" s="1532"/>
      <c r="L23" s="1532"/>
      <c r="M23" s="1546"/>
      <c r="N23" s="1529"/>
      <c r="O23" s="1529"/>
    </row>
    <row r="24" spans="1:22" ht="19.899999999999999" customHeight="1">
      <c r="A24" s="1529"/>
      <c r="B24" s="1530"/>
      <c r="C24" s="1530"/>
      <c r="D24" s="1527"/>
      <c r="E24" s="1527"/>
      <c r="F24" s="1531"/>
      <c r="G24" s="1530"/>
      <c r="H24" s="1532"/>
      <c r="I24" s="1532"/>
      <c r="J24" s="1545"/>
      <c r="K24" s="1532"/>
      <c r="L24" s="1532"/>
      <c r="M24" s="1546"/>
      <c r="N24" s="1529"/>
      <c r="O24" s="1529"/>
    </row>
    <row r="25" spans="1:22" ht="19.899999999999999" customHeight="1">
      <c r="A25" s="1529"/>
      <c r="B25" s="1530"/>
      <c r="C25" s="1530"/>
      <c r="D25" s="1527"/>
      <c r="E25" s="1527"/>
      <c r="F25" s="1531"/>
      <c r="G25" s="1530"/>
      <c r="H25" s="1532"/>
      <c r="I25" s="1532"/>
      <c r="J25" s="1545"/>
      <c r="K25" s="1532"/>
      <c r="L25" s="1532"/>
      <c r="M25" s="1546"/>
      <c r="N25" s="1529"/>
      <c r="O25" s="1529"/>
    </row>
    <row r="26" spans="1:22" ht="19.899999999999999" customHeight="1">
      <c r="A26" s="1529"/>
      <c r="B26" s="1530"/>
      <c r="C26" s="1530"/>
      <c r="D26" s="1527"/>
      <c r="E26" s="1527"/>
      <c r="F26" s="1531"/>
      <c r="G26" s="1530"/>
      <c r="H26" s="1532"/>
      <c r="I26" s="1532"/>
      <c r="J26" s="1545"/>
      <c r="K26" s="1532"/>
      <c r="L26" s="1532"/>
      <c r="M26" s="1546"/>
      <c r="N26" s="1529"/>
      <c r="O26" s="1529"/>
    </row>
    <row r="27" spans="1:22" ht="19.899999999999999" customHeight="1">
      <c r="A27" s="1529"/>
      <c r="B27" s="1530"/>
      <c r="C27" s="1530"/>
      <c r="D27" s="1527"/>
      <c r="E27" s="1527"/>
      <c r="F27" s="1531"/>
      <c r="G27" s="1530"/>
      <c r="H27" s="1532"/>
      <c r="I27" s="1532"/>
      <c r="J27" s="1545"/>
      <c r="K27" s="1532"/>
      <c r="L27" s="1532"/>
      <c r="M27" s="1546"/>
      <c r="N27" s="1529"/>
      <c r="O27" s="1529"/>
    </row>
    <row r="28" spans="1:22" ht="19.899999999999999" customHeight="1">
      <c r="A28" s="1529"/>
      <c r="B28" s="1530"/>
      <c r="C28" s="1530"/>
      <c r="D28" s="1527"/>
      <c r="E28" s="1527"/>
      <c r="F28" s="1531"/>
      <c r="G28" s="1530"/>
      <c r="H28" s="1532"/>
      <c r="I28" s="1532"/>
      <c r="J28" s="1545"/>
      <c r="K28" s="1532"/>
      <c r="L28" s="1532"/>
      <c r="M28" s="1546"/>
      <c r="N28" s="1529"/>
      <c r="O28" s="1529"/>
    </row>
    <row r="29" spans="1:22" ht="19.899999999999999" customHeight="1">
      <c r="A29" s="1529"/>
      <c r="B29" s="1530"/>
      <c r="C29" s="1530"/>
      <c r="D29" s="1527"/>
      <c r="E29" s="1527"/>
      <c r="F29" s="1531"/>
      <c r="G29" s="1530"/>
      <c r="H29" s="1532"/>
      <c r="I29" s="1532"/>
      <c r="J29" s="1545"/>
      <c r="K29" s="1532"/>
      <c r="L29" s="1532"/>
      <c r="M29" s="1546"/>
      <c r="N29" s="1529"/>
      <c r="O29" s="1529"/>
    </row>
    <row r="30" spans="1:22" ht="19.899999999999999" customHeight="1">
      <c r="A30" s="1529"/>
      <c r="B30" s="1530"/>
      <c r="C30" s="1530"/>
      <c r="D30" s="1527"/>
      <c r="E30" s="1527"/>
      <c r="F30" s="1531"/>
      <c r="G30" s="1530"/>
      <c r="H30" s="1532"/>
      <c r="I30" s="1532"/>
      <c r="J30" s="1545"/>
      <c r="K30" s="1532"/>
      <c r="L30" s="1532"/>
      <c r="M30" s="1546"/>
      <c r="N30" s="1529"/>
      <c r="O30" s="1529"/>
    </row>
    <row r="31" spans="1:22" ht="19.899999999999999" customHeight="1">
      <c r="A31" s="1529"/>
      <c r="B31" s="1530"/>
      <c r="C31" s="1530"/>
      <c r="D31" s="1527"/>
      <c r="E31" s="1527"/>
      <c r="F31" s="1531"/>
      <c r="G31" s="1530"/>
      <c r="H31" s="1532"/>
      <c r="I31" s="1532"/>
      <c r="J31" s="1545"/>
      <c r="K31" s="1532"/>
      <c r="L31" s="1532"/>
      <c r="M31" s="1546"/>
      <c r="N31" s="1529"/>
      <c r="O31" s="1529"/>
    </row>
    <row r="32" spans="1:22" ht="19.899999999999999" customHeight="1">
      <c r="A32" s="1529"/>
      <c r="B32" s="1530"/>
      <c r="C32" s="1530"/>
      <c r="D32" s="1527"/>
      <c r="E32" s="1527"/>
      <c r="F32" s="1531"/>
      <c r="G32" s="1530"/>
      <c r="H32" s="1532"/>
      <c r="I32" s="1532"/>
      <c r="J32" s="1545"/>
      <c r="K32" s="1532"/>
      <c r="L32" s="1532"/>
      <c r="M32" s="1546"/>
      <c r="N32" s="1529"/>
      <c r="O32" s="1529"/>
    </row>
    <row r="33" spans="1:15" ht="19.899999999999999" customHeight="1">
      <c r="A33" s="1529"/>
      <c r="B33" s="1530"/>
      <c r="C33" s="1530"/>
      <c r="D33" s="1527"/>
      <c r="E33" s="1527"/>
      <c r="F33" s="1531"/>
      <c r="G33" s="1530"/>
      <c r="H33" s="1532"/>
      <c r="I33" s="1532"/>
      <c r="J33" s="1545"/>
      <c r="K33" s="1532"/>
      <c r="L33" s="1532"/>
      <c r="M33" s="1546"/>
      <c r="N33" s="1529"/>
      <c r="O33" s="1529"/>
    </row>
    <row r="34" spans="1:15" ht="19.899999999999999" customHeight="1">
      <c r="A34" s="1529"/>
      <c r="B34" s="1530"/>
      <c r="C34" s="1530"/>
      <c r="D34" s="1527"/>
      <c r="E34" s="1527"/>
      <c r="F34" s="1531"/>
      <c r="G34" s="1530"/>
      <c r="H34" s="1532"/>
      <c r="I34" s="1532"/>
      <c r="J34" s="1545"/>
      <c r="K34" s="1532"/>
      <c r="L34" s="1532"/>
      <c r="M34" s="1546"/>
      <c r="N34" s="1529"/>
      <c r="O34" s="1529"/>
    </row>
    <row r="35" spans="1:15" ht="19.899999999999999" customHeight="1">
      <c r="A35" s="1529"/>
      <c r="B35" s="1530"/>
      <c r="C35" s="1530"/>
      <c r="D35" s="1527"/>
      <c r="E35" s="1527"/>
      <c r="F35" s="1531"/>
      <c r="G35" s="1530"/>
      <c r="H35" s="1532"/>
      <c r="I35" s="1532"/>
      <c r="J35" s="1545"/>
      <c r="K35" s="1532"/>
      <c r="L35" s="1532"/>
      <c r="M35" s="1546"/>
      <c r="N35" s="1529"/>
      <c r="O35" s="1529"/>
    </row>
    <row r="36" spans="1:15" ht="19.899999999999999" customHeight="1">
      <c r="A36" s="1529"/>
      <c r="B36" s="1530"/>
      <c r="C36" s="1530"/>
      <c r="D36" s="1527"/>
      <c r="E36" s="1527"/>
      <c r="F36" s="1531"/>
      <c r="G36" s="1530"/>
      <c r="H36" s="1532"/>
      <c r="I36" s="1532"/>
      <c r="J36" s="1545"/>
      <c r="K36" s="1532"/>
      <c r="L36" s="1532"/>
      <c r="M36" s="1546"/>
      <c r="N36" s="1529"/>
      <c r="O36" s="1529"/>
    </row>
    <row r="37" spans="1:15" ht="19.899999999999999" customHeight="1">
      <c r="A37" s="1529"/>
      <c r="B37" s="1530"/>
      <c r="C37" s="1530"/>
      <c r="D37" s="1527"/>
      <c r="E37" s="1527"/>
      <c r="F37" s="1531"/>
      <c r="G37" s="1530"/>
      <c r="H37" s="1532"/>
      <c r="I37" s="1532"/>
      <c r="J37" s="1545"/>
      <c r="K37" s="1532"/>
      <c r="L37" s="1532"/>
      <c r="M37" s="1546"/>
      <c r="N37" s="1529"/>
      <c r="O37" s="1529"/>
    </row>
    <row r="38" spans="1:15" ht="19.899999999999999" customHeight="1">
      <c r="A38" s="1529"/>
      <c r="B38" s="1530"/>
      <c r="C38" s="1530"/>
      <c r="D38" s="1527"/>
      <c r="E38" s="1527"/>
      <c r="F38" s="1531"/>
      <c r="G38" s="1530"/>
      <c r="H38" s="1532"/>
      <c r="I38" s="1532"/>
      <c r="J38" s="1545"/>
      <c r="K38" s="1532"/>
      <c r="L38" s="1532"/>
      <c r="M38" s="1546"/>
      <c r="N38" s="1529"/>
      <c r="O38" s="1529"/>
    </row>
    <row r="39" spans="1:15" ht="19.899999999999999" customHeight="1">
      <c r="A39" s="1529"/>
      <c r="B39" s="1530"/>
      <c r="C39" s="1530"/>
      <c r="D39" s="1527"/>
      <c r="E39" s="1527"/>
      <c r="F39" s="1531"/>
      <c r="G39" s="1530"/>
      <c r="H39" s="1532"/>
      <c r="I39" s="1532"/>
      <c r="J39" s="1545"/>
      <c r="K39" s="1532"/>
      <c r="L39" s="1532"/>
      <c r="M39" s="1546"/>
      <c r="N39" s="1529"/>
      <c r="O39" s="1529"/>
    </row>
    <row r="40" spans="1:15" ht="19.899999999999999" customHeight="1">
      <c r="A40" s="1529"/>
      <c r="B40" s="1530"/>
      <c r="C40" s="1530"/>
      <c r="D40" s="1527"/>
      <c r="E40" s="1527"/>
      <c r="F40" s="1531"/>
      <c r="G40" s="1530"/>
      <c r="H40" s="1532"/>
      <c r="I40" s="1532"/>
      <c r="J40" s="1545"/>
      <c r="K40" s="1532"/>
      <c r="L40" s="1532"/>
      <c r="M40" s="1546"/>
      <c r="N40" s="1529"/>
      <c r="O40" s="1529"/>
    </row>
    <row r="41" spans="1:15" ht="19.899999999999999" customHeight="1">
      <c r="A41" s="1529"/>
      <c r="B41" s="1530"/>
      <c r="C41" s="1530"/>
      <c r="D41" s="1527"/>
      <c r="E41" s="1527"/>
      <c r="F41" s="1531"/>
      <c r="G41" s="1530"/>
      <c r="H41" s="1532"/>
      <c r="I41" s="1532"/>
      <c r="J41" s="1545"/>
      <c r="K41" s="1532"/>
      <c r="L41" s="1532"/>
      <c r="M41" s="1546"/>
      <c r="N41" s="1529"/>
      <c r="O41" s="1529"/>
    </row>
    <row r="42" spans="1:15" ht="19.899999999999999" customHeight="1">
      <c r="A42" s="1529"/>
      <c r="B42" s="1530"/>
      <c r="C42" s="1530"/>
      <c r="D42" s="1527"/>
      <c r="E42" s="1527"/>
      <c r="F42" s="1531"/>
      <c r="G42" s="1530"/>
      <c r="H42" s="1532"/>
      <c r="I42" s="1532"/>
      <c r="J42" s="1545"/>
      <c r="K42" s="1532"/>
      <c r="L42" s="1532"/>
      <c r="M42" s="1546"/>
      <c r="N42" s="1529"/>
      <c r="O42" s="1529"/>
    </row>
    <row r="43" spans="1:15" ht="19.899999999999999" customHeight="1">
      <c r="A43" s="1529"/>
      <c r="B43" s="1530"/>
      <c r="C43" s="1530"/>
      <c r="D43" s="1527"/>
      <c r="E43" s="1527"/>
      <c r="F43" s="1531"/>
      <c r="G43" s="1530"/>
      <c r="H43" s="1532"/>
      <c r="I43" s="1532"/>
      <c r="J43" s="1545"/>
      <c r="K43" s="1532"/>
      <c r="L43" s="1532"/>
      <c r="M43" s="1546"/>
      <c r="N43" s="1529"/>
      <c r="O43" s="1529"/>
    </row>
    <row r="44" spans="1:15" ht="19.899999999999999" customHeight="1">
      <c r="A44" s="1529"/>
      <c r="B44" s="1530"/>
      <c r="C44" s="1530"/>
      <c r="D44" s="1527"/>
      <c r="E44" s="1527"/>
      <c r="F44" s="1531"/>
      <c r="G44" s="1530"/>
      <c r="H44" s="1532"/>
      <c r="I44" s="1532"/>
      <c r="J44" s="1545"/>
      <c r="K44" s="1532"/>
      <c r="L44" s="1532"/>
      <c r="M44" s="1546"/>
      <c r="N44" s="1529"/>
      <c r="O44" s="1529"/>
    </row>
    <row r="45" spans="1:15" ht="19.899999999999999" customHeight="1">
      <c r="A45" s="1529"/>
      <c r="B45" s="1530"/>
      <c r="C45" s="1530"/>
      <c r="D45" s="1527"/>
      <c r="E45" s="1527"/>
      <c r="F45" s="1531"/>
      <c r="G45" s="1530"/>
      <c r="H45" s="1532"/>
      <c r="I45" s="1532"/>
      <c r="J45" s="1545"/>
      <c r="K45" s="1532"/>
      <c r="L45" s="1532"/>
      <c r="M45" s="1546"/>
      <c r="N45" s="1529"/>
      <c r="O45" s="1529"/>
    </row>
    <row r="46" spans="1:15" ht="19.899999999999999" customHeight="1">
      <c r="A46" s="1529"/>
      <c r="B46" s="1530"/>
      <c r="C46" s="1530"/>
      <c r="D46" s="1527"/>
      <c r="E46" s="1527"/>
      <c r="F46" s="1531"/>
      <c r="G46" s="1530"/>
      <c r="H46" s="1532"/>
      <c r="I46" s="1532"/>
      <c r="J46" s="1545"/>
      <c r="K46" s="1532"/>
      <c r="L46" s="1532"/>
      <c r="M46" s="1546"/>
      <c r="N46" s="1529"/>
      <c r="O46" s="1529"/>
    </row>
    <row r="47" spans="1:15" ht="19.899999999999999" customHeight="1">
      <c r="A47" s="1529"/>
      <c r="B47" s="1530"/>
      <c r="C47" s="1530"/>
      <c r="D47" s="1527"/>
      <c r="E47" s="1527"/>
      <c r="F47" s="1531"/>
      <c r="G47" s="1530"/>
      <c r="H47" s="1532"/>
      <c r="I47" s="1532"/>
      <c r="J47" s="1545"/>
      <c r="K47" s="1532"/>
      <c r="L47" s="1532"/>
      <c r="M47" s="1546"/>
      <c r="N47" s="1529"/>
      <c r="O47" s="1529"/>
    </row>
    <row r="48" spans="1:15" ht="19.899999999999999" customHeight="1">
      <c r="A48" s="1529"/>
      <c r="B48" s="1530"/>
      <c r="C48" s="1530"/>
      <c r="D48" s="1527"/>
      <c r="E48" s="1527"/>
      <c r="F48" s="1531"/>
      <c r="G48" s="1530"/>
      <c r="H48" s="1532"/>
      <c r="I48" s="1532"/>
      <c r="J48" s="1545"/>
      <c r="K48" s="1532"/>
      <c r="L48" s="1532"/>
      <c r="M48" s="1546"/>
      <c r="N48" s="1529"/>
      <c r="O48" s="1529"/>
    </row>
    <row r="49" spans="1:15" ht="19.899999999999999" customHeight="1">
      <c r="A49" s="1529"/>
      <c r="B49" s="1530"/>
      <c r="C49" s="1530"/>
      <c r="D49" s="1527"/>
      <c r="E49" s="1527"/>
      <c r="F49" s="1531"/>
      <c r="G49" s="1530"/>
      <c r="H49" s="1532"/>
      <c r="I49" s="1532"/>
      <c r="J49" s="1545"/>
      <c r="K49" s="1532"/>
      <c r="L49" s="1532"/>
      <c r="M49" s="1546"/>
      <c r="N49" s="1529"/>
      <c r="O49" s="1529"/>
    </row>
    <row r="50" spans="1:15" ht="19.899999999999999" customHeight="1">
      <c r="A50" s="1529"/>
      <c r="B50" s="1530"/>
      <c r="C50" s="1530"/>
      <c r="D50" s="1527"/>
      <c r="E50" s="1527"/>
      <c r="F50" s="1531"/>
      <c r="G50" s="1530"/>
      <c r="H50" s="1532"/>
      <c r="I50" s="1532"/>
      <c r="J50" s="1545"/>
      <c r="K50" s="1532"/>
      <c r="L50" s="1532"/>
      <c r="M50" s="1546"/>
      <c r="N50" s="1529"/>
      <c r="O50" s="1529"/>
    </row>
    <row r="51" spans="1:15" ht="19.899999999999999" customHeight="1">
      <c r="A51" s="1529"/>
      <c r="B51" s="1530"/>
      <c r="C51" s="1530"/>
      <c r="D51" s="1527"/>
      <c r="E51" s="1527"/>
      <c r="F51" s="1531"/>
      <c r="G51" s="1530"/>
      <c r="H51" s="1532"/>
      <c r="I51" s="1532"/>
      <c r="J51" s="1545"/>
      <c r="K51" s="1532"/>
      <c r="L51" s="1532"/>
      <c r="M51" s="1546"/>
      <c r="N51" s="1529"/>
      <c r="O51" s="1529"/>
    </row>
    <row r="52" spans="1:15" ht="19.899999999999999" customHeight="1">
      <c r="A52" s="1529"/>
      <c r="B52" s="1530"/>
      <c r="C52" s="1530"/>
      <c r="D52" s="1527"/>
      <c r="E52" s="1527"/>
      <c r="F52" s="1531"/>
      <c r="G52" s="1530"/>
      <c r="H52" s="1532"/>
      <c r="I52" s="1532"/>
      <c r="J52" s="1545"/>
      <c r="K52" s="1532"/>
      <c r="L52" s="1532"/>
      <c r="M52" s="1546"/>
      <c r="N52" s="1529"/>
      <c r="O52" s="1529"/>
    </row>
    <row r="53" spans="1:15" ht="19.899999999999999" customHeight="1">
      <c r="A53" s="1529"/>
      <c r="B53" s="1530"/>
      <c r="C53" s="1530"/>
      <c r="D53" s="1527"/>
      <c r="E53" s="1527"/>
      <c r="F53" s="1531"/>
      <c r="G53" s="1530"/>
      <c r="H53" s="1532"/>
      <c r="I53" s="1532"/>
      <c r="J53" s="1545"/>
      <c r="K53" s="1532"/>
      <c r="L53" s="1532"/>
      <c r="M53" s="1546"/>
      <c r="N53" s="1529"/>
      <c r="O53" s="1529"/>
    </row>
    <row r="54" spans="1:15" ht="19.899999999999999" customHeight="1">
      <c r="A54" s="1529"/>
      <c r="B54" s="1530"/>
      <c r="C54" s="1530"/>
      <c r="D54" s="1527"/>
      <c r="E54" s="1527"/>
      <c r="F54" s="1531"/>
      <c r="G54" s="1530"/>
      <c r="H54" s="1532"/>
      <c r="I54" s="1532"/>
      <c r="J54" s="1545"/>
      <c r="K54" s="1532"/>
      <c r="L54" s="1532"/>
      <c r="M54" s="1546"/>
      <c r="N54" s="1529"/>
      <c r="O54" s="1529"/>
    </row>
    <row r="55" spans="1:15" ht="19.899999999999999" customHeight="1">
      <c r="A55" s="1529"/>
      <c r="B55" s="1530"/>
      <c r="C55" s="1530"/>
      <c r="D55" s="1527"/>
      <c r="E55" s="1527"/>
      <c r="F55" s="1531"/>
      <c r="G55" s="1530"/>
      <c r="H55" s="1532"/>
      <c r="I55" s="1532"/>
      <c r="J55" s="1545"/>
      <c r="K55" s="1532"/>
      <c r="L55" s="1532"/>
      <c r="M55" s="1546"/>
      <c r="N55" s="1529"/>
      <c r="O55" s="1529"/>
    </row>
    <row r="56" spans="1:15" ht="19.899999999999999" customHeight="1">
      <c r="A56" s="1529"/>
      <c r="B56" s="1530"/>
      <c r="C56" s="1530"/>
      <c r="D56" s="1527"/>
      <c r="E56" s="1527"/>
      <c r="F56" s="1531"/>
      <c r="G56" s="1530"/>
      <c r="H56" s="1532"/>
      <c r="I56" s="1532"/>
      <c r="J56" s="1545"/>
      <c r="K56" s="1532"/>
      <c r="L56" s="1532"/>
      <c r="M56" s="1546"/>
      <c r="N56" s="1529"/>
      <c r="O56" s="1529"/>
    </row>
    <row r="57" spans="1:15" ht="19.899999999999999" customHeight="1">
      <c r="A57" s="1529"/>
      <c r="B57" s="1530"/>
      <c r="C57" s="1530"/>
      <c r="D57" s="1527"/>
      <c r="E57" s="1527"/>
      <c r="F57" s="1531"/>
      <c r="G57" s="1530"/>
      <c r="H57" s="1532"/>
      <c r="I57" s="1532"/>
      <c r="J57" s="1545"/>
      <c r="K57" s="1532"/>
      <c r="L57" s="1532"/>
      <c r="M57" s="1546"/>
      <c r="N57" s="1529"/>
      <c r="O57" s="1529"/>
    </row>
    <row r="58" spans="1:15" ht="19.899999999999999" customHeight="1">
      <c r="A58" s="1529"/>
      <c r="B58" s="1530"/>
      <c r="C58" s="1530"/>
      <c r="D58" s="1527"/>
      <c r="E58" s="1527"/>
      <c r="F58" s="1531"/>
      <c r="G58" s="1530"/>
      <c r="H58" s="1532"/>
      <c r="I58" s="1532"/>
      <c r="J58" s="1545"/>
      <c r="K58" s="1532"/>
      <c r="L58" s="1532"/>
      <c r="M58" s="1546"/>
      <c r="N58" s="1529"/>
      <c r="O58" s="1529"/>
    </row>
    <row r="59" spans="1:15" ht="19.899999999999999" customHeight="1">
      <c r="A59" s="1529"/>
      <c r="B59" s="1530"/>
      <c r="C59" s="1530"/>
      <c r="D59" s="1527"/>
      <c r="E59" s="1527"/>
      <c r="F59" s="1531"/>
      <c r="G59" s="1530"/>
      <c r="H59" s="1532"/>
      <c r="I59" s="1532"/>
      <c r="J59" s="1545"/>
      <c r="K59" s="1532"/>
      <c r="L59" s="1532"/>
      <c r="M59" s="1546"/>
      <c r="N59" s="1529"/>
      <c r="O59" s="1529"/>
    </row>
    <row r="60" spans="1:15" ht="19.899999999999999" customHeight="1">
      <c r="A60" s="1529"/>
      <c r="B60" s="1530"/>
      <c r="C60" s="1530"/>
      <c r="D60" s="1527"/>
      <c r="E60" s="1527"/>
      <c r="F60" s="1531"/>
      <c r="G60" s="1530"/>
      <c r="H60" s="1532"/>
      <c r="I60" s="1532"/>
      <c r="J60" s="1545"/>
      <c r="K60" s="1532"/>
      <c r="L60" s="1532"/>
      <c r="M60" s="1546"/>
      <c r="N60" s="1529"/>
      <c r="O60" s="1529"/>
    </row>
    <row r="61" spans="1:15" ht="19.899999999999999" customHeight="1">
      <c r="A61" s="1529"/>
      <c r="B61" s="1530"/>
      <c r="C61" s="1530"/>
      <c r="D61" s="1527"/>
      <c r="E61" s="1527"/>
      <c r="F61" s="1531"/>
      <c r="G61" s="1530"/>
      <c r="H61" s="1532"/>
      <c r="I61" s="1532"/>
      <c r="J61" s="1545"/>
      <c r="K61" s="1532"/>
      <c r="L61" s="1532"/>
      <c r="M61" s="1546"/>
      <c r="N61" s="1529"/>
      <c r="O61" s="1529"/>
    </row>
    <row r="62" spans="1:15" ht="19.899999999999999" customHeight="1">
      <c r="A62" s="1529"/>
      <c r="B62" s="1530"/>
      <c r="C62" s="1530"/>
      <c r="D62" s="1527"/>
      <c r="E62" s="1527"/>
      <c r="F62" s="1531"/>
      <c r="G62" s="1530"/>
      <c r="H62" s="1532"/>
      <c r="I62" s="1532"/>
      <c r="J62" s="1545"/>
      <c r="K62" s="1532"/>
      <c r="L62" s="1532"/>
      <c r="M62" s="1546"/>
      <c r="N62" s="1529"/>
      <c r="O62" s="1529"/>
    </row>
    <row r="63" spans="1:15" ht="19.899999999999999" customHeight="1">
      <c r="A63" s="1529"/>
      <c r="B63" s="1530"/>
      <c r="C63" s="1530"/>
      <c r="D63" s="1527"/>
      <c r="E63" s="1527"/>
      <c r="F63" s="1531"/>
      <c r="G63" s="1530"/>
      <c r="H63" s="1532"/>
      <c r="I63" s="1532"/>
      <c r="J63" s="1545"/>
      <c r="K63" s="1532"/>
      <c r="L63" s="1532"/>
      <c r="M63" s="1546"/>
      <c r="N63" s="1529"/>
      <c r="O63" s="1529"/>
    </row>
    <row r="64" spans="1:15" ht="19.899999999999999" customHeight="1">
      <c r="A64" s="1529"/>
      <c r="B64" s="1530"/>
      <c r="C64" s="1530"/>
      <c r="D64" s="1527"/>
      <c r="E64" s="1527"/>
      <c r="F64" s="1531"/>
      <c r="G64" s="1530"/>
      <c r="H64" s="1532"/>
      <c r="I64" s="1532"/>
      <c r="J64" s="1545"/>
      <c r="K64" s="1532"/>
      <c r="L64" s="1532"/>
      <c r="M64" s="1546"/>
      <c r="N64" s="1529"/>
      <c r="O64" s="1529"/>
    </row>
    <row r="65" spans="1:15" s="776" customFormat="1" ht="15" customHeight="1">
      <c r="A65" s="1750" t="s">
        <v>116</v>
      </c>
      <c r="B65" s="1630"/>
      <c r="C65" s="1631"/>
      <c r="D65" s="1631"/>
      <c r="E65" s="721" t="s">
        <v>272</v>
      </c>
      <c r="F65" s="721" t="s">
        <v>273</v>
      </c>
      <c r="G65" s="721"/>
      <c r="H65" s="721" t="s">
        <v>272</v>
      </c>
      <c r="I65" s="1605" t="s">
        <v>273</v>
      </c>
      <c r="J65" s="721"/>
      <c r="K65" s="721" t="s">
        <v>272</v>
      </c>
      <c r="L65" s="721" t="s">
        <v>273</v>
      </c>
      <c r="O65" s="1768"/>
    </row>
    <row r="66" spans="1:15" s="776" customFormat="1" ht="15" customHeight="1">
      <c r="A66" s="1751" t="s">
        <v>64</v>
      </c>
      <c r="B66" s="1613"/>
      <c r="C66" s="1614"/>
      <c r="D66" s="1615"/>
      <c r="E66" s="1616" t="s">
        <v>913</v>
      </c>
      <c r="F66" s="1616" t="s">
        <v>914</v>
      </c>
      <c r="G66" s="1616"/>
      <c r="H66" s="1616" t="s">
        <v>913</v>
      </c>
      <c r="I66" s="1742" t="s">
        <v>914</v>
      </c>
      <c r="J66" s="1616"/>
      <c r="K66" s="1616" t="s">
        <v>913</v>
      </c>
      <c r="L66" s="1618" t="s">
        <v>914</v>
      </c>
      <c r="O66" s="1767"/>
    </row>
    <row r="67" spans="1:15" s="776" customFormat="1" ht="15" customHeight="1">
      <c r="A67" s="1752" t="s">
        <v>919</v>
      </c>
      <c r="B67" s="1620"/>
      <c r="C67" s="1620"/>
      <c r="D67" s="1621"/>
      <c r="E67" s="1616" t="s">
        <v>935</v>
      </c>
      <c r="F67" s="1616" t="s">
        <v>936</v>
      </c>
      <c r="G67" s="1616"/>
      <c r="H67" s="1616" t="s">
        <v>935</v>
      </c>
      <c r="I67" s="1742" t="s">
        <v>936</v>
      </c>
      <c r="J67" s="1616"/>
      <c r="K67" s="1616" t="s">
        <v>935</v>
      </c>
      <c r="L67" s="1618" t="s">
        <v>936</v>
      </c>
      <c r="O67" s="1767"/>
    </row>
    <row r="68" spans="1:15" s="776" customFormat="1" ht="15" customHeight="1">
      <c r="A68" s="1752" t="s">
        <v>798</v>
      </c>
      <c r="B68" s="1620"/>
      <c r="C68" s="1620"/>
      <c r="D68" s="1621"/>
      <c r="E68" s="1607">
        <v>200</v>
      </c>
      <c r="F68" s="721">
        <v>2</v>
      </c>
      <c r="G68" s="1623"/>
      <c r="H68" s="1623">
        <v>600</v>
      </c>
      <c r="I68" s="721">
        <v>6</v>
      </c>
      <c r="J68" s="721"/>
      <c r="K68" s="721">
        <v>1000</v>
      </c>
      <c r="L68" s="721">
        <v>10</v>
      </c>
      <c r="O68" s="1767"/>
    </row>
    <row r="69" spans="1:15" s="776" customFormat="1" ht="15" customHeight="1">
      <c r="A69" s="1187"/>
      <c r="B69" s="1131"/>
      <c r="C69" s="1131"/>
      <c r="D69" s="1131"/>
      <c r="E69" s="1623">
        <v>300</v>
      </c>
      <c r="F69" s="721">
        <v>3</v>
      </c>
      <c r="G69" s="1623"/>
      <c r="H69" s="1623">
        <v>700</v>
      </c>
      <c r="I69" s="1577">
        <v>7</v>
      </c>
      <c r="J69" s="721"/>
      <c r="K69" s="721">
        <v>1100</v>
      </c>
      <c r="L69" s="721">
        <v>11</v>
      </c>
      <c r="O69" s="1767"/>
    </row>
    <row r="70" spans="1:15" s="776" customFormat="1" ht="15" customHeight="1">
      <c r="A70" s="1187"/>
      <c r="B70" s="1131"/>
      <c r="C70" s="1131"/>
      <c r="D70" s="1131"/>
      <c r="E70" s="1623">
        <v>400</v>
      </c>
      <c r="F70" s="721">
        <v>4</v>
      </c>
      <c r="G70" s="1623"/>
      <c r="H70" s="1623">
        <v>800</v>
      </c>
      <c r="I70" s="721">
        <v>8</v>
      </c>
      <c r="J70" s="1131"/>
      <c r="K70" s="1131"/>
      <c r="L70" s="1614"/>
      <c r="O70" s="1767"/>
    </row>
    <row r="71" spans="1:15" s="776" customFormat="1" ht="15" customHeight="1" thickBot="1">
      <c r="A71" s="1754"/>
      <c r="B71" s="1262"/>
      <c r="C71" s="1262"/>
      <c r="D71" s="1262"/>
      <c r="E71" s="1744">
        <v>500</v>
      </c>
      <c r="F71" s="1763">
        <v>5</v>
      </c>
      <c r="G71" s="1744"/>
      <c r="H71" s="1744">
        <v>900</v>
      </c>
      <c r="I71" s="1763">
        <v>9</v>
      </c>
      <c r="J71" s="1262"/>
      <c r="K71" s="1262"/>
      <c r="L71" s="1262"/>
      <c r="M71" s="1262"/>
      <c r="N71" s="1262"/>
      <c r="O71" s="1755"/>
    </row>
    <row r="72" spans="1:15" s="776" customFormat="1" ht="16.149999999999999" customHeight="1" thickTop="1">
      <c r="A72" s="1756" t="s">
        <v>117</v>
      </c>
      <c r="B72" s="1743"/>
      <c r="C72" s="1633"/>
      <c r="D72" s="1633"/>
      <c r="E72" s="1598" t="s">
        <v>272</v>
      </c>
      <c r="F72" s="1598" t="s">
        <v>273</v>
      </c>
      <c r="G72" s="1598"/>
      <c r="H72" s="1598" t="s">
        <v>272</v>
      </c>
      <c r="I72" s="1764" t="s">
        <v>273</v>
      </c>
      <c r="J72" s="1598"/>
      <c r="K72" s="1598" t="s">
        <v>272</v>
      </c>
      <c r="L72" s="1598" t="s">
        <v>273</v>
      </c>
      <c r="O72" s="1767"/>
    </row>
    <row r="73" spans="1:15" s="776" customFormat="1" ht="16.149999999999999" customHeight="1">
      <c r="A73" s="1751" t="s">
        <v>64</v>
      </c>
      <c r="B73" s="1613"/>
      <c r="C73" s="1614"/>
      <c r="D73" s="1615"/>
      <c r="E73" s="1616" t="s">
        <v>913</v>
      </c>
      <c r="F73" s="1616" t="s">
        <v>914</v>
      </c>
      <c r="G73" s="1616"/>
      <c r="H73" s="1616" t="s">
        <v>913</v>
      </c>
      <c r="I73" s="1762" t="s">
        <v>914</v>
      </c>
      <c r="J73" s="1616"/>
      <c r="K73" s="1616" t="s">
        <v>913</v>
      </c>
      <c r="L73" s="1618" t="s">
        <v>914</v>
      </c>
      <c r="O73" s="1767"/>
    </row>
    <row r="74" spans="1:15" s="776" customFormat="1" ht="16.149999999999999" customHeight="1">
      <c r="A74" s="1752" t="s">
        <v>919</v>
      </c>
      <c r="B74" s="1620"/>
      <c r="C74" s="1620"/>
      <c r="D74" s="1621"/>
      <c r="E74" s="1616" t="s">
        <v>935</v>
      </c>
      <c r="F74" s="1616" t="s">
        <v>936</v>
      </c>
      <c r="G74" s="1616"/>
      <c r="H74" s="1616" t="s">
        <v>935</v>
      </c>
      <c r="I74" s="1762" t="s">
        <v>936</v>
      </c>
      <c r="J74" s="1616"/>
      <c r="K74" s="1616" t="s">
        <v>935</v>
      </c>
      <c r="L74" s="1618" t="s">
        <v>936</v>
      </c>
      <c r="O74" s="1767"/>
    </row>
    <row r="75" spans="1:15" s="776" customFormat="1" ht="16.149999999999999" customHeight="1">
      <c r="A75" s="1752" t="s">
        <v>798</v>
      </c>
      <c r="B75" s="1620"/>
      <c r="C75" s="1620"/>
      <c r="D75" s="1621"/>
      <c r="E75" s="1607">
        <v>200</v>
      </c>
      <c r="F75" s="1607">
        <v>0.7</v>
      </c>
      <c r="G75" s="1623"/>
      <c r="H75" s="1623">
        <v>600</v>
      </c>
      <c r="I75" s="721">
        <v>2</v>
      </c>
      <c r="J75" s="721"/>
      <c r="K75" s="721">
        <v>1000</v>
      </c>
      <c r="L75" s="721">
        <v>3.3</v>
      </c>
      <c r="O75" s="1767"/>
    </row>
    <row r="76" spans="1:15" s="776" customFormat="1" ht="16.149999999999999" customHeight="1">
      <c r="A76" s="1187"/>
      <c r="B76" s="1131"/>
      <c r="C76" s="1131"/>
      <c r="D76" s="1131"/>
      <c r="E76" s="1623">
        <v>300</v>
      </c>
      <c r="F76" s="721">
        <v>1</v>
      </c>
      <c r="G76" s="1623"/>
      <c r="H76" s="1623">
        <v>700</v>
      </c>
      <c r="I76" s="1577">
        <v>2.2999999999999998</v>
      </c>
      <c r="J76" s="721"/>
      <c r="K76" s="721">
        <v>1100</v>
      </c>
      <c r="L76" s="721">
        <v>3.7</v>
      </c>
      <c r="O76" s="1767"/>
    </row>
    <row r="77" spans="1:15" s="776" customFormat="1" ht="16.149999999999999" customHeight="1">
      <c r="A77" s="1187"/>
      <c r="B77" s="1131"/>
      <c r="C77" s="1131"/>
      <c r="D77" s="1131"/>
      <c r="E77" s="1623">
        <v>400</v>
      </c>
      <c r="F77" s="721">
        <v>1.3</v>
      </c>
      <c r="G77" s="1623"/>
      <c r="H77" s="1623">
        <v>800</v>
      </c>
      <c r="I77" s="1623">
        <v>2.7</v>
      </c>
      <c r="J77" s="1131"/>
      <c r="K77" s="1131"/>
      <c r="L77" s="1614"/>
      <c r="O77" s="1767"/>
    </row>
    <row r="78" spans="1:15" s="776" customFormat="1" ht="15" customHeight="1" thickBot="1">
      <c r="A78" s="1754"/>
      <c r="B78" s="1262"/>
      <c r="C78" s="1262"/>
      <c r="D78" s="1262"/>
      <c r="E78" s="1744">
        <v>500</v>
      </c>
      <c r="F78" s="1763">
        <v>1.7</v>
      </c>
      <c r="G78" s="1744"/>
      <c r="H78" s="1744">
        <v>900</v>
      </c>
      <c r="I78" s="1744">
        <v>3</v>
      </c>
      <c r="J78" s="1262"/>
      <c r="K78" s="1262"/>
      <c r="L78" s="1262"/>
      <c r="M78" s="1262"/>
      <c r="N78" s="1262"/>
      <c r="O78" s="1755"/>
    </row>
    <row r="79" spans="1:15" s="776" customFormat="1" ht="16.149999999999999" customHeight="1" thickTop="1">
      <c r="A79" s="1758" t="s">
        <v>922</v>
      </c>
      <c r="B79" s="1633"/>
      <c r="C79" s="1633"/>
      <c r="D79" s="1633"/>
      <c r="E79" s="1598" t="s">
        <v>272</v>
      </c>
      <c r="F79" s="1598" t="s">
        <v>273</v>
      </c>
      <c r="G79" s="1598"/>
      <c r="H79" s="1598" t="s">
        <v>272</v>
      </c>
      <c r="I79" s="1765" t="s">
        <v>273</v>
      </c>
      <c r="J79" s="1598"/>
      <c r="K79" s="1598" t="s">
        <v>272</v>
      </c>
      <c r="L79" s="1598" t="s">
        <v>273</v>
      </c>
      <c r="O79" s="1767"/>
    </row>
    <row r="80" spans="1:15" s="776" customFormat="1" ht="16.149999999999999" customHeight="1">
      <c r="A80" s="1752" t="s">
        <v>64</v>
      </c>
      <c r="B80" s="1620"/>
      <c r="C80" s="1620"/>
      <c r="D80" s="1621"/>
      <c r="E80" s="1616" t="s">
        <v>913</v>
      </c>
      <c r="F80" s="1616" t="s">
        <v>914</v>
      </c>
      <c r="G80" s="1616"/>
      <c r="H80" s="1616" t="s">
        <v>913</v>
      </c>
      <c r="I80" s="1742" t="s">
        <v>914</v>
      </c>
      <c r="J80" s="1616"/>
      <c r="K80" s="1616" t="s">
        <v>913</v>
      </c>
      <c r="L80" s="1618" t="s">
        <v>914</v>
      </c>
      <c r="O80" s="1767"/>
    </row>
    <row r="81" spans="1:15" s="776" customFormat="1" ht="16.149999999999999" customHeight="1">
      <c r="A81" s="1752" t="s">
        <v>919</v>
      </c>
      <c r="B81" s="1620"/>
      <c r="C81" s="1620"/>
      <c r="D81" s="1621"/>
      <c r="E81" s="1616" t="s">
        <v>935</v>
      </c>
      <c r="F81" s="1616" t="s">
        <v>936</v>
      </c>
      <c r="G81" s="1616"/>
      <c r="H81" s="1616" t="s">
        <v>935</v>
      </c>
      <c r="I81" s="1742" t="s">
        <v>936</v>
      </c>
      <c r="J81" s="1616"/>
      <c r="K81" s="1616" t="s">
        <v>935</v>
      </c>
      <c r="L81" s="1618" t="s">
        <v>936</v>
      </c>
      <c r="O81" s="1767"/>
    </row>
    <row r="82" spans="1:15" s="776" customFormat="1" ht="16.149999999999999" customHeight="1">
      <c r="A82" s="1752" t="s">
        <v>798</v>
      </c>
      <c r="B82" s="1620"/>
      <c r="C82" s="1620"/>
      <c r="D82" s="1621"/>
      <c r="E82" s="721">
        <v>200</v>
      </c>
      <c r="F82" s="721">
        <v>1.2</v>
      </c>
      <c r="G82" s="721"/>
      <c r="H82" s="721">
        <v>600</v>
      </c>
      <c r="I82" s="1605">
        <v>3.5</v>
      </c>
      <c r="J82" s="721"/>
      <c r="K82" s="721">
        <v>1000</v>
      </c>
      <c r="L82" s="721">
        <v>5.8</v>
      </c>
      <c r="O82" s="1767"/>
    </row>
    <row r="83" spans="1:15" s="776" customFormat="1" ht="16.149999999999999" customHeight="1">
      <c r="A83" s="1187"/>
      <c r="B83" s="1131"/>
      <c r="C83" s="1131"/>
      <c r="D83" s="1131"/>
      <c r="E83" s="1623">
        <v>300</v>
      </c>
      <c r="F83" s="1623">
        <v>1.7</v>
      </c>
      <c r="G83" s="721"/>
      <c r="H83" s="721">
        <v>700</v>
      </c>
      <c r="I83" s="1605">
        <v>4.0999999999999996</v>
      </c>
      <c r="J83" s="721"/>
      <c r="K83" s="721">
        <v>1100</v>
      </c>
      <c r="L83" s="721">
        <v>6.4</v>
      </c>
      <c r="O83" s="1767"/>
    </row>
    <row r="84" spans="1:15" s="776" customFormat="1" ht="16.149999999999999" customHeight="1">
      <c r="A84" s="1187"/>
      <c r="B84" s="1131"/>
      <c r="C84" s="1131"/>
      <c r="D84" s="1131"/>
      <c r="E84" s="1623">
        <v>400</v>
      </c>
      <c r="F84" s="1623">
        <v>2.2999999999999998</v>
      </c>
      <c r="G84" s="721"/>
      <c r="H84" s="721">
        <v>800</v>
      </c>
      <c r="I84" s="721">
        <v>4.7</v>
      </c>
      <c r="J84" s="1131"/>
      <c r="K84" s="1131"/>
      <c r="L84" s="1614"/>
      <c r="O84" s="1767"/>
    </row>
    <row r="85" spans="1:15" s="776" customFormat="1" ht="16.149999999999999" customHeight="1">
      <c r="A85" s="1187"/>
      <c r="B85" s="1131"/>
      <c r="C85" s="1131"/>
      <c r="D85" s="1131"/>
      <c r="E85" s="1623">
        <v>500</v>
      </c>
      <c r="F85" s="1623">
        <v>2.9</v>
      </c>
      <c r="G85" s="721"/>
      <c r="H85" s="721">
        <v>900</v>
      </c>
      <c r="I85" s="721">
        <v>5.2</v>
      </c>
      <c r="J85" s="1131"/>
      <c r="K85" s="1131"/>
      <c r="L85" s="1131"/>
      <c r="O85" s="1767"/>
    </row>
    <row r="86" spans="1:15" s="776" customFormat="1" ht="13.15" customHeight="1">
      <c r="A86" s="1766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O86" s="1767"/>
    </row>
    <row r="87" spans="1:15" s="776" customFormat="1" ht="16.899999999999999" customHeight="1">
      <c r="A87" s="1759" t="s">
        <v>943</v>
      </c>
      <c r="B87" s="1567"/>
      <c r="C87" s="1567"/>
      <c r="D87" s="1567"/>
      <c r="E87" s="1761"/>
      <c r="F87" s="1761"/>
      <c r="G87" s="1567"/>
      <c r="H87" s="1567"/>
      <c r="I87" s="1567"/>
      <c r="J87" s="1567"/>
      <c r="K87" s="1567"/>
      <c r="L87" s="1567"/>
      <c r="M87" s="1567"/>
      <c r="N87" s="1567"/>
      <c r="O87" s="1757"/>
    </row>
    <row r="88" spans="1:15" s="776" customFormat="1" ht="15" customHeight="1">
      <c r="A88" s="1759"/>
      <c r="B88" s="1636"/>
      <c r="C88" s="1636"/>
      <c r="D88" s="1567"/>
      <c r="E88" s="1567"/>
      <c r="F88" s="1567"/>
      <c r="G88" s="1567"/>
      <c r="H88" s="1567"/>
      <c r="I88" s="1567"/>
      <c r="J88" s="1567"/>
      <c r="K88" s="1567"/>
      <c r="L88" s="1567"/>
      <c r="M88" s="1567"/>
      <c r="N88" s="1567"/>
      <c r="O88" s="1757"/>
    </row>
    <row r="89" spans="1:15" s="776" customFormat="1">
      <c r="A89" s="1760"/>
      <c r="B89" s="1567"/>
      <c r="C89" s="1567"/>
      <c r="D89" s="1567"/>
      <c r="E89" s="1567"/>
      <c r="F89" s="1567"/>
      <c r="G89" s="1567"/>
      <c r="H89" s="1567"/>
      <c r="I89" s="1567"/>
      <c r="J89" s="1567"/>
      <c r="K89" s="1567"/>
      <c r="L89" s="1567"/>
      <c r="M89" s="1567"/>
      <c r="N89" s="1567"/>
      <c r="O89" s="1757"/>
    </row>
    <row r="90" spans="1:15" ht="19.899999999999999" customHeight="1"/>
    <row r="91" spans="1:15" ht="19.899999999999999" customHeight="1"/>
    <row r="92" spans="1:15" ht="19.899999999999999" customHeight="1"/>
    <row r="93" spans="1:15" ht="19.899999999999999" customHeight="1"/>
    <row r="94" spans="1:15" ht="19.899999999999999" customHeight="1"/>
    <row r="95" spans="1:15" ht="19.899999999999999" customHeight="1"/>
    <row r="96" spans="1:15" ht="19.899999999999999" customHeight="1"/>
    <row r="97" ht="19.899999999999999" customHeight="1"/>
    <row r="98" ht="19.899999999999999" customHeight="1"/>
    <row r="99" ht="19.899999999999999" customHeight="1"/>
    <row r="100" ht="19.899999999999999" customHeight="1"/>
    <row r="101" ht="19.899999999999999" customHeight="1"/>
    <row r="102" ht="19.899999999999999" customHeight="1"/>
    <row r="103" ht="19.899999999999999" customHeight="1"/>
    <row r="104" ht="19.899999999999999" customHeight="1"/>
    <row r="105" ht="19.899999999999999" customHeight="1"/>
    <row r="106" ht="19.899999999999999" customHeight="1"/>
    <row r="107" ht="19.899999999999999" customHeight="1"/>
    <row r="108" ht="19.899999999999999" customHeight="1"/>
    <row r="109" ht="19.899999999999999" customHeight="1"/>
    <row r="110" ht="19.899999999999999" customHeight="1"/>
    <row r="111" ht="19.899999999999999" customHeight="1"/>
    <row r="112" ht="19.899999999999999" customHeight="1"/>
    <row r="113" ht="19.899999999999999" customHeight="1"/>
    <row r="114" ht="19.899999999999999" customHeight="1"/>
    <row r="115" ht="19.899999999999999" customHeight="1"/>
    <row r="116" ht="19.899999999999999" customHeight="1"/>
    <row r="117" ht="19.899999999999999" customHeight="1"/>
    <row r="118" ht="19.899999999999999" customHeight="1"/>
    <row r="119" ht="19.899999999999999" customHeight="1"/>
    <row r="120" ht="19.899999999999999" customHeight="1"/>
    <row r="121" ht="19.899999999999999" customHeight="1"/>
    <row r="122" ht="19.899999999999999" customHeight="1"/>
    <row r="123" ht="19.899999999999999" customHeight="1"/>
    <row r="124" ht="19.899999999999999" customHeight="1"/>
    <row r="125" ht="19.899999999999999" customHeight="1"/>
    <row r="126" ht="19.899999999999999" customHeight="1"/>
    <row r="127" ht="19.899999999999999" customHeight="1"/>
    <row r="128" ht="19.899999999999999" customHeight="1"/>
    <row r="129" ht="19.899999999999999" customHeight="1"/>
    <row r="130" ht="19.899999999999999" customHeight="1"/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1" ht="19.899999999999999" customHeight="1"/>
    <row r="142" ht="19.899999999999999" customHeight="1"/>
    <row r="143" ht="19.899999999999999" customHeight="1"/>
    <row r="144" ht="19.899999999999999" customHeight="1"/>
    <row r="145" ht="19.899999999999999" customHeight="1"/>
    <row r="146" ht="19.899999999999999" customHeight="1"/>
    <row r="147" ht="19.899999999999999" customHeight="1"/>
    <row r="148" ht="19.899999999999999" customHeight="1"/>
    <row r="149" ht="19.899999999999999" customHeight="1"/>
    <row r="150" ht="19.899999999999999" customHeight="1"/>
    <row r="151" ht="19.899999999999999" customHeight="1"/>
    <row r="152" ht="19.899999999999999" customHeight="1"/>
    <row r="153" ht="19.899999999999999" customHeight="1"/>
    <row r="154" ht="19.899999999999999" customHeight="1"/>
    <row r="155" ht="19.899999999999999" customHeight="1"/>
    <row r="156" ht="19.899999999999999" customHeight="1"/>
    <row r="157" ht="19.899999999999999" customHeight="1"/>
    <row r="158" ht="19.899999999999999" customHeight="1"/>
    <row r="159" ht="19.899999999999999" customHeight="1"/>
    <row r="160" ht="19.899999999999999" customHeight="1"/>
    <row r="161" ht="19.899999999999999" customHeight="1"/>
    <row r="162" ht="19.899999999999999" customHeight="1"/>
    <row r="163" ht="19.899999999999999" customHeight="1"/>
    <row r="164" ht="19.899999999999999" customHeight="1"/>
    <row r="165" ht="19.899999999999999" customHeight="1"/>
    <row r="166" ht="19.899999999999999" customHeight="1"/>
    <row r="167" ht="19.899999999999999" customHeight="1"/>
    <row r="168" ht="19.899999999999999" customHeight="1"/>
    <row r="169" ht="19.899999999999999" customHeight="1"/>
    <row r="170" ht="19.899999999999999" customHeight="1"/>
    <row r="171" ht="19.899999999999999" customHeight="1"/>
    <row r="172" ht="19.899999999999999" customHeight="1"/>
    <row r="173" ht="19.899999999999999" customHeight="1"/>
    <row r="174" ht="19.899999999999999" customHeight="1"/>
    <row r="175" ht="19.899999999999999" customHeight="1"/>
    <row r="176" ht="19.899999999999999" customHeight="1"/>
    <row r="177" ht="19.899999999999999" customHeight="1"/>
    <row r="178" ht="19.899999999999999" customHeight="1"/>
    <row r="179" ht="19.899999999999999" customHeight="1"/>
    <row r="180" ht="19.899999999999999" customHeight="1"/>
    <row r="181" ht="19.899999999999999" customHeight="1"/>
    <row r="182" ht="19.899999999999999" customHeight="1"/>
    <row r="183" ht="19.899999999999999" customHeight="1"/>
    <row r="184" ht="19.899999999999999" customHeight="1"/>
    <row r="185" ht="19.899999999999999" customHeight="1"/>
    <row r="186" ht="19.899999999999999" customHeight="1"/>
    <row r="187" ht="19.899999999999999" customHeight="1"/>
    <row r="188" ht="19.899999999999999" customHeight="1"/>
    <row r="189" ht="19.899999999999999" customHeight="1"/>
    <row r="190" ht="19.899999999999999" customHeight="1"/>
    <row r="191" ht="19.899999999999999" customHeight="1"/>
    <row r="192" ht="19.899999999999999" customHeight="1"/>
    <row r="193" ht="19.899999999999999" customHeight="1"/>
    <row r="194" ht="19.899999999999999" customHeight="1"/>
    <row r="195" ht="19.899999999999999" customHeight="1"/>
    <row r="196" ht="19.899999999999999" customHeight="1"/>
    <row r="197" ht="19.899999999999999" customHeight="1"/>
    <row r="198" ht="19.899999999999999" customHeight="1"/>
    <row r="199" ht="19.899999999999999" customHeight="1"/>
    <row r="200" ht="19.899999999999999" customHeight="1"/>
    <row r="201" ht="19.899999999999999" customHeight="1"/>
    <row r="202" ht="19.899999999999999" customHeight="1"/>
    <row r="203" ht="19.899999999999999" customHeight="1"/>
    <row r="204" ht="19.899999999999999" customHeight="1"/>
    <row r="205" ht="19.899999999999999" customHeight="1"/>
    <row r="206" ht="19.899999999999999" customHeight="1"/>
    <row r="207" ht="19.899999999999999" customHeight="1"/>
    <row r="208" ht="19.899999999999999" customHeight="1"/>
    <row r="209" ht="19.899999999999999" customHeight="1"/>
    <row r="210" ht="19.899999999999999" customHeight="1"/>
    <row r="211" ht="19.899999999999999" customHeight="1"/>
    <row r="212" ht="19.899999999999999" customHeight="1"/>
    <row r="213" ht="19.899999999999999" customHeight="1"/>
    <row r="214" ht="19.899999999999999" customHeight="1"/>
    <row r="215" ht="19.899999999999999" customHeight="1"/>
    <row r="216" ht="19.899999999999999" customHeight="1"/>
    <row r="217" ht="19.899999999999999" customHeight="1"/>
    <row r="218" ht="19.899999999999999" customHeight="1"/>
    <row r="219" ht="19.899999999999999" customHeight="1"/>
    <row r="220" ht="19.899999999999999" customHeight="1"/>
    <row r="221" ht="19.899999999999999" customHeight="1"/>
    <row r="222" ht="19.899999999999999" customHeight="1"/>
    <row r="223" ht="19.899999999999999" customHeight="1"/>
    <row r="224" ht="19.899999999999999" customHeight="1"/>
    <row r="225" ht="19.899999999999999" customHeight="1"/>
    <row r="226" ht="19.899999999999999" customHeight="1"/>
    <row r="227" ht="19.899999999999999" customHeight="1"/>
    <row r="228" ht="19.899999999999999" customHeight="1"/>
    <row r="229" ht="19.899999999999999" customHeight="1"/>
    <row r="230" ht="19.899999999999999" customHeight="1"/>
    <row r="231" ht="19.899999999999999" customHeight="1"/>
    <row r="232" ht="19.899999999999999" customHeight="1"/>
    <row r="233" ht="19.899999999999999" customHeight="1"/>
    <row r="234" ht="19.899999999999999" customHeight="1"/>
    <row r="235" ht="19.899999999999999" customHeight="1"/>
    <row r="236" ht="19.899999999999999" customHeight="1"/>
    <row r="237" ht="19.899999999999999" customHeight="1"/>
    <row r="238" ht="19.899999999999999" customHeight="1"/>
    <row r="239" ht="19.899999999999999" customHeight="1"/>
    <row r="240" ht="19.899999999999999" customHeight="1"/>
    <row r="241" ht="19.899999999999999" customHeight="1"/>
    <row r="242" ht="19.899999999999999" customHeight="1"/>
    <row r="243" ht="19.899999999999999" customHeight="1"/>
    <row r="244" ht="19.899999999999999" customHeight="1"/>
    <row r="245" ht="19.899999999999999" customHeight="1"/>
    <row r="246" ht="19.899999999999999" customHeight="1"/>
    <row r="247" ht="19.899999999999999" customHeight="1"/>
    <row r="248" ht="19.899999999999999" customHeight="1"/>
    <row r="249" ht="19.899999999999999" customHeight="1"/>
    <row r="250" ht="19.899999999999999" customHeight="1"/>
    <row r="251" ht="19.899999999999999" customHeight="1"/>
    <row r="252" ht="19.899999999999999" customHeight="1"/>
    <row r="253" ht="19.899999999999999" customHeight="1"/>
    <row r="254" ht="19.899999999999999" customHeight="1"/>
    <row r="255" ht="19.899999999999999" customHeight="1"/>
    <row r="256" ht="19.899999999999999" customHeight="1"/>
    <row r="257" ht="19.899999999999999" customHeight="1"/>
    <row r="258" ht="19.899999999999999" customHeight="1"/>
    <row r="259" ht="19.899999999999999" customHeight="1"/>
    <row r="260" ht="19.899999999999999" customHeight="1"/>
    <row r="261" ht="19.899999999999999" customHeight="1"/>
    <row r="262" ht="19.899999999999999" customHeight="1"/>
    <row r="263" ht="19.899999999999999" customHeight="1"/>
    <row r="264" ht="19.899999999999999" customHeight="1"/>
    <row r="265" ht="19.899999999999999" customHeight="1"/>
    <row r="266" ht="19.899999999999999" customHeight="1"/>
    <row r="267" ht="19.899999999999999" customHeight="1"/>
    <row r="268" ht="19.899999999999999" customHeight="1"/>
    <row r="269" ht="19.899999999999999" customHeight="1"/>
    <row r="270" ht="19.899999999999999" customHeight="1"/>
    <row r="271" ht="19.899999999999999" customHeight="1"/>
    <row r="272" ht="19.899999999999999" customHeight="1"/>
    <row r="273" ht="19.899999999999999" customHeight="1"/>
    <row r="274" ht="19.899999999999999" customHeight="1"/>
    <row r="275" ht="19.899999999999999" customHeight="1"/>
    <row r="276" ht="19.899999999999999" customHeight="1"/>
    <row r="277" ht="19.899999999999999" customHeight="1"/>
  </sheetData>
  <sheetProtection insertRows="0" deleteRows="0" autoFilter="0"/>
  <dataValidations disablePrompts="1" count="1">
    <dataValidation type="list" allowBlank="1" showInputMessage="1" showErrorMessage="1" sqref="L6 I6" xr:uid="{00000000-0002-0000-0200-000000000000}">
      <formula1>$Q$3:$Q$9</formula1>
    </dataValidation>
  </dataValidations>
  <printOptions horizontalCentered="1" verticalCentered="1"/>
  <pageMargins left="0.19685039370078741" right="0.19685039370078741" top="0.19685039370078741" bottom="0.23622047244094491" header="0.23622047244094491" footer="0.23622047244094491"/>
  <pageSetup paperSize="9" scale="99" orientation="landscape" r:id="rId1"/>
  <headerFooter alignWithMargins="0">
    <oddHeader>&amp;RPAR-PREP-001-1C/rév1/sept19</oddHeader>
    <oddFooter>&amp;R&amp;Z&amp;F</oddFooter>
  </headerFooter>
  <rowBreaks count="4" manualBreakCount="4">
    <brk id="34" max="14" man="1"/>
    <brk id="49" max="14" man="1"/>
    <brk id="64" max="14" man="1"/>
    <brk id="78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V277"/>
  <sheetViews>
    <sheetView showZeros="0" view="pageBreakPreview" zoomScale="85" zoomScaleNormal="100" zoomScaleSheetLayoutView="85" workbookViewId="0">
      <selection activeCell="H23" sqref="H23"/>
    </sheetView>
  </sheetViews>
  <sheetFormatPr baseColWidth="10" defaultColWidth="9.140625" defaultRowHeight="12.75"/>
  <cols>
    <col min="1" max="1" width="9.140625" style="1448" customWidth="1"/>
    <col min="2" max="2" width="6.42578125" style="1448" customWidth="1"/>
    <col min="3" max="3" width="6.5703125" style="1448" customWidth="1"/>
    <col min="4" max="4" width="12.85546875" style="1448" customWidth="1"/>
    <col min="5" max="5" width="9.5703125" style="1448" customWidth="1"/>
    <col min="6" max="7" width="10.5703125" style="1448" customWidth="1"/>
    <col min="8" max="8" width="10.7109375" style="1448" customWidth="1"/>
    <col min="9" max="9" width="10" style="1448" customWidth="1"/>
    <col min="10" max="10" width="10.28515625" style="1448" customWidth="1"/>
    <col min="11" max="11" width="11.5703125" style="1448" customWidth="1"/>
    <col min="12" max="12" width="10.28515625" style="1448" customWidth="1"/>
    <col min="13" max="13" width="9.7109375" style="1448" customWidth="1"/>
    <col min="14" max="14" width="10.140625" style="1448" customWidth="1"/>
    <col min="15" max="15" width="9.140625" style="1448" customWidth="1"/>
    <col min="16" max="16" width="5.5703125" style="1448" customWidth="1"/>
    <col min="17" max="21" width="9.140625" style="1448" customWidth="1"/>
    <col min="22" max="22" width="12.28515625" style="1448" customWidth="1"/>
    <col min="23" max="148" width="9.140625" style="1448" customWidth="1"/>
    <col min="149" max="16384" width="9.140625" style="1448"/>
  </cols>
  <sheetData>
    <row r="1" spans="1:22" ht="21" customHeight="1">
      <c r="F1" s="2157" t="str">
        <f>PREVI!C10</f>
        <v>CIMOLAI</v>
      </c>
      <c r="H1" s="2157"/>
      <c r="I1" s="2157"/>
      <c r="J1" s="2157" t="str">
        <f>PREVI!C11</f>
        <v>PASSERELLE DE BELVAL</v>
      </c>
      <c r="K1" s="2157"/>
      <c r="L1" s="2157"/>
      <c r="M1" s="2158"/>
      <c r="N1" s="2158"/>
      <c r="O1" s="2158"/>
    </row>
    <row r="2" spans="1:22" ht="21" customHeight="1">
      <c r="O2" s="1513"/>
      <c r="P2" s="1470"/>
    </row>
    <row r="3" spans="1:22" ht="21" customHeight="1">
      <c r="A3" s="1449" t="s">
        <v>188</v>
      </c>
      <c r="F3" s="1467" t="s">
        <v>55</v>
      </c>
      <c r="G3" s="1467"/>
      <c r="H3" s="1467"/>
      <c r="I3" s="1467"/>
      <c r="J3" s="1467"/>
      <c r="K3" s="1467"/>
      <c r="L3" s="1468" t="s">
        <v>1452</v>
      </c>
      <c r="M3" s="1467"/>
      <c r="N3" s="1329"/>
      <c r="O3" s="1513"/>
      <c r="P3" s="1475"/>
      <c r="Q3" s="1552" t="s">
        <v>937</v>
      </c>
    </row>
    <row r="4" spans="1:22" ht="16.149999999999999" customHeight="1">
      <c r="A4" s="1450" t="s">
        <v>190</v>
      </c>
      <c r="F4" s="1471"/>
      <c r="G4" s="1471"/>
      <c r="H4" s="1471"/>
      <c r="I4" s="1472" t="s">
        <v>1453</v>
      </c>
      <c r="J4" s="1472"/>
      <c r="K4" s="1472"/>
      <c r="L4" s="1474" t="s">
        <v>1454</v>
      </c>
      <c r="M4" s="1329"/>
      <c r="N4" s="1329"/>
      <c r="Q4" s="1552" t="s">
        <v>917</v>
      </c>
    </row>
    <row r="5" spans="1:22" ht="3.6" customHeight="1" thickBot="1">
      <c r="A5" s="1450"/>
      <c r="F5" s="1471"/>
      <c r="G5" s="1471"/>
      <c r="H5" s="1471"/>
      <c r="I5" s="1472"/>
      <c r="J5" s="1472"/>
      <c r="K5" s="1472"/>
      <c r="L5" s="1474"/>
      <c r="M5" s="1329"/>
      <c r="N5" s="1329"/>
      <c r="Q5" s="1552"/>
    </row>
    <row r="6" spans="1:22" ht="17.25" customHeight="1" thickBot="1">
      <c r="A6" s="1476" t="s">
        <v>1455</v>
      </c>
      <c r="B6" s="1477"/>
      <c r="C6" s="1478"/>
      <c r="D6" s="1479"/>
      <c r="E6" s="1480"/>
      <c r="F6" s="1480"/>
      <c r="G6" s="1481" t="s">
        <v>947</v>
      </c>
      <c r="I6" s="1482" t="s">
        <v>918</v>
      </c>
      <c r="K6" s="2234" t="s">
        <v>2204</v>
      </c>
      <c r="L6" s="1538"/>
      <c r="N6" s="1483"/>
      <c r="O6" s="1484"/>
      <c r="Q6" s="1552" t="s">
        <v>918</v>
      </c>
    </row>
    <row r="7" spans="1:22" ht="15.6" customHeight="1">
      <c r="A7" s="1485"/>
      <c r="C7" s="1486"/>
      <c r="D7" s="1486"/>
      <c r="E7" s="1486"/>
      <c r="F7" s="1486"/>
      <c r="G7" s="1472" t="s">
        <v>938</v>
      </c>
      <c r="I7" s="1485"/>
      <c r="K7" s="2235" t="s">
        <v>2205</v>
      </c>
      <c r="L7" s="1485"/>
      <c r="N7" s="1486"/>
      <c r="O7" s="1485"/>
      <c r="P7" s="1487"/>
      <c r="Q7" s="1552" t="s">
        <v>799</v>
      </c>
    </row>
    <row r="8" spans="1:22" ht="15.6" customHeight="1">
      <c r="A8" s="1485"/>
      <c r="C8" s="1455"/>
      <c r="D8" s="1485"/>
      <c r="E8" s="1485"/>
      <c r="F8" s="1485"/>
      <c r="G8" s="1472" t="s">
        <v>1469</v>
      </c>
      <c r="I8" s="1485"/>
      <c r="K8" s="2235" t="s">
        <v>2206</v>
      </c>
      <c r="L8" s="1485"/>
      <c r="N8" s="1485"/>
      <c r="O8" s="1485"/>
      <c r="Q8" s="1552" t="s">
        <v>2187</v>
      </c>
    </row>
    <row r="9" spans="1:22" ht="15.6" customHeight="1">
      <c r="A9" s="1485"/>
      <c r="C9" s="1485"/>
      <c r="D9" s="1485"/>
      <c r="E9" s="1485"/>
      <c r="F9" s="1485"/>
      <c r="G9" s="1488" t="s">
        <v>948</v>
      </c>
      <c r="I9" s="1485"/>
      <c r="K9" s="2236" t="s">
        <v>2207</v>
      </c>
      <c r="L9" s="1485"/>
      <c r="N9" s="1485"/>
      <c r="O9" s="1485"/>
      <c r="Q9" s="1552" t="s">
        <v>2188</v>
      </c>
    </row>
    <row r="10" spans="1:22" ht="15.6" customHeight="1" thickBot="1">
      <c r="A10" s="1489"/>
      <c r="C10" s="1485"/>
      <c r="D10" s="1485"/>
      <c r="E10" s="1485"/>
      <c r="F10" s="1485"/>
      <c r="N10" s="1485"/>
      <c r="O10" s="1489"/>
      <c r="P10" s="1490"/>
    </row>
    <row r="11" spans="1:22" ht="15.6" customHeight="1">
      <c r="A11" s="1491"/>
      <c r="C11" s="1485"/>
      <c r="D11" s="1485"/>
      <c r="E11" s="1485"/>
      <c r="F11" s="1485"/>
      <c r="G11" s="1539" t="s">
        <v>285</v>
      </c>
      <c r="I11" s="1494" t="str">
        <f>PREVI!$A$10</f>
        <v>1100633635-636</v>
      </c>
      <c r="K11" s="1494" t="str">
        <f>PREVI!$A$11</f>
        <v>Z128</v>
      </c>
      <c r="M11" s="1495" t="str">
        <f>PREVI!$A$12</f>
        <v>1900015151-15087</v>
      </c>
      <c r="O11" s="1491"/>
      <c r="Q11" s="1496" t="s">
        <v>1456</v>
      </c>
      <c r="R11" s="1497"/>
      <c r="S11" s="1497"/>
      <c r="T11" s="1497"/>
      <c r="U11" s="1498"/>
      <c r="V11" s="1499"/>
    </row>
    <row r="12" spans="1:22" ht="15.6" customHeight="1">
      <c r="A12" s="1491"/>
      <c r="C12" s="1485"/>
      <c r="D12" s="1485"/>
      <c r="E12" s="1485"/>
      <c r="F12" s="1485"/>
      <c r="G12" s="1500" t="s">
        <v>1457</v>
      </c>
      <c r="I12" s="1485"/>
      <c r="J12" s="1485"/>
      <c r="K12" s="1485"/>
      <c r="L12" s="1485"/>
      <c r="M12" s="1485"/>
      <c r="N12" s="1501"/>
      <c r="O12" s="1491"/>
      <c r="Q12" s="1502" t="s">
        <v>1458</v>
      </c>
      <c r="R12" s="1503"/>
      <c r="S12" s="1503"/>
      <c r="T12" s="1503"/>
      <c r="U12" s="1504"/>
      <c r="V12" s="1505"/>
    </row>
    <row r="13" spans="1:22" ht="15.6" customHeight="1">
      <c r="A13" s="1491"/>
      <c r="C13" s="1485"/>
      <c r="D13" s="1485"/>
      <c r="E13" s="1485"/>
      <c r="F13" s="1485"/>
      <c r="G13" s="1485"/>
      <c r="H13" s="1485"/>
      <c r="I13" s="1485"/>
      <c r="J13" s="1485"/>
      <c r="K13" s="1485"/>
      <c r="L13" s="1485"/>
      <c r="M13" s="1485"/>
      <c r="N13" s="1501"/>
      <c r="O13" s="1491"/>
      <c r="Q13" s="1506"/>
      <c r="R13" s="1504"/>
      <c r="S13" s="1504"/>
      <c r="T13" s="1504"/>
      <c r="U13" s="1504"/>
      <c r="V13" s="1505"/>
    </row>
    <row r="14" spans="1:22" ht="15.6" customHeight="1">
      <c r="A14" s="1507"/>
      <c r="C14" s="1455"/>
      <c r="D14" s="1508"/>
      <c r="E14" s="1509"/>
      <c r="F14" s="1510"/>
      <c r="G14" s="1511" t="s">
        <v>12</v>
      </c>
      <c r="H14" s="1511" t="s">
        <v>9</v>
      </c>
      <c r="I14" s="1511" t="s">
        <v>1125</v>
      </c>
      <c r="J14" s="1540"/>
      <c r="K14" s="1511" t="s">
        <v>11</v>
      </c>
      <c r="L14" s="1485"/>
      <c r="M14" s="1485"/>
      <c r="N14" s="1541" t="str">
        <f>IF(E15,ATAN(K15/E15),"")</f>
        <v/>
      </c>
      <c r="Q14" s="1506"/>
      <c r="R14" s="1504"/>
      <c r="S14" s="1504"/>
      <c r="T14" s="1504"/>
      <c r="U14" s="1504"/>
      <c r="V14" s="1505"/>
    </row>
    <row r="15" spans="1:22" ht="15.75" customHeight="1">
      <c r="A15" s="1514"/>
      <c r="B15" s="1515"/>
      <c r="C15" s="1516"/>
      <c r="D15" s="1517" t="s">
        <v>950</v>
      </c>
      <c r="E15" s="1518"/>
      <c r="F15" s="1519"/>
      <c r="G15" s="1511">
        <f>E20</f>
        <v>10300</v>
      </c>
      <c r="H15" s="1511">
        <f>G15-(I15+K15)</f>
        <v>10300</v>
      </c>
      <c r="I15" s="1520"/>
      <c r="J15" s="1521" t="str">
        <f>IF(E15,DEGREES(N15),"")</f>
        <v/>
      </c>
      <c r="K15" s="1543"/>
      <c r="L15" s="1521" t="str">
        <f>IF(E15,DEGREES(N14),"")</f>
        <v/>
      </c>
      <c r="M15" s="1516"/>
      <c r="N15" s="1544" t="str">
        <f>IF(E15,ATAN(I15/E15),"")</f>
        <v/>
      </c>
      <c r="Q15" s="1506"/>
      <c r="R15" s="1504"/>
      <c r="S15" s="1504"/>
      <c r="T15" s="1504"/>
      <c r="U15" s="1504"/>
      <c r="V15" s="1505"/>
    </row>
    <row r="16" spans="1:22">
      <c r="A16" s="1524" t="s">
        <v>234</v>
      </c>
      <c r="B16" s="1457" t="s">
        <v>941</v>
      </c>
      <c r="C16" s="1457" t="s">
        <v>796</v>
      </c>
      <c r="D16" s="1458" t="s">
        <v>235</v>
      </c>
      <c r="E16" s="1458" t="s">
        <v>268</v>
      </c>
      <c r="F16" s="1525" t="s">
        <v>269</v>
      </c>
      <c r="G16" s="1458" t="s">
        <v>268</v>
      </c>
      <c r="H16" s="1458" t="s">
        <v>268</v>
      </c>
      <c r="I16" s="1458" t="s">
        <v>1459</v>
      </c>
      <c r="J16" s="1524" t="s">
        <v>1460</v>
      </c>
      <c r="K16" s="1458" t="s">
        <v>1459</v>
      </c>
      <c r="L16" s="1524" t="s">
        <v>1468</v>
      </c>
      <c r="M16" s="1458" t="s">
        <v>260</v>
      </c>
      <c r="N16" s="1458" t="s">
        <v>261</v>
      </c>
      <c r="Q16" s="1506"/>
      <c r="R16" s="1504"/>
      <c r="S16" s="1504"/>
      <c r="T16" s="1504"/>
      <c r="U16" s="1504"/>
      <c r="V16" s="1505"/>
    </row>
    <row r="17" spans="1:22">
      <c r="A17" s="1460" t="s">
        <v>58</v>
      </c>
      <c r="B17" s="1461" t="s">
        <v>941</v>
      </c>
      <c r="C17" s="1461" t="s">
        <v>941</v>
      </c>
      <c r="D17" s="1460" t="s">
        <v>235</v>
      </c>
      <c r="E17" s="1460" t="s">
        <v>59</v>
      </c>
      <c r="F17" s="1462" t="s">
        <v>967</v>
      </c>
      <c r="G17" s="1460" t="s">
        <v>60</v>
      </c>
      <c r="H17" s="1460" t="s">
        <v>60</v>
      </c>
      <c r="I17" s="1460" t="s">
        <v>1461</v>
      </c>
      <c r="J17" s="1460" t="s">
        <v>1462</v>
      </c>
      <c r="K17" s="1460" t="s">
        <v>1461</v>
      </c>
      <c r="L17" s="1460" t="s">
        <v>1462</v>
      </c>
      <c r="M17" s="1460" t="s">
        <v>63</v>
      </c>
      <c r="N17" s="1460" t="s">
        <v>946</v>
      </c>
      <c r="Q17" s="1506"/>
      <c r="R17" s="1504"/>
      <c r="S17" s="1504"/>
      <c r="T17" s="1504"/>
      <c r="U17" s="1504"/>
      <c r="V17" s="1505"/>
    </row>
    <row r="18" spans="1:22">
      <c r="A18" s="1460" t="s">
        <v>234</v>
      </c>
      <c r="B18" s="1461" t="s">
        <v>941</v>
      </c>
      <c r="C18" s="1461" t="s">
        <v>942</v>
      </c>
      <c r="D18" s="1460" t="s">
        <v>22</v>
      </c>
      <c r="E18" s="1460" t="s">
        <v>23</v>
      </c>
      <c r="F18" s="1462" t="s">
        <v>24</v>
      </c>
      <c r="G18" s="1460" t="s">
        <v>23</v>
      </c>
      <c r="H18" s="1460" t="s">
        <v>23</v>
      </c>
      <c r="I18" s="1460" t="s">
        <v>1463</v>
      </c>
      <c r="J18" s="1460" t="s">
        <v>1464</v>
      </c>
      <c r="K18" s="1460" t="s">
        <v>1463</v>
      </c>
      <c r="L18" s="1460" t="s">
        <v>294</v>
      </c>
      <c r="M18" s="1460" t="s">
        <v>25</v>
      </c>
      <c r="N18" s="1460" t="s">
        <v>21</v>
      </c>
      <c r="Q18" s="1506"/>
      <c r="R18" s="1504"/>
      <c r="S18" s="1504"/>
      <c r="T18" s="1504"/>
      <c r="U18" s="1504"/>
      <c r="V18" s="1505"/>
    </row>
    <row r="19" spans="1:22" ht="13.5" thickBot="1">
      <c r="A19" s="1463" t="s">
        <v>930</v>
      </c>
      <c r="B19" s="1464" t="s">
        <v>786</v>
      </c>
      <c r="C19" s="1465" t="s">
        <v>785</v>
      </c>
      <c r="D19" s="1463" t="s">
        <v>235</v>
      </c>
      <c r="E19" s="1463" t="s">
        <v>931</v>
      </c>
      <c r="F19" s="1466" t="s">
        <v>787</v>
      </c>
      <c r="G19" s="1463" t="s">
        <v>931</v>
      </c>
      <c r="H19" s="1463" t="s">
        <v>931</v>
      </c>
      <c r="I19" s="1463" t="s">
        <v>1465</v>
      </c>
      <c r="J19" s="1463" t="s">
        <v>1466</v>
      </c>
      <c r="K19" s="1463" t="s">
        <v>1465</v>
      </c>
      <c r="L19" s="1463" t="s">
        <v>1466</v>
      </c>
      <c r="M19" s="1463" t="s">
        <v>932</v>
      </c>
      <c r="N19" s="1463" t="s">
        <v>261</v>
      </c>
      <c r="Q19" s="1506"/>
      <c r="R19" s="1504"/>
      <c r="S19" s="1504"/>
      <c r="T19" s="1504"/>
      <c r="U19" s="1504"/>
      <c r="V19" s="1505"/>
    </row>
    <row r="20" spans="1:22" ht="19.899999999999999" customHeight="1" thickTop="1">
      <c r="A20" s="3044"/>
      <c r="B20" s="3045">
        <f>SUIVI!Q9</f>
        <v>0</v>
      </c>
      <c r="C20" s="3045">
        <f>SUIVI!R9</f>
        <v>0</v>
      </c>
      <c r="D20" s="3046" t="str">
        <f>SUIVI!H9</f>
        <v>HL1100A</v>
      </c>
      <c r="E20" s="3047">
        <f>SUIVI!J9</f>
        <v>10300</v>
      </c>
      <c r="F20" s="3048" t="str">
        <f>SUIVI!S9</f>
        <v>CZ6</v>
      </c>
      <c r="G20" s="3045"/>
      <c r="H20" s="3049"/>
      <c r="I20" s="3049"/>
      <c r="J20" s="3051"/>
      <c r="K20" s="3049"/>
      <c r="L20" s="3051"/>
      <c r="M20" s="3044"/>
      <c r="N20" s="3044"/>
      <c r="Q20" s="1506"/>
      <c r="R20" s="1504"/>
      <c r="S20" s="1504"/>
      <c r="T20" s="1504"/>
      <c r="U20" s="1504"/>
      <c r="V20" s="1505"/>
    </row>
    <row r="21" spans="1:22" ht="19.899999999999999" customHeight="1" thickBot="1">
      <c r="A21" s="1529"/>
      <c r="B21" s="1530">
        <f>SUIVI!Q10</f>
        <v>0</v>
      </c>
      <c r="C21" s="1530">
        <f>SUIVI!R10</f>
        <v>0</v>
      </c>
      <c r="D21" s="1527" t="str">
        <f>SUIVI!H10</f>
        <v>HL1100A</v>
      </c>
      <c r="E21" s="1527">
        <f>SUIVI!J10</f>
        <v>10300</v>
      </c>
      <c r="F21" s="1531" t="str">
        <f>SUIVI!S10</f>
        <v>CZ7</v>
      </c>
      <c r="G21" s="1530"/>
      <c r="H21" s="1532"/>
      <c r="I21" s="1532"/>
      <c r="J21" s="1545"/>
      <c r="K21" s="1532"/>
      <c r="L21" s="1546"/>
      <c r="M21" s="1529"/>
      <c r="N21" s="1529"/>
      <c r="Q21" s="1534"/>
      <c r="R21" s="1535"/>
      <c r="S21" s="1535"/>
      <c r="T21" s="1535"/>
      <c r="U21" s="1535"/>
      <c r="V21" s="1536"/>
    </row>
    <row r="22" spans="1:22" ht="19.899999999999999" customHeight="1">
      <c r="A22" s="1529"/>
      <c r="B22" s="1530">
        <f>SUIVI!Q11</f>
        <v>0</v>
      </c>
      <c r="C22" s="1530">
        <f>SUIVI!R11</f>
        <v>0</v>
      </c>
      <c r="D22" s="1527" t="str">
        <f>SUIVI!H11</f>
        <v>HL1100A</v>
      </c>
      <c r="E22" s="1527">
        <f>SUIVI!J11</f>
        <v>10400</v>
      </c>
      <c r="F22" s="1531" t="str">
        <f>SUIVI!S11</f>
        <v>CZ52</v>
      </c>
      <c r="G22" s="1530"/>
      <c r="H22" s="1532"/>
      <c r="I22" s="1532"/>
      <c r="J22" s="1545"/>
      <c r="K22" s="1532"/>
      <c r="L22" s="1546"/>
      <c r="M22" s="1529"/>
      <c r="N22" s="1529"/>
    </row>
    <row r="23" spans="1:22" ht="19.899999999999999" customHeight="1">
      <c r="A23" s="1529"/>
      <c r="B23" s="1530">
        <f>SUIVI!Q12</f>
        <v>0</v>
      </c>
      <c r="C23" s="1530">
        <f>SUIVI!R12</f>
        <v>0</v>
      </c>
      <c r="D23" s="1527" t="str">
        <f>SUIVI!H12</f>
        <v>HL1100A</v>
      </c>
      <c r="E23" s="1527">
        <f>SUIVI!J12</f>
        <v>9000</v>
      </c>
      <c r="F23" s="1531" t="str">
        <f>SUIVI!S12</f>
        <v>EA15</v>
      </c>
      <c r="G23" s="1530"/>
      <c r="H23" s="1532"/>
      <c r="I23" s="1532"/>
      <c r="J23" s="1545"/>
      <c r="K23" s="1532"/>
      <c r="L23" s="1546"/>
      <c r="M23" s="1529"/>
      <c r="N23" s="1529"/>
    </row>
    <row r="24" spans="1:22" ht="19.899999999999999" customHeight="1">
      <c r="A24" s="1529"/>
      <c r="B24" s="1530"/>
      <c r="C24" s="1530"/>
      <c r="D24" s="1527"/>
      <c r="E24" s="1527"/>
      <c r="F24" s="1531"/>
      <c r="G24" s="1530"/>
      <c r="H24" s="1532"/>
      <c r="I24" s="1532"/>
      <c r="J24" s="1545"/>
      <c r="K24" s="1532"/>
      <c r="L24" s="1546"/>
      <c r="M24" s="1529"/>
      <c r="N24" s="1529"/>
    </row>
    <row r="25" spans="1:22" ht="19.899999999999999" customHeight="1">
      <c r="A25" s="1529"/>
      <c r="B25" s="1530"/>
      <c r="C25" s="1530"/>
      <c r="D25" s="1527"/>
      <c r="E25" s="1527"/>
      <c r="F25" s="1531"/>
      <c r="G25" s="1530"/>
      <c r="H25" s="1532"/>
      <c r="I25" s="1532"/>
      <c r="J25" s="1545"/>
      <c r="K25" s="1532"/>
      <c r="L25" s="1546"/>
      <c r="M25" s="1529"/>
      <c r="N25" s="1529"/>
    </row>
    <row r="26" spans="1:22" ht="19.899999999999999" customHeight="1">
      <c r="A26" s="1529"/>
      <c r="B26" s="1530"/>
      <c r="C26" s="1530"/>
      <c r="D26" s="1527"/>
      <c r="E26" s="1527"/>
      <c r="F26" s="1531"/>
      <c r="G26" s="1530"/>
      <c r="H26" s="1532"/>
      <c r="I26" s="1532"/>
      <c r="J26" s="1545"/>
      <c r="K26" s="1532"/>
      <c r="L26" s="1546"/>
      <c r="M26" s="1529"/>
      <c r="N26" s="1529"/>
    </row>
    <row r="27" spans="1:22" ht="19.899999999999999" customHeight="1">
      <c r="A27" s="1529"/>
      <c r="B27" s="1530"/>
      <c r="C27" s="1530"/>
      <c r="D27" s="1527"/>
      <c r="E27" s="1527"/>
      <c r="F27" s="1531"/>
      <c r="G27" s="1530"/>
      <c r="H27" s="1532"/>
      <c r="I27" s="1532"/>
      <c r="J27" s="1545"/>
      <c r="K27" s="1532"/>
      <c r="L27" s="1546"/>
      <c r="M27" s="1529"/>
      <c r="N27" s="1529"/>
    </row>
    <row r="28" spans="1:22" ht="19.899999999999999" customHeight="1">
      <c r="A28" s="1529"/>
      <c r="B28" s="1530"/>
      <c r="C28" s="1530"/>
      <c r="D28" s="1527"/>
      <c r="E28" s="1527"/>
      <c r="F28" s="1531"/>
      <c r="G28" s="1530"/>
      <c r="H28" s="1532"/>
      <c r="I28" s="1532"/>
      <c r="J28" s="1545"/>
      <c r="K28" s="1532"/>
      <c r="L28" s="1546"/>
      <c r="M28" s="1529"/>
      <c r="N28" s="1529"/>
    </row>
    <row r="29" spans="1:22" ht="19.899999999999999" customHeight="1">
      <c r="A29" s="1529"/>
      <c r="B29" s="1530"/>
      <c r="C29" s="1530"/>
      <c r="D29" s="1527"/>
      <c r="E29" s="1527"/>
      <c r="F29" s="1531"/>
      <c r="G29" s="1530"/>
      <c r="H29" s="1532"/>
      <c r="I29" s="1532"/>
      <c r="J29" s="1545"/>
      <c r="K29" s="1532"/>
      <c r="L29" s="1546"/>
      <c r="M29" s="1529"/>
      <c r="N29" s="1529"/>
    </row>
    <row r="30" spans="1:22" ht="19.899999999999999" customHeight="1">
      <c r="A30" s="1529"/>
      <c r="B30" s="1530"/>
      <c r="C30" s="1530"/>
      <c r="D30" s="1527"/>
      <c r="E30" s="1527"/>
      <c r="F30" s="1531"/>
      <c r="G30" s="1530"/>
      <c r="H30" s="1532"/>
      <c r="I30" s="1532"/>
      <c r="J30" s="1545"/>
      <c r="K30" s="1532"/>
      <c r="L30" s="1546"/>
      <c r="M30" s="1529"/>
      <c r="N30" s="1529"/>
    </row>
    <row r="31" spans="1:22" ht="19.899999999999999" customHeight="1">
      <c r="A31" s="1529"/>
      <c r="B31" s="1530"/>
      <c r="C31" s="1530"/>
      <c r="D31" s="1527"/>
      <c r="E31" s="1527"/>
      <c r="F31" s="1531"/>
      <c r="G31" s="1530"/>
      <c r="H31" s="1532"/>
      <c r="I31" s="1532"/>
      <c r="J31" s="1545"/>
      <c r="K31" s="1532"/>
      <c r="L31" s="1546"/>
      <c r="M31" s="1529"/>
      <c r="N31" s="1529"/>
    </row>
    <row r="32" spans="1:22" ht="19.899999999999999" customHeight="1">
      <c r="A32" s="1529"/>
      <c r="B32" s="1530"/>
      <c r="C32" s="1530"/>
      <c r="D32" s="1527"/>
      <c r="E32" s="1527"/>
      <c r="F32" s="1531"/>
      <c r="G32" s="1530"/>
      <c r="H32" s="1532"/>
      <c r="I32" s="1532"/>
      <c r="J32" s="1545"/>
      <c r="K32" s="1532"/>
      <c r="L32" s="1546"/>
      <c r="M32" s="1529"/>
      <c r="N32" s="1529"/>
    </row>
    <row r="33" spans="1:14" ht="19.899999999999999" customHeight="1">
      <c r="A33" s="1529"/>
      <c r="B33" s="1530"/>
      <c r="C33" s="1530"/>
      <c r="D33" s="1527"/>
      <c r="E33" s="1527"/>
      <c r="F33" s="1531"/>
      <c r="G33" s="1530"/>
      <c r="H33" s="1532"/>
      <c r="I33" s="1532"/>
      <c r="J33" s="1545"/>
      <c r="K33" s="1532"/>
      <c r="L33" s="1546"/>
      <c r="M33" s="1529"/>
      <c r="N33" s="1529"/>
    </row>
    <row r="34" spans="1:14" ht="19.899999999999999" customHeight="1">
      <c r="A34" s="1529"/>
      <c r="B34" s="1530"/>
      <c r="C34" s="1530"/>
      <c r="D34" s="1527"/>
      <c r="E34" s="1527"/>
      <c r="F34" s="1531"/>
      <c r="G34" s="1530"/>
      <c r="H34" s="1532"/>
      <c r="I34" s="1532"/>
      <c r="J34" s="1545"/>
      <c r="K34" s="1532"/>
      <c r="L34" s="1546"/>
      <c r="M34" s="1529"/>
      <c r="N34" s="1529"/>
    </row>
    <row r="35" spans="1:14" ht="19.899999999999999" customHeight="1">
      <c r="A35" s="1529"/>
      <c r="B35" s="1530"/>
      <c r="C35" s="1530"/>
      <c r="D35" s="1527"/>
      <c r="E35" s="1527"/>
      <c r="F35" s="1531"/>
      <c r="G35" s="1530"/>
      <c r="H35" s="1532"/>
      <c r="I35" s="1532"/>
      <c r="J35" s="1545"/>
      <c r="K35" s="1532"/>
      <c r="L35" s="1546"/>
      <c r="M35" s="1529"/>
      <c r="N35" s="1529"/>
    </row>
    <row r="36" spans="1:14" ht="19.899999999999999" customHeight="1">
      <c r="A36" s="1529"/>
      <c r="B36" s="1530"/>
      <c r="C36" s="1530"/>
      <c r="D36" s="1527"/>
      <c r="E36" s="1527"/>
      <c r="F36" s="1531"/>
      <c r="G36" s="1530"/>
      <c r="H36" s="1532"/>
      <c r="I36" s="1532"/>
      <c r="J36" s="1545"/>
      <c r="K36" s="1532"/>
      <c r="L36" s="1546"/>
      <c r="M36" s="1529"/>
      <c r="N36" s="1529"/>
    </row>
    <row r="37" spans="1:14" ht="19.899999999999999" customHeight="1">
      <c r="A37" s="1529"/>
      <c r="B37" s="1530"/>
      <c r="C37" s="1530"/>
      <c r="D37" s="1527"/>
      <c r="E37" s="1527"/>
      <c r="F37" s="1531"/>
      <c r="G37" s="1530"/>
      <c r="H37" s="1532"/>
      <c r="I37" s="1532"/>
      <c r="J37" s="1545"/>
      <c r="K37" s="1532"/>
      <c r="L37" s="1546"/>
      <c r="M37" s="1529"/>
      <c r="N37" s="1529"/>
    </row>
    <row r="38" spans="1:14" ht="19.899999999999999" customHeight="1">
      <c r="A38" s="1529"/>
      <c r="B38" s="1530"/>
      <c r="C38" s="1530"/>
      <c r="D38" s="1527"/>
      <c r="E38" s="1527"/>
      <c r="F38" s="1531"/>
      <c r="G38" s="1530"/>
      <c r="H38" s="1532"/>
      <c r="I38" s="1532"/>
      <c r="J38" s="1545"/>
      <c r="K38" s="1532"/>
      <c r="L38" s="1546"/>
      <c r="M38" s="1529"/>
      <c r="N38" s="1529"/>
    </row>
    <row r="39" spans="1:14" ht="19.899999999999999" customHeight="1">
      <c r="A39" s="1529"/>
      <c r="B39" s="1530"/>
      <c r="C39" s="1530"/>
      <c r="D39" s="1527"/>
      <c r="E39" s="1527"/>
      <c r="F39" s="1531"/>
      <c r="G39" s="1530"/>
      <c r="H39" s="1532"/>
      <c r="I39" s="1532"/>
      <c r="J39" s="1545"/>
      <c r="K39" s="1532"/>
      <c r="L39" s="1546"/>
      <c r="M39" s="1529"/>
      <c r="N39" s="1529"/>
    </row>
    <row r="40" spans="1:14" ht="19.899999999999999" customHeight="1">
      <c r="A40" s="1529"/>
      <c r="B40" s="1530"/>
      <c r="C40" s="1530"/>
      <c r="D40" s="1527"/>
      <c r="E40" s="1527"/>
      <c r="F40" s="1531"/>
      <c r="G40" s="1530"/>
      <c r="H40" s="1532"/>
      <c r="I40" s="1532"/>
      <c r="J40" s="1545"/>
      <c r="K40" s="1532"/>
      <c r="L40" s="1546"/>
      <c r="M40" s="1529"/>
      <c r="N40" s="1529"/>
    </row>
    <row r="41" spans="1:14" ht="19.899999999999999" customHeight="1">
      <c r="A41" s="1529"/>
      <c r="B41" s="1530"/>
      <c r="C41" s="1530"/>
      <c r="D41" s="1527"/>
      <c r="E41" s="1527"/>
      <c r="F41" s="1531"/>
      <c r="G41" s="1530"/>
      <c r="H41" s="1532"/>
      <c r="I41" s="1532"/>
      <c r="J41" s="1545"/>
      <c r="K41" s="1532"/>
      <c r="L41" s="1546"/>
      <c r="M41" s="1529"/>
      <c r="N41" s="1529"/>
    </row>
    <row r="42" spans="1:14" ht="19.899999999999999" customHeight="1">
      <c r="A42" s="1529"/>
      <c r="B42" s="1530"/>
      <c r="C42" s="1530"/>
      <c r="D42" s="1527"/>
      <c r="E42" s="1527"/>
      <c r="F42" s="1531"/>
      <c r="G42" s="1530"/>
      <c r="H42" s="1532"/>
      <c r="I42" s="1532"/>
      <c r="J42" s="1545"/>
      <c r="K42" s="1532"/>
      <c r="L42" s="1546"/>
      <c r="M42" s="1529"/>
      <c r="N42" s="1529"/>
    </row>
    <row r="43" spans="1:14" ht="19.899999999999999" customHeight="1">
      <c r="A43" s="1529"/>
      <c r="B43" s="1530"/>
      <c r="C43" s="1530"/>
      <c r="D43" s="1527"/>
      <c r="E43" s="1527"/>
      <c r="F43" s="1531"/>
      <c r="G43" s="1530"/>
      <c r="H43" s="1532"/>
      <c r="I43" s="1532"/>
      <c r="J43" s="1545"/>
      <c r="K43" s="1532"/>
      <c r="L43" s="1546"/>
      <c r="M43" s="1529"/>
      <c r="N43" s="1529"/>
    </row>
    <row r="44" spans="1:14" ht="19.899999999999999" customHeight="1">
      <c r="A44" s="1529"/>
      <c r="B44" s="1530"/>
      <c r="C44" s="1530"/>
      <c r="D44" s="1527"/>
      <c r="E44" s="1527"/>
      <c r="F44" s="1531"/>
      <c r="G44" s="1530"/>
      <c r="H44" s="1532"/>
      <c r="I44" s="1532"/>
      <c r="J44" s="1545"/>
      <c r="K44" s="1532"/>
      <c r="L44" s="1546"/>
      <c r="M44" s="1529"/>
      <c r="N44" s="1529"/>
    </row>
    <row r="45" spans="1:14" ht="19.899999999999999" customHeight="1">
      <c r="A45" s="1529"/>
      <c r="B45" s="1530"/>
      <c r="C45" s="1530"/>
      <c r="D45" s="1527"/>
      <c r="E45" s="1527"/>
      <c r="F45" s="1531"/>
      <c r="G45" s="1530"/>
      <c r="H45" s="1532"/>
      <c r="I45" s="1532"/>
      <c r="J45" s="1545"/>
      <c r="K45" s="1532"/>
      <c r="L45" s="1546"/>
      <c r="M45" s="1529"/>
      <c r="N45" s="1529"/>
    </row>
    <row r="46" spans="1:14" ht="19.899999999999999" customHeight="1">
      <c r="A46" s="1529"/>
      <c r="B46" s="1530"/>
      <c r="C46" s="1530"/>
      <c r="D46" s="1527"/>
      <c r="E46" s="1527"/>
      <c r="F46" s="1531"/>
      <c r="G46" s="1530"/>
      <c r="H46" s="1532"/>
      <c r="I46" s="1532"/>
      <c r="J46" s="1545"/>
      <c r="K46" s="1532"/>
      <c r="L46" s="1546"/>
      <c r="M46" s="1529"/>
      <c r="N46" s="1529"/>
    </row>
    <row r="47" spans="1:14" ht="19.899999999999999" customHeight="1">
      <c r="A47" s="1529"/>
      <c r="B47" s="1530"/>
      <c r="C47" s="1530"/>
      <c r="D47" s="1527"/>
      <c r="E47" s="1527"/>
      <c r="F47" s="1531"/>
      <c r="G47" s="1530"/>
      <c r="H47" s="1532"/>
      <c r="I47" s="1532"/>
      <c r="J47" s="1545"/>
      <c r="K47" s="1532"/>
      <c r="L47" s="1546"/>
      <c r="M47" s="1529"/>
      <c r="N47" s="1529"/>
    </row>
    <row r="48" spans="1:14" ht="19.899999999999999" customHeight="1">
      <c r="A48" s="1529"/>
      <c r="B48" s="1530"/>
      <c r="C48" s="1530"/>
      <c r="D48" s="1527"/>
      <c r="E48" s="1527"/>
      <c r="F48" s="1531"/>
      <c r="G48" s="1530"/>
      <c r="H48" s="1532"/>
      <c r="I48" s="1532"/>
      <c r="J48" s="1545"/>
      <c r="K48" s="1532"/>
      <c r="L48" s="1546"/>
      <c r="M48" s="1529"/>
      <c r="N48" s="1529"/>
    </row>
    <row r="49" spans="1:14" ht="19.899999999999999" customHeight="1">
      <c r="A49" s="1529"/>
      <c r="B49" s="1530"/>
      <c r="C49" s="1530"/>
      <c r="D49" s="1527"/>
      <c r="E49" s="1527"/>
      <c r="F49" s="1531"/>
      <c r="G49" s="1530"/>
      <c r="H49" s="1532"/>
      <c r="I49" s="1532"/>
      <c r="J49" s="1545"/>
      <c r="K49" s="1532"/>
      <c r="L49" s="1546"/>
      <c r="M49" s="1529"/>
      <c r="N49" s="1529"/>
    </row>
    <row r="50" spans="1:14" ht="19.899999999999999" customHeight="1">
      <c r="A50" s="1529"/>
      <c r="B50" s="1530"/>
      <c r="C50" s="1530"/>
      <c r="D50" s="1527"/>
      <c r="E50" s="1527"/>
      <c r="F50" s="1531"/>
      <c r="G50" s="1530"/>
      <c r="H50" s="1532"/>
      <c r="I50" s="1532"/>
      <c r="J50" s="1545"/>
      <c r="K50" s="1532"/>
      <c r="L50" s="1546"/>
      <c r="M50" s="1529"/>
      <c r="N50" s="1529"/>
    </row>
    <row r="51" spans="1:14" ht="19.899999999999999" customHeight="1">
      <c r="A51" s="1529"/>
      <c r="B51" s="1530"/>
      <c r="C51" s="1530"/>
      <c r="D51" s="1527"/>
      <c r="E51" s="1527"/>
      <c r="F51" s="1531"/>
      <c r="G51" s="1530"/>
      <c r="H51" s="1532"/>
      <c r="I51" s="1532"/>
      <c r="J51" s="1545"/>
      <c r="K51" s="1532"/>
      <c r="L51" s="1546"/>
      <c r="M51" s="1529"/>
      <c r="N51" s="1529"/>
    </row>
    <row r="52" spans="1:14" ht="19.899999999999999" customHeight="1">
      <c r="A52" s="1529"/>
      <c r="B52" s="1530"/>
      <c r="C52" s="1530"/>
      <c r="D52" s="1527"/>
      <c r="E52" s="1527"/>
      <c r="F52" s="1531"/>
      <c r="G52" s="1530"/>
      <c r="H52" s="1532"/>
      <c r="I52" s="1532"/>
      <c r="J52" s="1545"/>
      <c r="K52" s="1532"/>
      <c r="L52" s="1546"/>
      <c r="M52" s="1529"/>
      <c r="N52" s="1529"/>
    </row>
    <row r="53" spans="1:14" ht="19.899999999999999" customHeight="1">
      <c r="A53" s="1529"/>
      <c r="B53" s="1530"/>
      <c r="C53" s="1530"/>
      <c r="D53" s="1527"/>
      <c r="E53" s="1527"/>
      <c r="F53" s="1531"/>
      <c r="G53" s="1530"/>
      <c r="H53" s="1532"/>
      <c r="I53" s="1532"/>
      <c r="J53" s="1545"/>
      <c r="K53" s="1532"/>
      <c r="L53" s="1546"/>
      <c r="M53" s="1529"/>
      <c r="N53" s="1529"/>
    </row>
    <row r="54" spans="1:14" ht="19.899999999999999" customHeight="1">
      <c r="A54" s="1529"/>
      <c r="B54" s="1530"/>
      <c r="C54" s="1530"/>
      <c r="D54" s="1527"/>
      <c r="E54" s="1527"/>
      <c r="F54" s="1531"/>
      <c r="G54" s="1530"/>
      <c r="H54" s="1532"/>
      <c r="I54" s="1532"/>
      <c r="J54" s="1545"/>
      <c r="K54" s="1532"/>
      <c r="L54" s="1546"/>
      <c r="M54" s="1529"/>
      <c r="N54" s="1529"/>
    </row>
    <row r="55" spans="1:14" ht="19.899999999999999" customHeight="1">
      <c r="A55" s="1529"/>
      <c r="B55" s="1530"/>
      <c r="C55" s="1530"/>
      <c r="D55" s="1527"/>
      <c r="E55" s="1527"/>
      <c r="F55" s="1531"/>
      <c r="G55" s="1530"/>
      <c r="H55" s="1532"/>
      <c r="I55" s="1532"/>
      <c r="J55" s="1545"/>
      <c r="K55" s="1532"/>
      <c r="L55" s="1546"/>
      <c r="M55" s="1529"/>
      <c r="N55" s="1529"/>
    </row>
    <row r="56" spans="1:14" ht="19.899999999999999" customHeight="1">
      <c r="A56" s="1529"/>
      <c r="B56" s="1530"/>
      <c r="C56" s="1530"/>
      <c r="D56" s="1527"/>
      <c r="E56" s="1527"/>
      <c r="F56" s="1531"/>
      <c r="G56" s="1530"/>
      <c r="H56" s="1532"/>
      <c r="I56" s="1532"/>
      <c r="J56" s="1545"/>
      <c r="K56" s="1532"/>
      <c r="L56" s="1546"/>
      <c r="M56" s="1529"/>
      <c r="N56" s="1529"/>
    </row>
    <row r="57" spans="1:14" ht="19.899999999999999" customHeight="1">
      <c r="A57" s="1529"/>
      <c r="B57" s="1530"/>
      <c r="C57" s="1530"/>
      <c r="D57" s="1527"/>
      <c r="E57" s="1527"/>
      <c r="F57" s="1531"/>
      <c r="G57" s="1530"/>
      <c r="H57" s="1532"/>
      <c r="I57" s="1532"/>
      <c r="J57" s="1545"/>
      <c r="K57" s="1532"/>
      <c r="L57" s="1546"/>
      <c r="M57" s="1529"/>
      <c r="N57" s="1529"/>
    </row>
    <row r="58" spans="1:14" ht="19.899999999999999" customHeight="1">
      <c r="A58" s="1529"/>
      <c r="B58" s="1530"/>
      <c r="C58" s="1530"/>
      <c r="D58" s="1527"/>
      <c r="E58" s="1527"/>
      <c r="F58" s="1531"/>
      <c r="G58" s="1530"/>
      <c r="H58" s="1532"/>
      <c r="I58" s="1532"/>
      <c r="J58" s="1545"/>
      <c r="K58" s="1532"/>
      <c r="L58" s="1546"/>
      <c r="M58" s="1529"/>
      <c r="N58" s="1529"/>
    </row>
    <row r="59" spans="1:14" ht="19.899999999999999" customHeight="1">
      <c r="A59" s="1529"/>
      <c r="B59" s="1530"/>
      <c r="C59" s="1530"/>
      <c r="D59" s="1527"/>
      <c r="E59" s="1527"/>
      <c r="F59" s="1531"/>
      <c r="G59" s="1530"/>
      <c r="H59" s="1532"/>
      <c r="I59" s="1532"/>
      <c r="J59" s="1545"/>
      <c r="K59" s="1532"/>
      <c r="L59" s="1546"/>
      <c r="M59" s="1529"/>
      <c r="N59" s="1529"/>
    </row>
    <row r="60" spans="1:14" ht="19.899999999999999" customHeight="1">
      <c r="A60" s="1529"/>
      <c r="B60" s="1530"/>
      <c r="C60" s="1530"/>
      <c r="D60" s="1527"/>
      <c r="E60" s="1527"/>
      <c r="F60" s="1531"/>
      <c r="G60" s="1530"/>
      <c r="H60" s="1532"/>
      <c r="I60" s="1532"/>
      <c r="J60" s="1545"/>
      <c r="K60" s="1532"/>
      <c r="L60" s="1546"/>
      <c r="M60" s="1529"/>
      <c r="N60" s="1529"/>
    </row>
    <row r="61" spans="1:14" ht="19.899999999999999" customHeight="1">
      <c r="A61" s="1529"/>
      <c r="B61" s="1530"/>
      <c r="C61" s="1530"/>
      <c r="D61" s="1527"/>
      <c r="E61" s="1527"/>
      <c r="F61" s="1531"/>
      <c r="G61" s="1530"/>
      <c r="H61" s="1532"/>
      <c r="I61" s="1532"/>
      <c r="J61" s="1545"/>
      <c r="K61" s="1532"/>
      <c r="L61" s="1546"/>
      <c r="M61" s="1529"/>
      <c r="N61" s="1529"/>
    </row>
    <row r="62" spans="1:14" ht="19.899999999999999" customHeight="1">
      <c r="A62" s="1529"/>
      <c r="B62" s="1530"/>
      <c r="C62" s="1530"/>
      <c r="D62" s="1527"/>
      <c r="E62" s="1527"/>
      <c r="F62" s="1531"/>
      <c r="G62" s="1530"/>
      <c r="H62" s="1532"/>
      <c r="I62" s="1532"/>
      <c r="J62" s="1545"/>
      <c r="K62" s="1532"/>
      <c r="L62" s="1546"/>
      <c r="M62" s="1529"/>
      <c r="N62" s="1529"/>
    </row>
    <row r="63" spans="1:14" ht="19.899999999999999" customHeight="1">
      <c r="A63" s="1529"/>
      <c r="B63" s="1530"/>
      <c r="C63" s="1530"/>
      <c r="D63" s="1527"/>
      <c r="E63" s="1527"/>
      <c r="F63" s="1531"/>
      <c r="G63" s="1530"/>
      <c r="H63" s="1532"/>
      <c r="I63" s="1532"/>
      <c r="J63" s="1545"/>
      <c r="K63" s="1532"/>
      <c r="L63" s="1546"/>
      <c r="M63" s="1529"/>
      <c r="N63" s="1529"/>
    </row>
    <row r="64" spans="1:14" ht="19.899999999999999" customHeight="1">
      <c r="A64" s="1529"/>
      <c r="B64" s="1530"/>
      <c r="C64" s="1530"/>
      <c r="D64" s="1527"/>
      <c r="E64" s="1527"/>
      <c r="F64" s="1531"/>
      <c r="G64" s="1530"/>
      <c r="H64" s="1532"/>
      <c r="I64" s="1532"/>
      <c r="J64" s="1545"/>
      <c r="K64" s="1532"/>
      <c r="L64" s="1546"/>
      <c r="M64" s="1529"/>
      <c r="N64" s="1529"/>
    </row>
    <row r="65" spans="1:14" s="776" customFormat="1" ht="15" customHeight="1">
      <c r="A65" s="1750" t="s">
        <v>116</v>
      </c>
      <c r="B65" s="1630"/>
      <c r="C65" s="1631"/>
      <c r="D65" s="1631"/>
      <c r="E65" s="721" t="s">
        <v>272</v>
      </c>
      <c r="F65" s="721" t="s">
        <v>273</v>
      </c>
      <c r="G65" s="721"/>
      <c r="H65" s="721" t="s">
        <v>272</v>
      </c>
      <c r="I65" s="1605" t="s">
        <v>273</v>
      </c>
      <c r="J65" s="721"/>
      <c r="K65" s="721" t="s">
        <v>272</v>
      </c>
      <c r="L65" s="721" t="s">
        <v>273</v>
      </c>
      <c r="N65" s="1768"/>
    </row>
    <row r="66" spans="1:14" s="776" customFormat="1" ht="15" customHeight="1">
      <c r="A66" s="1751" t="s">
        <v>64</v>
      </c>
      <c r="B66" s="1613"/>
      <c r="C66" s="1614"/>
      <c r="D66" s="1615"/>
      <c r="E66" s="1616" t="s">
        <v>913</v>
      </c>
      <c r="F66" s="1616" t="s">
        <v>914</v>
      </c>
      <c r="G66" s="1616"/>
      <c r="H66" s="1616" t="s">
        <v>913</v>
      </c>
      <c r="I66" s="1742" t="s">
        <v>914</v>
      </c>
      <c r="J66" s="1616"/>
      <c r="K66" s="1616" t="s">
        <v>913</v>
      </c>
      <c r="L66" s="1618" t="s">
        <v>914</v>
      </c>
      <c r="N66" s="1767"/>
    </row>
    <row r="67" spans="1:14" s="776" customFormat="1" ht="15" customHeight="1">
      <c r="A67" s="1752" t="s">
        <v>919</v>
      </c>
      <c r="B67" s="1620"/>
      <c r="C67" s="1620"/>
      <c r="D67" s="1621"/>
      <c r="E67" s="1616" t="s">
        <v>935</v>
      </c>
      <c r="F67" s="1616" t="s">
        <v>936</v>
      </c>
      <c r="G67" s="1616"/>
      <c r="H67" s="1616" t="s">
        <v>935</v>
      </c>
      <c r="I67" s="1742" t="s">
        <v>936</v>
      </c>
      <c r="J67" s="1616"/>
      <c r="K67" s="1616" t="s">
        <v>935</v>
      </c>
      <c r="L67" s="1618" t="s">
        <v>936</v>
      </c>
      <c r="N67" s="1767"/>
    </row>
    <row r="68" spans="1:14" s="776" customFormat="1" ht="15" customHeight="1">
      <c r="A68" s="1752" t="s">
        <v>798</v>
      </c>
      <c r="B68" s="1620"/>
      <c r="C68" s="1620"/>
      <c r="D68" s="1621"/>
      <c r="E68" s="1607">
        <v>200</v>
      </c>
      <c r="F68" s="721">
        <v>2</v>
      </c>
      <c r="G68" s="1623"/>
      <c r="H68" s="1623">
        <v>600</v>
      </c>
      <c r="I68" s="721">
        <v>6</v>
      </c>
      <c r="J68" s="721"/>
      <c r="K68" s="721">
        <v>1000</v>
      </c>
      <c r="L68" s="721">
        <v>10</v>
      </c>
      <c r="N68" s="1767"/>
    </row>
    <row r="69" spans="1:14" s="776" customFormat="1" ht="15" customHeight="1">
      <c r="A69" s="1187"/>
      <c r="B69" s="1131"/>
      <c r="C69" s="1131"/>
      <c r="D69" s="1131"/>
      <c r="E69" s="1623">
        <v>300</v>
      </c>
      <c r="F69" s="721">
        <v>3</v>
      </c>
      <c r="G69" s="1623"/>
      <c r="H69" s="1623">
        <v>700</v>
      </c>
      <c r="I69" s="1577">
        <v>7</v>
      </c>
      <c r="J69" s="721"/>
      <c r="K69" s="721">
        <v>1100</v>
      </c>
      <c r="L69" s="721">
        <v>11</v>
      </c>
      <c r="N69" s="1767"/>
    </row>
    <row r="70" spans="1:14" s="776" customFormat="1" ht="15" customHeight="1">
      <c r="A70" s="1187"/>
      <c r="B70" s="1131"/>
      <c r="C70" s="1131"/>
      <c r="D70" s="1131"/>
      <c r="E70" s="1623">
        <v>400</v>
      </c>
      <c r="F70" s="721">
        <v>4</v>
      </c>
      <c r="G70" s="1623"/>
      <c r="H70" s="1623">
        <v>800</v>
      </c>
      <c r="I70" s="721">
        <v>8</v>
      </c>
      <c r="J70" s="1131"/>
      <c r="K70" s="1131"/>
      <c r="L70" s="1614"/>
      <c r="N70" s="1767"/>
    </row>
    <row r="71" spans="1:14" s="776" customFormat="1" ht="15" customHeight="1" thickBot="1">
      <c r="A71" s="1754"/>
      <c r="B71" s="1262"/>
      <c r="C71" s="1262"/>
      <c r="D71" s="1262"/>
      <c r="E71" s="1744">
        <v>500</v>
      </c>
      <c r="F71" s="1763">
        <v>5</v>
      </c>
      <c r="G71" s="1744"/>
      <c r="H71" s="1744">
        <v>900</v>
      </c>
      <c r="I71" s="1763">
        <v>9</v>
      </c>
      <c r="J71" s="1262"/>
      <c r="K71" s="1262"/>
      <c r="L71" s="1262"/>
      <c r="M71" s="1262"/>
      <c r="N71" s="1755"/>
    </row>
    <row r="72" spans="1:14" s="776" customFormat="1" ht="16.149999999999999" customHeight="1" thickTop="1">
      <c r="A72" s="1756" t="s">
        <v>117</v>
      </c>
      <c r="B72" s="1743"/>
      <c r="C72" s="1633"/>
      <c r="D72" s="1633"/>
      <c r="E72" s="1598" t="s">
        <v>272</v>
      </c>
      <c r="F72" s="1598" t="s">
        <v>273</v>
      </c>
      <c r="G72" s="1598"/>
      <c r="H72" s="1598" t="s">
        <v>272</v>
      </c>
      <c r="I72" s="1764" t="s">
        <v>273</v>
      </c>
      <c r="J72" s="1598"/>
      <c r="K72" s="1598" t="s">
        <v>272</v>
      </c>
      <c r="L72" s="1598" t="s">
        <v>273</v>
      </c>
      <c r="N72" s="1767"/>
    </row>
    <row r="73" spans="1:14" s="776" customFormat="1" ht="16.149999999999999" customHeight="1">
      <c r="A73" s="1751" t="s">
        <v>64</v>
      </c>
      <c r="B73" s="1613"/>
      <c r="C73" s="1614"/>
      <c r="D73" s="1615"/>
      <c r="E73" s="1616" t="s">
        <v>913</v>
      </c>
      <c r="F73" s="1616" t="s">
        <v>914</v>
      </c>
      <c r="G73" s="1616"/>
      <c r="H73" s="1616" t="s">
        <v>913</v>
      </c>
      <c r="I73" s="1762" t="s">
        <v>914</v>
      </c>
      <c r="J73" s="1616"/>
      <c r="K73" s="1616" t="s">
        <v>913</v>
      </c>
      <c r="L73" s="1618" t="s">
        <v>914</v>
      </c>
      <c r="N73" s="1767"/>
    </row>
    <row r="74" spans="1:14" s="776" customFormat="1" ht="16.149999999999999" customHeight="1">
      <c r="A74" s="1752" t="s">
        <v>919</v>
      </c>
      <c r="B74" s="1620"/>
      <c r="C74" s="1620"/>
      <c r="D74" s="1621"/>
      <c r="E74" s="1616" t="s">
        <v>935</v>
      </c>
      <c r="F74" s="1616" t="s">
        <v>936</v>
      </c>
      <c r="G74" s="1616"/>
      <c r="H74" s="1616" t="s">
        <v>935</v>
      </c>
      <c r="I74" s="1762" t="s">
        <v>936</v>
      </c>
      <c r="J74" s="1616"/>
      <c r="K74" s="1616" t="s">
        <v>935</v>
      </c>
      <c r="L74" s="1618" t="s">
        <v>936</v>
      </c>
      <c r="N74" s="1767"/>
    </row>
    <row r="75" spans="1:14" s="776" customFormat="1" ht="16.149999999999999" customHeight="1">
      <c r="A75" s="1752" t="s">
        <v>798</v>
      </c>
      <c r="B75" s="1620"/>
      <c r="C75" s="1620"/>
      <c r="D75" s="1621"/>
      <c r="E75" s="1607">
        <v>200</v>
      </c>
      <c r="F75" s="1607">
        <v>0.7</v>
      </c>
      <c r="G75" s="1623"/>
      <c r="H75" s="1623">
        <v>600</v>
      </c>
      <c r="I75" s="721">
        <v>2</v>
      </c>
      <c r="J75" s="721"/>
      <c r="K75" s="721">
        <v>1000</v>
      </c>
      <c r="L75" s="721">
        <v>3.3</v>
      </c>
      <c r="N75" s="1767"/>
    </row>
    <row r="76" spans="1:14" s="776" customFormat="1" ht="16.149999999999999" customHeight="1">
      <c r="A76" s="1187"/>
      <c r="B76" s="1131"/>
      <c r="C76" s="1131"/>
      <c r="D76" s="1131"/>
      <c r="E76" s="1623">
        <v>300</v>
      </c>
      <c r="F76" s="721">
        <v>1</v>
      </c>
      <c r="G76" s="1623"/>
      <c r="H76" s="1623">
        <v>700</v>
      </c>
      <c r="I76" s="1577">
        <v>2.2999999999999998</v>
      </c>
      <c r="J76" s="721"/>
      <c r="K76" s="721">
        <v>1100</v>
      </c>
      <c r="L76" s="721">
        <v>3.7</v>
      </c>
      <c r="N76" s="1767"/>
    </row>
    <row r="77" spans="1:14" s="776" customFormat="1" ht="16.149999999999999" customHeight="1">
      <c r="A77" s="1187"/>
      <c r="B77" s="1131"/>
      <c r="C77" s="1131"/>
      <c r="D77" s="1131"/>
      <c r="E77" s="1623">
        <v>400</v>
      </c>
      <c r="F77" s="721">
        <v>1.3</v>
      </c>
      <c r="G77" s="1623"/>
      <c r="H77" s="1623">
        <v>800</v>
      </c>
      <c r="I77" s="1623">
        <v>2.7</v>
      </c>
      <c r="J77" s="1131"/>
      <c r="K77" s="1131"/>
      <c r="L77" s="1614"/>
      <c r="N77" s="1767"/>
    </row>
    <row r="78" spans="1:14" s="776" customFormat="1" ht="15" customHeight="1" thickBot="1">
      <c r="A78" s="1754"/>
      <c r="B78" s="1262"/>
      <c r="C78" s="1262"/>
      <c r="D78" s="1262"/>
      <c r="E78" s="1744">
        <v>500</v>
      </c>
      <c r="F78" s="1763">
        <v>1.7</v>
      </c>
      <c r="G78" s="1744"/>
      <c r="H78" s="1744">
        <v>900</v>
      </c>
      <c r="I78" s="1744">
        <v>3</v>
      </c>
      <c r="J78" s="1262"/>
      <c r="K78" s="1262"/>
      <c r="L78" s="1262"/>
      <c r="M78" s="1262"/>
      <c r="N78" s="1755"/>
    </row>
    <row r="79" spans="1:14" s="776" customFormat="1" ht="16.149999999999999" customHeight="1" thickTop="1">
      <c r="A79" s="1758" t="s">
        <v>922</v>
      </c>
      <c r="B79" s="1633"/>
      <c r="C79" s="1633"/>
      <c r="D79" s="1633"/>
      <c r="E79" s="1598" t="s">
        <v>272</v>
      </c>
      <c r="F79" s="1598" t="s">
        <v>273</v>
      </c>
      <c r="G79" s="1598"/>
      <c r="H79" s="1598" t="s">
        <v>272</v>
      </c>
      <c r="I79" s="1765" t="s">
        <v>273</v>
      </c>
      <c r="J79" s="1598"/>
      <c r="K79" s="1598" t="s">
        <v>272</v>
      </c>
      <c r="L79" s="1598" t="s">
        <v>273</v>
      </c>
      <c r="N79" s="1767"/>
    </row>
    <row r="80" spans="1:14" s="776" customFormat="1" ht="16.149999999999999" customHeight="1">
      <c r="A80" s="1752" t="s">
        <v>64</v>
      </c>
      <c r="B80" s="1620"/>
      <c r="C80" s="1620"/>
      <c r="D80" s="1621"/>
      <c r="E80" s="1616" t="s">
        <v>913</v>
      </c>
      <c r="F80" s="1616" t="s">
        <v>914</v>
      </c>
      <c r="G80" s="1616"/>
      <c r="H80" s="1616" t="s">
        <v>913</v>
      </c>
      <c r="I80" s="1742" t="s">
        <v>914</v>
      </c>
      <c r="J80" s="1616"/>
      <c r="K80" s="1616" t="s">
        <v>913</v>
      </c>
      <c r="L80" s="1618" t="s">
        <v>914</v>
      </c>
      <c r="N80" s="1767"/>
    </row>
    <row r="81" spans="1:14" s="776" customFormat="1" ht="16.149999999999999" customHeight="1">
      <c r="A81" s="1752" t="s">
        <v>919</v>
      </c>
      <c r="B81" s="1620"/>
      <c r="C81" s="1620"/>
      <c r="D81" s="1621"/>
      <c r="E81" s="1616" t="s">
        <v>935</v>
      </c>
      <c r="F81" s="1616" t="s">
        <v>936</v>
      </c>
      <c r="G81" s="1616"/>
      <c r="H81" s="1616" t="s">
        <v>935</v>
      </c>
      <c r="I81" s="1742" t="s">
        <v>936</v>
      </c>
      <c r="J81" s="1616"/>
      <c r="K81" s="1616" t="s">
        <v>935</v>
      </c>
      <c r="L81" s="1618" t="s">
        <v>936</v>
      </c>
      <c r="N81" s="1767"/>
    </row>
    <row r="82" spans="1:14" s="776" customFormat="1" ht="16.149999999999999" customHeight="1">
      <c r="A82" s="1752" t="s">
        <v>798</v>
      </c>
      <c r="B82" s="1620"/>
      <c r="C82" s="1620"/>
      <c r="D82" s="1621"/>
      <c r="E82" s="721">
        <v>200</v>
      </c>
      <c r="F82" s="721">
        <v>1.2</v>
      </c>
      <c r="G82" s="721"/>
      <c r="H82" s="721">
        <v>600</v>
      </c>
      <c r="I82" s="1605">
        <v>3.5</v>
      </c>
      <c r="J82" s="721"/>
      <c r="K82" s="721">
        <v>1000</v>
      </c>
      <c r="L82" s="721">
        <v>5.8</v>
      </c>
      <c r="N82" s="1767"/>
    </row>
    <row r="83" spans="1:14" s="776" customFormat="1" ht="16.149999999999999" customHeight="1">
      <c r="A83" s="1187"/>
      <c r="B83" s="1131"/>
      <c r="C83" s="1131"/>
      <c r="D83" s="1131"/>
      <c r="E83" s="1623">
        <v>300</v>
      </c>
      <c r="F83" s="1623">
        <v>1.7</v>
      </c>
      <c r="G83" s="721"/>
      <c r="H83" s="721">
        <v>700</v>
      </c>
      <c r="I83" s="1605">
        <v>4.0999999999999996</v>
      </c>
      <c r="J83" s="721"/>
      <c r="K83" s="721">
        <v>1100</v>
      </c>
      <c r="L83" s="721">
        <v>6.4</v>
      </c>
      <c r="N83" s="1767"/>
    </row>
    <row r="84" spans="1:14" s="776" customFormat="1" ht="16.149999999999999" customHeight="1">
      <c r="A84" s="1187"/>
      <c r="B84" s="1131"/>
      <c r="C84" s="1131"/>
      <c r="D84" s="1131"/>
      <c r="E84" s="1623">
        <v>400</v>
      </c>
      <c r="F84" s="1623">
        <v>2.2999999999999998</v>
      </c>
      <c r="G84" s="721"/>
      <c r="H84" s="721">
        <v>800</v>
      </c>
      <c r="I84" s="721">
        <v>4.7</v>
      </c>
      <c r="J84" s="1131"/>
      <c r="K84" s="1131"/>
      <c r="L84" s="1614"/>
      <c r="N84" s="1767"/>
    </row>
    <row r="85" spans="1:14" s="776" customFormat="1" ht="16.149999999999999" customHeight="1">
      <c r="A85" s="1187"/>
      <c r="B85" s="1131"/>
      <c r="C85" s="1131"/>
      <c r="D85" s="1131"/>
      <c r="E85" s="1623">
        <v>500</v>
      </c>
      <c r="F85" s="1623">
        <v>2.9</v>
      </c>
      <c r="G85" s="721"/>
      <c r="H85" s="721">
        <v>900</v>
      </c>
      <c r="I85" s="721">
        <v>5.2</v>
      </c>
      <c r="J85" s="1131"/>
      <c r="K85" s="1131"/>
      <c r="L85" s="1131"/>
      <c r="N85" s="1767"/>
    </row>
    <row r="86" spans="1:14" s="776" customFormat="1" ht="13.15" customHeight="1">
      <c r="A86" s="1766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N86" s="1767"/>
    </row>
    <row r="87" spans="1:14" s="776" customFormat="1" ht="16.899999999999999" customHeight="1">
      <c r="A87" s="1759" t="s">
        <v>943</v>
      </c>
      <c r="B87" s="1567"/>
      <c r="C87" s="1567"/>
      <c r="D87" s="1567"/>
      <c r="E87" s="1761"/>
      <c r="F87" s="1761"/>
      <c r="G87" s="1567"/>
      <c r="H87" s="1567"/>
      <c r="I87" s="1567"/>
      <c r="J87" s="1567"/>
      <c r="K87" s="1567"/>
      <c r="L87" s="1567"/>
      <c r="M87" s="1567"/>
      <c r="N87" s="1757"/>
    </row>
    <row r="88" spans="1:14" s="776" customFormat="1" ht="15" customHeight="1">
      <c r="A88" s="1759"/>
      <c r="B88" s="1636"/>
      <c r="C88" s="1636"/>
      <c r="D88" s="1567"/>
      <c r="E88" s="1567"/>
      <c r="F88" s="1567"/>
      <c r="G88" s="1567"/>
      <c r="H88" s="1567"/>
      <c r="I88" s="1567"/>
      <c r="J88" s="1567"/>
      <c r="K88" s="1567"/>
      <c r="L88" s="1567"/>
      <c r="M88" s="1567"/>
      <c r="N88" s="1757"/>
    </row>
    <row r="89" spans="1:14" s="776" customFormat="1">
      <c r="A89" s="1760"/>
      <c r="B89" s="1567"/>
      <c r="C89" s="1567"/>
      <c r="D89" s="1567"/>
      <c r="E89" s="1567"/>
      <c r="F89" s="1567"/>
      <c r="G89" s="1567"/>
      <c r="H89" s="1567"/>
      <c r="I89" s="1567"/>
      <c r="J89" s="1567"/>
      <c r="K89" s="1567"/>
      <c r="L89" s="1567"/>
      <c r="M89" s="1567"/>
      <c r="N89" s="1757"/>
    </row>
    <row r="90" spans="1:14" ht="19.899999999999999" customHeight="1"/>
    <row r="91" spans="1:14" ht="19.899999999999999" customHeight="1"/>
    <row r="92" spans="1:14" ht="19.899999999999999" customHeight="1"/>
    <row r="93" spans="1:14" ht="19.899999999999999" customHeight="1"/>
    <row r="94" spans="1:14" ht="19.899999999999999" customHeight="1"/>
    <row r="95" spans="1:14" ht="19.899999999999999" customHeight="1"/>
    <row r="96" spans="1:14" ht="19.899999999999999" customHeight="1"/>
    <row r="97" ht="19.899999999999999" customHeight="1"/>
    <row r="98" ht="19.899999999999999" customHeight="1"/>
    <row r="99" ht="19.899999999999999" customHeight="1"/>
    <row r="100" ht="19.899999999999999" customHeight="1"/>
    <row r="101" ht="19.899999999999999" customHeight="1"/>
    <row r="102" ht="19.899999999999999" customHeight="1"/>
    <row r="103" ht="19.899999999999999" customHeight="1"/>
    <row r="104" ht="19.899999999999999" customHeight="1"/>
    <row r="105" ht="19.899999999999999" customHeight="1"/>
    <row r="106" ht="19.899999999999999" customHeight="1"/>
    <row r="107" ht="19.899999999999999" customHeight="1"/>
    <row r="108" ht="19.899999999999999" customHeight="1"/>
    <row r="109" ht="19.899999999999999" customHeight="1"/>
    <row r="110" ht="19.899999999999999" customHeight="1"/>
    <row r="111" ht="19.899999999999999" customHeight="1"/>
    <row r="112" ht="19.899999999999999" customHeight="1"/>
    <row r="113" ht="19.899999999999999" customHeight="1"/>
    <row r="114" ht="19.899999999999999" customHeight="1"/>
    <row r="115" ht="19.899999999999999" customHeight="1"/>
    <row r="116" ht="19.899999999999999" customHeight="1"/>
    <row r="117" ht="19.899999999999999" customHeight="1"/>
    <row r="118" ht="19.899999999999999" customHeight="1"/>
    <row r="119" ht="19.899999999999999" customHeight="1"/>
    <row r="120" ht="19.899999999999999" customHeight="1"/>
    <row r="121" ht="19.899999999999999" customHeight="1"/>
    <row r="122" ht="19.899999999999999" customHeight="1"/>
    <row r="123" ht="19.899999999999999" customHeight="1"/>
    <row r="124" ht="19.899999999999999" customHeight="1"/>
    <row r="125" ht="19.899999999999999" customHeight="1"/>
    <row r="126" ht="19.899999999999999" customHeight="1"/>
    <row r="127" ht="19.899999999999999" customHeight="1"/>
    <row r="128" ht="19.899999999999999" customHeight="1"/>
    <row r="129" ht="19.899999999999999" customHeight="1"/>
    <row r="130" ht="19.899999999999999" customHeight="1"/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1" ht="19.899999999999999" customHeight="1"/>
    <row r="142" ht="19.899999999999999" customHeight="1"/>
    <row r="143" ht="19.899999999999999" customHeight="1"/>
    <row r="144" ht="19.899999999999999" customHeight="1"/>
    <row r="145" ht="19.899999999999999" customHeight="1"/>
    <row r="146" ht="19.899999999999999" customHeight="1"/>
    <row r="147" ht="19.899999999999999" customHeight="1"/>
    <row r="148" ht="19.899999999999999" customHeight="1"/>
    <row r="149" ht="19.899999999999999" customHeight="1"/>
    <row r="150" ht="19.899999999999999" customHeight="1"/>
    <row r="151" ht="19.899999999999999" customHeight="1"/>
    <row r="152" ht="19.899999999999999" customHeight="1"/>
    <row r="153" ht="19.899999999999999" customHeight="1"/>
    <row r="154" ht="19.899999999999999" customHeight="1"/>
    <row r="155" ht="19.899999999999999" customHeight="1"/>
    <row r="156" ht="19.899999999999999" customHeight="1"/>
    <row r="157" ht="19.899999999999999" customHeight="1"/>
    <row r="158" ht="19.899999999999999" customHeight="1"/>
    <row r="159" ht="19.899999999999999" customHeight="1"/>
    <row r="160" ht="19.899999999999999" customHeight="1"/>
    <row r="161" ht="19.899999999999999" customHeight="1"/>
    <row r="162" ht="19.899999999999999" customHeight="1"/>
    <row r="163" ht="19.899999999999999" customHeight="1"/>
    <row r="164" ht="19.899999999999999" customHeight="1"/>
    <row r="165" ht="19.899999999999999" customHeight="1"/>
    <row r="166" ht="19.899999999999999" customHeight="1"/>
    <row r="167" ht="19.899999999999999" customHeight="1"/>
    <row r="168" ht="19.899999999999999" customHeight="1"/>
    <row r="169" ht="19.899999999999999" customHeight="1"/>
    <row r="170" ht="19.899999999999999" customHeight="1"/>
    <row r="171" ht="19.899999999999999" customHeight="1"/>
    <row r="172" ht="19.899999999999999" customHeight="1"/>
    <row r="173" ht="19.899999999999999" customHeight="1"/>
    <row r="174" ht="19.899999999999999" customHeight="1"/>
    <row r="175" ht="19.899999999999999" customHeight="1"/>
    <row r="176" ht="19.899999999999999" customHeight="1"/>
    <row r="177" ht="19.899999999999999" customHeight="1"/>
    <row r="178" ht="19.899999999999999" customHeight="1"/>
    <row r="179" ht="19.899999999999999" customHeight="1"/>
    <row r="180" ht="19.899999999999999" customHeight="1"/>
    <row r="181" ht="19.899999999999999" customHeight="1"/>
    <row r="182" ht="19.899999999999999" customHeight="1"/>
    <row r="183" ht="19.899999999999999" customHeight="1"/>
    <row r="184" ht="19.899999999999999" customHeight="1"/>
    <row r="185" ht="19.899999999999999" customHeight="1"/>
    <row r="186" ht="19.899999999999999" customHeight="1"/>
    <row r="187" ht="19.899999999999999" customHeight="1"/>
    <row r="188" ht="19.899999999999999" customHeight="1"/>
    <row r="189" ht="19.899999999999999" customHeight="1"/>
    <row r="190" ht="19.899999999999999" customHeight="1"/>
    <row r="191" ht="19.899999999999999" customHeight="1"/>
    <row r="192" ht="19.899999999999999" customHeight="1"/>
    <row r="193" ht="19.899999999999999" customHeight="1"/>
    <row r="194" ht="19.899999999999999" customHeight="1"/>
    <row r="195" ht="19.899999999999999" customHeight="1"/>
    <row r="196" ht="19.899999999999999" customHeight="1"/>
    <row r="197" ht="19.899999999999999" customHeight="1"/>
    <row r="198" ht="19.899999999999999" customHeight="1"/>
    <row r="199" ht="19.899999999999999" customHeight="1"/>
    <row r="200" ht="19.899999999999999" customHeight="1"/>
    <row r="201" ht="19.899999999999999" customHeight="1"/>
    <row r="202" ht="19.899999999999999" customHeight="1"/>
    <row r="203" ht="19.899999999999999" customHeight="1"/>
    <row r="204" ht="19.899999999999999" customHeight="1"/>
    <row r="205" ht="19.899999999999999" customHeight="1"/>
    <row r="206" ht="19.899999999999999" customHeight="1"/>
    <row r="207" ht="19.899999999999999" customHeight="1"/>
    <row r="208" ht="19.899999999999999" customHeight="1"/>
    <row r="209" ht="19.899999999999999" customHeight="1"/>
    <row r="210" ht="19.899999999999999" customHeight="1"/>
    <row r="211" ht="19.899999999999999" customHeight="1"/>
    <row r="212" ht="19.899999999999999" customHeight="1"/>
    <row r="213" ht="19.899999999999999" customHeight="1"/>
    <row r="214" ht="19.899999999999999" customHeight="1"/>
    <row r="215" ht="19.899999999999999" customHeight="1"/>
    <row r="216" ht="19.899999999999999" customHeight="1"/>
    <row r="217" ht="19.899999999999999" customHeight="1"/>
    <row r="218" ht="19.899999999999999" customHeight="1"/>
    <row r="219" ht="19.899999999999999" customHeight="1"/>
    <row r="220" ht="19.899999999999999" customHeight="1"/>
    <row r="221" ht="19.899999999999999" customHeight="1"/>
    <row r="222" ht="19.899999999999999" customHeight="1"/>
    <row r="223" ht="19.899999999999999" customHeight="1"/>
    <row r="224" ht="19.899999999999999" customHeight="1"/>
    <row r="225" ht="19.899999999999999" customHeight="1"/>
    <row r="226" ht="19.899999999999999" customHeight="1"/>
    <row r="227" ht="19.899999999999999" customHeight="1"/>
    <row r="228" ht="19.899999999999999" customHeight="1"/>
    <row r="229" ht="19.899999999999999" customHeight="1"/>
    <row r="230" ht="19.899999999999999" customHeight="1"/>
    <row r="231" ht="19.899999999999999" customHeight="1"/>
    <row r="232" ht="19.899999999999999" customHeight="1"/>
    <row r="233" ht="19.899999999999999" customHeight="1"/>
    <row r="234" ht="19.899999999999999" customHeight="1"/>
    <row r="235" ht="19.899999999999999" customHeight="1"/>
    <row r="236" ht="19.899999999999999" customHeight="1"/>
    <row r="237" ht="19.899999999999999" customHeight="1"/>
    <row r="238" ht="19.899999999999999" customHeight="1"/>
    <row r="239" ht="19.899999999999999" customHeight="1"/>
    <row r="240" ht="19.899999999999999" customHeight="1"/>
    <row r="241" ht="19.899999999999999" customHeight="1"/>
    <row r="242" ht="19.899999999999999" customHeight="1"/>
    <row r="243" ht="19.899999999999999" customHeight="1"/>
    <row r="244" ht="19.899999999999999" customHeight="1"/>
    <row r="245" ht="19.899999999999999" customHeight="1"/>
    <row r="246" ht="19.899999999999999" customHeight="1"/>
    <row r="247" ht="19.899999999999999" customHeight="1"/>
    <row r="248" ht="19.899999999999999" customHeight="1"/>
    <row r="249" ht="19.899999999999999" customHeight="1"/>
    <row r="250" ht="19.899999999999999" customHeight="1"/>
    <row r="251" ht="19.899999999999999" customHeight="1"/>
    <row r="252" ht="19.899999999999999" customHeight="1"/>
    <row r="253" ht="19.899999999999999" customHeight="1"/>
    <row r="254" ht="19.899999999999999" customHeight="1"/>
    <row r="255" ht="19.899999999999999" customHeight="1"/>
    <row r="256" ht="19.899999999999999" customHeight="1"/>
    <row r="257" ht="19.899999999999999" customHeight="1"/>
    <row r="258" ht="19.899999999999999" customHeight="1"/>
    <row r="259" ht="19.899999999999999" customHeight="1"/>
    <row r="260" ht="19.899999999999999" customHeight="1"/>
    <row r="261" ht="19.899999999999999" customHeight="1"/>
    <row r="262" ht="19.899999999999999" customHeight="1"/>
    <row r="263" ht="19.899999999999999" customHeight="1"/>
    <row r="264" ht="19.899999999999999" customHeight="1"/>
    <row r="265" ht="19.899999999999999" customHeight="1"/>
    <row r="266" ht="19.899999999999999" customHeight="1"/>
    <row r="267" ht="19.899999999999999" customHeight="1"/>
    <row r="268" ht="19.899999999999999" customHeight="1"/>
    <row r="269" ht="19.899999999999999" customHeight="1"/>
    <row r="270" ht="19.899999999999999" customHeight="1"/>
    <row r="271" ht="19.899999999999999" customHeight="1"/>
    <row r="272" ht="19.899999999999999" customHeight="1"/>
    <row r="273" ht="19.899999999999999" customHeight="1"/>
    <row r="274" ht="19.899999999999999" customHeight="1"/>
    <row r="275" ht="19.899999999999999" customHeight="1"/>
    <row r="276" ht="19.899999999999999" customHeight="1"/>
    <row r="277" ht="19.899999999999999" customHeight="1"/>
  </sheetData>
  <sheetProtection insertRows="0" deleteRows="0" autoFilter="0"/>
  <dataValidations count="1">
    <dataValidation type="list" allowBlank="1" showInputMessage="1" showErrorMessage="1" sqref="L6 I6" xr:uid="{00000000-0002-0000-0300-000000000000}">
      <formula1>$Q$3:$Q$9</formula1>
    </dataValidation>
  </dataValidations>
  <printOptions horizontalCentered="1" verticalCentered="1"/>
  <pageMargins left="0.19685039370078741" right="0.19685039370078741" top="0.19685039370078741" bottom="0.23622047244094491" header="0.23622047244094491" footer="0.23622047244094491"/>
  <pageSetup paperSize="9" scale="99" orientation="landscape" r:id="rId1"/>
  <headerFooter alignWithMargins="0">
    <oddHeader>&amp;RPAR-PREP-001-1D/rév1/sept19</oddHeader>
    <oddFooter>&amp;R&amp;Z&amp;F</oddFooter>
  </headerFooter>
  <rowBreaks count="4" manualBreakCount="4">
    <brk id="33" max="14" man="1"/>
    <brk id="48" max="14" man="1"/>
    <brk id="61" max="14" man="1"/>
    <brk id="78" max="1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X416"/>
  <sheetViews>
    <sheetView showZeros="0" view="pageBreakPreview" zoomScale="85" zoomScaleNormal="100" zoomScaleSheetLayoutView="85" workbookViewId="0">
      <selection activeCell="H23" sqref="H23"/>
    </sheetView>
  </sheetViews>
  <sheetFormatPr baseColWidth="10" defaultColWidth="9.140625" defaultRowHeight="12.75"/>
  <cols>
    <col min="1" max="1" width="9.140625" style="776" customWidth="1"/>
    <col min="2" max="2" width="5.28515625" style="776" customWidth="1"/>
    <col min="3" max="3" width="6" style="776" customWidth="1"/>
    <col min="4" max="4" width="13" style="776" customWidth="1"/>
    <col min="5" max="5" width="9.140625" style="776" customWidth="1"/>
    <col min="6" max="6" width="11.28515625" style="776" customWidth="1"/>
    <col min="7" max="7" width="10.5703125" style="776" customWidth="1"/>
    <col min="8" max="8" width="7.5703125" style="776" customWidth="1"/>
    <col min="9" max="9" width="8" style="776" customWidth="1"/>
    <col min="10" max="11" width="9.42578125" style="776" customWidth="1"/>
    <col min="12" max="12" width="9.5703125" style="776" customWidth="1"/>
    <col min="13" max="14" width="9.42578125" style="776" customWidth="1"/>
    <col min="15" max="15" width="9.5703125" style="776" customWidth="1"/>
    <col min="16" max="16" width="10.42578125" style="776" customWidth="1"/>
    <col min="17" max="17" width="9.140625" style="776" customWidth="1"/>
    <col min="18" max="18" width="10.42578125" style="776" customWidth="1"/>
    <col min="19" max="23" width="9.140625" style="776" customWidth="1"/>
    <col min="24" max="24" width="12.28515625" style="776" customWidth="1"/>
    <col min="25" max="150" width="9.140625" style="776" customWidth="1"/>
    <col min="151" max="16384" width="9.140625" style="776"/>
  </cols>
  <sheetData>
    <row r="1" spans="1:24" ht="42" customHeight="1">
      <c r="F1" s="2168" t="s">
        <v>55</v>
      </c>
      <c r="G1" s="2168"/>
      <c r="H1" s="2168"/>
      <c r="I1" s="2168"/>
      <c r="J1" s="2168"/>
      <c r="K1" s="2168"/>
      <c r="L1" s="2168"/>
      <c r="M1" s="2168"/>
      <c r="N1" s="2169" t="s">
        <v>924</v>
      </c>
      <c r="P1" s="2168"/>
      <c r="Q1" s="174"/>
      <c r="R1" s="2170"/>
    </row>
    <row r="2" spans="1:24" ht="16.149999999999999" customHeight="1">
      <c r="A2" s="778" t="s">
        <v>188</v>
      </c>
      <c r="F2" s="2171"/>
      <c r="G2" s="2171"/>
      <c r="H2" s="2171"/>
      <c r="I2" s="2171"/>
      <c r="J2" s="1655" t="s">
        <v>1453</v>
      </c>
      <c r="K2" s="1655" t="s">
        <v>1453</v>
      </c>
      <c r="L2" s="1655"/>
      <c r="M2" s="1655"/>
      <c r="N2" s="2172" t="s">
        <v>1454</v>
      </c>
      <c r="P2" s="267"/>
      <c r="Q2" s="174"/>
      <c r="R2" s="1552" t="s">
        <v>937</v>
      </c>
    </row>
    <row r="3" spans="1:24" ht="16.149999999999999" customHeight="1" thickBot="1">
      <c r="A3" s="779" t="s">
        <v>190</v>
      </c>
      <c r="R3" s="1552" t="s">
        <v>917</v>
      </c>
    </row>
    <row r="4" spans="1:24" ht="17.25" customHeight="1" thickBot="1">
      <c r="A4" s="2173" t="s">
        <v>1455</v>
      </c>
      <c r="B4" s="2174"/>
      <c r="C4" s="2175"/>
      <c r="D4" s="2176"/>
      <c r="E4" s="2177"/>
      <c r="F4" s="2177"/>
      <c r="G4" s="1652" t="s">
        <v>947</v>
      </c>
      <c r="J4" s="1555" t="s">
        <v>918</v>
      </c>
      <c r="K4" s="1131"/>
      <c r="L4" s="2234" t="s">
        <v>2204</v>
      </c>
      <c r="N4" s="1652"/>
      <c r="O4" s="2178"/>
      <c r="Q4" s="2179"/>
      <c r="R4" s="1552" t="s">
        <v>918</v>
      </c>
    </row>
    <row r="5" spans="1:24" ht="15.6" customHeight="1">
      <c r="A5" s="1131"/>
      <c r="C5" s="2180"/>
      <c r="D5" s="2180"/>
      <c r="E5" s="2180"/>
      <c r="F5" s="2180"/>
      <c r="G5" s="1655" t="s">
        <v>938</v>
      </c>
      <c r="J5" s="1131"/>
      <c r="K5" s="1131"/>
      <c r="L5" s="2235" t="s">
        <v>2205</v>
      </c>
      <c r="N5" s="1655"/>
      <c r="O5" s="1131"/>
      <c r="Q5" s="1131"/>
      <c r="R5" s="1552" t="s">
        <v>799</v>
      </c>
    </row>
    <row r="6" spans="1:24" ht="15.6" customHeight="1">
      <c r="A6" s="1131"/>
      <c r="C6" s="1547"/>
      <c r="D6" s="1131"/>
      <c r="E6" s="1131"/>
      <c r="F6" s="1131"/>
      <c r="G6" s="1655" t="s">
        <v>1469</v>
      </c>
      <c r="J6" s="1131"/>
      <c r="K6" s="1131"/>
      <c r="L6" s="2235" t="s">
        <v>2206</v>
      </c>
      <c r="N6" s="1655"/>
      <c r="O6" s="1131"/>
      <c r="Q6" s="1131"/>
      <c r="R6" s="1552" t="s">
        <v>2187</v>
      </c>
    </row>
    <row r="7" spans="1:24" ht="15.6" customHeight="1">
      <c r="A7" s="1131"/>
      <c r="C7" s="1131"/>
      <c r="D7" s="1131"/>
      <c r="E7" s="1131"/>
      <c r="F7" s="1131"/>
      <c r="G7" s="2181" t="s">
        <v>948</v>
      </c>
      <c r="J7" s="1131"/>
      <c r="K7" s="1131"/>
      <c r="L7" s="2236" t="s">
        <v>2207</v>
      </c>
      <c r="N7" s="2181"/>
      <c r="O7" s="1131"/>
      <c r="Q7" s="1131"/>
      <c r="R7" s="1552" t="s">
        <v>2188</v>
      </c>
    </row>
    <row r="8" spans="1:24" ht="15.6" customHeight="1">
      <c r="A8" s="2182"/>
      <c r="C8" s="1131"/>
      <c r="D8" s="1131"/>
      <c r="E8" s="1131"/>
      <c r="F8" s="1131"/>
      <c r="Q8" s="2182"/>
      <c r="R8" s="2183"/>
    </row>
    <row r="9" spans="1:24" ht="15.6" customHeight="1">
      <c r="A9" s="2184"/>
      <c r="C9" s="1131"/>
      <c r="D9" s="1131"/>
      <c r="E9" s="1131"/>
      <c r="F9" s="1131"/>
      <c r="G9" s="1110" t="s">
        <v>285</v>
      </c>
      <c r="J9" s="2185" t="str">
        <f>PREVI!$A$10</f>
        <v>1100633635-636</v>
      </c>
      <c r="K9" s="2185" t="str">
        <f>PREVI!$A$10</f>
        <v>1100633635-636</v>
      </c>
      <c r="M9" s="2185" t="str">
        <f>PREVI!$A$11</f>
        <v>Z128</v>
      </c>
      <c r="N9" s="2185" t="str">
        <f>PREVI!A11</f>
        <v>Z128</v>
      </c>
      <c r="P9" s="1649" t="str">
        <f>PREVI!A12</f>
        <v>1900015151-15087</v>
      </c>
      <c r="Q9" s="2184"/>
      <c r="R9" s="2186" t="s">
        <v>1456</v>
      </c>
      <c r="S9" s="2187"/>
      <c r="T9" s="2186"/>
      <c r="U9" s="2186"/>
      <c r="V9" s="2186"/>
      <c r="W9" s="1131"/>
      <c r="X9" s="1131"/>
    </row>
    <row r="10" spans="1:24" ht="15.6" customHeight="1">
      <c r="A10" s="2184"/>
      <c r="C10" s="1131"/>
      <c r="D10" s="1131"/>
      <c r="E10" s="1131"/>
      <c r="F10" s="1131"/>
      <c r="G10" s="1650" t="s">
        <v>1457</v>
      </c>
      <c r="J10" s="1131"/>
      <c r="K10" s="1131"/>
      <c r="L10" s="1131"/>
      <c r="M10" s="1131"/>
      <c r="N10" s="1131"/>
      <c r="O10" s="1131"/>
      <c r="P10" s="1131"/>
      <c r="Q10" s="2184"/>
      <c r="R10" s="2186" t="s">
        <v>1458</v>
      </c>
      <c r="S10" s="2187"/>
      <c r="T10" s="2186"/>
      <c r="U10" s="2186"/>
      <c r="V10" s="2186"/>
      <c r="W10" s="1131"/>
      <c r="X10" s="1131"/>
    </row>
    <row r="11" spans="1:24" ht="15.6" customHeight="1">
      <c r="A11" s="2184"/>
      <c r="C11" s="1131"/>
      <c r="D11" s="1131"/>
      <c r="E11" s="1131"/>
      <c r="F11" s="1131"/>
      <c r="G11" s="1131"/>
      <c r="H11" s="1131"/>
      <c r="I11" s="1131"/>
      <c r="J11" s="1131"/>
      <c r="K11" s="1131"/>
      <c r="L11" s="1131"/>
      <c r="M11" s="1131"/>
      <c r="N11" s="1131"/>
      <c r="O11" s="1131"/>
      <c r="P11" s="1131"/>
      <c r="Q11" s="2184"/>
      <c r="S11" s="1131"/>
      <c r="T11" s="1131"/>
      <c r="U11" s="1131"/>
      <c r="V11" s="1131"/>
      <c r="W11" s="1131"/>
      <c r="X11" s="1131"/>
    </row>
    <row r="12" spans="1:24" ht="15.6" customHeight="1">
      <c r="A12" s="2188"/>
      <c r="C12" s="1547"/>
      <c r="D12" s="2189"/>
      <c r="E12" s="2190"/>
      <c r="F12" s="2191"/>
      <c r="L12" s="1131"/>
      <c r="O12" s="1131"/>
      <c r="P12" s="1131"/>
      <c r="S12" s="1131"/>
      <c r="T12" s="1131"/>
      <c r="U12" s="1131"/>
      <c r="V12" s="1131"/>
      <c r="W12" s="1131"/>
      <c r="X12" s="1131"/>
    </row>
    <row r="13" spans="1:24" ht="15.75" customHeight="1">
      <c r="A13" s="2192"/>
      <c r="B13" s="2193"/>
      <c r="C13" s="1567"/>
      <c r="D13" s="2194"/>
      <c r="E13" s="2195" t="s">
        <v>12</v>
      </c>
      <c r="F13" s="2196"/>
      <c r="G13" s="2197" t="s">
        <v>12</v>
      </c>
      <c r="H13" s="2198" t="s">
        <v>9</v>
      </c>
      <c r="I13" s="2197" t="s">
        <v>9</v>
      </c>
      <c r="J13" s="2199" t="s">
        <v>1125</v>
      </c>
      <c r="K13" s="2200" t="s">
        <v>1125</v>
      </c>
      <c r="L13" s="1760"/>
      <c r="M13" s="2199" t="s">
        <v>11</v>
      </c>
      <c r="N13" s="2200" t="s">
        <v>11</v>
      </c>
      <c r="O13" s="1760"/>
      <c r="P13" s="1567"/>
      <c r="S13" s="1131"/>
      <c r="T13" s="1131"/>
      <c r="U13" s="1131"/>
      <c r="V13" s="1131"/>
      <c r="W13" s="1131"/>
      <c r="X13" s="1131"/>
    </row>
    <row r="14" spans="1:24">
      <c r="A14" s="2201" t="s">
        <v>234</v>
      </c>
      <c r="B14" s="2202" t="s">
        <v>941</v>
      </c>
      <c r="C14" s="2202" t="s">
        <v>796</v>
      </c>
      <c r="D14" s="1663" t="s">
        <v>235</v>
      </c>
      <c r="E14" s="1663" t="s">
        <v>268</v>
      </c>
      <c r="F14" s="2203" t="s">
        <v>269</v>
      </c>
      <c r="G14" s="1664" t="s">
        <v>268</v>
      </c>
      <c r="H14" s="1660" t="s">
        <v>268</v>
      </c>
      <c r="I14" s="1664" t="s">
        <v>268</v>
      </c>
      <c r="J14" s="1660" t="s">
        <v>1459</v>
      </c>
      <c r="K14" s="1663" t="s">
        <v>1459</v>
      </c>
      <c r="L14" s="2162" t="s">
        <v>1460</v>
      </c>
      <c r="M14" s="1660" t="s">
        <v>1459</v>
      </c>
      <c r="N14" s="1663" t="s">
        <v>1459</v>
      </c>
      <c r="O14" s="2162" t="s">
        <v>1468</v>
      </c>
      <c r="P14" s="2204" t="s">
        <v>260</v>
      </c>
      <c r="S14" s="1131"/>
      <c r="T14" s="1131"/>
      <c r="U14" s="1131"/>
      <c r="V14" s="1131"/>
      <c r="W14" s="1131"/>
      <c r="X14" s="1131"/>
    </row>
    <row r="15" spans="1:24">
      <c r="A15" s="1665" t="s">
        <v>58</v>
      </c>
      <c r="B15" s="1593" t="s">
        <v>941</v>
      </c>
      <c r="C15" s="1593" t="s">
        <v>941</v>
      </c>
      <c r="D15" s="1665" t="s">
        <v>235</v>
      </c>
      <c r="E15" s="1665" t="s">
        <v>59</v>
      </c>
      <c r="F15" s="1666" t="s">
        <v>967</v>
      </c>
      <c r="G15" s="2161" t="s">
        <v>60</v>
      </c>
      <c r="H15" s="1661" t="s">
        <v>60</v>
      </c>
      <c r="I15" s="2161" t="s">
        <v>59</v>
      </c>
      <c r="J15" s="1661" t="s">
        <v>2196</v>
      </c>
      <c r="K15" s="1665" t="s">
        <v>2197</v>
      </c>
      <c r="L15" s="2161" t="s">
        <v>1462</v>
      </c>
      <c r="M15" s="1661" t="s">
        <v>2196</v>
      </c>
      <c r="N15" s="1665" t="s">
        <v>2197</v>
      </c>
      <c r="O15" s="2161" t="s">
        <v>1462</v>
      </c>
      <c r="P15" s="1661" t="s">
        <v>63</v>
      </c>
      <c r="S15" s="1131"/>
      <c r="T15" s="1131"/>
      <c r="U15" s="1131"/>
      <c r="V15" s="1131"/>
      <c r="W15" s="1131"/>
      <c r="X15" s="1131"/>
    </row>
    <row r="16" spans="1:24">
      <c r="A16" s="1665" t="s">
        <v>234</v>
      </c>
      <c r="B16" s="1593" t="s">
        <v>941</v>
      </c>
      <c r="C16" s="1593" t="s">
        <v>942</v>
      </c>
      <c r="D16" s="1665" t="s">
        <v>22</v>
      </c>
      <c r="E16" s="1665" t="s">
        <v>23</v>
      </c>
      <c r="F16" s="1666" t="s">
        <v>24</v>
      </c>
      <c r="G16" s="2161" t="s">
        <v>23</v>
      </c>
      <c r="H16" s="1661" t="s">
        <v>23</v>
      </c>
      <c r="I16" s="2161" t="s">
        <v>23</v>
      </c>
      <c r="J16" s="1661" t="s">
        <v>1463</v>
      </c>
      <c r="K16" s="1665" t="s">
        <v>1463</v>
      </c>
      <c r="L16" s="2161" t="s">
        <v>1464</v>
      </c>
      <c r="M16" s="1661" t="s">
        <v>1463</v>
      </c>
      <c r="N16" s="1665" t="s">
        <v>1463</v>
      </c>
      <c r="O16" s="2161" t="s">
        <v>294</v>
      </c>
      <c r="P16" s="1661" t="s">
        <v>25</v>
      </c>
      <c r="S16" s="1131"/>
      <c r="T16" s="1131"/>
      <c r="U16" s="1131"/>
      <c r="V16" s="1131"/>
      <c r="W16" s="1131"/>
      <c r="X16" s="1131"/>
    </row>
    <row r="17" spans="1:24" ht="16.5" thickBot="1">
      <c r="A17" s="1667" t="s">
        <v>930</v>
      </c>
      <c r="B17" s="1594" t="s">
        <v>786</v>
      </c>
      <c r="C17" s="1595" t="s">
        <v>785</v>
      </c>
      <c r="D17" s="1667" t="s">
        <v>235</v>
      </c>
      <c r="E17" s="1667" t="s">
        <v>931</v>
      </c>
      <c r="F17" s="1668" t="s">
        <v>787</v>
      </c>
      <c r="G17" s="2160" t="s">
        <v>931</v>
      </c>
      <c r="H17" s="1662" t="s">
        <v>931</v>
      </c>
      <c r="I17" s="2160" t="s">
        <v>931</v>
      </c>
      <c r="J17" s="1662" t="s">
        <v>1465</v>
      </c>
      <c r="K17" s="1667" t="s">
        <v>1465</v>
      </c>
      <c r="L17" s="2160" t="s">
        <v>1466</v>
      </c>
      <c r="M17" s="1662" t="s">
        <v>1465</v>
      </c>
      <c r="N17" s="1667" t="s">
        <v>1465</v>
      </c>
      <c r="O17" s="2160" t="s">
        <v>1466</v>
      </c>
      <c r="P17" s="1662" t="s">
        <v>932</v>
      </c>
      <c r="Q17" s="2205" t="s">
        <v>2198</v>
      </c>
      <c r="R17" s="776" t="s">
        <v>2199</v>
      </c>
      <c r="S17" s="776" t="s">
        <v>2199</v>
      </c>
      <c r="T17" s="776" t="s">
        <v>2199</v>
      </c>
      <c r="U17" s="776" t="s">
        <v>2199</v>
      </c>
      <c r="V17" s="1131"/>
      <c r="W17" s="1131"/>
      <c r="X17" s="1131"/>
    </row>
    <row r="18" spans="1:24" ht="19.899999999999999" customHeight="1" thickTop="1">
      <c r="A18" s="3052"/>
      <c r="B18" s="3045">
        <f>SUIVI!Q9</f>
        <v>0</v>
      </c>
      <c r="C18" s="3045">
        <f>SUIVI!R9</f>
        <v>0</v>
      </c>
      <c r="D18" s="3046" t="str">
        <f>SUIVI!H9</f>
        <v>HL1100A</v>
      </c>
      <c r="E18" s="3047">
        <f>SUIVI!J9</f>
        <v>10300</v>
      </c>
      <c r="F18" s="3053" t="str">
        <f>SUIVI!S9</f>
        <v>CZ6</v>
      </c>
      <c r="G18" s="3054"/>
      <c r="H18" s="3055">
        <f>E18-(J18+M18)</f>
        <v>10000</v>
      </c>
      <c r="I18" s="3054"/>
      <c r="J18" s="3056">
        <v>200</v>
      </c>
      <c r="K18" s="3057"/>
      <c r="L18" s="3058">
        <f>S18</f>
        <v>11.309932474020215</v>
      </c>
      <c r="M18" s="3056">
        <v>100</v>
      </c>
      <c r="N18" s="3057"/>
      <c r="O18" s="3058">
        <f>U18</f>
        <v>5.710593137499643</v>
      </c>
      <c r="P18" s="3059"/>
      <c r="Q18" s="2419">
        <v>1000</v>
      </c>
      <c r="R18" s="2209">
        <f>IF(E18,ATAN(J18/Q18),"")</f>
        <v>0.19739555984988078</v>
      </c>
      <c r="S18" s="2210">
        <f>IF(E18,DEGREES(R18),"")</f>
        <v>11.309932474020215</v>
      </c>
      <c r="T18" s="2209">
        <f>IF(E18,ATAN(M18/Q18),"")</f>
        <v>9.9668652491162038E-2</v>
      </c>
      <c r="U18" s="2210">
        <f>IF(E18,DEGREES(T18),"")</f>
        <v>5.710593137499643</v>
      </c>
      <c r="V18" s="1131"/>
      <c r="W18" s="1131"/>
      <c r="X18" s="1131"/>
    </row>
    <row r="19" spans="1:24" ht="19.899999999999999" customHeight="1">
      <c r="A19" s="2211"/>
      <c r="B19" s="1530">
        <f>SUIVI!Q10</f>
        <v>0</v>
      </c>
      <c r="C19" s="1530">
        <f>SUIVI!R10</f>
        <v>0</v>
      </c>
      <c r="D19" s="1527" t="str">
        <f>SUIVI!H10</f>
        <v>HL1100A</v>
      </c>
      <c r="E19" s="1527">
        <f>SUIVI!J10</f>
        <v>10300</v>
      </c>
      <c r="F19" s="2420" t="str">
        <f>SUIVI!S10</f>
        <v>CZ7</v>
      </c>
      <c r="G19" s="2213"/>
      <c r="H19" s="2214">
        <f>E19-(J19+M19)</f>
        <v>9950</v>
      </c>
      <c r="I19" s="2213"/>
      <c r="J19" s="2215">
        <v>200</v>
      </c>
      <c r="K19" s="2216"/>
      <c r="L19" s="2217">
        <f>S19</f>
        <v>11.309932474020215</v>
      </c>
      <c r="M19" s="2215">
        <v>150</v>
      </c>
      <c r="N19" s="2216"/>
      <c r="O19" s="2218">
        <f>U19</f>
        <v>8.5307656099481335</v>
      </c>
      <c r="P19" s="2219"/>
      <c r="Q19" s="2419">
        <v>1000</v>
      </c>
      <c r="R19" s="2209">
        <f>IF(E19,ATAN(J19/Q19),"")</f>
        <v>0.19739555984988078</v>
      </c>
      <c r="S19" s="2210">
        <f>IF(E19,DEGREES(R19),"")</f>
        <v>11.309932474020215</v>
      </c>
      <c r="T19" s="2209">
        <f>IF(E19,ATAN(M19/Q19),"")</f>
        <v>0.14888994760949725</v>
      </c>
      <c r="U19" s="2210">
        <f>IF(E19,DEGREES(T19),"")</f>
        <v>8.5307656099481335</v>
      </c>
      <c r="V19" s="1131"/>
      <c r="W19" s="1131"/>
      <c r="X19" s="1131"/>
    </row>
    <row r="20" spans="1:24" ht="19.899999999999999" customHeight="1">
      <c r="A20" s="2211"/>
      <c r="B20" s="1530">
        <f>SUIVI!Q11</f>
        <v>0</v>
      </c>
      <c r="C20" s="1530">
        <f>SUIVI!R11</f>
        <v>0</v>
      </c>
      <c r="D20" s="1527" t="str">
        <f>SUIVI!H11</f>
        <v>HL1100A</v>
      </c>
      <c r="E20" s="1527">
        <f>SUIVI!J11</f>
        <v>10400</v>
      </c>
      <c r="F20" s="2420" t="str">
        <f>SUIVI!S11</f>
        <v>CZ52</v>
      </c>
      <c r="G20" s="2213"/>
      <c r="H20" s="2214">
        <f t="shared" ref="H20:H83" si="0">E20-(J20+M20)</f>
        <v>10050</v>
      </c>
      <c r="I20" s="2213"/>
      <c r="J20" s="2215">
        <v>200</v>
      </c>
      <c r="K20" s="2216"/>
      <c r="L20" s="2217">
        <f t="shared" ref="L20:L83" si="1">S20</f>
        <v>11.309932474020215</v>
      </c>
      <c r="M20" s="2215">
        <v>150</v>
      </c>
      <c r="N20" s="2216"/>
      <c r="O20" s="2218">
        <f t="shared" ref="O20:O83" si="2">U20</f>
        <v>8.5307656099481335</v>
      </c>
      <c r="P20" s="2219"/>
      <c r="Q20" s="2419">
        <v>1000</v>
      </c>
      <c r="R20" s="2209">
        <f t="shared" ref="R20:R83" si="3">IF(E20,ATAN(J20/Q20),"")</f>
        <v>0.19739555984988078</v>
      </c>
      <c r="S20" s="2210">
        <f t="shared" ref="S20:S83" si="4">IF(E20,DEGREES(R20),"")</f>
        <v>11.309932474020215</v>
      </c>
      <c r="T20" s="2209">
        <f t="shared" ref="T20:T83" si="5">IF(E20,ATAN(M20/Q20),"")</f>
        <v>0.14888994760949725</v>
      </c>
      <c r="U20" s="2210">
        <f t="shared" ref="U20:U83" si="6">IF(E20,DEGREES(T20),"")</f>
        <v>8.5307656099481335</v>
      </c>
    </row>
    <row r="21" spans="1:24" ht="19.899999999999999" customHeight="1">
      <c r="A21" s="2211"/>
      <c r="B21" s="1530">
        <f>SUIVI!Q12</f>
        <v>0</v>
      </c>
      <c r="C21" s="1530">
        <f>SUIVI!R12</f>
        <v>0</v>
      </c>
      <c r="D21" s="1527" t="str">
        <f>SUIVI!H12</f>
        <v>HL1100A</v>
      </c>
      <c r="E21" s="1527">
        <f>SUIVI!J12</f>
        <v>9000</v>
      </c>
      <c r="F21" s="2420" t="str">
        <f>SUIVI!S12</f>
        <v>EA15</v>
      </c>
      <c r="G21" s="2213"/>
      <c r="H21" s="2214">
        <f t="shared" si="0"/>
        <v>8650</v>
      </c>
      <c r="I21" s="2213"/>
      <c r="J21" s="2215">
        <v>200</v>
      </c>
      <c r="K21" s="2216"/>
      <c r="L21" s="2217">
        <f t="shared" si="1"/>
        <v>11.309932474020215</v>
      </c>
      <c r="M21" s="2215">
        <v>150</v>
      </c>
      <c r="N21" s="2216"/>
      <c r="O21" s="2218">
        <f t="shared" si="2"/>
        <v>8.5307656099481335</v>
      </c>
      <c r="P21" s="2219"/>
      <c r="Q21" s="2419">
        <v>1000</v>
      </c>
      <c r="R21" s="2209">
        <f t="shared" si="3"/>
        <v>0.19739555984988078</v>
      </c>
      <c r="S21" s="2210">
        <f t="shared" si="4"/>
        <v>11.309932474020215</v>
      </c>
      <c r="T21" s="2209">
        <f t="shared" si="5"/>
        <v>0.14888994760949725</v>
      </c>
      <c r="U21" s="2210">
        <f t="shared" si="6"/>
        <v>8.5307656099481335</v>
      </c>
    </row>
    <row r="22" spans="1:24" ht="19.899999999999999" customHeight="1">
      <c r="A22" s="2211"/>
      <c r="B22" s="2212">
        <v>0</v>
      </c>
      <c r="C22" s="2212">
        <v>0</v>
      </c>
      <c r="D22" s="2206">
        <v>0</v>
      </c>
      <c r="E22" s="2206">
        <v>0</v>
      </c>
      <c r="F22" s="2420"/>
      <c r="G22" s="2213"/>
      <c r="H22" s="2214">
        <f t="shared" si="0"/>
        <v>-350</v>
      </c>
      <c r="I22" s="2213"/>
      <c r="J22" s="2215">
        <v>200</v>
      </c>
      <c r="K22" s="2216"/>
      <c r="L22" s="2217" t="str">
        <f t="shared" si="1"/>
        <v/>
      </c>
      <c r="M22" s="2215">
        <v>150</v>
      </c>
      <c r="N22" s="2216"/>
      <c r="O22" s="2218" t="str">
        <f t="shared" si="2"/>
        <v/>
      </c>
      <c r="P22" s="2219"/>
      <c r="Q22" s="2419">
        <v>1000</v>
      </c>
      <c r="R22" s="2209" t="str">
        <f t="shared" si="3"/>
        <v/>
      </c>
      <c r="S22" s="2210" t="str">
        <f t="shared" si="4"/>
        <v/>
      </c>
      <c r="T22" s="2209" t="str">
        <f t="shared" si="5"/>
        <v/>
      </c>
      <c r="U22" s="2210" t="str">
        <f t="shared" si="6"/>
        <v/>
      </c>
    </row>
    <row r="23" spans="1:24" ht="19.899999999999999" customHeight="1">
      <c r="A23" s="2211"/>
      <c r="B23" s="2212">
        <v>0</v>
      </c>
      <c r="C23" s="2212">
        <v>0</v>
      </c>
      <c r="D23" s="2206">
        <v>0</v>
      </c>
      <c r="E23" s="2206">
        <v>0</v>
      </c>
      <c r="F23" s="2207">
        <v>0</v>
      </c>
      <c r="G23" s="2213"/>
      <c r="H23" s="2214">
        <f t="shared" si="0"/>
        <v>-350</v>
      </c>
      <c r="I23" s="2213"/>
      <c r="J23" s="2215">
        <v>200</v>
      </c>
      <c r="K23" s="2216"/>
      <c r="L23" s="2217" t="str">
        <f t="shared" si="1"/>
        <v/>
      </c>
      <c r="M23" s="2215">
        <v>150</v>
      </c>
      <c r="N23" s="2216"/>
      <c r="O23" s="2218" t="str">
        <f t="shared" si="2"/>
        <v/>
      </c>
      <c r="P23" s="2219"/>
      <c r="Q23" s="2419">
        <v>1000</v>
      </c>
      <c r="R23" s="2209" t="str">
        <f t="shared" si="3"/>
        <v/>
      </c>
      <c r="S23" s="2210" t="str">
        <f t="shared" si="4"/>
        <v/>
      </c>
      <c r="T23" s="2209" t="str">
        <f t="shared" si="5"/>
        <v/>
      </c>
      <c r="U23" s="2210" t="str">
        <f t="shared" si="6"/>
        <v/>
      </c>
    </row>
    <row r="24" spans="1:24" ht="19.899999999999999" customHeight="1">
      <c r="A24" s="2211"/>
      <c r="B24" s="2212">
        <v>0</v>
      </c>
      <c r="C24" s="2212">
        <v>0</v>
      </c>
      <c r="D24" s="2206">
        <v>0</v>
      </c>
      <c r="E24" s="2206">
        <v>0</v>
      </c>
      <c r="F24" s="2207">
        <v>0</v>
      </c>
      <c r="G24" s="2213"/>
      <c r="H24" s="2214">
        <f t="shared" si="0"/>
        <v>0</v>
      </c>
      <c r="I24" s="2213"/>
      <c r="J24" s="2215"/>
      <c r="K24" s="2216"/>
      <c r="L24" s="2217" t="str">
        <f t="shared" si="1"/>
        <v/>
      </c>
      <c r="M24" s="2215"/>
      <c r="N24" s="2216"/>
      <c r="O24" s="2218" t="str">
        <f t="shared" si="2"/>
        <v/>
      </c>
      <c r="P24" s="2219"/>
      <c r="Q24" s="2419">
        <v>1000</v>
      </c>
      <c r="R24" s="2209" t="str">
        <f t="shared" si="3"/>
        <v/>
      </c>
      <c r="S24" s="2210" t="str">
        <f t="shared" si="4"/>
        <v/>
      </c>
      <c r="T24" s="2209" t="str">
        <f t="shared" si="5"/>
        <v/>
      </c>
      <c r="U24" s="2210" t="str">
        <f t="shared" si="6"/>
        <v/>
      </c>
    </row>
    <row r="25" spans="1:24" ht="19.899999999999999" customHeight="1">
      <c r="A25" s="2211"/>
      <c r="B25" s="2212">
        <v>0</v>
      </c>
      <c r="C25" s="2212">
        <v>0</v>
      </c>
      <c r="D25" s="2206">
        <v>0</v>
      </c>
      <c r="E25" s="2206">
        <v>0</v>
      </c>
      <c r="F25" s="2207">
        <v>0</v>
      </c>
      <c r="G25" s="2213"/>
      <c r="H25" s="2214">
        <f t="shared" si="0"/>
        <v>0</v>
      </c>
      <c r="I25" s="2213"/>
      <c r="J25" s="2215"/>
      <c r="K25" s="2216"/>
      <c r="L25" s="2217" t="str">
        <f t="shared" si="1"/>
        <v/>
      </c>
      <c r="M25" s="2215"/>
      <c r="N25" s="2216"/>
      <c r="O25" s="2218" t="str">
        <f t="shared" si="2"/>
        <v/>
      </c>
      <c r="P25" s="2219"/>
      <c r="Q25" s="2419">
        <v>1000</v>
      </c>
      <c r="R25" s="2209" t="str">
        <f t="shared" si="3"/>
        <v/>
      </c>
      <c r="S25" s="2210" t="str">
        <f t="shared" si="4"/>
        <v/>
      </c>
      <c r="T25" s="2209" t="str">
        <f t="shared" si="5"/>
        <v/>
      </c>
      <c r="U25" s="2210" t="str">
        <f t="shared" si="6"/>
        <v/>
      </c>
    </row>
    <row r="26" spans="1:24" ht="19.899999999999999" customHeight="1">
      <c r="A26" s="2211"/>
      <c r="B26" s="2212">
        <v>0</v>
      </c>
      <c r="C26" s="2212">
        <v>0</v>
      </c>
      <c r="D26" s="2206">
        <v>0</v>
      </c>
      <c r="E26" s="2206">
        <v>0</v>
      </c>
      <c r="F26" s="2207">
        <v>0</v>
      </c>
      <c r="G26" s="2213"/>
      <c r="H26" s="2214">
        <f t="shared" si="0"/>
        <v>0</v>
      </c>
      <c r="I26" s="2213"/>
      <c r="J26" s="2215"/>
      <c r="K26" s="2216"/>
      <c r="L26" s="2217" t="str">
        <f t="shared" si="1"/>
        <v/>
      </c>
      <c r="M26" s="2215"/>
      <c r="N26" s="2216"/>
      <c r="O26" s="2218" t="str">
        <f t="shared" si="2"/>
        <v/>
      </c>
      <c r="P26" s="2219"/>
      <c r="Q26" s="2419">
        <v>1000</v>
      </c>
      <c r="R26" s="2209" t="str">
        <f t="shared" si="3"/>
        <v/>
      </c>
      <c r="S26" s="2210" t="str">
        <f t="shared" si="4"/>
        <v/>
      </c>
      <c r="T26" s="2209" t="str">
        <f t="shared" si="5"/>
        <v/>
      </c>
      <c r="U26" s="2210" t="str">
        <f t="shared" si="6"/>
        <v/>
      </c>
    </row>
    <row r="27" spans="1:24" ht="19.899999999999999" customHeight="1">
      <c r="A27" s="2211"/>
      <c r="B27" s="2212">
        <v>0</v>
      </c>
      <c r="C27" s="2212">
        <v>0</v>
      </c>
      <c r="D27" s="2206">
        <v>0</v>
      </c>
      <c r="E27" s="2206">
        <v>0</v>
      </c>
      <c r="F27" s="2207">
        <v>0</v>
      </c>
      <c r="G27" s="2213"/>
      <c r="H27" s="2214">
        <f t="shared" si="0"/>
        <v>0</v>
      </c>
      <c r="I27" s="2213"/>
      <c r="J27" s="2215"/>
      <c r="K27" s="2216"/>
      <c r="L27" s="2217" t="str">
        <f t="shared" si="1"/>
        <v/>
      </c>
      <c r="M27" s="2215"/>
      <c r="N27" s="2216"/>
      <c r="O27" s="2218" t="str">
        <f t="shared" si="2"/>
        <v/>
      </c>
      <c r="P27" s="2219"/>
      <c r="Q27" s="2419">
        <v>1000</v>
      </c>
      <c r="R27" s="2209" t="str">
        <f t="shared" si="3"/>
        <v/>
      </c>
      <c r="S27" s="2210" t="str">
        <f t="shared" si="4"/>
        <v/>
      </c>
      <c r="T27" s="2209" t="str">
        <f t="shared" si="5"/>
        <v/>
      </c>
      <c r="U27" s="2210" t="str">
        <f t="shared" si="6"/>
        <v/>
      </c>
    </row>
    <row r="28" spans="1:24" ht="19.899999999999999" customHeight="1">
      <c r="A28" s="2211"/>
      <c r="B28" s="2212">
        <v>0</v>
      </c>
      <c r="C28" s="2212">
        <v>0</v>
      </c>
      <c r="D28" s="2206">
        <v>0</v>
      </c>
      <c r="E28" s="2206">
        <v>0</v>
      </c>
      <c r="F28" s="2207">
        <v>0</v>
      </c>
      <c r="G28" s="2213"/>
      <c r="H28" s="2214">
        <f t="shared" si="0"/>
        <v>0</v>
      </c>
      <c r="I28" s="2213"/>
      <c r="J28" s="2215"/>
      <c r="K28" s="2216"/>
      <c r="L28" s="2217" t="str">
        <f t="shared" si="1"/>
        <v/>
      </c>
      <c r="M28" s="2215"/>
      <c r="N28" s="2216"/>
      <c r="O28" s="2218" t="str">
        <f t="shared" si="2"/>
        <v/>
      </c>
      <c r="P28" s="2219"/>
      <c r="Q28" s="2419">
        <v>1000</v>
      </c>
      <c r="R28" s="2209" t="str">
        <f t="shared" si="3"/>
        <v/>
      </c>
      <c r="S28" s="2210" t="str">
        <f t="shared" si="4"/>
        <v/>
      </c>
      <c r="T28" s="2209" t="str">
        <f t="shared" si="5"/>
        <v/>
      </c>
      <c r="U28" s="2210" t="str">
        <f t="shared" si="6"/>
        <v/>
      </c>
    </row>
    <row r="29" spans="1:24" ht="19.899999999999999" customHeight="1">
      <c r="A29" s="2211"/>
      <c r="B29" s="2212">
        <v>0</v>
      </c>
      <c r="C29" s="2212">
        <v>0</v>
      </c>
      <c r="D29" s="2206">
        <v>0</v>
      </c>
      <c r="E29" s="2206">
        <v>0</v>
      </c>
      <c r="F29" s="2207">
        <v>0</v>
      </c>
      <c r="G29" s="2213"/>
      <c r="H29" s="2214">
        <f t="shared" si="0"/>
        <v>0</v>
      </c>
      <c r="I29" s="2213"/>
      <c r="J29" s="2215"/>
      <c r="K29" s="2216"/>
      <c r="L29" s="2217" t="str">
        <f t="shared" si="1"/>
        <v/>
      </c>
      <c r="M29" s="2215"/>
      <c r="N29" s="2216"/>
      <c r="O29" s="2218" t="str">
        <f t="shared" si="2"/>
        <v/>
      </c>
      <c r="P29" s="2219"/>
      <c r="Q29" s="2419">
        <v>1000</v>
      </c>
      <c r="R29" s="2209" t="str">
        <f t="shared" si="3"/>
        <v/>
      </c>
      <c r="S29" s="2210" t="str">
        <f t="shared" si="4"/>
        <v/>
      </c>
      <c r="T29" s="2209" t="str">
        <f t="shared" si="5"/>
        <v/>
      </c>
      <c r="U29" s="2210" t="str">
        <f t="shared" si="6"/>
        <v/>
      </c>
    </row>
    <row r="30" spans="1:24" ht="19.899999999999999" customHeight="1">
      <c r="A30" s="2211"/>
      <c r="B30" s="2212">
        <v>0</v>
      </c>
      <c r="C30" s="2212">
        <v>0</v>
      </c>
      <c r="D30" s="2206">
        <v>0</v>
      </c>
      <c r="E30" s="2206">
        <v>0</v>
      </c>
      <c r="F30" s="2207">
        <v>0</v>
      </c>
      <c r="G30" s="2213"/>
      <c r="H30" s="2214">
        <f t="shared" si="0"/>
        <v>0</v>
      </c>
      <c r="I30" s="2213"/>
      <c r="J30" s="2215"/>
      <c r="K30" s="2216"/>
      <c r="L30" s="2217" t="str">
        <f t="shared" si="1"/>
        <v/>
      </c>
      <c r="M30" s="2215"/>
      <c r="N30" s="2216"/>
      <c r="O30" s="2218" t="str">
        <f t="shared" si="2"/>
        <v/>
      </c>
      <c r="P30" s="2219"/>
      <c r="Q30" s="2419">
        <v>1000</v>
      </c>
      <c r="R30" s="2209" t="str">
        <f t="shared" si="3"/>
        <v/>
      </c>
      <c r="S30" s="2210" t="str">
        <f t="shared" si="4"/>
        <v/>
      </c>
      <c r="T30" s="2209" t="str">
        <f t="shared" si="5"/>
        <v/>
      </c>
      <c r="U30" s="2210" t="str">
        <f t="shared" si="6"/>
        <v/>
      </c>
    </row>
    <row r="31" spans="1:24" ht="19.899999999999999" customHeight="1">
      <c r="A31" s="2211"/>
      <c r="B31" s="2212">
        <v>0</v>
      </c>
      <c r="C31" s="2212">
        <v>0</v>
      </c>
      <c r="D31" s="2206">
        <v>0</v>
      </c>
      <c r="E31" s="2206">
        <v>0</v>
      </c>
      <c r="F31" s="2207">
        <v>0</v>
      </c>
      <c r="G31" s="2213"/>
      <c r="H31" s="2214">
        <f t="shared" si="0"/>
        <v>0</v>
      </c>
      <c r="I31" s="2213"/>
      <c r="J31" s="2215"/>
      <c r="K31" s="2216"/>
      <c r="L31" s="2217" t="str">
        <f t="shared" si="1"/>
        <v/>
      </c>
      <c r="M31" s="2215"/>
      <c r="N31" s="2216"/>
      <c r="O31" s="2218" t="str">
        <f t="shared" si="2"/>
        <v/>
      </c>
      <c r="P31" s="2219"/>
      <c r="Q31" s="2419">
        <v>1000</v>
      </c>
      <c r="R31" s="2209" t="str">
        <f t="shared" si="3"/>
        <v/>
      </c>
      <c r="S31" s="2210" t="str">
        <f t="shared" si="4"/>
        <v/>
      </c>
      <c r="T31" s="2209" t="str">
        <f t="shared" si="5"/>
        <v/>
      </c>
      <c r="U31" s="2210" t="str">
        <f t="shared" si="6"/>
        <v/>
      </c>
    </row>
    <row r="32" spans="1:24" ht="19.899999999999999" customHeight="1">
      <c r="A32" s="2211"/>
      <c r="B32" s="2212">
        <v>0</v>
      </c>
      <c r="C32" s="2212">
        <v>0</v>
      </c>
      <c r="D32" s="2206">
        <v>0</v>
      </c>
      <c r="E32" s="2206">
        <v>0</v>
      </c>
      <c r="F32" s="2207">
        <v>0</v>
      </c>
      <c r="G32" s="2213"/>
      <c r="H32" s="2214">
        <f t="shared" si="0"/>
        <v>0</v>
      </c>
      <c r="I32" s="2213"/>
      <c r="J32" s="2215"/>
      <c r="K32" s="2216"/>
      <c r="L32" s="2217" t="str">
        <f t="shared" si="1"/>
        <v/>
      </c>
      <c r="M32" s="2215"/>
      <c r="N32" s="2216"/>
      <c r="O32" s="2218" t="str">
        <f t="shared" si="2"/>
        <v/>
      </c>
      <c r="P32" s="2219"/>
      <c r="Q32" s="2419">
        <v>1000</v>
      </c>
      <c r="R32" s="2209" t="str">
        <f t="shared" si="3"/>
        <v/>
      </c>
      <c r="S32" s="2210" t="str">
        <f t="shared" si="4"/>
        <v/>
      </c>
      <c r="T32" s="2209" t="str">
        <f t="shared" si="5"/>
        <v/>
      </c>
      <c r="U32" s="2210" t="str">
        <f t="shared" si="6"/>
        <v/>
      </c>
    </row>
    <row r="33" spans="1:21" ht="19.899999999999999" customHeight="1">
      <c r="A33" s="2211"/>
      <c r="B33" s="2212">
        <v>0</v>
      </c>
      <c r="C33" s="2212">
        <v>0</v>
      </c>
      <c r="D33" s="2206">
        <v>0</v>
      </c>
      <c r="E33" s="2206">
        <v>0</v>
      </c>
      <c r="F33" s="2207">
        <v>0</v>
      </c>
      <c r="G33" s="2213"/>
      <c r="H33" s="2214">
        <f t="shared" si="0"/>
        <v>0</v>
      </c>
      <c r="I33" s="2213"/>
      <c r="J33" s="2215"/>
      <c r="K33" s="2216"/>
      <c r="L33" s="2217" t="str">
        <f t="shared" si="1"/>
        <v/>
      </c>
      <c r="M33" s="2215"/>
      <c r="N33" s="2216"/>
      <c r="O33" s="2218" t="str">
        <f t="shared" si="2"/>
        <v/>
      </c>
      <c r="P33" s="2219"/>
      <c r="Q33" s="2419">
        <v>1000</v>
      </c>
      <c r="R33" s="2209" t="str">
        <f t="shared" si="3"/>
        <v/>
      </c>
      <c r="S33" s="2210" t="str">
        <f t="shared" si="4"/>
        <v/>
      </c>
      <c r="T33" s="2209" t="str">
        <f t="shared" si="5"/>
        <v/>
      </c>
      <c r="U33" s="2210" t="str">
        <f t="shared" si="6"/>
        <v/>
      </c>
    </row>
    <row r="34" spans="1:21" ht="19.899999999999999" customHeight="1">
      <c r="A34" s="2211"/>
      <c r="B34" s="2212">
        <v>0</v>
      </c>
      <c r="C34" s="2212">
        <v>0</v>
      </c>
      <c r="D34" s="2206">
        <v>0</v>
      </c>
      <c r="E34" s="2206">
        <v>0</v>
      </c>
      <c r="F34" s="2207">
        <v>0</v>
      </c>
      <c r="G34" s="2213"/>
      <c r="H34" s="2214">
        <f t="shared" si="0"/>
        <v>0</v>
      </c>
      <c r="I34" s="2213"/>
      <c r="J34" s="2215"/>
      <c r="K34" s="2216"/>
      <c r="L34" s="2217" t="str">
        <f t="shared" si="1"/>
        <v/>
      </c>
      <c r="M34" s="2215"/>
      <c r="N34" s="2216"/>
      <c r="O34" s="2218" t="str">
        <f t="shared" si="2"/>
        <v/>
      </c>
      <c r="P34" s="2219"/>
      <c r="Q34" s="2419">
        <v>1000</v>
      </c>
      <c r="R34" s="2209" t="str">
        <f t="shared" si="3"/>
        <v/>
      </c>
      <c r="S34" s="2210" t="str">
        <f t="shared" si="4"/>
        <v/>
      </c>
      <c r="T34" s="2209" t="str">
        <f t="shared" si="5"/>
        <v/>
      </c>
      <c r="U34" s="2210" t="str">
        <f t="shared" si="6"/>
        <v/>
      </c>
    </row>
    <row r="35" spans="1:21" ht="19.899999999999999" customHeight="1">
      <c r="A35" s="2211"/>
      <c r="B35" s="2212">
        <v>0</v>
      </c>
      <c r="C35" s="2212">
        <v>0</v>
      </c>
      <c r="D35" s="2206">
        <v>0</v>
      </c>
      <c r="E35" s="2206">
        <v>0</v>
      </c>
      <c r="F35" s="2207">
        <v>0</v>
      </c>
      <c r="G35" s="2213"/>
      <c r="H35" s="2214">
        <f t="shared" si="0"/>
        <v>0</v>
      </c>
      <c r="I35" s="2213"/>
      <c r="J35" s="2215"/>
      <c r="K35" s="2216"/>
      <c r="L35" s="2217" t="str">
        <f t="shared" si="1"/>
        <v/>
      </c>
      <c r="M35" s="2215"/>
      <c r="N35" s="2216"/>
      <c r="O35" s="2218" t="str">
        <f t="shared" si="2"/>
        <v/>
      </c>
      <c r="P35" s="2219"/>
      <c r="Q35" s="2419">
        <v>1000</v>
      </c>
      <c r="R35" s="2209" t="str">
        <f t="shared" si="3"/>
        <v/>
      </c>
      <c r="S35" s="2210" t="str">
        <f t="shared" si="4"/>
        <v/>
      </c>
      <c r="T35" s="2209" t="str">
        <f t="shared" si="5"/>
        <v/>
      </c>
      <c r="U35" s="2210" t="str">
        <f t="shared" si="6"/>
        <v/>
      </c>
    </row>
    <row r="36" spans="1:21" ht="19.899999999999999" customHeight="1">
      <c r="A36" s="2211"/>
      <c r="B36" s="2212">
        <v>0</v>
      </c>
      <c r="C36" s="2212">
        <v>0</v>
      </c>
      <c r="D36" s="2206">
        <v>0</v>
      </c>
      <c r="E36" s="2206">
        <v>0</v>
      </c>
      <c r="F36" s="2207">
        <v>0</v>
      </c>
      <c r="G36" s="2213"/>
      <c r="H36" s="2214">
        <f t="shared" si="0"/>
        <v>0</v>
      </c>
      <c r="I36" s="2213"/>
      <c r="J36" s="2215"/>
      <c r="K36" s="2216"/>
      <c r="L36" s="2217" t="str">
        <f t="shared" si="1"/>
        <v/>
      </c>
      <c r="M36" s="2215"/>
      <c r="N36" s="2216"/>
      <c r="O36" s="2218" t="str">
        <f t="shared" si="2"/>
        <v/>
      </c>
      <c r="P36" s="2219"/>
      <c r="Q36" s="2419">
        <v>1000</v>
      </c>
      <c r="R36" s="2209" t="str">
        <f t="shared" si="3"/>
        <v/>
      </c>
      <c r="S36" s="2210" t="str">
        <f t="shared" si="4"/>
        <v/>
      </c>
      <c r="T36" s="2209" t="str">
        <f t="shared" si="5"/>
        <v/>
      </c>
      <c r="U36" s="2210" t="str">
        <f t="shared" si="6"/>
        <v/>
      </c>
    </row>
    <row r="37" spans="1:21" ht="19.899999999999999" customHeight="1">
      <c r="A37" s="2211"/>
      <c r="B37" s="2212">
        <v>0</v>
      </c>
      <c r="C37" s="2212">
        <v>0</v>
      </c>
      <c r="D37" s="2206">
        <v>0</v>
      </c>
      <c r="E37" s="2206">
        <v>0</v>
      </c>
      <c r="F37" s="2207">
        <v>0</v>
      </c>
      <c r="G37" s="2213"/>
      <c r="H37" s="2214">
        <f t="shared" si="0"/>
        <v>0</v>
      </c>
      <c r="I37" s="2213"/>
      <c r="J37" s="2215"/>
      <c r="K37" s="2216"/>
      <c r="L37" s="2217" t="str">
        <f t="shared" si="1"/>
        <v/>
      </c>
      <c r="M37" s="2215"/>
      <c r="N37" s="2216"/>
      <c r="O37" s="2218" t="str">
        <f t="shared" si="2"/>
        <v/>
      </c>
      <c r="P37" s="2219"/>
      <c r="Q37" s="2419">
        <v>1000</v>
      </c>
      <c r="R37" s="2209" t="str">
        <f t="shared" si="3"/>
        <v/>
      </c>
      <c r="S37" s="2210" t="str">
        <f t="shared" si="4"/>
        <v/>
      </c>
      <c r="T37" s="2209" t="str">
        <f t="shared" si="5"/>
        <v/>
      </c>
      <c r="U37" s="2210" t="str">
        <f t="shared" si="6"/>
        <v/>
      </c>
    </row>
    <row r="38" spans="1:21" ht="19.899999999999999" customHeight="1">
      <c r="A38" s="2211"/>
      <c r="B38" s="2212">
        <v>0</v>
      </c>
      <c r="C38" s="2212">
        <v>0</v>
      </c>
      <c r="D38" s="2206">
        <v>0</v>
      </c>
      <c r="E38" s="2206">
        <v>0</v>
      </c>
      <c r="F38" s="2207">
        <v>0</v>
      </c>
      <c r="G38" s="2213"/>
      <c r="H38" s="2214">
        <f t="shared" si="0"/>
        <v>0</v>
      </c>
      <c r="I38" s="2213"/>
      <c r="J38" s="2215"/>
      <c r="K38" s="2216"/>
      <c r="L38" s="2217" t="str">
        <f t="shared" si="1"/>
        <v/>
      </c>
      <c r="M38" s="2215"/>
      <c r="N38" s="2216"/>
      <c r="O38" s="2218" t="str">
        <f t="shared" si="2"/>
        <v/>
      </c>
      <c r="P38" s="2219"/>
      <c r="Q38" s="2419">
        <v>1000</v>
      </c>
      <c r="R38" s="2209" t="str">
        <f t="shared" si="3"/>
        <v/>
      </c>
      <c r="S38" s="2210" t="str">
        <f t="shared" si="4"/>
        <v/>
      </c>
      <c r="T38" s="2209" t="str">
        <f t="shared" si="5"/>
        <v/>
      </c>
      <c r="U38" s="2210" t="str">
        <f t="shared" si="6"/>
        <v/>
      </c>
    </row>
    <row r="39" spans="1:21" ht="19.899999999999999" customHeight="1">
      <c r="A39" s="2211"/>
      <c r="B39" s="2212">
        <v>0</v>
      </c>
      <c r="C39" s="2212">
        <v>0</v>
      </c>
      <c r="D39" s="2206">
        <v>0</v>
      </c>
      <c r="E39" s="2206">
        <v>0</v>
      </c>
      <c r="F39" s="2207">
        <v>0</v>
      </c>
      <c r="G39" s="2213"/>
      <c r="H39" s="2214">
        <f t="shared" si="0"/>
        <v>0</v>
      </c>
      <c r="I39" s="2213"/>
      <c r="J39" s="2215"/>
      <c r="K39" s="2216"/>
      <c r="L39" s="2217" t="str">
        <f t="shared" si="1"/>
        <v/>
      </c>
      <c r="M39" s="2215"/>
      <c r="N39" s="2216"/>
      <c r="O39" s="2218" t="str">
        <f t="shared" si="2"/>
        <v/>
      </c>
      <c r="P39" s="2219"/>
      <c r="Q39" s="2419">
        <v>1000</v>
      </c>
      <c r="R39" s="2209" t="str">
        <f t="shared" si="3"/>
        <v/>
      </c>
      <c r="S39" s="2210" t="str">
        <f t="shared" si="4"/>
        <v/>
      </c>
      <c r="T39" s="2209" t="str">
        <f t="shared" si="5"/>
        <v/>
      </c>
      <c r="U39" s="2210" t="str">
        <f t="shared" si="6"/>
        <v/>
      </c>
    </row>
    <row r="40" spans="1:21" ht="19.899999999999999" customHeight="1">
      <c r="A40" s="2211"/>
      <c r="B40" s="2212">
        <v>0</v>
      </c>
      <c r="C40" s="2212">
        <v>0</v>
      </c>
      <c r="D40" s="2206">
        <v>0</v>
      </c>
      <c r="E40" s="2206">
        <v>0</v>
      </c>
      <c r="F40" s="2207">
        <v>0</v>
      </c>
      <c r="G40" s="2213"/>
      <c r="H40" s="2214">
        <f t="shared" si="0"/>
        <v>0</v>
      </c>
      <c r="I40" s="2213"/>
      <c r="J40" s="2215"/>
      <c r="K40" s="2216"/>
      <c r="L40" s="2217" t="str">
        <f t="shared" si="1"/>
        <v/>
      </c>
      <c r="M40" s="2215"/>
      <c r="N40" s="2216"/>
      <c r="O40" s="2218" t="str">
        <f t="shared" si="2"/>
        <v/>
      </c>
      <c r="P40" s="2219"/>
      <c r="Q40" s="2419">
        <v>1000</v>
      </c>
      <c r="R40" s="2209" t="str">
        <f t="shared" si="3"/>
        <v/>
      </c>
      <c r="S40" s="2210" t="str">
        <f t="shared" si="4"/>
        <v/>
      </c>
      <c r="T40" s="2209" t="str">
        <f t="shared" si="5"/>
        <v/>
      </c>
      <c r="U40" s="2210" t="str">
        <f t="shared" si="6"/>
        <v/>
      </c>
    </row>
    <row r="41" spans="1:21" ht="19.899999999999999" customHeight="1">
      <c r="A41" s="2211"/>
      <c r="B41" s="2212">
        <v>0</v>
      </c>
      <c r="C41" s="2212">
        <v>0</v>
      </c>
      <c r="D41" s="2206">
        <v>0</v>
      </c>
      <c r="E41" s="2206">
        <v>0</v>
      </c>
      <c r="F41" s="2207">
        <v>0</v>
      </c>
      <c r="G41" s="2213"/>
      <c r="H41" s="2214">
        <f t="shared" si="0"/>
        <v>0</v>
      </c>
      <c r="I41" s="2213"/>
      <c r="J41" s="2215"/>
      <c r="K41" s="2216"/>
      <c r="L41" s="2217" t="str">
        <f t="shared" si="1"/>
        <v/>
      </c>
      <c r="M41" s="2215"/>
      <c r="N41" s="2216"/>
      <c r="O41" s="2218" t="str">
        <f t="shared" si="2"/>
        <v/>
      </c>
      <c r="P41" s="2219"/>
      <c r="Q41" s="2419">
        <v>1000</v>
      </c>
      <c r="R41" s="2209" t="str">
        <f t="shared" si="3"/>
        <v/>
      </c>
      <c r="S41" s="2210" t="str">
        <f t="shared" si="4"/>
        <v/>
      </c>
      <c r="T41" s="2209" t="str">
        <f t="shared" si="5"/>
        <v/>
      </c>
      <c r="U41" s="2210" t="str">
        <f t="shared" si="6"/>
        <v/>
      </c>
    </row>
    <row r="42" spans="1:21" ht="19.899999999999999" customHeight="1">
      <c r="A42" s="2211"/>
      <c r="B42" s="2212">
        <v>0</v>
      </c>
      <c r="C42" s="2212">
        <v>0</v>
      </c>
      <c r="D42" s="2206">
        <v>0</v>
      </c>
      <c r="E42" s="2206">
        <v>0</v>
      </c>
      <c r="F42" s="2207">
        <v>0</v>
      </c>
      <c r="G42" s="2213"/>
      <c r="H42" s="2214">
        <f t="shared" si="0"/>
        <v>0</v>
      </c>
      <c r="I42" s="2213"/>
      <c r="J42" s="2215"/>
      <c r="K42" s="2216"/>
      <c r="L42" s="2217" t="str">
        <f t="shared" si="1"/>
        <v/>
      </c>
      <c r="M42" s="2215"/>
      <c r="N42" s="2216"/>
      <c r="O42" s="2218" t="str">
        <f t="shared" si="2"/>
        <v/>
      </c>
      <c r="P42" s="2219"/>
      <c r="Q42" s="2419">
        <v>1000</v>
      </c>
      <c r="R42" s="2209" t="str">
        <f t="shared" si="3"/>
        <v/>
      </c>
      <c r="S42" s="2210" t="str">
        <f t="shared" si="4"/>
        <v/>
      </c>
      <c r="T42" s="2209" t="str">
        <f t="shared" si="5"/>
        <v/>
      </c>
      <c r="U42" s="2210" t="str">
        <f t="shared" si="6"/>
        <v/>
      </c>
    </row>
    <row r="43" spans="1:21" ht="19.899999999999999" customHeight="1">
      <c r="A43" s="2211"/>
      <c r="B43" s="2212">
        <v>0</v>
      </c>
      <c r="C43" s="2212">
        <v>0</v>
      </c>
      <c r="D43" s="2206">
        <v>0</v>
      </c>
      <c r="E43" s="2206">
        <v>0</v>
      </c>
      <c r="F43" s="2207">
        <v>0</v>
      </c>
      <c r="G43" s="2213"/>
      <c r="H43" s="2214">
        <f t="shared" si="0"/>
        <v>0</v>
      </c>
      <c r="I43" s="2213"/>
      <c r="J43" s="2215"/>
      <c r="K43" s="2216"/>
      <c r="L43" s="2217" t="str">
        <f t="shared" si="1"/>
        <v/>
      </c>
      <c r="M43" s="2215"/>
      <c r="N43" s="2216"/>
      <c r="O43" s="2218" t="str">
        <f t="shared" si="2"/>
        <v/>
      </c>
      <c r="P43" s="2219"/>
      <c r="Q43" s="2419">
        <v>1000</v>
      </c>
      <c r="R43" s="2209" t="str">
        <f t="shared" si="3"/>
        <v/>
      </c>
      <c r="S43" s="2210" t="str">
        <f t="shared" si="4"/>
        <v/>
      </c>
      <c r="T43" s="2209" t="str">
        <f t="shared" si="5"/>
        <v/>
      </c>
      <c r="U43" s="2210" t="str">
        <f t="shared" si="6"/>
        <v/>
      </c>
    </row>
    <row r="44" spans="1:21" ht="19.899999999999999" customHeight="1">
      <c r="A44" s="2211"/>
      <c r="B44" s="2212">
        <v>0</v>
      </c>
      <c r="C44" s="2212">
        <v>0</v>
      </c>
      <c r="D44" s="2206">
        <v>0</v>
      </c>
      <c r="E44" s="2206">
        <v>0</v>
      </c>
      <c r="F44" s="2207">
        <v>0</v>
      </c>
      <c r="G44" s="2213"/>
      <c r="H44" s="2214">
        <f t="shared" si="0"/>
        <v>0</v>
      </c>
      <c r="I44" s="2213"/>
      <c r="J44" s="2215"/>
      <c r="K44" s="2216"/>
      <c r="L44" s="2217" t="str">
        <f t="shared" si="1"/>
        <v/>
      </c>
      <c r="M44" s="2215"/>
      <c r="N44" s="2216"/>
      <c r="O44" s="2218" t="str">
        <f t="shared" si="2"/>
        <v/>
      </c>
      <c r="P44" s="2219"/>
      <c r="Q44" s="2419">
        <v>1000</v>
      </c>
      <c r="R44" s="2209" t="str">
        <f t="shared" si="3"/>
        <v/>
      </c>
      <c r="S44" s="2210" t="str">
        <f t="shared" si="4"/>
        <v/>
      </c>
      <c r="T44" s="2209" t="str">
        <f t="shared" si="5"/>
        <v/>
      </c>
      <c r="U44" s="2210" t="str">
        <f t="shared" si="6"/>
        <v/>
      </c>
    </row>
    <row r="45" spans="1:21" ht="19.899999999999999" customHeight="1">
      <c r="A45" s="2211"/>
      <c r="B45" s="2212">
        <v>0</v>
      </c>
      <c r="C45" s="2212">
        <v>0</v>
      </c>
      <c r="D45" s="2206">
        <v>0</v>
      </c>
      <c r="E45" s="2206">
        <v>0</v>
      </c>
      <c r="F45" s="2207">
        <v>0</v>
      </c>
      <c r="G45" s="2213"/>
      <c r="H45" s="2214">
        <f t="shared" si="0"/>
        <v>0</v>
      </c>
      <c r="I45" s="2213"/>
      <c r="J45" s="2215"/>
      <c r="K45" s="2216"/>
      <c r="L45" s="2217" t="str">
        <f t="shared" si="1"/>
        <v/>
      </c>
      <c r="M45" s="2215"/>
      <c r="N45" s="2216"/>
      <c r="O45" s="2218" t="str">
        <f t="shared" si="2"/>
        <v/>
      </c>
      <c r="P45" s="2219"/>
      <c r="Q45" s="2419">
        <v>1000</v>
      </c>
      <c r="R45" s="2209" t="str">
        <f t="shared" si="3"/>
        <v/>
      </c>
      <c r="S45" s="2210" t="str">
        <f t="shared" si="4"/>
        <v/>
      </c>
      <c r="T45" s="2209" t="str">
        <f t="shared" si="5"/>
        <v/>
      </c>
      <c r="U45" s="2210" t="str">
        <f t="shared" si="6"/>
        <v/>
      </c>
    </row>
    <row r="46" spans="1:21" ht="19.899999999999999" customHeight="1">
      <c r="A46" s="2211"/>
      <c r="B46" s="2212">
        <v>0</v>
      </c>
      <c r="C46" s="2212">
        <v>0</v>
      </c>
      <c r="D46" s="2206">
        <v>0</v>
      </c>
      <c r="E46" s="2206">
        <v>0</v>
      </c>
      <c r="F46" s="2207">
        <v>0</v>
      </c>
      <c r="G46" s="2213"/>
      <c r="H46" s="2214">
        <f t="shared" si="0"/>
        <v>0</v>
      </c>
      <c r="I46" s="2213"/>
      <c r="J46" s="2215"/>
      <c r="K46" s="2216"/>
      <c r="L46" s="2217" t="str">
        <f t="shared" si="1"/>
        <v/>
      </c>
      <c r="M46" s="2215"/>
      <c r="N46" s="2216"/>
      <c r="O46" s="2218" t="str">
        <f t="shared" si="2"/>
        <v/>
      </c>
      <c r="P46" s="2219"/>
      <c r="Q46" s="2419">
        <v>1000</v>
      </c>
      <c r="R46" s="2209" t="str">
        <f t="shared" si="3"/>
        <v/>
      </c>
      <c r="S46" s="2210" t="str">
        <f t="shared" si="4"/>
        <v/>
      </c>
      <c r="T46" s="2209" t="str">
        <f t="shared" si="5"/>
        <v/>
      </c>
      <c r="U46" s="2210" t="str">
        <f t="shared" si="6"/>
        <v/>
      </c>
    </row>
    <row r="47" spans="1:21" ht="19.899999999999999" customHeight="1">
      <c r="A47" s="2211"/>
      <c r="B47" s="2212">
        <v>0</v>
      </c>
      <c r="C47" s="2212">
        <v>0</v>
      </c>
      <c r="D47" s="2206">
        <v>0</v>
      </c>
      <c r="E47" s="2206">
        <v>0</v>
      </c>
      <c r="F47" s="2207">
        <v>0</v>
      </c>
      <c r="G47" s="2213"/>
      <c r="H47" s="2214">
        <f t="shared" si="0"/>
        <v>0</v>
      </c>
      <c r="I47" s="2213"/>
      <c r="J47" s="2215"/>
      <c r="K47" s="2216"/>
      <c r="L47" s="2217" t="str">
        <f t="shared" si="1"/>
        <v/>
      </c>
      <c r="M47" s="2215"/>
      <c r="N47" s="2216"/>
      <c r="O47" s="2218" t="str">
        <f t="shared" si="2"/>
        <v/>
      </c>
      <c r="P47" s="2219"/>
      <c r="Q47" s="2419">
        <v>1000</v>
      </c>
      <c r="R47" s="2209" t="str">
        <f t="shared" si="3"/>
        <v/>
      </c>
      <c r="S47" s="2210" t="str">
        <f t="shared" si="4"/>
        <v/>
      </c>
      <c r="T47" s="2209" t="str">
        <f t="shared" si="5"/>
        <v/>
      </c>
      <c r="U47" s="2210" t="str">
        <f t="shared" si="6"/>
        <v/>
      </c>
    </row>
    <row r="48" spans="1:21" ht="19.899999999999999" customHeight="1">
      <c r="A48" s="2211"/>
      <c r="B48" s="2212">
        <v>0</v>
      </c>
      <c r="C48" s="2212">
        <v>0</v>
      </c>
      <c r="D48" s="2206">
        <v>0</v>
      </c>
      <c r="E48" s="2206">
        <v>0</v>
      </c>
      <c r="F48" s="2207">
        <v>0</v>
      </c>
      <c r="G48" s="2213"/>
      <c r="H48" s="2214">
        <f t="shared" si="0"/>
        <v>0</v>
      </c>
      <c r="I48" s="2213"/>
      <c r="J48" s="2215"/>
      <c r="K48" s="2216"/>
      <c r="L48" s="2217" t="str">
        <f t="shared" si="1"/>
        <v/>
      </c>
      <c r="M48" s="2215"/>
      <c r="N48" s="2216"/>
      <c r="O48" s="2218" t="str">
        <f t="shared" si="2"/>
        <v/>
      </c>
      <c r="P48" s="2219"/>
      <c r="Q48" s="2419">
        <v>1000</v>
      </c>
      <c r="R48" s="2209" t="str">
        <f t="shared" si="3"/>
        <v/>
      </c>
      <c r="S48" s="2210" t="str">
        <f t="shared" si="4"/>
        <v/>
      </c>
      <c r="T48" s="2209" t="str">
        <f t="shared" si="5"/>
        <v/>
      </c>
      <c r="U48" s="2210" t="str">
        <f t="shared" si="6"/>
        <v/>
      </c>
    </row>
    <row r="49" spans="1:21" ht="19.899999999999999" customHeight="1">
      <c r="A49" s="2211"/>
      <c r="B49" s="2212">
        <v>0</v>
      </c>
      <c r="C49" s="2212">
        <v>0</v>
      </c>
      <c r="D49" s="2206">
        <v>0</v>
      </c>
      <c r="E49" s="2206">
        <v>0</v>
      </c>
      <c r="F49" s="2207">
        <v>0</v>
      </c>
      <c r="G49" s="2213"/>
      <c r="H49" s="2214">
        <f t="shared" si="0"/>
        <v>0</v>
      </c>
      <c r="I49" s="2213"/>
      <c r="J49" s="2215"/>
      <c r="K49" s="2216"/>
      <c r="L49" s="2217" t="str">
        <f t="shared" si="1"/>
        <v/>
      </c>
      <c r="M49" s="2215"/>
      <c r="N49" s="2216"/>
      <c r="O49" s="2218" t="str">
        <f t="shared" si="2"/>
        <v/>
      </c>
      <c r="P49" s="2219"/>
      <c r="Q49" s="2419">
        <v>1000</v>
      </c>
      <c r="R49" s="2209" t="str">
        <f t="shared" si="3"/>
        <v/>
      </c>
      <c r="S49" s="2210" t="str">
        <f t="shared" si="4"/>
        <v/>
      </c>
      <c r="T49" s="2209" t="str">
        <f t="shared" si="5"/>
        <v/>
      </c>
      <c r="U49" s="2210" t="str">
        <f t="shared" si="6"/>
        <v/>
      </c>
    </row>
    <row r="50" spans="1:21" ht="19.899999999999999" customHeight="1">
      <c r="A50" s="2211"/>
      <c r="B50" s="2212">
        <v>0</v>
      </c>
      <c r="C50" s="2212">
        <v>0</v>
      </c>
      <c r="D50" s="2206">
        <v>0</v>
      </c>
      <c r="E50" s="2206">
        <v>0</v>
      </c>
      <c r="F50" s="2207">
        <v>0</v>
      </c>
      <c r="G50" s="2213"/>
      <c r="H50" s="2214">
        <f t="shared" si="0"/>
        <v>0</v>
      </c>
      <c r="I50" s="2213"/>
      <c r="J50" s="2215"/>
      <c r="K50" s="2216"/>
      <c r="L50" s="2217" t="str">
        <f t="shared" si="1"/>
        <v/>
      </c>
      <c r="M50" s="2215"/>
      <c r="N50" s="2216"/>
      <c r="O50" s="2218" t="str">
        <f t="shared" si="2"/>
        <v/>
      </c>
      <c r="P50" s="2219"/>
      <c r="Q50" s="2419">
        <v>1000</v>
      </c>
      <c r="R50" s="2209" t="str">
        <f t="shared" si="3"/>
        <v/>
      </c>
      <c r="S50" s="2210" t="str">
        <f t="shared" si="4"/>
        <v/>
      </c>
      <c r="T50" s="2209" t="str">
        <f t="shared" si="5"/>
        <v/>
      </c>
      <c r="U50" s="2210" t="str">
        <f t="shared" si="6"/>
        <v/>
      </c>
    </row>
    <row r="51" spans="1:21" ht="19.899999999999999" customHeight="1">
      <c r="A51" s="2211"/>
      <c r="B51" s="2212">
        <v>0</v>
      </c>
      <c r="C51" s="2212">
        <v>0</v>
      </c>
      <c r="D51" s="2206">
        <v>0</v>
      </c>
      <c r="E51" s="2206">
        <v>0</v>
      </c>
      <c r="F51" s="2207">
        <v>0</v>
      </c>
      <c r="G51" s="2213"/>
      <c r="H51" s="2214">
        <f t="shared" si="0"/>
        <v>0</v>
      </c>
      <c r="I51" s="2213"/>
      <c r="J51" s="2215"/>
      <c r="K51" s="2216"/>
      <c r="L51" s="2217" t="str">
        <f t="shared" si="1"/>
        <v/>
      </c>
      <c r="M51" s="2215"/>
      <c r="N51" s="2216"/>
      <c r="O51" s="2218" t="str">
        <f t="shared" si="2"/>
        <v/>
      </c>
      <c r="P51" s="2219"/>
      <c r="Q51" s="2419">
        <v>1000</v>
      </c>
      <c r="R51" s="2209" t="str">
        <f t="shared" si="3"/>
        <v/>
      </c>
      <c r="S51" s="2210" t="str">
        <f t="shared" si="4"/>
        <v/>
      </c>
      <c r="T51" s="2209" t="str">
        <f t="shared" si="5"/>
        <v/>
      </c>
      <c r="U51" s="2210" t="str">
        <f t="shared" si="6"/>
        <v/>
      </c>
    </row>
    <row r="52" spans="1:21" ht="19.899999999999999" customHeight="1">
      <c r="A52" s="2211"/>
      <c r="B52" s="2212">
        <v>0</v>
      </c>
      <c r="C52" s="2212">
        <v>0</v>
      </c>
      <c r="D52" s="2206">
        <v>0</v>
      </c>
      <c r="E52" s="2206">
        <v>0</v>
      </c>
      <c r="F52" s="2207">
        <v>0</v>
      </c>
      <c r="G52" s="2213"/>
      <c r="H52" s="2214">
        <f t="shared" si="0"/>
        <v>0</v>
      </c>
      <c r="I52" s="2213"/>
      <c r="J52" s="2215"/>
      <c r="K52" s="2216"/>
      <c r="L52" s="2217" t="str">
        <f t="shared" si="1"/>
        <v/>
      </c>
      <c r="M52" s="2215"/>
      <c r="N52" s="2216"/>
      <c r="O52" s="2218" t="str">
        <f t="shared" si="2"/>
        <v/>
      </c>
      <c r="P52" s="2219"/>
      <c r="Q52" s="2419">
        <v>1000</v>
      </c>
      <c r="R52" s="2209" t="str">
        <f t="shared" si="3"/>
        <v/>
      </c>
      <c r="S52" s="2210" t="str">
        <f t="shared" si="4"/>
        <v/>
      </c>
      <c r="T52" s="2209" t="str">
        <f t="shared" si="5"/>
        <v/>
      </c>
      <c r="U52" s="2210" t="str">
        <f t="shared" si="6"/>
        <v/>
      </c>
    </row>
    <row r="53" spans="1:21" ht="19.899999999999999" customHeight="1">
      <c r="A53" s="2211"/>
      <c r="B53" s="2212">
        <v>0</v>
      </c>
      <c r="C53" s="2212">
        <v>0</v>
      </c>
      <c r="D53" s="2206">
        <v>0</v>
      </c>
      <c r="E53" s="2206">
        <v>0</v>
      </c>
      <c r="F53" s="2207">
        <v>0</v>
      </c>
      <c r="G53" s="2213"/>
      <c r="H53" s="2214">
        <f t="shared" si="0"/>
        <v>0</v>
      </c>
      <c r="I53" s="2213"/>
      <c r="J53" s="2215"/>
      <c r="K53" s="2216"/>
      <c r="L53" s="2217" t="str">
        <f t="shared" si="1"/>
        <v/>
      </c>
      <c r="M53" s="2215"/>
      <c r="N53" s="2216"/>
      <c r="O53" s="2218" t="str">
        <f t="shared" si="2"/>
        <v/>
      </c>
      <c r="P53" s="2219"/>
      <c r="Q53" s="2419">
        <v>1000</v>
      </c>
      <c r="R53" s="2209" t="str">
        <f t="shared" si="3"/>
        <v/>
      </c>
      <c r="S53" s="2210" t="str">
        <f t="shared" si="4"/>
        <v/>
      </c>
      <c r="T53" s="2209" t="str">
        <f t="shared" si="5"/>
        <v/>
      </c>
      <c r="U53" s="2210" t="str">
        <f t="shared" si="6"/>
        <v/>
      </c>
    </row>
    <row r="54" spans="1:21" ht="19.899999999999999" customHeight="1">
      <c r="A54" s="2211"/>
      <c r="B54" s="2212">
        <v>0</v>
      </c>
      <c r="C54" s="2212">
        <v>0</v>
      </c>
      <c r="D54" s="2206">
        <v>0</v>
      </c>
      <c r="E54" s="2206">
        <v>0</v>
      </c>
      <c r="F54" s="2207">
        <v>0</v>
      </c>
      <c r="G54" s="2213"/>
      <c r="H54" s="2214">
        <f t="shared" si="0"/>
        <v>0</v>
      </c>
      <c r="I54" s="2213"/>
      <c r="J54" s="2215"/>
      <c r="K54" s="2216"/>
      <c r="L54" s="2217" t="str">
        <f t="shared" si="1"/>
        <v/>
      </c>
      <c r="M54" s="2215"/>
      <c r="N54" s="2216"/>
      <c r="O54" s="2218" t="str">
        <f t="shared" si="2"/>
        <v/>
      </c>
      <c r="P54" s="2219"/>
      <c r="Q54" s="2419">
        <v>1000</v>
      </c>
      <c r="R54" s="2209" t="str">
        <f t="shared" si="3"/>
        <v/>
      </c>
      <c r="S54" s="2210" t="str">
        <f t="shared" si="4"/>
        <v/>
      </c>
      <c r="T54" s="2209" t="str">
        <f t="shared" si="5"/>
        <v/>
      </c>
      <c r="U54" s="2210" t="str">
        <f t="shared" si="6"/>
        <v/>
      </c>
    </row>
    <row r="55" spans="1:21" ht="19.899999999999999" customHeight="1">
      <c r="A55" s="2211"/>
      <c r="B55" s="2212">
        <v>0</v>
      </c>
      <c r="C55" s="2212">
        <v>0</v>
      </c>
      <c r="D55" s="2206">
        <v>0</v>
      </c>
      <c r="E55" s="2206">
        <v>0</v>
      </c>
      <c r="F55" s="2207">
        <v>0</v>
      </c>
      <c r="G55" s="2213"/>
      <c r="H55" s="2214">
        <f t="shared" si="0"/>
        <v>0</v>
      </c>
      <c r="I55" s="2213"/>
      <c r="J55" s="2215"/>
      <c r="K55" s="2216"/>
      <c r="L55" s="2217" t="str">
        <f t="shared" si="1"/>
        <v/>
      </c>
      <c r="M55" s="2215"/>
      <c r="N55" s="2216"/>
      <c r="O55" s="2218" t="str">
        <f t="shared" si="2"/>
        <v/>
      </c>
      <c r="P55" s="2219"/>
      <c r="Q55" s="2419">
        <v>1000</v>
      </c>
      <c r="R55" s="2209" t="str">
        <f t="shared" si="3"/>
        <v/>
      </c>
      <c r="S55" s="2210" t="str">
        <f t="shared" si="4"/>
        <v/>
      </c>
      <c r="T55" s="2209" t="str">
        <f t="shared" si="5"/>
        <v/>
      </c>
      <c r="U55" s="2210" t="str">
        <f t="shared" si="6"/>
        <v/>
      </c>
    </row>
    <row r="56" spans="1:21" ht="19.899999999999999" customHeight="1">
      <c r="A56" s="2211"/>
      <c r="B56" s="2212">
        <v>0</v>
      </c>
      <c r="C56" s="2212">
        <v>0</v>
      </c>
      <c r="D56" s="2206">
        <v>0</v>
      </c>
      <c r="E56" s="2206">
        <v>0</v>
      </c>
      <c r="F56" s="2207">
        <v>0</v>
      </c>
      <c r="G56" s="2213"/>
      <c r="H56" s="2214">
        <f t="shared" si="0"/>
        <v>0</v>
      </c>
      <c r="I56" s="2213"/>
      <c r="J56" s="2215"/>
      <c r="K56" s="2216"/>
      <c r="L56" s="2217" t="str">
        <f t="shared" si="1"/>
        <v/>
      </c>
      <c r="M56" s="2215"/>
      <c r="N56" s="2216"/>
      <c r="O56" s="2218" t="str">
        <f t="shared" si="2"/>
        <v/>
      </c>
      <c r="P56" s="2219"/>
      <c r="Q56" s="2419">
        <v>1000</v>
      </c>
      <c r="R56" s="2209" t="str">
        <f t="shared" si="3"/>
        <v/>
      </c>
      <c r="S56" s="2210" t="str">
        <f t="shared" si="4"/>
        <v/>
      </c>
      <c r="T56" s="2209" t="str">
        <f t="shared" si="5"/>
        <v/>
      </c>
      <c r="U56" s="2210" t="str">
        <f t="shared" si="6"/>
        <v/>
      </c>
    </row>
    <row r="57" spans="1:21" ht="19.899999999999999" customHeight="1">
      <c r="A57" s="2211"/>
      <c r="B57" s="2212">
        <v>0</v>
      </c>
      <c r="C57" s="2212">
        <v>0</v>
      </c>
      <c r="D57" s="2206">
        <v>0</v>
      </c>
      <c r="E57" s="2206">
        <v>0</v>
      </c>
      <c r="F57" s="2207">
        <v>0</v>
      </c>
      <c r="G57" s="2213"/>
      <c r="H57" s="2214">
        <f t="shared" si="0"/>
        <v>0</v>
      </c>
      <c r="I57" s="2213"/>
      <c r="J57" s="2215"/>
      <c r="K57" s="2216"/>
      <c r="L57" s="2217" t="str">
        <f t="shared" si="1"/>
        <v/>
      </c>
      <c r="M57" s="2215"/>
      <c r="N57" s="2216"/>
      <c r="O57" s="2218" t="str">
        <f t="shared" si="2"/>
        <v/>
      </c>
      <c r="P57" s="2219"/>
      <c r="Q57" s="2419">
        <v>1000</v>
      </c>
      <c r="R57" s="2209" t="str">
        <f t="shared" si="3"/>
        <v/>
      </c>
      <c r="S57" s="2210" t="str">
        <f t="shared" si="4"/>
        <v/>
      </c>
      <c r="T57" s="2209" t="str">
        <f t="shared" si="5"/>
        <v/>
      </c>
      <c r="U57" s="2210" t="str">
        <f t="shared" si="6"/>
        <v/>
      </c>
    </row>
    <row r="58" spans="1:21" ht="19.899999999999999" customHeight="1">
      <c r="A58" s="2211"/>
      <c r="B58" s="2212">
        <v>0</v>
      </c>
      <c r="C58" s="2212">
        <v>0</v>
      </c>
      <c r="D58" s="2206">
        <v>0</v>
      </c>
      <c r="E58" s="2206">
        <v>0</v>
      </c>
      <c r="F58" s="2207">
        <v>0</v>
      </c>
      <c r="G58" s="2213"/>
      <c r="H58" s="2214">
        <f t="shared" si="0"/>
        <v>0</v>
      </c>
      <c r="I58" s="2213"/>
      <c r="J58" s="2215"/>
      <c r="K58" s="2216"/>
      <c r="L58" s="2217" t="str">
        <f t="shared" si="1"/>
        <v/>
      </c>
      <c r="M58" s="2215"/>
      <c r="N58" s="2216"/>
      <c r="O58" s="2218" t="str">
        <f t="shared" si="2"/>
        <v/>
      </c>
      <c r="P58" s="2219"/>
      <c r="Q58" s="2419">
        <v>1000</v>
      </c>
      <c r="R58" s="2209" t="str">
        <f t="shared" si="3"/>
        <v/>
      </c>
      <c r="S58" s="2210" t="str">
        <f t="shared" si="4"/>
        <v/>
      </c>
      <c r="T58" s="2209" t="str">
        <f t="shared" si="5"/>
        <v/>
      </c>
      <c r="U58" s="2210" t="str">
        <f t="shared" si="6"/>
        <v/>
      </c>
    </row>
    <row r="59" spans="1:21" ht="19.899999999999999" customHeight="1">
      <c r="A59" s="2211"/>
      <c r="B59" s="2212">
        <v>0</v>
      </c>
      <c r="C59" s="2212">
        <v>0</v>
      </c>
      <c r="D59" s="2206">
        <v>0</v>
      </c>
      <c r="E59" s="2206">
        <v>0</v>
      </c>
      <c r="F59" s="2207">
        <v>0</v>
      </c>
      <c r="G59" s="2213"/>
      <c r="H59" s="2214">
        <f t="shared" si="0"/>
        <v>0</v>
      </c>
      <c r="I59" s="2213"/>
      <c r="J59" s="2215"/>
      <c r="K59" s="2216"/>
      <c r="L59" s="2217" t="str">
        <f t="shared" si="1"/>
        <v/>
      </c>
      <c r="M59" s="2215"/>
      <c r="N59" s="2216"/>
      <c r="O59" s="2218" t="str">
        <f t="shared" si="2"/>
        <v/>
      </c>
      <c r="P59" s="2219"/>
      <c r="Q59" s="2419">
        <v>1000</v>
      </c>
      <c r="R59" s="2209" t="str">
        <f t="shared" si="3"/>
        <v/>
      </c>
      <c r="S59" s="2210" t="str">
        <f t="shared" si="4"/>
        <v/>
      </c>
      <c r="T59" s="2209" t="str">
        <f t="shared" si="5"/>
        <v/>
      </c>
      <c r="U59" s="2210" t="str">
        <f t="shared" si="6"/>
        <v/>
      </c>
    </row>
    <row r="60" spans="1:21" ht="19.899999999999999" customHeight="1">
      <c r="A60" s="2211"/>
      <c r="B60" s="2212">
        <v>0</v>
      </c>
      <c r="C60" s="2212">
        <v>0</v>
      </c>
      <c r="D60" s="2206">
        <v>0</v>
      </c>
      <c r="E60" s="2206">
        <v>0</v>
      </c>
      <c r="F60" s="2207">
        <v>0</v>
      </c>
      <c r="G60" s="2213"/>
      <c r="H60" s="2214">
        <f t="shared" si="0"/>
        <v>0</v>
      </c>
      <c r="I60" s="2213"/>
      <c r="J60" s="2215"/>
      <c r="K60" s="2216"/>
      <c r="L60" s="2217" t="str">
        <f t="shared" si="1"/>
        <v/>
      </c>
      <c r="M60" s="2215"/>
      <c r="N60" s="2216"/>
      <c r="O60" s="2218" t="str">
        <f t="shared" si="2"/>
        <v/>
      </c>
      <c r="P60" s="2219"/>
      <c r="Q60" s="2419">
        <v>1000</v>
      </c>
      <c r="R60" s="2209" t="str">
        <f t="shared" si="3"/>
        <v/>
      </c>
      <c r="S60" s="2210" t="str">
        <f t="shared" si="4"/>
        <v/>
      </c>
      <c r="T60" s="2209" t="str">
        <f t="shared" si="5"/>
        <v/>
      </c>
      <c r="U60" s="2210" t="str">
        <f t="shared" si="6"/>
        <v/>
      </c>
    </row>
    <row r="61" spans="1:21" ht="19.899999999999999" customHeight="1">
      <c r="A61" s="2211"/>
      <c r="B61" s="2212">
        <v>0</v>
      </c>
      <c r="C61" s="2212">
        <v>0</v>
      </c>
      <c r="D61" s="2206">
        <v>0</v>
      </c>
      <c r="E61" s="2206">
        <v>0</v>
      </c>
      <c r="F61" s="2207">
        <v>0</v>
      </c>
      <c r="G61" s="2213"/>
      <c r="H61" s="2214">
        <f t="shared" si="0"/>
        <v>0</v>
      </c>
      <c r="I61" s="2213"/>
      <c r="J61" s="2215"/>
      <c r="K61" s="2216"/>
      <c r="L61" s="2217" t="str">
        <f t="shared" si="1"/>
        <v/>
      </c>
      <c r="M61" s="2215"/>
      <c r="N61" s="2216"/>
      <c r="O61" s="2218" t="str">
        <f t="shared" si="2"/>
        <v/>
      </c>
      <c r="P61" s="2219"/>
      <c r="Q61" s="2419">
        <v>1000</v>
      </c>
      <c r="R61" s="2209" t="str">
        <f t="shared" si="3"/>
        <v/>
      </c>
      <c r="S61" s="2210" t="str">
        <f t="shared" si="4"/>
        <v/>
      </c>
      <c r="T61" s="2209" t="str">
        <f t="shared" si="5"/>
        <v/>
      </c>
      <c r="U61" s="2210" t="str">
        <f t="shared" si="6"/>
        <v/>
      </c>
    </row>
    <row r="62" spans="1:21" ht="19.899999999999999" customHeight="1">
      <c r="A62" s="2211"/>
      <c r="B62" s="2212">
        <v>0</v>
      </c>
      <c r="C62" s="2212">
        <v>0</v>
      </c>
      <c r="D62" s="2206">
        <v>0</v>
      </c>
      <c r="E62" s="2206">
        <v>0</v>
      </c>
      <c r="F62" s="2207">
        <v>0</v>
      </c>
      <c r="G62" s="2213"/>
      <c r="H62" s="2214">
        <f t="shared" si="0"/>
        <v>0</v>
      </c>
      <c r="I62" s="2213"/>
      <c r="J62" s="2215"/>
      <c r="K62" s="2216"/>
      <c r="L62" s="2217" t="str">
        <f t="shared" si="1"/>
        <v/>
      </c>
      <c r="M62" s="2215"/>
      <c r="N62" s="2216"/>
      <c r="O62" s="2218" t="str">
        <f t="shared" si="2"/>
        <v/>
      </c>
      <c r="P62" s="2219"/>
      <c r="Q62" s="2419">
        <v>1000</v>
      </c>
      <c r="R62" s="2209" t="str">
        <f t="shared" si="3"/>
        <v/>
      </c>
      <c r="S62" s="2210" t="str">
        <f t="shared" si="4"/>
        <v/>
      </c>
      <c r="T62" s="2209" t="str">
        <f t="shared" si="5"/>
        <v/>
      </c>
      <c r="U62" s="2210" t="str">
        <f t="shared" si="6"/>
        <v/>
      </c>
    </row>
    <row r="63" spans="1:21" ht="19.899999999999999" customHeight="1">
      <c r="A63" s="2211"/>
      <c r="B63" s="2212">
        <v>0</v>
      </c>
      <c r="C63" s="2212">
        <v>0</v>
      </c>
      <c r="D63" s="2206">
        <v>0</v>
      </c>
      <c r="E63" s="2206">
        <v>0</v>
      </c>
      <c r="F63" s="2207">
        <v>0</v>
      </c>
      <c r="G63" s="2213"/>
      <c r="H63" s="2214">
        <f t="shared" si="0"/>
        <v>0</v>
      </c>
      <c r="I63" s="2213"/>
      <c r="J63" s="2215"/>
      <c r="K63" s="2216"/>
      <c r="L63" s="2217" t="str">
        <f t="shared" si="1"/>
        <v/>
      </c>
      <c r="M63" s="2215"/>
      <c r="N63" s="2216"/>
      <c r="O63" s="2218" t="str">
        <f t="shared" si="2"/>
        <v/>
      </c>
      <c r="P63" s="2219"/>
      <c r="Q63" s="2419">
        <v>1000</v>
      </c>
      <c r="R63" s="2209" t="str">
        <f t="shared" si="3"/>
        <v/>
      </c>
      <c r="S63" s="2210" t="str">
        <f t="shared" si="4"/>
        <v/>
      </c>
      <c r="T63" s="2209" t="str">
        <f t="shared" si="5"/>
        <v/>
      </c>
      <c r="U63" s="2210" t="str">
        <f t="shared" si="6"/>
        <v/>
      </c>
    </row>
    <row r="64" spans="1:21" ht="19.899999999999999" customHeight="1">
      <c r="A64" s="2211"/>
      <c r="B64" s="2212">
        <v>0</v>
      </c>
      <c r="C64" s="2212">
        <v>0</v>
      </c>
      <c r="D64" s="2206">
        <v>0</v>
      </c>
      <c r="E64" s="2206">
        <v>0</v>
      </c>
      <c r="F64" s="2207">
        <v>0</v>
      </c>
      <c r="G64" s="2213"/>
      <c r="H64" s="2214">
        <f t="shared" si="0"/>
        <v>0</v>
      </c>
      <c r="I64" s="2213"/>
      <c r="J64" s="2215"/>
      <c r="K64" s="2216"/>
      <c r="L64" s="2217" t="str">
        <f t="shared" si="1"/>
        <v/>
      </c>
      <c r="M64" s="2215"/>
      <c r="N64" s="2216"/>
      <c r="O64" s="2218" t="str">
        <f t="shared" si="2"/>
        <v/>
      </c>
      <c r="P64" s="2219"/>
      <c r="Q64" s="2419">
        <v>1000</v>
      </c>
      <c r="R64" s="2209" t="str">
        <f t="shared" si="3"/>
        <v/>
      </c>
      <c r="S64" s="2210" t="str">
        <f t="shared" si="4"/>
        <v/>
      </c>
      <c r="T64" s="2209" t="str">
        <f t="shared" si="5"/>
        <v/>
      </c>
      <c r="U64" s="2210" t="str">
        <f t="shared" si="6"/>
        <v/>
      </c>
    </row>
    <row r="65" spans="1:21" ht="19.899999999999999" customHeight="1">
      <c r="A65" s="2211"/>
      <c r="B65" s="2212">
        <v>0</v>
      </c>
      <c r="C65" s="2212">
        <v>0</v>
      </c>
      <c r="D65" s="2206">
        <v>0</v>
      </c>
      <c r="E65" s="2206">
        <v>0</v>
      </c>
      <c r="F65" s="2207">
        <v>0</v>
      </c>
      <c r="G65" s="2213"/>
      <c r="H65" s="2214">
        <f t="shared" si="0"/>
        <v>0</v>
      </c>
      <c r="I65" s="2213"/>
      <c r="J65" s="2215"/>
      <c r="K65" s="2216"/>
      <c r="L65" s="2217" t="str">
        <f t="shared" si="1"/>
        <v/>
      </c>
      <c r="M65" s="2215"/>
      <c r="N65" s="2216"/>
      <c r="O65" s="2218" t="str">
        <f t="shared" si="2"/>
        <v/>
      </c>
      <c r="P65" s="2219"/>
      <c r="Q65" s="2419">
        <v>1000</v>
      </c>
      <c r="R65" s="2209" t="str">
        <f t="shared" si="3"/>
        <v/>
      </c>
      <c r="S65" s="2210" t="str">
        <f t="shared" si="4"/>
        <v/>
      </c>
      <c r="T65" s="2209" t="str">
        <f t="shared" si="5"/>
        <v/>
      </c>
      <c r="U65" s="2210" t="str">
        <f t="shared" si="6"/>
        <v/>
      </c>
    </row>
    <row r="66" spans="1:21" ht="19.899999999999999" customHeight="1">
      <c r="A66" s="2211"/>
      <c r="B66" s="2212">
        <v>0</v>
      </c>
      <c r="C66" s="2212">
        <v>0</v>
      </c>
      <c r="D66" s="2206">
        <v>0</v>
      </c>
      <c r="E66" s="2206">
        <v>0</v>
      </c>
      <c r="F66" s="2207">
        <v>0</v>
      </c>
      <c r="G66" s="2213"/>
      <c r="H66" s="2214">
        <f t="shared" si="0"/>
        <v>0</v>
      </c>
      <c r="I66" s="2213"/>
      <c r="J66" s="2215"/>
      <c r="K66" s="2216"/>
      <c r="L66" s="2217" t="str">
        <f t="shared" si="1"/>
        <v/>
      </c>
      <c r="M66" s="2215"/>
      <c r="N66" s="2216"/>
      <c r="O66" s="2218" t="str">
        <f t="shared" si="2"/>
        <v/>
      </c>
      <c r="P66" s="2219"/>
      <c r="Q66" s="2419">
        <v>1000</v>
      </c>
      <c r="R66" s="2209" t="str">
        <f t="shared" si="3"/>
        <v/>
      </c>
      <c r="S66" s="2210" t="str">
        <f t="shared" si="4"/>
        <v/>
      </c>
      <c r="T66" s="2209" t="str">
        <f t="shared" si="5"/>
        <v/>
      </c>
      <c r="U66" s="2210" t="str">
        <f t="shared" si="6"/>
        <v/>
      </c>
    </row>
    <row r="67" spans="1:21" ht="19.899999999999999" customHeight="1">
      <c r="A67" s="2211"/>
      <c r="B67" s="2212">
        <v>0</v>
      </c>
      <c r="C67" s="2212">
        <v>0</v>
      </c>
      <c r="D67" s="2206">
        <v>0</v>
      </c>
      <c r="E67" s="2206">
        <v>0</v>
      </c>
      <c r="F67" s="2207">
        <v>0</v>
      </c>
      <c r="G67" s="2213"/>
      <c r="H67" s="2214">
        <f t="shared" si="0"/>
        <v>0</v>
      </c>
      <c r="I67" s="2213"/>
      <c r="J67" s="2215"/>
      <c r="K67" s="2216"/>
      <c r="L67" s="2217" t="str">
        <f t="shared" si="1"/>
        <v/>
      </c>
      <c r="M67" s="2215"/>
      <c r="N67" s="2216"/>
      <c r="O67" s="2218" t="str">
        <f t="shared" si="2"/>
        <v/>
      </c>
      <c r="P67" s="2219"/>
      <c r="Q67" s="2419">
        <v>1000</v>
      </c>
      <c r="R67" s="2209" t="str">
        <f t="shared" si="3"/>
        <v/>
      </c>
      <c r="S67" s="2210" t="str">
        <f t="shared" si="4"/>
        <v/>
      </c>
      <c r="T67" s="2209" t="str">
        <f t="shared" si="5"/>
        <v/>
      </c>
      <c r="U67" s="2210" t="str">
        <f t="shared" si="6"/>
        <v/>
      </c>
    </row>
    <row r="68" spans="1:21" ht="19.899999999999999" customHeight="1">
      <c r="A68" s="2211"/>
      <c r="B68" s="2212">
        <v>0</v>
      </c>
      <c r="C68" s="2212">
        <v>0</v>
      </c>
      <c r="D68" s="2206">
        <v>0</v>
      </c>
      <c r="E68" s="2206">
        <v>0</v>
      </c>
      <c r="F68" s="2207">
        <v>0</v>
      </c>
      <c r="G68" s="2213"/>
      <c r="H68" s="2214">
        <f t="shared" si="0"/>
        <v>0</v>
      </c>
      <c r="I68" s="2213"/>
      <c r="J68" s="2215"/>
      <c r="K68" s="2216"/>
      <c r="L68" s="2217" t="str">
        <f t="shared" si="1"/>
        <v/>
      </c>
      <c r="M68" s="2215"/>
      <c r="N68" s="2216"/>
      <c r="O68" s="2218" t="str">
        <f t="shared" si="2"/>
        <v/>
      </c>
      <c r="P68" s="2219"/>
      <c r="Q68" s="2419">
        <v>1000</v>
      </c>
      <c r="R68" s="2209" t="str">
        <f t="shared" si="3"/>
        <v/>
      </c>
      <c r="S68" s="2210" t="str">
        <f t="shared" si="4"/>
        <v/>
      </c>
      <c r="T68" s="2209" t="str">
        <f t="shared" si="5"/>
        <v/>
      </c>
      <c r="U68" s="2210" t="str">
        <f t="shared" si="6"/>
        <v/>
      </c>
    </row>
    <row r="69" spans="1:21" ht="19.899999999999999" customHeight="1">
      <c r="A69" s="2211"/>
      <c r="B69" s="2212">
        <v>0</v>
      </c>
      <c r="C69" s="2212">
        <v>0</v>
      </c>
      <c r="D69" s="2206">
        <v>0</v>
      </c>
      <c r="E69" s="2206">
        <v>0</v>
      </c>
      <c r="F69" s="2207">
        <v>0</v>
      </c>
      <c r="G69" s="2213"/>
      <c r="H69" s="2214">
        <f t="shared" si="0"/>
        <v>0</v>
      </c>
      <c r="I69" s="2213"/>
      <c r="J69" s="2215"/>
      <c r="K69" s="2216"/>
      <c r="L69" s="2217" t="str">
        <f t="shared" si="1"/>
        <v/>
      </c>
      <c r="M69" s="2215"/>
      <c r="N69" s="2216"/>
      <c r="O69" s="2218" t="str">
        <f t="shared" si="2"/>
        <v/>
      </c>
      <c r="P69" s="2219"/>
      <c r="Q69" s="2419">
        <v>1000</v>
      </c>
      <c r="R69" s="2209" t="str">
        <f t="shared" si="3"/>
        <v/>
      </c>
      <c r="S69" s="2210" t="str">
        <f t="shared" si="4"/>
        <v/>
      </c>
      <c r="T69" s="2209" t="str">
        <f t="shared" si="5"/>
        <v/>
      </c>
      <c r="U69" s="2210" t="str">
        <f t="shared" si="6"/>
        <v/>
      </c>
    </row>
    <row r="70" spans="1:21" ht="19.899999999999999" customHeight="1">
      <c r="A70" s="2211"/>
      <c r="B70" s="2212">
        <v>0</v>
      </c>
      <c r="C70" s="2212">
        <v>0</v>
      </c>
      <c r="D70" s="2206">
        <v>0</v>
      </c>
      <c r="E70" s="2206">
        <v>0</v>
      </c>
      <c r="F70" s="2207">
        <v>0</v>
      </c>
      <c r="G70" s="2213"/>
      <c r="H70" s="2214">
        <f t="shared" si="0"/>
        <v>0</v>
      </c>
      <c r="I70" s="2213"/>
      <c r="J70" s="2215"/>
      <c r="K70" s="2216"/>
      <c r="L70" s="2217" t="str">
        <f t="shared" si="1"/>
        <v/>
      </c>
      <c r="M70" s="2215"/>
      <c r="N70" s="2216"/>
      <c r="O70" s="2218" t="str">
        <f t="shared" si="2"/>
        <v/>
      </c>
      <c r="P70" s="2219"/>
      <c r="Q70" s="2419">
        <v>1000</v>
      </c>
      <c r="R70" s="2209" t="str">
        <f t="shared" si="3"/>
        <v/>
      </c>
      <c r="S70" s="2210" t="str">
        <f t="shared" si="4"/>
        <v/>
      </c>
      <c r="T70" s="2209" t="str">
        <f t="shared" si="5"/>
        <v/>
      </c>
      <c r="U70" s="2210" t="str">
        <f t="shared" si="6"/>
        <v/>
      </c>
    </row>
    <row r="71" spans="1:21" ht="19.899999999999999" customHeight="1">
      <c r="A71" s="2211"/>
      <c r="B71" s="2212">
        <v>0</v>
      </c>
      <c r="C71" s="2212">
        <v>0</v>
      </c>
      <c r="D71" s="2206">
        <v>0</v>
      </c>
      <c r="E71" s="2206">
        <v>0</v>
      </c>
      <c r="F71" s="2207">
        <v>0</v>
      </c>
      <c r="G71" s="2213"/>
      <c r="H71" s="2214">
        <f t="shared" si="0"/>
        <v>0</v>
      </c>
      <c r="I71" s="2213"/>
      <c r="J71" s="2215"/>
      <c r="K71" s="2216"/>
      <c r="L71" s="2217" t="str">
        <f t="shared" si="1"/>
        <v/>
      </c>
      <c r="M71" s="2215"/>
      <c r="N71" s="2216"/>
      <c r="O71" s="2218" t="str">
        <f t="shared" si="2"/>
        <v/>
      </c>
      <c r="P71" s="2219"/>
      <c r="Q71" s="2419">
        <v>1000</v>
      </c>
      <c r="R71" s="2209" t="str">
        <f t="shared" si="3"/>
        <v/>
      </c>
      <c r="S71" s="2210" t="str">
        <f t="shared" si="4"/>
        <v/>
      </c>
      <c r="T71" s="2209" t="str">
        <f t="shared" si="5"/>
        <v/>
      </c>
      <c r="U71" s="2210" t="str">
        <f t="shared" si="6"/>
        <v/>
      </c>
    </row>
    <row r="72" spans="1:21" ht="19.899999999999999" customHeight="1">
      <c r="A72" s="2211"/>
      <c r="B72" s="2212">
        <v>0</v>
      </c>
      <c r="C72" s="2212">
        <v>0</v>
      </c>
      <c r="D72" s="2206">
        <v>0</v>
      </c>
      <c r="E72" s="2206">
        <v>0</v>
      </c>
      <c r="F72" s="2207">
        <v>0</v>
      </c>
      <c r="G72" s="2213"/>
      <c r="H72" s="2214">
        <f t="shared" si="0"/>
        <v>0</v>
      </c>
      <c r="I72" s="2213"/>
      <c r="J72" s="2215"/>
      <c r="K72" s="2216"/>
      <c r="L72" s="2217" t="str">
        <f t="shared" si="1"/>
        <v/>
      </c>
      <c r="M72" s="2215"/>
      <c r="N72" s="2216"/>
      <c r="O72" s="2218" t="str">
        <f t="shared" si="2"/>
        <v/>
      </c>
      <c r="P72" s="2219"/>
      <c r="Q72" s="2419">
        <v>1000</v>
      </c>
      <c r="R72" s="2209" t="str">
        <f t="shared" si="3"/>
        <v/>
      </c>
      <c r="S72" s="2210" t="str">
        <f t="shared" si="4"/>
        <v/>
      </c>
      <c r="T72" s="2209" t="str">
        <f t="shared" si="5"/>
        <v/>
      </c>
      <c r="U72" s="2210" t="str">
        <f t="shared" si="6"/>
        <v/>
      </c>
    </row>
    <row r="73" spans="1:21" ht="19.899999999999999" customHeight="1">
      <c r="A73" s="2211"/>
      <c r="B73" s="2212">
        <v>0</v>
      </c>
      <c r="C73" s="2212">
        <v>0</v>
      </c>
      <c r="D73" s="2206">
        <v>0</v>
      </c>
      <c r="E73" s="2206">
        <v>0</v>
      </c>
      <c r="F73" s="2207">
        <v>0</v>
      </c>
      <c r="G73" s="2213"/>
      <c r="H73" s="2214">
        <f t="shared" si="0"/>
        <v>0</v>
      </c>
      <c r="I73" s="2213"/>
      <c r="J73" s="2215"/>
      <c r="K73" s="2216"/>
      <c r="L73" s="2217" t="str">
        <f t="shared" si="1"/>
        <v/>
      </c>
      <c r="M73" s="2215"/>
      <c r="N73" s="2216"/>
      <c r="O73" s="2218" t="str">
        <f t="shared" si="2"/>
        <v/>
      </c>
      <c r="P73" s="2219"/>
      <c r="Q73" s="2419">
        <v>1000</v>
      </c>
      <c r="R73" s="2209" t="str">
        <f t="shared" si="3"/>
        <v/>
      </c>
      <c r="S73" s="2210" t="str">
        <f t="shared" si="4"/>
        <v/>
      </c>
      <c r="T73" s="2209" t="str">
        <f t="shared" si="5"/>
        <v/>
      </c>
      <c r="U73" s="2210" t="str">
        <f t="shared" si="6"/>
        <v/>
      </c>
    </row>
    <row r="74" spans="1:21" ht="19.899999999999999" customHeight="1">
      <c r="A74" s="2211"/>
      <c r="B74" s="2212">
        <v>0</v>
      </c>
      <c r="C74" s="2212">
        <v>0</v>
      </c>
      <c r="D74" s="2206">
        <v>0</v>
      </c>
      <c r="E74" s="2206">
        <v>0</v>
      </c>
      <c r="F74" s="2207">
        <v>0</v>
      </c>
      <c r="G74" s="2213"/>
      <c r="H74" s="2214">
        <f t="shared" si="0"/>
        <v>0</v>
      </c>
      <c r="I74" s="2213"/>
      <c r="J74" s="2215"/>
      <c r="K74" s="2216"/>
      <c r="L74" s="2217" t="str">
        <f t="shared" si="1"/>
        <v/>
      </c>
      <c r="M74" s="2215"/>
      <c r="N74" s="2216"/>
      <c r="O74" s="2218" t="str">
        <f t="shared" si="2"/>
        <v/>
      </c>
      <c r="P74" s="2219"/>
      <c r="Q74" s="2419">
        <v>1000</v>
      </c>
      <c r="R74" s="2209" t="str">
        <f t="shared" si="3"/>
        <v/>
      </c>
      <c r="S74" s="2210" t="str">
        <f t="shared" si="4"/>
        <v/>
      </c>
      <c r="T74" s="2209" t="str">
        <f t="shared" si="5"/>
        <v/>
      </c>
      <c r="U74" s="2210" t="str">
        <f t="shared" si="6"/>
        <v/>
      </c>
    </row>
    <row r="75" spans="1:21" ht="19.899999999999999" customHeight="1">
      <c r="A75" s="2211"/>
      <c r="B75" s="2212">
        <v>0</v>
      </c>
      <c r="C75" s="2212">
        <v>0</v>
      </c>
      <c r="D75" s="2206">
        <v>0</v>
      </c>
      <c r="E75" s="2206">
        <v>0</v>
      </c>
      <c r="F75" s="2207">
        <v>0</v>
      </c>
      <c r="G75" s="2213"/>
      <c r="H75" s="2214">
        <f t="shared" si="0"/>
        <v>0</v>
      </c>
      <c r="I75" s="2213"/>
      <c r="J75" s="2215"/>
      <c r="K75" s="2216"/>
      <c r="L75" s="2217" t="str">
        <f t="shared" si="1"/>
        <v/>
      </c>
      <c r="M75" s="2215"/>
      <c r="N75" s="2216"/>
      <c r="O75" s="2218" t="str">
        <f t="shared" si="2"/>
        <v/>
      </c>
      <c r="P75" s="2219"/>
      <c r="Q75" s="2419">
        <v>1000</v>
      </c>
      <c r="R75" s="2209" t="str">
        <f t="shared" si="3"/>
        <v/>
      </c>
      <c r="S75" s="2210" t="str">
        <f t="shared" si="4"/>
        <v/>
      </c>
      <c r="T75" s="2209" t="str">
        <f t="shared" si="5"/>
        <v/>
      </c>
      <c r="U75" s="2210" t="str">
        <f t="shared" si="6"/>
        <v/>
      </c>
    </row>
    <row r="76" spans="1:21" ht="19.899999999999999" customHeight="1">
      <c r="A76" s="2211"/>
      <c r="B76" s="2212">
        <v>0</v>
      </c>
      <c r="C76" s="2212">
        <v>0</v>
      </c>
      <c r="D76" s="2206">
        <v>0</v>
      </c>
      <c r="E76" s="2206">
        <v>0</v>
      </c>
      <c r="F76" s="2207">
        <v>0</v>
      </c>
      <c r="G76" s="2213"/>
      <c r="H76" s="2214">
        <f t="shared" si="0"/>
        <v>0</v>
      </c>
      <c r="I76" s="2213"/>
      <c r="J76" s="2215"/>
      <c r="K76" s="2216"/>
      <c r="L76" s="2217" t="str">
        <f t="shared" si="1"/>
        <v/>
      </c>
      <c r="M76" s="2215"/>
      <c r="N76" s="2216"/>
      <c r="O76" s="2218" t="str">
        <f t="shared" si="2"/>
        <v/>
      </c>
      <c r="P76" s="2219"/>
      <c r="Q76" s="2419">
        <v>1000</v>
      </c>
      <c r="R76" s="2209" t="str">
        <f t="shared" si="3"/>
        <v/>
      </c>
      <c r="S76" s="2210" t="str">
        <f t="shared" si="4"/>
        <v/>
      </c>
      <c r="T76" s="2209" t="str">
        <f t="shared" si="5"/>
        <v/>
      </c>
      <c r="U76" s="2210" t="str">
        <f t="shared" si="6"/>
        <v/>
      </c>
    </row>
    <row r="77" spans="1:21" ht="19.899999999999999" customHeight="1">
      <c r="A77" s="2211"/>
      <c r="B77" s="2212">
        <v>0</v>
      </c>
      <c r="C77" s="2212">
        <v>0</v>
      </c>
      <c r="D77" s="2206">
        <v>0</v>
      </c>
      <c r="E77" s="2206">
        <v>0</v>
      </c>
      <c r="F77" s="2207">
        <v>0</v>
      </c>
      <c r="G77" s="2213"/>
      <c r="H77" s="2214">
        <f t="shared" si="0"/>
        <v>0</v>
      </c>
      <c r="I77" s="2213"/>
      <c r="J77" s="2215"/>
      <c r="K77" s="2216"/>
      <c r="L77" s="2217" t="str">
        <f t="shared" si="1"/>
        <v/>
      </c>
      <c r="M77" s="2215"/>
      <c r="N77" s="2216"/>
      <c r="O77" s="2218" t="str">
        <f t="shared" si="2"/>
        <v/>
      </c>
      <c r="P77" s="2219"/>
      <c r="Q77" s="2419">
        <v>1000</v>
      </c>
      <c r="R77" s="2209" t="str">
        <f t="shared" si="3"/>
        <v/>
      </c>
      <c r="S77" s="2210" t="str">
        <f t="shared" si="4"/>
        <v/>
      </c>
      <c r="T77" s="2209" t="str">
        <f t="shared" si="5"/>
        <v/>
      </c>
      <c r="U77" s="2210" t="str">
        <f t="shared" si="6"/>
        <v/>
      </c>
    </row>
    <row r="78" spans="1:21" ht="19.899999999999999" customHeight="1">
      <c r="A78" s="2211"/>
      <c r="B78" s="2212">
        <v>0</v>
      </c>
      <c r="C78" s="2212">
        <v>0</v>
      </c>
      <c r="D78" s="2206">
        <v>0</v>
      </c>
      <c r="E78" s="2206">
        <v>0</v>
      </c>
      <c r="F78" s="2207">
        <v>0</v>
      </c>
      <c r="G78" s="2213"/>
      <c r="H78" s="2214">
        <f t="shared" si="0"/>
        <v>0</v>
      </c>
      <c r="I78" s="2213"/>
      <c r="J78" s="2215"/>
      <c r="K78" s="2216"/>
      <c r="L78" s="2217" t="str">
        <f t="shared" si="1"/>
        <v/>
      </c>
      <c r="M78" s="2215"/>
      <c r="N78" s="2216"/>
      <c r="O78" s="2218" t="str">
        <f t="shared" si="2"/>
        <v/>
      </c>
      <c r="P78" s="2219"/>
      <c r="Q78" s="2419">
        <v>1000</v>
      </c>
      <c r="R78" s="2209" t="str">
        <f t="shared" si="3"/>
        <v/>
      </c>
      <c r="S78" s="2210" t="str">
        <f t="shared" si="4"/>
        <v/>
      </c>
      <c r="T78" s="2209" t="str">
        <f t="shared" si="5"/>
        <v/>
      </c>
      <c r="U78" s="2210" t="str">
        <f t="shared" si="6"/>
        <v/>
      </c>
    </row>
    <row r="79" spans="1:21" ht="19.899999999999999" customHeight="1">
      <c r="A79" s="2211"/>
      <c r="B79" s="2212">
        <v>0</v>
      </c>
      <c r="C79" s="2212">
        <v>0</v>
      </c>
      <c r="D79" s="2206">
        <v>0</v>
      </c>
      <c r="E79" s="2206">
        <v>0</v>
      </c>
      <c r="F79" s="2207">
        <v>0</v>
      </c>
      <c r="G79" s="2213"/>
      <c r="H79" s="2214">
        <f t="shared" si="0"/>
        <v>0</v>
      </c>
      <c r="I79" s="2213"/>
      <c r="J79" s="2215"/>
      <c r="K79" s="2216"/>
      <c r="L79" s="2217" t="str">
        <f t="shared" si="1"/>
        <v/>
      </c>
      <c r="M79" s="2215"/>
      <c r="N79" s="2216"/>
      <c r="O79" s="2218" t="str">
        <f t="shared" si="2"/>
        <v/>
      </c>
      <c r="P79" s="2219"/>
      <c r="Q79" s="2419">
        <v>1000</v>
      </c>
      <c r="R79" s="2209" t="str">
        <f t="shared" si="3"/>
        <v/>
      </c>
      <c r="S79" s="2210" t="str">
        <f t="shared" si="4"/>
        <v/>
      </c>
      <c r="T79" s="2209" t="str">
        <f t="shared" si="5"/>
        <v/>
      </c>
      <c r="U79" s="2210" t="str">
        <f t="shared" si="6"/>
        <v/>
      </c>
    </row>
    <row r="80" spans="1:21" ht="19.899999999999999" customHeight="1">
      <c r="A80" s="2211"/>
      <c r="B80" s="2212">
        <v>0</v>
      </c>
      <c r="C80" s="2212">
        <v>0</v>
      </c>
      <c r="D80" s="2206">
        <v>0</v>
      </c>
      <c r="E80" s="2206">
        <v>0</v>
      </c>
      <c r="F80" s="2207">
        <v>0</v>
      </c>
      <c r="G80" s="2213"/>
      <c r="H80" s="2214">
        <f t="shared" si="0"/>
        <v>0</v>
      </c>
      <c r="I80" s="2213"/>
      <c r="J80" s="2215"/>
      <c r="K80" s="2216"/>
      <c r="L80" s="2217" t="str">
        <f t="shared" si="1"/>
        <v/>
      </c>
      <c r="M80" s="2215"/>
      <c r="N80" s="2216"/>
      <c r="O80" s="2218" t="str">
        <f t="shared" si="2"/>
        <v/>
      </c>
      <c r="P80" s="2219"/>
      <c r="Q80" s="2419">
        <v>1000</v>
      </c>
      <c r="R80" s="2209" t="str">
        <f t="shared" si="3"/>
        <v/>
      </c>
      <c r="S80" s="2210" t="str">
        <f t="shared" si="4"/>
        <v/>
      </c>
      <c r="T80" s="2209" t="str">
        <f t="shared" si="5"/>
        <v/>
      </c>
      <c r="U80" s="2210" t="str">
        <f t="shared" si="6"/>
        <v/>
      </c>
    </row>
    <row r="81" spans="1:21" ht="19.899999999999999" customHeight="1">
      <c r="A81" s="2211"/>
      <c r="B81" s="2212">
        <v>0</v>
      </c>
      <c r="C81" s="2212">
        <v>0</v>
      </c>
      <c r="D81" s="2206">
        <v>0</v>
      </c>
      <c r="E81" s="2206">
        <v>0</v>
      </c>
      <c r="F81" s="2207">
        <v>0</v>
      </c>
      <c r="G81" s="2213"/>
      <c r="H81" s="2214">
        <f t="shared" si="0"/>
        <v>0</v>
      </c>
      <c r="I81" s="2213"/>
      <c r="J81" s="2215"/>
      <c r="K81" s="2216"/>
      <c r="L81" s="2217" t="str">
        <f t="shared" si="1"/>
        <v/>
      </c>
      <c r="M81" s="2215"/>
      <c r="N81" s="2216"/>
      <c r="O81" s="2218" t="str">
        <f t="shared" si="2"/>
        <v/>
      </c>
      <c r="P81" s="2219"/>
      <c r="Q81" s="2419">
        <v>1000</v>
      </c>
      <c r="R81" s="2209" t="str">
        <f t="shared" si="3"/>
        <v/>
      </c>
      <c r="S81" s="2210" t="str">
        <f t="shared" si="4"/>
        <v/>
      </c>
      <c r="T81" s="2209" t="str">
        <f t="shared" si="5"/>
        <v/>
      </c>
      <c r="U81" s="2210" t="str">
        <f t="shared" si="6"/>
        <v/>
      </c>
    </row>
    <row r="82" spans="1:21" ht="19.899999999999999" customHeight="1">
      <c r="A82" s="2211"/>
      <c r="B82" s="2212">
        <v>0</v>
      </c>
      <c r="C82" s="2212">
        <v>0</v>
      </c>
      <c r="D82" s="2206">
        <v>0</v>
      </c>
      <c r="E82" s="2206">
        <v>0</v>
      </c>
      <c r="F82" s="2207">
        <v>0</v>
      </c>
      <c r="G82" s="2213"/>
      <c r="H82" s="2214">
        <f t="shared" si="0"/>
        <v>0</v>
      </c>
      <c r="I82" s="2213"/>
      <c r="J82" s="2215"/>
      <c r="K82" s="2216"/>
      <c r="L82" s="2217" t="str">
        <f t="shared" si="1"/>
        <v/>
      </c>
      <c r="M82" s="2215"/>
      <c r="N82" s="2216"/>
      <c r="O82" s="2218" t="str">
        <f t="shared" si="2"/>
        <v/>
      </c>
      <c r="P82" s="2219"/>
      <c r="Q82" s="2419">
        <v>1000</v>
      </c>
      <c r="R82" s="2209" t="str">
        <f t="shared" si="3"/>
        <v/>
      </c>
      <c r="S82" s="2210" t="str">
        <f t="shared" si="4"/>
        <v/>
      </c>
      <c r="T82" s="2209" t="str">
        <f t="shared" si="5"/>
        <v/>
      </c>
      <c r="U82" s="2210" t="str">
        <f t="shared" si="6"/>
        <v/>
      </c>
    </row>
    <row r="83" spans="1:21" ht="19.899999999999999" customHeight="1">
      <c r="A83" s="2211"/>
      <c r="B83" s="2212">
        <v>0</v>
      </c>
      <c r="C83" s="2212">
        <v>0</v>
      </c>
      <c r="D83" s="2206">
        <v>0</v>
      </c>
      <c r="E83" s="2206">
        <v>0</v>
      </c>
      <c r="F83" s="2207">
        <v>0</v>
      </c>
      <c r="G83" s="2213"/>
      <c r="H83" s="2214">
        <f t="shared" si="0"/>
        <v>0</v>
      </c>
      <c r="I83" s="2213"/>
      <c r="J83" s="2215"/>
      <c r="K83" s="2216"/>
      <c r="L83" s="2217" t="str">
        <f t="shared" si="1"/>
        <v/>
      </c>
      <c r="M83" s="2215"/>
      <c r="N83" s="2216"/>
      <c r="O83" s="2218" t="str">
        <f t="shared" si="2"/>
        <v/>
      </c>
      <c r="P83" s="2219"/>
      <c r="Q83" s="2419">
        <v>1000</v>
      </c>
      <c r="R83" s="2209" t="str">
        <f t="shared" si="3"/>
        <v/>
      </c>
      <c r="S83" s="2210" t="str">
        <f t="shared" si="4"/>
        <v/>
      </c>
      <c r="T83" s="2209" t="str">
        <f t="shared" si="5"/>
        <v/>
      </c>
      <c r="U83" s="2210" t="str">
        <f t="shared" si="6"/>
        <v/>
      </c>
    </row>
    <row r="84" spans="1:21" ht="19.899999999999999" customHeight="1">
      <c r="A84" s="2211"/>
      <c r="B84" s="2212">
        <v>0</v>
      </c>
      <c r="C84" s="2212">
        <v>0</v>
      </c>
      <c r="D84" s="2206">
        <v>0</v>
      </c>
      <c r="E84" s="2206">
        <v>0</v>
      </c>
      <c r="F84" s="2207">
        <v>0</v>
      </c>
      <c r="G84" s="2213"/>
      <c r="H84" s="2214">
        <f t="shared" ref="H84:H147" si="7">E84-(J84+M84)</f>
        <v>0</v>
      </c>
      <c r="I84" s="2213"/>
      <c r="J84" s="2215"/>
      <c r="K84" s="2216"/>
      <c r="L84" s="2217" t="str">
        <f t="shared" ref="L84:L147" si="8">S84</f>
        <v/>
      </c>
      <c r="M84" s="2215"/>
      <c r="N84" s="2216"/>
      <c r="O84" s="2218" t="str">
        <f t="shared" ref="O84:O147" si="9">U84</f>
        <v/>
      </c>
      <c r="P84" s="2219"/>
      <c r="Q84" s="2419">
        <v>1000</v>
      </c>
      <c r="R84" s="2209" t="str">
        <f t="shared" ref="R84:R147" si="10">IF(E84,ATAN(J84/Q84),"")</f>
        <v/>
      </c>
      <c r="S84" s="2210" t="str">
        <f t="shared" ref="S84:S147" si="11">IF(E84,DEGREES(R84),"")</f>
        <v/>
      </c>
      <c r="T84" s="2209" t="str">
        <f t="shared" ref="T84:T147" si="12">IF(E84,ATAN(M84/Q84),"")</f>
        <v/>
      </c>
      <c r="U84" s="2210" t="str">
        <f t="shared" ref="U84:U147" si="13">IF(E84,DEGREES(T84),"")</f>
        <v/>
      </c>
    </row>
    <row r="85" spans="1:21" ht="19.899999999999999" customHeight="1">
      <c r="A85" s="2211"/>
      <c r="B85" s="2212">
        <v>0</v>
      </c>
      <c r="C85" s="2212">
        <v>0</v>
      </c>
      <c r="D85" s="2206">
        <v>0</v>
      </c>
      <c r="E85" s="2206">
        <v>0</v>
      </c>
      <c r="F85" s="2207">
        <v>0</v>
      </c>
      <c r="G85" s="2213"/>
      <c r="H85" s="2214">
        <f t="shared" si="7"/>
        <v>0</v>
      </c>
      <c r="I85" s="2213"/>
      <c r="J85" s="2215"/>
      <c r="K85" s="2216"/>
      <c r="L85" s="2217" t="str">
        <f t="shared" si="8"/>
        <v/>
      </c>
      <c r="M85" s="2215"/>
      <c r="N85" s="2216"/>
      <c r="O85" s="2218" t="str">
        <f t="shared" si="9"/>
        <v/>
      </c>
      <c r="P85" s="2219"/>
      <c r="Q85" s="2419">
        <v>1000</v>
      </c>
      <c r="R85" s="2209" t="str">
        <f t="shared" si="10"/>
        <v/>
      </c>
      <c r="S85" s="2210" t="str">
        <f t="shared" si="11"/>
        <v/>
      </c>
      <c r="T85" s="2209" t="str">
        <f t="shared" si="12"/>
        <v/>
      </c>
      <c r="U85" s="2210" t="str">
        <f t="shared" si="13"/>
        <v/>
      </c>
    </row>
    <row r="86" spans="1:21" ht="19.899999999999999" customHeight="1">
      <c r="A86" s="2211"/>
      <c r="B86" s="2212">
        <v>0</v>
      </c>
      <c r="C86" s="2212">
        <v>0</v>
      </c>
      <c r="D86" s="2206">
        <v>0</v>
      </c>
      <c r="E86" s="2206">
        <v>0</v>
      </c>
      <c r="F86" s="2207">
        <v>0</v>
      </c>
      <c r="G86" s="2213"/>
      <c r="H86" s="2214">
        <f t="shared" si="7"/>
        <v>0</v>
      </c>
      <c r="I86" s="2213"/>
      <c r="J86" s="2215"/>
      <c r="K86" s="2216"/>
      <c r="L86" s="2217" t="str">
        <f t="shared" si="8"/>
        <v/>
      </c>
      <c r="M86" s="2215"/>
      <c r="N86" s="2216"/>
      <c r="O86" s="2218" t="str">
        <f t="shared" si="9"/>
        <v/>
      </c>
      <c r="P86" s="2219"/>
      <c r="Q86" s="2419">
        <v>1000</v>
      </c>
      <c r="R86" s="2209" t="str">
        <f t="shared" si="10"/>
        <v/>
      </c>
      <c r="S86" s="2210" t="str">
        <f t="shared" si="11"/>
        <v/>
      </c>
      <c r="T86" s="2209" t="str">
        <f t="shared" si="12"/>
        <v/>
      </c>
      <c r="U86" s="2210" t="str">
        <f t="shared" si="13"/>
        <v/>
      </c>
    </row>
    <row r="87" spans="1:21" ht="19.899999999999999" customHeight="1">
      <c r="A87" s="2211"/>
      <c r="B87" s="2212">
        <v>0</v>
      </c>
      <c r="C87" s="2212">
        <v>0</v>
      </c>
      <c r="D87" s="2206">
        <v>0</v>
      </c>
      <c r="E87" s="2206">
        <v>0</v>
      </c>
      <c r="F87" s="2207">
        <v>0</v>
      </c>
      <c r="G87" s="2213"/>
      <c r="H87" s="2214">
        <f t="shared" si="7"/>
        <v>0</v>
      </c>
      <c r="I87" s="2213"/>
      <c r="J87" s="2215"/>
      <c r="K87" s="2216"/>
      <c r="L87" s="2217" t="str">
        <f t="shared" si="8"/>
        <v/>
      </c>
      <c r="M87" s="2215"/>
      <c r="N87" s="2216"/>
      <c r="O87" s="2218" t="str">
        <f t="shared" si="9"/>
        <v/>
      </c>
      <c r="P87" s="2219"/>
      <c r="Q87" s="2419">
        <v>1000</v>
      </c>
      <c r="R87" s="2209" t="str">
        <f t="shared" si="10"/>
        <v/>
      </c>
      <c r="S87" s="2210" t="str">
        <f t="shared" si="11"/>
        <v/>
      </c>
      <c r="T87" s="2209" t="str">
        <f t="shared" si="12"/>
        <v/>
      </c>
      <c r="U87" s="2210" t="str">
        <f t="shared" si="13"/>
        <v/>
      </c>
    </row>
    <row r="88" spans="1:21" ht="19.899999999999999" customHeight="1">
      <c r="A88" s="2211"/>
      <c r="B88" s="2212">
        <v>0</v>
      </c>
      <c r="C88" s="2212">
        <v>0</v>
      </c>
      <c r="D88" s="2206">
        <v>0</v>
      </c>
      <c r="E88" s="2206">
        <v>0</v>
      </c>
      <c r="F88" s="2207">
        <v>0</v>
      </c>
      <c r="G88" s="2213"/>
      <c r="H88" s="2214">
        <f t="shared" si="7"/>
        <v>0</v>
      </c>
      <c r="I88" s="2213"/>
      <c r="J88" s="2215"/>
      <c r="K88" s="2216"/>
      <c r="L88" s="2217" t="str">
        <f t="shared" si="8"/>
        <v/>
      </c>
      <c r="M88" s="2215"/>
      <c r="N88" s="2216"/>
      <c r="O88" s="2218" t="str">
        <f t="shared" si="9"/>
        <v/>
      </c>
      <c r="P88" s="2219"/>
      <c r="Q88" s="2419">
        <v>1000</v>
      </c>
      <c r="R88" s="2209" t="str">
        <f t="shared" si="10"/>
        <v/>
      </c>
      <c r="S88" s="2210" t="str">
        <f t="shared" si="11"/>
        <v/>
      </c>
      <c r="T88" s="2209" t="str">
        <f t="shared" si="12"/>
        <v/>
      </c>
      <c r="U88" s="2210" t="str">
        <f t="shared" si="13"/>
        <v/>
      </c>
    </row>
    <row r="89" spans="1:21" ht="19.899999999999999" customHeight="1">
      <c r="A89" s="2211"/>
      <c r="B89" s="2212">
        <v>0</v>
      </c>
      <c r="C89" s="2212">
        <v>0</v>
      </c>
      <c r="D89" s="2206">
        <v>0</v>
      </c>
      <c r="E89" s="2206">
        <v>0</v>
      </c>
      <c r="F89" s="2207">
        <v>0</v>
      </c>
      <c r="G89" s="2213"/>
      <c r="H89" s="2214">
        <f t="shared" si="7"/>
        <v>0</v>
      </c>
      <c r="I89" s="2213"/>
      <c r="J89" s="2215"/>
      <c r="K89" s="2216"/>
      <c r="L89" s="2217" t="str">
        <f t="shared" si="8"/>
        <v/>
      </c>
      <c r="M89" s="2215"/>
      <c r="N89" s="2216"/>
      <c r="O89" s="2218" t="str">
        <f t="shared" si="9"/>
        <v/>
      </c>
      <c r="P89" s="2219"/>
      <c r="Q89" s="2419">
        <v>1000</v>
      </c>
      <c r="R89" s="2209" t="str">
        <f t="shared" si="10"/>
        <v/>
      </c>
      <c r="S89" s="2210" t="str">
        <f t="shared" si="11"/>
        <v/>
      </c>
      <c r="T89" s="2209" t="str">
        <f t="shared" si="12"/>
        <v/>
      </c>
      <c r="U89" s="2210" t="str">
        <f t="shared" si="13"/>
        <v/>
      </c>
    </row>
    <row r="90" spans="1:21" ht="19.899999999999999" customHeight="1">
      <c r="A90" s="2211"/>
      <c r="B90" s="2212">
        <v>0</v>
      </c>
      <c r="C90" s="2212">
        <v>0</v>
      </c>
      <c r="D90" s="2206">
        <v>0</v>
      </c>
      <c r="E90" s="2206">
        <v>0</v>
      </c>
      <c r="F90" s="2207">
        <v>0</v>
      </c>
      <c r="G90" s="2213"/>
      <c r="H90" s="2214">
        <f t="shared" si="7"/>
        <v>0</v>
      </c>
      <c r="I90" s="2213"/>
      <c r="J90" s="2215"/>
      <c r="K90" s="2216"/>
      <c r="L90" s="2217" t="str">
        <f t="shared" si="8"/>
        <v/>
      </c>
      <c r="M90" s="2215"/>
      <c r="N90" s="2216"/>
      <c r="O90" s="2218" t="str">
        <f t="shared" si="9"/>
        <v/>
      </c>
      <c r="P90" s="2219"/>
      <c r="Q90" s="2419">
        <v>1000</v>
      </c>
      <c r="R90" s="2209" t="str">
        <f t="shared" si="10"/>
        <v/>
      </c>
      <c r="S90" s="2210" t="str">
        <f t="shared" si="11"/>
        <v/>
      </c>
      <c r="T90" s="2209" t="str">
        <f t="shared" si="12"/>
        <v/>
      </c>
      <c r="U90" s="2210" t="str">
        <f t="shared" si="13"/>
        <v/>
      </c>
    </row>
    <row r="91" spans="1:21" ht="19.899999999999999" customHeight="1">
      <c r="A91" s="2211"/>
      <c r="B91" s="2212">
        <v>0</v>
      </c>
      <c r="C91" s="2212">
        <v>0</v>
      </c>
      <c r="D91" s="2206">
        <v>0</v>
      </c>
      <c r="E91" s="2206">
        <v>0</v>
      </c>
      <c r="F91" s="2207">
        <v>0</v>
      </c>
      <c r="G91" s="2213"/>
      <c r="H91" s="2214">
        <f t="shared" si="7"/>
        <v>0</v>
      </c>
      <c r="I91" s="2213"/>
      <c r="J91" s="2215"/>
      <c r="K91" s="2216"/>
      <c r="L91" s="2217" t="str">
        <f t="shared" si="8"/>
        <v/>
      </c>
      <c r="M91" s="2215"/>
      <c r="N91" s="2216"/>
      <c r="O91" s="2218" t="str">
        <f t="shared" si="9"/>
        <v/>
      </c>
      <c r="P91" s="2219"/>
      <c r="Q91" s="2419">
        <v>1000</v>
      </c>
      <c r="R91" s="2209" t="str">
        <f t="shared" si="10"/>
        <v/>
      </c>
      <c r="S91" s="2210" t="str">
        <f t="shared" si="11"/>
        <v/>
      </c>
      <c r="T91" s="2209" t="str">
        <f t="shared" si="12"/>
        <v/>
      </c>
      <c r="U91" s="2210" t="str">
        <f t="shared" si="13"/>
        <v/>
      </c>
    </row>
    <row r="92" spans="1:21" ht="19.899999999999999" customHeight="1">
      <c r="A92" s="2211"/>
      <c r="B92" s="2212">
        <v>0</v>
      </c>
      <c r="C92" s="2212">
        <v>0</v>
      </c>
      <c r="D92" s="2206">
        <v>0</v>
      </c>
      <c r="E92" s="2206">
        <v>0</v>
      </c>
      <c r="F92" s="2207">
        <v>0</v>
      </c>
      <c r="G92" s="2213"/>
      <c r="H92" s="2214">
        <f t="shared" si="7"/>
        <v>0</v>
      </c>
      <c r="I92" s="2213"/>
      <c r="J92" s="2215"/>
      <c r="K92" s="2216"/>
      <c r="L92" s="2217" t="str">
        <f t="shared" si="8"/>
        <v/>
      </c>
      <c r="M92" s="2215"/>
      <c r="N92" s="2216"/>
      <c r="O92" s="2218" t="str">
        <f t="shared" si="9"/>
        <v/>
      </c>
      <c r="P92" s="2219"/>
      <c r="Q92" s="2419">
        <v>1000</v>
      </c>
      <c r="R92" s="2209" t="str">
        <f t="shared" si="10"/>
        <v/>
      </c>
      <c r="S92" s="2210" t="str">
        <f t="shared" si="11"/>
        <v/>
      </c>
      <c r="T92" s="2209" t="str">
        <f t="shared" si="12"/>
        <v/>
      </c>
      <c r="U92" s="2210" t="str">
        <f t="shared" si="13"/>
        <v/>
      </c>
    </row>
    <row r="93" spans="1:21" ht="19.899999999999999" customHeight="1">
      <c r="A93" s="2211"/>
      <c r="B93" s="2212">
        <v>0</v>
      </c>
      <c r="C93" s="2212">
        <v>0</v>
      </c>
      <c r="D93" s="2206">
        <v>0</v>
      </c>
      <c r="E93" s="2206">
        <v>0</v>
      </c>
      <c r="F93" s="2207">
        <v>0</v>
      </c>
      <c r="G93" s="2213"/>
      <c r="H93" s="2214">
        <f t="shared" si="7"/>
        <v>0</v>
      </c>
      <c r="I93" s="2213"/>
      <c r="J93" s="2215"/>
      <c r="K93" s="2216"/>
      <c r="L93" s="2217" t="str">
        <f t="shared" si="8"/>
        <v/>
      </c>
      <c r="M93" s="2215"/>
      <c r="N93" s="2216"/>
      <c r="O93" s="2218" t="str">
        <f t="shared" si="9"/>
        <v/>
      </c>
      <c r="P93" s="2219"/>
      <c r="Q93" s="2419">
        <v>1000</v>
      </c>
      <c r="R93" s="2209" t="str">
        <f t="shared" si="10"/>
        <v/>
      </c>
      <c r="S93" s="2210" t="str">
        <f t="shared" si="11"/>
        <v/>
      </c>
      <c r="T93" s="2209" t="str">
        <f t="shared" si="12"/>
        <v/>
      </c>
      <c r="U93" s="2210" t="str">
        <f t="shared" si="13"/>
        <v/>
      </c>
    </row>
    <row r="94" spans="1:21" ht="19.899999999999999" customHeight="1">
      <c r="A94" s="2211"/>
      <c r="B94" s="2212">
        <v>0</v>
      </c>
      <c r="C94" s="2212">
        <v>0</v>
      </c>
      <c r="D94" s="2206">
        <v>0</v>
      </c>
      <c r="E94" s="2206">
        <v>0</v>
      </c>
      <c r="F94" s="2207">
        <v>0</v>
      </c>
      <c r="G94" s="2213"/>
      <c r="H94" s="2214">
        <f t="shared" si="7"/>
        <v>0</v>
      </c>
      <c r="I94" s="2213"/>
      <c r="J94" s="2215"/>
      <c r="K94" s="2216"/>
      <c r="L94" s="2217" t="str">
        <f t="shared" si="8"/>
        <v/>
      </c>
      <c r="M94" s="2215"/>
      <c r="N94" s="2216"/>
      <c r="O94" s="2218" t="str">
        <f t="shared" si="9"/>
        <v/>
      </c>
      <c r="P94" s="2219"/>
      <c r="Q94" s="2419">
        <v>1000</v>
      </c>
      <c r="R94" s="2209" t="str">
        <f t="shared" si="10"/>
        <v/>
      </c>
      <c r="S94" s="2210" t="str">
        <f t="shared" si="11"/>
        <v/>
      </c>
      <c r="T94" s="2209" t="str">
        <f t="shared" si="12"/>
        <v/>
      </c>
      <c r="U94" s="2210" t="str">
        <f t="shared" si="13"/>
        <v/>
      </c>
    </row>
    <row r="95" spans="1:21" ht="19.899999999999999" customHeight="1">
      <c r="A95" s="2211"/>
      <c r="B95" s="2212">
        <v>0</v>
      </c>
      <c r="C95" s="2212">
        <v>0</v>
      </c>
      <c r="D95" s="2206">
        <v>0</v>
      </c>
      <c r="E95" s="2206">
        <v>0</v>
      </c>
      <c r="F95" s="2207">
        <v>0</v>
      </c>
      <c r="G95" s="2213"/>
      <c r="H95" s="2214">
        <f t="shared" si="7"/>
        <v>0</v>
      </c>
      <c r="I95" s="2213"/>
      <c r="J95" s="2215"/>
      <c r="K95" s="2216"/>
      <c r="L95" s="2217" t="str">
        <f t="shared" si="8"/>
        <v/>
      </c>
      <c r="M95" s="2215"/>
      <c r="N95" s="2216"/>
      <c r="O95" s="2218" t="str">
        <f t="shared" si="9"/>
        <v/>
      </c>
      <c r="P95" s="2219"/>
      <c r="Q95" s="2419">
        <v>1000</v>
      </c>
      <c r="R95" s="2209" t="str">
        <f t="shared" si="10"/>
        <v/>
      </c>
      <c r="S95" s="2210" t="str">
        <f t="shared" si="11"/>
        <v/>
      </c>
      <c r="T95" s="2209" t="str">
        <f t="shared" si="12"/>
        <v/>
      </c>
      <c r="U95" s="2210" t="str">
        <f t="shared" si="13"/>
        <v/>
      </c>
    </row>
    <row r="96" spans="1:21" ht="19.899999999999999" customHeight="1">
      <c r="A96" s="2211"/>
      <c r="B96" s="2212">
        <v>0</v>
      </c>
      <c r="C96" s="2212">
        <v>0</v>
      </c>
      <c r="D96" s="2206">
        <v>0</v>
      </c>
      <c r="E96" s="2206">
        <v>0</v>
      </c>
      <c r="F96" s="2207">
        <v>0</v>
      </c>
      <c r="G96" s="2213"/>
      <c r="H96" s="2214">
        <f t="shared" si="7"/>
        <v>0</v>
      </c>
      <c r="I96" s="2213"/>
      <c r="J96" s="2215"/>
      <c r="K96" s="2216"/>
      <c r="L96" s="2217" t="str">
        <f t="shared" si="8"/>
        <v/>
      </c>
      <c r="M96" s="2215"/>
      <c r="N96" s="2216"/>
      <c r="O96" s="2218" t="str">
        <f t="shared" si="9"/>
        <v/>
      </c>
      <c r="P96" s="2219"/>
      <c r="Q96" s="2419">
        <v>1000</v>
      </c>
      <c r="R96" s="2209" t="str">
        <f t="shared" si="10"/>
        <v/>
      </c>
      <c r="S96" s="2210" t="str">
        <f t="shared" si="11"/>
        <v/>
      </c>
      <c r="T96" s="2209" t="str">
        <f t="shared" si="12"/>
        <v/>
      </c>
      <c r="U96" s="2210" t="str">
        <f t="shared" si="13"/>
        <v/>
      </c>
    </row>
    <row r="97" spans="1:21" ht="19.899999999999999" customHeight="1">
      <c r="A97" s="2211"/>
      <c r="B97" s="2212">
        <v>0</v>
      </c>
      <c r="C97" s="2212">
        <v>0</v>
      </c>
      <c r="D97" s="2206">
        <v>0</v>
      </c>
      <c r="E97" s="2206">
        <v>0</v>
      </c>
      <c r="F97" s="2207">
        <v>0</v>
      </c>
      <c r="G97" s="2213"/>
      <c r="H97" s="2214">
        <f t="shared" si="7"/>
        <v>0</v>
      </c>
      <c r="I97" s="2213"/>
      <c r="J97" s="2215"/>
      <c r="K97" s="2216"/>
      <c r="L97" s="2217" t="str">
        <f t="shared" si="8"/>
        <v/>
      </c>
      <c r="M97" s="2215"/>
      <c r="N97" s="2216"/>
      <c r="O97" s="2218" t="str">
        <f t="shared" si="9"/>
        <v/>
      </c>
      <c r="P97" s="2219"/>
      <c r="Q97" s="2419">
        <v>1000</v>
      </c>
      <c r="R97" s="2209" t="str">
        <f t="shared" si="10"/>
        <v/>
      </c>
      <c r="S97" s="2210" t="str">
        <f t="shared" si="11"/>
        <v/>
      </c>
      <c r="T97" s="2209" t="str">
        <f t="shared" si="12"/>
        <v/>
      </c>
      <c r="U97" s="2210" t="str">
        <f t="shared" si="13"/>
        <v/>
      </c>
    </row>
    <row r="98" spans="1:21" ht="19.899999999999999" customHeight="1">
      <c r="A98" s="2211"/>
      <c r="B98" s="2212">
        <v>0</v>
      </c>
      <c r="C98" s="2212">
        <v>0</v>
      </c>
      <c r="D98" s="2206">
        <v>0</v>
      </c>
      <c r="E98" s="2206">
        <v>0</v>
      </c>
      <c r="F98" s="2207">
        <v>0</v>
      </c>
      <c r="G98" s="2213"/>
      <c r="H98" s="2214">
        <f t="shared" si="7"/>
        <v>0</v>
      </c>
      <c r="I98" s="2213"/>
      <c r="J98" s="2215"/>
      <c r="K98" s="2216"/>
      <c r="L98" s="2217" t="str">
        <f t="shared" si="8"/>
        <v/>
      </c>
      <c r="M98" s="2215"/>
      <c r="N98" s="2216"/>
      <c r="O98" s="2218" t="str">
        <f t="shared" si="9"/>
        <v/>
      </c>
      <c r="P98" s="2219"/>
      <c r="Q98" s="2419">
        <v>1000</v>
      </c>
      <c r="R98" s="2209" t="str">
        <f t="shared" si="10"/>
        <v/>
      </c>
      <c r="S98" s="2210" t="str">
        <f t="shared" si="11"/>
        <v/>
      </c>
      <c r="T98" s="2209" t="str">
        <f t="shared" si="12"/>
        <v/>
      </c>
      <c r="U98" s="2210" t="str">
        <f t="shared" si="13"/>
        <v/>
      </c>
    </row>
    <row r="99" spans="1:21" ht="19.899999999999999" customHeight="1">
      <c r="A99" s="2211"/>
      <c r="B99" s="2212">
        <v>0</v>
      </c>
      <c r="C99" s="2212">
        <v>0</v>
      </c>
      <c r="D99" s="2206">
        <v>0</v>
      </c>
      <c r="E99" s="2206">
        <v>0</v>
      </c>
      <c r="F99" s="2207">
        <v>0</v>
      </c>
      <c r="G99" s="2213"/>
      <c r="H99" s="2214">
        <f t="shared" si="7"/>
        <v>0</v>
      </c>
      <c r="I99" s="2213"/>
      <c r="J99" s="2215"/>
      <c r="K99" s="2216"/>
      <c r="L99" s="2217" t="str">
        <f t="shared" si="8"/>
        <v/>
      </c>
      <c r="M99" s="2215"/>
      <c r="N99" s="2216"/>
      <c r="O99" s="2218" t="str">
        <f t="shared" si="9"/>
        <v/>
      </c>
      <c r="P99" s="2219"/>
      <c r="Q99" s="2419">
        <v>1000</v>
      </c>
      <c r="R99" s="2209" t="str">
        <f t="shared" si="10"/>
        <v/>
      </c>
      <c r="S99" s="2210" t="str">
        <f t="shared" si="11"/>
        <v/>
      </c>
      <c r="T99" s="2209" t="str">
        <f t="shared" si="12"/>
        <v/>
      </c>
      <c r="U99" s="2210" t="str">
        <f t="shared" si="13"/>
        <v/>
      </c>
    </row>
    <row r="100" spans="1:21" ht="19.899999999999999" customHeight="1">
      <c r="A100" s="2211"/>
      <c r="B100" s="2212">
        <v>0</v>
      </c>
      <c r="C100" s="2212">
        <v>0</v>
      </c>
      <c r="D100" s="2206">
        <v>0</v>
      </c>
      <c r="E100" s="2206">
        <v>0</v>
      </c>
      <c r="F100" s="2207">
        <v>0</v>
      </c>
      <c r="G100" s="2213"/>
      <c r="H100" s="2214">
        <f t="shared" si="7"/>
        <v>0</v>
      </c>
      <c r="I100" s="2213"/>
      <c r="J100" s="2215"/>
      <c r="K100" s="2216"/>
      <c r="L100" s="2217" t="str">
        <f t="shared" si="8"/>
        <v/>
      </c>
      <c r="M100" s="2215"/>
      <c r="N100" s="2216"/>
      <c r="O100" s="2218" t="str">
        <f t="shared" si="9"/>
        <v/>
      </c>
      <c r="P100" s="2219"/>
      <c r="Q100" s="2419">
        <v>1000</v>
      </c>
      <c r="R100" s="2209" t="str">
        <f t="shared" si="10"/>
        <v/>
      </c>
      <c r="S100" s="2210" t="str">
        <f t="shared" si="11"/>
        <v/>
      </c>
      <c r="T100" s="2209" t="str">
        <f t="shared" si="12"/>
        <v/>
      </c>
      <c r="U100" s="2210" t="str">
        <f t="shared" si="13"/>
        <v/>
      </c>
    </row>
    <row r="101" spans="1:21" ht="19.899999999999999" customHeight="1">
      <c r="A101" s="2211"/>
      <c r="B101" s="2212">
        <v>0</v>
      </c>
      <c r="C101" s="2212">
        <v>0</v>
      </c>
      <c r="D101" s="2206">
        <v>0</v>
      </c>
      <c r="E101" s="2206">
        <v>0</v>
      </c>
      <c r="F101" s="2207">
        <v>0</v>
      </c>
      <c r="G101" s="2213"/>
      <c r="H101" s="2214">
        <f t="shared" si="7"/>
        <v>0</v>
      </c>
      <c r="I101" s="2213"/>
      <c r="J101" s="2215"/>
      <c r="K101" s="2216"/>
      <c r="L101" s="2217" t="str">
        <f t="shared" si="8"/>
        <v/>
      </c>
      <c r="M101" s="2215"/>
      <c r="N101" s="2216"/>
      <c r="O101" s="2218" t="str">
        <f t="shared" si="9"/>
        <v/>
      </c>
      <c r="P101" s="2219"/>
      <c r="Q101" s="2419">
        <v>1000</v>
      </c>
      <c r="R101" s="2209" t="str">
        <f t="shared" si="10"/>
        <v/>
      </c>
      <c r="S101" s="2210" t="str">
        <f t="shared" si="11"/>
        <v/>
      </c>
      <c r="T101" s="2209" t="str">
        <f t="shared" si="12"/>
        <v/>
      </c>
      <c r="U101" s="2210" t="str">
        <f t="shared" si="13"/>
        <v/>
      </c>
    </row>
    <row r="102" spans="1:21" ht="19.899999999999999" customHeight="1">
      <c r="A102" s="2211"/>
      <c r="B102" s="2212">
        <v>0</v>
      </c>
      <c r="C102" s="2212">
        <v>0</v>
      </c>
      <c r="D102" s="2206">
        <v>0</v>
      </c>
      <c r="E102" s="2206">
        <v>0</v>
      </c>
      <c r="F102" s="2207">
        <v>0</v>
      </c>
      <c r="G102" s="2213"/>
      <c r="H102" s="2214">
        <f t="shared" si="7"/>
        <v>0</v>
      </c>
      <c r="I102" s="2213"/>
      <c r="J102" s="2215"/>
      <c r="K102" s="2216"/>
      <c r="L102" s="2217" t="str">
        <f t="shared" si="8"/>
        <v/>
      </c>
      <c r="M102" s="2215"/>
      <c r="N102" s="2216"/>
      <c r="O102" s="2218" t="str">
        <f t="shared" si="9"/>
        <v/>
      </c>
      <c r="P102" s="2219"/>
      <c r="Q102" s="2419">
        <v>1000</v>
      </c>
      <c r="R102" s="2209" t="str">
        <f t="shared" si="10"/>
        <v/>
      </c>
      <c r="S102" s="2210" t="str">
        <f t="shared" si="11"/>
        <v/>
      </c>
      <c r="T102" s="2209" t="str">
        <f t="shared" si="12"/>
        <v/>
      </c>
      <c r="U102" s="2210" t="str">
        <f t="shared" si="13"/>
        <v/>
      </c>
    </row>
    <row r="103" spans="1:21" ht="19.899999999999999" customHeight="1">
      <c r="A103" s="2211"/>
      <c r="B103" s="2212">
        <v>0</v>
      </c>
      <c r="C103" s="2212">
        <v>0</v>
      </c>
      <c r="D103" s="2206">
        <v>0</v>
      </c>
      <c r="E103" s="2206">
        <v>0</v>
      </c>
      <c r="F103" s="2207">
        <v>0</v>
      </c>
      <c r="G103" s="2213"/>
      <c r="H103" s="2214">
        <f t="shared" si="7"/>
        <v>0</v>
      </c>
      <c r="I103" s="2213"/>
      <c r="J103" s="2215"/>
      <c r="K103" s="2216"/>
      <c r="L103" s="2217" t="str">
        <f t="shared" si="8"/>
        <v/>
      </c>
      <c r="M103" s="2215"/>
      <c r="N103" s="2216"/>
      <c r="O103" s="2218" t="str">
        <f t="shared" si="9"/>
        <v/>
      </c>
      <c r="P103" s="2219"/>
      <c r="Q103" s="2419">
        <v>1000</v>
      </c>
      <c r="R103" s="2209" t="str">
        <f t="shared" si="10"/>
        <v/>
      </c>
      <c r="S103" s="2210" t="str">
        <f t="shared" si="11"/>
        <v/>
      </c>
      <c r="T103" s="2209" t="str">
        <f t="shared" si="12"/>
        <v/>
      </c>
      <c r="U103" s="2210" t="str">
        <f t="shared" si="13"/>
        <v/>
      </c>
    </row>
    <row r="104" spans="1:21" ht="19.899999999999999" customHeight="1">
      <c r="A104" s="2211"/>
      <c r="B104" s="2212">
        <v>0</v>
      </c>
      <c r="C104" s="2212">
        <v>0</v>
      </c>
      <c r="D104" s="2206">
        <v>0</v>
      </c>
      <c r="E104" s="2206">
        <v>0</v>
      </c>
      <c r="F104" s="2207">
        <v>0</v>
      </c>
      <c r="G104" s="2213"/>
      <c r="H104" s="2214">
        <f t="shared" si="7"/>
        <v>0</v>
      </c>
      <c r="I104" s="2213"/>
      <c r="J104" s="2215"/>
      <c r="K104" s="2216"/>
      <c r="L104" s="2217" t="str">
        <f t="shared" si="8"/>
        <v/>
      </c>
      <c r="M104" s="2215"/>
      <c r="N104" s="2216"/>
      <c r="O104" s="2218" t="str">
        <f t="shared" si="9"/>
        <v/>
      </c>
      <c r="P104" s="2219"/>
      <c r="Q104" s="2419">
        <v>1000</v>
      </c>
      <c r="R104" s="2209" t="str">
        <f t="shared" si="10"/>
        <v/>
      </c>
      <c r="S104" s="2210" t="str">
        <f t="shared" si="11"/>
        <v/>
      </c>
      <c r="T104" s="2209" t="str">
        <f t="shared" si="12"/>
        <v/>
      </c>
      <c r="U104" s="2210" t="str">
        <f t="shared" si="13"/>
        <v/>
      </c>
    </row>
    <row r="105" spans="1:21" ht="19.899999999999999" customHeight="1">
      <c r="A105" s="2211"/>
      <c r="B105" s="2212">
        <v>0</v>
      </c>
      <c r="C105" s="2212">
        <v>0</v>
      </c>
      <c r="D105" s="2206">
        <v>0</v>
      </c>
      <c r="E105" s="2206">
        <v>0</v>
      </c>
      <c r="F105" s="2207">
        <v>0</v>
      </c>
      <c r="G105" s="2213"/>
      <c r="H105" s="2214">
        <f t="shared" si="7"/>
        <v>0</v>
      </c>
      <c r="I105" s="2213"/>
      <c r="J105" s="2215"/>
      <c r="K105" s="2216"/>
      <c r="L105" s="2217" t="str">
        <f t="shared" si="8"/>
        <v/>
      </c>
      <c r="M105" s="2215"/>
      <c r="N105" s="2216"/>
      <c r="O105" s="2218" t="str">
        <f t="shared" si="9"/>
        <v/>
      </c>
      <c r="P105" s="2219"/>
      <c r="Q105" s="2419">
        <v>1000</v>
      </c>
      <c r="R105" s="2209" t="str">
        <f t="shared" si="10"/>
        <v/>
      </c>
      <c r="S105" s="2210" t="str">
        <f t="shared" si="11"/>
        <v/>
      </c>
      <c r="T105" s="2209" t="str">
        <f t="shared" si="12"/>
        <v/>
      </c>
      <c r="U105" s="2210" t="str">
        <f t="shared" si="13"/>
        <v/>
      </c>
    </row>
    <row r="106" spans="1:21" ht="19.899999999999999" customHeight="1">
      <c r="A106" s="2211"/>
      <c r="B106" s="2212">
        <v>0</v>
      </c>
      <c r="C106" s="2212">
        <v>0</v>
      </c>
      <c r="D106" s="2206">
        <v>0</v>
      </c>
      <c r="E106" s="2206">
        <v>0</v>
      </c>
      <c r="F106" s="2207">
        <v>0</v>
      </c>
      <c r="G106" s="2213"/>
      <c r="H106" s="2214">
        <f t="shared" si="7"/>
        <v>0</v>
      </c>
      <c r="I106" s="2213"/>
      <c r="J106" s="2215"/>
      <c r="K106" s="2216"/>
      <c r="L106" s="2217" t="str">
        <f t="shared" si="8"/>
        <v/>
      </c>
      <c r="M106" s="2215"/>
      <c r="N106" s="2216"/>
      <c r="O106" s="2218" t="str">
        <f t="shared" si="9"/>
        <v/>
      </c>
      <c r="P106" s="2219"/>
      <c r="Q106" s="2419">
        <v>1000</v>
      </c>
      <c r="R106" s="2209" t="str">
        <f t="shared" si="10"/>
        <v/>
      </c>
      <c r="S106" s="2210" t="str">
        <f t="shared" si="11"/>
        <v/>
      </c>
      <c r="T106" s="2209" t="str">
        <f t="shared" si="12"/>
        <v/>
      </c>
      <c r="U106" s="2210" t="str">
        <f t="shared" si="13"/>
        <v/>
      </c>
    </row>
    <row r="107" spans="1:21" ht="19.899999999999999" customHeight="1">
      <c r="A107" s="2211"/>
      <c r="B107" s="2212">
        <v>0</v>
      </c>
      <c r="C107" s="2212">
        <v>0</v>
      </c>
      <c r="D107" s="2206">
        <v>0</v>
      </c>
      <c r="E107" s="2206">
        <v>0</v>
      </c>
      <c r="F107" s="2207">
        <v>0</v>
      </c>
      <c r="G107" s="2213"/>
      <c r="H107" s="2214">
        <f t="shared" si="7"/>
        <v>0</v>
      </c>
      <c r="I107" s="2213"/>
      <c r="J107" s="2215"/>
      <c r="K107" s="2216"/>
      <c r="L107" s="2217" t="str">
        <f t="shared" si="8"/>
        <v/>
      </c>
      <c r="M107" s="2215"/>
      <c r="N107" s="2216"/>
      <c r="O107" s="2218" t="str">
        <f t="shared" si="9"/>
        <v/>
      </c>
      <c r="P107" s="2219"/>
      <c r="Q107" s="2419">
        <v>1000</v>
      </c>
      <c r="R107" s="2209" t="str">
        <f t="shared" si="10"/>
        <v/>
      </c>
      <c r="S107" s="2210" t="str">
        <f t="shared" si="11"/>
        <v/>
      </c>
      <c r="T107" s="2209" t="str">
        <f t="shared" si="12"/>
        <v/>
      </c>
      <c r="U107" s="2210" t="str">
        <f t="shared" si="13"/>
        <v/>
      </c>
    </row>
    <row r="108" spans="1:21" ht="19.899999999999999" customHeight="1">
      <c r="A108" s="2211"/>
      <c r="B108" s="2212">
        <v>0</v>
      </c>
      <c r="C108" s="2212">
        <v>0</v>
      </c>
      <c r="D108" s="2206">
        <v>0</v>
      </c>
      <c r="E108" s="2206">
        <v>0</v>
      </c>
      <c r="F108" s="2207">
        <v>0</v>
      </c>
      <c r="G108" s="2213"/>
      <c r="H108" s="2214">
        <f t="shared" si="7"/>
        <v>0</v>
      </c>
      <c r="I108" s="2213"/>
      <c r="J108" s="2215"/>
      <c r="K108" s="2216"/>
      <c r="L108" s="2217" t="str">
        <f t="shared" si="8"/>
        <v/>
      </c>
      <c r="M108" s="2215"/>
      <c r="N108" s="2216"/>
      <c r="O108" s="2218" t="str">
        <f t="shared" si="9"/>
        <v/>
      </c>
      <c r="P108" s="2219"/>
      <c r="Q108" s="2419">
        <v>1000</v>
      </c>
      <c r="R108" s="2209" t="str">
        <f t="shared" si="10"/>
        <v/>
      </c>
      <c r="S108" s="2210" t="str">
        <f t="shared" si="11"/>
        <v/>
      </c>
      <c r="T108" s="2209" t="str">
        <f t="shared" si="12"/>
        <v/>
      </c>
      <c r="U108" s="2210" t="str">
        <f t="shared" si="13"/>
        <v/>
      </c>
    </row>
    <row r="109" spans="1:21" ht="19.899999999999999" customHeight="1">
      <c r="A109" s="2211"/>
      <c r="B109" s="2212">
        <v>0</v>
      </c>
      <c r="C109" s="2212">
        <v>0</v>
      </c>
      <c r="D109" s="2206">
        <v>0</v>
      </c>
      <c r="E109" s="2206">
        <v>0</v>
      </c>
      <c r="F109" s="2207">
        <v>0</v>
      </c>
      <c r="G109" s="2213"/>
      <c r="H109" s="2214">
        <f t="shared" si="7"/>
        <v>0</v>
      </c>
      <c r="I109" s="2213"/>
      <c r="J109" s="2215"/>
      <c r="K109" s="2216"/>
      <c r="L109" s="2217" t="str">
        <f t="shared" si="8"/>
        <v/>
      </c>
      <c r="M109" s="2215"/>
      <c r="N109" s="2216"/>
      <c r="O109" s="2218" t="str">
        <f t="shared" si="9"/>
        <v/>
      </c>
      <c r="P109" s="2219"/>
      <c r="Q109" s="2419">
        <v>1000</v>
      </c>
      <c r="R109" s="2209" t="str">
        <f t="shared" si="10"/>
        <v/>
      </c>
      <c r="S109" s="2210" t="str">
        <f t="shared" si="11"/>
        <v/>
      </c>
      <c r="T109" s="2209" t="str">
        <f t="shared" si="12"/>
        <v/>
      </c>
      <c r="U109" s="2210" t="str">
        <f t="shared" si="13"/>
        <v/>
      </c>
    </row>
    <row r="110" spans="1:21" ht="19.899999999999999" customHeight="1">
      <c r="A110" s="2211"/>
      <c r="B110" s="2212">
        <v>0</v>
      </c>
      <c r="C110" s="2212">
        <v>0</v>
      </c>
      <c r="D110" s="2206">
        <v>0</v>
      </c>
      <c r="E110" s="2206">
        <v>0</v>
      </c>
      <c r="F110" s="2207">
        <v>0</v>
      </c>
      <c r="G110" s="2213"/>
      <c r="H110" s="2214">
        <f t="shared" si="7"/>
        <v>0</v>
      </c>
      <c r="I110" s="2213"/>
      <c r="J110" s="2215"/>
      <c r="K110" s="2216"/>
      <c r="L110" s="2217" t="str">
        <f t="shared" si="8"/>
        <v/>
      </c>
      <c r="M110" s="2215"/>
      <c r="N110" s="2216"/>
      <c r="O110" s="2218" t="str">
        <f t="shared" si="9"/>
        <v/>
      </c>
      <c r="P110" s="2219"/>
      <c r="Q110" s="2419">
        <v>1000</v>
      </c>
      <c r="R110" s="2209" t="str">
        <f t="shared" si="10"/>
        <v/>
      </c>
      <c r="S110" s="2210" t="str">
        <f t="shared" si="11"/>
        <v/>
      </c>
      <c r="T110" s="2209" t="str">
        <f t="shared" si="12"/>
        <v/>
      </c>
      <c r="U110" s="2210" t="str">
        <f t="shared" si="13"/>
        <v/>
      </c>
    </row>
    <row r="111" spans="1:21" ht="19.899999999999999" customHeight="1">
      <c r="A111" s="2211"/>
      <c r="B111" s="2212">
        <v>0</v>
      </c>
      <c r="C111" s="2212">
        <v>0</v>
      </c>
      <c r="D111" s="2206">
        <v>0</v>
      </c>
      <c r="E111" s="2206">
        <v>0</v>
      </c>
      <c r="F111" s="2207">
        <v>0</v>
      </c>
      <c r="G111" s="2213"/>
      <c r="H111" s="2214">
        <f t="shared" si="7"/>
        <v>0</v>
      </c>
      <c r="I111" s="2213"/>
      <c r="J111" s="2215"/>
      <c r="K111" s="2216"/>
      <c r="L111" s="2217" t="str">
        <f t="shared" si="8"/>
        <v/>
      </c>
      <c r="M111" s="2215"/>
      <c r="N111" s="2216"/>
      <c r="O111" s="2218" t="str">
        <f t="shared" si="9"/>
        <v/>
      </c>
      <c r="P111" s="2219"/>
      <c r="Q111" s="2419">
        <v>1000</v>
      </c>
      <c r="R111" s="2209" t="str">
        <f t="shared" si="10"/>
        <v/>
      </c>
      <c r="S111" s="2210" t="str">
        <f t="shared" si="11"/>
        <v/>
      </c>
      <c r="T111" s="2209" t="str">
        <f t="shared" si="12"/>
        <v/>
      </c>
      <c r="U111" s="2210" t="str">
        <f t="shared" si="13"/>
        <v/>
      </c>
    </row>
    <row r="112" spans="1:21" ht="19.899999999999999" customHeight="1">
      <c r="A112" s="2211"/>
      <c r="B112" s="2212">
        <v>0</v>
      </c>
      <c r="C112" s="2212">
        <v>0</v>
      </c>
      <c r="D112" s="2206">
        <v>0</v>
      </c>
      <c r="E112" s="2206">
        <v>0</v>
      </c>
      <c r="F112" s="2207">
        <v>0</v>
      </c>
      <c r="G112" s="2213"/>
      <c r="H112" s="2214">
        <f t="shared" si="7"/>
        <v>0</v>
      </c>
      <c r="I112" s="2213"/>
      <c r="J112" s="2215"/>
      <c r="K112" s="2216"/>
      <c r="L112" s="2217" t="str">
        <f t="shared" si="8"/>
        <v/>
      </c>
      <c r="M112" s="2215"/>
      <c r="N112" s="2216"/>
      <c r="O112" s="2218" t="str">
        <f t="shared" si="9"/>
        <v/>
      </c>
      <c r="P112" s="2219"/>
      <c r="Q112" s="2419">
        <v>1000</v>
      </c>
      <c r="R112" s="2209" t="str">
        <f t="shared" si="10"/>
        <v/>
      </c>
      <c r="S112" s="2210" t="str">
        <f t="shared" si="11"/>
        <v/>
      </c>
      <c r="T112" s="2209" t="str">
        <f t="shared" si="12"/>
        <v/>
      </c>
      <c r="U112" s="2210" t="str">
        <f t="shared" si="13"/>
        <v/>
      </c>
    </row>
    <row r="113" spans="1:21" ht="19.899999999999999" customHeight="1">
      <c r="A113" s="2211"/>
      <c r="B113" s="2212">
        <v>0</v>
      </c>
      <c r="C113" s="2212">
        <v>0</v>
      </c>
      <c r="D113" s="2206">
        <v>0</v>
      </c>
      <c r="E113" s="2206">
        <v>0</v>
      </c>
      <c r="F113" s="2207">
        <v>0</v>
      </c>
      <c r="G113" s="2213"/>
      <c r="H113" s="2214">
        <f t="shared" si="7"/>
        <v>0</v>
      </c>
      <c r="I113" s="2213"/>
      <c r="J113" s="2215"/>
      <c r="K113" s="2216"/>
      <c r="L113" s="2217" t="str">
        <f t="shared" si="8"/>
        <v/>
      </c>
      <c r="M113" s="2215"/>
      <c r="N113" s="2216"/>
      <c r="O113" s="2218" t="str">
        <f t="shared" si="9"/>
        <v/>
      </c>
      <c r="P113" s="2219"/>
      <c r="Q113" s="2419">
        <v>1000</v>
      </c>
      <c r="R113" s="2209" t="str">
        <f t="shared" si="10"/>
        <v/>
      </c>
      <c r="S113" s="2210" t="str">
        <f t="shared" si="11"/>
        <v/>
      </c>
      <c r="T113" s="2209" t="str">
        <f t="shared" si="12"/>
        <v/>
      </c>
      <c r="U113" s="2210" t="str">
        <f t="shared" si="13"/>
        <v/>
      </c>
    </row>
    <row r="114" spans="1:21" ht="19.899999999999999" customHeight="1">
      <c r="A114" s="2211"/>
      <c r="B114" s="2212">
        <v>0</v>
      </c>
      <c r="C114" s="2212">
        <v>0</v>
      </c>
      <c r="D114" s="2206">
        <v>0</v>
      </c>
      <c r="E114" s="2206">
        <v>0</v>
      </c>
      <c r="F114" s="2207">
        <v>0</v>
      </c>
      <c r="G114" s="2213"/>
      <c r="H114" s="2214">
        <f t="shared" si="7"/>
        <v>0</v>
      </c>
      <c r="I114" s="2213"/>
      <c r="J114" s="2215"/>
      <c r="K114" s="2216"/>
      <c r="L114" s="2217" t="str">
        <f t="shared" si="8"/>
        <v/>
      </c>
      <c r="M114" s="2215"/>
      <c r="N114" s="2216"/>
      <c r="O114" s="2218" t="str">
        <f t="shared" si="9"/>
        <v/>
      </c>
      <c r="P114" s="2219"/>
      <c r="Q114" s="2419">
        <v>1000</v>
      </c>
      <c r="R114" s="2209" t="str">
        <f t="shared" si="10"/>
        <v/>
      </c>
      <c r="S114" s="2210" t="str">
        <f t="shared" si="11"/>
        <v/>
      </c>
      <c r="T114" s="2209" t="str">
        <f t="shared" si="12"/>
        <v/>
      </c>
      <c r="U114" s="2210" t="str">
        <f t="shared" si="13"/>
        <v/>
      </c>
    </row>
    <row r="115" spans="1:21" ht="19.899999999999999" customHeight="1">
      <c r="A115" s="2211"/>
      <c r="B115" s="2212">
        <v>0</v>
      </c>
      <c r="C115" s="2212">
        <v>0</v>
      </c>
      <c r="D115" s="2206">
        <v>0</v>
      </c>
      <c r="E115" s="2206">
        <v>0</v>
      </c>
      <c r="F115" s="2207">
        <v>0</v>
      </c>
      <c r="G115" s="2213"/>
      <c r="H115" s="2214">
        <f t="shared" si="7"/>
        <v>0</v>
      </c>
      <c r="I115" s="2213"/>
      <c r="J115" s="2215"/>
      <c r="K115" s="2216"/>
      <c r="L115" s="2217" t="str">
        <f t="shared" si="8"/>
        <v/>
      </c>
      <c r="M115" s="2215"/>
      <c r="N115" s="2216"/>
      <c r="O115" s="2218" t="str">
        <f t="shared" si="9"/>
        <v/>
      </c>
      <c r="P115" s="2219"/>
      <c r="Q115" s="2419">
        <v>1000</v>
      </c>
      <c r="R115" s="2209" t="str">
        <f t="shared" si="10"/>
        <v/>
      </c>
      <c r="S115" s="2210" t="str">
        <f t="shared" si="11"/>
        <v/>
      </c>
      <c r="T115" s="2209" t="str">
        <f t="shared" si="12"/>
        <v/>
      </c>
      <c r="U115" s="2210" t="str">
        <f t="shared" si="13"/>
        <v/>
      </c>
    </row>
    <row r="116" spans="1:21" ht="19.899999999999999" customHeight="1">
      <c r="A116" s="2211"/>
      <c r="B116" s="2212">
        <v>0</v>
      </c>
      <c r="C116" s="2212">
        <v>0</v>
      </c>
      <c r="D116" s="2206">
        <v>0</v>
      </c>
      <c r="E116" s="2206">
        <v>0</v>
      </c>
      <c r="F116" s="2207">
        <v>0</v>
      </c>
      <c r="G116" s="2213"/>
      <c r="H116" s="2214">
        <f t="shared" si="7"/>
        <v>0</v>
      </c>
      <c r="I116" s="2213"/>
      <c r="J116" s="2215"/>
      <c r="K116" s="2216"/>
      <c r="L116" s="2217" t="str">
        <f t="shared" si="8"/>
        <v/>
      </c>
      <c r="M116" s="2215"/>
      <c r="N116" s="2216"/>
      <c r="O116" s="2218" t="str">
        <f t="shared" si="9"/>
        <v/>
      </c>
      <c r="P116" s="2219"/>
      <c r="Q116" s="2419">
        <v>1000</v>
      </c>
      <c r="R116" s="2209" t="str">
        <f t="shared" si="10"/>
        <v/>
      </c>
      <c r="S116" s="2210" t="str">
        <f t="shared" si="11"/>
        <v/>
      </c>
      <c r="T116" s="2209" t="str">
        <f t="shared" si="12"/>
        <v/>
      </c>
      <c r="U116" s="2210" t="str">
        <f t="shared" si="13"/>
        <v/>
      </c>
    </row>
    <row r="117" spans="1:21" ht="19.899999999999999" customHeight="1">
      <c r="A117" s="2211"/>
      <c r="B117" s="2212">
        <v>0</v>
      </c>
      <c r="C117" s="2212">
        <v>0</v>
      </c>
      <c r="D117" s="2206">
        <v>0</v>
      </c>
      <c r="E117" s="2206">
        <v>0</v>
      </c>
      <c r="F117" s="2207">
        <v>0</v>
      </c>
      <c r="G117" s="2213"/>
      <c r="H117" s="2214">
        <f t="shared" si="7"/>
        <v>0</v>
      </c>
      <c r="I117" s="2213"/>
      <c r="J117" s="2215"/>
      <c r="K117" s="2216"/>
      <c r="L117" s="2217" t="str">
        <f t="shared" si="8"/>
        <v/>
      </c>
      <c r="M117" s="2215"/>
      <c r="N117" s="2216"/>
      <c r="O117" s="2218" t="str">
        <f t="shared" si="9"/>
        <v/>
      </c>
      <c r="P117" s="2219"/>
      <c r="Q117" s="2419">
        <v>1000</v>
      </c>
      <c r="R117" s="2209" t="str">
        <f t="shared" si="10"/>
        <v/>
      </c>
      <c r="S117" s="2210" t="str">
        <f t="shared" si="11"/>
        <v/>
      </c>
      <c r="T117" s="2209" t="str">
        <f t="shared" si="12"/>
        <v/>
      </c>
      <c r="U117" s="2210" t="str">
        <f t="shared" si="13"/>
        <v/>
      </c>
    </row>
    <row r="118" spans="1:21" ht="19.899999999999999" customHeight="1">
      <c r="A118" s="2211"/>
      <c r="B118" s="2212">
        <v>0</v>
      </c>
      <c r="C118" s="2212">
        <v>0</v>
      </c>
      <c r="D118" s="2206">
        <v>0</v>
      </c>
      <c r="E118" s="2206">
        <v>0</v>
      </c>
      <c r="F118" s="2207">
        <v>0</v>
      </c>
      <c r="G118" s="2213"/>
      <c r="H118" s="2214">
        <f t="shared" si="7"/>
        <v>0</v>
      </c>
      <c r="I118" s="2213"/>
      <c r="J118" s="2215"/>
      <c r="K118" s="2216"/>
      <c r="L118" s="2217" t="str">
        <f t="shared" si="8"/>
        <v/>
      </c>
      <c r="M118" s="2215"/>
      <c r="N118" s="2216"/>
      <c r="O118" s="2218" t="str">
        <f t="shared" si="9"/>
        <v/>
      </c>
      <c r="P118" s="2219"/>
      <c r="Q118" s="2419">
        <v>1000</v>
      </c>
      <c r="R118" s="2209" t="str">
        <f t="shared" si="10"/>
        <v/>
      </c>
      <c r="S118" s="2210" t="str">
        <f t="shared" si="11"/>
        <v/>
      </c>
      <c r="T118" s="2209" t="str">
        <f t="shared" si="12"/>
        <v/>
      </c>
      <c r="U118" s="2210" t="str">
        <f t="shared" si="13"/>
        <v/>
      </c>
    </row>
    <row r="119" spans="1:21" ht="19.899999999999999" customHeight="1">
      <c r="A119" s="2211"/>
      <c r="B119" s="2212">
        <v>0</v>
      </c>
      <c r="C119" s="2212">
        <v>0</v>
      </c>
      <c r="D119" s="2206">
        <v>0</v>
      </c>
      <c r="E119" s="2206">
        <v>0</v>
      </c>
      <c r="F119" s="2207">
        <v>0</v>
      </c>
      <c r="G119" s="2213"/>
      <c r="H119" s="2214">
        <f t="shared" si="7"/>
        <v>0</v>
      </c>
      <c r="I119" s="2213"/>
      <c r="J119" s="2215"/>
      <c r="K119" s="2216"/>
      <c r="L119" s="2217" t="str">
        <f t="shared" si="8"/>
        <v/>
      </c>
      <c r="M119" s="2215"/>
      <c r="N119" s="2216"/>
      <c r="O119" s="2218" t="str">
        <f t="shared" si="9"/>
        <v/>
      </c>
      <c r="P119" s="2219"/>
      <c r="Q119" s="2419">
        <v>1000</v>
      </c>
      <c r="R119" s="2209" t="str">
        <f t="shared" si="10"/>
        <v/>
      </c>
      <c r="S119" s="2210" t="str">
        <f t="shared" si="11"/>
        <v/>
      </c>
      <c r="T119" s="2209" t="str">
        <f t="shared" si="12"/>
        <v/>
      </c>
      <c r="U119" s="2210" t="str">
        <f t="shared" si="13"/>
        <v/>
      </c>
    </row>
    <row r="120" spans="1:21" ht="19.899999999999999" customHeight="1">
      <c r="A120" s="2211"/>
      <c r="B120" s="2212">
        <v>0</v>
      </c>
      <c r="C120" s="2212">
        <v>0</v>
      </c>
      <c r="D120" s="2206">
        <v>0</v>
      </c>
      <c r="E120" s="2206">
        <v>0</v>
      </c>
      <c r="F120" s="2207">
        <v>0</v>
      </c>
      <c r="G120" s="2213"/>
      <c r="H120" s="2214">
        <f t="shared" si="7"/>
        <v>0</v>
      </c>
      <c r="I120" s="2213"/>
      <c r="J120" s="2215"/>
      <c r="K120" s="2216"/>
      <c r="L120" s="2217" t="str">
        <f t="shared" si="8"/>
        <v/>
      </c>
      <c r="M120" s="2215"/>
      <c r="N120" s="2216"/>
      <c r="O120" s="2218" t="str">
        <f t="shared" si="9"/>
        <v/>
      </c>
      <c r="P120" s="2219"/>
      <c r="Q120" s="2419">
        <v>1000</v>
      </c>
      <c r="R120" s="2209" t="str">
        <f t="shared" si="10"/>
        <v/>
      </c>
      <c r="S120" s="2210" t="str">
        <f t="shared" si="11"/>
        <v/>
      </c>
      <c r="T120" s="2209" t="str">
        <f t="shared" si="12"/>
        <v/>
      </c>
      <c r="U120" s="2210" t="str">
        <f t="shared" si="13"/>
        <v/>
      </c>
    </row>
    <row r="121" spans="1:21" ht="19.899999999999999" customHeight="1">
      <c r="A121" s="2211"/>
      <c r="B121" s="2212">
        <v>0</v>
      </c>
      <c r="C121" s="2212">
        <v>0</v>
      </c>
      <c r="D121" s="2206">
        <v>0</v>
      </c>
      <c r="E121" s="2206">
        <v>0</v>
      </c>
      <c r="F121" s="2207">
        <v>0</v>
      </c>
      <c r="G121" s="2213"/>
      <c r="H121" s="2214">
        <f t="shared" si="7"/>
        <v>0</v>
      </c>
      <c r="I121" s="2213"/>
      <c r="J121" s="2215"/>
      <c r="K121" s="2216"/>
      <c r="L121" s="2217" t="str">
        <f t="shared" si="8"/>
        <v/>
      </c>
      <c r="M121" s="2215"/>
      <c r="N121" s="2216"/>
      <c r="O121" s="2218" t="str">
        <f t="shared" si="9"/>
        <v/>
      </c>
      <c r="P121" s="2219"/>
      <c r="Q121" s="2419">
        <v>1000</v>
      </c>
      <c r="R121" s="2209" t="str">
        <f t="shared" si="10"/>
        <v/>
      </c>
      <c r="S121" s="2210" t="str">
        <f t="shared" si="11"/>
        <v/>
      </c>
      <c r="T121" s="2209" t="str">
        <f t="shared" si="12"/>
        <v/>
      </c>
      <c r="U121" s="2210" t="str">
        <f t="shared" si="13"/>
        <v/>
      </c>
    </row>
    <row r="122" spans="1:21" ht="19.899999999999999" customHeight="1">
      <c r="A122" s="2211"/>
      <c r="B122" s="2212">
        <v>0</v>
      </c>
      <c r="C122" s="2212">
        <v>0</v>
      </c>
      <c r="D122" s="2206">
        <v>0</v>
      </c>
      <c r="E122" s="2206">
        <v>0</v>
      </c>
      <c r="F122" s="2207">
        <v>0</v>
      </c>
      <c r="G122" s="2213"/>
      <c r="H122" s="2214">
        <f t="shared" si="7"/>
        <v>0</v>
      </c>
      <c r="I122" s="2213"/>
      <c r="J122" s="2215"/>
      <c r="K122" s="2216"/>
      <c r="L122" s="2217" t="str">
        <f t="shared" si="8"/>
        <v/>
      </c>
      <c r="M122" s="2215"/>
      <c r="N122" s="2216"/>
      <c r="O122" s="2218" t="str">
        <f t="shared" si="9"/>
        <v/>
      </c>
      <c r="P122" s="2219"/>
      <c r="Q122" s="2419">
        <v>1000</v>
      </c>
      <c r="R122" s="2209" t="str">
        <f t="shared" si="10"/>
        <v/>
      </c>
      <c r="S122" s="2210" t="str">
        <f t="shared" si="11"/>
        <v/>
      </c>
      <c r="T122" s="2209" t="str">
        <f t="shared" si="12"/>
        <v/>
      </c>
      <c r="U122" s="2210" t="str">
        <f t="shared" si="13"/>
        <v/>
      </c>
    </row>
    <row r="123" spans="1:21" ht="19.899999999999999" customHeight="1">
      <c r="A123" s="2211"/>
      <c r="B123" s="2212">
        <v>0</v>
      </c>
      <c r="C123" s="2212">
        <v>0</v>
      </c>
      <c r="D123" s="2206">
        <v>0</v>
      </c>
      <c r="E123" s="2206">
        <v>0</v>
      </c>
      <c r="F123" s="2207">
        <v>0</v>
      </c>
      <c r="G123" s="2213"/>
      <c r="H123" s="2214">
        <f t="shared" si="7"/>
        <v>0</v>
      </c>
      <c r="I123" s="2213"/>
      <c r="J123" s="2215"/>
      <c r="K123" s="2216"/>
      <c r="L123" s="2217" t="str">
        <f t="shared" si="8"/>
        <v/>
      </c>
      <c r="M123" s="2215"/>
      <c r="N123" s="2216"/>
      <c r="O123" s="2218" t="str">
        <f t="shared" si="9"/>
        <v/>
      </c>
      <c r="P123" s="2219"/>
      <c r="Q123" s="2419">
        <v>1000</v>
      </c>
      <c r="R123" s="2209" t="str">
        <f t="shared" si="10"/>
        <v/>
      </c>
      <c r="S123" s="2210" t="str">
        <f t="shared" si="11"/>
        <v/>
      </c>
      <c r="T123" s="2209" t="str">
        <f t="shared" si="12"/>
        <v/>
      </c>
      <c r="U123" s="2210" t="str">
        <f t="shared" si="13"/>
        <v/>
      </c>
    </row>
    <row r="124" spans="1:21" ht="19.899999999999999" customHeight="1">
      <c r="A124" s="2211"/>
      <c r="B124" s="2212">
        <v>0</v>
      </c>
      <c r="C124" s="2212">
        <v>0</v>
      </c>
      <c r="D124" s="2206">
        <v>0</v>
      </c>
      <c r="E124" s="2206">
        <v>0</v>
      </c>
      <c r="F124" s="2207">
        <v>0</v>
      </c>
      <c r="G124" s="2213"/>
      <c r="H124" s="2214">
        <f t="shared" si="7"/>
        <v>0</v>
      </c>
      <c r="I124" s="2213"/>
      <c r="J124" s="2215"/>
      <c r="K124" s="2216"/>
      <c r="L124" s="2217" t="str">
        <f t="shared" si="8"/>
        <v/>
      </c>
      <c r="M124" s="2215"/>
      <c r="N124" s="2216"/>
      <c r="O124" s="2218" t="str">
        <f t="shared" si="9"/>
        <v/>
      </c>
      <c r="P124" s="2219"/>
      <c r="Q124" s="2419">
        <v>1000</v>
      </c>
      <c r="R124" s="2209" t="str">
        <f t="shared" si="10"/>
        <v/>
      </c>
      <c r="S124" s="2210" t="str">
        <f t="shared" si="11"/>
        <v/>
      </c>
      <c r="T124" s="2209" t="str">
        <f t="shared" si="12"/>
        <v/>
      </c>
      <c r="U124" s="2210" t="str">
        <f t="shared" si="13"/>
        <v/>
      </c>
    </row>
    <row r="125" spans="1:21" ht="19.899999999999999" customHeight="1">
      <c r="A125" s="2211"/>
      <c r="B125" s="2212">
        <v>0</v>
      </c>
      <c r="C125" s="2212">
        <v>0</v>
      </c>
      <c r="D125" s="2206">
        <v>0</v>
      </c>
      <c r="E125" s="2206">
        <v>0</v>
      </c>
      <c r="F125" s="2207">
        <v>0</v>
      </c>
      <c r="G125" s="2213"/>
      <c r="H125" s="2214">
        <f t="shared" si="7"/>
        <v>0</v>
      </c>
      <c r="I125" s="2213"/>
      <c r="J125" s="2215"/>
      <c r="K125" s="2216"/>
      <c r="L125" s="2217" t="str">
        <f t="shared" si="8"/>
        <v/>
      </c>
      <c r="M125" s="2215"/>
      <c r="N125" s="2216"/>
      <c r="O125" s="2218" t="str">
        <f t="shared" si="9"/>
        <v/>
      </c>
      <c r="P125" s="2219"/>
      <c r="Q125" s="2419">
        <v>1000</v>
      </c>
      <c r="R125" s="2209" t="str">
        <f t="shared" si="10"/>
        <v/>
      </c>
      <c r="S125" s="2210" t="str">
        <f t="shared" si="11"/>
        <v/>
      </c>
      <c r="T125" s="2209" t="str">
        <f t="shared" si="12"/>
        <v/>
      </c>
      <c r="U125" s="2210" t="str">
        <f t="shared" si="13"/>
        <v/>
      </c>
    </row>
    <row r="126" spans="1:21" ht="19.899999999999999" customHeight="1">
      <c r="A126" s="2211"/>
      <c r="B126" s="2212">
        <v>0</v>
      </c>
      <c r="C126" s="2212">
        <v>0</v>
      </c>
      <c r="D126" s="2206">
        <v>0</v>
      </c>
      <c r="E126" s="2206">
        <v>0</v>
      </c>
      <c r="F126" s="2207">
        <v>0</v>
      </c>
      <c r="G126" s="2213"/>
      <c r="H126" s="2214">
        <f t="shared" si="7"/>
        <v>0</v>
      </c>
      <c r="I126" s="2213"/>
      <c r="J126" s="2215"/>
      <c r="K126" s="2216"/>
      <c r="L126" s="2217" t="str">
        <f t="shared" si="8"/>
        <v/>
      </c>
      <c r="M126" s="2215"/>
      <c r="N126" s="2216"/>
      <c r="O126" s="2218" t="str">
        <f t="shared" si="9"/>
        <v/>
      </c>
      <c r="P126" s="2219"/>
      <c r="Q126" s="2419">
        <v>1000</v>
      </c>
      <c r="R126" s="2209" t="str">
        <f t="shared" si="10"/>
        <v/>
      </c>
      <c r="S126" s="2210" t="str">
        <f t="shared" si="11"/>
        <v/>
      </c>
      <c r="T126" s="2209" t="str">
        <f t="shared" si="12"/>
        <v/>
      </c>
      <c r="U126" s="2210" t="str">
        <f t="shared" si="13"/>
        <v/>
      </c>
    </row>
    <row r="127" spans="1:21" ht="19.899999999999999" customHeight="1">
      <c r="A127" s="2211"/>
      <c r="B127" s="2212">
        <v>0</v>
      </c>
      <c r="C127" s="2212">
        <v>0</v>
      </c>
      <c r="D127" s="2206">
        <v>0</v>
      </c>
      <c r="E127" s="2206">
        <v>0</v>
      </c>
      <c r="F127" s="2207">
        <v>0</v>
      </c>
      <c r="G127" s="2213"/>
      <c r="H127" s="2214">
        <f t="shared" si="7"/>
        <v>0</v>
      </c>
      <c r="I127" s="2213"/>
      <c r="J127" s="2215"/>
      <c r="K127" s="2216"/>
      <c r="L127" s="2217" t="str">
        <f t="shared" si="8"/>
        <v/>
      </c>
      <c r="M127" s="2215"/>
      <c r="N127" s="2216"/>
      <c r="O127" s="2218" t="str">
        <f t="shared" si="9"/>
        <v/>
      </c>
      <c r="P127" s="2219"/>
      <c r="Q127" s="2419">
        <v>1000</v>
      </c>
      <c r="R127" s="2209" t="str">
        <f t="shared" si="10"/>
        <v/>
      </c>
      <c r="S127" s="2210" t="str">
        <f t="shared" si="11"/>
        <v/>
      </c>
      <c r="T127" s="2209" t="str">
        <f t="shared" si="12"/>
        <v/>
      </c>
      <c r="U127" s="2210" t="str">
        <f t="shared" si="13"/>
        <v/>
      </c>
    </row>
    <row r="128" spans="1:21" ht="19.899999999999999" customHeight="1">
      <c r="A128" s="2211"/>
      <c r="B128" s="2212">
        <v>0</v>
      </c>
      <c r="C128" s="2212">
        <v>0</v>
      </c>
      <c r="D128" s="2206">
        <v>0</v>
      </c>
      <c r="E128" s="2206">
        <v>0</v>
      </c>
      <c r="F128" s="2207">
        <v>0</v>
      </c>
      <c r="G128" s="2213"/>
      <c r="H128" s="2214">
        <f t="shared" si="7"/>
        <v>0</v>
      </c>
      <c r="I128" s="2213"/>
      <c r="J128" s="2215"/>
      <c r="K128" s="2216"/>
      <c r="L128" s="2217" t="str">
        <f t="shared" si="8"/>
        <v/>
      </c>
      <c r="M128" s="2215"/>
      <c r="N128" s="2216"/>
      <c r="O128" s="2218" t="str">
        <f t="shared" si="9"/>
        <v/>
      </c>
      <c r="P128" s="2219"/>
      <c r="Q128" s="2419">
        <v>1000</v>
      </c>
      <c r="R128" s="2209" t="str">
        <f t="shared" si="10"/>
        <v/>
      </c>
      <c r="S128" s="2210" t="str">
        <f t="shared" si="11"/>
        <v/>
      </c>
      <c r="T128" s="2209" t="str">
        <f t="shared" si="12"/>
        <v/>
      </c>
      <c r="U128" s="2210" t="str">
        <f t="shared" si="13"/>
        <v/>
      </c>
    </row>
    <row r="129" spans="1:21" ht="19.899999999999999" customHeight="1">
      <c r="A129" s="2211"/>
      <c r="B129" s="2212">
        <v>0</v>
      </c>
      <c r="C129" s="2212">
        <v>0</v>
      </c>
      <c r="D129" s="2206">
        <v>0</v>
      </c>
      <c r="E129" s="2206">
        <v>0</v>
      </c>
      <c r="F129" s="2207">
        <v>0</v>
      </c>
      <c r="G129" s="2213"/>
      <c r="H129" s="2214">
        <f t="shared" si="7"/>
        <v>0</v>
      </c>
      <c r="I129" s="2213"/>
      <c r="J129" s="2215"/>
      <c r="K129" s="2216"/>
      <c r="L129" s="2217" t="str">
        <f t="shared" si="8"/>
        <v/>
      </c>
      <c r="M129" s="2215"/>
      <c r="N129" s="2216"/>
      <c r="O129" s="2218" t="str">
        <f t="shared" si="9"/>
        <v/>
      </c>
      <c r="P129" s="2219"/>
      <c r="Q129" s="2419">
        <v>1000</v>
      </c>
      <c r="R129" s="2209" t="str">
        <f t="shared" si="10"/>
        <v/>
      </c>
      <c r="S129" s="2210" t="str">
        <f t="shared" si="11"/>
        <v/>
      </c>
      <c r="T129" s="2209" t="str">
        <f t="shared" si="12"/>
        <v/>
      </c>
      <c r="U129" s="2210" t="str">
        <f t="shared" si="13"/>
        <v/>
      </c>
    </row>
    <row r="130" spans="1:21" ht="19.899999999999999" customHeight="1">
      <c r="A130" s="2211"/>
      <c r="B130" s="2212">
        <v>0</v>
      </c>
      <c r="C130" s="2212">
        <v>0</v>
      </c>
      <c r="D130" s="2206">
        <v>0</v>
      </c>
      <c r="E130" s="2206">
        <v>0</v>
      </c>
      <c r="F130" s="2207">
        <v>0</v>
      </c>
      <c r="G130" s="2213"/>
      <c r="H130" s="2214">
        <f t="shared" si="7"/>
        <v>0</v>
      </c>
      <c r="I130" s="2213"/>
      <c r="J130" s="2215"/>
      <c r="K130" s="2216"/>
      <c r="L130" s="2217" t="str">
        <f t="shared" si="8"/>
        <v/>
      </c>
      <c r="M130" s="2215"/>
      <c r="N130" s="2216"/>
      <c r="O130" s="2218" t="str">
        <f t="shared" si="9"/>
        <v/>
      </c>
      <c r="P130" s="2219"/>
      <c r="Q130" s="2419">
        <v>1000</v>
      </c>
      <c r="R130" s="2209" t="str">
        <f t="shared" si="10"/>
        <v/>
      </c>
      <c r="S130" s="2210" t="str">
        <f t="shared" si="11"/>
        <v/>
      </c>
      <c r="T130" s="2209" t="str">
        <f t="shared" si="12"/>
        <v/>
      </c>
      <c r="U130" s="2210" t="str">
        <f t="shared" si="13"/>
        <v/>
      </c>
    </row>
    <row r="131" spans="1:21" ht="19.899999999999999" customHeight="1">
      <c r="A131" s="2211"/>
      <c r="B131" s="2212">
        <v>0</v>
      </c>
      <c r="C131" s="2212">
        <v>0</v>
      </c>
      <c r="D131" s="2206">
        <v>0</v>
      </c>
      <c r="E131" s="2206">
        <v>0</v>
      </c>
      <c r="F131" s="2207">
        <v>0</v>
      </c>
      <c r="G131" s="2213"/>
      <c r="H131" s="2214">
        <f t="shared" si="7"/>
        <v>0</v>
      </c>
      <c r="I131" s="2213"/>
      <c r="J131" s="2215"/>
      <c r="K131" s="2216"/>
      <c r="L131" s="2217" t="str">
        <f t="shared" si="8"/>
        <v/>
      </c>
      <c r="M131" s="2215"/>
      <c r="N131" s="2216"/>
      <c r="O131" s="2218" t="str">
        <f t="shared" si="9"/>
        <v/>
      </c>
      <c r="P131" s="2219"/>
      <c r="Q131" s="2419">
        <v>1000</v>
      </c>
      <c r="R131" s="2209" t="str">
        <f t="shared" si="10"/>
        <v/>
      </c>
      <c r="S131" s="2210" t="str">
        <f t="shared" si="11"/>
        <v/>
      </c>
      <c r="T131" s="2209" t="str">
        <f t="shared" si="12"/>
        <v/>
      </c>
      <c r="U131" s="2210" t="str">
        <f t="shared" si="13"/>
        <v/>
      </c>
    </row>
    <row r="132" spans="1:21" ht="19.899999999999999" customHeight="1">
      <c r="A132" s="2211"/>
      <c r="B132" s="2212">
        <v>0</v>
      </c>
      <c r="C132" s="2212">
        <v>0</v>
      </c>
      <c r="D132" s="2206">
        <v>0</v>
      </c>
      <c r="E132" s="2206">
        <v>0</v>
      </c>
      <c r="F132" s="2207">
        <v>0</v>
      </c>
      <c r="G132" s="2213"/>
      <c r="H132" s="2214">
        <f t="shared" si="7"/>
        <v>0</v>
      </c>
      <c r="I132" s="2213"/>
      <c r="J132" s="2215"/>
      <c r="K132" s="2216"/>
      <c r="L132" s="2217" t="str">
        <f t="shared" si="8"/>
        <v/>
      </c>
      <c r="M132" s="2215"/>
      <c r="N132" s="2216"/>
      <c r="O132" s="2218" t="str">
        <f t="shared" si="9"/>
        <v/>
      </c>
      <c r="P132" s="2219"/>
      <c r="Q132" s="2419">
        <v>1000</v>
      </c>
      <c r="R132" s="2209" t="str">
        <f t="shared" si="10"/>
        <v/>
      </c>
      <c r="S132" s="2210" t="str">
        <f t="shared" si="11"/>
        <v/>
      </c>
      <c r="T132" s="2209" t="str">
        <f t="shared" si="12"/>
        <v/>
      </c>
      <c r="U132" s="2210" t="str">
        <f t="shared" si="13"/>
        <v/>
      </c>
    </row>
    <row r="133" spans="1:21" ht="19.899999999999999" customHeight="1">
      <c r="A133" s="2211"/>
      <c r="B133" s="2212">
        <v>0</v>
      </c>
      <c r="C133" s="2212">
        <v>0</v>
      </c>
      <c r="D133" s="2206">
        <v>0</v>
      </c>
      <c r="E133" s="2206">
        <v>0</v>
      </c>
      <c r="F133" s="2207">
        <v>0</v>
      </c>
      <c r="G133" s="2213"/>
      <c r="H133" s="2214">
        <f t="shared" si="7"/>
        <v>0</v>
      </c>
      <c r="I133" s="2213"/>
      <c r="J133" s="2215"/>
      <c r="K133" s="2216"/>
      <c r="L133" s="2217" t="str">
        <f t="shared" si="8"/>
        <v/>
      </c>
      <c r="M133" s="2215"/>
      <c r="N133" s="2216"/>
      <c r="O133" s="2218" t="str">
        <f t="shared" si="9"/>
        <v/>
      </c>
      <c r="P133" s="2219"/>
      <c r="Q133" s="2419">
        <v>1000</v>
      </c>
      <c r="R133" s="2209" t="str">
        <f t="shared" si="10"/>
        <v/>
      </c>
      <c r="S133" s="2210" t="str">
        <f t="shared" si="11"/>
        <v/>
      </c>
      <c r="T133" s="2209" t="str">
        <f t="shared" si="12"/>
        <v/>
      </c>
      <c r="U133" s="2210" t="str">
        <f t="shared" si="13"/>
        <v/>
      </c>
    </row>
    <row r="134" spans="1:21" ht="19.899999999999999" customHeight="1">
      <c r="A134" s="2211"/>
      <c r="B134" s="2212">
        <v>0</v>
      </c>
      <c r="C134" s="2212">
        <v>0</v>
      </c>
      <c r="D134" s="2206">
        <v>0</v>
      </c>
      <c r="E134" s="2206">
        <v>0</v>
      </c>
      <c r="F134" s="2207">
        <v>0</v>
      </c>
      <c r="G134" s="2213"/>
      <c r="H134" s="2214">
        <f t="shared" si="7"/>
        <v>0</v>
      </c>
      <c r="I134" s="2213"/>
      <c r="J134" s="2215"/>
      <c r="K134" s="2216"/>
      <c r="L134" s="2217" t="str">
        <f t="shared" si="8"/>
        <v/>
      </c>
      <c r="M134" s="2215"/>
      <c r="N134" s="2216"/>
      <c r="O134" s="2218" t="str">
        <f t="shared" si="9"/>
        <v/>
      </c>
      <c r="P134" s="2219"/>
      <c r="Q134" s="2419">
        <v>1000</v>
      </c>
      <c r="R134" s="2209" t="str">
        <f t="shared" si="10"/>
        <v/>
      </c>
      <c r="S134" s="2210" t="str">
        <f t="shared" si="11"/>
        <v/>
      </c>
      <c r="T134" s="2209" t="str">
        <f t="shared" si="12"/>
        <v/>
      </c>
      <c r="U134" s="2210" t="str">
        <f t="shared" si="13"/>
        <v/>
      </c>
    </row>
    <row r="135" spans="1:21" ht="19.899999999999999" customHeight="1">
      <c r="A135" s="2211"/>
      <c r="B135" s="2212">
        <v>0</v>
      </c>
      <c r="C135" s="2212">
        <v>0</v>
      </c>
      <c r="D135" s="2206">
        <v>0</v>
      </c>
      <c r="E135" s="2206">
        <v>0</v>
      </c>
      <c r="F135" s="2207">
        <v>0</v>
      </c>
      <c r="G135" s="2213"/>
      <c r="H135" s="2214">
        <f t="shared" si="7"/>
        <v>0</v>
      </c>
      <c r="I135" s="2213"/>
      <c r="J135" s="2215"/>
      <c r="K135" s="2216"/>
      <c r="L135" s="2217" t="str">
        <f t="shared" si="8"/>
        <v/>
      </c>
      <c r="M135" s="2215"/>
      <c r="N135" s="2216"/>
      <c r="O135" s="2218" t="str">
        <f t="shared" si="9"/>
        <v/>
      </c>
      <c r="P135" s="2219"/>
      <c r="Q135" s="2419">
        <v>1000</v>
      </c>
      <c r="R135" s="2209" t="str">
        <f t="shared" si="10"/>
        <v/>
      </c>
      <c r="S135" s="2210" t="str">
        <f t="shared" si="11"/>
        <v/>
      </c>
      <c r="T135" s="2209" t="str">
        <f t="shared" si="12"/>
        <v/>
      </c>
      <c r="U135" s="2210" t="str">
        <f t="shared" si="13"/>
        <v/>
      </c>
    </row>
    <row r="136" spans="1:21" ht="19.899999999999999" customHeight="1">
      <c r="A136" s="2211"/>
      <c r="B136" s="2212">
        <v>0</v>
      </c>
      <c r="C136" s="2212">
        <v>0</v>
      </c>
      <c r="D136" s="2206">
        <v>0</v>
      </c>
      <c r="E136" s="2206">
        <v>0</v>
      </c>
      <c r="F136" s="2207">
        <v>0</v>
      </c>
      <c r="G136" s="2213"/>
      <c r="H136" s="2214">
        <f t="shared" si="7"/>
        <v>0</v>
      </c>
      <c r="I136" s="2213"/>
      <c r="J136" s="2215"/>
      <c r="K136" s="2216"/>
      <c r="L136" s="2217" t="str">
        <f t="shared" si="8"/>
        <v/>
      </c>
      <c r="M136" s="2215"/>
      <c r="N136" s="2216"/>
      <c r="O136" s="2218" t="str">
        <f t="shared" si="9"/>
        <v/>
      </c>
      <c r="P136" s="2219"/>
      <c r="Q136" s="2419">
        <v>1000</v>
      </c>
      <c r="R136" s="2209" t="str">
        <f t="shared" si="10"/>
        <v/>
      </c>
      <c r="S136" s="2210" t="str">
        <f t="shared" si="11"/>
        <v/>
      </c>
      <c r="T136" s="2209" t="str">
        <f t="shared" si="12"/>
        <v/>
      </c>
      <c r="U136" s="2210" t="str">
        <f t="shared" si="13"/>
        <v/>
      </c>
    </row>
    <row r="137" spans="1:21" ht="19.899999999999999" customHeight="1">
      <c r="A137" s="2211"/>
      <c r="B137" s="2212">
        <v>0</v>
      </c>
      <c r="C137" s="2212">
        <v>0</v>
      </c>
      <c r="D137" s="2206">
        <v>0</v>
      </c>
      <c r="E137" s="2206">
        <v>0</v>
      </c>
      <c r="F137" s="2207">
        <v>0</v>
      </c>
      <c r="G137" s="2213"/>
      <c r="H137" s="2214">
        <f t="shared" si="7"/>
        <v>0</v>
      </c>
      <c r="I137" s="2213"/>
      <c r="J137" s="2215"/>
      <c r="K137" s="2216"/>
      <c r="L137" s="2217" t="str">
        <f t="shared" si="8"/>
        <v/>
      </c>
      <c r="M137" s="2215"/>
      <c r="N137" s="2216"/>
      <c r="O137" s="2218" t="str">
        <f t="shared" si="9"/>
        <v/>
      </c>
      <c r="P137" s="2219"/>
      <c r="Q137" s="2419">
        <v>1000</v>
      </c>
      <c r="R137" s="2209" t="str">
        <f t="shared" si="10"/>
        <v/>
      </c>
      <c r="S137" s="2210" t="str">
        <f t="shared" si="11"/>
        <v/>
      </c>
      <c r="T137" s="2209" t="str">
        <f t="shared" si="12"/>
        <v/>
      </c>
      <c r="U137" s="2210" t="str">
        <f t="shared" si="13"/>
        <v/>
      </c>
    </row>
    <row r="138" spans="1:21" ht="19.899999999999999" customHeight="1">
      <c r="A138" s="2211"/>
      <c r="B138" s="2212">
        <v>0</v>
      </c>
      <c r="C138" s="2212">
        <v>0</v>
      </c>
      <c r="D138" s="2206">
        <v>0</v>
      </c>
      <c r="E138" s="2206">
        <v>0</v>
      </c>
      <c r="F138" s="2207">
        <v>0</v>
      </c>
      <c r="G138" s="2213"/>
      <c r="H138" s="2214">
        <f t="shared" si="7"/>
        <v>0</v>
      </c>
      <c r="I138" s="2213"/>
      <c r="J138" s="2215"/>
      <c r="K138" s="2216"/>
      <c r="L138" s="2217" t="str">
        <f t="shared" si="8"/>
        <v/>
      </c>
      <c r="M138" s="2215"/>
      <c r="N138" s="2216"/>
      <c r="O138" s="2218" t="str">
        <f t="shared" si="9"/>
        <v/>
      </c>
      <c r="P138" s="2219"/>
      <c r="Q138" s="2419">
        <v>1000</v>
      </c>
      <c r="R138" s="2209" t="str">
        <f t="shared" si="10"/>
        <v/>
      </c>
      <c r="S138" s="2210" t="str">
        <f t="shared" si="11"/>
        <v/>
      </c>
      <c r="T138" s="2209" t="str">
        <f t="shared" si="12"/>
        <v/>
      </c>
      <c r="U138" s="2210" t="str">
        <f t="shared" si="13"/>
        <v/>
      </c>
    </row>
    <row r="139" spans="1:21" ht="19.899999999999999" customHeight="1">
      <c r="A139" s="2211"/>
      <c r="B139" s="2212">
        <v>0</v>
      </c>
      <c r="C139" s="2212">
        <v>0</v>
      </c>
      <c r="D139" s="2206">
        <v>0</v>
      </c>
      <c r="E139" s="2206">
        <v>0</v>
      </c>
      <c r="F139" s="2207">
        <v>0</v>
      </c>
      <c r="G139" s="2213"/>
      <c r="H139" s="2214">
        <f t="shared" si="7"/>
        <v>0</v>
      </c>
      <c r="I139" s="2213"/>
      <c r="J139" s="2215"/>
      <c r="K139" s="2216"/>
      <c r="L139" s="2217" t="str">
        <f t="shared" si="8"/>
        <v/>
      </c>
      <c r="M139" s="2215"/>
      <c r="N139" s="2216"/>
      <c r="O139" s="2218" t="str">
        <f t="shared" si="9"/>
        <v/>
      </c>
      <c r="P139" s="2219"/>
      <c r="Q139" s="2419">
        <v>1000</v>
      </c>
      <c r="R139" s="2209" t="str">
        <f t="shared" si="10"/>
        <v/>
      </c>
      <c r="S139" s="2210" t="str">
        <f t="shared" si="11"/>
        <v/>
      </c>
      <c r="T139" s="2209" t="str">
        <f t="shared" si="12"/>
        <v/>
      </c>
      <c r="U139" s="2210" t="str">
        <f t="shared" si="13"/>
        <v/>
      </c>
    </row>
    <row r="140" spans="1:21" ht="19.899999999999999" customHeight="1">
      <c r="A140" s="2211"/>
      <c r="B140" s="2212">
        <v>0</v>
      </c>
      <c r="C140" s="2212">
        <v>0</v>
      </c>
      <c r="D140" s="2206">
        <v>0</v>
      </c>
      <c r="E140" s="2206">
        <v>0</v>
      </c>
      <c r="F140" s="2207">
        <v>0</v>
      </c>
      <c r="G140" s="2213"/>
      <c r="H140" s="2214">
        <f t="shared" si="7"/>
        <v>0</v>
      </c>
      <c r="I140" s="2213"/>
      <c r="J140" s="2215"/>
      <c r="K140" s="2216"/>
      <c r="L140" s="2217" t="str">
        <f t="shared" si="8"/>
        <v/>
      </c>
      <c r="M140" s="2215"/>
      <c r="N140" s="2216"/>
      <c r="O140" s="2218" t="str">
        <f t="shared" si="9"/>
        <v/>
      </c>
      <c r="P140" s="2219"/>
      <c r="Q140" s="2419">
        <v>1000</v>
      </c>
      <c r="R140" s="2209" t="str">
        <f t="shared" si="10"/>
        <v/>
      </c>
      <c r="S140" s="2210" t="str">
        <f t="shared" si="11"/>
        <v/>
      </c>
      <c r="T140" s="2209" t="str">
        <f t="shared" si="12"/>
        <v/>
      </c>
      <c r="U140" s="2210" t="str">
        <f t="shared" si="13"/>
        <v/>
      </c>
    </row>
    <row r="141" spans="1:21" ht="19.899999999999999" customHeight="1">
      <c r="A141" s="2211"/>
      <c r="B141" s="2212">
        <v>0</v>
      </c>
      <c r="C141" s="2212">
        <v>0</v>
      </c>
      <c r="D141" s="2206">
        <v>0</v>
      </c>
      <c r="E141" s="2206">
        <v>0</v>
      </c>
      <c r="F141" s="2207">
        <v>0</v>
      </c>
      <c r="G141" s="2213"/>
      <c r="H141" s="2214">
        <f t="shared" si="7"/>
        <v>0</v>
      </c>
      <c r="I141" s="2213"/>
      <c r="J141" s="2215"/>
      <c r="K141" s="2216"/>
      <c r="L141" s="2217" t="str">
        <f t="shared" si="8"/>
        <v/>
      </c>
      <c r="M141" s="2215"/>
      <c r="N141" s="2216"/>
      <c r="O141" s="2218" t="str">
        <f t="shared" si="9"/>
        <v/>
      </c>
      <c r="P141" s="2219"/>
      <c r="Q141" s="2419">
        <v>1000</v>
      </c>
      <c r="R141" s="2209" t="str">
        <f t="shared" si="10"/>
        <v/>
      </c>
      <c r="S141" s="2210" t="str">
        <f t="shared" si="11"/>
        <v/>
      </c>
      <c r="T141" s="2209" t="str">
        <f t="shared" si="12"/>
        <v/>
      </c>
      <c r="U141" s="2210" t="str">
        <f t="shared" si="13"/>
        <v/>
      </c>
    </row>
    <row r="142" spans="1:21" ht="19.899999999999999" customHeight="1">
      <c r="A142" s="2211"/>
      <c r="B142" s="2212">
        <v>0</v>
      </c>
      <c r="C142" s="2212">
        <v>0</v>
      </c>
      <c r="D142" s="2206">
        <v>0</v>
      </c>
      <c r="E142" s="2206">
        <v>0</v>
      </c>
      <c r="F142" s="2207">
        <v>0</v>
      </c>
      <c r="G142" s="2213"/>
      <c r="H142" s="2214">
        <f t="shared" si="7"/>
        <v>0</v>
      </c>
      <c r="I142" s="2213"/>
      <c r="J142" s="2215"/>
      <c r="K142" s="2216"/>
      <c r="L142" s="2217" t="str">
        <f t="shared" si="8"/>
        <v/>
      </c>
      <c r="M142" s="2215"/>
      <c r="N142" s="2216"/>
      <c r="O142" s="2218" t="str">
        <f t="shared" si="9"/>
        <v/>
      </c>
      <c r="P142" s="2219"/>
      <c r="Q142" s="2419">
        <v>1000</v>
      </c>
      <c r="R142" s="2209" t="str">
        <f t="shared" si="10"/>
        <v/>
      </c>
      <c r="S142" s="2210" t="str">
        <f t="shared" si="11"/>
        <v/>
      </c>
      <c r="T142" s="2209" t="str">
        <f t="shared" si="12"/>
        <v/>
      </c>
      <c r="U142" s="2210" t="str">
        <f t="shared" si="13"/>
        <v/>
      </c>
    </row>
    <row r="143" spans="1:21" ht="19.899999999999999" customHeight="1">
      <c r="A143" s="2211"/>
      <c r="B143" s="2212">
        <v>0</v>
      </c>
      <c r="C143" s="2212">
        <v>0</v>
      </c>
      <c r="D143" s="2206">
        <v>0</v>
      </c>
      <c r="E143" s="2206">
        <v>0</v>
      </c>
      <c r="F143" s="2207">
        <v>0</v>
      </c>
      <c r="G143" s="2213"/>
      <c r="H143" s="2214">
        <f t="shared" si="7"/>
        <v>0</v>
      </c>
      <c r="I143" s="2213"/>
      <c r="J143" s="2215"/>
      <c r="K143" s="2216"/>
      <c r="L143" s="2217" t="str">
        <f t="shared" si="8"/>
        <v/>
      </c>
      <c r="M143" s="2215"/>
      <c r="N143" s="2216"/>
      <c r="O143" s="2218" t="str">
        <f t="shared" si="9"/>
        <v/>
      </c>
      <c r="P143" s="2219"/>
      <c r="Q143" s="2419">
        <v>1000</v>
      </c>
      <c r="R143" s="2209" t="str">
        <f t="shared" si="10"/>
        <v/>
      </c>
      <c r="S143" s="2210" t="str">
        <f t="shared" si="11"/>
        <v/>
      </c>
      <c r="T143" s="2209" t="str">
        <f t="shared" si="12"/>
        <v/>
      </c>
      <c r="U143" s="2210" t="str">
        <f t="shared" si="13"/>
        <v/>
      </c>
    </row>
    <row r="144" spans="1:21" ht="19.899999999999999" customHeight="1">
      <c r="A144" s="2211"/>
      <c r="B144" s="2212">
        <v>0</v>
      </c>
      <c r="C144" s="2212">
        <v>0</v>
      </c>
      <c r="D144" s="2206">
        <v>0</v>
      </c>
      <c r="E144" s="2206">
        <v>0</v>
      </c>
      <c r="F144" s="2207">
        <v>0</v>
      </c>
      <c r="G144" s="2213"/>
      <c r="H144" s="2214">
        <f t="shared" si="7"/>
        <v>0</v>
      </c>
      <c r="I144" s="2213"/>
      <c r="J144" s="2215"/>
      <c r="K144" s="2216"/>
      <c r="L144" s="2217" t="str">
        <f t="shared" si="8"/>
        <v/>
      </c>
      <c r="M144" s="2215"/>
      <c r="N144" s="2216"/>
      <c r="O144" s="2218" t="str">
        <f t="shared" si="9"/>
        <v/>
      </c>
      <c r="P144" s="2219"/>
      <c r="Q144" s="2419">
        <v>1000</v>
      </c>
      <c r="R144" s="2209" t="str">
        <f t="shared" si="10"/>
        <v/>
      </c>
      <c r="S144" s="2210" t="str">
        <f t="shared" si="11"/>
        <v/>
      </c>
      <c r="T144" s="2209" t="str">
        <f t="shared" si="12"/>
        <v/>
      </c>
      <c r="U144" s="2210" t="str">
        <f t="shared" si="13"/>
        <v/>
      </c>
    </row>
    <row r="145" spans="1:21" ht="19.899999999999999" customHeight="1">
      <c r="A145" s="2211"/>
      <c r="B145" s="2212">
        <v>0</v>
      </c>
      <c r="C145" s="2212">
        <v>0</v>
      </c>
      <c r="D145" s="2206">
        <v>0</v>
      </c>
      <c r="E145" s="2206">
        <v>0</v>
      </c>
      <c r="F145" s="2207">
        <v>0</v>
      </c>
      <c r="G145" s="2213"/>
      <c r="H145" s="2214">
        <f t="shared" si="7"/>
        <v>0</v>
      </c>
      <c r="I145" s="2213"/>
      <c r="J145" s="2215"/>
      <c r="K145" s="2216"/>
      <c r="L145" s="2217" t="str">
        <f t="shared" si="8"/>
        <v/>
      </c>
      <c r="M145" s="2215"/>
      <c r="N145" s="2216"/>
      <c r="O145" s="2218" t="str">
        <f t="shared" si="9"/>
        <v/>
      </c>
      <c r="P145" s="2219"/>
      <c r="Q145" s="2419">
        <v>1000</v>
      </c>
      <c r="R145" s="2209" t="str">
        <f t="shared" si="10"/>
        <v/>
      </c>
      <c r="S145" s="2210" t="str">
        <f t="shared" si="11"/>
        <v/>
      </c>
      <c r="T145" s="2209" t="str">
        <f t="shared" si="12"/>
        <v/>
      </c>
      <c r="U145" s="2210" t="str">
        <f t="shared" si="13"/>
        <v/>
      </c>
    </row>
    <row r="146" spans="1:21" ht="19.899999999999999" customHeight="1">
      <c r="A146" s="2211"/>
      <c r="B146" s="2212">
        <v>0</v>
      </c>
      <c r="C146" s="2212">
        <v>0</v>
      </c>
      <c r="D146" s="2206">
        <v>0</v>
      </c>
      <c r="E146" s="2206">
        <v>0</v>
      </c>
      <c r="F146" s="2207">
        <v>0</v>
      </c>
      <c r="G146" s="2213"/>
      <c r="H146" s="2214">
        <f t="shared" si="7"/>
        <v>0</v>
      </c>
      <c r="I146" s="2213"/>
      <c r="J146" s="2215"/>
      <c r="K146" s="2216"/>
      <c r="L146" s="2217" t="str">
        <f t="shared" si="8"/>
        <v/>
      </c>
      <c r="M146" s="2215"/>
      <c r="N146" s="2216"/>
      <c r="O146" s="2218" t="str">
        <f t="shared" si="9"/>
        <v/>
      </c>
      <c r="P146" s="2219"/>
      <c r="Q146" s="2419">
        <v>1000</v>
      </c>
      <c r="R146" s="2209" t="str">
        <f t="shared" si="10"/>
        <v/>
      </c>
      <c r="S146" s="2210" t="str">
        <f t="shared" si="11"/>
        <v/>
      </c>
      <c r="T146" s="2209" t="str">
        <f t="shared" si="12"/>
        <v/>
      </c>
      <c r="U146" s="2210" t="str">
        <f t="shared" si="13"/>
        <v/>
      </c>
    </row>
    <row r="147" spans="1:21" ht="19.899999999999999" customHeight="1">
      <c r="A147" s="2211"/>
      <c r="B147" s="2212">
        <v>0</v>
      </c>
      <c r="C147" s="2212">
        <v>0</v>
      </c>
      <c r="D147" s="2206">
        <v>0</v>
      </c>
      <c r="E147" s="2206">
        <v>0</v>
      </c>
      <c r="F147" s="2207">
        <v>0</v>
      </c>
      <c r="G147" s="2213"/>
      <c r="H147" s="2214">
        <f t="shared" si="7"/>
        <v>0</v>
      </c>
      <c r="I147" s="2213"/>
      <c r="J147" s="2215"/>
      <c r="K147" s="2216"/>
      <c r="L147" s="2217" t="str">
        <f t="shared" si="8"/>
        <v/>
      </c>
      <c r="M147" s="2215"/>
      <c r="N147" s="2216"/>
      <c r="O147" s="2218" t="str">
        <f t="shared" si="9"/>
        <v/>
      </c>
      <c r="P147" s="2219"/>
      <c r="Q147" s="2419">
        <v>1000</v>
      </c>
      <c r="R147" s="2209" t="str">
        <f t="shared" si="10"/>
        <v/>
      </c>
      <c r="S147" s="2210" t="str">
        <f t="shared" si="11"/>
        <v/>
      </c>
      <c r="T147" s="2209" t="str">
        <f t="shared" si="12"/>
        <v/>
      </c>
      <c r="U147" s="2210" t="str">
        <f t="shared" si="13"/>
        <v/>
      </c>
    </row>
    <row r="148" spans="1:21" ht="19.899999999999999" customHeight="1">
      <c r="A148" s="2211"/>
      <c r="B148" s="2212">
        <v>0</v>
      </c>
      <c r="C148" s="2212">
        <v>0</v>
      </c>
      <c r="D148" s="2206">
        <v>0</v>
      </c>
      <c r="E148" s="2206">
        <v>0</v>
      </c>
      <c r="F148" s="2207">
        <v>0</v>
      </c>
      <c r="G148" s="2213"/>
      <c r="H148" s="2214">
        <f t="shared" ref="H148:H211" si="14">E148-(J148+M148)</f>
        <v>0</v>
      </c>
      <c r="I148" s="2213"/>
      <c r="J148" s="2215"/>
      <c r="K148" s="2216"/>
      <c r="L148" s="2217" t="str">
        <f t="shared" ref="L148:L211" si="15">S148</f>
        <v/>
      </c>
      <c r="M148" s="2215"/>
      <c r="N148" s="2216"/>
      <c r="O148" s="2218" t="str">
        <f t="shared" ref="O148:O211" si="16">U148</f>
        <v/>
      </c>
      <c r="P148" s="2219"/>
      <c r="Q148" s="2419">
        <v>1000</v>
      </c>
      <c r="R148" s="2209" t="str">
        <f t="shared" ref="R148:R211" si="17">IF(E148,ATAN(J148/Q148),"")</f>
        <v/>
      </c>
      <c r="S148" s="2210" t="str">
        <f t="shared" ref="S148:S211" si="18">IF(E148,DEGREES(R148),"")</f>
        <v/>
      </c>
      <c r="T148" s="2209" t="str">
        <f t="shared" ref="T148:T211" si="19">IF(E148,ATAN(M148/Q148),"")</f>
        <v/>
      </c>
      <c r="U148" s="2210" t="str">
        <f t="shared" ref="U148:U211" si="20">IF(E148,DEGREES(T148),"")</f>
        <v/>
      </c>
    </row>
    <row r="149" spans="1:21" ht="19.899999999999999" customHeight="1">
      <c r="A149" s="2211"/>
      <c r="B149" s="2212">
        <v>0</v>
      </c>
      <c r="C149" s="2212">
        <v>0</v>
      </c>
      <c r="D149" s="2206">
        <v>0</v>
      </c>
      <c r="E149" s="2206">
        <v>0</v>
      </c>
      <c r="F149" s="2207">
        <v>0</v>
      </c>
      <c r="G149" s="2213"/>
      <c r="H149" s="2214">
        <f t="shared" si="14"/>
        <v>0</v>
      </c>
      <c r="I149" s="2213"/>
      <c r="J149" s="2215"/>
      <c r="K149" s="2216"/>
      <c r="L149" s="2217" t="str">
        <f t="shared" si="15"/>
        <v/>
      </c>
      <c r="M149" s="2215"/>
      <c r="N149" s="2216"/>
      <c r="O149" s="2218" t="str">
        <f t="shared" si="16"/>
        <v/>
      </c>
      <c r="P149" s="2219"/>
      <c r="Q149" s="2419">
        <v>1000</v>
      </c>
      <c r="R149" s="2209" t="str">
        <f t="shared" si="17"/>
        <v/>
      </c>
      <c r="S149" s="2210" t="str">
        <f t="shared" si="18"/>
        <v/>
      </c>
      <c r="T149" s="2209" t="str">
        <f t="shared" si="19"/>
        <v/>
      </c>
      <c r="U149" s="2210" t="str">
        <f t="shared" si="20"/>
        <v/>
      </c>
    </row>
    <row r="150" spans="1:21" ht="19.899999999999999" customHeight="1">
      <c r="A150" s="2211"/>
      <c r="B150" s="2212">
        <v>0</v>
      </c>
      <c r="C150" s="2212">
        <v>0</v>
      </c>
      <c r="D150" s="2206">
        <v>0</v>
      </c>
      <c r="E150" s="2206">
        <v>0</v>
      </c>
      <c r="F150" s="2207">
        <v>0</v>
      </c>
      <c r="G150" s="2213"/>
      <c r="H150" s="2214">
        <f t="shared" si="14"/>
        <v>0</v>
      </c>
      <c r="I150" s="2213"/>
      <c r="J150" s="2215"/>
      <c r="K150" s="2216"/>
      <c r="L150" s="2217" t="str">
        <f t="shared" si="15"/>
        <v/>
      </c>
      <c r="M150" s="2215"/>
      <c r="N150" s="2216"/>
      <c r="O150" s="2218" t="str">
        <f t="shared" si="16"/>
        <v/>
      </c>
      <c r="P150" s="2219"/>
      <c r="Q150" s="2419">
        <v>1000</v>
      </c>
      <c r="R150" s="2209" t="str">
        <f t="shared" si="17"/>
        <v/>
      </c>
      <c r="S150" s="2210" t="str">
        <f t="shared" si="18"/>
        <v/>
      </c>
      <c r="T150" s="2209" t="str">
        <f t="shared" si="19"/>
        <v/>
      </c>
      <c r="U150" s="2210" t="str">
        <f t="shared" si="20"/>
        <v/>
      </c>
    </row>
    <row r="151" spans="1:21" ht="19.899999999999999" customHeight="1">
      <c r="A151" s="2211"/>
      <c r="B151" s="2212">
        <v>0</v>
      </c>
      <c r="C151" s="2212">
        <v>0</v>
      </c>
      <c r="D151" s="2206">
        <v>0</v>
      </c>
      <c r="E151" s="2206">
        <v>0</v>
      </c>
      <c r="F151" s="2207">
        <v>0</v>
      </c>
      <c r="G151" s="2213"/>
      <c r="H151" s="2214">
        <f t="shared" si="14"/>
        <v>0</v>
      </c>
      <c r="I151" s="2213"/>
      <c r="J151" s="2215"/>
      <c r="K151" s="2216"/>
      <c r="L151" s="2217" t="str">
        <f t="shared" si="15"/>
        <v/>
      </c>
      <c r="M151" s="2215"/>
      <c r="N151" s="2216"/>
      <c r="O151" s="2218" t="str">
        <f t="shared" si="16"/>
        <v/>
      </c>
      <c r="P151" s="2219"/>
      <c r="Q151" s="2419">
        <v>1000</v>
      </c>
      <c r="R151" s="2209" t="str">
        <f t="shared" si="17"/>
        <v/>
      </c>
      <c r="S151" s="2210" t="str">
        <f t="shared" si="18"/>
        <v/>
      </c>
      <c r="T151" s="2209" t="str">
        <f t="shared" si="19"/>
        <v/>
      </c>
      <c r="U151" s="2210" t="str">
        <f t="shared" si="20"/>
        <v/>
      </c>
    </row>
    <row r="152" spans="1:21" ht="19.899999999999999" customHeight="1">
      <c r="A152" s="2211"/>
      <c r="B152" s="2212">
        <v>0</v>
      </c>
      <c r="C152" s="2212">
        <v>0</v>
      </c>
      <c r="D152" s="2206">
        <v>0</v>
      </c>
      <c r="E152" s="2206">
        <v>0</v>
      </c>
      <c r="F152" s="2207">
        <v>0</v>
      </c>
      <c r="G152" s="2213"/>
      <c r="H152" s="2214">
        <f t="shared" si="14"/>
        <v>0</v>
      </c>
      <c r="I152" s="2213"/>
      <c r="J152" s="2215"/>
      <c r="K152" s="2216"/>
      <c r="L152" s="2217" t="str">
        <f t="shared" si="15"/>
        <v/>
      </c>
      <c r="M152" s="2215"/>
      <c r="N152" s="2216"/>
      <c r="O152" s="2218" t="str">
        <f t="shared" si="16"/>
        <v/>
      </c>
      <c r="P152" s="2219"/>
      <c r="Q152" s="2419">
        <v>1000</v>
      </c>
      <c r="R152" s="2209" t="str">
        <f t="shared" si="17"/>
        <v/>
      </c>
      <c r="S152" s="2210" t="str">
        <f t="shared" si="18"/>
        <v/>
      </c>
      <c r="T152" s="2209" t="str">
        <f t="shared" si="19"/>
        <v/>
      </c>
      <c r="U152" s="2210" t="str">
        <f t="shared" si="20"/>
        <v/>
      </c>
    </row>
    <row r="153" spans="1:21" ht="19.899999999999999" customHeight="1">
      <c r="A153" s="2211"/>
      <c r="B153" s="2212">
        <v>0</v>
      </c>
      <c r="C153" s="2212">
        <v>0</v>
      </c>
      <c r="D153" s="2206">
        <v>0</v>
      </c>
      <c r="E153" s="2206">
        <v>0</v>
      </c>
      <c r="F153" s="2207">
        <v>0</v>
      </c>
      <c r="G153" s="2213"/>
      <c r="H153" s="2214">
        <f t="shared" si="14"/>
        <v>0</v>
      </c>
      <c r="I153" s="2213"/>
      <c r="J153" s="2215"/>
      <c r="K153" s="2216"/>
      <c r="L153" s="2217" t="str">
        <f t="shared" si="15"/>
        <v/>
      </c>
      <c r="M153" s="2215"/>
      <c r="N153" s="2216"/>
      <c r="O153" s="2218" t="str">
        <f t="shared" si="16"/>
        <v/>
      </c>
      <c r="P153" s="2219"/>
      <c r="Q153" s="2419">
        <v>1000</v>
      </c>
      <c r="R153" s="2209" t="str">
        <f t="shared" si="17"/>
        <v/>
      </c>
      <c r="S153" s="2210" t="str">
        <f t="shared" si="18"/>
        <v/>
      </c>
      <c r="T153" s="2209" t="str">
        <f t="shared" si="19"/>
        <v/>
      </c>
      <c r="U153" s="2210" t="str">
        <f t="shared" si="20"/>
        <v/>
      </c>
    </row>
    <row r="154" spans="1:21" ht="19.899999999999999" customHeight="1">
      <c r="A154" s="2211"/>
      <c r="B154" s="2212">
        <v>0</v>
      </c>
      <c r="C154" s="2212">
        <v>0</v>
      </c>
      <c r="D154" s="2206">
        <v>0</v>
      </c>
      <c r="E154" s="2206">
        <v>0</v>
      </c>
      <c r="F154" s="2207">
        <v>0</v>
      </c>
      <c r="G154" s="2213"/>
      <c r="H154" s="2214">
        <f t="shared" si="14"/>
        <v>0</v>
      </c>
      <c r="I154" s="2213"/>
      <c r="J154" s="2215"/>
      <c r="K154" s="2216"/>
      <c r="L154" s="2217" t="str">
        <f t="shared" si="15"/>
        <v/>
      </c>
      <c r="M154" s="2215"/>
      <c r="N154" s="2216"/>
      <c r="O154" s="2218" t="str">
        <f t="shared" si="16"/>
        <v/>
      </c>
      <c r="P154" s="2219"/>
      <c r="Q154" s="2419">
        <v>1000</v>
      </c>
      <c r="R154" s="2209" t="str">
        <f t="shared" si="17"/>
        <v/>
      </c>
      <c r="S154" s="2210" t="str">
        <f t="shared" si="18"/>
        <v/>
      </c>
      <c r="T154" s="2209" t="str">
        <f t="shared" si="19"/>
        <v/>
      </c>
      <c r="U154" s="2210" t="str">
        <f t="shared" si="20"/>
        <v/>
      </c>
    </row>
    <row r="155" spans="1:21" ht="19.899999999999999" customHeight="1">
      <c r="A155" s="2211"/>
      <c r="B155" s="2212">
        <v>0</v>
      </c>
      <c r="C155" s="2212">
        <v>0</v>
      </c>
      <c r="D155" s="2206">
        <v>0</v>
      </c>
      <c r="E155" s="2206">
        <v>0</v>
      </c>
      <c r="F155" s="2207">
        <v>0</v>
      </c>
      <c r="G155" s="2213"/>
      <c r="H155" s="2214">
        <f t="shared" si="14"/>
        <v>0</v>
      </c>
      <c r="I155" s="2213"/>
      <c r="J155" s="2215"/>
      <c r="K155" s="2216"/>
      <c r="L155" s="2217" t="str">
        <f t="shared" si="15"/>
        <v/>
      </c>
      <c r="M155" s="2215"/>
      <c r="N155" s="2216"/>
      <c r="O155" s="2218" t="str">
        <f t="shared" si="16"/>
        <v/>
      </c>
      <c r="P155" s="2219"/>
      <c r="Q155" s="2419">
        <v>1000</v>
      </c>
      <c r="R155" s="2209" t="str">
        <f t="shared" si="17"/>
        <v/>
      </c>
      <c r="S155" s="2210" t="str">
        <f t="shared" si="18"/>
        <v/>
      </c>
      <c r="T155" s="2209" t="str">
        <f t="shared" si="19"/>
        <v/>
      </c>
      <c r="U155" s="2210" t="str">
        <f t="shared" si="20"/>
        <v/>
      </c>
    </row>
    <row r="156" spans="1:21" ht="19.899999999999999" customHeight="1">
      <c r="A156" s="2211"/>
      <c r="B156" s="2212">
        <v>0</v>
      </c>
      <c r="C156" s="2212">
        <v>0</v>
      </c>
      <c r="D156" s="2206">
        <v>0</v>
      </c>
      <c r="E156" s="2206">
        <v>0</v>
      </c>
      <c r="F156" s="2207">
        <v>0</v>
      </c>
      <c r="G156" s="2213"/>
      <c r="H156" s="2214">
        <f t="shared" si="14"/>
        <v>0</v>
      </c>
      <c r="I156" s="2213"/>
      <c r="J156" s="2215"/>
      <c r="K156" s="2216"/>
      <c r="L156" s="2217" t="str">
        <f t="shared" si="15"/>
        <v/>
      </c>
      <c r="M156" s="2215"/>
      <c r="N156" s="2216"/>
      <c r="O156" s="2218" t="str">
        <f t="shared" si="16"/>
        <v/>
      </c>
      <c r="P156" s="2219"/>
      <c r="Q156" s="2419">
        <v>1000</v>
      </c>
      <c r="R156" s="2209" t="str">
        <f t="shared" si="17"/>
        <v/>
      </c>
      <c r="S156" s="2210" t="str">
        <f t="shared" si="18"/>
        <v/>
      </c>
      <c r="T156" s="2209" t="str">
        <f t="shared" si="19"/>
        <v/>
      </c>
      <c r="U156" s="2210" t="str">
        <f t="shared" si="20"/>
        <v/>
      </c>
    </row>
    <row r="157" spans="1:21" ht="19.899999999999999" customHeight="1">
      <c r="A157" s="2211"/>
      <c r="B157" s="2212">
        <v>0</v>
      </c>
      <c r="C157" s="2212">
        <v>0</v>
      </c>
      <c r="D157" s="2206">
        <v>0</v>
      </c>
      <c r="E157" s="2206">
        <v>0</v>
      </c>
      <c r="F157" s="2207">
        <v>0</v>
      </c>
      <c r="G157" s="2213"/>
      <c r="H157" s="2214">
        <f t="shared" si="14"/>
        <v>0</v>
      </c>
      <c r="I157" s="2213"/>
      <c r="J157" s="2215"/>
      <c r="K157" s="2216"/>
      <c r="L157" s="2217" t="str">
        <f t="shared" si="15"/>
        <v/>
      </c>
      <c r="M157" s="2215"/>
      <c r="N157" s="2216"/>
      <c r="O157" s="2218" t="str">
        <f t="shared" si="16"/>
        <v/>
      </c>
      <c r="P157" s="2219"/>
      <c r="Q157" s="2419">
        <v>1000</v>
      </c>
      <c r="R157" s="2209" t="str">
        <f t="shared" si="17"/>
        <v/>
      </c>
      <c r="S157" s="2210" t="str">
        <f t="shared" si="18"/>
        <v/>
      </c>
      <c r="T157" s="2209" t="str">
        <f t="shared" si="19"/>
        <v/>
      </c>
      <c r="U157" s="2210" t="str">
        <f t="shared" si="20"/>
        <v/>
      </c>
    </row>
    <row r="158" spans="1:21" ht="19.899999999999999" customHeight="1">
      <c r="A158" s="2211"/>
      <c r="B158" s="2212">
        <v>0</v>
      </c>
      <c r="C158" s="2212">
        <v>0</v>
      </c>
      <c r="D158" s="2206">
        <v>0</v>
      </c>
      <c r="E158" s="2206">
        <v>0</v>
      </c>
      <c r="F158" s="2207">
        <v>0</v>
      </c>
      <c r="G158" s="2213"/>
      <c r="H158" s="2214">
        <f t="shared" si="14"/>
        <v>0</v>
      </c>
      <c r="I158" s="2213"/>
      <c r="J158" s="2215"/>
      <c r="K158" s="2216"/>
      <c r="L158" s="2217" t="str">
        <f t="shared" si="15"/>
        <v/>
      </c>
      <c r="M158" s="2215"/>
      <c r="N158" s="2216"/>
      <c r="O158" s="2218" t="str">
        <f t="shared" si="16"/>
        <v/>
      </c>
      <c r="P158" s="2219"/>
      <c r="Q158" s="2419">
        <v>1000</v>
      </c>
      <c r="R158" s="2209" t="str">
        <f t="shared" si="17"/>
        <v/>
      </c>
      <c r="S158" s="2210" t="str">
        <f t="shared" si="18"/>
        <v/>
      </c>
      <c r="T158" s="2209" t="str">
        <f t="shared" si="19"/>
        <v/>
      </c>
      <c r="U158" s="2210" t="str">
        <f t="shared" si="20"/>
        <v/>
      </c>
    </row>
    <row r="159" spans="1:21" ht="19.899999999999999" customHeight="1">
      <c r="A159" s="2211"/>
      <c r="B159" s="2212">
        <v>0</v>
      </c>
      <c r="C159" s="2212">
        <v>0</v>
      </c>
      <c r="D159" s="2206">
        <v>0</v>
      </c>
      <c r="E159" s="2206">
        <v>0</v>
      </c>
      <c r="F159" s="2207">
        <v>0</v>
      </c>
      <c r="G159" s="2213"/>
      <c r="H159" s="2214">
        <f t="shared" si="14"/>
        <v>0</v>
      </c>
      <c r="I159" s="2213"/>
      <c r="J159" s="2215"/>
      <c r="K159" s="2216"/>
      <c r="L159" s="2217" t="str">
        <f t="shared" si="15"/>
        <v/>
      </c>
      <c r="M159" s="2215"/>
      <c r="N159" s="2216"/>
      <c r="O159" s="2218" t="str">
        <f t="shared" si="16"/>
        <v/>
      </c>
      <c r="P159" s="2219"/>
      <c r="Q159" s="2419">
        <v>1000</v>
      </c>
      <c r="R159" s="2209" t="str">
        <f t="shared" si="17"/>
        <v/>
      </c>
      <c r="S159" s="2210" t="str">
        <f t="shared" si="18"/>
        <v/>
      </c>
      <c r="T159" s="2209" t="str">
        <f t="shared" si="19"/>
        <v/>
      </c>
      <c r="U159" s="2210" t="str">
        <f t="shared" si="20"/>
        <v/>
      </c>
    </row>
    <row r="160" spans="1:21" ht="19.899999999999999" customHeight="1">
      <c r="A160" s="2211"/>
      <c r="B160" s="2212">
        <v>0</v>
      </c>
      <c r="C160" s="2212">
        <v>0</v>
      </c>
      <c r="D160" s="2206">
        <v>0</v>
      </c>
      <c r="E160" s="2206">
        <v>0</v>
      </c>
      <c r="F160" s="2207">
        <v>0</v>
      </c>
      <c r="G160" s="2213"/>
      <c r="H160" s="2214">
        <f t="shared" si="14"/>
        <v>0</v>
      </c>
      <c r="I160" s="2213"/>
      <c r="J160" s="2215"/>
      <c r="K160" s="2216"/>
      <c r="L160" s="2217" t="str">
        <f t="shared" si="15"/>
        <v/>
      </c>
      <c r="M160" s="2215"/>
      <c r="N160" s="2216"/>
      <c r="O160" s="2218" t="str">
        <f t="shared" si="16"/>
        <v/>
      </c>
      <c r="P160" s="2219"/>
      <c r="Q160" s="2419">
        <v>1000</v>
      </c>
      <c r="R160" s="2209" t="str">
        <f t="shared" si="17"/>
        <v/>
      </c>
      <c r="S160" s="2210" t="str">
        <f t="shared" si="18"/>
        <v/>
      </c>
      <c r="T160" s="2209" t="str">
        <f t="shared" si="19"/>
        <v/>
      </c>
      <c r="U160" s="2210" t="str">
        <f t="shared" si="20"/>
        <v/>
      </c>
    </row>
    <row r="161" spans="1:21" ht="19.899999999999999" customHeight="1">
      <c r="A161" s="2211"/>
      <c r="B161" s="2212">
        <v>0</v>
      </c>
      <c r="C161" s="2212">
        <v>0</v>
      </c>
      <c r="D161" s="2206">
        <v>0</v>
      </c>
      <c r="E161" s="2206">
        <v>0</v>
      </c>
      <c r="F161" s="2207">
        <v>0</v>
      </c>
      <c r="G161" s="2213"/>
      <c r="H161" s="2214">
        <f t="shared" si="14"/>
        <v>0</v>
      </c>
      <c r="I161" s="2213"/>
      <c r="J161" s="2215"/>
      <c r="K161" s="2216"/>
      <c r="L161" s="2217" t="str">
        <f t="shared" si="15"/>
        <v/>
      </c>
      <c r="M161" s="2215"/>
      <c r="N161" s="2216"/>
      <c r="O161" s="2218" t="str">
        <f t="shared" si="16"/>
        <v/>
      </c>
      <c r="P161" s="2219"/>
      <c r="Q161" s="2419">
        <v>1000</v>
      </c>
      <c r="R161" s="2209" t="str">
        <f t="shared" si="17"/>
        <v/>
      </c>
      <c r="S161" s="2210" t="str">
        <f t="shared" si="18"/>
        <v/>
      </c>
      <c r="T161" s="2209" t="str">
        <f t="shared" si="19"/>
        <v/>
      </c>
      <c r="U161" s="2210" t="str">
        <f t="shared" si="20"/>
        <v/>
      </c>
    </row>
    <row r="162" spans="1:21" ht="19.899999999999999" customHeight="1">
      <c r="A162" s="2211"/>
      <c r="B162" s="2212">
        <v>0</v>
      </c>
      <c r="C162" s="2212">
        <v>0</v>
      </c>
      <c r="D162" s="2206">
        <v>0</v>
      </c>
      <c r="E162" s="2206">
        <v>0</v>
      </c>
      <c r="F162" s="2207">
        <v>0</v>
      </c>
      <c r="G162" s="2213"/>
      <c r="H162" s="2214">
        <f t="shared" si="14"/>
        <v>0</v>
      </c>
      <c r="I162" s="2213"/>
      <c r="J162" s="2215"/>
      <c r="K162" s="2216"/>
      <c r="L162" s="2217" t="str">
        <f t="shared" si="15"/>
        <v/>
      </c>
      <c r="M162" s="2215"/>
      <c r="N162" s="2216"/>
      <c r="O162" s="2218" t="str">
        <f t="shared" si="16"/>
        <v/>
      </c>
      <c r="P162" s="2219"/>
      <c r="Q162" s="2419">
        <v>1000</v>
      </c>
      <c r="R162" s="2209" t="str">
        <f t="shared" si="17"/>
        <v/>
      </c>
      <c r="S162" s="2210" t="str">
        <f t="shared" si="18"/>
        <v/>
      </c>
      <c r="T162" s="2209" t="str">
        <f t="shared" si="19"/>
        <v/>
      </c>
      <c r="U162" s="2210" t="str">
        <f t="shared" si="20"/>
        <v/>
      </c>
    </row>
    <row r="163" spans="1:21" ht="19.899999999999999" customHeight="1">
      <c r="A163" s="2211"/>
      <c r="B163" s="2212">
        <v>0</v>
      </c>
      <c r="C163" s="2212">
        <v>0</v>
      </c>
      <c r="D163" s="2206">
        <v>0</v>
      </c>
      <c r="E163" s="2206">
        <v>0</v>
      </c>
      <c r="F163" s="2207">
        <v>0</v>
      </c>
      <c r="G163" s="2213"/>
      <c r="H163" s="2214">
        <f t="shared" si="14"/>
        <v>0</v>
      </c>
      <c r="I163" s="2213"/>
      <c r="J163" s="2215"/>
      <c r="K163" s="2216"/>
      <c r="L163" s="2217" t="str">
        <f t="shared" si="15"/>
        <v/>
      </c>
      <c r="M163" s="2215"/>
      <c r="N163" s="2216"/>
      <c r="O163" s="2218" t="str">
        <f t="shared" si="16"/>
        <v/>
      </c>
      <c r="P163" s="2219"/>
      <c r="Q163" s="2419">
        <v>1000</v>
      </c>
      <c r="R163" s="2209" t="str">
        <f t="shared" si="17"/>
        <v/>
      </c>
      <c r="S163" s="2210" t="str">
        <f t="shared" si="18"/>
        <v/>
      </c>
      <c r="T163" s="2209" t="str">
        <f t="shared" si="19"/>
        <v/>
      </c>
      <c r="U163" s="2210" t="str">
        <f t="shared" si="20"/>
        <v/>
      </c>
    </row>
    <row r="164" spans="1:21" ht="19.899999999999999" customHeight="1">
      <c r="A164" s="2211"/>
      <c r="B164" s="2212">
        <v>0</v>
      </c>
      <c r="C164" s="2212">
        <v>0</v>
      </c>
      <c r="D164" s="2206">
        <v>0</v>
      </c>
      <c r="E164" s="2206">
        <v>0</v>
      </c>
      <c r="F164" s="2207">
        <v>0</v>
      </c>
      <c r="G164" s="2213"/>
      <c r="H164" s="2214">
        <f t="shared" si="14"/>
        <v>0</v>
      </c>
      <c r="I164" s="2213"/>
      <c r="J164" s="2215"/>
      <c r="K164" s="2216"/>
      <c r="L164" s="2217" t="str">
        <f t="shared" si="15"/>
        <v/>
      </c>
      <c r="M164" s="2215"/>
      <c r="N164" s="2216"/>
      <c r="O164" s="2218" t="str">
        <f t="shared" si="16"/>
        <v/>
      </c>
      <c r="P164" s="2219"/>
      <c r="Q164" s="2419">
        <v>1000</v>
      </c>
      <c r="R164" s="2209" t="str">
        <f t="shared" si="17"/>
        <v/>
      </c>
      <c r="S164" s="2210" t="str">
        <f t="shared" si="18"/>
        <v/>
      </c>
      <c r="T164" s="2209" t="str">
        <f t="shared" si="19"/>
        <v/>
      </c>
      <c r="U164" s="2210" t="str">
        <f t="shared" si="20"/>
        <v/>
      </c>
    </row>
    <row r="165" spans="1:21" ht="19.899999999999999" customHeight="1">
      <c r="A165" s="2211"/>
      <c r="B165" s="2212">
        <v>0</v>
      </c>
      <c r="C165" s="2212">
        <v>0</v>
      </c>
      <c r="D165" s="2206">
        <v>0</v>
      </c>
      <c r="E165" s="2206">
        <v>0</v>
      </c>
      <c r="F165" s="2207">
        <v>0</v>
      </c>
      <c r="G165" s="2213"/>
      <c r="H165" s="2214">
        <f t="shared" si="14"/>
        <v>0</v>
      </c>
      <c r="I165" s="2213"/>
      <c r="J165" s="2215"/>
      <c r="K165" s="2216"/>
      <c r="L165" s="2217" t="str">
        <f t="shared" si="15"/>
        <v/>
      </c>
      <c r="M165" s="2215"/>
      <c r="N165" s="2216"/>
      <c r="O165" s="2218" t="str">
        <f t="shared" si="16"/>
        <v/>
      </c>
      <c r="P165" s="2219"/>
      <c r="Q165" s="2419">
        <v>1000</v>
      </c>
      <c r="R165" s="2209" t="str">
        <f t="shared" si="17"/>
        <v/>
      </c>
      <c r="S165" s="2210" t="str">
        <f t="shared" si="18"/>
        <v/>
      </c>
      <c r="T165" s="2209" t="str">
        <f t="shared" si="19"/>
        <v/>
      </c>
      <c r="U165" s="2210" t="str">
        <f t="shared" si="20"/>
        <v/>
      </c>
    </row>
    <row r="166" spans="1:21" ht="19.899999999999999" customHeight="1">
      <c r="A166" s="2211"/>
      <c r="B166" s="2212">
        <v>0</v>
      </c>
      <c r="C166" s="2212">
        <v>0</v>
      </c>
      <c r="D166" s="2206">
        <v>0</v>
      </c>
      <c r="E166" s="2206">
        <v>0</v>
      </c>
      <c r="F166" s="2207">
        <v>0</v>
      </c>
      <c r="G166" s="2213"/>
      <c r="H166" s="2214">
        <f t="shared" si="14"/>
        <v>0</v>
      </c>
      <c r="I166" s="2213"/>
      <c r="J166" s="2215"/>
      <c r="K166" s="2216"/>
      <c r="L166" s="2217" t="str">
        <f t="shared" si="15"/>
        <v/>
      </c>
      <c r="M166" s="2215"/>
      <c r="N166" s="2216"/>
      <c r="O166" s="2218" t="str">
        <f t="shared" si="16"/>
        <v/>
      </c>
      <c r="P166" s="2219"/>
      <c r="Q166" s="2419">
        <v>1000</v>
      </c>
      <c r="R166" s="2209" t="str">
        <f t="shared" si="17"/>
        <v/>
      </c>
      <c r="S166" s="2210" t="str">
        <f t="shared" si="18"/>
        <v/>
      </c>
      <c r="T166" s="2209" t="str">
        <f t="shared" si="19"/>
        <v/>
      </c>
      <c r="U166" s="2210" t="str">
        <f t="shared" si="20"/>
        <v/>
      </c>
    </row>
    <row r="167" spans="1:21" ht="19.899999999999999" customHeight="1">
      <c r="A167" s="2211"/>
      <c r="B167" s="2212">
        <v>0</v>
      </c>
      <c r="C167" s="2212">
        <v>0</v>
      </c>
      <c r="D167" s="2206">
        <v>0</v>
      </c>
      <c r="E167" s="2206">
        <v>0</v>
      </c>
      <c r="F167" s="2207">
        <v>0</v>
      </c>
      <c r="G167" s="2213"/>
      <c r="H167" s="2214">
        <f t="shared" si="14"/>
        <v>0</v>
      </c>
      <c r="I167" s="2213"/>
      <c r="J167" s="2215"/>
      <c r="K167" s="2216"/>
      <c r="L167" s="2217" t="str">
        <f t="shared" si="15"/>
        <v/>
      </c>
      <c r="M167" s="2215"/>
      <c r="N167" s="2216"/>
      <c r="O167" s="2218" t="str">
        <f t="shared" si="16"/>
        <v/>
      </c>
      <c r="P167" s="2219"/>
      <c r="Q167" s="2419">
        <v>1000</v>
      </c>
      <c r="R167" s="2209" t="str">
        <f t="shared" si="17"/>
        <v/>
      </c>
      <c r="S167" s="2210" t="str">
        <f t="shared" si="18"/>
        <v/>
      </c>
      <c r="T167" s="2209" t="str">
        <f t="shared" si="19"/>
        <v/>
      </c>
      <c r="U167" s="2210" t="str">
        <f t="shared" si="20"/>
        <v/>
      </c>
    </row>
    <row r="168" spans="1:21" ht="19.899999999999999" customHeight="1">
      <c r="A168" s="2211"/>
      <c r="B168" s="2212">
        <v>0</v>
      </c>
      <c r="C168" s="2212">
        <v>0</v>
      </c>
      <c r="D168" s="2206">
        <v>0</v>
      </c>
      <c r="E168" s="2206">
        <v>0</v>
      </c>
      <c r="F168" s="2207">
        <v>0</v>
      </c>
      <c r="G168" s="2213"/>
      <c r="H168" s="2214">
        <f t="shared" si="14"/>
        <v>0</v>
      </c>
      <c r="I168" s="2213"/>
      <c r="J168" s="2215"/>
      <c r="K168" s="2216"/>
      <c r="L168" s="2217" t="str">
        <f t="shared" si="15"/>
        <v/>
      </c>
      <c r="M168" s="2215"/>
      <c r="N168" s="2216"/>
      <c r="O168" s="2218" t="str">
        <f t="shared" si="16"/>
        <v/>
      </c>
      <c r="P168" s="2219"/>
      <c r="Q168" s="2419">
        <v>1000</v>
      </c>
      <c r="R168" s="2209" t="str">
        <f t="shared" si="17"/>
        <v/>
      </c>
      <c r="S168" s="2210" t="str">
        <f t="shared" si="18"/>
        <v/>
      </c>
      <c r="T168" s="2209" t="str">
        <f t="shared" si="19"/>
        <v/>
      </c>
      <c r="U168" s="2210" t="str">
        <f t="shared" si="20"/>
        <v/>
      </c>
    </row>
    <row r="169" spans="1:21" ht="19.899999999999999" customHeight="1">
      <c r="A169" s="2211"/>
      <c r="B169" s="2212">
        <v>0</v>
      </c>
      <c r="C169" s="2212">
        <v>0</v>
      </c>
      <c r="D169" s="2206">
        <v>0</v>
      </c>
      <c r="E169" s="2206">
        <v>0</v>
      </c>
      <c r="F169" s="2207">
        <v>0</v>
      </c>
      <c r="G169" s="2213"/>
      <c r="H169" s="2214">
        <f t="shared" si="14"/>
        <v>0</v>
      </c>
      <c r="I169" s="2213"/>
      <c r="J169" s="2215"/>
      <c r="K169" s="2216"/>
      <c r="L169" s="2217" t="str">
        <f t="shared" si="15"/>
        <v/>
      </c>
      <c r="M169" s="2215"/>
      <c r="N169" s="2216"/>
      <c r="O169" s="2218" t="str">
        <f t="shared" si="16"/>
        <v/>
      </c>
      <c r="P169" s="2219"/>
      <c r="Q169" s="2419">
        <v>1000</v>
      </c>
      <c r="R169" s="2209" t="str">
        <f t="shared" si="17"/>
        <v/>
      </c>
      <c r="S169" s="2210" t="str">
        <f t="shared" si="18"/>
        <v/>
      </c>
      <c r="T169" s="2209" t="str">
        <f t="shared" si="19"/>
        <v/>
      </c>
      <c r="U169" s="2210" t="str">
        <f t="shared" si="20"/>
        <v/>
      </c>
    </row>
    <row r="170" spans="1:21" ht="19.899999999999999" customHeight="1">
      <c r="A170" s="2211"/>
      <c r="B170" s="2212">
        <v>0</v>
      </c>
      <c r="C170" s="2212">
        <v>0</v>
      </c>
      <c r="D170" s="2206">
        <v>0</v>
      </c>
      <c r="E170" s="2206">
        <v>0</v>
      </c>
      <c r="F170" s="2207">
        <v>0</v>
      </c>
      <c r="G170" s="2213"/>
      <c r="H170" s="2214">
        <f t="shared" si="14"/>
        <v>0</v>
      </c>
      <c r="I170" s="2213"/>
      <c r="J170" s="2215"/>
      <c r="K170" s="2216"/>
      <c r="L170" s="2217" t="str">
        <f t="shared" si="15"/>
        <v/>
      </c>
      <c r="M170" s="2215"/>
      <c r="N170" s="2216"/>
      <c r="O170" s="2218" t="str">
        <f t="shared" si="16"/>
        <v/>
      </c>
      <c r="P170" s="2219"/>
      <c r="Q170" s="2419">
        <v>1000</v>
      </c>
      <c r="R170" s="2209" t="str">
        <f t="shared" si="17"/>
        <v/>
      </c>
      <c r="S170" s="2210" t="str">
        <f t="shared" si="18"/>
        <v/>
      </c>
      <c r="T170" s="2209" t="str">
        <f t="shared" si="19"/>
        <v/>
      </c>
      <c r="U170" s="2210" t="str">
        <f t="shared" si="20"/>
        <v/>
      </c>
    </row>
    <row r="171" spans="1:21" ht="19.899999999999999" customHeight="1">
      <c r="A171" s="2211"/>
      <c r="B171" s="2212">
        <v>0</v>
      </c>
      <c r="C171" s="2212">
        <v>0</v>
      </c>
      <c r="D171" s="2206">
        <v>0</v>
      </c>
      <c r="E171" s="2206">
        <v>0</v>
      </c>
      <c r="F171" s="2207">
        <v>0</v>
      </c>
      <c r="G171" s="2213"/>
      <c r="H171" s="2214">
        <f t="shared" si="14"/>
        <v>0</v>
      </c>
      <c r="I171" s="2213"/>
      <c r="J171" s="2215"/>
      <c r="K171" s="2216"/>
      <c r="L171" s="2217" t="str">
        <f t="shared" si="15"/>
        <v/>
      </c>
      <c r="M171" s="2215"/>
      <c r="N171" s="2216"/>
      <c r="O171" s="2218" t="str">
        <f t="shared" si="16"/>
        <v/>
      </c>
      <c r="P171" s="2219"/>
      <c r="Q171" s="2419">
        <v>1000</v>
      </c>
      <c r="R171" s="2209" t="str">
        <f t="shared" si="17"/>
        <v/>
      </c>
      <c r="S171" s="2210" t="str">
        <f t="shared" si="18"/>
        <v/>
      </c>
      <c r="T171" s="2209" t="str">
        <f t="shared" si="19"/>
        <v/>
      </c>
      <c r="U171" s="2210" t="str">
        <f t="shared" si="20"/>
        <v/>
      </c>
    </row>
    <row r="172" spans="1:21" ht="19.899999999999999" customHeight="1">
      <c r="A172" s="2211"/>
      <c r="B172" s="2212">
        <v>0</v>
      </c>
      <c r="C172" s="2212">
        <v>0</v>
      </c>
      <c r="D172" s="2206">
        <v>0</v>
      </c>
      <c r="E172" s="2206">
        <v>0</v>
      </c>
      <c r="F172" s="2207">
        <v>0</v>
      </c>
      <c r="G172" s="2213"/>
      <c r="H172" s="2214">
        <f t="shared" si="14"/>
        <v>0</v>
      </c>
      <c r="I172" s="2213"/>
      <c r="J172" s="2215"/>
      <c r="K172" s="2216"/>
      <c r="L172" s="2217" t="str">
        <f t="shared" si="15"/>
        <v/>
      </c>
      <c r="M172" s="2215"/>
      <c r="N172" s="2216"/>
      <c r="O172" s="2218" t="str">
        <f t="shared" si="16"/>
        <v/>
      </c>
      <c r="P172" s="2219"/>
      <c r="Q172" s="2419">
        <v>1000</v>
      </c>
      <c r="R172" s="2209" t="str">
        <f t="shared" si="17"/>
        <v/>
      </c>
      <c r="S172" s="2210" t="str">
        <f t="shared" si="18"/>
        <v/>
      </c>
      <c r="T172" s="2209" t="str">
        <f t="shared" si="19"/>
        <v/>
      </c>
      <c r="U172" s="2210" t="str">
        <f t="shared" si="20"/>
        <v/>
      </c>
    </row>
    <row r="173" spans="1:21" ht="19.899999999999999" customHeight="1">
      <c r="A173" s="2211"/>
      <c r="B173" s="2212">
        <v>0</v>
      </c>
      <c r="C173" s="2212">
        <v>0</v>
      </c>
      <c r="D173" s="2206">
        <v>0</v>
      </c>
      <c r="E173" s="2206">
        <v>0</v>
      </c>
      <c r="F173" s="2207">
        <v>0</v>
      </c>
      <c r="G173" s="2213"/>
      <c r="H173" s="2214">
        <f t="shared" si="14"/>
        <v>0</v>
      </c>
      <c r="I173" s="2213"/>
      <c r="J173" s="2215"/>
      <c r="K173" s="2216"/>
      <c r="L173" s="2217" t="str">
        <f t="shared" si="15"/>
        <v/>
      </c>
      <c r="M173" s="2215"/>
      <c r="N173" s="2216"/>
      <c r="O173" s="2218" t="str">
        <f t="shared" si="16"/>
        <v/>
      </c>
      <c r="P173" s="2219"/>
      <c r="Q173" s="2419">
        <v>1000</v>
      </c>
      <c r="R173" s="2209" t="str">
        <f t="shared" si="17"/>
        <v/>
      </c>
      <c r="S173" s="2210" t="str">
        <f t="shared" si="18"/>
        <v/>
      </c>
      <c r="T173" s="2209" t="str">
        <f t="shared" si="19"/>
        <v/>
      </c>
      <c r="U173" s="2210" t="str">
        <f t="shared" si="20"/>
        <v/>
      </c>
    </row>
    <row r="174" spans="1:21" ht="19.899999999999999" customHeight="1">
      <c r="A174" s="2211"/>
      <c r="B174" s="2212">
        <v>0</v>
      </c>
      <c r="C174" s="2212">
        <v>0</v>
      </c>
      <c r="D174" s="2206">
        <v>0</v>
      </c>
      <c r="E174" s="2206">
        <v>0</v>
      </c>
      <c r="F174" s="2207">
        <v>0</v>
      </c>
      <c r="G174" s="2213"/>
      <c r="H174" s="2214">
        <f t="shared" si="14"/>
        <v>0</v>
      </c>
      <c r="I174" s="2213"/>
      <c r="J174" s="2215"/>
      <c r="K174" s="2216"/>
      <c r="L174" s="2217" t="str">
        <f t="shared" si="15"/>
        <v/>
      </c>
      <c r="M174" s="2215"/>
      <c r="N174" s="2216"/>
      <c r="O174" s="2218" t="str">
        <f t="shared" si="16"/>
        <v/>
      </c>
      <c r="P174" s="2219"/>
      <c r="Q174" s="2419">
        <v>1000</v>
      </c>
      <c r="R174" s="2209" t="str">
        <f t="shared" si="17"/>
        <v/>
      </c>
      <c r="S174" s="2210" t="str">
        <f t="shared" si="18"/>
        <v/>
      </c>
      <c r="T174" s="2209" t="str">
        <f t="shared" si="19"/>
        <v/>
      </c>
      <c r="U174" s="2210" t="str">
        <f t="shared" si="20"/>
        <v/>
      </c>
    </row>
    <row r="175" spans="1:21" ht="19.899999999999999" customHeight="1">
      <c r="A175" s="2211"/>
      <c r="B175" s="2212">
        <v>0</v>
      </c>
      <c r="C175" s="2212">
        <v>0</v>
      </c>
      <c r="D175" s="2206">
        <v>0</v>
      </c>
      <c r="E175" s="2206">
        <v>0</v>
      </c>
      <c r="F175" s="2207">
        <v>0</v>
      </c>
      <c r="G175" s="2213"/>
      <c r="H175" s="2214">
        <f t="shared" si="14"/>
        <v>0</v>
      </c>
      <c r="I175" s="2213"/>
      <c r="J175" s="2215"/>
      <c r="K175" s="2216"/>
      <c r="L175" s="2217" t="str">
        <f t="shared" si="15"/>
        <v/>
      </c>
      <c r="M175" s="2215"/>
      <c r="N175" s="2216"/>
      <c r="O175" s="2218" t="str">
        <f t="shared" si="16"/>
        <v/>
      </c>
      <c r="P175" s="2219"/>
      <c r="Q175" s="2419">
        <v>1000</v>
      </c>
      <c r="R175" s="2209" t="str">
        <f t="shared" si="17"/>
        <v/>
      </c>
      <c r="S175" s="2210" t="str">
        <f t="shared" si="18"/>
        <v/>
      </c>
      <c r="T175" s="2209" t="str">
        <f t="shared" si="19"/>
        <v/>
      </c>
      <c r="U175" s="2210" t="str">
        <f t="shared" si="20"/>
        <v/>
      </c>
    </row>
    <row r="176" spans="1:21" ht="19.899999999999999" customHeight="1">
      <c r="A176" s="2211"/>
      <c r="B176" s="2212">
        <v>0</v>
      </c>
      <c r="C176" s="2212">
        <v>0</v>
      </c>
      <c r="D176" s="2206">
        <v>0</v>
      </c>
      <c r="E176" s="2206">
        <v>0</v>
      </c>
      <c r="F176" s="2207">
        <v>0</v>
      </c>
      <c r="G176" s="2213"/>
      <c r="H176" s="2214">
        <f t="shared" si="14"/>
        <v>0</v>
      </c>
      <c r="I176" s="2213"/>
      <c r="J176" s="2215"/>
      <c r="K176" s="2216"/>
      <c r="L176" s="2217" t="str">
        <f t="shared" si="15"/>
        <v/>
      </c>
      <c r="M176" s="2215"/>
      <c r="N176" s="2216"/>
      <c r="O176" s="2218" t="str">
        <f t="shared" si="16"/>
        <v/>
      </c>
      <c r="P176" s="2219"/>
      <c r="Q176" s="2419">
        <v>1000</v>
      </c>
      <c r="R176" s="2209" t="str">
        <f t="shared" si="17"/>
        <v/>
      </c>
      <c r="S176" s="2210" t="str">
        <f t="shared" si="18"/>
        <v/>
      </c>
      <c r="T176" s="2209" t="str">
        <f t="shared" si="19"/>
        <v/>
      </c>
      <c r="U176" s="2210" t="str">
        <f t="shared" si="20"/>
        <v/>
      </c>
    </row>
    <row r="177" spans="1:21" ht="19.899999999999999" customHeight="1">
      <c r="A177" s="2211"/>
      <c r="B177" s="2212">
        <v>0</v>
      </c>
      <c r="C177" s="2212">
        <v>0</v>
      </c>
      <c r="D177" s="2206">
        <v>0</v>
      </c>
      <c r="E177" s="2206">
        <v>0</v>
      </c>
      <c r="F177" s="2207">
        <v>0</v>
      </c>
      <c r="G177" s="2213"/>
      <c r="H177" s="2214">
        <f t="shared" si="14"/>
        <v>0</v>
      </c>
      <c r="I177" s="2213"/>
      <c r="J177" s="2215"/>
      <c r="K177" s="2216"/>
      <c r="L177" s="2217" t="str">
        <f t="shared" si="15"/>
        <v/>
      </c>
      <c r="M177" s="2215"/>
      <c r="N177" s="2216"/>
      <c r="O177" s="2218" t="str">
        <f t="shared" si="16"/>
        <v/>
      </c>
      <c r="P177" s="2219"/>
      <c r="Q177" s="2419">
        <v>1000</v>
      </c>
      <c r="R177" s="2209" t="str">
        <f t="shared" si="17"/>
        <v/>
      </c>
      <c r="S177" s="2210" t="str">
        <f t="shared" si="18"/>
        <v/>
      </c>
      <c r="T177" s="2209" t="str">
        <f t="shared" si="19"/>
        <v/>
      </c>
      <c r="U177" s="2210" t="str">
        <f t="shared" si="20"/>
        <v/>
      </c>
    </row>
    <row r="178" spans="1:21" ht="19.899999999999999" customHeight="1">
      <c r="A178" s="2211"/>
      <c r="B178" s="2212">
        <v>0</v>
      </c>
      <c r="C178" s="2212">
        <v>0</v>
      </c>
      <c r="D178" s="2206">
        <v>0</v>
      </c>
      <c r="E178" s="2206">
        <v>0</v>
      </c>
      <c r="F178" s="2207">
        <v>0</v>
      </c>
      <c r="G178" s="2213"/>
      <c r="H178" s="2214">
        <f t="shared" si="14"/>
        <v>0</v>
      </c>
      <c r="I178" s="2213"/>
      <c r="J178" s="2215"/>
      <c r="K178" s="2216"/>
      <c r="L178" s="2217" t="str">
        <f t="shared" si="15"/>
        <v/>
      </c>
      <c r="M178" s="2215"/>
      <c r="N178" s="2216"/>
      <c r="O178" s="2218" t="str">
        <f t="shared" si="16"/>
        <v/>
      </c>
      <c r="P178" s="2219"/>
      <c r="Q178" s="2419">
        <v>1000</v>
      </c>
      <c r="R178" s="2209" t="str">
        <f t="shared" si="17"/>
        <v/>
      </c>
      <c r="S178" s="2210" t="str">
        <f t="shared" si="18"/>
        <v/>
      </c>
      <c r="T178" s="2209" t="str">
        <f t="shared" si="19"/>
        <v/>
      </c>
      <c r="U178" s="2210" t="str">
        <f t="shared" si="20"/>
        <v/>
      </c>
    </row>
    <row r="179" spans="1:21" ht="19.899999999999999" customHeight="1">
      <c r="A179" s="2211"/>
      <c r="B179" s="2212">
        <v>0</v>
      </c>
      <c r="C179" s="2212">
        <v>0</v>
      </c>
      <c r="D179" s="2206">
        <v>0</v>
      </c>
      <c r="E179" s="2206">
        <v>0</v>
      </c>
      <c r="F179" s="2207">
        <v>0</v>
      </c>
      <c r="G179" s="2213"/>
      <c r="H179" s="2214">
        <f t="shared" si="14"/>
        <v>0</v>
      </c>
      <c r="I179" s="2213"/>
      <c r="J179" s="2215"/>
      <c r="K179" s="2216"/>
      <c r="L179" s="2217" t="str">
        <f t="shared" si="15"/>
        <v/>
      </c>
      <c r="M179" s="2215"/>
      <c r="N179" s="2216"/>
      <c r="O179" s="2218" t="str">
        <f t="shared" si="16"/>
        <v/>
      </c>
      <c r="P179" s="2219"/>
      <c r="Q179" s="2419">
        <v>1000</v>
      </c>
      <c r="R179" s="2209" t="str">
        <f t="shared" si="17"/>
        <v/>
      </c>
      <c r="S179" s="2210" t="str">
        <f t="shared" si="18"/>
        <v/>
      </c>
      <c r="T179" s="2209" t="str">
        <f t="shared" si="19"/>
        <v/>
      </c>
      <c r="U179" s="2210" t="str">
        <f t="shared" si="20"/>
        <v/>
      </c>
    </row>
    <row r="180" spans="1:21" ht="19.899999999999999" customHeight="1">
      <c r="A180" s="2211"/>
      <c r="B180" s="2212">
        <v>0</v>
      </c>
      <c r="C180" s="2212">
        <v>0</v>
      </c>
      <c r="D180" s="2206">
        <v>0</v>
      </c>
      <c r="E180" s="2206">
        <v>0</v>
      </c>
      <c r="F180" s="2207">
        <v>0</v>
      </c>
      <c r="G180" s="2213"/>
      <c r="H180" s="2214">
        <f t="shared" si="14"/>
        <v>0</v>
      </c>
      <c r="I180" s="2213"/>
      <c r="J180" s="2215"/>
      <c r="K180" s="2216"/>
      <c r="L180" s="2217" t="str">
        <f t="shared" si="15"/>
        <v/>
      </c>
      <c r="M180" s="2215"/>
      <c r="N180" s="2216"/>
      <c r="O180" s="2218" t="str">
        <f t="shared" si="16"/>
        <v/>
      </c>
      <c r="P180" s="2219"/>
      <c r="Q180" s="2419">
        <v>1000</v>
      </c>
      <c r="R180" s="2209" t="str">
        <f t="shared" si="17"/>
        <v/>
      </c>
      <c r="S180" s="2210" t="str">
        <f t="shared" si="18"/>
        <v/>
      </c>
      <c r="T180" s="2209" t="str">
        <f t="shared" si="19"/>
        <v/>
      </c>
      <c r="U180" s="2210" t="str">
        <f t="shared" si="20"/>
        <v/>
      </c>
    </row>
    <row r="181" spans="1:21" ht="19.899999999999999" customHeight="1">
      <c r="A181" s="2211"/>
      <c r="B181" s="2212">
        <v>0</v>
      </c>
      <c r="C181" s="2212">
        <v>0</v>
      </c>
      <c r="D181" s="2206">
        <v>0</v>
      </c>
      <c r="E181" s="2206">
        <v>0</v>
      </c>
      <c r="F181" s="2207">
        <v>0</v>
      </c>
      <c r="G181" s="2213"/>
      <c r="H181" s="2214">
        <f t="shared" si="14"/>
        <v>0</v>
      </c>
      <c r="I181" s="2213"/>
      <c r="J181" s="2215"/>
      <c r="K181" s="2216"/>
      <c r="L181" s="2217" t="str">
        <f t="shared" si="15"/>
        <v/>
      </c>
      <c r="M181" s="2215"/>
      <c r="N181" s="2216"/>
      <c r="O181" s="2218" t="str">
        <f t="shared" si="16"/>
        <v/>
      </c>
      <c r="P181" s="2219"/>
      <c r="Q181" s="2419">
        <v>1000</v>
      </c>
      <c r="R181" s="2209" t="str">
        <f t="shared" si="17"/>
        <v/>
      </c>
      <c r="S181" s="2210" t="str">
        <f t="shared" si="18"/>
        <v/>
      </c>
      <c r="T181" s="2209" t="str">
        <f t="shared" si="19"/>
        <v/>
      </c>
      <c r="U181" s="2210" t="str">
        <f t="shared" si="20"/>
        <v/>
      </c>
    </row>
    <row r="182" spans="1:21" ht="19.899999999999999" customHeight="1">
      <c r="A182" s="2211"/>
      <c r="B182" s="2212">
        <v>0</v>
      </c>
      <c r="C182" s="2212">
        <v>0</v>
      </c>
      <c r="D182" s="2206">
        <v>0</v>
      </c>
      <c r="E182" s="2206">
        <v>0</v>
      </c>
      <c r="F182" s="2207">
        <v>0</v>
      </c>
      <c r="G182" s="2213"/>
      <c r="H182" s="2214">
        <f t="shared" si="14"/>
        <v>0</v>
      </c>
      <c r="I182" s="2213"/>
      <c r="J182" s="2215"/>
      <c r="K182" s="2216"/>
      <c r="L182" s="2217" t="str">
        <f t="shared" si="15"/>
        <v/>
      </c>
      <c r="M182" s="2215"/>
      <c r="N182" s="2216"/>
      <c r="O182" s="2218" t="str">
        <f t="shared" si="16"/>
        <v/>
      </c>
      <c r="P182" s="2219"/>
      <c r="Q182" s="2419">
        <v>1000</v>
      </c>
      <c r="R182" s="2209" t="str">
        <f t="shared" si="17"/>
        <v/>
      </c>
      <c r="S182" s="2210" t="str">
        <f t="shared" si="18"/>
        <v/>
      </c>
      <c r="T182" s="2209" t="str">
        <f t="shared" si="19"/>
        <v/>
      </c>
      <c r="U182" s="2210" t="str">
        <f t="shared" si="20"/>
        <v/>
      </c>
    </row>
    <row r="183" spans="1:21" ht="19.899999999999999" customHeight="1">
      <c r="A183" s="2211"/>
      <c r="B183" s="2212">
        <v>0</v>
      </c>
      <c r="C183" s="2212">
        <v>0</v>
      </c>
      <c r="D183" s="2206">
        <v>0</v>
      </c>
      <c r="E183" s="2206">
        <v>0</v>
      </c>
      <c r="F183" s="2207">
        <v>0</v>
      </c>
      <c r="G183" s="2213"/>
      <c r="H183" s="2214">
        <f t="shared" si="14"/>
        <v>0</v>
      </c>
      <c r="I183" s="2213"/>
      <c r="J183" s="2215"/>
      <c r="K183" s="2216"/>
      <c r="L183" s="2217" t="str">
        <f t="shared" si="15"/>
        <v/>
      </c>
      <c r="M183" s="2215"/>
      <c r="N183" s="2216"/>
      <c r="O183" s="2218" t="str">
        <f t="shared" si="16"/>
        <v/>
      </c>
      <c r="P183" s="2219"/>
      <c r="Q183" s="2419">
        <v>1000</v>
      </c>
      <c r="R183" s="2209" t="str">
        <f t="shared" si="17"/>
        <v/>
      </c>
      <c r="S183" s="2210" t="str">
        <f t="shared" si="18"/>
        <v/>
      </c>
      <c r="T183" s="2209" t="str">
        <f t="shared" si="19"/>
        <v/>
      </c>
      <c r="U183" s="2210" t="str">
        <f t="shared" si="20"/>
        <v/>
      </c>
    </row>
    <row r="184" spans="1:21" ht="19.899999999999999" customHeight="1">
      <c r="A184" s="2211"/>
      <c r="B184" s="2212">
        <v>0</v>
      </c>
      <c r="C184" s="2212">
        <v>0</v>
      </c>
      <c r="D184" s="2206">
        <v>0</v>
      </c>
      <c r="E184" s="2206">
        <v>0</v>
      </c>
      <c r="F184" s="2207">
        <v>0</v>
      </c>
      <c r="G184" s="2213"/>
      <c r="H184" s="2214">
        <f t="shared" si="14"/>
        <v>0</v>
      </c>
      <c r="I184" s="2213"/>
      <c r="J184" s="2215"/>
      <c r="K184" s="2216"/>
      <c r="L184" s="2217" t="str">
        <f t="shared" si="15"/>
        <v/>
      </c>
      <c r="M184" s="2215"/>
      <c r="N184" s="2216"/>
      <c r="O184" s="2218" t="str">
        <f t="shared" si="16"/>
        <v/>
      </c>
      <c r="P184" s="2219"/>
      <c r="Q184" s="2419">
        <v>1000</v>
      </c>
      <c r="R184" s="2209" t="str">
        <f t="shared" si="17"/>
        <v/>
      </c>
      <c r="S184" s="2210" t="str">
        <f t="shared" si="18"/>
        <v/>
      </c>
      <c r="T184" s="2209" t="str">
        <f t="shared" si="19"/>
        <v/>
      </c>
      <c r="U184" s="2210" t="str">
        <f t="shared" si="20"/>
        <v/>
      </c>
    </row>
    <row r="185" spans="1:21" ht="19.899999999999999" customHeight="1">
      <c r="A185" s="2211"/>
      <c r="B185" s="2212">
        <v>0</v>
      </c>
      <c r="C185" s="2212">
        <v>0</v>
      </c>
      <c r="D185" s="2206">
        <v>0</v>
      </c>
      <c r="E185" s="2206">
        <v>0</v>
      </c>
      <c r="F185" s="2207">
        <v>0</v>
      </c>
      <c r="G185" s="2213"/>
      <c r="H185" s="2214">
        <f t="shared" si="14"/>
        <v>0</v>
      </c>
      <c r="I185" s="2213"/>
      <c r="J185" s="2215"/>
      <c r="K185" s="2216"/>
      <c r="L185" s="2217" t="str">
        <f t="shared" si="15"/>
        <v/>
      </c>
      <c r="M185" s="2215"/>
      <c r="N185" s="2216"/>
      <c r="O185" s="2218" t="str">
        <f t="shared" si="16"/>
        <v/>
      </c>
      <c r="P185" s="2219"/>
      <c r="Q185" s="2419">
        <v>1000</v>
      </c>
      <c r="R185" s="2209" t="str">
        <f t="shared" si="17"/>
        <v/>
      </c>
      <c r="S185" s="2210" t="str">
        <f t="shared" si="18"/>
        <v/>
      </c>
      <c r="T185" s="2209" t="str">
        <f t="shared" si="19"/>
        <v/>
      </c>
      <c r="U185" s="2210" t="str">
        <f t="shared" si="20"/>
        <v/>
      </c>
    </row>
    <row r="186" spans="1:21" ht="19.899999999999999" customHeight="1">
      <c r="A186" s="2211"/>
      <c r="B186" s="2212">
        <v>0</v>
      </c>
      <c r="C186" s="2212">
        <v>0</v>
      </c>
      <c r="D186" s="2206">
        <v>0</v>
      </c>
      <c r="E186" s="2206">
        <v>0</v>
      </c>
      <c r="F186" s="2207">
        <v>0</v>
      </c>
      <c r="G186" s="2213"/>
      <c r="H186" s="2214">
        <f t="shared" si="14"/>
        <v>0</v>
      </c>
      <c r="I186" s="2213"/>
      <c r="J186" s="2215"/>
      <c r="K186" s="2216"/>
      <c r="L186" s="2217" t="str">
        <f t="shared" si="15"/>
        <v/>
      </c>
      <c r="M186" s="2215"/>
      <c r="N186" s="2216"/>
      <c r="O186" s="2218" t="str">
        <f t="shared" si="16"/>
        <v/>
      </c>
      <c r="P186" s="2219"/>
      <c r="Q186" s="2419">
        <v>1000</v>
      </c>
      <c r="R186" s="2209" t="str">
        <f t="shared" si="17"/>
        <v/>
      </c>
      <c r="S186" s="2210" t="str">
        <f t="shared" si="18"/>
        <v/>
      </c>
      <c r="T186" s="2209" t="str">
        <f t="shared" si="19"/>
        <v/>
      </c>
      <c r="U186" s="2210" t="str">
        <f t="shared" si="20"/>
        <v/>
      </c>
    </row>
    <row r="187" spans="1:21" ht="19.899999999999999" customHeight="1">
      <c r="A187" s="2211"/>
      <c r="B187" s="2212">
        <v>0</v>
      </c>
      <c r="C187" s="2212">
        <v>0</v>
      </c>
      <c r="D187" s="2206">
        <v>0</v>
      </c>
      <c r="E187" s="2206">
        <v>0</v>
      </c>
      <c r="F187" s="2207">
        <v>0</v>
      </c>
      <c r="G187" s="2213"/>
      <c r="H187" s="2214">
        <f t="shared" si="14"/>
        <v>0</v>
      </c>
      <c r="I187" s="2213"/>
      <c r="J187" s="2215"/>
      <c r="K187" s="2216"/>
      <c r="L187" s="2217" t="str">
        <f t="shared" si="15"/>
        <v/>
      </c>
      <c r="M187" s="2215"/>
      <c r="N187" s="2216"/>
      <c r="O187" s="2218" t="str">
        <f t="shared" si="16"/>
        <v/>
      </c>
      <c r="P187" s="2219"/>
      <c r="Q187" s="2419">
        <v>1000</v>
      </c>
      <c r="R187" s="2209" t="str">
        <f t="shared" si="17"/>
        <v/>
      </c>
      <c r="S187" s="2210" t="str">
        <f t="shared" si="18"/>
        <v/>
      </c>
      <c r="T187" s="2209" t="str">
        <f t="shared" si="19"/>
        <v/>
      </c>
      <c r="U187" s="2210" t="str">
        <f t="shared" si="20"/>
        <v/>
      </c>
    </row>
    <row r="188" spans="1:21" ht="19.899999999999999" customHeight="1">
      <c r="A188" s="2211"/>
      <c r="B188" s="2212">
        <v>0</v>
      </c>
      <c r="C188" s="2212">
        <v>0</v>
      </c>
      <c r="D188" s="2206">
        <v>0</v>
      </c>
      <c r="E188" s="2206">
        <v>0</v>
      </c>
      <c r="F188" s="2207">
        <v>0</v>
      </c>
      <c r="G188" s="2213"/>
      <c r="H188" s="2214">
        <f t="shared" si="14"/>
        <v>0</v>
      </c>
      <c r="I188" s="2213"/>
      <c r="J188" s="2215"/>
      <c r="K188" s="2216"/>
      <c r="L188" s="2217" t="str">
        <f t="shared" si="15"/>
        <v/>
      </c>
      <c r="M188" s="2215"/>
      <c r="N188" s="2216"/>
      <c r="O188" s="2218" t="str">
        <f t="shared" si="16"/>
        <v/>
      </c>
      <c r="P188" s="2219"/>
      <c r="Q188" s="2419">
        <v>1000</v>
      </c>
      <c r="R188" s="2209" t="str">
        <f t="shared" si="17"/>
        <v/>
      </c>
      <c r="S188" s="2210" t="str">
        <f t="shared" si="18"/>
        <v/>
      </c>
      <c r="T188" s="2209" t="str">
        <f t="shared" si="19"/>
        <v/>
      </c>
      <c r="U188" s="2210" t="str">
        <f t="shared" si="20"/>
        <v/>
      </c>
    </row>
    <row r="189" spans="1:21" ht="19.899999999999999" customHeight="1">
      <c r="A189" s="2211"/>
      <c r="B189" s="2212">
        <v>0</v>
      </c>
      <c r="C189" s="2212">
        <v>0</v>
      </c>
      <c r="D189" s="2206">
        <v>0</v>
      </c>
      <c r="E189" s="2206">
        <v>0</v>
      </c>
      <c r="F189" s="2207">
        <v>0</v>
      </c>
      <c r="G189" s="2213"/>
      <c r="H189" s="2214">
        <f t="shared" si="14"/>
        <v>0</v>
      </c>
      <c r="I189" s="2213"/>
      <c r="J189" s="2215"/>
      <c r="K189" s="2216"/>
      <c r="L189" s="2217" t="str">
        <f t="shared" si="15"/>
        <v/>
      </c>
      <c r="M189" s="2215"/>
      <c r="N189" s="2216"/>
      <c r="O189" s="2218" t="str">
        <f t="shared" si="16"/>
        <v/>
      </c>
      <c r="P189" s="2219"/>
      <c r="Q189" s="2419">
        <v>1000</v>
      </c>
      <c r="R189" s="2209" t="str">
        <f t="shared" si="17"/>
        <v/>
      </c>
      <c r="S189" s="2210" t="str">
        <f t="shared" si="18"/>
        <v/>
      </c>
      <c r="T189" s="2209" t="str">
        <f t="shared" si="19"/>
        <v/>
      </c>
      <c r="U189" s="2210" t="str">
        <f t="shared" si="20"/>
        <v/>
      </c>
    </row>
    <row r="190" spans="1:21" ht="19.899999999999999" customHeight="1">
      <c r="A190" s="2211"/>
      <c r="B190" s="2212">
        <v>0</v>
      </c>
      <c r="C190" s="2212">
        <v>0</v>
      </c>
      <c r="D190" s="2206">
        <v>0</v>
      </c>
      <c r="E190" s="2206">
        <v>0</v>
      </c>
      <c r="F190" s="2207">
        <v>0</v>
      </c>
      <c r="G190" s="2213"/>
      <c r="H190" s="2214">
        <f t="shared" si="14"/>
        <v>0</v>
      </c>
      <c r="I190" s="2213"/>
      <c r="J190" s="2215"/>
      <c r="K190" s="2216"/>
      <c r="L190" s="2217" t="str">
        <f t="shared" si="15"/>
        <v/>
      </c>
      <c r="M190" s="2215"/>
      <c r="N190" s="2216"/>
      <c r="O190" s="2218" t="str">
        <f t="shared" si="16"/>
        <v/>
      </c>
      <c r="P190" s="2219"/>
      <c r="Q190" s="2419">
        <v>1000</v>
      </c>
      <c r="R190" s="2209" t="str">
        <f t="shared" si="17"/>
        <v/>
      </c>
      <c r="S190" s="2210" t="str">
        <f t="shared" si="18"/>
        <v/>
      </c>
      <c r="T190" s="2209" t="str">
        <f t="shared" si="19"/>
        <v/>
      </c>
      <c r="U190" s="2210" t="str">
        <f t="shared" si="20"/>
        <v/>
      </c>
    </row>
    <row r="191" spans="1:21" ht="19.899999999999999" customHeight="1">
      <c r="A191" s="2211"/>
      <c r="B191" s="2212">
        <v>0</v>
      </c>
      <c r="C191" s="2212">
        <v>0</v>
      </c>
      <c r="D191" s="2206">
        <v>0</v>
      </c>
      <c r="E191" s="2206">
        <v>0</v>
      </c>
      <c r="F191" s="2207">
        <v>0</v>
      </c>
      <c r="G191" s="2213"/>
      <c r="H191" s="2214">
        <f t="shared" si="14"/>
        <v>0</v>
      </c>
      <c r="I191" s="2213"/>
      <c r="J191" s="2215"/>
      <c r="K191" s="2216"/>
      <c r="L191" s="2217" t="str">
        <f t="shared" si="15"/>
        <v/>
      </c>
      <c r="M191" s="2215"/>
      <c r="N191" s="2216"/>
      <c r="O191" s="2218" t="str">
        <f t="shared" si="16"/>
        <v/>
      </c>
      <c r="P191" s="2219"/>
      <c r="Q191" s="2419">
        <v>1000</v>
      </c>
      <c r="R191" s="2209" t="str">
        <f t="shared" si="17"/>
        <v/>
      </c>
      <c r="S191" s="2210" t="str">
        <f t="shared" si="18"/>
        <v/>
      </c>
      <c r="T191" s="2209" t="str">
        <f t="shared" si="19"/>
        <v/>
      </c>
      <c r="U191" s="2210" t="str">
        <f t="shared" si="20"/>
        <v/>
      </c>
    </row>
    <row r="192" spans="1:21" ht="19.899999999999999" customHeight="1">
      <c r="A192" s="2211"/>
      <c r="B192" s="2212">
        <v>0</v>
      </c>
      <c r="C192" s="2212">
        <v>0</v>
      </c>
      <c r="D192" s="2206">
        <v>0</v>
      </c>
      <c r="E192" s="2206">
        <v>0</v>
      </c>
      <c r="F192" s="2207">
        <v>0</v>
      </c>
      <c r="G192" s="2213"/>
      <c r="H192" s="2214">
        <f t="shared" si="14"/>
        <v>0</v>
      </c>
      <c r="I192" s="2213"/>
      <c r="J192" s="2215"/>
      <c r="K192" s="2216"/>
      <c r="L192" s="2217" t="str">
        <f t="shared" si="15"/>
        <v/>
      </c>
      <c r="M192" s="2215"/>
      <c r="N192" s="2216"/>
      <c r="O192" s="2218" t="str">
        <f t="shared" si="16"/>
        <v/>
      </c>
      <c r="P192" s="2219"/>
      <c r="Q192" s="2419">
        <v>1000</v>
      </c>
      <c r="R192" s="2209" t="str">
        <f t="shared" si="17"/>
        <v/>
      </c>
      <c r="S192" s="2210" t="str">
        <f t="shared" si="18"/>
        <v/>
      </c>
      <c r="T192" s="2209" t="str">
        <f t="shared" si="19"/>
        <v/>
      </c>
      <c r="U192" s="2210" t="str">
        <f t="shared" si="20"/>
        <v/>
      </c>
    </row>
    <row r="193" spans="1:21" ht="19.899999999999999" customHeight="1">
      <c r="A193" s="2211"/>
      <c r="B193" s="2212">
        <v>0</v>
      </c>
      <c r="C193" s="2212">
        <v>0</v>
      </c>
      <c r="D193" s="2206">
        <v>0</v>
      </c>
      <c r="E193" s="2206">
        <v>0</v>
      </c>
      <c r="F193" s="2207">
        <v>0</v>
      </c>
      <c r="G193" s="2213"/>
      <c r="H193" s="2214">
        <f t="shared" si="14"/>
        <v>0</v>
      </c>
      <c r="I193" s="2213"/>
      <c r="J193" s="2215"/>
      <c r="K193" s="2216"/>
      <c r="L193" s="2217" t="str">
        <f t="shared" si="15"/>
        <v/>
      </c>
      <c r="M193" s="2215"/>
      <c r="N193" s="2216"/>
      <c r="O193" s="2218" t="str">
        <f t="shared" si="16"/>
        <v/>
      </c>
      <c r="P193" s="2219"/>
      <c r="Q193" s="2419">
        <v>1000</v>
      </c>
      <c r="R193" s="2209" t="str">
        <f t="shared" si="17"/>
        <v/>
      </c>
      <c r="S193" s="2210" t="str">
        <f t="shared" si="18"/>
        <v/>
      </c>
      <c r="T193" s="2209" t="str">
        <f t="shared" si="19"/>
        <v/>
      </c>
      <c r="U193" s="2210" t="str">
        <f t="shared" si="20"/>
        <v/>
      </c>
    </row>
    <row r="194" spans="1:21" ht="19.899999999999999" customHeight="1">
      <c r="A194" s="2211"/>
      <c r="B194" s="2212">
        <v>0</v>
      </c>
      <c r="C194" s="2212">
        <v>0</v>
      </c>
      <c r="D194" s="2206">
        <v>0</v>
      </c>
      <c r="E194" s="2206">
        <v>0</v>
      </c>
      <c r="F194" s="2207">
        <v>0</v>
      </c>
      <c r="G194" s="2213"/>
      <c r="H194" s="2214">
        <f t="shared" si="14"/>
        <v>0</v>
      </c>
      <c r="I194" s="2213"/>
      <c r="J194" s="2215"/>
      <c r="K194" s="2216"/>
      <c r="L194" s="2217" t="str">
        <f t="shared" si="15"/>
        <v/>
      </c>
      <c r="M194" s="2215"/>
      <c r="N194" s="2216"/>
      <c r="O194" s="2218" t="str">
        <f t="shared" si="16"/>
        <v/>
      </c>
      <c r="P194" s="2219"/>
      <c r="Q194" s="2419">
        <v>1000</v>
      </c>
      <c r="R194" s="2209" t="str">
        <f t="shared" si="17"/>
        <v/>
      </c>
      <c r="S194" s="2210" t="str">
        <f t="shared" si="18"/>
        <v/>
      </c>
      <c r="T194" s="2209" t="str">
        <f t="shared" si="19"/>
        <v/>
      </c>
      <c r="U194" s="2210" t="str">
        <f t="shared" si="20"/>
        <v/>
      </c>
    </row>
    <row r="195" spans="1:21" ht="19.899999999999999" customHeight="1">
      <c r="A195" s="2211"/>
      <c r="B195" s="2212">
        <v>0</v>
      </c>
      <c r="C195" s="2212">
        <v>0</v>
      </c>
      <c r="D195" s="2206">
        <v>0</v>
      </c>
      <c r="E195" s="2206">
        <v>0</v>
      </c>
      <c r="F195" s="2207">
        <v>0</v>
      </c>
      <c r="G195" s="2213"/>
      <c r="H195" s="2214">
        <f t="shared" si="14"/>
        <v>0</v>
      </c>
      <c r="I195" s="2213"/>
      <c r="J195" s="2215"/>
      <c r="K195" s="2216"/>
      <c r="L195" s="2217" t="str">
        <f t="shared" si="15"/>
        <v/>
      </c>
      <c r="M195" s="2215"/>
      <c r="N195" s="2216"/>
      <c r="O195" s="2218" t="str">
        <f t="shared" si="16"/>
        <v/>
      </c>
      <c r="P195" s="2219"/>
      <c r="Q195" s="2419">
        <v>1000</v>
      </c>
      <c r="R195" s="2209" t="str">
        <f t="shared" si="17"/>
        <v/>
      </c>
      <c r="S195" s="2210" t="str">
        <f t="shared" si="18"/>
        <v/>
      </c>
      <c r="T195" s="2209" t="str">
        <f t="shared" si="19"/>
        <v/>
      </c>
      <c r="U195" s="2210" t="str">
        <f t="shared" si="20"/>
        <v/>
      </c>
    </row>
    <row r="196" spans="1:21" ht="19.899999999999999" customHeight="1">
      <c r="A196" s="2211"/>
      <c r="B196" s="2212">
        <v>0</v>
      </c>
      <c r="C196" s="2212">
        <v>0</v>
      </c>
      <c r="D196" s="2206">
        <v>0</v>
      </c>
      <c r="E196" s="2206">
        <v>0</v>
      </c>
      <c r="F196" s="2207">
        <v>0</v>
      </c>
      <c r="G196" s="2213"/>
      <c r="H196" s="2214">
        <f t="shared" si="14"/>
        <v>0</v>
      </c>
      <c r="I196" s="2213"/>
      <c r="J196" s="2215"/>
      <c r="K196" s="2216"/>
      <c r="L196" s="2217" t="str">
        <f t="shared" si="15"/>
        <v/>
      </c>
      <c r="M196" s="2215"/>
      <c r="N196" s="2216"/>
      <c r="O196" s="2218" t="str">
        <f t="shared" si="16"/>
        <v/>
      </c>
      <c r="P196" s="2219"/>
      <c r="Q196" s="2419">
        <v>1000</v>
      </c>
      <c r="R196" s="2209" t="str">
        <f t="shared" si="17"/>
        <v/>
      </c>
      <c r="S196" s="2210" t="str">
        <f t="shared" si="18"/>
        <v/>
      </c>
      <c r="T196" s="2209" t="str">
        <f t="shared" si="19"/>
        <v/>
      </c>
      <c r="U196" s="2210" t="str">
        <f t="shared" si="20"/>
        <v/>
      </c>
    </row>
    <row r="197" spans="1:21" ht="19.899999999999999" customHeight="1">
      <c r="A197" s="2211"/>
      <c r="B197" s="2212">
        <v>0</v>
      </c>
      <c r="C197" s="2212">
        <v>0</v>
      </c>
      <c r="D197" s="2206">
        <v>0</v>
      </c>
      <c r="E197" s="2206">
        <v>0</v>
      </c>
      <c r="F197" s="2207">
        <v>0</v>
      </c>
      <c r="G197" s="2213"/>
      <c r="H197" s="2214">
        <f t="shared" si="14"/>
        <v>0</v>
      </c>
      <c r="I197" s="2213"/>
      <c r="J197" s="2215"/>
      <c r="K197" s="2216"/>
      <c r="L197" s="2217" t="str">
        <f t="shared" si="15"/>
        <v/>
      </c>
      <c r="M197" s="2215"/>
      <c r="N197" s="2216"/>
      <c r="O197" s="2218" t="str">
        <f t="shared" si="16"/>
        <v/>
      </c>
      <c r="P197" s="2219"/>
      <c r="Q197" s="2419">
        <v>1000</v>
      </c>
      <c r="R197" s="2209" t="str">
        <f t="shared" si="17"/>
        <v/>
      </c>
      <c r="S197" s="2210" t="str">
        <f t="shared" si="18"/>
        <v/>
      </c>
      <c r="T197" s="2209" t="str">
        <f t="shared" si="19"/>
        <v/>
      </c>
      <c r="U197" s="2210" t="str">
        <f t="shared" si="20"/>
        <v/>
      </c>
    </row>
    <row r="198" spans="1:21" ht="19.899999999999999" customHeight="1">
      <c r="A198" s="2211"/>
      <c r="B198" s="2212">
        <v>0</v>
      </c>
      <c r="C198" s="2212">
        <v>0</v>
      </c>
      <c r="D198" s="2206">
        <v>0</v>
      </c>
      <c r="E198" s="2206">
        <v>0</v>
      </c>
      <c r="F198" s="2207">
        <v>0</v>
      </c>
      <c r="G198" s="2213"/>
      <c r="H198" s="2214">
        <f t="shared" si="14"/>
        <v>0</v>
      </c>
      <c r="I198" s="2213"/>
      <c r="J198" s="2215"/>
      <c r="K198" s="2216"/>
      <c r="L198" s="2217" t="str">
        <f t="shared" si="15"/>
        <v/>
      </c>
      <c r="M198" s="2215"/>
      <c r="N198" s="2216"/>
      <c r="O198" s="2218" t="str">
        <f t="shared" si="16"/>
        <v/>
      </c>
      <c r="P198" s="2219"/>
      <c r="Q198" s="2419">
        <v>1000</v>
      </c>
      <c r="R198" s="2209" t="str">
        <f t="shared" si="17"/>
        <v/>
      </c>
      <c r="S198" s="2210" t="str">
        <f t="shared" si="18"/>
        <v/>
      </c>
      <c r="T198" s="2209" t="str">
        <f t="shared" si="19"/>
        <v/>
      </c>
      <c r="U198" s="2210" t="str">
        <f t="shared" si="20"/>
        <v/>
      </c>
    </row>
    <row r="199" spans="1:21" ht="19.899999999999999" customHeight="1">
      <c r="A199" s="2211"/>
      <c r="B199" s="2212">
        <v>0</v>
      </c>
      <c r="C199" s="2212">
        <v>0</v>
      </c>
      <c r="D199" s="2206">
        <v>0</v>
      </c>
      <c r="E199" s="2206">
        <v>0</v>
      </c>
      <c r="F199" s="2207">
        <v>0</v>
      </c>
      <c r="G199" s="2213"/>
      <c r="H199" s="2214">
        <f t="shared" si="14"/>
        <v>0</v>
      </c>
      <c r="I199" s="2213"/>
      <c r="J199" s="2215"/>
      <c r="K199" s="2216"/>
      <c r="L199" s="2217" t="str">
        <f t="shared" si="15"/>
        <v/>
      </c>
      <c r="M199" s="2215"/>
      <c r="N199" s="2216"/>
      <c r="O199" s="2218" t="str">
        <f t="shared" si="16"/>
        <v/>
      </c>
      <c r="P199" s="2219"/>
      <c r="Q199" s="2419">
        <v>1000</v>
      </c>
      <c r="R199" s="2209" t="str">
        <f t="shared" si="17"/>
        <v/>
      </c>
      <c r="S199" s="2210" t="str">
        <f t="shared" si="18"/>
        <v/>
      </c>
      <c r="T199" s="2209" t="str">
        <f t="shared" si="19"/>
        <v/>
      </c>
      <c r="U199" s="2210" t="str">
        <f t="shared" si="20"/>
        <v/>
      </c>
    </row>
    <row r="200" spans="1:21" ht="19.899999999999999" customHeight="1">
      <c r="A200" s="2211"/>
      <c r="B200" s="2212">
        <v>0</v>
      </c>
      <c r="C200" s="2212">
        <v>0</v>
      </c>
      <c r="D200" s="2206">
        <v>0</v>
      </c>
      <c r="E200" s="2206">
        <v>0</v>
      </c>
      <c r="F200" s="2207">
        <v>0</v>
      </c>
      <c r="G200" s="2213"/>
      <c r="H200" s="2214">
        <f t="shared" si="14"/>
        <v>0</v>
      </c>
      <c r="I200" s="2213"/>
      <c r="J200" s="2215"/>
      <c r="K200" s="2216"/>
      <c r="L200" s="2217" t="str">
        <f t="shared" si="15"/>
        <v/>
      </c>
      <c r="M200" s="2215"/>
      <c r="N200" s="2216"/>
      <c r="O200" s="2218" t="str">
        <f t="shared" si="16"/>
        <v/>
      </c>
      <c r="P200" s="2219"/>
      <c r="Q200" s="2419">
        <v>1000</v>
      </c>
      <c r="R200" s="2209" t="str">
        <f t="shared" si="17"/>
        <v/>
      </c>
      <c r="S200" s="2210" t="str">
        <f t="shared" si="18"/>
        <v/>
      </c>
      <c r="T200" s="2209" t="str">
        <f t="shared" si="19"/>
        <v/>
      </c>
      <c r="U200" s="2210" t="str">
        <f t="shared" si="20"/>
        <v/>
      </c>
    </row>
    <row r="201" spans="1:21" ht="19.899999999999999" customHeight="1">
      <c r="A201" s="2211"/>
      <c r="B201" s="2212">
        <v>0</v>
      </c>
      <c r="C201" s="2212">
        <v>0</v>
      </c>
      <c r="D201" s="2206">
        <v>0</v>
      </c>
      <c r="E201" s="2206">
        <v>0</v>
      </c>
      <c r="F201" s="2207">
        <v>0</v>
      </c>
      <c r="G201" s="2213"/>
      <c r="H201" s="2214">
        <f t="shared" si="14"/>
        <v>0</v>
      </c>
      <c r="I201" s="2213"/>
      <c r="J201" s="2215"/>
      <c r="K201" s="2216"/>
      <c r="L201" s="2217" t="str">
        <f t="shared" si="15"/>
        <v/>
      </c>
      <c r="M201" s="2215"/>
      <c r="N201" s="2216"/>
      <c r="O201" s="2218" t="str">
        <f t="shared" si="16"/>
        <v/>
      </c>
      <c r="P201" s="2219"/>
      <c r="Q201" s="2419">
        <v>1000</v>
      </c>
      <c r="R201" s="2209" t="str">
        <f t="shared" si="17"/>
        <v/>
      </c>
      <c r="S201" s="2210" t="str">
        <f t="shared" si="18"/>
        <v/>
      </c>
      <c r="T201" s="2209" t="str">
        <f t="shared" si="19"/>
        <v/>
      </c>
      <c r="U201" s="2210" t="str">
        <f t="shared" si="20"/>
        <v/>
      </c>
    </row>
    <row r="202" spans="1:21" ht="19.899999999999999" customHeight="1">
      <c r="A202" s="2211"/>
      <c r="B202" s="2212">
        <v>0</v>
      </c>
      <c r="C202" s="2212">
        <v>0</v>
      </c>
      <c r="D202" s="2206">
        <v>0</v>
      </c>
      <c r="E202" s="2206">
        <v>0</v>
      </c>
      <c r="F202" s="2207">
        <v>0</v>
      </c>
      <c r="G202" s="2213"/>
      <c r="H202" s="2214">
        <f t="shared" si="14"/>
        <v>0</v>
      </c>
      <c r="I202" s="2213"/>
      <c r="J202" s="2215"/>
      <c r="K202" s="2216"/>
      <c r="L202" s="2217" t="str">
        <f t="shared" si="15"/>
        <v/>
      </c>
      <c r="M202" s="2215"/>
      <c r="N202" s="2216"/>
      <c r="O202" s="2218" t="str">
        <f t="shared" si="16"/>
        <v/>
      </c>
      <c r="P202" s="2219"/>
      <c r="Q202" s="2419">
        <v>1000</v>
      </c>
      <c r="R202" s="2209" t="str">
        <f t="shared" si="17"/>
        <v/>
      </c>
      <c r="S202" s="2210" t="str">
        <f t="shared" si="18"/>
        <v/>
      </c>
      <c r="T202" s="2209" t="str">
        <f t="shared" si="19"/>
        <v/>
      </c>
      <c r="U202" s="2210" t="str">
        <f t="shared" si="20"/>
        <v/>
      </c>
    </row>
    <row r="203" spans="1:21" ht="19.899999999999999" customHeight="1">
      <c r="A203" s="2211"/>
      <c r="B203" s="2212">
        <v>0</v>
      </c>
      <c r="C203" s="2212">
        <v>0</v>
      </c>
      <c r="D203" s="2206">
        <v>0</v>
      </c>
      <c r="E203" s="2206">
        <v>0</v>
      </c>
      <c r="F203" s="2207">
        <v>0</v>
      </c>
      <c r="G203" s="2213"/>
      <c r="H203" s="2214">
        <f t="shared" si="14"/>
        <v>0</v>
      </c>
      <c r="I203" s="2213"/>
      <c r="J203" s="2215"/>
      <c r="K203" s="2216"/>
      <c r="L203" s="2217" t="str">
        <f t="shared" si="15"/>
        <v/>
      </c>
      <c r="M203" s="2215"/>
      <c r="N203" s="2216"/>
      <c r="O203" s="2218" t="str">
        <f t="shared" si="16"/>
        <v/>
      </c>
      <c r="P203" s="2219"/>
      <c r="Q203" s="2419">
        <v>1000</v>
      </c>
      <c r="R203" s="2209" t="str">
        <f t="shared" si="17"/>
        <v/>
      </c>
      <c r="S203" s="2210" t="str">
        <f t="shared" si="18"/>
        <v/>
      </c>
      <c r="T203" s="2209" t="str">
        <f t="shared" si="19"/>
        <v/>
      </c>
      <c r="U203" s="2210" t="str">
        <f t="shared" si="20"/>
        <v/>
      </c>
    </row>
    <row r="204" spans="1:21" ht="19.899999999999999" customHeight="1">
      <c r="A204" s="2211"/>
      <c r="B204" s="2212">
        <v>0</v>
      </c>
      <c r="C204" s="2212">
        <v>0</v>
      </c>
      <c r="D204" s="2206">
        <v>0</v>
      </c>
      <c r="E204" s="2206">
        <v>0</v>
      </c>
      <c r="F204" s="2207">
        <v>0</v>
      </c>
      <c r="G204" s="2213"/>
      <c r="H204" s="2214">
        <f t="shared" si="14"/>
        <v>0</v>
      </c>
      <c r="I204" s="2213"/>
      <c r="J204" s="2215"/>
      <c r="K204" s="2216"/>
      <c r="L204" s="2217" t="str">
        <f t="shared" si="15"/>
        <v/>
      </c>
      <c r="M204" s="2215"/>
      <c r="N204" s="2216"/>
      <c r="O204" s="2218" t="str">
        <f t="shared" si="16"/>
        <v/>
      </c>
      <c r="P204" s="2219"/>
      <c r="Q204" s="2419">
        <v>1000</v>
      </c>
      <c r="R204" s="2209" t="str">
        <f t="shared" si="17"/>
        <v/>
      </c>
      <c r="S204" s="2210" t="str">
        <f t="shared" si="18"/>
        <v/>
      </c>
      <c r="T204" s="2209" t="str">
        <f t="shared" si="19"/>
        <v/>
      </c>
      <c r="U204" s="2210" t="str">
        <f t="shared" si="20"/>
        <v/>
      </c>
    </row>
    <row r="205" spans="1:21" ht="19.899999999999999" customHeight="1">
      <c r="A205" s="2211"/>
      <c r="B205" s="2212">
        <v>0</v>
      </c>
      <c r="C205" s="2212">
        <v>0</v>
      </c>
      <c r="D205" s="2206">
        <v>0</v>
      </c>
      <c r="E205" s="2206">
        <v>0</v>
      </c>
      <c r="F205" s="2207">
        <v>0</v>
      </c>
      <c r="G205" s="2213"/>
      <c r="H205" s="2214">
        <f t="shared" si="14"/>
        <v>0</v>
      </c>
      <c r="I205" s="2213"/>
      <c r="J205" s="2215"/>
      <c r="K205" s="2216"/>
      <c r="L205" s="2217" t="str">
        <f t="shared" si="15"/>
        <v/>
      </c>
      <c r="M205" s="2215"/>
      <c r="N205" s="2216"/>
      <c r="O205" s="2218" t="str">
        <f t="shared" si="16"/>
        <v/>
      </c>
      <c r="P205" s="2219"/>
      <c r="Q205" s="2419">
        <v>1000</v>
      </c>
      <c r="R205" s="2209" t="str">
        <f t="shared" si="17"/>
        <v/>
      </c>
      <c r="S205" s="2210" t="str">
        <f t="shared" si="18"/>
        <v/>
      </c>
      <c r="T205" s="2209" t="str">
        <f t="shared" si="19"/>
        <v/>
      </c>
      <c r="U205" s="2210" t="str">
        <f t="shared" si="20"/>
        <v/>
      </c>
    </row>
    <row r="206" spans="1:21" ht="19.899999999999999" customHeight="1">
      <c r="A206" s="2211"/>
      <c r="B206" s="2212">
        <v>0</v>
      </c>
      <c r="C206" s="2212">
        <v>0</v>
      </c>
      <c r="D206" s="2206">
        <v>0</v>
      </c>
      <c r="E206" s="2206">
        <v>0</v>
      </c>
      <c r="F206" s="2207">
        <v>0</v>
      </c>
      <c r="G206" s="2213"/>
      <c r="H206" s="2214">
        <f t="shared" si="14"/>
        <v>0</v>
      </c>
      <c r="I206" s="2213"/>
      <c r="J206" s="2215"/>
      <c r="K206" s="2216"/>
      <c r="L206" s="2217" t="str">
        <f t="shared" si="15"/>
        <v/>
      </c>
      <c r="M206" s="2215"/>
      <c r="N206" s="2216"/>
      <c r="O206" s="2218" t="str">
        <f t="shared" si="16"/>
        <v/>
      </c>
      <c r="P206" s="2219"/>
      <c r="Q206" s="2419">
        <v>1000</v>
      </c>
      <c r="R206" s="2209" t="str">
        <f t="shared" si="17"/>
        <v/>
      </c>
      <c r="S206" s="2210" t="str">
        <f t="shared" si="18"/>
        <v/>
      </c>
      <c r="T206" s="2209" t="str">
        <f t="shared" si="19"/>
        <v/>
      </c>
      <c r="U206" s="2210" t="str">
        <f t="shared" si="20"/>
        <v/>
      </c>
    </row>
    <row r="207" spans="1:21" ht="19.899999999999999" customHeight="1">
      <c r="A207" s="2211"/>
      <c r="B207" s="2212">
        <v>0</v>
      </c>
      <c r="C207" s="2212">
        <v>0</v>
      </c>
      <c r="D207" s="2206">
        <v>0</v>
      </c>
      <c r="E207" s="2206">
        <v>0</v>
      </c>
      <c r="F207" s="2207">
        <v>0</v>
      </c>
      <c r="G207" s="2213"/>
      <c r="H207" s="2214">
        <f t="shared" si="14"/>
        <v>0</v>
      </c>
      <c r="I207" s="2213"/>
      <c r="J207" s="2215"/>
      <c r="K207" s="2216"/>
      <c r="L207" s="2217" t="str">
        <f t="shared" si="15"/>
        <v/>
      </c>
      <c r="M207" s="2215"/>
      <c r="N207" s="2216"/>
      <c r="O207" s="2218" t="str">
        <f t="shared" si="16"/>
        <v/>
      </c>
      <c r="P207" s="2219"/>
      <c r="Q207" s="2419">
        <v>1000</v>
      </c>
      <c r="R207" s="2209" t="str">
        <f t="shared" si="17"/>
        <v/>
      </c>
      <c r="S207" s="2210" t="str">
        <f t="shared" si="18"/>
        <v/>
      </c>
      <c r="T207" s="2209" t="str">
        <f t="shared" si="19"/>
        <v/>
      </c>
      <c r="U207" s="2210" t="str">
        <f t="shared" si="20"/>
        <v/>
      </c>
    </row>
    <row r="208" spans="1:21" ht="19.899999999999999" customHeight="1">
      <c r="A208" s="2211"/>
      <c r="B208" s="2212">
        <v>0</v>
      </c>
      <c r="C208" s="2212">
        <v>0</v>
      </c>
      <c r="D208" s="2206">
        <v>0</v>
      </c>
      <c r="E208" s="2206">
        <v>0</v>
      </c>
      <c r="F208" s="2207">
        <v>0</v>
      </c>
      <c r="G208" s="2213"/>
      <c r="H208" s="2214">
        <f t="shared" si="14"/>
        <v>0</v>
      </c>
      <c r="I208" s="2213"/>
      <c r="J208" s="2215"/>
      <c r="K208" s="2216"/>
      <c r="L208" s="2217" t="str">
        <f t="shared" si="15"/>
        <v/>
      </c>
      <c r="M208" s="2215"/>
      <c r="N208" s="2216"/>
      <c r="O208" s="2218" t="str">
        <f t="shared" si="16"/>
        <v/>
      </c>
      <c r="P208" s="2219"/>
      <c r="Q208" s="2419">
        <v>1000</v>
      </c>
      <c r="R208" s="2209" t="str">
        <f t="shared" si="17"/>
        <v/>
      </c>
      <c r="S208" s="2210" t="str">
        <f t="shared" si="18"/>
        <v/>
      </c>
      <c r="T208" s="2209" t="str">
        <f t="shared" si="19"/>
        <v/>
      </c>
      <c r="U208" s="2210" t="str">
        <f t="shared" si="20"/>
        <v/>
      </c>
    </row>
    <row r="209" spans="1:21" ht="19.899999999999999" customHeight="1">
      <c r="A209" s="2211"/>
      <c r="B209" s="2212">
        <v>0</v>
      </c>
      <c r="C209" s="2212">
        <v>0</v>
      </c>
      <c r="D209" s="2206">
        <v>0</v>
      </c>
      <c r="E209" s="2206">
        <v>0</v>
      </c>
      <c r="F209" s="2207">
        <v>0</v>
      </c>
      <c r="G209" s="2213"/>
      <c r="H209" s="2214">
        <f t="shared" si="14"/>
        <v>0</v>
      </c>
      <c r="I209" s="2213"/>
      <c r="J209" s="2215"/>
      <c r="K209" s="2216"/>
      <c r="L209" s="2217" t="str">
        <f t="shared" si="15"/>
        <v/>
      </c>
      <c r="M209" s="2215"/>
      <c r="N209" s="2216"/>
      <c r="O209" s="2218" t="str">
        <f t="shared" si="16"/>
        <v/>
      </c>
      <c r="P209" s="2219"/>
      <c r="Q209" s="2419">
        <v>1000</v>
      </c>
      <c r="R209" s="2209" t="str">
        <f t="shared" si="17"/>
        <v/>
      </c>
      <c r="S209" s="2210" t="str">
        <f t="shared" si="18"/>
        <v/>
      </c>
      <c r="T209" s="2209" t="str">
        <f t="shared" si="19"/>
        <v/>
      </c>
      <c r="U209" s="2210" t="str">
        <f t="shared" si="20"/>
        <v/>
      </c>
    </row>
    <row r="210" spans="1:21" ht="19.899999999999999" customHeight="1">
      <c r="A210" s="2211"/>
      <c r="B210" s="2212">
        <v>0</v>
      </c>
      <c r="C210" s="2212">
        <v>0</v>
      </c>
      <c r="D210" s="2206">
        <v>0</v>
      </c>
      <c r="E210" s="2206">
        <v>0</v>
      </c>
      <c r="F210" s="2207">
        <v>0</v>
      </c>
      <c r="G210" s="2213"/>
      <c r="H210" s="2214">
        <f t="shared" si="14"/>
        <v>0</v>
      </c>
      <c r="I210" s="2213"/>
      <c r="J210" s="2215"/>
      <c r="K210" s="2216"/>
      <c r="L210" s="2217" t="str">
        <f t="shared" si="15"/>
        <v/>
      </c>
      <c r="M210" s="2215"/>
      <c r="N210" s="2216"/>
      <c r="O210" s="2218" t="str">
        <f t="shared" si="16"/>
        <v/>
      </c>
      <c r="P210" s="2219"/>
      <c r="Q210" s="2419">
        <v>1000</v>
      </c>
      <c r="R210" s="2209" t="str">
        <f t="shared" si="17"/>
        <v/>
      </c>
      <c r="S210" s="2210" t="str">
        <f t="shared" si="18"/>
        <v/>
      </c>
      <c r="T210" s="2209" t="str">
        <f t="shared" si="19"/>
        <v/>
      </c>
      <c r="U210" s="2210" t="str">
        <f t="shared" si="20"/>
        <v/>
      </c>
    </row>
    <row r="211" spans="1:21" ht="19.899999999999999" customHeight="1">
      <c r="A211" s="2211"/>
      <c r="B211" s="2212">
        <v>0</v>
      </c>
      <c r="C211" s="2212">
        <v>0</v>
      </c>
      <c r="D211" s="2206">
        <v>0</v>
      </c>
      <c r="E211" s="2206">
        <v>0</v>
      </c>
      <c r="F211" s="2207">
        <v>0</v>
      </c>
      <c r="G211" s="2213"/>
      <c r="H211" s="2214">
        <f t="shared" si="14"/>
        <v>0</v>
      </c>
      <c r="I211" s="2213"/>
      <c r="J211" s="2215"/>
      <c r="K211" s="2216"/>
      <c r="L211" s="2217" t="str">
        <f t="shared" si="15"/>
        <v/>
      </c>
      <c r="M211" s="2215"/>
      <c r="N211" s="2216"/>
      <c r="O211" s="2218" t="str">
        <f t="shared" si="16"/>
        <v/>
      </c>
      <c r="P211" s="2219"/>
      <c r="Q211" s="2419">
        <v>1000</v>
      </c>
      <c r="R211" s="2209" t="str">
        <f t="shared" si="17"/>
        <v/>
      </c>
      <c r="S211" s="2210" t="str">
        <f t="shared" si="18"/>
        <v/>
      </c>
      <c r="T211" s="2209" t="str">
        <f t="shared" si="19"/>
        <v/>
      </c>
      <c r="U211" s="2210" t="str">
        <f t="shared" si="20"/>
        <v/>
      </c>
    </row>
    <row r="212" spans="1:21" ht="19.899999999999999" customHeight="1">
      <c r="A212" s="2211"/>
      <c r="B212" s="2212">
        <v>0</v>
      </c>
      <c r="C212" s="2212">
        <v>0</v>
      </c>
      <c r="D212" s="2206">
        <v>0</v>
      </c>
      <c r="E212" s="2206">
        <v>0</v>
      </c>
      <c r="F212" s="2207">
        <v>0</v>
      </c>
      <c r="G212" s="2213"/>
      <c r="H212" s="2214">
        <f t="shared" ref="H212:H217" si="21">E212-(J212+M212)</f>
        <v>0</v>
      </c>
      <c r="I212" s="2213"/>
      <c r="J212" s="2215"/>
      <c r="K212" s="2216"/>
      <c r="L212" s="2217" t="str">
        <f t="shared" ref="L212:L217" si="22">S212</f>
        <v/>
      </c>
      <c r="M212" s="2215"/>
      <c r="N212" s="2216"/>
      <c r="O212" s="2218" t="str">
        <f t="shared" ref="O212:O217" si="23">U212</f>
        <v/>
      </c>
      <c r="P212" s="2219"/>
      <c r="Q212" s="2419">
        <v>1000</v>
      </c>
      <c r="R212" s="2209" t="str">
        <f t="shared" ref="R212:R217" si="24">IF(E212,ATAN(J212/Q212),"")</f>
        <v/>
      </c>
      <c r="S212" s="2210" t="str">
        <f t="shared" ref="S212:S217" si="25">IF(E212,DEGREES(R212),"")</f>
        <v/>
      </c>
      <c r="T212" s="2209" t="str">
        <f t="shared" ref="T212:T217" si="26">IF(E212,ATAN(M212/Q212),"")</f>
        <v/>
      </c>
      <c r="U212" s="2210" t="str">
        <f t="shared" ref="U212:U217" si="27">IF(E212,DEGREES(T212),"")</f>
        <v/>
      </c>
    </row>
    <row r="213" spans="1:21" ht="19.899999999999999" customHeight="1">
      <c r="A213" s="2211"/>
      <c r="B213" s="2212">
        <v>0</v>
      </c>
      <c r="C213" s="2212">
        <v>0</v>
      </c>
      <c r="D213" s="2206">
        <v>0</v>
      </c>
      <c r="E213" s="2206">
        <v>0</v>
      </c>
      <c r="F213" s="2207">
        <v>0</v>
      </c>
      <c r="G213" s="2213"/>
      <c r="H213" s="2214">
        <f t="shared" si="21"/>
        <v>0</v>
      </c>
      <c r="I213" s="2213"/>
      <c r="J213" s="2215"/>
      <c r="K213" s="2216"/>
      <c r="L213" s="2217" t="str">
        <f t="shared" si="22"/>
        <v/>
      </c>
      <c r="M213" s="2215"/>
      <c r="N213" s="2216"/>
      <c r="O213" s="2218" t="str">
        <f t="shared" si="23"/>
        <v/>
      </c>
      <c r="P213" s="2219"/>
      <c r="Q213" s="2419">
        <v>1000</v>
      </c>
      <c r="R213" s="2209" t="str">
        <f t="shared" si="24"/>
        <v/>
      </c>
      <c r="S213" s="2210" t="str">
        <f t="shared" si="25"/>
        <v/>
      </c>
      <c r="T213" s="2209" t="str">
        <f t="shared" si="26"/>
        <v/>
      </c>
      <c r="U213" s="2210" t="str">
        <f t="shared" si="27"/>
        <v/>
      </c>
    </row>
    <row r="214" spans="1:21" ht="19.899999999999999" customHeight="1">
      <c r="A214" s="2211"/>
      <c r="B214" s="2212">
        <v>0</v>
      </c>
      <c r="C214" s="2212">
        <v>0</v>
      </c>
      <c r="D214" s="2206">
        <v>0</v>
      </c>
      <c r="E214" s="2206">
        <v>0</v>
      </c>
      <c r="F214" s="2207">
        <v>0</v>
      </c>
      <c r="G214" s="2213"/>
      <c r="H214" s="2214">
        <f t="shared" si="21"/>
        <v>0</v>
      </c>
      <c r="I214" s="2213"/>
      <c r="J214" s="2215"/>
      <c r="K214" s="2216"/>
      <c r="L214" s="2217" t="str">
        <f t="shared" si="22"/>
        <v/>
      </c>
      <c r="M214" s="2215"/>
      <c r="N214" s="2216"/>
      <c r="O214" s="2218" t="str">
        <f t="shared" si="23"/>
        <v/>
      </c>
      <c r="P214" s="2219"/>
      <c r="Q214" s="2419">
        <v>1000</v>
      </c>
      <c r="R214" s="2209" t="str">
        <f t="shared" si="24"/>
        <v/>
      </c>
      <c r="S214" s="2210" t="str">
        <f t="shared" si="25"/>
        <v/>
      </c>
      <c r="T214" s="2209" t="str">
        <f t="shared" si="26"/>
        <v/>
      </c>
      <c r="U214" s="2210" t="str">
        <f t="shared" si="27"/>
        <v/>
      </c>
    </row>
    <row r="215" spans="1:21" ht="19.899999999999999" customHeight="1">
      <c r="A215" s="2211"/>
      <c r="B215" s="2212">
        <v>0</v>
      </c>
      <c r="C215" s="2212">
        <v>0</v>
      </c>
      <c r="D215" s="2206">
        <v>0</v>
      </c>
      <c r="E215" s="2206">
        <v>0</v>
      </c>
      <c r="F215" s="2207">
        <v>0</v>
      </c>
      <c r="G215" s="2213"/>
      <c r="H215" s="2214">
        <f t="shared" si="21"/>
        <v>0</v>
      </c>
      <c r="I215" s="2213"/>
      <c r="J215" s="2215"/>
      <c r="K215" s="2216"/>
      <c r="L215" s="2217" t="str">
        <f t="shared" si="22"/>
        <v/>
      </c>
      <c r="M215" s="2215"/>
      <c r="N215" s="2216"/>
      <c r="O215" s="2218" t="str">
        <f t="shared" si="23"/>
        <v/>
      </c>
      <c r="P215" s="2219"/>
      <c r="Q215" s="2419">
        <v>1000</v>
      </c>
      <c r="R215" s="2209" t="str">
        <f t="shared" si="24"/>
        <v/>
      </c>
      <c r="S215" s="2210" t="str">
        <f t="shared" si="25"/>
        <v/>
      </c>
      <c r="T215" s="2209" t="str">
        <f t="shared" si="26"/>
        <v/>
      </c>
      <c r="U215" s="2210" t="str">
        <f t="shared" si="27"/>
        <v/>
      </c>
    </row>
    <row r="216" spans="1:21" ht="19.899999999999999" customHeight="1">
      <c r="A216" s="2211"/>
      <c r="B216" s="2212">
        <v>0</v>
      </c>
      <c r="C216" s="2212">
        <v>0</v>
      </c>
      <c r="D216" s="2206">
        <v>0</v>
      </c>
      <c r="E216" s="2206">
        <v>0</v>
      </c>
      <c r="F216" s="2207">
        <v>0</v>
      </c>
      <c r="G216" s="2213"/>
      <c r="H216" s="2214">
        <f t="shared" si="21"/>
        <v>0</v>
      </c>
      <c r="I216" s="2213"/>
      <c r="J216" s="2215"/>
      <c r="K216" s="2216"/>
      <c r="L216" s="2217" t="str">
        <f t="shared" si="22"/>
        <v/>
      </c>
      <c r="M216" s="2215"/>
      <c r="N216" s="2216"/>
      <c r="O216" s="2218" t="str">
        <f t="shared" si="23"/>
        <v/>
      </c>
      <c r="P216" s="2219"/>
      <c r="Q216" s="2419">
        <v>1000</v>
      </c>
      <c r="R216" s="2209" t="str">
        <f t="shared" si="24"/>
        <v/>
      </c>
      <c r="S216" s="2210" t="str">
        <f t="shared" si="25"/>
        <v/>
      </c>
      <c r="T216" s="2209" t="str">
        <f t="shared" si="26"/>
        <v/>
      </c>
      <c r="U216" s="2210" t="str">
        <f t="shared" si="27"/>
        <v/>
      </c>
    </row>
    <row r="217" spans="1:21" ht="19.899999999999999" customHeight="1">
      <c r="A217" s="2211"/>
      <c r="B217" s="2212">
        <v>0</v>
      </c>
      <c r="C217" s="2212">
        <v>0</v>
      </c>
      <c r="D217" s="2206">
        <v>0</v>
      </c>
      <c r="E217" s="2206">
        <v>0</v>
      </c>
      <c r="F217" s="2207">
        <v>0</v>
      </c>
      <c r="G217" s="2213"/>
      <c r="H217" s="2214">
        <f t="shared" si="21"/>
        <v>0</v>
      </c>
      <c r="I217" s="2213"/>
      <c r="J217" s="2215"/>
      <c r="K217" s="2216"/>
      <c r="L217" s="2217" t="str">
        <f t="shared" si="22"/>
        <v/>
      </c>
      <c r="M217" s="2215"/>
      <c r="N217" s="2216"/>
      <c r="O217" s="2218" t="str">
        <f t="shared" si="23"/>
        <v/>
      </c>
      <c r="P217" s="2219"/>
      <c r="Q217" s="2419">
        <v>1000</v>
      </c>
      <c r="R217" s="2209" t="str">
        <f t="shared" si="24"/>
        <v/>
      </c>
      <c r="S217" s="2210" t="str">
        <f t="shared" si="25"/>
        <v/>
      </c>
      <c r="T217" s="2209" t="str">
        <f t="shared" si="26"/>
        <v/>
      </c>
      <c r="U217" s="2210" t="str">
        <f t="shared" si="27"/>
        <v/>
      </c>
    </row>
    <row r="218" spans="1:21" s="2228" customFormat="1" ht="19.899999999999999" customHeight="1">
      <c r="A218" s="2220"/>
      <c r="B218" s="2221"/>
      <c r="C218" s="2221"/>
      <c r="D218" s="2222"/>
      <c r="E218" s="2206">
        <v>0</v>
      </c>
      <c r="F218" s="2223"/>
      <c r="G218" s="2221"/>
      <c r="H218" s="2224"/>
      <c r="I218" s="2224"/>
      <c r="J218" s="2224"/>
      <c r="K218" s="2224"/>
      <c r="L218" s="2225"/>
      <c r="M218" s="2224"/>
      <c r="N218" s="2224"/>
      <c r="O218" s="2226"/>
      <c r="P218" s="2220"/>
      <c r="Q218" s="2227"/>
    </row>
    <row r="219" spans="1:21" ht="15" customHeight="1">
      <c r="A219" s="1750" t="s">
        <v>116</v>
      </c>
      <c r="B219" s="1630"/>
      <c r="C219" s="1631"/>
      <c r="D219" s="1631"/>
      <c r="E219" s="721" t="s">
        <v>272</v>
      </c>
      <c r="F219" s="721" t="s">
        <v>273</v>
      </c>
      <c r="G219" s="721"/>
      <c r="H219" s="721" t="s">
        <v>272</v>
      </c>
      <c r="I219" s="2163"/>
      <c r="J219" s="2163" t="s">
        <v>273</v>
      </c>
      <c r="K219" s="2163" t="s">
        <v>273</v>
      </c>
      <c r="L219" s="721"/>
      <c r="M219" s="721" t="s">
        <v>272</v>
      </c>
      <c r="N219" s="721" t="s">
        <v>272</v>
      </c>
      <c r="O219" s="721" t="s">
        <v>273</v>
      </c>
      <c r="Q219" s="2208"/>
    </row>
    <row r="220" spans="1:21" ht="15" customHeight="1">
      <c r="A220" s="1751" t="s">
        <v>64</v>
      </c>
      <c r="B220" s="1613"/>
      <c r="C220" s="1614"/>
      <c r="D220" s="1615"/>
      <c r="E220" s="1616" t="s">
        <v>913</v>
      </c>
      <c r="F220" s="1616" t="s">
        <v>914</v>
      </c>
      <c r="G220" s="1616"/>
      <c r="H220" s="1616" t="s">
        <v>913</v>
      </c>
      <c r="I220" s="2229"/>
      <c r="J220" s="2165" t="s">
        <v>914</v>
      </c>
      <c r="K220" s="2165" t="s">
        <v>914</v>
      </c>
      <c r="L220" s="1616"/>
      <c r="M220" s="1616" t="s">
        <v>913</v>
      </c>
      <c r="N220" s="1616" t="s">
        <v>913</v>
      </c>
      <c r="O220" s="1618" t="s">
        <v>914</v>
      </c>
      <c r="Q220" s="2208"/>
    </row>
    <row r="221" spans="1:21" ht="15" customHeight="1">
      <c r="A221" s="1752" t="s">
        <v>919</v>
      </c>
      <c r="B221" s="1620"/>
      <c r="C221" s="1620"/>
      <c r="D221" s="1621"/>
      <c r="E221" s="1616" t="s">
        <v>935</v>
      </c>
      <c r="F221" s="1616" t="s">
        <v>936</v>
      </c>
      <c r="G221" s="1616"/>
      <c r="H221" s="1616" t="s">
        <v>935</v>
      </c>
      <c r="I221" s="2229"/>
      <c r="J221" s="2165" t="s">
        <v>936</v>
      </c>
      <c r="K221" s="2165" t="s">
        <v>936</v>
      </c>
      <c r="L221" s="1616"/>
      <c r="M221" s="1616" t="s">
        <v>935</v>
      </c>
      <c r="N221" s="1616" t="s">
        <v>935</v>
      </c>
      <c r="O221" s="1618" t="s">
        <v>936</v>
      </c>
      <c r="Q221" s="2208"/>
    </row>
    <row r="222" spans="1:21" ht="15" customHeight="1">
      <c r="A222" s="1752" t="s">
        <v>798</v>
      </c>
      <c r="B222" s="1620"/>
      <c r="C222" s="1620"/>
      <c r="D222" s="1621"/>
      <c r="E222" s="2164">
        <v>200</v>
      </c>
      <c r="F222" s="721">
        <v>2</v>
      </c>
      <c r="G222" s="1623"/>
      <c r="H222" s="1623">
        <v>600</v>
      </c>
      <c r="I222" s="1623"/>
      <c r="J222" s="721">
        <v>6</v>
      </c>
      <c r="K222" s="721">
        <v>6</v>
      </c>
      <c r="L222" s="721"/>
      <c r="M222" s="721">
        <v>1000</v>
      </c>
      <c r="N222" s="721">
        <v>1000</v>
      </c>
      <c r="O222" s="721">
        <v>10</v>
      </c>
      <c r="Q222" s="2208"/>
    </row>
    <row r="223" spans="1:21" ht="15" customHeight="1">
      <c r="A223" s="1187"/>
      <c r="B223" s="1131"/>
      <c r="C223" s="1131"/>
      <c r="D223" s="1131"/>
      <c r="E223" s="1623">
        <v>300</v>
      </c>
      <c r="F223" s="721">
        <v>3</v>
      </c>
      <c r="G223" s="1623"/>
      <c r="H223" s="1623">
        <v>700</v>
      </c>
      <c r="I223" s="1624"/>
      <c r="J223" s="1577">
        <v>7</v>
      </c>
      <c r="K223" s="1577">
        <v>7</v>
      </c>
      <c r="L223" s="721"/>
      <c r="M223" s="721">
        <v>1100</v>
      </c>
      <c r="N223" s="721">
        <v>1100</v>
      </c>
      <c r="O223" s="721">
        <v>11</v>
      </c>
      <c r="Q223" s="2208"/>
    </row>
    <row r="224" spans="1:21" ht="15" customHeight="1">
      <c r="A224" s="1187"/>
      <c r="B224" s="1131"/>
      <c r="C224" s="1131"/>
      <c r="D224" s="1131"/>
      <c r="E224" s="1623">
        <v>400</v>
      </c>
      <c r="F224" s="721">
        <v>4</v>
      </c>
      <c r="G224" s="1623"/>
      <c r="H224" s="1623">
        <v>800</v>
      </c>
      <c r="I224" s="1623"/>
      <c r="J224" s="721">
        <v>8</v>
      </c>
      <c r="K224" s="721">
        <v>8</v>
      </c>
      <c r="L224" s="1131"/>
      <c r="M224" s="1131"/>
      <c r="N224" s="1131"/>
      <c r="O224" s="1614"/>
      <c r="Q224" s="2208"/>
    </row>
    <row r="225" spans="1:17" ht="15" customHeight="1" thickBot="1">
      <c r="A225" s="1754"/>
      <c r="B225" s="1262"/>
      <c r="C225" s="1262"/>
      <c r="D225" s="1262"/>
      <c r="E225" s="1744">
        <v>500</v>
      </c>
      <c r="F225" s="1763">
        <v>5</v>
      </c>
      <c r="G225" s="1744"/>
      <c r="H225" s="1744">
        <v>900</v>
      </c>
      <c r="I225" s="1744"/>
      <c r="J225" s="1763">
        <v>9</v>
      </c>
      <c r="K225" s="1763">
        <v>9</v>
      </c>
      <c r="L225" s="1262"/>
      <c r="M225" s="1262"/>
      <c r="N225" s="1262"/>
      <c r="O225" s="1262"/>
      <c r="P225" s="1262"/>
      <c r="Q225" s="2208"/>
    </row>
    <row r="226" spans="1:17" ht="16.149999999999999" customHeight="1" thickTop="1">
      <c r="A226" s="1756" t="s">
        <v>117</v>
      </c>
      <c r="B226" s="1743"/>
      <c r="C226" s="1633"/>
      <c r="D226" s="1633"/>
      <c r="E226" s="1598" t="s">
        <v>272</v>
      </c>
      <c r="F226" s="1598" t="s">
        <v>273</v>
      </c>
      <c r="G226" s="1598"/>
      <c r="H226" s="1598" t="s">
        <v>272</v>
      </c>
      <c r="I226" s="2166"/>
      <c r="J226" s="1764" t="s">
        <v>273</v>
      </c>
      <c r="K226" s="1764" t="s">
        <v>273</v>
      </c>
      <c r="L226" s="1598"/>
      <c r="M226" s="1598" t="s">
        <v>272</v>
      </c>
      <c r="N226" s="1598" t="s">
        <v>272</v>
      </c>
      <c r="O226" s="1598" t="s">
        <v>273</v>
      </c>
      <c r="Q226" s="2208"/>
    </row>
    <row r="227" spans="1:17" ht="16.149999999999999" customHeight="1">
      <c r="A227" s="1751" t="s">
        <v>64</v>
      </c>
      <c r="B227" s="1613"/>
      <c r="C227" s="1614"/>
      <c r="D227" s="1615"/>
      <c r="E227" s="1616" t="s">
        <v>913</v>
      </c>
      <c r="F227" s="1616" t="s">
        <v>914</v>
      </c>
      <c r="G227" s="1616"/>
      <c r="H227" s="1616" t="s">
        <v>913</v>
      </c>
      <c r="I227" s="2229"/>
      <c r="J227" s="1762" t="s">
        <v>914</v>
      </c>
      <c r="K227" s="1762" t="s">
        <v>914</v>
      </c>
      <c r="L227" s="1616"/>
      <c r="M227" s="1616" t="s">
        <v>913</v>
      </c>
      <c r="N227" s="1616" t="s">
        <v>913</v>
      </c>
      <c r="O227" s="1618" t="s">
        <v>914</v>
      </c>
      <c r="Q227" s="2208"/>
    </row>
    <row r="228" spans="1:17" ht="16.149999999999999" customHeight="1">
      <c r="A228" s="1752" t="s">
        <v>919</v>
      </c>
      <c r="B228" s="1620"/>
      <c r="C228" s="1620"/>
      <c r="D228" s="1621"/>
      <c r="E228" s="1616" t="s">
        <v>935</v>
      </c>
      <c r="F228" s="1616" t="s">
        <v>936</v>
      </c>
      <c r="G228" s="1616"/>
      <c r="H228" s="1616" t="s">
        <v>935</v>
      </c>
      <c r="I228" s="2229"/>
      <c r="J228" s="1762" t="s">
        <v>936</v>
      </c>
      <c r="K228" s="1762" t="s">
        <v>936</v>
      </c>
      <c r="L228" s="1616"/>
      <c r="M228" s="1616" t="s">
        <v>935</v>
      </c>
      <c r="N228" s="1616" t="s">
        <v>935</v>
      </c>
      <c r="O228" s="1618" t="s">
        <v>936</v>
      </c>
      <c r="Q228" s="2208"/>
    </row>
    <row r="229" spans="1:17" ht="16.149999999999999" customHeight="1">
      <c r="A229" s="1752" t="s">
        <v>798</v>
      </c>
      <c r="B229" s="1620"/>
      <c r="C229" s="1620"/>
      <c r="D229" s="1621"/>
      <c r="E229" s="2164">
        <v>200</v>
      </c>
      <c r="F229" s="2164">
        <v>0.7</v>
      </c>
      <c r="G229" s="1623"/>
      <c r="H229" s="1623">
        <v>600</v>
      </c>
      <c r="I229" s="1623"/>
      <c r="J229" s="721">
        <v>2</v>
      </c>
      <c r="K229" s="721">
        <v>2</v>
      </c>
      <c r="L229" s="721"/>
      <c r="M229" s="721">
        <v>1000</v>
      </c>
      <c r="N229" s="721">
        <v>1000</v>
      </c>
      <c r="O229" s="721">
        <v>3.3</v>
      </c>
      <c r="Q229" s="2208"/>
    </row>
    <row r="230" spans="1:17" ht="16.149999999999999" customHeight="1">
      <c r="A230" s="1187"/>
      <c r="B230" s="1131"/>
      <c r="C230" s="1131"/>
      <c r="D230" s="1131"/>
      <c r="E230" s="1623">
        <v>300</v>
      </c>
      <c r="F230" s="721">
        <v>1</v>
      </c>
      <c r="G230" s="1623"/>
      <c r="H230" s="1623">
        <v>700</v>
      </c>
      <c r="I230" s="1624"/>
      <c r="J230" s="1577">
        <v>2.2999999999999998</v>
      </c>
      <c r="K230" s="1577">
        <v>2.2999999999999998</v>
      </c>
      <c r="L230" s="721"/>
      <c r="M230" s="721">
        <v>1100</v>
      </c>
      <c r="N230" s="721">
        <v>1100</v>
      </c>
      <c r="O230" s="721">
        <v>3.7</v>
      </c>
      <c r="Q230" s="2208"/>
    </row>
    <row r="231" spans="1:17" ht="16.149999999999999" customHeight="1">
      <c r="A231" s="1187"/>
      <c r="B231" s="1131"/>
      <c r="C231" s="1131"/>
      <c r="D231" s="1131"/>
      <c r="E231" s="1623">
        <v>400</v>
      </c>
      <c r="F231" s="721">
        <v>1.3</v>
      </c>
      <c r="G231" s="1623"/>
      <c r="H231" s="1623">
        <v>800</v>
      </c>
      <c r="I231" s="1623"/>
      <c r="J231" s="1623">
        <v>2.7</v>
      </c>
      <c r="K231" s="1623">
        <v>2.7</v>
      </c>
      <c r="L231" s="1131"/>
      <c r="M231" s="1131"/>
      <c r="N231" s="1131"/>
      <c r="O231" s="1614"/>
      <c r="Q231" s="2208"/>
    </row>
    <row r="232" spans="1:17" ht="15" customHeight="1" thickBot="1">
      <c r="A232" s="1754"/>
      <c r="B232" s="1262"/>
      <c r="C232" s="1262"/>
      <c r="D232" s="1262"/>
      <c r="E232" s="1744">
        <v>500</v>
      </c>
      <c r="F232" s="1763">
        <v>1.7</v>
      </c>
      <c r="G232" s="1744"/>
      <c r="H232" s="1744">
        <v>900</v>
      </c>
      <c r="I232" s="1744"/>
      <c r="J232" s="1744">
        <v>3</v>
      </c>
      <c r="K232" s="1744">
        <v>3</v>
      </c>
      <c r="L232" s="1262"/>
      <c r="M232" s="1262"/>
      <c r="N232" s="1262"/>
      <c r="O232" s="1262"/>
      <c r="P232" s="1262"/>
      <c r="Q232" s="2208"/>
    </row>
    <row r="233" spans="1:17" ht="16.149999999999999" customHeight="1" thickTop="1">
      <c r="A233" s="1758" t="s">
        <v>922</v>
      </c>
      <c r="B233" s="1633"/>
      <c r="C233" s="1633"/>
      <c r="D233" s="1633"/>
      <c r="E233" s="1598" t="s">
        <v>272</v>
      </c>
      <c r="F233" s="1598" t="s">
        <v>273</v>
      </c>
      <c r="G233" s="1598"/>
      <c r="H233" s="1598" t="s">
        <v>272</v>
      </c>
      <c r="I233" s="2166"/>
      <c r="J233" s="1765" t="s">
        <v>273</v>
      </c>
      <c r="K233" s="1765" t="s">
        <v>273</v>
      </c>
      <c r="L233" s="1598"/>
      <c r="M233" s="1598" t="s">
        <v>272</v>
      </c>
      <c r="N233" s="1598" t="s">
        <v>272</v>
      </c>
      <c r="O233" s="1598" t="s">
        <v>273</v>
      </c>
      <c r="Q233" s="2208"/>
    </row>
    <row r="234" spans="1:17" ht="16.149999999999999" customHeight="1">
      <c r="A234" s="1752" t="s">
        <v>64</v>
      </c>
      <c r="B234" s="1620"/>
      <c r="C234" s="1620"/>
      <c r="D234" s="1621"/>
      <c r="E234" s="1616" t="s">
        <v>913</v>
      </c>
      <c r="F234" s="1616" t="s">
        <v>914</v>
      </c>
      <c r="G234" s="1616"/>
      <c r="H234" s="1616" t="s">
        <v>913</v>
      </c>
      <c r="I234" s="2229"/>
      <c r="J234" s="2165" t="s">
        <v>914</v>
      </c>
      <c r="K234" s="2165" t="s">
        <v>914</v>
      </c>
      <c r="L234" s="1616"/>
      <c r="M234" s="1616" t="s">
        <v>913</v>
      </c>
      <c r="N234" s="1616" t="s">
        <v>913</v>
      </c>
      <c r="O234" s="1618" t="s">
        <v>914</v>
      </c>
      <c r="Q234" s="2208"/>
    </row>
    <row r="235" spans="1:17" ht="16.149999999999999" customHeight="1">
      <c r="A235" s="1752" t="s">
        <v>919</v>
      </c>
      <c r="B235" s="1620"/>
      <c r="C235" s="1620"/>
      <c r="D235" s="1621"/>
      <c r="E235" s="1616" t="s">
        <v>935</v>
      </c>
      <c r="F235" s="1616" t="s">
        <v>936</v>
      </c>
      <c r="G235" s="1616"/>
      <c r="H235" s="1616" t="s">
        <v>935</v>
      </c>
      <c r="I235" s="2229"/>
      <c r="J235" s="2165" t="s">
        <v>936</v>
      </c>
      <c r="K235" s="2165" t="s">
        <v>936</v>
      </c>
      <c r="L235" s="1616"/>
      <c r="M235" s="1616" t="s">
        <v>935</v>
      </c>
      <c r="N235" s="1616" t="s">
        <v>935</v>
      </c>
      <c r="O235" s="1618" t="s">
        <v>936</v>
      </c>
      <c r="Q235" s="2208"/>
    </row>
    <row r="236" spans="1:17" ht="16.149999999999999" customHeight="1">
      <c r="A236" s="1752" t="s">
        <v>798</v>
      </c>
      <c r="B236" s="1620"/>
      <c r="C236" s="1620"/>
      <c r="D236" s="1621"/>
      <c r="E236" s="721">
        <v>200</v>
      </c>
      <c r="F236" s="721">
        <v>1.2</v>
      </c>
      <c r="G236" s="721"/>
      <c r="H236" s="721">
        <v>600</v>
      </c>
      <c r="I236" s="2163"/>
      <c r="J236" s="2163">
        <v>3.5</v>
      </c>
      <c r="K236" s="2163">
        <v>3.5</v>
      </c>
      <c r="L236" s="721"/>
      <c r="M236" s="721">
        <v>1000</v>
      </c>
      <c r="N236" s="721">
        <v>1000</v>
      </c>
      <c r="O236" s="721">
        <v>5.8</v>
      </c>
      <c r="Q236" s="2208"/>
    </row>
    <row r="237" spans="1:17" ht="16.149999999999999" customHeight="1">
      <c r="A237" s="1187"/>
      <c r="B237" s="1131"/>
      <c r="C237" s="1131"/>
      <c r="D237" s="1131"/>
      <c r="E237" s="1623">
        <v>300</v>
      </c>
      <c r="F237" s="1623">
        <v>1.7</v>
      </c>
      <c r="G237" s="721"/>
      <c r="H237" s="721">
        <v>700</v>
      </c>
      <c r="I237" s="2163"/>
      <c r="J237" s="2163">
        <v>4.0999999999999996</v>
      </c>
      <c r="K237" s="2163">
        <v>4.0999999999999996</v>
      </c>
      <c r="L237" s="721"/>
      <c r="M237" s="721">
        <v>1100</v>
      </c>
      <c r="N237" s="721">
        <v>1100</v>
      </c>
      <c r="O237" s="721">
        <v>6.4</v>
      </c>
      <c r="Q237" s="2208"/>
    </row>
    <row r="238" spans="1:17" ht="16.149999999999999" customHeight="1">
      <c r="A238" s="1187"/>
      <c r="B238" s="1131"/>
      <c r="C238" s="1131"/>
      <c r="D238" s="1131"/>
      <c r="E238" s="1623">
        <v>400</v>
      </c>
      <c r="F238" s="1623">
        <v>2.2999999999999998</v>
      </c>
      <c r="G238" s="721"/>
      <c r="H238" s="721">
        <v>800</v>
      </c>
      <c r="I238" s="721"/>
      <c r="J238" s="721">
        <v>4.7</v>
      </c>
      <c r="K238" s="721">
        <v>4.7</v>
      </c>
      <c r="L238" s="1131"/>
      <c r="M238" s="1131"/>
      <c r="N238" s="1131"/>
      <c r="O238" s="1614"/>
      <c r="Q238" s="2208"/>
    </row>
    <row r="239" spans="1:17" ht="16.149999999999999" customHeight="1">
      <c r="A239" s="1187"/>
      <c r="B239" s="1131"/>
      <c r="C239" s="1131"/>
      <c r="D239" s="1131"/>
      <c r="E239" s="1623">
        <v>500</v>
      </c>
      <c r="F239" s="1623">
        <v>2.9</v>
      </c>
      <c r="G239" s="721"/>
      <c r="H239" s="721">
        <v>900</v>
      </c>
      <c r="I239" s="721"/>
      <c r="J239" s="721">
        <v>5.2</v>
      </c>
      <c r="K239" s="721">
        <v>5.2</v>
      </c>
      <c r="L239" s="1131"/>
      <c r="M239" s="1131"/>
      <c r="N239" s="1131"/>
      <c r="O239" s="1131"/>
      <c r="Q239" s="2208"/>
    </row>
    <row r="240" spans="1:17" ht="13.15" customHeight="1">
      <c r="A240" s="1766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Q240" s="2208"/>
    </row>
    <row r="241" spans="1:17" ht="16.899999999999999" customHeight="1">
      <c r="A241" s="1759" t="s">
        <v>943</v>
      </c>
      <c r="B241" s="1567"/>
      <c r="C241" s="1567"/>
      <c r="D241" s="1567"/>
      <c r="E241" s="2230"/>
      <c r="F241" s="2230"/>
      <c r="G241" s="1567"/>
      <c r="H241" s="1567"/>
      <c r="I241" s="1567"/>
      <c r="J241" s="1567"/>
      <c r="K241" s="1567"/>
      <c r="L241" s="1567"/>
      <c r="M241" s="1567"/>
      <c r="N241" s="1567"/>
      <c r="O241" s="1567"/>
      <c r="P241" s="1567"/>
      <c r="Q241" s="2208"/>
    </row>
    <row r="242" spans="1:17" ht="15" customHeight="1">
      <c r="A242" s="1759"/>
      <c r="B242" s="1636"/>
      <c r="C242" s="1636"/>
      <c r="D242" s="1567"/>
      <c r="E242" s="1567"/>
      <c r="F242" s="1567"/>
      <c r="G242" s="1567"/>
      <c r="H242" s="1567"/>
      <c r="I242" s="1567"/>
      <c r="J242" s="1567"/>
      <c r="K242" s="1567"/>
      <c r="L242" s="1567"/>
      <c r="M242" s="1567"/>
      <c r="N242" s="1567"/>
      <c r="O242" s="1567"/>
      <c r="P242" s="1567"/>
      <c r="Q242" s="2208"/>
    </row>
    <row r="243" spans="1:17">
      <c r="A243" s="1760"/>
      <c r="B243" s="1567"/>
      <c r="C243" s="1567"/>
      <c r="D243" s="1567"/>
      <c r="E243" s="1567"/>
      <c r="F243" s="1567"/>
      <c r="G243" s="1567"/>
      <c r="H243" s="1567"/>
      <c r="I243" s="1567"/>
      <c r="J243" s="1567"/>
      <c r="K243" s="1567"/>
      <c r="L243" s="1567"/>
      <c r="M243" s="1567"/>
      <c r="N243" s="1567"/>
      <c r="O243" s="1567"/>
      <c r="P243" s="1567"/>
      <c r="Q243" s="2208"/>
    </row>
    <row r="244" spans="1:17" s="2228" customFormat="1" ht="19.899999999999999" customHeight="1">
      <c r="Q244" s="2227"/>
    </row>
    <row r="245" spans="1:17" ht="19.899999999999999" customHeight="1">
      <c r="Q245" s="2208"/>
    </row>
    <row r="246" spans="1:17" ht="19.899999999999999" customHeight="1">
      <c r="Q246" s="2208"/>
    </row>
    <row r="247" spans="1:17" ht="19.899999999999999" customHeight="1">
      <c r="Q247" s="2208"/>
    </row>
    <row r="248" spans="1:17" ht="19.899999999999999" customHeight="1">
      <c r="Q248" s="2208"/>
    </row>
    <row r="249" spans="1:17" ht="19.899999999999999" customHeight="1">
      <c r="Q249" s="2208"/>
    </row>
    <row r="250" spans="1:17" ht="19.899999999999999" customHeight="1">
      <c r="Q250" s="2208"/>
    </row>
    <row r="251" spans="1:17" ht="19.899999999999999" customHeight="1">
      <c r="Q251" s="2208"/>
    </row>
    <row r="252" spans="1:17" ht="19.899999999999999" customHeight="1">
      <c r="Q252" s="2208"/>
    </row>
    <row r="253" spans="1:17" ht="19.899999999999999" customHeight="1">
      <c r="Q253" s="2208"/>
    </row>
    <row r="254" spans="1:17" ht="19.899999999999999" customHeight="1">
      <c r="Q254" s="2208"/>
    </row>
    <row r="255" spans="1:17" ht="19.899999999999999" customHeight="1">
      <c r="Q255" s="2208"/>
    </row>
    <row r="256" spans="1:17" ht="19.899999999999999" customHeight="1">
      <c r="Q256" s="2208"/>
    </row>
    <row r="257" spans="17:17" ht="19.899999999999999" customHeight="1">
      <c r="Q257" s="2208"/>
    </row>
    <row r="258" spans="17:17" ht="19.899999999999999" customHeight="1">
      <c r="Q258" s="2208"/>
    </row>
    <row r="259" spans="17:17" ht="19.899999999999999" customHeight="1">
      <c r="Q259" s="2208"/>
    </row>
    <row r="260" spans="17:17" ht="19.899999999999999" customHeight="1">
      <c r="Q260" s="2208"/>
    </row>
    <row r="261" spans="17:17" ht="19.899999999999999" customHeight="1">
      <c r="Q261" s="2208"/>
    </row>
    <row r="262" spans="17:17" ht="19.899999999999999" customHeight="1">
      <c r="Q262" s="2208"/>
    </row>
    <row r="263" spans="17:17" ht="19.899999999999999" customHeight="1">
      <c r="Q263" s="2208"/>
    </row>
    <row r="264" spans="17:17" ht="19.899999999999999" customHeight="1">
      <c r="Q264" s="2208"/>
    </row>
    <row r="265" spans="17:17" ht="19.899999999999999" customHeight="1">
      <c r="Q265" s="2208"/>
    </row>
    <row r="266" spans="17:17" ht="19.899999999999999" customHeight="1">
      <c r="Q266" s="2208"/>
    </row>
    <row r="267" spans="17:17" ht="19.899999999999999" customHeight="1">
      <c r="Q267" s="2208"/>
    </row>
    <row r="268" spans="17:17" ht="19.899999999999999" customHeight="1">
      <c r="Q268" s="2208"/>
    </row>
    <row r="269" spans="17:17" ht="19.899999999999999" customHeight="1">
      <c r="Q269" s="2208"/>
    </row>
    <row r="270" spans="17:17" ht="19.899999999999999" customHeight="1">
      <c r="Q270" s="2208"/>
    </row>
    <row r="271" spans="17:17" ht="19.899999999999999" customHeight="1">
      <c r="Q271" s="2208"/>
    </row>
    <row r="272" spans="17:17" ht="19.899999999999999" customHeight="1">
      <c r="Q272" s="2208"/>
    </row>
    <row r="273" spans="17:17" ht="19.899999999999999" customHeight="1">
      <c r="Q273" s="2208"/>
    </row>
    <row r="274" spans="17:17" ht="19.899999999999999" customHeight="1">
      <c r="Q274" s="2208"/>
    </row>
    <row r="275" spans="17:17" ht="19.899999999999999" customHeight="1">
      <c r="Q275" s="2208"/>
    </row>
    <row r="276" spans="17:17" ht="19.899999999999999" customHeight="1">
      <c r="Q276" s="2208"/>
    </row>
    <row r="277" spans="17:17" ht="19.899999999999999" customHeight="1">
      <c r="Q277" s="2208"/>
    </row>
    <row r="278" spans="17:17" ht="19.899999999999999" customHeight="1">
      <c r="Q278" s="2208"/>
    </row>
    <row r="279" spans="17:17" ht="19.899999999999999" customHeight="1">
      <c r="Q279" s="2208"/>
    </row>
    <row r="280" spans="17:17" ht="19.899999999999999" customHeight="1">
      <c r="Q280" s="2208"/>
    </row>
    <row r="281" spans="17:17" ht="19.899999999999999" customHeight="1">
      <c r="Q281" s="2208"/>
    </row>
    <row r="282" spans="17:17" ht="19.899999999999999" customHeight="1">
      <c r="Q282" s="2208"/>
    </row>
    <row r="283" spans="17:17" ht="19.899999999999999" customHeight="1">
      <c r="Q283" s="2208"/>
    </row>
    <row r="284" spans="17:17" ht="19.899999999999999" customHeight="1">
      <c r="Q284" s="2208"/>
    </row>
    <row r="285" spans="17:17" ht="19.899999999999999" customHeight="1">
      <c r="Q285" s="2208"/>
    </row>
    <row r="286" spans="17:17" ht="19.899999999999999" customHeight="1">
      <c r="Q286" s="2208"/>
    </row>
    <row r="287" spans="17:17" ht="19.899999999999999" customHeight="1">
      <c r="Q287" s="2208"/>
    </row>
    <row r="288" spans="17:17" ht="19.899999999999999" customHeight="1">
      <c r="Q288" s="2208"/>
    </row>
    <row r="289" spans="17:17" ht="19.899999999999999" customHeight="1">
      <c r="Q289" s="2208"/>
    </row>
    <row r="290" spans="17:17" ht="19.899999999999999" customHeight="1">
      <c r="Q290" s="2208"/>
    </row>
    <row r="291" spans="17:17" ht="19.899999999999999" customHeight="1">
      <c r="Q291" s="2208"/>
    </row>
    <row r="292" spans="17:17" ht="19.899999999999999" customHeight="1">
      <c r="Q292" s="2208"/>
    </row>
    <row r="293" spans="17:17" ht="19.899999999999999" customHeight="1">
      <c r="Q293" s="2208"/>
    </row>
    <row r="294" spans="17:17" ht="19.899999999999999" customHeight="1">
      <c r="Q294" s="2208"/>
    </row>
    <row r="295" spans="17:17" ht="19.899999999999999" customHeight="1">
      <c r="Q295" s="2208"/>
    </row>
    <row r="296" spans="17:17" ht="19.899999999999999" customHeight="1">
      <c r="Q296" s="2208"/>
    </row>
    <row r="297" spans="17:17" ht="19.899999999999999" customHeight="1">
      <c r="Q297" s="2208"/>
    </row>
    <row r="298" spans="17:17" ht="19.899999999999999" customHeight="1">
      <c r="Q298" s="2208"/>
    </row>
    <row r="299" spans="17:17" ht="19.899999999999999" customHeight="1">
      <c r="Q299" s="2208"/>
    </row>
    <row r="300" spans="17:17" ht="19.899999999999999" customHeight="1">
      <c r="Q300" s="2208"/>
    </row>
    <row r="301" spans="17:17" ht="19.899999999999999" customHeight="1">
      <c r="Q301" s="2208"/>
    </row>
    <row r="302" spans="17:17" ht="19.899999999999999" customHeight="1">
      <c r="Q302" s="2208"/>
    </row>
    <row r="303" spans="17:17" ht="19.899999999999999" customHeight="1">
      <c r="Q303" s="2208"/>
    </row>
    <row r="304" spans="17:17" ht="19.899999999999999" customHeight="1">
      <c r="Q304" s="2208"/>
    </row>
    <row r="305" spans="17:17" ht="19.899999999999999" customHeight="1">
      <c r="Q305" s="2208"/>
    </row>
    <row r="306" spans="17:17" ht="19.899999999999999" customHeight="1">
      <c r="Q306" s="2208"/>
    </row>
    <row r="307" spans="17:17" ht="19.899999999999999" customHeight="1">
      <c r="Q307" s="2208"/>
    </row>
    <row r="308" spans="17:17" ht="19.899999999999999" customHeight="1">
      <c r="Q308" s="2208"/>
    </row>
    <row r="309" spans="17:17" ht="19.899999999999999" customHeight="1">
      <c r="Q309" s="2208"/>
    </row>
    <row r="310" spans="17:17" ht="19.899999999999999" customHeight="1">
      <c r="Q310" s="2208"/>
    </row>
    <row r="311" spans="17:17" ht="19.899999999999999" customHeight="1">
      <c r="Q311" s="2208"/>
    </row>
    <row r="312" spans="17:17" ht="19.899999999999999" customHeight="1">
      <c r="Q312" s="2208"/>
    </row>
    <row r="313" spans="17:17" ht="19.899999999999999" customHeight="1">
      <c r="Q313" s="2208"/>
    </row>
    <row r="314" spans="17:17" ht="19.899999999999999" customHeight="1">
      <c r="Q314" s="2208"/>
    </row>
    <row r="315" spans="17:17" ht="19.899999999999999" customHeight="1">
      <c r="Q315" s="2208"/>
    </row>
    <row r="316" spans="17:17" ht="19.899999999999999" customHeight="1">
      <c r="Q316" s="2208"/>
    </row>
    <row r="317" spans="17:17" ht="19.899999999999999" customHeight="1">
      <c r="Q317" s="2208"/>
    </row>
    <row r="318" spans="17:17" ht="19.899999999999999" customHeight="1">
      <c r="Q318" s="2208"/>
    </row>
    <row r="319" spans="17:17" ht="19.899999999999999" customHeight="1">
      <c r="Q319" s="2208"/>
    </row>
    <row r="320" spans="17:17" ht="19.899999999999999" customHeight="1">
      <c r="Q320" s="2208"/>
    </row>
    <row r="321" spans="17:17" ht="19.899999999999999" customHeight="1">
      <c r="Q321" s="2208"/>
    </row>
    <row r="322" spans="17:17" ht="19.899999999999999" customHeight="1">
      <c r="Q322" s="2208"/>
    </row>
    <row r="323" spans="17:17" ht="19.899999999999999" customHeight="1">
      <c r="Q323" s="2208"/>
    </row>
    <row r="324" spans="17:17" ht="19.899999999999999" customHeight="1">
      <c r="Q324" s="2208"/>
    </row>
    <row r="325" spans="17:17" ht="19.899999999999999" customHeight="1">
      <c r="Q325" s="2208"/>
    </row>
    <row r="326" spans="17:17" ht="19.899999999999999" customHeight="1">
      <c r="Q326" s="2208"/>
    </row>
    <row r="327" spans="17:17" ht="19.899999999999999" customHeight="1">
      <c r="Q327" s="2208"/>
    </row>
    <row r="328" spans="17:17" ht="19.899999999999999" customHeight="1">
      <c r="Q328" s="2208"/>
    </row>
    <row r="329" spans="17:17" ht="19.899999999999999" customHeight="1">
      <c r="Q329" s="2208"/>
    </row>
    <row r="330" spans="17:17" ht="19.899999999999999" customHeight="1">
      <c r="Q330" s="2208"/>
    </row>
    <row r="331" spans="17:17" ht="19.899999999999999" customHeight="1">
      <c r="Q331" s="2208"/>
    </row>
    <row r="332" spans="17:17" ht="19.899999999999999" customHeight="1">
      <c r="Q332" s="2208"/>
    </row>
    <row r="333" spans="17:17" ht="19.899999999999999" customHeight="1">
      <c r="Q333" s="2208"/>
    </row>
    <row r="334" spans="17:17" ht="19.899999999999999" customHeight="1">
      <c r="Q334" s="2208"/>
    </row>
    <row r="335" spans="17:17" ht="19.899999999999999" customHeight="1">
      <c r="Q335" s="2208"/>
    </row>
    <row r="336" spans="17:17" ht="19.899999999999999" customHeight="1">
      <c r="Q336" s="2208"/>
    </row>
    <row r="337" spans="17:17" ht="19.899999999999999" customHeight="1">
      <c r="Q337" s="2208"/>
    </row>
    <row r="338" spans="17:17" ht="19.899999999999999" customHeight="1">
      <c r="Q338" s="2208"/>
    </row>
    <row r="339" spans="17:17" ht="19.899999999999999" customHeight="1">
      <c r="Q339" s="2208"/>
    </row>
    <row r="340" spans="17:17" ht="19.899999999999999" customHeight="1">
      <c r="Q340" s="2208"/>
    </row>
    <row r="341" spans="17:17" ht="19.899999999999999" customHeight="1">
      <c r="Q341" s="2208"/>
    </row>
    <row r="342" spans="17:17" ht="19.899999999999999" customHeight="1">
      <c r="Q342" s="2208"/>
    </row>
    <row r="343" spans="17:17" ht="19.899999999999999" customHeight="1">
      <c r="Q343" s="2208"/>
    </row>
    <row r="344" spans="17:17" ht="19.899999999999999" customHeight="1">
      <c r="Q344" s="2208"/>
    </row>
    <row r="345" spans="17:17" ht="19.899999999999999" customHeight="1">
      <c r="Q345" s="2208"/>
    </row>
    <row r="346" spans="17:17" ht="19.899999999999999" customHeight="1">
      <c r="Q346" s="2208"/>
    </row>
    <row r="347" spans="17:17" ht="19.899999999999999" customHeight="1">
      <c r="Q347" s="2208"/>
    </row>
    <row r="348" spans="17:17" ht="19.899999999999999" customHeight="1">
      <c r="Q348" s="2208"/>
    </row>
    <row r="349" spans="17:17" ht="19.899999999999999" customHeight="1">
      <c r="Q349" s="2208"/>
    </row>
    <row r="350" spans="17:17" ht="19.899999999999999" customHeight="1">
      <c r="Q350" s="2208"/>
    </row>
    <row r="351" spans="17:17" ht="19.899999999999999" customHeight="1">
      <c r="Q351" s="2208"/>
    </row>
    <row r="352" spans="17:17" ht="19.899999999999999" customHeight="1">
      <c r="Q352" s="2208"/>
    </row>
    <row r="353" spans="17:17" ht="19.899999999999999" customHeight="1">
      <c r="Q353" s="2208"/>
    </row>
    <row r="354" spans="17:17" ht="19.899999999999999" customHeight="1">
      <c r="Q354" s="2208"/>
    </row>
    <row r="355" spans="17:17" ht="19.899999999999999" customHeight="1">
      <c r="Q355" s="2208"/>
    </row>
    <row r="356" spans="17:17" ht="19.899999999999999" customHeight="1">
      <c r="Q356" s="2208"/>
    </row>
    <row r="357" spans="17:17" ht="19.899999999999999" customHeight="1">
      <c r="Q357" s="2208"/>
    </row>
    <row r="358" spans="17:17" ht="19.899999999999999" customHeight="1">
      <c r="Q358" s="2208"/>
    </row>
    <row r="359" spans="17:17" ht="19.899999999999999" customHeight="1">
      <c r="Q359" s="2208"/>
    </row>
    <row r="360" spans="17:17" ht="19.899999999999999" customHeight="1">
      <c r="Q360" s="2208"/>
    </row>
    <row r="361" spans="17:17" ht="19.899999999999999" customHeight="1">
      <c r="Q361" s="2208"/>
    </row>
    <row r="362" spans="17:17" ht="19.899999999999999" customHeight="1">
      <c r="Q362" s="2208"/>
    </row>
    <row r="363" spans="17:17" ht="19.899999999999999" customHeight="1">
      <c r="Q363" s="2208"/>
    </row>
    <row r="364" spans="17:17" ht="19.899999999999999" customHeight="1">
      <c r="Q364" s="2208"/>
    </row>
    <row r="365" spans="17:17" ht="19.899999999999999" customHeight="1">
      <c r="Q365" s="2208"/>
    </row>
    <row r="366" spans="17:17" ht="19.899999999999999" customHeight="1">
      <c r="Q366" s="2208"/>
    </row>
    <row r="367" spans="17:17" ht="19.899999999999999" customHeight="1"/>
    <row r="368" spans="17:17" ht="19.899999999999999" customHeight="1"/>
    <row r="369" ht="19.899999999999999" customHeight="1"/>
    <row r="370" ht="19.899999999999999" customHeight="1"/>
    <row r="371" ht="19.899999999999999" customHeight="1"/>
    <row r="372" ht="19.899999999999999" customHeight="1"/>
    <row r="373" ht="19.899999999999999" customHeight="1"/>
    <row r="374" ht="19.899999999999999" customHeight="1"/>
    <row r="375" ht="19.899999999999999" customHeight="1"/>
    <row r="376" ht="19.899999999999999" customHeight="1"/>
    <row r="377" ht="19.899999999999999" customHeight="1"/>
    <row r="378" ht="19.899999999999999" customHeight="1"/>
    <row r="379" ht="19.899999999999999" customHeight="1"/>
    <row r="380" ht="19.899999999999999" customHeight="1"/>
    <row r="381" ht="19.899999999999999" customHeight="1"/>
    <row r="382" ht="19.899999999999999" customHeight="1"/>
    <row r="383" ht="19.899999999999999" customHeight="1"/>
    <row r="384" ht="19.899999999999999" customHeight="1"/>
    <row r="385" ht="19.899999999999999" customHeight="1"/>
    <row r="386" ht="19.899999999999999" customHeight="1"/>
    <row r="387" ht="19.899999999999999" customHeight="1"/>
    <row r="388" ht="19.899999999999999" customHeight="1"/>
    <row r="389" ht="19.899999999999999" customHeight="1"/>
    <row r="390" ht="19.899999999999999" customHeight="1"/>
    <row r="391" ht="19.899999999999999" customHeight="1"/>
    <row r="392" ht="19.899999999999999" customHeight="1"/>
    <row r="393" ht="19.899999999999999" customHeight="1"/>
    <row r="394" ht="19.899999999999999" customHeight="1"/>
    <row r="395" ht="19.899999999999999" customHeight="1"/>
    <row r="396" ht="19.899999999999999" customHeight="1"/>
    <row r="397" ht="19.899999999999999" customHeight="1"/>
    <row r="398" ht="19.899999999999999" customHeight="1"/>
    <row r="399" ht="19.899999999999999" customHeight="1"/>
    <row r="400" ht="19.899999999999999" customHeight="1"/>
    <row r="401" ht="19.899999999999999" customHeight="1"/>
    <row r="402" ht="19.899999999999999" customHeight="1"/>
    <row r="403" ht="19.899999999999999" customHeight="1"/>
    <row r="404" ht="19.899999999999999" customHeight="1"/>
    <row r="405" ht="19.899999999999999" customHeight="1"/>
    <row r="406" ht="19.899999999999999" customHeight="1"/>
    <row r="407" ht="19.899999999999999" customHeight="1"/>
    <row r="408" ht="19.899999999999999" customHeight="1"/>
    <row r="409" ht="19.899999999999999" customHeight="1"/>
    <row r="410" ht="19.899999999999999" customHeight="1"/>
    <row r="411" ht="19.899999999999999" customHeight="1"/>
    <row r="412" ht="19.899999999999999" customHeight="1"/>
    <row r="413" ht="19.899999999999999" customHeight="1"/>
    <row r="414" ht="19.899999999999999" customHeight="1"/>
    <row r="415" ht="19.899999999999999" customHeight="1"/>
    <row r="416" ht="19.899999999999999" customHeight="1"/>
  </sheetData>
  <sheetProtection insertRows="0" deleteRows="0" autoFilter="0"/>
  <dataValidations count="1">
    <dataValidation type="list" allowBlank="1" showInputMessage="1" showErrorMessage="1" sqref="O4 J4" xr:uid="{00000000-0002-0000-0400-000000000000}">
      <formula1>$R$2:$R$7</formula1>
    </dataValidation>
  </dataValidations>
  <printOptions horizontalCentered="1" verticalCentered="1"/>
  <pageMargins left="0.19685039370078741" right="0.19685039370078741" top="0.19685039370078741" bottom="0.23622047244094491" header="0.23622047244094491" footer="0.23622047244094491"/>
  <pageSetup paperSize="9" scale="99" orientation="landscape" r:id="rId1"/>
  <headerFooter alignWithMargins="0">
    <oddHeader>&amp;RPAR-PREP-001-1E/rév1/sept19</oddHeader>
    <oddFooter>&amp;R&amp;Z&amp;F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tabColor rgb="FF00B0F0"/>
  </sheetPr>
  <dimension ref="A1:P70"/>
  <sheetViews>
    <sheetView showZeros="0" view="pageBreakPreview" topLeftCell="A16" zoomScale="85" zoomScaleNormal="85" zoomScaleSheetLayoutView="85" workbookViewId="0">
      <selection activeCell="J36" sqref="J36"/>
    </sheetView>
  </sheetViews>
  <sheetFormatPr baseColWidth="10" defaultColWidth="11.5703125" defaultRowHeight="12.75"/>
  <cols>
    <col min="1" max="1" width="6.5703125" style="776" customWidth="1"/>
    <col min="2" max="2" width="4.85546875" style="776" customWidth="1"/>
    <col min="3" max="3" width="4.7109375" style="776" customWidth="1"/>
    <col min="4" max="4" width="10.5703125" style="776" customWidth="1"/>
    <col min="5" max="5" width="9.28515625" style="776" customWidth="1"/>
    <col min="6" max="6" width="10.42578125" style="776" customWidth="1"/>
    <col min="7" max="7" width="8.28515625" style="776" customWidth="1"/>
    <col min="8" max="9" width="8.7109375" style="776" customWidth="1"/>
    <col min="10" max="10" width="10" style="776" customWidth="1"/>
    <col min="11" max="11" width="8.7109375" style="776" customWidth="1"/>
    <col min="12" max="12" width="11" style="776" customWidth="1"/>
    <col min="13" max="13" width="5.140625" style="776" customWidth="1"/>
    <col min="14" max="15" width="11.5703125" style="776"/>
    <col min="16" max="16" width="22" style="776" customWidth="1"/>
    <col min="17" max="17" width="14" style="776" customWidth="1"/>
    <col min="18" max="16384" width="11.5703125" style="776"/>
  </cols>
  <sheetData>
    <row r="1" spans="1:16" ht="9.6" customHeight="1">
      <c r="O1" s="777"/>
      <c r="P1" s="777"/>
    </row>
    <row r="2" spans="1:16" ht="42" customHeight="1" thickBot="1">
      <c r="F2" s="2159" t="str">
        <f>PREVI!C10</f>
        <v>CIMOLAI</v>
      </c>
      <c r="H2" s="2159"/>
      <c r="I2" s="2159"/>
      <c r="J2" s="2159" t="str">
        <f>PREVI!C11</f>
        <v>PASSERELLE DE BELVAL</v>
      </c>
      <c r="K2" s="2159"/>
      <c r="L2" s="2159"/>
      <c r="O2" s="777"/>
      <c r="P2" s="777"/>
    </row>
    <row r="3" spans="1:16" ht="16.149999999999999" customHeight="1" thickBot="1">
      <c r="A3" s="778" t="s">
        <v>188</v>
      </c>
      <c r="G3" s="3136" t="s">
        <v>189</v>
      </c>
      <c r="H3" s="3137"/>
      <c r="I3" s="3137"/>
      <c r="J3" s="3137"/>
      <c r="K3" s="3138"/>
      <c r="O3" s="777"/>
      <c r="P3" s="777"/>
    </row>
    <row r="4" spans="1:16" ht="16.149999999999999" customHeight="1" thickBot="1">
      <c r="A4" s="779" t="s">
        <v>190</v>
      </c>
      <c r="O4" s="777"/>
      <c r="P4" s="777"/>
    </row>
    <row r="5" spans="1:16" ht="22.5" customHeight="1">
      <c r="A5" s="3139" t="s">
        <v>55</v>
      </c>
      <c r="B5" s="3140"/>
      <c r="C5" s="3140"/>
      <c r="D5" s="3140"/>
      <c r="E5" s="3140"/>
      <c r="F5" s="3140"/>
      <c r="G5" s="3140"/>
      <c r="H5" s="3140"/>
      <c r="I5" s="3140"/>
      <c r="J5" s="3085" t="s">
        <v>3538</v>
      </c>
      <c r="K5" s="1638"/>
      <c r="L5" s="1639"/>
      <c r="P5" s="1547" t="s">
        <v>909</v>
      </c>
    </row>
    <row r="6" spans="1:16" ht="15.95" customHeight="1" thickBot="1">
      <c r="A6" s="1640"/>
      <c r="B6" s="1641"/>
      <c r="C6" s="1641"/>
      <c r="D6" s="1641"/>
      <c r="E6" s="1642" t="s">
        <v>944</v>
      </c>
      <c r="F6" s="1265"/>
      <c r="G6" s="1265"/>
      <c r="H6" s="1265"/>
      <c r="I6" s="3141"/>
      <c r="J6" s="3141"/>
      <c r="K6" s="3086" t="s">
        <v>3537</v>
      </c>
      <c r="L6" s="1644"/>
    </row>
    <row r="7" spans="1:16" ht="15.95" customHeight="1" thickTop="1">
      <c r="A7" s="1645" t="s">
        <v>274</v>
      </c>
      <c r="B7" s="1648" t="str">
        <f>PREVI!A10</f>
        <v>1100633635-636</v>
      </c>
      <c r="C7" s="1549"/>
      <c r="D7" s="1131"/>
      <c r="E7" s="1649" t="str">
        <f>PREVI!A11</f>
        <v>Z128</v>
      </c>
      <c r="F7" s="174"/>
      <c r="G7" s="1649" t="s">
        <v>27</v>
      </c>
      <c r="H7" s="1550">
        <f>PREVI!A24</f>
        <v>0</v>
      </c>
      <c r="I7" s="1550"/>
      <c r="J7" s="1652" t="s">
        <v>484</v>
      </c>
      <c r="K7" s="1131"/>
      <c r="L7" s="1551"/>
      <c r="N7" s="1552" t="s">
        <v>3514</v>
      </c>
    </row>
    <row r="8" spans="1:16" ht="15.95" customHeight="1">
      <c r="A8" s="1646" t="s">
        <v>926</v>
      </c>
      <c r="B8" s="1549"/>
      <c r="C8" s="1549"/>
      <c r="D8" s="1131"/>
      <c r="E8" s="174"/>
      <c r="F8" s="174"/>
      <c r="G8" s="1650" t="s">
        <v>911</v>
      </c>
      <c r="H8" s="174"/>
      <c r="I8" s="174"/>
      <c r="J8" s="1650" t="s">
        <v>910</v>
      </c>
      <c r="K8" s="1553"/>
      <c r="L8" s="1554"/>
      <c r="N8" s="1552" t="s">
        <v>917</v>
      </c>
      <c r="P8" s="1552" t="s">
        <v>800</v>
      </c>
    </row>
    <row r="9" spans="1:16" ht="15.95" customHeight="1">
      <c r="A9" s="1646" t="s">
        <v>927</v>
      </c>
      <c r="B9" s="1549"/>
      <c r="C9" s="1549"/>
      <c r="D9" s="1131"/>
      <c r="E9" s="174"/>
      <c r="F9" s="174"/>
      <c r="G9" s="1650" t="s">
        <v>27</v>
      </c>
      <c r="H9" s="174"/>
      <c r="I9" s="174"/>
      <c r="J9" s="1650" t="s">
        <v>485</v>
      </c>
      <c r="K9" s="1553"/>
      <c r="L9" s="1554"/>
      <c r="N9" s="1552" t="s">
        <v>918</v>
      </c>
      <c r="P9" s="1555" t="s">
        <v>130</v>
      </c>
    </row>
    <row r="10" spans="1:16" ht="15.95" customHeight="1" thickBot="1">
      <c r="A10" s="1647" t="s">
        <v>925</v>
      </c>
      <c r="B10" s="1557"/>
      <c r="C10" s="1557"/>
      <c r="D10" s="1262"/>
      <c r="E10" s="1262"/>
      <c r="F10" s="1262"/>
      <c r="G10" s="1651" t="s">
        <v>782</v>
      </c>
      <c r="H10" s="1262"/>
      <c r="I10" s="1558"/>
      <c r="J10" s="1651" t="s">
        <v>483</v>
      </c>
      <c r="K10" s="1559"/>
      <c r="L10" s="1560"/>
      <c r="N10" s="1552" t="s">
        <v>799</v>
      </c>
      <c r="P10" s="1555" t="s">
        <v>129</v>
      </c>
    </row>
    <row r="11" spans="1:16" ht="15.95" customHeight="1" thickTop="1">
      <c r="A11" s="1653" t="s">
        <v>947</v>
      </c>
      <c r="B11" s="1164"/>
      <c r="C11" s="1164"/>
      <c r="D11" s="1131"/>
      <c r="E11" s="3147" t="s">
        <v>3514</v>
      </c>
      <c r="F11" s="3147"/>
      <c r="G11" s="1652" t="s">
        <v>2204</v>
      </c>
      <c r="H11" s="1131"/>
      <c r="I11" s="1131"/>
      <c r="J11" s="1131"/>
      <c r="K11" s="1131"/>
      <c r="L11" s="1561"/>
      <c r="N11" s="1552" t="s">
        <v>2187</v>
      </c>
    </row>
    <row r="12" spans="1:16" ht="15.95" customHeight="1">
      <c r="A12" s="1654" t="s">
        <v>938</v>
      </c>
      <c r="B12" s="1164"/>
      <c r="C12" s="1164"/>
      <c r="D12" s="1131"/>
      <c r="E12" s="1553"/>
      <c r="F12" s="1131"/>
      <c r="G12" s="1655" t="s">
        <v>2205</v>
      </c>
      <c r="H12" s="1131"/>
      <c r="I12" s="1131"/>
      <c r="J12" s="1131"/>
      <c r="K12" s="1131"/>
      <c r="L12" s="1561"/>
      <c r="N12" s="1552" t="s">
        <v>2188</v>
      </c>
      <c r="P12" s="1552" t="s">
        <v>1163</v>
      </c>
    </row>
    <row r="13" spans="1:16" ht="15.95" customHeight="1">
      <c r="A13" s="1654" t="s">
        <v>940</v>
      </c>
      <c r="B13" s="1164"/>
      <c r="C13" s="1164"/>
      <c r="D13" s="1131"/>
      <c r="E13" s="1553"/>
      <c r="F13" s="1131"/>
      <c r="G13" s="1655" t="s">
        <v>2206</v>
      </c>
      <c r="H13" s="1131"/>
      <c r="I13" s="1131"/>
      <c r="J13" s="1131"/>
      <c r="K13" s="1131"/>
      <c r="L13" s="1561"/>
      <c r="N13" s="1552" t="s">
        <v>1437</v>
      </c>
      <c r="P13" s="1552" t="s">
        <v>1164</v>
      </c>
    </row>
    <row r="14" spans="1:16" ht="15.95" customHeight="1" thickBot="1">
      <c r="A14" s="1647" t="s">
        <v>948</v>
      </c>
      <c r="B14" s="1563"/>
      <c r="C14" s="1563"/>
      <c r="D14" s="1262"/>
      <c r="E14" s="1559"/>
      <c r="F14" s="1262"/>
      <c r="G14" s="1656" t="s">
        <v>2207</v>
      </c>
      <c r="H14" s="1556"/>
      <c r="I14" s="1556"/>
      <c r="J14" s="1262"/>
      <c r="K14" s="1262"/>
      <c r="L14" s="1548"/>
      <c r="P14" s="1555" t="s">
        <v>1165</v>
      </c>
    </row>
    <row r="15" spans="1:16" ht="15.95" customHeight="1" thickTop="1">
      <c r="A15" s="1657" t="s">
        <v>915</v>
      </c>
      <c r="B15" s="1549"/>
      <c r="C15" s="1549"/>
      <c r="D15" s="1131"/>
      <c r="E15" s="3142" t="s">
        <v>800</v>
      </c>
      <c r="F15" s="3142"/>
      <c r="G15" s="3142"/>
      <c r="H15" s="1131"/>
      <c r="I15" s="1113" t="s">
        <v>920</v>
      </c>
      <c r="J15" s="174">
        <f>PREVI!E8</f>
        <v>0</v>
      </c>
      <c r="K15" s="1131"/>
      <c r="L15" s="1564"/>
      <c r="P15" s="1555" t="s">
        <v>1166</v>
      </c>
    </row>
    <row r="16" spans="1:16" ht="15.95" customHeight="1">
      <c r="A16" s="1654" t="s">
        <v>57</v>
      </c>
      <c r="B16" s="1549"/>
      <c r="C16" s="1549"/>
      <c r="D16" s="1131"/>
      <c r="E16" s="1562"/>
      <c r="F16" s="174"/>
      <c r="G16" s="1553"/>
      <c r="H16" s="1553"/>
      <c r="I16" s="1658" t="s">
        <v>921</v>
      </c>
      <c r="J16" s="174"/>
      <c r="K16" s="174"/>
      <c r="L16" s="1554"/>
      <c r="P16" s="1547"/>
    </row>
    <row r="17" spans="1:16" ht="15.95" customHeight="1">
      <c r="A17" s="1654" t="s">
        <v>56</v>
      </c>
      <c r="B17" s="1549"/>
      <c r="C17" s="1549"/>
      <c r="D17" s="1131"/>
      <c r="E17" s="1562"/>
      <c r="F17" s="1549"/>
      <c r="G17" s="1553"/>
      <c r="H17" s="1553"/>
      <c r="I17" s="1658" t="s">
        <v>929</v>
      </c>
      <c r="J17" s="174"/>
      <c r="K17" s="1553"/>
      <c r="L17" s="1554"/>
      <c r="M17" s="1553"/>
    </row>
    <row r="18" spans="1:16" ht="15.95" customHeight="1" thickBot="1">
      <c r="A18" s="1647" t="s">
        <v>784</v>
      </c>
      <c r="B18" s="1557"/>
      <c r="C18" s="1557"/>
      <c r="D18" s="1262"/>
      <c r="E18" s="1565"/>
      <c r="F18" s="1557"/>
      <c r="G18" s="1559"/>
      <c r="H18" s="1559"/>
      <c r="I18" s="1659" t="s">
        <v>928</v>
      </c>
      <c r="J18" s="1262"/>
      <c r="K18" s="1559"/>
      <c r="L18" s="1560"/>
      <c r="M18" s="1553"/>
    </row>
    <row r="19" spans="1:16" ht="7.15" customHeight="1" thickTop="1" thickBot="1">
      <c r="A19" s="1566"/>
      <c r="B19" s="1567"/>
      <c r="C19" s="1567"/>
      <c r="D19" s="1567"/>
      <c r="E19" s="1567"/>
      <c r="F19" s="1567"/>
      <c r="G19" s="1567"/>
      <c r="H19" s="1567"/>
      <c r="I19" s="1567"/>
      <c r="J19" s="1567"/>
      <c r="K19" s="1131"/>
      <c r="L19" s="1561"/>
    </row>
    <row r="20" spans="1:16" ht="6" customHeight="1" thickBot="1">
      <c r="A20" s="1566"/>
      <c r="B20" s="1568"/>
      <c r="C20" s="1569"/>
      <c r="D20" s="1569"/>
      <c r="E20" s="1569"/>
      <c r="F20" s="1569"/>
      <c r="G20" s="1569"/>
      <c r="H20" s="1569"/>
      <c r="I20" s="1569"/>
      <c r="J20" s="1570"/>
      <c r="K20" s="1131"/>
      <c r="L20" s="1561"/>
    </row>
    <row r="21" spans="1:16">
      <c r="A21" s="1566"/>
      <c r="B21" s="1566"/>
      <c r="C21" s="1131"/>
      <c r="D21" s="1131"/>
      <c r="E21" s="1131"/>
      <c r="F21" s="1131"/>
      <c r="G21" s="1131"/>
      <c r="H21" s="1131"/>
      <c r="I21" s="1131"/>
      <c r="J21" s="1561"/>
      <c r="K21" s="1131"/>
      <c r="L21" s="1561"/>
    </row>
    <row r="22" spans="1:16">
      <c r="A22" s="1566"/>
      <c r="B22" s="1571"/>
      <c r="C22" s="1572"/>
      <c r="D22" s="1131"/>
      <c r="E22" s="1131"/>
      <c r="F22" s="1164" t="s">
        <v>267</v>
      </c>
      <c r="G22" s="1131"/>
      <c r="H22" s="1131"/>
      <c r="I22" s="1131"/>
      <c r="J22" s="1561"/>
      <c r="K22" s="1131"/>
      <c r="L22" s="1561"/>
    </row>
    <row r="23" spans="1:16">
      <c r="A23" s="1566"/>
      <c r="B23" s="1566"/>
      <c r="C23" s="1131"/>
      <c r="D23" s="1131"/>
      <c r="E23" s="1131"/>
      <c r="F23" s="1131"/>
      <c r="G23" s="1131"/>
      <c r="H23" s="1131"/>
      <c r="I23" s="1131"/>
      <c r="J23" s="1561"/>
      <c r="K23" s="1131"/>
      <c r="L23" s="1561"/>
    </row>
    <row r="24" spans="1:16" ht="13.5" thickBot="1">
      <c r="A24" s="1566"/>
      <c r="B24" s="1573"/>
      <c r="C24" s="1567"/>
      <c r="D24" s="1567"/>
      <c r="E24" s="1567"/>
      <c r="F24" s="1567"/>
      <c r="G24" s="1567"/>
      <c r="H24" s="1567"/>
      <c r="I24" s="1567"/>
      <c r="J24" s="1574"/>
      <c r="K24" s="1131"/>
      <c r="L24" s="1561"/>
    </row>
    <row r="25" spans="1:16" ht="6" customHeight="1" thickBot="1">
      <c r="A25" s="1566"/>
      <c r="B25" s="1568"/>
      <c r="C25" s="1569"/>
      <c r="D25" s="1569"/>
      <c r="E25" s="1569"/>
      <c r="F25" s="1569"/>
      <c r="G25" s="1569"/>
      <c r="H25" s="1569"/>
      <c r="I25" s="1569"/>
      <c r="J25" s="1570"/>
      <c r="K25" s="1131"/>
      <c r="L25" s="1561"/>
    </row>
    <row r="26" spans="1:16" ht="6.75" customHeight="1">
      <c r="A26" s="1566"/>
      <c r="B26" s="1131"/>
      <c r="C26" s="1131"/>
      <c r="D26" s="1131"/>
      <c r="E26" s="1131"/>
      <c r="F26" s="1131"/>
      <c r="G26" s="1575"/>
      <c r="H26" s="1575"/>
      <c r="I26" s="1575"/>
      <c r="J26" s="1575"/>
      <c r="K26" s="1131"/>
      <c r="L26" s="1561"/>
    </row>
    <row r="27" spans="1:16" ht="13.5" customHeight="1" thickBot="1">
      <c r="A27" s="1576"/>
      <c r="B27" s="1577"/>
      <c r="C27" s="1577"/>
      <c r="D27" s="1577"/>
      <c r="E27" s="1578"/>
      <c r="F27" s="1686" t="s">
        <v>797</v>
      </c>
      <c r="G27" s="1579"/>
      <c r="H27" s="1580"/>
      <c r="I27" s="1580"/>
      <c r="J27" s="1581"/>
      <c r="K27" s="1582"/>
      <c r="L27" s="1583"/>
    </row>
    <row r="28" spans="1:16" ht="13.5" customHeight="1" thickTop="1">
      <c r="A28" s="1584"/>
      <c r="B28" s="1585"/>
      <c r="C28" s="1585"/>
      <c r="D28" s="1585"/>
      <c r="E28" s="1585"/>
      <c r="F28" s="1586"/>
      <c r="G28" s="1587"/>
      <c r="H28" s="3148" t="s">
        <v>3523</v>
      </c>
      <c r="I28" s="3149"/>
      <c r="J28" s="3150"/>
      <c r="K28" s="1588"/>
      <c r="L28" s="1589"/>
    </row>
    <row r="29" spans="1:16" ht="13.5" customHeight="1" thickBot="1">
      <c r="A29" s="1584"/>
      <c r="B29" s="1585"/>
      <c r="C29" s="1585"/>
      <c r="D29" s="1585"/>
      <c r="E29" s="1585"/>
      <c r="F29" s="1586"/>
      <c r="G29" s="1669" t="s">
        <v>216</v>
      </c>
      <c r="H29" s="1673" t="s">
        <v>3524</v>
      </c>
      <c r="I29" s="1677"/>
      <c r="J29" s="1590"/>
      <c r="K29" s="1588"/>
      <c r="L29" s="1589"/>
    </row>
    <row r="30" spans="1:16" ht="13.5" customHeight="1" thickTop="1">
      <c r="A30" s="1660" t="s">
        <v>234</v>
      </c>
      <c r="B30" s="1591" t="s">
        <v>941</v>
      </c>
      <c r="C30" s="1591" t="s">
        <v>796</v>
      </c>
      <c r="D30" s="1663" t="s">
        <v>235</v>
      </c>
      <c r="E30" s="1663" t="s">
        <v>268</v>
      </c>
      <c r="F30" s="1664" t="s">
        <v>269</v>
      </c>
      <c r="G30" s="1670" t="s">
        <v>270</v>
      </c>
      <c r="H30" s="1674" t="s">
        <v>1222</v>
      </c>
      <c r="I30" s="1678" t="s">
        <v>3516</v>
      </c>
      <c r="J30" s="1681" t="s">
        <v>260</v>
      </c>
      <c r="K30" s="1663" t="s">
        <v>261</v>
      </c>
      <c r="L30" s="1682" t="s">
        <v>933</v>
      </c>
      <c r="P30" s="1592"/>
    </row>
    <row r="31" spans="1:16" ht="13.5" customHeight="1">
      <c r="A31" s="1661" t="s">
        <v>58</v>
      </c>
      <c r="B31" s="1593" t="s">
        <v>941</v>
      </c>
      <c r="C31" s="1593" t="s">
        <v>941</v>
      </c>
      <c r="D31" s="1665" t="s">
        <v>235</v>
      </c>
      <c r="E31" s="1665" t="s">
        <v>59</v>
      </c>
      <c r="F31" s="1666" t="s">
        <v>967</v>
      </c>
      <c r="G31" s="1671" t="s">
        <v>60</v>
      </c>
      <c r="H31" s="1675" t="s">
        <v>3517</v>
      </c>
      <c r="I31" s="1679" t="s">
        <v>3518</v>
      </c>
      <c r="J31" s="1683" t="s">
        <v>63</v>
      </c>
      <c r="K31" s="1665" t="s">
        <v>946</v>
      </c>
      <c r="L31" s="1684" t="s">
        <v>945</v>
      </c>
    </row>
    <row r="32" spans="1:16" ht="13.5" customHeight="1">
      <c r="A32" s="1661" t="s">
        <v>234</v>
      </c>
      <c r="B32" s="1593" t="s">
        <v>941</v>
      </c>
      <c r="C32" s="1593" t="s">
        <v>942</v>
      </c>
      <c r="D32" s="1665" t="s">
        <v>22</v>
      </c>
      <c r="E32" s="1665" t="s">
        <v>23</v>
      </c>
      <c r="F32" s="1666" t="s">
        <v>24</v>
      </c>
      <c r="G32" s="1671" t="s">
        <v>23</v>
      </c>
      <c r="H32" s="1675" t="s">
        <v>3520</v>
      </c>
      <c r="I32" s="1679" t="s">
        <v>3519</v>
      </c>
      <c r="J32" s="1683" t="s">
        <v>25</v>
      </c>
      <c r="K32" s="1665" t="s">
        <v>21</v>
      </c>
      <c r="L32" s="1684" t="s">
        <v>26</v>
      </c>
    </row>
    <row r="33" spans="1:14" ht="13.5" customHeight="1" thickBot="1">
      <c r="A33" s="1662" t="s">
        <v>930</v>
      </c>
      <c r="B33" s="1594" t="s">
        <v>786</v>
      </c>
      <c r="C33" s="1595" t="s">
        <v>785</v>
      </c>
      <c r="D33" s="1667" t="s">
        <v>235</v>
      </c>
      <c r="E33" s="1667" t="s">
        <v>931</v>
      </c>
      <c r="F33" s="1668" t="s">
        <v>787</v>
      </c>
      <c r="G33" s="1672" t="s">
        <v>931</v>
      </c>
      <c r="H33" s="1676" t="s">
        <v>3521</v>
      </c>
      <c r="I33" s="1680" t="s">
        <v>3522</v>
      </c>
      <c r="J33" s="1672" t="s">
        <v>932</v>
      </c>
      <c r="K33" s="1667" t="s">
        <v>261</v>
      </c>
      <c r="L33" s="1685" t="s">
        <v>934</v>
      </c>
    </row>
    <row r="34" spans="1:14" ht="21.95" customHeight="1" thickTop="1">
      <c r="A34" s="2413"/>
      <c r="B34" s="1597">
        <f>SUIVI!E9</f>
        <v>1</v>
      </c>
      <c r="C34" s="1597">
        <f>SUIVI!R9</f>
        <v>0</v>
      </c>
      <c r="D34" s="1598" t="str">
        <f>SUIVI!H9</f>
        <v>HL1100A</v>
      </c>
      <c r="E34" s="1598">
        <f>SUIVI!J9</f>
        <v>10300</v>
      </c>
      <c r="F34" s="1788" t="str">
        <f>SUIVI!S9</f>
        <v>CZ6</v>
      </c>
      <c r="G34" s="1599"/>
      <c r="H34" s="1598"/>
      <c r="I34" s="1600"/>
      <c r="J34" s="1601"/>
      <c r="K34" s="1598"/>
      <c r="L34" s="1602"/>
      <c r="M34" s="776">
        <v>1</v>
      </c>
    </row>
    <row r="35" spans="1:14" ht="21.95" customHeight="1">
      <c r="A35" s="2413"/>
      <c r="B35" s="1597">
        <f>SUIVI!E10</f>
        <v>1</v>
      </c>
      <c r="C35" s="1597">
        <f>SUIVI!R10</f>
        <v>0</v>
      </c>
      <c r="D35" s="1598" t="str">
        <f>SUIVI!H10</f>
        <v>HL1100A</v>
      </c>
      <c r="E35" s="1598">
        <f>SUIVI!J10</f>
        <v>10300</v>
      </c>
      <c r="F35" s="1788" t="str">
        <f>SUIVI!S10</f>
        <v>CZ7</v>
      </c>
      <c r="G35" s="1599"/>
      <c r="H35" s="721"/>
      <c r="I35" s="1603"/>
      <c r="J35" s="1601"/>
      <c r="K35" s="1598"/>
      <c r="L35" s="1602"/>
      <c r="M35" s="776">
        <v>2</v>
      </c>
    </row>
    <row r="36" spans="1:14" ht="21.95" customHeight="1">
      <c r="A36" s="2414"/>
      <c r="B36" s="1597">
        <f>SUIVI!E11</f>
        <v>9</v>
      </c>
      <c r="C36" s="1597">
        <f>SUIVI!R11</f>
        <v>0</v>
      </c>
      <c r="D36" s="1598" t="str">
        <f>SUIVI!H11</f>
        <v>HL1100A</v>
      </c>
      <c r="E36" s="1598">
        <f>SUIVI!J11</f>
        <v>10400</v>
      </c>
      <c r="F36" s="1788" t="str">
        <f>SUIVI!S11</f>
        <v>CZ52</v>
      </c>
      <c r="G36" s="1606"/>
      <c r="H36" s="721"/>
      <c r="I36" s="1603"/>
      <c r="J36" s="1607"/>
      <c r="K36" s="721"/>
      <c r="L36" s="1608"/>
      <c r="M36" s="776">
        <v>3</v>
      </c>
    </row>
    <row r="37" spans="1:14" ht="21.95" customHeight="1">
      <c r="A37" s="2414"/>
      <c r="B37" s="1597">
        <f>SUIVI!E12</f>
        <v>10</v>
      </c>
      <c r="C37" s="1597">
        <f>SUIVI!R12</f>
        <v>0</v>
      </c>
      <c r="D37" s="1598" t="str">
        <f>SUIVI!H12</f>
        <v>HL1100A</v>
      </c>
      <c r="E37" s="1598">
        <f>SUIVI!J12</f>
        <v>9000</v>
      </c>
      <c r="F37" s="1788" t="str">
        <f>SUIVI!S12</f>
        <v>EA15</v>
      </c>
      <c r="G37" s="1606"/>
      <c r="H37" s="721"/>
      <c r="I37" s="1603"/>
      <c r="J37" s="1607"/>
      <c r="K37" s="721"/>
      <c r="L37" s="1608"/>
      <c r="M37" s="776">
        <v>4</v>
      </c>
    </row>
    <row r="38" spans="1:14" ht="21.95" customHeight="1">
      <c r="A38" s="2414"/>
      <c r="B38" s="1597">
        <f>SUIVI!E13</f>
        <v>2</v>
      </c>
      <c r="C38" s="1597">
        <f>SUIVI!R13</f>
        <v>0</v>
      </c>
      <c r="D38" s="1598" t="str">
        <f>SUIVI!H13</f>
        <v>HL1100A</v>
      </c>
      <c r="E38" s="1598">
        <f>SUIVI!J13</f>
        <v>10100</v>
      </c>
      <c r="F38" s="1788" t="str">
        <f>SUIVI!S13</f>
        <v>CZ9</v>
      </c>
      <c r="G38" s="1606"/>
      <c r="H38" s="721"/>
      <c r="I38" s="1603"/>
      <c r="J38" s="1607"/>
      <c r="K38" s="721"/>
      <c r="L38" s="1608"/>
      <c r="M38" s="776">
        <v>5</v>
      </c>
    </row>
    <row r="39" spans="1:14" ht="21.95" customHeight="1">
      <c r="A39" s="2414"/>
      <c r="B39" s="1597">
        <f>SUIVI!E14</f>
        <v>38</v>
      </c>
      <c r="C39" s="1597">
        <f>SUIVI!R14</f>
        <v>0</v>
      </c>
      <c r="D39" s="1598" t="str">
        <f>SUIVI!H14</f>
        <v>HL1100A</v>
      </c>
      <c r="E39" s="1598">
        <f>SUIVI!J14</f>
        <v>10400</v>
      </c>
      <c r="F39" s="1788" t="str">
        <f>SUIVI!S14</f>
        <v>EC48</v>
      </c>
      <c r="G39" s="1606"/>
      <c r="H39" s="721"/>
      <c r="I39" s="1603"/>
      <c r="J39" s="1607"/>
      <c r="K39" s="721"/>
      <c r="L39" s="1608"/>
      <c r="M39" s="776">
        <v>6</v>
      </c>
    </row>
    <row r="40" spans="1:14" ht="21.95" customHeight="1">
      <c r="A40" s="2414"/>
      <c r="B40" s="1597">
        <f>SUIVI!E15</f>
        <v>38</v>
      </c>
      <c r="C40" s="1597">
        <f>SUIVI!R15</f>
        <v>0</v>
      </c>
      <c r="D40" s="1598" t="str">
        <f>SUIVI!H15</f>
        <v>HL1100A</v>
      </c>
      <c r="E40" s="1598">
        <f>SUIVI!J15</f>
        <v>10400</v>
      </c>
      <c r="F40" s="1788" t="str">
        <f>SUIVI!S15</f>
        <v>EC49</v>
      </c>
      <c r="G40" s="1606"/>
      <c r="H40" s="721"/>
      <c r="I40" s="1603"/>
      <c r="J40" s="1607"/>
      <c r="K40" s="721"/>
      <c r="L40" s="1608"/>
      <c r="M40" s="776">
        <v>7</v>
      </c>
    </row>
    <row r="41" spans="1:14" ht="21.95" customHeight="1">
      <c r="A41" s="2414"/>
      <c r="B41" s="1597">
        <f>SUIVI!E16</f>
        <v>38</v>
      </c>
      <c r="C41" s="1597">
        <f>SUIVI!R16</f>
        <v>0</v>
      </c>
      <c r="D41" s="1598" t="str">
        <f>SUIVI!H16</f>
        <v>HL1100A</v>
      </c>
      <c r="E41" s="1598">
        <f>SUIVI!J16</f>
        <v>10400</v>
      </c>
      <c r="F41" s="1788" t="str">
        <f>SUIVI!S16</f>
        <v>EC50</v>
      </c>
      <c r="G41" s="1606"/>
      <c r="H41" s="721"/>
      <c r="I41" s="1603"/>
      <c r="J41" s="1607"/>
      <c r="K41" s="721"/>
      <c r="L41" s="1608"/>
      <c r="M41" s="776">
        <v>8</v>
      </c>
    </row>
    <row r="42" spans="1:14" ht="21.95" customHeight="1">
      <c r="A42" s="2414"/>
      <c r="B42" s="1597">
        <f>SUIVI!E17</f>
        <v>38</v>
      </c>
      <c r="C42" s="1597">
        <f>SUIVI!R17</f>
        <v>0</v>
      </c>
      <c r="D42" s="1598" t="str">
        <f>SUIVI!H17</f>
        <v>HL1100A</v>
      </c>
      <c r="E42" s="1598">
        <f>SUIVI!J17</f>
        <v>10400</v>
      </c>
      <c r="F42" s="1788" t="str">
        <f>SUIVI!S17</f>
        <v>EC51</v>
      </c>
      <c r="G42" s="1606"/>
      <c r="H42" s="721"/>
      <c r="I42" s="1603"/>
      <c r="J42" s="1607"/>
      <c r="K42" s="721"/>
      <c r="L42" s="1608"/>
      <c r="M42" s="776">
        <v>9</v>
      </c>
    </row>
    <row r="43" spans="1:14" ht="21.95" customHeight="1">
      <c r="A43" s="2414"/>
      <c r="B43" s="1597">
        <f>SUIVI!E18</f>
        <v>27</v>
      </c>
      <c r="C43" s="1597">
        <f>SUIVI!R18</f>
        <v>0</v>
      </c>
      <c r="D43" s="1598" t="str">
        <f>SUIVI!H18</f>
        <v>HL1100B</v>
      </c>
      <c r="E43" s="1598">
        <f>SUIVI!J18</f>
        <v>5300</v>
      </c>
      <c r="F43" s="1788" t="str">
        <f>SUIVI!S18</f>
        <v>EC407</v>
      </c>
      <c r="G43" s="1606"/>
      <c r="H43" s="721"/>
      <c r="I43" s="1603"/>
      <c r="J43" s="1607"/>
      <c r="K43" s="721"/>
      <c r="L43" s="1608"/>
      <c r="M43" s="776">
        <v>10</v>
      </c>
    </row>
    <row r="44" spans="1:14" ht="21.95" customHeight="1" thickBot="1">
      <c r="A44" s="2414"/>
      <c r="B44" s="1597"/>
      <c r="C44" s="1597"/>
      <c r="D44" s="1598"/>
      <c r="E44" s="1598"/>
      <c r="F44" s="1788"/>
      <c r="G44" s="1606"/>
      <c r="H44" s="721"/>
      <c r="I44" s="1603"/>
      <c r="J44" s="1607"/>
      <c r="K44" s="721"/>
      <c r="L44" s="1608"/>
      <c r="M44" s="791">
        <v>200</v>
      </c>
      <c r="N44" s="1837" t="s">
        <v>1502</v>
      </c>
    </row>
    <row r="45" spans="1:14" ht="16.149999999999999" customHeight="1">
      <c r="A45" s="1632" t="s">
        <v>922</v>
      </c>
      <c r="B45" s="1633"/>
      <c r="C45" s="1633"/>
      <c r="D45" s="1633"/>
      <c r="E45" s="1598" t="s">
        <v>272</v>
      </c>
      <c r="F45" s="1598" t="s">
        <v>273</v>
      </c>
      <c r="G45" s="1598" t="s">
        <v>272</v>
      </c>
      <c r="H45" s="3151" t="s">
        <v>273</v>
      </c>
      <c r="I45" s="3152"/>
      <c r="J45" s="1598" t="s">
        <v>272</v>
      </c>
      <c r="K45" s="1598" t="s">
        <v>273</v>
      </c>
      <c r="L45" s="1574"/>
    </row>
    <row r="46" spans="1:14" ht="16.149999999999999" customHeight="1">
      <c r="A46" s="1619" t="s">
        <v>64</v>
      </c>
      <c r="B46" s="1620"/>
      <c r="C46" s="1620"/>
      <c r="D46" s="1621"/>
      <c r="E46" s="1616" t="s">
        <v>913</v>
      </c>
      <c r="F46" s="1617" t="s">
        <v>914</v>
      </c>
      <c r="G46" s="1616" t="s">
        <v>913</v>
      </c>
      <c r="H46" s="3133" t="s">
        <v>914</v>
      </c>
      <c r="I46" s="3134"/>
      <c r="J46" s="1616" t="s">
        <v>913</v>
      </c>
      <c r="K46" s="1618" t="s">
        <v>914</v>
      </c>
      <c r="L46" s="1622"/>
    </row>
    <row r="47" spans="1:14" ht="16.149999999999999" customHeight="1">
      <c r="A47" s="1619" t="s">
        <v>919</v>
      </c>
      <c r="B47" s="1620"/>
      <c r="C47" s="1620"/>
      <c r="D47" s="1621"/>
      <c r="E47" s="1616" t="s">
        <v>935</v>
      </c>
      <c r="F47" s="1617" t="s">
        <v>936</v>
      </c>
      <c r="G47" s="1616" t="s">
        <v>935</v>
      </c>
      <c r="H47" s="3133" t="s">
        <v>936</v>
      </c>
      <c r="I47" s="3134"/>
      <c r="J47" s="1616" t="s">
        <v>935</v>
      </c>
      <c r="K47" s="1618" t="s">
        <v>936</v>
      </c>
      <c r="L47" s="1622"/>
    </row>
    <row r="48" spans="1:14" ht="16.149999999999999" customHeight="1">
      <c r="A48" s="1619" t="s">
        <v>798</v>
      </c>
      <c r="B48" s="1620"/>
      <c r="C48" s="1620"/>
      <c r="D48" s="1621"/>
      <c r="E48" s="721">
        <v>200</v>
      </c>
      <c r="F48" s="1623">
        <v>1.2</v>
      </c>
      <c r="G48" s="721">
        <v>600</v>
      </c>
      <c r="H48" s="3131">
        <v>3.5</v>
      </c>
      <c r="I48" s="3132"/>
      <c r="J48" s="721">
        <v>1000</v>
      </c>
      <c r="K48" s="721">
        <v>5.8</v>
      </c>
      <c r="L48" s="1561"/>
    </row>
    <row r="49" spans="1:12" ht="16.149999999999999" customHeight="1">
      <c r="A49" s="1566"/>
      <c r="B49" s="1131"/>
      <c r="C49" s="1131"/>
      <c r="D49" s="1131"/>
      <c r="E49" s="1623">
        <v>300</v>
      </c>
      <c r="F49" s="1623">
        <v>1.7</v>
      </c>
      <c r="G49" s="721">
        <v>700</v>
      </c>
      <c r="H49" s="3131">
        <v>4.0999999999999996</v>
      </c>
      <c r="I49" s="3132"/>
      <c r="J49" s="721">
        <v>1100</v>
      </c>
      <c r="K49" s="721">
        <v>6.4</v>
      </c>
      <c r="L49" s="1561"/>
    </row>
    <row r="50" spans="1:12" ht="16.149999999999999" customHeight="1">
      <c r="A50" s="1566"/>
      <c r="B50" s="1131"/>
      <c r="C50" s="1131"/>
      <c r="D50" s="1131"/>
      <c r="E50" s="1623">
        <v>400</v>
      </c>
      <c r="F50" s="1623">
        <v>2.2999999999999998</v>
      </c>
      <c r="G50" s="721">
        <v>800</v>
      </c>
      <c r="H50" s="3131">
        <v>4.7</v>
      </c>
      <c r="I50" s="3132"/>
      <c r="J50" s="1131"/>
      <c r="K50" s="1131"/>
      <c r="L50" s="1561"/>
    </row>
    <row r="51" spans="1:12" ht="16.149999999999999" customHeight="1">
      <c r="A51" s="1566"/>
      <c r="B51" s="1131"/>
      <c r="C51" s="1131"/>
      <c r="D51" s="1131"/>
      <c r="E51" s="1623">
        <v>500</v>
      </c>
      <c r="F51" s="1623">
        <v>2.9</v>
      </c>
      <c r="G51" s="721">
        <v>900</v>
      </c>
      <c r="H51" s="3131">
        <v>5.2</v>
      </c>
      <c r="I51" s="3132"/>
      <c r="J51" s="1131"/>
      <c r="K51" s="1131"/>
      <c r="L51" s="1561"/>
    </row>
    <row r="52" spans="1:12" ht="13.15" customHeight="1" thickBot="1">
      <c r="A52" s="791"/>
      <c r="B52" s="794"/>
      <c r="C52" s="794"/>
      <c r="D52" s="794"/>
      <c r="E52" s="794"/>
      <c r="F52" s="794"/>
      <c r="G52" s="794"/>
      <c r="H52" s="794"/>
      <c r="I52" s="794"/>
      <c r="J52" s="794"/>
      <c r="K52" s="794"/>
      <c r="L52" s="1628"/>
    </row>
    <row r="53" spans="1:12" ht="16.899999999999999" customHeight="1">
      <c r="A53" s="1634" t="s">
        <v>943</v>
      </c>
      <c r="B53" s="1567"/>
      <c r="C53" s="1567"/>
      <c r="D53" s="1567"/>
      <c r="E53" s="1635"/>
      <c r="F53" s="1635"/>
      <c r="G53" s="1567"/>
      <c r="H53" s="1567"/>
      <c r="I53" s="1567"/>
      <c r="J53" s="1567"/>
      <c r="K53" s="1567"/>
      <c r="L53" s="1574"/>
    </row>
    <row r="54" spans="1:12" ht="15" customHeight="1">
      <c r="A54" s="1634"/>
      <c r="B54" s="1636"/>
      <c r="C54" s="1636"/>
      <c r="D54" s="1567"/>
      <c r="E54" s="1567"/>
      <c r="F54" s="1567"/>
      <c r="G54" s="1567"/>
      <c r="H54" s="1567"/>
      <c r="I54" s="1567"/>
      <c r="J54" s="1567"/>
      <c r="K54" s="1567"/>
      <c r="L54" s="1574"/>
    </row>
    <row r="55" spans="1:12" ht="13.5" thickBot="1">
      <c r="A55" s="1625"/>
      <c r="B55" s="1626"/>
      <c r="C55" s="1626"/>
      <c r="D55" s="1626"/>
      <c r="E55" s="1626"/>
      <c r="F55" s="1626"/>
      <c r="G55" s="1626"/>
      <c r="H55" s="1626"/>
      <c r="I55" s="1626"/>
      <c r="J55" s="1626"/>
      <c r="K55" s="1626"/>
      <c r="L55" s="1628"/>
    </row>
    <row r="56" spans="1:12" ht="15" customHeight="1">
      <c r="A56" s="1609" t="s">
        <v>116</v>
      </c>
      <c r="B56" s="1610"/>
      <c r="C56" s="1611"/>
      <c r="D56" s="1611"/>
      <c r="E56" s="719" t="s">
        <v>272</v>
      </c>
      <c r="F56" s="719" t="s">
        <v>273</v>
      </c>
      <c r="G56" s="719" t="s">
        <v>272</v>
      </c>
      <c r="H56" s="3143" t="s">
        <v>273</v>
      </c>
      <c r="I56" s="3144"/>
      <c r="J56" s="719" t="s">
        <v>272</v>
      </c>
      <c r="K56" s="719" t="s">
        <v>273</v>
      </c>
      <c r="L56" s="950"/>
    </row>
    <row r="57" spans="1:12" ht="15" customHeight="1">
      <c r="A57" s="1612" t="s">
        <v>64</v>
      </c>
      <c r="B57" s="1613"/>
      <c r="C57" s="1614"/>
      <c r="D57" s="1615"/>
      <c r="E57" s="1616" t="s">
        <v>913</v>
      </c>
      <c r="F57" s="1617" t="s">
        <v>914</v>
      </c>
      <c r="G57" s="1616" t="s">
        <v>913</v>
      </c>
      <c r="H57" s="3133" t="s">
        <v>914</v>
      </c>
      <c r="I57" s="3134"/>
      <c r="J57" s="1616" t="s">
        <v>913</v>
      </c>
      <c r="K57" s="1618" t="s">
        <v>914</v>
      </c>
      <c r="L57" s="952"/>
    </row>
    <row r="58" spans="1:12" ht="15" customHeight="1">
      <c r="A58" s="1619" t="s">
        <v>919</v>
      </c>
      <c r="B58" s="1620"/>
      <c r="C58" s="1620"/>
      <c r="D58" s="1621"/>
      <c r="E58" s="1616" t="s">
        <v>935</v>
      </c>
      <c r="F58" s="1617" t="s">
        <v>936</v>
      </c>
      <c r="G58" s="1616" t="s">
        <v>935</v>
      </c>
      <c r="H58" s="3133" t="s">
        <v>936</v>
      </c>
      <c r="I58" s="3134"/>
      <c r="J58" s="1616" t="s">
        <v>935</v>
      </c>
      <c r="K58" s="1618" t="s">
        <v>936</v>
      </c>
      <c r="L58" s="1622"/>
    </row>
    <row r="59" spans="1:12" ht="15" customHeight="1">
      <c r="A59" s="1619" t="s">
        <v>798</v>
      </c>
      <c r="B59" s="1620"/>
      <c r="C59" s="1620"/>
      <c r="D59" s="1621"/>
      <c r="E59" s="1607">
        <v>200</v>
      </c>
      <c r="F59" s="1623">
        <v>2</v>
      </c>
      <c r="G59" s="1623">
        <v>600</v>
      </c>
      <c r="H59" s="1623">
        <v>6</v>
      </c>
      <c r="I59" s="1623"/>
      <c r="J59" s="721">
        <v>1000</v>
      </c>
      <c r="K59" s="721">
        <v>10</v>
      </c>
      <c r="L59" s="1622"/>
    </row>
    <row r="60" spans="1:12" ht="15" customHeight="1">
      <c r="A60" s="1566"/>
      <c r="B60" s="1131"/>
      <c r="C60" s="1131"/>
      <c r="D60" s="1131"/>
      <c r="E60" s="1623">
        <v>300</v>
      </c>
      <c r="F60" s="1623">
        <v>3</v>
      </c>
      <c r="G60" s="1623">
        <v>700</v>
      </c>
      <c r="H60" s="1624">
        <v>7</v>
      </c>
      <c r="I60" s="1624"/>
      <c r="J60" s="721">
        <v>1100</v>
      </c>
      <c r="K60" s="721">
        <v>11</v>
      </c>
      <c r="L60" s="1622"/>
    </row>
    <row r="61" spans="1:12" ht="15" customHeight="1">
      <c r="A61" s="1566"/>
      <c r="B61" s="1131"/>
      <c r="C61" s="1131"/>
      <c r="D61" s="1131"/>
      <c r="E61" s="1623">
        <v>400</v>
      </c>
      <c r="F61" s="1623">
        <v>4</v>
      </c>
      <c r="G61" s="1623">
        <v>800</v>
      </c>
      <c r="H61" s="3131">
        <v>8</v>
      </c>
      <c r="I61" s="3132"/>
      <c r="J61" s="1131"/>
      <c r="K61" s="1131"/>
      <c r="L61" s="1561"/>
    </row>
    <row r="62" spans="1:12" ht="15" customHeight="1" thickBot="1">
      <c r="A62" s="1625"/>
      <c r="B62" s="1626"/>
      <c r="C62" s="1626"/>
      <c r="D62" s="1626"/>
      <c r="E62" s="1627">
        <v>500</v>
      </c>
      <c r="F62" s="1627">
        <v>5</v>
      </c>
      <c r="G62" s="1627">
        <v>900</v>
      </c>
      <c r="H62" s="3145">
        <v>9</v>
      </c>
      <c r="I62" s="3146"/>
      <c r="J62" s="1626"/>
      <c r="K62" s="1626"/>
      <c r="L62" s="1628"/>
    </row>
    <row r="63" spans="1:12" ht="16.149999999999999" customHeight="1">
      <c r="A63" s="1629" t="s">
        <v>117</v>
      </c>
      <c r="B63" s="1630"/>
      <c r="C63" s="1631"/>
      <c r="D63" s="1631"/>
      <c r="E63" s="721" t="s">
        <v>272</v>
      </c>
      <c r="F63" s="1598" t="s">
        <v>273</v>
      </c>
      <c r="G63" s="721" t="s">
        <v>272</v>
      </c>
      <c r="H63" s="3131" t="s">
        <v>273</v>
      </c>
      <c r="I63" s="3132"/>
      <c r="J63" s="721" t="s">
        <v>272</v>
      </c>
      <c r="K63" s="721" t="s">
        <v>273</v>
      </c>
      <c r="L63" s="952"/>
    </row>
    <row r="64" spans="1:12" ht="16.149999999999999" customHeight="1">
      <c r="A64" s="1612" t="s">
        <v>64</v>
      </c>
      <c r="B64" s="1613"/>
      <c r="C64" s="1614"/>
      <c r="D64" s="1615"/>
      <c r="E64" s="1616" t="s">
        <v>913</v>
      </c>
      <c r="F64" s="1617" t="s">
        <v>914</v>
      </c>
      <c r="G64" s="1616" t="s">
        <v>913</v>
      </c>
      <c r="H64" s="3133" t="s">
        <v>914</v>
      </c>
      <c r="I64" s="3134"/>
      <c r="J64" s="1616" t="s">
        <v>913</v>
      </c>
      <c r="K64" s="1618" t="s">
        <v>914</v>
      </c>
      <c r="L64" s="952"/>
    </row>
    <row r="65" spans="1:12" ht="16.149999999999999" customHeight="1">
      <c r="A65" s="1619" t="s">
        <v>919</v>
      </c>
      <c r="B65" s="1620"/>
      <c r="C65" s="1620"/>
      <c r="D65" s="1621"/>
      <c r="E65" s="1616" t="s">
        <v>935</v>
      </c>
      <c r="F65" s="1617" t="s">
        <v>936</v>
      </c>
      <c r="G65" s="1616" t="s">
        <v>935</v>
      </c>
      <c r="H65" s="3133" t="s">
        <v>936</v>
      </c>
      <c r="I65" s="3134"/>
      <c r="J65" s="1616" t="s">
        <v>935</v>
      </c>
      <c r="K65" s="1618" t="s">
        <v>936</v>
      </c>
      <c r="L65" s="1622"/>
    </row>
    <row r="66" spans="1:12" ht="16.149999999999999" customHeight="1">
      <c r="A66" s="1619" t="s">
        <v>798</v>
      </c>
      <c r="B66" s="1620"/>
      <c r="C66" s="1620"/>
      <c r="D66" s="1621"/>
      <c r="E66" s="1607">
        <v>200</v>
      </c>
      <c r="F66" s="1623">
        <v>0.7</v>
      </c>
      <c r="G66" s="1623">
        <v>600</v>
      </c>
      <c r="H66" s="1623">
        <v>2</v>
      </c>
      <c r="I66" s="1623"/>
      <c r="J66" s="721">
        <v>1000</v>
      </c>
      <c r="K66" s="721">
        <v>3.3</v>
      </c>
      <c r="L66" s="1622"/>
    </row>
    <row r="67" spans="1:12" ht="16.149999999999999" customHeight="1">
      <c r="A67" s="1566"/>
      <c r="B67" s="1131"/>
      <c r="C67" s="1131"/>
      <c r="D67" s="1131"/>
      <c r="E67" s="1623">
        <v>300</v>
      </c>
      <c r="F67" s="1623">
        <v>1</v>
      </c>
      <c r="G67" s="1623">
        <v>700</v>
      </c>
      <c r="H67" s="1624">
        <v>2.2999999999999998</v>
      </c>
      <c r="I67" s="1624"/>
      <c r="J67" s="721">
        <v>1100</v>
      </c>
      <c r="K67" s="721">
        <v>3.7</v>
      </c>
      <c r="L67" s="1622"/>
    </row>
    <row r="68" spans="1:12" ht="16.149999999999999" customHeight="1">
      <c r="A68" s="1566"/>
      <c r="B68" s="1131"/>
      <c r="C68" s="1131"/>
      <c r="D68" s="1131"/>
      <c r="E68" s="1623">
        <v>400</v>
      </c>
      <c r="F68" s="1623">
        <v>1.3</v>
      </c>
      <c r="G68" s="1623">
        <v>800</v>
      </c>
      <c r="H68" s="3131">
        <v>2.7</v>
      </c>
      <c r="I68" s="3132"/>
      <c r="J68" s="1131"/>
      <c r="K68" s="1131"/>
      <c r="L68" s="1561"/>
    </row>
    <row r="69" spans="1:12" ht="15" customHeight="1" thickBot="1">
      <c r="A69" s="1625"/>
      <c r="B69" s="1626"/>
      <c r="C69" s="1626"/>
      <c r="D69" s="1626"/>
      <c r="E69" s="1627">
        <v>500</v>
      </c>
      <c r="F69" s="1627">
        <v>1.7</v>
      </c>
      <c r="G69" s="1627">
        <v>900</v>
      </c>
      <c r="H69" s="3135">
        <v>3</v>
      </c>
      <c r="I69" s="3135"/>
      <c r="J69" s="1626"/>
      <c r="K69" s="1626"/>
      <c r="L69" s="1628"/>
    </row>
    <row r="70" spans="1:12" ht="15.75" customHeight="1"/>
  </sheetData>
  <sheetProtection insertRows="0" deleteRows="0" autoFilter="0"/>
  <mergeCells count="23">
    <mergeCell ref="G3:K3"/>
    <mergeCell ref="A5:I5"/>
    <mergeCell ref="H63:I63"/>
    <mergeCell ref="H64:I64"/>
    <mergeCell ref="I6:J6"/>
    <mergeCell ref="E15:G15"/>
    <mergeCell ref="H56:I56"/>
    <mergeCell ref="H58:I58"/>
    <mergeCell ref="H61:I61"/>
    <mergeCell ref="H62:I62"/>
    <mergeCell ref="E11:F11"/>
    <mergeCell ref="H28:J28"/>
    <mergeCell ref="H57:I57"/>
    <mergeCell ref="H45:I45"/>
    <mergeCell ref="H68:I68"/>
    <mergeCell ref="H46:I46"/>
    <mergeCell ref="H47:I47"/>
    <mergeCell ref="H69:I69"/>
    <mergeCell ref="H50:I50"/>
    <mergeCell ref="H65:I65"/>
    <mergeCell ref="H51:I51"/>
    <mergeCell ref="H48:I48"/>
    <mergeCell ref="H49:I49"/>
  </mergeCells>
  <phoneticPr fontId="0" type="noConversion"/>
  <dataValidations count="3">
    <dataValidation type="list" allowBlank="1" showInputMessage="1" showErrorMessage="1" sqref="E15" xr:uid="{00000000-0002-0000-0500-000000000000}">
      <formula1>$P$8:$P$10</formula1>
    </dataValidation>
    <dataValidation type="list" allowBlank="1" showInputMessage="1" showErrorMessage="1" sqref="O18 L7" xr:uid="{00000000-0002-0000-0500-000002000000}">
      <formula1>$P$12:$P$15</formula1>
    </dataValidation>
    <dataValidation type="list" allowBlank="1" showInputMessage="1" showErrorMessage="1" sqref="E11:F11" xr:uid="{A1D97689-23AD-4771-B691-FBF2E551902F}">
      <formula1>$N$7:$N$15</formula1>
    </dataValidation>
  </dataValidations>
  <printOptions horizontalCentered="1" verticalCentered="1"/>
  <pageMargins left="7.874015748031496E-2" right="7.874015748031496E-2" top="0.43307086614173229" bottom="0.59055118110236227" header="0.23622047244094491" footer="0.19685039370078741"/>
  <pageSetup paperSize="9" orientation="portrait" horizontalDpi="300" r:id="rId1"/>
  <headerFooter alignWithMargins="0">
    <oddHeader>&amp;R&amp;8PAR-PREP-001-1/rév2/sept19</oddHeader>
    <oddFooter>&amp;R&amp;Z&amp;F</oddFooter>
  </headerFooter>
  <rowBreaks count="2" manualBreakCount="2">
    <brk id="44" max="11" man="1"/>
    <brk id="55" max="1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Z209"/>
  <sheetViews>
    <sheetView showZeros="0" view="pageBreakPreview" zoomScaleNormal="75" zoomScaleSheetLayoutView="100" workbookViewId="0">
      <selection activeCell="V29" sqref="V29"/>
    </sheetView>
  </sheetViews>
  <sheetFormatPr baseColWidth="10" defaultColWidth="11.42578125" defaultRowHeight="12.75"/>
  <cols>
    <col min="1" max="1" width="16" style="2146" customWidth="1"/>
    <col min="2" max="2" width="12.5703125" style="2146" customWidth="1"/>
    <col min="3" max="3" width="8.85546875" style="2146" customWidth="1"/>
    <col min="4" max="4" width="8.28515625" style="2146" customWidth="1"/>
    <col min="5" max="5" width="13.85546875" style="2146" customWidth="1"/>
    <col min="6" max="6" width="6.85546875" style="2146" customWidth="1"/>
    <col min="7" max="7" width="7.28515625" style="2146" customWidth="1"/>
    <col min="8" max="8" width="7.5703125" style="2146" customWidth="1"/>
    <col min="9" max="9" width="8.7109375" style="2146" customWidth="1"/>
    <col min="10" max="10" width="13.140625" style="2146" customWidth="1"/>
    <col min="11" max="12" width="8.7109375" style="2146" customWidth="1"/>
    <col min="13" max="13" width="7.42578125" style="2146" customWidth="1"/>
    <col min="14" max="14" width="8.7109375" style="2146" customWidth="1"/>
    <col min="15" max="15" width="10.42578125" style="2146" customWidth="1"/>
    <col min="16" max="16" width="4.42578125" style="2146" customWidth="1"/>
    <col min="17" max="17" width="6.42578125" style="2146" customWidth="1"/>
    <col min="18" max="18" width="6.28515625" style="2146" customWidth="1"/>
    <col min="19" max="19" width="7.42578125" style="2146" customWidth="1"/>
    <col min="20" max="20" width="12.42578125" style="2146" customWidth="1"/>
    <col min="21" max="16384" width="11.42578125" style="2146"/>
  </cols>
  <sheetData>
    <row r="1" spans="1:24" ht="9.6" customHeight="1">
      <c r="P1" s="22"/>
      <c r="Q1" s="22"/>
      <c r="U1" s="7" t="s">
        <v>2189</v>
      </c>
    </row>
    <row r="2" spans="1:24" ht="42" customHeight="1" thickBot="1">
      <c r="H2" s="775"/>
      <c r="K2" s="452"/>
      <c r="L2" s="452"/>
      <c r="M2" s="452"/>
      <c r="N2" s="452"/>
      <c r="O2" s="452"/>
      <c r="P2" s="22"/>
      <c r="Q2" s="22"/>
      <c r="U2" s="7" t="s">
        <v>2190</v>
      </c>
    </row>
    <row r="3" spans="1:24" ht="16.149999999999999" customHeight="1" thickBot="1">
      <c r="A3" s="2" t="s">
        <v>188</v>
      </c>
      <c r="E3" s="3155" t="s">
        <v>189</v>
      </c>
      <c r="F3" s="3156"/>
      <c r="G3" s="3156"/>
      <c r="H3" s="3156"/>
      <c r="I3" s="3157"/>
      <c r="P3" s="22"/>
      <c r="Q3" s="22"/>
    </row>
    <row r="4" spans="1:24" ht="16.149999999999999" customHeight="1" thickBot="1">
      <c r="A4" s="3" t="s">
        <v>190</v>
      </c>
      <c r="P4" s="22"/>
      <c r="Q4" s="22"/>
    </row>
    <row r="5" spans="1:24" ht="20.45" customHeight="1" thickBot="1">
      <c r="A5" s="172"/>
      <c r="B5" s="28"/>
      <c r="C5" s="193"/>
      <c r="D5" s="3158" t="s">
        <v>2191</v>
      </c>
      <c r="E5" s="3159"/>
      <c r="F5" s="3159"/>
      <c r="G5" s="3159"/>
      <c r="H5" s="3159"/>
      <c r="I5" s="3160"/>
      <c r="J5" s="28"/>
      <c r="K5" s="193"/>
      <c r="L5" s="193"/>
      <c r="M5" s="193"/>
      <c r="N5" s="194"/>
      <c r="O5" s="194"/>
      <c r="P5" s="22"/>
      <c r="Q5" s="22"/>
      <c r="U5" s="775" t="s">
        <v>1228</v>
      </c>
      <c r="V5" s="2276"/>
    </row>
    <row r="6" spans="1:24" ht="21.6" customHeight="1" thickBot="1">
      <c r="A6" s="195" t="s">
        <v>340</v>
      </c>
      <c r="B6" s="3161"/>
      <c r="C6" s="3161"/>
      <c r="D6" s="197" t="s">
        <v>336</v>
      </c>
      <c r="E6" s="3162"/>
      <c r="F6" s="3162"/>
      <c r="G6" s="450"/>
      <c r="H6" s="131"/>
      <c r="I6" s="199" t="s">
        <v>341</v>
      </c>
      <c r="J6" s="200"/>
      <c r="K6" s="160"/>
      <c r="L6" s="199" t="s">
        <v>342</v>
      </c>
      <c r="M6" s="3161"/>
      <c r="N6" s="3161"/>
      <c r="O6" s="300"/>
      <c r="P6" s="22"/>
      <c r="Q6" s="22"/>
      <c r="W6" s="2145"/>
      <c r="X6" s="2145"/>
    </row>
    <row r="7" spans="1:24" ht="16.149999999999999" customHeight="1">
      <c r="A7" s="43" t="s">
        <v>289</v>
      </c>
      <c r="B7" s="43" t="s">
        <v>235</v>
      </c>
      <c r="C7" s="2148" t="s">
        <v>268</v>
      </c>
      <c r="D7" s="3153" t="s">
        <v>343</v>
      </c>
      <c r="E7" s="3154"/>
      <c r="F7" s="43" t="s">
        <v>1143</v>
      </c>
      <c r="G7" s="43" t="s">
        <v>193</v>
      </c>
      <c r="H7" s="2149" t="s">
        <v>344</v>
      </c>
      <c r="I7" s="43" t="s">
        <v>344</v>
      </c>
      <c r="J7" s="43" t="s">
        <v>345</v>
      </c>
      <c r="K7" s="43" t="s">
        <v>346</v>
      </c>
      <c r="L7" s="43" t="s">
        <v>346</v>
      </c>
      <c r="M7" s="43" t="s">
        <v>347</v>
      </c>
      <c r="N7" s="43" t="s">
        <v>348</v>
      </c>
      <c r="O7" s="43" t="s">
        <v>197</v>
      </c>
      <c r="P7" s="22"/>
      <c r="Q7" s="22"/>
      <c r="W7" s="3163" t="s">
        <v>1013</v>
      </c>
      <c r="X7" s="3163"/>
    </row>
    <row r="8" spans="1:24" ht="13.5" thickBot="1">
      <c r="A8" s="204"/>
      <c r="B8" s="204"/>
      <c r="C8" s="2430" t="s">
        <v>2381</v>
      </c>
      <c r="D8" s="206"/>
      <c r="E8" s="207"/>
      <c r="F8" s="204"/>
      <c r="G8" s="204"/>
      <c r="H8" s="208" t="s">
        <v>349</v>
      </c>
      <c r="I8" s="204" t="s">
        <v>350</v>
      </c>
      <c r="J8" s="204" t="s">
        <v>351</v>
      </c>
      <c r="K8" s="204" t="s">
        <v>352</v>
      </c>
      <c r="L8" s="204" t="s">
        <v>353</v>
      </c>
      <c r="M8" s="204"/>
      <c r="N8" s="204"/>
      <c r="O8" s="204"/>
      <c r="Q8" s="22"/>
      <c r="W8" s="2145"/>
      <c r="X8" s="2145"/>
    </row>
    <row r="9" spans="1:24" ht="19.899999999999999" customHeight="1" thickBot="1">
      <c r="A9" s="1087" t="str">
        <f>PREVI!$A$10</f>
        <v>1100633635-636</v>
      </c>
      <c r="B9" s="1827" t="str">
        <f>SUIVI!H9</f>
        <v>HL1100A</v>
      </c>
      <c r="C9" s="453">
        <f>SUIVI!J9</f>
        <v>10300</v>
      </c>
      <c r="D9" s="2150" t="s">
        <v>2192</v>
      </c>
      <c r="E9" s="2150"/>
      <c r="F9" s="673"/>
      <c r="G9" s="673"/>
      <c r="H9" s="453">
        <f>IF(C9,1,0)</f>
        <v>1</v>
      </c>
      <c r="I9" s="453">
        <f>IF(SUIVI!O9,1,0)</f>
        <v>0</v>
      </c>
      <c r="J9" s="1086" t="str">
        <f>SUIVI!M9</f>
        <v>CZ6</v>
      </c>
      <c r="K9" s="217">
        <f>SUIVI!E9</f>
        <v>1</v>
      </c>
      <c r="L9" s="217">
        <f>SUIVI!G9</f>
        <v>10</v>
      </c>
      <c r="M9" s="1089" t="s">
        <v>1222</v>
      </c>
      <c r="N9" s="2152" t="s">
        <v>1504</v>
      </c>
      <c r="O9" s="225">
        <f>SUIVI!I9</f>
        <v>11100</v>
      </c>
      <c r="P9" s="22">
        <v>1</v>
      </c>
      <c r="Q9" s="22"/>
      <c r="T9" s="3029" t="s">
        <v>220</v>
      </c>
      <c r="U9" s="314" t="s">
        <v>356</v>
      </c>
      <c r="W9" s="3163" t="s">
        <v>1011</v>
      </c>
      <c r="X9" s="3163"/>
    </row>
    <row r="10" spans="1:24" ht="19.899999999999999" customHeight="1">
      <c r="A10" s="241" t="str">
        <f>PREVI!$A$11</f>
        <v>Z128</v>
      </c>
      <c r="B10" s="191" t="str">
        <f>SUIVI!H10</f>
        <v>HL1100A</v>
      </c>
      <c r="C10" s="191">
        <f>SUIVI!J10</f>
        <v>10300</v>
      </c>
      <c r="D10" s="2150" t="s">
        <v>2193</v>
      </c>
      <c r="E10" s="2150"/>
      <c r="F10" s="2147"/>
      <c r="G10" s="2147"/>
      <c r="H10" s="191">
        <f t="shared" ref="H10:H73" si="0">IF(C10,1,0)</f>
        <v>1</v>
      </c>
      <c r="I10" s="191">
        <f>IF(SUIVI!O10,1,0)</f>
        <v>0</v>
      </c>
      <c r="J10" s="761" t="str">
        <f>SUIVI!M10</f>
        <v>CZ7</v>
      </c>
      <c r="K10" s="215">
        <f>SUIVI!E10</f>
        <v>1</v>
      </c>
      <c r="L10" s="215">
        <f>SUIVI!G10</f>
        <v>10</v>
      </c>
      <c r="M10" s="1090" t="s">
        <v>1222</v>
      </c>
      <c r="N10" s="2130" t="s">
        <v>1504</v>
      </c>
      <c r="O10" s="218">
        <f>SUIVI!I10</f>
        <v>11100</v>
      </c>
      <c r="P10" s="22">
        <v>2</v>
      </c>
      <c r="Q10" s="22"/>
      <c r="T10" s="1184" t="s">
        <v>488</v>
      </c>
      <c r="U10" s="303" t="s">
        <v>1609</v>
      </c>
      <c r="W10" s="3163"/>
      <c r="X10" s="3163"/>
    </row>
    <row r="11" spans="1:24" ht="19.899999999999999" customHeight="1">
      <c r="A11" s="241" t="str">
        <f>PREVI!$A$12</f>
        <v>1900015151-15087</v>
      </c>
      <c r="B11" s="191" t="str">
        <f>SUIVI!H11</f>
        <v>HL1100A</v>
      </c>
      <c r="C11" s="191">
        <f>SUIVI!J11</f>
        <v>10400</v>
      </c>
      <c r="D11" s="2151" t="s">
        <v>2194</v>
      </c>
      <c r="E11" s="2151"/>
      <c r="F11" s="2147"/>
      <c r="G11" s="2147"/>
      <c r="H11" s="191">
        <f t="shared" si="0"/>
        <v>1</v>
      </c>
      <c r="I11" s="191">
        <f>IF(SUIVI!O11,1,0)</f>
        <v>0</v>
      </c>
      <c r="J11" s="761" t="str">
        <f>SUIVI!M11</f>
        <v>CZ52</v>
      </c>
      <c r="K11" s="215">
        <f>SUIVI!E11</f>
        <v>9</v>
      </c>
      <c r="L11" s="215">
        <f>SUIVI!G11</f>
        <v>20</v>
      </c>
      <c r="M11" s="1090" t="s">
        <v>1222</v>
      </c>
      <c r="N11" s="2130" t="s">
        <v>1504</v>
      </c>
      <c r="O11" s="218">
        <f>SUIVI!I11</f>
        <v>11300</v>
      </c>
      <c r="P11" s="22">
        <v>3</v>
      </c>
      <c r="Q11" s="22"/>
      <c r="T11" s="1184" t="s">
        <v>1071</v>
      </c>
      <c r="U11" s="308" t="s">
        <v>3505</v>
      </c>
      <c r="W11" s="3163" t="s">
        <v>1147</v>
      </c>
      <c r="X11" s="3163"/>
    </row>
    <row r="12" spans="1:24" ht="19.899999999999999" customHeight="1">
      <c r="A12" s="662" t="str">
        <f>PREVI!$C$10</f>
        <v>CIMOLAI</v>
      </c>
      <c r="B12" s="191" t="str">
        <f>SUIVI!H12</f>
        <v>HL1100A</v>
      </c>
      <c r="C12" s="191">
        <f>SUIVI!J12</f>
        <v>9000</v>
      </c>
      <c r="D12" s="2150" t="s">
        <v>2195</v>
      </c>
      <c r="E12" s="2150"/>
      <c r="F12" s="2147"/>
      <c r="G12" s="2147"/>
      <c r="H12" s="191">
        <f t="shared" si="0"/>
        <v>1</v>
      </c>
      <c r="I12" s="191">
        <f>IF(SUIVI!O12,1,0)</f>
        <v>0</v>
      </c>
      <c r="J12" s="761" t="str">
        <f>SUIVI!M12</f>
        <v>EA15</v>
      </c>
      <c r="K12" s="215">
        <f>SUIVI!E12</f>
        <v>10</v>
      </c>
      <c r="L12" s="215">
        <f>SUIVI!G12</f>
        <v>10</v>
      </c>
      <c r="M12" s="1090" t="s">
        <v>1222</v>
      </c>
      <c r="N12" s="2130" t="s">
        <v>1504</v>
      </c>
      <c r="O12" s="218">
        <f>SUIVI!I12</f>
        <v>9200</v>
      </c>
      <c r="P12" s="22">
        <v>4</v>
      </c>
      <c r="Q12" s="22"/>
      <c r="T12" s="1184" t="s">
        <v>495</v>
      </c>
      <c r="U12" s="303"/>
      <c r="W12" s="3163"/>
      <c r="X12" s="3163"/>
    </row>
    <row r="13" spans="1:24" ht="19.899999999999999" customHeight="1" thickBot="1">
      <c r="A13" s="662" t="str">
        <f>PREVI!$C$11</f>
        <v>PASSERELLE DE BELVAL</v>
      </c>
      <c r="B13" s="191" t="str">
        <f>SUIVI!H13</f>
        <v>HL1100A</v>
      </c>
      <c r="C13" s="191">
        <f>SUIVI!J13</f>
        <v>10100</v>
      </c>
      <c r="D13" s="2150"/>
      <c r="E13" s="2150"/>
      <c r="F13" s="2147"/>
      <c r="G13" s="2147"/>
      <c r="H13" s="191">
        <f t="shared" si="0"/>
        <v>1</v>
      </c>
      <c r="I13" s="191">
        <f>IF(SUIVI!O13,1,0)</f>
        <v>0</v>
      </c>
      <c r="J13" s="761" t="str">
        <f>SUIVI!M13</f>
        <v>CZ9 oder10</v>
      </c>
      <c r="K13" s="215">
        <f>SUIVI!E13</f>
        <v>2</v>
      </c>
      <c r="L13" s="215">
        <f>SUIVI!G13</f>
        <v>20</v>
      </c>
      <c r="M13" s="1090" t="s">
        <v>1222</v>
      </c>
      <c r="N13" s="2130" t="s">
        <v>1504</v>
      </c>
      <c r="O13" s="218">
        <f>SUIVI!I13</f>
        <v>10700</v>
      </c>
      <c r="P13" s="22">
        <v>5</v>
      </c>
      <c r="Q13" s="22"/>
      <c r="T13" s="1184"/>
      <c r="U13" s="303"/>
      <c r="W13" s="3163" t="s">
        <v>1012</v>
      </c>
      <c r="X13" s="3163"/>
    </row>
    <row r="14" spans="1:24" ht="19.899999999999999" customHeight="1" thickBot="1">
      <c r="A14" s="859" t="s">
        <v>1505</v>
      </c>
      <c r="B14" s="191" t="str">
        <f>SUIVI!H14</f>
        <v>HL1100A</v>
      </c>
      <c r="C14" s="191">
        <f>SUIVI!J14</f>
        <v>10400</v>
      </c>
      <c r="D14" s="2150"/>
      <c r="E14" s="2150"/>
      <c r="F14" s="2147"/>
      <c r="G14" s="2147"/>
      <c r="H14" s="191">
        <f t="shared" si="0"/>
        <v>1</v>
      </c>
      <c r="I14" s="191">
        <f>IF(SUIVI!O14,1,0)</f>
        <v>0</v>
      </c>
      <c r="J14" s="761" t="str">
        <f>SUIVI!M14</f>
        <v>EC48</v>
      </c>
      <c r="K14" s="215">
        <f>SUIVI!E14</f>
        <v>38</v>
      </c>
      <c r="L14" s="215">
        <f>SUIVI!G14</f>
        <v>20</v>
      </c>
      <c r="M14" s="1090" t="s">
        <v>1222</v>
      </c>
      <c r="N14" s="2130" t="s">
        <v>1504</v>
      </c>
      <c r="O14" s="218">
        <f>SUIVI!I14</f>
        <v>10600</v>
      </c>
      <c r="P14" s="22">
        <v>6</v>
      </c>
      <c r="Q14" s="22"/>
      <c r="T14" s="47"/>
      <c r="U14" s="2233" t="s">
        <v>363</v>
      </c>
      <c r="W14" s="3163"/>
      <c r="X14" s="3163"/>
    </row>
    <row r="15" spans="1:24" ht="19.899999999999999" customHeight="1">
      <c r="A15" s="1832">
        <f>PREVI!$A$24</f>
        <v>0</v>
      </c>
      <c r="B15" s="191" t="str">
        <f>SUIVI!H15</f>
        <v>HL1100A</v>
      </c>
      <c r="C15" s="191">
        <f>SUIVI!J15</f>
        <v>10400</v>
      </c>
      <c r="D15" s="2150" t="s">
        <v>2192</v>
      </c>
      <c r="E15" s="2150"/>
      <c r="F15" s="2147"/>
      <c r="G15" s="2147"/>
      <c r="H15" s="191">
        <f t="shared" si="0"/>
        <v>1</v>
      </c>
      <c r="I15" s="191">
        <f>IF(SUIVI!O15,1,0)</f>
        <v>0</v>
      </c>
      <c r="J15" s="761" t="str">
        <f>SUIVI!M15</f>
        <v>EC49</v>
      </c>
      <c r="K15" s="215">
        <f>SUIVI!E15</f>
        <v>38</v>
      </c>
      <c r="L15" s="215">
        <f>SUIVI!G15</f>
        <v>20</v>
      </c>
      <c r="M15" s="1090" t="s">
        <v>1222</v>
      </c>
      <c r="N15" s="2130" t="s">
        <v>1504</v>
      </c>
      <c r="O15" s="218">
        <f>SUIVI!I15</f>
        <v>10600</v>
      </c>
      <c r="P15" s="22">
        <v>7</v>
      </c>
      <c r="Q15" s="22"/>
      <c r="T15" s="1789"/>
      <c r="U15" s="301" t="s">
        <v>365</v>
      </c>
      <c r="W15" s="3163"/>
      <c r="X15" s="3163"/>
    </row>
    <row r="16" spans="1:24" ht="19.899999999999999" customHeight="1">
      <c r="A16" s="1832">
        <f>PREVI!$A$25</f>
        <v>0</v>
      </c>
      <c r="B16" s="191" t="str">
        <f>SUIVI!H16</f>
        <v>HL1100A</v>
      </c>
      <c r="C16" s="191">
        <f>SUIVI!J16</f>
        <v>10400</v>
      </c>
      <c r="D16" s="2150" t="s">
        <v>2193</v>
      </c>
      <c r="E16" s="2150"/>
      <c r="F16" s="2147"/>
      <c r="G16" s="2147"/>
      <c r="H16" s="191">
        <f t="shared" si="0"/>
        <v>1</v>
      </c>
      <c r="I16" s="191">
        <f>IF(SUIVI!O16,1,0)</f>
        <v>0</v>
      </c>
      <c r="J16" s="761" t="str">
        <f>SUIVI!M16</f>
        <v>EC50</v>
      </c>
      <c r="K16" s="215">
        <f>SUIVI!E16</f>
        <v>38</v>
      </c>
      <c r="L16" s="215">
        <f>SUIVI!G16</f>
        <v>30</v>
      </c>
      <c r="M16" s="1090" t="s">
        <v>1222</v>
      </c>
      <c r="N16" s="2130" t="s">
        <v>1504</v>
      </c>
      <c r="O16" s="218">
        <f>SUIVI!I16</f>
        <v>10600</v>
      </c>
      <c r="P16" s="22">
        <v>8</v>
      </c>
      <c r="Q16" s="22"/>
      <c r="T16" s="1789"/>
      <c r="U16" s="302" t="s">
        <v>366</v>
      </c>
      <c r="W16" s="2145"/>
      <c r="X16" s="2145"/>
    </row>
    <row r="17" spans="1:26" ht="19.899999999999999" customHeight="1">
      <c r="A17" s="1832">
        <f>PREVI!$A$26</f>
        <v>0</v>
      </c>
      <c r="B17" s="191" t="str">
        <f>SUIVI!H17</f>
        <v>HL1100A</v>
      </c>
      <c r="C17" s="191">
        <f>SUIVI!J17</f>
        <v>10400</v>
      </c>
      <c r="D17" s="2151" t="s">
        <v>2194</v>
      </c>
      <c r="E17" s="2150"/>
      <c r="F17" s="2147"/>
      <c r="G17" s="2147"/>
      <c r="H17" s="191">
        <f t="shared" si="0"/>
        <v>1</v>
      </c>
      <c r="I17" s="191">
        <f>IF(SUIVI!O17,1,0)</f>
        <v>0</v>
      </c>
      <c r="J17" s="761" t="str">
        <f>SUIVI!M17</f>
        <v>EC51</v>
      </c>
      <c r="K17" s="215">
        <f>SUIVI!E17</f>
        <v>38</v>
      </c>
      <c r="L17" s="215">
        <f>SUIVI!G17</f>
        <v>30</v>
      </c>
      <c r="M17" s="1090" t="s">
        <v>1222</v>
      </c>
      <c r="N17" s="2130" t="s">
        <v>1504</v>
      </c>
      <c r="O17" s="218">
        <f>SUIVI!I17</f>
        <v>10600</v>
      </c>
      <c r="P17" s="22">
        <v>9</v>
      </c>
      <c r="Q17" s="22"/>
      <c r="T17" s="1789"/>
      <c r="U17" s="302" t="s">
        <v>368</v>
      </c>
    </row>
    <row r="18" spans="1:26" ht="19.899999999999999" customHeight="1">
      <c r="A18" s="241" t="str">
        <f>$A$9</f>
        <v>1100633635-636</v>
      </c>
      <c r="B18" s="191" t="str">
        <f>SUIVI!H18</f>
        <v>HL1100B</v>
      </c>
      <c r="C18" s="191">
        <f>SUIVI!J18</f>
        <v>5300</v>
      </c>
      <c r="D18" s="2150" t="s">
        <v>2195</v>
      </c>
      <c r="E18" s="2150"/>
      <c r="F18" s="2147"/>
      <c r="G18" s="2147"/>
      <c r="H18" s="191">
        <f t="shared" si="0"/>
        <v>1</v>
      </c>
      <c r="I18" s="191">
        <f>IF(SUIVI!O18,1,0)</f>
        <v>0</v>
      </c>
      <c r="J18" s="761" t="str">
        <f>SUIVI!M18</f>
        <v>EC406 oder 407</v>
      </c>
      <c r="K18" s="215">
        <f>SUIVI!E18</f>
        <v>27</v>
      </c>
      <c r="L18" s="215">
        <f>SUIVI!G18</f>
        <v>40</v>
      </c>
      <c r="M18" s="1090" t="s">
        <v>1222</v>
      </c>
      <c r="N18" s="2130" t="s">
        <v>1504</v>
      </c>
      <c r="O18" s="218">
        <f>SUIVI!I18</f>
        <v>15800</v>
      </c>
      <c r="P18" s="22">
        <v>10</v>
      </c>
      <c r="Q18" s="22"/>
    </row>
    <row r="19" spans="1:26" ht="19.899999999999999" customHeight="1">
      <c r="A19" s="241" t="str">
        <f>$A$10</f>
        <v>Z128</v>
      </c>
      <c r="B19" s="191"/>
      <c r="C19" s="191"/>
      <c r="D19" s="2150"/>
      <c r="E19" s="2150"/>
      <c r="F19" s="2147"/>
      <c r="G19" s="2147"/>
      <c r="H19" s="191"/>
      <c r="I19" s="191"/>
      <c r="J19" s="761"/>
      <c r="K19" s="215"/>
      <c r="L19" s="215"/>
      <c r="M19" s="1090"/>
      <c r="N19" s="2130"/>
      <c r="O19" s="218"/>
      <c r="P19" s="22">
        <v>11</v>
      </c>
      <c r="Q19" s="22"/>
    </row>
    <row r="20" spans="1:26" ht="19.899999999999999" customHeight="1">
      <c r="A20" s="241" t="str">
        <f>$A$11</f>
        <v>1900015151-15087</v>
      </c>
      <c r="B20" s="191"/>
      <c r="C20" s="191"/>
      <c r="D20" s="2150"/>
      <c r="E20" s="2150"/>
      <c r="F20" s="2147"/>
      <c r="G20" s="2147"/>
      <c r="H20" s="191"/>
      <c r="I20" s="191"/>
      <c r="J20" s="761"/>
      <c r="K20" s="215"/>
      <c r="L20" s="215"/>
      <c r="M20" s="1090"/>
      <c r="N20" s="2130"/>
      <c r="O20" s="218"/>
      <c r="P20" s="22">
        <v>12</v>
      </c>
      <c r="Q20" s="22"/>
      <c r="U20" s="311"/>
    </row>
    <row r="21" spans="1:26" ht="19.899999999999999" customHeight="1">
      <c r="A21" s="663" t="str">
        <f>$A$12</f>
        <v>CIMOLAI</v>
      </c>
      <c r="B21" s="191"/>
      <c r="C21" s="191"/>
      <c r="D21" s="2150"/>
      <c r="E21" s="2150"/>
      <c r="F21" s="2147"/>
      <c r="G21" s="2147"/>
      <c r="H21" s="191"/>
      <c r="I21" s="191"/>
      <c r="J21" s="761"/>
      <c r="K21" s="215"/>
      <c r="L21" s="215"/>
      <c r="M21" s="1090"/>
      <c r="N21" s="2130"/>
      <c r="O21" s="218"/>
      <c r="P21" s="22">
        <v>13</v>
      </c>
      <c r="Q21" s="22"/>
      <c r="S21" s="239"/>
    </row>
    <row r="22" spans="1:26" ht="19.899999999999999" customHeight="1">
      <c r="A22" s="663" t="str">
        <f>$A$13</f>
        <v>PASSERELLE DE BELVAL</v>
      </c>
      <c r="B22" s="191"/>
      <c r="C22" s="191"/>
      <c r="D22" s="2150"/>
      <c r="E22" s="2150"/>
      <c r="F22" s="2147"/>
      <c r="G22" s="2147"/>
      <c r="H22" s="191"/>
      <c r="I22" s="191"/>
      <c r="J22" s="761"/>
      <c r="K22" s="215"/>
      <c r="L22" s="215"/>
      <c r="M22" s="1090"/>
      <c r="N22" s="2130"/>
      <c r="O22" s="218"/>
      <c r="P22" s="22">
        <v>14</v>
      </c>
      <c r="Q22" s="22"/>
      <c r="S22" s="239"/>
      <c r="T22" s="239"/>
      <c r="U22" s="239"/>
    </row>
    <row r="23" spans="1:26" ht="19.899999999999999" customHeight="1">
      <c r="A23" s="1088" t="s">
        <v>1505</v>
      </c>
      <c r="B23" s="191"/>
      <c r="C23" s="191"/>
      <c r="D23" s="2151"/>
      <c r="E23" s="2150"/>
      <c r="F23" s="2147"/>
      <c r="G23" s="2147"/>
      <c r="H23" s="191"/>
      <c r="I23" s="191"/>
      <c r="J23" s="761"/>
      <c r="K23" s="215"/>
      <c r="L23" s="215"/>
      <c r="M23" s="1090"/>
      <c r="N23" s="2130"/>
      <c r="O23" s="218"/>
      <c r="P23" s="22">
        <v>15</v>
      </c>
      <c r="Q23" s="22"/>
      <c r="R23" s="7" t="s">
        <v>2189</v>
      </c>
      <c r="S23" s="239"/>
    </row>
    <row r="24" spans="1:26" ht="19.899999999999999" customHeight="1">
      <c r="A24" s="1833">
        <f>$A$15</f>
        <v>0</v>
      </c>
      <c r="B24" s="191"/>
      <c r="C24" s="191"/>
      <c r="D24" s="2150"/>
      <c r="E24" s="2150"/>
      <c r="F24" s="2147"/>
      <c r="G24" s="2147"/>
      <c r="H24" s="191"/>
      <c r="I24" s="191"/>
      <c r="J24" s="761"/>
      <c r="K24" s="215"/>
      <c r="L24" s="215"/>
      <c r="M24" s="1090"/>
      <c r="N24" s="2130"/>
      <c r="O24" s="218"/>
      <c r="P24" s="22">
        <v>16</v>
      </c>
      <c r="Q24" s="22"/>
      <c r="R24" s="7" t="s">
        <v>2190</v>
      </c>
      <c r="S24" s="239"/>
    </row>
    <row r="25" spans="1:26" ht="19.899999999999999" customHeight="1">
      <c r="A25" s="1833">
        <f>$A$16</f>
        <v>0</v>
      </c>
      <c r="B25" s="191"/>
      <c r="C25" s="191"/>
      <c r="D25" s="2150"/>
      <c r="E25" s="2150"/>
      <c r="F25" s="2147"/>
      <c r="G25" s="2147"/>
      <c r="H25" s="191"/>
      <c r="I25" s="191"/>
      <c r="J25" s="761"/>
      <c r="K25" s="215"/>
      <c r="L25" s="215"/>
      <c r="M25" s="1090"/>
      <c r="N25" s="2130"/>
      <c r="O25" s="218"/>
      <c r="P25" s="22">
        <v>17</v>
      </c>
      <c r="Q25" s="22"/>
    </row>
    <row r="26" spans="1:26" ht="19.899999999999999" customHeight="1">
      <c r="A26" s="1833">
        <f>$A$17</f>
        <v>0</v>
      </c>
      <c r="B26" s="191"/>
      <c r="C26" s="191"/>
      <c r="D26" s="2150"/>
      <c r="E26" s="2150"/>
      <c r="F26" s="2147"/>
      <c r="G26" s="2147"/>
      <c r="H26" s="191"/>
      <c r="I26" s="191"/>
      <c r="J26" s="761"/>
      <c r="K26" s="215"/>
      <c r="L26" s="215"/>
      <c r="M26" s="1090"/>
      <c r="N26" s="2130"/>
      <c r="O26" s="218"/>
      <c r="P26" s="22">
        <v>18</v>
      </c>
      <c r="Q26" s="22"/>
    </row>
    <row r="27" spans="1:26" ht="19.899999999999999" customHeight="1">
      <c r="A27" s="241" t="str">
        <f>$A$9</f>
        <v>1100633635-636</v>
      </c>
      <c r="B27" s="191"/>
      <c r="C27" s="191"/>
      <c r="D27" s="2150"/>
      <c r="E27" s="2150"/>
      <c r="F27" s="2147"/>
      <c r="G27" s="2147"/>
      <c r="H27" s="191"/>
      <c r="I27" s="191"/>
      <c r="J27" s="761"/>
      <c r="K27" s="215"/>
      <c r="L27" s="215"/>
      <c r="M27" s="1090"/>
      <c r="N27" s="2130"/>
      <c r="O27" s="218"/>
      <c r="P27" s="22">
        <v>19</v>
      </c>
    </row>
    <row r="28" spans="1:26" ht="19.899999999999999" customHeight="1">
      <c r="A28" s="241" t="str">
        <f>$A$10</f>
        <v>Z128</v>
      </c>
      <c r="B28" s="191" t="e">
        <f>SUIVI!#REF!</f>
        <v>#REF!</v>
      </c>
      <c r="C28" s="191" t="e">
        <f>SUIVI!#REF!</f>
        <v>#REF!</v>
      </c>
      <c r="D28" s="2150" t="s">
        <v>2193</v>
      </c>
      <c r="E28" s="2150"/>
      <c r="F28" s="2147"/>
      <c r="G28" s="2147"/>
      <c r="H28" s="191" t="e">
        <f t="shared" si="0"/>
        <v>#REF!</v>
      </c>
      <c r="I28" s="191" t="e">
        <f>IF(SUIVI!#REF!,1,0)</f>
        <v>#REF!</v>
      </c>
      <c r="J28" s="761" t="e">
        <f>SUIVI!#REF!</f>
        <v>#REF!</v>
      </c>
      <c r="K28" s="215" t="e">
        <f>SUIVI!#REF!</f>
        <v>#REF!</v>
      </c>
      <c r="L28" s="215" t="e">
        <f>SUIVI!#REF!</f>
        <v>#REF!</v>
      </c>
      <c r="M28" s="1090" t="s">
        <v>1222</v>
      </c>
      <c r="N28" s="2130" t="s">
        <v>1504</v>
      </c>
      <c r="O28" s="218" t="e">
        <f>SUIVI!#REF!</f>
        <v>#REF!</v>
      </c>
      <c r="P28" s="22">
        <v>20</v>
      </c>
      <c r="S28" s="759"/>
      <c r="T28" s="677"/>
      <c r="U28" s="677"/>
      <c r="V28" s="677"/>
      <c r="W28" s="677"/>
      <c r="X28" s="677"/>
      <c r="Y28" s="677"/>
      <c r="Z28" s="677"/>
    </row>
    <row r="29" spans="1:26" ht="19.899999999999999" customHeight="1">
      <c r="A29" s="241" t="str">
        <f>$A$11</f>
        <v>1900015151-15087</v>
      </c>
      <c r="B29" s="191" t="e">
        <f>SUIVI!#REF!</f>
        <v>#REF!</v>
      </c>
      <c r="C29" s="191" t="e">
        <f>SUIVI!#REF!</f>
        <v>#REF!</v>
      </c>
      <c r="D29" s="2151" t="s">
        <v>2194</v>
      </c>
      <c r="E29" s="2150"/>
      <c r="F29" s="2147"/>
      <c r="G29" s="2147"/>
      <c r="H29" s="191" t="e">
        <f t="shared" si="0"/>
        <v>#REF!</v>
      </c>
      <c r="I29" s="191" t="e">
        <f>IF(SUIVI!#REF!,1,0)</f>
        <v>#REF!</v>
      </c>
      <c r="J29" s="761" t="e">
        <f>SUIVI!#REF!</f>
        <v>#REF!</v>
      </c>
      <c r="K29" s="215" t="e">
        <f>SUIVI!#REF!</f>
        <v>#REF!</v>
      </c>
      <c r="L29" s="215" t="e">
        <f>SUIVI!#REF!</f>
        <v>#REF!</v>
      </c>
      <c r="M29" s="1090" t="s">
        <v>1222</v>
      </c>
      <c r="N29" s="2130" t="s">
        <v>1504</v>
      </c>
      <c r="O29" s="218" t="e">
        <f>SUIVI!#REF!</f>
        <v>#REF!</v>
      </c>
      <c r="P29" s="22">
        <v>21</v>
      </c>
    </row>
    <row r="30" spans="1:26" ht="19.899999999999999" customHeight="1">
      <c r="A30" s="663" t="str">
        <f>$A$12</f>
        <v>CIMOLAI</v>
      </c>
      <c r="B30" s="191" t="e">
        <f>SUIVI!#REF!</f>
        <v>#REF!</v>
      </c>
      <c r="C30" s="191" t="e">
        <f>SUIVI!#REF!</f>
        <v>#REF!</v>
      </c>
      <c r="D30" s="2150" t="s">
        <v>2195</v>
      </c>
      <c r="E30" s="2150"/>
      <c r="F30" s="2147"/>
      <c r="G30" s="2147"/>
      <c r="H30" s="191" t="e">
        <f t="shared" si="0"/>
        <v>#REF!</v>
      </c>
      <c r="I30" s="191" t="e">
        <f>IF(SUIVI!#REF!,1,0)</f>
        <v>#REF!</v>
      </c>
      <c r="J30" s="761" t="e">
        <f>SUIVI!#REF!</f>
        <v>#REF!</v>
      </c>
      <c r="K30" s="215" t="e">
        <f>SUIVI!#REF!</f>
        <v>#REF!</v>
      </c>
      <c r="L30" s="215" t="e">
        <f>SUIVI!#REF!</f>
        <v>#REF!</v>
      </c>
      <c r="M30" s="1090" t="s">
        <v>1222</v>
      </c>
      <c r="N30" s="2130" t="s">
        <v>1504</v>
      </c>
      <c r="O30" s="218" t="e">
        <f>SUIVI!#REF!</f>
        <v>#REF!</v>
      </c>
      <c r="P30" s="22">
        <v>22</v>
      </c>
    </row>
    <row r="31" spans="1:26" ht="19.899999999999999" customHeight="1">
      <c r="A31" s="663" t="str">
        <f>$A$13</f>
        <v>PASSERELLE DE BELVAL</v>
      </c>
      <c r="B31" s="191" t="e">
        <f>SUIVI!#REF!</f>
        <v>#REF!</v>
      </c>
      <c r="C31" s="191" t="e">
        <f>SUIVI!#REF!</f>
        <v>#REF!</v>
      </c>
      <c r="D31" s="2150"/>
      <c r="E31" s="2150"/>
      <c r="F31" s="2147"/>
      <c r="G31" s="2147"/>
      <c r="H31" s="191" t="e">
        <f t="shared" si="0"/>
        <v>#REF!</v>
      </c>
      <c r="I31" s="191" t="e">
        <f>IF(SUIVI!#REF!,1,0)</f>
        <v>#REF!</v>
      </c>
      <c r="J31" s="761" t="e">
        <f>SUIVI!#REF!</f>
        <v>#REF!</v>
      </c>
      <c r="K31" s="215" t="e">
        <f>SUIVI!#REF!</f>
        <v>#REF!</v>
      </c>
      <c r="L31" s="215" t="e">
        <f>SUIVI!#REF!</f>
        <v>#REF!</v>
      </c>
      <c r="M31" s="1090" t="s">
        <v>1222</v>
      </c>
      <c r="N31" s="2130" t="s">
        <v>1504</v>
      </c>
      <c r="O31" s="218" t="e">
        <f>SUIVI!#REF!</f>
        <v>#REF!</v>
      </c>
      <c r="P31" s="22">
        <v>23</v>
      </c>
    </row>
    <row r="32" spans="1:26" ht="19.899999999999999" customHeight="1">
      <c r="A32" s="1088" t="s">
        <v>1505</v>
      </c>
      <c r="B32" s="191" t="e">
        <f>SUIVI!#REF!</f>
        <v>#REF!</v>
      </c>
      <c r="C32" s="191" t="e">
        <f>SUIVI!#REF!</f>
        <v>#REF!</v>
      </c>
      <c r="D32" s="2150"/>
      <c r="E32" s="2150"/>
      <c r="F32" s="2147"/>
      <c r="G32" s="2147"/>
      <c r="H32" s="191" t="e">
        <f t="shared" si="0"/>
        <v>#REF!</v>
      </c>
      <c r="I32" s="191" t="e">
        <f>IF(SUIVI!#REF!,1,0)</f>
        <v>#REF!</v>
      </c>
      <c r="J32" s="761" t="e">
        <f>SUIVI!#REF!</f>
        <v>#REF!</v>
      </c>
      <c r="K32" s="215" t="e">
        <f>SUIVI!#REF!</f>
        <v>#REF!</v>
      </c>
      <c r="L32" s="215" t="e">
        <f>SUIVI!#REF!</f>
        <v>#REF!</v>
      </c>
      <c r="M32" s="1090" t="s">
        <v>1222</v>
      </c>
      <c r="N32" s="2130" t="s">
        <v>1504</v>
      </c>
      <c r="O32" s="218" t="e">
        <f>SUIVI!#REF!</f>
        <v>#REF!</v>
      </c>
      <c r="P32" s="22">
        <v>24</v>
      </c>
    </row>
    <row r="33" spans="1:16" ht="19.899999999999999" customHeight="1">
      <c r="A33" s="1833">
        <f>$A$15</f>
        <v>0</v>
      </c>
      <c r="B33" s="191" t="e">
        <f>SUIVI!#REF!</f>
        <v>#REF!</v>
      </c>
      <c r="C33" s="191" t="e">
        <f>SUIVI!#REF!</f>
        <v>#REF!</v>
      </c>
      <c r="D33" s="2150" t="s">
        <v>2192</v>
      </c>
      <c r="E33" s="2150"/>
      <c r="F33" s="2147"/>
      <c r="G33" s="2147"/>
      <c r="H33" s="191" t="e">
        <f t="shared" si="0"/>
        <v>#REF!</v>
      </c>
      <c r="I33" s="191" t="e">
        <f>IF(SUIVI!#REF!,1,0)</f>
        <v>#REF!</v>
      </c>
      <c r="J33" s="761" t="e">
        <f>SUIVI!#REF!</f>
        <v>#REF!</v>
      </c>
      <c r="K33" s="215" t="e">
        <f>SUIVI!#REF!</f>
        <v>#REF!</v>
      </c>
      <c r="L33" s="215" t="e">
        <f>SUIVI!#REF!</f>
        <v>#REF!</v>
      </c>
      <c r="M33" s="1090" t="s">
        <v>1222</v>
      </c>
      <c r="N33" s="2130" t="s">
        <v>1504</v>
      </c>
      <c r="O33" s="218" t="e">
        <f>SUIVI!#REF!</f>
        <v>#REF!</v>
      </c>
      <c r="P33" s="22">
        <v>25</v>
      </c>
    </row>
    <row r="34" spans="1:16" ht="19.899999999999999" customHeight="1">
      <c r="A34" s="1833">
        <f>$A$16</f>
        <v>0</v>
      </c>
      <c r="B34" s="191" t="e">
        <f>SUIVI!#REF!</f>
        <v>#REF!</v>
      </c>
      <c r="C34" s="191" t="e">
        <f>SUIVI!#REF!</f>
        <v>#REF!</v>
      </c>
      <c r="D34" s="2150" t="s">
        <v>2193</v>
      </c>
      <c r="E34" s="2150"/>
      <c r="F34" s="2147"/>
      <c r="G34" s="2147"/>
      <c r="H34" s="191" t="e">
        <f t="shared" si="0"/>
        <v>#REF!</v>
      </c>
      <c r="I34" s="191" t="e">
        <f>IF(SUIVI!#REF!,1,0)</f>
        <v>#REF!</v>
      </c>
      <c r="J34" s="761" t="e">
        <f>SUIVI!#REF!</f>
        <v>#REF!</v>
      </c>
      <c r="K34" s="215" t="e">
        <f>SUIVI!#REF!</f>
        <v>#REF!</v>
      </c>
      <c r="L34" s="215" t="e">
        <f>SUIVI!#REF!</f>
        <v>#REF!</v>
      </c>
      <c r="M34" s="1090" t="s">
        <v>1222</v>
      </c>
      <c r="N34" s="2130" t="s">
        <v>1504</v>
      </c>
      <c r="O34" s="218" t="e">
        <f>SUIVI!#REF!</f>
        <v>#REF!</v>
      </c>
      <c r="P34" s="22">
        <v>26</v>
      </c>
    </row>
    <row r="35" spans="1:16" ht="19.899999999999999" customHeight="1">
      <c r="A35" s="1833">
        <f>$A$17</f>
        <v>0</v>
      </c>
      <c r="B35" s="191" t="e">
        <f>SUIVI!#REF!</f>
        <v>#REF!</v>
      </c>
      <c r="C35" s="191" t="e">
        <f>SUIVI!#REF!</f>
        <v>#REF!</v>
      </c>
      <c r="D35" s="2151" t="s">
        <v>2194</v>
      </c>
      <c r="E35" s="2150"/>
      <c r="F35" s="2147"/>
      <c r="G35" s="2147"/>
      <c r="H35" s="191" t="e">
        <f t="shared" si="0"/>
        <v>#REF!</v>
      </c>
      <c r="I35" s="191" t="e">
        <f>IF(SUIVI!#REF!,1,0)</f>
        <v>#REF!</v>
      </c>
      <c r="J35" s="761" t="e">
        <f>SUIVI!#REF!</f>
        <v>#REF!</v>
      </c>
      <c r="K35" s="215" t="e">
        <f>SUIVI!#REF!</f>
        <v>#REF!</v>
      </c>
      <c r="L35" s="215" t="e">
        <f>SUIVI!#REF!</f>
        <v>#REF!</v>
      </c>
      <c r="M35" s="1090" t="s">
        <v>1222</v>
      </c>
      <c r="N35" s="2130" t="s">
        <v>1504</v>
      </c>
      <c r="O35" s="218" t="e">
        <f>SUIVI!#REF!</f>
        <v>#REF!</v>
      </c>
      <c r="P35" s="22">
        <v>27</v>
      </c>
    </row>
    <row r="36" spans="1:16" ht="19.899999999999999" customHeight="1">
      <c r="A36" s="241" t="str">
        <f>$A$9</f>
        <v>1100633635-636</v>
      </c>
      <c r="B36" s="191" t="e">
        <f>SUIVI!#REF!</f>
        <v>#REF!</v>
      </c>
      <c r="C36" s="191" t="e">
        <f>SUIVI!#REF!</f>
        <v>#REF!</v>
      </c>
      <c r="D36" s="2150" t="s">
        <v>2195</v>
      </c>
      <c r="E36" s="2150"/>
      <c r="F36" s="2147"/>
      <c r="G36" s="2147"/>
      <c r="H36" s="191" t="e">
        <f t="shared" si="0"/>
        <v>#REF!</v>
      </c>
      <c r="I36" s="191" t="e">
        <f>IF(SUIVI!#REF!,1,0)</f>
        <v>#REF!</v>
      </c>
      <c r="J36" s="761" t="e">
        <f>SUIVI!#REF!</f>
        <v>#REF!</v>
      </c>
      <c r="K36" s="215" t="e">
        <f>SUIVI!#REF!</f>
        <v>#REF!</v>
      </c>
      <c r="L36" s="215" t="e">
        <f>SUIVI!#REF!</f>
        <v>#REF!</v>
      </c>
      <c r="M36" s="1090" t="s">
        <v>1222</v>
      </c>
      <c r="N36" s="2130" t="s">
        <v>1504</v>
      </c>
      <c r="O36" s="218" t="e">
        <f>SUIVI!#REF!</f>
        <v>#REF!</v>
      </c>
      <c r="P36" s="22">
        <v>28</v>
      </c>
    </row>
    <row r="37" spans="1:16" ht="19.899999999999999" customHeight="1">
      <c r="A37" s="241" t="str">
        <f>$A$10</f>
        <v>Z128</v>
      </c>
      <c r="B37" s="191" t="e">
        <f>SUIVI!#REF!</f>
        <v>#REF!</v>
      </c>
      <c r="C37" s="191" t="e">
        <f>SUIVI!#REF!</f>
        <v>#REF!</v>
      </c>
      <c r="D37" s="2150"/>
      <c r="E37" s="2150"/>
      <c r="F37" s="2147"/>
      <c r="G37" s="2147"/>
      <c r="H37" s="191" t="e">
        <f t="shared" si="0"/>
        <v>#REF!</v>
      </c>
      <c r="I37" s="191" t="e">
        <f>IF(SUIVI!#REF!,1,0)</f>
        <v>#REF!</v>
      </c>
      <c r="J37" s="761" t="e">
        <f>SUIVI!#REF!</f>
        <v>#REF!</v>
      </c>
      <c r="K37" s="215" t="e">
        <f>SUIVI!#REF!</f>
        <v>#REF!</v>
      </c>
      <c r="L37" s="215" t="e">
        <f>SUIVI!#REF!</f>
        <v>#REF!</v>
      </c>
      <c r="M37" s="1090" t="s">
        <v>1222</v>
      </c>
      <c r="N37" s="2130" t="s">
        <v>1504</v>
      </c>
      <c r="O37" s="218" t="e">
        <f>SUIVI!#REF!</f>
        <v>#REF!</v>
      </c>
      <c r="P37" s="22">
        <v>29</v>
      </c>
    </row>
    <row r="38" spans="1:16" ht="19.899999999999999" customHeight="1">
      <c r="A38" s="241" t="str">
        <f>$A$11</f>
        <v>1900015151-15087</v>
      </c>
      <c r="B38" s="191" t="e">
        <f>SUIVI!#REF!</f>
        <v>#REF!</v>
      </c>
      <c r="C38" s="191" t="e">
        <f>SUIVI!#REF!</f>
        <v>#REF!</v>
      </c>
      <c r="D38" s="2150"/>
      <c r="E38" s="2150"/>
      <c r="F38" s="2147"/>
      <c r="G38" s="2147"/>
      <c r="H38" s="191" t="e">
        <f t="shared" si="0"/>
        <v>#REF!</v>
      </c>
      <c r="I38" s="191" t="e">
        <f>IF(SUIVI!#REF!,1,0)</f>
        <v>#REF!</v>
      </c>
      <c r="J38" s="761" t="e">
        <f>SUIVI!#REF!</f>
        <v>#REF!</v>
      </c>
      <c r="K38" s="215" t="e">
        <f>SUIVI!#REF!</f>
        <v>#REF!</v>
      </c>
      <c r="L38" s="215" t="e">
        <f>SUIVI!#REF!</f>
        <v>#REF!</v>
      </c>
      <c r="M38" s="1090" t="s">
        <v>1222</v>
      </c>
      <c r="N38" s="2130" t="s">
        <v>1504</v>
      </c>
      <c r="O38" s="218" t="e">
        <f>SUIVI!#REF!</f>
        <v>#REF!</v>
      </c>
      <c r="P38" s="22">
        <v>30</v>
      </c>
    </row>
    <row r="39" spans="1:16" ht="19.899999999999999" customHeight="1">
      <c r="A39" s="663" t="str">
        <f>$A$12</f>
        <v>CIMOLAI</v>
      </c>
      <c r="B39" s="191" t="e">
        <f>SUIVI!#REF!</f>
        <v>#REF!</v>
      </c>
      <c r="C39" s="191" t="e">
        <f>SUIVI!#REF!</f>
        <v>#REF!</v>
      </c>
      <c r="D39" s="2150" t="s">
        <v>2192</v>
      </c>
      <c r="E39" s="2150"/>
      <c r="F39" s="2147"/>
      <c r="G39" s="2147"/>
      <c r="H39" s="191" t="e">
        <f t="shared" si="0"/>
        <v>#REF!</v>
      </c>
      <c r="I39" s="191" t="e">
        <f>IF(SUIVI!#REF!,1,0)</f>
        <v>#REF!</v>
      </c>
      <c r="J39" s="761" t="e">
        <f>SUIVI!#REF!</f>
        <v>#REF!</v>
      </c>
      <c r="K39" s="215" t="e">
        <f>SUIVI!#REF!</f>
        <v>#REF!</v>
      </c>
      <c r="L39" s="215" t="e">
        <f>SUIVI!#REF!</f>
        <v>#REF!</v>
      </c>
      <c r="M39" s="1090" t="s">
        <v>1222</v>
      </c>
      <c r="N39" s="2130" t="s">
        <v>1504</v>
      </c>
      <c r="O39" s="218" t="e">
        <f>SUIVI!#REF!</f>
        <v>#REF!</v>
      </c>
      <c r="P39" s="22">
        <v>31</v>
      </c>
    </row>
    <row r="40" spans="1:16" ht="19.899999999999999" customHeight="1">
      <c r="A40" s="663" t="str">
        <f>$A$13</f>
        <v>PASSERELLE DE BELVAL</v>
      </c>
      <c r="B40" s="191" t="e">
        <f>SUIVI!#REF!</f>
        <v>#REF!</v>
      </c>
      <c r="C40" s="191" t="e">
        <f>SUIVI!#REF!</f>
        <v>#REF!</v>
      </c>
      <c r="D40" s="2150" t="s">
        <v>2193</v>
      </c>
      <c r="E40" s="2150"/>
      <c r="F40" s="2147"/>
      <c r="G40" s="2147"/>
      <c r="H40" s="191" t="e">
        <f t="shared" si="0"/>
        <v>#REF!</v>
      </c>
      <c r="I40" s="191" t="e">
        <f>IF(SUIVI!#REF!,1,0)</f>
        <v>#REF!</v>
      </c>
      <c r="J40" s="761" t="e">
        <f>SUIVI!#REF!</f>
        <v>#REF!</v>
      </c>
      <c r="K40" s="215" t="e">
        <f>SUIVI!#REF!</f>
        <v>#REF!</v>
      </c>
      <c r="L40" s="215" t="e">
        <f>SUIVI!#REF!</f>
        <v>#REF!</v>
      </c>
      <c r="M40" s="1090" t="s">
        <v>1222</v>
      </c>
      <c r="N40" s="2130" t="s">
        <v>1504</v>
      </c>
      <c r="O40" s="218" t="e">
        <f>SUIVI!#REF!</f>
        <v>#REF!</v>
      </c>
      <c r="P40" s="22">
        <v>32</v>
      </c>
    </row>
    <row r="41" spans="1:16" ht="19.899999999999999" customHeight="1">
      <c r="A41" s="1088" t="s">
        <v>1505</v>
      </c>
      <c r="B41" s="191" t="e">
        <f>SUIVI!#REF!</f>
        <v>#REF!</v>
      </c>
      <c r="C41" s="191" t="e">
        <f>SUIVI!#REF!</f>
        <v>#REF!</v>
      </c>
      <c r="D41" s="2151" t="s">
        <v>2194</v>
      </c>
      <c r="E41" s="2150"/>
      <c r="F41" s="2147"/>
      <c r="G41" s="2147"/>
      <c r="H41" s="191" t="e">
        <f t="shared" si="0"/>
        <v>#REF!</v>
      </c>
      <c r="I41" s="191" t="e">
        <f>IF(SUIVI!#REF!,1,0)</f>
        <v>#REF!</v>
      </c>
      <c r="J41" s="761" t="e">
        <f>SUIVI!#REF!</f>
        <v>#REF!</v>
      </c>
      <c r="K41" s="215" t="e">
        <f>SUIVI!#REF!</f>
        <v>#REF!</v>
      </c>
      <c r="L41" s="215" t="e">
        <f>SUIVI!#REF!</f>
        <v>#REF!</v>
      </c>
      <c r="M41" s="1090" t="s">
        <v>1222</v>
      </c>
      <c r="N41" s="2130" t="s">
        <v>1504</v>
      </c>
      <c r="O41" s="218" t="e">
        <f>SUIVI!#REF!</f>
        <v>#REF!</v>
      </c>
      <c r="P41" s="22">
        <v>33</v>
      </c>
    </row>
    <row r="42" spans="1:16" ht="19.899999999999999" customHeight="1">
      <c r="A42" s="1833">
        <f>$A$15</f>
        <v>0</v>
      </c>
      <c r="B42" s="191" t="e">
        <f>SUIVI!#REF!</f>
        <v>#REF!</v>
      </c>
      <c r="C42" s="191" t="e">
        <f>SUIVI!#REF!</f>
        <v>#REF!</v>
      </c>
      <c r="D42" s="2150" t="s">
        <v>2195</v>
      </c>
      <c r="E42" s="2150"/>
      <c r="F42" s="2147"/>
      <c r="G42" s="2147"/>
      <c r="H42" s="191" t="e">
        <f t="shared" si="0"/>
        <v>#REF!</v>
      </c>
      <c r="I42" s="191" t="e">
        <f>IF(SUIVI!#REF!,1,0)</f>
        <v>#REF!</v>
      </c>
      <c r="J42" s="761" t="e">
        <f>SUIVI!#REF!</f>
        <v>#REF!</v>
      </c>
      <c r="K42" s="215" t="e">
        <f>SUIVI!#REF!</f>
        <v>#REF!</v>
      </c>
      <c r="L42" s="215" t="e">
        <f>SUIVI!#REF!</f>
        <v>#REF!</v>
      </c>
      <c r="M42" s="1090" t="s">
        <v>1222</v>
      </c>
      <c r="N42" s="2130" t="s">
        <v>1504</v>
      </c>
      <c r="O42" s="218" t="e">
        <f>SUIVI!#REF!</f>
        <v>#REF!</v>
      </c>
      <c r="P42" s="22">
        <v>34</v>
      </c>
    </row>
    <row r="43" spans="1:16" ht="19.899999999999999" customHeight="1">
      <c r="A43" s="1833">
        <f>$A$16</f>
        <v>0</v>
      </c>
      <c r="B43" s="191" t="e">
        <f>SUIVI!#REF!</f>
        <v>#REF!</v>
      </c>
      <c r="C43" s="191" t="e">
        <f>SUIVI!#REF!</f>
        <v>#REF!</v>
      </c>
      <c r="D43" s="2150"/>
      <c r="E43" s="2150"/>
      <c r="F43" s="2147"/>
      <c r="G43" s="2147"/>
      <c r="H43" s="191" t="e">
        <f t="shared" si="0"/>
        <v>#REF!</v>
      </c>
      <c r="I43" s="191" t="e">
        <f>IF(SUIVI!#REF!,1,0)</f>
        <v>#REF!</v>
      </c>
      <c r="J43" s="761" t="e">
        <f>SUIVI!#REF!</f>
        <v>#REF!</v>
      </c>
      <c r="K43" s="215" t="e">
        <f>SUIVI!#REF!</f>
        <v>#REF!</v>
      </c>
      <c r="L43" s="215" t="e">
        <f>SUIVI!#REF!</f>
        <v>#REF!</v>
      </c>
      <c r="M43" s="1090" t="s">
        <v>1222</v>
      </c>
      <c r="N43" s="2130" t="s">
        <v>1504</v>
      </c>
      <c r="O43" s="218" t="e">
        <f>SUIVI!#REF!</f>
        <v>#REF!</v>
      </c>
      <c r="P43" s="22">
        <v>35</v>
      </c>
    </row>
    <row r="44" spans="1:16" ht="19.899999999999999" customHeight="1">
      <c r="A44" s="1833">
        <f>$A$17</f>
        <v>0</v>
      </c>
      <c r="B44" s="191" t="e">
        <f>SUIVI!#REF!</f>
        <v>#REF!</v>
      </c>
      <c r="C44" s="191" t="e">
        <f>SUIVI!#REF!</f>
        <v>#REF!</v>
      </c>
      <c r="D44" s="2150"/>
      <c r="E44" s="2150"/>
      <c r="F44" s="2147"/>
      <c r="G44" s="2147"/>
      <c r="H44" s="191" t="e">
        <f t="shared" si="0"/>
        <v>#REF!</v>
      </c>
      <c r="I44" s="191" t="e">
        <f>IF(SUIVI!#REF!,1,0)</f>
        <v>#REF!</v>
      </c>
      <c r="J44" s="761" t="e">
        <f>SUIVI!#REF!</f>
        <v>#REF!</v>
      </c>
      <c r="K44" s="215" t="e">
        <f>SUIVI!#REF!</f>
        <v>#REF!</v>
      </c>
      <c r="L44" s="215" t="e">
        <f>SUIVI!#REF!</f>
        <v>#REF!</v>
      </c>
      <c r="M44" s="1090" t="s">
        <v>1222</v>
      </c>
      <c r="N44" s="2130" t="s">
        <v>1504</v>
      </c>
      <c r="O44" s="218" t="e">
        <f>SUIVI!#REF!</f>
        <v>#REF!</v>
      </c>
      <c r="P44" s="22">
        <v>36</v>
      </c>
    </row>
    <row r="45" spans="1:16" ht="19.899999999999999" customHeight="1">
      <c r="A45" s="241" t="str">
        <f>$A$9</f>
        <v>1100633635-636</v>
      </c>
      <c r="B45" s="191" t="e">
        <f>SUIVI!#REF!</f>
        <v>#REF!</v>
      </c>
      <c r="C45" s="191" t="e">
        <f>SUIVI!#REF!</f>
        <v>#REF!</v>
      </c>
      <c r="D45" s="2150" t="s">
        <v>2192</v>
      </c>
      <c r="E45" s="2150"/>
      <c r="F45" s="2147"/>
      <c r="G45" s="2147"/>
      <c r="H45" s="191" t="e">
        <f t="shared" si="0"/>
        <v>#REF!</v>
      </c>
      <c r="I45" s="191" t="e">
        <f>IF(SUIVI!#REF!,1,0)</f>
        <v>#REF!</v>
      </c>
      <c r="J45" s="761" t="e">
        <f>SUIVI!#REF!</f>
        <v>#REF!</v>
      </c>
      <c r="K45" s="215" t="e">
        <f>SUIVI!#REF!</f>
        <v>#REF!</v>
      </c>
      <c r="L45" s="215" t="e">
        <f>SUIVI!#REF!</f>
        <v>#REF!</v>
      </c>
      <c r="M45" s="1090" t="s">
        <v>1222</v>
      </c>
      <c r="N45" s="2130" t="s">
        <v>1504</v>
      </c>
      <c r="O45" s="218" t="e">
        <f>SUIVI!#REF!</f>
        <v>#REF!</v>
      </c>
      <c r="P45" s="22">
        <v>37</v>
      </c>
    </row>
    <row r="46" spans="1:16" ht="19.899999999999999" customHeight="1">
      <c r="A46" s="241" t="str">
        <f>$A$10</f>
        <v>Z128</v>
      </c>
      <c r="B46" s="191" t="e">
        <f>SUIVI!#REF!</f>
        <v>#REF!</v>
      </c>
      <c r="C46" s="191" t="e">
        <f>SUIVI!#REF!</f>
        <v>#REF!</v>
      </c>
      <c r="D46" s="2150" t="s">
        <v>2193</v>
      </c>
      <c r="E46" s="2150"/>
      <c r="F46" s="2147"/>
      <c r="G46" s="2147"/>
      <c r="H46" s="191" t="e">
        <f t="shared" si="0"/>
        <v>#REF!</v>
      </c>
      <c r="I46" s="191" t="e">
        <f>IF(SUIVI!#REF!,1,0)</f>
        <v>#REF!</v>
      </c>
      <c r="J46" s="761" t="e">
        <f>SUIVI!#REF!</f>
        <v>#REF!</v>
      </c>
      <c r="K46" s="215" t="e">
        <f>SUIVI!#REF!</f>
        <v>#REF!</v>
      </c>
      <c r="L46" s="215" t="e">
        <f>SUIVI!#REF!</f>
        <v>#REF!</v>
      </c>
      <c r="M46" s="1090" t="s">
        <v>1222</v>
      </c>
      <c r="N46" s="2130" t="s">
        <v>1504</v>
      </c>
      <c r="O46" s="218" t="e">
        <f>SUIVI!#REF!</f>
        <v>#REF!</v>
      </c>
      <c r="P46" s="22">
        <v>38</v>
      </c>
    </row>
    <row r="47" spans="1:16" ht="19.899999999999999" customHeight="1">
      <c r="A47" s="241" t="str">
        <f>$A$11</f>
        <v>1900015151-15087</v>
      </c>
      <c r="B47" s="191" t="e">
        <f>SUIVI!#REF!</f>
        <v>#REF!</v>
      </c>
      <c r="C47" s="191" t="e">
        <f>SUIVI!#REF!</f>
        <v>#REF!</v>
      </c>
      <c r="D47" s="2151" t="s">
        <v>2194</v>
      </c>
      <c r="E47" s="2150"/>
      <c r="F47" s="2147"/>
      <c r="G47" s="2147"/>
      <c r="H47" s="191" t="e">
        <f t="shared" si="0"/>
        <v>#REF!</v>
      </c>
      <c r="I47" s="191" t="e">
        <f>IF(SUIVI!#REF!,1,0)</f>
        <v>#REF!</v>
      </c>
      <c r="J47" s="761" t="e">
        <f>SUIVI!#REF!</f>
        <v>#REF!</v>
      </c>
      <c r="K47" s="215" t="e">
        <f>SUIVI!#REF!</f>
        <v>#REF!</v>
      </c>
      <c r="L47" s="215" t="e">
        <f>SUIVI!#REF!</f>
        <v>#REF!</v>
      </c>
      <c r="M47" s="1090" t="s">
        <v>1222</v>
      </c>
      <c r="N47" s="2130" t="s">
        <v>1504</v>
      </c>
      <c r="O47" s="218" t="e">
        <f>SUIVI!#REF!</f>
        <v>#REF!</v>
      </c>
      <c r="P47" s="22">
        <v>39</v>
      </c>
    </row>
    <row r="48" spans="1:16" ht="19.899999999999999" customHeight="1">
      <c r="A48" s="663" t="str">
        <f>$A$12</f>
        <v>CIMOLAI</v>
      </c>
      <c r="B48" s="191" t="e">
        <f>SUIVI!#REF!</f>
        <v>#REF!</v>
      </c>
      <c r="C48" s="191" t="e">
        <f>SUIVI!#REF!</f>
        <v>#REF!</v>
      </c>
      <c r="D48" s="2150" t="s">
        <v>2195</v>
      </c>
      <c r="E48" s="2150"/>
      <c r="F48" s="2147"/>
      <c r="G48" s="2147"/>
      <c r="H48" s="191" t="e">
        <f t="shared" si="0"/>
        <v>#REF!</v>
      </c>
      <c r="I48" s="191" t="e">
        <f>IF(SUIVI!#REF!,1,0)</f>
        <v>#REF!</v>
      </c>
      <c r="J48" s="761" t="e">
        <f>SUIVI!#REF!</f>
        <v>#REF!</v>
      </c>
      <c r="K48" s="215" t="e">
        <f>SUIVI!#REF!</f>
        <v>#REF!</v>
      </c>
      <c r="L48" s="215" t="e">
        <f>SUIVI!#REF!</f>
        <v>#REF!</v>
      </c>
      <c r="M48" s="1090" t="s">
        <v>1222</v>
      </c>
      <c r="N48" s="2130" t="s">
        <v>1504</v>
      </c>
      <c r="O48" s="218" t="e">
        <f>SUIVI!#REF!</f>
        <v>#REF!</v>
      </c>
      <c r="P48" s="22">
        <v>40</v>
      </c>
    </row>
    <row r="49" spans="1:16" ht="19.899999999999999" customHeight="1">
      <c r="A49" s="663" t="str">
        <f>$A$13</f>
        <v>PASSERELLE DE BELVAL</v>
      </c>
      <c r="B49" s="191" t="e">
        <f>SUIVI!#REF!</f>
        <v>#REF!</v>
      </c>
      <c r="C49" s="191" t="e">
        <f>SUIVI!#REF!</f>
        <v>#REF!</v>
      </c>
      <c r="D49" s="2150"/>
      <c r="E49" s="2150"/>
      <c r="F49" s="2147"/>
      <c r="G49" s="2147"/>
      <c r="H49" s="191" t="e">
        <f t="shared" si="0"/>
        <v>#REF!</v>
      </c>
      <c r="I49" s="191" t="e">
        <f>IF(SUIVI!#REF!,1,0)</f>
        <v>#REF!</v>
      </c>
      <c r="J49" s="761" t="e">
        <f>SUIVI!#REF!</f>
        <v>#REF!</v>
      </c>
      <c r="K49" s="215" t="e">
        <f>SUIVI!#REF!</f>
        <v>#REF!</v>
      </c>
      <c r="L49" s="215" t="e">
        <f>SUIVI!#REF!</f>
        <v>#REF!</v>
      </c>
      <c r="M49" s="1090" t="s">
        <v>1222</v>
      </c>
      <c r="N49" s="2130" t="s">
        <v>1504</v>
      </c>
      <c r="O49" s="218" t="e">
        <f>SUIVI!#REF!</f>
        <v>#REF!</v>
      </c>
      <c r="P49" s="22">
        <v>41</v>
      </c>
    </row>
    <row r="50" spans="1:16" ht="19.899999999999999" customHeight="1">
      <c r="A50" s="1088" t="s">
        <v>1505</v>
      </c>
      <c r="B50" s="191" t="e">
        <f>SUIVI!#REF!</f>
        <v>#REF!</v>
      </c>
      <c r="C50" s="191" t="e">
        <f>SUIVI!#REF!</f>
        <v>#REF!</v>
      </c>
      <c r="D50" s="2150"/>
      <c r="E50" s="2150"/>
      <c r="F50" s="2147"/>
      <c r="G50" s="2147"/>
      <c r="H50" s="191" t="e">
        <f t="shared" si="0"/>
        <v>#REF!</v>
      </c>
      <c r="I50" s="191" t="e">
        <f>IF(SUIVI!#REF!,1,0)</f>
        <v>#REF!</v>
      </c>
      <c r="J50" s="761" t="e">
        <f>SUIVI!#REF!</f>
        <v>#REF!</v>
      </c>
      <c r="K50" s="215" t="e">
        <f>SUIVI!#REF!</f>
        <v>#REF!</v>
      </c>
      <c r="L50" s="215" t="e">
        <f>SUIVI!#REF!</f>
        <v>#REF!</v>
      </c>
      <c r="M50" s="1090" t="s">
        <v>1222</v>
      </c>
      <c r="N50" s="2130" t="s">
        <v>1504</v>
      </c>
      <c r="O50" s="218" t="e">
        <f>SUIVI!#REF!</f>
        <v>#REF!</v>
      </c>
      <c r="P50" s="22">
        <v>42</v>
      </c>
    </row>
    <row r="51" spans="1:16" ht="19.899999999999999" customHeight="1">
      <c r="A51" s="1833">
        <f>$A$15</f>
        <v>0</v>
      </c>
      <c r="B51" s="191" t="e">
        <f>SUIVI!#REF!</f>
        <v>#REF!</v>
      </c>
      <c r="C51" s="191" t="e">
        <f>SUIVI!#REF!</f>
        <v>#REF!</v>
      </c>
      <c r="D51" s="2150" t="s">
        <v>2192</v>
      </c>
      <c r="E51" s="2150"/>
      <c r="F51" s="2147"/>
      <c r="G51" s="2147"/>
      <c r="H51" s="191" t="e">
        <f t="shared" si="0"/>
        <v>#REF!</v>
      </c>
      <c r="I51" s="191" t="e">
        <f>IF(SUIVI!#REF!,1,0)</f>
        <v>#REF!</v>
      </c>
      <c r="J51" s="761" t="e">
        <f>SUIVI!#REF!</f>
        <v>#REF!</v>
      </c>
      <c r="K51" s="215" t="e">
        <f>SUIVI!#REF!</f>
        <v>#REF!</v>
      </c>
      <c r="L51" s="215" t="e">
        <f>SUIVI!#REF!</f>
        <v>#REF!</v>
      </c>
      <c r="M51" s="1090" t="s">
        <v>1222</v>
      </c>
      <c r="N51" s="2130" t="s">
        <v>1504</v>
      </c>
      <c r="O51" s="218" t="e">
        <f>SUIVI!#REF!</f>
        <v>#REF!</v>
      </c>
      <c r="P51" s="22">
        <v>43</v>
      </c>
    </row>
    <row r="52" spans="1:16" ht="19.899999999999999" customHeight="1">
      <c r="A52" s="1833">
        <f>$A$16</f>
        <v>0</v>
      </c>
      <c r="B52" s="191" t="e">
        <f>SUIVI!#REF!</f>
        <v>#REF!</v>
      </c>
      <c r="C52" s="191" t="e">
        <f>SUIVI!#REF!</f>
        <v>#REF!</v>
      </c>
      <c r="D52" s="2150" t="s">
        <v>2193</v>
      </c>
      <c r="E52" s="2150"/>
      <c r="F52" s="2147"/>
      <c r="G52" s="2147"/>
      <c r="H52" s="191" t="e">
        <f t="shared" si="0"/>
        <v>#REF!</v>
      </c>
      <c r="I52" s="191" t="e">
        <f>IF(SUIVI!#REF!,1,0)</f>
        <v>#REF!</v>
      </c>
      <c r="J52" s="761" t="e">
        <f>SUIVI!#REF!</f>
        <v>#REF!</v>
      </c>
      <c r="K52" s="215" t="e">
        <f>SUIVI!#REF!</f>
        <v>#REF!</v>
      </c>
      <c r="L52" s="215" t="e">
        <f>SUIVI!#REF!</f>
        <v>#REF!</v>
      </c>
      <c r="M52" s="1090" t="s">
        <v>1222</v>
      </c>
      <c r="N52" s="2130" t="s">
        <v>1504</v>
      </c>
      <c r="O52" s="218" t="e">
        <f>SUIVI!#REF!</f>
        <v>#REF!</v>
      </c>
      <c r="P52" s="22">
        <v>44</v>
      </c>
    </row>
    <row r="53" spans="1:16" ht="19.899999999999999" customHeight="1">
      <c r="A53" s="1833">
        <f>$A$17</f>
        <v>0</v>
      </c>
      <c r="B53" s="191" t="e">
        <f>SUIVI!#REF!</f>
        <v>#REF!</v>
      </c>
      <c r="C53" s="191" t="e">
        <f>SUIVI!#REF!</f>
        <v>#REF!</v>
      </c>
      <c r="D53" s="2151" t="s">
        <v>2194</v>
      </c>
      <c r="E53" s="2150"/>
      <c r="F53" s="2147"/>
      <c r="G53" s="2147"/>
      <c r="H53" s="191" t="e">
        <f t="shared" si="0"/>
        <v>#REF!</v>
      </c>
      <c r="I53" s="191" t="e">
        <f>IF(SUIVI!#REF!,1,0)</f>
        <v>#REF!</v>
      </c>
      <c r="J53" s="761" t="e">
        <f>SUIVI!#REF!</f>
        <v>#REF!</v>
      </c>
      <c r="K53" s="215" t="e">
        <f>SUIVI!#REF!</f>
        <v>#REF!</v>
      </c>
      <c r="L53" s="215" t="e">
        <f>SUIVI!#REF!</f>
        <v>#REF!</v>
      </c>
      <c r="M53" s="1090" t="s">
        <v>1222</v>
      </c>
      <c r="N53" s="2130" t="s">
        <v>1504</v>
      </c>
      <c r="O53" s="218" t="e">
        <f>SUIVI!#REF!</f>
        <v>#REF!</v>
      </c>
      <c r="P53" s="22">
        <v>45</v>
      </c>
    </row>
    <row r="54" spans="1:16" ht="19.899999999999999" customHeight="1">
      <c r="A54" s="241" t="str">
        <f>$A$9</f>
        <v>1100633635-636</v>
      </c>
      <c r="B54" s="191" t="e">
        <f>SUIVI!#REF!</f>
        <v>#REF!</v>
      </c>
      <c r="C54" s="191" t="e">
        <f>SUIVI!#REF!</f>
        <v>#REF!</v>
      </c>
      <c r="D54" s="2150" t="s">
        <v>2195</v>
      </c>
      <c r="E54" s="2150"/>
      <c r="F54" s="2147"/>
      <c r="G54" s="2147"/>
      <c r="H54" s="191" t="e">
        <f t="shared" si="0"/>
        <v>#REF!</v>
      </c>
      <c r="I54" s="191" t="e">
        <f>IF(SUIVI!#REF!,1,0)</f>
        <v>#REF!</v>
      </c>
      <c r="J54" s="761" t="e">
        <f>SUIVI!#REF!</f>
        <v>#REF!</v>
      </c>
      <c r="K54" s="215" t="e">
        <f>SUIVI!#REF!</f>
        <v>#REF!</v>
      </c>
      <c r="L54" s="215" t="e">
        <f>SUIVI!#REF!</f>
        <v>#REF!</v>
      </c>
      <c r="M54" s="1090" t="s">
        <v>1222</v>
      </c>
      <c r="N54" s="2130" t="s">
        <v>1504</v>
      </c>
      <c r="O54" s="218" t="e">
        <f>SUIVI!#REF!</f>
        <v>#REF!</v>
      </c>
      <c r="P54" s="22">
        <v>46</v>
      </c>
    </row>
    <row r="55" spans="1:16" ht="19.899999999999999" customHeight="1">
      <c r="A55" s="241" t="str">
        <f>$A$10</f>
        <v>Z128</v>
      </c>
      <c r="B55" s="191" t="e">
        <f>SUIVI!#REF!</f>
        <v>#REF!</v>
      </c>
      <c r="C55" s="191" t="e">
        <f>SUIVI!#REF!</f>
        <v>#REF!</v>
      </c>
      <c r="D55" s="2150"/>
      <c r="E55" s="2150"/>
      <c r="F55" s="2147"/>
      <c r="G55" s="2147"/>
      <c r="H55" s="191" t="e">
        <f t="shared" si="0"/>
        <v>#REF!</v>
      </c>
      <c r="I55" s="191" t="e">
        <f>IF(SUIVI!#REF!,1,0)</f>
        <v>#REF!</v>
      </c>
      <c r="J55" s="761" t="e">
        <f>SUIVI!#REF!</f>
        <v>#REF!</v>
      </c>
      <c r="K55" s="215" t="e">
        <f>SUIVI!#REF!</f>
        <v>#REF!</v>
      </c>
      <c r="L55" s="215" t="e">
        <f>SUIVI!#REF!</f>
        <v>#REF!</v>
      </c>
      <c r="M55" s="1090" t="s">
        <v>1222</v>
      </c>
      <c r="N55" s="2130" t="s">
        <v>1504</v>
      </c>
      <c r="O55" s="218" t="e">
        <f>SUIVI!#REF!</f>
        <v>#REF!</v>
      </c>
      <c r="P55" s="22">
        <v>47</v>
      </c>
    </row>
    <row r="56" spans="1:16" ht="19.899999999999999" customHeight="1">
      <c r="A56" s="241" t="str">
        <f>$A$11</f>
        <v>1900015151-15087</v>
      </c>
      <c r="B56" s="191" t="e">
        <f>SUIVI!#REF!</f>
        <v>#REF!</v>
      </c>
      <c r="C56" s="191" t="e">
        <f>SUIVI!#REF!</f>
        <v>#REF!</v>
      </c>
      <c r="D56" s="2150"/>
      <c r="E56" s="2150"/>
      <c r="F56" s="2147"/>
      <c r="G56" s="2147"/>
      <c r="H56" s="191" t="e">
        <f t="shared" si="0"/>
        <v>#REF!</v>
      </c>
      <c r="I56" s="191" t="e">
        <f>IF(SUIVI!#REF!,1,0)</f>
        <v>#REF!</v>
      </c>
      <c r="J56" s="761" t="e">
        <f>SUIVI!#REF!</f>
        <v>#REF!</v>
      </c>
      <c r="K56" s="215" t="e">
        <f>SUIVI!#REF!</f>
        <v>#REF!</v>
      </c>
      <c r="L56" s="215" t="e">
        <f>SUIVI!#REF!</f>
        <v>#REF!</v>
      </c>
      <c r="M56" s="1090" t="s">
        <v>1222</v>
      </c>
      <c r="N56" s="2130" t="s">
        <v>1504</v>
      </c>
      <c r="O56" s="218" t="e">
        <f>SUIVI!#REF!</f>
        <v>#REF!</v>
      </c>
      <c r="P56" s="22">
        <v>48</v>
      </c>
    </row>
    <row r="57" spans="1:16" ht="19.899999999999999" customHeight="1">
      <c r="A57" s="663" t="str">
        <f>$A$12</f>
        <v>CIMOLAI</v>
      </c>
      <c r="B57" s="191" t="e">
        <f>SUIVI!#REF!</f>
        <v>#REF!</v>
      </c>
      <c r="C57" s="191" t="e">
        <f>SUIVI!#REF!</f>
        <v>#REF!</v>
      </c>
      <c r="D57" s="2150" t="s">
        <v>2192</v>
      </c>
      <c r="E57" s="2150"/>
      <c r="F57" s="2147"/>
      <c r="G57" s="2147"/>
      <c r="H57" s="191" t="e">
        <f t="shared" si="0"/>
        <v>#REF!</v>
      </c>
      <c r="I57" s="191" t="e">
        <f>IF(SUIVI!#REF!,1,0)</f>
        <v>#REF!</v>
      </c>
      <c r="J57" s="761" t="e">
        <f>SUIVI!#REF!</f>
        <v>#REF!</v>
      </c>
      <c r="K57" s="215" t="e">
        <f>SUIVI!#REF!</f>
        <v>#REF!</v>
      </c>
      <c r="L57" s="215" t="e">
        <f>SUIVI!#REF!</f>
        <v>#REF!</v>
      </c>
      <c r="M57" s="1090" t="s">
        <v>1222</v>
      </c>
      <c r="N57" s="2130" t="s">
        <v>1504</v>
      </c>
      <c r="O57" s="218" t="e">
        <f>SUIVI!#REF!</f>
        <v>#REF!</v>
      </c>
      <c r="P57" s="22">
        <v>49</v>
      </c>
    </row>
    <row r="58" spans="1:16" ht="19.899999999999999" customHeight="1">
      <c r="A58" s="663" t="str">
        <f>$A$13</f>
        <v>PASSERELLE DE BELVAL</v>
      </c>
      <c r="B58" s="191" t="e">
        <f>SUIVI!#REF!</f>
        <v>#REF!</v>
      </c>
      <c r="C58" s="191" t="e">
        <f>SUIVI!#REF!</f>
        <v>#REF!</v>
      </c>
      <c r="D58" s="2150" t="s">
        <v>2193</v>
      </c>
      <c r="E58" s="2150"/>
      <c r="F58" s="2147"/>
      <c r="G58" s="2147"/>
      <c r="H58" s="191" t="e">
        <f t="shared" si="0"/>
        <v>#REF!</v>
      </c>
      <c r="I58" s="191" t="e">
        <f>IF(SUIVI!#REF!,1,0)</f>
        <v>#REF!</v>
      </c>
      <c r="J58" s="761" t="e">
        <f>SUIVI!#REF!</f>
        <v>#REF!</v>
      </c>
      <c r="K58" s="215" t="e">
        <f>SUIVI!#REF!</f>
        <v>#REF!</v>
      </c>
      <c r="L58" s="215" t="e">
        <f>SUIVI!#REF!</f>
        <v>#REF!</v>
      </c>
      <c r="M58" s="1090" t="s">
        <v>1222</v>
      </c>
      <c r="N58" s="2130" t="s">
        <v>1504</v>
      </c>
      <c r="O58" s="218" t="e">
        <f>SUIVI!#REF!</f>
        <v>#REF!</v>
      </c>
      <c r="P58" s="22">
        <v>50</v>
      </c>
    </row>
    <row r="59" spans="1:16" ht="19.899999999999999" customHeight="1">
      <c r="A59" s="1088" t="s">
        <v>1505</v>
      </c>
      <c r="B59" s="191" t="e">
        <f>SUIVI!#REF!</f>
        <v>#REF!</v>
      </c>
      <c r="C59" s="191" t="e">
        <f>SUIVI!#REF!</f>
        <v>#REF!</v>
      </c>
      <c r="D59" s="2151" t="s">
        <v>2194</v>
      </c>
      <c r="E59" s="2150"/>
      <c r="F59" s="2147"/>
      <c r="G59" s="2147"/>
      <c r="H59" s="191" t="e">
        <f t="shared" si="0"/>
        <v>#REF!</v>
      </c>
      <c r="I59" s="191" t="e">
        <f>IF(SUIVI!#REF!,1,0)</f>
        <v>#REF!</v>
      </c>
      <c r="J59" s="761" t="e">
        <f>SUIVI!#REF!</f>
        <v>#REF!</v>
      </c>
      <c r="K59" s="215" t="e">
        <f>SUIVI!#REF!</f>
        <v>#REF!</v>
      </c>
      <c r="L59" s="215" t="e">
        <f>SUIVI!#REF!</f>
        <v>#REF!</v>
      </c>
      <c r="M59" s="1090" t="s">
        <v>1222</v>
      </c>
      <c r="N59" s="2130" t="s">
        <v>1504</v>
      </c>
      <c r="O59" s="218" t="e">
        <f>SUIVI!#REF!</f>
        <v>#REF!</v>
      </c>
      <c r="P59" s="22">
        <v>51</v>
      </c>
    </row>
    <row r="60" spans="1:16" ht="19.899999999999999" customHeight="1">
      <c r="A60" s="1833">
        <f>$A$15</f>
        <v>0</v>
      </c>
      <c r="B60" s="191" t="e">
        <f>SUIVI!#REF!</f>
        <v>#REF!</v>
      </c>
      <c r="C60" s="191" t="e">
        <f>SUIVI!#REF!</f>
        <v>#REF!</v>
      </c>
      <c r="D60" s="2150" t="s">
        <v>2195</v>
      </c>
      <c r="E60" s="2150"/>
      <c r="F60" s="2147"/>
      <c r="G60" s="2147"/>
      <c r="H60" s="191" t="e">
        <f t="shared" si="0"/>
        <v>#REF!</v>
      </c>
      <c r="I60" s="191" t="e">
        <f>IF(SUIVI!#REF!,1,0)</f>
        <v>#REF!</v>
      </c>
      <c r="J60" s="761" t="e">
        <f>SUIVI!#REF!</f>
        <v>#REF!</v>
      </c>
      <c r="K60" s="215" t="e">
        <f>SUIVI!#REF!</f>
        <v>#REF!</v>
      </c>
      <c r="L60" s="215" t="e">
        <f>SUIVI!#REF!</f>
        <v>#REF!</v>
      </c>
      <c r="M60" s="1090" t="s">
        <v>1222</v>
      </c>
      <c r="N60" s="2130" t="s">
        <v>1504</v>
      </c>
      <c r="O60" s="218" t="e">
        <f>SUIVI!#REF!</f>
        <v>#REF!</v>
      </c>
      <c r="P60" s="22">
        <v>52</v>
      </c>
    </row>
    <row r="61" spans="1:16" ht="19.899999999999999" customHeight="1">
      <c r="A61" s="1833">
        <f>$A$16</f>
        <v>0</v>
      </c>
      <c r="B61" s="191" t="e">
        <f>SUIVI!#REF!</f>
        <v>#REF!</v>
      </c>
      <c r="C61" s="191" t="e">
        <f>SUIVI!#REF!</f>
        <v>#REF!</v>
      </c>
      <c r="D61" s="2150"/>
      <c r="E61" s="2150"/>
      <c r="F61" s="2147"/>
      <c r="G61" s="2147"/>
      <c r="H61" s="191" t="e">
        <f t="shared" si="0"/>
        <v>#REF!</v>
      </c>
      <c r="I61" s="191" t="e">
        <f>IF(SUIVI!#REF!,1,0)</f>
        <v>#REF!</v>
      </c>
      <c r="J61" s="761" t="e">
        <f>SUIVI!#REF!</f>
        <v>#REF!</v>
      </c>
      <c r="K61" s="215" t="e">
        <f>SUIVI!#REF!</f>
        <v>#REF!</v>
      </c>
      <c r="L61" s="215" t="e">
        <f>SUIVI!#REF!</f>
        <v>#REF!</v>
      </c>
      <c r="M61" s="1090" t="s">
        <v>1222</v>
      </c>
      <c r="N61" s="2130" t="s">
        <v>1504</v>
      </c>
      <c r="O61" s="218" t="e">
        <f>SUIVI!#REF!</f>
        <v>#REF!</v>
      </c>
      <c r="P61" s="22">
        <v>53</v>
      </c>
    </row>
    <row r="62" spans="1:16" ht="19.899999999999999" customHeight="1">
      <c r="A62" s="1833">
        <f>$A$17</f>
        <v>0</v>
      </c>
      <c r="B62" s="191" t="e">
        <f>SUIVI!#REF!</f>
        <v>#REF!</v>
      </c>
      <c r="C62" s="191" t="e">
        <f>SUIVI!#REF!</f>
        <v>#REF!</v>
      </c>
      <c r="D62" s="2150"/>
      <c r="E62" s="2150"/>
      <c r="F62" s="2147"/>
      <c r="G62" s="2147"/>
      <c r="H62" s="191" t="e">
        <f t="shared" si="0"/>
        <v>#REF!</v>
      </c>
      <c r="I62" s="191" t="e">
        <f>IF(SUIVI!#REF!,1,0)</f>
        <v>#REF!</v>
      </c>
      <c r="J62" s="761" t="e">
        <f>SUIVI!#REF!</f>
        <v>#REF!</v>
      </c>
      <c r="K62" s="215" t="e">
        <f>SUIVI!#REF!</f>
        <v>#REF!</v>
      </c>
      <c r="L62" s="215" t="e">
        <f>SUIVI!#REF!</f>
        <v>#REF!</v>
      </c>
      <c r="M62" s="1090" t="s">
        <v>1222</v>
      </c>
      <c r="N62" s="2130" t="s">
        <v>1504</v>
      </c>
      <c r="O62" s="218" t="e">
        <f>SUIVI!#REF!</f>
        <v>#REF!</v>
      </c>
      <c r="P62" s="22">
        <v>54</v>
      </c>
    </row>
    <row r="63" spans="1:16" ht="19.899999999999999" customHeight="1">
      <c r="A63" s="241" t="str">
        <f>$A$9</f>
        <v>1100633635-636</v>
      </c>
      <c r="B63" s="191" t="e">
        <f>SUIVI!#REF!</f>
        <v>#REF!</v>
      </c>
      <c r="C63" s="191" t="e">
        <f>SUIVI!#REF!</f>
        <v>#REF!</v>
      </c>
      <c r="D63" s="2150" t="s">
        <v>2192</v>
      </c>
      <c r="E63" s="2150"/>
      <c r="F63" s="2147"/>
      <c r="G63" s="2147"/>
      <c r="H63" s="191" t="e">
        <f t="shared" si="0"/>
        <v>#REF!</v>
      </c>
      <c r="I63" s="191" t="e">
        <f>IF(SUIVI!#REF!,1,0)</f>
        <v>#REF!</v>
      </c>
      <c r="J63" s="761" t="e">
        <f>SUIVI!#REF!</f>
        <v>#REF!</v>
      </c>
      <c r="K63" s="215" t="e">
        <f>SUIVI!#REF!</f>
        <v>#REF!</v>
      </c>
      <c r="L63" s="215" t="e">
        <f>SUIVI!#REF!</f>
        <v>#REF!</v>
      </c>
      <c r="M63" s="1090" t="s">
        <v>1222</v>
      </c>
      <c r="N63" s="2130" t="s">
        <v>1504</v>
      </c>
      <c r="O63" s="218" t="e">
        <f>SUIVI!#REF!</f>
        <v>#REF!</v>
      </c>
      <c r="P63" s="22">
        <v>55</v>
      </c>
    </row>
    <row r="64" spans="1:16" ht="19.899999999999999" customHeight="1">
      <c r="A64" s="241" t="str">
        <f>$A$10</f>
        <v>Z128</v>
      </c>
      <c r="B64" s="191" t="e">
        <f>SUIVI!#REF!</f>
        <v>#REF!</v>
      </c>
      <c r="C64" s="191" t="e">
        <f>SUIVI!#REF!</f>
        <v>#REF!</v>
      </c>
      <c r="D64" s="2150" t="s">
        <v>2193</v>
      </c>
      <c r="E64" s="2150"/>
      <c r="F64" s="2147"/>
      <c r="G64" s="2147"/>
      <c r="H64" s="191" t="e">
        <f t="shared" si="0"/>
        <v>#REF!</v>
      </c>
      <c r="I64" s="191" t="e">
        <f>IF(SUIVI!#REF!,1,0)</f>
        <v>#REF!</v>
      </c>
      <c r="J64" s="761" t="e">
        <f>SUIVI!#REF!</f>
        <v>#REF!</v>
      </c>
      <c r="K64" s="215" t="e">
        <f>SUIVI!#REF!</f>
        <v>#REF!</v>
      </c>
      <c r="L64" s="215" t="e">
        <f>SUIVI!#REF!</f>
        <v>#REF!</v>
      </c>
      <c r="M64" s="1090" t="s">
        <v>1222</v>
      </c>
      <c r="N64" s="2130" t="s">
        <v>1504</v>
      </c>
      <c r="O64" s="218" t="e">
        <f>SUIVI!#REF!</f>
        <v>#REF!</v>
      </c>
      <c r="P64" s="22">
        <v>56</v>
      </c>
    </row>
    <row r="65" spans="1:16" ht="19.899999999999999" customHeight="1">
      <c r="A65" s="241" t="str">
        <f>$A$11</f>
        <v>1900015151-15087</v>
      </c>
      <c r="B65" s="191" t="e">
        <f>SUIVI!#REF!</f>
        <v>#REF!</v>
      </c>
      <c r="C65" s="191" t="e">
        <f>SUIVI!#REF!</f>
        <v>#REF!</v>
      </c>
      <c r="D65" s="2151" t="s">
        <v>2194</v>
      </c>
      <c r="E65" s="2150"/>
      <c r="F65" s="2147"/>
      <c r="G65" s="2147"/>
      <c r="H65" s="191" t="e">
        <f t="shared" si="0"/>
        <v>#REF!</v>
      </c>
      <c r="I65" s="191" t="e">
        <f>IF(SUIVI!#REF!,1,0)</f>
        <v>#REF!</v>
      </c>
      <c r="J65" s="761" t="e">
        <f>SUIVI!#REF!</f>
        <v>#REF!</v>
      </c>
      <c r="K65" s="215" t="e">
        <f>SUIVI!#REF!</f>
        <v>#REF!</v>
      </c>
      <c r="L65" s="215" t="e">
        <f>SUIVI!#REF!</f>
        <v>#REF!</v>
      </c>
      <c r="M65" s="1090" t="s">
        <v>1222</v>
      </c>
      <c r="N65" s="2130" t="s">
        <v>1504</v>
      </c>
      <c r="O65" s="218" t="e">
        <f>SUIVI!#REF!</f>
        <v>#REF!</v>
      </c>
      <c r="P65" s="22">
        <v>57</v>
      </c>
    </row>
    <row r="66" spans="1:16" ht="19.899999999999999" customHeight="1">
      <c r="A66" s="663" t="str">
        <f>$A$12</f>
        <v>CIMOLAI</v>
      </c>
      <c r="B66" s="191" t="e">
        <f>SUIVI!#REF!</f>
        <v>#REF!</v>
      </c>
      <c r="C66" s="191" t="e">
        <f>SUIVI!#REF!</f>
        <v>#REF!</v>
      </c>
      <c r="D66" s="2150" t="s">
        <v>2195</v>
      </c>
      <c r="E66" s="2150"/>
      <c r="F66" s="2147"/>
      <c r="G66" s="2147"/>
      <c r="H66" s="191" t="e">
        <f t="shared" si="0"/>
        <v>#REF!</v>
      </c>
      <c r="I66" s="191" t="e">
        <f>IF(SUIVI!#REF!,1,0)</f>
        <v>#REF!</v>
      </c>
      <c r="J66" s="761" t="e">
        <f>SUIVI!#REF!</f>
        <v>#REF!</v>
      </c>
      <c r="K66" s="215" t="e">
        <f>SUIVI!#REF!</f>
        <v>#REF!</v>
      </c>
      <c r="L66" s="215" t="e">
        <f>SUIVI!#REF!</f>
        <v>#REF!</v>
      </c>
      <c r="M66" s="1090" t="s">
        <v>1222</v>
      </c>
      <c r="N66" s="2130" t="s">
        <v>1504</v>
      </c>
      <c r="O66" s="218" t="e">
        <f>SUIVI!#REF!</f>
        <v>#REF!</v>
      </c>
      <c r="P66" s="22">
        <v>58</v>
      </c>
    </row>
    <row r="67" spans="1:16" ht="19.899999999999999" customHeight="1">
      <c r="A67" s="663" t="str">
        <f>$A$13</f>
        <v>PASSERELLE DE BELVAL</v>
      </c>
      <c r="B67" s="191" t="e">
        <f>SUIVI!#REF!</f>
        <v>#REF!</v>
      </c>
      <c r="C67" s="191" t="e">
        <f>SUIVI!#REF!</f>
        <v>#REF!</v>
      </c>
      <c r="D67" s="2150"/>
      <c r="E67" s="2150"/>
      <c r="F67" s="2147"/>
      <c r="G67" s="2147"/>
      <c r="H67" s="191" t="e">
        <f t="shared" si="0"/>
        <v>#REF!</v>
      </c>
      <c r="I67" s="191" t="e">
        <f>IF(SUIVI!#REF!,1,0)</f>
        <v>#REF!</v>
      </c>
      <c r="J67" s="761" t="e">
        <f>SUIVI!#REF!</f>
        <v>#REF!</v>
      </c>
      <c r="K67" s="215" t="e">
        <f>SUIVI!#REF!</f>
        <v>#REF!</v>
      </c>
      <c r="L67" s="215" t="e">
        <f>SUIVI!#REF!</f>
        <v>#REF!</v>
      </c>
      <c r="M67" s="1090" t="s">
        <v>1222</v>
      </c>
      <c r="N67" s="2130" t="s">
        <v>1504</v>
      </c>
      <c r="O67" s="218" t="e">
        <f>SUIVI!#REF!</f>
        <v>#REF!</v>
      </c>
      <c r="P67" s="22">
        <v>59</v>
      </c>
    </row>
    <row r="68" spans="1:16" ht="19.899999999999999" customHeight="1">
      <c r="A68" s="1088" t="s">
        <v>1505</v>
      </c>
      <c r="B68" s="191" t="e">
        <f>SUIVI!#REF!</f>
        <v>#REF!</v>
      </c>
      <c r="C68" s="191" t="e">
        <f>SUIVI!#REF!</f>
        <v>#REF!</v>
      </c>
      <c r="D68" s="2150"/>
      <c r="E68" s="2150"/>
      <c r="F68" s="2147"/>
      <c r="G68" s="2147"/>
      <c r="H68" s="191" t="e">
        <f t="shared" si="0"/>
        <v>#REF!</v>
      </c>
      <c r="I68" s="191" t="e">
        <f>IF(SUIVI!#REF!,1,0)</f>
        <v>#REF!</v>
      </c>
      <c r="J68" s="761" t="e">
        <f>SUIVI!#REF!</f>
        <v>#REF!</v>
      </c>
      <c r="K68" s="215" t="e">
        <f>SUIVI!#REF!</f>
        <v>#REF!</v>
      </c>
      <c r="L68" s="215" t="e">
        <f>SUIVI!#REF!</f>
        <v>#REF!</v>
      </c>
      <c r="M68" s="1090" t="s">
        <v>1222</v>
      </c>
      <c r="N68" s="2130" t="s">
        <v>1504</v>
      </c>
      <c r="O68" s="218" t="e">
        <f>SUIVI!#REF!</f>
        <v>#REF!</v>
      </c>
      <c r="P68" s="22">
        <v>60</v>
      </c>
    </row>
    <row r="69" spans="1:16" ht="19.899999999999999" customHeight="1">
      <c r="A69" s="1833">
        <f>$A$15</f>
        <v>0</v>
      </c>
      <c r="B69" s="191" t="e">
        <f>SUIVI!#REF!</f>
        <v>#REF!</v>
      </c>
      <c r="C69" s="191" t="e">
        <f>SUIVI!#REF!</f>
        <v>#REF!</v>
      </c>
      <c r="D69" s="2150" t="s">
        <v>2192</v>
      </c>
      <c r="E69" s="2150"/>
      <c r="F69" s="2147"/>
      <c r="G69" s="2147"/>
      <c r="H69" s="191" t="e">
        <f t="shared" si="0"/>
        <v>#REF!</v>
      </c>
      <c r="I69" s="191" t="e">
        <f>IF(SUIVI!#REF!,1,0)</f>
        <v>#REF!</v>
      </c>
      <c r="J69" s="761" t="e">
        <f>SUIVI!#REF!</f>
        <v>#REF!</v>
      </c>
      <c r="K69" s="215" t="e">
        <f>SUIVI!#REF!</f>
        <v>#REF!</v>
      </c>
      <c r="L69" s="215" t="e">
        <f>SUIVI!#REF!</f>
        <v>#REF!</v>
      </c>
      <c r="M69" s="1090" t="s">
        <v>1222</v>
      </c>
      <c r="N69" s="2130" t="s">
        <v>1504</v>
      </c>
      <c r="O69" s="218" t="e">
        <f>SUIVI!#REF!</f>
        <v>#REF!</v>
      </c>
      <c r="P69" s="22">
        <v>61</v>
      </c>
    </row>
    <row r="70" spans="1:16" ht="19.899999999999999" customHeight="1">
      <c r="A70" s="1833">
        <f>$A$16</f>
        <v>0</v>
      </c>
      <c r="B70" s="191" t="e">
        <f>SUIVI!#REF!</f>
        <v>#REF!</v>
      </c>
      <c r="C70" s="191" t="e">
        <f>SUIVI!#REF!</f>
        <v>#REF!</v>
      </c>
      <c r="D70" s="2150" t="s">
        <v>2193</v>
      </c>
      <c r="E70" s="2150"/>
      <c r="F70" s="2147"/>
      <c r="G70" s="2147"/>
      <c r="H70" s="191" t="e">
        <f t="shared" si="0"/>
        <v>#REF!</v>
      </c>
      <c r="I70" s="191" t="e">
        <f>IF(SUIVI!#REF!,1,0)</f>
        <v>#REF!</v>
      </c>
      <c r="J70" s="761" t="e">
        <f>SUIVI!#REF!</f>
        <v>#REF!</v>
      </c>
      <c r="K70" s="215" t="e">
        <f>SUIVI!#REF!</f>
        <v>#REF!</v>
      </c>
      <c r="L70" s="215" t="e">
        <f>SUIVI!#REF!</f>
        <v>#REF!</v>
      </c>
      <c r="M70" s="1090" t="s">
        <v>1222</v>
      </c>
      <c r="N70" s="2130" t="s">
        <v>1504</v>
      </c>
      <c r="O70" s="218" t="e">
        <f>SUIVI!#REF!</f>
        <v>#REF!</v>
      </c>
      <c r="P70" s="22">
        <v>62</v>
      </c>
    </row>
    <row r="71" spans="1:16" ht="19.899999999999999" customHeight="1">
      <c r="A71" s="1833">
        <f>$A$17</f>
        <v>0</v>
      </c>
      <c r="B71" s="191" t="e">
        <f>SUIVI!#REF!</f>
        <v>#REF!</v>
      </c>
      <c r="C71" s="191" t="e">
        <f>SUIVI!#REF!</f>
        <v>#REF!</v>
      </c>
      <c r="D71" s="2151" t="s">
        <v>2194</v>
      </c>
      <c r="E71" s="2150"/>
      <c r="F71" s="2147"/>
      <c r="G71" s="2147"/>
      <c r="H71" s="191" t="e">
        <f t="shared" si="0"/>
        <v>#REF!</v>
      </c>
      <c r="I71" s="191" t="e">
        <f>IF(SUIVI!#REF!,1,0)</f>
        <v>#REF!</v>
      </c>
      <c r="J71" s="761" t="e">
        <f>SUIVI!#REF!</f>
        <v>#REF!</v>
      </c>
      <c r="K71" s="215" t="e">
        <f>SUIVI!#REF!</f>
        <v>#REF!</v>
      </c>
      <c r="L71" s="215" t="e">
        <f>SUIVI!#REF!</f>
        <v>#REF!</v>
      </c>
      <c r="M71" s="1090" t="s">
        <v>1222</v>
      </c>
      <c r="N71" s="2130" t="s">
        <v>1504</v>
      </c>
      <c r="O71" s="218" t="e">
        <f>SUIVI!#REF!</f>
        <v>#REF!</v>
      </c>
      <c r="P71" s="22">
        <v>63</v>
      </c>
    </row>
    <row r="72" spans="1:16" ht="19.899999999999999" customHeight="1">
      <c r="A72" s="241" t="str">
        <f>$A$9</f>
        <v>1100633635-636</v>
      </c>
      <c r="B72" s="191" t="e">
        <f>SUIVI!#REF!</f>
        <v>#REF!</v>
      </c>
      <c r="C72" s="191" t="e">
        <f>SUIVI!#REF!</f>
        <v>#REF!</v>
      </c>
      <c r="D72" s="2150" t="s">
        <v>2195</v>
      </c>
      <c r="E72" s="2150"/>
      <c r="F72" s="2147"/>
      <c r="G72" s="2147"/>
      <c r="H72" s="191" t="e">
        <f t="shared" si="0"/>
        <v>#REF!</v>
      </c>
      <c r="I72" s="191" t="e">
        <f>IF(SUIVI!#REF!,1,0)</f>
        <v>#REF!</v>
      </c>
      <c r="J72" s="761" t="e">
        <f>SUIVI!#REF!</f>
        <v>#REF!</v>
      </c>
      <c r="K72" s="215" t="e">
        <f>SUIVI!#REF!</f>
        <v>#REF!</v>
      </c>
      <c r="L72" s="215" t="e">
        <f>SUIVI!#REF!</f>
        <v>#REF!</v>
      </c>
      <c r="M72" s="1090" t="s">
        <v>1222</v>
      </c>
      <c r="N72" s="2130" t="s">
        <v>1504</v>
      </c>
      <c r="O72" s="218" t="e">
        <f>SUIVI!#REF!</f>
        <v>#REF!</v>
      </c>
      <c r="P72" s="22">
        <v>64</v>
      </c>
    </row>
    <row r="73" spans="1:16" ht="19.899999999999999" customHeight="1">
      <c r="A73" s="241" t="str">
        <f>$A$10</f>
        <v>Z128</v>
      </c>
      <c r="B73" s="191" t="e">
        <f>SUIVI!#REF!</f>
        <v>#REF!</v>
      </c>
      <c r="C73" s="191" t="e">
        <f>SUIVI!#REF!</f>
        <v>#REF!</v>
      </c>
      <c r="D73" s="2150"/>
      <c r="E73" s="2150"/>
      <c r="F73" s="2147"/>
      <c r="G73" s="2147"/>
      <c r="H73" s="191" t="e">
        <f t="shared" si="0"/>
        <v>#REF!</v>
      </c>
      <c r="I73" s="191" t="e">
        <f>IF(SUIVI!#REF!,1,0)</f>
        <v>#REF!</v>
      </c>
      <c r="J73" s="761" t="e">
        <f>SUIVI!#REF!</f>
        <v>#REF!</v>
      </c>
      <c r="K73" s="215" t="e">
        <f>SUIVI!#REF!</f>
        <v>#REF!</v>
      </c>
      <c r="L73" s="215" t="e">
        <f>SUIVI!#REF!</f>
        <v>#REF!</v>
      </c>
      <c r="M73" s="1090" t="s">
        <v>1222</v>
      </c>
      <c r="N73" s="2130" t="s">
        <v>1504</v>
      </c>
      <c r="O73" s="218" t="e">
        <f>SUIVI!#REF!</f>
        <v>#REF!</v>
      </c>
      <c r="P73" s="22">
        <v>65</v>
      </c>
    </row>
    <row r="74" spans="1:16" ht="19.899999999999999" customHeight="1">
      <c r="A74" s="241" t="str">
        <f>$A$11</f>
        <v>1900015151-15087</v>
      </c>
      <c r="B74" s="191" t="e">
        <f>SUIVI!#REF!</f>
        <v>#REF!</v>
      </c>
      <c r="C74" s="191" t="e">
        <f>SUIVI!#REF!</f>
        <v>#REF!</v>
      </c>
      <c r="D74" s="2150"/>
      <c r="E74" s="2150"/>
      <c r="F74" s="2147"/>
      <c r="G74" s="2147"/>
      <c r="H74" s="191" t="e">
        <f t="shared" ref="H74:H137" si="1">IF(C74,1,0)</f>
        <v>#REF!</v>
      </c>
      <c r="I74" s="191" t="e">
        <f>IF(SUIVI!#REF!,1,0)</f>
        <v>#REF!</v>
      </c>
      <c r="J74" s="761" t="e">
        <f>SUIVI!#REF!</f>
        <v>#REF!</v>
      </c>
      <c r="K74" s="215" t="e">
        <f>SUIVI!#REF!</f>
        <v>#REF!</v>
      </c>
      <c r="L74" s="215" t="e">
        <f>SUIVI!#REF!</f>
        <v>#REF!</v>
      </c>
      <c r="M74" s="1090" t="s">
        <v>1222</v>
      </c>
      <c r="N74" s="2130" t="s">
        <v>1504</v>
      </c>
      <c r="O74" s="218" t="e">
        <f>SUIVI!#REF!</f>
        <v>#REF!</v>
      </c>
      <c r="P74" s="22">
        <v>66</v>
      </c>
    </row>
    <row r="75" spans="1:16" ht="19.899999999999999" customHeight="1">
      <c r="A75" s="663" t="str">
        <f>$A$12</f>
        <v>CIMOLAI</v>
      </c>
      <c r="B75" s="191" t="e">
        <f>SUIVI!#REF!</f>
        <v>#REF!</v>
      </c>
      <c r="C75" s="191" t="e">
        <f>SUIVI!#REF!</f>
        <v>#REF!</v>
      </c>
      <c r="D75" s="2150" t="s">
        <v>2192</v>
      </c>
      <c r="E75" s="2150"/>
      <c r="F75" s="2147"/>
      <c r="G75" s="2147"/>
      <c r="H75" s="191" t="e">
        <f t="shared" si="1"/>
        <v>#REF!</v>
      </c>
      <c r="I75" s="191" t="e">
        <f>IF(SUIVI!#REF!,1,0)</f>
        <v>#REF!</v>
      </c>
      <c r="J75" s="761" t="e">
        <f>SUIVI!#REF!</f>
        <v>#REF!</v>
      </c>
      <c r="K75" s="215" t="e">
        <f>SUIVI!#REF!</f>
        <v>#REF!</v>
      </c>
      <c r="L75" s="215" t="e">
        <f>SUIVI!#REF!</f>
        <v>#REF!</v>
      </c>
      <c r="M75" s="1090" t="s">
        <v>1222</v>
      </c>
      <c r="N75" s="2130" t="s">
        <v>1504</v>
      </c>
      <c r="O75" s="218" t="e">
        <f>SUIVI!#REF!</f>
        <v>#REF!</v>
      </c>
      <c r="P75" s="22">
        <v>67</v>
      </c>
    </row>
    <row r="76" spans="1:16" ht="19.899999999999999" customHeight="1">
      <c r="A76" s="663" t="str">
        <f>$A$13</f>
        <v>PASSERELLE DE BELVAL</v>
      </c>
      <c r="B76" s="191" t="e">
        <f>SUIVI!#REF!</f>
        <v>#REF!</v>
      </c>
      <c r="C76" s="191" t="e">
        <f>SUIVI!#REF!</f>
        <v>#REF!</v>
      </c>
      <c r="D76" s="2150" t="s">
        <v>2193</v>
      </c>
      <c r="E76" s="2150"/>
      <c r="F76" s="2147"/>
      <c r="G76" s="2147"/>
      <c r="H76" s="191" t="e">
        <f t="shared" si="1"/>
        <v>#REF!</v>
      </c>
      <c r="I76" s="191" t="e">
        <f>IF(SUIVI!#REF!,1,0)</f>
        <v>#REF!</v>
      </c>
      <c r="J76" s="761" t="e">
        <f>SUIVI!#REF!</f>
        <v>#REF!</v>
      </c>
      <c r="K76" s="215" t="e">
        <f>SUIVI!#REF!</f>
        <v>#REF!</v>
      </c>
      <c r="L76" s="215" t="e">
        <f>SUIVI!#REF!</f>
        <v>#REF!</v>
      </c>
      <c r="M76" s="1090" t="s">
        <v>1222</v>
      </c>
      <c r="N76" s="2130" t="s">
        <v>1504</v>
      </c>
      <c r="O76" s="218" t="e">
        <f>SUIVI!#REF!</f>
        <v>#REF!</v>
      </c>
      <c r="P76" s="22">
        <v>68</v>
      </c>
    </row>
    <row r="77" spans="1:16" ht="19.899999999999999" customHeight="1">
      <c r="A77" s="1088" t="s">
        <v>1505</v>
      </c>
      <c r="B77" s="191" t="e">
        <f>SUIVI!#REF!</f>
        <v>#REF!</v>
      </c>
      <c r="C77" s="191" t="e">
        <f>SUIVI!#REF!</f>
        <v>#REF!</v>
      </c>
      <c r="D77" s="2151" t="s">
        <v>2194</v>
      </c>
      <c r="E77" s="2150"/>
      <c r="F77" s="2147"/>
      <c r="G77" s="2147"/>
      <c r="H77" s="191" t="e">
        <f t="shared" si="1"/>
        <v>#REF!</v>
      </c>
      <c r="I77" s="191" t="e">
        <f>IF(SUIVI!#REF!,1,0)</f>
        <v>#REF!</v>
      </c>
      <c r="J77" s="761" t="e">
        <f>SUIVI!#REF!</f>
        <v>#REF!</v>
      </c>
      <c r="K77" s="215" t="e">
        <f>SUIVI!#REF!</f>
        <v>#REF!</v>
      </c>
      <c r="L77" s="215" t="e">
        <f>SUIVI!#REF!</f>
        <v>#REF!</v>
      </c>
      <c r="M77" s="1090" t="s">
        <v>1222</v>
      </c>
      <c r="N77" s="2130" t="s">
        <v>1504</v>
      </c>
      <c r="O77" s="218" t="e">
        <f>SUIVI!#REF!</f>
        <v>#REF!</v>
      </c>
      <c r="P77" s="22">
        <v>69</v>
      </c>
    </row>
    <row r="78" spans="1:16" ht="19.899999999999999" customHeight="1">
      <c r="A78" s="1833">
        <f>$A$15</f>
        <v>0</v>
      </c>
      <c r="B78" s="191" t="e">
        <f>SUIVI!#REF!</f>
        <v>#REF!</v>
      </c>
      <c r="C78" s="191" t="e">
        <f>SUIVI!#REF!</f>
        <v>#REF!</v>
      </c>
      <c r="D78" s="2150" t="s">
        <v>2195</v>
      </c>
      <c r="E78" s="2150"/>
      <c r="F78" s="2147"/>
      <c r="G78" s="2147"/>
      <c r="H78" s="191" t="e">
        <f t="shared" si="1"/>
        <v>#REF!</v>
      </c>
      <c r="I78" s="191" t="e">
        <f>IF(SUIVI!#REF!,1,0)</f>
        <v>#REF!</v>
      </c>
      <c r="J78" s="761" t="e">
        <f>SUIVI!#REF!</f>
        <v>#REF!</v>
      </c>
      <c r="K78" s="215" t="e">
        <f>SUIVI!#REF!</f>
        <v>#REF!</v>
      </c>
      <c r="L78" s="215" t="e">
        <f>SUIVI!#REF!</f>
        <v>#REF!</v>
      </c>
      <c r="M78" s="1090" t="s">
        <v>1222</v>
      </c>
      <c r="N78" s="2130" t="s">
        <v>1504</v>
      </c>
      <c r="O78" s="218" t="e">
        <f>SUIVI!#REF!</f>
        <v>#REF!</v>
      </c>
      <c r="P78" s="22">
        <v>70</v>
      </c>
    </row>
    <row r="79" spans="1:16" ht="19.899999999999999" customHeight="1">
      <c r="A79" s="1833">
        <f>$A$16</f>
        <v>0</v>
      </c>
      <c r="B79" s="191" t="e">
        <f>SUIVI!#REF!</f>
        <v>#REF!</v>
      </c>
      <c r="C79" s="191" t="e">
        <f>SUIVI!#REF!</f>
        <v>#REF!</v>
      </c>
      <c r="D79" s="2150"/>
      <c r="E79" s="2150"/>
      <c r="F79" s="2147"/>
      <c r="G79" s="2147"/>
      <c r="H79" s="191" t="e">
        <f t="shared" si="1"/>
        <v>#REF!</v>
      </c>
      <c r="I79" s="191" t="e">
        <f>IF(SUIVI!#REF!,1,0)</f>
        <v>#REF!</v>
      </c>
      <c r="J79" s="761" t="e">
        <f>SUIVI!#REF!</f>
        <v>#REF!</v>
      </c>
      <c r="K79" s="215" t="e">
        <f>SUIVI!#REF!</f>
        <v>#REF!</v>
      </c>
      <c r="L79" s="215" t="e">
        <f>SUIVI!#REF!</f>
        <v>#REF!</v>
      </c>
      <c r="M79" s="1090" t="s">
        <v>1222</v>
      </c>
      <c r="N79" s="2130" t="s">
        <v>1504</v>
      </c>
      <c r="O79" s="218" t="e">
        <f>SUIVI!#REF!</f>
        <v>#REF!</v>
      </c>
      <c r="P79" s="22">
        <v>71</v>
      </c>
    </row>
    <row r="80" spans="1:16" ht="19.899999999999999" customHeight="1">
      <c r="A80" s="1833">
        <f>$A$17</f>
        <v>0</v>
      </c>
      <c r="B80" s="191" t="e">
        <f>SUIVI!#REF!</f>
        <v>#REF!</v>
      </c>
      <c r="C80" s="191" t="e">
        <f>SUIVI!#REF!</f>
        <v>#REF!</v>
      </c>
      <c r="D80" s="2150"/>
      <c r="E80" s="2150"/>
      <c r="F80" s="2147"/>
      <c r="G80" s="2147"/>
      <c r="H80" s="191" t="e">
        <f t="shared" si="1"/>
        <v>#REF!</v>
      </c>
      <c r="I80" s="191" t="e">
        <f>IF(SUIVI!#REF!,1,0)</f>
        <v>#REF!</v>
      </c>
      <c r="J80" s="761" t="e">
        <f>SUIVI!#REF!</f>
        <v>#REF!</v>
      </c>
      <c r="K80" s="215" t="e">
        <f>SUIVI!#REF!</f>
        <v>#REF!</v>
      </c>
      <c r="L80" s="215" t="e">
        <f>SUIVI!#REF!</f>
        <v>#REF!</v>
      </c>
      <c r="M80" s="1090" t="s">
        <v>1222</v>
      </c>
      <c r="N80" s="2130" t="s">
        <v>1504</v>
      </c>
      <c r="O80" s="218" t="e">
        <f>SUIVI!#REF!</f>
        <v>#REF!</v>
      </c>
      <c r="P80" s="22">
        <v>72</v>
      </c>
    </row>
    <row r="81" spans="1:16" ht="19.899999999999999" customHeight="1">
      <c r="A81" s="241" t="str">
        <f>$A$9</f>
        <v>1100633635-636</v>
      </c>
      <c r="B81" s="191" t="e">
        <f>SUIVI!#REF!</f>
        <v>#REF!</v>
      </c>
      <c r="C81" s="191" t="e">
        <f>SUIVI!#REF!</f>
        <v>#REF!</v>
      </c>
      <c r="D81" s="2150" t="s">
        <v>2192</v>
      </c>
      <c r="E81" s="2150"/>
      <c r="F81" s="2147"/>
      <c r="G81" s="2147"/>
      <c r="H81" s="191" t="e">
        <f t="shared" si="1"/>
        <v>#REF!</v>
      </c>
      <c r="I81" s="191" t="e">
        <f>IF(SUIVI!#REF!,1,0)</f>
        <v>#REF!</v>
      </c>
      <c r="J81" s="761" t="e">
        <f>SUIVI!#REF!</f>
        <v>#REF!</v>
      </c>
      <c r="K81" s="215" t="e">
        <f>SUIVI!#REF!</f>
        <v>#REF!</v>
      </c>
      <c r="L81" s="215" t="e">
        <f>SUIVI!#REF!</f>
        <v>#REF!</v>
      </c>
      <c r="M81" s="1090" t="s">
        <v>1222</v>
      </c>
      <c r="N81" s="2130" t="s">
        <v>1504</v>
      </c>
      <c r="O81" s="218" t="e">
        <f>SUIVI!#REF!</f>
        <v>#REF!</v>
      </c>
      <c r="P81" s="22">
        <v>73</v>
      </c>
    </row>
    <row r="82" spans="1:16" ht="19.899999999999999" customHeight="1">
      <c r="A82" s="241" t="str">
        <f>$A$10</f>
        <v>Z128</v>
      </c>
      <c r="B82" s="191" t="e">
        <f>SUIVI!#REF!</f>
        <v>#REF!</v>
      </c>
      <c r="C82" s="191" t="e">
        <f>SUIVI!#REF!</f>
        <v>#REF!</v>
      </c>
      <c r="D82" s="2150" t="s">
        <v>2193</v>
      </c>
      <c r="E82" s="2150"/>
      <c r="F82" s="2147"/>
      <c r="G82" s="2147"/>
      <c r="H82" s="191" t="e">
        <f t="shared" si="1"/>
        <v>#REF!</v>
      </c>
      <c r="I82" s="191" t="e">
        <f>IF(SUIVI!#REF!,1,0)</f>
        <v>#REF!</v>
      </c>
      <c r="J82" s="761" t="e">
        <f>SUIVI!#REF!</f>
        <v>#REF!</v>
      </c>
      <c r="K82" s="215" t="e">
        <f>SUIVI!#REF!</f>
        <v>#REF!</v>
      </c>
      <c r="L82" s="215" t="e">
        <f>SUIVI!#REF!</f>
        <v>#REF!</v>
      </c>
      <c r="M82" s="1090" t="s">
        <v>1222</v>
      </c>
      <c r="N82" s="2130" t="s">
        <v>1504</v>
      </c>
      <c r="O82" s="218" t="e">
        <f>SUIVI!#REF!</f>
        <v>#REF!</v>
      </c>
      <c r="P82" s="22">
        <v>74</v>
      </c>
    </row>
    <row r="83" spans="1:16" ht="19.899999999999999" customHeight="1">
      <c r="A83" s="241" t="str">
        <f>$A$11</f>
        <v>1900015151-15087</v>
      </c>
      <c r="B83" s="191" t="e">
        <f>SUIVI!#REF!</f>
        <v>#REF!</v>
      </c>
      <c r="C83" s="191" t="e">
        <f>SUIVI!#REF!</f>
        <v>#REF!</v>
      </c>
      <c r="D83" s="2151" t="s">
        <v>2194</v>
      </c>
      <c r="E83" s="2150"/>
      <c r="F83" s="2147"/>
      <c r="G83" s="2147"/>
      <c r="H83" s="191" t="e">
        <f t="shared" si="1"/>
        <v>#REF!</v>
      </c>
      <c r="I83" s="191" t="e">
        <f>IF(SUIVI!#REF!,1,0)</f>
        <v>#REF!</v>
      </c>
      <c r="J83" s="761" t="e">
        <f>SUIVI!#REF!</f>
        <v>#REF!</v>
      </c>
      <c r="K83" s="215" t="e">
        <f>SUIVI!#REF!</f>
        <v>#REF!</v>
      </c>
      <c r="L83" s="215" t="e">
        <f>SUIVI!#REF!</f>
        <v>#REF!</v>
      </c>
      <c r="M83" s="1090" t="s">
        <v>1222</v>
      </c>
      <c r="N83" s="2130" t="s">
        <v>1504</v>
      </c>
      <c r="O83" s="218" t="e">
        <f>SUIVI!#REF!</f>
        <v>#REF!</v>
      </c>
      <c r="P83" s="22">
        <v>75</v>
      </c>
    </row>
    <row r="84" spans="1:16" ht="19.899999999999999" customHeight="1">
      <c r="A84" s="663" t="str">
        <f>$A$12</f>
        <v>CIMOLAI</v>
      </c>
      <c r="B84" s="191" t="e">
        <f>SUIVI!#REF!</f>
        <v>#REF!</v>
      </c>
      <c r="C84" s="191" t="e">
        <f>SUIVI!#REF!</f>
        <v>#REF!</v>
      </c>
      <c r="D84" s="2150" t="s">
        <v>2195</v>
      </c>
      <c r="E84" s="2150"/>
      <c r="F84" s="2147"/>
      <c r="G84" s="2147"/>
      <c r="H84" s="191" t="e">
        <f t="shared" si="1"/>
        <v>#REF!</v>
      </c>
      <c r="I84" s="191" t="e">
        <f>IF(SUIVI!#REF!,1,0)</f>
        <v>#REF!</v>
      </c>
      <c r="J84" s="761" t="e">
        <f>SUIVI!#REF!</f>
        <v>#REF!</v>
      </c>
      <c r="K84" s="215" t="e">
        <f>SUIVI!#REF!</f>
        <v>#REF!</v>
      </c>
      <c r="L84" s="215" t="e">
        <f>SUIVI!#REF!</f>
        <v>#REF!</v>
      </c>
      <c r="M84" s="1090" t="s">
        <v>1222</v>
      </c>
      <c r="N84" s="2130" t="s">
        <v>1504</v>
      </c>
      <c r="O84" s="218" t="e">
        <f>SUIVI!#REF!</f>
        <v>#REF!</v>
      </c>
      <c r="P84" s="22">
        <v>76</v>
      </c>
    </row>
    <row r="85" spans="1:16" ht="19.899999999999999" customHeight="1">
      <c r="A85" s="663" t="str">
        <f>$A$13</f>
        <v>PASSERELLE DE BELVAL</v>
      </c>
      <c r="B85" s="191" t="e">
        <f>SUIVI!#REF!</f>
        <v>#REF!</v>
      </c>
      <c r="C85" s="191" t="e">
        <f>SUIVI!#REF!</f>
        <v>#REF!</v>
      </c>
      <c r="D85" s="2150"/>
      <c r="E85" s="2150"/>
      <c r="F85" s="2147"/>
      <c r="G85" s="2147"/>
      <c r="H85" s="191" t="e">
        <f t="shared" si="1"/>
        <v>#REF!</v>
      </c>
      <c r="I85" s="191" t="e">
        <f>IF(SUIVI!#REF!,1,0)</f>
        <v>#REF!</v>
      </c>
      <c r="J85" s="761" t="e">
        <f>SUIVI!#REF!</f>
        <v>#REF!</v>
      </c>
      <c r="K85" s="215" t="e">
        <f>SUIVI!#REF!</f>
        <v>#REF!</v>
      </c>
      <c r="L85" s="215" t="e">
        <f>SUIVI!#REF!</f>
        <v>#REF!</v>
      </c>
      <c r="M85" s="1090" t="s">
        <v>1222</v>
      </c>
      <c r="N85" s="2130" t="s">
        <v>1504</v>
      </c>
      <c r="O85" s="218" t="e">
        <f>SUIVI!#REF!</f>
        <v>#REF!</v>
      </c>
      <c r="P85" s="22">
        <v>77</v>
      </c>
    </row>
    <row r="86" spans="1:16" ht="19.899999999999999" customHeight="1">
      <c r="A86" s="1088" t="s">
        <v>1505</v>
      </c>
      <c r="B86" s="191" t="e">
        <f>SUIVI!#REF!</f>
        <v>#REF!</v>
      </c>
      <c r="C86" s="191" t="e">
        <f>SUIVI!#REF!</f>
        <v>#REF!</v>
      </c>
      <c r="D86" s="2150"/>
      <c r="E86" s="2150"/>
      <c r="F86" s="2147"/>
      <c r="G86" s="2147"/>
      <c r="H86" s="191" t="e">
        <f t="shared" si="1"/>
        <v>#REF!</v>
      </c>
      <c r="I86" s="191" t="e">
        <f>IF(SUIVI!#REF!,1,0)</f>
        <v>#REF!</v>
      </c>
      <c r="J86" s="761" t="e">
        <f>SUIVI!#REF!</f>
        <v>#REF!</v>
      </c>
      <c r="K86" s="215" t="e">
        <f>SUIVI!#REF!</f>
        <v>#REF!</v>
      </c>
      <c r="L86" s="215" t="e">
        <f>SUIVI!#REF!</f>
        <v>#REF!</v>
      </c>
      <c r="M86" s="1090" t="s">
        <v>1222</v>
      </c>
      <c r="N86" s="2130" t="s">
        <v>1504</v>
      </c>
      <c r="O86" s="218" t="e">
        <f>SUIVI!#REF!</f>
        <v>#REF!</v>
      </c>
      <c r="P86" s="22">
        <v>78</v>
      </c>
    </row>
    <row r="87" spans="1:16" ht="19.899999999999999" customHeight="1">
      <c r="A87" s="1833">
        <f>$A$15</f>
        <v>0</v>
      </c>
      <c r="B87" s="191" t="e">
        <f>SUIVI!#REF!</f>
        <v>#REF!</v>
      </c>
      <c r="C87" s="191" t="e">
        <f>SUIVI!#REF!</f>
        <v>#REF!</v>
      </c>
      <c r="D87" s="2150" t="s">
        <v>2192</v>
      </c>
      <c r="E87" s="2150"/>
      <c r="F87" s="2147"/>
      <c r="G87" s="2147"/>
      <c r="H87" s="191" t="e">
        <f t="shared" si="1"/>
        <v>#REF!</v>
      </c>
      <c r="I87" s="191" t="e">
        <f>IF(SUIVI!#REF!,1,0)</f>
        <v>#REF!</v>
      </c>
      <c r="J87" s="761" t="e">
        <f>SUIVI!#REF!</f>
        <v>#REF!</v>
      </c>
      <c r="K87" s="215" t="e">
        <f>SUIVI!#REF!</f>
        <v>#REF!</v>
      </c>
      <c r="L87" s="215" t="e">
        <f>SUIVI!#REF!</f>
        <v>#REF!</v>
      </c>
      <c r="M87" s="1090" t="s">
        <v>1222</v>
      </c>
      <c r="N87" s="2130" t="s">
        <v>1504</v>
      </c>
      <c r="O87" s="218" t="e">
        <f>SUIVI!#REF!</f>
        <v>#REF!</v>
      </c>
      <c r="P87" s="22">
        <v>79</v>
      </c>
    </row>
    <row r="88" spans="1:16" ht="19.899999999999999" customHeight="1">
      <c r="A88" s="1833">
        <f>$A$16</f>
        <v>0</v>
      </c>
      <c r="B88" s="191" t="e">
        <f>SUIVI!#REF!</f>
        <v>#REF!</v>
      </c>
      <c r="C88" s="191" t="e">
        <f>SUIVI!#REF!</f>
        <v>#REF!</v>
      </c>
      <c r="D88" s="2150" t="s">
        <v>2193</v>
      </c>
      <c r="E88" s="2150"/>
      <c r="F88" s="2147"/>
      <c r="G88" s="2147"/>
      <c r="H88" s="191" t="e">
        <f t="shared" si="1"/>
        <v>#REF!</v>
      </c>
      <c r="I88" s="191" t="e">
        <f>IF(SUIVI!#REF!,1,0)</f>
        <v>#REF!</v>
      </c>
      <c r="J88" s="761" t="e">
        <f>SUIVI!#REF!</f>
        <v>#REF!</v>
      </c>
      <c r="K88" s="215" t="e">
        <f>SUIVI!#REF!</f>
        <v>#REF!</v>
      </c>
      <c r="L88" s="215" t="e">
        <f>SUIVI!#REF!</f>
        <v>#REF!</v>
      </c>
      <c r="M88" s="1090" t="s">
        <v>1222</v>
      </c>
      <c r="N88" s="2130" t="s">
        <v>1504</v>
      </c>
      <c r="O88" s="218" t="e">
        <f>SUIVI!#REF!</f>
        <v>#REF!</v>
      </c>
      <c r="P88" s="22">
        <v>80</v>
      </c>
    </row>
    <row r="89" spans="1:16" ht="19.899999999999999" customHeight="1">
      <c r="A89" s="1833">
        <f>$A$17</f>
        <v>0</v>
      </c>
      <c r="B89" s="191" t="e">
        <f>SUIVI!#REF!</f>
        <v>#REF!</v>
      </c>
      <c r="C89" s="191" t="e">
        <f>SUIVI!#REF!</f>
        <v>#REF!</v>
      </c>
      <c r="D89" s="2151" t="s">
        <v>2194</v>
      </c>
      <c r="E89" s="2150"/>
      <c r="F89" s="2147"/>
      <c r="G89" s="2147"/>
      <c r="H89" s="191" t="e">
        <f t="shared" si="1"/>
        <v>#REF!</v>
      </c>
      <c r="I89" s="191" t="e">
        <f>IF(SUIVI!#REF!,1,0)</f>
        <v>#REF!</v>
      </c>
      <c r="J89" s="761" t="e">
        <f>SUIVI!#REF!</f>
        <v>#REF!</v>
      </c>
      <c r="K89" s="215" t="e">
        <f>SUIVI!#REF!</f>
        <v>#REF!</v>
      </c>
      <c r="L89" s="215" t="e">
        <f>SUIVI!#REF!</f>
        <v>#REF!</v>
      </c>
      <c r="M89" s="1090" t="s">
        <v>1222</v>
      </c>
      <c r="N89" s="2130" t="s">
        <v>1504</v>
      </c>
      <c r="O89" s="218" t="e">
        <f>SUIVI!#REF!</f>
        <v>#REF!</v>
      </c>
      <c r="P89" s="22">
        <v>81</v>
      </c>
    </row>
    <row r="90" spans="1:16" ht="19.899999999999999" customHeight="1">
      <c r="A90" s="241" t="str">
        <f>$A$9</f>
        <v>1100633635-636</v>
      </c>
      <c r="B90" s="191" t="e">
        <f>SUIVI!#REF!</f>
        <v>#REF!</v>
      </c>
      <c r="C90" s="191" t="e">
        <f>SUIVI!#REF!</f>
        <v>#REF!</v>
      </c>
      <c r="D90" s="2150" t="s">
        <v>2195</v>
      </c>
      <c r="E90" s="2150"/>
      <c r="F90" s="2147"/>
      <c r="G90" s="2147"/>
      <c r="H90" s="191" t="e">
        <f t="shared" si="1"/>
        <v>#REF!</v>
      </c>
      <c r="I90" s="191" t="e">
        <f>IF(SUIVI!#REF!,1,0)</f>
        <v>#REF!</v>
      </c>
      <c r="J90" s="761" t="e">
        <f>SUIVI!#REF!</f>
        <v>#REF!</v>
      </c>
      <c r="K90" s="215" t="e">
        <f>SUIVI!#REF!</f>
        <v>#REF!</v>
      </c>
      <c r="L90" s="215" t="e">
        <f>SUIVI!#REF!</f>
        <v>#REF!</v>
      </c>
      <c r="M90" s="1090" t="s">
        <v>1222</v>
      </c>
      <c r="N90" s="2130" t="s">
        <v>1504</v>
      </c>
      <c r="O90" s="218" t="e">
        <f>SUIVI!#REF!</f>
        <v>#REF!</v>
      </c>
      <c r="P90" s="22">
        <v>82</v>
      </c>
    </row>
    <row r="91" spans="1:16" ht="19.899999999999999" customHeight="1">
      <c r="A91" s="241" t="str">
        <f>$A$10</f>
        <v>Z128</v>
      </c>
      <c r="B91" s="191" t="e">
        <f>SUIVI!#REF!</f>
        <v>#REF!</v>
      </c>
      <c r="C91" s="191" t="e">
        <f>SUIVI!#REF!</f>
        <v>#REF!</v>
      </c>
      <c r="D91" s="2150"/>
      <c r="E91" s="2150"/>
      <c r="F91" s="2147"/>
      <c r="G91" s="2147"/>
      <c r="H91" s="191" t="e">
        <f t="shared" si="1"/>
        <v>#REF!</v>
      </c>
      <c r="I91" s="191" t="e">
        <f>IF(SUIVI!#REF!,1,0)</f>
        <v>#REF!</v>
      </c>
      <c r="J91" s="761" t="e">
        <f>SUIVI!#REF!</f>
        <v>#REF!</v>
      </c>
      <c r="K91" s="215" t="e">
        <f>SUIVI!#REF!</f>
        <v>#REF!</v>
      </c>
      <c r="L91" s="215" t="e">
        <f>SUIVI!#REF!</f>
        <v>#REF!</v>
      </c>
      <c r="M91" s="1090" t="s">
        <v>1222</v>
      </c>
      <c r="N91" s="2130" t="s">
        <v>1504</v>
      </c>
      <c r="O91" s="218" t="e">
        <f>SUIVI!#REF!</f>
        <v>#REF!</v>
      </c>
      <c r="P91" s="22">
        <v>83</v>
      </c>
    </row>
    <row r="92" spans="1:16" ht="19.899999999999999" customHeight="1">
      <c r="A92" s="241" t="str">
        <f>$A$11</f>
        <v>1900015151-15087</v>
      </c>
      <c r="B92" s="191" t="e">
        <f>SUIVI!#REF!</f>
        <v>#REF!</v>
      </c>
      <c r="C92" s="191" t="e">
        <f>SUIVI!#REF!</f>
        <v>#REF!</v>
      </c>
      <c r="D92" s="2150"/>
      <c r="E92" s="2150"/>
      <c r="F92" s="2147"/>
      <c r="G92" s="2147"/>
      <c r="H92" s="191" t="e">
        <f t="shared" si="1"/>
        <v>#REF!</v>
      </c>
      <c r="I92" s="191" t="e">
        <f>IF(SUIVI!#REF!,1,0)</f>
        <v>#REF!</v>
      </c>
      <c r="J92" s="761" t="e">
        <f>SUIVI!#REF!</f>
        <v>#REF!</v>
      </c>
      <c r="K92" s="215" t="e">
        <f>SUIVI!#REF!</f>
        <v>#REF!</v>
      </c>
      <c r="L92" s="215" t="e">
        <f>SUIVI!#REF!</f>
        <v>#REF!</v>
      </c>
      <c r="M92" s="1090" t="s">
        <v>1222</v>
      </c>
      <c r="N92" s="2130" t="s">
        <v>1504</v>
      </c>
      <c r="O92" s="218" t="e">
        <f>SUIVI!#REF!</f>
        <v>#REF!</v>
      </c>
      <c r="P92" s="22">
        <v>84</v>
      </c>
    </row>
    <row r="93" spans="1:16" ht="19.899999999999999" customHeight="1">
      <c r="A93" s="663" t="str">
        <f>$A$12</f>
        <v>CIMOLAI</v>
      </c>
      <c r="B93" s="191" t="e">
        <f>SUIVI!#REF!</f>
        <v>#REF!</v>
      </c>
      <c r="C93" s="191" t="e">
        <f>SUIVI!#REF!</f>
        <v>#REF!</v>
      </c>
      <c r="D93" s="2150" t="s">
        <v>2192</v>
      </c>
      <c r="E93" s="2150"/>
      <c r="F93" s="2147"/>
      <c r="G93" s="2147"/>
      <c r="H93" s="191" t="e">
        <f t="shared" si="1"/>
        <v>#REF!</v>
      </c>
      <c r="I93" s="191" t="e">
        <f>IF(SUIVI!#REF!,1,0)</f>
        <v>#REF!</v>
      </c>
      <c r="J93" s="761" t="e">
        <f>SUIVI!#REF!</f>
        <v>#REF!</v>
      </c>
      <c r="K93" s="215" t="e">
        <f>SUIVI!#REF!</f>
        <v>#REF!</v>
      </c>
      <c r="L93" s="215" t="e">
        <f>SUIVI!#REF!</f>
        <v>#REF!</v>
      </c>
      <c r="M93" s="1090" t="s">
        <v>1222</v>
      </c>
      <c r="N93" s="2130" t="s">
        <v>1504</v>
      </c>
      <c r="O93" s="218" t="e">
        <f>SUIVI!#REF!</f>
        <v>#REF!</v>
      </c>
      <c r="P93" s="22">
        <v>85</v>
      </c>
    </row>
    <row r="94" spans="1:16" ht="19.899999999999999" customHeight="1">
      <c r="A94" s="663" t="str">
        <f>$A$13</f>
        <v>PASSERELLE DE BELVAL</v>
      </c>
      <c r="B94" s="191" t="e">
        <f>SUIVI!#REF!</f>
        <v>#REF!</v>
      </c>
      <c r="C94" s="191" t="e">
        <f>SUIVI!#REF!</f>
        <v>#REF!</v>
      </c>
      <c r="D94" s="2150" t="s">
        <v>2193</v>
      </c>
      <c r="E94" s="2150"/>
      <c r="F94" s="2147"/>
      <c r="G94" s="2147"/>
      <c r="H94" s="191" t="e">
        <f t="shared" si="1"/>
        <v>#REF!</v>
      </c>
      <c r="I94" s="191" t="e">
        <f>IF(SUIVI!#REF!,1,0)</f>
        <v>#REF!</v>
      </c>
      <c r="J94" s="761" t="e">
        <f>SUIVI!#REF!</f>
        <v>#REF!</v>
      </c>
      <c r="K94" s="215" t="e">
        <f>SUIVI!#REF!</f>
        <v>#REF!</v>
      </c>
      <c r="L94" s="215" t="e">
        <f>SUIVI!#REF!</f>
        <v>#REF!</v>
      </c>
      <c r="M94" s="1090" t="s">
        <v>1222</v>
      </c>
      <c r="N94" s="2130" t="s">
        <v>1504</v>
      </c>
      <c r="O94" s="218" t="e">
        <f>SUIVI!#REF!</f>
        <v>#REF!</v>
      </c>
      <c r="P94" s="22">
        <v>86</v>
      </c>
    </row>
    <row r="95" spans="1:16" ht="19.899999999999999" customHeight="1">
      <c r="A95" s="1088" t="s">
        <v>1505</v>
      </c>
      <c r="B95" s="191" t="e">
        <f>SUIVI!#REF!</f>
        <v>#REF!</v>
      </c>
      <c r="C95" s="191" t="e">
        <f>SUIVI!#REF!</f>
        <v>#REF!</v>
      </c>
      <c r="D95" s="2151" t="s">
        <v>2194</v>
      </c>
      <c r="E95" s="2150"/>
      <c r="F95" s="2147"/>
      <c r="G95" s="2147"/>
      <c r="H95" s="191" t="e">
        <f t="shared" si="1"/>
        <v>#REF!</v>
      </c>
      <c r="I95" s="191" t="e">
        <f>IF(SUIVI!#REF!,1,0)</f>
        <v>#REF!</v>
      </c>
      <c r="J95" s="761" t="e">
        <f>SUIVI!#REF!</f>
        <v>#REF!</v>
      </c>
      <c r="K95" s="215" t="e">
        <f>SUIVI!#REF!</f>
        <v>#REF!</v>
      </c>
      <c r="L95" s="215" t="e">
        <f>SUIVI!#REF!</f>
        <v>#REF!</v>
      </c>
      <c r="M95" s="1090" t="s">
        <v>1222</v>
      </c>
      <c r="N95" s="2130" t="s">
        <v>1504</v>
      </c>
      <c r="O95" s="218" t="e">
        <f>SUIVI!#REF!</f>
        <v>#REF!</v>
      </c>
      <c r="P95" s="22">
        <v>87</v>
      </c>
    </row>
    <row r="96" spans="1:16" ht="19.899999999999999" customHeight="1">
      <c r="A96" s="1833">
        <f>$A$15</f>
        <v>0</v>
      </c>
      <c r="B96" s="191" t="e">
        <f>SUIVI!#REF!</f>
        <v>#REF!</v>
      </c>
      <c r="C96" s="191" t="e">
        <f>SUIVI!#REF!</f>
        <v>#REF!</v>
      </c>
      <c r="D96" s="2150" t="s">
        <v>2195</v>
      </c>
      <c r="E96" s="2150"/>
      <c r="F96" s="2147"/>
      <c r="G96" s="2147"/>
      <c r="H96" s="191" t="e">
        <f t="shared" si="1"/>
        <v>#REF!</v>
      </c>
      <c r="I96" s="191" t="e">
        <f>IF(SUIVI!#REF!,1,0)</f>
        <v>#REF!</v>
      </c>
      <c r="J96" s="761" t="e">
        <f>SUIVI!#REF!</f>
        <v>#REF!</v>
      </c>
      <c r="K96" s="215" t="e">
        <f>SUIVI!#REF!</f>
        <v>#REF!</v>
      </c>
      <c r="L96" s="215" t="e">
        <f>SUIVI!#REF!</f>
        <v>#REF!</v>
      </c>
      <c r="M96" s="1090" t="s">
        <v>1222</v>
      </c>
      <c r="N96" s="2130" t="s">
        <v>1504</v>
      </c>
      <c r="O96" s="218" t="e">
        <f>SUIVI!#REF!</f>
        <v>#REF!</v>
      </c>
      <c r="P96" s="22">
        <v>88</v>
      </c>
    </row>
    <row r="97" spans="1:16" ht="19.899999999999999" customHeight="1">
      <c r="A97" s="1833">
        <f>$A$16</f>
        <v>0</v>
      </c>
      <c r="B97" s="191" t="e">
        <f>SUIVI!#REF!</f>
        <v>#REF!</v>
      </c>
      <c r="C97" s="191" t="e">
        <f>SUIVI!#REF!</f>
        <v>#REF!</v>
      </c>
      <c r="D97" s="2150"/>
      <c r="E97" s="2150"/>
      <c r="F97" s="2147"/>
      <c r="G97" s="2147"/>
      <c r="H97" s="191" t="e">
        <f t="shared" si="1"/>
        <v>#REF!</v>
      </c>
      <c r="I97" s="191" t="e">
        <f>IF(SUIVI!#REF!,1,0)</f>
        <v>#REF!</v>
      </c>
      <c r="J97" s="761" t="e">
        <f>SUIVI!#REF!</f>
        <v>#REF!</v>
      </c>
      <c r="K97" s="215" t="e">
        <f>SUIVI!#REF!</f>
        <v>#REF!</v>
      </c>
      <c r="L97" s="215" t="e">
        <f>SUIVI!#REF!</f>
        <v>#REF!</v>
      </c>
      <c r="M97" s="1090" t="s">
        <v>1222</v>
      </c>
      <c r="N97" s="2130" t="s">
        <v>1504</v>
      </c>
      <c r="O97" s="218" t="e">
        <f>SUIVI!#REF!</f>
        <v>#REF!</v>
      </c>
      <c r="P97" s="22">
        <v>89</v>
      </c>
    </row>
    <row r="98" spans="1:16" ht="19.899999999999999" customHeight="1">
      <c r="A98" s="1833">
        <f>$A$17</f>
        <v>0</v>
      </c>
      <c r="B98" s="191" t="e">
        <f>SUIVI!#REF!</f>
        <v>#REF!</v>
      </c>
      <c r="C98" s="191" t="e">
        <f>SUIVI!#REF!</f>
        <v>#REF!</v>
      </c>
      <c r="D98" s="2150"/>
      <c r="E98" s="2150"/>
      <c r="F98" s="2147"/>
      <c r="G98" s="2147"/>
      <c r="H98" s="191" t="e">
        <f t="shared" si="1"/>
        <v>#REF!</v>
      </c>
      <c r="I98" s="191" t="e">
        <f>IF(SUIVI!#REF!,1,0)</f>
        <v>#REF!</v>
      </c>
      <c r="J98" s="761" t="e">
        <f>SUIVI!#REF!</f>
        <v>#REF!</v>
      </c>
      <c r="K98" s="215" t="e">
        <f>SUIVI!#REF!</f>
        <v>#REF!</v>
      </c>
      <c r="L98" s="215" t="e">
        <f>SUIVI!#REF!</f>
        <v>#REF!</v>
      </c>
      <c r="M98" s="1090" t="s">
        <v>1222</v>
      </c>
      <c r="N98" s="2130" t="s">
        <v>1504</v>
      </c>
      <c r="O98" s="218" t="e">
        <f>SUIVI!#REF!</f>
        <v>#REF!</v>
      </c>
      <c r="P98" s="22">
        <v>90</v>
      </c>
    </row>
    <row r="99" spans="1:16" ht="19.899999999999999" customHeight="1">
      <c r="A99" s="241" t="str">
        <f>$A$9</f>
        <v>1100633635-636</v>
      </c>
      <c r="B99" s="191" t="e">
        <f>SUIVI!#REF!</f>
        <v>#REF!</v>
      </c>
      <c r="C99" s="191" t="e">
        <f>SUIVI!#REF!</f>
        <v>#REF!</v>
      </c>
      <c r="D99" s="2150" t="s">
        <v>2192</v>
      </c>
      <c r="E99" s="2150"/>
      <c r="F99" s="2147"/>
      <c r="G99" s="2147"/>
      <c r="H99" s="191" t="e">
        <f t="shared" si="1"/>
        <v>#REF!</v>
      </c>
      <c r="I99" s="191" t="e">
        <f>IF(SUIVI!#REF!,1,0)</f>
        <v>#REF!</v>
      </c>
      <c r="J99" s="761" t="e">
        <f>SUIVI!#REF!</f>
        <v>#REF!</v>
      </c>
      <c r="K99" s="215" t="e">
        <f>SUIVI!#REF!</f>
        <v>#REF!</v>
      </c>
      <c r="L99" s="215" t="e">
        <f>SUIVI!#REF!</f>
        <v>#REF!</v>
      </c>
      <c r="M99" s="1090" t="s">
        <v>1222</v>
      </c>
      <c r="N99" s="2130" t="s">
        <v>1504</v>
      </c>
      <c r="O99" s="218" t="e">
        <f>SUIVI!#REF!</f>
        <v>#REF!</v>
      </c>
      <c r="P99" s="22">
        <v>91</v>
      </c>
    </row>
    <row r="100" spans="1:16" ht="19.899999999999999" customHeight="1">
      <c r="A100" s="241" t="str">
        <f>$A$10</f>
        <v>Z128</v>
      </c>
      <c r="B100" s="191" t="e">
        <f>SUIVI!#REF!</f>
        <v>#REF!</v>
      </c>
      <c r="C100" s="191" t="e">
        <f>SUIVI!#REF!</f>
        <v>#REF!</v>
      </c>
      <c r="D100" s="2150" t="s">
        <v>2193</v>
      </c>
      <c r="E100" s="2150"/>
      <c r="F100" s="2147"/>
      <c r="G100" s="2147"/>
      <c r="H100" s="191" t="e">
        <f t="shared" si="1"/>
        <v>#REF!</v>
      </c>
      <c r="I100" s="191" t="e">
        <f>IF(SUIVI!#REF!,1,0)</f>
        <v>#REF!</v>
      </c>
      <c r="J100" s="761" t="e">
        <f>SUIVI!#REF!</f>
        <v>#REF!</v>
      </c>
      <c r="K100" s="215" t="e">
        <f>SUIVI!#REF!</f>
        <v>#REF!</v>
      </c>
      <c r="L100" s="215" t="e">
        <f>SUIVI!#REF!</f>
        <v>#REF!</v>
      </c>
      <c r="M100" s="1090" t="s">
        <v>1222</v>
      </c>
      <c r="N100" s="2130" t="s">
        <v>1504</v>
      </c>
      <c r="O100" s="218" t="e">
        <f>SUIVI!#REF!</f>
        <v>#REF!</v>
      </c>
      <c r="P100" s="22">
        <v>92</v>
      </c>
    </row>
    <row r="101" spans="1:16" ht="19.899999999999999" customHeight="1">
      <c r="A101" s="241" t="str">
        <f>$A$11</f>
        <v>1900015151-15087</v>
      </c>
      <c r="B101" s="191" t="e">
        <f>SUIVI!#REF!</f>
        <v>#REF!</v>
      </c>
      <c r="C101" s="191" t="e">
        <f>SUIVI!#REF!</f>
        <v>#REF!</v>
      </c>
      <c r="D101" s="2151" t="s">
        <v>2194</v>
      </c>
      <c r="E101" s="2150"/>
      <c r="F101" s="2147"/>
      <c r="G101" s="2147"/>
      <c r="H101" s="191" t="e">
        <f t="shared" si="1"/>
        <v>#REF!</v>
      </c>
      <c r="I101" s="191" t="e">
        <f>IF(SUIVI!#REF!,1,0)</f>
        <v>#REF!</v>
      </c>
      <c r="J101" s="761" t="e">
        <f>SUIVI!#REF!</f>
        <v>#REF!</v>
      </c>
      <c r="K101" s="215" t="e">
        <f>SUIVI!#REF!</f>
        <v>#REF!</v>
      </c>
      <c r="L101" s="215" t="e">
        <f>SUIVI!#REF!</f>
        <v>#REF!</v>
      </c>
      <c r="M101" s="1090" t="s">
        <v>1222</v>
      </c>
      <c r="N101" s="2130" t="s">
        <v>1504</v>
      </c>
      <c r="O101" s="218" t="e">
        <f>SUIVI!#REF!</f>
        <v>#REF!</v>
      </c>
      <c r="P101" s="22">
        <v>93</v>
      </c>
    </row>
    <row r="102" spans="1:16" ht="19.899999999999999" customHeight="1">
      <c r="A102" s="663" t="str">
        <f>$A$12</f>
        <v>CIMOLAI</v>
      </c>
      <c r="B102" s="191" t="e">
        <f>SUIVI!#REF!</f>
        <v>#REF!</v>
      </c>
      <c r="C102" s="191" t="e">
        <f>SUIVI!#REF!</f>
        <v>#REF!</v>
      </c>
      <c r="D102" s="2150" t="s">
        <v>2195</v>
      </c>
      <c r="E102" s="2150"/>
      <c r="F102" s="2147"/>
      <c r="G102" s="2147"/>
      <c r="H102" s="191" t="e">
        <f t="shared" si="1"/>
        <v>#REF!</v>
      </c>
      <c r="I102" s="191" t="e">
        <f>IF(SUIVI!#REF!,1,0)</f>
        <v>#REF!</v>
      </c>
      <c r="J102" s="761" t="e">
        <f>SUIVI!#REF!</f>
        <v>#REF!</v>
      </c>
      <c r="K102" s="215" t="e">
        <f>SUIVI!#REF!</f>
        <v>#REF!</v>
      </c>
      <c r="L102" s="215" t="e">
        <f>SUIVI!#REF!</f>
        <v>#REF!</v>
      </c>
      <c r="M102" s="1090" t="s">
        <v>1222</v>
      </c>
      <c r="N102" s="2130" t="s">
        <v>1504</v>
      </c>
      <c r="O102" s="218" t="e">
        <f>SUIVI!#REF!</f>
        <v>#REF!</v>
      </c>
      <c r="P102" s="22">
        <v>94</v>
      </c>
    </row>
    <row r="103" spans="1:16" ht="19.899999999999999" customHeight="1">
      <c r="A103" s="663" t="str">
        <f>$A$13</f>
        <v>PASSERELLE DE BELVAL</v>
      </c>
      <c r="B103" s="191" t="e">
        <f>SUIVI!#REF!</f>
        <v>#REF!</v>
      </c>
      <c r="C103" s="191" t="e">
        <f>SUIVI!#REF!</f>
        <v>#REF!</v>
      </c>
      <c r="D103" s="2150"/>
      <c r="E103" s="2150"/>
      <c r="F103" s="2147"/>
      <c r="G103" s="2147"/>
      <c r="H103" s="191" t="e">
        <f t="shared" si="1"/>
        <v>#REF!</v>
      </c>
      <c r="I103" s="191" t="e">
        <f>IF(SUIVI!#REF!,1,0)</f>
        <v>#REF!</v>
      </c>
      <c r="J103" s="761" t="e">
        <f>SUIVI!#REF!</f>
        <v>#REF!</v>
      </c>
      <c r="K103" s="215" t="e">
        <f>SUIVI!#REF!</f>
        <v>#REF!</v>
      </c>
      <c r="L103" s="215" t="e">
        <f>SUIVI!#REF!</f>
        <v>#REF!</v>
      </c>
      <c r="M103" s="1090" t="s">
        <v>1222</v>
      </c>
      <c r="N103" s="2130" t="s">
        <v>1504</v>
      </c>
      <c r="O103" s="218" t="e">
        <f>SUIVI!#REF!</f>
        <v>#REF!</v>
      </c>
      <c r="P103" s="22">
        <v>95</v>
      </c>
    </row>
    <row r="104" spans="1:16" ht="19.899999999999999" customHeight="1">
      <c r="A104" s="1088" t="s">
        <v>1505</v>
      </c>
      <c r="B104" s="191" t="e">
        <f>SUIVI!#REF!</f>
        <v>#REF!</v>
      </c>
      <c r="C104" s="191" t="e">
        <f>SUIVI!#REF!</f>
        <v>#REF!</v>
      </c>
      <c r="D104" s="2150"/>
      <c r="E104" s="2150"/>
      <c r="F104" s="2147"/>
      <c r="G104" s="2147"/>
      <c r="H104" s="191" t="e">
        <f t="shared" si="1"/>
        <v>#REF!</v>
      </c>
      <c r="I104" s="191" t="e">
        <f>IF(SUIVI!#REF!,1,0)</f>
        <v>#REF!</v>
      </c>
      <c r="J104" s="761" t="e">
        <f>SUIVI!#REF!</f>
        <v>#REF!</v>
      </c>
      <c r="K104" s="215" t="e">
        <f>SUIVI!#REF!</f>
        <v>#REF!</v>
      </c>
      <c r="L104" s="215" t="e">
        <f>SUIVI!#REF!</f>
        <v>#REF!</v>
      </c>
      <c r="M104" s="1090" t="s">
        <v>1222</v>
      </c>
      <c r="N104" s="2130" t="s">
        <v>1504</v>
      </c>
      <c r="O104" s="218" t="e">
        <f>SUIVI!#REF!</f>
        <v>#REF!</v>
      </c>
      <c r="P104" s="22">
        <v>96</v>
      </c>
    </row>
    <row r="105" spans="1:16" ht="19.899999999999999" customHeight="1">
      <c r="A105" s="1833">
        <f>$A$15</f>
        <v>0</v>
      </c>
      <c r="B105" s="191" t="e">
        <f>SUIVI!#REF!</f>
        <v>#REF!</v>
      </c>
      <c r="C105" s="191" t="e">
        <f>SUIVI!#REF!</f>
        <v>#REF!</v>
      </c>
      <c r="D105" s="2150" t="s">
        <v>2192</v>
      </c>
      <c r="E105" s="2150"/>
      <c r="F105" s="2147"/>
      <c r="G105" s="2147"/>
      <c r="H105" s="191" t="e">
        <f t="shared" si="1"/>
        <v>#REF!</v>
      </c>
      <c r="I105" s="191" t="e">
        <f>IF(SUIVI!#REF!,1,0)</f>
        <v>#REF!</v>
      </c>
      <c r="J105" s="761" t="e">
        <f>SUIVI!#REF!</f>
        <v>#REF!</v>
      </c>
      <c r="K105" s="215" t="e">
        <f>SUIVI!#REF!</f>
        <v>#REF!</v>
      </c>
      <c r="L105" s="215" t="e">
        <f>SUIVI!#REF!</f>
        <v>#REF!</v>
      </c>
      <c r="M105" s="1090" t="s">
        <v>1222</v>
      </c>
      <c r="N105" s="2130" t="s">
        <v>1504</v>
      </c>
      <c r="O105" s="218" t="e">
        <f>SUIVI!#REF!</f>
        <v>#REF!</v>
      </c>
      <c r="P105" s="22">
        <v>97</v>
      </c>
    </row>
    <row r="106" spans="1:16" ht="19.899999999999999" customHeight="1">
      <c r="A106" s="1833">
        <f>$A$16</f>
        <v>0</v>
      </c>
      <c r="B106" s="191" t="e">
        <f>SUIVI!#REF!</f>
        <v>#REF!</v>
      </c>
      <c r="C106" s="191" t="e">
        <f>SUIVI!#REF!</f>
        <v>#REF!</v>
      </c>
      <c r="D106" s="2150" t="s">
        <v>2193</v>
      </c>
      <c r="E106" s="2150"/>
      <c r="F106" s="2147"/>
      <c r="G106" s="2147"/>
      <c r="H106" s="191" t="e">
        <f t="shared" si="1"/>
        <v>#REF!</v>
      </c>
      <c r="I106" s="191" t="e">
        <f>IF(SUIVI!#REF!,1,0)</f>
        <v>#REF!</v>
      </c>
      <c r="J106" s="761" t="e">
        <f>SUIVI!#REF!</f>
        <v>#REF!</v>
      </c>
      <c r="K106" s="215" t="e">
        <f>SUIVI!#REF!</f>
        <v>#REF!</v>
      </c>
      <c r="L106" s="215" t="e">
        <f>SUIVI!#REF!</f>
        <v>#REF!</v>
      </c>
      <c r="M106" s="1090" t="s">
        <v>1222</v>
      </c>
      <c r="N106" s="2130" t="s">
        <v>1504</v>
      </c>
      <c r="O106" s="218" t="e">
        <f>SUIVI!#REF!</f>
        <v>#REF!</v>
      </c>
      <c r="P106" s="22">
        <v>98</v>
      </c>
    </row>
    <row r="107" spans="1:16" ht="19.899999999999999" customHeight="1">
      <c r="A107" s="1833">
        <f>$A$17</f>
        <v>0</v>
      </c>
      <c r="B107" s="191" t="e">
        <f>SUIVI!#REF!</f>
        <v>#REF!</v>
      </c>
      <c r="C107" s="191" t="e">
        <f>SUIVI!#REF!</f>
        <v>#REF!</v>
      </c>
      <c r="D107" s="2151" t="s">
        <v>2194</v>
      </c>
      <c r="E107" s="2150"/>
      <c r="F107" s="2147"/>
      <c r="G107" s="2147"/>
      <c r="H107" s="191" t="e">
        <f t="shared" si="1"/>
        <v>#REF!</v>
      </c>
      <c r="I107" s="191" t="e">
        <f>IF(SUIVI!#REF!,1,0)</f>
        <v>#REF!</v>
      </c>
      <c r="J107" s="761" t="e">
        <f>SUIVI!#REF!</f>
        <v>#REF!</v>
      </c>
      <c r="K107" s="215" t="e">
        <f>SUIVI!#REF!</f>
        <v>#REF!</v>
      </c>
      <c r="L107" s="215" t="e">
        <f>SUIVI!#REF!</f>
        <v>#REF!</v>
      </c>
      <c r="M107" s="1090" t="s">
        <v>1222</v>
      </c>
      <c r="N107" s="2130" t="s">
        <v>1504</v>
      </c>
      <c r="O107" s="218" t="e">
        <f>SUIVI!#REF!</f>
        <v>#REF!</v>
      </c>
      <c r="P107" s="22">
        <v>99</v>
      </c>
    </row>
    <row r="108" spans="1:16" ht="19.899999999999999" customHeight="1">
      <c r="A108" s="241" t="str">
        <f>$A$9</f>
        <v>1100633635-636</v>
      </c>
      <c r="B108" s="191" t="e">
        <f>SUIVI!#REF!</f>
        <v>#REF!</v>
      </c>
      <c r="C108" s="191" t="e">
        <f>SUIVI!#REF!</f>
        <v>#REF!</v>
      </c>
      <c r="D108" s="2150" t="s">
        <v>2195</v>
      </c>
      <c r="E108" s="2150"/>
      <c r="F108" s="2147"/>
      <c r="G108" s="2147"/>
      <c r="H108" s="191" t="e">
        <f t="shared" si="1"/>
        <v>#REF!</v>
      </c>
      <c r="I108" s="191" t="e">
        <f>IF(SUIVI!#REF!,1,0)</f>
        <v>#REF!</v>
      </c>
      <c r="J108" s="761" t="e">
        <f>SUIVI!#REF!</f>
        <v>#REF!</v>
      </c>
      <c r="K108" s="215" t="e">
        <f>SUIVI!#REF!</f>
        <v>#REF!</v>
      </c>
      <c r="L108" s="215" t="e">
        <f>SUIVI!#REF!</f>
        <v>#REF!</v>
      </c>
      <c r="M108" s="1090" t="s">
        <v>1222</v>
      </c>
      <c r="N108" s="2130" t="s">
        <v>1504</v>
      </c>
      <c r="O108" s="218" t="e">
        <f>SUIVI!#REF!</f>
        <v>#REF!</v>
      </c>
      <c r="P108" s="22">
        <v>100</v>
      </c>
    </row>
    <row r="109" spans="1:16" ht="19.899999999999999" customHeight="1">
      <c r="A109" s="241" t="str">
        <f>$A$10</f>
        <v>Z128</v>
      </c>
      <c r="B109" s="191" t="e">
        <f>SUIVI!#REF!</f>
        <v>#REF!</v>
      </c>
      <c r="C109" s="191" t="e">
        <f>SUIVI!#REF!</f>
        <v>#REF!</v>
      </c>
      <c r="D109" s="2150"/>
      <c r="E109" s="2150"/>
      <c r="F109" s="2147"/>
      <c r="G109" s="2147"/>
      <c r="H109" s="191" t="e">
        <f t="shared" si="1"/>
        <v>#REF!</v>
      </c>
      <c r="I109" s="191" t="e">
        <f>IF(SUIVI!#REF!,1,0)</f>
        <v>#REF!</v>
      </c>
      <c r="J109" s="761" t="e">
        <f>SUIVI!#REF!</f>
        <v>#REF!</v>
      </c>
      <c r="K109" s="215" t="e">
        <f>SUIVI!#REF!</f>
        <v>#REF!</v>
      </c>
      <c r="L109" s="215" t="e">
        <f>SUIVI!#REF!</f>
        <v>#REF!</v>
      </c>
      <c r="M109" s="1090" t="s">
        <v>1222</v>
      </c>
      <c r="N109" s="2130" t="s">
        <v>1504</v>
      </c>
      <c r="O109" s="218" t="e">
        <f>SUIVI!#REF!</f>
        <v>#REF!</v>
      </c>
      <c r="P109" s="22">
        <v>101</v>
      </c>
    </row>
    <row r="110" spans="1:16" ht="19.899999999999999" customHeight="1">
      <c r="A110" s="241" t="str">
        <f>$A$11</f>
        <v>1900015151-15087</v>
      </c>
      <c r="B110" s="191" t="e">
        <f>SUIVI!#REF!</f>
        <v>#REF!</v>
      </c>
      <c r="C110" s="191" t="e">
        <f>SUIVI!#REF!</f>
        <v>#REF!</v>
      </c>
      <c r="D110" s="2150"/>
      <c r="E110" s="2150"/>
      <c r="F110" s="2147"/>
      <c r="G110" s="2147"/>
      <c r="H110" s="191" t="e">
        <f t="shared" si="1"/>
        <v>#REF!</v>
      </c>
      <c r="I110" s="191" t="e">
        <f>IF(SUIVI!#REF!,1,0)</f>
        <v>#REF!</v>
      </c>
      <c r="J110" s="761" t="e">
        <f>SUIVI!#REF!</f>
        <v>#REF!</v>
      </c>
      <c r="K110" s="215" t="e">
        <f>SUIVI!#REF!</f>
        <v>#REF!</v>
      </c>
      <c r="L110" s="215" t="e">
        <f>SUIVI!#REF!</f>
        <v>#REF!</v>
      </c>
      <c r="M110" s="1090" t="s">
        <v>1222</v>
      </c>
      <c r="N110" s="2130" t="s">
        <v>1504</v>
      </c>
      <c r="O110" s="218" t="e">
        <f>SUIVI!#REF!</f>
        <v>#REF!</v>
      </c>
      <c r="P110" s="22">
        <v>102</v>
      </c>
    </row>
    <row r="111" spans="1:16" ht="19.899999999999999" customHeight="1">
      <c r="A111" s="663" t="str">
        <f>$A$12</f>
        <v>CIMOLAI</v>
      </c>
      <c r="B111" s="191" t="e">
        <f>SUIVI!#REF!</f>
        <v>#REF!</v>
      </c>
      <c r="C111" s="191" t="e">
        <f>SUIVI!#REF!</f>
        <v>#REF!</v>
      </c>
      <c r="D111" s="2150" t="s">
        <v>2192</v>
      </c>
      <c r="E111" s="2150"/>
      <c r="F111" s="2147"/>
      <c r="G111" s="2147"/>
      <c r="H111" s="191" t="e">
        <f t="shared" si="1"/>
        <v>#REF!</v>
      </c>
      <c r="I111" s="191" t="e">
        <f>IF(SUIVI!#REF!,1,0)</f>
        <v>#REF!</v>
      </c>
      <c r="J111" s="761" t="e">
        <f>SUIVI!#REF!</f>
        <v>#REF!</v>
      </c>
      <c r="K111" s="215" t="e">
        <f>SUIVI!#REF!</f>
        <v>#REF!</v>
      </c>
      <c r="L111" s="215" t="e">
        <f>SUIVI!#REF!</f>
        <v>#REF!</v>
      </c>
      <c r="M111" s="1090" t="s">
        <v>1222</v>
      </c>
      <c r="N111" s="2130" t="s">
        <v>1504</v>
      </c>
      <c r="O111" s="218" t="e">
        <f>SUIVI!#REF!</f>
        <v>#REF!</v>
      </c>
      <c r="P111" s="22">
        <v>103</v>
      </c>
    </row>
    <row r="112" spans="1:16" ht="19.899999999999999" customHeight="1">
      <c r="A112" s="663" t="str">
        <f>$A$13</f>
        <v>PASSERELLE DE BELVAL</v>
      </c>
      <c r="B112" s="191" t="e">
        <f>SUIVI!#REF!</f>
        <v>#REF!</v>
      </c>
      <c r="C112" s="191" t="e">
        <f>SUIVI!#REF!</f>
        <v>#REF!</v>
      </c>
      <c r="D112" s="2150" t="s">
        <v>2193</v>
      </c>
      <c r="E112" s="2150"/>
      <c r="F112" s="2147"/>
      <c r="G112" s="2147"/>
      <c r="H112" s="191" t="e">
        <f t="shared" si="1"/>
        <v>#REF!</v>
      </c>
      <c r="I112" s="191" t="e">
        <f>IF(SUIVI!#REF!,1,0)</f>
        <v>#REF!</v>
      </c>
      <c r="J112" s="761" t="e">
        <f>SUIVI!#REF!</f>
        <v>#REF!</v>
      </c>
      <c r="K112" s="215" t="e">
        <f>SUIVI!#REF!</f>
        <v>#REF!</v>
      </c>
      <c r="L112" s="215" t="e">
        <f>SUIVI!#REF!</f>
        <v>#REF!</v>
      </c>
      <c r="M112" s="1090" t="s">
        <v>1222</v>
      </c>
      <c r="N112" s="2130" t="s">
        <v>1504</v>
      </c>
      <c r="O112" s="218" t="e">
        <f>SUIVI!#REF!</f>
        <v>#REF!</v>
      </c>
      <c r="P112" s="22">
        <v>104</v>
      </c>
    </row>
    <row r="113" spans="1:16" ht="19.899999999999999" customHeight="1">
      <c r="A113" s="1088" t="s">
        <v>1505</v>
      </c>
      <c r="B113" s="191" t="e">
        <f>SUIVI!#REF!</f>
        <v>#REF!</v>
      </c>
      <c r="C113" s="191" t="e">
        <f>SUIVI!#REF!</f>
        <v>#REF!</v>
      </c>
      <c r="D113" s="2151" t="s">
        <v>2194</v>
      </c>
      <c r="E113" s="2150"/>
      <c r="F113" s="2147"/>
      <c r="G113" s="2147"/>
      <c r="H113" s="191" t="e">
        <f t="shared" si="1"/>
        <v>#REF!</v>
      </c>
      <c r="I113" s="191" t="e">
        <f>IF(SUIVI!#REF!,1,0)</f>
        <v>#REF!</v>
      </c>
      <c r="J113" s="761" t="e">
        <f>SUIVI!#REF!</f>
        <v>#REF!</v>
      </c>
      <c r="K113" s="215" t="e">
        <f>SUIVI!#REF!</f>
        <v>#REF!</v>
      </c>
      <c r="L113" s="215" t="e">
        <f>SUIVI!#REF!</f>
        <v>#REF!</v>
      </c>
      <c r="M113" s="1090" t="s">
        <v>1222</v>
      </c>
      <c r="N113" s="2130" t="s">
        <v>1504</v>
      </c>
      <c r="O113" s="218" t="e">
        <f>SUIVI!#REF!</f>
        <v>#REF!</v>
      </c>
      <c r="P113" s="22">
        <v>105</v>
      </c>
    </row>
    <row r="114" spans="1:16" ht="19.899999999999999" customHeight="1">
      <c r="A114" s="1833">
        <f>$A$15</f>
        <v>0</v>
      </c>
      <c r="B114" s="191" t="e">
        <f>SUIVI!#REF!</f>
        <v>#REF!</v>
      </c>
      <c r="C114" s="191" t="e">
        <f>SUIVI!#REF!</f>
        <v>#REF!</v>
      </c>
      <c r="D114" s="2150" t="s">
        <v>2195</v>
      </c>
      <c r="E114" s="2150"/>
      <c r="F114" s="2147"/>
      <c r="G114" s="2147"/>
      <c r="H114" s="191" t="e">
        <f t="shared" si="1"/>
        <v>#REF!</v>
      </c>
      <c r="I114" s="191" t="e">
        <f>IF(SUIVI!#REF!,1,0)</f>
        <v>#REF!</v>
      </c>
      <c r="J114" s="761" t="e">
        <f>SUIVI!#REF!</f>
        <v>#REF!</v>
      </c>
      <c r="K114" s="215" t="e">
        <f>SUIVI!#REF!</f>
        <v>#REF!</v>
      </c>
      <c r="L114" s="215" t="e">
        <f>SUIVI!#REF!</f>
        <v>#REF!</v>
      </c>
      <c r="M114" s="1090" t="s">
        <v>1222</v>
      </c>
      <c r="N114" s="2130" t="s">
        <v>1504</v>
      </c>
      <c r="O114" s="218" t="e">
        <f>SUIVI!#REF!</f>
        <v>#REF!</v>
      </c>
      <c r="P114" s="22">
        <v>106</v>
      </c>
    </row>
    <row r="115" spans="1:16" ht="19.899999999999999" customHeight="1">
      <c r="A115" s="1833">
        <f>$A$16</f>
        <v>0</v>
      </c>
      <c r="B115" s="191" t="e">
        <f>SUIVI!#REF!</f>
        <v>#REF!</v>
      </c>
      <c r="C115" s="191" t="e">
        <f>SUIVI!#REF!</f>
        <v>#REF!</v>
      </c>
      <c r="D115" s="2150"/>
      <c r="E115" s="2150"/>
      <c r="F115" s="2147"/>
      <c r="G115" s="2147"/>
      <c r="H115" s="191" t="e">
        <f t="shared" si="1"/>
        <v>#REF!</v>
      </c>
      <c r="I115" s="191" t="e">
        <f>IF(SUIVI!#REF!,1,0)</f>
        <v>#REF!</v>
      </c>
      <c r="J115" s="761" t="e">
        <f>SUIVI!#REF!</f>
        <v>#REF!</v>
      </c>
      <c r="K115" s="215" t="e">
        <f>SUIVI!#REF!</f>
        <v>#REF!</v>
      </c>
      <c r="L115" s="215" t="e">
        <f>SUIVI!#REF!</f>
        <v>#REF!</v>
      </c>
      <c r="M115" s="1090" t="s">
        <v>1222</v>
      </c>
      <c r="N115" s="2130" t="s">
        <v>1504</v>
      </c>
      <c r="O115" s="218" t="e">
        <f>SUIVI!#REF!</f>
        <v>#REF!</v>
      </c>
      <c r="P115" s="22">
        <v>107</v>
      </c>
    </row>
    <row r="116" spans="1:16" ht="19.899999999999999" customHeight="1">
      <c r="A116" s="1833">
        <f>$A$17</f>
        <v>0</v>
      </c>
      <c r="B116" s="191" t="e">
        <f>SUIVI!#REF!</f>
        <v>#REF!</v>
      </c>
      <c r="C116" s="191" t="e">
        <f>SUIVI!#REF!</f>
        <v>#REF!</v>
      </c>
      <c r="D116" s="2150"/>
      <c r="E116" s="2150"/>
      <c r="F116" s="2147"/>
      <c r="G116" s="2147"/>
      <c r="H116" s="191" t="e">
        <f t="shared" si="1"/>
        <v>#REF!</v>
      </c>
      <c r="I116" s="191" t="e">
        <f>IF(SUIVI!#REF!,1,0)</f>
        <v>#REF!</v>
      </c>
      <c r="J116" s="761" t="e">
        <f>SUIVI!#REF!</f>
        <v>#REF!</v>
      </c>
      <c r="K116" s="215" t="e">
        <f>SUIVI!#REF!</f>
        <v>#REF!</v>
      </c>
      <c r="L116" s="215" t="e">
        <f>SUIVI!#REF!</f>
        <v>#REF!</v>
      </c>
      <c r="M116" s="1090" t="s">
        <v>1222</v>
      </c>
      <c r="N116" s="2130" t="s">
        <v>1504</v>
      </c>
      <c r="O116" s="218" t="e">
        <f>SUIVI!#REF!</f>
        <v>#REF!</v>
      </c>
      <c r="P116" s="22">
        <v>108</v>
      </c>
    </row>
    <row r="117" spans="1:16" ht="19.899999999999999" customHeight="1">
      <c r="A117" s="241" t="str">
        <f>$A$9</f>
        <v>1100633635-636</v>
      </c>
      <c r="B117" s="191" t="e">
        <f>SUIVI!#REF!</f>
        <v>#REF!</v>
      </c>
      <c r="C117" s="191" t="e">
        <f>SUIVI!#REF!</f>
        <v>#REF!</v>
      </c>
      <c r="D117" s="2150" t="s">
        <v>2192</v>
      </c>
      <c r="E117" s="2150"/>
      <c r="F117" s="2147"/>
      <c r="G117" s="2147"/>
      <c r="H117" s="191" t="e">
        <f t="shared" si="1"/>
        <v>#REF!</v>
      </c>
      <c r="I117" s="191" t="e">
        <f>IF(SUIVI!#REF!,1,0)</f>
        <v>#REF!</v>
      </c>
      <c r="J117" s="761" t="e">
        <f>SUIVI!#REF!</f>
        <v>#REF!</v>
      </c>
      <c r="K117" s="215" t="e">
        <f>SUIVI!#REF!</f>
        <v>#REF!</v>
      </c>
      <c r="L117" s="215" t="e">
        <f>SUIVI!#REF!</f>
        <v>#REF!</v>
      </c>
      <c r="M117" s="1090" t="s">
        <v>1222</v>
      </c>
      <c r="N117" s="2130" t="s">
        <v>1504</v>
      </c>
      <c r="O117" s="218" t="e">
        <f>SUIVI!#REF!</f>
        <v>#REF!</v>
      </c>
      <c r="P117" s="22">
        <v>109</v>
      </c>
    </row>
    <row r="118" spans="1:16" ht="19.899999999999999" customHeight="1">
      <c r="A118" s="241" t="str">
        <f>$A$10</f>
        <v>Z128</v>
      </c>
      <c r="B118" s="191" t="e">
        <f>SUIVI!#REF!</f>
        <v>#REF!</v>
      </c>
      <c r="C118" s="191" t="e">
        <f>SUIVI!#REF!</f>
        <v>#REF!</v>
      </c>
      <c r="D118" s="2150" t="s">
        <v>2193</v>
      </c>
      <c r="E118" s="2150"/>
      <c r="F118" s="2147"/>
      <c r="G118" s="2147"/>
      <c r="H118" s="191" t="e">
        <f t="shared" si="1"/>
        <v>#REF!</v>
      </c>
      <c r="I118" s="191" t="e">
        <f>IF(SUIVI!#REF!,1,0)</f>
        <v>#REF!</v>
      </c>
      <c r="J118" s="761" t="e">
        <f>SUIVI!#REF!</f>
        <v>#REF!</v>
      </c>
      <c r="K118" s="215" t="e">
        <f>SUIVI!#REF!</f>
        <v>#REF!</v>
      </c>
      <c r="L118" s="215" t="e">
        <f>SUIVI!#REF!</f>
        <v>#REF!</v>
      </c>
      <c r="M118" s="1090" t="s">
        <v>1222</v>
      </c>
      <c r="N118" s="2130" t="s">
        <v>1504</v>
      </c>
      <c r="O118" s="218" t="e">
        <f>SUIVI!#REF!</f>
        <v>#REF!</v>
      </c>
      <c r="P118" s="22">
        <v>110</v>
      </c>
    </row>
    <row r="119" spans="1:16" ht="19.899999999999999" customHeight="1">
      <c r="A119" s="241" t="str">
        <f>$A$11</f>
        <v>1900015151-15087</v>
      </c>
      <c r="B119" s="191" t="e">
        <f>SUIVI!#REF!</f>
        <v>#REF!</v>
      </c>
      <c r="C119" s="191" t="e">
        <f>SUIVI!#REF!</f>
        <v>#REF!</v>
      </c>
      <c r="D119" s="2151" t="s">
        <v>2194</v>
      </c>
      <c r="E119" s="2150"/>
      <c r="F119" s="2147"/>
      <c r="G119" s="2147"/>
      <c r="H119" s="191" t="e">
        <f t="shared" si="1"/>
        <v>#REF!</v>
      </c>
      <c r="I119" s="191" t="e">
        <f>IF(SUIVI!#REF!,1,0)</f>
        <v>#REF!</v>
      </c>
      <c r="J119" s="761" t="e">
        <f>SUIVI!#REF!</f>
        <v>#REF!</v>
      </c>
      <c r="K119" s="215" t="e">
        <f>SUIVI!#REF!</f>
        <v>#REF!</v>
      </c>
      <c r="L119" s="215" t="e">
        <f>SUIVI!#REF!</f>
        <v>#REF!</v>
      </c>
      <c r="M119" s="1090" t="s">
        <v>1222</v>
      </c>
      <c r="N119" s="2130" t="s">
        <v>1504</v>
      </c>
      <c r="O119" s="218" t="e">
        <f>SUIVI!#REF!</f>
        <v>#REF!</v>
      </c>
      <c r="P119" s="22">
        <v>111</v>
      </c>
    </row>
    <row r="120" spans="1:16" ht="19.899999999999999" customHeight="1">
      <c r="A120" s="663" t="str">
        <f>$A$12</f>
        <v>CIMOLAI</v>
      </c>
      <c r="B120" s="191" t="e">
        <f>SUIVI!#REF!</f>
        <v>#REF!</v>
      </c>
      <c r="C120" s="191" t="e">
        <f>SUIVI!#REF!</f>
        <v>#REF!</v>
      </c>
      <c r="D120" s="2150" t="s">
        <v>2195</v>
      </c>
      <c r="E120" s="2150"/>
      <c r="F120" s="2147"/>
      <c r="G120" s="2147"/>
      <c r="H120" s="191" t="e">
        <f t="shared" si="1"/>
        <v>#REF!</v>
      </c>
      <c r="I120" s="191" t="e">
        <f>IF(SUIVI!#REF!,1,0)</f>
        <v>#REF!</v>
      </c>
      <c r="J120" s="761" t="e">
        <f>SUIVI!#REF!</f>
        <v>#REF!</v>
      </c>
      <c r="K120" s="215" t="e">
        <f>SUIVI!#REF!</f>
        <v>#REF!</v>
      </c>
      <c r="L120" s="215" t="e">
        <f>SUIVI!#REF!</f>
        <v>#REF!</v>
      </c>
      <c r="M120" s="1090" t="s">
        <v>1222</v>
      </c>
      <c r="N120" s="2130" t="s">
        <v>1504</v>
      </c>
      <c r="O120" s="218" t="e">
        <f>SUIVI!#REF!</f>
        <v>#REF!</v>
      </c>
      <c r="P120" s="22">
        <v>112</v>
      </c>
    </row>
    <row r="121" spans="1:16" ht="19.899999999999999" customHeight="1">
      <c r="A121" s="663" t="str">
        <f>$A$13</f>
        <v>PASSERELLE DE BELVAL</v>
      </c>
      <c r="B121" s="191" t="e">
        <f>SUIVI!#REF!</f>
        <v>#REF!</v>
      </c>
      <c r="C121" s="191" t="e">
        <f>SUIVI!#REF!</f>
        <v>#REF!</v>
      </c>
      <c r="D121" s="2150"/>
      <c r="E121" s="2150"/>
      <c r="F121" s="2147"/>
      <c r="G121" s="2147"/>
      <c r="H121" s="191" t="e">
        <f t="shared" si="1"/>
        <v>#REF!</v>
      </c>
      <c r="I121" s="191" t="e">
        <f>IF(SUIVI!#REF!,1,0)</f>
        <v>#REF!</v>
      </c>
      <c r="J121" s="761" t="e">
        <f>SUIVI!#REF!</f>
        <v>#REF!</v>
      </c>
      <c r="K121" s="215" t="e">
        <f>SUIVI!#REF!</f>
        <v>#REF!</v>
      </c>
      <c r="L121" s="215" t="e">
        <f>SUIVI!#REF!</f>
        <v>#REF!</v>
      </c>
      <c r="M121" s="1090" t="s">
        <v>1222</v>
      </c>
      <c r="N121" s="2130" t="s">
        <v>1504</v>
      </c>
      <c r="O121" s="218" t="e">
        <f>SUIVI!#REF!</f>
        <v>#REF!</v>
      </c>
      <c r="P121" s="22">
        <v>113</v>
      </c>
    </row>
    <row r="122" spans="1:16" ht="19.899999999999999" customHeight="1">
      <c r="A122" s="1088" t="s">
        <v>1505</v>
      </c>
      <c r="B122" s="191" t="e">
        <f>SUIVI!#REF!</f>
        <v>#REF!</v>
      </c>
      <c r="C122" s="191" t="e">
        <f>SUIVI!#REF!</f>
        <v>#REF!</v>
      </c>
      <c r="D122" s="2150"/>
      <c r="E122" s="2150"/>
      <c r="F122" s="2147"/>
      <c r="G122" s="2147"/>
      <c r="H122" s="191" t="e">
        <f t="shared" si="1"/>
        <v>#REF!</v>
      </c>
      <c r="I122" s="191" t="e">
        <f>IF(SUIVI!#REF!,1,0)</f>
        <v>#REF!</v>
      </c>
      <c r="J122" s="761" t="e">
        <f>SUIVI!#REF!</f>
        <v>#REF!</v>
      </c>
      <c r="K122" s="215" t="e">
        <f>SUIVI!#REF!</f>
        <v>#REF!</v>
      </c>
      <c r="L122" s="215" t="e">
        <f>SUIVI!#REF!</f>
        <v>#REF!</v>
      </c>
      <c r="M122" s="1090" t="s">
        <v>1222</v>
      </c>
      <c r="N122" s="2130" t="s">
        <v>1504</v>
      </c>
      <c r="O122" s="218" t="e">
        <f>SUIVI!#REF!</f>
        <v>#REF!</v>
      </c>
      <c r="P122" s="22">
        <v>114</v>
      </c>
    </row>
    <row r="123" spans="1:16" ht="19.899999999999999" customHeight="1">
      <c r="A123" s="1833">
        <f>$A$15</f>
        <v>0</v>
      </c>
      <c r="B123" s="191" t="e">
        <f>SUIVI!#REF!</f>
        <v>#REF!</v>
      </c>
      <c r="C123" s="191" t="e">
        <f>SUIVI!#REF!</f>
        <v>#REF!</v>
      </c>
      <c r="D123" s="2150" t="s">
        <v>2192</v>
      </c>
      <c r="E123" s="2150"/>
      <c r="F123" s="2147"/>
      <c r="G123" s="2147"/>
      <c r="H123" s="191" t="e">
        <f t="shared" si="1"/>
        <v>#REF!</v>
      </c>
      <c r="I123" s="191" t="e">
        <f>IF(SUIVI!#REF!,1,0)</f>
        <v>#REF!</v>
      </c>
      <c r="J123" s="761" t="e">
        <f>SUIVI!#REF!</f>
        <v>#REF!</v>
      </c>
      <c r="K123" s="215" t="e">
        <f>SUIVI!#REF!</f>
        <v>#REF!</v>
      </c>
      <c r="L123" s="215" t="e">
        <f>SUIVI!#REF!</f>
        <v>#REF!</v>
      </c>
      <c r="M123" s="1090" t="s">
        <v>1222</v>
      </c>
      <c r="N123" s="2130" t="s">
        <v>1504</v>
      </c>
      <c r="O123" s="218" t="e">
        <f>SUIVI!#REF!</f>
        <v>#REF!</v>
      </c>
      <c r="P123" s="22">
        <v>115</v>
      </c>
    </row>
    <row r="124" spans="1:16" ht="19.899999999999999" customHeight="1">
      <c r="A124" s="1833">
        <f>$A$16</f>
        <v>0</v>
      </c>
      <c r="B124" s="191" t="e">
        <f>SUIVI!#REF!</f>
        <v>#REF!</v>
      </c>
      <c r="C124" s="191" t="e">
        <f>SUIVI!#REF!</f>
        <v>#REF!</v>
      </c>
      <c r="D124" s="2150" t="s">
        <v>2193</v>
      </c>
      <c r="E124" s="2150"/>
      <c r="F124" s="2147"/>
      <c r="G124" s="2147"/>
      <c r="H124" s="191" t="e">
        <f t="shared" si="1"/>
        <v>#REF!</v>
      </c>
      <c r="I124" s="191" t="e">
        <f>IF(SUIVI!#REF!,1,0)</f>
        <v>#REF!</v>
      </c>
      <c r="J124" s="761" t="e">
        <f>SUIVI!#REF!</f>
        <v>#REF!</v>
      </c>
      <c r="K124" s="215" t="e">
        <f>SUIVI!#REF!</f>
        <v>#REF!</v>
      </c>
      <c r="L124" s="215" t="e">
        <f>SUIVI!#REF!</f>
        <v>#REF!</v>
      </c>
      <c r="M124" s="1090" t="s">
        <v>1222</v>
      </c>
      <c r="N124" s="2130" t="s">
        <v>1504</v>
      </c>
      <c r="O124" s="218" t="e">
        <f>SUIVI!#REF!</f>
        <v>#REF!</v>
      </c>
      <c r="P124" s="22">
        <v>116</v>
      </c>
    </row>
    <row r="125" spans="1:16" ht="19.899999999999999" customHeight="1">
      <c r="A125" s="1833">
        <f>$A$17</f>
        <v>0</v>
      </c>
      <c r="B125" s="191" t="e">
        <f>SUIVI!#REF!</f>
        <v>#REF!</v>
      </c>
      <c r="C125" s="191" t="e">
        <f>SUIVI!#REF!</f>
        <v>#REF!</v>
      </c>
      <c r="D125" s="2151" t="s">
        <v>2194</v>
      </c>
      <c r="E125" s="2150"/>
      <c r="F125" s="2147"/>
      <c r="G125" s="2147"/>
      <c r="H125" s="191" t="e">
        <f t="shared" si="1"/>
        <v>#REF!</v>
      </c>
      <c r="I125" s="191" t="e">
        <f>IF(SUIVI!#REF!,1,0)</f>
        <v>#REF!</v>
      </c>
      <c r="J125" s="761" t="e">
        <f>SUIVI!#REF!</f>
        <v>#REF!</v>
      </c>
      <c r="K125" s="215" t="e">
        <f>SUIVI!#REF!</f>
        <v>#REF!</v>
      </c>
      <c r="L125" s="215" t="e">
        <f>SUIVI!#REF!</f>
        <v>#REF!</v>
      </c>
      <c r="M125" s="1090" t="s">
        <v>1222</v>
      </c>
      <c r="N125" s="2130" t="s">
        <v>1504</v>
      </c>
      <c r="O125" s="218" t="e">
        <f>SUIVI!#REF!</f>
        <v>#REF!</v>
      </c>
      <c r="P125" s="22">
        <v>117</v>
      </c>
    </row>
    <row r="126" spans="1:16" ht="19.899999999999999" customHeight="1">
      <c r="A126" s="241" t="str">
        <f>$A$9</f>
        <v>1100633635-636</v>
      </c>
      <c r="B126" s="191" t="e">
        <f>SUIVI!#REF!</f>
        <v>#REF!</v>
      </c>
      <c r="C126" s="191" t="e">
        <f>SUIVI!#REF!</f>
        <v>#REF!</v>
      </c>
      <c r="D126" s="2150" t="s">
        <v>2195</v>
      </c>
      <c r="E126" s="2150"/>
      <c r="F126" s="2147"/>
      <c r="G126" s="2147"/>
      <c r="H126" s="191" t="e">
        <f t="shared" si="1"/>
        <v>#REF!</v>
      </c>
      <c r="I126" s="191" t="e">
        <f>IF(SUIVI!#REF!,1,0)</f>
        <v>#REF!</v>
      </c>
      <c r="J126" s="761" t="e">
        <f>SUIVI!#REF!</f>
        <v>#REF!</v>
      </c>
      <c r="K126" s="215" t="e">
        <f>SUIVI!#REF!</f>
        <v>#REF!</v>
      </c>
      <c r="L126" s="215" t="e">
        <f>SUIVI!#REF!</f>
        <v>#REF!</v>
      </c>
      <c r="M126" s="1090" t="s">
        <v>1222</v>
      </c>
      <c r="N126" s="2130" t="s">
        <v>1504</v>
      </c>
      <c r="O126" s="218" t="e">
        <f>SUIVI!#REF!</f>
        <v>#REF!</v>
      </c>
      <c r="P126" s="22">
        <v>118</v>
      </c>
    </row>
    <row r="127" spans="1:16" ht="19.899999999999999" customHeight="1">
      <c r="A127" s="241" t="str">
        <f>$A$10</f>
        <v>Z128</v>
      </c>
      <c r="B127" s="191" t="e">
        <f>SUIVI!#REF!</f>
        <v>#REF!</v>
      </c>
      <c r="C127" s="191" t="e">
        <f>SUIVI!#REF!</f>
        <v>#REF!</v>
      </c>
      <c r="D127" s="2150"/>
      <c r="E127" s="2150"/>
      <c r="F127" s="2147"/>
      <c r="G127" s="2147"/>
      <c r="H127" s="191" t="e">
        <f t="shared" si="1"/>
        <v>#REF!</v>
      </c>
      <c r="I127" s="191" t="e">
        <f>IF(SUIVI!#REF!,1,0)</f>
        <v>#REF!</v>
      </c>
      <c r="J127" s="761" t="e">
        <f>SUIVI!#REF!</f>
        <v>#REF!</v>
      </c>
      <c r="K127" s="215" t="e">
        <f>SUIVI!#REF!</f>
        <v>#REF!</v>
      </c>
      <c r="L127" s="215" t="e">
        <f>SUIVI!#REF!</f>
        <v>#REF!</v>
      </c>
      <c r="M127" s="1090" t="s">
        <v>1222</v>
      </c>
      <c r="N127" s="2130" t="s">
        <v>1504</v>
      </c>
      <c r="O127" s="218" t="e">
        <f>SUIVI!#REF!</f>
        <v>#REF!</v>
      </c>
      <c r="P127" s="22">
        <v>119</v>
      </c>
    </row>
    <row r="128" spans="1:16" ht="19.899999999999999" customHeight="1">
      <c r="A128" s="241" t="str">
        <f>$A$11</f>
        <v>1900015151-15087</v>
      </c>
      <c r="B128" s="191" t="e">
        <f>SUIVI!#REF!</f>
        <v>#REF!</v>
      </c>
      <c r="C128" s="191" t="e">
        <f>SUIVI!#REF!</f>
        <v>#REF!</v>
      </c>
      <c r="D128" s="2150"/>
      <c r="E128" s="2150"/>
      <c r="F128" s="2147"/>
      <c r="G128" s="2147"/>
      <c r="H128" s="191" t="e">
        <f t="shared" si="1"/>
        <v>#REF!</v>
      </c>
      <c r="I128" s="191" t="e">
        <f>IF(SUIVI!#REF!,1,0)</f>
        <v>#REF!</v>
      </c>
      <c r="J128" s="761" t="e">
        <f>SUIVI!#REF!</f>
        <v>#REF!</v>
      </c>
      <c r="K128" s="215" t="e">
        <f>SUIVI!#REF!</f>
        <v>#REF!</v>
      </c>
      <c r="L128" s="215" t="e">
        <f>SUIVI!#REF!</f>
        <v>#REF!</v>
      </c>
      <c r="M128" s="1090" t="s">
        <v>1222</v>
      </c>
      <c r="N128" s="2130" t="s">
        <v>1504</v>
      </c>
      <c r="O128" s="218" t="e">
        <f>SUIVI!#REF!</f>
        <v>#REF!</v>
      </c>
      <c r="P128" s="22">
        <v>120</v>
      </c>
    </row>
    <row r="129" spans="1:16" ht="19.899999999999999" customHeight="1">
      <c r="A129" s="663" t="str">
        <f>$A$12</f>
        <v>CIMOLAI</v>
      </c>
      <c r="B129" s="191" t="e">
        <f>SUIVI!#REF!</f>
        <v>#REF!</v>
      </c>
      <c r="C129" s="191" t="e">
        <f>SUIVI!#REF!</f>
        <v>#REF!</v>
      </c>
      <c r="D129" s="2150" t="s">
        <v>2192</v>
      </c>
      <c r="E129" s="2150"/>
      <c r="F129" s="2147"/>
      <c r="G129" s="2147"/>
      <c r="H129" s="191" t="e">
        <f t="shared" si="1"/>
        <v>#REF!</v>
      </c>
      <c r="I129" s="191" t="e">
        <f>IF(SUIVI!#REF!,1,0)</f>
        <v>#REF!</v>
      </c>
      <c r="J129" s="761" t="e">
        <f>SUIVI!#REF!</f>
        <v>#REF!</v>
      </c>
      <c r="K129" s="215" t="e">
        <f>SUIVI!#REF!</f>
        <v>#REF!</v>
      </c>
      <c r="L129" s="215" t="e">
        <f>SUIVI!#REF!</f>
        <v>#REF!</v>
      </c>
      <c r="M129" s="1090" t="s">
        <v>1222</v>
      </c>
      <c r="N129" s="2130" t="s">
        <v>1504</v>
      </c>
      <c r="O129" s="218" t="e">
        <f>SUIVI!#REF!</f>
        <v>#REF!</v>
      </c>
      <c r="P129" s="22">
        <v>121</v>
      </c>
    </row>
    <row r="130" spans="1:16" ht="19.899999999999999" customHeight="1">
      <c r="A130" s="663" t="str">
        <f>$A$13</f>
        <v>PASSERELLE DE BELVAL</v>
      </c>
      <c r="B130" s="191" t="e">
        <f>SUIVI!#REF!</f>
        <v>#REF!</v>
      </c>
      <c r="C130" s="191" t="e">
        <f>SUIVI!#REF!</f>
        <v>#REF!</v>
      </c>
      <c r="D130" s="2150" t="s">
        <v>2193</v>
      </c>
      <c r="E130" s="2150"/>
      <c r="F130" s="2147"/>
      <c r="G130" s="2147"/>
      <c r="H130" s="191" t="e">
        <f t="shared" si="1"/>
        <v>#REF!</v>
      </c>
      <c r="I130" s="191" t="e">
        <f>IF(SUIVI!#REF!,1,0)</f>
        <v>#REF!</v>
      </c>
      <c r="J130" s="761" t="e">
        <f>SUIVI!#REF!</f>
        <v>#REF!</v>
      </c>
      <c r="K130" s="215" t="e">
        <f>SUIVI!#REF!</f>
        <v>#REF!</v>
      </c>
      <c r="L130" s="215" t="e">
        <f>SUIVI!#REF!</f>
        <v>#REF!</v>
      </c>
      <c r="M130" s="1090" t="s">
        <v>1222</v>
      </c>
      <c r="N130" s="2130" t="s">
        <v>1504</v>
      </c>
      <c r="O130" s="218" t="e">
        <f>SUIVI!#REF!</f>
        <v>#REF!</v>
      </c>
      <c r="P130" s="22">
        <v>122</v>
      </c>
    </row>
    <row r="131" spans="1:16" ht="19.899999999999999" customHeight="1">
      <c r="A131" s="1088" t="s">
        <v>1505</v>
      </c>
      <c r="B131" s="191" t="e">
        <f>SUIVI!#REF!</f>
        <v>#REF!</v>
      </c>
      <c r="C131" s="191" t="e">
        <f>SUIVI!#REF!</f>
        <v>#REF!</v>
      </c>
      <c r="D131" s="2151" t="s">
        <v>2194</v>
      </c>
      <c r="E131" s="2150"/>
      <c r="F131" s="2147"/>
      <c r="G131" s="2147"/>
      <c r="H131" s="191" t="e">
        <f t="shared" si="1"/>
        <v>#REF!</v>
      </c>
      <c r="I131" s="191" t="e">
        <f>IF(SUIVI!#REF!,1,0)</f>
        <v>#REF!</v>
      </c>
      <c r="J131" s="761" t="e">
        <f>SUIVI!#REF!</f>
        <v>#REF!</v>
      </c>
      <c r="K131" s="215" t="e">
        <f>SUIVI!#REF!</f>
        <v>#REF!</v>
      </c>
      <c r="L131" s="215" t="e">
        <f>SUIVI!#REF!</f>
        <v>#REF!</v>
      </c>
      <c r="M131" s="1090" t="s">
        <v>1222</v>
      </c>
      <c r="N131" s="2130" t="s">
        <v>1504</v>
      </c>
      <c r="O131" s="218" t="e">
        <f>SUIVI!#REF!</f>
        <v>#REF!</v>
      </c>
      <c r="P131" s="22">
        <v>123</v>
      </c>
    </row>
    <row r="132" spans="1:16" ht="19.899999999999999" customHeight="1">
      <c r="A132" s="1833">
        <f>$A$15</f>
        <v>0</v>
      </c>
      <c r="B132" s="191" t="e">
        <f>SUIVI!#REF!</f>
        <v>#REF!</v>
      </c>
      <c r="C132" s="191" t="e">
        <f>SUIVI!#REF!</f>
        <v>#REF!</v>
      </c>
      <c r="D132" s="2150" t="s">
        <v>2195</v>
      </c>
      <c r="E132" s="2150"/>
      <c r="F132" s="2147"/>
      <c r="G132" s="2147"/>
      <c r="H132" s="191" t="e">
        <f t="shared" si="1"/>
        <v>#REF!</v>
      </c>
      <c r="I132" s="191" t="e">
        <f>IF(SUIVI!#REF!,1,0)</f>
        <v>#REF!</v>
      </c>
      <c r="J132" s="761" t="e">
        <f>SUIVI!#REF!</f>
        <v>#REF!</v>
      </c>
      <c r="K132" s="215" t="e">
        <f>SUIVI!#REF!</f>
        <v>#REF!</v>
      </c>
      <c r="L132" s="215" t="e">
        <f>SUIVI!#REF!</f>
        <v>#REF!</v>
      </c>
      <c r="M132" s="1090" t="s">
        <v>1222</v>
      </c>
      <c r="N132" s="2130" t="s">
        <v>1504</v>
      </c>
      <c r="O132" s="218" t="e">
        <f>SUIVI!#REF!</f>
        <v>#REF!</v>
      </c>
      <c r="P132" s="22">
        <v>124</v>
      </c>
    </row>
    <row r="133" spans="1:16" ht="19.899999999999999" customHeight="1">
      <c r="A133" s="1833">
        <f>$A$16</f>
        <v>0</v>
      </c>
      <c r="B133" s="191" t="e">
        <f>SUIVI!#REF!</f>
        <v>#REF!</v>
      </c>
      <c r="C133" s="191" t="e">
        <f>SUIVI!#REF!</f>
        <v>#REF!</v>
      </c>
      <c r="D133" s="2150"/>
      <c r="E133" s="2150"/>
      <c r="F133" s="2147"/>
      <c r="G133" s="2147"/>
      <c r="H133" s="191" t="e">
        <f t="shared" si="1"/>
        <v>#REF!</v>
      </c>
      <c r="I133" s="191" t="e">
        <f>IF(SUIVI!#REF!,1,0)</f>
        <v>#REF!</v>
      </c>
      <c r="J133" s="761" t="e">
        <f>SUIVI!#REF!</f>
        <v>#REF!</v>
      </c>
      <c r="K133" s="215" t="e">
        <f>SUIVI!#REF!</f>
        <v>#REF!</v>
      </c>
      <c r="L133" s="215" t="e">
        <f>SUIVI!#REF!</f>
        <v>#REF!</v>
      </c>
      <c r="M133" s="1090" t="s">
        <v>1222</v>
      </c>
      <c r="N133" s="2130" t="s">
        <v>1504</v>
      </c>
      <c r="O133" s="218" t="e">
        <f>SUIVI!#REF!</f>
        <v>#REF!</v>
      </c>
      <c r="P133" s="22">
        <v>125</v>
      </c>
    </row>
    <row r="134" spans="1:16" ht="19.899999999999999" customHeight="1">
      <c r="A134" s="1833">
        <f>$A$17</f>
        <v>0</v>
      </c>
      <c r="B134" s="191" t="e">
        <f>SUIVI!#REF!</f>
        <v>#REF!</v>
      </c>
      <c r="C134" s="191" t="e">
        <f>SUIVI!#REF!</f>
        <v>#REF!</v>
      </c>
      <c r="D134" s="2150"/>
      <c r="E134" s="2150"/>
      <c r="F134" s="2147"/>
      <c r="G134" s="2147"/>
      <c r="H134" s="191" t="e">
        <f t="shared" si="1"/>
        <v>#REF!</v>
      </c>
      <c r="I134" s="191" t="e">
        <f>IF(SUIVI!#REF!,1,0)</f>
        <v>#REF!</v>
      </c>
      <c r="J134" s="761" t="e">
        <f>SUIVI!#REF!</f>
        <v>#REF!</v>
      </c>
      <c r="K134" s="215" t="e">
        <f>SUIVI!#REF!</f>
        <v>#REF!</v>
      </c>
      <c r="L134" s="215" t="e">
        <f>SUIVI!#REF!</f>
        <v>#REF!</v>
      </c>
      <c r="M134" s="1090" t="s">
        <v>1222</v>
      </c>
      <c r="N134" s="2130" t="s">
        <v>1504</v>
      </c>
      <c r="O134" s="218" t="e">
        <f>SUIVI!#REF!</f>
        <v>#REF!</v>
      </c>
      <c r="P134" s="22">
        <v>126</v>
      </c>
    </row>
    <row r="135" spans="1:16" ht="19.899999999999999" customHeight="1">
      <c r="A135" s="241" t="str">
        <f>$A$9</f>
        <v>1100633635-636</v>
      </c>
      <c r="B135" s="191" t="e">
        <f>SUIVI!#REF!</f>
        <v>#REF!</v>
      </c>
      <c r="C135" s="191" t="e">
        <f>SUIVI!#REF!</f>
        <v>#REF!</v>
      </c>
      <c r="D135" s="2150" t="s">
        <v>2192</v>
      </c>
      <c r="E135" s="2150"/>
      <c r="F135" s="2147"/>
      <c r="G135" s="2147"/>
      <c r="H135" s="191" t="e">
        <f t="shared" si="1"/>
        <v>#REF!</v>
      </c>
      <c r="I135" s="191" t="e">
        <f>IF(SUIVI!#REF!,1,0)</f>
        <v>#REF!</v>
      </c>
      <c r="J135" s="761" t="e">
        <f>SUIVI!#REF!</f>
        <v>#REF!</v>
      </c>
      <c r="K135" s="215" t="e">
        <f>SUIVI!#REF!</f>
        <v>#REF!</v>
      </c>
      <c r="L135" s="215" t="e">
        <f>SUIVI!#REF!</f>
        <v>#REF!</v>
      </c>
      <c r="M135" s="1090" t="s">
        <v>1222</v>
      </c>
      <c r="N135" s="2130" t="s">
        <v>1504</v>
      </c>
      <c r="O135" s="218" t="e">
        <f>SUIVI!#REF!</f>
        <v>#REF!</v>
      </c>
      <c r="P135" s="22">
        <v>127</v>
      </c>
    </row>
    <row r="136" spans="1:16" ht="19.899999999999999" customHeight="1">
      <c r="A136" s="241" t="str">
        <f>$A$10</f>
        <v>Z128</v>
      </c>
      <c r="B136" s="191" t="e">
        <f>SUIVI!#REF!</f>
        <v>#REF!</v>
      </c>
      <c r="C136" s="191" t="e">
        <f>SUIVI!#REF!</f>
        <v>#REF!</v>
      </c>
      <c r="D136" s="2150" t="s">
        <v>2193</v>
      </c>
      <c r="E136" s="2150"/>
      <c r="F136" s="2147"/>
      <c r="G136" s="2147"/>
      <c r="H136" s="191" t="e">
        <f t="shared" si="1"/>
        <v>#REF!</v>
      </c>
      <c r="I136" s="191" t="e">
        <f>IF(SUIVI!#REF!,1,0)</f>
        <v>#REF!</v>
      </c>
      <c r="J136" s="761" t="e">
        <f>SUIVI!#REF!</f>
        <v>#REF!</v>
      </c>
      <c r="K136" s="215" t="e">
        <f>SUIVI!#REF!</f>
        <v>#REF!</v>
      </c>
      <c r="L136" s="215" t="e">
        <f>SUIVI!#REF!</f>
        <v>#REF!</v>
      </c>
      <c r="M136" s="1090" t="s">
        <v>1222</v>
      </c>
      <c r="N136" s="2130" t="s">
        <v>1504</v>
      </c>
      <c r="O136" s="218" t="e">
        <f>SUIVI!#REF!</f>
        <v>#REF!</v>
      </c>
      <c r="P136" s="22">
        <v>128</v>
      </c>
    </row>
    <row r="137" spans="1:16" ht="19.899999999999999" customHeight="1">
      <c r="A137" s="241" t="str">
        <f>$A$11</f>
        <v>1900015151-15087</v>
      </c>
      <c r="B137" s="191" t="e">
        <f>SUIVI!#REF!</f>
        <v>#REF!</v>
      </c>
      <c r="C137" s="191" t="e">
        <f>SUIVI!#REF!</f>
        <v>#REF!</v>
      </c>
      <c r="D137" s="2151" t="s">
        <v>2194</v>
      </c>
      <c r="E137" s="2150"/>
      <c r="F137" s="2147"/>
      <c r="G137" s="2147"/>
      <c r="H137" s="191" t="e">
        <f t="shared" si="1"/>
        <v>#REF!</v>
      </c>
      <c r="I137" s="191" t="e">
        <f>IF(SUIVI!#REF!,1,0)</f>
        <v>#REF!</v>
      </c>
      <c r="J137" s="761" t="e">
        <f>SUIVI!#REF!</f>
        <v>#REF!</v>
      </c>
      <c r="K137" s="215" t="e">
        <f>SUIVI!#REF!</f>
        <v>#REF!</v>
      </c>
      <c r="L137" s="215" t="e">
        <f>SUIVI!#REF!</f>
        <v>#REF!</v>
      </c>
      <c r="M137" s="1090" t="s">
        <v>1222</v>
      </c>
      <c r="N137" s="2130" t="s">
        <v>1504</v>
      </c>
      <c r="O137" s="218" t="e">
        <f>SUIVI!#REF!</f>
        <v>#REF!</v>
      </c>
      <c r="P137" s="22">
        <v>129</v>
      </c>
    </row>
    <row r="138" spans="1:16" ht="19.899999999999999" customHeight="1">
      <c r="A138" s="663" t="str">
        <f>$A$12</f>
        <v>CIMOLAI</v>
      </c>
      <c r="B138" s="191" t="e">
        <f>SUIVI!#REF!</f>
        <v>#REF!</v>
      </c>
      <c r="C138" s="191" t="e">
        <f>SUIVI!#REF!</f>
        <v>#REF!</v>
      </c>
      <c r="D138" s="2150" t="s">
        <v>2195</v>
      </c>
      <c r="E138" s="2150"/>
      <c r="F138" s="2147"/>
      <c r="G138" s="2147"/>
      <c r="H138" s="191" t="e">
        <f t="shared" ref="H138:H201" si="2">IF(C138,1,0)</f>
        <v>#REF!</v>
      </c>
      <c r="I138" s="191" t="e">
        <f>IF(SUIVI!#REF!,1,0)</f>
        <v>#REF!</v>
      </c>
      <c r="J138" s="761" t="e">
        <f>SUIVI!#REF!</f>
        <v>#REF!</v>
      </c>
      <c r="K138" s="215" t="e">
        <f>SUIVI!#REF!</f>
        <v>#REF!</v>
      </c>
      <c r="L138" s="215" t="e">
        <f>SUIVI!#REF!</f>
        <v>#REF!</v>
      </c>
      <c r="M138" s="1090" t="s">
        <v>1222</v>
      </c>
      <c r="N138" s="2130" t="s">
        <v>1504</v>
      </c>
      <c r="O138" s="218" t="e">
        <f>SUIVI!#REF!</f>
        <v>#REF!</v>
      </c>
      <c r="P138" s="22">
        <v>130</v>
      </c>
    </row>
    <row r="139" spans="1:16" ht="19.899999999999999" customHeight="1">
      <c r="A139" s="663" t="str">
        <f>$A$13</f>
        <v>PASSERELLE DE BELVAL</v>
      </c>
      <c r="B139" s="191" t="e">
        <f>SUIVI!#REF!</f>
        <v>#REF!</v>
      </c>
      <c r="C139" s="191" t="e">
        <f>SUIVI!#REF!</f>
        <v>#REF!</v>
      </c>
      <c r="D139" s="2150"/>
      <c r="E139" s="2150"/>
      <c r="F139" s="2147"/>
      <c r="G139" s="2147"/>
      <c r="H139" s="191" t="e">
        <f t="shared" si="2"/>
        <v>#REF!</v>
      </c>
      <c r="I139" s="191" t="e">
        <f>IF(SUIVI!#REF!,1,0)</f>
        <v>#REF!</v>
      </c>
      <c r="J139" s="761" t="e">
        <f>SUIVI!#REF!</f>
        <v>#REF!</v>
      </c>
      <c r="K139" s="215" t="e">
        <f>SUIVI!#REF!</f>
        <v>#REF!</v>
      </c>
      <c r="L139" s="215" t="e">
        <f>SUIVI!#REF!</f>
        <v>#REF!</v>
      </c>
      <c r="M139" s="1090" t="s">
        <v>1222</v>
      </c>
      <c r="N139" s="2130" t="s">
        <v>1504</v>
      </c>
      <c r="O139" s="218" t="e">
        <f>SUIVI!#REF!</f>
        <v>#REF!</v>
      </c>
      <c r="P139" s="22">
        <v>131</v>
      </c>
    </row>
    <row r="140" spans="1:16" ht="19.899999999999999" customHeight="1">
      <c r="A140" s="1088" t="s">
        <v>1505</v>
      </c>
      <c r="B140" s="191" t="e">
        <f>SUIVI!#REF!</f>
        <v>#REF!</v>
      </c>
      <c r="C140" s="191" t="e">
        <f>SUIVI!#REF!</f>
        <v>#REF!</v>
      </c>
      <c r="D140" s="2150"/>
      <c r="E140" s="2150"/>
      <c r="F140" s="2147"/>
      <c r="G140" s="2147"/>
      <c r="H140" s="191" t="e">
        <f t="shared" si="2"/>
        <v>#REF!</v>
      </c>
      <c r="I140" s="191" t="e">
        <f>IF(SUIVI!#REF!,1,0)</f>
        <v>#REF!</v>
      </c>
      <c r="J140" s="761" t="e">
        <f>SUIVI!#REF!</f>
        <v>#REF!</v>
      </c>
      <c r="K140" s="215" t="e">
        <f>SUIVI!#REF!</f>
        <v>#REF!</v>
      </c>
      <c r="L140" s="215" t="e">
        <f>SUIVI!#REF!</f>
        <v>#REF!</v>
      </c>
      <c r="M140" s="1090" t="s">
        <v>1222</v>
      </c>
      <c r="N140" s="2130" t="s">
        <v>1504</v>
      </c>
      <c r="O140" s="218" t="e">
        <f>SUIVI!#REF!</f>
        <v>#REF!</v>
      </c>
      <c r="P140" s="22">
        <v>132</v>
      </c>
    </row>
    <row r="141" spans="1:16" ht="19.899999999999999" customHeight="1">
      <c r="A141" s="1833">
        <f>$A$15</f>
        <v>0</v>
      </c>
      <c r="B141" s="191" t="e">
        <f>SUIVI!#REF!</f>
        <v>#REF!</v>
      </c>
      <c r="C141" s="191" t="e">
        <f>SUIVI!#REF!</f>
        <v>#REF!</v>
      </c>
      <c r="D141" s="2150" t="s">
        <v>2192</v>
      </c>
      <c r="E141" s="2150"/>
      <c r="F141" s="2147"/>
      <c r="G141" s="2147"/>
      <c r="H141" s="191" t="e">
        <f t="shared" si="2"/>
        <v>#REF!</v>
      </c>
      <c r="I141" s="191" t="e">
        <f>IF(SUIVI!#REF!,1,0)</f>
        <v>#REF!</v>
      </c>
      <c r="J141" s="761" t="e">
        <f>SUIVI!#REF!</f>
        <v>#REF!</v>
      </c>
      <c r="K141" s="215" t="e">
        <f>SUIVI!#REF!</f>
        <v>#REF!</v>
      </c>
      <c r="L141" s="215" t="e">
        <f>SUIVI!#REF!</f>
        <v>#REF!</v>
      </c>
      <c r="M141" s="1090" t="s">
        <v>1222</v>
      </c>
      <c r="N141" s="2130" t="s">
        <v>1504</v>
      </c>
      <c r="O141" s="218" t="e">
        <f>SUIVI!#REF!</f>
        <v>#REF!</v>
      </c>
      <c r="P141" s="22">
        <v>133</v>
      </c>
    </row>
    <row r="142" spans="1:16" ht="19.899999999999999" customHeight="1">
      <c r="A142" s="1833">
        <f>$A$16</f>
        <v>0</v>
      </c>
      <c r="B142" s="191" t="e">
        <f>SUIVI!#REF!</f>
        <v>#REF!</v>
      </c>
      <c r="C142" s="191" t="e">
        <f>SUIVI!#REF!</f>
        <v>#REF!</v>
      </c>
      <c r="D142" s="2150" t="s">
        <v>2193</v>
      </c>
      <c r="E142" s="2150"/>
      <c r="F142" s="2147"/>
      <c r="G142" s="2147"/>
      <c r="H142" s="191" t="e">
        <f t="shared" si="2"/>
        <v>#REF!</v>
      </c>
      <c r="I142" s="191" t="e">
        <f>IF(SUIVI!#REF!,1,0)</f>
        <v>#REF!</v>
      </c>
      <c r="J142" s="761" t="e">
        <f>SUIVI!#REF!</f>
        <v>#REF!</v>
      </c>
      <c r="K142" s="215" t="e">
        <f>SUIVI!#REF!</f>
        <v>#REF!</v>
      </c>
      <c r="L142" s="215" t="e">
        <f>SUIVI!#REF!</f>
        <v>#REF!</v>
      </c>
      <c r="M142" s="1090" t="s">
        <v>1222</v>
      </c>
      <c r="N142" s="2130" t="s">
        <v>1504</v>
      </c>
      <c r="O142" s="218" t="e">
        <f>SUIVI!#REF!</f>
        <v>#REF!</v>
      </c>
      <c r="P142" s="22">
        <v>134</v>
      </c>
    </row>
    <row r="143" spans="1:16" ht="19.899999999999999" customHeight="1">
      <c r="A143" s="1833">
        <f>$A$17</f>
        <v>0</v>
      </c>
      <c r="B143" s="191" t="e">
        <f>SUIVI!#REF!</f>
        <v>#REF!</v>
      </c>
      <c r="C143" s="191" t="e">
        <f>SUIVI!#REF!</f>
        <v>#REF!</v>
      </c>
      <c r="D143" s="2151" t="s">
        <v>2194</v>
      </c>
      <c r="E143" s="2150"/>
      <c r="F143" s="2147"/>
      <c r="G143" s="2147"/>
      <c r="H143" s="191" t="e">
        <f t="shared" si="2"/>
        <v>#REF!</v>
      </c>
      <c r="I143" s="191" t="e">
        <f>IF(SUIVI!#REF!,1,0)</f>
        <v>#REF!</v>
      </c>
      <c r="J143" s="761" t="e">
        <f>SUIVI!#REF!</f>
        <v>#REF!</v>
      </c>
      <c r="K143" s="215" t="e">
        <f>SUIVI!#REF!</f>
        <v>#REF!</v>
      </c>
      <c r="L143" s="215" t="e">
        <f>SUIVI!#REF!</f>
        <v>#REF!</v>
      </c>
      <c r="M143" s="1090" t="s">
        <v>1222</v>
      </c>
      <c r="N143" s="2130" t="s">
        <v>1504</v>
      </c>
      <c r="O143" s="218" t="e">
        <f>SUIVI!#REF!</f>
        <v>#REF!</v>
      </c>
      <c r="P143" s="22">
        <v>135</v>
      </c>
    </row>
    <row r="144" spans="1:16" ht="19.899999999999999" customHeight="1">
      <c r="A144" s="241" t="str">
        <f>$A$9</f>
        <v>1100633635-636</v>
      </c>
      <c r="B144" s="191" t="e">
        <f>SUIVI!#REF!</f>
        <v>#REF!</v>
      </c>
      <c r="C144" s="191" t="e">
        <f>SUIVI!#REF!</f>
        <v>#REF!</v>
      </c>
      <c r="D144" s="2150" t="s">
        <v>2195</v>
      </c>
      <c r="E144" s="2150"/>
      <c r="F144" s="2147"/>
      <c r="G144" s="2147"/>
      <c r="H144" s="191" t="e">
        <f t="shared" si="2"/>
        <v>#REF!</v>
      </c>
      <c r="I144" s="191" t="e">
        <f>IF(SUIVI!#REF!,1,0)</f>
        <v>#REF!</v>
      </c>
      <c r="J144" s="761" t="e">
        <f>SUIVI!#REF!</f>
        <v>#REF!</v>
      </c>
      <c r="K144" s="215" t="e">
        <f>SUIVI!#REF!</f>
        <v>#REF!</v>
      </c>
      <c r="L144" s="215" t="e">
        <f>SUIVI!#REF!</f>
        <v>#REF!</v>
      </c>
      <c r="M144" s="1090" t="s">
        <v>1222</v>
      </c>
      <c r="N144" s="2130" t="s">
        <v>1504</v>
      </c>
      <c r="O144" s="218" t="e">
        <f>SUIVI!#REF!</f>
        <v>#REF!</v>
      </c>
      <c r="P144" s="22">
        <v>136</v>
      </c>
    </row>
    <row r="145" spans="1:16" ht="19.899999999999999" customHeight="1">
      <c r="A145" s="241" t="str">
        <f>$A$10</f>
        <v>Z128</v>
      </c>
      <c r="B145" s="191" t="e">
        <f>SUIVI!#REF!</f>
        <v>#REF!</v>
      </c>
      <c r="C145" s="191" t="e">
        <f>SUIVI!#REF!</f>
        <v>#REF!</v>
      </c>
      <c r="D145" s="2150"/>
      <c r="E145" s="2150"/>
      <c r="F145" s="2147"/>
      <c r="G145" s="2147"/>
      <c r="H145" s="191" t="e">
        <f t="shared" si="2"/>
        <v>#REF!</v>
      </c>
      <c r="I145" s="191" t="e">
        <f>IF(SUIVI!#REF!,1,0)</f>
        <v>#REF!</v>
      </c>
      <c r="J145" s="761" t="e">
        <f>SUIVI!#REF!</f>
        <v>#REF!</v>
      </c>
      <c r="K145" s="215" t="e">
        <f>SUIVI!#REF!</f>
        <v>#REF!</v>
      </c>
      <c r="L145" s="215" t="e">
        <f>SUIVI!#REF!</f>
        <v>#REF!</v>
      </c>
      <c r="M145" s="1090" t="s">
        <v>1222</v>
      </c>
      <c r="N145" s="2130" t="s">
        <v>1504</v>
      </c>
      <c r="O145" s="218" t="e">
        <f>SUIVI!#REF!</f>
        <v>#REF!</v>
      </c>
      <c r="P145" s="22">
        <v>137</v>
      </c>
    </row>
    <row r="146" spans="1:16" ht="19.899999999999999" customHeight="1">
      <c r="A146" s="241" t="str">
        <f>$A$11</f>
        <v>1900015151-15087</v>
      </c>
      <c r="B146" s="191" t="e">
        <f>SUIVI!#REF!</f>
        <v>#REF!</v>
      </c>
      <c r="C146" s="191" t="e">
        <f>SUIVI!#REF!</f>
        <v>#REF!</v>
      </c>
      <c r="D146" s="2150"/>
      <c r="E146" s="2150"/>
      <c r="F146" s="2147"/>
      <c r="G146" s="2147"/>
      <c r="H146" s="191" t="e">
        <f t="shared" si="2"/>
        <v>#REF!</v>
      </c>
      <c r="I146" s="191" t="e">
        <f>IF(SUIVI!#REF!,1,0)</f>
        <v>#REF!</v>
      </c>
      <c r="J146" s="761" t="e">
        <f>SUIVI!#REF!</f>
        <v>#REF!</v>
      </c>
      <c r="K146" s="215" t="e">
        <f>SUIVI!#REF!</f>
        <v>#REF!</v>
      </c>
      <c r="L146" s="215" t="e">
        <f>SUIVI!#REF!</f>
        <v>#REF!</v>
      </c>
      <c r="M146" s="1090" t="s">
        <v>1222</v>
      </c>
      <c r="N146" s="2130" t="s">
        <v>1504</v>
      </c>
      <c r="O146" s="218" t="e">
        <f>SUIVI!#REF!</f>
        <v>#REF!</v>
      </c>
      <c r="P146" s="22">
        <v>138</v>
      </c>
    </row>
    <row r="147" spans="1:16" ht="19.899999999999999" customHeight="1">
      <c r="A147" s="663" t="str">
        <f>$A$12</f>
        <v>CIMOLAI</v>
      </c>
      <c r="B147" s="191" t="e">
        <f>SUIVI!#REF!</f>
        <v>#REF!</v>
      </c>
      <c r="C147" s="191" t="e">
        <f>SUIVI!#REF!</f>
        <v>#REF!</v>
      </c>
      <c r="D147" s="2150" t="s">
        <v>2192</v>
      </c>
      <c r="E147" s="2150"/>
      <c r="F147" s="2147"/>
      <c r="G147" s="2147"/>
      <c r="H147" s="191" t="e">
        <f t="shared" si="2"/>
        <v>#REF!</v>
      </c>
      <c r="I147" s="191" t="e">
        <f>IF(SUIVI!#REF!,1,0)</f>
        <v>#REF!</v>
      </c>
      <c r="J147" s="761" t="e">
        <f>SUIVI!#REF!</f>
        <v>#REF!</v>
      </c>
      <c r="K147" s="215" t="e">
        <f>SUIVI!#REF!</f>
        <v>#REF!</v>
      </c>
      <c r="L147" s="215" t="e">
        <f>SUIVI!#REF!</f>
        <v>#REF!</v>
      </c>
      <c r="M147" s="1090" t="s">
        <v>1222</v>
      </c>
      <c r="N147" s="2130" t="s">
        <v>1504</v>
      </c>
      <c r="O147" s="218" t="e">
        <f>SUIVI!#REF!</f>
        <v>#REF!</v>
      </c>
      <c r="P147" s="22">
        <v>139</v>
      </c>
    </row>
    <row r="148" spans="1:16" ht="19.899999999999999" customHeight="1">
      <c r="A148" s="663" t="str">
        <f>$A$13</f>
        <v>PASSERELLE DE BELVAL</v>
      </c>
      <c r="B148" s="191" t="e">
        <f>SUIVI!#REF!</f>
        <v>#REF!</v>
      </c>
      <c r="C148" s="191" t="e">
        <f>SUIVI!#REF!</f>
        <v>#REF!</v>
      </c>
      <c r="D148" s="2150" t="s">
        <v>2193</v>
      </c>
      <c r="E148" s="2150"/>
      <c r="F148" s="2147"/>
      <c r="G148" s="2147"/>
      <c r="H148" s="191" t="e">
        <f t="shared" si="2"/>
        <v>#REF!</v>
      </c>
      <c r="I148" s="191" t="e">
        <f>IF(SUIVI!#REF!,1,0)</f>
        <v>#REF!</v>
      </c>
      <c r="J148" s="761" t="e">
        <f>SUIVI!#REF!</f>
        <v>#REF!</v>
      </c>
      <c r="K148" s="215" t="e">
        <f>SUIVI!#REF!</f>
        <v>#REF!</v>
      </c>
      <c r="L148" s="215" t="e">
        <f>SUIVI!#REF!</f>
        <v>#REF!</v>
      </c>
      <c r="M148" s="1090" t="s">
        <v>1222</v>
      </c>
      <c r="N148" s="2130" t="s">
        <v>1504</v>
      </c>
      <c r="O148" s="218" t="e">
        <f>SUIVI!#REF!</f>
        <v>#REF!</v>
      </c>
      <c r="P148" s="22">
        <v>140</v>
      </c>
    </row>
    <row r="149" spans="1:16" ht="19.899999999999999" customHeight="1">
      <c r="A149" s="1088" t="s">
        <v>1505</v>
      </c>
      <c r="B149" s="191" t="e">
        <f>SUIVI!#REF!</f>
        <v>#REF!</v>
      </c>
      <c r="C149" s="191" t="e">
        <f>SUIVI!#REF!</f>
        <v>#REF!</v>
      </c>
      <c r="D149" s="2151" t="s">
        <v>2194</v>
      </c>
      <c r="E149" s="2150"/>
      <c r="F149" s="2147"/>
      <c r="G149" s="2147"/>
      <c r="H149" s="191" t="e">
        <f t="shared" si="2"/>
        <v>#REF!</v>
      </c>
      <c r="I149" s="191" t="e">
        <f>IF(SUIVI!#REF!,1,0)</f>
        <v>#REF!</v>
      </c>
      <c r="J149" s="761" t="e">
        <f>SUIVI!#REF!</f>
        <v>#REF!</v>
      </c>
      <c r="K149" s="215" t="e">
        <f>SUIVI!#REF!</f>
        <v>#REF!</v>
      </c>
      <c r="L149" s="215" t="e">
        <f>SUIVI!#REF!</f>
        <v>#REF!</v>
      </c>
      <c r="M149" s="1090" t="s">
        <v>1222</v>
      </c>
      <c r="N149" s="2130" t="s">
        <v>1504</v>
      </c>
      <c r="O149" s="218" t="e">
        <f>SUIVI!#REF!</f>
        <v>#REF!</v>
      </c>
      <c r="P149" s="22">
        <v>141</v>
      </c>
    </row>
    <row r="150" spans="1:16" ht="19.899999999999999" customHeight="1">
      <c r="A150" s="1833">
        <f>$A$15</f>
        <v>0</v>
      </c>
      <c r="B150" s="191" t="e">
        <f>SUIVI!#REF!</f>
        <v>#REF!</v>
      </c>
      <c r="C150" s="191" t="e">
        <f>SUIVI!#REF!</f>
        <v>#REF!</v>
      </c>
      <c r="D150" s="2150" t="s">
        <v>2195</v>
      </c>
      <c r="E150" s="2150"/>
      <c r="F150" s="2147"/>
      <c r="G150" s="2147"/>
      <c r="H150" s="191" t="e">
        <f t="shared" si="2"/>
        <v>#REF!</v>
      </c>
      <c r="I150" s="191" t="e">
        <f>IF(SUIVI!#REF!,1,0)</f>
        <v>#REF!</v>
      </c>
      <c r="J150" s="761" t="e">
        <f>SUIVI!#REF!</f>
        <v>#REF!</v>
      </c>
      <c r="K150" s="215" t="e">
        <f>SUIVI!#REF!</f>
        <v>#REF!</v>
      </c>
      <c r="L150" s="215" t="e">
        <f>SUIVI!#REF!</f>
        <v>#REF!</v>
      </c>
      <c r="M150" s="1090" t="s">
        <v>1222</v>
      </c>
      <c r="N150" s="2130" t="s">
        <v>1504</v>
      </c>
      <c r="O150" s="218" t="e">
        <f>SUIVI!#REF!</f>
        <v>#REF!</v>
      </c>
      <c r="P150" s="22">
        <v>142</v>
      </c>
    </row>
    <row r="151" spans="1:16" ht="19.899999999999999" customHeight="1">
      <c r="A151" s="1833">
        <f>$A$16</f>
        <v>0</v>
      </c>
      <c r="B151" s="191" t="e">
        <f>SUIVI!#REF!</f>
        <v>#REF!</v>
      </c>
      <c r="C151" s="191" t="e">
        <f>SUIVI!#REF!</f>
        <v>#REF!</v>
      </c>
      <c r="D151" s="2150"/>
      <c r="E151" s="2150"/>
      <c r="F151" s="2147"/>
      <c r="G151" s="2147"/>
      <c r="H151" s="191" t="e">
        <f t="shared" si="2"/>
        <v>#REF!</v>
      </c>
      <c r="I151" s="191" t="e">
        <f>IF(SUIVI!#REF!,1,0)</f>
        <v>#REF!</v>
      </c>
      <c r="J151" s="761" t="e">
        <f>SUIVI!#REF!</f>
        <v>#REF!</v>
      </c>
      <c r="K151" s="215" t="e">
        <f>SUIVI!#REF!</f>
        <v>#REF!</v>
      </c>
      <c r="L151" s="215" t="e">
        <f>SUIVI!#REF!</f>
        <v>#REF!</v>
      </c>
      <c r="M151" s="1090" t="s">
        <v>1222</v>
      </c>
      <c r="N151" s="2130" t="s">
        <v>1504</v>
      </c>
      <c r="O151" s="218" t="e">
        <f>SUIVI!#REF!</f>
        <v>#REF!</v>
      </c>
      <c r="P151" s="22">
        <v>143</v>
      </c>
    </row>
    <row r="152" spans="1:16" ht="19.899999999999999" customHeight="1">
      <c r="A152" s="1833">
        <f>$A$17</f>
        <v>0</v>
      </c>
      <c r="B152" s="191" t="e">
        <f>SUIVI!#REF!</f>
        <v>#REF!</v>
      </c>
      <c r="C152" s="191" t="e">
        <f>SUIVI!#REF!</f>
        <v>#REF!</v>
      </c>
      <c r="D152" s="2150"/>
      <c r="E152" s="2150"/>
      <c r="F152" s="2147"/>
      <c r="G152" s="2147"/>
      <c r="H152" s="191" t="e">
        <f t="shared" si="2"/>
        <v>#REF!</v>
      </c>
      <c r="I152" s="191" t="e">
        <f>IF(SUIVI!#REF!,1,0)</f>
        <v>#REF!</v>
      </c>
      <c r="J152" s="761" t="e">
        <f>SUIVI!#REF!</f>
        <v>#REF!</v>
      </c>
      <c r="K152" s="215" t="e">
        <f>SUIVI!#REF!</f>
        <v>#REF!</v>
      </c>
      <c r="L152" s="215" t="e">
        <f>SUIVI!#REF!</f>
        <v>#REF!</v>
      </c>
      <c r="M152" s="1090" t="s">
        <v>1222</v>
      </c>
      <c r="N152" s="2130" t="s">
        <v>1504</v>
      </c>
      <c r="O152" s="218" t="e">
        <f>SUIVI!#REF!</f>
        <v>#REF!</v>
      </c>
      <c r="P152" s="22">
        <v>144</v>
      </c>
    </row>
    <row r="153" spans="1:16" ht="19.899999999999999" customHeight="1">
      <c r="A153" s="241" t="str">
        <f>$A$9</f>
        <v>1100633635-636</v>
      </c>
      <c r="B153" s="191" t="e">
        <f>SUIVI!#REF!</f>
        <v>#REF!</v>
      </c>
      <c r="C153" s="191" t="e">
        <f>SUIVI!#REF!</f>
        <v>#REF!</v>
      </c>
      <c r="D153" s="2150" t="s">
        <v>2192</v>
      </c>
      <c r="E153" s="2150"/>
      <c r="F153" s="2147"/>
      <c r="G153" s="2147"/>
      <c r="H153" s="191" t="e">
        <f t="shared" si="2"/>
        <v>#REF!</v>
      </c>
      <c r="I153" s="191" t="e">
        <f>IF(SUIVI!#REF!,1,0)</f>
        <v>#REF!</v>
      </c>
      <c r="J153" s="761" t="e">
        <f>SUIVI!#REF!</f>
        <v>#REF!</v>
      </c>
      <c r="K153" s="215" t="e">
        <f>SUIVI!#REF!</f>
        <v>#REF!</v>
      </c>
      <c r="L153" s="215" t="e">
        <f>SUIVI!#REF!</f>
        <v>#REF!</v>
      </c>
      <c r="M153" s="1090" t="s">
        <v>1222</v>
      </c>
      <c r="N153" s="2130" t="s">
        <v>1504</v>
      </c>
      <c r="O153" s="218" t="e">
        <f>SUIVI!#REF!</f>
        <v>#REF!</v>
      </c>
      <c r="P153" s="22">
        <v>145</v>
      </c>
    </row>
    <row r="154" spans="1:16" ht="19.899999999999999" customHeight="1">
      <c r="A154" s="241" t="str">
        <f>$A$10</f>
        <v>Z128</v>
      </c>
      <c r="B154" s="191" t="e">
        <f>SUIVI!#REF!</f>
        <v>#REF!</v>
      </c>
      <c r="C154" s="191" t="e">
        <f>SUIVI!#REF!</f>
        <v>#REF!</v>
      </c>
      <c r="D154" s="2150" t="s">
        <v>2193</v>
      </c>
      <c r="E154" s="2150"/>
      <c r="F154" s="2147"/>
      <c r="G154" s="2147"/>
      <c r="H154" s="191" t="e">
        <f t="shared" si="2"/>
        <v>#REF!</v>
      </c>
      <c r="I154" s="191" t="e">
        <f>IF(SUIVI!#REF!,1,0)</f>
        <v>#REF!</v>
      </c>
      <c r="J154" s="761" t="e">
        <f>SUIVI!#REF!</f>
        <v>#REF!</v>
      </c>
      <c r="K154" s="215" t="e">
        <f>SUIVI!#REF!</f>
        <v>#REF!</v>
      </c>
      <c r="L154" s="215" t="e">
        <f>SUIVI!#REF!</f>
        <v>#REF!</v>
      </c>
      <c r="M154" s="1090" t="s">
        <v>1222</v>
      </c>
      <c r="N154" s="2130" t="s">
        <v>1504</v>
      </c>
      <c r="O154" s="218" t="e">
        <f>SUIVI!#REF!</f>
        <v>#REF!</v>
      </c>
      <c r="P154" s="22">
        <v>146</v>
      </c>
    </row>
    <row r="155" spans="1:16" ht="19.899999999999999" customHeight="1">
      <c r="A155" s="241" t="str">
        <f>$A$11</f>
        <v>1900015151-15087</v>
      </c>
      <c r="B155" s="191" t="e">
        <f>SUIVI!#REF!</f>
        <v>#REF!</v>
      </c>
      <c r="C155" s="191" t="e">
        <f>SUIVI!#REF!</f>
        <v>#REF!</v>
      </c>
      <c r="D155" s="2151" t="s">
        <v>2194</v>
      </c>
      <c r="E155" s="2150"/>
      <c r="F155" s="2147"/>
      <c r="G155" s="2147"/>
      <c r="H155" s="191" t="e">
        <f t="shared" si="2"/>
        <v>#REF!</v>
      </c>
      <c r="I155" s="191" t="e">
        <f>IF(SUIVI!#REF!,1,0)</f>
        <v>#REF!</v>
      </c>
      <c r="J155" s="761" t="e">
        <f>SUIVI!#REF!</f>
        <v>#REF!</v>
      </c>
      <c r="K155" s="215" t="e">
        <f>SUIVI!#REF!</f>
        <v>#REF!</v>
      </c>
      <c r="L155" s="215" t="e">
        <f>SUIVI!#REF!</f>
        <v>#REF!</v>
      </c>
      <c r="M155" s="1090" t="s">
        <v>1222</v>
      </c>
      <c r="N155" s="2130" t="s">
        <v>1504</v>
      </c>
      <c r="O155" s="218" t="e">
        <f>SUIVI!#REF!</f>
        <v>#REF!</v>
      </c>
      <c r="P155" s="22">
        <v>147</v>
      </c>
    </row>
    <row r="156" spans="1:16" ht="19.899999999999999" customHeight="1">
      <c r="A156" s="663" t="str">
        <f>$A$12</f>
        <v>CIMOLAI</v>
      </c>
      <c r="B156" s="191" t="e">
        <f>SUIVI!#REF!</f>
        <v>#REF!</v>
      </c>
      <c r="C156" s="191" t="e">
        <f>SUIVI!#REF!</f>
        <v>#REF!</v>
      </c>
      <c r="D156" s="2150" t="s">
        <v>2195</v>
      </c>
      <c r="E156" s="2150"/>
      <c r="F156" s="2147"/>
      <c r="G156" s="2147"/>
      <c r="H156" s="191" t="e">
        <f t="shared" si="2"/>
        <v>#REF!</v>
      </c>
      <c r="I156" s="191" t="e">
        <f>IF(SUIVI!#REF!,1,0)</f>
        <v>#REF!</v>
      </c>
      <c r="J156" s="761" t="e">
        <f>SUIVI!#REF!</f>
        <v>#REF!</v>
      </c>
      <c r="K156" s="215" t="e">
        <f>SUIVI!#REF!</f>
        <v>#REF!</v>
      </c>
      <c r="L156" s="215" t="e">
        <f>SUIVI!#REF!</f>
        <v>#REF!</v>
      </c>
      <c r="M156" s="1090" t="s">
        <v>1222</v>
      </c>
      <c r="N156" s="2130" t="s">
        <v>1504</v>
      </c>
      <c r="O156" s="218" t="e">
        <f>SUIVI!#REF!</f>
        <v>#REF!</v>
      </c>
      <c r="P156" s="22">
        <v>148</v>
      </c>
    </row>
    <row r="157" spans="1:16" ht="19.899999999999999" customHeight="1">
      <c r="A157" s="663" t="str">
        <f>$A$13</f>
        <v>PASSERELLE DE BELVAL</v>
      </c>
      <c r="B157" s="191" t="e">
        <f>SUIVI!#REF!</f>
        <v>#REF!</v>
      </c>
      <c r="C157" s="191" t="e">
        <f>SUIVI!#REF!</f>
        <v>#REF!</v>
      </c>
      <c r="D157" s="2150"/>
      <c r="E157" s="2150"/>
      <c r="F157" s="2147"/>
      <c r="G157" s="2147"/>
      <c r="H157" s="191" t="e">
        <f t="shared" si="2"/>
        <v>#REF!</v>
      </c>
      <c r="I157" s="191" t="e">
        <f>IF(SUIVI!#REF!,1,0)</f>
        <v>#REF!</v>
      </c>
      <c r="J157" s="761" t="e">
        <f>SUIVI!#REF!</f>
        <v>#REF!</v>
      </c>
      <c r="K157" s="215" t="e">
        <f>SUIVI!#REF!</f>
        <v>#REF!</v>
      </c>
      <c r="L157" s="215" t="e">
        <f>SUIVI!#REF!</f>
        <v>#REF!</v>
      </c>
      <c r="M157" s="1090" t="s">
        <v>1222</v>
      </c>
      <c r="N157" s="2130" t="s">
        <v>1504</v>
      </c>
      <c r="O157" s="218" t="e">
        <f>SUIVI!#REF!</f>
        <v>#REF!</v>
      </c>
      <c r="P157" s="22">
        <v>149</v>
      </c>
    </row>
    <row r="158" spans="1:16" ht="19.899999999999999" customHeight="1">
      <c r="A158" s="1088" t="s">
        <v>1505</v>
      </c>
      <c r="B158" s="191" t="e">
        <f>SUIVI!#REF!</f>
        <v>#REF!</v>
      </c>
      <c r="C158" s="191" t="e">
        <f>SUIVI!#REF!</f>
        <v>#REF!</v>
      </c>
      <c r="D158" s="2150"/>
      <c r="E158" s="2150"/>
      <c r="F158" s="2147"/>
      <c r="G158" s="2147"/>
      <c r="H158" s="191" t="e">
        <f t="shared" si="2"/>
        <v>#REF!</v>
      </c>
      <c r="I158" s="191" t="e">
        <f>IF(SUIVI!#REF!,1,0)</f>
        <v>#REF!</v>
      </c>
      <c r="J158" s="761" t="e">
        <f>SUIVI!#REF!</f>
        <v>#REF!</v>
      </c>
      <c r="K158" s="215" t="e">
        <f>SUIVI!#REF!</f>
        <v>#REF!</v>
      </c>
      <c r="L158" s="215" t="e">
        <f>SUIVI!#REF!</f>
        <v>#REF!</v>
      </c>
      <c r="M158" s="1090" t="s">
        <v>1222</v>
      </c>
      <c r="N158" s="2130" t="s">
        <v>1504</v>
      </c>
      <c r="O158" s="218" t="e">
        <f>SUIVI!#REF!</f>
        <v>#REF!</v>
      </c>
      <c r="P158" s="22">
        <v>150</v>
      </c>
    </row>
    <row r="159" spans="1:16" ht="19.899999999999999" customHeight="1">
      <c r="A159" s="1833">
        <f>$A$15</f>
        <v>0</v>
      </c>
      <c r="B159" s="191" t="e">
        <f>SUIVI!#REF!</f>
        <v>#REF!</v>
      </c>
      <c r="C159" s="191" t="e">
        <f>SUIVI!#REF!</f>
        <v>#REF!</v>
      </c>
      <c r="D159" s="2150" t="s">
        <v>2192</v>
      </c>
      <c r="E159" s="2150"/>
      <c r="F159" s="2147"/>
      <c r="G159" s="2147"/>
      <c r="H159" s="191" t="e">
        <f t="shared" si="2"/>
        <v>#REF!</v>
      </c>
      <c r="I159" s="191" t="e">
        <f>IF(SUIVI!#REF!,1,0)</f>
        <v>#REF!</v>
      </c>
      <c r="J159" s="761" t="e">
        <f>SUIVI!#REF!</f>
        <v>#REF!</v>
      </c>
      <c r="K159" s="215" t="e">
        <f>SUIVI!#REF!</f>
        <v>#REF!</v>
      </c>
      <c r="L159" s="215" t="e">
        <f>SUIVI!#REF!</f>
        <v>#REF!</v>
      </c>
      <c r="M159" s="1090" t="s">
        <v>1222</v>
      </c>
      <c r="N159" s="2130" t="s">
        <v>1504</v>
      </c>
      <c r="O159" s="218" t="e">
        <f>SUIVI!#REF!</f>
        <v>#REF!</v>
      </c>
      <c r="P159" s="22">
        <v>151</v>
      </c>
    </row>
    <row r="160" spans="1:16" ht="19.899999999999999" customHeight="1">
      <c r="A160" s="1833">
        <f>$A$16</f>
        <v>0</v>
      </c>
      <c r="B160" s="191" t="e">
        <f>SUIVI!#REF!</f>
        <v>#REF!</v>
      </c>
      <c r="C160" s="191" t="e">
        <f>SUIVI!#REF!</f>
        <v>#REF!</v>
      </c>
      <c r="D160" s="2150" t="s">
        <v>2193</v>
      </c>
      <c r="E160" s="2150"/>
      <c r="F160" s="2147"/>
      <c r="G160" s="2147"/>
      <c r="H160" s="191" t="e">
        <f t="shared" si="2"/>
        <v>#REF!</v>
      </c>
      <c r="I160" s="191" t="e">
        <f>IF(SUIVI!#REF!,1,0)</f>
        <v>#REF!</v>
      </c>
      <c r="J160" s="761" t="e">
        <f>SUIVI!#REF!</f>
        <v>#REF!</v>
      </c>
      <c r="K160" s="215" t="e">
        <f>SUIVI!#REF!</f>
        <v>#REF!</v>
      </c>
      <c r="L160" s="215" t="e">
        <f>SUIVI!#REF!</f>
        <v>#REF!</v>
      </c>
      <c r="M160" s="1090" t="s">
        <v>1222</v>
      </c>
      <c r="N160" s="2130" t="s">
        <v>1504</v>
      </c>
      <c r="O160" s="218" t="e">
        <f>SUIVI!#REF!</f>
        <v>#REF!</v>
      </c>
      <c r="P160" s="22">
        <v>152</v>
      </c>
    </row>
    <row r="161" spans="1:16" ht="19.899999999999999" customHeight="1">
      <c r="A161" s="1833">
        <f>$A$17</f>
        <v>0</v>
      </c>
      <c r="B161" s="191" t="e">
        <f>SUIVI!#REF!</f>
        <v>#REF!</v>
      </c>
      <c r="C161" s="191" t="e">
        <f>SUIVI!#REF!</f>
        <v>#REF!</v>
      </c>
      <c r="D161" s="2151" t="s">
        <v>2194</v>
      </c>
      <c r="E161" s="2150"/>
      <c r="F161" s="2147"/>
      <c r="G161" s="2147"/>
      <c r="H161" s="191" t="e">
        <f t="shared" si="2"/>
        <v>#REF!</v>
      </c>
      <c r="I161" s="191" t="e">
        <f>IF(SUIVI!#REF!,1,0)</f>
        <v>#REF!</v>
      </c>
      <c r="J161" s="761" t="e">
        <f>SUIVI!#REF!</f>
        <v>#REF!</v>
      </c>
      <c r="K161" s="215" t="e">
        <f>SUIVI!#REF!</f>
        <v>#REF!</v>
      </c>
      <c r="L161" s="215" t="e">
        <f>SUIVI!#REF!</f>
        <v>#REF!</v>
      </c>
      <c r="M161" s="1090" t="s">
        <v>1222</v>
      </c>
      <c r="N161" s="2130" t="s">
        <v>1504</v>
      </c>
      <c r="O161" s="218" t="e">
        <f>SUIVI!#REF!</f>
        <v>#REF!</v>
      </c>
      <c r="P161" s="22">
        <v>153</v>
      </c>
    </row>
    <row r="162" spans="1:16" ht="19.899999999999999" customHeight="1">
      <c r="A162" s="241" t="str">
        <f>$A$9</f>
        <v>1100633635-636</v>
      </c>
      <c r="B162" s="191" t="e">
        <f>SUIVI!#REF!</f>
        <v>#REF!</v>
      </c>
      <c r="C162" s="191" t="e">
        <f>SUIVI!#REF!</f>
        <v>#REF!</v>
      </c>
      <c r="D162" s="2150" t="s">
        <v>2195</v>
      </c>
      <c r="E162" s="2150"/>
      <c r="F162" s="2147"/>
      <c r="G162" s="2147"/>
      <c r="H162" s="191" t="e">
        <f t="shared" si="2"/>
        <v>#REF!</v>
      </c>
      <c r="I162" s="191" t="e">
        <f>IF(SUIVI!#REF!,1,0)</f>
        <v>#REF!</v>
      </c>
      <c r="J162" s="761" t="e">
        <f>SUIVI!#REF!</f>
        <v>#REF!</v>
      </c>
      <c r="K162" s="215" t="e">
        <f>SUIVI!#REF!</f>
        <v>#REF!</v>
      </c>
      <c r="L162" s="215" t="e">
        <f>SUIVI!#REF!</f>
        <v>#REF!</v>
      </c>
      <c r="M162" s="1090" t="s">
        <v>1222</v>
      </c>
      <c r="N162" s="2130" t="s">
        <v>1504</v>
      </c>
      <c r="O162" s="218" t="e">
        <f>SUIVI!#REF!</f>
        <v>#REF!</v>
      </c>
      <c r="P162" s="22">
        <v>154</v>
      </c>
    </row>
    <row r="163" spans="1:16" ht="19.899999999999999" customHeight="1">
      <c r="A163" s="241" t="str">
        <f>$A$10</f>
        <v>Z128</v>
      </c>
      <c r="B163" s="191" t="e">
        <f>SUIVI!#REF!</f>
        <v>#REF!</v>
      </c>
      <c r="C163" s="191" t="e">
        <f>SUIVI!#REF!</f>
        <v>#REF!</v>
      </c>
      <c r="D163" s="2150"/>
      <c r="E163" s="2150"/>
      <c r="F163" s="2147"/>
      <c r="G163" s="2147"/>
      <c r="H163" s="191" t="e">
        <f t="shared" si="2"/>
        <v>#REF!</v>
      </c>
      <c r="I163" s="191" t="e">
        <f>IF(SUIVI!#REF!,1,0)</f>
        <v>#REF!</v>
      </c>
      <c r="J163" s="761" t="e">
        <f>SUIVI!#REF!</f>
        <v>#REF!</v>
      </c>
      <c r="K163" s="215" t="e">
        <f>SUIVI!#REF!</f>
        <v>#REF!</v>
      </c>
      <c r="L163" s="215" t="e">
        <f>SUIVI!#REF!</f>
        <v>#REF!</v>
      </c>
      <c r="M163" s="1090" t="s">
        <v>1222</v>
      </c>
      <c r="N163" s="2130" t="s">
        <v>1504</v>
      </c>
      <c r="O163" s="218" t="e">
        <f>SUIVI!#REF!</f>
        <v>#REF!</v>
      </c>
      <c r="P163" s="22">
        <v>155</v>
      </c>
    </row>
    <row r="164" spans="1:16" ht="19.899999999999999" customHeight="1">
      <c r="A164" s="241" t="str">
        <f>$A$11</f>
        <v>1900015151-15087</v>
      </c>
      <c r="B164" s="191" t="e">
        <f>SUIVI!#REF!</f>
        <v>#REF!</v>
      </c>
      <c r="C164" s="191" t="e">
        <f>SUIVI!#REF!</f>
        <v>#REF!</v>
      </c>
      <c r="D164" s="2150"/>
      <c r="E164" s="2150"/>
      <c r="F164" s="2147"/>
      <c r="G164" s="2147"/>
      <c r="H164" s="191" t="e">
        <f t="shared" si="2"/>
        <v>#REF!</v>
      </c>
      <c r="I164" s="191" t="e">
        <f>IF(SUIVI!#REF!,1,0)</f>
        <v>#REF!</v>
      </c>
      <c r="J164" s="761" t="e">
        <f>SUIVI!#REF!</f>
        <v>#REF!</v>
      </c>
      <c r="K164" s="215" t="e">
        <f>SUIVI!#REF!</f>
        <v>#REF!</v>
      </c>
      <c r="L164" s="215" t="e">
        <f>SUIVI!#REF!</f>
        <v>#REF!</v>
      </c>
      <c r="M164" s="1090" t="s">
        <v>1222</v>
      </c>
      <c r="N164" s="2130" t="s">
        <v>1504</v>
      </c>
      <c r="O164" s="218" t="e">
        <f>SUIVI!#REF!</f>
        <v>#REF!</v>
      </c>
      <c r="P164" s="22">
        <v>156</v>
      </c>
    </row>
    <row r="165" spans="1:16" ht="19.899999999999999" customHeight="1">
      <c r="A165" s="663" t="str">
        <f>$A$12</f>
        <v>CIMOLAI</v>
      </c>
      <c r="B165" s="191" t="e">
        <f>SUIVI!#REF!</f>
        <v>#REF!</v>
      </c>
      <c r="C165" s="191" t="e">
        <f>SUIVI!#REF!</f>
        <v>#REF!</v>
      </c>
      <c r="D165" s="2150" t="s">
        <v>2192</v>
      </c>
      <c r="E165" s="2150"/>
      <c r="F165" s="2147"/>
      <c r="G165" s="2147"/>
      <c r="H165" s="191" t="e">
        <f t="shared" si="2"/>
        <v>#REF!</v>
      </c>
      <c r="I165" s="191" t="e">
        <f>IF(SUIVI!#REF!,1,0)</f>
        <v>#REF!</v>
      </c>
      <c r="J165" s="761" t="e">
        <f>SUIVI!#REF!</f>
        <v>#REF!</v>
      </c>
      <c r="K165" s="215" t="e">
        <f>SUIVI!#REF!</f>
        <v>#REF!</v>
      </c>
      <c r="L165" s="215" t="e">
        <f>SUIVI!#REF!</f>
        <v>#REF!</v>
      </c>
      <c r="M165" s="1090" t="s">
        <v>1222</v>
      </c>
      <c r="N165" s="2130" t="s">
        <v>1504</v>
      </c>
      <c r="O165" s="218" t="e">
        <f>SUIVI!#REF!</f>
        <v>#REF!</v>
      </c>
      <c r="P165" s="22">
        <v>157</v>
      </c>
    </row>
    <row r="166" spans="1:16" ht="19.899999999999999" customHeight="1">
      <c r="A166" s="663" t="str">
        <f>$A$13</f>
        <v>PASSERELLE DE BELVAL</v>
      </c>
      <c r="B166" s="191" t="e">
        <f>SUIVI!#REF!</f>
        <v>#REF!</v>
      </c>
      <c r="C166" s="191" t="e">
        <f>SUIVI!#REF!</f>
        <v>#REF!</v>
      </c>
      <c r="D166" s="2150" t="s">
        <v>2193</v>
      </c>
      <c r="E166" s="2150"/>
      <c r="F166" s="2147"/>
      <c r="G166" s="2147"/>
      <c r="H166" s="191" t="e">
        <f t="shared" si="2"/>
        <v>#REF!</v>
      </c>
      <c r="I166" s="191" t="e">
        <f>IF(SUIVI!#REF!,1,0)</f>
        <v>#REF!</v>
      </c>
      <c r="J166" s="761" t="e">
        <f>SUIVI!#REF!</f>
        <v>#REF!</v>
      </c>
      <c r="K166" s="215" t="e">
        <f>SUIVI!#REF!</f>
        <v>#REF!</v>
      </c>
      <c r="L166" s="215" t="e">
        <f>SUIVI!#REF!</f>
        <v>#REF!</v>
      </c>
      <c r="M166" s="1090" t="s">
        <v>1222</v>
      </c>
      <c r="N166" s="2130" t="s">
        <v>1504</v>
      </c>
      <c r="O166" s="218" t="e">
        <f>SUIVI!#REF!</f>
        <v>#REF!</v>
      </c>
      <c r="P166" s="22">
        <v>158</v>
      </c>
    </row>
    <row r="167" spans="1:16" ht="19.899999999999999" customHeight="1">
      <c r="A167" s="1088" t="s">
        <v>1505</v>
      </c>
      <c r="B167" s="191" t="e">
        <f>SUIVI!#REF!</f>
        <v>#REF!</v>
      </c>
      <c r="C167" s="191" t="e">
        <f>SUIVI!#REF!</f>
        <v>#REF!</v>
      </c>
      <c r="D167" s="2151" t="s">
        <v>2194</v>
      </c>
      <c r="E167" s="2150"/>
      <c r="F167" s="2147"/>
      <c r="G167" s="2147"/>
      <c r="H167" s="191" t="e">
        <f t="shared" si="2"/>
        <v>#REF!</v>
      </c>
      <c r="I167" s="191" t="e">
        <f>IF(SUIVI!#REF!,1,0)</f>
        <v>#REF!</v>
      </c>
      <c r="J167" s="761" t="e">
        <f>SUIVI!#REF!</f>
        <v>#REF!</v>
      </c>
      <c r="K167" s="215" t="e">
        <f>SUIVI!#REF!</f>
        <v>#REF!</v>
      </c>
      <c r="L167" s="215" t="e">
        <f>SUIVI!#REF!</f>
        <v>#REF!</v>
      </c>
      <c r="M167" s="1090" t="s">
        <v>1222</v>
      </c>
      <c r="N167" s="2130" t="s">
        <v>1504</v>
      </c>
      <c r="O167" s="218" t="e">
        <f>SUIVI!#REF!</f>
        <v>#REF!</v>
      </c>
      <c r="P167" s="22">
        <v>159</v>
      </c>
    </row>
    <row r="168" spans="1:16" ht="19.899999999999999" customHeight="1">
      <c r="A168" s="1833">
        <f>$A$15</f>
        <v>0</v>
      </c>
      <c r="B168" s="191" t="e">
        <f>SUIVI!#REF!</f>
        <v>#REF!</v>
      </c>
      <c r="C168" s="191" t="e">
        <f>SUIVI!#REF!</f>
        <v>#REF!</v>
      </c>
      <c r="D168" s="2150" t="s">
        <v>2195</v>
      </c>
      <c r="E168" s="2150"/>
      <c r="F168" s="2147"/>
      <c r="G168" s="2147"/>
      <c r="H168" s="191" t="e">
        <f t="shared" si="2"/>
        <v>#REF!</v>
      </c>
      <c r="I168" s="191" t="e">
        <f>IF(SUIVI!#REF!,1,0)</f>
        <v>#REF!</v>
      </c>
      <c r="J168" s="761" t="e">
        <f>SUIVI!#REF!</f>
        <v>#REF!</v>
      </c>
      <c r="K168" s="215" t="e">
        <f>SUIVI!#REF!</f>
        <v>#REF!</v>
      </c>
      <c r="L168" s="215" t="e">
        <f>SUIVI!#REF!</f>
        <v>#REF!</v>
      </c>
      <c r="M168" s="1090" t="s">
        <v>1222</v>
      </c>
      <c r="N168" s="2130" t="s">
        <v>1504</v>
      </c>
      <c r="O168" s="218" t="e">
        <f>SUIVI!#REF!</f>
        <v>#REF!</v>
      </c>
      <c r="P168" s="22">
        <v>160</v>
      </c>
    </row>
    <row r="169" spans="1:16" ht="19.899999999999999" customHeight="1">
      <c r="A169" s="1833">
        <f>$A$16</f>
        <v>0</v>
      </c>
      <c r="B169" s="191" t="e">
        <f>SUIVI!#REF!</f>
        <v>#REF!</v>
      </c>
      <c r="C169" s="191" t="e">
        <f>SUIVI!#REF!</f>
        <v>#REF!</v>
      </c>
      <c r="D169" s="2150"/>
      <c r="E169" s="2150"/>
      <c r="F169" s="2147"/>
      <c r="G169" s="2147"/>
      <c r="H169" s="191" t="e">
        <f t="shared" si="2"/>
        <v>#REF!</v>
      </c>
      <c r="I169" s="191" t="e">
        <f>IF(SUIVI!#REF!,1,0)</f>
        <v>#REF!</v>
      </c>
      <c r="J169" s="761" t="e">
        <f>SUIVI!#REF!</f>
        <v>#REF!</v>
      </c>
      <c r="K169" s="215" t="e">
        <f>SUIVI!#REF!</f>
        <v>#REF!</v>
      </c>
      <c r="L169" s="215" t="e">
        <f>SUIVI!#REF!</f>
        <v>#REF!</v>
      </c>
      <c r="M169" s="1090" t="s">
        <v>1222</v>
      </c>
      <c r="N169" s="2130" t="s">
        <v>1504</v>
      </c>
      <c r="O169" s="218" t="e">
        <f>SUIVI!#REF!</f>
        <v>#REF!</v>
      </c>
      <c r="P169" s="22">
        <v>161</v>
      </c>
    </row>
    <row r="170" spans="1:16" ht="19.899999999999999" customHeight="1">
      <c r="A170" s="1833">
        <f>$A$17</f>
        <v>0</v>
      </c>
      <c r="B170" s="191" t="e">
        <f>SUIVI!#REF!</f>
        <v>#REF!</v>
      </c>
      <c r="C170" s="191" t="e">
        <f>SUIVI!#REF!</f>
        <v>#REF!</v>
      </c>
      <c r="D170" s="2150"/>
      <c r="E170" s="2150"/>
      <c r="F170" s="2147"/>
      <c r="G170" s="2147"/>
      <c r="H170" s="191" t="e">
        <f t="shared" si="2"/>
        <v>#REF!</v>
      </c>
      <c r="I170" s="191" t="e">
        <f>IF(SUIVI!#REF!,1,0)</f>
        <v>#REF!</v>
      </c>
      <c r="J170" s="761" t="e">
        <f>SUIVI!#REF!</f>
        <v>#REF!</v>
      </c>
      <c r="K170" s="215" t="e">
        <f>SUIVI!#REF!</f>
        <v>#REF!</v>
      </c>
      <c r="L170" s="215" t="e">
        <f>SUIVI!#REF!</f>
        <v>#REF!</v>
      </c>
      <c r="M170" s="1090" t="s">
        <v>1222</v>
      </c>
      <c r="N170" s="2130" t="s">
        <v>1504</v>
      </c>
      <c r="O170" s="218" t="e">
        <f>SUIVI!#REF!</f>
        <v>#REF!</v>
      </c>
      <c r="P170" s="22">
        <v>162</v>
      </c>
    </row>
    <row r="171" spans="1:16" ht="19.899999999999999" customHeight="1">
      <c r="A171" s="241" t="str">
        <f>$A$9</f>
        <v>1100633635-636</v>
      </c>
      <c r="B171" s="191" t="e">
        <f>SUIVI!#REF!</f>
        <v>#REF!</v>
      </c>
      <c r="C171" s="191" t="e">
        <f>SUIVI!#REF!</f>
        <v>#REF!</v>
      </c>
      <c r="D171" s="2150" t="s">
        <v>2192</v>
      </c>
      <c r="E171" s="2150"/>
      <c r="F171" s="2147"/>
      <c r="G171" s="2147"/>
      <c r="H171" s="191" t="e">
        <f t="shared" si="2"/>
        <v>#REF!</v>
      </c>
      <c r="I171" s="191" t="e">
        <f>IF(SUIVI!#REF!,1,0)</f>
        <v>#REF!</v>
      </c>
      <c r="J171" s="761" t="e">
        <f>SUIVI!#REF!</f>
        <v>#REF!</v>
      </c>
      <c r="K171" s="215" t="e">
        <f>SUIVI!#REF!</f>
        <v>#REF!</v>
      </c>
      <c r="L171" s="215" t="e">
        <f>SUIVI!#REF!</f>
        <v>#REF!</v>
      </c>
      <c r="M171" s="1090" t="s">
        <v>1222</v>
      </c>
      <c r="N171" s="2130" t="s">
        <v>1504</v>
      </c>
      <c r="O171" s="218" t="e">
        <f>SUIVI!#REF!</f>
        <v>#REF!</v>
      </c>
      <c r="P171" s="22">
        <v>163</v>
      </c>
    </row>
    <row r="172" spans="1:16" ht="19.899999999999999" customHeight="1">
      <c r="A172" s="241" t="str">
        <f>$A$10</f>
        <v>Z128</v>
      </c>
      <c r="B172" s="191" t="e">
        <f>SUIVI!#REF!</f>
        <v>#REF!</v>
      </c>
      <c r="C172" s="191" t="e">
        <f>SUIVI!#REF!</f>
        <v>#REF!</v>
      </c>
      <c r="D172" s="2150" t="s">
        <v>2193</v>
      </c>
      <c r="E172" s="2150"/>
      <c r="F172" s="2147"/>
      <c r="G172" s="2147"/>
      <c r="H172" s="191" t="e">
        <f t="shared" si="2"/>
        <v>#REF!</v>
      </c>
      <c r="I172" s="191" t="e">
        <f>IF(SUIVI!#REF!,1,0)</f>
        <v>#REF!</v>
      </c>
      <c r="J172" s="761" t="e">
        <f>SUIVI!#REF!</f>
        <v>#REF!</v>
      </c>
      <c r="K172" s="215" t="e">
        <f>SUIVI!#REF!</f>
        <v>#REF!</v>
      </c>
      <c r="L172" s="215" t="e">
        <f>SUIVI!#REF!</f>
        <v>#REF!</v>
      </c>
      <c r="M172" s="1090" t="s">
        <v>1222</v>
      </c>
      <c r="N172" s="2130" t="s">
        <v>1504</v>
      </c>
      <c r="O172" s="218" t="e">
        <f>SUIVI!#REF!</f>
        <v>#REF!</v>
      </c>
      <c r="P172" s="22">
        <v>164</v>
      </c>
    </row>
    <row r="173" spans="1:16" ht="19.899999999999999" customHeight="1">
      <c r="A173" s="241" t="str">
        <f>$A$11</f>
        <v>1900015151-15087</v>
      </c>
      <c r="B173" s="191" t="e">
        <f>SUIVI!#REF!</f>
        <v>#REF!</v>
      </c>
      <c r="C173" s="191" t="e">
        <f>SUIVI!#REF!</f>
        <v>#REF!</v>
      </c>
      <c r="D173" s="2151" t="s">
        <v>2194</v>
      </c>
      <c r="E173" s="2150"/>
      <c r="F173" s="2147"/>
      <c r="G173" s="2147"/>
      <c r="H173" s="191" t="e">
        <f t="shared" si="2"/>
        <v>#REF!</v>
      </c>
      <c r="I173" s="191" t="e">
        <f>IF(SUIVI!#REF!,1,0)</f>
        <v>#REF!</v>
      </c>
      <c r="J173" s="761" t="e">
        <f>SUIVI!#REF!</f>
        <v>#REF!</v>
      </c>
      <c r="K173" s="215" t="e">
        <f>SUIVI!#REF!</f>
        <v>#REF!</v>
      </c>
      <c r="L173" s="215" t="e">
        <f>SUIVI!#REF!</f>
        <v>#REF!</v>
      </c>
      <c r="M173" s="1090" t="s">
        <v>1222</v>
      </c>
      <c r="N173" s="2130" t="s">
        <v>1504</v>
      </c>
      <c r="O173" s="218" t="e">
        <f>SUIVI!#REF!</f>
        <v>#REF!</v>
      </c>
      <c r="P173" s="22">
        <v>165</v>
      </c>
    </row>
    <row r="174" spans="1:16" ht="19.899999999999999" customHeight="1">
      <c r="A174" s="663" t="str">
        <f>$A$12</f>
        <v>CIMOLAI</v>
      </c>
      <c r="B174" s="191" t="e">
        <f>SUIVI!#REF!</f>
        <v>#REF!</v>
      </c>
      <c r="C174" s="191" t="e">
        <f>SUIVI!#REF!</f>
        <v>#REF!</v>
      </c>
      <c r="D174" s="2150" t="s">
        <v>2195</v>
      </c>
      <c r="E174" s="2150"/>
      <c r="F174" s="2147"/>
      <c r="G174" s="2147"/>
      <c r="H174" s="191" t="e">
        <f t="shared" si="2"/>
        <v>#REF!</v>
      </c>
      <c r="I174" s="191" t="e">
        <f>IF(SUIVI!#REF!,1,0)</f>
        <v>#REF!</v>
      </c>
      <c r="J174" s="761" t="e">
        <f>SUIVI!#REF!</f>
        <v>#REF!</v>
      </c>
      <c r="K174" s="215" t="e">
        <f>SUIVI!#REF!</f>
        <v>#REF!</v>
      </c>
      <c r="L174" s="215" t="e">
        <f>SUIVI!#REF!</f>
        <v>#REF!</v>
      </c>
      <c r="M174" s="1090" t="s">
        <v>1222</v>
      </c>
      <c r="N174" s="2130" t="s">
        <v>1504</v>
      </c>
      <c r="O174" s="218" t="e">
        <f>SUIVI!#REF!</f>
        <v>#REF!</v>
      </c>
      <c r="P174" s="22">
        <v>166</v>
      </c>
    </row>
    <row r="175" spans="1:16" ht="19.899999999999999" customHeight="1">
      <c r="A175" s="663" t="str">
        <f>$A$13</f>
        <v>PASSERELLE DE BELVAL</v>
      </c>
      <c r="B175" s="191" t="e">
        <f>SUIVI!#REF!</f>
        <v>#REF!</v>
      </c>
      <c r="C175" s="191" t="e">
        <f>SUIVI!#REF!</f>
        <v>#REF!</v>
      </c>
      <c r="D175" s="2150"/>
      <c r="E175" s="2150"/>
      <c r="F175" s="2147"/>
      <c r="G175" s="2147"/>
      <c r="H175" s="191" t="e">
        <f t="shared" si="2"/>
        <v>#REF!</v>
      </c>
      <c r="I175" s="191" t="e">
        <f>IF(SUIVI!#REF!,1,0)</f>
        <v>#REF!</v>
      </c>
      <c r="J175" s="761" t="e">
        <f>SUIVI!#REF!</f>
        <v>#REF!</v>
      </c>
      <c r="K175" s="215" t="e">
        <f>SUIVI!#REF!</f>
        <v>#REF!</v>
      </c>
      <c r="L175" s="215" t="e">
        <f>SUIVI!#REF!</f>
        <v>#REF!</v>
      </c>
      <c r="M175" s="1090" t="s">
        <v>1222</v>
      </c>
      <c r="N175" s="2130" t="s">
        <v>1504</v>
      </c>
      <c r="O175" s="218" t="e">
        <f>SUIVI!#REF!</f>
        <v>#REF!</v>
      </c>
      <c r="P175" s="22">
        <v>167</v>
      </c>
    </row>
    <row r="176" spans="1:16" ht="19.899999999999999" customHeight="1">
      <c r="A176" s="1088" t="s">
        <v>1505</v>
      </c>
      <c r="B176" s="191" t="e">
        <f>SUIVI!#REF!</f>
        <v>#REF!</v>
      </c>
      <c r="C176" s="191" t="e">
        <f>SUIVI!#REF!</f>
        <v>#REF!</v>
      </c>
      <c r="D176" s="2150"/>
      <c r="E176" s="2150"/>
      <c r="F176" s="2147"/>
      <c r="G176" s="2147"/>
      <c r="H176" s="191" t="e">
        <f t="shared" si="2"/>
        <v>#REF!</v>
      </c>
      <c r="I176" s="191" t="e">
        <f>IF(SUIVI!#REF!,1,0)</f>
        <v>#REF!</v>
      </c>
      <c r="J176" s="761" t="e">
        <f>SUIVI!#REF!</f>
        <v>#REF!</v>
      </c>
      <c r="K176" s="215" t="e">
        <f>SUIVI!#REF!</f>
        <v>#REF!</v>
      </c>
      <c r="L176" s="215" t="e">
        <f>SUIVI!#REF!</f>
        <v>#REF!</v>
      </c>
      <c r="M176" s="1090" t="s">
        <v>1222</v>
      </c>
      <c r="N176" s="2130" t="s">
        <v>1504</v>
      </c>
      <c r="O176" s="218" t="e">
        <f>SUIVI!#REF!</f>
        <v>#REF!</v>
      </c>
      <c r="P176" s="22">
        <v>168</v>
      </c>
    </row>
    <row r="177" spans="1:16" ht="19.899999999999999" customHeight="1">
      <c r="A177" s="1833">
        <f>$A$15</f>
        <v>0</v>
      </c>
      <c r="B177" s="191" t="e">
        <f>SUIVI!#REF!</f>
        <v>#REF!</v>
      </c>
      <c r="C177" s="191" t="e">
        <f>SUIVI!#REF!</f>
        <v>#REF!</v>
      </c>
      <c r="D177" s="2150" t="s">
        <v>2192</v>
      </c>
      <c r="E177" s="2150"/>
      <c r="F177" s="2147"/>
      <c r="G177" s="2147"/>
      <c r="H177" s="191" t="e">
        <f t="shared" si="2"/>
        <v>#REF!</v>
      </c>
      <c r="I177" s="191" t="e">
        <f>IF(SUIVI!#REF!,1,0)</f>
        <v>#REF!</v>
      </c>
      <c r="J177" s="761" t="e">
        <f>SUIVI!#REF!</f>
        <v>#REF!</v>
      </c>
      <c r="K177" s="215" t="e">
        <f>SUIVI!#REF!</f>
        <v>#REF!</v>
      </c>
      <c r="L177" s="215" t="e">
        <f>SUIVI!#REF!</f>
        <v>#REF!</v>
      </c>
      <c r="M177" s="1090" t="s">
        <v>1222</v>
      </c>
      <c r="N177" s="2130" t="s">
        <v>1504</v>
      </c>
      <c r="O177" s="218" t="e">
        <f>SUIVI!#REF!</f>
        <v>#REF!</v>
      </c>
      <c r="P177" s="22">
        <v>169</v>
      </c>
    </row>
    <row r="178" spans="1:16" ht="19.899999999999999" customHeight="1">
      <c r="A178" s="1833">
        <f>$A$16</f>
        <v>0</v>
      </c>
      <c r="B178" s="191" t="e">
        <f>SUIVI!#REF!</f>
        <v>#REF!</v>
      </c>
      <c r="C178" s="191" t="e">
        <f>SUIVI!#REF!</f>
        <v>#REF!</v>
      </c>
      <c r="D178" s="2150" t="s">
        <v>2193</v>
      </c>
      <c r="E178" s="2150"/>
      <c r="F178" s="2147"/>
      <c r="G178" s="2147"/>
      <c r="H178" s="191" t="e">
        <f t="shared" si="2"/>
        <v>#REF!</v>
      </c>
      <c r="I178" s="191" t="e">
        <f>IF(SUIVI!#REF!,1,0)</f>
        <v>#REF!</v>
      </c>
      <c r="J178" s="761" t="e">
        <f>SUIVI!#REF!</f>
        <v>#REF!</v>
      </c>
      <c r="K178" s="215" t="e">
        <f>SUIVI!#REF!</f>
        <v>#REF!</v>
      </c>
      <c r="L178" s="215" t="e">
        <f>SUIVI!#REF!</f>
        <v>#REF!</v>
      </c>
      <c r="M178" s="1090" t="s">
        <v>1222</v>
      </c>
      <c r="N178" s="2130" t="s">
        <v>1504</v>
      </c>
      <c r="O178" s="218" t="e">
        <f>SUIVI!#REF!</f>
        <v>#REF!</v>
      </c>
      <c r="P178" s="22">
        <v>170</v>
      </c>
    </row>
    <row r="179" spans="1:16" ht="19.899999999999999" customHeight="1">
      <c r="A179" s="1833">
        <f>$A$17</f>
        <v>0</v>
      </c>
      <c r="B179" s="191" t="e">
        <f>SUIVI!#REF!</f>
        <v>#REF!</v>
      </c>
      <c r="C179" s="191" t="e">
        <f>SUIVI!#REF!</f>
        <v>#REF!</v>
      </c>
      <c r="D179" s="2151" t="s">
        <v>2194</v>
      </c>
      <c r="E179" s="2150"/>
      <c r="F179" s="2147"/>
      <c r="G179" s="2147"/>
      <c r="H179" s="191" t="e">
        <f t="shared" si="2"/>
        <v>#REF!</v>
      </c>
      <c r="I179" s="191" t="e">
        <f>IF(SUIVI!#REF!,1,0)</f>
        <v>#REF!</v>
      </c>
      <c r="J179" s="761" t="e">
        <f>SUIVI!#REF!</f>
        <v>#REF!</v>
      </c>
      <c r="K179" s="215" t="e">
        <f>SUIVI!#REF!</f>
        <v>#REF!</v>
      </c>
      <c r="L179" s="215" t="e">
        <f>SUIVI!#REF!</f>
        <v>#REF!</v>
      </c>
      <c r="M179" s="1090" t="s">
        <v>1222</v>
      </c>
      <c r="N179" s="2130" t="s">
        <v>1504</v>
      </c>
      <c r="O179" s="218" t="e">
        <f>SUIVI!#REF!</f>
        <v>#REF!</v>
      </c>
      <c r="P179" s="22">
        <v>171</v>
      </c>
    </row>
    <row r="180" spans="1:16" ht="19.899999999999999" customHeight="1">
      <c r="A180" s="241" t="str">
        <f>$A$9</f>
        <v>1100633635-636</v>
      </c>
      <c r="B180" s="191" t="e">
        <f>SUIVI!#REF!</f>
        <v>#REF!</v>
      </c>
      <c r="C180" s="191" t="e">
        <f>SUIVI!#REF!</f>
        <v>#REF!</v>
      </c>
      <c r="D180" s="2150" t="s">
        <v>2195</v>
      </c>
      <c r="E180" s="2150"/>
      <c r="F180" s="2147"/>
      <c r="G180" s="2147"/>
      <c r="H180" s="191" t="e">
        <f t="shared" si="2"/>
        <v>#REF!</v>
      </c>
      <c r="I180" s="191" t="e">
        <f>IF(SUIVI!#REF!,1,0)</f>
        <v>#REF!</v>
      </c>
      <c r="J180" s="761" t="e">
        <f>SUIVI!#REF!</f>
        <v>#REF!</v>
      </c>
      <c r="K180" s="215" t="e">
        <f>SUIVI!#REF!</f>
        <v>#REF!</v>
      </c>
      <c r="L180" s="215" t="e">
        <f>SUIVI!#REF!</f>
        <v>#REF!</v>
      </c>
      <c r="M180" s="1090" t="s">
        <v>1222</v>
      </c>
      <c r="N180" s="2130" t="s">
        <v>1504</v>
      </c>
      <c r="O180" s="218" t="e">
        <f>SUIVI!#REF!</f>
        <v>#REF!</v>
      </c>
      <c r="P180" s="22">
        <v>172</v>
      </c>
    </row>
    <row r="181" spans="1:16" ht="19.899999999999999" customHeight="1">
      <c r="A181" s="241" t="str">
        <f>$A$10</f>
        <v>Z128</v>
      </c>
      <c r="B181" s="191" t="e">
        <f>SUIVI!#REF!</f>
        <v>#REF!</v>
      </c>
      <c r="C181" s="191" t="e">
        <f>SUIVI!#REF!</f>
        <v>#REF!</v>
      </c>
      <c r="D181" s="2150"/>
      <c r="E181" s="2150"/>
      <c r="F181" s="2147"/>
      <c r="G181" s="2147"/>
      <c r="H181" s="191" t="e">
        <f t="shared" si="2"/>
        <v>#REF!</v>
      </c>
      <c r="I181" s="191" t="e">
        <f>IF(SUIVI!#REF!,1,0)</f>
        <v>#REF!</v>
      </c>
      <c r="J181" s="761" t="e">
        <f>SUIVI!#REF!</f>
        <v>#REF!</v>
      </c>
      <c r="K181" s="215" t="e">
        <f>SUIVI!#REF!</f>
        <v>#REF!</v>
      </c>
      <c r="L181" s="215" t="e">
        <f>SUIVI!#REF!</f>
        <v>#REF!</v>
      </c>
      <c r="M181" s="1090" t="s">
        <v>1222</v>
      </c>
      <c r="N181" s="2130" t="s">
        <v>1504</v>
      </c>
      <c r="O181" s="218" t="e">
        <f>SUIVI!#REF!</f>
        <v>#REF!</v>
      </c>
      <c r="P181" s="22">
        <v>173</v>
      </c>
    </row>
    <row r="182" spans="1:16" ht="19.899999999999999" customHeight="1">
      <c r="A182" s="241" t="str">
        <f>$A$11</f>
        <v>1900015151-15087</v>
      </c>
      <c r="B182" s="191" t="e">
        <f>SUIVI!#REF!</f>
        <v>#REF!</v>
      </c>
      <c r="C182" s="191" t="e">
        <f>SUIVI!#REF!</f>
        <v>#REF!</v>
      </c>
      <c r="D182" s="2150"/>
      <c r="E182" s="2150"/>
      <c r="F182" s="2147"/>
      <c r="G182" s="2147"/>
      <c r="H182" s="191" t="e">
        <f t="shared" si="2"/>
        <v>#REF!</v>
      </c>
      <c r="I182" s="191" t="e">
        <f>IF(SUIVI!#REF!,1,0)</f>
        <v>#REF!</v>
      </c>
      <c r="J182" s="761" t="e">
        <f>SUIVI!#REF!</f>
        <v>#REF!</v>
      </c>
      <c r="K182" s="215" t="e">
        <f>SUIVI!#REF!</f>
        <v>#REF!</v>
      </c>
      <c r="L182" s="215" t="e">
        <f>SUIVI!#REF!</f>
        <v>#REF!</v>
      </c>
      <c r="M182" s="1090" t="s">
        <v>1222</v>
      </c>
      <c r="N182" s="2130" t="s">
        <v>1504</v>
      </c>
      <c r="O182" s="218" t="e">
        <f>SUIVI!#REF!</f>
        <v>#REF!</v>
      </c>
      <c r="P182" s="22">
        <v>174</v>
      </c>
    </row>
    <row r="183" spans="1:16" ht="19.899999999999999" customHeight="1">
      <c r="A183" s="663" t="str">
        <f>$A$12</f>
        <v>CIMOLAI</v>
      </c>
      <c r="B183" s="191" t="e">
        <f>SUIVI!#REF!</f>
        <v>#REF!</v>
      </c>
      <c r="C183" s="191" t="e">
        <f>SUIVI!#REF!</f>
        <v>#REF!</v>
      </c>
      <c r="D183" s="2150" t="s">
        <v>2192</v>
      </c>
      <c r="E183" s="2150"/>
      <c r="F183" s="2147"/>
      <c r="G183" s="2147"/>
      <c r="H183" s="191" t="e">
        <f t="shared" si="2"/>
        <v>#REF!</v>
      </c>
      <c r="I183" s="191" t="e">
        <f>IF(SUIVI!#REF!,1,0)</f>
        <v>#REF!</v>
      </c>
      <c r="J183" s="761" t="e">
        <f>SUIVI!#REF!</f>
        <v>#REF!</v>
      </c>
      <c r="K183" s="215" t="e">
        <f>SUIVI!#REF!</f>
        <v>#REF!</v>
      </c>
      <c r="L183" s="215" t="e">
        <f>SUIVI!#REF!</f>
        <v>#REF!</v>
      </c>
      <c r="M183" s="1090" t="s">
        <v>1222</v>
      </c>
      <c r="N183" s="2130" t="s">
        <v>1504</v>
      </c>
      <c r="O183" s="218" t="e">
        <f>SUIVI!#REF!</f>
        <v>#REF!</v>
      </c>
      <c r="P183" s="22">
        <v>175</v>
      </c>
    </row>
    <row r="184" spans="1:16" ht="19.899999999999999" customHeight="1">
      <c r="A184" s="663" t="str">
        <f>$A$13</f>
        <v>PASSERELLE DE BELVAL</v>
      </c>
      <c r="B184" s="191" t="e">
        <f>SUIVI!#REF!</f>
        <v>#REF!</v>
      </c>
      <c r="C184" s="191" t="e">
        <f>SUIVI!#REF!</f>
        <v>#REF!</v>
      </c>
      <c r="D184" s="2150" t="s">
        <v>2193</v>
      </c>
      <c r="E184" s="2150"/>
      <c r="F184" s="2147"/>
      <c r="G184" s="2147"/>
      <c r="H184" s="191" t="e">
        <f t="shared" si="2"/>
        <v>#REF!</v>
      </c>
      <c r="I184" s="191" t="e">
        <f>IF(SUIVI!#REF!,1,0)</f>
        <v>#REF!</v>
      </c>
      <c r="J184" s="761" t="e">
        <f>SUIVI!#REF!</f>
        <v>#REF!</v>
      </c>
      <c r="K184" s="215" t="e">
        <f>SUIVI!#REF!</f>
        <v>#REF!</v>
      </c>
      <c r="L184" s="215" t="e">
        <f>SUIVI!#REF!</f>
        <v>#REF!</v>
      </c>
      <c r="M184" s="1090" t="s">
        <v>1222</v>
      </c>
      <c r="N184" s="2130" t="s">
        <v>1504</v>
      </c>
      <c r="O184" s="218" t="e">
        <f>SUIVI!#REF!</f>
        <v>#REF!</v>
      </c>
      <c r="P184" s="22">
        <v>176</v>
      </c>
    </row>
    <row r="185" spans="1:16" ht="19.899999999999999" customHeight="1">
      <c r="A185" s="1088" t="s">
        <v>1505</v>
      </c>
      <c r="B185" s="191" t="e">
        <f>SUIVI!#REF!</f>
        <v>#REF!</v>
      </c>
      <c r="C185" s="191" t="e">
        <f>SUIVI!#REF!</f>
        <v>#REF!</v>
      </c>
      <c r="D185" s="2151" t="s">
        <v>2194</v>
      </c>
      <c r="E185" s="2150"/>
      <c r="F185" s="2147"/>
      <c r="G185" s="2147"/>
      <c r="H185" s="191" t="e">
        <f t="shared" si="2"/>
        <v>#REF!</v>
      </c>
      <c r="I185" s="191" t="e">
        <f>IF(SUIVI!#REF!,1,0)</f>
        <v>#REF!</v>
      </c>
      <c r="J185" s="761" t="e">
        <f>SUIVI!#REF!</f>
        <v>#REF!</v>
      </c>
      <c r="K185" s="215" t="e">
        <f>SUIVI!#REF!</f>
        <v>#REF!</v>
      </c>
      <c r="L185" s="215" t="e">
        <f>SUIVI!#REF!</f>
        <v>#REF!</v>
      </c>
      <c r="M185" s="1090" t="s">
        <v>1222</v>
      </c>
      <c r="N185" s="2130" t="s">
        <v>1504</v>
      </c>
      <c r="O185" s="218" t="e">
        <f>SUIVI!#REF!</f>
        <v>#REF!</v>
      </c>
      <c r="P185" s="22">
        <v>177</v>
      </c>
    </row>
    <row r="186" spans="1:16" ht="19.899999999999999" customHeight="1">
      <c r="A186" s="1833">
        <f>$A$15</f>
        <v>0</v>
      </c>
      <c r="B186" s="191" t="e">
        <f>SUIVI!#REF!</f>
        <v>#REF!</v>
      </c>
      <c r="C186" s="191" t="e">
        <f>SUIVI!#REF!</f>
        <v>#REF!</v>
      </c>
      <c r="D186" s="2150" t="s">
        <v>2195</v>
      </c>
      <c r="E186" s="2150"/>
      <c r="F186" s="2147"/>
      <c r="G186" s="2147"/>
      <c r="H186" s="191" t="e">
        <f t="shared" si="2"/>
        <v>#REF!</v>
      </c>
      <c r="I186" s="191" t="e">
        <f>IF(SUIVI!#REF!,1,0)</f>
        <v>#REF!</v>
      </c>
      <c r="J186" s="761" t="e">
        <f>SUIVI!#REF!</f>
        <v>#REF!</v>
      </c>
      <c r="K186" s="215" t="e">
        <f>SUIVI!#REF!</f>
        <v>#REF!</v>
      </c>
      <c r="L186" s="215" t="e">
        <f>SUIVI!#REF!</f>
        <v>#REF!</v>
      </c>
      <c r="M186" s="1090" t="s">
        <v>1222</v>
      </c>
      <c r="N186" s="2130" t="s">
        <v>1504</v>
      </c>
      <c r="O186" s="218" t="e">
        <f>SUIVI!#REF!</f>
        <v>#REF!</v>
      </c>
      <c r="P186" s="22">
        <v>178</v>
      </c>
    </row>
    <row r="187" spans="1:16" ht="19.899999999999999" customHeight="1">
      <c r="A187" s="1833">
        <f>$A$16</f>
        <v>0</v>
      </c>
      <c r="B187" s="191" t="e">
        <f>SUIVI!#REF!</f>
        <v>#REF!</v>
      </c>
      <c r="C187" s="191" t="e">
        <f>SUIVI!#REF!</f>
        <v>#REF!</v>
      </c>
      <c r="D187" s="2150"/>
      <c r="E187" s="2150"/>
      <c r="F187" s="2147"/>
      <c r="G187" s="2147"/>
      <c r="H187" s="191" t="e">
        <f t="shared" si="2"/>
        <v>#REF!</v>
      </c>
      <c r="I187" s="191" t="e">
        <f>IF(SUIVI!#REF!,1,0)</f>
        <v>#REF!</v>
      </c>
      <c r="J187" s="761" t="e">
        <f>SUIVI!#REF!</f>
        <v>#REF!</v>
      </c>
      <c r="K187" s="215" t="e">
        <f>SUIVI!#REF!</f>
        <v>#REF!</v>
      </c>
      <c r="L187" s="215" t="e">
        <f>SUIVI!#REF!</f>
        <v>#REF!</v>
      </c>
      <c r="M187" s="1090" t="s">
        <v>1222</v>
      </c>
      <c r="N187" s="2130" t="s">
        <v>1504</v>
      </c>
      <c r="O187" s="218" t="e">
        <f>SUIVI!#REF!</f>
        <v>#REF!</v>
      </c>
      <c r="P187" s="22">
        <v>179</v>
      </c>
    </row>
    <row r="188" spans="1:16" ht="19.899999999999999" customHeight="1">
      <c r="A188" s="1833">
        <f>$A$17</f>
        <v>0</v>
      </c>
      <c r="B188" s="191" t="e">
        <f>SUIVI!#REF!</f>
        <v>#REF!</v>
      </c>
      <c r="C188" s="191" t="e">
        <f>SUIVI!#REF!</f>
        <v>#REF!</v>
      </c>
      <c r="D188" s="2150"/>
      <c r="E188" s="2150"/>
      <c r="F188" s="2147"/>
      <c r="G188" s="2147"/>
      <c r="H188" s="191" t="e">
        <f t="shared" si="2"/>
        <v>#REF!</v>
      </c>
      <c r="I188" s="191" t="e">
        <f>IF(SUIVI!#REF!,1,0)</f>
        <v>#REF!</v>
      </c>
      <c r="J188" s="761" t="e">
        <f>SUIVI!#REF!</f>
        <v>#REF!</v>
      </c>
      <c r="K188" s="215" t="e">
        <f>SUIVI!#REF!</f>
        <v>#REF!</v>
      </c>
      <c r="L188" s="215" t="e">
        <f>SUIVI!#REF!</f>
        <v>#REF!</v>
      </c>
      <c r="M188" s="1090" t="s">
        <v>1222</v>
      </c>
      <c r="N188" s="2130" t="s">
        <v>1504</v>
      </c>
      <c r="O188" s="218" t="e">
        <f>SUIVI!#REF!</f>
        <v>#REF!</v>
      </c>
      <c r="P188" s="22">
        <v>180</v>
      </c>
    </row>
    <row r="189" spans="1:16" ht="19.899999999999999" customHeight="1">
      <c r="A189" s="241" t="str">
        <f>$A$9</f>
        <v>1100633635-636</v>
      </c>
      <c r="B189" s="191" t="e">
        <f>SUIVI!#REF!</f>
        <v>#REF!</v>
      </c>
      <c r="C189" s="191" t="e">
        <f>SUIVI!#REF!</f>
        <v>#REF!</v>
      </c>
      <c r="D189" s="2150" t="s">
        <v>2192</v>
      </c>
      <c r="E189" s="2150"/>
      <c r="F189" s="2147"/>
      <c r="G189" s="2147"/>
      <c r="H189" s="191" t="e">
        <f t="shared" si="2"/>
        <v>#REF!</v>
      </c>
      <c r="I189" s="191" t="e">
        <f>IF(SUIVI!#REF!,1,0)</f>
        <v>#REF!</v>
      </c>
      <c r="J189" s="761" t="e">
        <f>SUIVI!#REF!</f>
        <v>#REF!</v>
      </c>
      <c r="K189" s="215" t="e">
        <f>SUIVI!#REF!</f>
        <v>#REF!</v>
      </c>
      <c r="L189" s="215" t="e">
        <f>SUIVI!#REF!</f>
        <v>#REF!</v>
      </c>
      <c r="M189" s="1090" t="s">
        <v>1222</v>
      </c>
      <c r="N189" s="2130" t="s">
        <v>1504</v>
      </c>
      <c r="O189" s="218" t="e">
        <f>SUIVI!#REF!</f>
        <v>#REF!</v>
      </c>
      <c r="P189" s="22">
        <v>181</v>
      </c>
    </row>
    <row r="190" spans="1:16" ht="19.899999999999999" customHeight="1">
      <c r="A190" s="241" t="str">
        <f>$A$10</f>
        <v>Z128</v>
      </c>
      <c r="B190" s="191" t="e">
        <f>SUIVI!#REF!</f>
        <v>#REF!</v>
      </c>
      <c r="C190" s="191" t="e">
        <f>SUIVI!#REF!</f>
        <v>#REF!</v>
      </c>
      <c r="D190" s="2150" t="s">
        <v>2193</v>
      </c>
      <c r="E190" s="2150"/>
      <c r="F190" s="2147"/>
      <c r="G190" s="2147"/>
      <c r="H190" s="191" t="e">
        <f t="shared" si="2"/>
        <v>#REF!</v>
      </c>
      <c r="I190" s="191" t="e">
        <f>IF(SUIVI!#REF!,1,0)</f>
        <v>#REF!</v>
      </c>
      <c r="J190" s="761" t="e">
        <f>SUIVI!#REF!</f>
        <v>#REF!</v>
      </c>
      <c r="K190" s="215" t="e">
        <f>SUIVI!#REF!</f>
        <v>#REF!</v>
      </c>
      <c r="L190" s="215" t="e">
        <f>SUIVI!#REF!</f>
        <v>#REF!</v>
      </c>
      <c r="M190" s="1090" t="s">
        <v>1222</v>
      </c>
      <c r="N190" s="2130" t="s">
        <v>1504</v>
      </c>
      <c r="O190" s="218" t="e">
        <f>SUIVI!#REF!</f>
        <v>#REF!</v>
      </c>
      <c r="P190" s="22">
        <v>182</v>
      </c>
    </row>
    <row r="191" spans="1:16" ht="19.899999999999999" customHeight="1">
      <c r="A191" s="241" t="str">
        <f>$A$11</f>
        <v>1900015151-15087</v>
      </c>
      <c r="B191" s="191" t="e">
        <f>SUIVI!#REF!</f>
        <v>#REF!</v>
      </c>
      <c r="C191" s="191" t="e">
        <f>SUIVI!#REF!</f>
        <v>#REF!</v>
      </c>
      <c r="D191" s="2151" t="s">
        <v>2194</v>
      </c>
      <c r="E191" s="2150"/>
      <c r="F191" s="2147"/>
      <c r="G191" s="2147"/>
      <c r="H191" s="191" t="e">
        <f t="shared" si="2"/>
        <v>#REF!</v>
      </c>
      <c r="I191" s="191" t="e">
        <f>IF(SUIVI!#REF!,1,0)</f>
        <v>#REF!</v>
      </c>
      <c r="J191" s="761" t="e">
        <f>SUIVI!#REF!</f>
        <v>#REF!</v>
      </c>
      <c r="K191" s="215" t="e">
        <f>SUIVI!#REF!</f>
        <v>#REF!</v>
      </c>
      <c r="L191" s="215" t="e">
        <f>SUIVI!#REF!</f>
        <v>#REF!</v>
      </c>
      <c r="M191" s="1090" t="s">
        <v>1222</v>
      </c>
      <c r="N191" s="2130" t="s">
        <v>1504</v>
      </c>
      <c r="O191" s="218" t="e">
        <f>SUIVI!#REF!</f>
        <v>#REF!</v>
      </c>
      <c r="P191" s="22">
        <v>183</v>
      </c>
    </row>
    <row r="192" spans="1:16" ht="19.899999999999999" customHeight="1">
      <c r="A192" s="663" t="str">
        <f>$A$12</f>
        <v>CIMOLAI</v>
      </c>
      <c r="B192" s="191" t="e">
        <f>SUIVI!#REF!</f>
        <v>#REF!</v>
      </c>
      <c r="C192" s="191" t="e">
        <f>SUIVI!#REF!</f>
        <v>#REF!</v>
      </c>
      <c r="D192" s="2150" t="s">
        <v>2195</v>
      </c>
      <c r="E192" s="2150"/>
      <c r="F192" s="2147"/>
      <c r="G192" s="2147"/>
      <c r="H192" s="191" t="e">
        <f t="shared" si="2"/>
        <v>#REF!</v>
      </c>
      <c r="I192" s="191" t="e">
        <f>IF(SUIVI!#REF!,1,0)</f>
        <v>#REF!</v>
      </c>
      <c r="J192" s="761" t="e">
        <f>SUIVI!#REF!</f>
        <v>#REF!</v>
      </c>
      <c r="K192" s="215" t="e">
        <f>SUIVI!#REF!</f>
        <v>#REF!</v>
      </c>
      <c r="L192" s="215" t="e">
        <f>SUIVI!#REF!</f>
        <v>#REF!</v>
      </c>
      <c r="M192" s="1090" t="s">
        <v>1222</v>
      </c>
      <c r="N192" s="2130" t="s">
        <v>1504</v>
      </c>
      <c r="O192" s="218" t="e">
        <f>SUIVI!#REF!</f>
        <v>#REF!</v>
      </c>
      <c r="P192" s="22">
        <v>184</v>
      </c>
    </row>
    <row r="193" spans="1:16" ht="19.899999999999999" customHeight="1">
      <c r="A193" s="663" t="str">
        <f>$A$13</f>
        <v>PASSERELLE DE BELVAL</v>
      </c>
      <c r="B193" s="191" t="e">
        <f>SUIVI!#REF!</f>
        <v>#REF!</v>
      </c>
      <c r="C193" s="191" t="e">
        <f>SUIVI!#REF!</f>
        <v>#REF!</v>
      </c>
      <c r="D193" s="2150"/>
      <c r="E193" s="2150"/>
      <c r="F193" s="2147"/>
      <c r="G193" s="2147"/>
      <c r="H193" s="191" t="e">
        <f t="shared" si="2"/>
        <v>#REF!</v>
      </c>
      <c r="I193" s="191" t="e">
        <f>IF(SUIVI!#REF!,1,0)</f>
        <v>#REF!</v>
      </c>
      <c r="J193" s="761" t="e">
        <f>SUIVI!#REF!</f>
        <v>#REF!</v>
      </c>
      <c r="K193" s="215" t="e">
        <f>SUIVI!#REF!</f>
        <v>#REF!</v>
      </c>
      <c r="L193" s="215" t="e">
        <f>SUIVI!#REF!</f>
        <v>#REF!</v>
      </c>
      <c r="M193" s="1090" t="s">
        <v>1222</v>
      </c>
      <c r="N193" s="2130" t="s">
        <v>1504</v>
      </c>
      <c r="O193" s="218" t="e">
        <f>SUIVI!#REF!</f>
        <v>#REF!</v>
      </c>
      <c r="P193" s="22">
        <v>185</v>
      </c>
    </row>
    <row r="194" spans="1:16" ht="19.899999999999999" customHeight="1">
      <c r="A194" s="1088" t="s">
        <v>1505</v>
      </c>
      <c r="B194" s="191" t="e">
        <f>SUIVI!#REF!</f>
        <v>#REF!</v>
      </c>
      <c r="C194" s="191" t="e">
        <f>SUIVI!#REF!</f>
        <v>#REF!</v>
      </c>
      <c r="D194" s="2150"/>
      <c r="E194" s="2150"/>
      <c r="F194" s="2147"/>
      <c r="G194" s="2147"/>
      <c r="H194" s="191" t="e">
        <f t="shared" si="2"/>
        <v>#REF!</v>
      </c>
      <c r="I194" s="191" t="e">
        <f>IF(SUIVI!#REF!,1,0)</f>
        <v>#REF!</v>
      </c>
      <c r="J194" s="761" t="e">
        <f>SUIVI!#REF!</f>
        <v>#REF!</v>
      </c>
      <c r="K194" s="215" t="e">
        <f>SUIVI!#REF!</f>
        <v>#REF!</v>
      </c>
      <c r="L194" s="215" t="e">
        <f>SUIVI!#REF!</f>
        <v>#REF!</v>
      </c>
      <c r="M194" s="1090" t="s">
        <v>1222</v>
      </c>
      <c r="N194" s="2130" t="s">
        <v>1504</v>
      </c>
      <c r="O194" s="218" t="e">
        <f>SUIVI!#REF!</f>
        <v>#REF!</v>
      </c>
      <c r="P194" s="22">
        <v>186</v>
      </c>
    </row>
    <row r="195" spans="1:16" ht="19.899999999999999" customHeight="1">
      <c r="A195" s="1833">
        <f>$A$15</f>
        <v>0</v>
      </c>
      <c r="B195" s="191" t="e">
        <f>SUIVI!#REF!</f>
        <v>#REF!</v>
      </c>
      <c r="C195" s="191" t="e">
        <f>SUIVI!#REF!</f>
        <v>#REF!</v>
      </c>
      <c r="D195" s="2150" t="s">
        <v>2192</v>
      </c>
      <c r="E195" s="2150"/>
      <c r="F195" s="2147"/>
      <c r="G195" s="2147"/>
      <c r="H195" s="191" t="e">
        <f t="shared" si="2"/>
        <v>#REF!</v>
      </c>
      <c r="I195" s="191" t="e">
        <f>IF(SUIVI!#REF!,1,0)</f>
        <v>#REF!</v>
      </c>
      <c r="J195" s="761" t="e">
        <f>SUIVI!#REF!</f>
        <v>#REF!</v>
      </c>
      <c r="K195" s="215" t="e">
        <f>SUIVI!#REF!</f>
        <v>#REF!</v>
      </c>
      <c r="L195" s="215" t="e">
        <f>SUIVI!#REF!</f>
        <v>#REF!</v>
      </c>
      <c r="M195" s="1090" t="s">
        <v>1222</v>
      </c>
      <c r="N195" s="2130" t="s">
        <v>1504</v>
      </c>
      <c r="O195" s="218" t="e">
        <f>SUIVI!#REF!</f>
        <v>#REF!</v>
      </c>
      <c r="P195" s="22">
        <v>187</v>
      </c>
    </row>
    <row r="196" spans="1:16" ht="19.899999999999999" customHeight="1">
      <c r="A196" s="1833">
        <f>$A$16</f>
        <v>0</v>
      </c>
      <c r="B196" s="191" t="e">
        <f>SUIVI!#REF!</f>
        <v>#REF!</v>
      </c>
      <c r="C196" s="191" t="e">
        <f>SUIVI!#REF!</f>
        <v>#REF!</v>
      </c>
      <c r="D196" s="2150" t="s">
        <v>2193</v>
      </c>
      <c r="E196" s="2150"/>
      <c r="F196" s="2147"/>
      <c r="G196" s="2147"/>
      <c r="H196" s="191" t="e">
        <f t="shared" si="2"/>
        <v>#REF!</v>
      </c>
      <c r="I196" s="191" t="e">
        <f>IF(SUIVI!#REF!,1,0)</f>
        <v>#REF!</v>
      </c>
      <c r="J196" s="761" t="e">
        <f>SUIVI!#REF!</f>
        <v>#REF!</v>
      </c>
      <c r="K196" s="215" t="e">
        <f>SUIVI!#REF!</f>
        <v>#REF!</v>
      </c>
      <c r="L196" s="215" t="e">
        <f>SUIVI!#REF!</f>
        <v>#REF!</v>
      </c>
      <c r="M196" s="1090" t="s">
        <v>1222</v>
      </c>
      <c r="N196" s="2130" t="s">
        <v>1504</v>
      </c>
      <c r="O196" s="218" t="e">
        <f>SUIVI!#REF!</f>
        <v>#REF!</v>
      </c>
      <c r="P196" s="22">
        <v>188</v>
      </c>
    </row>
    <row r="197" spans="1:16" ht="19.899999999999999" customHeight="1">
      <c r="A197" s="1833">
        <f>$A$17</f>
        <v>0</v>
      </c>
      <c r="B197" s="191" t="e">
        <f>SUIVI!#REF!</f>
        <v>#REF!</v>
      </c>
      <c r="C197" s="191" t="e">
        <f>SUIVI!#REF!</f>
        <v>#REF!</v>
      </c>
      <c r="D197" s="2151" t="s">
        <v>2194</v>
      </c>
      <c r="E197" s="2150"/>
      <c r="F197" s="2147"/>
      <c r="G197" s="2147"/>
      <c r="H197" s="191" t="e">
        <f t="shared" si="2"/>
        <v>#REF!</v>
      </c>
      <c r="I197" s="191" t="e">
        <f>IF(SUIVI!#REF!,1,0)</f>
        <v>#REF!</v>
      </c>
      <c r="J197" s="761" t="e">
        <f>SUIVI!#REF!</f>
        <v>#REF!</v>
      </c>
      <c r="K197" s="215" t="e">
        <f>SUIVI!#REF!</f>
        <v>#REF!</v>
      </c>
      <c r="L197" s="215" t="e">
        <f>SUIVI!#REF!</f>
        <v>#REF!</v>
      </c>
      <c r="M197" s="1090" t="s">
        <v>1222</v>
      </c>
      <c r="N197" s="2130" t="s">
        <v>1504</v>
      </c>
      <c r="O197" s="218" t="e">
        <f>SUIVI!#REF!</f>
        <v>#REF!</v>
      </c>
      <c r="P197" s="22">
        <v>189</v>
      </c>
    </row>
    <row r="198" spans="1:16" ht="19.899999999999999" customHeight="1">
      <c r="A198" s="241" t="str">
        <f>$A$9</f>
        <v>1100633635-636</v>
      </c>
      <c r="B198" s="191" t="e">
        <f>SUIVI!#REF!</f>
        <v>#REF!</v>
      </c>
      <c r="C198" s="191" t="e">
        <f>SUIVI!#REF!</f>
        <v>#REF!</v>
      </c>
      <c r="D198" s="2150" t="s">
        <v>2195</v>
      </c>
      <c r="E198" s="2150"/>
      <c r="F198" s="2147"/>
      <c r="G198" s="2147"/>
      <c r="H198" s="191" t="e">
        <f t="shared" si="2"/>
        <v>#REF!</v>
      </c>
      <c r="I198" s="191" t="e">
        <f>IF(SUIVI!#REF!,1,0)</f>
        <v>#REF!</v>
      </c>
      <c r="J198" s="761" t="e">
        <f>SUIVI!#REF!</f>
        <v>#REF!</v>
      </c>
      <c r="K198" s="215" t="e">
        <f>SUIVI!#REF!</f>
        <v>#REF!</v>
      </c>
      <c r="L198" s="215" t="e">
        <f>SUIVI!#REF!</f>
        <v>#REF!</v>
      </c>
      <c r="M198" s="1090" t="s">
        <v>1222</v>
      </c>
      <c r="N198" s="2130" t="s">
        <v>1504</v>
      </c>
      <c r="O198" s="218" t="e">
        <f>SUIVI!#REF!</f>
        <v>#REF!</v>
      </c>
      <c r="P198" s="22">
        <v>190</v>
      </c>
    </row>
    <row r="199" spans="1:16" ht="19.899999999999999" customHeight="1">
      <c r="A199" s="241" t="str">
        <f>$A$10</f>
        <v>Z128</v>
      </c>
      <c r="B199" s="191" t="e">
        <f>SUIVI!#REF!</f>
        <v>#REF!</v>
      </c>
      <c r="C199" s="191" t="e">
        <f>SUIVI!#REF!</f>
        <v>#REF!</v>
      </c>
      <c r="D199" s="2150"/>
      <c r="E199" s="2150"/>
      <c r="F199" s="2147"/>
      <c r="G199" s="2147"/>
      <c r="H199" s="191" t="e">
        <f t="shared" si="2"/>
        <v>#REF!</v>
      </c>
      <c r="I199" s="191" t="e">
        <f>IF(SUIVI!#REF!,1,0)</f>
        <v>#REF!</v>
      </c>
      <c r="J199" s="761" t="e">
        <f>SUIVI!#REF!</f>
        <v>#REF!</v>
      </c>
      <c r="K199" s="215" t="e">
        <f>SUIVI!#REF!</f>
        <v>#REF!</v>
      </c>
      <c r="L199" s="215" t="e">
        <f>SUIVI!#REF!</f>
        <v>#REF!</v>
      </c>
      <c r="M199" s="1090" t="s">
        <v>1222</v>
      </c>
      <c r="N199" s="2130" t="s">
        <v>1504</v>
      </c>
      <c r="O199" s="218" t="e">
        <f>SUIVI!#REF!</f>
        <v>#REF!</v>
      </c>
      <c r="P199" s="22">
        <v>191</v>
      </c>
    </row>
    <row r="200" spans="1:16" ht="19.899999999999999" customHeight="1">
      <c r="A200" s="241" t="str">
        <f>$A$11</f>
        <v>1900015151-15087</v>
      </c>
      <c r="B200" s="191" t="e">
        <f>SUIVI!#REF!</f>
        <v>#REF!</v>
      </c>
      <c r="C200" s="191" t="e">
        <f>SUIVI!#REF!</f>
        <v>#REF!</v>
      </c>
      <c r="D200" s="2150"/>
      <c r="E200" s="2150"/>
      <c r="F200" s="2147"/>
      <c r="G200" s="2147"/>
      <c r="H200" s="191" t="e">
        <f t="shared" si="2"/>
        <v>#REF!</v>
      </c>
      <c r="I200" s="191" t="e">
        <f>IF(SUIVI!#REF!,1,0)</f>
        <v>#REF!</v>
      </c>
      <c r="J200" s="761" t="e">
        <f>SUIVI!#REF!</f>
        <v>#REF!</v>
      </c>
      <c r="K200" s="215" t="e">
        <f>SUIVI!#REF!</f>
        <v>#REF!</v>
      </c>
      <c r="L200" s="215" t="e">
        <f>SUIVI!#REF!</f>
        <v>#REF!</v>
      </c>
      <c r="M200" s="1090" t="s">
        <v>1222</v>
      </c>
      <c r="N200" s="2130" t="s">
        <v>1504</v>
      </c>
      <c r="O200" s="218" t="e">
        <f>SUIVI!#REF!</f>
        <v>#REF!</v>
      </c>
      <c r="P200" s="22">
        <v>192</v>
      </c>
    </row>
    <row r="201" spans="1:16" ht="19.899999999999999" customHeight="1">
      <c r="A201" s="663" t="str">
        <f>$A$12</f>
        <v>CIMOLAI</v>
      </c>
      <c r="B201" s="191" t="e">
        <f>SUIVI!#REF!</f>
        <v>#REF!</v>
      </c>
      <c r="C201" s="191" t="e">
        <f>SUIVI!#REF!</f>
        <v>#REF!</v>
      </c>
      <c r="D201" s="2150" t="s">
        <v>2192</v>
      </c>
      <c r="E201" s="2150"/>
      <c r="F201" s="2147"/>
      <c r="G201" s="2147"/>
      <c r="H201" s="191" t="e">
        <f t="shared" si="2"/>
        <v>#REF!</v>
      </c>
      <c r="I201" s="191" t="e">
        <f>IF(SUIVI!#REF!,1,0)</f>
        <v>#REF!</v>
      </c>
      <c r="J201" s="761" t="e">
        <f>SUIVI!#REF!</f>
        <v>#REF!</v>
      </c>
      <c r="K201" s="215" t="e">
        <f>SUIVI!#REF!</f>
        <v>#REF!</v>
      </c>
      <c r="L201" s="215" t="e">
        <f>SUIVI!#REF!</f>
        <v>#REF!</v>
      </c>
      <c r="M201" s="1090" t="s">
        <v>1222</v>
      </c>
      <c r="N201" s="2130" t="s">
        <v>1504</v>
      </c>
      <c r="O201" s="218" t="e">
        <f>SUIVI!#REF!</f>
        <v>#REF!</v>
      </c>
      <c r="P201" s="22">
        <v>193</v>
      </c>
    </row>
    <row r="202" spans="1:16" ht="19.899999999999999" customHeight="1">
      <c r="A202" s="663" t="str">
        <f>$A$13</f>
        <v>PASSERELLE DE BELVAL</v>
      </c>
      <c r="B202" s="191" t="e">
        <f>SUIVI!#REF!</f>
        <v>#REF!</v>
      </c>
      <c r="C202" s="191" t="e">
        <f>SUIVI!#REF!</f>
        <v>#REF!</v>
      </c>
      <c r="D202" s="2150" t="s">
        <v>2193</v>
      </c>
      <c r="E202" s="2150"/>
      <c r="F202" s="2147"/>
      <c r="G202" s="2147"/>
      <c r="H202" s="191" t="e">
        <f t="shared" ref="H202:H208" si="3">IF(C202,1,0)</f>
        <v>#REF!</v>
      </c>
      <c r="I202" s="191" t="e">
        <f>IF(SUIVI!#REF!,1,0)</f>
        <v>#REF!</v>
      </c>
      <c r="J202" s="761" t="e">
        <f>SUIVI!#REF!</f>
        <v>#REF!</v>
      </c>
      <c r="K202" s="215" t="e">
        <f>SUIVI!#REF!</f>
        <v>#REF!</v>
      </c>
      <c r="L202" s="215" t="e">
        <f>SUIVI!#REF!</f>
        <v>#REF!</v>
      </c>
      <c r="M202" s="1090" t="s">
        <v>1222</v>
      </c>
      <c r="N202" s="2130" t="s">
        <v>1504</v>
      </c>
      <c r="O202" s="218" t="e">
        <f>SUIVI!#REF!</f>
        <v>#REF!</v>
      </c>
      <c r="P202" s="22">
        <v>194</v>
      </c>
    </row>
    <row r="203" spans="1:16" ht="19.899999999999999" customHeight="1">
      <c r="A203" s="1088" t="s">
        <v>1505</v>
      </c>
      <c r="B203" s="191" t="e">
        <f>SUIVI!#REF!</f>
        <v>#REF!</v>
      </c>
      <c r="C203" s="191" t="e">
        <f>SUIVI!#REF!</f>
        <v>#REF!</v>
      </c>
      <c r="D203" s="2151" t="s">
        <v>2194</v>
      </c>
      <c r="E203" s="2150"/>
      <c r="F203" s="2147"/>
      <c r="G203" s="2147"/>
      <c r="H203" s="191" t="e">
        <f t="shared" si="3"/>
        <v>#REF!</v>
      </c>
      <c r="I203" s="191" t="e">
        <f>IF(SUIVI!#REF!,1,0)</f>
        <v>#REF!</v>
      </c>
      <c r="J203" s="761" t="e">
        <f>SUIVI!#REF!</f>
        <v>#REF!</v>
      </c>
      <c r="K203" s="215" t="e">
        <f>SUIVI!#REF!</f>
        <v>#REF!</v>
      </c>
      <c r="L203" s="215" t="e">
        <f>SUIVI!#REF!</f>
        <v>#REF!</v>
      </c>
      <c r="M203" s="1090" t="s">
        <v>1222</v>
      </c>
      <c r="N203" s="2130" t="s">
        <v>1504</v>
      </c>
      <c r="O203" s="218" t="e">
        <f>SUIVI!#REF!</f>
        <v>#REF!</v>
      </c>
      <c r="P203" s="22">
        <v>195</v>
      </c>
    </row>
    <row r="204" spans="1:16" ht="19.899999999999999" customHeight="1">
      <c r="A204" s="1833">
        <f>$A$15</f>
        <v>0</v>
      </c>
      <c r="B204" s="191" t="e">
        <f>SUIVI!#REF!</f>
        <v>#REF!</v>
      </c>
      <c r="C204" s="191" t="e">
        <f>SUIVI!#REF!</f>
        <v>#REF!</v>
      </c>
      <c r="D204" s="2150" t="s">
        <v>2195</v>
      </c>
      <c r="E204" s="2150"/>
      <c r="F204" s="2147"/>
      <c r="G204" s="2147"/>
      <c r="H204" s="191" t="e">
        <f t="shared" si="3"/>
        <v>#REF!</v>
      </c>
      <c r="I204" s="191" t="e">
        <f>IF(SUIVI!#REF!,1,0)</f>
        <v>#REF!</v>
      </c>
      <c r="J204" s="761" t="e">
        <f>SUIVI!#REF!</f>
        <v>#REF!</v>
      </c>
      <c r="K204" s="215" t="e">
        <f>SUIVI!#REF!</f>
        <v>#REF!</v>
      </c>
      <c r="L204" s="215" t="e">
        <f>SUIVI!#REF!</f>
        <v>#REF!</v>
      </c>
      <c r="M204" s="1090" t="s">
        <v>1222</v>
      </c>
      <c r="N204" s="2130" t="s">
        <v>1504</v>
      </c>
      <c r="O204" s="218" t="e">
        <f>SUIVI!#REF!</f>
        <v>#REF!</v>
      </c>
      <c r="P204" s="22">
        <v>196</v>
      </c>
    </row>
    <row r="205" spans="1:16" ht="19.899999999999999" customHeight="1">
      <c r="A205" s="1833">
        <f>$A$16</f>
        <v>0</v>
      </c>
      <c r="B205" s="191" t="e">
        <f>SUIVI!#REF!</f>
        <v>#REF!</v>
      </c>
      <c r="C205" s="191" t="e">
        <f>SUIVI!#REF!</f>
        <v>#REF!</v>
      </c>
      <c r="D205" s="2150"/>
      <c r="E205" s="2150"/>
      <c r="F205" s="2147"/>
      <c r="G205" s="2147"/>
      <c r="H205" s="191" t="e">
        <f t="shared" si="3"/>
        <v>#REF!</v>
      </c>
      <c r="I205" s="191" t="e">
        <f>IF(SUIVI!#REF!,1,0)</f>
        <v>#REF!</v>
      </c>
      <c r="J205" s="761" t="e">
        <f>SUIVI!#REF!</f>
        <v>#REF!</v>
      </c>
      <c r="K205" s="215" t="e">
        <f>SUIVI!#REF!</f>
        <v>#REF!</v>
      </c>
      <c r="L205" s="215" t="e">
        <f>SUIVI!#REF!</f>
        <v>#REF!</v>
      </c>
      <c r="M205" s="1090" t="s">
        <v>1222</v>
      </c>
      <c r="N205" s="2130" t="s">
        <v>1504</v>
      </c>
      <c r="O205" s="218" t="e">
        <f>SUIVI!#REF!</f>
        <v>#REF!</v>
      </c>
      <c r="P205" s="22">
        <v>197</v>
      </c>
    </row>
    <row r="206" spans="1:16" ht="19.899999999999999" customHeight="1">
      <c r="A206" s="1833">
        <f>$A$17</f>
        <v>0</v>
      </c>
      <c r="B206" s="191" t="e">
        <f>SUIVI!#REF!</f>
        <v>#REF!</v>
      </c>
      <c r="C206" s="191" t="e">
        <f>SUIVI!#REF!</f>
        <v>#REF!</v>
      </c>
      <c r="D206" s="2150"/>
      <c r="E206" s="2150"/>
      <c r="F206" s="2147"/>
      <c r="G206" s="2147"/>
      <c r="H206" s="191" t="e">
        <f t="shared" si="3"/>
        <v>#REF!</v>
      </c>
      <c r="I206" s="191" t="e">
        <f>IF(SUIVI!#REF!,1,0)</f>
        <v>#REF!</v>
      </c>
      <c r="J206" s="761" t="e">
        <f>SUIVI!#REF!</f>
        <v>#REF!</v>
      </c>
      <c r="K206" s="215" t="e">
        <f>SUIVI!#REF!</f>
        <v>#REF!</v>
      </c>
      <c r="L206" s="215" t="e">
        <f>SUIVI!#REF!</f>
        <v>#REF!</v>
      </c>
      <c r="M206" s="1090" t="s">
        <v>1222</v>
      </c>
      <c r="N206" s="2130" t="s">
        <v>1504</v>
      </c>
      <c r="O206" s="218" t="e">
        <f>SUIVI!#REF!</f>
        <v>#REF!</v>
      </c>
      <c r="P206" s="22">
        <v>198</v>
      </c>
    </row>
    <row r="207" spans="1:16" ht="19.899999999999999" customHeight="1">
      <c r="A207" s="241" t="str">
        <f>$A$9</f>
        <v>1100633635-636</v>
      </c>
      <c r="B207" s="191" t="e">
        <f>SUIVI!#REF!</f>
        <v>#REF!</v>
      </c>
      <c r="C207" s="191" t="e">
        <f>SUIVI!#REF!</f>
        <v>#REF!</v>
      </c>
      <c r="D207" s="2150" t="s">
        <v>2192</v>
      </c>
      <c r="E207" s="2150"/>
      <c r="F207" s="2147"/>
      <c r="G207" s="2147"/>
      <c r="H207" s="191" t="e">
        <f t="shared" si="3"/>
        <v>#REF!</v>
      </c>
      <c r="I207" s="191" t="e">
        <f>IF(SUIVI!#REF!,1,0)</f>
        <v>#REF!</v>
      </c>
      <c r="J207" s="761" t="e">
        <f>SUIVI!#REF!</f>
        <v>#REF!</v>
      </c>
      <c r="K207" s="215" t="e">
        <f>SUIVI!#REF!</f>
        <v>#REF!</v>
      </c>
      <c r="L207" s="215" t="e">
        <f>SUIVI!#REF!</f>
        <v>#REF!</v>
      </c>
      <c r="M207" s="1090" t="s">
        <v>1222</v>
      </c>
      <c r="N207" s="2130" t="s">
        <v>1504</v>
      </c>
      <c r="O207" s="218" t="e">
        <f>SUIVI!#REF!</f>
        <v>#REF!</v>
      </c>
      <c r="P207" s="22">
        <v>199</v>
      </c>
    </row>
    <row r="208" spans="1:16" ht="19.899999999999999" customHeight="1" thickBot="1">
      <c r="A208" s="1831" t="str">
        <f>$A$10</f>
        <v>Z128</v>
      </c>
      <c r="B208" s="1740" t="e">
        <f>SUIVI!#REF!</f>
        <v>#REF!</v>
      </c>
      <c r="C208" s="1740" t="e">
        <f>SUIVI!#REF!</f>
        <v>#REF!</v>
      </c>
      <c r="D208" s="2431" t="s">
        <v>2193</v>
      </c>
      <c r="E208" s="2431"/>
      <c r="F208" s="1739"/>
      <c r="G208" s="1739"/>
      <c r="H208" s="1740" t="e">
        <f t="shared" si="3"/>
        <v>#REF!</v>
      </c>
      <c r="I208" s="1740" t="e">
        <f>IF(SUIVI!#REF!,1,0)</f>
        <v>#REF!</v>
      </c>
      <c r="J208" s="1741" t="e">
        <f>SUIVI!#REF!</f>
        <v>#REF!</v>
      </c>
      <c r="K208" s="1828" t="e">
        <f>SUIVI!#REF!</f>
        <v>#REF!</v>
      </c>
      <c r="L208" s="1828" t="e">
        <f>SUIVI!#REF!</f>
        <v>#REF!</v>
      </c>
      <c r="M208" s="1829" t="s">
        <v>1222</v>
      </c>
      <c r="N208" s="2432" t="s">
        <v>1504</v>
      </c>
      <c r="O208" s="1830" t="e">
        <f>SUIVI!#REF!</f>
        <v>#REF!</v>
      </c>
      <c r="P208" s="136">
        <v>200</v>
      </c>
    </row>
    <row r="209" spans="1:16" ht="17.45" customHeight="1" thickBot="1">
      <c r="A209" s="665" t="s">
        <v>1502</v>
      </c>
      <c r="B209" s="665" t="s">
        <v>1502</v>
      </c>
      <c r="C209" s="665" t="s">
        <v>1502</v>
      </c>
      <c r="D209" s="665" t="s">
        <v>1502</v>
      </c>
      <c r="E209" s="665" t="s">
        <v>1502</v>
      </c>
      <c r="F209" s="665" t="s">
        <v>1502</v>
      </c>
      <c r="G209" s="665" t="s">
        <v>1502</v>
      </c>
      <c r="H209" s="665" t="s">
        <v>1502</v>
      </c>
      <c r="I209" s="665" t="s">
        <v>1502</v>
      </c>
      <c r="J209" s="665" t="s">
        <v>1502</v>
      </c>
      <c r="K209" s="665" t="s">
        <v>1502</v>
      </c>
      <c r="L209" s="665" t="s">
        <v>1502</v>
      </c>
      <c r="M209" s="665" t="s">
        <v>1502</v>
      </c>
      <c r="N209" s="665" t="s">
        <v>1502</v>
      </c>
      <c r="O209" s="665" t="s">
        <v>1502</v>
      </c>
      <c r="P209" s="665"/>
    </row>
  </sheetData>
  <mergeCells count="14">
    <mergeCell ref="M6:N6"/>
    <mergeCell ref="W15:X15"/>
    <mergeCell ref="W12:X12"/>
    <mergeCell ref="W13:X13"/>
    <mergeCell ref="W14:X14"/>
    <mergeCell ref="W7:X7"/>
    <mergeCell ref="W9:X9"/>
    <mergeCell ref="W10:X10"/>
    <mergeCell ref="W11:X11"/>
    <mergeCell ref="D7:E7"/>
    <mergeCell ref="E3:I3"/>
    <mergeCell ref="D5:I5"/>
    <mergeCell ref="B6:C6"/>
    <mergeCell ref="E6:F6"/>
  </mergeCells>
  <dataValidations count="3">
    <dataValidation type="list" allowBlank="1" showInputMessage="1" showErrorMessage="1" sqref="J6" xr:uid="{00000000-0002-0000-1900-000001000000}">
      <formula1>$U$15:$U$17</formula1>
    </dataValidation>
    <dataValidation type="list" allowBlank="1" showInputMessage="1" showErrorMessage="1" sqref="B6" xr:uid="{00000000-0002-0000-1900-000002000000}">
      <formula1>$T$10:$T$16</formula1>
    </dataValidation>
    <dataValidation type="list" allowBlank="1" showInputMessage="1" showErrorMessage="1" sqref="M6:N6" xr:uid="{00000000-0002-0000-1900-000000000000}">
      <formula1>$U$10:$U$12</formula1>
    </dataValidation>
  </dataValidations>
  <printOptions horizontalCentered="1" verticalCentered="1"/>
  <pageMargins left="0.15748031496062992" right="0.15748031496062992" top="0.19685039370078741" bottom="0.23622047244094491" header="0.15748031496062992" footer="0.15748031496062992"/>
  <pageSetup paperSize="9" orientation="landscape" r:id="rId1"/>
  <headerFooter alignWithMargins="0">
    <oddHeader xml:space="preserve">&amp;RPAR-INSTR-001-1
Rev 1:sept 2019
</oddHeader>
    <oddFooter>&amp;R&amp;Z&amp;F</oddFooter>
  </headerFooter>
  <rowBreaks count="9" manualBreakCount="9">
    <brk id="27" max="14" man="1"/>
    <brk id="47" max="14" man="1"/>
    <brk id="67" max="14" man="1"/>
    <brk id="87" max="14" man="1"/>
    <brk id="107" max="14" man="1"/>
    <brk id="127" max="14" man="1"/>
    <brk id="147" max="14" man="1"/>
    <brk id="167" max="14" man="1"/>
    <brk id="187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F3A4-1309-4871-8BD8-AAB3D29D387D}">
  <sheetPr>
    <tabColor rgb="FFFFFF00"/>
  </sheetPr>
  <dimension ref="A1:Z209"/>
  <sheetViews>
    <sheetView showZeros="0" view="pageBreakPreview" zoomScaleNormal="75" zoomScaleSheetLayoutView="100" workbookViewId="0">
      <selection activeCell="T27" sqref="T27:T28"/>
    </sheetView>
  </sheetViews>
  <sheetFormatPr baseColWidth="10" defaultColWidth="11.42578125" defaultRowHeight="12.75"/>
  <cols>
    <col min="1" max="1" width="16" style="2423" customWidth="1"/>
    <col min="2" max="2" width="12.5703125" style="2423" customWidth="1"/>
    <col min="3" max="3" width="8.85546875" style="2423" customWidth="1"/>
    <col min="4" max="4" width="8.28515625" style="2423" customWidth="1"/>
    <col min="5" max="5" width="13.85546875" style="2423" customWidth="1"/>
    <col min="6" max="6" width="6.85546875" style="2423" customWidth="1"/>
    <col min="7" max="7" width="7.28515625" style="2423" customWidth="1"/>
    <col min="8" max="8" width="7.5703125" style="2423" customWidth="1"/>
    <col min="9" max="9" width="8.7109375" style="2423" customWidth="1"/>
    <col min="10" max="10" width="13.140625" style="2423" customWidth="1"/>
    <col min="11" max="12" width="8.7109375" style="2423" customWidth="1"/>
    <col min="13" max="13" width="7.42578125" style="2423" customWidth="1"/>
    <col min="14" max="14" width="8.7109375" style="2423" customWidth="1"/>
    <col min="15" max="15" width="10.42578125" style="2423" customWidth="1"/>
    <col min="16" max="16" width="4.42578125" style="2423" customWidth="1"/>
    <col min="17" max="17" width="6.42578125" style="2423" customWidth="1"/>
    <col min="18" max="18" width="6.28515625" style="2423" customWidth="1"/>
    <col min="19" max="19" width="7.42578125" style="2423" customWidth="1"/>
    <col min="20" max="20" width="12.42578125" style="2423" customWidth="1"/>
    <col min="21" max="16384" width="11.42578125" style="2423"/>
  </cols>
  <sheetData>
    <row r="1" spans="1:24" ht="9.6" customHeight="1">
      <c r="P1" s="22"/>
      <c r="Q1" s="22"/>
      <c r="U1" s="7" t="s">
        <v>2189</v>
      </c>
    </row>
    <row r="2" spans="1:24" ht="42" customHeight="1" thickBot="1">
      <c r="H2" s="775"/>
      <c r="K2" s="452"/>
      <c r="L2" s="452"/>
      <c r="M2" s="452"/>
      <c r="N2" s="452"/>
      <c r="O2" s="452"/>
      <c r="P2" s="22"/>
      <c r="Q2" s="22"/>
      <c r="U2" s="7" t="s">
        <v>2190</v>
      </c>
    </row>
    <row r="3" spans="1:24" ht="16.149999999999999" customHeight="1" thickBot="1">
      <c r="A3" s="2" t="s">
        <v>188</v>
      </c>
      <c r="E3" s="3155" t="s">
        <v>189</v>
      </c>
      <c r="F3" s="3156"/>
      <c r="G3" s="3156"/>
      <c r="H3" s="3156"/>
      <c r="I3" s="3157"/>
      <c r="P3" s="22"/>
      <c r="Q3" s="22"/>
    </row>
    <row r="4" spans="1:24" ht="16.149999999999999" customHeight="1" thickBot="1">
      <c r="A4" s="3" t="s">
        <v>190</v>
      </c>
      <c r="P4" s="22"/>
      <c r="Q4" s="22"/>
    </row>
    <row r="5" spans="1:24" ht="20.45" customHeight="1" thickBot="1">
      <c r="A5" s="172"/>
      <c r="B5" s="28"/>
      <c r="C5" s="193"/>
      <c r="D5" s="3158" t="s">
        <v>2382</v>
      </c>
      <c r="E5" s="3159"/>
      <c r="F5" s="3159"/>
      <c r="G5" s="3159"/>
      <c r="H5" s="3159"/>
      <c r="I5" s="3160"/>
      <c r="J5" s="28"/>
      <c r="K5" s="193"/>
      <c r="L5" s="193"/>
      <c r="M5" s="193"/>
      <c r="N5" s="194"/>
      <c r="O5" s="194"/>
      <c r="P5" s="22"/>
      <c r="Q5" s="22"/>
      <c r="U5" s="775" t="s">
        <v>1228</v>
      </c>
    </row>
    <row r="6" spans="1:24" ht="21.6" customHeight="1" thickBot="1">
      <c r="A6" s="195" t="s">
        <v>340</v>
      </c>
      <c r="B6" s="3161"/>
      <c r="C6" s="3161"/>
      <c r="D6" s="197" t="s">
        <v>336</v>
      </c>
      <c r="E6" s="3162"/>
      <c r="F6" s="3162"/>
      <c r="G6" s="450"/>
      <c r="H6" s="131"/>
      <c r="I6" s="199" t="s">
        <v>341</v>
      </c>
      <c r="J6" s="200"/>
      <c r="K6" s="160"/>
      <c r="L6" s="199" t="s">
        <v>342</v>
      </c>
      <c r="M6" s="3161"/>
      <c r="N6" s="3161"/>
      <c r="O6" s="300"/>
      <c r="P6" s="22"/>
      <c r="Q6" s="22"/>
      <c r="W6" s="2276"/>
      <c r="X6" s="2276"/>
    </row>
    <row r="7" spans="1:24" ht="16.149999999999999" customHeight="1">
      <c r="A7" s="43" t="s">
        <v>289</v>
      </c>
      <c r="B7" s="43" t="s">
        <v>235</v>
      </c>
      <c r="C7" s="3030" t="s">
        <v>268</v>
      </c>
      <c r="D7" s="3153" t="s">
        <v>343</v>
      </c>
      <c r="E7" s="3154"/>
      <c r="F7" s="43" t="s">
        <v>1143</v>
      </c>
      <c r="G7" s="43" t="s">
        <v>193</v>
      </c>
      <c r="H7" s="3031" t="s">
        <v>344</v>
      </c>
      <c r="I7" s="43" t="s">
        <v>344</v>
      </c>
      <c r="J7" s="43" t="s">
        <v>345</v>
      </c>
      <c r="K7" s="43" t="s">
        <v>346</v>
      </c>
      <c r="L7" s="43" t="s">
        <v>346</v>
      </c>
      <c r="M7" s="43" t="s">
        <v>347</v>
      </c>
      <c r="N7" s="43" t="s">
        <v>348</v>
      </c>
      <c r="O7" s="43" t="s">
        <v>197</v>
      </c>
      <c r="P7" s="22"/>
      <c r="Q7" s="22"/>
      <c r="W7" s="3163" t="s">
        <v>1013</v>
      </c>
      <c r="X7" s="3163"/>
    </row>
    <row r="8" spans="1:24" ht="13.5" thickBot="1">
      <c r="A8" s="204"/>
      <c r="B8" s="204"/>
      <c r="C8" s="2430" t="s">
        <v>2381</v>
      </c>
      <c r="D8" s="206"/>
      <c r="E8" s="207"/>
      <c r="F8" s="204"/>
      <c r="G8" s="204"/>
      <c r="H8" s="208" t="s">
        <v>349</v>
      </c>
      <c r="I8" s="204" t="s">
        <v>350</v>
      </c>
      <c r="J8" s="204" t="s">
        <v>351</v>
      </c>
      <c r="K8" s="204" t="s">
        <v>352</v>
      </c>
      <c r="L8" s="204" t="s">
        <v>353</v>
      </c>
      <c r="M8" s="204"/>
      <c r="N8" s="204"/>
      <c r="O8" s="204"/>
      <c r="Q8" s="22"/>
      <c r="W8" s="2276"/>
      <c r="X8" s="2276"/>
    </row>
    <row r="9" spans="1:24" ht="19.899999999999999" customHeight="1" thickBot="1">
      <c r="A9" s="1087" t="str">
        <f>PREVI!$A$10</f>
        <v>1100633635-636</v>
      </c>
      <c r="B9" s="1827" t="str">
        <f>SUIVI!H9</f>
        <v>HL1100A</v>
      </c>
      <c r="C9" s="453">
        <f>SUIVI!J9</f>
        <v>10300</v>
      </c>
      <c r="D9" s="3168" t="s">
        <v>2370</v>
      </c>
      <c r="E9" s="3169"/>
      <c r="F9" s="673"/>
      <c r="G9" s="673"/>
      <c r="H9" s="453">
        <f>IF(C9,1,0)</f>
        <v>1</v>
      </c>
      <c r="I9" s="453">
        <f>IF(SUIVI!P9,1,0)</f>
        <v>0</v>
      </c>
      <c r="J9" s="1086" t="str">
        <f>SUIVI!M9</f>
        <v>CZ6</v>
      </c>
      <c r="K9" s="217">
        <f>SUIVI!E9</f>
        <v>1</v>
      </c>
      <c r="L9" s="217">
        <f>SUIVI!G9</f>
        <v>10</v>
      </c>
      <c r="M9" s="1089" t="s">
        <v>1222</v>
      </c>
      <c r="N9" s="2152" t="s">
        <v>1504</v>
      </c>
      <c r="O9" s="225">
        <f>SUIVI!I9</f>
        <v>11100</v>
      </c>
      <c r="P9" s="22">
        <v>1</v>
      </c>
      <c r="Q9" s="22"/>
      <c r="T9" s="312" t="s">
        <v>220</v>
      </c>
      <c r="U9" s="313" t="s">
        <v>356</v>
      </c>
      <c r="W9" s="3163" t="s">
        <v>1011</v>
      </c>
      <c r="X9" s="3163"/>
    </row>
    <row r="10" spans="1:24" ht="19.899999999999999" customHeight="1">
      <c r="A10" s="241" t="str">
        <f>PREVI!$A$11</f>
        <v>Z128</v>
      </c>
      <c r="B10" s="191" t="str">
        <f>SUIVI!H10</f>
        <v>HL1100A</v>
      </c>
      <c r="C10" s="191">
        <f>SUIVI!J10</f>
        <v>10300</v>
      </c>
      <c r="D10" s="3170" t="s">
        <v>2371</v>
      </c>
      <c r="E10" s="3171"/>
      <c r="F10" s="2422"/>
      <c r="G10" s="2422"/>
      <c r="H10" s="191">
        <f t="shared" ref="H10:H73" si="0">IF(C10,1,0)</f>
        <v>1</v>
      </c>
      <c r="I10" s="191">
        <f>IF(SUIVI!P10,1,0)</f>
        <v>0</v>
      </c>
      <c r="J10" s="761" t="str">
        <f>SUIVI!M10</f>
        <v>CZ7</v>
      </c>
      <c r="K10" s="215">
        <f>SUIVI!E10</f>
        <v>1</v>
      </c>
      <c r="L10" s="215">
        <f>SUIVI!G10</f>
        <v>10</v>
      </c>
      <c r="M10" s="1090" t="s">
        <v>1222</v>
      </c>
      <c r="N10" s="2130" t="s">
        <v>1504</v>
      </c>
      <c r="O10" s="218">
        <f>SUIVI!I10</f>
        <v>11100</v>
      </c>
      <c r="P10" s="22">
        <v>2</v>
      </c>
      <c r="Q10" s="22"/>
      <c r="T10" s="1184" t="s">
        <v>488</v>
      </c>
      <c r="U10" s="303" t="s">
        <v>1609</v>
      </c>
      <c r="W10" s="3163"/>
      <c r="X10" s="3163"/>
    </row>
    <row r="11" spans="1:24" ht="19.899999999999999" customHeight="1">
      <c r="A11" s="241" t="str">
        <f>PREVI!$A$12</f>
        <v>1900015151-15087</v>
      </c>
      <c r="B11" s="191" t="str">
        <f>SUIVI!H11</f>
        <v>HL1100A</v>
      </c>
      <c r="C11" s="191">
        <f>SUIVI!J11</f>
        <v>10400</v>
      </c>
      <c r="D11" s="3172">
        <v>1</v>
      </c>
      <c r="E11" s="3165"/>
      <c r="F11" s="2422"/>
      <c r="G11" s="2422"/>
      <c r="H11" s="191">
        <f t="shared" si="0"/>
        <v>1</v>
      </c>
      <c r="I11" s="191">
        <f>IF(SUIVI!P11,1,0)</f>
        <v>0</v>
      </c>
      <c r="J11" s="761" t="str">
        <f>SUIVI!M11</f>
        <v>CZ52</v>
      </c>
      <c r="K11" s="215">
        <f>SUIVI!E11</f>
        <v>9</v>
      </c>
      <c r="L11" s="215">
        <f>SUIVI!G11</f>
        <v>20</v>
      </c>
      <c r="M11" s="1090" t="s">
        <v>1222</v>
      </c>
      <c r="N11" s="2130" t="s">
        <v>1504</v>
      </c>
      <c r="O11" s="218">
        <f>SUIVI!I11</f>
        <v>11300</v>
      </c>
      <c r="P11" s="22">
        <v>3</v>
      </c>
      <c r="Q11" s="22"/>
      <c r="T11" s="1789" t="s">
        <v>495</v>
      </c>
      <c r="U11" s="308" t="s">
        <v>3505</v>
      </c>
      <c r="W11" s="3163" t="s">
        <v>1147</v>
      </c>
      <c r="X11" s="3163"/>
    </row>
    <row r="12" spans="1:24" ht="19.899999999999999" customHeight="1">
      <c r="A12" s="662" t="str">
        <f>PREVI!$C$10</f>
        <v>CIMOLAI</v>
      </c>
      <c r="B12" s="191" t="str">
        <f>SUIVI!H12</f>
        <v>HL1100A</v>
      </c>
      <c r="C12" s="191">
        <f>SUIVI!J12</f>
        <v>9000</v>
      </c>
      <c r="D12" s="3164"/>
      <c r="E12" s="3165"/>
      <c r="F12" s="2422"/>
      <c r="G12" s="2422"/>
      <c r="H12" s="191">
        <f t="shared" si="0"/>
        <v>1</v>
      </c>
      <c r="I12" s="191">
        <f>IF(SUIVI!P12,1,0)</f>
        <v>0</v>
      </c>
      <c r="J12" s="761" t="str">
        <f>SUIVI!M12</f>
        <v>EA15</v>
      </c>
      <c r="K12" s="215">
        <f>SUIVI!E12</f>
        <v>10</v>
      </c>
      <c r="L12" s="215">
        <f>SUIVI!G12</f>
        <v>10</v>
      </c>
      <c r="M12" s="1090" t="s">
        <v>1222</v>
      </c>
      <c r="N12" s="2130" t="s">
        <v>1504</v>
      </c>
      <c r="O12" s="218">
        <f>SUIVI!I12</f>
        <v>9200</v>
      </c>
      <c r="P12" s="22">
        <v>4</v>
      </c>
      <c r="Q12" s="22"/>
      <c r="T12" s="1759" t="s">
        <v>1071</v>
      </c>
      <c r="U12" s="303"/>
      <c r="W12" s="3163"/>
      <c r="X12" s="3163"/>
    </row>
    <row r="13" spans="1:24" ht="19.899999999999999" customHeight="1" thickBot="1">
      <c r="A13" s="662" t="str">
        <f>PREVI!$C$11</f>
        <v>PASSERELLE DE BELVAL</v>
      </c>
      <c r="B13" s="191" t="str">
        <f>SUIVI!H13</f>
        <v>HL1100A</v>
      </c>
      <c r="C13" s="191">
        <f>SUIVI!J13</f>
        <v>10100</v>
      </c>
      <c r="D13" s="3164" t="s">
        <v>2373</v>
      </c>
      <c r="E13" s="3165"/>
      <c r="F13" s="2422"/>
      <c r="G13" s="2422"/>
      <c r="H13" s="191">
        <f t="shared" si="0"/>
        <v>1</v>
      </c>
      <c r="I13" s="191">
        <f>IF(SUIVI!P13,1,0)</f>
        <v>0</v>
      </c>
      <c r="J13" s="761" t="str">
        <f>SUIVI!M13</f>
        <v>CZ9 oder10</v>
      </c>
      <c r="K13" s="215">
        <f>SUIVI!E13</f>
        <v>2</v>
      </c>
      <c r="L13" s="215">
        <f>SUIVI!G13</f>
        <v>20</v>
      </c>
      <c r="M13" s="1090" t="s">
        <v>1222</v>
      </c>
      <c r="N13" s="2130" t="s">
        <v>1504</v>
      </c>
      <c r="O13" s="218">
        <f>SUIVI!I13</f>
        <v>10700</v>
      </c>
      <c r="P13" s="22">
        <v>5</v>
      </c>
      <c r="Q13" s="22"/>
      <c r="T13" s="47"/>
      <c r="U13" s="308"/>
      <c r="W13" s="3163" t="s">
        <v>1012</v>
      </c>
      <c r="X13" s="3163"/>
    </row>
    <row r="14" spans="1:24" ht="19.899999999999999" customHeight="1" thickBot="1">
      <c r="A14" s="859" t="s">
        <v>1505</v>
      </c>
      <c r="B14" s="191" t="str">
        <f>SUIVI!H14</f>
        <v>HL1100A</v>
      </c>
      <c r="C14" s="191">
        <f>SUIVI!J14</f>
        <v>10400</v>
      </c>
      <c r="D14" s="3164" t="s">
        <v>2375</v>
      </c>
      <c r="E14" s="3165"/>
      <c r="F14" s="2422"/>
      <c r="G14" s="2422"/>
      <c r="H14" s="191">
        <f t="shared" si="0"/>
        <v>1</v>
      </c>
      <c r="I14" s="191">
        <f>IF(SUIVI!P14,1,0)</f>
        <v>0</v>
      </c>
      <c r="J14" s="761" t="str">
        <f>SUIVI!M14</f>
        <v>EC48</v>
      </c>
      <c r="K14" s="215">
        <f>SUIVI!E14</f>
        <v>38</v>
      </c>
      <c r="L14" s="215">
        <f>SUIVI!G14</f>
        <v>20</v>
      </c>
      <c r="M14" s="1090" t="s">
        <v>1222</v>
      </c>
      <c r="N14" s="2130" t="s">
        <v>1504</v>
      </c>
      <c r="O14" s="218">
        <f>SUIVI!I14</f>
        <v>10600</v>
      </c>
      <c r="P14" s="22">
        <v>6</v>
      </c>
      <c r="Q14" s="22"/>
      <c r="T14" s="47"/>
      <c r="U14" s="2233" t="s">
        <v>363</v>
      </c>
      <c r="W14" s="3163"/>
      <c r="X14" s="3163"/>
    </row>
    <row r="15" spans="1:24" ht="19.899999999999999" customHeight="1">
      <c r="A15" s="1832">
        <f>PREVI!$A$24</f>
        <v>0</v>
      </c>
      <c r="B15" s="191" t="str">
        <f>SUIVI!H15</f>
        <v>HL1100A</v>
      </c>
      <c r="C15" s="191">
        <f>SUIVI!J15</f>
        <v>10400</v>
      </c>
      <c r="D15" s="3164" t="s">
        <v>2374</v>
      </c>
      <c r="E15" s="3165"/>
      <c r="F15" s="2422"/>
      <c r="G15" s="2422"/>
      <c r="H15" s="191">
        <f t="shared" si="0"/>
        <v>1</v>
      </c>
      <c r="I15" s="191">
        <f>IF(SUIVI!P15,1,0)</f>
        <v>0</v>
      </c>
      <c r="J15" s="761" t="str">
        <f>SUIVI!M15</f>
        <v>EC49</v>
      </c>
      <c r="K15" s="215">
        <f>SUIVI!E15</f>
        <v>38</v>
      </c>
      <c r="L15" s="215">
        <f>SUIVI!G15</f>
        <v>20</v>
      </c>
      <c r="M15" s="1090" t="s">
        <v>1222</v>
      </c>
      <c r="N15" s="2130" t="s">
        <v>1504</v>
      </c>
      <c r="O15" s="218">
        <f>SUIVI!I15</f>
        <v>10600</v>
      </c>
      <c r="P15" s="22">
        <v>7</v>
      </c>
      <c r="Q15" s="22"/>
      <c r="T15" s="1789"/>
      <c r="U15" s="301" t="s">
        <v>365</v>
      </c>
      <c r="W15" s="3163"/>
      <c r="X15" s="3163"/>
    </row>
    <row r="16" spans="1:24" ht="19.899999999999999" customHeight="1">
      <c r="A16" s="1832">
        <f>PREVI!$A$25</f>
        <v>0</v>
      </c>
      <c r="B16" s="191" t="str">
        <f>SUIVI!H16</f>
        <v>HL1100A</v>
      </c>
      <c r="C16" s="191">
        <f>SUIVI!J16</f>
        <v>10400</v>
      </c>
      <c r="D16" s="3166"/>
      <c r="E16" s="3167"/>
      <c r="F16" s="2422"/>
      <c r="G16" s="2422"/>
      <c r="H16" s="191">
        <f t="shared" si="0"/>
        <v>1</v>
      </c>
      <c r="I16" s="191">
        <f>IF(SUIVI!P16,1,0)</f>
        <v>0</v>
      </c>
      <c r="J16" s="761" t="str">
        <f>SUIVI!M16</f>
        <v>EC50</v>
      </c>
      <c r="K16" s="215">
        <f>SUIVI!E16</f>
        <v>38</v>
      </c>
      <c r="L16" s="215">
        <f>SUIVI!G16</f>
        <v>30</v>
      </c>
      <c r="M16" s="1090" t="s">
        <v>1222</v>
      </c>
      <c r="N16" s="2130" t="s">
        <v>1504</v>
      </c>
      <c r="O16" s="218">
        <f>SUIVI!I16</f>
        <v>10600</v>
      </c>
      <c r="P16" s="22">
        <v>8</v>
      </c>
      <c r="Q16" s="22"/>
      <c r="T16" s="1789"/>
      <c r="U16" s="302" t="s">
        <v>366</v>
      </c>
      <c r="W16" s="2276"/>
      <c r="X16" s="2276"/>
    </row>
    <row r="17" spans="1:26" ht="19.899999999999999" customHeight="1">
      <c r="A17" s="1832">
        <f>PREVI!$A$26</f>
        <v>0</v>
      </c>
      <c r="B17" s="191" t="str">
        <f>SUIVI!H17</f>
        <v>HL1100A</v>
      </c>
      <c r="C17" s="191">
        <f>SUIVI!J17</f>
        <v>10400</v>
      </c>
      <c r="D17" s="2151"/>
      <c r="E17" s="2150"/>
      <c r="F17" s="2422"/>
      <c r="G17" s="2422"/>
      <c r="H17" s="191">
        <f t="shared" si="0"/>
        <v>1</v>
      </c>
      <c r="I17" s="191">
        <f>IF(SUIVI!P17,1,0)</f>
        <v>0</v>
      </c>
      <c r="J17" s="761" t="str">
        <f>SUIVI!M17</f>
        <v>EC51</v>
      </c>
      <c r="K17" s="215">
        <f>SUIVI!E17</f>
        <v>38</v>
      </c>
      <c r="L17" s="215">
        <f>SUIVI!G17</f>
        <v>30</v>
      </c>
      <c r="M17" s="1090" t="s">
        <v>1222</v>
      </c>
      <c r="N17" s="2130" t="s">
        <v>1504</v>
      </c>
      <c r="O17" s="218">
        <f>SUIVI!I17</f>
        <v>10600</v>
      </c>
      <c r="P17" s="22">
        <v>9</v>
      </c>
      <c r="Q17" s="22"/>
      <c r="T17" s="1789"/>
      <c r="U17" s="302" t="s">
        <v>368</v>
      </c>
    </row>
    <row r="18" spans="1:26" ht="19.899999999999999" customHeight="1">
      <c r="A18" s="241" t="str">
        <f>$A$9</f>
        <v>1100633635-636</v>
      </c>
      <c r="B18" s="191" t="str">
        <f>SUIVI!H18</f>
        <v>HL1100B</v>
      </c>
      <c r="C18" s="191">
        <f>SUIVI!J18</f>
        <v>5300</v>
      </c>
      <c r="D18" s="2150"/>
      <c r="E18" s="2150"/>
      <c r="F18" s="2422"/>
      <c r="G18" s="2422"/>
      <c r="H18" s="191">
        <f t="shared" si="0"/>
        <v>1</v>
      </c>
      <c r="I18" s="191">
        <f>IF(SUIVI!P18,1,0)</f>
        <v>0</v>
      </c>
      <c r="J18" s="761" t="str">
        <f>SUIVI!M18</f>
        <v>EC406 oder 407</v>
      </c>
      <c r="K18" s="215">
        <f>SUIVI!E18</f>
        <v>27</v>
      </c>
      <c r="L18" s="215">
        <f>SUIVI!G18</f>
        <v>40</v>
      </c>
      <c r="M18" s="1090" t="s">
        <v>1222</v>
      </c>
      <c r="N18" s="2130" t="s">
        <v>1504</v>
      </c>
      <c r="O18" s="218">
        <f>SUIVI!I18</f>
        <v>15800</v>
      </c>
      <c r="P18" s="22">
        <v>10</v>
      </c>
      <c r="Q18" s="22"/>
    </row>
    <row r="19" spans="1:26" ht="19.899999999999999" customHeight="1">
      <c r="A19" s="241" t="str">
        <f>$A$10</f>
        <v>Z128</v>
      </c>
      <c r="B19" s="191"/>
      <c r="C19" s="191"/>
      <c r="D19" s="2150"/>
      <c r="E19" s="2150"/>
      <c r="F19" s="2422"/>
      <c r="G19" s="2422"/>
      <c r="H19" s="191"/>
      <c r="I19" s="191"/>
      <c r="J19" s="761"/>
      <c r="K19" s="215"/>
      <c r="L19" s="215"/>
      <c r="M19" s="1090"/>
      <c r="N19" s="2130"/>
      <c r="O19" s="218"/>
      <c r="P19" s="22">
        <v>11</v>
      </c>
      <c r="Q19" s="22"/>
    </row>
    <row r="20" spans="1:26" ht="19.899999999999999" customHeight="1">
      <c r="A20" s="241" t="str">
        <f>$A$11</f>
        <v>1900015151-15087</v>
      </c>
      <c r="B20" s="191"/>
      <c r="C20" s="191"/>
      <c r="D20" s="2150"/>
      <c r="E20" s="2150"/>
      <c r="F20" s="2422"/>
      <c r="G20" s="2422"/>
      <c r="H20" s="191"/>
      <c r="I20" s="191"/>
      <c r="J20" s="761"/>
      <c r="K20" s="215"/>
      <c r="L20" s="215"/>
      <c r="M20" s="1090"/>
      <c r="N20" s="2130"/>
      <c r="O20" s="218"/>
      <c r="P20" s="22">
        <v>12</v>
      </c>
      <c r="Q20" s="22"/>
      <c r="U20" s="311"/>
    </row>
    <row r="21" spans="1:26" ht="19.899999999999999" customHeight="1">
      <c r="A21" s="663" t="str">
        <f>$A$12</f>
        <v>CIMOLAI</v>
      </c>
      <c r="B21" s="191"/>
      <c r="C21" s="191"/>
      <c r="D21" s="2150"/>
      <c r="E21" s="2150"/>
      <c r="F21" s="2422"/>
      <c r="G21" s="2422"/>
      <c r="H21" s="191"/>
      <c r="I21" s="191"/>
      <c r="J21" s="761"/>
      <c r="K21" s="215"/>
      <c r="L21" s="215"/>
      <c r="M21" s="1090"/>
      <c r="N21" s="2130"/>
      <c r="O21" s="218"/>
      <c r="P21" s="22">
        <v>13</v>
      </c>
      <c r="Q21" s="22"/>
      <c r="S21" s="239"/>
    </row>
    <row r="22" spans="1:26" ht="19.899999999999999" customHeight="1">
      <c r="A22" s="663" t="str">
        <f>$A$13</f>
        <v>PASSERELLE DE BELVAL</v>
      </c>
      <c r="B22" s="191"/>
      <c r="C22" s="191"/>
      <c r="D22" s="2150"/>
      <c r="E22" s="2150"/>
      <c r="F22" s="2422"/>
      <c r="G22" s="2422"/>
      <c r="H22" s="191"/>
      <c r="I22" s="191"/>
      <c r="J22" s="761"/>
      <c r="K22" s="215"/>
      <c r="L22" s="215"/>
      <c r="M22" s="1090"/>
      <c r="N22" s="2130"/>
      <c r="O22" s="218"/>
      <c r="P22" s="22">
        <v>14</v>
      </c>
      <c r="Q22" s="22"/>
      <c r="S22" s="239"/>
      <c r="T22" s="239"/>
      <c r="U22" s="239"/>
    </row>
    <row r="23" spans="1:26" ht="19.899999999999999" customHeight="1">
      <c r="A23" s="1088" t="s">
        <v>1505</v>
      </c>
      <c r="B23" s="191"/>
      <c r="C23" s="191"/>
      <c r="D23" s="2151"/>
      <c r="E23" s="2150"/>
      <c r="F23" s="2422"/>
      <c r="G23" s="2422"/>
      <c r="H23" s="191"/>
      <c r="I23" s="191"/>
      <c r="J23" s="761"/>
      <c r="K23" s="215"/>
      <c r="L23" s="215"/>
      <c r="M23" s="1090"/>
      <c r="N23" s="2130"/>
      <c r="O23" s="218"/>
      <c r="P23" s="22">
        <v>15</v>
      </c>
      <c r="Q23" s="22"/>
      <c r="R23" s="7" t="s">
        <v>2189</v>
      </c>
      <c r="S23" s="239"/>
    </row>
    <row r="24" spans="1:26" ht="19.899999999999999" customHeight="1">
      <c r="A24" s="1833">
        <f>$A$15</f>
        <v>0</v>
      </c>
      <c r="B24" s="191"/>
      <c r="C24" s="191"/>
      <c r="D24" s="2150"/>
      <c r="E24" s="2150"/>
      <c r="F24" s="2422"/>
      <c r="G24" s="2422"/>
      <c r="H24" s="191"/>
      <c r="I24" s="191"/>
      <c r="J24" s="761"/>
      <c r="K24" s="215"/>
      <c r="L24" s="215"/>
      <c r="M24" s="1090"/>
      <c r="N24" s="2130"/>
      <c r="O24" s="218"/>
      <c r="P24" s="22">
        <v>16</v>
      </c>
      <c r="Q24" s="22"/>
      <c r="R24" s="7" t="s">
        <v>2190</v>
      </c>
      <c r="S24" s="239"/>
    </row>
    <row r="25" spans="1:26" ht="19.899999999999999" customHeight="1">
      <c r="A25" s="1833">
        <f>$A$16</f>
        <v>0</v>
      </c>
      <c r="B25" s="191"/>
      <c r="C25" s="191"/>
      <c r="D25" s="2150"/>
      <c r="E25" s="2150"/>
      <c r="F25" s="2422"/>
      <c r="G25" s="2422"/>
      <c r="H25" s="191"/>
      <c r="I25" s="191"/>
      <c r="J25" s="761"/>
      <c r="K25" s="215"/>
      <c r="L25" s="215"/>
      <c r="M25" s="1090"/>
      <c r="N25" s="2130"/>
      <c r="O25" s="218"/>
      <c r="P25" s="22">
        <v>17</v>
      </c>
      <c r="Q25" s="22"/>
    </row>
    <row r="26" spans="1:26" ht="19.899999999999999" customHeight="1">
      <c r="A26" s="1833">
        <f>$A$17</f>
        <v>0</v>
      </c>
      <c r="B26" s="191"/>
      <c r="C26" s="191"/>
      <c r="D26" s="2150"/>
      <c r="E26" s="2150"/>
      <c r="F26" s="2422"/>
      <c r="G26" s="2422"/>
      <c r="H26" s="191"/>
      <c r="I26" s="191"/>
      <c r="J26" s="761"/>
      <c r="K26" s="215"/>
      <c r="L26" s="215"/>
      <c r="M26" s="1090"/>
      <c r="N26" s="2130"/>
      <c r="O26" s="218"/>
      <c r="P26" s="22">
        <v>18</v>
      </c>
      <c r="Q26" s="22"/>
    </row>
    <row r="27" spans="1:26" ht="19.899999999999999" customHeight="1">
      <c r="A27" s="241" t="str">
        <f>$A$9</f>
        <v>1100633635-636</v>
      </c>
      <c r="B27" s="191"/>
      <c r="C27" s="191"/>
      <c r="D27" s="2150"/>
      <c r="E27" s="2150"/>
      <c r="F27" s="2422"/>
      <c r="G27" s="2422"/>
      <c r="H27" s="191"/>
      <c r="I27" s="191"/>
      <c r="J27" s="761"/>
      <c r="K27" s="215"/>
      <c r="L27" s="215"/>
      <c r="M27" s="1090"/>
      <c r="N27" s="2130"/>
      <c r="O27" s="218"/>
      <c r="P27" s="22">
        <v>19</v>
      </c>
    </row>
    <row r="28" spans="1:26" ht="19.899999999999999" customHeight="1">
      <c r="A28" s="241" t="str">
        <f>$A$10</f>
        <v>Z128</v>
      </c>
      <c r="B28" s="191"/>
      <c r="C28" s="191"/>
      <c r="D28" s="2150"/>
      <c r="E28" s="2150"/>
      <c r="F28" s="2422"/>
      <c r="G28" s="2422"/>
      <c r="H28" s="191"/>
      <c r="I28" s="191"/>
      <c r="J28" s="761"/>
      <c r="K28" s="215"/>
      <c r="L28" s="215"/>
      <c r="M28" s="1090"/>
      <c r="N28" s="2130"/>
      <c r="O28" s="218"/>
      <c r="P28" s="22">
        <v>20</v>
      </c>
      <c r="S28" s="759"/>
      <c r="T28" s="677"/>
      <c r="U28" s="677"/>
      <c r="V28" s="677"/>
      <c r="W28" s="677"/>
      <c r="X28" s="677"/>
      <c r="Y28" s="677"/>
      <c r="Z28" s="677"/>
    </row>
    <row r="29" spans="1:26" ht="19.899999999999999" customHeight="1">
      <c r="A29" s="241" t="str">
        <f>$A$11</f>
        <v>1900015151-15087</v>
      </c>
      <c r="B29" s="191"/>
      <c r="C29" s="191"/>
      <c r="D29" s="2151"/>
      <c r="E29" s="2150"/>
      <c r="F29" s="2422"/>
      <c r="G29" s="2422"/>
      <c r="H29" s="191"/>
      <c r="I29" s="191"/>
      <c r="J29" s="761"/>
      <c r="K29" s="215"/>
      <c r="L29" s="215"/>
      <c r="M29" s="1090"/>
      <c r="N29" s="2130"/>
      <c r="O29" s="218"/>
      <c r="P29" s="22">
        <v>21</v>
      </c>
    </row>
    <row r="30" spans="1:26" ht="19.899999999999999" customHeight="1">
      <c r="A30" s="663" t="str">
        <f>$A$12</f>
        <v>CIMOLAI</v>
      </c>
      <c r="B30" s="191" t="e">
        <f>SUIVI!#REF!</f>
        <v>#REF!</v>
      </c>
      <c r="C30" s="191" t="e">
        <f>SUIVI!#REF!</f>
        <v>#REF!</v>
      </c>
      <c r="D30" s="2150"/>
      <c r="E30" s="2150"/>
      <c r="F30" s="2422"/>
      <c r="G30" s="2422"/>
      <c r="H30" s="191" t="e">
        <f t="shared" si="0"/>
        <v>#REF!</v>
      </c>
      <c r="I30" s="191" t="e">
        <f>IF(SUIVI!#REF!,1,0)</f>
        <v>#REF!</v>
      </c>
      <c r="J30" s="761" t="e">
        <f>SUIVI!#REF!</f>
        <v>#REF!</v>
      </c>
      <c r="K30" s="215" t="e">
        <f>SUIVI!#REF!</f>
        <v>#REF!</v>
      </c>
      <c r="L30" s="215" t="e">
        <f>SUIVI!#REF!</f>
        <v>#REF!</v>
      </c>
      <c r="M30" s="1090" t="s">
        <v>1222</v>
      </c>
      <c r="N30" s="2130" t="s">
        <v>1504</v>
      </c>
      <c r="O30" s="218" t="e">
        <f>SUIVI!#REF!</f>
        <v>#REF!</v>
      </c>
      <c r="P30" s="22">
        <v>22</v>
      </c>
    </row>
    <row r="31" spans="1:26" ht="19.899999999999999" customHeight="1">
      <c r="A31" s="663" t="str">
        <f>$A$13</f>
        <v>PASSERELLE DE BELVAL</v>
      </c>
      <c r="B31" s="191" t="e">
        <f>SUIVI!#REF!</f>
        <v>#REF!</v>
      </c>
      <c r="C31" s="191" t="e">
        <f>SUIVI!#REF!</f>
        <v>#REF!</v>
      </c>
      <c r="D31" s="2150"/>
      <c r="E31" s="2150"/>
      <c r="F31" s="2422"/>
      <c r="G31" s="2422"/>
      <c r="H31" s="191" t="e">
        <f t="shared" si="0"/>
        <v>#REF!</v>
      </c>
      <c r="I31" s="191" t="e">
        <f>IF(SUIVI!#REF!,1,0)</f>
        <v>#REF!</v>
      </c>
      <c r="J31" s="761" t="e">
        <f>SUIVI!#REF!</f>
        <v>#REF!</v>
      </c>
      <c r="K31" s="215" t="e">
        <f>SUIVI!#REF!</f>
        <v>#REF!</v>
      </c>
      <c r="L31" s="215" t="e">
        <f>SUIVI!#REF!</f>
        <v>#REF!</v>
      </c>
      <c r="M31" s="1090" t="s">
        <v>1222</v>
      </c>
      <c r="N31" s="2130" t="s">
        <v>1504</v>
      </c>
      <c r="O31" s="218" t="e">
        <f>SUIVI!#REF!</f>
        <v>#REF!</v>
      </c>
      <c r="P31" s="22">
        <v>23</v>
      </c>
    </row>
    <row r="32" spans="1:26" ht="19.899999999999999" customHeight="1">
      <c r="A32" s="1088" t="s">
        <v>1505</v>
      </c>
      <c r="B32" s="191" t="e">
        <f>SUIVI!#REF!</f>
        <v>#REF!</v>
      </c>
      <c r="C32" s="191" t="e">
        <f>SUIVI!#REF!</f>
        <v>#REF!</v>
      </c>
      <c r="D32" s="2150"/>
      <c r="E32" s="2150"/>
      <c r="F32" s="2422"/>
      <c r="G32" s="2422"/>
      <c r="H32" s="191" t="e">
        <f t="shared" si="0"/>
        <v>#REF!</v>
      </c>
      <c r="I32" s="191" t="e">
        <f>IF(SUIVI!#REF!,1,0)</f>
        <v>#REF!</v>
      </c>
      <c r="J32" s="761" t="e">
        <f>SUIVI!#REF!</f>
        <v>#REF!</v>
      </c>
      <c r="K32" s="215" t="e">
        <f>SUIVI!#REF!</f>
        <v>#REF!</v>
      </c>
      <c r="L32" s="215" t="e">
        <f>SUIVI!#REF!</f>
        <v>#REF!</v>
      </c>
      <c r="M32" s="1090" t="s">
        <v>1222</v>
      </c>
      <c r="N32" s="2130" t="s">
        <v>1504</v>
      </c>
      <c r="O32" s="218" t="e">
        <f>SUIVI!#REF!</f>
        <v>#REF!</v>
      </c>
      <c r="P32" s="22">
        <v>24</v>
      </c>
    </row>
    <row r="33" spans="1:16" ht="19.899999999999999" customHeight="1">
      <c r="A33" s="1833">
        <f>$A$15</f>
        <v>0</v>
      </c>
      <c r="B33" s="191" t="e">
        <f>SUIVI!#REF!</f>
        <v>#REF!</v>
      </c>
      <c r="C33" s="191" t="e">
        <f>SUIVI!#REF!</f>
        <v>#REF!</v>
      </c>
      <c r="D33" s="2150"/>
      <c r="E33" s="2150"/>
      <c r="F33" s="2422"/>
      <c r="G33" s="2422"/>
      <c r="H33" s="191" t="e">
        <f t="shared" si="0"/>
        <v>#REF!</v>
      </c>
      <c r="I33" s="191" t="e">
        <f>IF(SUIVI!#REF!,1,0)</f>
        <v>#REF!</v>
      </c>
      <c r="J33" s="761" t="e">
        <f>SUIVI!#REF!</f>
        <v>#REF!</v>
      </c>
      <c r="K33" s="215" t="e">
        <f>SUIVI!#REF!</f>
        <v>#REF!</v>
      </c>
      <c r="L33" s="215" t="e">
        <f>SUIVI!#REF!</f>
        <v>#REF!</v>
      </c>
      <c r="M33" s="1090" t="s">
        <v>1222</v>
      </c>
      <c r="N33" s="2130" t="s">
        <v>1504</v>
      </c>
      <c r="O33" s="218" t="e">
        <f>SUIVI!#REF!</f>
        <v>#REF!</v>
      </c>
      <c r="P33" s="22">
        <v>25</v>
      </c>
    </row>
    <row r="34" spans="1:16" ht="19.899999999999999" customHeight="1">
      <c r="A34" s="1833">
        <f>$A$16</f>
        <v>0</v>
      </c>
      <c r="B34" s="191" t="e">
        <f>SUIVI!#REF!</f>
        <v>#REF!</v>
      </c>
      <c r="C34" s="191" t="e">
        <f>SUIVI!#REF!</f>
        <v>#REF!</v>
      </c>
      <c r="D34" s="2150"/>
      <c r="E34" s="2150"/>
      <c r="F34" s="2422"/>
      <c r="G34" s="2422"/>
      <c r="H34" s="191" t="e">
        <f t="shared" si="0"/>
        <v>#REF!</v>
      </c>
      <c r="I34" s="191" t="e">
        <f>IF(SUIVI!#REF!,1,0)</f>
        <v>#REF!</v>
      </c>
      <c r="J34" s="761" t="e">
        <f>SUIVI!#REF!</f>
        <v>#REF!</v>
      </c>
      <c r="K34" s="215" t="e">
        <f>SUIVI!#REF!</f>
        <v>#REF!</v>
      </c>
      <c r="L34" s="215" t="e">
        <f>SUIVI!#REF!</f>
        <v>#REF!</v>
      </c>
      <c r="M34" s="1090" t="s">
        <v>1222</v>
      </c>
      <c r="N34" s="2130" t="s">
        <v>1504</v>
      </c>
      <c r="O34" s="218" t="e">
        <f>SUIVI!#REF!</f>
        <v>#REF!</v>
      </c>
      <c r="P34" s="22">
        <v>26</v>
      </c>
    </row>
    <row r="35" spans="1:16" ht="19.899999999999999" customHeight="1">
      <c r="A35" s="1833">
        <f>$A$17</f>
        <v>0</v>
      </c>
      <c r="B35" s="191" t="e">
        <f>SUIVI!#REF!</f>
        <v>#REF!</v>
      </c>
      <c r="C35" s="191" t="e">
        <f>SUIVI!#REF!</f>
        <v>#REF!</v>
      </c>
      <c r="D35" s="2151"/>
      <c r="E35" s="2150"/>
      <c r="F35" s="2422"/>
      <c r="G35" s="2422"/>
      <c r="H35" s="191" t="e">
        <f t="shared" si="0"/>
        <v>#REF!</v>
      </c>
      <c r="I35" s="191" t="e">
        <f>IF(SUIVI!#REF!,1,0)</f>
        <v>#REF!</v>
      </c>
      <c r="J35" s="761" t="e">
        <f>SUIVI!#REF!</f>
        <v>#REF!</v>
      </c>
      <c r="K35" s="215" t="e">
        <f>SUIVI!#REF!</f>
        <v>#REF!</v>
      </c>
      <c r="L35" s="215" t="e">
        <f>SUIVI!#REF!</f>
        <v>#REF!</v>
      </c>
      <c r="M35" s="1090" t="s">
        <v>1222</v>
      </c>
      <c r="N35" s="2130" t="s">
        <v>1504</v>
      </c>
      <c r="O35" s="218" t="e">
        <f>SUIVI!#REF!</f>
        <v>#REF!</v>
      </c>
      <c r="P35" s="22">
        <v>27</v>
      </c>
    </row>
    <row r="36" spans="1:16" ht="19.899999999999999" customHeight="1">
      <c r="A36" s="241" t="str">
        <f>$A$9</f>
        <v>1100633635-636</v>
      </c>
      <c r="B36" s="191" t="e">
        <f>SUIVI!#REF!</f>
        <v>#REF!</v>
      </c>
      <c r="C36" s="191" t="e">
        <f>SUIVI!#REF!</f>
        <v>#REF!</v>
      </c>
      <c r="D36" s="2150"/>
      <c r="E36" s="2150"/>
      <c r="F36" s="2422"/>
      <c r="G36" s="2422"/>
      <c r="H36" s="191" t="e">
        <f t="shared" si="0"/>
        <v>#REF!</v>
      </c>
      <c r="I36" s="191" t="e">
        <f>IF(SUIVI!#REF!,1,0)</f>
        <v>#REF!</v>
      </c>
      <c r="J36" s="761" t="e">
        <f>SUIVI!#REF!</f>
        <v>#REF!</v>
      </c>
      <c r="K36" s="215" t="e">
        <f>SUIVI!#REF!</f>
        <v>#REF!</v>
      </c>
      <c r="L36" s="215" t="e">
        <f>SUIVI!#REF!</f>
        <v>#REF!</v>
      </c>
      <c r="M36" s="1090" t="s">
        <v>1222</v>
      </c>
      <c r="N36" s="2130" t="s">
        <v>1504</v>
      </c>
      <c r="O36" s="218" t="e">
        <f>SUIVI!#REF!</f>
        <v>#REF!</v>
      </c>
      <c r="P36" s="22">
        <v>28</v>
      </c>
    </row>
    <row r="37" spans="1:16" ht="19.899999999999999" customHeight="1">
      <c r="A37" s="241" t="str">
        <f>$A$10</f>
        <v>Z128</v>
      </c>
      <c r="B37" s="191" t="e">
        <f>SUIVI!#REF!</f>
        <v>#REF!</v>
      </c>
      <c r="C37" s="191" t="e">
        <f>SUIVI!#REF!</f>
        <v>#REF!</v>
      </c>
      <c r="D37" s="2150"/>
      <c r="E37" s="2150"/>
      <c r="F37" s="2422"/>
      <c r="G37" s="2422"/>
      <c r="H37" s="191" t="e">
        <f t="shared" si="0"/>
        <v>#REF!</v>
      </c>
      <c r="I37" s="191" t="e">
        <f>IF(SUIVI!#REF!,1,0)</f>
        <v>#REF!</v>
      </c>
      <c r="J37" s="761" t="e">
        <f>SUIVI!#REF!</f>
        <v>#REF!</v>
      </c>
      <c r="K37" s="215" t="e">
        <f>SUIVI!#REF!</f>
        <v>#REF!</v>
      </c>
      <c r="L37" s="215" t="e">
        <f>SUIVI!#REF!</f>
        <v>#REF!</v>
      </c>
      <c r="M37" s="1090" t="s">
        <v>1222</v>
      </c>
      <c r="N37" s="2130" t="s">
        <v>1504</v>
      </c>
      <c r="O37" s="218" t="e">
        <f>SUIVI!#REF!</f>
        <v>#REF!</v>
      </c>
      <c r="P37" s="22">
        <v>29</v>
      </c>
    </row>
    <row r="38" spans="1:16" ht="19.899999999999999" customHeight="1">
      <c r="A38" s="241" t="str">
        <f>$A$11</f>
        <v>1900015151-15087</v>
      </c>
      <c r="B38" s="191" t="e">
        <f>SUIVI!#REF!</f>
        <v>#REF!</v>
      </c>
      <c r="C38" s="191" t="e">
        <f>SUIVI!#REF!</f>
        <v>#REF!</v>
      </c>
      <c r="D38" s="2150"/>
      <c r="E38" s="2150"/>
      <c r="F38" s="2422"/>
      <c r="G38" s="2422"/>
      <c r="H38" s="191" t="e">
        <f t="shared" si="0"/>
        <v>#REF!</v>
      </c>
      <c r="I38" s="191" t="e">
        <f>IF(SUIVI!#REF!,1,0)</f>
        <v>#REF!</v>
      </c>
      <c r="J38" s="761" t="e">
        <f>SUIVI!#REF!</f>
        <v>#REF!</v>
      </c>
      <c r="K38" s="215" t="e">
        <f>SUIVI!#REF!</f>
        <v>#REF!</v>
      </c>
      <c r="L38" s="215" t="e">
        <f>SUIVI!#REF!</f>
        <v>#REF!</v>
      </c>
      <c r="M38" s="1090" t="s">
        <v>1222</v>
      </c>
      <c r="N38" s="2130" t="s">
        <v>1504</v>
      </c>
      <c r="O38" s="218" t="e">
        <f>SUIVI!#REF!</f>
        <v>#REF!</v>
      </c>
      <c r="P38" s="22">
        <v>30</v>
      </c>
    </row>
    <row r="39" spans="1:16" ht="19.899999999999999" customHeight="1">
      <c r="A39" s="663" t="str">
        <f>$A$12</f>
        <v>CIMOLAI</v>
      </c>
      <c r="B39" s="191" t="e">
        <f>SUIVI!#REF!</f>
        <v>#REF!</v>
      </c>
      <c r="C39" s="191" t="e">
        <f>SUIVI!#REF!</f>
        <v>#REF!</v>
      </c>
      <c r="D39" s="2150"/>
      <c r="E39" s="2150"/>
      <c r="F39" s="2422"/>
      <c r="G39" s="2422"/>
      <c r="H39" s="191" t="e">
        <f t="shared" si="0"/>
        <v>#REF!</v>
      </c>
      <c r="I39" s="191" t="e">
        <f>IF(SUIVI!#REF!,1,0)</f>
        <v>#REF!</v>
      </c>
      <c r="J39" s="761" t="e">
        <f>SUIVI!#REF!</f>
        <v>#REF!</v>
      </c>
      <c r="K39" s="215" t="e">
        <f>SUIVI!#REF!</f>
        <v>#REF!</v>
      </c>
      <c r="L39" s="215" t="e">
        <f>SUIVI!#REF!</f>
        <v>#REF!</v>
      </c>
      <c r="M39" s="1090" t="s">
        <v>1222</v>
      </c>
      <c r="N39" s="2130" t="s">
        <v>1504</v>
      </c>
      <c r="O39" s="218" t="e">
        <f>SUIVI!#REF!</f>
        <v>#REF!</v>
      </c>
      <c r="P39" s="22">
        <v>31</v>
      </c>
    </row>
    <row r="40" spans="1:16" ht="19.899999999999999" customHeight="1">
      <c r="A40" s="663" t="str">
        <f>$A$13</f>
        <v>PASSERELLE DE BELVAL</v>
      </c>
      <c r="B40" s="191" t="e">
        <f>SUIVI!#REF!</f>
        <v>#REF!</v>
      </c>
      <c r="C40" s="191" t="e">
        <f>SUIVI!#REF!</f>
        <v>#REF!</v>
      </c>
      <c r="D40" s="2150"/>
      <c r="E40" s="2150"/>
      <c r="F40" s="2422"/>
      <c r="G40" s="2422"/>
      <c r="H40" s="191" t="e">
        <f t="shared" si="0"/>
        <v>#REF!</v>
      </c>
      <c r="I40" s="191" t="e">
        <f>IF(SUIVI!#REF!,1,0)</f>
        <v>#REF!</v>
      </c>
      <c r="J40" s="761" t="e">
        <f>SUIVI!#REF!</f>
        <v>#REF!</v>
      </c>
      <c r="K40" s="215" t="e">
        <f>SUIVI!#REF!</f>
        <v>#REF!</v>
      </c>
      <c r="L40" s="215" t="e">
        <f>SUIVI!#REF!</f>
        <v>#REF!</v>
      </c>
      <c r="M40" s="1090" t="s">
        <v>1222</v>
      </c>
      <c r="N40" s="2130" t="s">
        <v>1504</v>
      </c>
      <c r="O40" s="218" t="e">
        <f>SUIVI!#REF!</f>
        <v>#REF!</v>
      </c>
      <c r="P40" s="22">
        <v>32</v>
      </c>
    </row>
    <row r="41" spans="1:16" ht="19.899999999999999" customHeight="1">
      <c r="A41" s="1088" t="s">
        <v>1505</v>
      </c>
      <c r="B41" s="191" t="e">
        <f>SUIVI!#REF!</f>
        <v>#REF!</v>
      </c>
      <c r="C41" s="191" t="e">
        <f>SUIVI!#REF!</f>
        <v>#REF!</v>
      </c>
      <c r="D41" s="2151"/>
      <c r="E41" s="2150"/>
      <c r="F41" s="2422"/>
      <c r="G41" s="2422"/>
      <c r="H41" s="191" t="e">
        <f t="shared" si="0"/>
        <v>#REF!</v>
      </c>
      <c r="I41" s="191" t="e">
        <f>IF(SUIVI!#REF!,1,0)</f>
        <v>#REF!</v>
      </c>
      <c r="J41" s="761" t="e">
        <f>SUIVI!#REF!</f>
        <v>#REF!</v>
      </c>
      <c r="K41" s="215" t="e">
        <f>SUIVI!#REF!</f>
        <v>#REF!</v>
      </c>
      <c r="L41" s="215" t="e">
        <f>SUIVI!#REF!</f>
        <v>#REF!</v>
      </c>
      <c r="M41" s="1090" t="s">
        <v>1222</v>
      </c>
      <c r="N41" s="2130" t="s">
        <v>1504</v>
      </c>
      <c r="O41" s="218" t="e">
        <f>SUIVI!#REF!</f>
        <v>#REF!</v>
      </c>
      <c r="P41" s="22">
        <v>33</v>
      </c>
    </row>
    <row r="42" spans="1:16" ht="19.899999999999999" customHeight="1">
      <c r="A42" s="1833">
        <f>$A$15</f>
        <v>0</v>
      </c>
      <c r="B42" s="191" t="e">
        <f>SUIVI!#REF!</f>
        <v>#REF!</v>
      </c>
      <c r="C42" s="191" t="e">
        <f>SUIVI!#REF!</f>
        <v>#REF!</v>
      </c>
      <c r="D42" s="2150"/>
      <c r="E42" s="2150"/>
      <c r="F42" s="2422"/>
      <c r="G42" s="2422"/>
      <c r="H42" s="191" t="e">
        <f t="shared" si="0"/>
        <v>#REF!</v>
      </c>
      <c r="I42" s="191" t="e">
        <f>IF(SUIVI!#REF!,1,0)</f>
        <v>#REF!</v>
      </c>
      <c r="J42" s="761" t="e">
        <f>SUIVI!#REF!</f>
        <v>#REF!</v>
      </c>
      <c r="K42" s="215" t="e">
        <f>SUIVI!#REF!</f>
        <v>#REF!</v>
      </c>
      <c r="L42" s="215" t="e">
        <f>SUIVI!#REF!</f>
        <v>#REF!</v>
      </c>
      <c r="M42" s="1090" t="s">
        <v>1222</v>
      </c>
      <c r="N42" s="2130" t="s">
        <v>1504</v>
      </c>
      <c r="O42" s="218" t="e">
        <f>SUIVI!#REF!</f>
        <v>#REF!</v>
      </c>
      <c r="P42" s="22">
        <v>34</v>
      </c>
    </row>
    <row r="43" spans="1:16" ht="19.899999999999999" customHeight="1">
      <c r="A43" s="1833">
        <f>$A$16</f>
        <v>0</v>
      </c>
      <c r="B43" s="191" t="e">
        <f>SUIVI!#REF!</f>
        <v>#REF!</v>
      </c>
      <c r="C43" s="191" t="e">
        <f>SUIVI!#REF!</f>
        <v>#REF!</v>
      </c>
      <c r="D43" s="2150"/>
      <c r="E43" s="2150"/>
      <c r="F43" s="2422"/>
      <c r="G43" s="2422"/>
      <c r="H43" s="191" t="e">
        <f t="shared" si="0"/>
        <v>#REF!</v>
      </c>
      <c r="I43" s="191" t="e">
        <f>IF(SUIVI!#REF!,1,0)</f>
        <v>#REF!</v>
      </c>
      <c r="J43" s="761" t="e">
        <f>SUIVI!#REF!</f>
        <v>#REF!</v>
      </c>
      <c r="K43" s="215" t="e">
        <f>SUIVI!#REF!</f>
        <v>#REF!</v>
      </c>
      <c r="L43" s="215" t="e">
        <f>SUIVI!#REF!</f>
        <v>#REF!</v>
      </c>
      <c r="M43" s="1090" t="s">
        <v>1222</v>
      </c>
      <c r="N43" s="2130" t="s">
        <v>1504</v>
      </c>
      <c r="O43" s="218" t="e">
        <f>SUIVI!#REF!</f>
        <v>#REF!</v>
      </c>
      <c r="P43" s="22">
        <v>35</v>
      </c>
    </row>
    <row r="44" spans="1:16" ht="19.899999999999999" customHeight="1">
      <c r="A44" s="1833">
        <f>$A$17</f>
        <v>0</v>
      </c>
      <c r="B44" s="191" t="e">
        <f>SUIVI!#REF!</f>
        <v>#REF!</v>
      </c>
      <c r="C44" s="191" t="e">
        <f>SUIVI!#REF!</f>
        <v>#REF!</v>
      </c>
      <c r="D44" s="2150"/>
      <c r="E44" s="2150"/>
      <c r="F44" s="2422"/>
      <c r="G44" s="2422"/>
      <c r="H44" s="191" t="e">
        <f t="shared" si="0"/>
        <v>#REF!</v>
      </c>
      <c r="I44" s="191" t="e">
        <f>IF(SUIVI!#REF!,1,0)</f>
        <v>#REF!</v>
      </c>
      <c r="J44" s="761" t="e">
        <f>SUIVI!#REF!</f>
        <v>#REF!</v>
      </c>
      <c r="K44" s="215" t="e">
        <f>SUIVI!#REF!</f>
        <v>#REF!</v>
      </c>
      <c r="L44" s="215" t="e">
        <f>SUIVI!#REF!</f>
        <v>#REF!</v>
      </c>
      <c r="M44" s="1090" t="s">
        <v>1222</v>
      </c>
      <c r="N44" s="2130" t="s">
        <v>1504</v>
      </c>
      <c r="O44" s="218" t="e">
        <f>SUIVI!#REF!</f>
        <v>#REF!</v>
      </c>
      <c r="P44" s="22">
        <v>36</v>
      </c>
    </row>
    <row r="45" spans="1:16" ht="19.899999999999999" customHeight="1">
      <c r="A45" s="241" t="str">
        <f>$A$9</f>
        <v>1100633635-636</v>
      </c>
      <c r="B45" s="191" t="e">
        <f>SUIVI!#REF!</f>
        <v>#REF!</v>
      </c>
      <c r="C45" s="191" t="e">
        <f>SUIVI!#REF!</f>
        <v>#REF!</v>
      </c>
      <c r="D45" s="2150"/>
      <c r="E45" s="2150"/>
      <c r="F45" s="2422"/>
      <c r="G45" s="2422"/>
      <c r="H45" s="191" t="e">
        <f t="shared" si="0"/>
        <v>#REF!</v>
      </c>
      <c r="I45" s="191" t="e">
        <f>IF(SUIVI!#REF!,1,0)</f>
        <v>#REF!</v>
      </c>
      <c r="J45" s="761" t="e">
        <f>SUIVI!#REF!</f>
        <v>#REF!</v>
      </c>
      <c r="K45" s="215" t="e">
        <f>SUIVI!#REF!</f>
        <v>#REF!</v>
      </c>
      <c r="L45" s="215" t="e">
        <f>SUIVI!#REF!</f>
        <v>#REF!</v>
      </c>
      <c r="M45" s="1090" t="s">
        <v>1222</v>
      </c>
      <c r="N45" s="2130" t="s">
        <v>1504</v>
      </c>
      <c r="O45" s="218" t="e">
        <f>SUIVI!#REF!</f>
        <v>#REF!</v>
      </c>
      <c r="P45" s="22">
        <v>37</v>
      </c>
    </row>
    <row r="46" spans="1:16" ht="19.899999999999999" customHeight="1">
      <c r="A46" s="241" t="str">
        <f>$A$10</f>
        <v>Z128</v>
      </c>
      <c r="B46" s="191" t="e">
        <f>SUIVI!#REF!</f>
        <v>#REF!</v>
      </c>
      <c r="C46" s="191" t="e">
        <f>SUIVI!#REF!</f>
        <v>#REF!</v>
      </c>
      <c r="D46" s="2150"/>
      <c r="E46" s="2150"/>
      <c r="F46" s="2422"/>
      <c r="G46" s="2422"/>
      <c r="H46" s="191" t="e">
        <f t="shared" si="0"/>
        <v>#REF!</v>
      </c>
      <c r="I46" s="191" t="e">
        <f>IF(SUIVI!#REF!,1,0)</f>
        <v>#REF!</v>
      </c>
      <c r="J46" s="761" t="e">
        <f>SUIVI!#REF!</f>
        <v>#REF!</v>
      </c>
      <c r="K46" s="215" t="e">
        <f>SUIVI!#REF!</f>
        <v>#REF!</v>
      </c>
      <c r="L46" s="215" t="e">
        <f>SUIVI!#REF!</f>
        <v>#REF!</v>
      </c>
      <c r="M46" s="1090" t="s">
        <v>1222</v>
      </c>
      <c r="N46" s="2130" t="s">
        <v>1504</v>
      </c>
      <c r="O46" s="218" t="e">
        <f>SUIVI!#REF!</f>
        <v>#REF!</v>
      </c>
      <c r="P46" s="22">
        <v>38</v>
      </c>
    </row>
    <row r="47" spans="1:16" ht="19.899999999999999" customHeight="1">
      <c r="A47" s="241" t="str">
        <f>$A$11</f>
        <v>1900015151-15087</v>
      </c>
      <c r="B47" s="191" t="e">
        <f>SUIVI!#REF!</f>
        <v>#REF!</v>
      </c>
      <c r="C47" s="191" t="e">
        <f>SUIVI!#REF!</f>
        <v>#REF!</v>
      </c>
      <c r="D47" s="2151"/>
      <c r="E47" s="2150"/>
      <c r="F47" s="2422"/>
      <c r="G47" s="2422"/>
      <c r="H47" s="191" t="e">
        <f t="shared" si="0"/>
        <v>#REF!</v>
      </c>
      <c r="I47" s="191" t="e">
        <f>IF(SUIVI!#REF!,1,0)</f>
        <v>#REF!</v>
      </c>
      <c r="J47" s="761" t="e">
        <f>SUIVI!#REF!</f>
        <v>#REF!</v>
      </c>
      <c r="K47" s="215" t="e">
        <f>SUIVI!#REF!</f>
        <v>#REF!</v>
      </c>
      <c r="L47" s="215" t="e">
        <f>SUIVI!#REF!</f>
        <v>#REF!</v>
      </c>
      <c r="M47" s="1090" t="s">
        <v>1222</v>
      </c>
      <c r="N47" s="2130" t="s">
        <v>1504</v>
      </c>
      <c r="O47" s="218" t="e">
        <f>SUIVI!#REF!</f>
        <v>#REF!</v>
      </c>
      <c r="P47" s="22">
        <v>39</v>
      </c>
    </row>
    <row r="48" spans="1:16" ht="19.899999999999999" customHeight="1">
      <c r="A48" s="663" t="str">
        <f>$A$12</f>
        <v>CIMOLAI</v>
      </c>
      <c r="B48" s="191" t="e">
        <f>SUIVI!#REF!</f>
        <v>#REF!</v>
      </c>
      <c r="C48" s="191" t="e">
        <f>SUIVI!#REF!</f>
        <v>#REF!</v>
      </c>
      <c r="D48" s="2150"/>
      <c r="E48" s="2150"/>
      <c r="F48" s="2422"/>
      <c r="G48" s="2422"/>
      <c r="H48" s="191" t="e">
        <f t="shared" si="0"/>
        <v>#REF!</v>
      </c>
      <c r="I48" s="191" t="e">
        <f>IF(SUIVI!#REF!,1,0)</f>
        <v>#REF!</v>
      </c>
      <c r="J48" s="761" t="e">
        <f>SUIVI!#REF!</f>
        <v>#REF!</v>
      </c>
      <c r="K48" s="215" t="e">
        <f>SUIVI!#REF!</f>
        <v>#REF!</v>
      </c>
      <c r="L48" s="215" t="e">
        <f>SUIVI!#REF!</f>
        <v>#REF!</v>
      </c>
      <c r="M48" s="1090" t="s">
        <v>1222</v>
      </c>
      <c r="N48" s="2130" t="s">
        <v>1504</v>
      </c>
      <c r="O48" s="218" t="e">
        <f>SUIVI!#REF!</f>
        <v>#REF!</v>
      </c>
      <c r="P48" s="22">
        <v>40</v>
      </c>
    </row>
    <row r="49" spans="1:16" ht="19.899999999999999" customHeight="1">
      <c r="A49" s="663" t="str">
        <f>$A$13</f>
        <v>PASSERELLE DE BELVAL</v>
      </c>
      <c r="B49" s="191" t="e">
        <f>SUIVI!#REF!</f>
        <v>#REF!</v>
      </c>
      <c r="C49" s="191" t="e">
        <f>SUIVI!#REF!</f>
        <v>#REF!</v>
      </c>
      <c r="D49" s="2150"/>
      <c r="E49" s="2150"/>
      <c r="F49" s="2422"/>
      <c r="G49" s="2422"/>
      <c r="H49" s="191" t="e">
        <f t="shared" si="0"/>
        <v>#REF!</v>
      </c>
      <c r="I49" s="191" t="e">
        <f>IF(SUIVI!#REF!,1,0)</f>
        <v>#REF!</v>
      </c>
      <c r="J49" s="761" t="e">
        <f>SUIVI!#REF!</f>
        <v>#REF!</v>
      </c>
      <c r="K49" s="215" t="e">
        <f>SUIVI!#REF!</f>
        <v>#REF!</v>
      </c>
      <c r="L49" s="215" t="e">
        <f>SUIVI!#REF!</f>
        <v>#REF!</v>
      </c>
      <c r="M49" s="1090" t="s">
        <v>1222</v>
      </c>
      <c r="N49" s="2130" t="s">
        <v>1504</v>
      </c>
      <c r="O49" s="218" t="e">
        <f>SUIVI!#REF!</f>
        <v>#REF!</v>
      </c>
      <c r="P49" s="22">
        <v>41</v>
      </c>
    </row>
    <row r="50" spans="1:16" ht="19.899999999999999" customHeight="1">
      <c r="A50" s="1088" t="s">
        <v>1505</v>
      </c>
      <c r="B50" s="191" t="e">
        <f>SUIVI!#REF!</f>
        <v>#REF!</v>
      </c>
      <c r="C50" s="191" t="e">
        <f>SUIVI!#REF!</f>
        <v>#REF!</v>
      </c>
      <c r="D50" s="2150"/>
      <c r="E50" s="2150"/>
      <c r="F50" s="2422"/>
      <c r="G50" s="2422"/>
      <c r="H50" s="191" t="e">
        <f t="shared" si="0"/>
        <v>#REF!</v>
      </c>
      <c r="I50" s="191" t="e">
        <f>IF(SUIVI!#REF!,1,0)</f>
        <v>#REF!</v>
      </c>
      <c r="J50" s="761" t="e">
        <f>SUIVI!#REF!</f>
        <v>#REF!</v>
      </c>
      <c r="K50" s="215" t="e">
        <f>SUIVI!#REF!</f>
        <v>#REF!</v>
      </c>
      <c r="L50" s="215" t="e">
        <f>SUIVI!#REF!</f>
        <v>#REF!</v>
      </c>
      <c r="M50" s="1090" t="s">
        <v>1222</v>
      </c>
      <c r="N50" s="2130" t="s">
        <v>1504</v>
      </c>
      <c r="O50" s="218" t="e">
        <f>SUIVI!#REF!</f>
        <v>#REF!</v>
      </c>
      <c r="P50" s="22">
        <v>42</v>
      </c>
    </row>
    <row r="51" spans="1:16" ht="19.899999999999999" customHeight="1">
      <c r="A51" s="1833">
        <f>$A$15</f>
        <v>0</v>
      </c>
      <c r="B51" s="191" t="e">
        <f>SUIVI!#REF!</f>
        <v>#REF!</v>
      </c>
      <c r="C51" s="191" t="e">
        <f>SUIVI!#REF!</f>
        <v>#REF!</v>
      </c>
      <c r="D51" s="2150"/>
      <c r="E51" s="2150"/>
      <c r="F51" s="2422"/>
      <c r="G51" s="2422"/>
      <c r="H51" s="191" t="e">
        <f t="shared" si="0"/>
        <v>#REF!</v>
      </c>
      <c r="I51" s="191" t="e">
        <f>IF(SUIVI!#REF!,1,0)</f>
        <v>#REF!</v>
      </c>
      <c r="J51" s="761" t="e">
        <f>SUIVI!#REF!</f>
        <v>#REF!</v>
      </c>
      <c r="K51" s="215" t="e">
        <f>SUIVI!#REF!</f>
        <v>#REF!</v>
      </c>
      <c r="L51" s="215" t="e">
        <f>SUIVI!#REF!</f>
        <v>#REF!</v>
      </c>
      <c r="M51" s="1090" t="s">
        <v>1222</v>
      </c>
      <c r="N51" s="2130" t="s">
        <v>1504</v>
      </c>
      <c r="O51" s="218" t="e">
        <f>SUIVI!#REF!</f>
        <v>#REF!</v>
      </c>
      <c r="P51" s="22">
        <v>43</v>
      </c>
    </row>
    <row r="52" spans="1:16" ht="19.899999999999999" customHeight="1">
      <c r="A52" s="1833">
        <f>$A$16</f>
        <v>0</v>
      </c>
      <c r="B52" s="191" t="e">
        <f>SUIVI!#REF!</f>
        <v>#REF!</v>
      </c>
      <c r="C52" s="191" t="e">
        <f>SUIVI!#REF!</f>
        <v>#REF!</v>
      </c>
      <c r="D52" s="2150"/>
      <c r="E52" s="2150"/>
      <c r="F52" s="2422"/>
      <c r="G52" s="2422"/>
      <c r="H52" s="191" t="e">
        <f t="shared" si="0"/>
        <v>#REF!</v>
      </c>
      <c r="I52" s="191" t="e">
        <f>IF(SUIVI!#REF!,1,0)</f>
        <v>#REF!</v>
      </c>
      <c r="J52" s="761" t="e">
        <f>SUIVI!#REF!</f>
        <v>#REF!</v>
      </c>
      <c r="K52" s="215" t="e">
        <f>SUIVI!#REF!</f>
        <v>#REF!</v>
      </c>
      <c r="L52" s="215" t="e">
        <f>SUIVI!#REF!</f>
        <v>#REF!</v>
      </c>
      <c r="M52" s="1090" t="s">
        <v>1222</v>
      </c>
      <c r="N52" s="2130" t="s">
        <v>1504</v>
      </c>
      <c r="O52" s="218" t="e">
        <f>SUIVI!#REF!</f>
        <v>#REF!</v>
      </c>
      <c r="P52" s="22">
        <v>44</v>
      </c>
    </row>
    <row r="53" spans="1:16" ht="19.899999999999999" customHeight="1">
      <c r="A53" s="1833">
        <f>$A$17</f>
        <v>0</v>
      </c>
      <c r="B53" s="191" t="e">
        <f>SUIVI!#REF!</f>
        <v>#REF!</v>
      </c>
      <c r="C53" s="191" t="e">
        <f>SUIVI!#REF!</f>
        <v>#REF!</v>
      </c>
      <c r="D53" s="2151"/>
      <c r="E53" s="2150"/>
      <c r="F53" s="2422"/>
      <c r="G53" s="2422"/>
      <c r="H53" s="191" t="e">
        <f t="shared" si="0"/>
        <v>#REF!</v>
      </c>
      <c r="I53" s="191" t="e">
        <f>IF(SUIVI!#REF!,1,0)</f>
        <v>#REF!</v>
      </c>
      <c r="J53" s="761" t="e">
        <f>SUIVI!#REF!</f>
        <v>#REF!</v>
      </c>
      <c r="K53" s="215" t="e">
        <f>SUIVI!#REF!</f>
        <v>#REF!</v>
      </c>
      <c r="L53" s="215" t="e">
        <f>SUIVI!#REF!</f>
        <v>#REF!</v>
      </c>
      <c r="M53" s="1090" t="s">
        <v>1222</v>
      </c>
      <c r="N53" s="2130" t="s">
        <v>1504</v>
      </c>
      <c r="O53" s="218" t="e">
        <f>SUIVI!#REF!</f>
        <v>#REF!</v>
      </c>
      <c r="P53" s="22">
        <v>45</v>
      </c>
    </row>
    <row r="54" spans="1:16" ht="19.899999999999999" customHeight="1">
      <c r="A54" s="241" t="str">
        <f>$A$9</f>
        <v>1100633635-636</v>
      </c>
      <c r="B54" s="191" t="e">
        <f>SUIVI!#REF!</f>
        <v>#REF!</v>
      </c>
      <c r="C54" s="191" t="e">
        <f>SUIVI!#REF!</f>
        <v>#REF!</v>
      </c>
      <c r="D54" s="2150"/>
      <c r="E54" s="2150"/>
      <c r="F54" s="2422"/>
      <c r="G54" s="2422"/>
      <c r="H54" s="191" t="e">
        <f t="shared" si="0"/>
        <v>#REF!</v>
      </c>
      <c r="I54" s="191" t="e">
        <f>IF(SUIVI!#REF!,1,0)</f>
        <v>#REF!</v>
      </c>
      <c r="J54" s="761" t="e">
        <f>SUIVI!#REF!</f>
        <v>#REF!</v>
      </c>
      <c r="K54" s="215" t="e">
        <f>SUIVI!#REF!</f>
        <v>#REF!</v>
      </c>
      <c r="L54" s="215" t="e">
        <f>SUIVI!#REF!</f>
        <v>#REF!</v>
      </c>
      <c r="M54" s="1090" t="s">
        <v>1222</v>
      </c>
      <c r="N54" s="2130" t="s">
        <v>1504</v>
      </c>
      <c r="O54" s="218" t="e">
        <f>SUIVI!#REF!</f>
        <v>#REF!</v>
      </c>
      <c r="P54" s="22">
        <v>46</v>
      </c>
    </row>
    <row r="55" spans="1:16" ht="19.899999999999999" customHeight="1">
      <c r="A55" s="241" t="str">
        <f>$A$10</f>
        <v>Z128</v>
      </c>
      <c r="B55" s="191" t="e">
        <f>SUIVI!#REF!</f>
        <v>#REF!</v>
      </c>
      <c r="C55" s="191" t="e">
        <f>SUIVI!#REF!</f>
        <v>#REF!</v>
      </c>
      <c r="D55" s="2150"/>
      <c r="E55" s="2150"/>
      <c r="F55" s="2422"/>
      <c r="G55" s="2422"/>
      <c r="H55" s="191" t="e">
        <f t="shared" si="0"/>
        <v>#REF!</v>
      </c>
      <c r="I55" s="191" t="e">
        <f>IF(SUIVI!#REF!,1,0)</f>
        <v>#REF!</v>
      </c>
      <c r="J55" s="761" t="e">
        <f>SUIVI!#REF!</f>
        <v>#REF!</v>
      </c>
      <c r="K55" s="215" t="e">
        <f>SUIVI!#REF!</f>
        <v>#REF!</v>
      </c>
      <c r="L55" s="215" t="e">
        <f>SUIVI!#REF!</f>
        <v>#REF!</v>
      </c>
      <c r="M55" s="1090" t="s">
        <v>1222</v>
      </c>
      <c r="N55" s="2130" t="s">
        <v>1504</v>
      </c>
      <c r="O55" s="218" t="e">
        <f>SUIVI!#REF!</f>
        <v>#REF!</v>
      </c>
      <c r="P55" s="22">
        <v>47</v>
      </c>
    </row>
    <row r="56" spans="1:16" ht="19.899999999999999" customHeight="1">
      <c r="A56" s="241" t="str">
        <f>$A$11</f>
        <v>1900015151-15087</v>
      </c>
      <c r="B56" s="191" t="e">
        <f>SUIVI!#REF!</f>
        <v>#REF!</v>
      </c>
      <c r="C56" s="191" t="e">
        <f>SUIVI!#REF!</f>
        <v>#REF!</v>
      </c>
      <c r="D56" s="2150"/>
      <c r="E56" s="2150"/>
      <c r="F56" s="2422"/>
      <c r="G56" s="2422"/>
      <c r="H56" s="191" t="e">
        <f t="shared" si="0"/>
        <v>#REF!</v>
      </c>
      <c r="I56" s="191" t="e">
        <f>IF(SUIVI!#REF!,1,0)</f>
        <v>#REF!</v>
      </c>
      <c r="J56" s="761" t="e">
        <f>SUIVI!#REF!</f>
        <v>#REF!</v>
      </c>
      <c r="K56" s="215" t="e">
        <f>SUIVI!#REF!</f>
        <v>#REF!</v>
      </c>
      <c r="L56" s="215" t="e">
        <f>SUIVI!#REF!</f>
        <v>#REF!</v>
      </c>
      <c r="M56" s="1090" t="s">
        <v>1222</v>
      </c>
      <c r="N56" s="2130" t="s">
        <v>1504</v>
      </c>
      <c r="O56" s="218" t="e">
        <f>SUIVI!#REF!</f>
        <v>#REF!</v>
      </c>
      <c r="P56" s="22">
        <v>48</v>
      </c>
    </row>
    <row r="57" spans="1:16" ht="19.899999999999999" customHeight="1">
      <c r="A57" s="663" t="str">
        <f>$A$12</f>
        <v>CIMOLAI</v>
      </c>
      <c r="B57" s="191" t="e">
        <f>SUIVI!#REF!</f>
        <v>#REF!</v>
      </c>
      <c r="C57" s="191" t="e">
        <f>SUIVI!#REF!</f>
        <v>#REF!</v>
      </c>
      <c r="D57" s="2150"/>
      <c r="E57" s="2150"/>
      <c r="F57" s="2422"/>
      <c r="G57" s="2422"/>
      <c r="H57" s="191" t="e">
        <f t="shared" si="0"/>
        <v>#REF!</v>
      </c>
      <c r="I57" s="191" t="e">
        <f>IF(SUIVI!#REF!,1,0)</f>
        <v>#REF!</v>
      </c>
      <c r="J57" s="761" t="e">
        <f>SUIVI!#REF!</f>
        <v>#REF!</v>
      </c>
      <c r="K57" s="215" t="e">
        <f>SUIVI!#REF!</f>
        <v>#REF!</v>
      </c>
      <c r="L57" s="215" t="e">
        <f>SUIVI!#REF!</f>
        <v>#REF!</v>
      </c>
      <c r="M57" s="1090" t="s">
        <v>1222</v>
      </c>
      <c r="N57" s="2130" t="s">
        <v>1504</v>
      </c>
      <c r="O57" s="218" t="e">
        <f>SUIVI!#REF!</f>
        <v>#REF!</v>
      </c>
      <c r="P57" s="22">
        <v>49</v>
      </c>
    </row>
    <row r="58" spans="1:16" ht="19.899999999999999" customHeight="1">
      <c r="A58" s="663" t="str">
        <f>$A$13</f>
        <v>PASSERELLE DE BELVAL</v>
      </c>
      <c r="B58" s="191" t="e">
        <f>SUIVI!#REF!</f>
        <v>#REF!</v>
      </c>
      <c r="C58" s="191" t="e">
        <f>SUIVI!#REF!</f>
        <v>#REF!</v>
      </c>
      <c r="D58" s="2150"/>
      <c r="E58" s="2150"/>
      <c r="F58" s="2422"/>
      <c r="G58" s="2422"/>
      <c r="H58" s="191" t="e">
        <f t="shared" si="0"/>
        <v>#REF!</v>
      </c>
      <c r="I58" s="191" t="e">
        <f>IF(SUIVI!#REF!,1,0)</f>
        <v>#REF!</v>
      </c>
      <c r="J58" s="761" t="e">
        <f>SUIVI!#REF!</f>
        <v>#REF!</v>
      </c>
      <c r="K58" s="215" t="e">
        <f>SUIVI!#REF!</f>
        <v>#REF!</v>
      </c>
      <c r="L58" s="215" t="e">
        <f>SUIVI!#REF!</f>
        <v>#REF!</v>
      </c>
      <c r="M58" s="1090" t="s">
        <v>1222</v>
      </c>
      <c r="N58" s="2130" t="s">
        <v>1504</v>
      </c>
      <c r="O58" s="218" t="e">
        <f>SUIVI!#REF!</f>
        <v>#REF!</v>
      </c>
      <c r="P58" s="22">
        <v>50</v>
      </c>
    </row>
    <row r="59" spans="1:16" ht="19.899999999999999" customHeight="1">
      <c r="A59" s="1088" t="s">
        <v>1505</v>
      </c>
      <c r="B59" s="191" t="e">
        <f>SUIVI!#REF!</f>
        <v>#REF!</v>
      </c>
      <c r="C59" s="191" t="e">
        <f>SUIVI!#REF!</f>
        <v>#REF!</v>
      </c>
      <c r="D59" s="2151"/>
      <c r="E59" s="2150"/>
      <c r="F59" s="2422"/>
      <c r="G59" s="2422"/>
      <c r="H59" s="191" t="e">
        <f t="shared" si="0"/>
        <v>#REF!</v>
      </c>
      <c r="I59" s="191" t="e">
        <f>IF(SUIVI!#REF!,1,0)</f>
        <v>#REF!</v>
      </c>
      <c r="J59" s="761" t="e">
        <f>SUIVI!#REF!</f>
        <v>#REF!</v>
      </c>
      <c r="K59" s="215" t="e">
        <f>SUIVI!#REF!</f>
        <v>#REF!</v>
      </c>
      <c r="L59" s="215" t="e">
        <f>SUIVI!#REF!</f>
        <v>#REF!</v>
      </c>
      <c r="M59" s="1090" t="s">
        <v>1222</v>
      </c>
      <c r="N59" s="2130" t="s">
        <v>1504</v>
      </c>
      <c r="O59" s="218" t="e">
        <f>SUIVI!#REF!</f>
        <v>#REF!</v>
      </c>
      <c r="P59" s="22">
        <v>51</v>
      </c>
    </row>
    <row r="60" spans="1:16" ht="19.899999999999999" customHeight="1">
      <c r="A60" s="1833">
        <f>$A$15</f>
        <v>0</v>
      </c>
      <c r="B60" s="191" t="e">
        <f>SUIVI!#REF!</f>
        <v>#REF!</v>
      </c>
      <c r="C60" s="191" t="e">
        <f>SUIVI!#REF!</f>
        <v>#REF!</v>
      </c>
      <c r="D60" s="2150"/>
      <c r="E60" s="2150"/>
      <c r="F60" s="2422"/>
      <c r="G60" s="2422"/>
      <c r="H60" s="191" t="e">
        <f t="shared" si="0"/>
        <v>#REF!</v>
      </c>
      <c r="I60" s="191" t="e">
        <f>IF(SUIVI!#REF!,1,0)</f>
        <v>#REF!</v>
      </c>
      <c r="J60" s="761" t="e">
        <f>SUIVI!#REF!</f>
        <v>#REF!</v>
      </c>
      <c r="K60" s="215" t="e">
        <f>SUIVI!#REF!</f>
        <v>#REF!</v>
      </c>
      <c r="L60" s="215" t="e">
        <f>SUIVI!#REF!</f>
        <v>#REF!</v>
      </c>
      <c r="M60" s="1090" t="s">
        <v>1222</v>
      </c>
      <c r="N60" s="2130" t="s">
        <v>1504</v>
      </c>
      <c r="O60" s="218" t="e">
        <f>SUIVI!#REF!</f>
        <v>#REF!</v>
      </c>
      <c r="P60" s="22">
        <v>52</v>
      </c>
    </row>
    <row r="61" spans="1:16" ht="19.899999999999999" customHeight="1">
      <c r="A61" s="1833">
        <f>$A$16</f>
        <v>0</v>
      </c>
      <c r="B61" s="191" t="e">
        <f>SUIVI!#REF!</f>
        <v>#REF!</v>
      </c>
      <c r="C61" s="191" t="e">
        <f>SUIVI!#REF!</f>
        <v>#REF!</v>
      </c>
      <c r="D61" s="2150"/>
      <c r="E61" s="2150"/>
      <c r="F61" s="2422"/>
      <c r="G61" s="2422"/>
      <c r="H61" s="191" t="e">
        <f t="shared" si="0"/>
        <v>#REF!</v>
      </c>
      <c r="I61" s="191" t="e">
        <f>IF(SUIVI!#REF!,1,0)</f>
        <v>#REF!</v>
      </c>
      <c r="J61" s="761" t="e">
        <f>SUIVI!#REF!</f>
        <v>#REF!</v>
      </c>
      <c r="K61" s="215" t="e">
        <f>SUIVI!#REF!</f>
        <v>#REF!</v>
      </c>
      <c r="L61" s="215" t="e">
        <f>SUIVI!#REF!</f>
        <v>#REF!</v>
      </c>
      <c r="M61" s="1090" t="s">
        <v>1222</v>
      </c>
      <c r="N61" s="2130" t="s">
        <v>1504</v>
      </c>
      <c r="O61" s="218" t="e">
        <f>SUIVI!#REF!</f>
        <v>#REF!</v>
      </c>
      <c r="P61" s="22">
        <v>53</v>
      </c>
    </row>
    <row r="62" spans="1:16" ht="19.899999999999999" customHeight="1">
      <c r="A62" s="1833">
        <f>$A$17</f>
        <v>0</v>
      </c>
      <c r="B62" s="191" t="e">
        <f>SUIVI!#REF!</f>
        <v>#REF!</v>
      </c>
      <c r="C62" s="191" t="e">
        <f>SUIVI!#REF!</f>
        <v>#REF!</v>
      </c>
      <c r="D62" s="2150"/>
      <c r="E62" s="2150"/>
      <c r="F62" s="2422"/>
      <c r="G62" s="2422"/>
      <c r="H62" s="191" t="e">
        <f t="shared" si="0"/>
        <v>#REF!</v>
      </c>
      <c r="I62" s="191" t="e">
        <f>IF(SUIVI!#REF!,1,0)</f>
        <v>#REF!</v>
      </c>
      <c r="J62" s="761" t="e">
        <f>SUIVI!#REF!</f>
        <v>#REF!</v>
      </c>
      <c r="K62" s="215" t="e">
        <f>SUIVI!#REF!</f>
        <v>#REF!</v>
      </c>
      <c r="L62" s="215" t="e">
        <f>SUIVI!#REF!</f>
        <v>#REF!</v>
      </c>
      <c r="M62" s="1090" t="s">
        <v>1222</v>
      </c>
      <c r="N62" s="2130" t="s">
        <v>1504</v>
      </c>
      <c r="O62" s="218" t="e">
        <f>SUIVI!#REF!</f>
        <v>#REF!</v>
      </c>
      <c r="P62" s="22">
        <v>54</v>
      </c>
    </row>
    <row r="63" spans="1:16" ht="19.899999999999999" customHeight="1">
      <c r="A63" s="241" t="str">
        <f>$A$9</f>
        <v>1100633635-636</v>
      </c>
      <c r="B63" s="191" t="e">
        <f>SUIVI!#REF!</f>
        <v>#REF!</v>
      </c>
      <c r="C63" s="191" t="e">
        <f>SUIVI!#REF!</f>
        <v>#REF!</v>
      </c>
      <c r="D63" s="2150"/>
      <c r="E63" s="2150"/>
      <c r="F63" s="2422"/>
      <c r="G63" s="2422"/>
      <c r="H63" s="191" t="e">
        <f t="shared" si="0"/>
        <v>#REF!</v>
      </c>
      <c r="I63" s="191" t="e">
        <f>IF(SUIVI!#REF!,1,0)</f>
        <v>#REF!</v>
      </c>
      <c r="J63" s="761" t="e">
        <f>SUIVI!#REF!</f>
        <v>#REF!</v>
      </c>
      <c r="K63" s="215" t="e">
        <f>SUIVI!#REF!</f>
        <v>#REF!</v>
      </c>
      <c r="L63" s="215" t="e">
        <f>SUIVI!#REF!</f>
        <v>#REF!</v>
      </c>
      <c r="M63" s="1090" t="s">
        <v>1222</v>
      </c>
      <c r="N63" s="2130" t="s">
        <v>1504</v>
      </c>
      <c r="O63" s="218" t="e">
        <f>SUIVI!#REF!</f>
        <v>#REF!</v>
      </c>
      <c r="P63" s="22">
        <v>55</v>
      </c>
    </row>
    <row r="64" spans="1:16" ht="19.899999999999999" customHeight="1">
      <c r="A64" s="241" t="str">
        <f>$A$10</f>
        <v>Z128</v>
      </c>
      <c r="B64" s="191" t="e">
        <f>SUIVI!#REF!</f>
        <v>#REF!</v>
      </c>
      <c r="C64" s="191" t="e">
        <f>SUIVI!#REF!</f>
        <v>#REF!</v>
      </c>
      <c r="D64" s="2150"/>
      <c r="E64" s="2150"/>
      <c r="F64" s="2422"/>
      <c r="G64" s="2422"/>
      <c r="H64" s="191" t="e">
        <f t="shared" si="0"/>
        <v>#REF!</v>
      </c>
      <c r="I64" s="191" t="e">
        <f>IF(SUIVI!#REF!,1,0)</f>
        <v>#REF!</v>
      </c>
      <c r="J64" s="761" t="e">
        <f>SUIVI!#REF!</f>
        <v>#REF!</v>
      </c>
      <c r="K64" s="215" t="e">
        <f>SUIVI!#REF!</f>
        <v>#REF!</v>
      </c>
      <c r="L64" s="215" t="e">
        <f>SUIVI!#REF!</f>
        <v>#REF!</v>
      </c>
      <c r="M64" s="1090" t="s">
        <v>1222</v>
      </c>
      <c r="N64" s="2130" t="s">
        <v>1504</v>
      </c>
      <c r="O64" s="218" t="e">
        <f>SUIVI!#REF!</f>
        <v>#REF!</v>
      </c>
      <c r="P64" s="22">
        <v>56</v>
      </c>
    </row>
    <row r="65" spans="1:16" ht="19.899999999999999" customHeight="1">
      <c r="A65" s="241" t="str">
        <f>$A$11</f>
        <v>1900015151-15087</v>
      </c>
      <c r="B65" s="191" t="e">
        <f>SUIVI!#REF!</f>
        <v>#REF!</v>
      </c>
      <c r="C65" s="191" t="e">
        <f>SUIVI!#REF!</f>
        <v>#REF!</v>
      </c>
      <c r="D65" s="2151"/>
      <c r="E65" s="2150"/>
      <c r="F65" s="2422"/>
      <c r="G65" s="2422"/>
      <c r="H65" s="191" t="e">
        <f t="shared" si="0"/>
        <v>#REF!</v>
      </c>
      <c r="I65" s="191" t="e">
        <f>IF(SUIVI!#REF!,1,0)</f>
        <v>#REF!</v>
      </c>
      <c r="J65" s="761" t="e">
        <f>SUIVI!#REF!</f>
        <v>#REF!</v>
      </c>
      <c r="K65" s="215" t="e">
        <f>SUIVI!#REF!</f>
        <v>#REF!</v>
      </c>
      <c r="L65" s="215" t="e">
        <f>SUIVI!#REF!</f>
        <v>#REF!</v>
      </c>
      <c r="M65" s="1090" t="s">
        <v>1222</v>
      </c>
      <c r="N65" s="2130" t="s">
        <v>1504</v>
      </c>
      <c r="O65" s="218" t="e">
        <f>SUIVI!#REF!</f>
        <v>#REF!</v>
      </c>
      <c r="P65" s="22">
        <v>57</v>
      </c>
    </row>
    <row r="66" spans="1:16" ht="19.899999999999999" customHeight="1">
      <c r="A66" s="663" t="str">
        <f>$A$12</f>
        <v>CIMOLAI</v>
      </c>
      <c r="B66" s="191" t="e">
        <f>SUIVI!#REF!</f>
        <v>#REF!</v>
      </c>
      <c r="C66" s="191" t="e">
        <f>SUIVI!#REF!</f>
        <v>#REF!</v>
      </c>
      <c r="D66" s="2150"/>
      <c r="E66" s="2150"/>
      <c r="F66" s="2422"/>
      <c r="G66" s="2422"/>
      <c r="H66" s="191" t="e">
        <f t="shared" si="0"/>
        <v>#REF!</v>
      </c>
      <c r="I66" s="191" t="e">
        <f>IF(SUIVI!#REF!,1,0)</f>
        <v>#REF!</v>
      </c>
      <c r="J66" s="761" t="e">
        <f>SUIVI!#REF!</f>
        <v>#REF!</v>
      </c>
      <c r="K66" s="215" t="e">
        <f>SUIVI!#REF!</f>
        <v>#REF!</v>
      </c>
      <c r="L66" s="215" t="e">
        <f>SUIVI!#REF!</f>
        <v>#REF!</v>
      </c>
      <c r="M66" s="1090" t="s">
        <v>1222</v>
      </c>
      <c r="N66" s="2130" t="s">
        <v>1504</v>
      </c>
      <c r="O66" s="218" t="e">
        <f>SUIVI!#REF!</f>
        <v>#REF!</v>
      </c>
      <c r="P66" s="22">
        <v>58</v>
      </c>
    </row>
    <row r="67" spans="1:16" ht="19.899999999999999" customHeight="1">
      <c r="A67" s="663" t="str">
        <f>$A$13</f>
        <v>PASSERELLE DE BELVAL</v>
      </c>
      <c r="B67" s="191" t="e">
        <f>SUIVI!#REF!</f>
        <v>#REF!</v>
      </c>
      <c r="C67" s="191" t="e">
        <f>SUIVI!#REF!</f>
        <v>#REF!</v>
      </c>
      <c r="D67" s="2150"/>
      <c r="E67" s="2150"/>
      <c r="F67" s="2422"/>
      <c r="G67" s="2422"/>
      <c r="H67" s="191" t="e">
        <f t="shared" si="0"/>
        <v>#REF!</v>
      </c>
      <c r="I67" s="191" t="e">
        <f>IF(SUIVI!#REF!,1,0)</f>
        <v>#REF!</v>
      </c>
      <c r="J67" s="761" t="e">
        <f>SUIVI!#REF!</f>
        <v>#REF!</v>
      </c>
      <c r="K67" s="215" t="e">
        <f>SUIVI!#REF!</f>
        <v>#REF!</v>
      </c>
      <c r="L67" s="215" t="e">
        <f>SUIVI!#REF!</f>
        <v>#REF!</v>
      </c>
      <c r="M67" s="1090" t="s">
        <v>1222</v>
      </c>
      <c r="N67" s="2130" t="s">
        <v>1504</v>
      </c>
      <c r="O67" s="218" t="e">
        <f>SUIVI!#REF!</f>
        <v>#REF!</v>
      </c>
      <c r="P67" s="22">
        <v>59</v>
      </c>
    </row>
    <row r="68" spans="1:16" ht="19.899999999999999" customHeight="1">
      <c r="A68" s="1088" t="s">
        <v>1505</v>
      </c>
      <c r="B68" s="191" t="e">
        <f>SUIVI!#REF!</f>
        <v>#REF!</v>
      </c>
      <c r="C68" s="191" t="e">
        <f>SUIVI!#REF!</f>
        <v>#REF!</v>
      </c>
      <c r="D68" s="2150"/>
      <c r="E68" s="2150"/>
      <c r="F68" s="2422"/>
      <c r="G68" s="2422"/>
      <c r="H68" s="191" t="e">
        <f t="shared" si="0"/>
        <v>#REF!</v>
      </c>
      <c r="I68" s="191" t="e">
        <f>IF(SUIVI!#REF!,1,0)</f>
        <v>#REF!</v>
      </c>
      <c r="J68" s="761" t="e">
        <f>SUIVI!#REF!</f>
        <v>#REF!</v>
      </c>
      <c r="K68" s="215" t="e">
        <f>SUIVI!#REF!</f>
        <v>#REF!</v>
      </c>
      <c r="L68" s="215" t="e">
        <f>SUIVI!#REF!</f>
        <v>#REF!</v>
      </c>
      <c r="M68" s="1090" t="s">
        <v>1222</v>
      </c>
      <c r="N68" s="2130" t="s">
        <v>1504</v>
      </c>
      <c r="O68" s="218" t="e">
        <f>SUIVI!#REF!</f>
        <v>#REF!</v>
      </c>
      <c r="P68" s="22">
        <v>60</v>
      </c>
    </row>
    <row r="69" spans="1:16" ht="19.899999999999999" customHeight="1">
      <c r="A69" s="1833">
        <f>$A$15</f>
        <v>0</v>
      </c>
      <c r="B69" s="191" t="e">
        <f>SUIVI!#REF!</f>
        <v>#REF!</v>
      </c>
      <c r="C69" s="191" t="e">
        <f>SUIVI!#REF!</f>
        <v>#REF!</v>
      </c>
      <c r="D69" s="2150"/>
      <c r="E69" s="2150"/>
      <c r="F69" s="2422"/>
      <c r="G69" s="2422"/>
      <c r="H69" s="191" t="e">
        <f t="shared" si="0"/>
        <v>#REF!</v>
      </c>
      <c r="I69" s="191" t="e">
        <f>IF(SUIVI!#REF!,1,0)</f>
        <v>#REF!</v>
      </c>
      <c r="J69" s="761" t="e">
        <f>SUIVI!#REF!</f>
        <v>#REF!</v>
      </c>
      <c r="K69" s="215" t="e">
        <f>SUIVI!#REF!</f>
        <v>#REF!</v>
      </c>
      <c r="L69" s="215" t="e">
        <f>SUIVI!#REF!</f>
        <v>#REF!</v>
      </c>
      <c r="M69" s="1090" t="s">
        <v>1222</v>
      </c>
      <c r="N69" s="2130" t="s">
        <v>1504</v>
      </c>
      <c r="O69" s="218" t="e">
        <f>SUIVI!#REF!</f>
        <v>#REF!</v>
      </c>
      <c r="P69" s="22">
        <v>61</v>
      </c>
    </row>
    <row r="70" spans="1:16" ht="19.899999999999999" customHeight="1">
      <c r="A70" s="1833">
        <f>$A$16</f>
        <v>0</v>
      </c>
      <c r="B70" s="191" t="e">
        <f>SUIVI!#REF!</f>
        <v>#REF!</v>
      </c>
      <c r="C70" s="191" t="e">
        <f>SUIVI!#REF!</f>
        <v>#REF!</v>
      </c>
      <c r="D70" s="2150"/>
      <c r="E70" s="2150"/>
      <c r="F70" s="2422"/>
      <c r="G70" s="2422"/>
      <c r="H70" s="191" t="e">
        <f t="shared" si="0"/>
        <v>#REF!</v>
      </c>
      <c r="I70" s="191" t="e">
        <f>IF(SUIVI!#REF!,1,0)</f>
        <v>#REF!</v>
      </c>
      <c r="J70" s="761" t="e">
        <f>SUIVI!#REF!</f>
        <v>#REF!</v>
      </c>
      <c r="K70" s="215" t="e">
        <f>SUIVI!#REF!</f>
        <v>#REF!</v>
      </c>
      <c r="L70" s="215" t="e">
        <f>SUIVI!#REF!</f>
        <v>#REF!</v>
      </c>
      <c r="M70" s="1090" t="s">
        <v>1222</v>
      </c>
      <c r="N70" s="2130" t="s">
        <v>1504</v>
      </c>
      <c r="O70" s="218" t="e">
        <f>SUIVI!#REF!</f>
        <v>#REF!</v>
      </c>
      <c r="P70" s="22">
        <v>62</v>
      </c>
    </row>
    <row r="71" spans="1:16" ht="19.899999999999999" customHeight="1">
      <c r="A71" s="1833">
        <f>$A$17</f>
        <v>0</v>
      </c>
      <c r="B71" s="191" t="e">
        <f>SUIVI!#REF!</f>
        <v>#REF!</v>
      </c>
      <c r="C71" s="191" t="e">
        <f>SUIVI!#REF!</f>
        <v>#REF!</v>
      </c>
      <c r="D71" s="2151"/>
      <c r="E71" s="2150"/>
      <c r="F71" s="2422"/>
      <c r="G71" s="2422"/>
      <c r="H71" s="191" t="e">
        <f t="shared" si="0"/>
        <v>#REF!</v>
      </c>
      <c r="I71" s="191" t="e">
        <f>IF(SUIVI!#REF!,1,0)</f>
        <v>#REF!</v>
      </c>
      <c r="J71" s="761" t="e">
        <f>SUIVI!#REF!</f>
        <v>#REF!</v>
      </c>
      <c r="K71" s="215" t="e">
        <f>SUIVI!#REF!</f>
        <v>#REF!</v>
      </c>
      <c r="L71" s="215" t="e">
        <f>SUIVI!#REF!</f>
        <v>#REF!</v>
      </c>
      <c r="M71" s="1090" t="s">
        <v>1222</v>
      </c>
      <c r="N71" s="2130" t="s">
        <v>1504</v>
      </c>
      <c r="O71" s="218" t="e">
        <f>SUIVI!#REF!</f>
        <v>#REF!</v>
      </c>
      <c r="P71" s="22">
        <v>63</v>
      </c>
    </row>
    <row r="72" spans="1:16" ht="19.899999999999999" customHeight="1">
      <c r="A72" s="241" t="str">
        <f>$A$9</f>
        <v>1100633635-636</v>
      </c>
      <c r="B72" s="191" t="e">
        <f>SUIVI!#REF!</f>
        <v>#REF!</v>
      </c>
      <c r="C72" s="191" t="e">
        <f>SUIVI!#REF!</f>
        <v>#REF!</v>
      </c>
      <c r="D72" s="2150"/>
      <c r="E72" s="2150"/>
      <c r="F72" s="2422"/>
      <c r="G72" s="2422"/>
      <c r="H72" s="191" t="e">
        <f t="shared" si="0"/>
        <v>#REF!</v>
      </c>
      <c r="I72" s="191" t="e">
        <f>IF(SUIVI!#REF!,1,0)</f>
        <v>#REF!</v>
      </c>
      <c r="J72" s="761" t="e">
        <f>SUIVI!#REF!</f>
        <v>#REF!</v>
      </c>
      <c r="K72" s="215" t="e">
        <f>SUIVI!#REF!</f>
        <v>#REF!</v>
      </c>
      <c r="L72" s="215" t="e">
        <f>SUIVI!#REF!</f>
        <v>#REF!</v>
      </c>
      <c r="M72" s="1090" t="s">
        <v>1222</v>
      </c>
      <c r="N72" s="2130" t="s">
        <v>1504</v>
      </c>
      <c r="O72" s="218" t="e">
        <f>SUIVI!#REF!</f>
        <v>#REF!</v>
      </c>
      <c r="P72" s="22">
        <v>64</v>
      </c>
    </row>
    <row r="73" spans="1:16" ht="19.899999999999999" customHeight="1">
      <c r="A73" s="241" t="str">
        <f>$A$10</f>
        <v>Z128</v>
      </c>
      <c r="B73" s="191" t="e">
        <f>SUIVI!#REF!</f>
        <v>#REF!</v>
      </c>
      <c r="C73" s="191" t="e">
        <f>SUIVI!#REF!</f>
        <v>#REF!</v>
      </c>
      <c r="D73" s="2150"/>
      <c r="E73" s="2150"/>
      <c r="F73" s="2422"/>
      <c r="G73" s="2422"/>
      <c r="H73" s="191" t="e">
        <f t="shared" si="0"/>
        <v>#REF!</v>
      </c>
      <c r="I73" s="191" t="e">
        <f>IF(SUIVI!#REF!,1,0)</f>
        <v>#REF!</v>
      </c>
      <c r="J73" s="761" t="e">
        <f>SUIVI!#REF!</f>
        <v>#REF!</v>
      </c>
      <c r="K73" s="215" t="e">
        <f>SUIVI!#REF!</f>
        <v>#REF!</v>
      </c>
      <c r="L73" s="215" t="e">
        <f>SUIVI!#REF!</f>
        <v>#REF!</v>
      </c>
      <c r="M73" s="1090" t="s">
        <v>1222</v>
      </c>
      <c r="N73" s="2130" t="s">
        <v>1504</v>
      </c>
      <c r="O73" s="218" t="e">
        <f>SUIVI!#REF!</f>
        <v>#REF!</v>
      </c>
      <c r="P73" s="22">
        <v>65</v>
      </c>
    </row>
    <row r="74" spans="1:16" ht="19.899999999999999" customHeight="1">
      <c r="A74" s="241" t="str">
        <f>$A$11</f>
        <v>1900015151-15087</v>
      </c>
      <c r="B74" s="191" t="e">
        <f>SUIVI!#REF!</f>
        <v>#REF!</v>
      </c>
      <c r="C74" s="191" t="e">
        <f>SUIVI!#REF!</f>
        <v>#REF!</v>
      </c>
      <c r="D74" s="2150"/>
      <c r="E74" s="2150"/>
      <c r="F74" s="2422"/>
      <c r="G74" s="2422"/>
      <c r="H74" s="191" t="e">
        <f t="shared" ref="H74:H137" si="1">IF(C74,1,0)</f>
        <v>#REF!</v>
      </c>
      <c r="I74" s="191" t="e">
        <f>IF(SUIVI!#REF!,1,0)</f>
        <v>#REF!</v>
      </c>
      <c r="J74" s="761" t="e">
        <f>SUIVI!#REF!</f>
        <v>#REF!</v>
      </c>
      <c r="K74" s="215" t="e">
        <f>SUIVI!#REF!</f>
        <v>#REF!</v>
      </c>
      <c r="L74" s="215" t="e">
        <f>SUIVI!#REF!</f>
        <v>#REF!</v>
      </c>
      <c r="M74" s="1090" t="s">
        <v>1222</v>
      </c>
      <c r="N74" s="2130" t="s">
        <v>1504</v>
      </c>
      <c r="O74" s="218" t="e">
        <f>SUIVI!#REF!</f>
        <v>#REF!</v>
      </c>
      <c r="P74" s="22">
        <v>66</v>
      </c>
    </row>
    <row r="75" spans="1:16" ht="19.899999999999999" customHeight="1">
      <c r="A75" s="663" t="str">
        <f>$A$12</f>
        <v>CIMOLAI</v>
      </c>
      <c r="B75" s="191" t="e">
        <f>SUIVI!#REF!</f>
        <v>#REF!</v>
      </c>
      <c r="C75" s="191" t="e">
        <f>SUIVI!#REF!</f>
        <v>#REF!</v>
      </c>
      <c r="D75" s="2150"/>
      <c r="E75" s="2150"/>
      <c r="F75" s="2422"/>
      <c r="G75" s="2422"/>
      <c r="H75" s="191" t="e">
        <f t="shared" si="1"/>
        <v>#REF!</v>
      </c>
      <c r="I75" s="191" t="e">
        <f>IF(SUIVI!#REF!,1,0)</f>
        <v>#REF!</v>
      </c>
      <c r="J75" s="761" t="e">
        <f>SUIVI!#REF!</f>
        <v>#REF!</v>
      </c>
      <c r="K75" s="215" t="e">
        <f>SUIVI!#REF!</f>
        <v>#REF!</v>
      </c>
      <c r="L75" s="215" t="e">
        <f>SUIVI!#REF!</f>
        <v>#REF!</v>
      </c>
      <c r="M75" s="1090" t="s">
        <v>1222</v>
      </c>
      <c r="N75" s="2130" t="s">
        <v>1504</v>
      </c>
      <c r="O75" s="218" t="e">
        <f>SUIVI!#REF!</f>
        <v>#REF!</v>
      </c>
      <c r="P75" s="22">
        <v>67</v>
      </c>
    </row>
    <row r="76" spans="1:16" ht="19.899999999999999" customHeight="1">
      <c r="A76" s="663" t="str">
        <f>$A$13</f>
        <v>PASSERELLE DE BELVAL</v>
      </c>
      <c r="B76" s="191" t="e">
        <f>SUIVI!#REF!</f>
        <v>#REF!</v>
      </c>
      <c r="C76" s="191" t="e">
        <f>SUIVI!#REF!</f>
        <v>#REF!</v>
      </c>
      <c r="D76" s="2150"/>
      <c r="E76" s="2150"/>
      <c r="F76" s="2422"/>
      <c r="G76" s="2422"/>
      <c r="H76" s="191" t="e">
        <f t="shared" si="1"/>
        <v>#REF!</v>
      </c>
      <c r="I76" s="191" t="e">
        <f>IF(SUIVI!#REF!,1,0)</f>
        <v>#REF!</v>
      </c>
      <c r="J76" s="761" t="e">
        <f>SUIVI!#REF!</f>
        <v>#REF!</v>
      </c>
      <c r="K76" s="215" t="e">
        <f>SUIVI!#REF!</f>
        <v>#REF!</v>
      </c>
      <c r="L76" s="215" t="e">
        <f>SUIVI!#REF!</f>
        <v>#REF!</v>
      </c>
      <c r="M76" s="1090" t="s">
        <v>1222</v>
      </c>
      <c r="N76" s="2130" t="s">
        <v>1504</v>
      </c>
      <c r="O76" s="218" t="e">
        <f>SUIVI!#REF!</f>
        <v>#REF!</v>
      </c>
      <c r="P76" s="22">
        <v>68</v>
      </c>
    </row>
    <row r="77" spans="1:16" ht="19.899999999999999" customHeight="1">
      <c r="A77" s="1088" t="s">
        <v>1505</v>
      </c>
      <c r="B77" s="191" t="e">
        <f>SUIVI!#REF!</f>
        <v>#REF!</v>
      </c>
      <c r="C77" s="191" t="e">
        <f>SUIVI!#REF!</f>
        <v>#REF!</v>
      </c>
      <c r="D77" s="2151"/>
      <c r="E77" s="2150"/>
      <c r="F77" s="2422"/>
      <c r="G77" s="2422"/>
      <c r="H77" s="191" t="e">
        <f t="shared" si="1"/>
        <v>#REF!</v>
      </c>
      <c r="I77" s="191" t="e">
        <f>IF(SUIVI!#REF!,1,0)</f>
        <v>#REF!</v>
      </c>
      <c r="J77" s="761" t="e">
        <f>SUIVI!#REF!</f>
        <v>#REF!</v>
      </c>
      <c r="K77" s="215" t="e">
        <f>SUIVI!#REF!</f>
        <v>#REF!</v>
      </c>
      <c r="L77" s="215" t="e">
        <f>SUIVI!#REF!</f>
        <v>#REF!</v>
      </c>
      <c r="M77" s="1090" t="s">
        <v>1222</v>
      </c>
      <c r="N77" s="2130" t="s">
        <v>1504</v>
      </c>
      <c r="O77" s="218" t="e">
        <f>SUIVI!#REF!</f>
        <v>#REF!</v>
      </c>
      <c r="P77" s="22">
        <v>69</v>
      </c>
    </row>
    <row r="78" spans="1:16" ht="19.899999999999999" customHeight="1">
      <c r="A78" s="1833">
        <f>$A$15</f>
        <v>0</v>
      </c>
      <c r="B78" s="191" t="e">
        <f>SUIVI!#REF!</f>
        <v>#REF!</v>
      </c>
      <c r="C78" s="191" t="e">
        <f>SUIVI!#REF!</f>
        <v>#REF!</v>
      </c>
      <c r="D78" s="2150"/>
      <c r="E78" s="2150"/>
      <c r="F78" s="2422"/>
      <c r="G78" s="2422"/>
      <c r="H78" s="191" t="e">
        <f t="shared" si="1"/>
        <v>#REF!</v>
      </c>
      <c r="I78" s="191" t="e">
        <f>IF(SUIVI!#REF!,1,0)</f>
        <v>#REF!</v>
      </c>
      <c r="J78" s="761" t="e">
        <f>SUIVI!#REF!</f>
        <v>#REF!</v>
      </c>
      <c r="K78" s="215" t="e">
        <f>SUIVI!#REF!</f>
        <v>#REF!</v>
      </c>
      <c r="L78" s="215" t="e">
        <f>SUIVI!#REF!</f>
        <v>#REF!</v>
      </c>
      <c r="M78" s="1090" t="s">
        <v>1222</v>
      </c>
      <c r="N78" s="2130" t="s">
        <v>1504</v>
      </c>
      <c r="O78" s="218" t="e">
        <f>SUIVI!#REF!</f>
        <v>#REF!</v>
      </c>
      <c r="P78" s="22">
        <v>70</v>
      </c>
    </row>
    <row r="79" spans="1:16" ht="19.899999999999999" customHeight="1">
      <c r="A79" s="1833">
        <f>$A$16</f>
        <v>0</v>
      </c>
      <c r="B79" s="191" t="e">
        <f>SUIVI!#REF!</f>
        <v>#REF!</v>
      </c>
      <c r="C79" s="191" t="e">
        <f>SUIVI!#REF!</f>
        <v>#REF!</v>
      </c>
      <c r="D79" s="2150"/>
      <c r="E79" s="2150"/>
      <c r="F79" s="2422"/>
      <c r="G79" s="2422"/>
      <c r="H79" s="191" t="e">
        <f t="shared" si="1"/>
        <v>#REF!</v>
      </c>
      <c r="I79" s="191" t="e">
        <f>IF(SUIVI!#REF!,1,0)</f>
        <v>#REF!</v>
      </c>
      <c r="J79" s="761" t="e">
        <f>SUIVI!#REF!</f>
        <v>#REF!</v>
      </c>
      <c r="K79" s="215" t="e">
        <f>SUIVI!#REF!</f>
        <v>#REF!</v>
      </c>
      <c r="L79" s="215" t="e">
        <f>SUIVI!#REF!</f>
        <v>#REF!</v>
      </c>
      <c r="M79" s="1090" t="s">
        <v>1222</v>
      </c>
      <c r="N79" s="2130" t="s">
        <v>1504</v>
      </c>
      <c r="O79" s="218" t="e">
        <f>SUIVI!#REF!</f>
        <v>#REF!</v>
      </c>
      <c r="P79" s="22">
        <v>71</v>
      </c>
    </row>
    <row r="80" spans="1:16" ht="19.899999999999999" customHeight="1">
      <c r="A80" s="1833">
        <f>$A$17</f>
        <v>0</v>
      </c>
      <c r="B80" s="191" t="e">
        <f>SUIVI!#REF!</f>
        <v>#REF!</v>
      </c>
      <c r="C80" s="191" t="e">
        <f>SUIVI!#REF!</f>
        <v>#REF!</v>
      </c>
      <c r="D80" s="2150"/>
      <c r="E80" s="2150"/>
      <c r="F80" s="2422"/>
      <c r="G80" s="2422"/>
      <c r="H80" s="191" t="e">
        <f t="shared" si="1"/>
        <v>#REF!</v>
      </c>
      <c r="I80" s="191" t="e">
        <f>IF(SUIVI!#REF!,1,0)</f>
        <v>#REF!</v>
      </c>
      <c r="J80" s="761" t="e">
        <f>SUIVI!#REF!</f>
        <v>#REF!</v>
      </c>
      <c r="K80" s="215" t="e">
        <f>SUIVI!#REF!</f>
        <v>#REF!</v>
      </c>
      <c r="L80" s="215" t="e">
        <f>SUIVI!#REF!</f>
        <v>#REF!</v>
      </c>
      <c r="M80" s="1090" t="s">
        <v>1222</v>
      </c>
      <c r="N80" s="2130" t="s">
        <v>1504</v>
      </c>
      <c r="O80" s="218" t="e">
        <f>SUIVI!#REF!</f>
        <v>#REF!</v>
      </c>
      <c r="P80" s="22">
        <v>72</v>
      </c>
    </row>
    <row r="81" spans="1:16" ht="19.899999999999999" customHeight="1">
      <c r="A81" s="241" t="str">
        <f>$A$9</f>
        <v>1100633635-636</v>
      </c>
      <c r="B81" s="191" t="e">
        <f>SUIVI!#REF!</f>
        <v>#REF!</v>
      </c>
      <c r="C81" s="191" t="e">
        <f>SUIVI!#REF!</f>
        <v>#REF!</v>
      </c>
      <c r="D81" s="2150"/>
      <c r="E81" s="2150"/>
      <c r="F81" s="2422"/>
      <c r="G81" s="2422"/>
      <c r="H81" s="191" t="e">
        <f t="shared" si="1"/>
        <v>#REF!</v>
      </c>
      <c r="I81" s="191" t="e">
        <f>IF(SUIVI!#REF!,1,0)</f>
        <v>#REF!</v>
      </c>
      <c r="J81" s="761" t="e">
        <f>SUIVI!#REF!</f>
        <v>#REF!</v>
      </c>
      <c r="K81" s="215" t="e">
        <f>SUIVI!#REF!</f>
        <v>#REF!</v>
      </c>
      <c r="L81" s="215" t="e">
        <f>SUIVI!#REF!</f>
        <v>#REF!</v>
      </c>
      <c r="M81" s="1090" t="s">
        <v>1222</v>
      </c>
      <c r="N81" s="2130" t="s">
        <v>1504</v>
      </c>
      <c r="O81" s="218" t="e">
        <f>SUIVI!#REF!</f>
        <v>#REF!</v>
      </c>
      <c r="P81" s="22">
        <v>73</v>
      </c>
    </row>
    <row r="82" spans="1:16" ht="19.899999999999999" customHeight="1">
      <c r="A82" s="241" t="str">
        <f>$A$10</f>
        <v>Z128</v>
      </c>
      <c r="B82" s="191" t="e">
        <f>SUIVI!#REF!</f>
        <v>#REF!</v>
      </c>
      <c r="C82" s="191" t="e">
        <f>SUIVI!#REF!</f>
        <v>#REF!</v>
      </c>
      <c r="D82" s="2150"/>
      <c r="E82" s="2150"/>
      <c r="F82" s="2422"/>
      <c r="G82" s="2422"/>
      <c r="H82" s="191" t="e">
        <f t="shared" si="1"/>
        <v>#REF!</v>
      </c>
      <c r="I82" s="191" t="e">
        <f>IF(SUIVI!#REF!,1,0)</f>
        <v>#REF!</v>
      </c>
      <c r="J82" s="761" t="e">
        <f>SUIVI!#REF!</f>
        <v>#REF!</v>
      </c>
      <c r="K82" s="215" t="e">
        <f>SUIVI!#REF!</f>
        <v>#REF!</v>
      </c>
      <c r="L82" s="215" t="e">
        <f>SUIVI!#REF!</f>
        <v>#REF!</v>
      </c>
      <c r="M82" s="1090" t="s">
        <v>1222</v>
      </c>
      <c r="N82" s="2130" t="s">
        <v>1504</v>
      </c>
      <c r="O82" s="218" t="e">
        <f>SUIVI!#REF!</f>
        <v>#REF!</v>
      </c>
      <c r="P82" s="22">
        <v>74</v>
      </c>
    </row>
    <row r="83" spans="1:16" ht="19.899999999999999" customHeight="1">
      <c r="A83" s="241" t="str">
        <f>$A$11</f>
        <v>1900015151-15087</v>
      </c>
      <c r="B83" s="191" t="e">
        <f>SUIVI!#REF!</f>
        <v>#REF!</v>
      </c>
      <c r="C83" s="191" t="e">
        <f>SUIVI!#REF!</f>
        <v>#REF!</v>
      </c>
      <c r="D83" s="2151"/>
      <c r="E83" s="2150"/>
      <c r="F83" s="2422"/>
      <c r="G83" s="2422"/>
      <c r="H83" s="191" t="e">
        <f t="shared" si="1"/>
        <v>#REF!</v>
      </c>
      <c r="I83" s="191" t="e">
        <f>IF(SUIVI!#REF!,1,0)</f>
        <v>#REF!</v>
      </c>
      <c r="J83" s="761" t="e">
        <f>SUIVI!#REF!</f>
        <v>#REF!</v>
      </c>
      <c r="K83" s="215" t="e">
        <f>SUIVI!#REF!</f>
        <v>#REF!</v>
      </c>
      <c r="L83" s="215" t="e">
        <f>SUIVI!#REF!</f>
        <v>#REF!</v>
      </c>
      <c r="M83" s="1090" t="s">
        <v>1222</v>
      </c>
      <c r="N83" s="2130" t="s">
        <v>1504</v>
      </c>
      <c r="O83" s="218" t="e">
        <f>SUIVI!#REF!</f>
        <v>#REF!</v>
      </c>
      <c r="P83" s="22">
        <v>75</v>
      </c>
    </row>
    <row r="84" spans="1:16" ht="19.899999999999999" customHeight="1">
      <c r="A84" s="663" t="str">
        <f>$A$12</f>
        <v>CIMOLAI</v>
      </c>
      <c r="B84" s="191" t="e">
        <f>SUIVI!#REF!</f>
        <v>#REF!</v>
      </c>
      <c r="C84" s="191" t="e">
        <f>SUIVI!#REF!</f>
        <v>#REF!</v>
      </c>
      <c r="D84" s="2150"/>
      <c r="E84" s="2150"/>
      <c r="F84" s="2422"/>
      <c r="G84" s="2422"/>
      <c r="H84" s="191" t="e">
        <f t="shared" si="1"/>
        <v>#REF!</v>
      </c>
      <c r="I84" s="191" t="e">
        <f>IF(SUIVI!#REF!,1,0)</f>
        <v>#REF!</v>
      </c>
      <c r="J84" s="761" t="e">
        <f>SUIVI!#REF!</f>
        <v>#REF!</v>
      </c>
      <c r="K84" s="215" t="e">
        <f>SUIVI!#REF!</f>
        <v>#REF!</v>
      </c>
      <c r="L84" s="215" t="e">
        <f>SUIVI!#REF!</f>
        <v>#REF!</v>
      </c>
      <c r="M84" s="1090" t="s">
        <v>1222</v>
      </c>
      <c r="N84" s="2130" t="s">
        <v>1504</v>
      </c>
      <c r="O84" s="218" t="e">
        <f>SUIVI!#REF!</f>
        <v>#REF!</v>
      </c>
      <c r="P84" s="22">
        <v>76</v>
      </c>
    </row>
    <row r="85" spans="1:16" ht="19.899999999999999" customHeight="1">
      <c r="A85" s="663" t="str">
        <f>$A$13</f>
        <v>PASSERELLE DE BELVAL</v>
      </c>
      <c r="B85" s="191" t="e">
        <f>SUIVI!#REF!</f>
        <v>#REF!</v>
      </c>
      <c r="C85" s="191" t="e">
        <f>SUIVI!#REF!</f>
        <v>#REF!</v>
      </c>
      <c r="D85" s="2150"/>
      <c r="E85" s="2150"/>
      <c r="F85" s="2422"/>
      <c r="G85" s="2422"/>
      <c r="H85" s="191" t="e">
        <f t="shared" si="1"/>
        <v>#REF!</v>
      </c>
      <c r="I85" s="191" t="e">
        <f>IF(SUIVI!#REF!,1,0)</f>
        <v>#REF!</v>
      </c>
      <c r="J85" s="761" t="e">
        <f>SUIVI!#REF!</f>
        <v>#REF!</v>
      </c>
      <c r="K85" s="215" t="e">
        <f>SUIVI!#REF!</f>
        <v>#REF!</v>
      </c>
      <c r="L85" s="215" t="e">
        <f>SUIVI!#REF!</f>
        <v>#REF!</v>
      </c>
      <c r="M85" s="1090" t="s">
        <v>1222</v>
      </c>
      <c r="N85" s="2130" t="s">
        <v>1504</v>
      </c>
      <c r="O85" s="218" t="e">
        <f>SUIVI!#REF!</f>
        <v>#REF!</v>
      </c>
      <c r="P85" s="22">
        <v>77</v>
      </c>
    </row>
    <row r="86" spans="1:16" ht="19.899999999999999" customHeight="1">
      <c r="A86" s="1088" t="s">
        <v>1505</v>
      </c>
      <c r="B86" s="191" t="e">
        <f>SUIVI!#REF!</f>
        <v>#REF!</v>
      </c>
      <c r="C86" s="191" t="e">
        <f>SUIVI!#REF!</f>
        <v>#REF!</v>
      </c>
      <c r="D86" s="2150"/>
      <c r="E86" s="2150"/>
      <c r="F86" s="2422"/>
      <c r="G86" s="2422"/>
      <c r="H86" s="191" t="e">
        <f t="shared" si="1"/>
        <v>#REF!</v>
      </c>
      <c r="I86" s="191" t="e">
        <f>IF(SUIVI!#REF!,1,0)</f>
        <v>#REF!</v>
      </c>
      <c r="J86" s="761" t="e">
        <f>SUIVI!#REF!</f>
        <v>#REF!</v>
      </c>
      <c r="K86" s="215" t="e">
        <f>SUIVI!#REF!</f>
        <v>#REF!</v>
      </c>
      <c r="L86" s="215" t="e">
        <f>SUIVI!#REF!</f>
        <v>#REF!</v>
      </c>
      <c r="M86" s="1090" t="s">
        <v>1222</v>
      </c>
      <c r="N86" s="2130" t="s">
        <v>1504</v>
      </c>
      <c r="O86" s="218" t="e">
        <f>SUIVI!#REF!</f>
        <v>#REF!</v>
      </c>
      <c r="P86" s="22">
        <v>78</v>
      </c>
    </row>
    <row r="87" spans="1:16" ht="19.899999999999999" customHeight="1">
      <c r="A87" s="1833">
        <f>$A$15</f>
        <v>0</v>
      </c>
      <c r="B87" s="191" t="e">
        <f>SUIVI!#REF!</f>
        <v>#REF!</v>
      </c>
      <c r="C87" s="191" t="e">
        <f>SUIVI!#REF!</f>
        <v>#REF!</v>
      </c>
      <c r="D87" s="2150"/>
      <c r="E87" s="2150"/>
      <c r="F87" s="2422"/>
      <c r="G87" s="2422"/>
      <c r="H87" s="191" t="e">
        <f t="shared" si="1"/>
        <v>#REF!</v>
      </c>
      <c r="I87" s="191" t="e">
        <f>IF(SUIVI!#REF!,1,0)</f>
        <v>#REF!</v>
      </c>
      <c r="J87" s="761" t="e">
        <f>SUIVI!#REF!</f>
        <v>#REF!</v>
      </c>
      <c r="K87" s="215" t="e">
        <f>SUIVI!#REF!</f>
        <v>#REF!</v>
      </c>
      <c r="L87" s="215" t="e">
        <f>SUIVI!#REF!</f>
        <v>#REF!</v>
      </c>
      <c r="M87" s="1090" t="s">
        <v>1222</v>
      </c>
      <c r="N87" s="2130" t="s">
        <v>1504</v>
      </c>
      <c r="O87" s="218" t="e">
        <f>SUIVI!#REF!</f>
        <v>#REF!</v>
      </c>
      <c r="P87" s="22">
        <v>79</v>
      </c>
    </row>
    <row r="88" spans="1:16" ht="19.899999999999999" customHeight="1">
      <c r="A88" s="1833">
        <f>$A$16</f>
        <v>0</v>
      </c>
      <c r="B88" s="191" t="e">
        <f>SUIVI!#REF!</f>
        <v>#REF!</v>
      </c>
      <c r="C88" s="191" t="e">
        <f>SUIVI!#REF!</f>
        <v>#REF!</v>
      </c>
      <c r="D88" s="2150"/>
      <c r="E88" s="2150"/>
      <c r="F88" s="2422"/>
      <c r="G88" s="2422"/>
      <c r="H88" s="191" t="e">
        <f t="shared" si="1"/>
        <v>#REF!</v>
      </c>
      <c r="I88" s="191" t="e">
        <f>IF(SUIVI!#REF!,1,0)</f>
        <v>#REF!</v>
      </c>
      <c r="J88" s="761" t="e">
        <f>SUIVI!#REF!</f>
        <v>#REF!</v>
      </c>
      <c r="K88" s="215" t="e">
        <f>SUIVI!#REF!</f>
        <v>#REF!</v>
      </c>
      <c r="L88" s="215" t="e">
        <f>SUIVI!#REF!</f>
        <v>#REF!</v>
      </c>
      <c r="M88" s="1090" t="s">
        <v>1222</v>
      </c>
      <c r="N88" s="2130" t="s">
        <v>1504</v>
      </c>
      <c r="O88" s="218" t="e">
        <f>SUIVI!#REF!</f>
        <v>#REF!</v>
      </c>
      <c r="P88" s="22">
        <v>80</v>
      </c>
    </row>
    <row r="89" spans="1:16" ht="19.899999999999999" customHeight="1">
      <c r="A89" s="1833">
        <f>$A$17</f>
        <v>0</v>
      </c>
      <c r="B89" s="191" t="e">
        <f>SUIVI!#REF!</f>
        <v>#REF!</v>
      </c>
      <c r="C89" s="191" t="e">
        <f>SUIVI!#REF!</f>
        <v>#REF!</v>
      </c>
      <c r="D89" s="2151"/>
      <c r="E89" s="2150"/>
      <c r="F89" s="2422"/>
      <c r="G89" s="2422"/>
      <c r="H89" s="191" t="e">
        <f t="shared" si="1"/>
        <v>#REF!</v>
      </c>
      <c r="I89" s="191" t="e">
        <f>IF(SUIVI!#REF!,1,0)</f>
        <v>#REF!</v>
      </c>
      <c r="J89" s="761" t="e">
        <f>SUIVI!#REF!</f>
        <v>#REF!</v>
      </c>
      <c r="K89" s="215" t="e">
        <f>SUIVI!#REF!</f>
        <v>#REF!</v>
      </c>
      <c r="L89" s="215" t="e">
        <f>SUIVI!#REF!</f>
        <v>#REF!</v>
      </c>
      <c r="M89" s="1090" t="s">
        <v>1222</v>
      </c>
      <c r="N89" s="2130" t="s">
        <v>1504</v>
      </c>
      <c r="O89" s="218" t="e">
        <f>SUIVI!#REF!</f>
        <v>#REF!</v>
      </c>
      <c r="P89" s="22">
        <v>81</v>
      </c>
    </row>
    <row r="90" spans="1:16" ht="19.899999999999999" customHeight="1">
      <c r="A90" s="241" t="str">
        <f>$A$9</f>
        <v>1100633635-636</v>
      </c>
      <c r="B90" s="191" t="e">
        <f>SUIVI!#REF!</f>
        <v>#REF!</v>
      </c>
      <c r="C90" s="191" t="e">
        <f>SUIVI!#REF!</f>
        <v>#REF!</v>
      </c>
      <c r="D90" s="2150"/>
      <c r="E90" s="2150"/>
      <c r="F90" s="2422"/>
      <c r="G90" s="2422"/>
      <c r="H90" s="191" t="e">
        <f t="shared" si="1"/>
        <v>#REF!</v>
      </c>
      <c r="I90" s="191" t="e">
        <f>IF(SUIVI!#REF!,1,0)</f>
        <v>#REF!</v>
      </c>
      <c r="J90" s="761" t="e">
        <f>SUIVI!#REF!</f>
        <v>#REF!</v>
      </c>
      <c r="K90" s="215" t="e">
        <f>SUIVI!#REF!</f>
        <v>#REF!</v>
      </c>
      <c r="L90" s="215" t="e">
        <f>SUIVI!#REF!</f>
        <v>#REF!</v>
      </c>
      <c r="M90" s="1090" t="s">
        <v>1222</v>
      </c>
      <c r="N90" s="2130" t="s">
        <v>1504</v>
      </c>
      <c r="O90" s="218" t="e">
        <f>SUIVI!#REF!</f>
        <v>#REF!</v>
      </c>
      <c r="P90" s="22">
        <v>82</v>
      </c>
    </row>
    <row r="91" spans="1:16" ht="19.899999999999999" customHeight="1">
      <c r="A91" s="241" t="str">
        <f>$A$10</f>
        <v>Z128</v>
      </c>
      <c r="B91" s="191" t="e">
        <f>SUIVI!#REF!</f>
        <v>#REF!</v>
      </c>
      <c r="C91" s="191" t="e">
        <f>SUIVI!#REF!</f>
        <v>#REF!</v>
      </c>
      <c r="D91" s="2150"/>
      <c r="E91" s="2150"/>
      <c r="F91" s="2422"/>
      <c r="G91" s="2422"/>
      <c r="H91" s="191" t="e">
        <f t="shared" si="1"/>
        <v>#REF!</v>
      </c>
      <c r="I91" s="191" t="e">
        <f>IF(SUIVI!#REF!,1,0)</f>
        <v>#REF!</v>
      </c>
      <c r="J91" s="761" t="e">
        <f>SUIVI!#REF!</f>
        <v>#REF!</v>
      </c>
      <c r="K91" s="215" t="e">
        <f>SUIVI!#REF!</f>
        <v>#REF!</v>
      </c>
      <c r="L91" s="215" t="e">
        <f>SUIVI!#REF!</f>
        <v>#REF!</v>
      </c>
      <c r="M91" s="1090" t="s">
        <v>1222</v>
      </c>
      <c r="N91" s="2130" t="s">
        <v>1504</v>
      </c>
      <c r="O91" s="218" t="e">
        <f>SUIVI!#REF!</f>
        <v>#REF!</v>
      </c>
      <c r="P91" s="22">
        <v>83</v>
      </c>
    </row>
    <row r="92" spans="1:16" ht="19.899999999999999" customHeight="1">
      <c r="A92" s="241" t="str">
        <f>$A$11</f>
        <v>1900015151-15087</v>
      </c>
      <c r="B92" s="191" t="e">
        <f>SUIVI!#REF!</f>
        <v>#REF!</v>
      </c>
      <c r="C92" s="191" t="e">
        <f>SUIVI!#REF!</f>
        <v>#REF!</v>
      </c>
      <c r="D92" s="2150"/>
      <c r="E92" s="2150"/>
      <c r="F92" s="2422"/>
      <c r="G92" s="2422"/>
      <c r="H92" s="191" t="e">
        <f t="shared" si="1"/>
        <v>#REF!</v>
      </c>
      <c r="I92" s="191" t="e">
        <f>IF(SUIVI!#REF!,1,0)</f>
        <v>#REF!</v>
      </c>
      <c r="J92" s="761" t="e">
        <f>SUIVI!#REF!</f>
        <v>#REF!</v>
      </c>
      <c r="K92" s="215" t="e">
        <f>SUIVI!#REF!</f>
        <v>#REF!</v>
      </c>
      <c r="L92" s="215" t="e">
        <f>SUIVI!#REF!</f>
        <v>#REF!</v>
      </c>
      <c r="M92" s="1090" t="s">
        <v>1222</v>
      </c>
      <c r="N92" s="2130" t="s">
        <v>1504</v>
      </c>
      <c r="O92" s="218" t="e">
        <f>SUIVI!#REF!</f>
        <v>#REF!</v>
      </c>
      <c r="P92" s="22">
        <v>84</v>
      </c>
    </row>
    <row r="93" spans="1:16" ht="19.899999999999999" customHeight="1">
      <c r="A93" s="663" t="str">
        <f>$A$12</f>
        <v>CIMOLAI</v>
      </c>
      <c r="B93" s="191" t="e">
        <f>SUIVI!#REF!</f>
        <v>#REF!</v>
      </c>
      <c r="C93" s="191" t="e">
        <f>SUIVI!#REF!</f>
        <v>#REF!</v>
      </c>
      <c r="D93" s="2150"/>
      <c r="E93" s="2150"/>
      <c r="F93" s="2422"/>
      <c r="G93" s="2422"/>
      <c r="H93" s="191" t="e">
        <f t="shared" si="1"/>
        <v>#REF!</v>
      </c>
      <c r="I93" s="191" t="e">
        <f>IF(SUIVI!#REF!,1,0)</f>
        <v>#REF!</v>
      </c>
      <c r="J93" s="761" t="e">
        <f>SUIVI!#REF!</f>
        <v>#REF!</v>
      </c>
      <c r="K93" s="215" t="e">
        <f>SUIVI!#REF!</f>
        <v>#REF!</v>
      </c>
      <c r="L93" s="215" t="e">
        <f>SUIVI!#REF!</f>
        <v>#REF!</v>
      </c>
      <c r="M93" s="1090" t="s">
        <v>1222</v>
      </c>
      <c r="N93" s="2130" t="s">
        <v>1504</v>
      </c>
      <c r="O93" s="218" t="e">
        <f>SUIVI!#REF!</f>
        <v>#REF!</v>
      </c>
      <c r="P93" s="22">
        <v>85</v>
      </c>
    </row>
    <row r="94" spans="1:16" ht="19.899999999999999" customHeight="1">
      <c r="A94" s="663" t="str">
        <f>$A$13</f>
        <v>PASSERELLE DE BELVAL</v>
      </c>
      <c r="B94" s="191" t="e">
        <f>SUIVI!#REF!</f>
        <v>#REF!</v>
      </c>
      <c r="C94" s="191" t="e">
        <f>SUIVI!#REF!</f>
        <v>#REF!</v>
      </c>
      <c r="D94" s="2150"/>
      <c r="E94" s="2150"/>
      <c r="F94" s="2422"/>
      <c r="G94" s="2422"/>
      <c r="H94" s="191" t="e">
        <f t="shared" si="1"/>
        <v>#REF!</v>
      </c>
      <c r="I94" s="191" t="e">
        <f>IF(SUIVI!#REF!,1,0)</f>
        <v>#REF!</v>
      </c>
      <c r="J94" s="761" t="e">
        <f>SUIVI!#REF!</f>
        <v>#REF!</v>
      </c>
      <c r="K94" s="215" t="e">
        <f>SUIVI!#REF!</f>
        <v>#REF!</v>
      </c>
      <c r="L94" s="215" t="e">
        <f>SUIVI!#REF!</f>
        <v>#REF!</v>
      </c>
      <c r="M94" s="1090" t="s">
        <v>1222</v>
      </c>
      <c r="N94" s="2130" t="s">
        <v>1504</v>
      </c>
      <c r="O94" s="218" t="e">
        <f>SUIVI!#REF!</f>
        <v>#REF!</v>
      </c>
      <c r="P94" s="22">
        <v>86</v>
      </c>
    </row>
    <row r="95" spans="1:16" ht="19.899999999999999" customHeight="1">
      <c r="A95" s="1088" t="s">
        <v>1505</v>
      </c>
      <c r="B95" s="191" t="e">
        <f>SUIVI!#REF!</f>
        <v>#REF!</v>
      </c>
      <c r="C95" s="191" t="e">
        <f>SUIVI!#REF!</f>
        <v>#REF!</v>
      </c>
      <c r="D95" s="2151"/>
      <c r="E95" s="2150"/>
      <c r="F95" s="2422"/>
      <c r="G95" s="2422"/>
      <c r="H95" s="191" t="e">
        <f t="shared" si="1"/>
        <v>#REF!</v>
      </c>
      <c r="I95" s="191" t="e">
        <f>IF(SUIVI!#REF!,1,0)</f>
        <v>#REF!</v>
      </c>
      <c r="J95" s="761" t="e">
        <f>SUIVI!#REF!</f>
        <v>#REF!</v>
      </c>
      <c r="K95" s="215" t="e">
        <f>SUIVI!#REF!</f>
        <v>#REF!</v>
      </c>
      <c r="L95" s="215" t="e">
        <f>SUIVI!#REF!</f>
        <v>#REF!</v>
      </c>
      <c r="M95" s="1090" t="s">
        <v>1222</v>
      </c>
      <c r="N95" s="2130" t="s">
        <v>1504</v>
      </c>
      <c r="O95" s="218" t="e">
        <f>SUIVI!#REF!</f>
        <v>#REF!</v>
      </c>
      <c r="P95" s="22">
        <v>87</v>
      </c>
    </row>
    <row r="96" spans="1:16" ht="19.899999999999999" customHeight="1">
      <c r="A96" s="1833">
        <f>$A$15</f>
        <v>0</v>
      </c>
      <c r="B96" s="191" t="e">
        <f>SUIVI!#REF!</f>
        <v>#REF!</v>
      </c>
      <c r="C96" s="191" t="e">
        <f>SUIVI!#REF!</f>
        <v>#REF!</v>
      </c>
      <c r="D96" s="2150"/>
      <c r="E96" s="2150"/>
      <c r="F96" s="2422"/>
      <c r="G96" s="2422"/>
      <c r="H96" s="191" t="e">
        <f t="shared" si="1"/>
        <v>#REF!</v>
      </c>
      <c r="I96" s="191" t="e">
        <f>IF(SUIVI!#REF!,1,0)</f>
        <v>#REF!</v>
      </c>
      <c r="J96" s="761" t="e">
        <f>SUIVI!#REF!</f>
        <v>#REF!</v>
      </c>
      <c r="K96" s="215" t="e">
        <f>SUIVI!#REF!</f>
        <v>#REF!</v>
      </c>
      <c r="L96" s="215" t="e">
        <f>SUIVI!#REF!</f>
        <v>#REF!</v>
      </c>
      <c r="M96" s="1090" t="s">
        <v>1222</v>
      </c>
      <c r="N96" s="2130" t="s">
        <v>1504</v>
      </c>
      <c r="O96" s="218" t="e">
        <f>SUIVI!#REF!</f>
        <v>#REF!</v>
      </c>
      <c r="P96" s="22">
        <v>88</v>
      </c>
    </row>
    <row r="97" spans="1:16" ht="19.899999999999999" customHeight="1">
      <c r="A97" s="1833">
        <f>$A$16</f>
        <v>0</v>
      </c>
      <c r="B97" s="191" t="e">
        <f>SUIVI!#REF!</f>
        <v>#REF!</v>
      </c>
      <c r="C97" s="191" t="e">
        <f>SUIVI!#REF!</f>
        <v>#REF!</v>
      </c>
      <c r="D97" s="2150"/>
      <c r="E97" s="2150"/>
      <c r="F97" s="2422"/>
      <c r="G97" s="2422"/>
      <c r="H97" s="191" t="e">
        <f t="shared" si="1"/>
        <v>#REF!</v>
      </c>
      <c r="I97" s="191" t="e">
        <f>IF(SUIVI!#REF!,1,0)</f>
        <v>#REF!</v>
      </c>
      <c r="J97" s="761" t="e">
        <f>SUIVI!#REF!</f>
        <v>#REF!</v>
      </c>
      <c r="K97" s="215" t="e">
        <f>SUIVI!#REF!</f>
        <v>#REF!</v>
      </c>
      <c r="L97" s="215" t="e">
        <f>SUIVI!#REF!</f>
        <v>#REF!</v>
      </c>
      <c r="M97" s="1090" t="s">
        <v>1222</v>
      </c>
      <c r="N97" s="2130" t="s">
        <v>1504</v>
      </c>
      <c r="O97" s="218" t="e">
        <f>SUIVI!#REF!</f>
        <v>#REF!</v>
      </c>
      <c r="P97" s="22">
        <v>89</v>
      </c>
    </row>
    <row r="98" spans="1:16" ht="19.899999999999999" customHeight="1">
      <c r="A98" s="1833">
        <f>$A$17</f>
        <v>0</v>
      </c>
      <c r="B98" s="191" t="e">
        <f>SUIVI!#REF!</f>
        <v>#REF!</v>
      </c>
      <c r="C98" s="191" t="e">
        <f>SUIVI!#REF!</f>
        <v>#REF!</v>
      </c>
      <c r="D98" s="2150"/>
      <c r="E98" s="2150"/>
      <c r="F98" s="2422"/>
      <c r="G98" s="2422"/>
      <c r="H98" s="191" t="e">
        <f t="shared" si="1"/>
        <v>#REF!</v>
      </c>
      <c r="I98" s="191" t="e">
        <f>IF(SUIVI!#REF!,1,0)</f>
        <v>#REF!</v>
      </c>
      <c r="J98" s="761" t="e">
        <f>SUIVI!#REF!</f>
        <v>#REF!</v>
      </c>
      <c r="K98" s="215" t="e">
        <f>SUIVI!#REF!</f>
        <v>#REF!</v>
      </c>
      <c r="L98" s="215" t="e">
        <f>SUIVI!#REF!</f>
        <v>#REF!</v>
      </c>
      <c r="M98" s="1090" t="s">
        <v>1222</v>
      </c>
      <c r="N98" s="2130" t="s">
        <v>1504</v>
      </c>
      <c r="O98" s="218" t="e">
        <f>SUIVI!#REF!</f>
        <v>#REF!</v>
      </c>
      <c r="P98" s="22">
        <v>90</v>
      </c>
    </row>
    <row r="99" spans="1:16" ht="19.899999999999999" customHeight="1">
      <c r="A99" s="241" t="str">
        <f>$A$9</f>
        <v>1100633635-636</v>
      </c>
      <c r="B99" s="191" t="e">
        <f>SUIVI!#REF!</f>
        <v>#REF!</v>
      </c>
      <c r="C99" s="191" t="e">
        <f>SUIVI!#REF!</f>
        <v>#REF!</v>
      </c>
      <c r="D99" s="2150"/>
      <c r="E99" s="2150"/>
      <c r="F99" s="2422"/>
      <c r="G99" s="2422"/>
      <c r="H99" s="191" t="e">
        <f t="shared" si="1"/>
        <v>#REF!</v>
      </c>
      <c r="I99" s="191" t="e">
        <f>IF(SUIVI!#REF!,1,0)</f>
        <v>#REF!</v>
      </c>
      <c r="J99" s="761" t="e">
        <f>SUIVI!#REF!</f>
        <v>#REF!</v>
      </c>
      <c r="K99" s="215" t="e">
        <f>SUIVI!#REF!</f>
        <v>#REF!</v>
      </c>
      <c r="L99" s="215" t="e">
        <f>SUIVI!#REF!</f>
        <v>#REF!</v>
      </c>
      <c r="M99" s="1090" t="s">
        <v>1222</v>
      </c>
      <c r="N99" s="2130" t="s">
        <v>1504</v>
      </c>
      <c r="O99" s="218" t="e">
        <f>SUIVI!#REF!</f>
        <v>#REF!</v>
      </c>
      <c r="P99" s="22">
        <v>91</v>
      </c>
    </row>
    <row r="100" spans="1:16" ht="19.899999999999999" customHeight="1">
      <c r="A100" s="241" t="str">
        <f>$A$10</f>
        <v>Z128</v>
      </c>
      <c r="B100" s="191" t="e">
        <f>SUIVI!#REF!</f>
        <v>#REF!</v>
      </c>
      <c r="C100" s="191" t="e">
        <f>SUIVI!#REF!</f>
        <v>#REF!</v>
      </c>
      <c r="D100" s="2150"/>
      <c r="E100" s="2150"/>
      <c r="F100" s="2422"/>
      <c r="G100" s="2422"/>
      <c r="H100" s="191" t="e">
        <f t="shared" si="1"/>
        <v>#REF!</v>
      </c>
      <c r="I100" s="191" t="e">
        <f>IF(SUIVI!#REF!,1,0)</f>
        <v>#REF!</v>
      </c>
      <c r="J100" s="761" t="e">
        <f>SUIVI!#REF!</f>
        <v>#REF!</v>
      </c>
      <c r="K100" s="215" t="e">
        <f>SUIVI!#REF!</f>
        <v>#REF!</v>
      </c>
      <c r="L100" s="215" t="e">
        <f>SUIVI!#REF!</f>
        <v>#REF!</v>
      </c>
      <c r="M100" s="1090" t="s">
        <v>1222</v>
      </c>
      <c r="N100" s="2130" t="s">
        <v>1504</v>
      </c>
      <c r="O100" s="218" t="e">
        <f>SUIVI!#REF!</f>
        <v>#REF!</v>
      </c>
      <c r="P100" s="22">
        <v>92</v>
      </c>
    </row>
    <row r="101" spans="1:16" ht="19.899999999999999" customHeight="1">
      <c r="A101" s="241" t="str">
        <f>$A$11</f>
        <v>1900015151-15087</v>
      </c>
      <c r="B101" s="191" t="e">
        <f>SUIVI!#REF!</f>
        <v>#REF!</v>
      </c>
      <c r="C101" s="191" t="e">
        <f>SUIVI!#REF!</f>
        <v>#REF!</v>
      </c>
      <c r="D101" s="2151"/>
      <c r="E101" s="2150"/>
      <c r="F101" s="2422"/>
      <c r="G101" s="2422"/>
      <c r="H101" s="191" t="e">
        <f t="shared" si="1"/>
        <v>#REF!</v>
      </c>
      <c r="I101" s="191" t="e">
        <f>IF(SUIVI!#REF!,1,0)</f>
        <v>#REF!</v>
      </c>
      <c r="J101" s="761" t="e">
        <f>SUIVI!#REF!</f>
        <v>#REF!</v>
      </c>
      <c r="K101" s="215" t="e">
        <f>SUIVI!#REF!</f>
        <v>#REF!</v>
      </c>
      <c r="L101" s="215" t="e">
        <f>SUIVI!#REF!</f>
        <v>#REF!</v>
      </c>
      <c r="M101" s="1090" t="s">
        <v>1222</v>
      </c>
      <c r="N101" s="2130" t="s">
        <v>1504</v>
      </c>
      <c r="O101" s="218" t="e">
        <f>SUIVI!#REF!</f>
        <v>#REF!</v>
      </c>
      <c r="P101" s="22">
        <v>93</v>
      </c>
    </row>
    <row r="102" spans="1:16" ht="19.899999999999999" customHeight="1">
      <c r="A102" s="663" t="str">
        <f>$A$12</f>
        <v>CIMOLAI</v>
      </c>
      <c r="B102" s="191" t="e">
        <f>SUIVI!#REF!</f>
        <v>#REF!</v>
      </c>
      <c r="C102" s="191" t="e">
        <f>SUIVI!#REF!</f>
        <v>#REF!</v>
      </c>
      <c r="D102" s="2150"/>
      <c r="E102" s="2150"/>
      <c r="F102" s="2422"/>
      <c r="G102" s="2422"/>
      <c r="H102" s="191" t="e">
        <f t="shared" si="1"/>
        <v>#REF!</v>
      </c>
      <c r="I102" s="191" t="e">
        <f>IF(SUIVI!#REF!,1,0)</f>
        <v>#REF!</v>
      </c>
      <c r="J102" s="761" t="e">
        <f>SUIVI!#REF!</f>
        <v>#REF!</v>
      </c>
      <c r="K102" s="215" t="e">
        <f>SUIVI!#REF!</f>
        <v>#REF!</v>
      </c>
      <c r="L102" s="215" t="e">
        <f>SUIVI!#REF!</f>
        <v>#REF!</v>
      </c>
      <c r="M102" s="1090" t="s">
        <v>1222</v>
      </c>
      <c r="N102" s="2130" t="s">
        <v>1504</v>
      </c>
      <c r="O102" s="218" t="e">
        <f>SUIVI!#REF!</f>
        <v>#REF!</v>
      </c>
      <c r="P102" s="22">
        <v>94</v>
      </c>
    </row>
    <row r="103" spans="1:16" ht="19.899999999999999" customHeight="1">
      <c r="A103" s="663" t="str">
        <f>$A$13</f>
        <v>PASSERELLE DE BELVAL</v>
      </c>
      <c r="B103" s="191" t="e">
        <f>SUIVI!#REF!</f>
        <v>#REF!</v>
      </c>
      <c r="C103" s="191" t="e">
        <f>SUIVI!#REF!</f>
        <v>#REF!</v>
      </c>
      <c r="D103" s="2150"/>
      <c r="E103" s="2150"/>
      <c r="F103" s="2422"/>
      <c r="G103" s="2422"/>
      <c r="H103" s="191" t="e">
        <f t="shared" si="1"/>
        <v>#REF!</v>
      </c>
      <c r="I103" s="191" t="e">
        <f>IF(SUIVI!#REF!,1,0)</f>
        <v>#REF!</v>
      </c>
      <c r="J103" s="761" t="e">
        <f>SUIVI!#REF!</f>
        <v>#REF!</v>
      </c>
      <c r="K103" s="215" t="e">
        <f>SUIVI!#REF!</f>
        <v>#REF!</v>
      </c>
      <c r="L103" s="215" t="e">
        <f>SUIVI!#REF!</f>
        <v>#REF!</v>
      </c>
      <c r="M103" s="1090" t="s">
        <v>1222</v>
      </c>
      <c r="N103" s="2130" t="s">
        <v>1504</v>
      </c>
      <c r="O103" s="218" t="e">
        <f>SUIVI!#REF!</f>
        <v>#REF!</v>
      </c>
      <c r="P103" s="22">
        <v>95</v>
      </c>
    </row>
    <row r="104" spans="1:16" ht="19.899999999999999" customHeight="1">
      <c r="A104" s="1088" t="s">
        <v>1505</v>
      </c>
      <c r="B104" s="191" t="e">
        <f>SUIVI!#REF!</f>
        <v>#REF!</v>
      </c>
      <c r="C104" s="191" t="e">
        <f>SUIVI!#REF!</f>
        <v>#REF!</v>
      </c>
      <c r="D104" s="2150"/>
      <c r="E104" s="2150"/>
      <c r="F104" s="2422"/>
      <c r="G104" s="2422"/>
      <c r="H104" s="191" t="e">
        <f t="shared" si="1"/>
        <v>#REF!</v>
      </c>
      <c r="I104" s="191" t="e">
        <f>IF(SUIVI!#REF!,1,0)</f>
        <v>#REF!</v>
      </c>
      <c r="J104" s="761" t="e">
        <f>SUIVI!#REF!</f>
        <v>#REF!</v>
      </c>
      <c r="K104" s="215" t="e">
        <f>SUIVI!#REF!</f>
        <v>#REF!</v>
      </c>
      <c r="L104" s="215" t="e">
        <f>SUIVI!#REF!</f>
        <v>#REF!</v>
      </c>
      <c r="M104" s="1090" t="s">
        <v>1222</v>
      </c>
      <c r="N104" s="2130" t="s">
        <v>1504</v>
      </c>
      <c r="O104" s="218" t="e">
        <f>SUIVI!#REF!</f>
        <v>#REF!</v>
      </c>
      <c r="P104" s="22">
        <v>96</v>
      </c>
    </row>
    <row r="105" spans="1:16" ht="19.899999999999999" customHeight="1">
      <c r="A105" s="1833">
        <f>$A$15</f>
        <v>0</v>
      </c>
      <c r="B105" s="191" t="e">
        <f>SUIVI!#REF!</f>
        <v>#REF!</v>
      </c>
      <c r="C105" s="191" t="e">
        <f>SUIVI!#REF!</f>
        <v>#REF!</v>
      </c>
      <c r="D105" s="2150"/>
      <c r="E105" s="2150"/>
      <c r="F105" s="2422"/>
      <c r="G105" s="2422"/>
      <c r="H105" s="191" t="e">
        <f t="shared" si="1"/>
        <v>#REF!</v>
      </c>
      <c r="I105" s="191" t="e">
        <f>IF(SUIVI!#REF!,1,0)</f>
        <v>#REF!</v>
      </c>
      <c r="J105" s="761" t="e">
        <f>SUIVI!#REF!</f>
        <v>#REF!</v>
      </c>
      <c r="K105" s="215" t="e">
        <f>SUIVI!#REF!</f>
        <v>#REF!</v>
      </c>
      <c r="L105" s="215" t="e">
        <f>SUIVI!#REF!</f>
        <v>#REF!</v>
      </c>
      <c r="M105" s="1090" t="s">
        <v>1222</v>
      </c>
      <c r="N105" s="2130" t="s">
        <v>1504</v>
      </c>
      <c r="O105" s="218" t="e">
        <f>SUIVI!#REF!</f>
        <v>#REF!</v>
      </c>
      <c r="P105" s="22">
        <v>97</v>
      </c>
    </row>
    <row r="106" spans="1:16" ht="19.899999999999999" customHeight="1">
      <c r="A106" s="1833">
        <f>$A$16</f>
        <v>0</v>
      </c>
      <c r="B106" s="191" t="e">
        <f>SUIVI!#REF!</f>
        <v>#REF!</v>
      </c>
      <c r="C106" s="191" t="e">
        <f>SUIVI!#REF!</f>
        <v>#REF!</v>
      </c>
      <c r="D106" s="2150"/>
      <c r="E106" s="2150"/>
      <c r="F106" s="2422"/>
      <c r="G106" s="2422"/>
      <c r="H106" s="191" t="e">
        <f t="shared" si="1"/>
        <v>#REF!</v>
      </c>
      <c r="I106" s="191" t="e">
        <f>IF(SUIVI!#REF!,1,0)</f>
        <v>#REF!</v>
      </c>
      <c r="J106" s="761" t="e">
        <f>SUIVI!#REF!</f>
        <v>#REF!</v>
      </c>
      <c r="K106" s="215" t="e">
        <f>SUIVI!#REF!</f>
        <v>#REF!</v>
      </c>
      <c r="L106" s="215" t="e">
        <f>SUIVI!#REF!</f>
        <v>#REF!</v>
      </c>
      <c r="M106" s="1090" t="s">
        <v>1222</v>
      </c>
      <c r="N106" s="2130" t="s">
        <v>1504</v>
      </c>
      <c r="O106" s="218" t="e">
        <f>SUIVI!#REF!</f>
        <v>#REF!</v>
      </c>
      <c r="P106" s="22">
        <v>98</v>
      </c>
    </row>
    <row r="107" spans="1:16" ht="19.899999999999999" customHeight="1">
      <c r="A107" s="1833">
        <f>$A$17</f>
        <v>0</v>
      </c>
      <c r="B107" s="191" t="e">
        <f>SUIVI!#REF!</f>
        <v>#REF!</v>
      </c>
      <c r="C107" s="191" t="e">
        <f>SUIVI!#REF!</f>
        <v>#REF!</v>
      </c>
      <c r="D107" s="2151"/>
      <c r="E107" s="2150"/>
      <c r="F107" s="2422"/>
      <c r="G107" s="2422"/>
      <c r="H107" s="191" t="e">
        <f t="shared" si="1"/>
        <v>#REF!</v>
      </c>
      <c r="I107" s="191" t="e">
        <f>IF(SUIVI!#REF!,1,0)</f>
        <v>#REF!</v>
      </c>
      <c r="J107" s="761" t="e">
        <f>SUIVI!#REF!</f>
        <v>#REF!</v>
      </c>
      <c r="K107" s="215" t="e">
        <f>SUIVI!#REF!</f>
        <v>#REF!</v>
      </c>
      <c r="L107" s="215" t="e">
        <f>SUIVI!#REF!</f>
        <v>#REF!</v>
      </c>
      <c r="M107" s="1090" t="s">
        <v>1222</v>
      </c>
      <c r="N107" s="2130" t="s">
        <v>1504</v>
      </c>
      <c r="O107" s="218" t="e">
        <f>SUIVI!#REF!</f>
        <v>#REF!</v>
      </c>
      <c r="P107" s="22">
        <v>99</v>
      </c>
    </row>
    <row r="108" spans="1:16" ht="19.899999999999999" customHeight="1">
      <c r="A108" s="241" t="str">
        <f>$A$9</f>
        <v>1100633635-636</v>
      </c>
      <c r="B108" s="191" t="e">
        <f>SUIVI!#REF!</f>
        <v>#REF!</v>
      </c>
      <c r="C108" s="191" t="e">
        <f>SUIVI!#REF!</f>
        <v>#REF!</v>
      </c>
      <c r="D108" s="2150"/>
      <c r="E108" s="2150"/>
      <c r="F108" s="2422"/>
      <c r="G108" s="2422"/>
      <c r="H108" s="191" t="e">
        <f t="shared" si="1"/>
        <v>#REF!</v>
      </c>
      <c r="I108" s="191" t="e">
        <f>IF(SUIVI!#REF!,1,0)</f>
        <v>#REF!</v>
      </c>
      <c r="J108" s="761" t="e">
        <f>SUIVI!#REF!</f>
        <v>#REF!</v>
      </c>
      <c r="K108" s="215" t="e">
        <f>SUIVI!#REF!</f>
        <v>#REF!</v>
      </c>
      <c r="L108" s="215" t="e">
        <f>SUIVI!#REF!</f>
        <v>#REF!</v>
      </c>
      <c r="M108" s="1090" t="s">
        <v>1222</v>
      </c>
      <c r="N108" s="2130" t="s">
        <v>1504</v>
      </c>
      <c r="O108" s="218" t="e">
        <f>SUIVI!#REF!</f>
        <v>#REF!</v>
      </c>
      <c r="P108" s="22">
        <v>100</v>
      </c>
    </row>
    <row r="109" spans="1:16" ht="19.899999999999999" customHeight="1">
      <c r="A109" s="241" t="str">
        <f>$A$10</f>
        <v>Z128</v>
      </c>
      <c r="B109" s="191" t="e">
        <f>SUIVI!#REF!</f>
        <v>#REF!</v>
      </c>
      <c r="C109" s="191" t="e">
        <f>SUIVI!#REF!</f>
        <v>#REF!</v>
      </c>
      <c r="D109" s="2150"/>
      <c r="E109" s="2150"/>
      <c r="F109" s="2422"/>
      <c r="G109" s="2422"/>
      <c r="H109" s="191" t="e">
        <f t="shared" si="1"/>
        <v>#REF!</v>
      </c>
      <c r="I109" s="191" t="e">
        <f>IF(SUIVI!#REF!,1,0)</f>
        <v>#REF!</v>
      </c>
      <c r="J109" s="761" t="e">
        <f>SUIVI!#REF!</f>
        <v>#REF!</v>
      </c>
      <c r="K109" s="215" t="e">
        <f>SUIVI!#REF!</f>
        <v>#REF!</v>
      </c>
      <c r="L109" s="215" t="e">
        <f>SUIVI!#REF!</f>
        <v>#REF!</v>
      </c>
      <c r="M109" s="1090" t="s">
        <v>1222</v>
      </c>
      <c r="N109" s="2130" t="s">
        <v>1504</v>
      </c>
      <c r="O109" s="218" t="e">
        <f>SUIVI!#REF!</f>
        <v>#REF!</v>
      </c>
      <c r="P109" s="22">
        <v>101</v>
      </c>
    </row>
    <row r="110" spans="1:16" ht="19.899999999999999" customHeight="1">
      <c r="A110" s="241" t="str">
        <f>$A$11</f>
        <v>1900015151-15087</v>
      </c>
      <c r="B110" s="191" t="e">
        <f>SUIVI!#REF!</f>
        <v>#REF!</v>
      </c>
      <c r="C110" s="191" t="e">
        <f>SUIVI!#REF!</f>
        <v>#REF!</v>
      </c>
      <c r="D110" s="2150"/>
      <c r="E110" s="2150"/>
      <c r="F110" s="2422"/>
      <c r="G110" s="2422"/>
      <c r="H110" s="191" t="e">
        <f t="shared" si="1"/>
        <v>#REF!</v>
      </c>
      <c r="I110" s="191" t="e">
        <f>IF(SUIVI!#REF!,1,0)</f>
        <v>#REF!</v>
      </c>
      <c r="J110" s="761" t="e">
        <f>SUIVI!#REF!</f>
        <v>#REF!</v>
      </c>
      <c r="K110" s="215" t="e">
        <f>SUIVI!#REF!</f>
        <v>#REF!</v>
      </c>
      <c r="L110" s="215" t="e">
        <f>SUIVI!#REF!</f>
        <v>#REF!</v>
      </c>
      <c r="M110" s="1090" t="s">
        <v>1222</v>
      </c>
      <c r="N110" s="2130" t="s">
        <v>1504</v>
      </c>
      <c r="O110" s="218" t="e">
        <f>SUIVI!#REF!</f>
        <v>#REF!</v>
      </c>
      <c r="P110" s="22">
        <v>102</v>
      </c>
    </row>
    <row r="111" spans="1:16" ht="19.899999999999999" customHeight="1">
      <c r="A111" s="663" t="str">
        <f>$A$12</f>
        <v>CIMOLAI</v>
      </c>
      <c r="B111" s="191" t="e">
        <f>SUIVI!#REF!</f>
        <v>#REF!</v>
      </c>
      <c r="C111" s="191" t="e">
        <f>SUIVI!#REF!</f>
        <v>#REF!</v>
      </c>
      <c r="D111" s="2150"/>
      <c r="E111" s="2150"/>
      <c r="F111" s="2422"/>
      <c r="G111" s="2422"/>
      <c r="H111" s="191" t="e">
        <f t="shared" si="1"/>
        <v>#REF!</v>
      </c>
      <c r="I111" s="191" t="e">
        <f>IF(SUIVI!#REF!,1,0)</f>
        <v>#REF!</v>
      </c>
      <c r="J111" s="761" t="e">
        <f>SUIVI!#REF!</f>
        <v>#REF!</v>
      </c>
      <c r="K111" s="215" t="e">
        <f>SUIVI!#REF!</f>
        <v>#REF!</v>
      </c>
      <c r="L111" s="215" t="e">
        <f>SUIVI!#REF!</f>
        <v>#REF!</v>
      </c>
      <c r="M111" s="1090" t="s">
        <v>1222</v>
      </c>
      <c r="N111" s="2130" t="s">
        <v>1504</v>
      </c>
      <c r="O111" s="218" t="e">
        <f>SUIVI!#REF!</f>
        <v>#REF!</v>
      </c>
      <c r="P111" s="22">
        <v>103</v>
      </c>
    </row>
    <row r="112" spans="1:16" ht="19.899999999999999" customHeight="1">
      <c r="A112" s="663" t="str">
        <f>$A$13</f>
        <v>PASSERELLE DE BELVAL</v>
      </c>
      <c r="B112" s="191" t="e">
        <f>SUIVI!#REF!</f>
        <v>#REF!</v>
      </c>
      <c r="C112" s="191" t="e">
        <f>SUIVI!#REF!</f>
        <v>#REF!</v>
      </c>
      <c r="D112" s="2150"/>
      <c r="E112" s="2150"/>
      <c r="F112" s="2422"/>
      <c r="G112" s="2422"/>
      <c r="H112" s="191" t="e">
        <f t="shared" si="1"/>
        <v>#REF!</v>
      </c>
      <c r="I112" s="191" t="e">
        <f>IF(SUIVI!#REF!,1,0)</f>
        <v>#REF!</v>
      </c>
      <c r="J112" s="761" t="e">
        <f>SUIVI!#REF!</f>
        <v>#REF!</v>
      </c>
      <c r="K112" s="215" t="e">
        <f>SUIVI!#REF!</f>
        <v>#REF!</v>
      </c>
      <c r="L112" s="215" t="e">
        <f>SUIVI!#REF!</f>
        <v>#REF!</v>
      </c>
      <c r="M112" s="1090" t="s">
        <v>1222</v>
      </c>
      <c r="N112" s="2130" t="s">
        <v>1504</v>
      </c>
      <c r="O112" s="218" t="e">
        <f>SUIVI!#REF!</f>
        <v>#REF!</v>
      </c>
      <c r="P112" s="22">
        <v>104</v>
      </c>
    </row>
    <row r="113" spans="1:16" ht="19.899999999999999" customHeight="1">
      <c r="A113" s="1088" t="s">
        <v>1505</v>
      </c>
      <c r="B113" s="191" t="e">
        <f>SUIVI!#REF!</f>
        <v>#REF!</v>
      </c>
      <c r="C113" s="191" t="e">
        <f>SUIVI!#REF!</f>
        <v>#REF!</v>
      </c>
      <c r="D113" s="2151"/>
      <c r="E113" s="2150"/>
      <c r="F113" s="2422"/>
      <c r="G113" s="2422"/>
      <c r="H113" s="191" t="e">
        <f t="shared" si="1"/>
        <v>#REF!</v>
      </c>
      <c r="I113" s="191" t="e">
        <f>IF(SUIVI!#REF!,1,0)</f>
        <v>#REF!</v>
      </c>
      <c r="J113" s="761" t="e">
        <f>SUIVI!#REF!</f>
        <v>#REF!</v>
      </c>
      <c r="K113" s="215" t="e">
        <f>SUIVI!#REF!</f>
        <v>#REF!</v>
      </c>
      <c r="L113" s="215" t="e">
        <f>SUIVI!#REF!</f>
        <v>#REF!</v>
      </c>
      <c r="M113" s="1090" t="s">
        <v>1222</v>
      </c>
      <c r="N113" s="2130" t="s">
        <v>1504</v>
      </c>
      <c r="O113" s="218" t="e">
        <f>SUIVI!#REF!</f>
        <v>#REF!</v>
      </c>
      <c r="P113" s="22">
        <v>105</v>
      </c>
    </row>
    <row r="114" spans="1:16" ht="19.899999999999999" customHeight="1">
      <c r="A114" s="1833">
        <f>$A$15</f>
        <v>0</v>
      </c>
      <c r="B114" s="191" t="e">
        <f>SUIVI!#REF!</f>
        <v>#REF!</v>
      </c>
      <c r="C114" s="191" t="e">
        <f>SUIVI!#REF!</f>
        <v>#REF!</v>
      </c>
      <c r="D114" s="2150"/>
      <c r="E114" s="2150"/>
      <c r="F114" s="2422"/>
      <c r="G114" s="2422"/>
      <c r="H114" s="191" t="e">
        <f t="shared" si="1"/>
        <v>#REF!</v>
      </c>
      <c r="I114" s="191" t="e">
        <f>IF(SUIVI!#REF!,1,0)</f>
        <v>#REF!</v>
      </c>
      <c r="J114" s="761" t="e">
        <f>SUIVI!#REF!</f>
        <v>#REF!</v>
      </c>
      <c r="K114" s="215" t="e">
        <f>SUIVI!#REF!</f>
        <v>#REF!</v>
      </c>
      <c r="L114" s="215" t="e">
        <f>SUIVI!#REF!</f>
        <v>#REF!</v>
      </c>
      <c r="M114" s="1090" t="s">
        <v>1222</v>
      </c>
      <c r="N114" s="2130" t="s">
        <v>1504</v>
      </c>
      <c r="O114" s="218" t="e">
        <f>SUIVI!#REF!</f>
        <v>#REF!</v>
      </c>
      <c r="P114" s="22">
        <v>106</v>
      </c>
    </row>
    <row r="115" spans="1:16" ht="19.899999999999999" customHeight="1">
      <c r="A115" s="1833">
        <f>$A$16</f>
        <v>0</v>
      </c>
      <c r="B115" s="191" t="e">
        <f>SUIVI!#REF!</f>
        <v>#REF!</v>
      </c>
      <c r="C115" s="191" t="e">
        <f>SUIVI!#REF!</f>
        <v>#REF!</v>
      </c>
      <c r="D115" s="2150"/>
      <c r="E115" s="2150"/>
      <c r="F115" s="2422"/>
      <c r="G115" s="2422"/>
      <c r="H115" s="191" t="e">
        <f t="shared" si="1"/>
        <v>#REF!</v>
      </c>
      <c r="I115" s="191" t="e">
        <f>IF(SUIVI!#REF!,1,0)</f>
        <v>#REF!</v>
      </c>
      <c r="J115" s="761" t="e">
        <f>SUIVI!#REF!</f>
        <v>#REF!</v>
      </c>
      <c r="K115" s="215" t="e">
        <f>SUIVI!#REF!</f>
        <v>#REF!</v>
      </c>
      <c r="L115" s="215" t="e">
        <f>SUIVI!#REF!</f>
        <v>#REF!</v>
      </c>
      <c r="M115" s="1090" t="s">
        <v>1222</v>
      </c>
      <c r="N115" s="2130" t="s">
        <v>1504</v>
      </c>
      <c r="O115" s="218" t="e">
        <f>SUIVI!#REF!</f>
        <v>#REF!</v>
      </c>
      <c r="P115" s="22">
        <v>107</v>
      </c>
    </row>
    <row r="116" spans="1:16" ht="19.899999999999999" customHeight="1">
      <c r="A116" s="1833">
        <f>$A$17</f>
        <v>0</v>
      </c>
      <c r="B116" s="191" t="e">
        <f>SUIVI!#REF!</f>
        <v>#REF!</v>
      </c>
      <c r="C116" s="191" t="e">
        <f>SUIVI!#REF!</f>
        <v>#REF!</v>
      </c>
      <c r="D116" s="2150"/>
      <c r="E116" s="2150"/>
      <c r="F116" s="2422"/>
      <c r="G116" s="2422"/>
      <c r="H116" s="191" t="e">
        <f t="shared" si="1"/>
        <v>#REF!</v>
      </c>
      <c r="I116" s="191" t="e">
        <f>IF(SUIVI!#REF!,1,0)</f>
        <v>#REF!</v>
      </c>
      <c r="J116" s="761" t="e">
        <f>SUIVI!#REF!</f>
        <v>#REF!</v>
      </c>
      <c r="K116" s="215" t="e">
        <f>SUIVI!#REF!</f>
        <v>#REF!</v>
      </c>
      <c r="L116" s="215" t="e">
        <f>SUIVI!#REF!</f>
        <v>#REF!</v>
      </c>
      <c r="M116" s="1090" t="s">
        <v>1222</v>
      </c>
      <c r="N116" s="2130" t="s">
        <v>1504</v>
      </c>
      <c r="O116" s="218" t="e">
        <f>SUIVI!#REF!</f>
        <v>#REF!</v>
      </c>
      <c r="P116" s="22">
        <v>108</v>
      </c>
    </row>
    <row r="117" spans="1:16" ht="19.899999999999999" customHeight="1">
      <c r="A117" s="241" t="str">
        <f>$A$9</f>
        <v>1100633635-636</v>
      </c>
      <c r="B117" s="191" t="e">
        <f>SUIVI!#REF!</f>
        <v>#REF!</v>
      </c>
      <c r="C117" s="191" t="e">
        <f>SUIVI!#REF!</f>
        <v>#REF!</v>
      </c>
      <c r="D117" s="2150"/>
      <c r="E117" s="2150"/>
      <c r="F117" s="2422"/>
      <c r="G117" s="2422"/>
      <c r="H117" s="191" t="e">
        <f t="shared" si="1"/>
        <v>#REF!</v>
      </c>
      <c r="I117" s="191" t="e">
        <f>IF(SUIVI!#REF!,1,0)</f>
        <v>#REF!</v>
      </c>
      <c r="J117" s="761" t="e">
        <f>SUIVI!#REF!</f>
        <v>#REF!</v>
      </c>
      <c r="K117" s="215" t="e">
        <f>SUIVI!#REF!</f>
        <v>#REF!</v>
      </c>
      <c r="L117" s="215" t="e">
        <f>SUIVI!#REF!</f>
        <v>#REF!</v>
      </c>
      <c r="M117" s="1090" t="s">
        <v>1222</v>
      </c>
      <c r="N117" s="2130" t="s">
        <v>1504</v>
      </c>
      <c r="O117" s="218" t="e">
        <f>SUIVI!#REF!</f>
        <v>#REF!</v>
      </c>
      <c r="P117" s="22">
        <v>109</v>
      </c>
    </row>
    <row r="118" spans="1:16" ht="19.899999999999999" customHeight="1">
      <c r="A118" s="241" t="str">
        <f>$A$10</f>
        <v>Z128</v>
      </c>
      <c r="B118" s="191" t="e">
        <f>SUIVI!#REF!</f>
        <v>#REF!</v>
      </c>
      <c r="C118" s="191" t="e">
        <f>SUIVI!#REF!</f>
        <v>#REF!</v>
      </c>
      <c r="D118" s="2150"/>
      <c r="E118" s="2150"/>
      <c r="F118" s="2422"/>
      <c r="G118" s="2422"/>
      <c r="H118" s="191" t="e">
        <f t="shared" si="1"/>
        <v>#REF!</v>
      </c>
      <c r="I118" s="191" t="e">
        <f>IF(SUIVI!#REF!,1,0)</f>
        <v>#REF!</v>
      </c>
      <c r="J118" s="761" t="e">
        <f>SUIVI!#REF!</f>
        <v>#REF!</v>
      </c>
      <c r="K118" s="215" t="e">
        <f>SUIVI!#REF!</f>
        <v>#REF!</v>
      </c>
      <c r="L118" s="215" t="e">
        <f>SUIVI!#REF!</f>
        <v>#REF!</v>
      </c>
      <c r="M118" s="1090" t="s">
        <v>1222</v>
      </c>
      <c r="N118" s="2130" t="s">
        <v>1504</v>
      </c>
      <c r="O118" s="218" t="e">
        <f>SUIVI!#REF!</f>
        <v>#REF!</v>
      </c>
      <c r="P118" s="22">
        <v>110</v>
      </c>
    </row>
    <row r="119" spans="1:16" ht="19.899999999999999" customHeight="1">
      <c r="A119" s="241" t="str">
        <f>$A$11</f>
        <v>1900015151-15087</v>
      </c>
      <c r="B119" s="191" t="e">
        <f>SUIVI!#REF!</f>
        <v>#REF!</v>
      </c>
      <c r="C119" s="191" t="e">
        <f>SUIVI!#REF!</f>
        <v>#REF!</v>
      </c>
      <c r="D119" s="2151"/>
      <c r="E119" s="2150"/>
      <c r="F119" s="2422"/>
      <c r="G119" s="2422"/>
      <c r="H119" s="191" t="e">
        <f t="shared" si="1"/>
        <v>#REF!</v>
      </c>
      <c r="I119" s="191" t="e">
        <f>IF(SUIVI!#REF!,1,0)</f>
        <v>#REF!</v>
      </c>
      <c r="J119" s="761" t="e">
        <f>SUIVI!#REF!</f>
        <v>#REF!</v>
      </c>
      <c r="K119" s="215" t="e">
        <f>SUIVI!#REF!</f>
        <v>#REF!</v>
      </c>
      <c r="L119" s="215" t="e">
        <f>SUIVI!#REF!</f>
        <v>#REF!</v>
      </c>
      <c r="M119" s="1090" t="s">
        <v>1222</v>
      </c>
      <c r="N119" s="2130" t="s">
        <v>1504</v>
      </c>
      <c r="O119" s="218" t="e">
        <f>SUIVI!#REF!</f>
        <v>#REF!</v>
      </c>
      <c r="P119" s="22">
        <v>111</v>
      </c>
    </row>
    <row r="120" spans="1:16" ht="19.899999999999999" customHeight="1">
      <c r="A120" s="663" t="str">
        <f>$A$12</f>
        <v>CIMOLAI</v>
      </c>
      <c r="B120" s="191" t="e">
        <f>SUIVI!#REF!</f>
        <v>#REF!</v>
      </c>
      <c r="C120" s="191" t="e">
        <f>SUIVI!#REF!</f>
        <v>#REF!</v>
      </c>
      <c r="D120" s="2150"/>
      <c r="E120" s="2150"/>
      <c r="F120" s="2422"/>
      <c r="G120" s="2422"/>
      <c r="H120" s="191" t="e">
        <f t="shared" si="1"/>
        <v>#REF!</v>
      </c>
      <c r="I120" s="191" t="e">
        <f>IF(SUIVI!#REF!,1,0)</f>
        <v>#REF!</v>
      </c>
      <c r="J120" s="761" t="e">
        <f>SUIVI!#REF!</f>
        <v>#REF!</v>
      </c>
      <c r="K120" s="215" t="e">
        <f>SUIVI!#REF!</f>
        <v>#REF!</v>
      </c>
      <c r="L120" s="215" t="e">
        <f>SUIVI!#REF!</f>
        <v>#REF!</v>
      </c>
      <c r="M120" s="1090" t="s">
        <v>1222</v>
      </c>
      <c r="N120" s="2130" t="s">
        <v>1504</v>
      </c>
      <c r="O120" s="218" t="e">
        <f>SUIVI!#REF!</f>
        <v>#REF!</v>
      </c>
      <c r="P120" s="22">
        <v>112</v>
      </c>
    </row>
    <row r="121" spans="1:16" ht="19.899999999999999" customHeight="1">
      <c r="A121" s="663" t="str">
        <f>$A$13</f>
        <v>PASSERELLE DE BELVAL</v>
      </c>
      <c r="B121" s="191" t="e">
        <f>SUIVI!#REF!</f>
        <v>#REF!</v>
      </c>
      <c r="C121" s="191" t="e">
        <f>SUIVI!#REF!</f>
        <v>#REF!</v>
      </c>
      <c r="D121" s="2150"/>
      <c r="E121" s="2150"/>
      <c r="F121" s="2422"/>
      <c r="G121" s="2422"/>
      <c r="H121" s="191" t="e">
        <f t="shared" si="1"/>
        <v>#REF!</v>
      </c>
      <c r="I121" s="191" t="e">
        <f>IF(SUIVI!#REF!,1,0)</f>
        <v>#REF!</v>
      </c>
      <c r="J121" s="761" t="e">
        <f>SUIVI!#REF!</f>
        <v>#REF!</v>
      </c>
      <c r="K121" s="215" t="e">
        <f>SUIVI!#REF!</f>
        <v>#REF!</v>
      </c>
      <c r="L121" s="215" t="e">
        <f>SUIVI!#REF!</f>
        <v>#REF!</v>
      </c>
      <c r="M121" s="1090" t="s">
        <v>1222</v>
      </c>
      <c r="N121" s="2130" t="s">
        <v>1504</v>
      </c>
      <c r="O121" s="218" t="e">
        <f>SUIVI!#REF!</f>
        <v>#REF!</v>
      </c>
      <c r="P121" s="22">
        <v>113</v>
      </c>
    </row>
    <row r="122" spans="1:16" ht="19.899999999999999" customHeight="1">
      <c r="A122" s="1088" t="s">
        <v>1505</v>
      </c>
      <c r="B122" s="191" t="e">
        <f>SUIVI!#REF!</f>
        <v>#REF!</v>
      </c>
      <c r="C122" s="191" t="e">
        <f>SUIVI!#REF!</f>
        <v>#REF!</v>
      </c>
      <c r="D122" s="2150"/>
      <c r="E122" s="2150"/>
      <c r="F122" s="2422"/>
      <c r="G122" s="2422"/>
      <c r="H122" s="191" t="e">
        <f t="shared" si="1"/>
        <v>#REF!</v>
      </c>
      <c r="I122" s="191" t="e">
        <f>IF(SUIVI!#REF!,1,0)</f>
        <v>#REF!</v>
      </c>
      <c r="J122" s="761" t="e">
        <f>SUIVI!#REF!</f>
        <v>#REF!</v>
      </c>
      <c r="K122" s="215" t="e">
        <f>SUIVI!#REF!</f>
        <v>#REF!</v>
      </c>
      <c r="L122" s="215" t="e">
        <f>SUIVI!#REF!</f>
        <v>#REF!</v>
      </c>
      <c r="M122" s="1090" t="s">
        <v>1222</v>
      </c>
      <c r="N122" s="2130" t="s">
        <v>1504</v>
      </c>
      <c r="O122" s="218" t="e">
        <f>SUIVI!#REF!</f>
        <v>#REF!</v>
      </c>
      <c r="P122" s="22">
        <v>114</v>
      </c>
    </row>
    <row r="123" spans="1:16" ht="19.899999999999999" customHeight="1">
      <c r="A123" s="1833">
        <f>$A$15</f>
        <v>0</v>
      </c>
      <c r="B123" s="191" t="e">
        <f>SUIVI!#REF!</f>
        <v>#REF!</v>
      </c>
      <c r="C123" s="191" t="e">
        <f>SUIVI!#REF!</f>
        <v>#REF!</v>
      </c>
      <c r="D123" s="2150"/>
      <c r="E123" s="2150"/>
      <c r="F123" s="2422"/>
      <c r="G123" s="2422"/>
      <c r="H123" s="191" t="e">
        <f t="shared" si="1"/>
        <v>#REF!</v>
      </c>
      <c r="I123" s="191" t="e">
        <f>IF(SUIVI!#REF!,1,0)</f>
        <v>#REF!</v>
      </c>
      <c r="J123" s="761" t="e">
        <f>SUIVI!#REF!</f>
        <v>#REF!</v>
      </c>
      <c r="K123" s="215" t="e">
        <f>SUIVI!#REF!</f>
        <v>#REF!</v>
      </c>
      <c r="L123" s="215" t="e">
        <f>SUIVI!#REF!</f>
        <v>#REF!</v>
      </c>
      <c r="M123" s="1090" t="s">
        <v>1222</v>
      </c>
      <c r="N123" s="2130" t="s">
        <v>1504</v>
      </c>
      <c r="O123" s="218" t="e">
        <f>SUIVI!#REF!</f>
        <v>#REF!</v>
      </c>
      <c r="P123" s="22">
        <v>115</v>
      </c>
    </row>
    <row r="124" spans="1:16" ht="19.899999999999999" customHeight="1">
      <c r="A124" s="1833">
        <f>$A$16</f>
        <v>0</v>
      </c>
      <c r="B124" s="191" t="e">
        <f>SUIVI!#REF!</f>
        <v>#REF!</v>
      </c>
      <c r="C124" s="191" t="e">
        <f>SUIVI!#REF!</f>
        <v>#REF!</v>
      </c>
      <c r="D124" s="2150"/>
      <c r="E124" s="2150"/>
      <c r="F124" s="2422"/>
      <c r="G124" s="2422"/>
      <c r="H124" s="191" t="e">
        <f t="shared" si="1"/>
        <v>#REF!</v>
      </c>
      <c r="I124" s="191" t="e">
        <f>IF(SUIVI!#REF!,1,0)</f>
        <v>#REF!</v>
      </c>
      <c r="J124" s="761" t="e">
        <f>SUIVI!#REF!</f>
        <v>#REF!</v>
      </c>
      <c r="K124" s="215" t="e">
        <f>SUIVI!#REF!</f>
        <v>#REF!</v>
      </c>
      <c r="L124" s="215" t="e">
        <f>SUIVI!#REF!</f>
        <v>#REF!</v>
      </c>
      <c r="M124" s="1090" t="s">
        <v>1222</v>
      </c>
      <c r="N124" s="2130" t="s">
        <v>1504</v>
      </c>
      <c r="O124" s="218" t="e">
        <f>SUIVI!#REF!</f>
        <v>#REF!</v>
      </c>
      <c r="P124" s="22">
        <v>116</v>
      </c>
    </row>
    <row r="125" spans="1:16" ht="19.899999999999999" customHeight="1">
      <c r="A125" s="1833">
        <f>$A$17</f>
        <v>0</v>
      </c>
      <c r="B125" s="191" t="e">
        <f>SUIVI!#REF!</f>
        <v>#REF!</v>
      </c>
      <c r="C125" s="191" t="e">
        <f>SUIVI!#REF!</f>
        <v>#REF!</v>
      </c>
      <c r="D125" s="2151"/>
      <c r="E125" s="2150"/>
      <c r="F125" s="2422"/>
      <c r="G125" s="2422"/>
      <c r="H125" s="191" t="e">
        <f t="shared" si="1"/>
        <v>#REF!</v>
      </c>
      <c r="I125" s="191" t="e">
        <f>IF(SUIVI!#REF!,1,0)</f>
        <v>#REF!</v>
      </c>
      <c r="J125" s="761" t="e">
        <f>SUIVI!#REF!</f>
        <v>#REF!</v>
      </c>
      <c r="K125" s="215" t="e">
        <f>SUIVI!#REF!</f>
        <v>#REF!</v>
      </c>
      <c r="L125" s="215" t="e">
        <f>SUIVI!#REF!</f>
        <v>#REF!</v>
      </c>
      <c r="M125" s="1090" t="s">
        <v>1222</v>
      </c>
      <c r="N125" s="2130" t="s">
        <v>1504</v>
      </c>
      <c r="O125" s="218" t="e">
        <f>SUIVI!#REF!</f>
        <v>#REF!</v>
      </c>
      <c r="P125" s="22">
        <v>117</v>
      </c>
    </row>
    <row r="126" spans="1:16" ht="19.899999999999999" customHeight="1">
      <c r="A126" s="241" t="str">
        <f>$A$9</f>
        <v>1100633635-636</v>
      </c>
      <c r="B126" s="191" t="e">
        <f>SUIVI!#REF!</f>
        <v>#REF!</v>
      </c>
      <c r="C126" s="191" t="e">
        <f>SUIVI!#REF!</f>
        <v>#REF!</v>
      </c>
      <c r="D126" s="2150"/>
      <c r="E126" s="2150"/>
      <c r="F126" s="2422"/>
      <c r="G126" s="2422"/>
      <c r="H126" s="191" t="e">
        <f t="shared" si="1"/>
        <v>#REF!</v>
      </c>
      <c r="I126" s="191" t="e">
        <f>IF(SUIVI!#REF!,1,0)</f>
        <v>#REF!</v>
      </c>
      <c r="J126" s="761" t="e">
        <f>SUIVI!#REF!</f>
        <v>#REF!</v>
      </c>
      <c r="K126" s="215" t="e">
        <f>SUIVI!#REF!</f>
        <v>#REF!</v>
      </c>
      <c r="L126" s="215" t="e">
        <f>SUIVI!#REF!</f>
        <v>#REF!</v>
      </c>
      <c r="M126" s="1090" t="s">
        <v>1222</v>
      </c>
      <c r="N126" s="2130" t="s">
        <v>1504</v>
      </c>
      <c r="O126" s="218" t="e">
        <f>SUIVI!#REF!</f>
        <v>#REF!</v>
      </c>
      <c r="P126" s="22">
        <v>118</v>
      </c>
    </row>
    <row r="127" spans="1:16" ht="19.899999999999999" customHeight="1">
      <c r="A127" s="241" t="str">
        <f>$A$10</f>
        <v>Z128</v>
      </c>
      <c r="B127" s="191" t="e">
        <f>SUIVI!#REF!</f>
        <v>#REF!</v>
      </c>
      <c r="C127" s="191" t="e">
        <f>SUIVI!#REF!</f>
        <v>#REF!</v>
      </c>
      <c r="D127" s="2150"/>
      <c r="E127" s="2150"/>
      <c r="F127" s="2422"/>
      <c r="G127" s="2422"/>
      <c r="H127" s="191" t="e">
        <f t="shared" si="1"/>
        <v>#REF!</v>
      </c>
      <c r="I127" s="191" t="e">
        <f>IF(SUIVI!#REF!,1,0)</f>
        <v>#REF!</v>
      </c>
      <c r="J127" s="761" t="e">
        <f>SUIVI!#REF!</f>
        <v>#REF!</v>
      </c>
      <c r="K127" s="215" t="e">
        <f>SUIVI!#REF!</f>
        <v>#REF!</v>
      </c>
      <c r="L127" s="215" t="e">
        <f>SUIVI!#REF!</f>
        <v>#REF!</v>
      </c>
      <c r="M127" s="1090" t="s">
        <v>1222</v>
      </c>
      <c r="N127" s="2130" t="s">
        <v>1504</v>
      </c>
      <c r="O127" s="218" t="e">
        <f>SUIVI!#REF!</f>
        <v>#REF!</v>
      </c>
      <c r="P127" s="22">
        <v>119</v>
      </c>
    </row>
    <row r="128" spans="1:16" ht="19.899999999999999" customHeight="1">
      <c r="A128" s="241" t="str">
        <f>$A$11</f>
        <v>1900015151-15087</v>
      </c>
      <c r="B128" s="191" t="e">
        <f>SUIVI!#REF!</f>
        <v>#REF!</v>
      </c>
      <c r="C128" s="191" t="e">
        <f>SUIVI!#REF!</f>
        <v>#REF!</v>
      </c>
      <c r="D128" s="2150"/>
      <c r="E128" s="2150"/>
      <c r="F128" s="2422"/>
      <c r="G128" s="2422"/>
      <c r="H128" s="191" t="e">
        <f t="shared" si="1"/>
        <v>#REF!</v>
      </c>
      <c r="I128" s="191" t="e">
        <f>IF(SUIVI!#REF!,1,0)</f>
        <v>#REF!</v>
      </c>
      <c r="J128" s="761" t="e">
        <f>SUIVI!#REF!</f>
        <v>#REF!</v>
      </c>
      <c r="K128" s="215" t="e">
        <f>SUIVI!#REF!</f>
        <v>#REF!</v>
      </c>
      <c r="L128" s="215" t="e">
        <f>SUIVI!#REF!</f>
        <v>#REF!</v>
      </c>
      <c r="M128" s="1090" t="s">
        <v>1222</v>
      </c>
      <c r="N128" s="2130" t="s">
        <v>1504</v>
      </c>
      <c r="O128" s="218" t="e">
        <f>SUIVI!#REF!</f>
        <v>#REF!</v>
      </c>
      <c r="P128" s="22">
        <v>120</v>
      </c>
    </row>
    <row r="129" spans="1:16" ht="19.899999999999999" customHeight="1">
      <c r="A129" s="663" t="str">
        <f>$A$12</f>
        <v>CIMOLAI</v>
      </c>
      <c r="B129" s="191" t="e">
        <f>SUIVI!#REF!</f>
        <v>#REF!</v>
      </c>
      <c r="C129" s="191" t="e">
        <f>SUIVI!#REF!</f>
        <v>#REF!</v>
      </c>
      <c r="D129" s="2150"/>
      <c r="E129" s="2150"/>
      <c r="F129" s="2422"/>
      <c r="G129" s="2422"/>
      <c r="H129" s="191" t="e">
        <f t="shared" si="1"/>
        <v>#REF!</v>
      </c>
      <c r="I129" s="191" t="e">
        <f>IF(SUIVI!#REF!,1,0)</f>
        <v>#REF!</v>
      </c>
      <c r="J129" s="761" t="e">
        <f>SUIVI!#REF!</f>
        <v>#REF!</v>
      </c>
      <c r="K129" s="215" t="e">
        <f>SUIVI!#REF!</f>
        <v>#REF!</v>
      </c>
      <c r="L129" s="215" t="e">
        <f>SUIVI!#REF!</f>
        <v>#REF!</v>
      </c>
      <c r="M129" s="1090" t="s">
        <v>1222</v>
      </c>
      <c r="N129" s="2130" t="s">
        <v>1504</v>
      </c>
      <c r="O129" s="218" t="e">
        <f>SUIVI!#REF!</f>
        <v>#REF!</v>
      </c>
      <c r="P129" s="22">
        <v>121</v>
      </c>
    </row>
    <row r="130" spans="1:16" ht="19.899999999999999" customHeight="1">
      <c r="A130" s="663" t="str">
        <f>$A$13</f>
        <v>PASSERELLE DE BELVAL</v>
      </c>
      <c r="B130" s="191" t="e">
        <f>SUIVI!#REF!</f>
        <v>#REF!</v>
      </c>
      <c r="C130" s="191" t="e">
        <f>SUIVI!#REF!</f>
        <v>#REF!</v>
      </c>
      <c r="D130" s="2150"/>
      <c r="E130" s="2150"/>
      <c r="F130" s="2422"/>
      <c r="G130" s="2422"/>
      <c r="H130" s="191" t="e">
        <f t="shared" si="1"/>
        <v>#REF!</v>
      </c>
      <c r="I130" s="191" t="e">
        <f>IF(SUIVI!#REF!,1,0)</f>
        <v>#REF!</v>
      </c>
      <c r="J130" s="761" t="e">
        <f>SUIVI!#REF!</f>
        <v>#REF!</v>
      </c>
      <c r="K130" s="215" t="e">
        <f>SUIVI!#REF!</f>
        <v>#REF!</v>
      </c>
      <c r="L130" s="215" t="e">
        <f>SUIVI!#REF!</f>
        <v>#REF!</v>
      </c>
      <c r="M130" s="1090" t="s">
        <v>1222</v>
      </c>
      <c r="N130" s="2130" t="s">
        <v>1504</v>
      </c>
      <c r="O130" s="218" t="e">
        <f>SUIVI!#REF!</f>
        <v>#REF!</v>
      </c>
      <c r="P130" s="22">
        <v>122</v>
      </c>
    </row>
    <row r="131" spans="1:16" ht="19.899999999999999" customHeight="1">
      <c r="A131" s="1088" t="s">
        <v>1505</v>
      </c>
      <c r="B131" s="191" t="e">
        <f>SUIVI!#REF!</f>
        <v>#REF!</v>
      </c>
      <c r="C131" s="191" t="e">
        <f>SUIVI!#REF!</f>
        <v>#REF!</v>
      </c>
      <c r="D131" s="2151"/>
      <c r="E131" s="2150"/>
      <c r="F131" s="2422"/>
      <c r="G131" s="2422"/>
      <c r="H131" s="191" t="e">
        <f t="shared" si="1"/>
        <v>#REF!</v>
      </c>
      <c r="I131" s="191" t="e">
        <f>IF(SUIVI!#REF!,1,0)</f>
        <v>#REF!</v>
      </c>
      <c r="J131" s="761" t="e">
        <f>SUIVI!#REF!</f>
        <v>#REF!</v>
      </c>
      <c r="K131" s="215" t="e">
        <f>SUIVI!#REF!</f>
        <v>#REF!</v>
      </c>
      <c r="L131" s="215" t="e">
        <f>SUIVI!#REF!</f>
        <v>#REF!</v>
      </c>
      <c r="M131" s="1090" t="s">
        <v>1222</v>
      </c>
      <c r="N131" s="2130" t="s">
        <v>1504</v>
      </c>
      <c r="O131" s="218" t="e">
        <f>SUIVI!#REF!</f>
        <v>#REF!</v>
      </c>
      <c r="P131" s="22">
        <v>123</v>
      </c>
    </row>
    <row r="132" spans="1:16" ht="19.899999999999999" customHeight="1">
      <c r="A132" s="1833">
        <f>$A$15</f>
        <v>0</v>
      </c>
      <c r="B132" s="191" t="e">
        <f>SUIVI!#REF!</f>
        <v>#REF!</v>
      </c>
      <c r="C132" s="191" t="e">
        <f>SUIVI!#REF!</f>
        <v>#REF!</v>
      </c>
      <c r="D132" s="2150"/>
      <c r="E132" s="2150"/>
      <c r="F132" s="2422"/>
      <c r="G132" s="2422"/>
      <c r="H132" s="191" t="e">
        <f t="shared" si="1"/>
        <v>#REF!</v>
      </c>
      <c r="I132" s="191" t="e">
        <f>IF(SUIVI!#REF!,1,0)</f>
        <v>#REF!</v>
      </c>
      <c r="J132" s="761" t="e">
        <f>SUIVI!#REF!</f>
        <v>#REF!</v>
      </c>
      <c r="K132" s="215" t="e">
        <f>SUIVI!#REF!</f>
        <v>#REF!</v>
      </c>
      <c r="L132" s="215" t="e">
        <f>SUIVI!#REF!</f>
        <v>#REF!</v>
      </c>
      <c r="M132" s="1090" t="s">
        <v>1222</v>
      </c>
      <c r="N132" s="2130" t="s">
        <v>1504</v>
      </c>
      <c r="O132" s="218" t="e">
        <f>SUIVI!#REF!</f>
        <v>#REF!</v>
      </c>
      <c r="P132" s="22">
        <v>124</v>
      </c>
    </row>
    <row r="133" spans="1:16" ht="19.899999999999999" customHeight="1">
      <c r="A133" s="1833">
        <f>$A$16</f>
        <v>0</v>
      </c>
      <c r="B133" s="191" t="e">
        <f>SUIVI!#REF!</f>
        <v>#REF!</v>
      </c>
      <c r="C133" s="191" t="e">
        <f>SUIVI!#REF!</f>
        <v>#REF!</v>
      </c>
      <c r="D133" s="2150"/>
      <c r="E133" s="2150"/>
      <c r="F133" s="2422"/>
      <c r="G133" s="2422"/>
      <c r="H133" s="191" t="e">
        <f t="shared" si="1"/>
        <v>#REF!</v>
      </c>
      <c r="I133" s="191" t="e">
        <f>IF(SUIVI!#REF!,1,0)</f>
        <v>#REF!</v>
      </c>
      <c r="J133" s="761" t="e">
        <f>SUIVI!#REF!</f>
        <v>#REF!</v>
      </c>
      <c r="K133" s="215" t="e">
        <f>SUIVI!#REF!</f>
        <v>#REF!</v>
      </c>
      <c r="L133" s="215" t="e">
        <f>SUIVI!#REF!</f>
        <v>#REF!</v>
      </c>
      <c r="M133" s="1090" t="s">
        <v>1222</v>
      </c>
      <c r="N133" s="2130" t="s">
        <v>1504</v>
      </c>
      <c r="O133" s="218" t="e">
        <f>SUIVI!#REF!</f>
        <v>#REF!</v>
      </c>
      <c r="P133" s="22">
        <v>125</v>
      </c>
    </row>
    <row r="134" spans="1:16" ht="19.899999999999999" customHeight="1">
      <c r="A134" s="1833">
        <f>$A$17</f>
        <v>0</v>
      </c>
      <c r="B134" s="191" t="e">
        <f>SUIVI!#REF!</f>
        <v>#REF!</v>
      </c>
      <c r="C134" s="191" t="e">
        <f>SUIVI!#REF!</f>
        <v>#REF!</v>
      </c>
      <c r="D134" s="2150"/>
      <c r="E134" s="2150"/>
      <c r="F134" s="2422"/>
      <c r="G134" s="2422"/>
      <c r="H134" s="191" t="e">
        <f t="shared" si="1"/>
        <v>#REF!</v>
      </c>
      <c r="I134" s="191" t="e">
        <f>IF(SUIVI!#REF!,1,0)</f>
        <v>#REF!</v>
      </c>
      <c r="J134" s="761" t="e">
        <f>SUIVI!#REF!</f>
        <v>#REF!</v>
      </c>
      <c r="K134" s="215" t="e">
        <f>SUIVI!#REF!</f>
        <v>#REF!</v>
      </c>
      <c r="L134" s="215" t="e">
        <f>SUIVI!#REF!</f>
        <v>#REF!</v>
      </c>
      <c r="M134" s="1090" t="s">
        <v>1222</v>
      </c>
      <c r="N134" s="2130" t="s">
        <v>1504</v>
      </c>
      <c r="O134" s="218" t="e">
        <f>SUIVI!#REF!</f>
        <v>#REF!</v>
      </c>
      <c r="P134" s="22">
        <v>126</v>
      </c>
    </row>
    <row r="135" spans="1:16" ht="19.899999999999999" customHeight="1">
      <c r="A135" s="241" t="str">
        <f>$A$9</f>
        <v>1100633635-636</v>
      </c>
      <c r="B135" s="191" t="e">
        <f>SUIVI!#REF!</f>
        <v>#REF!</v>
      </c>
      <c r="C135" s="191" t="e">
        <f>SUIVI!#REF!</f>
        <v>#REF!</v>
      </c>
      <c r="D135" s="2150"/>
      <c r="E135" s="2150"/>
      <c r="F135" s="2422"/>
      <c r="G135" s="2422"/>
      <c r="H135" s="191" t="e">
        <f t="shared" si="1"/>
        <v>#REF!</v>
      </c>
      <c r="I135" s="191" t="e">
        <f>IF(SUIVI!#REF!,1,0)</f>
        <v>#REF!</v>
      </c>
      <c r="J135" s="761" t="e">
        <f>SUIVI!#REF!</f>
        <v>#REF!</v>
      </c>
      <c r="K135" s="215" t="e">
        <f>SUIVI!#REF!</f>
        <v>#REF!</v>
      </c>
      <c r="L135" s="215" t="e">
        <f>SUIVI!#REF!</f>
        <v>#REF!</v>
      </c>
      <c r="M135" s="1090" t="s">
        <v>1222</v>
      </c>
      <c r="N135" s="2130" t="s">
        <v>1504</v>
      </c>
      <c r="O135" s="218" t="e">
        <f>SUIVI!#REF!</f>
        <v>#REF!</v>
      </c>
      <c r="P135" s="22">
        <v>127</v>
      </c>
    </row>
    <row r="136" spans="1:16" ht="19.899999999999999" customHeight="1">
      <c r="A136" s="241" t="str">
        <f>$A$10</f>
        <v>Z128</v>
      </c>
      <c r="B136" s="191" t="e">
        <f>SUIVI!#REF!</f>
        <v>#REF!</v>
      </c>
      <c r="C136" s="191" t="e">
        <f>SUIVI!#REF!</f>
        <v>#REF!</v>
      </c>
      <c r="D136" s="2150"/>
      <c r="E136" s="2150"/>
      <c r="F136" s="2422"/>
      <c r="G136" s="2422"/>
      <c r="H136" s="191" t="e">
        <f t="shared" si="1"/>
        <v>#REF!</v>
      </c>
      <c r="I136" s="191" t="e">
        <f>IF(SUIVI!#REF!,1,0)</f>
        <v>#REF!</v>
      </c>
      <c r="J136" s="761" t="e">
        <f>SUIVI!#REF!</f>
        <v>#REF!</v>
      </c>
      <c r="K136" s="215" t="e">
        <f>SUIVI!#REF!</f>
        <v>#REF!</v>
      </c>
      <c r="L136" s="215" t="e">
        <f>SUIVI!#REF!</f>
        <v>#REF!</v>
      </c>
      <c r="M136" s="1090" t="s">
        <v>1222</v>
      </c>
      <c r="N136" s="2130" t="s">
        <v>1504</v>
      </c>
      <c r="O136" s="218" t="e">
        <f>SUIVI!#REF!</f>
        <v>#REF!</v>
      </c>
      <c r="P136" s="22">
        <v>128</v>
      </c>
    </row>
    <row r="137" spans="1:16" ht="19.899999999999999" customHeight="1">
      <c r="A137" s="241" t="str">
        <f>$A$11</f>
        <v>1900015151-15087</v>
      </c>
      <c r="B137" s="191" t="e">
        <f>SUIVI!#REF!</f>
        <v>#REF!</v>
      </c>
      <c r="C137" s="191" t="e">
        <f>SUIVI!#REF!</f>
        <v>#REF!</v>
      </c>
      <c r="D137" s="2151"/>
      <c r="E137" s="2150"/>
      <c r="F137" s="2422"/>
      <c r="G137" s="2422"/>
      <c r="H137" s="191" t="e">
        <f t="shared" si="1"/>
        <v>#REF!</v>
      </c>
      <c r="I137" s="191" t="e">
        <f>IF(SUIVI!#REF!,1,0)</f>
        <v>#REF!</v>
      </c>
      <c r="J137" s="761" t="e">
        <f>SUIVI!#REF!</f>
        <v>#REF!</v>
      </c>
      <c r="K137" s="215" t="e">
        <f>SUIVI!#REF!</f>
        <v>#REF!</v>
      </c>
      <c r="L137" s="215" t="e">
        <f>SUIVI!#REF!</f>
        <v>#REF!</v>
      </c>
      <c r="M137" s="1090" t="s">
        <v>1222</v>
      </c>
      <c r="N137" s="2130" t="s">
        <v>1504</v>
      </c>
      <c r="O137" s="218" t="e">
        <f>SUIVI!#REF!</f>
        <v>#REF!</v>
      </c>
      <c r="P137" s="22">
        <v>129</v>
      </c>
    </row>
    <row r="138" spans="1:16" ht="19.899999999999999" customHeight="1">
      <c r="A138" s="663" t="str">
        <f>$A$12</f>
        <v>CIMOLAI</v>
      </c>
      <c r="B138" s="191" t="e">
        <f>SUIVI!#REF!</f>
        <v>#REF!</v>
      </c>
      <c r="C138" s="191" t="e">
        <f>SUIVI!#REF!</f>
        <v>#REF!</v>
      </c>
      <c r="D138" s="2150"/>
      <c r="E138" s="2150"/>
      <c r="F138" s="2422"/>
      <c r="G138" s="2422"/>
      <c r="H138" s="191" t="e">
        <f t="shared" ref="H138:H201" si="2">IF(C138,1,0)</f>
        <v>#REF!</v>
      </c>
      <c r="I138" s="191" t="e">
        <f>IF(SUIVI!#REF!,1,0)</f>
        <v>#REF!</v>
      </c>
      <c r="J138" s="761" t="e">
        <f>SUIVI!#REF!</f>
        <v>#REF!</v>
      </c>
      <c r="K138" s="215" t="e">
        <f>SUIVI!#REF!</f>
        <v>#REF!</v>
      </c>
      <c r="L138" s="215" t="e">
        <f>SUIVI!#REF!</f>
        <v>#REF!</v>
      </c>
      <c r="M138" s="1090" t="s">
        <v>1222</v>
      </c>
      <c r="N138" s="2130" t="s">
        <v>1504</v>
      </c>
      <c r="O138" s="218" t="e">
        <f>SUIVI!#REF!</f>
        <v>#REF!</v>
      </c>
      <c r="P138" s="22">
        <v>130</v>
      </c>
    </row>
    <row r="139" spans="1:16" ht="19.899999999999999" customHeight="1">
      <c r="A139" s="663" t="str">
        <f>$A$13</f>
        <v>PASSERELLE DE BELVAL</v>
      </c>
      <c r="B139" s="191" t="e">
        <f>SUIVI!#REF!</f>
        <v>#REF!</v>
      </c>
      <c r="C139" s="191" t="e">
        <f>SUIVI!#REF!</f>
        <v>#REF!</v>
      </c>
      <c r="D139" s="2150"/>
      <c r="E139" s="2150"/>
      <c r="F139" s="2422"/>
      <c r="G139" s="2422"/>
      <c r="H139" s="191" t="e">
        <f t="shared" si="2"/>
        <v>#REF!</v>
      </c>
      <c r="I139" s="191" t="e">
        <f>IF(SUIVI!#REF!,1,0)</f>
        <v>#REF!</v>
      </c>
      <c r="J139" s="761" t="e">
        <f>SUIVI!#REF!</f>
        <v>#REF!</v>
      </c>
      <c r="K139" s="215" t="e">
        <f>SUIVI!#REF!</f>
        <v>#REF!</v>
      </c>
      <c r="L139" s="215" t="e">
        <f>SUIVI!#REF!</f>
        <v>#REF!</v>
      </c>
      <c r="M139" s="1090" t="s">
        <v>1222</v>
      </c>
      <c r="N139" s="2130" t="s">
        <v>1504</v>
      </c>
      <c r="O139" s="218" t="e">
        <f>SUIVI!#REF!</f>
        <v>#REF!</v>
      </c>
      <c r="P139" s="22">
        <v>131</v>
      </c>
    </row>
    <row r="140" spans="1:16" ht="19.899999999999999" customHeight="1">
      <c r="A140" s="1088" t="s">
        <v>1505</v>
      </c>
      <c r="B140" s="191" t="e">
        <f>SUIVI!#REF!</f>
        <v>#REF!</v>
      </c>
      <c r="C140" s="191" t="e">
        <f>SUIVI!#REF!</f>
        <v>#REF!</v>
      </c>
      <c r="D140" s="2150"/>
      <c r="E140" s="2150"/>
      <c r="F140" s="2422"/>
      <c r="G140" s="2422"/>
      <c r="H140" s="191" t="e">
        <f t="shared" si="2"/>
        <v>#REF!</v>
      </c>
      <c r="I140" s="191" t="e">
        <f>IF(SUIVI!#REF!,1,0)</f>
        <v>#REF!</v>
      </c>
      <c r="J140" s="761" t="e">
        <f>SUIVI!#REF!</f>
        <v>#REF!</v>
      </c>
      <c r="K140" s="215" t="e">
        <f>SUIVI!#REF!</f>
        <v>#REF!</v>
      </c>
      <c r="L140" s="215" t="e">
        <f>SUIVI!#REF!</f>
        <v>#REF!</v>
      </c>
      <c r="M140" s="1090" t="s">
        <v>1222</v>
      </c>
      <c r="N140" s="2130" t="s">
        <v>1504</v>
      </c>
      <c r="O140" s="218" t="e">
        <f>SUIVI!#REF!</f>
        <v>#REF!</v>
      </c>
      <c r="P140" s="22">
        <v>132</v>
      </c>
    </row>
    <row r="141" spans="1:16" ht="19.899999999999999" customHeight="1">
      <c r="A141" s="1833">
        <f>$A$15</f>
        <v>0</v>
      </c>
      <c r="B141" s="191" t="e">
        <f>SUIVI!#REF!</f>
        <v>#REF!</v>
      </c>
      <c r="C141" s="191" t="e">
        <f>SUIVI!#REF!</f>
        <v>#REF!</v>
      </c>
      <c r="D141" s="2150"/>
      <c r="E141" s="2150"/>
      <c r="F141" s="2422"/>
      <c r="G141" s="2422"/>
      <c r="H141" s="191" t="e">
        <f t="shared" si="2"/>
        <v>#REF!</v>
      </c>
      <c r="I141" s="191" t="e">
        <f>IF(SUIVI!#REF!,1,0)</f>
        <v>#REF!</v>
      </c>
      <c r="J141" s="761" t="e">
        <f>SUIVI!#REF!</f>
        <v>#REF!</v>
      </c>
      <c r="K141" s="215" t="e">
        <f>SUIVI!#REF!</f>
        <v>#REF!</v>
      </c>
      <c r="L141" s="215" t="e">
        <f>SUIVI!#REF!</f>
        <v>#REF!</v>
      </c>
      <c r="M141" s="1090" t="s">
        <v>1222</v>
      </c>
      <c r="N141" s="2130" t="s">
        <v>1504</v>
      </c>
      <c r="O141" s="218" t="e">
        <f>SUIVI!#REF!</f>
        <v>#REF!</v>
      </c>
      <c r="P141" s="22">
        <v>133</v>
      </c>
    </row>
    <row r="142" spans="1:16" ht="19.899999999999999" customHeight="1">
      <c r="A142" s="1833">
        <f>$A$16</f>
        <v>0</v>
      </c>
      <c r="B142" s="191" t="e">
        <f>SUIVI!#REF!</f>
        <v>#REF!</v>
      </c>
      <c r="C142" s="191" t="e">
        <f>SUIVI!#REF!</f>
        <v>#REF!</v>
      </c>
      <c r="D142" s="2150"/>
      <c r="E142" s="2150"/>
      <c r="F142" s="2422"/>
      <c r="G142" s="2422"/>
      <c r="H142" s="191" t="e">
        <f t="shared" si="2"/>
        <v>#REF!</v>
      </c>
      <c r="I142" s="191" t="e">
        <f>IF(SUIVI!#REF!,1,0)</f>
        <v>#REF!</v>
      </c>
      <c r="J142" s="761" t="e">
        <f>SUIVI!#REF!</f>
        <v>#REF!</v>
      </c>
      <c r="K142" s="215" t="e">
        <f>SUIVI!#REF!</f>
        <v>#REF!</v>
      </c>
      <c r="L142" s="215" t="e">
        <f>SUIVI!#REF!</f>
        <v>#REF!</v>
      </c>
      <c r="M142" s="1090" t="s">
        <v>1222</v>
      </c>
      <c r="N142" s="2130" t="s">
        <v>1504</v>
      </c>
      <c r="O142" s="218" t="e">
        <f>SUIVI!#REF!</f>
        <v>#REF!</v>
      </c>
      <c r="P142" s="22">
        <v>134</v>
      </c>
    </row>
    <row r="143" spans="1:16" ht="19.899999999999999" customHeight="1">
      <c r="A143" s="1833">
        <f>$A$17</f>
        <v>0</v>
      </c>
      <c r="B143" s="191" t="e">
        <f>SUIVI!#REF!</f>
        <v>#REF!</v>
      </c>
      <c r="C143" s="191" t="e">
        <f>SUIVI!#REF!</f>
        <v>#REF!</v>
      </c>
      <c r="D143" s="2151"/>
      <c r="E143" s="2150"/>
      <c r="F143" s="2422"/>
      <c r="G143" s="2422"/>
      <c r="H143" s="191" t="e">
        <f t="shared" si="2"/>
        <v>#REF!</v>
      </c>
      <c r="I143" s="191" t="e">
        <f>IF(SUIVI!#REF!,1,0)</f>
        <v>#REF!</v>
      </c>
      <c r="J143" s="761" t="e">
        <f>SUIVI!#REF!</f>
        <v>#REF!</v>
      </c>
      <c r="K143" s="215" t="e">
        <f>SUIVI!#REF!</f>
        <v>#REF!</v>
      </c>
      <c r="L143" s="215" t="e">
        <f>SUIVI!#REF!</f>
        <v>#REF!</v>
      </c>
      <c r="M143" s="1090" t="s">
        <v>1222</v>
      </c>
      <c r="N143" s="2130" t="s">
        <v>1504</v>
      </c>
      <c r="O143" s="218" t="e">
        <f>SUIVI!#REF!</f>
        <v>#REF!</v>
      </c>
      <c r="P143" s="22">
        <v>135</v>
      </c>
    </row>
    <row r="144" spans="1:16" ht="19.899999999999999" customHeight="1">
      <c r="A144" s="241" t="str">
        <f>$A$9</f>
        <v>1100633635-636</v>
      </c>
      <c r="B144" s="191" t="e">
        <f>SUIVI!#REF!</f>
        <v>#REF!</v>
      </c>
      <c r="C144" s="191" t="e">
        <f>SUIVI!#REF!</f>
        <v>#REF!</v>
      </c>
      <c r="D144" s="2150"/>
      <c r="E144" s="2150"/>
      <c r="F144" s="2422"/>
      <c r="G144" s="2422"/>
      <c r="H144" s="191" t="e">
        <f t="shared" si="2"/>
        <v>#REF!</v>
      </c>
      <c r="I144" s="191" t="e">
        <f>IF(SUIVI!#REF!,1,0)</f>
        <v>#REF!</v>
      </c>
      <c r="J144" s="761" t="e">
        <f>SUIVI!#REF!</f>
        <v>#REF!</v>
      </c>
      <c r="K144" s="215" t="e">
        <f>SUIVI!#REF!</f>
        <v>#REF!</v>
      </c>
      <c r="L144" s="215" t="e">
        <f>SUIVI!#REF!</f>
        <v>#REF!</v>
      </c>
      <c r="M144" s="1090" t="s">
        <v>1222</v>
      </c>
      <c r="N144" s="2130" t="s">
        <v>1504</v>
      </c>
      <c r="O144" s="218" t="e">
        <f>SUIVI!#REF!</f>
        <v>#REF!</v>
      </c>
      <c r="P144" s="22">
        <v>136</v>
      </c>
    </row>
    <row r="145" spans="1:16" ht="19.899999999999999" customHeight="1">
      <c r="A145" s="241" t="str">
        <f>$A$10</f>
        <v>Z128</v>
      </c>
      <c r="B145" s="191" t="e">
        <f>SUIVI!#REF!</f>
        <v>#REF!</v>
      </c>
      <c r="C145" s="191" t="e">
        <f>SUIVI!#REF!</f>
        <v>#REF!</v>
      </c>
      <c r="D145" s="2150"/>
      <c r="E145" s="2150"/>
      <c r="F145" s="2422"/>
      <c r="G145" s="2422"/>
      <c r="H145" s="191" t="e">
        <f t="shared" si="2"/>
        <v>#REF!</v>
      </c>
      <c r="I145" s="191" t="e">
        <f>IF(SUIVI!#REF!,1,0)</f>
        <v>#REF!</v>
      </c>
      <c r="J145" s="761" t="e">
        <f>SUIVI!#REF!</f>
        <v>#REF!</v>
      </c>
      <c r="K145" s="215" t="e">
        <f>SUIVI!#REF!</f>
        <v>#REF!</v>
      </c>
      <c r="L145" s="215" t="e">
        <f>SUIVI!#REF!</f>
        <v>#REF!</v>
      </c>
      <c r="M145" s="1090" t="s">
        <v>1222</v>
      </c>
      <c r="N145" s="2130" t="s">
        <v>1504</v>
      </c>
      <c r="O145" s="218" t="e">
        <f>SUIVI!#REF!</f>
        <v>#REF!</v>
      </c>
      <c r="P145" s="22">
        <v>137</v>
      </c>
    </row>
    <row r="146" spans="1:16" ht="19.899999999999999" customHeight="1">
      <c r="A146" s="241" t="str">
        <f>$A$11</f>
        <v>1900015151-15087</v>
      </c>
      <c r="B146" s="191" t="e">
        <f>SUIVI!#REF!</f>
        <v>#REF!</v>
      </c>
      <c r="C146" s="191" t="e">
        <f>SUIVI!#REF!</f>
        <v>#REF!</v>
      </c>
      <c r="D146" s="2150"/>
      <c r="E146" s="2150"/>
      <c r="F146" s="2422"/>
      <c r="G146" s="2422"/>
      <c r="H146" s="191" t="e">
        <f t="shared" si="2"/>
        <v>#REF!</v>
      </c>
      <c r="I146" s="191" t="e">
        <f>IF(SUIVI!#REF!,1,0)</f>
        <v>#REF!</v>
      </c>
      <c r="J146" s="761" t="e">
        <f>SUIVI!#REF!</f>
        <v>#REF!</v>
      </c>
      <c r="K146" s="215" t="e">
        <f>SUIVI!#REF!</f>
        <v>#REF!</v>
      </c>
      <c r="L146" s="215" t="e">
        <f>SUIVI!#REF!</f>
        <v>#REF!</v>
      </c>
      <c r="M146" s="1090" t="s">
        <v>1222</v>
      </c>
      <c r="N146" s="2130" t="s">
        <v>1504</v>
      </c>
      <c r="O146" s="218" t="e">
        <f>SUIVI!#REF!</f>
        <v>#REF!</v>
      </c>
      <c r="P146" s="22">
        <v>138</v>
      </c>
    </row>
    <row r="147" spans="1:16" ht="19.899999999999999" customHeight="1">
      <c r="A147" s="663" t="str">
        <f>$A$12</f>
        <v>CIMOLAI</v>
      </c>
      <c r="B147" s="191" t="e">
        <f>SUIVI!#REF!</f>
        <v>#REF!</v>
      </c>
      <c r="C147" s="191" t="e">
        <f>SUIVI!#REF!</f>
        <v>#REF!</v>
      </c>
      <c r="D147" s="2150"/>
      <c r="E147" s="2150"/>
      <c r="F147" s="2422"/>
      <c r="G147" s="2422"/>
      <c r="H147" s="191" t="e">
        <f t="shared" si="2"/>
        <v>#REF!</v>
      </c>
      <c r="I147" s="191" t="e">
        <f>IF(SUIVI!#REF!,1,0)</f>
        <v>#REF!</v>
      </c>
      <c r="J147" s="761" t="e">
        <f>SUIVI!#REF!</f>
        <v>#REF!</v>
      </c>
      <c r="K147" s="215" t="e">
        <f>SUIVI!#REF!</f>
        <v>#REF!</v>
      </c>
      <c r="L147" s="215" t="e">
        <f>SUIVI!#REF!</f>
        <v>#REF!</v>
      </c>
      <c r="M147" s="1090" t="s">
        <v>1222</v>
      </c>
      <c r="N147" s="2130" t="s">
        <v>1504</v>
      </c>
      <c r="O147" s="218" t="e">
        <f>SUIVI!#REF!</f>
        <v>#REF!</v>
      </c>
      <c r="P147" s="22">
        <v>139</v>
      </c>
    </row>
    <row r="148" spans="1:16" ht="19.899999999999999" customHeight="1">
      <c r="A148" s="663" t="str">
        <f>$A$13</f>
        <v>PASSERELLE DE BELVAL</v>
      </c>
      <c r="B148" s="191" t="e">
        <f>SUIVI!#REF!</f>
        <v>#REF!</v>
      </c>
      <c r="C148" s="191" t="e">
        <f>SUIVI!#REF!</f>
        <v>#REF!</v>
      </c>
      <c r="D148" s="2150"/>
      <c r="E148" s="2150"/>
      <c r="F148" s="2422"/>
      <c r="G148" s="2422"/>
      <c r="H148" s="191" t="e">
        <f t="shared" si="2"/>
        <v>#REF!</v>
      </c>
      <c r="I148" s="191" t="e">
        <f>IF(SUIVI!#REF!,1,0)</f>
        <v>#REF!</v>
      </c>
      <c r="J148" s="761" t="e">
        <f>SUIVI!#REF!</f>
        <v>#REF!</v>
      </c>
      <c r="K148" s="215" t="e">
        <f>SUIVI!#REF!</f>
        <v>#REF!</v>
      </c>
      <c r="L148" s="215" t="e">
        <f>SUIVI!#REF!</f>
        <v>#REF!</v>
      </c>
      <c r="M148" s="1090" t="s">
        <v>1222</v>
      </c>
      <c r="N148" s="2130" t="s">
        <v>1504</v>
      </c>
      <c r="O148" s="218" t="e">
        <f>SUIVI!#REF!</f>
        <v>#REF!</v>
      </c>
      <c r="P148" s="22">
        <v>140</v>
      </c>
    </row>
    <row r="149" spans="1:16" ht="19.899999999999999" customHeight="1">
      <c r="A149" s="1088" t="s">
        <v>1505</v>
      </c>
      <c r="B149" s="191" t="e">
        <f>SUIVI!#REF!</f>
        <v>#REF!</v>
      </c>
      <c r="C149" s="191" t="e">
        <f>SUIVI!#REF!</f>
        <v>#REF!</v>
      </c>
      <c r="D149" s="2151"/>
      <c r="E149" s="2150"/>
      <c r="F149" s="2422"/>
      <c r="G149" s="2422"/>
      <c r="H149" s="191" t="e">
        <f t="shared" si="2"/>
        <v>#REF!</v>
      </c>
      <c r="I149" s="191" t="e">
        <f>IF(SUIVI!#REF!,1,0)</f>
        <v>#REF!</v>
      </c>
      <c r="J149" s="761" t="e">
        <f>SUIVI!#REF!</f>
        <v>#REF!</v>
      </c>
      <c r="K149" s="215" t="e">
        <f>SUIVI!#REF!</f>
        <v>#REF!</v>
      </c>
      <c r="L149" s="215" t="e">
        <f>SUIVI!#REF!</f>
        <v>#REF!</v>
      </c>
      <c r="M149" s="1090" t="s">
        <v>1222</v>
      </c>
      <c r="N149" s="2130" t="s">
        <v>1504</v>
      </c>
      <c r="O149" s="218" t="e">
        <f>SUIVI!#REF!</f>
        <v>#REF!</v>
      </c>
      <c r="P149" s="22">
        <v>141</v>
      </c>
    </row>
    <row r="150" spans="1:16" ht="19.899999999999999" customHeight="1">
      <c r="A150" s="1833">
        <f>$A$15</f>
        <v>0</v>
      </c>
      <c r="B150" s="191" t="e">
        <f>SUIVI!#REF!</f>
        <v>#REF!</v>
      </c>
      <c r="C150" s="191" t="e">
        <f>SUIVI!#REF!</f>
        <v>#REF!</v>
      </c>
      <c r="D150" s="2150"/>
      <c r="E150" s="2150"/>
      <c r="F150" s="2422"/>
      <c r="G150" s="2422"/>
      <c r="H150" s="191" t="e">
        <f t="shared" si="2"/>
        <v>#REF!</v>
      </c>
      <c r="I150" s="191" t="e">
        <f>IF(SUIVI!#REF!,1,0)</f>
        <v>#REF!</v>
      </c>
      <c r="J150" s="761" t="e">
        <f>SUIVI!#REF!</f>
        <v>#REF!</v>
      </c>
      <c r="K150" s="215" t="e">
        <f>SUIVI!#REF!</f>
        <v>#REF!</v>
      </c>
      <c r="L150" s="215" t="e">
        <f>SUIVI!#REF!</f>
        <v>#REF!</v>
      </c>
      <c r="M150" s="1090" t="s">
        <v>1222</v>
      </c>
      <c r="N150" s="2130" t="s">
        <v>1504</v>
      </c>
      <c r="O150" s="218" t="e">
        <f>SUIVI!#REF!</f>
        <v>#REF!</v>
      </c>
      <c r="P150" s="22">
        <v>142</v>
      </c>
    </row>
    <row r="151" spans="1:16" ht="19.899999999999999" customHeight="1">
      <c r="A151" s="1833">
        <f>$A$16</f>
        <v>0</v>
      </c>
      <c r="B151" s="191" t="e">
        <f>SUIVI!#REF!</f>
        <v>#REF!</v>
      </c>
      <c r="C151" s="191" t="e">
        <f>SUIVI!#REF!</f>
        <v>#REF!</v>
      </c>
      <c r="D151" s="2150"/>
      <c r="E151" s="2150"/>
      <c r="F151" s="2422"/>
      <c r="G151" s="2422"/>
      <c r="H151" s="191" t="e">
        <f t="shared" si="2"/>
        <v>#REF!</v>
      </c>
      <c r="I151" s="191" t="e">
        <f>IF(SUIVI!#REF!,1,0)</f>
        <v>#REF!</v>
      </c>
      <c r="J151" s="761" t="e">
        <f>SUIVI!#REF!</f>
        <v>#REF!</v>
      </c>
      <c r="K151" s="215" t="e">
        <f>SUIVI!#REF!</f>
        <v>#REF!</v>
      </c>
      <c r="L151" s="215" t="e">
        <f>SUIVI!#REF!</f>
        <v>#REF!</v>
      </c>
      <c r="M151" s="1090" t="s">
        <v>1222</v>
      </c>
      <c r="N151" s="2130" t="s">
        <v>1504</v>
      </c>
      <c r="O151" s="218" t="e">
        <f>SUIVI!#REF!</f>
        <v>#REF!</v>
      </c>
      <c r="P151" s="22">
        <v>143</v>
      </c>
    </row>
    <row r="152" spans="1:16" ht="19.899999999999999" customHeight="1">
      <c r="A152" s="1833">
        <f>$A$17</f>
        <v>0</v>
      </c>
      <c r="B152" s="191" t="e">
        <f>SUIVI!#REF!</f>
        <v>#REF!</v>
      </c>
      <c r="C152" s="191" t="e">
        <f>SUIVI!#REF!</f>
        <v>#REF!</v>
      </c>
      <c r="D152" s="2150"/>
      <c r="E152" s="2150"/>
      <c r="F152" s="2422"/>
      <c r="G152" s="2422"/>
      <c r="H152" s="191" t="e">
        <f t="shared" si="2"/>
        <v>#REF!</v>
      </c>
      <c r="I152" s="191" t="e">
        <f>IF(SUIVI!#REF!,1,0)</f>
        <v>#REF!</v>
      </c>
      <c r="J152" s="761" t="e">
        <f>SUIVI!#REF!</f>
        <v>#REF!</v>
      </c>
      <c r="K152" s="215" t="e">
        <f>SUIVI!#REF!</f>
        <v>#REF!</v>
      </c>
      <c r="L152" s="215" t="e">
        <f>SUIVI!#REF!</f>
        <v>#REF!</v>
      </c>
      <c r="M152" s="1090" t="s">
        <v>1222</v>
      </c>
      <c r="N152" s="2130" t="s">
        <v>1504</v>
      </c>
      <c r="O152" s="218" t="e">
        <f>SUIVI!#REF!</f>
        <v>#REF!</v>
      </c>
      <c r="P152" s="22">
        <v>144</v>
      </c>
    </row>
    <row r="153" spans="1:16" ht="19.899999999999999" customHeight="1">
      <c r="A153" s="241" t="str">
        <f>$A$9</f>
        <v>1100633635-636</v>
      </c>
      <c r="B153" s="191" t="e">
        <f>SUIVI!#REF!</f>
        <v>#REF!</v>
      </c>
      <c r="C153" s="191" t="e">
        <f>SUIVI!#REF!</f>
        <v>#REF!</v>
      </c>
      <c r="D153" s="2150"/>
      <c r="E153" s="2150"/>
      <c r="F153" s="2422"/>
      <c r="G153" s="2422"/>
      <c r="H153" s="191" t="e">
        <f t="shared" si="2"/>
        <v>#REF!</v>
      </c>
      <c r="I153" s="191" t="e">
        <f>IF(SUIVI!#REF!,1,0)</f>
        <v>#REF!</v>
      </c>
      <c r="J153" s="761" t="e">
        <f>SUIVI!#REF!</f>
        <v>#REF!</v>
      </c>
      <c r="K153" s="215" t="e">
        <f>SUIVI!#REF!</f>
        <v>#REF!</v>
      </c>
      <c r="L153" s="215" t="e">
        <f>SUIVI!#REF!</f>
        <v>#REF!</v>
      </c>
      <c r="M153" s="1090" t="s">
        <v>1222</v>
      </c>
      <c r="N153" s="2130" t="s">
        <v>1504</v>
      </c>
      <c r="O153" s="218" t="e">
        <f>SUIVI!#REF!</f>
        <v>#REF!</v>
      </c>
      <c r="P153" s="22">
        <v>145</v>
      </c>
    </row>
    <row r="154" spans="1:16" ht="19.899999999999999" customHeight="1">
      <c r="A154" s="241" t="str">
        <f>$A$10</f>
        <v>Z128</v>
      </c>
      <c r="B154" s="191" t="e">
        <f>SUIVI!#REF!</f>
        <v>#REF!</v>
      </c>
      <c r="C154" s="191" t="e">
        <f>SUIVI!#REF!</f>
        <v>#REF!</v>
      </c>
      <c r="D154" s="2150"/>
      <c r="E154" s="2150"/>
      <c r="F154" s="2422"/>
      <c r="G154" s="2422"/>
      <c r="H154" s="191" t="e">
        <f t="shared" si="2"/>
        <v>#REF!</v>
      </c>
      <c r="I154" s="191" t="e">
        <f>IF(SUIVI!#REF!,1,0)</f>
        <v>#REF!</v>
      </c>
      <c r="J154" s="761" t="e">
        <f>SUIVI!#REF!</f>
        <v>#REF!</v>
      </c>
      <c r="K154" s="215" t="e">
        <f>SUIVI!#REF!</f>
        <v>#REF!</v>
      </c>
      <c r="L154" s="215" t="e">
        <f>SUIVI!#REF!</f>
        <v>#REF!</v>
      </c>
      <c r="M154" s="1090" t="s">
        <v>1222</v>
      </c>
      <c r="N154" s="2130" t="s">
        <v>1504</v>
      </c>
      <c r="O154" s="218" t="e">
        <f>SUIVI!#REF!</f>
        <v>#REF!</v>
      </c>
      <c r="P154" s="22">
        <v>146</v>
      </c>
    </row>
    <row r="155" spans="1:16" ht="19.899999999999999" customHeight="1">
      <c r="A155" s="241" t="str">
        <f>$A$11</f>
        <v>1900015151-15087</v>
      </c>
      <c r="B155" s="191" t="e">
        <f>SUIVI!#REF!</f>
        <v>#REF!</v>
      </c>
      <c r="C155" s="191" t="e">
        <f>SUIVI!#REF!</f>
        <v>#REF!</v>
      </c>
      <c r="D155" s="2151"/>
      <c r="E155" s="2150"/>
      <c r="F155" s="2422"/>
      <c r="G155" s="2422"/>
      <c r="H155" s="191" t="e">
        <f t="shared" si="2"/>
        <v>#REF!</v>
      </c>
      <c r="I155" s="191" t="e">
        <f>IF(SUIVI!#REF!,1,0)</f>
        <v>#REF!</v>
      </c>
      <c r="J155" s="761" t="e">
        <f>SUIVI!#REF!</f>
        <v>#REF!</v>
      </c>
      <c r="K155" s="215" t="e">
        <f>SUIVI!#REF!</f>
        <v>#REF!</v>
      </c>
      <c r="L155" s="215" t="e">
        <f>SUIVI!#REF!</f>
        <v>#REF!</v>
      </c>
      <c r="M155" s="1090" t="s">
        <v>1222</v>
      </c>
      <c r="N155" s="2130" t="s">
        <v>1504</v>
      </c>
      <c r="O155" s="218" t="e">
        <f>SUIVI!#REF!</f>
        <v>#REF!</v>
      </c>
      <c r="P155" s="22">
        <v>147</v>
      </c>
    </row>
    <row r="156" spans="1:16" ht="19.899999999999999" customHeight="1">
      <c r="A156" s="663" t="str">
        <f>$A$12</f>
        <v>CIMOLAI</v>
      </c>
      <c r="B156" s="191" t="e">
        <f>SUIVI!#REF!</f>
        <v>#REF!</v>
      </c>
      <c r="C156" s="191" t="e">
        <f>SUIVI!#REF!</f>
        <v>#REF!</v>
      </c>
      <c r="D156" s="2150"/>
      <c r="E156" s="2150"/>
      <c r="F156" s="2422"/>
      <c r="G156" s="2422"/>
      <c r="H156" s="191" t="e">
        <f t="shared" si="2"/>
        <v>#REF!</v>
      </c>
      <c r="I156" s="191" t="e">
        <f>IF(SUIVI!#REF!,1,0)</f>
        <v>#REF!</v>
      </c>
      <c r="J156" s="761" t="e">
        <f>SUIVI!#REF!</f>
        <v>#REF!</v>
      </c>
      <c r="K156" s="215" t="e">
        <f>SUIVI!#REF!</f>
        <v>#REF!</v>
      </c>
      <c r="L156" s="215" t="e">
        <f>SUIVI!#REF!</f>
        <v>#REF!</v>
      </c>
      <c r="M156" s="1090" t="s">
        <v>1222</v>
      </c>
      <c r="N156" s="2130" t="s">
        <v>1504</v>
      </c>
      <c r="O156" s="218" t="e">
        <f>SUIVI!#REF!</f>
        <v>#REF!</v>
      </c>
      <c r="P156" s="22">
        <v>148</v>
      </c>
    </row>
    <row r="157" spans="1:16" ht="19.899999999999999" customHeight="1">
      <c r="A157" s="663" t="str">
        <f>$A$13</f>
        <v>PASSERELLE DE BELVAL</v>
      </c>
      <c r="B157" s="191" t="e">
        <f>SUIVI!#REF!</f>
        <v>#REF!</v>
      </c>
      <c r="C157" s="191" t="e">
        <f>SUIVI!#REF!</f>
        <v>#REF!</v>
      </c>
      <c r="D157" s="2150"/>
      <c r="E157" s="2150"/>
      <c r="F157" s="2422"/>
      <c r="G157" s="2422"/>
      <c r="H157" s="191" t="e">
        <f t="shared" si="2"/>
        <v>#REF!</v>
      </c>
      <c r="I157" s="191" t="e">
        <f>IF(SUIVI!#REF!,1,0)</f>
        <v>#REF!</v>
      </c>
      <c r="J157" s="761" t="e">
        <f>SUIVI!#REF!</f>
        <v>#REF!</v>
      </c>
      <c r="K157" s="215" t="e">
        <f>SUIVI!#REF!</f>
        <v>#REF!</v>
      </c>
      <c r="L157" s="215" t="e">
        <f>SUIVI!#REF!</f>
        <v>#REF!</v>
      </c>
      <c r="M157" s="1090" t="s">
        <v>1222</v>
      </c>
      <c r="N157" s="2130" t="s">
        <v>1504</v>
      </c>
      <c r="O157" s="218" t="e">
        <f>SUIVI!#REF!</f>
        <v>#REF!</v>
      </c>
      <c r="P157" s="22">
        <v>149</v>
      </c>
    </row>
    <row r="158" spans="1:16" ht="19.899999999999999" customHeight="1">
      <c r="A158" s="1088" t="s">
        <v>1505</v>
      </c>
      <c r="B158" s="191" t="e">
        <f>SUIVI!#REF!</f>
        <v>#REF!</v>
      </c>
      <c r="C158" s="191" t="e">
        <f>SUIVI!#REF!</f>
        <v>#REF!</v>
      </c>
      <c r="D158" s="2150"/>
      <c r="E158" s="2150"/>
      <c r="F158" s="2422"/>
      <c r="G158" s="2422"/>
      <c r="H158" s="191" t="e">
        <f t="shared" si="2"/>
        <v>#REF!</v>
      </c>
      <c r="I158" s="191" t="e">
        <f>IF(SUIVI!#REF!,1,0)</f>
        <v>#REF!</v>
      </c>
      <c r="J158" s="761" t="e">
        <f>SUIVI!#REF!</f>
        <v>#REF!</v>
      </c>
      <c r="K158" s="215" t="e">
        <f>SUIVI!#REF!</f>
        <v>#REF!</v>
      </c>
      <c r="L158" s="215" t="e">
        <f>SUIVI!#REF!</f>
        <v>#REF!</v>
      </c>
      <c r="M158" s="1090" t="s">
        <v>1222</v>
      </c>
      <c r="N158" s="2130" t="s">
        <v>1504</v>
      </c>
      <c r="O158" s="218" t="e">
        <f>SUIVI!#REF!</f>
        <v>#REF!</v>
      </c>
      <c r="P158" s="22">
        <v>150</v>
      </c>
    </row>
    <row r="159" spans="1:16" ht="19.899999999999999" customHeight="1">
      <c r="A159" s="1833">
        <f>$A$15</f>
        <v>0</v>
      </c>
      <c r="B159" s="191" t="e">
        <f>SUIVI!#REF!</f>
        <v>#REF!</v>
      </c>
      <c r="C159" s="191" t="e">
        <f>SUIVI!#REF!</f>
        <v>#REF!</v>
      </c>
      <c r="D159" s="2150"/>
      <c r="E159" s="2150"/>
      <c r="F159" s="2422"/>
      <c r="G159" s="2422"/>
      <c r="H159" s="191" t="e">
        <f t="shared" si="2"/>
        <v>#REF!</v>
      </c>
      <c r="I159" s="191" t="e">
        <f>IF(SUIVI!#REF!,1,0)</f>
        <v>#REF!</v>
      </c>
      <c r="J159" s="761" t="e">
        <f>SUIVI!#REF!</f>
        <v>#REF!</v>
      </c>
      <c r="K159" s="215" t="e">
        <f>SUIVI!#REF!</f>
        <v>#REF!</v>
      </c>
      <c r="L159" s="215" t="e">
        <f>SUIVI!#REF!</f>
        <v>#REF!</v>
      </c>
      <c r="M159" s="1090" t="s">
        <v>1222</v>
      </c>
      <c r="N159" s="2130" t="s">
        <v>1504</v>
      </c>
      <c r="O159" s="218" t="e">
        <f>SUIVI!#REF!</f>
        <v>#REF!</v>
      </c>
      <c r="P159" s="22">
        <v>151</v>
      </c>
    </row>
    <row r="160" spans="1:16" ht="19.899999999999999" customHeight="1">
      <c r="A160" s="1833">
        <f>$A$16</f>
        <v>0</v>
      </c>
      <c r="B160" s="191" t="e">
        <f>SUIVI!#REF!</f>
        <v>#REF!</v>
      </c>
      <c r="C160" s="191" t="e">
        <f>SUIVI!#REF!</f>
        <v>#REF!</v>
      </c>
      <c r="D160" s="2150"/>
      <c r="E160" s="2150"/>
      <c r="F160" s="2422"/>
      <c r="G160" s="2422"/>
      <c r="H160" s="191" t="e">
        <f t="shared" si="2"/>
        <v>#REF!</v>
      </c>
      <c r="I160" s="191" t="e">
        <f>IF(SUIVI!#REF!,1,0)</f>
        <v>#REF!</v>
      </c>
      <c r="J160" s="761" t="e">
        <f>SUIVI!#REF!</f>
        <v>#REF!</v>
      </c>
      <c r="K160" s="215" t="e">
        <f>SUIVI!#REF!</f>
        <v>#REF!</v>
      </c>
      <c r="L160" s="215" t="e">
        <f>SUIVI!#REF!</f>
        <v>#REF!</v>
      </c>
      <c r="M160" s="1090" t="s">
        <v>1222</v>
      </c>
      <c r="N160" s="2130" t="s">
        <v>1504</v>
      </c>
      <c r="O160" s="218" t="e">
        <f>SUIVI!#REF!</f>
        <v>#REF!</v>
      </c>
      <c r="P160" s="22">
        <v>152</v>
      </c>
    </row>
    <row r="161" spans="1:16" ht="19.899999999999999" customHeight="1">
      <c r="A161" s="1833">
        <f>$A$17</f>
        <v>0</v>
      </c>
      <c r="B161" s="191" t="e">
        <f>SUIVI!#REF!</f>
        <v>#REF!</v>
      </c>
      <c r="C161" s="191" t="e">
        <f>SUIVI!#REF!</f>
        <v>#REF!</v>
      </c>
      <c r="D161" s="2151"/>
      <c r="E161" s="2150"/>
      <c r="F161" s="2422"/>
      <c r="G161" s="2422"/>
      <c r="H161" s="191" t="e">
        <f t="shared" si="2"/>
        <v>#REF!</v>
      </c>
      <c r="I161" s="191" t="e">
        <f>IF(SUIVI!#REF!,1,0)</f>
        <v>#REF!</v>
      </c>
      <c r="J161" s="761" t="e">
        <f>SUIVI!#REF!</f>
        <v>#REF!</v>
      </c>
      <c r="K161" s="215" t="e">
        <f>SUIVI!#REF!</f>
        <v>#REF!</v>
      </c>
      <c r="L161" s="215" t="e">
        <f>SUIVI!#REF!</f>
        <v>#REF!</v>
      </c>
      <c r="M161" s="1090" t="s">
        <v>1222</v>
      </c>
      <c r="N161" s="2130" t="s">
        <v>1504</v>
      </c>
      <c r="O161" s="218" t="e">
        <f>SUIVI!#REF!</f>
        <v>#REF!</v>
      </c>
      <c r="P161" s="22">
        <v>153</v>
      </c>
    </row>
    <row r="162" spans="1:16" ht="19.899999999999999" customHeight="1">
      <c r="A162" s="241" t="str">
        <f>$A$9</f>
        <v>1100633635-636</v>
      </c>
      <c r="B162" s="191" t="e">
        <f>SUIVI!#REF!</f>
        <v>#REF!</v>
      </c>
      <c r="C162" s="191" t="e">
        <f>SUIVI!#REF!</f>
        <v>#REF!</v>
      </c>
      <c r="D162" s="2150"/>
      <c r="E162" s="2150"/>
      <c r="F162" s="2422"/>
      <c r="G162" s="2422"/>
      <c r="H162" s="191" t="e">
        <f t="shared" si="2"/>
        <v>#REF!</v>
      </c>
      <c r="I162" s="191" t="e">
        <f>IF(SUIVI!#REF!,1,0)</f>
        <v>#REF!</v>
      </c>
      <c r="J162" s="761" t="e">
        <f>SUIVI!#REF!</f>
        <v>#REF!</v>
      </c>
      <c r="K162" s="215" t="e">
        <f>SUIVI!#REF!</f>
        <v>#REF!</v>
      </c>
      <c r="L162" s="215" t="e">
        <f>SUIVI!#REF!</f>
        <v>#REF!</v>
      </c>
      <c r="M162" s="1090" t="s">
        <v>1222</v>
      </c>
      <c r="N162" s="2130" t="s">
        <v>1504</v>
      </c>
      <c r="O162" s="218" t="e">
        <f>SUIVI!#REF!</f>
        <v>#REF!</v>
      </c>
      <c r="P162" s="22">
        <v>154</v>
      </c>
    </row>
    <row r="163" spans="1:16" ht="19.899999999999999" customHeight="1">
      <c r="A163" s="241" t="str">
        <f>$A$10</f>
        <v>Z128</v>
      </c>
      <c r="B163" s="191" t="e">
        <f>SUIVI!#REF!</f>
        <v>#REF!</v>
      </c>
      <c r="C163" s="191" t="e">
        <f>SUIVI!#REF!</f>
        <v>#REF!</v>
      </c>
      <c r="D163" s="2150"/>
      <c r="E163" s="2150"/>
      <c r="F163" s="2422"/>
      <c r="G163" s="2422"/>
      <c r="H163" s="191" t="e">
        <f t="shared" si="2"/>
        <v>#REF!</v>
      </c>
      <c r="I163" s="191" t="e">
        <f>IF(SUIVI!#REF!,1,0)</f>
        <v>#REF!</v>
      </c>
      <c r="J163" s="761" t="e">
        <f>SUIVI!#REF!</f>
        <v>#REF!</v>
      </c>
      <c r="K163" s="215" t="e">
        <f>SUIVI!#REF!</f>
        <v>#REF!</v>
      </c>
      <c r="L163" s="215" t="e">
        <f>SUIVI!#REF!</f>
        <v>#REF!</v>
      </c>
      <c r="M163" s="1090" t="s">
        <v>1222</v>
      </c>
      <c r="N163" s="2130" t="s">
        <v>1504</v>
      </c>
      <c r="O163" s="218" t="e">
        <f>SUIVI!#REF!</f>
        <v>#REF!</v>
      </c>
      <c r="P163" s="22">
        <v>155</v>
      </c>
    </row>
    <row r="164" spans="1:16" ht="19.899999999999999" customHeight="1">
      <c r="A164" s="241" t="str">
        <f>$A$11</f>
        <v>1900015151-15087</v>
      </c>
      <c r="B164" s="191" t="e">
        <f>SUIVI!#REF!</f>
        <v>#REF!</v>
      </c>
      <c r="C164" s="191" t="e">
        <f>SUIVI!#REF!</f>
        <v>#REF!</v>
      </c>
      <c r="D164" s="2150"/>
      <c r="E164" s="2150"/>
      <c r="F164" s="2422"/>
      <c r="G164" s="2422"/>
      <c r="H164" s="191" t="e">
        <f t="shared" si="2"/>
        <v>#REF!</v>
      </c>
      <c r="I164" s="191" t="e">
        <f>IF(SUIVI!#REF!,1,0)</f>
        <v>#REF!</v>
      </c>
      <c r="J164" s="761" t="e">
        <f>SUIVI!#REF!</f>
        <v>#REF!</v>
      </c>
      <c r="K164" s="215" t="e">
        <f>SUIVI!#REF!</f>
        <v>#REF!</v>
      </c>
      <c r="L164" s="215" t="e">
        <f>SUIVI!#REF!</f>
        <v>#REF!</v>
      </c>
      <c r="M164" s="1090" t="s">
        <v>1222</v>
      </c>
      <c r="N164" s="2130" t="s">
        <v>1504</v>
      </c>
      <c r="O164" s="218" t="e">
        <f>SUIVI!#REF!</f>
        <v>#REF!</v>
      </c>
      <c r="P164" s="22">
        <v>156</v>
      </c>
    </row>
    <row r="165" spans="1:16" ht="19.899999999999999" customHeight="1">
      <c r="A165" s="663" t="str">
        <f>$A$12</f>
        <v>CIMOLAI</v>
      </c>
      <c r="B165" s="191" t="e">
        <f>SUIVI!#REF!</f>
        <v>#REF!</v>
      </c>
      <c r="C165" s="191" t="e">
        <f>SUIVI!#REF!</f>
        <v>#REF!</v>
      </c>
      <c r="D165" s="2150"/>
      <c r="E165" s="2150"/>
      <c r="F165" s="2422"/>
      <c r="G165" s="2422"/>
      <c r="H165" s="191" t="e">
        <f t="shared" si="2"/>
        <v>#REF!</v>
      </c>
      <c r="I165" s="191" t="e">
        <f>IF(SUIVI!#REF!,1,0)</f>
        <v>#REF!</v>
      </c>
      <c r="J165" s="761" t="e">
        <f>SUIVI!#REF!</f>
        <v>#REF!</v>
      </c>
      <c r="K165" s="215" t="e">
        <f>SUIVI!#REF!</f>
        <v>#REF!</v>
      </c>
      <c r="L165" s="215" t="e">
        <f>SUIVI!#REF!</f>
        <v>#REF!</v>
      </c>
      <c r="M165" s="1090" t="s">
        <v>1222</v>
      </c>
      <c r="N165" s="2130" t="s">
        <v>1504</v>
      </c>
      <c r="O165" s="218" t="e">
        <f>SUIVI!#REF!</f>
        <v>#REF!</v>
      </c>
      <c r="P165" s="22">
        <v>157</v>
      </c>
    </row>
    <row r="166" spans="1:16" ht="19.899999999999999" customHeight="1">
      <c r="A166" s="663" t="str">
        <f>$A$13</f>
        <v>PASSERELLE DE BELVAL</v>
      </c>
      <c r="B166" s="191" t="e">
        <f>SUIVI!#REF!</f>
        <v>#REF!</v>
      </c>
      <c r="C166" s="191" t="e">
        <f>SUIVI!#REF!</f>
        <v>#REF!</v>
      </c>
      <c r="D166" s="2150"/>
      <c r="E166" s="2150"/>
      <c r="F166" s="2422"/>
      <c r="G166" s="2422"/>
      <c r="H166" s="191" t="e">
        <f t="shared" si="2"/>
        <v>#REF!</v>
      </c>
      <c r="I166" s="191" t="e">
        <f>IF(SUIVI!#REF!,1,0)</f>
        <v>#REF!</v>
      </c>
      <c r="J166" s="761" t="e">
        <f>SUIVI!#REF!</f>
        <v>#REF!</v>
      </c>
      <c r="K166" s="215" t="e">
        <f>SUIVI!#REF!</f>
        <v>#REF!</v>
      </c>
      <c r="L166" s="215" t="e">
        <f>SUIVI!#REF!</f>
        <v>#REF!</v>
      </c>
      <c r="M166" s="1090" t="s">
        <v>1222</v>
      </c>
      <c r="N166" s="2130" t="s">
        <v>1504</v>
      </c>
      <c r="O166" s="218" t="e">
        <f>SUIVI!#REF!</f>
        <v>#REF!</v>
      </c>
      <c r="P166" s="22">
        <v>158</v>
      </c>
    </row>
    <row r="167" spans="1:16" ht="19.899999999999999" customHeight="1">
      <c r="A167" s="1088" t="s">
        <v>1505</v>
      </c>
      <c r="B167" s="191" t="e">
        <f>SUIVI!#REF!</f>
        <v>#REF!</v>
      </c>
      <c r="C167" s="191" t="e">
        <f>SUIVI!#REF!</f>
        <v>#REF!</v>
      </c>
      <c r="D167" s="2151"/>
      <c r="E167" s="2150"/>
      <c r="F167" s="2422"/>
      <c r="G167" s="2422"/>
      <c r="H167" s="191" t="e">
        <f t="shared" si="2"/>
        <v>#REF!</v>
      </c>
      <c r="I167" s="191" t="e">
        <f>IF(SUIVI!#REF!,1,0)</f>
        <v>#REF!</v>
      </c>
      <c r="J167" s="761" t="e">
        <f>SUIVI!#REF!</f>
        <v>#REF!</v>
      </c>
      <c r="K167" s="215" t="e">
        <f>SUIVI!#REF!</f>
        <v>#REF!</v>
      </c>
      <c r="L167" s="215" t="e">
        <f>SUIVI!#REF!</f>
        <v>#REF!</v>
      </c>
      <c r="M167" s="1090" t="s">
        <v>1222</v>
      </c>
      <c r="N167" s="2130" t="s">
        <v>1504</v>
      </c>
      <c r="O167" s="218" t="e">
        <f>SUIVI!#REF!</f>
        <v>#REF!</v>
      </c>
      <c r="P167" s="22">
        <v>159</v>
      </c>
    </row>
    <row r="168" spans="1:16" ht="19.899999999999999" customHeight="1">
      <c r="A168" s="1833">
        <f>$A$15</f>
        <v>0</v>
      </c>
      <c r="B168" s="191" t="e">
        <f>SUIVI!#REF!</f>
        <v>#REF!</v>
      </c>
      <c r="C168" s="191" t="e">
        <f>SUIVI!#REF!</f>
        <v>#REF!</v>
      </c>
      <c r="D168" s="2150"/>
      <c r="E168" s="2150"/>
      <c r="F168" s="2422"/>
      <c r="G168" s="2422"/>
      <c r="H168" s="191" t="e">
        <f t="shared" si="2"/>
        <v>#REF!</v>
      </c>
      <c r="I168" s="191" t="e">
        <f>IF(SUIVI!#REF!,1,0)</f>
        <v>#REF!</v>
      </c>
      <c r="J168" s="761" t="e">
        <f>SUIVI!#REF!</f>
        <v>#REF!</v>
      </c>
      <c r="K168" s="215" t="e">
        <f>SUIVI!#REF!</f>
        <v>#REF!</v>
      </c>
      <c r="L168" s="215" t="e">
        <f>SUIVI!#REF!</f>
        <v>#REF!</v>
      </c>
      <c r="M168" s="1090" t="s">
        <v>1222</v>
      </c>
      <c r="N168" s="2130" t="s">
        <v>1504</v>
      </c>
      <c r="O168" s="218" t="e">
        <f>SUIVI!#REF!</f>
        <v>#REF!</v>
      </c>
      <c r="P168" s="22">
        <v>160</v>
      </c>
    </row>
    <row r="169" spans="1:16" ht="19.899999999999999" customHeight="1">
      <c r="A169" s="1833">
        <f>$A$16</f>
        <v>0</v>
      </c>
      <c r="B169" s="191" t="e">
        <f>SUIVI!#REF!</f>
        <v>#REF!</v>
      </c>
      <c r="C169" s="191" t="e">
        <f>SUIVI!#REF!</f>
        <v>#REF!</v>
      </c>
      <c r="D169" s="2150"/>
      <c r="E169" s="2150"/>
      <c r="F169" s="2422"/>
      <c r="G169" s="2422"/>
      <c r="H169" s="191" t="e">
        <f t="shared" si="2"/>
        <v>#REF!</v>
      </c>
      <c r="I169" s="191" t="e">
        <f>IF(SUIVI!#REF!,1,0)</f>
        <v>#REF!</v>
      </c>
      <c r="J169" s="761" t="e">
        <f>SUIVI!#REF!</f>
        <v>#REF!</v>
      </c>
      <c r="K169" s="215" t="e">
        <f>SUIVI!#REF!</f>
        <v>#REF!</v>
      </c>
      <c r="L169" s="215" t="e">
        <f>SUIVI!#REF!</f>
        <v>#REF!</v>
      </c>
      <c r="M169" s="1090" t="s">
        <v>1222</v>
      </c>
      <c r="N169" s="2130" t="s">
        <v>1504</v>
      </c>
      <c r="O169" s="218" t="e">
        <f>SUIVI!#REF!</f>
        <v>#REF!</v>
      </c>
      <c r="P169" s="22">
        <v>161</v>
      </c>
    </row>
    <row r="170" spans="1:16" ht="19.899999999999999" customHeight="1">
      <c r="A170" s="1833">
        <f>$A$17</f>
        <v>0</v>
      </c>
      <c r="B170" s="191" t="e">
        <f>SUIVI!#REF!</f>
        <v>#REF!</v>
      </c>
      <c r="C170" s="191" t="e">
        <f>SUIVI!#REF!</f>
        <v>#REF!</v>
      </c>
      <c r="D170" s="2150"/>
      <c r="E170" s="2150"/>
      <c r="F170" s="2422"/>
      <c r="G170" s="2422"/>
      <c r="H170" s="191" t="e">
        <f t="shared" si="2"/>
        <v>#REF!</v>
      </c>
      <c r="I170" s="191" t="e">
        <f>IF(SUIVI!#REF!,1,0)</f>
        <v>#REF!</v>
      </c>
      <c r="J170" s="761" t="e">
        <f>SUIVI!#REF!</f>
        <v>#REF!</v>
      </c>
      <c r="K170" s="215" t="e">
        <f>SUIVI!#REF!</f>
        <v>#REF!</v>
      </c>
      <c r="L170" s="215" t="e">
        <f>SUIVI!#REF!</f>
        <v>#REF!</v>
      </c>
      <c r="M170" s="1090" t="s">
        <v>1222</v>
      </c>
      <c r="N170" s="2130" t="s">
        <v>1504</v>
      </c>
      <c r="O170" s="218" t="e">
        <f>SUIVI!#REF!</f>
        <v>#REF!</v>
      </c>
      <c r="P170" s="22">
        <v>162</v>
      </c>
    </row>
    <row r="171" spans="1:16" ht="19.899999999999999" customHeight="1">
      <c r="A171" s="241" t="str">
        <f>$A$9</f>
        <v>1100633635-636</v>
      </c>
      <c r="B171" s="191" t="e">
        <f>SUIVI!#REF!</f>
        <v>#REF!</v>
      </c>
      <c r="C171" s="191" t="e">
        <f>SUIVI!#REF!</f>
        <v>#REF!</v>
      </c>
      <c r="D171" s="2150"/>
      <c r="E171" s="2150"/>
      <c r="F171" s="2422"/>
      <c r="G171" s="2422"/>
      <c r="H171" s="191" t="e">
        <f t="shared" si="2"/>
        <v>#REF!</v>
      </c>
      <c r="I171" s="191" t="e">
        <f>IF(SUIVI!#REF!,1,0)</f>
        <v>#REF!</v>
      </c>
      <c r="J171" s="761" t="e">
        <f>SUIVI!#REF!</f>
        <v>#REF!</v>
      </c>
      <c r="K171" s="215" t="e">
        <f>SUIVI!#REF!</f>
        <v>#REF!</v>
      </c>
      <c r="L171" s="215" t="e">
        <f>SUIVI!#REF!</f>
        <v>#REF!</v>
      </c>
      <c r="M171" s="1090" t="s">
        <v>1222</v>
      </c>
      <c r="N171" s="2130" t="s">
        <v>1504</v>
      </c>
      <c r="O171" s="218" t="e">
        <f>SUIVI!#REF!</f>
        <v>#REF!</v>
      </c>
      <c r="P171" s="22">
        <v>163</v>
      </c>
    </row>
    <row r="172" spans="1:16" ht="19.899999999999999" customHeight="1">
      <c r="A172" s="241" t="str">
        <f>$A$10</f>
        <v>Z128</v>
      </c>
      <c r="B172" s="191" t="e">
        <f>SUIVI!#REF!</f>
        <v>#REF!</v>
      </c>
      <c r="C172" s="191" t="e">
        <f>SUIVI!#REF!</f>
        <v>#REF!</v>
      </c>
      <c r="D172" s="2150"/>
      <c r="E172" s="2150"/>
      <c r="F172" s="2422"/>
      <c r="G172" s="2422"/>
      <c r="H172" s="191" t="e">
        <f t="shared" si="2"/>
        <v>#REF!</v>
      </c>
      <c r="I172" s="191" t="e">
        <f>IF(SUIVI!#REF!,1,0)</f>
        <v>#REF!</v>
      </c>
      <c r="J172" s="761" t="e">
        <f>SUIVI!#REF!</f>
        <v>#REF!</v>
      </c>
      <c r="K172" s="215" t="e">
        <f>SUIVI!#REF!</f>
        <v>#REF!</v>
      </c>
      <c r="L172" s="215" t="e">
        <f>SUIVI!#REF!</f>
        <v>#REF!</v>
      </c>
      <c r="M172" s="1090" t="s">
        <v>1222</v>
      </c>
      <c r="N172" s="2130" t="s">
        <v>1504</v>
      </c>
      <c r="O172" s="218" t="e">
        <f>SUIVI!#REF!</f>
        <v>#REF!</v>
      </c>
      <c r="P172" s="22">
        <v>164</v>
      </c>
    </row>
    <row r="173" spans="1:16" ht="19.899999999999999" customHeight="1">
      <c r="A173" s="241" t="str">
        <f>$A$11</f>
        <v>1900015151-15087</v>
      </c>
      <c r="B173" s="191" t="e">
        <f>SUIVI!#REF!</f>
        <v>#REF!</v>
      </c>
      <c r="C173" s="191" t="e">
        <f>SUIVI!#REF!</f>
        <v>#REF!</v>
      </c>
      <c r="D173" s="2151"/>
      <c r="E173" s="2150"/>
      <c r="F173" s="2422"/>
      <c r="G173" s="2422"/>
      <c r="H173" s="191" t="e">
        <f t="shared" si="2"/>
        <v>#REF!</v>
      </c>
      <c r="I173" s="191" t="e">
        <f>IF(SUIVI!#REF!,1,0)</f>
        <v>#REF!</v>
      </c>
      <c r="J173" s="761" t="e">
        <f>SUIVI!#REF!</f>
        <v>#REF!</v>
      </c>
      <c r="K173" s="215" t="e">
        <f>SUIVI!#REF!</f>
        <v>#REF!</v>
      </c>
      <c r="L173" s="215" t="e">
        <f>SUIVI!#REF!</f>
        <v>#REF!</v>
      </c>
      <c r="M173" s="1090" t="s">
        <v>1222</v>
      </c>
      <c r="N173" s="2130" t="s">
        <v>1504</v>
      </c>
      <c r="O173" s="218" t="e">
        <f>SUIVI!#REF!</f>
        <v>#REF!</v>
      </c>
      <c r="P173" s="22">
        <v>165</v>
      </c>
    </row>
    <row r="174" spans="1:16" ht="19.899999999999999" customHeight="1">
      <c r="A174" s="663" t="str">
        <f>$A$12</f>
        <v>CIMOLAI</v>
      </c>
      <c r="B174" s="191" t="e">
        <f>SUIVI!#REF!</f>
        <v>#REF!</v>
      </c>
      <c r="C174" s="191" t="e">
        <f>SUIVI!#REF!</f>
        <v>#REF!</v>
      </c>
      <c r="D174" s="2150"/>
      <c r="E174" s="2150"/>
      <c r="F174" s="2422"/>
      <c r="G174" s="2422"/>
      <c r="H174" s="191" t="e">
        <f t="shared" si="2"/>
        <v>#REF!</v>
      </c>
      <c r="I174" s="191" t="e">
        <f>IF(SUIVI!#REF!,1,0)</f>
        <v>#REF!</v>
      </c>
      <c r="J174" s="761" t="e">
        <f>SUIVI!#REF!</f>
        <v>#REF!</v>
      </c>
      <c r="K174" s="215" t="e">
        <f>SUIVI!#REF!</f>
        <v>#REF!</v>
      </c>
      <c r="L174" s="215" t="e">
        <f>SUIVI!#REF!</f>
        <v>#REF!</v>
      </c>
      <c r="M174" s="1090" t="s">
        <v>1222</v>
      </c>
      <c r="N174" s="2130" t="s">
        <v>1504</v>
      </c>
      <c r="O174" s="218" t="e">
        <f>SUIVI!#REF!</f>
        <v>#REF!</v>
      </c>
      <c r="P174" s="22">
        <v>166</v>
      </c>
    </row>
    <row r="175" spans="1:16" ht="19.899999999999999" customHeight="1">
      <c r="A175" s="663" t="str">
        <f>$A$13</f>
        <v>PASSERELLE DE BELVAL</v>
      </c>
      <c r="B175" s="191" t="e">
        <f>SUIVI!#REF!</f>
        <v>#REF!</v>
      </c>
      <c r="C175" s="191" t="e">
        <f>SUIVI!#REF!</f>
        <v>#REF!</v>
      </c>
      <c r="D175" s="2150"/>
      <c r="E175" s="2150"/>
      <c r="F175" s="2422"/>
      <c r="G175" s="2422"/>
      <c r="H175" s="191" t="e">
        <f t="shared" si="2"/>
        <v>#REF!</v>
      </c>
      <c r="I175" s="191" t="e">
        <f>IF(SUIVI!#REF!,1,0)</f>
        <v>#REF!</v>
      </c>
      <c r="J175" s="761" t="e">
        <f>SUIVI!#REF!</f>
        <v>#REF!</v>
      </c>
      <c r="K175" s="215" t="e">
        <f>SUIVI!#REF!</f>
        <v>#REF!</v>
      </c>
      <c r="L175" s="215" t="e">
        <f>SUIVI!#REF!</f>
        <v>#REF!</v>
      </c>
      <c r="M175" s="1090" t="s">
        <v>1222</v>
      </c>
      <c r="N175" s="2130" t="s">
        <v>1504</v>
      </c>
      <c r="O175" s="218" t="e">
        <f>SUIVI!#REF!</f>
        <v>#REF!</v>
      </c>
      <c r="P175" s="22">
        <v>167</v>
      </c>
    </row>
    <row r="176" spans="1:16" ht="19.899999999999999" customHeight="1">
      <c r="A176" s="1088" t="s">
        <v>1505</v>
      </c>
      <c r="B176" s="191" t="e">
        <f>SUIVI!#REF!</f>
        <v>#REF!</v>
      </c>
      <c r="C176" s="191" t="e">
        <f>SUIVI!#REF!</f>
        <v>#REF!</v>
      </c>
      <c r="D176" s="2150"/>
      <c r="E176" s="2150"/>
      <c r="F176" s="2422"/>
      <c r="G176" s="2422"/>
      <c r="H176" s="191" t="e">
        <f t="shared" si="2"/>
        <v>#REF!</v>
      </c>
      <c r="I176" s="191" t="e">
        <f>IF(SUIVI!#REF!,1,0)</f>
        <v>#REF!</v>
      </c>
      <c r="J176" s="761" t="e">
        <f>SUIVI!#REF!</f>
        <v>#REF!</v>
      </c>
      <c r="K176" s="215" t="e">
        <f>SUIVI!#REF!</f>
        <v>#REF!</v>
      </c>
      <c r="L176" s="215" t="e">
        <f>SUIVI!#REF!</f>
        <v>#REF!</v>
      </c>
      <c r="M176" s="1090" t="s">
        <v>1222</v>
      </c>
      <c r="N176" s="2130" t="s">
        <v>1504</v>
      </c>
      <c r="O176" s="218" t="e">
        <f>SUIVI!#REF!</f>
        <v>#REF!</v>
      </c>
      <c r="P176" s="22">
        <v>168</v>
      </c>
    </row>
    <row r="177" spans="1:16" ht="19.899999999999999" customHeight="1">
      <c r="A177" s="1833">
        <f>$A$15</f>
        <v>0</v>
      </c>
      <c r="B177" s="191" t="e">
        <f>SUIVI!#REF!</f>
        <v>#REF!</v>
      </c>
      <c r="C177" s="191" t="e">
        <f>SUIVI!#REF!</f>
        <v>#REF!</v>
      </c>
      <c r="D177" s="2150"/>
      <c r="E177" s="2150"/>
      <c r="F177" s="2422"/>
      <c r="G177" s="2422"/>
      <c r="H177" s="191" t="e">
        <f t="shared" si="2"/>
        <v>#REF!</v>
      </c>
      <c r="I177" s="191" t="e">
        <f>IF(SUIVI!#REF!,1,0)</f>
        <v>#REF!</v>
      </c>
      <c r="J177" s="761" t="e">
        <f>SUIVI!#REF!</f>
        <v>#REF!</v>
      </c>
      <c r="K177" s="215" t="e">
        <f>SUIVI!#REF!</f>
        <v>#REF!</v>
      </c>
      <c r="L177" s="215" t="e">
        <f>SUIVI!#REF!</f>
        <v>#REF!</v>
      </c>
      <c r="M177" s="1090" t="s">
        <v>1222</v>
      </c>
      <c r="N177" s="2130" t="s">
        <v>1504</v>
      </c>
      <c r="O177" s="218" t="e">
        <f>SUIVI!#REF!</f>
        <v>#REF!</v>
      </c>
      <c r="P177" s="22">
        <v>169</v>
      </c>
    </row>
    <row r="178" spans="1:16" ht="19.899999999999999" customHeight="1">
      <c r="A178" s="1833">
        <f>$A$16</f>
        <v>0</v>
      </c>
      <c r="B178" s="191" t="e">
        <f>SUIVI!#REF!</f>
        <v>#REF!</v>
      </c>
      <c r="C178" s="191" t="e">
        <f>SUIVI!#REF!</f>
        <v>#REF!</v>
      </c>
      <c r="D178" s="2150"/>
      <c r="E178" s="2150"/>
      <c r="F178" s="2422"/>
      <c r="G178" s="2422"/>
      <c r="H178" s="191" t="e">
        <f t="shared" si="2"/>
        <v>#REF!</v>
      </c>
      <c r="I178" s="191" t="e">
        <f>IF(SUIVI!#REF!,1,0)</f>
        <v>#REF!</v>
      </c>
      <c r="J178" s="761" t="e">
        <f>SUIVI!#REF!</f>
        <v>#REF!</v>
      </c>
      <c r="K178" s="215" t="e">
        <f>SUIVI!#REF!</f>
        <v>#REF!</v>
      </c>
      <c r="L178" s="215" t="e">
        <f>SUIVI!#REF!</f>
        <v>#REF!</v>
      </c>
      <c r="M178" s="1090" t="s">
        <v>1222</v>
      </c>
      <c r="N178" s="2130" t="s">
        <v>1504</v>
      </c>
      <c r="O178" s="218" t="e">
        <f>SUIVI!#REF!</f>
        <v>#REF!</v>
      </c>
      <c r="P178" s="22">
        <v>170</v>
      </c>
    </row>
    <row r="179" spans="1:16" ht="19.899999999999999" customHeight="1">
      <c r="A179" s="1833">
        <f>$A$17</f>
        <v>0</v>
      </c>
      <c r="B179" s="191" t="e">
        <f>SUIVI!#REF!</f>
        <v>#REF!</v>
      </c>
      <c r="C179" s="191" t="e">
        <f>SUIVI!#REF!</f>
        <v>#REF!</v>
      </c>
      <c r="D179" s="2151"/>
      <c r="E179" s="2150"/>
      <c r="F179" s="2422"/>
      <c r="G179" s="2422"/>
      <c r="H179" s="191" t="e">
        <f t="shared" si="2"/>
        <v>#REF!</v>
      </c>
      <c r="I179" s="191" t="e">
        <f>IF(SUIVI!#REF!,1,0)</f>
        <v>#REF!</v>
      </c>
      <c r="J179" s="761" t="e">
        <f>SUIVI!#REF!</f>
        <v>#REF!</v>
      </c>
      <c r="K179" s="215" t="e">
        <f>SUIVI!#REF!</f>
        <v>#REF!</v>
      </c>
      <c r="L179" s="215" t="e">
        <f>SUIVI!#REF!</f>
        <v>#REF!</v>
      </c>
      <c r="M179" s="1090" t="s">
        <v>1222</v>
      </c>
      <c r="N179" s="2130" t="s">
        <v>1504</v>
      </c>
      <c r="O179" s="218" t="e">
        <f>SUIVI!#REF!</f>
        <v>#REF!</v>
      </c>
      <c r="P179" s="22">
        <v>171</v>
      </c>
    </row>
    <row r="180" spans="1:16" ht="19.899999999999999" customHeight="1">
      <c r="A180" s="241" t="str">
        <f>$A$9</f>
        <v>1100633635-636</v>
      </c>
      <c r="B180" s="191" t="e">
        <f>SUIVI!#REF!</f>
        <v>#REF!</v>
      </c>
      <c r="C180" s="191" t="e">
        <f>SUIVI!#REF!</f>
        <v>#REF!</v>
      </c>
      <c r="D180" s="2150"/>
      <c r="E180" s="2150"/>
      <c r="F180" s="2422"/>
      <c r="G180" s="2422"/>
      <c r="H180" s="191" t="e">
        <f t="shared" si="2"/>
        <v>#REF!</v>
      </c>
      <c r="I180" s="191" t="e">
        <f>IF(SUIVI!#REF!,1,0)</f>
        <v>#REF!</v>
      </c>
      <c r="J180" s="761" t="e">
        <f>SUIVI!#REF!</f>
        <v>#REF!</v>
      </c>
      <c r="K180" s="215" t="e">
        <f>SUIVI!#REF!</f>
        <v>#REF!</v>
      </c>
      <c r="L180" s="215" t="e">
        <f>SUIVI!#REF!</f>
        <v>#REF!</v>
      </c>
      <c r="M180" s="1090" t="s">
        <v>1222</v>
      </c>
      <c r="N180" s="2130" t="s">
        <v>1504</v>
      </c>
      <c r="O180" s="218" t="e">
        <f>SUIVI!#REF!</f>
        <v>#REF!</v>
      </c>
      <c r="P180" s="22">
        <v>172</v>
      </c>
    </row>
    <row r="181" spans="1:16" ht="19.899999999999999" customHeight="1">
      <c r="A181" s="241" t="str">
        <f>$A$10</f>
        <v>Z128</v>
      </c>
      <c r="B181" s="191" t="e">
        <f>SUIVI!#REF!</f>
        <v>#REF!</v>
      </c>
      <c r="C181" s="191" t="e">
        <f>SUIVI!#REF!</f>
        <v>#REF!</v>
      </c>
      <c r="D181" s="2150"/>
      <c r="E181" s="2150"/>
      <c r="F181" s="2422"/>
      <c r="G181" s="2422"/>
      <c r="H181" s="191" t="e">
        <f t="shared" si="2"/>
        <v>#REF!</v>
      </c>
      <c r="I181" s="191" t="e">
        <f>IF(SUIVI!#REF!,1,0)</f>
        <v>#REF!</v>
      </c>
      <c r="J181" s="761" t="e">
        <f>SUIVI!#REF!</f>
        <v>#REF!</v>
      </c>
      <c r="K181" s="215" t="e">
        <f>SUIVI!#REF!</f>
        <v>#REF!</v>
      </c>
      <c r="L181" s="215" t="e">
        <f>SUIVI!#REF!</f>
        <v>#REF!</v>
      </c>
      <c r="M181" s="1090" t="s">
        <v>1222</v>
      </c>
      <c r="N181" s="2130" t="s">
        <v>1504</v>
      </c>
      <c r="O181" s="218" t="e">
        <f>SUIVI!#REF!</f>
        <v>#REF!</v>
      </c>
      <c r="P181" s="22">
        <v>173</v>
      </c>
    </row>
    <row r="182" spans="1:16" ht="19.899999999999999" customHeight="1">
      <c r="A182" s="241" t="str">
        <f>$A$11</f>
        <v>1900015151-15087</v>
      </c>
      <c r="B182" s="191" t="e">
        <f>SUIVI!#REF!</f>
        <v>#REF!</v>
      </c>
      <c r="C182" s="191" t="e">
        <f>SUIVI!#REF!</f>
        <v>#REF!</v>
      </c>
      <c r="D182" s="2150"/>
      <c r="E182" s="2150"/>
      <c r="F182" s="2422"/>
      <c r="G182" s="2422"/>
      <c r="H182" s="191" t="e">
        <f t="shared" si="2"/>
        <v>#REF!</v>
      </c>
      <c r="I182" s="191" t="e">
        <f>IF(SUIVI!#REF!,1,0)</f>
        <v>#REF!</v>
      </c>
      <c r="J182" s="761" t="e">
        <f>SUIVI!#REF!</f>
        <v>#REF!</v>
      </c>
      <c r="K182" s="215" t="e">
        <f>SUIVI!#REF!</f>
        <v>#REF!</v>
      </c>
      <c r="L182" s="215" t="e">
        <f>SUIVI!#REF!</f>
        <v>#REF!</v>
      </c>
      <c r="M182" s="1090" t="s">
        <v>1222</v>
      </c>
      <c r="N182" s="2130" t="s">
        <v>1504</v>
      </c>
      <c r="O182" s="218" t="e">
        <f>SUIVI!#REF!</f>
        <v>#REF!</v>
      </c>
      <c r="P182" s="22">
        <v>174</v>
      </c>
    </row>
    <row r="183" spans="1:16" ht="19.899999999999999" customHeight="1">
      <c r="A183" s="663" t="str">
        <f>$A$12</f>
        <v>CIMOLAI</v>
      </c>
      <c r="B183" s="191" t="e">
        <f>SUIVI!#REF!</f>
        <v>#REF!</v>
      </c>
      <c r="C183" s="191" t="e">
        <f>SUIVI!#REF!</f>
        <v>#REF!</v>
      </c>
      <c r="D183" s="2150"/>
      <c r="E183" s="2150"/>
      <c r="F183" s="2422"/>
      <c r="G183" s="2422"/>
      <c r="H183" s="191" t="e">
        <f t="shared" si="2"/>
        <v>#REF!</v>
      </c>
      <c r="I183" s="191" t="e">
        <f>IF(SUIVI!#REF!,1,0)</f>
        <v>#REF!</v>
      </c>
      <c r="J183" s="761" t="e">
        <f>SUIVI!#REF!</f>
        <v>#REF!</v>
      </c>
      <c r="K183" s="215" t="e">
        <f>SUIVI!#REF!</f>
        <v>#REF!</v>
      </c>
      <c r="L183" s="215" t="e">
        <f>SUIVI!#REF!</f>
        <v>#REF!</v>
      </c>
      <c r="M183" s="1090" t="s">
        <v>1222</v>
      </c>
      <c r="N183" s="2130" t="s">
        <v>1504</v>
      </c>
      <c r="O183" s="218" t="e">
        <f>SUIVI!#REF!</f>
        <v>#REF!</v>
      </c>
      <c r="P183" s="22">
        <v>175</v>
      </c>
    </row>
    <row r="184" spans="1:16" ht="19.899999999999999" customHeight="1">
      <c r="A184" s="663" t="str">
        <f>$A$13</f>
        <v>PASSERELLE DE BELVAL</v>
      </c>
      <c r="B184" s="191" t="e">
        <f>SUIVI!#REF!</f>
        <v>#REF!</v>
      </c>
      <c r="C184" s="191" t="e">
        <f>SUIVI!#REF!</f>
        <v>#REF!</v>
      </c>
      <c r="D184" s="2150"/>
      <c r="E184" s="2150"/>
      <c r="F184" s="2422"/>
      <c r="G184" s="2422"/>
      <c r="H184" s="191" t="e">
        <f t="shared" si="2"/>
        <v>#REF!</v>
      </c>
      <c r="I184" s="191" t="e">
        <f>IF(SUIVI!#REF!,1,0)</f>
        <v>#REF!</v>
      </c>
      <c r="J184" s="761" t="e">
        <f>SUIVI!#REF!</f>
        <v>#REF!</v>
      </c>
      <c r="K184" s="215" t="e">
        <f>SUIVI!#REF!</f>
        <v>#REF!</v>
      </c>
      <c r="L184" s="215" t="e">
        <f>SUIVI!#REF!</f>
        <v>#REF!</v>
      </c>
      <c r="M184" s="1090" t="s">
        <v>1222</v>
      </c>
      <c r="N184" s="2130" t="s">
        <v>1504</v>
      </c>
      <c r="O184" s="218" t="e">
        <f>SUIVI!#REF!</f>
        <v>#REF!</v>
      </c>
      <c r="P184" s="22">
        <v>176</v>
      </c>
    </row>
    <row r="185" spans="1:16" ht="19.899999999999999" customHeight="1">
      <c r="A185" s="1088" t="s">
        <v>1505</v>
      </c>
      <c r="B185" s="191" t="e">
        <f>SUIVI!#REF!</f>
        <v>#REF!</v>
      </c>
      <c r="C185" s="191" t="e">
        <f>SUIVI!#REF!</f>
        <v>#REF!</v>
      </c>
      <c r="D185" s="2151"/>
      <c r="E185" s="2150"/>
      <c r="F185" s="2422"/>
      <c r="G185" s="2422"/>
      <c r="H185" s="191" t="e">
        <f t="shared" si="2"/>
        <v>#REF!</v>
      </c>
      <c r="I185" s="191" t="e">
        <f>IF(SUIVI!#REF!,1,0)</f>
        <v>#REF!</v>
      </c>
      <c r="J185" s="761" t="e">
        <f>SUIVI!#REF!</f>
        <v>#REF!</v>
      </c>
      <c r="K185" s="215" t="e">
        <f>SUIVI!#REF!</f>
        <v>#REF!</v>
      </c>
      <c r="L185" s="215" t="e">
        <f>SUIVI!#REF!</f>
        <v>#REF!</v>
      </c>
      <c r="M185" s="1090" t="s">
        <v>1222</v>
      </c>
      <c r="N185" s="2130" t="s">
        <v>1504</v>
      </c>
      <c r="O185" s="218" t="e">
        <f>SUIVI!#REF!</f>
        <v>#REF!</v>
      </c>
      <c r="P185" s="22">
        <v>177</v>
      </c>
    </row>
    <row r="186" spans="1:16" ht="19.899999999999999" customHeight="1">
      <c r="A186" s="1833">
        <f>$A$15</f>
        <v>0</v>
      </c>
      <c r="B186" s="191" t="e">
        <f>SUIVI!#REF!</f>
        <v>#REF!</v>
      </c>
      <c r="C186" s="191" t="e">
        <f>SUIVI!#REF!</f>
        <v>#REF!</v>
      </c>
      <c r="D186" s="2150"/>
      <c r="E186" s="2150"/>
      <c r="F186" s="2422"/>
      <c r="G186" s="2422"/>
      <c r="H186" s="191" t="e">
        <f t="shared" si="2"/>
        <v>#REF!</v>
      </c>
      <c r="I186" s="191" t="e">
        <f>IF(SUIVI!#REF!,1,0)</f>
        <v>#REF!</v>
      </c>
      <c r="J186" s="761" t="e">
        <f>SUIVI!#REF!</f>
        <v>#REF!</v>
      </c>
      <c r="K186" s="215" t="e">
        <f>SUIVI!#REF!</f>
        <v>#REF!</v>
      </c>
      <c r="L186" s="215" t="e">
        <f>SUIVI!#REF!</f>
        <v>#REF!</v>
      </c>
      <c r="M186" s="1090" t="s">
        <v>1222</v>
      </c>
      <c r="N186" s="2130" t="s">
        <v>1504</v>
      </c>
      <c r="O186" s="218" t="e">
        <f>SUIVI!#REF!</f>
        <v>#REF!</v>
      </c>
      <c r="P186" s="22">
        <v>178</v>
      </c>
    </row>
    <row r="187" spans="1:16" ht="19.899999999999999" customHeight="1">
      <c r="A187" s="1833">
        <f>$A$16</f>
        <v>0</v>
      </c>
      <c r="B187" s="191" t="e">
        <f>SUIVI!#REF!</f>
        <v>#REF!</v>
      </c>
      <c r="C187" s="191" t="e">
        <f>SUIVI!#REF!</f>
        <v>#REF!</v>
      </c>
      <c r="D187" s="2150"/>
      <c r="E187" s="2150"/>
      <c r="F187" s="2422"/>
      <c r="G187" s="2422"/>
      <c r="H187" s="191" t="e">
        <f t="shared" si="2"/>
        <v>#REF!</v>
      </c>
      <c r="I187" s="191" t="e">
        <f>IF(SUIVI!#REF!,1,0)</f>
        <v>#REF!</v>
      </c>
      <c r="J187" s="761" t="e">
        <f>SUIVI!#REF!</f>
        <v>#REF!</v>
      </c>
      <c r="K187" s="215" t="e">
        <f>SUIVI!#REF!</f>
        <v>#REF!</v>
      </c>
      <c r="L187" s="215" t="e">
        <f>SUIVI!#REF!</f>
        <v>#REF!</v>
      </c>
      <c r="M187" s="1090" t="s">
        <v>1222</v>
      </c>
      <c r="N187" s="2130" t="s">
        <v>1504</v>
      </c>
      <c r="O187" s="218" t="e">
        <f>SUIVI!#REF!</f>
        <v>#REF!</v>
      </c>
      <c r="P187" s="22">
        <v>179</v>
      </c>
    </row>
    <row r="188" spans="1:16" ht="19.899999999999999" customHeight="1">
      <c r="A188" s="1833">
        <f>$A$17</f>
        <v>0</v>
      </c>
      <c r="B188" s="191" t="e">
        <f>SUIVI!#REF!</f>
        <v>#REF!</v>
      </c>
      <c r="C188" s="191" t="e">
        <f>SUIVI!#REF!</f>
        <v>#REF!</v>
      </c>
      <c r="D188" s="2150"/>
      <c r="E188" s="2150"/>
      <c r="F188" s="2422"/>
      <c r="G188" s="2422"/>
      <c r="H188" s="191" t="e">
        <f t="shared" si="2"/>
        <v>#REF!</v>
      </c>
      <c r="I188" s="191" t="e">
        <f>IF(SUIVI!#REF!,1,0)</f>
        <v>#REF!</v>
      </c>
      <c r="J188" s="761" t="e">
        <f>SUIVI!#REF!</f>
        <v>#REF!</v>
      </c>
      <c r="K188" s="215" t="e">
        <f>SUIVI!#REF!</f>
        <v>#REF!</v>
      </c>
      <c r="L188" s="215" t="e">
        <f>SUIVI!#REF!</f>
        <v>#REF!</v>
      </c>
      <c r="M188" s="1090" t="s">
        <v>1222</v>
      </c>
      <c r="N188" s="2130" t="s">
        <v>1504</v>
      </c>
      <c r="O188" s="218" t="e">
        <f>SUIVI!#REF!</f>
        <v>#REF!</v>
      </c>
      <c r="P188" s="22">
        <v>180</v>
      </c>
    </row>
    <row r="189" spans="1:16" ht="19.899999999999999" customHeight="1">
      <c r="A189" s="241" t="str">
        <f>$A$9</f>
        <v>1100633635-636</v>
      </c>
      <c r="B189" s="191" t="e">
        <f>SUIVI!#REF!</f>
        <v>#REF!</v>
      </c>
      <c r="C189" s="191" t="e">
        <f>SUIVI!#REF!</f>
        <v>#REF!</v>
      </c>
      <c r="D189" s="2150"/>
      <c r="E189" s="2150"/>
      <c r="F189" s="2422"/>
      <c r="G189" s="2422"/>
      <c r="H189" s="191" t="e">
        <f t="shared" si="2"/>
        <v>#REF!</v>
      </c>
      <c r="I189" s="191" t="e">
        <f>IF(SUIVI!#REF!,1,0)</f>
        <v>#REF!</v>
      </c>
      <c r="J189" s="761" t="e">
        <f>SUIVI!#REF!</f>
        <v>#REF!</v>
      </c>
      <c r="K189" s="215" t="e">
        <f>SUIVI!#REF!</f>
        <v>#REF!</v>
      </c>
      <c r="L189" s="215" t="e">
        <f>SUIVI!#REF!</f>
        <v>#REF!</v>
      </c>
      <c r="M189" s="1090" t="s">
        <v>1222</v>
      </c>
      <c r="N189" s="2130" t="s">
        <v>1504</v>
      </c>
      <c r="O189" s="218" t="e">
        <f>SUIVI!#REF!</f>
        <v>#REF!</v>
      </c>
      <c r="P189" s="22">
        <v>181</v>
      </c>
    </row>
    <row r="190" spans="1:16" ht="19.899999999999999" customHeight="1">
      <c r="A190" s="241" t="str">
        <f>$A$10</f>
        <v>Z128</v>
      </c>
      <c r="B190" s="191" t="e">
        <f>SUIVI!#REF!</f>
        <v>#REF!</v>
      </c>
      <c r="C190" s="191" t="e">
        <f>SUIVI!#REF!</f>
        <v>#REF!</v>
      </c>
      <c r="D190" s="2150"/>
      <c r="E190" s="2150"/>
      <c r="F190" s="2422"/>
      <c r="G190" s="2422"/>
      <c r="H190" s="191" t="e">
        <f t="shared" si="2"/>
        <v>#REF!</v>
      </c>
      <c r="I190" s="191" t="e">
        <f>IF(SUIVI!#REF!,1,0)</f>
        <v>#REF!</v>
      </c>
      <c r="J190" s="761" t="e">
        <f>SUIVI!#REF!</f>
        <v>#REF!</v>
      </c>
      <c r="K190" s="215" t="e">
        <f>SUIVI!#REF!</f>
        <v>#REF!</v>
      </c>
      <c r="L190" s="215" t="e">
        <f>SUIVI!#REF!</f>
        <v>#REF!</v>
      </c>
      <c r="M190" s="1090" t="s">
        <v>1222</v>
      </c>
      <c r="N190" s="2130" t="s">
        <v>1504</v>
      </c>
      <c r="O190" s="218" t="e">
        <f>SUIVI!#REF!</f>
        <v>#REF!</v>
      </c>
      <c r="P190" s="22">
        <v>182</v>
      </c>
    </row>
    <row r="191" spans="1:16" ht="19.899999999999999" customHeight="1">
      <c r="A191" s="241" t="str">
        <f>$A$11</f>
        <v>1900015151-15087</v>
      </c>
      <c r="B191" s="191" t="e">
        <f>SUIVI!#REF!</f>
        <v>#REF!</v>
      </c>
      <c r="C191" s="191" t="e">
        <f>SUIVI!#REF!</f>
        <v>#REF!</v>
      </c>
      <c r="D191" s="2151"/>
      <c r="E191" s="2150"/>
      <c r="F191" s="2422"/>
      <c r="G191" s="2422"/>
      <c r="H191" s="191" t="e">
        <f t="shared" si="2"/>
        <v>#REF!</v>
      </c>
      <c r="I191" s="191" t="e">
        <f>IF(SUIVI!#REF!,1,0)</f>
        <v>#REF!</v>
      </c>
      <c r="J191" s="761" t="e">
        <f>SUIVI!#REF!</f>
        <v>#REF!</v>
      </c>
      <c r="K191" s="215" t="e">
        <f>SUIVI!#REF!</f>
        <v>#REF!</v>
      </c>
      <c r="L191" s="215" t="e">
        <f>SUIVI!#REF!</f>
        <v>#REF!</v>
      </c>
      <c r="M191" s="1090" t="s">
        <v>1222</v>
      </c>
      <c r="N191" s="2130" t="s">
        <v>1504</v>
      </c>
      <c r="O191" s="218" t="e">
        <f>SUIVI!#REF!</f>
        <v>#REF!</v>
      </c>
      <c r="P191" s="22">
        <v>183</v>
      </c>
    </row>
    <row r="192" spans="1:16" ht="19.899999999999999" customHeight="1">
      <c r="A192" s="663" t="str">
        <f>$A$12</f>
        <v>CIMOLAI</v>
      </c>
      <c r="B192" s="191" t="e">
        <f>SUIVI!#REF!</f>
        <v>#REF!</v>
      </c>
      <c r="C192" s="191" t="e">
        <f>SUIVI!#REF!</f>
        <v>#REF!</v>
      </c>
      <c r="D192" s="2150"/>
      <c r="E192" s="2150"/>
      <c r="F192" s="2422"/>
      <c r="G192" s="2422"/>
      <c r="H192" s="191" t="e">
        <f t="shared" si="2"/>
        <v>#REF!</v>
      </c>
      <c r="I192" s="191" t="e">
        <f>IF(SUIVI!#REF!,1,0)</f>
        <v>#REF!</v>
      </c>
      <c r="J192" s="761" t="e">
        <f>SUIVI!#REF!</f>
        <v>#REF!</v>
      </c>
      <c r="K192" s="215" t="e">
        <f>SUIVI!#REF!</f>
        <v>#REF!</v>
      </c>
      <c r="L192" s="215" t="e">
        <f>SUIVI!#REF!</f>
        <v>#REF!</v>
      </c>
      <c r="M192" s="1090" t="s">
        <v>1222</v>
      </c>
      <c r="N192" s="2130" t="s">
        <v>1504</v>
      </c>
      <c r="O192" s="218" t="e">
        <f>SUIVI!#REF!</f>
        <v>#REF!</v>
      </c>
      <c r="P192" s="22">
        <v>184</v>
      </c>
    </row>
    <row r="193" spans="1:16" ht="19.899999999999999" customHeight="1">
      <c r="A193" s="663" t="str">
        <f>$A$13</f>
        <v>PASSERELLE DE BELVAL</v>
      </c>
      <c r="B193" s="191" t="e">
        <f>SUIVI!#REF!</f>
        <v>#REF!</v>
      </c>
      <c r="C193" s="191" t="e">
        <f>SUIVI!#REF!</f>
        <v>#REF!</v>
      </c>
      <c r="D193" s="2150"/>
      <c r="E193" s="2150"/>
      <c r="F193" s="2422"/>
      <c r="G193" s="2422"/>
      <c r="H193" s="191" t="e">
        <f t="shared" si="2"/>
        <v>#REF!</v>
      </c>
      <c r="I193" s="191" t="e">
        <f>IF(SUIVI!#REF!,1,0)</f>
        <v>#REF!</v>
      </c>
      <c r="J193" s="761" t="e">
        <f>SUIVI!#REF!</f>
        <v>#REF!</v>
      </c>
      <c r="K193" s="215" t="e">
        <f>SUIVI!#REF!</f>
        <v>#REF!</v>
      </c>
      <c r="L193" s="215" t="e">
        <f>SUIVI!#REF!</f>
        <v>#REF!</v>
      </c>
      <c r="M193" s="1090" t="s">
        <v>1222</v>
      </c>
      <c r="N193" s="2130" t="s">
        <v>1504</v>
      </c>
      <c r="O193" s="218" t="e">
        <f>SUIVI!#REF!</f>
        <v>#REF!</v>
      </c>
      <c r="P193" s="22">
        <v>185</v>
      </c>
    </row>
    <row r="194" spans="1:16" ht="19.899999999999999" customHeight="1">
      <c r="A194" s="1088" t="s">
        <v>1505</v>
      </c>
      <c r="B194" s="191" t="e">
        <f>SUIVI!#REF!</f>
        <v>#REF!</v>
      </c>
      <c r="C194" s="191" t="e">
        <f>SUIVI!#REF!</f>
        <v>#REF!</v>
      </c>
      <c r="D194" s="2150"/>
      <c r="E194" s="2150"/>
      <c r="F194" s="2422"/>
      <c r="G194" s="2422"/>
      <c r="H194" s="191" t="e">
        <f t="shared" si="2"/>
        <v>#REF!</v>
      </c>
      <c r="I194" s="191" t="e">
        <f>IF(SUIVI!#REF!,1,0)</f>
        <v>#REF!</v>
      </c>
      <c r="J194" s="761" t="e">
        <f>SUIVI!#REF!</f>
        <v>#REF!</v>
      </c>
      <c r="K194" s="215" t="e">
        <f>SUIVI!#REF!</f>
        <v>#REF!</v>
      </c>
      <c r="L194" s="215" t="e">
        <f>SUIVI!#REF!</f>
        <v>#REF!</v>
      </c>
      <c r="M194" s="1090" t="s">
        <v>1222</v>
      </c>
      <c r="N194" s="2130" t="s">
        <v>1504</v>
      </c>
      <c r="O194" s="218" t="e">
        <f>SUIVI!#REF!</f>
        <v>#REF!</v>
      </c>
      <c r="P194" s="22">
        <v>186</v>
      </c>
    </row>
    <row r="195" spans="1:16" ht="19.899999999999999" customHeight="1">
      <c r="A195" s="1833">
        <f>$A$15</f>
        <v>0</v>
      </c>
      <c r="B195" s="191" t="e">
        <f>SUIVI!#REF!</f>
        <v>#REF!</v>
      </c>
      <c r="C195" s="191" t="e">
        <f>SUIVI!#REF!</f>
        <v>#REF!</v>
      </c>
      <c r="D195" s="2150"/>
      <c r="E195" s="2150"/>
      <c r="F195" s="2422"/>
      <c r="G195" s="2422"/>
      <c r="H195" s="191" t="e">
        <f t="shared" si="2"/>
        <v>#REF!</v>
      </c>
      <c r="I195" s="191" t="e">
        <f>IF(SUIVI!#REF!,1,0)</f>
        <v>#REF!</v>
      </c>
      <c r="J195" s="761" t="e">
        <f>SUIVI!#REF!</f>
        <v>#REF!</v>
      </c>
      <c r="K195" s="215" t="e">
        <f>SUIVI!#REF!</f>
        <v>#REF!</v>
      </c>
      <c r="L195" s="215" t="e">
        <f>SUIVI!#REF!</f>
        <v>#REF!</v>
      </c>
      <c r="M195" s="1090" t="s">
        <v>1222</v>
      </c>
      <c r="N195" s="2130" t="s">
        <v>1504</v>
      </c>
      <c r="O195" s="218" t="e">
        <f>SUIVI!#REF!</f>
        <v>#REF!</v>
      </c>
      <c r="P195" s="22">
        <v>187</v>
      </c>
    </row>
    <row r="196" spans="1:16" ht="19.899999999999999" customHeight="1">
      <c r="A196" s="1833">
        <f>$A$16</f>
        <v>0</v>
      </c>
      <c r="B196" s="191" t="e">
        <f>SUIVI!#REF!</f>
        <v>#REF!</v>
      </c>
      <c r="C196" s="191" t="e">
        <f>SUIVI!#REF!</f>
        <v>#REF!</v>
      </c>
      <c r="D196" s="2150"/>
      <c r="E196" s="2150"/>
      <c r="F196" s="2422"/>
      <c r="G196" s="2422"/>
      <c r="H196" s="191" t="e">
        <f t="shared" si="2"/>
        <v>#REF!</v>
      </c>
      <c r="I196" s="191" t="e">
        <f>IF(SUIVI!#REF!,1,0)</f>
        <v>#REF!</v>
      </c>
      <c r="J196" s="761" t="e">
        <f>SUIVI!#REF!</f>
        <v>#REF!</v>
      </c>
      <c r="K196" s="215" t="e">
        <f>SUIVI!#REF!</f>
        <v>#REF!</v>
      </c>
      <c r="L196" s="215" t="e">
        <f>SUIVI!#REF!</f>
        <v>#REF!</v>
      </c>
      <c r="M196" s="1090" t="s">
        <v>1222</v>
      </c>
      <c r="N196" s="2130" t="s">
        <v>1504</v>
      </c>
      <c r="O196" s="218" t="e">
        <f>SUIVI!#REF!</f>
        <v>#REF!</v>
      </c>
      <c r="P196" s="22">
        <v>188</v>
      </c>
    </row>
    <row r="197" spans="1:16" ht="19.899999999999999" customHeight="1">
      <c r="A197" s="1833">
        <f>$A$17</f>
        <v>0</v>
      </c>
      <c r="B197" s="191" t="e">
        <f>SUIVI!#REF!</f>
        <v>#REF!</v>
      </c>
      <c r="C197" s="191" t="e">
        <f>SUIVI!#REF!</f>
        <v>#REF!</v>
      </c>
      <c r="D197" s="2151"/>
      <c r="E197" s="2150"/>
      <c r="F197" s="2422"/>
      <c r="G197" s="2422"/>
      <c r="H197" s="191" t="e">
        <f t="shared" si="2"/>
        <v>#REF!</v>
      </c>
      <c r="I197" s="191" t="e">
        <f>IF(SUIVI!#REF!,1,0)</f>
        <v>#REF!</v>
      </c>
      <c r="J197" s="761" t="e">
        <f>SUIVI!#REF!</f>
        <v>#REF!</v>
      </c>
      <c r="K197" s="215" t="e">
        <f>SUIVI!#REF!</f>
        <v>#REF!</v>
      </c>
      <c r="L197" s="215" t="e">
        <f>SUIVI!#REF!</f>
        <v>#REF!</v>
      </c>
      <c r="M197" s="1090" t="s">
        <v>1222</v>
      </c>
      <c r="N197" s="2130" t="s">
        <v>1504</v>
      </c>
      <c r="O197" s="218" t="e">
        <f>SUIVI!#REF!</f>
        <v>#REF!</v>
      </c>
      <c r="P197" s="22">
        <v>189</v>
      </c>
    </row>
    <row r="198" spans="1:16" ht="19.899999999999999" customHeight="1">
      <c r="A198" s="241" t="str">
        <f>$A$9</f>
        <v>1100633635-636</v>
      </c>
      <c r="B198" s="191" t="e">
        <f>SUIVI!#REF!</f>
        <v>#REF!</v>
      </c>
      <c r="C198" s="191" t="e">
        <f>SUIVI!#REF!</f>
        <v>#REF!</v>
      </c>
      <c r="D198" s="2150"/>
      <c r="E198" s="2150"/>
      <c r="F198" s="2422"/>
      <c r="G198" s="2422"/>
      <c r="H198" s="191" t="e">
        <f t="shared" si="2"/>
        <v>#REF!</v>
      </c>
      <c r="I198" s="191" t="e">
        <f>IF(SUIVI!#REF!,1,0)</f>
        <v>#REF!</v>
      </c>
      <c r="J198" s="761" t="e">
        <f>SUIVI!#REF!</f>
        <v>#REF!</v>
      </c>
      <c r="K198" s="215" t="e">
        <f>SUIVI!#REF!</f>
        <v>#REF!</v>
      </c>
      <c r="L198" s="215" t="e">
        <f>SUIVI!#REF!</f>
        <v>#REF!</v>
      </c>
      <c r="M198" s="1090" t="s">
        <v>1222</v>
      </c>
      <c r="N198" s="2130" t="s">
        <v>1504</v>
      </c>
      <c r="O198" s="218" t="e">
        <f>SUIVI!#REF!</f>
        <v>#REF!</v>
      </c>
      <c r="P198" s="22">
        <v>190</v>
      </c>
    </row>
    <row r="199" spans="1:16" ht="19.899999999999999" customHeight="1">
      <c r="A199" s="241" t="str">
        <f>$A$10</f>
        <v>Z128</v>
      </c>
      <c r="B199" s="191" t="e">
        <f>SUIVI!#REF!</f>
        <v>#REF!</v>
      </c>
      <c r="C199" s="191" t="e">
        <f>SUIVI!#REF!</f>
        <v>#REF!</v>
      </c>
      <c r="D199" s="2150"/>
      <c r="E199" s="2150"/>
      <c r="F199" s="2422"/>
      <c r="G199" s="2422"/>
      <c r="H199" s="191" t="e">
        <f t="shared" si="2"/>
        <v>#REF!</v>
      </c>
      <c r="I199" s="191" t="e">
        <f>IF(SUIVI!#REF!,1,0)</f>
        <v>#REF!</v>
      </c>
      <c r="J199" s="761" t="e">
        <f>SUIVI!#REF!</f>
        <v>#REF!</v>
      </c>
      <c r="K199" s="215" t="e">
        <f>SUIVI!#REF!</f>
        <v>#REF!</v>
      </c>
      <c r="L199" s="215" t="e">
        <f>SUIVI!#REF!</f>
        <v>#REF!</v>
      </c>
      <c r="M199" s="1090" t="s">
        <v>1222</v>
      </c>
      <c r="N199" s="2130" t="s">
        <v>1504</v>
      </c>
      <c r="O199" s="218" t="e">
        <f>SUIVI!#REF!</f>
        <v>#REF!</v>
      </c>
      <c r="P199" s="22">
        <v>191</v>
      </c>
    </row>
    <row r="200" spans="1:16" ht="19.899999999999999" customHeight="1">
      <c r="A200" s="241" t="str">
        <f>$A$11</f>
        <v>1900015151-15087</v>
      </c>
      <c r="B200" s="191" t="e">
        <f>SUIVI!#REF!</f>
        <v>#REF!</v>
      </c>
      <c r="C200" s="191" t="e">
        <f>SUIVI!#REF!</f>
        <v>#REF!</v>
      </c>
      <c r="D200" s="2150"/>
      <c r="E200" s="2150"/>
      <c r="F200" s="2422"/>
      <c r="G200" s="2422"/>
      <c r="H200" s="191" t="e">
        <f t="shared" si="2"/>
        <v>#REF!</v>
      </c>
      <c r="I200" s="191" t="e">
        <f>IF(SUIVI!#REF!,1,0)</f>
        <v>#REF!</v>
      </c>
      <c r="J200" s="761" t="e">
        <f>SUIVI!#REF!</f>
        <v>#REF!</v>
      </c>
      <c r="K200" s="215" t="e">
        <f>SUIVI!#REF!</f>
        <v>#REF!</v>
      </c>
      <c r="L200" s="215" t="e">
        <f>SUIVI!#REF!</f>
        <v>#REF!</v>
      </c>
      <c r="M200" s="1090" t="s">
        <v>1222</v>
      </c>
      <c r="N200" s="2130" t="s">
        <v>1504</v>
      </c>
      <c r="O200" s="218" t="e">
        <f>SUIVI!#REF!</f>
        <v>#REF!</v>
      </c>
      <c r="P200" s="22">
        <v>192</v>
      </c>
    </row>
    <row r="201" spans="1:16" ht="19.899999999999999" customHeight="1">
      <c r="A201" s="663" t="str">
        <f>$A$12</f>
        <v>CIMOLAI</v>
      </c>
      <c r="B201" s="191" t="e">
        <f>SUIVI!#REF!</f>
        <v>#REF!</v>
      </c>
      <c r="C201" s="191" t="e">
        <f>SUIVI!#REF!</f>
        <v>#REF!</v>
      </c>
      <c r="D201" s="2150"/>
      <c r="E201" s="2150"/>
      <c r="F201" s="2422"/>
      <c r="G201" s="2422"/>
      <c r="H201" s="191" t="e">
        <f t="shared" si="2"/>
        <v>#REF!</v>
      </c>
      <c r="I201" s="191" t="e">
        <f>IF(SUIVI!#REF!,1,0)</f>
        <v>#REF!</v>
      </c>
      <c r="J201" s="761" t="e">
        <f>SUIVI!#REF!</f>
        <v>#REF!</v>
      </c>
      <c r="K201" s="215" t="e">
        <f>SUIVI!#REF!</f>
        <v>#REF!</v>
      </c>
      <c r="L201" s="215" t="e">
        <f>SUIVI!#REF!</f>
        <v>#REF!</v>
      </c>
      <c r="M201" s="1090" t="s">
        <v>1222</v>
      </c>
      <c r="N201" s="2130" t="s">
        <v>1504</v>
      </c>
      <c r="O201" s="218" t="e">
        <f>SUIVI!#REF!</f>
        <v>#REF!</v>
      </c>
      <c r="P201" s="22">
        <v>193</v>
      </c>
    </row>
    <row r="202" spans="1:16" ht="19.899999999999999" customHeight="1">
      <c r="A202" s="663" t="str">
        <f>$A$13</f>
        <v>PASSERELLE DE BELVAL</v>
      </c>
      <c r="B202" s="191" t="e">
        <f>SUIVI!#REF!</f>
        <v>#REF!</v>
      </c>
      <c r="C202" s="191" t="e">
        <f>SUIVI!#REF!</f>
        <v>#REF!</v>
      </c>
      <c r="D202" s="2150"/>
      <c r="E202" s="2150"/>
      <c r="F202" s="2422"/>
      <c r="G202" s="2422"/>
      <c r="H202" s="191" t="e">
        <f t="shared" ref="H202:H208" si="3">IF(C202,1,0)</f>
        <v>#REF!</v>
      </c>
      <c r="I202" s="191" t="e">
        <f>IF(SUIVI!#REF!,1,0)</f>
        <v>#REF!</v>
      </c>
      <c r="J202" s="761" t="e">
        <f>SUIVI!#REF!</f>
        <v>#REF!</v>
      </c>
      <c r="K202" s="215" t="e">
        <f>SUIVI!#REF!</f>
        <v>#REF!</v>
      </c>
      <c r="L202" s="215" t="e">
        <f>SUIVI!#REF!</f>
        <v>#REF!</v>
      </c>
      <c r="M202" s="1090" t="s">
        <v>1222</v>
      </c>
      <c r="N202" s="2130" t="s">
        <v>1504</v>
      </c>
      <c r="O202" s="218" t="e">
        <f>SUIVI!#REF!</f>
        <v>#REF!</v>
      </c>
      <c r="P202" s="22">
        <v>194</v>
      </c>
    </row>
    <row r="203" spans="1:16" ht="19.899999999999999" customHeight="1">
      <c r="A203" s="1088" t="s">
        <v>1505</v>
      </c>
      <c r="B203" s="191" t="e">
        <f>SUIVI!#REF!</f>
        <v>#REF!</v>
      </c>
      <c r="C203" s="191" t="e">
        <f>SUIVI!#REF!</f>
        <v>#REF!</v>
      </c>
      <c r="D203" s="2151"/>
      <c r="E203" s="2150"/>
      <c r="F203" s="2422"/>
      <c r="G203" s="2422"/>
      <c r="H203" s="191" t="e">
        <f t="shared" si="3"/>
        <v>#REF!</v>
      </c>
      <c r="I203" s="191" t="e">
        <f>IF(SUIVI!#REF!,1,0)</f>
        <v>#REF!</v>
      </c>
      <c r="J203" s="761" t="e">
        <f>SUIVI!#REF!</f>
        <v>#REF!</v>
      </c>
      <c r="K203" s="215" t="e">
        <f>SUIVI!#REF!</f>
        <v>#REF!</v>
      </c>
      <c r="L203" s="215" t="e">
        <f>SUIVI!#REF!</f>
        <v>#REF!</v>
      </c>
      <c r="M203" s="1090" t="s">
        <v>1222</v>
      </c>
      <c r="N203" s="2130" t="s">
        <v>1504</v>
      </c>
      <c r="O203" s="218" t="e">
        <f>SUIVI!#REF!</f>
        <v>#REF!</v>
      </c>
      <c r="P203" s="22">
        <v>195</v>
      </c>
    </row>
    <row r="204" spans="1:16" ht="19.899999999999999" customHeight="1">
      <c r="A204" s="1833">
        <f>$A$15</f>
        <v>0</v>
      </c>
      <c r="B204" s="191" t="e">
        <f>SUIVI!#REF!</f>
        <v>#REF!</v>
      </c>
      <c r="C204" s="191" t="e">
        <f>SUIVI!#REF!</f>
        <v>#REF!</v>
      </c>
      <c r="D204" s="2150"/>
      <c r="E204" s="2150"/>
      <c r="F204" s="2422"/>
      <c r="G204" s="2422"/>
      <c r="H204" s="191" t="e">
        <f t="shared" si="3"/>
        <v>#REF!</v>
      </c>
      <c r="I204" s="191" t="e">
        <f>IF(SUIVI!#REF!,1,0)</f>
        <v>#REF!</v>
      </c>
      <c r="J204" s="761" t="e">
        <f>SUIVI!#REF!</f>
        <v>#REF!</v>
      </c>
      <c r="K204" s="215" t="e">
        <f>SUIVI!#REF!</f>
        <v>#REF!</v>
      </c>
      <c r="L204" s="215" t="e">
        <f>SUIVI!#REF!</f>
        <v>#REF!</v>
      </c>
      <c r="M204" s="1090" t="s">
        <v>1222</v>
      </c>
      <c r="N204" s="2130" t="s">
        <v>1504</v>
      </c>
      <c r="O204" s="218" t="e">
        <f>SUIVI!#REF!</f>
        <v>#REF!</v>
      </c>
      <c r="P204" s="22">
        <v>196</v>
      </c>
    </row>
    <row r="205" spans="1:16" ht="19.899999999999999" customHeight="1">
      <c r="A205" s="1833">
        <f>$A$16</f>
        <v>0</v>
      </c>
      <c r="B205" s="191" t="e">
        <f>SUIVI!#REF!</f>
        <v>#REF!</v>
      </c>
      <c r="C205" s="191" t="e">
        <f>SUIVI!#REF!</f>
        <v>#REF!</v>
      </c>
      <c r="D205" s="2150"/>
      <c r="E205" s="2150"/>
      <c r="F205" s="2422"/>
      <c r="G205" s="2422"/>
      <c r="H205" s="191" t="e">
        <f t="shared" si="3"/>
        <v>#REF!</v>
      </c>
      <c r="I205" s="191" t="e">
        <f>IF(SUIVI!#REF!,1,0)</f>
        <v>#REF!</v>
      </c>
      <c r="J205" s="761" t="e">
        <f>SUIVI!#REF!</f>
        <v>#REF!</v>
      </c>
      <c r="K205" s="215" t="e">
        <f>SUIVI!#REF!</f>
        <v>#REF!</v>
      </c>
      <c r="L205" s="215" t="e">
        <f>SUIVI!#REF!</f>
        <v>#REF!</v>
      </c>
      <c r="M205" s="1090" t="s">
        <v>1222</v>
      </c>
      <c r="N205" s="2130" t="s">
        <v>1504</v>
      </c>
      <c r="O205" s="218" t="e">
        <f>SUIVI!#REF!</f>
        <v>#REF!</v>
      </c>
      <c r="P205" s="22">
        <v>197</v>
      </c>
    </row>
    <row r="206" spans="1:16" ht="19.899999999999999" customHeight="1">
      <c r="A206" s="1833">
        <f>$A$17</f>
        <v>0</v>
      </c>
      <c r="B206" s="191" t="e">
        <f>SUIVI!#REF!</f>
        <v>#REF!</v>
      </c>
      <c r="C206" s="191" t="e">
        <f>SUIVI!#REF!</f>
        <v>#REF!</v>
      </c>
      <c r="D206" s="2150"/>
      <c r="E206" s="2150"/>
      <c r="F206" s="2422"/>
      <c r="G206" s="2422"/>
      <c r="H206" s="191" t="e">
        <f t="shared" si="3"/>
        <v>#REF!</v>
      </c>
      <c r="I206" s="191" t="e">
        <f>IF(SUIVI!#REF!,1,0)</f>
        <v>#REF!</v>
      </c>
      <c r="J206" s="761" t="e">
        <f>SUIVI!#REF!</f>
        <v>#REF!</v>
      </c>
      <c r="K206" s="215" t="e">
        <f>SUIVI!#REF!</f>
        <v>#REF!</v>
      </c>
      <c r="L206" s="215" t="e">
        <f>SUIVI!#REF!</f>
        <v>#REF!</v>
      </c>
      <c r="M206" s="1090" t="s">
        <v>1222</v>
      </c>
      <c r="N206" s="2130" t="s">
        <v>1504</v>
      </c>
      <c r="O206" s="218" t="e">
        <f>SUIVI!#REF!</f>
        <v>#REF!</v>
      </c>
      <c r="P206" s="22">
        <v>198</v>
      </c>
    </row>
    <row r="207" spans="1:16" ht="19.899999999999999" customHeight="1">
      <c r="A207" s="241" t="str">
        <f>$A$9</f>
        <v>1100633635-636</v>
      </c>
      <c r="B207" s="191" t="e">
        <f>SUIVI!#REF!</f>
        <v>#REF!</v>
      </c>
      <c r="C207" s="191" t="e">
        <f>SUIVI!#REF!</f>
        <v>#REF!</v>
      </c>
      <c r="D207" s="2150"/>
      <c r="E207" s="2150"/>
      <c r="F207" s="2422"/>
      <c r="G207" s="2422"/>
      <c r="H207" s="191" t="e">
        <f t="shared" si="3"/>
        <v>#REF!</v>
      </c>
      <c r="I207" s="191" t="e">
        <f>IF(SUIVI!#REF!,1,0)</f>
        <v>#REF!</v>
      </c>
      <c r="J207" s="761" t="e">
        <f>SUIVI!#REF!</f>
        <v>#REF!</v>
      </c>
      <c r="K207" s="215" t="e">
        <f>SUIVI!#REF!</f>
        <v>#REF!</v>
      </c>
      <c r="L207" s="215" t="e">
        <f>SUIVI!#REF!</f>
        <v>#REF!</v>
      </c>
      <c r="M207" s="1090" t="s">
        <v>1222</v>
      </c>
      <c r="N207" s="2130" t="s">
        <v>1504</v>
      </c>
      <c r="O207" s="218" t="e">
        <f>SUIVI!#REF!</f>
        <v>#REF!</v>
      </c>
      <c r="P207" s="22">
        <v>199</v>
      </c>
    </row>
    <row r="208" spans="1:16" ht="19.899999999999999" customHeight="1" thickBot="1">
      <c r="A208" s="1831" t="str">
        <f>$A$10</f>
        <v>Z128</v>
      </c>
      <c r="B208" s="1740" t="e">
        <f>SUIVI!#REF!</f>
        <v>#REF!</v>
      </c>
      <c r="C208" s="1740" t="e">
        <f>SUIVI!#REF!</f>
        <v>#REF!</v>
      </c>
      <c r="D208" s="2431"/>
      <c r="E208" s="2431"/>
      <c r="F208" s="1739"/>
      <c r="G208" s="1739"/>
      <c r="H208" s="1740" t="e">
        <f t="shared" si="3"/>
        <v>#REF!</v>
      </c>
      <c r="I208" s="1740" t="e">
        <f>IF(SUIVI!#REF!,1,0)</f>
        <v>#REF!</v>
      </c>
      <c r="J208" s="1741" t="e">
        <f>SUIVI!#REF!</f>
        <v>#REF!</v>
      </c>
      <c r="K208" s="1828" t="e">
        <f>SUIVI!#REF!</f>
        <v>#REF!</v>
      </c>
      <c r="L208" s="1828" t="e">
        <f>SUIVI!#REF!</f>
        <v>#REF!</v>
      </c>
      <c r="M208" s="1829" t="s">
        <v>1222</v>
      </c>
      <c r="N208" s="2432" t="s">
        <v>1504</v>
      </c>
      <c r="O208" s="1830" t="e">
        <f>SUIVI!#REF!</f>
        <v>#REF!</v>
      </c>
      <c r="P208" s="136">
        <v>200</v>
      </c>
    </row>
    <row r="209" spans="1:16" ht="17.45" customHeight="1" thickBot="1">
      <c r="A209" s="665" t="s">
        <v>1502</v>
      </c>
      <c r="B209" s="665" t="s">
        <v>1502</v>
      </c>
      <c r="C209" s="665" t="s">
        <v>1502</v>
      </c>
      <c r="D209" s="665" t="s">
        <v>1502</v>
      </c>
      <c r="E209" s="665" t="s">
        <v>1502</v>
      </c>
      <c r="F209" s="665" t="s">
        <v>1502</v>
      </c>
      <c r="G209" s="665" t="s">
        <v>1502</v>
      </c>
      <c r="H209" s="665" t="s">
        <v>1502</v>
      </c>
      <c r="I209" s="665" t="s">
        <v>1502</v>
      </c>
      <c r="J209" s="665" t="s">
        <v>1502</v>
      </c>
      <c r="K209" s="665" t="s">
        <v>1502</v>
      </c>
      <c r="L209" s="665" t="s">
        <v>1502</v>
      </c>
      <c r="M209" s="665" t="s">
        <v>1502</v>
      </c>
      <c r="N209" s="665" t="s">
        <v>1502</v>
      </c>
      <c r="O209" s="665" t="s">
        <v>1502</v>
      </c>
      <c r="P209" s="665"/>
    </row>
  </sheetData>
  <mergeCells count="22">
    <mergeCell ref="D7:E7"/>
    <mergeCell ref="E3:I3"/>
    <mergeCell ref="D5:I5"/>
    <mergeCell ref="B6:C6"/>
    <mergeCell ref="E6:F6"/>
    <mergeCell ref="M6:N6"/>
    <mergeCell ref="W14:X14"/>
    <mergeCell ref="W15:X15"/>
    <mergeCell ref="W7:X7"/>
    <mergeCell ref="W9:X9"/>
    <mergeCell ref="W10:X10"/>
    <mergeCell ref="W11:X11"/>
    <mergeCell ref="W12:X12"/>
    <mergeCell ref="W13:X13"/>
    <mergeCell ref="D14:E14"/>
    <mergeCell ref="D15:E15"/>
    <mergeCell ref="D16:E16"/>
    <mergeCell ref="D9:E9"/>
    <mergeCell ref="D10:E10"/>
    <mergeCell ref="D11:E11"/>
    <mergeCell ref="D12:E12"/>
    <mergeCell ref="D13:E13"/>
  </mergeCells>
  <dataValidations count="3">
    <dataValidation type="list" allowBlank="1" showInputMessage="1" showErrorMessage="1" sqref="B6" xr:uid="{2D509701-BF14-4A9D-9CAA-12CE087F4157}">
      <formula1>$T$10:$T$16</formula1>
    </dataValidation>
    <dataValidation type="list" allowBlank="1" showInputMessage="1" showErrorMessage="1" sqref="J6" xr:uid="{8215CB20-F0BA-4003-8960-7FFE94888A1A}">
      <formula1>$U$15:$U$17</formula1>
    </dataValidation>
    <dataValidation type="list" allowBlank="1" showInputMessage="1" showErrorMessage="1" sqref="M6:N6" xr:uid="{6683F6DD-90E4-40D3-8913-C935E4C033DB}">
      <formula1>$U$10:$U$13</formula1>
    </dataValidation>
  </dataValidations>
  <printOptions horizontalCentered="1" verticalCentered="1"/>
  <pageMargins left="0.15748031496062992" right="0.15748031496062992" top="0.19685039370078741" bottom="0.23622047244094491" header="0.15748031496062992" footer="0.15748031496062992"/>
  <pageSetup paperSize="9" orientation="landscape" r:id="rId1"/>
  <headerFooter alignWithMargins="0">
    <oddHeader xml:space="preserve">&amp;RPAR-INSTR-001-1
Rev 1:sept 2019
</oddHeader>
    <oddFooter>&amp;R&amp;Z&amp;F</oddFooter>
  </headerFooter>
  <rowBreaks count="9" manualBreakCount="9">
    <brk id="27" max="14" man="1"/>
    <brk id="47" max="14" man="1"/>
    <brk id="67" max="14" man="1"/>
    <brk id="87" max="14" man="1"/>
    <brk id="107" max="14" man="1"/>
    <brk id="127" max="14" man="1"/>
    <brk id="147" max="14" man="1"/>
    <brk id="167" max="14" man="1"/>
    <brk id="187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19">
    <tabColor rgb="FFFFFF00"/>
  </sheetPr>
  <dimension ref="A1:X28"/>
  <sheetViews>
    <sheetView showZeros="0" view="pageBreakPreview" zoomScale="85" zoomScaleNormal="75" zoomScaleSheetLayoutView="85" workbookViewId="0">
      <selection activeCell="L4" sqref="L4"/>
    </sheetView>
  </sheetViews>
  <sheetFormatPr baseColWidth="10" defaultRowHeight="12.75"/>
  <cols>
    <col min="1" max="1" width="16" customWidth="1"/>
    <col min="2" max="2" width="12.5703125" customWidth="1"/>
    <col min="3" max="3" width="8.85546875" customWidth="1"/>
    <col min="4" max="4" width="8.28515625" customWidth="1"/>
    <col min="5" max="5" width="13.85546875" customWidth="1"/>
    <col min="6" max="6" width="6.85546875" customWidth="1"/>
    <col min="7" max="7" width="7.28515625" customWidth="1"/>
    <col min="8" max="8" width="7.5703125" customWidth="1"/>
    <col min="9" max="9" width="8.7109375" customWidth="1"/>
    <col min="10" max="10" width="13.140625" customWidth="1"/>
    <col min="11" max="12" width="8.7109375" customWidth="1"/>
    <col min="13" max="13" width="7.42578125" customWidth="1"/>
    <col min="14" max="14" width="8.7109375" customWidth="1"/>
    <col min="15" max="15" width="10.42578125" customWidth="1"/>
    <col min="16" max="16" width="4.42578125" customWidth="1"/>
    <col min="17" max="17" width="6.42578125" customWidth="1"/>
    <col min="18" max="18" width="6.28515625" customWidth="1"/>
    <col min="19" max="19" width="7.42578125" customWidth="1"/>
    <col min="20" max="20" width="12.42578125" customWidth="1"/>
  </cols>
  <sheetData>
    <row r="1" spans="1:24" ht="9.6" customHeight="1">
      <c r="P1" s="22"/>
      <c r="Q1" s="22"/>
    </row>
    <row r="2" spans="1:24" ht="42" customHeight="1" thickBot="1">
      <c r="H2" s="775"/>
      <c r="K2" s="452"/>
      <c r="L2" s="452"/>
      <c r="M2" s="452"/>
      <c r="N2" s="452"/>
      <c r="O2" s="452"/>
      <c r="P2" s="22"/>
      <c r="Q2" s="22"/>
    </row>
    <row r="3" spans="1:24" ht="16.149999999999999" customHeight="1" thickBot="1">
      <c r="A3" s="2" t="s">
        <v>188</v>
      </c>
      <c r="E3" s="3155" t="s">
        <v>189</v>
      </c>
      <c r="F3" s="3156"/>
      <c r="G3" s="3156"/>
      <c r="H3" s="3156"/>
      <c r="I3" s="3157"/>
      <c r="P3" s="22"/>
      <c r="Q3" s="22"/>
    </row>
    <row r="4" spans="1:24" ht="16.149999999999999" customHeight="1" thickBot="1">
      <c r="A4" s="3" t="s">
        <v>190</v>
      </c>
      <c r="P4" s="22"/>
      <c r="Q4" s="22"/>
    </row>
    <row r="5" spans="1:24" ht="20.45" customHeight="1" thickBot="1">
      <c r="A5" s="172"/>
      <c r="B5" s="28"/>
      <c r="C5" s="193"/>
      <c r="D5" s="3158" t="s">
        <v>339</v>
      </c>
      <c r="E5" s="3159"/>
      <c r="F5" s="3159"/>
      <c r="G5" s="3159"/>
      <c r="H5" s="3159"/>
      <c r="I5" s="3160"/>
      <c r="J5" s="28"/>
      <c r="K5" s="193"/>
      <c r="L5" s="193"/>
      <c r="M5" s="193"/>
      <c r="N5" s="194"/>
      <c r="O5" s="194"/>
      <c r="P5" s="22"/>
      <c r="Q5" s="22"/>
      <c r="U5" s="775" t="s">
        <v>1228</v>
      </c>
    </row>
    <row r="6" spans="1:24" ht="21.6" customHeight="1" thickBot="1">
      <c r="A6" s="195" t="s">
        <v>340</v>
      </c>
      <c r="B6" s="3161"/>
      <c r="C6" s="3161"/>
      <c r="D6" s="197" t="s">
        <v>336</v>
      </c>
      <c r="E6" s="3162"/>
      <c r="F6" s="3162"/>
      <c r="G6" s="450"/>
      <c r="H6" s="131"/>
      <c r="I6" s="199" t="s">
        <v>341</v>
      </c>
      <c r="J6" s="200"/>
      <c r="K6" s="160"/>
      <c r="L6" s="199" t="s">
        <v>342</v>
      </c>
      <c r="M6" s="3161"/>
      <c r="N6" s="3161"/>
      <c r="O6" s="300"/>
      <c r="P6" s="22"/>
      <c r="Q6" s="22"/>
      <c r="W6" s="6"/>
      <c r="X6" s="6"/>
    </row>
    <row r="7" spans="1:24" ht="16.149999999999999" customHeight="1">
      <c r="A7" s="43" t="s">
        <v>289</v>
      </c>
      <c r="B7" s="43" t="s">
        <v>235</v>
      </c>
      <c r="C7" s="3030" t="s">
        <v>268</v>
      </c>
      <c r="D7" s="3153" t="s">
        <v>343</v>
      </c>
      <c r="E7" s="3154"/>
      <c r="F7" s="43" t="s">
        <v>1143</v>
      </c>
      <c r="G7" s="43" t="s">
        <v>193</v>
      </c>
      <c r="H7" s="3031" t="s">
        <v>344</v>
      </c>
      <c r="I7" s="43" t="s">
        <v>344</v>
      </c>
      <c r="J7" s="43" t="s">
        <v>345</v>
      </c>
      <c r="K7" s="43" t="s">
        <v>346</v>
      </c>
      <c r="L7" s="43" t="s">
        <v>346</v>
      </c>
      <c r="M7" s="43" t="s">
        <v>347</v>
      </c>
      <c r="N7" s="43" t="s">
        <v>348</v>
      </c>
      <c r="O7" s="43" t="s">
        <v>197</v>
      </c>
      <c r="P7" s="22"/>
      <c r="Q7" s="22"/>
      <c r="W7" s="3163" t="s">
        <v>1013</v>
      </c>
      <c r="X7" s="3163"/>
    </row>
    <row r="8" spans="1:24" ht="13.5" thickBot="1">
      <c r="A8" s="204"/>
      <c r="B8" s="204"/>
      <c r="C8" s="2430" t="s">
        <v>2381</v>
      </c>
      <c r="D8" s="206"/>
      <c r="E8" s="207"/>
      <c r="F8" s="204"/>
      <c r="G8" s="204"/>
      <c r="H8" s="208" t="s">
        <v>349</v>
      </c>
      <c r="I8" s="204" t="s">
        <v>350</v>
      </c>
      <c r="J8" s="204" t="s">
        <v>351</v>
      </c>
      <c r="K8" s="204" t="s">
        <v>352</v>
      </c>
      <c r="L8" s="204" t="s">
        <v>353</v>
      </c>
      <c r="M8" s="204"/>
      <c r="N8" s="204"/>
      <c r="O8" s="204"/>
      <c r="Q8" s="22"/>
      <c r="W8" s="6"/>
      <c r="X8" s="6"/>
    </row>
    <row r="9" spans="1:24" ht="19.899999999999999" customHeight="1" thickBot="1">
      <c r="A9" s="1087" t="str">
        <f>PREVI!$A$10</f>
        <v>1100633635-636</v>
      </c>
      <c r="B9" s="1827" t="str">
        <f>SUIVI!H9</f>
        <v>HL1100A</v>
      </c>
      <c r="C9" s="453">
        <f>SUIVI!J9</f>
        <v>10300</v>
      </c>
      <c r="D9" s="3168"/>
      <c r="E9" s="3169"/>
      <c r="F9" s="673">
        <f>SUIVI!Q9</f>
        <v>0</v>
      </c>
      <c r="G9" s="673">
        <f>SUIVI!R9</f>
        <v>0</v>
      </c>
      <c r="H9" s="453">
        <f>IF(C9,1,0)</f>
        <v>1</v>
      </c>
      <c r="I9" s="453" t="e">
        <f>IF(SUIVI!T9,1,0)</f>
        <v>#VALUE!</v>
      </c>
      <c r="J9" s="1086" t="str">
        <f>SUIVI!S9</f>
        <v>CZ6</v>
      </c>
      <c r="K9" s="217">
        <f>SUIVI!E9</f>
        <v>1</v>
      </c>
      <c r="L9" s="217">
        <f>SUIVI!G9</f>
        <v>10</v>
      </c>
      <c r="M9" s="2152" t="s">
        <v>1001</v>
      </c>
      <c r="N9" s="2152" t="s">
        <v>1001</v>
      </c>
      <c r="O9" s="225">
        <f>SUIVI!I9</f>
        <v>11100</v>
      </c>
      <c r="P9" s="22">
        <v>1</v>
      </c>
      <c r="Q9" s="22"/>
      <c r="T9" s="312" t="s">
        <v>220</v>
      </c>
      <c r="U9" s="314" t="s">
        <v>356</v>
      </c>
      <c r="W9" s="3163" t="s">
        <v>1011</v>
      </c>
      <c r="X9" s="3163"/>
    </row>
    <row r="10" spans="1:24" ht="19.899999999999999" customHeight="1">
      <c r="A10" s="241" t="str">
        <f>PREVI!$A$11</f>
        <v>Z128</v>
      </c>
      <c r="B10" s="191"/>
      <c r="C10" s="191"/>
      <c r="D10" s="3164"/>
      <c r="E10" s="3165"/>
      <c r="F10" s="673"/>
      <c r="G10" s="673"/>
      <c r="H10" s="191"/>
      <c r="I10" s="191"/>
      <c r="J10" s="761"/>
      <c r="K10" s="215"/>
      <c r="L10" s="215"/>
      <c r="M10" s="1090"/>
      <c r="N10" s="1090" t="str">
        <f>SUIVI!$V$8</f>
        <v>LKW</v>
      </c>
      <c r="O10" s="218"/>
      <c r="P10" s="22">
        <v>2</v>
      </c>
      <c r="Q10" s="22"/>
      <c r="T10" s="1789" t="s">
        <v>1609</v>
      </c>
      <c r="U10" s="303" t="s">
        <v>1609</v>
      </c>
      <c r="W10" s="3163"/>
      <c r="X10" s="3163"/>
    </row>
    <row r="11" spans="1:24" ht="19.899999999999999" customHeight="1">
      <c r="A11" s="241" t="str">
        <f>PREVI!$A$12</f>
        <v>1900015151-15087</v>
      </c>
      <c r="B11" s="191"/>
      <c r="C11" s="191"/>
      <c r="D11" s="3164"/>
      <c r="E11" s="3165"/>
      <c r="F11" s="673"/>
      <c r="G11" s="673"/>
      <c r="H11" s="191"/>
      <c r="I11" s="191"/>
      <c r="J11" s="761"/>
      <c r="K11" s="215"/>
      <c r="L11" s="215"/>
      <c r="M11" s="1090"/>
      <c r="N11" s="1090"/>
      <c r="O11" s="218"/>
      <c r="P11" s="22">
        <v>3</v>
      </c>
      <c r="Q11" s="22"/>
      <c r="T11" s="1184" t="s">
        <v>1223</v>
      </c>
      <c r="U11" s="308" t="s">
        <v>3505</v>
      </c>
      <c r="W11" s="3163" t="s">
        <v>1147</v>
      </c>
      <c r="X11" s="3163"/>
    </row>
    <row r="12" spans="1:24" ht="19.899999999999999" customHeight="1">
      <c r="A12" s="662" t="str">
        <f>PREVI!$C$10</f>
        <v>CIMOLAI</v>
      </c>
      <c r="B12" s="191"/>
      <c r="C12" s="191"/>
      <c r="D12" s="3164"/>
      <c r="E12" s="3165"/>
      <c r="F12" s="673"/>
      <c r="G12" s="673"/>
      <c r="H12" s="191"/>
      <c r="I12" s="191"/>
      <c r="J12" s="761"/>
      <c r="K12" s="215"/>
      <c r="L12" s="215"/>
      <c r="M12" s="1090"/>
      <c r="N12" s="1090"/>
      <c r="O12" s="218"/>
      <c r="P12" s="22">
        <v>4</v>
      </c>
      <c r="Q12" s="22"/>
      <c r="T12" s="1789" t="s">
        <v>488</v>
      </c>
      <c r="U12" s="303"/>
      <c r="W12" s="3163"/>
      <c r="X12" s="3163"/>
    </row>
    <row r="13" spans="1:24" ht="19.899999999999999" customHeight="1" thickBot="1">
      <c r="A13" s="662" t="str">
        <f>PREVI!$C$11</f>
        <v>PASSERELLE DE BELVAL</v>
      </c>
      <c r="B13" s="191"/>
      <c r="C13" s="191"/>
      <c r="D13" s="3164"/>
      <c r="E13" s="3165"/>
      <c r="F13" s="169"/>
      <c r="G13" s="169"/>
      <c r="H13" s="191"/>
      <c r="I13" s="191"/>
      <c r="J13" s="761"/>
      <c r="K13" s="215"/>
      <c r="L13" s="215"/>
      <c r="M13" s="1090"/>
      <c r="N13" s="1090"/>
      <c r="O13" s="218"/>
      <c r="P13" s="22">
        <v>5</v>
      </c>
      <c r="Q13" s="22"/>
      <c r="T13" s="1789" t="s">
        <v>1610</v>
      </c>
      <c r="U13" s="303"/>
      <c r="W13" s="3163" t="s">
        <v>1012</v>
      </c>
      <c r="X13" s="3163"/>
    </row>
    <row r="14" spans="1:24" ht="19.899999999999999" customHeight="1" thickBot="1">
      <c r="A14" s="859" t="s">
        <v>1505</v>
      </c>
      <c r="B14" s="191"/>
      <c r="C14" s="191"/>
      <c r="D14" s="3164"/>
      <c r="E14" s="3165"/>
      <c r="F14" s="169"/>
      <c r="G14" s="169"/>
      <c r="H14" s="191"/>
      <c r="I14" s="191"/>
      <c r="J14" s="761"/>
      <c r="K14" s="215"/>
      <c r="L14" s="215"/>
      <c r="M14" s="1090"/>
      <c r="N14" s="1090"/>
      <c r="O14" s="218"/>
      <c r="P14" s="22">
        <v>6</v>
      </c>
      <c r="Q14" s="22"/>
      <c r="T14" s="1789" t="s">
        <v>3498</v>
      </c>
      <c r="U14" s="312" t="s">
        <v>363</v>
      </c>
      <c r="W14" s="3163"/>
      <c r="X14" s="3163"/>
    </row>
    <row r="15" spans="1:24" ht="19.899999999999999" customHeight="1">
      <c r="A15" s="1832">
        <f>PREVI!$A$24</f>
        <v>0</v>
      </c>
      <c r="B15" s="191"/>
      <c r="C15" s="191"/>
      <c r="D15" s="3164"/>
      <c r="E15" s="3165"/>
      <c r="F15" s="169"/>
      <c r="G15" s="169"/>
      <c r="H15" s="191"/>
      <c r="I15" s="191"/>
      <c r="J15" s="761"/>
      <c r="K15" s="215"/>
      <c r="L15" s="215"/>
      <c r="M15" s="1090"/>
      <c r="N15" s="1090"/>
      <c r="O15" s="218"/>
      <c r="P15" s="22">
        <v>7</v>
      </c>
      <c r="Q15" s="22"/>
      <c r="T15" s="1789"/>
      <c r="U15" s="301" t="s">
        <v>365</v>
      </c>
      <c r="W15" s="3163"/>
      <c r="X15" s="3163"/>
    </row>
    <row r="16" spans="1:24" ht="19.899999999999999" customHeight="1">
      <c r="A16" s="1832">
        <f>PREVI!$A$25</f>
        <v>0</v>
      </c>
      <c r="B16" s="191"/>
      <c r="C16" s="191"/>
      <c r="D16" s="2280"/>
      <c r="E16" s="2281"/>
      <c r="F16" s="169"/>
      <c r="G16" s="169"/>
      <c r="H16" s="191"/>
      <c r="I16" s="191"/>
      <c r="J16" s="761"/>
      <c r="K16" s="215"/>
      <c r="L16" s="215"/>
      <c r="M16" s="1090"/>
      <c r="N16" s="1090"/>
      <c r="O16" s="218"/>
      <c r="P16" s="22">
        <v>8</v>
      </c>
      <c r="Q16" s="22"/>
      <c r="T16" s="1789"/>
      <c r="U16" s="302" t="s">
        <v>366</v>
      </c>
      <c r="W16" s="6"/>
      <c r="X16" s="6"/>
    </row>
    <row r="17" spans="1:21" ht="19.899999999999999" customHeight="1">
      <c r="A17" s="1832">
        <f>PREVI!$A$26</f>
        <v>0</v>
      </c>
      <c r="B17" s="191"/>
      <c r="C17" s="191"/>
      <c r="D17" s="3173" t="s">
        <v>2242</v>
      </c>
      <c r="E17" s="3173"/>
      <c r="F17" s="169"/>
      <c r="G17" s="169"/>
      <c r="H17" s="191"/>
      <c r="I17" s="191"/>
      <c r="J17" s="761"/>
      <c r="K17" s="215"/>
      <c r="L17" s="215"/>
      <c r="M17" s="1090"/>
      <c r="N17" s="1090"/>
      <c r="O17" s="218"/>
      <c r="P17" s="22">
        <v>9</v>
      </c>
      <c r="Q17" s="22"/>
      <c r="T17" s="1789"/>
      <c r="U17" s="302" t="s">
        <v>368</v>
      </c>
    </row>
    <row r="18" spans="1:21" ht="19.899999999999999" customHeight="1">
      <c r="A18" s="241" t="str">
        <f>$A$9</f>
        <v>1100633635-636</v>
      </c>
      <c r="B18" s="191"/>
      <c r="C18" s="191"/>
      <c r="D18" s="3173" t="s">
        <v>2243</v>
      </c>
      <c r="E18" s="3173"/>
      <c r="F18" s="169"/>
      <c r="G18" s="169"/>
      <c r="H18" s="191"/>
      <c r="I18" s="191"/>
      <c r="J18" s="761"/>
      <c r="K18" s="215"/>
      <c r="L18" s="215"/>
      <c r="M18" s="1090"/>
      <c r="N18" s="1090"/>
      <c r="O18" s="218"/>
      <c r="P18" s="22">
        <v>10</v>
      </c>
      <c r="Q18" s="22"/>
    </row>
    <row r="19" spans="1:21" ht="19.899999999999999" customHeight="1">
      <c r="A19" s="241" t="str">
        <f>$A$10</f>
        <v>Z128</v>
      </c>
      <c r="B19" s="191"/>
      <c r="C19" s="191"/>
      <c r="D19" s="3173" t="s">
        <v>2244</v>
      </c>
      <c r="E19" s="3173"/>
      <c r="F19" s="169"/>
      <c r="G19" s="169"/>
      <c r="H19" s="191"/>
      <c r="I19" s="191"/>
      <c r="J19" s="761"/>
      <c r="K19" s="215"/>
      <c r="L19" s="215"/>
      <c r="M19" s="1090"/>
      <c r="N19" s="1090"/>
      <c r="O19" s="218"/>
      <c r="P19" s="22">
        <v>11</v>
      </c>
      <c r="Q19" s="22"/>
    </row>
    <row r="20" spans="1:21" ht="19.899999999999999" customHeight="1">
      <c r="A20" s="241" t="str">
        <f>$A$11</f>
        <v>1900015151-15087</v>
      </c>
      <c r="B20" s="191"/>
      <c r="C20" s="191"/>
      <c r="D20" s="3173" t="s">
        <v>2245</v>
      </c>
      <c r="E20" s="3173"/>
      <c r="F20" s="169"/>
      <c r="G20" s="169"/>
      <c r="H20" s="191"/>
      <c r="I20" s="191"/>
      <c r="J20" s="761"/>
      <c r="K20" s="215"/>
      <c r="L20" s="215"/>
      <c r="M20" s="1090"/>
      <c r="N20" s="1090"/>
      <c r="O20" s="218"/>
      <c r="P20" s="22">
        <v>12</v>
      </c>
      <c r="Q20" s="22"/>
      <c r="U20" s="311"/>
    </row>
    <row r="21" spans="1:21" ht="19.899999999999999" customHeight="1">
      <c r="A21" s="663" t="str">
        <f>$A$12</f>
        <v>CIMOLAI</v>
      </c>
      <c r="B21" s="191"/>
      <c r="C21" s="191"/>
      <c r="D21" s="3173" t="s">
        <v>2246</v>
      </c>
      <c r="E21" s="3173"/>
      <c r="F21" s="169"/>
      <c r="G21" s="169"/>
      <c r="H21" s="191"/>
      <c r="I21" s="191"/>
      <c r="J21" s="761"/>
      <c r="K21" s="215"/>
      <c r="L21" s="215"/>
      <c r="M21" s="1090"/>
      <c r="N21" s="1090"/>
      <c r="O21" s="218"/>
      <c r="P21" s="22">
        <v>13</v>
      </c>
      <c r="Q21" s="22"/>
      <c r="S21" s="239" t="s">
        <v>1002</v>
      </c>
    </row>
    <row r="22" spans="1:21" ht="19.899999999999999" customHeight="1">
      <c r="A22" s="663" t="str">
        <f>$A$13</f>
        <v>PASSERELLE DE BELVAL</v>
      </c>
      <c r="B22" s="191"/>
      <c r="C22" s="191"/>
      <c r="D22" s="3164" t="s">
        <v>2247</v>
      </c>
      <c r="E22" s="3165"/>
      <c r="F22" s="169"/>
      <c r="G22" s="169"/>
      <c r="H22" s="191"/>
      <c r="I22" s="191"/>
      <c r="J22" s="761"/>
      <c r="K22" s="215"/>
      <c r="L22" s="215"/>
      <c r="M22" s="1090"/>
      <c r="N22" s="1090"/>
      <c r="O22" s="218"/>
      <c r="P22" s="22">
        <v>14</v>
      </c>
      <c r="Q22" s="22"/>
      <c r="S22" s="239">
        <v>22000</v>
      </c>
      <c r="T22" s="239" t="s">
        <v>1020</v>
      </c>
      <c r="U22" s="239"/>
    </row>
    <row r="23" spans="1:21" ht="19.899999999999999" customHeight="1">
      <c r="A23" s="1088" t="s">
        <v>1505</v>
      </c>
      <c r="B23" s="191"/>
      <c r="C23" s="191"/>
      <c r="D23" s="3164" t="s">
        <v>2248</v>
      </c>
      <c r="E23" s="3165"/>
      <c r="F23" s="169"/>
      <c r="G23" s="169"/>
      <c r="H23" s="191"/>
      <c r="I23" s="191"/>
      <c r="J23" s="761"/>
      <c r="K23" s="215"/>
      <c r="L23" s="215"/>
      <c r="M23" s="1090"/>
      <c r="N23" s="1090"/>
      <c r="O23" s="218"/>
      <c r="P23" s="22">
        <v>15</v>
      </c>
      <c r="Q23" s="22"/>
      <c r="S23" s="239">
        <v>23000</v>
      </c>
      <c r="T23" t="s">
        <v>1003</v>
      </c>
    </row>
    <row r="24" spans="1:21" ht="19.899999999999999" customHeight="1">
      <c r="A24" s="1833">
        <f>$A$15</f>
        <v>0</v>
      </c>
      <c r="B24" s="191"/>
      <c r="C24" s="191"/>
      <c r="D24" s="3164"/>
      <c r="E24" s="3165"/>
      <c r="F24" s="169"/>
      <c r="G24" s="169"/>
      <c r="H24" s="191"/>
      <c r="I24" s="191"/>
      <c r="J24" s="761"/>
      <c r="K24" s="215"/>
      <c r="L24" s="215"/>
      <c r="M24" s="1090"/>
      <c r="N24" s="1090"/>
      <c r="O24" s="218"/>
      <c r="P24" s="22">
        <v>16</v>
      </c>
      <c r="Q24" s="22"/>
      <c r="S24" s="239">
        <v>24000</v>
      </c>
      <c r="T24" t="s">
        <v>1004</v>
      </c>
    </row>
    <row r="25" spans="1:21" ht="19.899999999999999" customHeight="1">
      <c r="A25" s="1833">
        <f>$A$16</f>
        <v>0</v>
      </c>
      <c r="B25" s="191"/>
      <c r="C25" s="191"/>
      <c r="D25" s="3164"/>
      <c r="E25" s="3165"/>
      <c r="F25" s="169"/>
      <c r="G25" s="169"/>
      <c r="H25" s="191"/>
      <c r="I25" s="191"/>
      <c r="J25" s="761"/>
      <c r="K25" s="215"/>
      <c r="L25" s="215"/>
      <c r="M25" s="1090"/>
      <c r="N25" s="1090"/>
      <c r="O25" s="218"/>
      <c r="P25" s="22">
        <v>17</v>
      </c>
      <c r="Q25" s="22"/>
    </row>
    <row r="26" spans="1:21" ht="19.899999999999999" customHeight="1">
      <c r="A26" s="1833">
        <f>$A$17</f>
        <v>0</v>
      </c>
      <c r="B26" s="191"/>
      <c r="C26" s="191"/>
      <c r="D26" s="3164"/>
      <c r="E26" s="3165"/>
      <c r="F26" s="169"/>
      <c r="G26" s="169"/>
      <c r="H26" s="191"/>
      <c r="I26" s="191"/>
      <c r="J26" s="761"/>
      <c r="K26" s="215"/>
      <c r="L26" s="215"/>
      <c r="M26" s="1090"/>
      <c r="N26" s="1090"/>
      <c r="O26" s="218"/>
      <c r="P26" s="22">
        <v>18</v>
      </c>
      <c r="Q26" s="22"/>
    </row>
    <row r="27" spans="1:21" ht="19.899999999999999" customHeight="1">
      <c r="A27" s="241" t="str">
        <f>$A$9</f>
        <v>1100633635-636</v>
      </c>
      <c r="B27" s="191"/>
      <c r="C27" s="191"/>
      <c r="D27" s="3164"/>
      <c r="E27" s="3165"/>
      <c r="F27" s="169"/>
      <c r="G27" s="169"/>
      <c r="H27" s="191"/>
      <c r="I27" s="191"/>
      <c r="J27" s="761"/>
      <c r="K27" s="215"/>
      <c r="L27" s="215"/>
      <c r="M27" s="1090"/>
      <c r="N27" s="1090"/>
      <c r="O27" s="218"/>
      <c r="P27" s="22">
        <v>19</v>
      </c>
    </row>
    <row r="28" spans="1:21">
      <c r="B28" s="239" t="s">
        <v>2379</v>
      </c>
    </row>
  </sheetData>
  <mergeCells count="32">
    <mergeCell ref="B6:C6"/>
    <mergeCell ref="W13:X13"/>
    <mergeCell ref="M6:N6"/>
    <mergeCell ref="W14:X14"/>
    <mergeCell ref="W15:X15"/>
    <mergeCell ref="W7:X7"/>
    <mergeCell ref="W11:X11"/>
    <mergeCell ref="W10:X10"/>
    <mergeCell ref="W9:X9"/>
    <mergeCell ref="W12:X12"/>
    <mergeCell ref="D9:E9"/>
    <mergeCell ref="D10:E10"/>
    <mergeCell ref="D11:E11"/>
    <mergeCell ref="D12:E12"/>
    <mergeCell ref="D13:E13"/>
    <mergeCell ref="D14:E14"/>
    <mergeCell ref="D15:E15"/>
    <mergeCell ref="E3:I3"/>
    <mergeCell ref="D5:I5"/>
    <mergeCell ref="D7:E7"/>
    <mergeCell ref="E6:F6"/>
    <mergeCell ref="D17:E17"/>
    <mergeCell ref="D18:E18"/>
    <mergeCell ref="D19:E19"/>
    <mergeCell ref="D20:E20"/>
    <mergeCell ref="D21:E21"/>
    <mergeCell ref="D27:E27"/>
    <mergeCell ref="D22:E22"/>
    <mergeCell ref="D23:E23"/>
    <mergeCell ref="D24:E24"/>
    <mergeCell ref="D25:E25"/>
    <mergeCell ref="D26:E26"/>
  </mergeCells>
  <phoneticPr fontId="30" type="noConversion"/>
  <dataValidations disablePrompts="1" count="3">
    <dataValidation type="list" allowBlank="1" showInputMessage="1" showErrorMessage="1" sqref="B6" xr:uid="{00000000-0002-0000-1A00-000000000000}">
      <formula1>$T$10:$T$16</formula1>
    </dataValidation>
    <dataValidation type="list" allowBlank="1" showInputMessage="1" showErrorMessage="1" sqref="J6" xr:uid="{00000000-0002-0000-1A00-000001000000}">
      <formula1>$U$15:$U$17</formula1>
    </dataValidation>
    <dataValidation type="list" allowBlank="1" showInputMessage="1" showErrorMessage="1" sqref="M6:N6" xr:uid="{00000000-0002-0000-1A00-000002000000}">
      <formula1>$U$10:$U$13</formula1>
    </dataValidation>
  </dataValidations>
  <printOptions horizontalCentered="1" verticalCentered="1"/>
  <pageMargins left="0.15748031496062992" right="0.15748031496062992" top="0.19685039370078741" bottom="0.23622047244094491" header="0.15748031496062992" footer="0.15748031496062992"/>
  <pageSetup paperSize="9" orientation="landscape" r:id="rId1"/>
  <headerFooter alignWithMargins="0">
    <oddHeader xml:space="preserve">&amp;RPAR-INSTR-001-1
Rev 1:sept 2019
</oddHeader>
    <oddFooter>&amp;R&amp;Z&amp;F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5315-DFBF-441F-802C-777895BB878B}">
  <sheetPr>
    <tabColor rgb="FFFFFF00"/>
  </sheetPr>
  <dimension ref="A1:Z209"/>
  <sheetViews>
    <sheetView showZeros="0" view="pageBreakPreview" zoomScaleNormal="75" zoomScaleSheetLayoutView="100" workbookViewId="0">
      <selection activeCell="B17" sqref="B17:O17"/>
    </sheetView>
  </sheetViews>
  <sheetFormatPr baseColWidth="10" defaultColWidth="11.5703125" defaultRowHeight="12.75"/>
  <cols>
    <col min="1" max="1" width="20.42578125" style="2277" customWidth="1"/>
    <col min="2" max="2" width="12.5703125" style="2277" customWidth="1"/>
    <col min="3" max="3" width="8.85546875" style="2277" customWidth="1"/>
    <col min="4" max="4" width="12.5703125" style="2277" customWidth="1"/>
    <col min="5" max="5" width="13.85546875" style="2277" customWidth="1"/>
    <col min="6" max="6" width="6.85546875" style="2277" hidden="1" customWidth="1"/>
    <col min="7" max="7" width="5.42578125" style="2277" customWidth="1"/>
    <col min="8" max="8" width="7.5703125" style="2277" customWidth="1"/>
    <col min="9" max="9" width="8.7109375" style="2277" customWidth="1"/>
    <col min="10" max="10" width="13.140625" style="2277" customWidth="1"/>
    <col min="11" max="12" width="8.7109375" style="2277" customWidth="1"/>
    <col min="13" max="13" width="7.42578125" style="2277" customWidth="1"/>
    <col min="14" max="14" width="8.7109375" style="2277" customWidth="1"/>
    <col min="15" max="15" width="10.42578125" style="2277" customWidth="1"/>
    <col min="16" max="16" width="4.42578125" style="2277" customWidth="1"/>
    <col min="17" max="17" width="6.42578125" style="2277" customWidth="1"/>
    <col min="18" max="18" width="6.28515625" style="2277" customWidth="1"/>
    <col min="19" max="19" width="7.42578125" style="2277" customWidth="1"/>
    <col min="20" max="20" width="12.42578125" style="2277" customWidth="1"/>
    <col min="21" max="16384" width="11.5703125" style="2277"/>
  </cols>
  <sheetData>
    <row r="1" spans="1:24" ht="9.6" customHeight="1">
      <c r="P1" s="22"/>
      <c r="Q1" s="22"/>
    </row>
    <row r="2" spans="1:24" ht="42" customHeight="1" thickBot="1">
      <c r="H2" s="775"/>
      <c r="K2" s="452"/>
      <c r="L2" s="452"/>
      <c r="M2" s="452"/>
      <c r="N2" s="452"/>
      <c r="O2" s="452"/>
      <c r="P2" s="22"/>
      <c r="Q2" s="22"/>
    </row>
    <row r="3" spans="1:24" ht="16.149999999999999" customHeight="1" thickBot="1">
      <c r="A3" s="2" t="s">
        <v>188</v>
      </c>
      <c r="E3" s="3155" t="s">
        <v>189</v>
      </c>
      <c r="F3" s="3156"/>
      <c r="G3" s="3156"/>
      <c r="H3" s="3156"/>
      <c r="I3" s="3157"/>
      <c r="P3" s="22"/>
      <c r="Q3" s="22"/>
    </row>
    <row r="4" spans="1:24" ht="16.149999999999999" customHeight="1" thickBot="1">
      <c r="A4" s="3" t="s">
        <v>190</v>
      </c>
      <c r="P4" s="22"/>
      <c r="Q4" s="22"/>
    </row>
    <row r="5" spans="1:24" ht="20.45" customHeight="1" thickBot="1">
      <c r="A5" s="172"/>
      <c r="B5" s="28"/>
      <c r="C5" s="193"/>
      <c r="D5" s="3158" t="s">
        <v>3536</v>
      </c>
      <c r="E5" s="3159"/>
      <c r="F5" s="3159"/>
      <c r="G5" s="3159"/>
      <c r="H5" s="3159"/>
      <c r="I5" s="3160"/>
      <c r="J5" s="28"/>
      <c r="K5" s="193"/>
      <c r="L5" s="193"/>
      <c r="M5" s="193"/>
      <c r="N5" s="194"/>
      <c r="O5" s="194"/>
      <c r="P5" s="22"/>
      <c r="Q5" s="22"/>
      <c r="U5" s="775" t="s">
        <v>1228</v>
      </c>
    </row>
    <row r="6" spans="1:24" ht="21.6" customHeight="1" thickBot="1">
      <c r="A6" s="195" t="s">
        <v>340</v>
      </c>
      <c r="B6" s="3161" t="s">
        <v>1485</v>
      </c>
      <c r="C6" s="3161"/>
      <c r="D6" s="197" t="s">
        <v>336</v>
      </c>
      <c r="E6" s="3162">
        <v>44589</v>
      </c>
      <c r="F6" s="3162"/>
      <c r="G6" s="450"/>
      <c r="H6" s="131"/>
      <c r="I6" s="199" t="s">
        <v>341</v>
      </c>
      <c r="J6" s="200" t="s">
        <v>365</v>
      </c>
      <c r="K6" s="160"/>
      <c r="L6" s="199" t="s">
        <v>342</v>
      </c>
      <c r="M6" s="3161"/>
      <c r="N6" s="3161"/>
      <c r="O6" s="300"/>
      <c r="P6" s="22"/>
      <c r="Q6" s="22"/>
      <c r="W6" s="2276"/>
      <c r="X6" s="2276"/>
    </row>
    <row r="7" spans="1:24" ht="16.149999999999999" customHeight="1">
      <c r="A7" s="43" t="s">
        <v>289</v>
      </c>
      <c r="B7" s="43" t="s">
        <v>235</v>
      </c>
      <c r="C7" s="3030" t="s">
        <v>268</v>
      </c>
      <c r="D7" s="3153" t="s">
        <v>343</v>
      </c>
      <c r="E7" s="3154"/>
      <c r="F7" s="43" t="s">
        <v>1143</v>
      </c>
      <c r="G7" s="43" t="s">
        <v>193</v>
      </c>
      <c r="H7" s="3031" t="s">
        <v>344</v>
      </c>
      <c r="I7" s="43" t="s">
        <v>344</v>
      </c>
      <c r="J7" s="43" t="s">
        <v>345</v>
      </c>
      <c r="K7" s="43" t="s">
        <v>346</v>
      </c>
      <c r="L7" s="43" t="s">
        <v>346</v>
      </c>
      <c r="M7" s="43" t="s">
        <v>347</v>
      </c>
      <c r="N7" s="43" t="s">
        <v>348</v>
      </c>
      <c r="O7" s="43" t="s">
        <v>197</v>
      </c>
      <c r="P7" s="22"/>
      <c r="Q7" s="22"/>
      <c r="W7" s="3163" t="s">
        <v>1013</v>
      </c>
      <c r="X7" s="3163"/>
    </row>
    <row r="8" spans="1:24" ht="13.5" thickBot="1">
      <c r="A8" s="204"/>
      <c r="B8" s="204"/>
      <c r="C8" s="2430" t="s">
        <v>2381</v>
      </c>
      <c r="D8" s="206"/>
      <c r="E8" s="207"/>
      <c r="F8" s="204"/>
      <c r="G8" s="204"/>
      <c r="H8" s="208" t="s">
        <v>349</v>
      </c>
      <c r="I8" s="204" t="s">
        <v>350</v>
      </c>
      <c r="J8" s="204" t="s">
        <v>351</v>
      </c>
      <c r="K8" s="204" t="s">
        <v>352</v>
      </c>
      <c r="L8" s="204" t="s">
        <v>353</v>
      </c>
      <c r="M8" s="204"/>
      <c r="N8" s="204"/>
      <c r="O8" s="204"/>
      <c r="Q8" s="22"/>
      <c r="W8" s="2276"/>
      <c r="X8" s="2276"/>
    </row>
    <row r="9" spans="1:24" ht="19.899999999999999" customHeight="1" thickBot="1">
      <c r="A9" s="1087" t="str">
        <f>PREVI!$A$10</f>
        <v>1100633635-636</v>
      </c>
      <c r="B9" s="3103" t="str">
        <f>SUIVI!H9</f>
        <v>HL1100A</v>
      </c>
      <c r="C9" s="3104">
        <f>SUIVI!J9</f>
        <v>10300</v>
      </c>
      <c r="D9" s="3174" t="s">
        <v>3515</v>
      </c>
      <c r="E9" s="3175"/>
      <c r="F9" s="3105">
        <f>SUIVI!Q9</f>
        <v>0</v>
      </c>
      <c r="G9" s="3105">
        <f>SUIVI!R9</f>
        <v>0</v>
      </c>
      <c r="H9" s="3104">
        <f>IF(C9,1,0)</f>
        <v>1</v>
      </c>
      <c r="I9" s="3104" t="e">
        <f>IF(SUIVI!T9,1,0)</f>
        <v>#VALUE!</v>
      </c>
      <c r="J9" s="3106" t="str">
        <f>SUIVI!S9</f>
        <v>CZ6</v>
      </c>
      <c r="K9" s="3107">
        <f>SUIVI!E9</f>
        <v>1</v>
      </c>
      <c r="L9" s="3107">
        <f>SUIVI!G9</f>
        <v>10</v>
      </c>
      <c r="M9" s="3108" t="s">
        <v>1222</v>
      </c>
      <c r="N9" s="3109" t="s">
        <v>1222</v>
      </c>
      <c r="O9" s="3110">
        <f>SUIVI!I9</f>
        <v>11100</v>
      </c>
      <c r="P9" s="22">
        <v>1</v>
      </c>
      <c r="Q9" s="22"/>
      <c r="T9" s="312" t="s">
        <v>220</v>
      </c>
      <c r="U9" s="314" t="s">
        <v>356</v>
      </c>
      <c r="W9" s="3163" t="s">
        <v>1011</v>
      </c>
      <c r="X9" s="3163"/>
    </row>
    <row r="10" spans="1:24" ht="19.899999999999999" customHeight="1">
      <c r="A10" s="241" t="str">
        <f>PREVI!$A$11</f>
        <v>Z128</v>
      </c>
      <c r="B10" s="3111" t="str">
        <f>SUIVI!H10</f>
        <v>HL1100A</v>
      </c>
      <c r="C10" s="3111">
        <f>SUIVI!J10</f>
        <v>10300</v>
      </c>
      <c r="D10" s="3174" t="s">
        <v>3515</v>
      </c>
      <c r="E10" s="3175"/>
      <c r="F10" s="3112">
        <f>SUIVI!Q10</f>
        <v>0</v>
      </c>
      <c r="G10" s="3112">
        <f>SUIVI!R10</f>
        <v>0</v>
      </c>
      <c r="H10" s="3111">
        <f t="shared" ref="H10:H73" si="0">IF(C10,1,0)</f>
        <v>1</v>
      </c>
      <c r="I10" s="3111" t="e">
        <f>IF(SUIVI!T10,1,0)</f>
        <v>#VALUE!</v>
      </c>
      <c r="J10" s="3113" t="str">
        <f>SUIVI!S10</f>
        <v>CZ7</v>
      </c>
      <c r="K10" s="3114">
        <f>SUIVI!E10</f>
        <v>1</v>
      </c>
      <c r="L10" s="3114">
        <f>SUIVI!G10</f>
        <v>10</v>
      </c>
      <c r="M10" s="3115" t="s">
        <v>1222</v>
      </c>
      <c r="N10" s="3115" t="str">
        <f>SUIVI!$V$8</f>
        <v>LKW</v>
      </c>
      <c r="O10" s="3116">
        <f>SUIVI!I10</f>
        <v>11100</v>
      </c>
      <c r="P10" s="22">
        <v>2</v>
      </c>
      <c r="Q10" s="22"/>
      <c r="T10" s="309" t="s">
        <v>3534</v>
      </c>
      <c r="U10" s="303" t="s">
        <v>1609</v>
      </c>
      <c r="W10" s="3163"/>
      <c r="X10" s="3163"/>
    </row>
    <row r="11" spans="1:24" ht="19.899999999999999" customHeight="1">
      <c r="A11" s="241" t="str">
        <f>PREVI!$A$12</f>
        <v>1900015151-15087</v>
      </c>
      <c r="B11" s="3111" t="str">
        <f>SUIVI!H11</f>
        <v>HL1100A</v>
      </c>
      <c r="C11" s="3111">
        <f>SUIVI!J11</f>
        <v>10400</v>
      </c>
      <c r="D11" s="3174" t="s">
        <v>3515</v>
      </c>
      <c r="E11" s="3175"/>
      <c r="F11" s="3112">
        <f>SUIVI!Q11</f>
        <v>0</v>
      </c>
      <c r="G11" s="3112">
        <f>SUIVI!R11</f>
        <v>0</v>
      </c>
      <c r="H11" s="3111">
        <f t="shared" si="0"/>
        <v>1</v>
      </c>
      <c r="I11" s="3111" t="e">
        <f>IF(SUIVI!T11,1,0)</f>
        <v>#VALUE!</v>
      </c>
      <c r="J11" s="3113" t="str">
        <f>SUIVI!S11</f>
        <v>CZ52</v>
      </c>
      <c r="K11" s="3114">
        <f>SUIVI!E11</f>
        <v>9</v>
      </c>
      <c r="L11" s="3114">
        <f>SUIVI!G11</f>
        <v>20</v>
      </c>
      <c r="M11" s="3115" t="s">
        <v>1222</v>
      </c>
      <c r="N11" s="3117" t="s">
        <v>1222</v>
      </c>
      <c r="O11" s="3116">
        <f>SUIVI!I11</f>
        <v>11300</v>
      </c>
      <c r="P11" s="22">
        <v>3</v>
      </c>
      <c r="Q11" s="22"/>
      <c r="T11" s="309" t="s">
        <v>1485</v>
      </c>
      <c r="U11" s="308" t="s">
        <v>3505</v>
      </c>
      <c r="W11" s="3163" t="s">
        <v>1147</v>
      </c>
      <c r="X11" s="3163"/>
    </row>
    <row r="12" spans="1:24" ht="19.899999999999999" customHeight="1">
      <c r="A12" s="662" t="str">
        <f>PREVI!$C$10</f>
        <v>CIMOLAI</v>
      </c>
      <c r="B12" s="3111" t="str">
        <f>SUIVI!H12</f>
        <v>HL1100A</v>
      </c>
      <c r="C12" s="3111">
        <f>SUIVI!J12</f>
        <v>9000</v>
      </c>
      <c r="D12" s="3174" t="s">
        <v>3515</v>
      </c>
      <c r="E12" s="3175"/>
      <c r="F12" s="3112">
        <f>SUIVI!Q12</f>
        <v>0</v>
      </c>
      <c r="G12" s="3112">
        <f>SUIVI!R12</f>
        <v>0</v>
      </c>
      <c r="H12" s="3111">
        <f t="shared" si="0"/>
        <v>1</v>
      </c>
      <c r="I12" s="3111" t="e">
        <f>IF(SUIVI!T12,1,0)</f>
        <v>#VALUE!</v>
      </c>
      <c r="J12" s="3113" t="str">
        <f>SUIVI!S12</f>
        <v>EA15</v>
      </c>
      <c r="K12" s="3114">
        <f>SUIVI!E12</f>
        <v>10</v>
      </c>
      <c r="L12" s="3114">
        <f>SUIVI!G12</f>
        <v>10</v>
      </c>
      <c r="M12" s="3115" t="s">
        <v>1222</v>
      </c>
      <c r="N12" s="3115" t="str">
        <f>SUIVI!$V$8</f>
        <v>LKW</v>
      </c>
      <c r="O12" s="3116">
        <f>SUIVI!I12</f>
        <v>9200</v>
      </c>
      <c r="P12" s="22">
        <v>4</v>
      </c>
      <c r="Q12" s="22"/>
      <c r="T12" s="309" t="s">
        <v>490</v>
      </c>
      <c r="U12" s="303"/>
      <c r="W12" s="3163"/>
      <c r="X12" s="3163"/>
    </row>
    <row r="13" spans="1:24" ht="19.899999999999999" customHeight="1" thickBot="1">
      <c r="A13" s="662" t="str">
        <f>PREVI!$C$11</f>
        <v>PASSERELLE DE BELVAL</v>
      </c>
      <c r="B13" s="3111" t="str">
        <f>SUIVI!H13</f>
        <v>HL1100A</v>
      </c>
      <c r="C13" s="3111">
        <f>SUIVI!J13</f>
        <v>10100</v>
      </c>
      <c r="D13" s="3174" t="s">
        <v>3515</v>
      </c>
      <c r="E13" s="3175"/>
      <c r="F13" s="3112">
        <f>SUIVI!Q13</f>
        <v>0</v>
      </c>
      <c r="G13" s="3112">
        <f>SUIVI!R13</f>
        <v>0</v>
      </c>
      <c r="H13" s="3111">
        <f t="shared" si="0"/>
        <v>1</v>
      </c>
      <c r="I13" s="3111" t="e">
        <f>IF(SUIVI!T13,1,0)</f>
        <v>#VALUE!</v>
      </c>
      <c r="J13" s="3113" t="str">
        <f>SUIVI!S13</f>
        <v>CZ9</v>
      </c>
      <c r="K13" s="3114">
        <f>SUIVI!E13</f>
        <v>2</v>
      </c>
      <c r="L13" s="3114">
        <f>SUIVI!G13</f>
        <v>20</v>
      </c>
      <c r="M13" s="3115" t="s">
        <v>1222</v>
      </c>
      <c r="N13" s="3117" t="s">
        <v>1222</v>
      </c>
      <c r="O13" s="3116">
        <f>SUIVI!I13</f>
        <v>10700</v>
      </c>
      <c r="P13" s="22">
        <v>5</v>
      </c>
      <c r="Q13" s="22"/>
      <c r="T13" s="310" t="s">
        <v>1223</v>
      </c>
      <c r="U13" s="303"/>
      <c r="W13" s="3163" t="s">
        <v>1012</v>
      </c>
      <c r="X13" s="3163"/>
    </row>
    <row r="14" spans="1:24" ht="19.899999999999999" customHeight="1" thickBot="1">
      <c r="A14" s="859" t="s">
        <v>1505</v>
      </c>
      <c r="B14" s="191" t="str">
        <f>SUIVI!H14</f>
        <v>HL1100A</v>
      </c>
      <c r="C14" s="191">
        <f>SUIVI!J14</f>
        <v>10400</v>
      </c>
      <c r="D14" s="3168" t="s">
        <v>3546</v>
      </c>
      <c r="E14" s="3169"/>
      <c r="F14" s="2279">
        <f>SUIVI!Q14</f>
        <v>0</v>
      </c>
      <c r="G14" s="2279">
        <f>SUIVI!R14</f>
        <v>0</v>
      </c>
      <c r="H14" s="191">
        <f t="shared" si="0"/>
        <v>1</v>
      </c>
      <c r="I14" s="191" t="e">
        <f>IF(SUIVI!T14,1,0)</f>
        <v>#VALUE!</v>
      </c>
      <c r="J14" s="761" t="str">
        <f>SUIVI!S14</f>
        <v>EC48</v>
      </c>
      <c r="K14" s="215">
        <f>SUIVI!E14</f>
        <v>38</v>
      </c>
      <c r="L14" s="215">
        <f>SUIVI!G14</f>
        <v>20</v>
      </c>
      <c r="M14" s="1090" t="s">
        <v>1222</v>
      </c>
      <c r="N14" s="1090" t="str">
        <f>SUIVI!$V$8</f>
        <v>LKW</v>
      </c>
      <c r="O14" s="218">
        <f>SUIVI!I14</f>
        <v>10600</v>
      </c>
      <c r="P14" s="22">
        <v>6</v>
      </c>
      <c r="Q14" s="22"/>
      <c r="T14" s="309" t="s">
        <v>3535</v>
      </c>
      <c r="U14" s="312" t="s">
        <v>363</v>
      </c>
      <c r="W14" s="3163"/>
      <c r="X14" s="3163"/>
    </row>
    <row r="15" spans="1:24" ht="19.899999999999999" customHeight="1">
      <c r="A15" s="1832">
        <f>PREVI!$A$24</f>
        <v>0</v>
      </c>
      <c r="B15" s="3111" t="str">
        <f>SUIVI!H15</f>
        <v>HL1100A</v>
      </c>
      <c r="C15" s="3111">
        <f>SUIVI!J15</f>
        <v>10400</v>
      </c>
      <c r="D15" s="3174" t="s">
        <v>3515</v>
      </c>
      <c r="E15" s="3175"/>
      <c r="F15" s="3112">
        <f>SUIVI!Q15</f>
        <v>0</v>
      </c>
      <c r="G15" s="3112">
        <f>SUIVI!R15</f>
        <v>0</v>
      </c>
      <c r="H15" s="3111">
        <f t="shared" si="0"/>
        <v>1</v>
      </c>
      <c r="I15" s="3111" t="e">
        <f>IF(SUIVI!T15,1,0)</f>
        <v>#VALUE!</v>
      </c>
      <c r="J15" s="3113" t="str">
        <f>SUIVI!S15</f>
        <v>EC49</v>
      </c>
      <c r="K15" s="3114">
        <f>SUIVI!E15</f>
        <v>38</v>
      </c>
      <c r="L15" s="3114">
        <f>SUIVI!G15</f>
        <v>20</v>
      </c>
      <c r="M15" s="3115" t="s">
        <v>1222</v>
      </c>
      <c r="N15" s="3117" t="s">
        <v>1222</v>
      </c>
      <c r="O15" s="3116">
        <f>SUIVI!I15</f>
        <v>10600</v>
      </c>
      <c r="P15" s="22">
        <v>7</v>
      </c>
      <c r="Q15" s="22"/>
      <c r="T15" s="1789"/>
      <c r="U15" s="301" t="s">
        <v>365</v>
      </c>
      <c r="W15" s="3163"/>
      <c r="X15" s="3163"/>
    </row>
    <row r="16" spans="1:24" ht="19.899999999999999" customHeight="1">
      <c r="A16" s="1832">
        <f>PREVI!$A$25</f>
        <v>0</v>
      </c>
      <c r="B16" s="3111" t="str">
        <f>SUIVI!H16</f>
        <v>HL1100A</v>
      </c>
      <c r="C16" s="3111">
        <f>SUIVI!J16</f>
        <v>10400</v>
      </c>
      <c r="D16" s="3174" t="s">
        <v>3515</v>
      </c>
      <c r="E16" s="3175"/>
      <c r="F16" s="3112">
        <f>SUIVI!Q16</f>
        <v>0</v>
      </c>
      <c r="G16" s="3112">
        <f>SUIVI!R16</f>
        <v>0</v>
      </c>
      <c r="H16" s="3111">
        <f t="shared" si="0"/>
        <v>1</v>
      </c>
      <c r="I16" s="3111" t="e">
        <f>IF(SUIVI!T16,1,0)</f>
        <v>#VALUE!</v>
      </c>
      <c r="J16" s="3113" t="str">
        <f>SUIVI!S16</f>
        <v>EC50</v>
      </c>
      <c r="K16" s="3114">
        <f>SUIVI!E16</f>
        <v>38</v>
      </c>
      <c r="L16" s="3114">
        <f>SUIVI!G16</f>
        <v>30</v>
      </c>
      <c r="M16" s="3115" t="s">
        <v>1222</v>
      </c>
      <c r="N16" s="3115" t="str">
        <f>SUIVI!$V$8</f>
        <v>LKW</v>
      </c>
      <c r="O16" s="3116">
        <f>SUIVI!I16</f>
        <v>10600</v>
      </c>
      <c r="P16" s="22">
        <v>8</v>
      </c>
      <c r="Q16" s="22"/>
      <c r="T16" s="1789"/>
      <c r="U16" s="302" t="s">
        <v>366</v>
      </c>
      <c r="W16" s="2276"/>
      <c r="X16" s="2276"/>
    </row>
    <row r="17" spans="1:26" ht="19.899999999999999" customHeight="1">
      <c r="A17" s="1832">
        <f>PREVI!$A$26</f>
        <v>0</v>
      </c>
      <c r="B17" s="3111" t="str">
        <f>SUIVI!H17</f>
        <v>HL1100A</v>
      </c>
      <c r="C17" s="3111">
        <f>SUIVI!J17</f>
        <v>10400</v>
      </c>
      <c r="D17" s="3174" t="s">
        <v>3515</v>
      </c>
      <c r="E17" s="3175"/>
      <c r="F17" s="3112">
        <f>SUIVI!Q17</f>
        <v>0</v>
      </c>
      <c r="G17" s="3112">
        <f>SUIVI!R17</f>
        <v>0</v>
      </c>
      <c r="H17" s="3111">
        <f t="shared" si="0"/>
        <v>1</v>
      </c>
      <c r="I17" s="3111" t="e">
        <f>IF(SUIVI!T17,1,0)</f>
        <v>#VALUE!</v>
      </c>
      <c r="J17" s="3113" t="str">
        <f>SUIVI!S17</f>
        <v>EC51</v>
      </c>
      <c r="K17" s="3114">
        <f>SUIVI!E17</f>
        <v>38</v>
      </c>
      <c r="L17" s="3114">
        <f>SUIVI!G17</f>
        <v>30</v>
      </c>
      <c r="M17" s="3115" t="s">
        <v>1222</v>
      </c>
      <c r="N17" s="3117" t="s">
        <v>1222</v>
      </c>
      <c r="O17" s="3116">
        <f>SUIVI!I17</f>
        <v>10600</v>
      </c>
      <c r="P17" s="22">
        <v>9</v>
      </c>
      <c r="Q17" s="22"/>
      <c r="T17" s="1789"/>
      <c r="U17" s="302" t="s">
        <v>368</v>
      </c>
    </row>
    <row r="18" spans="1:26" ht="19.899999999999999" customHeight="1">
      <c r="A18" s="241" t="str">
        <f>$A$9</f>
        <v>1100633635-636</v>
      </c>
      <c r="B18" s="191" t="str">
        <f>SUIVI!H18</f>
        <v>HL1100B</v>
      </c>
      <c r="C18" s="191">
        <f>SUIVI!J18</f>
        <v>5300</v>
      </c>
      <c r="D18" s="3168" t="s">
        <v>3515</v>
      </c>
      <c r="E18" s="3169"/>
      <c r="F18" s="2279">
        <f>SUIVI!Q18</f>
        <v>0</v>
      </c>
      <c r="G18" s="2279">
        <f>SUIVI!R18</f>
        <v>0</v>
      </c>
      <c r="H18" s="191">
        <f t="shared" si="0"/>
        <v>1</v>
      </c>
      <c r="I18" s="191">
        <f>IF(SUIVI!T18,1,0)</f>
        <v>1</v>
      </c>
      <c r="J18" s="761" t="str">
        <f>SUIVI!S18</f>
        <v>EC407</v>
      </c>
      <c r="K18" s="215">
        <f>SUIVI!E18</f>
        <v>27</v>
      </c>
      <c r="L18" s="215">
        <f>SUIVI!G18</f>
        <v>40</v>
      </c>
      <c r="M18" s="1090" t="s">
        <v>1222</v>
      </c>
      <c r="N18" s="1090" t="str">
        <f>SUIVI!$V$8</f>
        <v>LKW</v>
      </c>
      <c r="O18" s="218">
        <f>SUIVI!I18</f>
        <v>15800</v>
      </c>
      <c r="P18" s="22">
        <v>10</v>
      </c>
      <c r="Q18" s="22"/>
    </row>
    <row r="19" spans="1:26" ht="19.899999999999999" customHeight="1">
      <c r="A19" s="241" t="str">
        <f>$A$10</f>
        <v>Z128</v>
      </c>
      <c r="B19" s="191"/>
      <c r="C19" s="191"/>
      <c r="D19" s="3164"/>
      <c r="E19" s="3165"/>
      <c r="F19" s="2279"/>
      <c r="G19" s="2279"/>
      <c r="H19" s="191"/>
      <c r="I19" s="191"/>
      <c r="J19" s="761"/>
      <c r="K19" s="215"/>
      <c r="L19" s="215"/>
      <c r="M19" s="1090"/>
      <c r="N19" s="2130"/>
      <c r="O19" s="218"/>
      <c r="P19" s="22">
        <v>11</v>
      </c>
      <c r="Q19" s="22"/>
    </row>
    <row r="20" spans="1:26" ht="19.899999999999999" customHeight="1">
      <c r="A20" s="241" t="str">
        <f>$A$11</f>
        <v>1900015151-15087</v>
      </c>
      <c r="B20" s="191"/>
      <c r="C20" s="191"/>
      <c r="D20" s="3164"/>
      <c r="E20" s="3165"/>
      <c r="F20" s="2279"/>
      <c r="G20" s="2279"/>
      <c r="H20" s="191"/>
      <c r="I20" s="191"/>
      <c r="J20" s="761"/>
      <c r="K20" s="215"/>
      <c r="L20" s="215"/>
      <c r="M20" s="1090"/>
      <c r="N20" s="1090"/>
      <c r="O20" s="218"/>
      <c r="P20" s="22">
        <v>12</v>
      </c>
      <c r="Q20" s="22"/>
      <c r="U20" s="311"/>
    </row>
    <row r="21" spans="1:26" ht="19.899999999999999" customHeight="1">
      <c r="A21" s="663" t="str">
        <f>$A$12</f>
        <v>CIMOLAI</v>
      </c>
      <c r="B21" s="191"/>
      <c r="C21" s="191"/>
      <c r="D21" s="3164"/>
      <c r="E21" s="3165"/>
      <c r="F21" s="2279"/>
      <c r="G21" s="2279"/>
      <c r="H21" s="191"/>
      <c r="I21" s="191"/>
      <c r="J21" s="761"/>
      <c r="K21" s="215"/>
      <c r="L21" s="215"/>
      <c r="M21" s="1090"/>
      <c r="N21" s="2130"/>
      <c r="O21" s="218"/>
      <c r="P21" s="22">
        <v>13</v>
      </c>
      <c r="Q21" s="22"/>
      <c r="S21" s="239" t="s">
        <v>1002</v>
      </c>
    </row>
    <row r="22" spans="1:26" ht="19.899999999999999" customHeight="1">
      <c r="A22" s="663" t="str">
        <f>$A$13</f>
        <v>PASSERELLE DE BELVAL</v>
      </c>
      <c r="B22" s="191"/>
      <c r="C22" s="191"/>
      <c r="D22" s="3164"/>
      <c r="E22" s="3165"/>
      <c r="F22" s="2279"/>
      <c r="G22" s="2279"/>
      <c r="H22" s="191"/>
      <c r="I22" s="191"/>
      <c r="J22" s="761"/>
      <c r="K22" s="215"/>
      <c r="L22" s="215"/>
      <c r="M22" s="1090"/>
      <c r="N22" s="1090"/>
      <c r="O22" s="218"/>
      <c r="P22" s="22">
        <v>14</v>
      </c>
      <c r="Q22" s="22"/>
      <c r="S22" s="239">
        <v>22000</v>
      </c>
      <c r="T22" s="239" t="s">
        <v>1020</v>
      </c>
      <c r="U22" s="239"/>
    </row>
    <row r="23" spans="1:26" ht="19.899999999999999" customHeight="1">
      <c r="A23" s="1088" t="s">
        <v>1505</v>
      </c>
      <c r="B23" s="191"/>
      <c r="C23" s="191"/>
      <c r="D23" s="3164"/>
      <c r="E23" s="3165"/>
      <c r="F23" s="2279"/>
      <c r="G23" s="2279"/>
      <c r="H23" s="191"/>
      <c r="I23" s="191"/>
      <c r="J23" s="761"/>
      <c r="K23" s="215"/>
      <c r="L23" s="215"/>
      <c r="M23" s="1090"/>
      <c r="N23" s="2130"/>
      <c r="O23" s="218"/>
      <c r="P23" s="22">
        <v>15</v>
      </c>
      <c r="Q23" s="22"/>
      <c r="S23" s="239">
        <v>23000</v>
      </c>
      <c r="T23" s="2277" t="s">
        <v>1003</v>
      </c>
    </row>
    <row r="24" spans="1:26" ht="19.899999999999999" customHeight="1">
      <c r="A24" s="1833">
        <f>$A$15</f>
        <v>0</v>
      </c>
      <c r="B24" s="191"/>
      <c r="C24" s="191"/>
      <c r="D24" s="3164"/>
      <c r="E24" s="3165"/>
      <c r="F24" s="2279"/>
      <c r="G24" s="2279"/>
      <c r="H24" s="191"/>
      <c r="I24" s="191"/>
      <c r="J24" s="761"/>
      <c r="K24" s="215"/>
      <c r="L24" s="215"/>
      <c r="M24" s="1090"/>
      <c r="N24" s="1090"/>
      <c r="O24" s="218"/>
      <c r="P24" s="22">
        <v>16</v>
      </c>
      <c r="Q24" s="22"/>
      <c r="S24" s="239">
        <v>24000</v>
      </c>
      <c r="T24" s="2277" t="s">
        <v>1004</v>
      </c>
    </row>
    <row r="25" spans="1:26" ht="19.899999999999999" customHeight="1">
      <c r="A25" s="1833">
        <f>$A$16</f>
        <v>0</v>
      </c>
      <c r="B25" s="191"/>
      <c r="C25" s="191"/>
      <c r="D25" s="3164"/>
      <c r="E25" s="3165"/>
      <c r="F25" s="2279"/>
      <c r="G25" s="2279"/>
      <c r="H25" s="191"/>
      <c r="I25" s="191"/>
      <c r="J25" s="761"/>
      <c r="K25" s="215"/>
      <c r="L25" s="215"/>
      <c r="M25" s="1090"/>
      <c r="N25" s="2130"/>
      <c r="O25" s="218"/>
      <c r="P25" s="22">
        <v>17</v>
      </c>
      <c r="Q25" s="22"/>
    </row>
    <row r="26" spans="1:26" ht="19.899999999999999" customHeight="1">
      <c r="A26" s="1833">
        <f>$A$17</f>
        <v>0</v>
      </c>
      <c r="B26" s="191"/>
      <c r="C26" s="191"/>
      <c r="D26" s="3164"/>
      <c r="E26" s="3165"/>
      <c r="F26" s="2279"/>
      <c r="G26" s="2279"/>
      <c r="H26" s="191"/>
      <c r="I26" s="191"/>
      <c r="J26" s="761"/>
      <c r="K26" s="215"/>
      <c r="L26" s="215"/>
      <c r="M26" s="1090"/>
      <c r="N26" s="1090"/>
      <c r="O26" s="218"/>
      <c r="P26" s="22">
        <v>18</v>
      </c>
      <c r="Q26" s="22"/>
    </row>
    <row r="27" spans="1:26" ht="19.899999999999999" customHeight="1">
      <c r="A27" s="241" t="str">
        <f>$A$9</f>
        <v>1100633635-636</v>
      </c>
      <c r="B27" s="191"/>
      <c r="C27" s="191"/>
      <c r="D27" s="3164"/>
      <c r="E27" s="3165"/>
      <c r="F27" s="2279"/>
      <c r="G27" s="2279"/>
      <c r="H27" s="191"/>
      <c r="I27" s="191"/>
      <c r="J27" s="761"/>
      <c r="K27" s="215"/>
      <c r="L27" s="215"/>
      <c r="M27" s="1090"/>
      <c r="N27" s="2130"/>
      <c r="O27" s="218"/>
      <c r="P27" s="22">
        <v>19</v>
      </c>
    </row>
    <row r="28" spans="1:26" ht="19.899999999999999" customHeight="1">
      <c r="A28" s="241" t="str">
        <f>$A$10</f>
        <v>Z128</v>
      </c>
      <c r="B28" s="191"/>
      <c r="C28" s="191"/>
      <c r="D28" s="3164"/>
      <c r="E28" s="3165"/>
      <c r="F28" s="2279"/>
      <c r="G28" s="2279"/>
      <c r="H28" s="191"/>
      <c r="I28" s="191"/>
      <c r="J28" s="761"/>
      <c r="K28" s="215"/>
      <c r="L28" s="215"/>
      <c r="M28" s="1090"/>
      <c r="N28" s="1090"/>
      <c r="O28" s="218"/>
      <c r="P28" s="22">
        <v>20</v>
      </c>
      <c r="S28" s="759" t="s">
        <v>396</v>
      </c>
      <c r="T28" s="677"/>
      <c r="U28" s="677"/>
      <c r="V28" s="677"/>
      <c r="W28" s="677"/>
      <c r="X28" s="677"/>
      <c r="Y28" s="677"/>
      <c r="Z28" s="677"/>
    </row>
    <row r="29" spans="1:26" ht="19.899999999999999" customHeight="1">
      <c r="A29" s="241" t="str">
        <f>$A$11</f>
        <v>1900015151-15087</v>
      </c>
      <c r="B29" s="191"/>
      <c r="C29" s="191"/>
      <c r="D29" s="3164"/>
      <c r="E29" s="3165"/>
      <c r="F29" s="2279"/>
      <c r="G29" s="2279"/>
      <c r="H29" s="191"/>
      <c r="I29" s="191"/>
      <c r="J29" s="761"/>
      <c r="K29" s="215"/>
      <c r="L29" s="215"/>
      <c r="M29" s="1090"/>
      <c r="N29" s="2130"/>
      <c r="O29" s="218"/>
      <c r="P29" s="22">
        <v>21</v>
      </c>
    </row>
    <row r="30" spans="1:26" ht="19.899999999999999" customHeight="1">
      <c r="A30" s="663" t="str">
        <f>$A$12</f>
        <v>CIMOLAI</v>
      </c>
      <c r="B30" s="191" t="e">
        <f>SUIVI!#REF!</f>
        <v>#REF!</v>
      </c>
      <c r="C30" s="191" t="e">
        <f>SUIVI!#REF!</f>
        <v>#REF!</v>
      </c>
      <c r="D30" s="3164"/>
      <c r="E30" s="3165"/>
      <c r="F30" s="2279" t="e">
        <f>SUIVI!#REF!</f>
        <v>#REF!</v>
      </c>
      <c r="G30" s="2279" t="e">
        <f>SUIVI!#REF!</f>
        <v>#REF!</v>
      </c>
      <c r="H30" s="191" t="e">
        <f t="shared" si="0"/>
        <v>#REF!</v>
      </c>
      <c r="I30" s="191" t="e">
        <f>IF(SUIVI!#REF!,1,0)</f>
        <v>#REF!</v>
      </c>
      <c r="J30" s="761" t="e">
        <f>SUIVI!#REF!</f>
        <v>#REF!</v>
      </c>
      <c r="K30" s="215" t="e">
        <f>SUIVI!#REF!</f>
        <v>#REF!</v>
      </c>
      <c r="L30" s="215" t="e">
        <f>SUIVI!#REF!</f>
        <v>#REF!</v>
      </c>
      <c r="M30" s="1090" t="s">
        <v>1222</v>
      </c>
      <c r="N30" s="1090" t="str">
        <f>SUIVI!$V$8</f>
        <v>LKW</v>
      </c>
      <c r="O30" s="218" t="e">
        <f>SUIVI!#REF!</f>
        <v>#REF!</v>
      </c>
      <c r="P30" s="22">
        <v>22</v>
      </c>
    </row>
    <row r="31" spans="1:26" ht="19.899999999999999" customHeight="1">
      <c r="A31" s="663" t="str">
        <f>$A$13</f>
        <v>PASSERELLE DE BELVAL</v>
      </c>
      <c r="B31" s="191" t="e">
        <f>SUIVI!#REF!</f>
        <v>#REF!</v>
      </c>
      <c r="C31" s="191" t="e">
        <f>SUIVI!#REF!</f>
        <v>#REF!</v>
      </c>
      <c r="D31" s="3164"/>
      <c r="E31" s="3165"/>
      <c r="F31" s="2279" t="e">
        <f>SUIVI!#REF!</f>
        <v>#REF!</v>
      </c>
      <c r="G31" s="2279" t="e">
        <f>SUIVI!#REF!</f>
        <v>#REF!</v>
      </c>
      <c r="H31" s="191" t="e">
        <f t="shared" si="0"/>
        <v>#REF!</v>
      </c>
      <c r="I31" s="191" t="e">
        <f>IF(SUIVI!#REF!,1,0)</f>
        <v>#REF!</v>
      </c>
      <c r="J31" s="761" t="e">
        <f>SUIVI!#REF!</f>
        <v>#REF!</v>
      </c>
      <c r="K31" s="215" t="e">
        <f>SUIVI!#REF!</f>
        <v>#REF!</v>
      </c>
      <c r="L31" s="215" t="e">
        <f>SUIVI!#REF!</f>
        <v>#REF!</v>
      </c>
      <c r="M31" s="1090" t="s">
        <v>1222</v>
      </c>
      <c r="N31" s="2130" t="s">
        <v>1222</v>
      </c>
      <c r="O31" s="218" t="e">
        <f>SUIVI!#REF!</f>
        <v>#REF!</v>
      </c>
      <c r="P31" s="22">
        <v>23</v>
      </c>
    </row>
    <row r="32" spans="1:26" ht="19.899999999999999" customHeight="1">
      <c r="A32" s="1088" t="s">
        <v>1505</v>
      </c>
      <c r="B32" s="191" t="e">
        <f>SUIVI!#REF!</f>
        <v>#REF!</v>
      </c>
      <c r="C32" s="191" t="e">
        <f>SUIVI!#REF!</f>
        <v>#REF!</v>
      </c>
      <c r="D32" s="3164"/>
      <c r="E32" s="3165"/>
      <c r="F32" s="2279" t="e">
        <f>SUIVI!#REF!</f>
        <v>#REF!</v>
      </c>
      <c r="G32" s="2279" t="e">
        <f>SUIVI!#REF!</f>
        <v>#REF!</v>
      </c>
      <c r="H32" s="191" t="e">
        <f t="shared" si="0"/>
        <v>#REF!</v>
      </c>
      <c r="I32" s="191" t="e">
        <f>IF(SUIVI!#REF!,1,0)</f>
        <v>#REF!</v>
      </c>
      <c r="J32" s="761" t="e">
        <f>SUIVI!#REF!</f>
        <v>#REF!</v>
      </c>
      <c r="K32" s="215" t="e">
        <f>SUIVI!#REF!</f>
        <v>#REF!</v>
      </c>
      <c r="L32" s="215" t="e">
        <f>SUIVI!#REF!</f>
        <v>#REF!</v>
      </c>
      <c r="M32" s="1090" t="s">
        <v>1222</v>
      </c>
      <c r="N32" s="1090" t="str">
        <f>SUIVI!$V$8</f>
        <v>LKW</v>
      </c>
      <c r="O32" s="218" t="e">
        <f>SUIVI!#REF!</f>
        <v>#REF!</v>
      </c>
      <c r="P32" s="22">
        <v>24</v>
      </c>
    </row>
    <row r="33" spans="1:16" ht="19.899999999999999" customHeight="1">
      <c r="A33" s="1833">
        <f>$A$15</f>
        <v>0</v>
      </c>
      <c r="B33" s="191" t="e">
        <f>SUIVI!#REF!</f>
        <v>#REF!</v>
      </c>
      <c r="C33" s="191" t="e">
        <f>SUIVI!#REF!</f>
        <v>#REF!</v>
      </c>
      <c r="D33" s="3164"/>
      <c r="E33" s="3165"/>
      <c r="F33" s="2279" t="e">
        <f>SUIVI!#REF!</f>
        <v>#REF!</v>
      </c>
      <c r="G33" s="2279" t="e">
        <f>SUIVI!#REF!</f>
        <v>#REF!</v>
      </c>
      <c r="H33" s="191" t="e">
        <f t="shared" si="0"/>
        <v>#REF!</v>
      </c>
      <c r="I33" s="191" t="e">
        <f>IF(SUIVI!#REF!,1,0)</f>
        <v>#REF!</v>
      </c>
      <c r="J33" s="761" t="e">
        <f>SUIVI!#REF!</f>
        <v>#REF!</v>
      </c>
      <c r="K33" s="215" t="e">
        <f>SUIVI!#REF!</f>
        <v>#REF!</v>
      </c>
      <c r="L33" s="215" t="e">
        <f>SUIVI!#REF!</f>
        <v>#REF!</v>
      </c>
      <c r="M33" s="1090" t="s">
        <v>1222</v>
      </c>
      <c r="N33" s="2130" t="s">
        <v>1222</v>
      </c>
      <c r="O33" s="218" t="e">
        <f>SUIVI!#REF!</f>
        <v>#REF!</v>
      </c>
      <c r="P33" s="22">
        <v>25</v>
      </c>
    </row>
    <row r="34" spans="1:16" ht="19.899999999999999" customHeight="1">
      <c r="A34" s="1833">
        <f>$A$16</f>
        <v>0</v>
      </c>
      <c r="B34" s="191" t="e">
        <f>SUIVI!#REF!</f>
        <v>#REF!</v>
      </c>
      <c r="C34" s="191" t="e">
        <f>SUIVI!#REF!</f>
        <v>#REF!</v>
      </c>
      <c r="D34" s="3164"/>
      <c r="E34" s="3165"/>
      <c r="F34" s="2279" t="e">
        <f>SUIVI!#REF!</f>
        <v>#REF!</v>
      </c>
      <c r="G34" s="2279" t="e">
        <f>SUIVI!#REF!</f>
        <v>#REF!</v>
      </c>
      <c r="H34" s="191" t="e">
        <f t="shared" si="0"/>
        <v>#REF!</v>
      </c>
      <c r="I34" s="191" t="e">
        <f>IF(SUIVI!#REF!,1,0)</f>
        <v>#REF!</v>
      </c>
      <c r="J34" s="761" t="e">
        <f>SUIVI!#REF!</f>
        <v>#REF!</v>
      </c>
      <c r="K34" s="215" t="e">
        <f>SUIVI!#REF!</f>
        <v>#REF!</v>
      </c>
      <c r="L34" s="215" t="e">
        <f>SUIVI!#REF!</f>
        <v>#REF!</v>
      </c>
      <c r="M34" s="1090" t="s">
        <v>1222</v>
      </c>
      <c r="N34" s="1090" t="str">
        <f>SUIVI!$V$8</f>
        <v>LKW</v>
      </c>
      <c r="O34" s="218" t="e">
        <f>SUIVI!#REF!</f>
        <v>#REF!</v>
      </c>
      <c r="P34" s="22">
        <v>26</v>
      </c>
    </row>
    <row r="35" spans="1:16" ht="19.899999999999999" customHeight="1">
      <c r="A35" s="1833">
        <f>$A$17</f>
        <v>0</v>
      </c>
      <c r="B35" s="191" t="e">
        <f>SUIVI!#REF!</f>
        <v>#REF!</v>
      </c>
      <c r="C35" s="191" t="e">
        <f>SUIVI!#REF!</f>
        <v>#REF!</v>
      </c>
      <c r="D35" s="3164"/>
      <c r="E35" s="3165"/>
      <c r="F35" s="2279" t="e">
        <f>SUIVI!#REF!</f>
        <v>#REF!</v>
      </c>
      <c r="G35" s="2279" t="e">
        <f>SUIVI!#REF!</f>
        <v>#REF!</v>
      </c>
      <c r="H35" s="191" t="e">
        <f t="shared" si="0"/>
        <v>#REF!</v>
      </c>
      <c r="I35" s="191" t="e">
        <f>IF(SUIVI!#REF!,1,0)</f>
        <v>#REF!</v>
      </c>
      <c r="J35" s="761" t="e">
        <f>SUIVI!#REF!</f>
        <v>#REF!</v>
      </c>
      <c r="K35" s="215" t="e">
        <f>SUIVI!#REF!</f>
        <v>#REF!</v>
      </c>
      <c r="L35" s="215" t="e">
        <f>SUIVI!#REF!</f>
        <v>#REF!</v>
      </c>
      <c r="M35" s="1090" t="s">
        <v>1222</v>
      </c>
      <c r="N35" s="2130" t="s">
        <v>1222</v>
      </c>
      <c r="O35" s="218" t="e">
        <f>SUIVI!#REF!</f>
        <v>#REF!</v>
      </c>
      <c r="P35" s="22">
        <v>27</v>
      </c>
    </row>
    <row r="36" spans="1:16" ht="19.899999999999999" customHeight="1">
      <c r="A36" s="241" t="str">
        <f>$A$9</f>
        <v>1100633635-636</v>
      </c>
      <c r="B36" s="191" t="e">
        <f>SUIVI!#REF!</f>
        <v>#REF!</v>
      </c>
      <c r="C36" s="191" t="e">
        <f>SUIVI!#REF!</f>
        <v>#REF!</v>
      </c>
      <c r="D36" s="3164"/>
      <c r="E36" s="3165"/>
      <c r="F36" s="2279" t="e">
        <f>SUIVI!#REF!</f>
        <v>#REF!</v>
      </c>
      <c r="G36" s="2279" t="e">
        <f>SUIVI!#REF!</f>
        <v>#REF!</v>
      </c>
      <c r="H36" s="191" t="e">
        <f t="shared" si="0"/>
        <v>#REF!</v>
      </c>
      <c r="I36" s="191" t="e">
        <f>IF(SUIVI!#REF!,1,0)</f>
        <v>#REF!</v>
      </c>
      <c r="J36" s="761" t="e">
        <f>SUIVI!#REF!</f>
        <v>#REF!</v>
      </c>
      <c r="K36" s="215" t="e">
        <f>SUIVI!#REF!</f>
        <v>#REF!</v>
      </c>
      <c r="L36" s="215" t="e">
        <f>SUIVI!#REF!</f>
        <v>#REF!</v>
      </c>
      <c r="M36" s="1090" t="s">
        <v>1222</v>
      </c>
      <c r="N36" s="1090" t="str">
        <f>SUIVI!$V$8</f>
        <v>LKW</v>
      </c>
      <c r="O36" s="218" t="e">
        <f>SUIVI!#REF!</f>
        <v>#REF!</v>
      </c>
      <c r="P36" s="22">
        <v>28</v>
      </c>
    </row>
    <row r="37" spans="1:16" ht="19.899999999999999" customHeight="1">
      <c r="A37" s="241" t="str">
        <f>$A$10</f>
        <v>Z128</v>
      </c>
      <c r="B37" s="191" t="e">
        <f>SUIVI!#REF!</f>
        <v>#REF!</v>
      </c>
      <c r="C37" s="191" t="e">
        <f>SUIVI!#REF!</f>
        <v>#REF!</v>
      </c>
      <c r="D37" s="3164"/>
      <c r="E37" s="3165"/>
      <c r="F37" s="2279" t="e">
        <f>SUIVI!#REF!</f>
        <v>#REF!</v>
      </c>
      <c r="G37" s="2279" t="e">
        <f>SUIVI!#REF!</f>
        <v>#REF!</v>
      </c>
      <c r="H37" s="191" t="e">
        <f t="shared" si="0"/>
        <v>#REF!</v>
      </c>
      <c r="I37" s="191" t="e">
        <f>IF(SUIVI!#REF!,1,0)</f>
        <v>#REF!</v>
      </c>
      <c r="J37" s="761" t="e">
        <f>SUIVI!#REF!</f>
        <v>#REF!</v>
      </c>
      <c r="K37" s="215" t="e">
        <f>SUIVI!#REF!</f>
        <v>#REF!</v>
      </c>
      <c r="L37" s="215" t="e">
        <f>SUIVI!#REF!</f>
        <v>#REF!</v>
      </c>
      <c r="M37" s="1090" t="s">
        <v>1222</v>
      </c>
      <c r="N37" s="2130" t="s">
        <v>1222</v>
      </c>
      <c r="O37" s="218" t="e">
        <f>SUIVI!#REF!</f>
        <v>#REF!</v>
      </c>
      <c r="P37" s="22">
        <v>29</v>
      </c>
    </row>
    <row r="38" spans="1:16" ht="19.899999999999999" customHeight="1">
      <c r="A38" s="241" t="str">
        <f>$A$11</f>
        <v>1900015151-15087</v>
      </c>
      <c r="B38" s="191" t="e">
        <f>SUIVI!#REF!</f>
        <v>#REF!</v>
      </c>
      <c r="C38" s="191" t="e">
        <f>SUIVI!#REF!</f>
        <v>#REF!</v>
      </c>
      <c r="D38" s="3164"/>
      <c r="E38" s="3165"/>
      <c r="F38" s="2279" t="e">
        <f>SUIVI!#REF!</f>
        <v>#REF!</v>
      </c>
      <c r="G38" s="2279" t="e">
        <f>SUIVI!#REF!</f>
        <v>#REF!</v>
      </c>
      <c r="H38" s="191" t="e">
        <f t="shared" si="0"/>
        <v>#REF!</v>
      </c>
      <c r="I38" s="191" t="e">
        <f>IF(SUIVI!#REF!,1,0)</f>
        <v>#REF!</v>
      </c>
      <c r="J38" s="761" t="e">
        <f>SUIVI!#REF!</f>
        <v>#REF!</v>
      </c>
      <c r="K38" s="215" t="e">
        <f>SUIVI!#REF!</f>
        <v>#REF!</v>
      </c>
      <c r="L38" s="215" t="e">
        <f>SUIVI!#REF!</f>
        <v>#REF!</v>
      </c>
      <c r="M38" s="1090" t="s">
        <v>1222</v>
      </c>
      <c r="N38" s="1090" t="str">
        <f>SUIVI!$V$8</f>
        <v>LKW</v>
      </c>
      <c r="O38" s="218" t="e">
        <f>SUIVI!#REF!</f>
        <v>#REF!</v>
      </c>
      <c r="P38" s="22">
        <v>30</v>
      </c>
    </row>
    <row r="39" spans="1:16" ht="19.899999999999999" customHeight="1">
      <c r="A39" s="663" t="str">
        <f>$A$12</f>
        <v>CIMOLAI</v>
      </c>
      <c r="B39" s="191" t="e">
        <f>SUIVI!#REF!</f>
        <v>#REF!</v>
      </c>
      <c r="C39" s="191" t="e">
        <f>SUIVI!#REF!</f>
        <v>#REF!</v>
      </c>
      <c r="D39" s="3164"/>
      <c r="E39" s="3165"/>
      <c r="F39" s="2279" t="e">
        <f>SUIVI!#REF!</f>
        <v>#REF!</v>
      </c>
      <c r="G39" s="2279" t="e">
        <f>SUIVI!#REF!</f>
        <v>#REF!</v>
      </c>
      <c r="H39" s="191" t="e">
        <f t="shared" si="0"/>
        <v>#REF!</v>
      </c>
      <c r="I39" s="191" t="e">
        <f>IF(SUIVI!#REF!,1,0)</f>
        <v>#REF!</v>
      </c>
      <c r="J39" s="761" t="e">
        <f>SUIVI!#REF!</f>
        <v>#REF!</v>
      </c>
      <c r="K39" s="215" t="e">
        <f>SUIVI!#REF!</f>
        <v>#REF!</v>
      </c>
      <c r="L39" s="215" t="e">
        <f>SUIVI!#REF!</f>
        <v>#REF!</v>
      </c>
      <c r="M39" s="1090" t="s">
        <v>1222</v>
      </c>
      <c r="N39" s="2130" t="s">
        <v>1222</v>
      </c>
      <c r="O39" s="218" t="e">
        <f>SUIVI!#REF!</f>
        <v>#REF!</v>
      </c>
      <c r="P39" s="22">
        <v>31</v>
      </c>
    </row>
    <row r="40" spans="1:16" ht="19.899999999999999" customHeight="1">
      <c r="A40" s="663" t="str">
        <f>$A$13</f>
        <v>PASSERELLE DE BELVAL</v>
      </c>
      <c r="B40" s="191" t="e">
        <f>SUIVI!#REF!</f>
        <v>#REF!</v>
      </c>
      <c r="C40" s="191" t="e">
        <f>SUIVI!#REF!</f>
        <v>#REF!</v>
      </c>
      <c r="D40" s="3164"/>
      <c r="E40" s="3165"/>
      <c r="F40" s="2279" t="e">
        <f>SUIVI!#REF!</f>
        <v>#REF!</v>
      </c>
      <c r="G40" s="2279" t="e">
        <f>SUIVI!#REF!</f>
        <v>#REF!</v>
      </c>
      <c r="H40" s="191" t="e">
        <f t="shared" si="0"/>
        <v>#REF!</v>
      </c>
      <c r="I40" s="191" t="e">
        <f>IF(SUIVI!#REF!,1,0)</f>
        <v>#REF!</v>
      </c>
      <c r="J40" s="761" t="e">
        <f>SUIVI!#REF!</f>
        <v>#REF!</v>
      </c>
      <c r="K40" s="215" t="e">
        <f>SUIVI!#REF!</f>
        <v>#REF!</v>
      </c>
      <c r="L40" s="215" t="e">
        <f>SUIVI!#REF!</f>
        <v>#REF!</v>
      </c>
      <c r="M40" s="1090" t="s">
        <v>1222</v>
      </c>
      <c r="N40" s="1090" t="str">
        <f>SUIVI!$V$8</f>
        <v>LKW</v>
      </c>
      <c r="O40" s="218" t="e">
        <f>SUIVI!#REF!</f>
        <v>#REF!</v>
      </c>
      <c r="P40" s="22">
        <v>32</v>
      </c>
    </row>
    <row r="41" spans="1:16" ht="19.899999999999999" customHeight="1">
      <c r="A41" s="1088" t="s">
        <v>1505</v>
      </c>
      <c r="B41" s="191" t="e">
        <f>SUIVI!#REF!</f>
        <v>#REF!</v>
      </c>
      <c r="C41" s="191" t="e">
        <f>SUIVI!#REF!</f>
        <v>#REF!</v>
      </c>
      <c r="D41" s="3164"/>
      <c r="E41" s="3165"/>
      <c r="F41" s="2279" t="e">
        <f>SUIVI!#REF!</f>
        <v>#REF!</v>
      </c>
      <c r="G41" s="2279" t="e">
        <f>SUIVI!#REF!</f>
        <v>#REF!</v>
      </c>
      <c r="H41" s="191" t="e">
        <f t="shared" si="0"/>
        <v>#REF!</v>
      </c>
      <c r="I41" s="191" t="e">
        <f>IF(SUIVI!#REF!,1,0)</f>
        <v>#REF!</v>
      </c>
      <c r="J41" s="761" t="e">
        <f>SUIVI!#REF!</f>
        <v>#REF!</v>
      </c>
      <c r="K41" s="215" t="e">
        <f>SUIVI!#REF!</f>
        <v>#REF!</v>
      </c>
      <c r="L41" s="215" t="e">
        <f>SUIVI!#REF!</f>
        <v>#REF!</v>
      </c>
      <c r="M41" s="1090" t="s">
        <v>1222</v>
      </c>
      <c r="N41" s="2130" t="s">
        <v>1222</v>
      </c>
      <c r="O41" s="218" t="e">
        <f>SUIVI!#REF!</f>
        <v>#REF!</v>
      </c>
      <c r="P41" s="22">
        <v>33</v>
      </c>
    </row>
    <row r="42" spans="1:16" ht="19.899999999999999" customHeight="1">
      <c r="A42" s="1833">
        <f>$A$15</f>
        <v>0</v>
      </c>
      <c r="B42" s="191" t="e">
        <f>SUIVI!#REF!</f>
        <v>#REF!</v>
      </c>
      <c r="C42" s="191" t="e">
        <f>SUIVI!#REF!</f>
        <v>#REF!</v>
      </c>
      <c r="D42" s="3164"/>
      <c r="E42" s="3165"/>
      <c r="F42" s="2279" t="e">
        <f>SUIVI!#REF!</f>
        <v>#REF!</v>
      </c>
      <c r="G42" s="2279" t="e">
        <f>SUIVI!#REF!</f>
        <v>#REF!</v>
      </c>
      <c r="H42" s="191" t="e">
        <f t="shared" si="0"/>
        <v>#REF!</v>
      </c>
      <c r="I42" s="191" t="e">
        <f>IF(SUIVI!#REF!,1,0)</f>
        <v>#REF!</v>
      </c>
      <c r="J42" s="761" t="e">
        <f>SUIVI!#REF!</f>
        <v>#REF!</v>
      </c>
      <c r="K42" s="215" t="e">
        <f>SUIVI!#REF!</f>
        <v>#REF!</v>
      </c>
      <c r="L42" s="215" t="e">
        <f>SUIVI!#REF!</f>
        <v>#REF!</v>
      </c>
      <c r="M42" s="1090" t="s">
        <v>1222</v>
      </c>
      <c r="N42" s="1090" t="str">
        <f>SUIVI!$V$8</f>
        <v>LKW</v>
      </c>
      <c r="O42" s="218" t="e">
        <f>SUIVI!#REF!</f>
        <v>#REF!</v>
      </c>
      <c r="P42" s="22">
        <v>34</v>
      </c>
    </row>
    <row r="43" spans="1:16" ht="19.899999999999999" customHeight="1">
      <c r="A43" s="1833">
        <f>$A$16</f>
        <v>0</v>
      </c>
      <c r="B43" s="191" t="e">
        <f>SUIVI!#REF!</f>
        <v>#REF!</v>
      </c>
      <c r="C43" s="191" t="e">
        <f>SUIVI!#REF!</f>
        <v>#REF!</v>
      </c>
      <c r="D43" s="3164"/>
      <c r="E43" s="3165"/>
      <c r="F43" s="2279" t="e">
        <f>SUIVI!#REF!</f>
        <v>#REF!</v>
      </c>
      <c r="G43" s="2279" t="e">
        <f>SUIVI!#REF!</f>
        <v>#REF!</v>
      </c>
      <c r="H43" s="191" t="e">
        <f t="shared" si="0"/>
        <v>#REF!</v>
      </c>
      <c r="I43" s="191" t="e">
        <f>IF(SUIVI!#REF!,1,0)</f>
        <v>#REF!</v>
      </c>
      <c r="J43" s="761" t="e">
        <f>SUIVI!#REF!</f>
        <v>#REF!</v>
      </c>
      <c r="K43" s="215" t="e">
        <f>SUIVI!#REF!</f>
        <v>#REF!</v>
      </c>
      <c r="L43" s="215" t="e">
        <f>SUIVI!#REF!</f>
        <v>#REF!</v>
      </c>
      <c r="M43" s="1090" t="s">
        <v>1222</v>
      </c>
      <c r="N43" s="2130" t="s">
        <v>1222</v>
      </c>
      <c r="O43" s="218" t="e">
        <f>SUIVI!#REF!</f>
        <v>#REF!</v>
      </c>
      <c r="P43" s="22">
        <v>35</v>
      </c>
    </row>
    <row r="44" spans="1:16" ht="19.899999999999999" customHeight="1">
      <c r="A44" s="1833">
        <f>$A$17</f>
        <v>0</v>
      </c>
      <c r="B44" s="191" t="e">
        <f>SUIVI!#REF!</f>
        <v>#REF!</v>
      </c>
      <c r="C44" s="191" t="e">
        <f>SUIVI!#REF!</f>
        <v>#REF!</v>
      </c>
      <c r="D44" s="3164"/>
      <c r="E44" s="3165"/>
      <c r="F44" s="2279" t="e">
        <f>SUIVI!#REF!</f>
        <v>#REF!</v>
      </c>
      <c r="G44" s="2279" t="e">
        <f>SUIVI!#REF!</f>
        <v>#REF!</v>
      </c>
      <c r="H44" s="191" t="e">
        <f t="shared" si="0"/>
        <v>#REF!</v>
      </c>
      <c r="I44" s="191" t="e">
        <f>IF(SUIVI!#REF!,1,0)</f>
        <v>#REF!</v>
      </c>
      <c r="J44" s="761" t="e">
        <f>SUIVI!#REF!</f>
        <v>#REF!</v>
      </c>
      <c r="K44" s="215" t="e">
        <f>SUIVI!#REF!</f>
        <v>#REF!</v>
      </c>
      <c r="L44" s="215" t="e">
        <f>SUIVI!#REF!</f>
        <v>#REF!</v>
      </c>
      <c r="M44" s="1090" t="s">
        <v>1222</v>
      </c>
      <c r="N44" s="1090" t="str">
        <f>SUIVI!$V$8</f>
        <v>LKW</v>
      </c>
      <c r="O44" s="218" t="e">
        <f>SUIVI!#REF!</f>
        <v>#REF!</v>
      </c>
      <c r="P44" s="22">
        <v>36</v>
      </c>
    </row>
    <row r="45" spans="1:16" ht="19.899999999999999" customHeight="1">
      <c r="A45" s="241" t="str">
        <f>$A$9</f>
        <v>1100633635-636</v>
      </c>
      <c r="B45" s="191" t="e">
        <f>SUIVI!#REF!</f>
        <v>#REF!</v>
      </c>
      <c r="C45" s="191" t="e">
        <f>SUIVI!#REF!</f>
        <v>#REF!</v>
      </c>
      <c r="D45" s="3164"/>
      <c r="E45" s="3165"/>
      <c r="F45" s="2279" t="e">
        <f>SUIVI!#REF!</f>
        <v>#REF!</v>
      </c>
      <c r="G45" s="2279" t="e">
        <f>SUIVI!#REF!</f>
        <v>#REF!</v>
      </c>
      <c r="H45" s="191" t="e">
        <f t="shared" si="0"/>
        <v>#REF!</v>
      </c>
      <c r="I45" s="191" t="e">
        <f>IF(SUIVI!#REF!,1,0)</f>
        <v>#REF!</v>
      </c>
      <c r="J45" s="761" t="e">
        <f>SUIVI!#REF!</f>
        <v>#REF!</v>
      </c>
      <c r="K45" s="215" t="e">
        <f>SUIVI!#REF!</f>
        <v>#REF!</v>
      </c>
      <c r="L45" s="215" t="e">
        <f>SUIVI!#REF!</f>
        <v>#REF!</v>
      </c>
      <c r="M45" s="1090" t="s">
        <v>1222</v>
      </c>
      <c r="N45" s="2130" t="s">
        <v>1222</v>
      </c>
      <c r="O45" s="218" t="e">
        <f>SUIVI!#REF!</f>
        <v>#REF!</v>
      </c>
      <c r="P45" s="22">
        <v>37</v>
      </c>
    </row>
    <row r="46" spans="1:16" ht="19.899999999999999" customHeight="1">
      <c r="A46" s="241" t="str">
        <f>$A$10</f>
        <v>Z128</v>
      </c>
      <c r="B46" s="191" t="e">
        <f>SUIVI!#REF!</f>
        <v>#REF!</v>
      </c>
      <c r="C46" s="191" t="e">
        <f>SUIVI!#REF!</f>
        <v>#REF!</v>
      </c>
      <c r="D46" s="3164"/>
      <c r="E46" s="3165"/>
      <c r="F46" s="2279" t="e">
        <f>SUIVI!#REF!</f>
        <v>#REF!</v>
      </c>
      <c r="G46" s="2279" t="e">
        <f>SUIVI!#REF!</f>
        <v>#REF!</v>
      </c>
      <c r="H46" s="191" t="e">
        <f t="shared" si="0"/>
        <v>#REF!</v>
      </c>
      <c r="I46" s="191" t="e">
        <f>IF(SUIVI!#REF!,1,0)</f>
        <v>#REF!</v>
      </c>
      <c r="J46" s="761" t="e">
        <f>SUIVI!#REF!</f>
        <v>#REF!</v>
      </c>
      <c r="K46" s="215" t="e">
        <f>SUIVI!#REF!</f>
        <v>#REF!</v>
      </c>
      <c r="L46" s="215" t="e">
        <f>SUIVI!#REF!</f>
        <v>#REF!</v>
      </c>
      <c r="M46" s="1090" t="s">
        <v>1222</v>
      </c>
      <c r="N46" s="1090" t="str">
        <f>SUIVI!$V$8</f>
        <v>LKW</v>
      </c>
      <c r="O46" s="218" t="e">
        <f>SUIVI!#REF!</f>
        <v>#REF!</v>
      </c>
      <c r="P46" s="22">
        <v>38</v>
      </c>
    </row>
    <row r="47" spans="1:16" ht="19.899999999999999" customHeight="1">
      <c r="A47" s="241" t="str">
        <f>$A$11</f>
        <v>1900015151-15087</v>
      </c>
      <c r="B47" s="191" t="e">
        <f>SUIVI!#REF!</f>
        <v>#REF!</v>
      </c>
      <c r="C47" s="191" t="e">
        <f>SUIVI!#REF!</f>
        <v>#REF!</v>
      </c>
      <c r="D47" s="3164"/>
      <c r="E47" s="3165"/>
      <c r="F47" s="2279" t="e">
        <f>SUIVI!#REF!</f>
        <v>#REF!</v>
      </c>
      <c r="G47" s="2279" t="e">
        <f>SUIVI!#REF!</f>
        <v>#REF!</v>
      </c>
      <c r="H47" s="191" t="e">
        <f t="shared" si="0"/>
        <v>#REF!</v>
      </c>
      <c r="I47" s="191" t="e">
        <f>IF(SUIVI!#REF!,1,0)</f>
        <v>#REF!</v>
      </c>
      <c r="J47" s="761" t="e">
        <f>SUIVI!#REF!</f>
        <v>#REF!</v>
      </c>
      <c r="K47" s="215" t="e">
        <f>SUIVI!#REF!</f>
        <v>#REF!</v>
      </c>
      <c r="L47" s="215" t="e">
        <f>SUIVI!#REF!</f>
        <v>#REF!</v>
      </c>
      <c r="M47" s="1090" t="s">
        <v>1222</v>
      </c>
      <c r="N47" s="2130" t="s">
        <v>1222</v>
      </c>
      <c r="O47" s="218" t="e">
        <f>SUIVI!#REF!</f>
        <v>#REF!</v>
      </c>
      <c r="P47" s="22">
        <v>39</v>
      </c>
    </row>
    <row r="48" spans="1:16" ht="19.899999999999999" customHeight="1">
      <c r="A48" s="663" t="str">
        <f>$A$12</f>
        <v>CIMOLAI</v>
      </c>
      <c r="B48" s="191" t="e">
        <f>SUIVI!#REF!</f>
        <v>#REF!</v>
      </c>
      <c r="C48" s="191" t="e">
        <f>SUIVI!#REF!</f>
        <v>#REF!</v>
      </c>
      <c r="D48" s="3164"/>
      <c r="E48" s="3165"/>
      <c r="F48" s="2279" t="e">
        <f>SUIVI!#REF!</f>
        <v>#REF!</v>
      </c>
      <c r="G48" s="2279" t="e">
        <f>SUIVI!#REF!</f>
        <v>#REF!</v>
      </c>
      <c r="H48" s="191" t="e">
        <f t="shared" si="0"/>
        <v>#REF!</v>
      </c>
      <c r="I48" s="191" t="e">
        <f>IF(SUIVI!#REF!,1,0)</f>
        <v>#REF!</v>
      </c>
      <c r="J48" s="761" t="e">
        <f>SUIVI!#REF!</f>
        <v>#REF!</v>
      </c>
      <c r="K48" s="215" t="e">
        <f>SUIVI!#REF!</f>
        <v>#REF!</v>
      </c>
      <c r="L48" s="215" t="e">
        <f>SUIVI!#REF!</f>
        <v>#REF!</v>
      </c>
      <c r="M48" s="1090" t="s">
        <v>1222</v>
      </c>
      <c r="N48" s="1090" t="str">
        <f>SUIVI!$V$8</f>
        <v>LKW</v>
      </c>
      <c r="O48" s="218" t="e">
        <f>SUIVI!#REF!</f>
        <v>#REF!</v>
      </c>
      <c r="P48" s="22">
        <v>40</v>
      </c>
    </row>
    <row r="49" spans="1:16" ht="19.899999999999999" customHeight="1">
      <c r="A49" s="663" t="str">
        <f>$A$13</f>
        <v>PASSERELLE DE BELVAL</v>
      </c>
      <c r="B49" s="191" t="e">
        <f>SUIVI!#REF!</f>
        <v>#REF!</v>
      </c>
      <c r="C49" s="191" t="e">
        <f>SUIVI!#REF!</f>
        <v>#REF!</v>
      </c>
      <c r="D49" s="3164"/>
      <c r="E49" s="3165"/>
      <c r="F49" s="2279" t="e">
        <f>SUIVI!#REF!</f>
        <v>#REF!</v>
      </c>
      <c r="G49" s="2279" t="e">
        <f>SUIVI!#REF!</f>
        <v>#REF!</v>
      </c>
      <c r="H49" s="191" t="e">
        <f t="shared" si="0"/>
        <v>#REF!</v>
      </c>
      <c r="I49" s="191" t="e">
        <f>IF(SUIVI!#REF!,1,0)</f>
        <v>#REF!</v>
      </c>
      <c r="J49" s="761" t="e">
        <f>SUIVI!#REF!</f>
        <v>#REF!</v>
      </c>
      <c r="K49" s="215" t="e">
        <f>SUIVI!#REF!</f>
        <v>#REF!</v>
      </c>
      <c r="L49" s="215" t="e">
        <f>SUIVI!#REF!</f>
        <v>#REF!</v>
      </c>
      <c r="M49" s="1090" t="s">
        <v>1222</v>
      </c>
      <c r="N49" s="2130" t="s">
        <v>1222</v>
      </c>
      <c r="O49" s="218" t="e">
        <f>SUIVI!#REF!</f>
        <v>#REF!</v>
      </c>
      <c r="P49" s="22">
        <v>41</v>
      </c>
    </row>
    <row r="50" spans="1:16" ht="19.899999999999999" customHeight="1">
      <c r="A50" s="1088" t="s">
        <v>1505</v>
      </c>
      <c r="B50" s="191" t="e">
        <f>SUIVI!#REF!</f>
        <v>#REF!</v>
      </c>
      <c r="C50" s="191" t="e">
        <f>SUIVI!#REF!</f>
        <v>#REF!</v>
      </c>
      <c r="D50" s="3164"/>
      <c r="E50" s="3165"/>
      <c r="F50" s="2279" t="e">
        <f>SUIVI!#REF!</f>
        <v>#REF!</v>
      </c>
      <c r="G50" s="2279" t="e">
        <f>SUIVI!#REF!</f>
        <v>#REF!</v>
      </c>
      <c r="H50" s="191" t="e">
        <f t="shared" si="0"/>
        <v>#REF!</v>
      </c>
      <c r="I50" s="191" t="e">
        <f>IF(SUIVI!#REF!,1,0)</f>
        <v>#REF!</v>
      </c>
      <c r="J50" s="761" t="e">
        <f>SUIVI!#REF!</f>
        <v>#REF!</v>
      </c>
      <c r="K50" s="215" t="e">
        <f>SUIVI!#REF!</f>
        <v>#REF!</v>
      </c>
      <c r="L50" s="215" t="e">
        <f>SUIVI!#REF!</f>
        <v>#REF!</v>
      </c>
      <c r="M50" s="1090" t="s">
        <v>1222</v>
      </c>
      <c r="N50" s="1090" t="str">
        <f>SUIVI!$V$8</f>
        <v>LKW</v>
      </c>
      <c r="O50" s="218" t="e">
        <f>SUIVI!#REF!</f>
        <v>#REF!</v>
      </c>
      <c r="P50" s="22">
        <v>42</v>
      </c>
    </row>
    <row r="51" spans="1:16" ht="19.899999999999999" customHeight="1">
      <c r="A51" s="1833">
        <f>$A$15</f>
        <v>0</v>
      </c>
      <c r="B51" s="191" t="e">
        <f>SUIVI!#REF!</f>
        <v>#REF!</v>
      </c>
      <c r="C51" s="191" t="e">
        <f>SUIVI!#REF!</f>
        <v>#REF!</v>
      </c>
      <c r="D51" s="3164"/>
      <c r="E51" s="3165"/>
      <c r="F51" s="2279" t="e">
        <f>SUIVI!#REF!</f>
        <v>#REF!</v>
      </c>
      <c r="G51" s="2279" t="e">
        <f>SUIVI!#REF!</f>
        <v>#REF!</v>
      </c>
      <c r="H51" s="191" t="e">
        <f t="shared" si="0"/>
        <v>#REF!</v>
      </c>
      <c r="I51" s="191" t="e">
        <f>IF(SUIVI!#REF!,1,0)</f>
        <v>#REF!</v>
      </c>
      <c r="J51" s="761" t="e">
        <f>SUIVI!#REF!</f>
        <v>#REF!</v>
      </c>
      <c r="K51" s="215" t="e">
        <f>SUIVI!#REF!</f>
        <v>#REF!</v>
      </c>
      <c r="L51" s="215" t="e">
        <f>SUIVI!#REF!</f>
        <v>#REF!</v>
      </c>
      <c r="M51" s="1090" t="s">
        <v>1222</v>
      </c>
      <c r="N51" s="2130" t="s">
        <v>1222</v>
      </c>
      <c r="O51" s="218" t="e">
        <f>SUIVI!#REF!</f>
        <v>#REF!</v>
      </c>
      <c r="P51" s="22">
        <v>43</v>
      </c>
    </row>
    <row r="52" spans="1:16" ht="19.899999999999999" customHeight="1">
      <c r="A52" s="1833">
        <f>$A$16</f>
        <v>0</v>
      </c>
      <c r="B52" s="191" t="e">
        <f>SUIVI!#REF!</f>
        <v>#REF!</v>
      </c>
      <c r="C52" s="191" t="e">
        <f>SUIVI!#REF!</f>
        <v>#REF!</v>
      </c>
      <c r="D52" s="3164"/>
      <c r="E52" s="3165"/>
      <c r="F52" s="2279" t="e">
        <f>SUIVI!#REF!</f>
        <v>#REF!</v>
      </c>
      <c r="G52" s="2279" t="e">
        <f>SUIVI!#REF!</f>
        <v>#REF!</v>
      </c>
      <c r="H52" s="191" t="e">
        <f t="shared" si="0"/>
        <v>#REF!</v>
      </c>
      <c r="I52" s="191" t="e">
        <f>IF(SUIVI!#REF!,1,0)</f>
        <v>#REF!</v>
      </c>
      <c r="J52" s="761" t="e">
        <f>SUIVI!#REF!</f>
        <v>#REF!</v>
      </c>
      <c r="K52" s="215" t="e">
        <f>SUIVI!#REF!</f>
        <v>#REF!</v>
      </c>
      <c r="L52" s="215" t="e">
        <f>SUIVI!#REF!</f>
        <v>#REF!</v>
      </c>
      <c r="M52" s="1090" t="s">
        <v>1222</v>
      </c>
      <c r="N52" s="1090" t="str">
        <f>SUIVI!$V$8</f>
        <v>LKW</v>
      </c>
      <c r="O52" s="218" t="e">
        <f>SUIVI!#REF!</f>
        <v>#REF!</v>
      </c>
      <c r="P52" s="22">
        <v>44</v>
      </c>
    </row>
    <row r="53" spans="1:16" ht="19.899999999999999" customHeight="1">
      <c r="A53" s="1833">
        <f>$A$17</f>
        <v>0</v>
      </c>
      <c r="B53" s="191" t="e">
        <f>SUIVI!#REF!</f>
        <v>#REF!</v>
      </c>
      <c r="C53" s="191" t="e">
        <f>SUIVI!#REF!</f>
        <v>#REF!</v>
      </c>
      <c r="D53" s="3164"/>
      <c r="E53" s="3165"/>
      <c r="F53" s="2279" t="e">
        <f>SUIVI!#REF!</f>
        <v>#REF!</v>
      </c>
      <c r="G53" s="2279" t="e">
        <f>SUIVI!#REF!</f>
        <v>#REF!</v>
      </c>
      <c r="H53" s="191" t="e">
        <f t="shared" si="0"/>
        <v>#REF!</v>
      </c>
      <c r="I53" s="191" t="e">
        <f>IF(SUIVI!#REF!,1,0)</f>
        <v>#REF!</v>
      </c>
      <c r="J53" s="761" t="e">
        <f>SUIVI!#REF!</f>
        <v>#REF!</v>
      </c>
      <c r="K53" s="215" t="e">
        <f>SUIVI!#REF!</f>
        <v>#REF!</v>
      </c>
      <c r="L53" s="215" t="e">
        <f>SUIVI!#REF!</f>
        <v>#REF!</v>
      </c>
      <c r="M53" s="1090" t="s">
        <v>1222</v>
      </c>
      <c r="N53" s="2130" t="s">
        <v>1222</v>
      </c>
      <c r="O53" s="218" t="e">
        <f>SUIVI!#REF!</f>
        <v>#REF!</v>
      </c>
      <c r="P53" s="22">
        <v>45</v>
      </c>
    </row>
    <row r="54" spans="1:16" ht="19.899999999999999" customHeight="1">
      <c r="A54" s="241" t="str">
        <f>$A$9</f>
        <v>1100633635-636</v>
      </c>
      <c r="B54" s="191" t="e">
        <f>SUIVI!#REF!</f>
        <v>#REF!</v>
      </c>
      <c r="C54" s="191" t="e">
        <f>SUIVI!#REF!</f>
        <v>#REF!</v>
      </c>
      <c r="D54" s="3164"/>
      <c r="E54" s="3165"/>
      <c r="F54" s="2279" t="e">
        <f>SUIVI!#REF!</f>
        <v>#REF!</v>
      </c>
      <c r="G54" s="2279" t="e">
        <f>SUIVI!#REF!</f>
        <v>#REF!</v>
      </c>
      <c r="H54" s="191" t="e">
        <f t="shared" si="0"/>
        <v>#REF!</v>
      </c>
      <c r="I54" s="191" t="e">
        <f>IF(SUIVI!#REF!,1,0)</f>
        <v>#REF!</v>
      </c>
      <c r="J54" s="761" t="e">
        <f>SUIVI!#REF!</f>
        <v>#REF!</v>
      </c>
      <c r="K54" s="215" t="e">
        <f>SUIVI!#REF!</f>
        <v>#REF!</v>
      </c>
      <c r="L54" s="215" t="e">
        <f>SUIVI!#REF!</f>
        <v>#REF!</v>
      </c>
      <c r="M54" s="1090" t="s">
        <v>1222</v>
      </c>
      <c r="N54" s="1090" t="str">
        <f>SUIVI!$V$8</f>
        <v>LKW</v>
      </c>
      <c r="O54" s="218" t="e">
        <f>SUIVI!#REF!</f>
        <v>#REF!</v>
      </c>
      <c r="P54" s="22">
        <v>46</v>
      </c>
    </row>
    <row r="55" spans="1:16" ht="19.899999999999999" customHeight="1">
      <c r="A55" s="241" t="str">
        <f>$A$10</f>
        <v>Z128</v>
      </c>
      <c r="B55" s="191" t="e">
        <f>SUIVI!#REF!</f>
        <v>#REF!</v>
      </c>
      <c r="C55" s="191" t="e">
        <f>SUIVI!#REF!</f>
        <v>#REF!</v>
      </c>
      <c r="D55" s="3164"/>
      <c r="E55" s="3165"/>
      <c r="F55" s="2279" t="e">
        <f>SUIVI!#REF!</f>
        <v>#REF!</v>
      </c>
      <c r="G55" s="2279" t="e">
        <f>SUIVI!#REF!</f>
        <v>#REF!</v>
      </c>
      <c r="H55" s="191" t="e">
        <f t="shared" si="0"/>
        <v>#REF!</v>
      </c>
      <c r="I55" s="191" t="e">
        <f>IF(SUIVI!#REF!,1,0)</f>
        <v>#REF!</v>
      </c>
      <c r="J55" s="761" t="e">
        <f>SUIVI!#REF!</f>
        <v>#REF!</v>
      </c>
      <c r="K55" s="215" t="e">
        <f>SUIVI!#REF!</f>
        <v>#REF!</v>
      </c>
      <c r="L55" s="215" t="e">
        <f>SUIVI!#REF!</f>
        <v>#REF!</v>
      </c>
      <c r="M55" s="1090" t="s">
        <v>1222</v>
      </c>
      <c r="N55" s="2130" t="s">
        <v>1222</v>
      </c>
      <c r="O55" s="218" t="e">
        <f>SUIVI!#REF!</f>
        <v>#REF!</v>
      </c>
      <c r="P55" s="22">
        <v>47</v>
      </c>
    </row>
    <row r="56" spans="1:16" ht="19.899999999999999" customHeight="1">
      <c r="A56" s="241" t="str">
        <f>$A$11</f>
        <v>1900015151-15087</v>
      </c>
      <c r="B56" s="191" t="e">
        <f>SUIVI!#REF!</f>
        <v>#REF!</v>
      </c>
      <c r="C56" s="191" t="e">
        <f>SUIVI!#REF!</f>
        <v>#REF!</v>
      </c>
      <c r="D56" s="3164"/>
      <c r="E56" s="3165"/>
      <c r="F56" s="2279" t="e">
        <f>SUIVI!#REF!</f>
        <v>#REF!</v>
      </c>
      <c r="G56" s="2279" t="e">
        <f>SUIVI!#REF!</f>
        <v>#REF!</v>
      </c>
      <c r="H56" s="191" t="e">
        <f t="shared" si="0"/>
        <v>#REF!</v>
      </c>
      <c r="I56" s="191" t="e">
        <f>IF(SUIVI!#REF!,1,0)</f>
        <v>#REF!</v>
      </c>
      <c r="J56" s="761" t="e">
        <f>SUIVI!#REF!</f>
        <v>#REF!</v>
      </c>
      <c r="K56" s="215" t="e">
        <f>SUIVI!#REF!</f>
        <v>#REF!</v>
      </c>
      <c r="L56" s="215" t="e">
        <f>SUIVI!#REF!</f>
        <v>#REF!</v>
      </c>
      <c r="M56" s="1090" t="s">
        <v>1222</v>
      </c>
      <c r="N56" s="1090" t="str">
        <f>SUIVI!$V$8</f>
        <v>LKW</v>
      </c>
      <c r="O56" s="218" t="e">
        <f>SUIVI!#REF!</f>
        <v>#REF!</v>
      </c>
      <c r="P56" s="22">
        <v>48</v>
      </c>
    </row>
    <row r="57" spans="1:16" ht="19.899999999999999" customHeight="1">
      <c r="A57" s="663" t="str">
        <f>$A$12</f>
        <v>CIMOLAI</v>
      </c>
      <c r="B57" s="191" t="e">
        <f>SUIVI!#REF!</f>
        <v>#REF!</v>
      </c>
      <c r="C57" s="191" t="e">
        <f>SUIVI!#REF!</f>
        <v>#REF!</v>
      </c>
      <c r="D57" s="3164"/>
      <c r="E57" s="3165"/>
      <c r="F57" s="2279" t="e">
        <f>SUIVI!#REF!</f>
        <v>#REF!</v>
      </c>
      <c r="G57" s="2279" t="e">
        <f>SUIVI!#REF!</f>
        <v>#REF!</v>
      </c>
      <c r="H57" s="191" t="e">
        <f t="shared" si="0"/>
        <v>#REF!</v>
      </c>
      <c r="I57" s="191" t="e">
        <f>IF(SUIVI!#REF!,1,0)</f>
        <v>#REF!</v>
      </c>
      <c r="J57" s="761" t="e">
        <f>SUIVI!#REF!</f>
        <v>#REF!</v>
      </c>
      <c r="K57" s="215" t="e">
        <f>SUIVI!#REF!</f>
        <v>#REF!</v>
      </c>
      <c r="L57" s="215" t="e">
        <f>SUIVI!#REF!</f>
        <v>#REF!</v>
      </c>
      <c r="M57" s="1090" t="s">
        <v>1222</v>
      </c>
      <c r="N57" s="2130" t="s">
        <v>1222</v>
      </c>
      <c r="O57" s="218" t="e">
        <f>SUIVI!#REF!</f>
        <v>#REF!</v>
      </c>
      <c r="P57" s="22">
        <v>49</v>
      </c>
    </row>
    <row r="58" spans="1:16" ht="19.899999999999999" customHeight="1">
      <c r="A58" s="663" t="str">
        <f>$A$13</f>
        <v>PASSERELLE DE BELVAL</v>
      </c>
      <c r="B58" s="191" t="e">
        <f>SUIVI!#REF!</f>
        <v>#REF!</v>
      </c>
      <c r="C58" s="191" t="e">
        <f>SUIVI!#REF!</f>
        <v>#REF!</v>
      </c>
      <c r="D58" s="3164"/>
      <c r="E58" s="3165"/>
      <c r="F58" s="2279" t="e">
        <f>SUIVI!#REF!</f>
        <v>#REF!</v>
      </c>
      <c r="G58" s="2279" t="e">
        <f>SUIVI!#REF!</f>
        <v>#REF!</v>
      </c>
      <c r="H58" s="191" t="e">
        <f t="shared" si="0"/>
        <v>#REF!</v>
      </c>
      <c r="I58" s="191" t="e">
        <f>IF(SUIVI!#REF!,1,0)</f>
        <v>#REF!</v>
      </c>
      <c r="J58" s="761" t="e">
        <f>SUIVI!#REF!</f>
        <v>#REF!</v>
      </c>
      <c r="K58" s="215" t="e">
        <f>SUIVI!#REF!</f>
        <v>#REF!</v>
      </c>
      <c r="L58" s="215" t="e">
        <f>SUIVI!#REF!</f>
        <v>#REF!</v>
      </c>
      <c r="M58" s="1090" t="s">
        <v>1222</v>
      </c>
      <c r="N58" s="1090" t="str">
        <f>SUIVI!$V$8</f>
        <v>LKW</v>
      </c>
      <c r="O58" s="218" t="e">
        <f>SUIVI!#REF!</f>
        <v>#REF!</v>
      </c>
      <c r="P58" s="22">
        <v>50</v>
      </c>
    </row>
    <row r="59" spans="1:16" ht="19.899999999999999" customHeight="1">
      <c r="A59" s="1088" t="s">
        <v>1505</v>
      </c>
      <c r="B59" s="191" t="e">
        <f>SUIVI!#REF!</f>
        <v>#REF!</v>
      </c>
      <c r="C59" s="191" t="e">
        <f>SUIVI!#REF!</f>
        <v>#REF!</v>
      </c>
      <c r="D59" s="3164"/>
      <c r="E59" s="3165"/>
      <c r="F59" s="2279" t="e">
        <f>SUIVI!#REF!</f>
        <v>#REF!</v>
      </c>
      <c r="G59" s="2279" t="e">
        <f>SUIVI!#REF!</f>
        <v>#REF!</v>
      </c>
      <c r="H59" s="191" t="e">
        <f t="shared" si="0"/>
        <v>#REF!</v>
      </c>
      <c r="I59" s="191" t="e">
        <f>IF(SUIVI!#REF!,1,0)</f>
        <v>#REF!</v>
      </c>
      <c r="J59" s="761" t="e">
        <f>SUIVI!#REF!</f>
        <v>#REF!</v>
      </c>
      <c r="K59" s="215" t="e">
        <f>SUIVI!#REF!</f>
        <v>#REF!</v>
      </c>
      <c r="L59" s="215" t="e">
        <f>SUIVI!#REF!</f>
        <v>#REF!</v>
      </c>
      <c r="M59" s="1090" t="s">
        <v>1222</v>
      </c>
      <c r="N59" s="2130" t="s">
        <v>1222</v>
      </c>
      <c r="O59" s="218" t="e">
        <f>SUIVI!#REF!</f>
        <v>#REF!</v>
      </c>
      <c r="P59" s="22">
        <v>51</v>
      </c>
    </row>
    <row r="60" spans="1:16" ht="19.899999999999999" customHeight="1">
      <c r="A60" s="1833">
        <f>$A$15</f>
        <v>0</v>
      </c>
      <c r="B60" s="191" t="e">
        <f>SUIVI!#REF!</f>
        <v>#REF!</v>
      </c>
      <c r="C60" s="191" t="e">
        <f>SUIVI!#REF!</f>
        <v>#REF!</v>
      </c>
      <c r="D60" s="3164"/>
      <c r="E60" s="3165"/>
      <c r="F60" s="2279" t="e">
        <f>SUIVI!#REF!</f>
        <v>#REF!</v>
      </c>
      <c r="G60" s="2279" t="e">
        <f>SUIVI!#REF!</f>
        <v>#REF!</v>
      </c>
      <c r="H60" s="191" t="e">
        <f t="shared" si="0"/>
        <v>#REF!</v>
      </c>
      <c r="I60" s="191" t="e">
        <f>IF(SUIVI!#REF!,1,0)</f>
        <v>#REF!</v>
      </c>
      <c r="J60" s="761" t="e">
        <f>SUIVI!#REF!</f>
        <v>#REF!</v>
      </c>
      <c r="K60" s="215" t="e">
        <f>SUIVI!#REF!</f>
        <v>#REF!</v>
      </c>
      <c r="L60" s="215" t="e">
        <f>SUIVI!#REF!</f>
        <v>#REF!</v>
      </c>
      <c r="M60" s="1090" t="s">
        <v>1222</v>
      </c>
      <c r="N60" s="1090" t="str">
        <f>SUIVI!$V$8</f>
        <v>LKW</v>
      </c>
      <c r="O60" s="218" t="e">
        <f>SUIVI!#REF!</f>
        <v>#REF!</v>
      </c>
      <c r="P60" s="22">
        <v>52</v>
      </c>
    </row>
    <row r="61" spans="1:16" ht="19.899999999999999" customHeight="1">
      <c r="A61" s="1833">
        <f>$A$16</f>
        <v>0</v>
      </c>
      <c r="B61" s="191" t="e">
        <f>SUIVI!#REF!</f>
        <v>#REF!</v>
      </c>
      <c r="C61" s="191" t="e">
        <f>SUIVI!#REF!</f>
        <v>#REF!</v>
      </c>
      <c r="D61" s="3164"/>
      <c r="E61" s="3165"/>
      <c r="F61" s="2279" t="e">
        <f>SUIVI!#REF!</f>
        <v>#REF!</v>
      </c>
      <c r="G61" s="2279" t="e">
        <f>SUIVI!#REF!</f>
        <v>#REF!</v>
      </c>
      <c r="H61" s="191" t="e">
        <f t="shared" si="0"/>
        <v>#REF!</v>
      </c>
      <c r="I61" s="191" t="e">
        <f>IF(SUIVI!#REF!,1,0)</f>
        <v>#REF!</v>
      </c>
      <c r="J61" s="761" t="e">
        <f>SUIVI!#REF!</f>
        <v>#REF!</v>
      </c>
      <c r="K61" s="215" t="e">
        <f>SUIVI!#REF!</f>
        <v>#REF!</v>
      </c>
      <c r="L61" s="215" t="e">
        <f>SUIVI!#REF!</f>
        <v>#REF!</v>
      </c>
      <c r="M61" s="1090" t="s">
        <v>1222</v>
      </c>
      <c r="N61" s="2130" t="s">
        <v>1222</v>
      </c>
      <c r="O61" s="218" t="e">
        <f>SUIVI!#REF!</f>
        <v>#REF!</v>
      </c>
      <c r="P61" s="22">
        <v>53</v>
      </c>
    </row>
    <row r="62" spans="1:16" ht="19.899999999999999" customHeight="1">
      <c r="A62" s="1833">
        <f>$A$17</f>
        <v>0</v>
      </c>
      <c r="B62" s="191" t="e">
        <f>SUIVI!#REF!</f>
        <v>#REF!</v>
      </c>
      <c r="C62" s="191" t="e">
        <f>SUIVI!#REF!</f>
        <v>#REF!</v>
      </c>
      <c r="D62" s="3164"/>
      <c r="E62" s="3165"/>
      <c r="F62" s="2279" t="e">
        <f>SUIVI!#REF!</f>
        <v>#REF!</v>
      </c>
      <c r="G62" s="2279" t="e">
        <f>SUIVI!#REF!</f>
        <v>#REF!</v>
      </c>
      <c r="H62" s="191" t="e">
        <f t="shared" si="0"/>
        <v>#REF!</v>
      </c>
      <c r="I62" s="191" t="e">
        <f>IF(SUIVI!#REF!,1,0)</f>
        <v>#REF!</v>
      </c>
      <c r="J62" s="761" t="e">
        <f>SUIVI!#REF!</f>
        <v>#REF!</v>
      </c>
      <c r="K62" s="215" t="e">
        <f>SUIVI!#REF!</f>
        <v>#REF!</v>
      </c>
      <c r="L62" s="215" t="e">
        <f>SUIVI!#REF!</f>
        <v>#REF!</v>
      </c>
      <c r="M62" s="1090" t="s">
        <v>1222</v>
      </c>
      <c r="N62" s="1090" t="str">
        <f>SUIVI!$V$8</f>
        <v>LKW</v>
      </c>
      <c r="O62" s="218" t="e">
        <f>SUIVI!#REF!</f>
        <v>#REF!</v>
      </c>
      <c r="P62" s="22">
        <v>54</v>
      </c>
    </row>
    <row r="63" spans="1:16" ht="19.899999999999999" customHeight="1">
      <c r="A63" s="241" t="str">
        <f>$A$9</f>
        <v>1100633635-636</v>
      </c>
      <c r="B63" s="191" t="e">
        <f>SUIVI!#REF!</f>
        <v>#REF!</v>
      </c>
      <c r="C63" s="191" t="e">
        <f>SUIVI!#REF!</f>
        <v>#REF!</v>
      </c>
      <c r="D63" s="3164"/>
      <c r="E63" s="3165"/>
      <c r="F63" s="2279" t="e">
        <f>SUIVI!#REF!</f>
        <v>#REF!</v>
      </c>
      <c r="G63" s="2279" t="e">
        <f>SUIVI!#REF!</f>
        <v>#REF!</v>
      </c>
      <c r="H63" s="191" t="e">
        <f t="shared" si="0"/>
        <v>#REF!</v>
      </c>
      <c r="I63" s="191" t="e">
        <f>IF(SUIVI!#REF!,1,0)</f>
        <v>#REF!</v>
      </c>
      <c r="J63" s="761" t="e">
        <f>SUIVI!#REF!</f>
        <v>#REF!</v>
      </c>
      <c r="K63" s="215" t="e">
        <f>SUIVI!#REF!</f>
        <v>#REF!</v>
      </c>
      <c r="L63" s="215" t="e">
        <f>SUIVI!#REF!</f>
        <v>#REF!</v>
      </c>
      <c r="M63" s="1090" t="s">
        <v>1222</v>
      </c>
      <c r="N63" s="2130" t="s">
        <v>1222</v>
      </c>
      <c r="O63" s="218" t="e">
        <f>SUIVI!#REF!</f>
        <v>#REF!</v>
      </c>
      <c r="P63" s="22">
        <v>55</v>
      </c>
    </row>
    <row r="64" spans="1:16" ht="19.899999999999999" customHeight="1">
      <c r="A64" s="241" t="str">
        <f>$A$10</f>
        <v>Z128</v>
      </c>
      <c r="B64" s="191" t="e">
        <f>SUIVI!#REF!</f>
        <v>#REF!</v>
      </c>
      <c r="C64" s="191" t="e">
        <f>SUIVI!#REF!</f>
        <v>#REF!</v>
      </c>
      <c r="D64" s="3164"/>
      <c r="E64" s="3165"/>
      <c r="F64" s="2279" t="e">
        <f>SUIVI!#REF!</f>
        <v>#REF!</v>
      </c>
      <c r="G64" s="2279" t="e">
        <f>SUIVI!#REF!</f>
        <v>#REF!</v>
      </c>
      <c r="H64" s="191" t="e">
        <f t="shared" si="0"/>
        <v>#REF!</v>
      </c>
      <c r="I64" s="191" t="e">
        <f>IF(SUIVI!#REF!,1,0)</f>
        <v>#REF!</v>
      </c>
      <c r="J64" s="761" t="e">
        <f>SUIVI!#REF!</f>
        <v>#REF!</v>
      </c>
      <c r="K64" s="215" t="e">
        <f>SUIVI!#REF!</f>
        <v>#REF!</v>
      </c>
      <c r="L64" s="215" t="e">
        <f>SUIVI!#REF!</f>
        <v>#REF!</v>
      </c>
      <c r="M64" s="1090" t="s">
        <v>1222</v>
      </c>
      <c r="N64" s="1090" t="str">
        <f>SUIVI!$V$8</f>
        <v>LKW</v>
      </c>
      <c r="O64" s="218" t="e">
        <f>SUIVI!#REF!</f>
        <v>#REF!</v>
      </c>
      <c r="P64" s="22">
        <v>56</v>
      </c>
    </row>
    <row r="65" spans="1:16" ht="19.899999999999999" customHeight="1">
      <c r="A65" s="241" t="str">
        <f>$A$11</f>
        <v>1900015151-15087</v>
      </c>
      <c r="B65" s="191" t="e">
        <f>SUIVI!#REF!</f>
        <v>#REF!</v>
      </c>
      <c r="C65" s="191" t="e">
        <f>SUIVI!#REF!</f>
        <v>#REF!</v>
      </c>
      <c r="D65" s="3164"/>
      <c r="E65" s="3165"/>
      <c r="F65" s="2279" t="e">
        <f>SUIVI!#REF!</f>
        <v>#REF!</v>
      </c>
      <c r="G65" s="2279" t="e">
        <f>SUIVI!#REF!</f>
        <v>#REF!</v>
      </c>
      <c r="H65" s="191" t="e">
        <f t="shared" si="0"/>
        <v>#REF!</v>
      </c>
      <c r="I65" s="191" t="e">
        <f>IF(SUIVI!#REF!,1,0)</f>
        <v>#REF!</v>
      </c>
      <c r="J65" s="761" t="e">
        <f>SUIVI!#REF!</f>
        <v>#REF!</v>
      </c>
      <c r="K65" s="215" t="e">
        <f>SUIVI!#REF!</f>
        <v>#REF!</v>
      </c>
      <c r="L65" s="215" t="e">
        <f>SUIVI!#REF!</f>
        <v>#REF!</v>
      </c>
      <c r="M65" s="1090" t="s">
        <v>1222</v>
      </c>
      <c r="N65" s="2130" t="s">
        <v>1222</v>
      </c>
      <c r="O65" s="218" t="e">
        <f>SUIVI!#REF!</f>
        <v>#REF!</v>
      </c>
      <c r="P65" s="22">
        <v>57</v>
      </c>
    </row>
    <row r="66" spans="1:16" ht="19.899999999999999" customHeight="1">
      <c r="A66" s="663" t="str">
        <f>$A$12</f>
        <v>CIMOLAI</v>
      </c>
      <c r="B66" s="191" t="e">
        <f>SUIVI!#REF!</f>
        <v>#REF!</v>
      </c>
      <c r="C66" s="191" t="e">
        <f>SUIVI!#REF!</f>
        <v>#REF!</v>
      </c>
      <c r="D66" s="3164"/>
      <c r="E66" s="3165"/>
      <c r="F66" s="2279" t="e">
        <f>SUIVI!#REF!</f>
        <v>#REF!</v>
      </c>
      <c r="G66" s="2279" t="e">
        <f>SUIVI!#REF!</f>
        <v>#REF!</v>
      </c>
      <c r="H66" s="191" t="e">
        <f t="shared" si="0"/>
        <v>#REF!</v>
      </c>
      <c r="I66" s="191" t="e">
        <f>IF(SUIVI!#REF!,1,0)</f>
        <v>#REF!</v>
      </c>
      <c r="J66" s="761" t="e">
        <f>SUIVI!#REF!</f>
        <v>#REF!</v>
      </c>
      <c r="K66" s="215" t="e">
        <f>SUIVI!#REF!</f>
        <v>#REF!</v>
      </c>
      <c r="L66" s="215" t="e">
        <f>SUIVI!#REF!</f>
        <v>#REF!</v>
      </c>
      <c r="M66" s="1090" t="s">
        <v>1222</v>
      </c>
      <c r="N66" s="1090" t="str">
        <f>SUIVI!$V$8</f>
        <v>LKW</v>
      </c>
      <c r="O66" s="218" t="e">
        <f>SUIVI!#REF!</f>
        <v>#REF!</v>
      </c>
      <c r="P66" s="22">
        <v>58</v>
      </c>
    </row>
    <row r="67" spans="1:16" ht="19.899999999999999" customHeight="1">
      <c r="A67" s="663" t="str">
        <f>$A$13</f>
        <v>PASSERELLE DE BELVAL</v>
      </c>
      <c r="B67" s="191" t="e">
        <f>SUIVI!#REF!</f>
        <v>#REF!</v>
      </c>
      <c r="C67" s="191" t="e">
        <f>SUIVI!#REF!</f>
        <v>#REF!</v>
      </c>
      <c r="D67" s="3164"/>
      <c r="E67" s="3165"/>
      <c r="F67" s="2279" t="e">
        <f>SUIVI!#REF!</f>
        <v>#REF!</v>
      </c>
      <c r="G67" s="2279" t="e">
        <f>SUIVI!#REF!</f>
        <v>#REF!</v>
      </c>
      <c r="H67" s="191" t="e">
        <f t="shared" si="0"/>
        <v>#REF!</v>
      </c>
      <c r="I67" s="191" t="e">
        <f>IF(SUIVI!#REF!,1,0)</f>
        <v>#REF!</v>
      </c>
      <c r="J67" s="761" t="e">
        <f>SUIVI!#REF!</f>
        <v>#REF!</v>
      </c>
      <c r="K67" s="215" t="e">
        <f>SUIVI!#REF!</f>
        <v>#REF!</v>
      </c>
      <c r="L67" s="215" t="e">
        <f>SUIVI!#REF!</f>
        <v>#REF!</v>
      </c>
      <c r="M67" s="1090" t="s">
        <v>1222</v>
      </c>
      <c r="N67" s="2130" t="s">
        <v>1222</v>
      </c>
      <c r="O67" s="218" t="e">
        <f>SUIVI!#REF!</f>
        <v>#REF!</v>
      </c>
      <c r="P67" s="22">
        <v>59</v>
      </c>
    </row>
    <row r="68" spans="1:16" ht="19.899999999999999" customHeight="1">
      <c r="A68" s="1088" t="s">
        <v>1505</v>
      </c>
      <c r="B68" s="191" t="e">
        <f>SUIVI!#REF!</f>
        <v>#REF!</v>
      </c>
      <c r="C68" s="191" t="e">
        <f>SUIVI!#REF!</f>
        <v>#REF!</v>
      </c>
      <c r="D68" s="3164"/>
      <c r="E68" s="3165"/>
      <c r="F68" s="2279" t="e">
        <f>SUIVI!#REF!</f>
        <v>#REF!</v>
      </c>
      <c r="G68" s="2279" t="e">
        <f>SUIVI!#REF!</f>
        <v>#REF!</v>
      </c>
      <c r="H68" s="191" t="e">
        <f t="shared" si="0"/>
        <v>#REF!</v>
      </c>
      <c r="I68" s="191" t="e">
        <f>IF(SUIVI!#REF!,1,0)</f>
        <v>#REF!</v>
      </c>
      <c r="J68" s="761" t="e">
        <f>SUIVI!#REF!</f>
        <v>#REF!</v>
      </c>
      <c r="K68" s="215" t="e">
        <f>SUIVI!#REF!</f>
        <v>#REF!</v>
      </c>
      <c r="L68" s="215" t="e">
        <f>SUIVI!#REF!</f>
        <v>#REF!</v>
      </c>
      <c r="M68" s="1090" t="s">
        <v>1222</v>
      </c>
      <c r="N68" s="1090" t="str">
        <f>SUIVI!$V$8</f>
        <v>LKW</v>
      </c>
      <c r="O68" s="218" t="e">
        <f>SUIVI!#REF!</f>
        <v>#REF!</v>
      </c>
      <c r="P68" s="22">
        <v>60</v>
      </c>
    </row>
    <row r="69" spans="1:16" ht="19.899999999999999" customHeight="1">
      <c r="A69" s="1833">
        <f>$A$15</f>
        <v>0</v>
      </c>
      <c r="B69" s="191" t="e">
        <f>SUIVI!#REF!</f>
        <v>#REF!</v>
      </c>
      <c r="C69" s="191" t="e">
        <f>SUIVI!#REF!</f>
        <v>#REF!</v>
      </c>
      <c r="D69" s="3164"/>
      <c r="E69" s="3165"/>
      <c r="F69" s="2279" t="e">
        <f>SUIVI!#REF!</f>
        <v>#REF!</v>
      </c>
      <c r="G69" s="2279" t="e">
        <f>SUIVI!#REF!</f>
        <v>#REF!</v>
      </c>
      <c r="H69" s="191" t="e">
        <f t="shared" si="0"/>
        <v>#REF!</v>
      </c>
      <c r="I69" s="191" t="e">
        <f>IF(SUIVI!#REF!,1,0)</f>
        <v>#REF!</v>
      </c>
      <c r="J69" s="761" t="e">
        <f>SUIVI!#REF!</f>
        <v>#REF!</v>
      </c>
      <c r="K69" s="215" t="e">
        <f>SUIVI!#REF!</f>
        <v>#REF!</v>
      </c>
      <c r="L69" s="215" t="e">
        <f>SUIVI!#REF!</f>
        <v>#REF!</v>
      </c>
      <c r="M69" s="1090" t="s">
        <v>1222</v>
      </c>
      <c r="N69" s="2130" t="s">
        <v>1222</v>
      </c>
      <c r="O69" s="218" t="e">
        <f>SUIVI!#REF!</f>
        <v>#REF!</v>
      </c>
      <c r="P69" s="22">
        <v>61</v>
      </c>
    </row>
    <row r="70" spans="1:16" ht="19.899999999999999" customHeight="1">
      <c r="A70" s="1833">
        <f>$A$16</f>
        <v>0</v>
      </c>
      <c r="B70" s="191" t="e">
        <f>SUIVI!#REF!</f>
        <v>#REF!</v>
      </c>
      <c r="C70" s="191" t="e">
        <f>SUIVI!#REF!</f>
        <v>#REF!</v>
      </c>
      <c r="D70" s="3164"/>
      <c r="E70" s="3165"/>
      <c r="F70" s="2279" t="e">
        <f>SUIVI!#REF!</f>
        <v>#REF!</v>
      </c>
      <c r="G70" s="2279" t="e">
        <f>SUIVI!#REF!</f>
        <v>#REF!</v>
      </c>
      <c r="H70" s="191" t="e">
        <f t="shared" si="0"/>
        <v>#REF!</v>
      </c>
      <c r="I70" s="191" t="e">
        <f>IF(SUIVI!#REF!,1,0)</f>
        <v>#REF!</v>
      </c>
      <c r="J70" s="761" t="e">
        <f>SUIVI!#REF!</f>
        <v>#REF!</v>
      </c>
      <c r="K70" s="215" t="e">
        <f>SUIVI!#REF!</f>
        <v>#REF!</v>
      </c>
      <c r="L70" s="215" t="e">
        <f>SUIVI!#REF!</f>
        <v>#REF!</v>
      </c>
      <c r="M70" s="1090" t="s">
        <v>1222</v>
      </c>
      <c r="N70" s="1090" t="str">
        <f>SUIVI!$V$8</f>
        <v>LKW</v>
      </c>
      <c r="O70" s="218" t="e">
        <f>SUIVI!#REF!</f>
        <v>#REF!</v>
      </c>
      <c r="P70" s="22">
        <v>62</v>
      </c>
    </row>
    <row r="71" spans="1:16" ht="19.899999999999999" customHeight="1">
      <c r="A71" s="1833">
        <f>$A$17</f>
        <v>0</v>
      </c>
      <c r="B71" s="191" t="e">
        <f>SUIVI!#REF!</f>
        <v>#REF!</v>
      </c>
      <c r="C71" s="191" t="e">
        <f>SUIVI!#REF!</f>
        <v>#REF!</v>
      </c>
      <c r="D71" s="3164"/>
      <c r="E71" s="3165"/>
      <c r="F71" s="2279" t="e">
        <f>SUIVI!#REF!</f>
        <v>#REF!</v>
      </c>
      <c r="G71" s="2279" t="e">
        <f>SUIVI!#REF!</f>
        <v>#REF!</v>
      </c>
      <c r="H71" s="191" t="e">
        <f t="shared" si="0"/>
        <v>#REF!</v>
      </c>
      <c r="I71" s="191" t="e">
        <f>IF(SUIVI!#REF!,1,0)</f>
        <v>#REF!</v>
      </c>
      <c r="J71" s="761" t="e">
        <f>SUIVI!#REF!</f>
        <v>#REF!</v>
      </c>
      <c r="K71" s="215" t="e">
        <f>SUIVI!#REF!</f>
        <v>#REF!</v>
      </c>
      <c r="L71" s="215" t="e">
        <f>SUIVI!#REF!</f>
        <v>#REF!</v>
      </c>
      <c r="M71" s="1090" t="s">
        <v>1222</v>
      </c>
      <c r="N71" s="2130" t="s">
        <v>1222</v>
      </c>
      <c r="O71" s="218" t="e">
        <f>SUIVI!#REF!</f>
        <v>#REF!</v>
      </c>
      <c r="P71" s="22">
        <v>63</v>
      </c>
    </row>
    <row r="72" spans="1:16" ht="19.899999999999999" customHeight="1">
      <c r="A72" s="241" t="str">
        <f>$A$9</f>
        <v>1100633635-636</v>
      </c>
      <c r="B72" s="191" t="e">
        <f>SUIVI!#REF!</f>
        <v>#REF!</v>
      </c>
      <c r="C72" s="191" t="e">
        <f>SUIVI!#REF!</f>
        <v>#REF!</v>
      </c>
      <c r="D72" s="3164"/>
      <c r="E72" s="3165"/>
      <c r="F72" s="2279" t="e">
        <f>SUIVI!#REF!</f>
        <v>#REF!</v>
      </c>
      <c r="G72" s="2279" t="e">
        <f>SUIVI!#REF!</f>
        <v>#REF!</v>
      </c>
      <c r="H72" s="191" t="e">
        <f t="shared" si="0"/>
        <v>#REF!</v>
      </c>
      <c r="I72" s="191" t="e">
        <f>IF(SUIVI!#REF!,1,0)</f>
        <v>#REF!</v>
      </c>
      <c r="J72" s="761" t="e">
        <f>SUIVI!#REF!</f>
        <v>#REF!</v>
      </c>
      <c r="K72" s="215" t="e">
        <f>SUIVI!#REF!</f>
        <v>#REF!</v>
      </c>
      <c r="L72" s="215" t="e">
        <f>SUIVI!#REF!</f>
        <v>#REF!</v>
      </c>
      <c r="M72" s="1090" t="s">
        <v>1222</v>
      </c>
      <c r="N72" s="1090" t="str">
        <f>SUIVI!$V$8</f>
        <v>LKW</v>
      </c>
      <c r="O72" s="218" t="e">
        <f>SUIVI!#REF!</f>
        <v>#REF!</v>
      </c>
      <c r="P72" s="22">
        <v>64</v>
      </c>
    </row>
    <row r="73" spans="1:16" ht="19.899999999999999" customHeight="1">
      <c r="A73" s="241" t="str">
        <f>$A$10</f>
        <v>Z128</v>
      </c>
      <c r="B73" s="191" t="e">
        <f>SUIVI!#REF!</f>
        <v>#REF!</v>
      </c>
      <c r="C73" s="191" t="e">
        <f>SUIVI!#REF!</f>
        <v>#REF!</v>
      </c>
      <c r="D73" s="3164"/>
      <c r="E73" s="3165"/>
      <c r="F73" s="2279" t="e">
        <f>SUIVI!#REF!</f>
        <v>#REF!</v>
      </c>
      <c r="G73" s="2279" t="e">
        <f>SUIVI!#REF!</f>
        <v>#REF!</v>
      </c>
      <c r="H73" s="191" t="e">
        <f t="shared" si="0"/>
        <v>#REF!</v>
      </c>
      <c r="I73" s="191" t="e">
        <f>IF(SUIVI!#REF!,1,0)</f>
        <v>#REF!</v>
      </c>
      <c r="J73" s="761" t="e">
        <f>SUIVI!#REF!</f>
        <v>#REF!</v>
      </c>
      <c r="K73" s="215" t="e">
        <f>SUIVI!#REF!</f>
        <v>#REF!</v>
      </c>
      <c r="L73" s="215" t="e">
        <f>SUIVI!#REF!</f>
        <v>#REF!</v>
      </c>
      <c r="M73" s="1090" t="s">
        <v>1222</v>
      </c>
      <c r="N73" s="2130" t="s">
        <v>1222</v>
      </c>
      <c r="O73" s="218" t="e">
        <f>SUIVI!#REF!</f>
        <v>#REF!</v>
      </c>
      <c r="P73" s="22">
        <v>65</v>
      </c>
    </row>
    <row r="74" spans="1:16" ht="19.899999999999999" customHeight="1">
      <c r="A74" s="241" t="str">
        <f>$A$11</f>
        <v>1900015151-15087</v>
      </c>
      <c r="B74" s="191" t="e">
        <f>SUIVI!#REF!</f>
        <v>#REF!</v>
      </c>
      <c r="C74" s="191" t="e">
        <f>SUIVI!#REF!</f>
        <v>#REF!</v>
      </c>
      <c r="D74" s="3164"/>
      <c r="E74" s="3165"/>
      <c r="F74" s="2279" t="e">
        <f>SUIVI!#REF!</f>
        <v>#REF!</v>
      </c>
      <c r="G74" s="2279" t="e">
        <f>SUIVI!#REF!</f>
        <v>#REF!</v>
      </c>
      <c r="H74" s="191" t="e">
        <f t="shared" ref="H74:H137" si="1">IF(C74,1,0)</f>
        <v>#REF!</v>
      </c>
      <c r="I74" s="191" t="e">
        <f>IF(SUIVI!#REF!,1,0)</f>
        <v>#REF!</v>
      </c>
      <c r="J74" s="761" t="e">
        <f>SUIVI!#REF!</f>
        <v>#REF!</v>
      </c>
      <c r="K74" s="215" t="e">
        <f>SUIVI!#REF!</f>
        <v>#REF!</v>
      </c>
      <c r="L74" s="215" t="e">
        <f>SUIVI!#REF!</f>
        <v>#REF!</v>
      </c>
      <c r="M74" s="1090" t="s">
        <v>1222</v>
      </c>
      <c r="N74" s="1090" t="str">
        <f>SUIVI!$V$8</f>
        <v>LKW</v>
      </c>
      <c r="O74" s="218" t="e">
        <f>SUIVI!#REF!</f>
        <v>#REF!</v>
      </c>
      <c r="P74" s="22">
        <v>66</v>
      </c>
    </row>
    <row r="75" spans="1:16" ht="19.899999999999999" customHeight="1">
      <c r="A75" s="663" t="str">
        <f>$A$12</f>
        <v>CIMOLAI</v>
      </c>
      <c r="B75" s="191" t="e">
        <f>SUIVI!#REF!</f>
        <v>#REF!</v>
      </c>
      <c r="C75" s="191" t="e">
        <f>SUIVI!#REF!</f>
        <v>#REF!</v>
      </c>
      <c r="D75" s="3164"/>
      <c r="E75" s="3165"/>
      <c r="F75" s="2279" t="e">
        <f>SUIVI!#REF!</f>
        <v>#REF!</v>
      </c>
      <c r="G75" s="2279" t="e">
        <f>SUIVI!#REF!</f>
        <v>#REF!</v>
      </c>
      <c r="H75" s="191" t="e">
        <f t="shared" si="1"/>
        <v>#REF!</v>
      </c>
      <c r="I75" s="191" t="e">
        <f>IF(SUIVI!#REF!,1,0)</f>
        <v>#REF!</v>
      </c>
      <c r="J75" s="761" t="e">
        <f>SUIVI!#REF!</f>
        <v>#REF!</v>
      </c>
      <c r="K75" s="215" t="e">
        <f>SUIVI!#REF!</f>
        <v>#REF!</v>
      </c>
      <c r="L75" s="215" t="e">
        <f>SUIVI!#REF!</f>
        <v>#REF!</v>
      </c>
      <c r="M75" s="1090" t="s">
        <v>1222</v>
      </c>
      <c r="N75" s="2130" t="s">
        <v>1222</v>
      </c>
      <c r="O75" s="218" t="e">
        <f>SUIVI!#REF!</f>
        <v>#REF!</v>
      </c>
      <c r="P75" s="22">
        <v>67</v>
      </c>
    </row>
    <row r="76" spans="1:16" ht="19.899999999999999" customHeight="1">
      <c r="A76" s="663" t="str">
        <f>$A$13</f>
        <v>PASSERELLE DE BELVAL</v>
      </c>
      <c r="B76" s="191" t="e">
        <f>SUIVI!#REF!</f>
        <v>#REF!</v>
      </c>
      <c r="C76" s="191" t="e">
        <f>SUIVI!#REF!</f>
        <v>#REF!</v>
      </c>
      <c r="D76" s="3164"/>
      <c r="E76" s="3165"/>
      <c r="F76" s="2279" t="e">
        <f>SUIVI!#REF!</f>
        <v>#REF!</v>
      </c>
      <c r="G76" s="2279" t="e">
        <f>SUIVI!#REF!</f>
        <v>#REF!</v>
      </c>
      <c r="H76" s="191" t="e">
        <f t="shared" si="1"/>
        <v>#REF!</v>
      </c>
      <c r="I76" s="191" t="e">
        <f>IF(SUIVI!#REF!,1,0)</f>
        <v>#REF!</v>
      </c>
      <c r="J76" s="761" t="e">
        <f>SUIVI!#REF!</f>
        <v>#REF!</v>
      </c>
      <c r="K76" s="215" t="e">
        <f>SUIVI!#REF!</f>
        <v>#REF!</v>
      </c>
      <c r="L76" s="215" t="e">
        <f>SUIVI!#REF!</f>
        <v>#REF!</v>
      </c>
      <c r="M76" s="1090" t="s">
        <v>1222</v>
      </c>
      <c r="N76" s="1090" t="str">
        <f>SUIVI!$V$8</f>
        <v>LKW</v>
      </c>
      <c r="O76" s="218" t="e">
        <f>SUIVI!#REF!</f>
        <v>#REF!</v>
      </c>
      <c r="P76" s="22">
        <v>68</v>
      </c>
    </row>
    <row r="77" spans="1:16" ht="19.899999999999999" customHeight="1">
      <c r="A77" s="1088" t="s">
        <v>1505</v>
      </c>
      <c r="B77" s="191" t="e">
        <f>SUIVI!#REF!</f>
        <v>#REF!</v>
      </c>
      <c r="C77" s="191" t="e">
        <f>SUIVI!#REF!</f>
        <v>#REF!</v>
      </c>
      <c r="D77" s="3164"/>
      <c r="E77" s="3165"/>
      <c r="F77" s="2279" t="e">
        <f>SUIVI!#REF!</f>
        <v>#REF!</v>
      </c>
      <c r="G77" s="2279" t="e">
        <f>SUIVI!#REF!</f>
        <v>#REF!</v>
      </c>
      <c r="H77" s="191" t="e">
        <f t="shared" si="1"/>
        <v>#REF!</v>
      </c>
      <c r="I77" s="191" t="e">
        <f>IF(SUIVI!#REF!,1,0)</f>
        <v>#REF!</v>
      </c>
      <c r="J77" s="761" t="e">
        <f>SUIVI!#REF!</f>
        <v>#REF!</v>
      </c>
      <c r="K77" s="215" t="e">
        <f>SUIVI!#REF!</f>
        <v>#REF!</v>
      </c>
      <c r="L77" s="215" t="e">
        <f>SUIVI!#REF!</f>
        <v>#REF!</v>
      </c>
      <c r="M77" s="1090" t="s">
        <v>1222</v>
      </c>
      <c r="N77" s="2130" t="s">
        <v>1222</v>
      </c>
      <c r="O77" s="218" t="e">
        <f>SUIVI!#REF!</f>
        <v>#REF!</v>
      </c>
      <c r="P77" s="22">
        <v>69</v>
      </c>
    </row>
    <row r="78" spans="1:16" ht="19.899999999999999" customHeight="1">
      <c r="A78" s="1833">
        <f>$A$15</f>
        <v>0</v>
      </c>
      <c r="B78" s="191" t="e">
        <f>SUIVI!#REF!</f>
        <v>#REF!</v>
      </c>
      <c r="C78" s="191" t="e">
        <f>SUIVI!#REF!</f>
        <v>#REF!</v>
      </c>
      <c r="D78" s="3164"/>
      <c r="E78" s="3165"/>
      <c r="F78" s="2279" t="e">
        <f>SUIVI!#REF!</f>
        <v>#REF!</v>
      </c>
      <c r="G78" s="2279" t="e">
        <f>SUIVI!#REF!</f>
        <v>#REF!</v>
      </c>
      <c r="H78" s="191" t="e">
        <f t="shared" si="1"/>
        <v>#REF!</v>
      </c>
      <c r="I78" s="191" t="e">
        <f>IF(SUIVI!#REF!,1,0)</f>
        <v>#REF!</v>
      </c>
      <c r="J78" s="761" t="e">
        <f>SUIVI!#REF!</f>
        <v>#REF!</v>
      </c>
      <c r="K78" s="215" t="e">
        <f>SUIVI!#REF!</f>
        <v>#REF!</v>
      </c>
      <c r="L78" s="215" t="e">
        <f>SUIVI!#REF!</f>
        <v>#REF!</v>
      </c>
      <c r="M78" s="1090" t="s">
        <v>1222</v>
      </c>
      <c r="N78" s="1090" t="str">
        <f>SUIVI!$V$8</f>
        <v>LKW</v>
      </c>
      <c r="O78" s="218" t="e">
        <f>SUIVI!#REF!</f>
        <v>#REF!</v>
      </c>
      <c r="P78" s="22">
        <v>70</v>
      </c>
    </row>
    <row r="79" spans="1:16" ht="19.899999999999999" customHeight="1">
      <c r="A79" s="1833">
        <f>$A$16</f>
        <v>0</v>
      </c>
      <c r="B79" s="191" t="e">
        <f>SUIVI!#REF!</f>
        <v>#REF!</v>
      </c>
      <c r="C79" s="191" t="e">
        <f>SUIVI!#REF!</f>
        <v>#REF!</v>
      </c>
      <c r="D79" s="3164"/>
      <c r="E79" s="3165"/>
      <c r="F79" s="2279" t="e">
        <f>SUIVI!#REF!</f>
        <v>#REF!</v>
      </c>
      <c r="G79" s="2279" t="e">
        <f>SUIVI!#REF!</f>
        <v>#REF!</v>
      </c>
      <c r="H79" s="191" t="e">
        <f t="shared" si="1"/>
        <v>#REF!</v>
      </c>
      <c r="I79" s="191" t="e">
        <f>IF(SUIVI!#REF!,1,0)</f>
        <v>#REF!</v>
      </c>
      <c r="J79" s="761" t="e">
        <f>SUIVI!#REF!</f>
        <v>#REF!</v>
      </c>
      <c r="K79" s="215" t="e">
        <f>SUIVI!#REF!</f>
        <v>#REF!</v>
      </c>
      <c r="L79" s="215" t="e">
        <f>SUIVI!#REF!</f>
        <v>#REF!</v>
      </c>
      <c r="M79" s="1090" t="s">
        <v>1222</v>
      </c>
      <c r="N79" s="2130" t="s">
        <v>1222</v>
      </c>
      <c r="O79" s="218" t="e">
        <f>SUIVI!#REF!</f>
        <v>#REF!</v>
      </c>
      <c r="P79" s="22">
        <v>71</v>
      </c>
    </row>
    <row r="80" spans="1:16" ht="19.899999999999999" customHeight="1">
      <c r="A80" s="1833">
        <f>$A$17</f>
        <v>0</v>
      </c>
      <c r="B80" s="191" t="e">
        <f>SUIVI!#REF!</f>
        <v>#REF!</v>
      </c>
      <c r="C80" s="191" t="e">
        <f>SUIVI!#REF!</f>
        <v>#REF!</v>
      </c>
      <c r="D80" s="3164"/>
      <c r="E80" s="3165"/>
      <c r="F80" s="2279" t="e">
        <f>SUIVI!#REF!</f>
        <v>#REF!</v>
      </c>
      <c r="G80" s="2279" t="e">
        <f>SUIVI!#REF!</f>
        <v>#REF!</v>
      </c>
      <c r="H80" s="191" t="e">
        <f t="shared" si="1"/>
        <v>#REF!</v>
      </c>
      <c r="I80" s="191" t="e">
        <f>IF(SUIVI!#REF!,1,0)</f>
        <v>#REF!</v>
      </c>
      <c r="J80" s="761" t="e">
        <f>SUIVI!#REF!</f>
        <v>#REF!</v>
      </c>
      <c r="K80" s="215" t="e">
        <f>SUIVI!#REF!</f>
        <v>#REF!</v>
      </c>
      <c r="L80" s="215" t="e">
        <f>SUIVI!#REF!</f>
        <v>#REF!</v>
      </c>
      <c r="M80" s="1090" t="s">
        <v>1222</v>
      </c>
      <c r="N80" s="1090" t="str">
        <f>SUIVI!$V$8</f>
        <v>LKW</v>
      </c>
      <c r="O80" s="218" t="e">
        <f>SUIVI!#REF!</f>
        <v>#REF!</v>
      </c>
      <c r="P80" s="22">
        <v>72</v>
      </c>
    </row>
    <row r="81" spans="1:16" ht="19.899999999999999" customHeight="1">
      <c r="A81" s="241" t="str">
        <f>$A$9</f>
        <v>1100633635-636</v>
      </c>
      <c r="B81" s="191" t="e">
        <f>SUIVI!#REF!</f>
        <v>#REF!</v>
      </c>
      <c r="C81" s="191" t="e">
        <f>SUIVI!#REF!</f>
        <v>#REF!</v>
      </c>
      <c r="D81" s="3164"/>
      <c r="E81" s="3165"/>
      <c r="F81" s="2279" t="e">
        <f>SUIVI!#REF!</f>
        <v>#REF!</v>
      </c>
      <c r="G81" s="2279" t="e">
        <f>SUIVI!#REF!</f>
        <v>#REF!</v>
      </c>
      <c r="H81" s="191" t="e">
        <f t="shared" si="1"/>
        <v>#REF!</v>
      </c>
      <c r="I81" s="191" t="e">
        <f>IF(SUIVI!#REF!,1,0)</f>
        <v>#REF!</v>
      </c>
      <c r="J81" s="761" t="e">
        <f>SUIVI!#REF!</f>
        <v>#REF!</v>
      </c>
      <c r="K81" s="215" t="e">
        <f>SUIVI!#REF!</f>
        <v>#REF!</v>
      </c>
      <c r="L81" s="215" t="e">
        <f>SUIVI!#REF!</f>
        <v>#REF!</v>
      </c>
      <c r="M81" s="1090" t="s">
        <v>1222</v>
      </c>
      <c r="N81" s="2130" t="s">
        <v>1222</v>
      </c>
      <c r="O81" s="218" t="e">
        <f>SUIVI!#REF!</f>
        <v>#REF!</v>
      </c>
      <c r="P81" s="22">
        <v>73</v>
      </c>
    </row>
    <row r="82" spans="1:16" ht="19.899999999999999" customHeight="1">
      <c r="A82" s="241" t="str">
        <f>$A$10</f>
        <v>Z128</v>
      </c>
      <c r="B82" s="191" t="e">
        <f>SUIVI!#REF!</f>
        <v>#REF!</v>
      </c>
      <c r="C82" s="191" t="e">
        <f>SUIVI!#REF!</f>
        <v>#REF!</v>
      </c>
      <c r="D82" s="3164"/>
      <c r="E82" s="3165"/>
      <c r="F82" s="2279" t="e">
        <f>SUIVI!#REF!</f>
        <v>#REF!</v>
      </c>
      <c r="G82" s="2279" t="e">
        <f>SUIVI!#REF!</f>
        <v>#REF!</v>
      </c>
      <c r="H82" s="191" t="e">
        <f t="shared" si="1"/>
        <v>#REF!</v>
      </c>
      <c r="I82" s="191" t="e">
        <f>IF(SUIVI!#REF!,1,0)</f>
        <v>#REF!</v>
      </c>
      <c r="J82" s="761" t="e">
        <f>SUIVI!#REF!</f>
        <v>#REF!</v>
      </c>
      <c r="K82" s="215" t="e">
        <f>SUIVI!#REF!</f>
        <v>#REF!</v>
      </c>
      <c r="L82" s="215" t="e">
        <f>SUIVI!#REF!</f>
        <v>#REF!</v>
      </c>
      <c r="M82" s="1090" t="s">
        <v>1222</v>
      </c>
      <c r="N82" s="1090" t="str">
        <f>SUIVI!$V$8</f>
        <v>LKW</v>
      </c>
      <c r="O82" s="218" t="e">
        <f>SUIVI!#REF!</f>
        <v>#REF!</v>
      </c>
      <c r="P82" s="22">
        <v>74</v>
      </c>
    </row>
    <row r="83" spans="1:16" ht="19.899999999999999" customHeight="1">
      <c r="A83" s="241" t="str">
        <f>$A$11</f>
        <v>1900015151-15087</v>
      </c>
      <c r="B83" s="191" t="e">
        <f>SUIVI!#REF!</f>
        <v>#REF!</v>
      </c>
      <c r="C83" s="191" t="e">
        <f>SUIVI!#REF!</f>
        <v>#REF!</v>
      </c>
      <c r="D83" s="3164"/>
      <c r="E83" s="3165"/>
      <c r="F83" s="2279" t="e">
        <f>SUIVI!#REF!</f>
        <v>#REF!</v>
      </c>
      <c r="G83" s="2279" t="e">
        <f>SUIVI!#REF!</f>
        <v>#REF!</v>
      </c>
      <c r="H83" s="191" t="e">
        <f t="shared" si="1"/>
        <v>#REF!</v>
      </c>
      <c r="I83" s="191" t="e">
        <f>IF(SUIVI!#REF!,1,0)</f>
        <v>#REF!</v>
      </c>
      <c r="J83" s="761" t="e">
        <f>SUIVI!#REF!</f>
        <v>#REF!</v>
      </c>
      <c r="K83" s="215" t="e">
        <f>SUIVI!#REF!</f>
        <v>#REF!</v>
      </c>
      <c r="L83" s="215" t="e">
        <f>SUIVI!#REF!</f>
        <v>#REF!</v>
      </c>
      <c r="M83" s="1090" t="s">
        <v>1222</v>
      </c>
      <c r="N83" s="2130" t="s">
        <v>1222</v>
      </c>
      <c r="O83" s="218" t="e">
        <f>SUIVI!#REF!</f>
        <v>#REF!</v>
      </c>
      <c r="P83" s="22">
        <v>75</v>
      </c>
    </row>
    <row r="84" spans="1:16" ht="19.899999999999999" customHeight="1">
      <c r="A84" s="663" t="str">
        <f>$A$12</f>
        <v>CIMOLAI</v>
      </c>
      <c r="B84" s="191" t="e">
        <f>SUIVI!#REF!</f>
        <v>#REF!</v>
      </c>
      <c r="C84" s="191" t="e">
        <f>SUIVI!#REF!</f>
        <v>#REF!</v>
      </c>
      <c r="D84" s="3164"/>
      <c r="E84" s="3165"/>
      <c r="F84" s="2279" t="e">
        <f>SUIVI!#REF!</f>
        <v>#REF!</v>
      </c>
      <c r="G84" s="2279" t="e">
        <f>SUIVI!#REF!</f>
        <v>#REF!</v>
      </c>
      <c r="H84" s="191" t="e">
        <f t="shared" si="1"/>
        <v>#REF!</v>
      </c>
      <c r="I84" s="191" t="e">
        <f>IF(SUIVI!#REF!,1,0)</f>
        <v>#REF!</v>
      </c>
      <c r="J84" s="761" t="e">
        <f>SUIVI!#REF!</f>
        <v>#REF!</v>
      </c>
      <c r="K84" s="215" t="e">
        <f>SUIVI!#REF!</f>
        <v>#REF!</v>
      </c>
      <c r="L84" s="215" t="e">
        <f>SUIVI!#REF!</f>
        <v>#REF!</v>
      </c>
      <c r="M84" s="1090" t="s">
        <v>1222</v>
      </c>
      <c r="N84" s="1090" t="str">
        <f>SUIVI!$V$8</f>
        <v>LKW</v>
      </c>
      <c r="O84" s="218" t="e">
        <f>SUIVI!#REF!</f>
        <v>#REF!</v>
      </c>
      <c r="P84" s="22">
        <v>76</v>
      </c>
    </row>
    <row r="85" spans="1:16" ht="19.899999999999999" customHeight="1">
      <c r="A85" s="663" t="str">
        <f>$A$13</f>
        <v>PASSERELLE DE BELVAL</v>
      </c>
      <c r="B85" s="191" t="e">
        <f>SUIVI!#REF!</f>
        <v>#REF!</v>
      </c>
      <c r="C85" s="191" t="e">
        <f>SUIVI!#REF!</f>
        <v>#REF!</v>
      </c>
      <c r="D85" s="3164"/>
      <c r="E85" s="3165"/>
      <c r="F85" s="2279" t="e">
        <f>SUIVI!#REF!</f>
        <v>#REF!</v>
      </c>
      <c r="G85" s="2279" t="e">
        <f>SUIVI!#REF!</f>
        <v>#REF!</v>
      </c>
      <c r="H85" s="191" t="e">
        <f t="shared" si="1"/>
        <v>#REF!</v>
      </c>
      <c r="I85" s="191" t="e">
        <f>IF(SUIVI!#REF!,1,0)</f>
        <v>#REF!</v>
      </c>
      <c r="J85" s="761" t="e">
        <f>SUIVI!#REF!</f>
        <v>#REF!</v>
      </c>
      <c r="K85" s="215" t="e">
        <f>SUIVI!#REF!</f>
        <v>#REF!</v>
      </c>
      <c r="L85" s="215" t="e">
        <f>SUIVI!#REF!</f>
        <v>#REF!</v>
      </c>
      <c r="M85" s="1090" t="s">
        <v>1222</v>
      </c>
      <c r="N85" s="2130" t="s">
        <v>1222</v>
      </c>
      <c r="O85" s="218" t="e">
        <f>SUIVI!#REF!</f>
        <v>#REF!</v>
      </c>
      <c r="P85" s="22">
        <v>77</v>
      </c>
    </row>
    <row r="86" spans="1:16" ht="19.899999999999999" customHeight="1">
      <c r="A86" s="1088" t="s">
        <v>1505</v>
      </c>
      <c r="B86" s="191" t="e">
        <f>SUIVI!#REF!</f>
        <v>#REF!</v>
      </c>
      <c r="C86" s="191" t="e">
        <f>SUIVI!#REF!</f>
        <v>#REF!</v>
      </c>
      <c r="D86" s="3164"/>
      <c r="E86" s="3165"/>
      <c r="F86" s="2279" t="e">
        <f>SUIVI!#REF!</f>
        <v>#REF!</v>
      </c>
      <c r="G86" s="2279" t="e">
        <f>SUIVI!#REF!</f>
        <v>#REF!</v>
      </c>
      <c r="H86" s="191" t="e">
        <f t="shared" si="1"/>
        <v>#REF!</v>
      </c>
      <c r="I86" s="191" t="e">
        <f>IF(SUIVI!#REF!,1,0)</f>
        <v>#REF!</v>
      </c>
      <c r="J86" s="761" t="e">
        <f>SUIVI!#REF!</f>
        <v>#REF!</v>
      </c>
      <c r="K86" s="215" t="e">
        <f>SUIVI!#REF!</f>
        <v>#REF!</v>
      </c>
      <c r="L86" s="215" t="e">
        <f>SUIVI!#REF!</f>
        <v>#REF!</v>
      </c>
      <c r="M86" s="1090" t="s">
        <v>1222</v>
      </c>
      <c r="N86" s="1090" t="str">
        <f>SUIVI!$V$8</f>
        <v>LKW</v>
      </c>
      <c r="O86" s="218" t="e">
        <f>SUIVI!#REF!</f>
        <v>#REF!</v>
      </c>
      <c r="P86" s="22">
        <v>78</v>
      </c>
    </row>
    <row r="87" spans="1:16" ht="19.899999999999999" customHeight="1">
      <c r="A87" s="1833">
        <f>$A$15</f>
        <v>0</v>
      </c>
      <c r="B87" s="191" t="e">
        <f>SUIVI!#REF!</f>
        <v>#REF!</v>
      </c>
      <c r="C87" s="191" t="e">
        <f>SUIVI!#REF!</f>
        <v>#REF!</v>
      </c>
      <c r="D87" s="3164"/>
      <c r="E87" s="3165"/>
      <c r="F87" s="2279" t="e">
        <f>SUIVI!#REF!</f>
        <v>#REF!</v>
      </c>
      <c r="G87" s="2279" t="e">
        <f>SUIVI!#REF!</f>
        <v>#REF!</v>
      </c>
      <c r="H87" s="191" t="e">
        <f t="shared" si="1"/>
        <v>#REF!</v>
      </c>
      <c r="I87" s="191" t="e">
        <f>IF(SUIVI!#REF!,1,0)</f>
        <v>#REF!</v>
      </c>
      <c r="J87" s="761" t="e">
        <f>SUIVI!#REF!</f>
        <v>#REF!</v>
      </c>
      <c r="K87" s="215" t="e">
        <f>SUIVI!#REF!</f>
        <v>#REF!</v>
      </c>
      <c r="L87" s="215" t="e">
        <f>SUIVI!#REF!</f>
        <v>#REF!</v>
      </c>
      <c r="M87" s="1090" t="s">
        <v>1222</v>
      </c>
      <c r="N87" s="2130" t="s">
        <v>1222</v>
      </c>
      <c r="O87" s="218" t="e">
        <f>SUIVI!#REF!</f>
        <v>#REF!</v>
      </c>
      <c r="P87" s="22">
        <v>79</v>
      </c>
    </row>
    <row r="88" spans="1:16" ht="19.899999999999999" customHeight="1">
      <c r="A88" s="1833">
        <f>$A$16</f>
        <v>0</v>
      </c>
      <c r="B88" s="191" t="e">
        <f>SUIVI!#REF!</f>
        <v>#REF!</v>
      </c>
      <c r="C88" s="191" t="e">
        <f>SUIVI!#REF!</f>
        <v>#REF!</v>
      </c>
      <c r="D88" s="3164"/>
      <c r="E88" s="3165"/>
      <c r="F88" s="2279" t="e">
        <f>SUIVI!#REF!</f>
        <v>#REF!</v>
      </c>
      <c r="G88" s="2279" t="e">
        <f>SUIVI!#REF!</f>
        <v>#REF!</v>
      </c>
      <c r="H88" s="191" t="e">
        <f t="shared" si="1"/>
        <v>#REF!</v>
      </c>
      <c r="I88" s="191" t="e">
        <f>IF(SUIVI!#REF!,1,0)</f>
        <v>#REF!</v>
      </c>
      <c r="J88" s="761" t="e">
        <f>SUIVI!#REF!</f>
        <v>#REF!</v>
      </c>
      <c r="K88" s="215" t="e">
        <f>SUIVI!#REF!</f>
        <v>#REF!</v>
      </c>
      <c r="L88" s="215" t="e">
        <f>SUIVI!#REF!</f>
        <v>#REF!</v>
      </c>
      <c r="M88" s="1090" t="s">
        <v>1222</v>
      </c>
      <c r="N88" s="1090" t="str">
        <f>SUIVI!$V$8</f>
        <v>LKW</v>
      </c>
      <c r="O88" s="218" t="e">
        <f>SUIVI!#REF!</f>
        <v>#REF!</v>
      </c>
      <c r="P88" s="22">
        <v>80</v>
      </c>
    </row>
    <row r="89" spans="1:16" ht="19.899999999999999" customHeight="1">
      <c r="A89" s="1833">
        <f>$A$17</f>
        <v>0</v>
      </c>
      <c r="B89" s="191" t="e">
        <f>SUIVI!#REF!</f>
        <v>#REF!</v>
      </c>
      <c r="C89" s="191" t="e">
        <f>SUIVI!#REF!</f>
        <v>#REF!</v>
      </c>
      <c r="D89" s="3164"/>
      <c r="E89" s="3165"/>
      <c r="F89" s="2279" t="e">
        <f>SUIVI!#REF!</f>
        <v>#REF!</v>
      </c>
      <c r="G89" s="2279" t="e">
        <f>SUIVI!#REF!</f>
        <v>#REF!</v>
      </c>
      <c r="H89" s="191" t="e">
        <f t="shared" si="1"/>
        <v>#REF!</v>
      </c>
      <c r="I89" s="191" t="e">
        <f>IF(SUIVI!#REF!,1,0)</f>
        <v>#REF!</v>
      </c>
      <c r="J89" s="761" t="e">
        <f>SUIVI!#REF!</f>
        <v>#REF!</v>
      </c>
      <c r="K89" s="215" t="e">
        <f>SUIVI!#REF!</f>
        <v>#REF!</v>
      </c>
      <c r="L89" s="215" t="e">
        <f>SUIVI!#REF!</f>
        <v>#REF!</v>
      </c>
      <c r="M89" s="1090" t="s">
        <v>1222</v>
      </c>
      <c r="N89" s="2130" t="s">
        <v>1222</v>
      </c>
      <c r="O89" s="218" t="e">
        <f>SUIVI!#REF!</f>
        <v>#REF!</v>
      </c>
      <c r="P89" s="22">
        <v>81</v>
      </c>
    </row>
    <row r="90" spans="1:16" ht="19.899999999999999" customHeight="1">
      <c r="A90" s="241" t="str">
        <f>$A$9</f>
        <v>1100633635-636</v>
      </c>
      <c r="B90" s="191" t="e">
        <f>SUIVI!#REF!</f>
        <v>#REF!</v>
      </c>
      <c r="C90" s="191" t="e">
        <f>SUIVI!#REF!</f>
        <v>#REF!</v>
      </c>
      <c r="D90" s="3164"/>
      <c r="E90" s="3165"/>
      <c r="F90" s="2279" t="e">
        <f>SUIVI!#REF!</f>
        <v>#REF!</v>
      </c>
      <c r="G90" s="2279" t="e">
        <f>SUIVI!#REF!</f>
        <v>#REF!</v>
      </c>
      <c r="H90" s="191" t="e">
        <f t="shared" si="1"/>
        <v>#REF!</v>
      </c>
      <c r="I90" s="191" t="e">
        <f>IF(SUIVI!#REF!,1,0)</f>
        <v>#REF!</v>
      </c>
      <c r="J90" s="761" t="e">
        <f>SUIVI!#REF!</f>
        <v>#REF!</v>
      </c>
      <c r="K90" s="215" t="e">
        <f>SUIVI!#REF!</f>
        <v>#REF!</v>
      </c>
      <c r="L90" s="215" t="e">
        <f>SUIVI!#REF!</f>
        <v>#REF!</v>
      </c>
      <c r="M90" s="1090" t="s">
        <v>1222</v>
      </c>
      <c r="N90" s="1090" t="str">
        <f>SUIVI!$V$8</f>
        <v>LKW</v>
      </c>
      <c r="O90" s="218" t="e">
        <f>SUIVI!#REF!</f>
        <v>#REF!</v>
      </c>
      <c r="P90" s="22">
        <v>82</v>
      </c>
    </row>
    <row r="91" spans="1:16" ht="19.899999999999999" customHeight="1">
      <c r="A91" s="241" t="str">
        <f>$A$10</f>
        <v>Z128</v>
      </c>
      <c r="B91" s="191" t="e">
        <f>SUIVI!#REF!</f>
        <v>#REF!</v>
      </c>
      <c r="C91" s="191" t="e">
        <f>SUIVI!#REF!</f>
        <v>#REF!</v>
      </c>
      <c r="D91" s="3164"/>
      <c r="E91" s="3165"/>
      <c r="F91" s="2279" t="e">
        <f>SUIVI!#REF!</f>
        <v>#REF!</v>
      </c>
      <c r="G91" s="2279" t="e">
        <f>SUIVI!#REF!</f>
        <v>#REF!</v>
      </c>
      <c r="H91" s="191" t="e">
        <f t="shared" si="1"/>
        <v>#REF!</v>
      </c>
      <c r="I91" s="191" t="e">
        <f>IF(SUIVI!#REF!,1,0)</f>
        <v>#REF!</v>
      </c>
      <c r="J91" s="761" t="e">
        <f>SUIVI!#REF!</f>
        <v>#REF!</v>
      </c>
      <c r="K91" s="215" t="e">
        <f>SUIVI!#REF!</f>
        <v>#REF!</v>
      </c>
      <c r="L91" s="215" t="e">
        <f>SUIVI!#REF!</f>
        <v>#REF!</v>
      </c>
      <c r="M91" s="1090" t="s">
        <v>1222</v>
      </c>
      <c r="N91" s="2130" t="s">
        <v>1222</v>
      </c>
      <c r="O91" s="218" t="e">
        <f>SUIVI!#REF!</f>
        <v>#REF!</v>
      </c>
      <c r="P91" s="22">
        <v>83</v>
      </c>
    </row>
    <row r="92" spans="1:16" ht="19.899999999999999" customHeight="1">
      <c r="A92" s="241" t="str">
        <f>$A$11</f>
        <v>1900015151-15087</v>
      </c>
      <c r="B92" s="191" t="e">
        <f>SUIVI!#REF!</f>
        <v>#REF!</v>
      </c>
      <c r="C92" s="191" t="e">
        <f>SUIVI!#REF!</f>
        <v>#REF!</v>
      </c>
      <c r="D92" s="3164"/>
      <c r="E92" s="3165"/>
      <c r="F92" s="2279" t="e">
        <f>SUIVI!#REF!</f>
        <v>#REF!</v>
      </c>
      <c r="G92" s="2279" t="e">
        <f>SUIVI!#REF!</f>
        <v>#REF!</v>
      </c>
      <c r="H92" s="191" t="e">
        <f t="shared" si="1"/>
        <v>#REF!</v>
      </c>
      <c r="I92" s="191" t="e">
        <f>IF(SUIVI!#REF!,1,0)</f>
        <v>#REF!</v>
      </c>
      <c r="J92" s="761" t="e">
        <f>SUIVI!#REF!</f>
        <v>#REF!</v>
      </c>
      <c r="K92" s="215" t="e">
        <f>SUIVI!#REF!</f>
        <v>#REF!</v>
      </c>
      <c r="L92" s="215" t="e">
        <f>SUIVI!#REF!</f>
        <v>#REF!</v>
      </c>
      <c r="M92" s="1090" t="s">
        <v>1222</v>
      </c>
      <c r="N92" s="1090" t="str">
        <f>SUIVI!$V$8</f>
        <v>LKW</v>
      </c>
      <c r="O92" s="218" t="e">
        <f>SUIVI!#REF!</f>
        <v>#REF!</v>
      </c>
      <c r="P92" s="22">
        <v>84</v>
      </c>
    </row>
    <row r="93" spans="1:16" ht="19.899999999999999" customHeight="1">
      <c r="A93" s="663" t="str">
        <f>$A$12</f>
        <v>CIMOLAI</v>
      </c>
      <c r="B93" s="191" t="e">
        <f>SUIVI!#REF!</f>
        <v>#REF!</v>
      </c>
      <c r="C93" s="191" t="e">
        <f>SUIVI!#REF!</f>
        <v>#REF!</v>
      </c>
      <c r="D93" s="3164"/>
      <c r="E93" s="3165"/>
      <c r="F93" s="2279" t="e">
        <f>SUIVI!#REF!</f>
        <v>#REF!</v>
      </c>
      <c r="G93" s="2279" t="e">
        <f>SUIVI!#REF!</f>
        <v>#REF!</v>
      </c>
      <c r="H93" s="191" t="e">
        <f t="shared" si="1"/>
        <v>#REF!</v>
      </c>
      <c r="I93" s="191" t="e">
        <f>IF(SUIVI!#REF!,1,0)</f>
        <v>#REF!</v>
      </c>
      <c r="J93" s="761" t="e">
        <f>SUIVI!#REF!</f>
        <v>#REF!</v>
      </c>
      <c r="K93" s="215" t="e">
        <f>SUIVI!#REF!</f>
        <v>#REF!</v>
      </c>
      <c r="L93" s="215" t="e">
        <f>SUIVI!#REF!</f>
        <v>#REF!</v>
      </c>
      <c r="M93" s="1090" t="s">
        <v>1222</v>
      </c>
      <c r="N93" s="2130" t="s">
        <v>1222</v>
      </c>
      <c r="O93" s="218" t="e">
        <f>SUIVI!#REF!</f>
        <v>#REF!</v>
      </c>
      <c r="P93" s="22">
        <v>85</v>
      </c>
    </row>
    <row r="94" spans="1:16" ht="19.899999999999999" customHeight="1">
      <c r="A94" s="663" t="str">
        <f>$A$13</f>
        <v>PASSERELLE DE BELVAL</v>
      </c>
      <c r="B94" s="191" t="e">
        <f>SUIVI!#REF!</f>
        <v>#REF!</v>
      </c>
      <c r="C94" s="191" t="e">
        <f>SUIVI!#REF!</f>
        <v>#REF!</v>
      </c>
      <c r="D94" s="3164"/>
      <c r="E94" s="3165"/>
      <c r="F94" s="2279" t="e">
        <f>SUIVI!#REF!</f>
        <v>#REF!</v>
      </c>
      <c r="G94" s="2279" t="e">
        <f>SUIVI!#REF!</f>
        <v>#REF!</v>
      </c>
      <c r="H94" s="191" t="e">
        <f t="shared" si="1"/>
        <v>#REF!</v>
      </c>
      <c r="I94" s="191" t="e">
        <f>IF(SUIVI!#REF!,1,0)</f>
        <v>#REF!</v>
      </c>
      <c r="J94" s="761" t="e">
        <f>SUIVI!#REF!</f>
        <v>#REF!</v>
      </c>
      <c r="K94" s="215" t="e">
        <f>SUIVI!#REF!</f>
        <v>#REF!</v>
      </c>
      <c r="L94" s="215" t="e">
        <f>SUIVI!#REF!</f>
        <v>#REF!</v>
      </c>
      <c r="M94" s="1090" t="s">
        <v>1222</v>
      </c>
      <c r="N94" s="1090" t="str">
        <f>SUIVI!$V$8</f>
        <v>LKW</v>
      </c>
      <c r="O94" s="218" t="e">
        <f>SUIVI!#REF!</f>
        <v>#REF!</v>
      </c>
      <c r="P94" s="22">
        <v>86</v>
      </c>
    </row>
    <row r="95" spans="1:16" ht="19.899999999999999" customHeight="1">
      <c r="A95" s="1088" t="s">
        <v>1505</v>
      </c>
      <c r="B95" s="191" t="e">
        <f>SUIVI!#REF!</f>
        <v>#REF!</v>
      </c>
      <c r="C95" s="191" t="e">
        <f>SUIVI!#REF!</f>
        <v>#REF!</v>
      </c>
      <c r="D95" s="3164"/>
      <c r="E95" s="3165"/>
      <c r="F95" s="2279" t="e">
        <f>SUIVI!#REF!</f>
        <v>#REF!</v>
      </c>
      <c r="G95" s="2279" t="e">
        <f>SUIVI!#REF!</f>
        <v>#REF!</v>
      </c>
      <c r="H95" s="191" t="e">
        <f t="shared" si="1"/>
        <v>#REF!</v>
      </c>
      <c r="I95" s="191" t="e">
        <f>IF(SUIVI!#REF!,1,0)</f>
        <v>#REF!</v>
      </c>
      <c r="J95" s="761" t="e">
        <f>SUIVI!#REF!</f>
        <v>#REF!</v>
      </c>
      <c r="K95" s="215" t="e">
        <f>SUIVI!#REF!</f>
        <v>#REF!</v>
      </c>
      <c r="L95" s="215" t="e">
        <f>SUIVI!#REF!</f>
        <v>#REF!</v>
      </c>
      <c r="M95" s="1090" t="s">
        <v>1222</v>
      </c>
      <c r="N95" s="2130" t="s">
        <v>1222</v>
      </c>
      <c r="O95" s="218" t="e">
        <f>SUIVI!#REF!</f>
        <v>#REF!</v>
      </c>
      <c r="P95" s="22">
        <v>87</v>
      </c>
    </row>
    <row r="96" spans="1:16" ht="19.899999999999999" customHeight="1">
      <c r="A96" s="1833">
        <f>$A$15</f>
        <v>0</v>
      </c>
      <c r="B96" s="191" t="e">
        <f>SUIVI!#REF!</f>
        <v>#REF!</v>
      </c>
      <c r="C96" s="191" t="e">
        <f>SUIVI!#REF!</f>
        <v>#REF!</v>
      </c>
      <c r="D96" s="3164"/>
      <c r="E96" s="3165"/>
      <c r="F96" s="2279" t="e">
        <f>SUIVI!#REF!</f>
        <v>#REF!</v>
      </c>
      <c r="G96" s="2279" t="e">
        <f>SUIVI!#REF!</f>
        <v>#REF!</v>
      </c>
      <c r="H96" s="191" t="e">
        <f t="shared" si="1"/>
        <v>#REF!</v>
      </c>
      <c r="I96" s="191" t="e">
        <f>IF(SUIVI!#REF!,1,0)</f>
        <v>#REF!</v>
      </c>
      <c r="J96" s="761" t="e">
        <f>SUIVI!#REF!</f>
        <v>#REF!</v>
      </c>
      <c r="K96" s="215" t="e">
        <f>SUIVI!#REF!</f>
        <v>#REF!</v>
      </c>
      <c r="L96" s="215" t="e">
        <f>SUIVI!#REF!</f>
        <v>#REF!</v>
      </c>
      <c r="M96" s="1090" t="s">
        <v>1222</v>
      </c>
      <c r="N96" s="1090" t="str">
        <f>SUIVI!$V$8</f>
        <v>LKW</v>
      </c>
      <c r="O96" s="218" t="e">
        <f>SUIVI!#REF!</f>
        <v>#REF!</v>
      </c>
      <c r="P96" s="22">
        <v>88</v>
      </c>
    </row>
    <row r="97" spans="1:16" ht="19.899999999999999" customHeight="1">
      <c r="A97" s="1833">
        <f>$A$16</f>
        <v>0</v>
      </c>
      <c r="B97" s="191" t="e">
        <f>SUIVI!#REF!</f>
        <v>#REF!</v>
      </c>
      <c r="C97" s="191" t="e">
        <f>SUIVI!#REF!</f>
        <v>#REF!</v>
      </c>
      <c r="D97" s="3164"/>
      <c r="E97" s="3165"/>
      <c r="F97" s="2279" t="e">
        <f>SUIVI!#REF!</f>
        <v>#REF!</v>
      </c>
      <c r="G97" s="2279" t="e">
        <f>SUIVI!#REF!</f>
        <v>#REF!</v>
      </c>
      <c r="H97" s="191" t="e">
        <f t="shared" si="1"/>
        <v>#REF!</v>
      </c>
      <c r="I97" s="191" t="e">
        <f>IF(SUIVI!#REF!,1,0)</f>
        <v>#REF!</v>
      </c>
      <c r="J97" s="761" t="e">
        <f>SUIVI!#REF!</f>
        <v>#REF!</v>
      </c>
      <c r="K97" s="215" t="e">
        <f>SUIVI!#REF!</f>
        <v>#REF!</v>
      </c>
      <c r="L97" s="215" t="e">
        <f>SUIVI!#REF!</f>
        <v>#REF!</v>
      </c>
      <c r="M97" s="1090" t="s">
        <v>1222</v>
      </c>
      <c r="N97" s="2130" t="s">
        <v>1222</v>
      </c>
      <c r="O97" s="218" t="e">
        <f>SUIVI!#REF!</f>
        <v>#REF!</v>
      </c>
      <c r="P97" s="22">
        <v>89</v>
      </c>
    </row>
    <row r="98" spans="1:16" ht="19.899999999999999" customHeight="1">
      <c r="A98" s="1833">
        <f>$A$17</f>
        <v>0</v>
      </c>
      <c r="B98" s="191" t="e">
        <f>SUIVI!#REF!</f>
        <v>#REF!</v>
      </c>
      <c r="C98" s="191" t="e">
        <f>SUIVI!#REF!</f>
        <v>#REF!</v>
      </c>
      <c r="D98" s="3164"/>
      <c r="E98" s="3165"/>
      <c r="F98" s="2279" t="e">
        <f>SUIVI!#REF!</f>
        <v>#REF!</v>
      </c>
      <c r="G98" s="2279" t="e">
        <f>SUIVI!#REF!</f>
        <v>#REF!</v>
      </c>
      <c r="H98" s="191" t="e">
        <f t="shared" si="1"/>
        <v>#REF!</v>
      </c>
      <c r="I98" s="191" t="e">
        <f>IF(SUIVI!#REF!,1,0)</f>
        <v>#REF!</v>
      </c>
      <c r="J98" s="761" t="e">
        <f>SUIVI!#REF!</f>
        <v>#REF!</v>
      </c>
      <c r="K98" s="215" t="e">
        <f>SUIVI!#REF!</f>
        <v>#REF!</v>
      </c>
      <c r="L98" s="215" t="e">
        <f>SUIVI!#REF!</f>
        <v>#REF!</v>
      </c>
      <c r="M98" s="1090" t="s">
        <v>1222</v>
      </c>
      <c r="N98" s="1090" t="str">
        <f>SUIVI!$V$8</f>
        <v>LKW</v>
      </c>
      <c r="O98" s="218" t="e">
        <f>SUIVI!#REF!</f>
        <v>#REF!</v>
      </c>
      <c r="P98" s="22">
        <v>90</v>
      </c>
    </row>
    <row r="99" spans="1:16" ht="19.899999999999999" customHeight="1">
      <c r="A99" s="241" t="str">
        <f>$A$9</f>
        <v>1100633635-636</v>
      </c>
      <c r="B99" s="191" t="e">
        <f>SUIVI!#REF!</f>
        <v>#REF!</v>
      </c>
      <c r="C99" s="191" t="e">
        <f>SUIVI!#REF!</f>
        <v>#REF!</v>
      </c>
      <c r="D99" s="3164"/>
      <c r="E99" s="3165"/>
      <c r="F99" s="2279" t="e">
        <f>SUIVI!#REF!</f>
        <v>#REF!</v>
      </c>
      <c r="G99" s="2279" t="e">
        <f>SUIVI!#REF!</f>
        <v>#REF!</v>
      </c>
      <c r="H99" s="191" t="e">
        <f t="shared" si="1"/>
        <v>#REF!</v>
      </c>
      <c r="I99" s="191" t="e">
        <f>IF(SUIVI!#REF!,1,0)</f>
        <v>#REF!</v>
      </c>
      <c r="J99" s="761" t="e">
        <f>SUIVI!#REF!</f>
        <v>#REF!</v>
      </c>
      <c r="K99" s="215" t="e">
        <f>SUIVI!#REF!</f>
        <v>#REF!</v>
      </c>
      <c r="L99" s="215" t="e">
        <f>SUIVI!#REF!</f>
        <v>#REF!</v>
      </c>
      <c r="M99" s="1090" t="s">
        <v>1222</v>
      </c>
      <c r="N99" s="2130" t="s">
        <v>1222</v>
      </c>
      <c r="O99" s="218" t="e">
        <f>SUIVI!#REF!</f>
        <v>#REF!</v>
      </c>
      <c r="P99" s="22">
        <v>91</v>
      </c>
    </row>
    <row r="100" spans="1:16" ht="19.899999999999999" customHeight="1">
      <c r="A100" s="241" t="str">
        <f>$A$10</f>
        <v>Z128</v>
      </c>
      <c r="B100" s="191" t="e">
        <f>SUIVI!#REF!</f>
        <v>#REF!</v>
      </c>
      <c r="C100" s="191" t="e">
        <f>SUIVI!#REF!</f>
        <v>#REF!</v>
      </c>
      <c r="D100" s="3164"/>
      <c r="E100" s="3165"/>
      <c r="F100" s="2279" t="e">
        <f>SUIVI!#REF!</f>
        <v>#REF!</v>
      </c>
      <c r="G100" s="2279" t="e">
        <f>SUIVI!#REF!</f>
        <v>#REF!</v>
      </c>
      <c r="H100" s="191" t="e">
        <f t="shared" si="1"/>
        <v>#REF!</v>
      </c>
      <c r="I100" s="191" t="e">
        <f>IF(SUIVI!#REF!,1,0)</f>
        <v>#REF!</v>
      </c>
      <c r="J100" s="761" t="e">
        <f>SUIVI!#REF!</f>
        <v>#REF!</v>
      </c>
      <c r="K100" s="215" t="e">
        <f>SUIVI!#REF!</f>
        <v>#REF!</v>
      </c>
      <c r="L100" s="215" t="e">
        <f>SUIVI!#REF!</f>
        <v>#REF!</v>
      </c>
      <c r="M100" s="1090" t="s">
        <v>1222</v>
      </c>
      <c r="N100" s="1090" t="str">
        <f>SUIVI!$V$8</f>
        <v>LKW</v>
      </c>
      <c r="O100" s="218" t="e">
        <f>SUIVI!#REF!</f>
        <v>#REF!</v>
      </c>
      <c r="P100" s="22">
        <v>92</v>
      </c>
    </row>
    <row r="101" spans="1:16" ht="19.899999999999999" customHeight="1">
      <c r="A101" s="241" t="str">
        <f>$A$11</f>
        <v>1900015151-15087</v>
      </c>
      <c r="B101" s="191" t="e">
        <f>SUIVI!#REF!</f>
        <v>#REF!</v>
      </c>
      <c r="C101" s="191" t="e">
        <f>SUIVI!#REF!</f>
        <v>#REF!</v>
      </c>
      <c r="D101" s="3164"/>
      <c r="E101" s="3165"/>
      <c r="F101" s="2279" t="e">
        <f>SUIVI!#REF!</f>
        <v>#REF!</v>
      </c>
      <c r="G101" s="2279" t="e">
        <f>SUIVI!#REF!</f>
        <v>#REF!</v>
      </c>
      <c r="H101" s="191" t="e">
        <f t="shared" si="1"/>
        <v>#REF!</v>
      </c>
      <c r="I101" s="191" t="e">
        <f>IF(SUIVI!#REF!,1,0)</f>
        <v>#REF!</v>
      </c>
      <c r="J101" s="761" t="e">
        <f>SUIVI!#REF!</f>
        <v>#REF!</v>
      </c>
      <c r="K101" s="215" t="e">
        <f>SUIVI!#REF!</f>
        <v>#REF!</v>
      </c>
      <c r="L101" s="215" t="e">
        <f>SUIVI!#REF!</f>
        <v>#REF!</v>
      </c>
      <c r="M101" s="1090" t="s">
        <v>1222</v>
      </c>
      <c r="N101" s="2130" t="s">
        <v>1222</v>
      </c>
      <c r="O101" s="218" t="e">
        <f>SUIVI!#REF!</f>
        <v>#REF!</v>
      </c>
      <c r="P101" s="22">
        <v>93</v>
      </c>
    </row>
    <row r="102" spans="1:16" ht="19.899999999999999" customHeight="1">
      <c r="A102" s="663" t="str">
        <f>$A$12</f>
        <v>CIMOLAI</v>
      </c>
      <c r="B102" s="191" t="e">
        <f>SUIVI!#REF!</f>
        <v>#REF!</v>
      </c>
      <c r="C102" s="191" t="e">
        <f>SUIVI!#REF!</f>
        <v>#REF!</v>
      </c>
      <c r="D102" s="3164"/>
      <c r="E102" s="3165"/>
      <c r="F102" s="2279" t="e">
        <f>SUIVI!#REF!</f>
        <v>#REF!</v>
      </c>
      <c r="G102" s="2279" t="e">
        <f>SUIVI!#REF!</f>
        <v>#REF!</v>
      </c>
      <c r="H102" s="191" t="e">
        <f t="shared" si="1"/>
        <v>#REF!</v>
      </c>
      <c r="I102" s="191" t="e">
        <f>IF(SUIVI!#REF!,1,0)</f>
        <v>#REF!</v>
      </c>
      <c r="J102" s="761" t="e">
        <f>SUIVI!#REF!</f>
        <v>#REF!</v>
      </c>
      <c r="K102" s="215" t="e">
        <f>SUIVI!#REF!</f>
        <v>#REF!</v>
      </c>
      <c r="L102" s="215" t="e">
        <f>SUIVI!#REF!</f>
        <v>#REF!</v>
      </c>
      <c r="M102" s="1090" t="s">
        <v>1222</v>
      </c>
      <c r="N102" s="1090" t="str">
        <f>SUIVI!$V$8</f>
        <v>LKW</v>
      </c>
      <c r="O102" s="218" t="e">
        <f>SUIVI!#REF!</f>
        <v>#REF!</v>
      </c>
      <c r="P102" s="22">
        <v>94</v>
      </c>
    </row>
    <row r="103" spans="1:16" ht="19.899999999999999" customHeight="1">
      <c r="A103" s="663" t="str">
        <f>$A$13</f>
        <v>PASSERELLE DE BELVAL</v>
      </c>
      <c r="B103" s="191" t="e">
        <f>SUIVI!#REF!</f>
        <v>#REF!</v>
      </c>
      <c r="C103" s="191" t="e">
        <f>SUIVI!#REF!</f>
        <v>#REF!</v>
      </c>
      <c r="D103" s="3164"/>
      <c r="E103" s="3165"/>
      <c r="F103" s="2279" t="e">
        <f>SUIVI!#REF!</f>
        <v>#REF!</v>
      </c>
      <c r="G103" s="2279" t="e">
        <f>SUIVI!#REF!</f>
        <v>#REF!</v>
      </c>
      <c r="H103" s="191" t="e">
        <f t="shared" si="1"/>
        <v>#REF!</v>
      </c>
      <c r="I103" s="191" t="e">
        <f>IF(SUIVI!#REF!,1,0)</f>
        <v>#REF!</v>
      </c>
      <c r="J103" s="761" t="e">
        <f>SUIVI!#REF!</f>
        <v>#REF!</v>
      </c>
      <c r="K103" s="215" t="e">
        <f>SUIVI!#REF!</f>
        <v>#REF!</v>
      </c>
      <c r="L103" s="215" t="e">
        <f>SUIVI!#REF!</f>
        <v>#REF!</v>
      </c>
      <c r="M103" s="1090" t="s">
        <v>1222</v>
      </c>
      <c r="N103" s="2130" t="s">
        <v>1222</v>
      </c>
      <c r="O103" s="218" t="e">
        <f>SUIVI!#REF!</f>
        <v>#REF!</v>
      </c>
      <c r="P103" s="22">
        <v>95</v>
      </c>
    </row>
    <row r="104" spans="1:16" ht="19.899999999999999" customHeight="1">
      <c r="A104" s="1088" t="s">
        <v>1505</v>
      </c>
      <c r="B104" s="191" t="e">
        <f>SUIVI!#REF!</f>
        <v>#REF!</v>
      </c>
      <c r="C104" s="191" t="e">
        <f>SUIVI!#REF!</f>
        <v>#REF!</v>
      </c>
      <c r="D104" s="3164"/>
      <c r="E104" s="3165"/>
      <c r="F104" s="2279" t="e">
        <f>SUIVI!#REF!</f>
        <v>#REF!</v>
      </c>
      <c r="G104" s="2279" t="e">
        <f>SUIVI!#REF!</f>
        <v>#REF!</v>
      </c>
      <c r="H104" s="191" t="e">
        <f t="shared" si="1"/>
        <v>#REF!</v>
      </c>
      <c r="I104" s="191" t="e">
        <f>IF(SUIVI!#REF!,1,0)</f>
        <v>#REF!</v>
      </c>
      <c r="J104" s="761" t="e">
        <f>SUIVI!#REF!</f>
        <v>#REF!</v>
      </c>
      <c r="K104" s="215" t="e">
        <f>SUIVI!#REF!</f>
        <v>#REF!</v>
      </c>
      <c r="L104" s="215" t="e">
        <f>SUIVI!#REF!</f>
        <v>#REF!</v>
      </c>
      <c r="M104" s="1090" t="s">
        <v>1222</v>
      </c>
      <c r="N104" s="1090" t="str">
        <f>SUIVI!$V$8</f>
        <v>LKW</v>
      </c>
      <c r="O104" s="218" t="e">
        <f>SUIVI!#REF!</f>
        <v>#REF!</v>
      </c>
      <c r="P104" s="22">
        <v>96</v>
      </c>
    </row>
    <row r="105" spans="1:16" ht="19.899999999999999" customHeight="1">
      <c r="A105" s="1833">
        <f>$A$15</f>
        <v>0</v>
      </c>
      <c r="B105" s="191" t="e">
        <f>SUIVI!#REF!</f>
        <v>#REF!</v>
      </c>
      <c r="C105" s="191" t="e">
        <f>SUIVI!#REF!</f>
        <v>#REF!</v>
      </c>
      <c r="D105" s="3164"/>
      <c r="E105" s="3165"/>
      <c r="F105" s="2279" t="e">
        <f>SUIVI!#REF!</f>
        <v>#REF!</v>
      </c>
      <c r="G105" s="2279" t="e">
        <f>SUIVI!#REF!</f>
        <v>#REF!</v>
      </c>
      <c r="H105" s="191" t="e">
        <f t="shared" si="1"/>
        <v>#REF!</v>
      </c>
      <c r="I105" s="191" t="e">
        <f>IF(SUIVI!#REF!,1,0)</f>
        <v>#REF!</v>
      </c>
      <c r="J105" s="761" t="e">
        <f>SUIVI!#REF!</f>
        <v>#REF!</v>
      </c>
      <c r="K105" s="215" t="e">
        <f>SUIVI!#REF!</f>
        <v>#REF!</v>
      </c>
      <c r="L105" s="215" t="e">
        <f>SUIVI!#REF!</f>
        <v>#REF!</v>
      </c>
      <c r="M105" s="1090" t="s">
        <v>1222</v>
      </c>
      <c r="N105" s="2130" t="s">
        <v>1222</v>
      </c>
      <c r="O105" s="218" t="e">
        <f>SUIVI!#REF!</f>
        <v>#REF!</v>
      </c>
      <c r="P105" s="22">
        <v>97</v>
      </c>
    </row>
    <row r="106" spans="1:16" ht="19.899999999999999" customHeight="1">
      <c r="A106" s="1833">
        <f>$A$16</f>
        <v>0</v>
      </c>
      <c r="B106" s="191" t="e">
        <f>SUIVI!#REF!</f>
        <v>#REF!</v>
      </c>
      <c r="C106" s="191" t="e">
        <f>SUIVI!#REF!</f>
        <v>#REF!</v>
      </c>
      <c r="D106" s="3164"/>
      <c r="E106" s="3165"/>
      <c r="F106" s="2279" t="e">
        <f>SUIVI!#REF!</f>
        <v>#REF!</v>
      </c>
      <c r="G106" s="2279" t="e">
        <f>SUIVI!#REF!</f>
        <v>#REF!</v>
      </c>
      <c r="H106" s="191" t="e">
        <f t="shared" si="1"/>
        <v>#REF!</v>
      </c>
      <c r="I106" s="191" t="e">
        <f>IF(SUIVI!#REF!,1,0)</f>
        <v>#REF!</v>
      </c>
      <c r="J106" s="761" t="e">
        <f>SUIVI!#REF!</f>
        <v>#REF!</v>
      </c>
      <c r="K106" s="215" t="e">
        <f>SUIVI!#REF!</f>
        <v>#REF!</v>
      </c>
      <c r="L106" s="215" t="e">
        <f>SUIVI!#REF!</f>
        <v>#REF!</v>
      </c>
      <c r="M106" s="1090" t="s">
        <v>1222</v>
      </c>
      <c r="N106" s="1090" t="str">
        <f>SUIVI!$V$8</f>
        <v>LKW</v>
      </c>
      <c r="O106" s="218" t="e">
        <f>SUIVI!#REF!</f>
        <v>#REF!</v>
      </c>
      <c r="P106" s="22">
        <v>98</v>
      </c>
    </row>
    <row r="107" spans="1:16" ht="19.899999999999999" customHeight="1">
      <c r="A107" s="1833">
        <f>$A$17</f>
        <v>0</v>
      </c>
      <c r="B107" s="191" t="e">
        <f>SUIVI!#REF!</f>
        <v>#REF!</v>
      </c>
      <c r="C107" s="191" t="e">
        <f>SUIVI!#REF!</f>
        <v>#REF!</v>
      </c>
      <c r="D107" s="3164"/>
      <c r="E107" s="3165"/>
      <c r="F107" s="2279" t="e">
        <f>SUIVI!#REF!</f>
        <v>#REF!</v>
      </c>
      <c r="G107" s="2279" t="e">
        <f>SUIVI!#REF!</f>
        <v>#REF!</v>
      </c>
      <c r="H107" s="191" t="e">
        <f t="shared" si="1"/>
        <v>#REF!</v>
      </c>
      <c r="I107" s="191" t="e">
        <f>IF(SUIVI!#REF!,1,0)</f>
        <v>#REF!</v>
      </c>
      <c r="J107" s="761" t="e">
        <f>SUIVI!#REF!</f>
        <v>#REF!</v>
      </c>
      <c r="K107" s="215" t="e">
        <f>SUIVI!#REF!</f>
        <v>#REF!</v>
      </c>
      <c r="L107" s="215" t="e">
        <f>SUIVI!#REF!</f>
        <v>#REF!</v>
      </c>
      <c r="M107" s="1090" t="s">
        <v>1222</v>
      </c>
      <c r="N107" s="2130" t="s">
        <v>1222</v>
      </c>
      <c r="O107" s="218" t="e">
        <f>SUIVI!#REF!</f>
        <v>#REF!</v>
      </c>
      <c r="P107" s="22">
        <v>99</v>
      </c>
    </row>
    <row r="108" spans="1:16" ht="19.899999999999999" customHeight="1">
      <c r="A108" s="241" t="str">
        <f>$A$9</f>
        <v>1100633635-636</v>
      </c>
      <c r="B108" s="191" t="e">
        <f>SUIVI!#REF!</f>
        <v>#REF!</v>
      </c>
      <c r="C108" s="191" t="e">
        <f>SUIVI!#REF!</f>
        <v>#REF!</v>
      </c>
      <c r="D108" s="3164"/>
      <c r="E108" s="3165"/>
      <c r="F108" s="2279" t="e">
        <f>SUIVI!#REF!</f>
        <v>#REF!</v>
      </c>
      <c r="G108" s="2279" t="e">
        <f>SUIVI!#REF!</f>
        <v>#REF!</v>
      </c>
      <c r="H108" s="191" t="e">
        <f t="shared" si="1"/>
        <v>#REF!</v>
      </c>
      <c r="I108" s="191" t="e">
        <f>IF(SUIVI!#REF!,1,0)</f>
        <v>#REF!</v>
      </c>
      <c r="J108" s="761" t="e">
        <f>SUIVI!#REF!</f>
        <v>#REF!</v>
      </c>
      <c r="K108" s="215" t="e">
        <f>SUIVI!#REF!</f>
        <v>#REF!</v>
      </c>
      <c r="L108" s="215" t="e">
        <f>SUIVI!#REF!</f>
        <v>#REF!</v>
      </c>
      <c r="M108" s="1090" t="s">
        <v>1222</v>
      </c>
      <c r="N108" s="1090" t="str">
        <f>SUIVI!$V$8</f>
        <v>LKW</v>
      </c>
      <c r="O108" s="218" t="e">
        <f>SUIVI!#REF!</f>
        <v>#REF!</v>
      </c>
      <c r="P108" s="22">
        <v>100</v>
      </c>
    </row>
    <row r="109" spans="1:16" ht="19.899999999999999" customHeight="1">
      <c r="A109" s="241" t="str">
        <f>$A$10</f>
        <v>Z128</v>
      </c>
      <c r="B109" s="191" t="e">
        <f>SUIVI!#REF!</f>
        <v>#REF!</v>
      </c>
      <c r="C109" s="191" t="e">
        <f>SUIVI!#REF!</f>
        <v>#REF!</v>
      </c>
      <c r="D109" s="3164"/>
      <c r="E109" s="3165"/>
      <c r="F109" s="2279" t="e">
        <f>SUIVI!#REF!</f>
        <v>#REF!</v>
      </c>
      <c r="G109" s="2279" t="e">
        <f>SUIVI!#REF!</f>
        <v>#REF!</v>
      </c>
      <c r="H109" s="191" t="e">
        <f t="shared" si="1"/>
        <v>#REF!</v>
      </c>
      <c r="I109" s="191" t="e">
        <f>IF(SUIVI!#REF!,1,0)</f>
        <v>#REF!</v>
      </c>
      <c r="J109" s="761" t="e">
        <f>SUIVI!#REF!</f>
        <v>#REF!</v>
      </c>
      <c r="K109" s="215" t="e">
        <f>SUIVI!#REF!</f>
        <v>#REF!</v>
      </c>
      <c r="L109" s="215" t="e">
        <f>SUIVI!#REF!</f>
        <v>#REF!</v>
      </c>
      <c r="M109" s="1090" t="s">
        <v>1222</v>
      </c>
      <c r="N109" s="2130" t="s">
        <v>1222</v>
      </c>
      <c r="O109" s="218" t="e">
        <f>SUIVI!#REF!</f>
        <v>#REF!</v>
      </c>
      <c r="P109" s="22">
        <v>101</v>
      </c>
    </row>
    <row r="110" spans="1:16" ht="19.899999999999999" customHeight="1">
      <c r="A110" s="241" t="str">
        <f>$A$11</f>
        <v>1900015151-15087</v>
      </c>
      <c r="B110" s="191" t="e">
        <f>SUIVI!#REF!</f>
        <v>#REF!</v>
      </c>
      <c r="C110" s="191" t="e">
        <f>SUIVI!#REF!</f>
        <v>#REF!</v>
      </c>
      <c r="D110" s="3164"/>
      <c r="E110" s="3165"/>
      <c r="F110" s="2279" t="e">
        <f>SUIVI!#REF!</f>
        <v>#REF!</v>
      </c>
      <c r="G110" s="2279" t="e">
        <f>SUIVI!#REF!</f>
        <v>#REF!</v>
      </c>
      <c r="H110" s="191" t="e">
        <f t="shared" si="1"/>
        <v>#REF!</v>
      </c>
      <c r="I110" s="191" t="e">
        <f>IF(SUIVI!#REF!,1,0)</f>
        <v>#REF!</v>
      </c>
      <c r="J110" s="761" t="e">
        <f>SUIVI!#REF!</f>
        <v>#REF!</v>
      </c>
      <c r="K110" s="215" t="e">
        <f>SUIVI!#REF!</f>
        <v>#REF!</v>
      </c>
      <c r="L110" s="215" t="e">
        <f>SUIVI!#REF!</f>
        <v>#REF!</v>
      </c>
      <c r="M110" s="1090" t="s">
        <v>1222</v>
      </c>
      <c r="N110" s="1090" t="str">
        <f>SUIVI!$V$8</f>
        <v>LKW</v>
      </c>
      <c r="O110" s="218" t="e">
        <f>SUIVI!#REF!</f>
        <v>#REF!</v>
      </c>
      <c r="P110" s="22">
        <v>102</v>
      </c>
    </row>
    <row r="111" spans="1:16" ht="19.899999999999999" customHeight="1">
      <c r="A111" s="663" t="str">
        <f>$A$12</f>
        <v>CIMOLAI</v>
      </c>
      <c r="B111" s="191" t="e">
        <f>SUIVI!#REF!</f>
        <v>#REF!</v>
      </c>
      <c r="C111" s="191" t="e">
        <f>SUIVI!#REF!</f>
        <v>#REF!</v>
      </c>
      <c r="D111" s="3164"/>
      <c r="E111" s="3165"/>
      <c r="F111" s="2279" t="e">
        <f>SUIVI!#REF!</f>
        <v>#REF!</v>
      </c>
      <c r="G111" s="2279" t="e">
        <f>SUIVI!#REF!</f>
        <v>#REF!</v>
      </c>
      <c r="H111" s="191" t="e">
        <f t="shared" si="1"/>
        <v>#REF!</v>
      </c>
      <c r="I111" s="191" t="e">
        <f>IF(SUIVI!#REF!,1,0)</f>
        <v>#REF!</v>
      </c>
      <c r="J111" s="761" t="e">
        <f>SUIVI!#REF!</f>
        <v>#REF!</v>
      </c>
      <c r="K111" s="215" t="e">
        <f>SUIVI!#REF!</f>
        <v>#REF!</v>
      </c>
      <c r="L111" s="215" t="e">
        <f>SUIVI!#REF!</f>
        <v>#REF!</v>
      </c>
      <c r="M111" s="1090" t="s">
        <v>1222</v>
      </c>
      <c r="N111" s="2130" t="s">
        <v>1222</v>
      </c>
      <c r="O111" s="218" t="e">
        <f>SUIVI!#REF!</f>
        <v>#REF!</v>
      </c>
      <c r="P111" s="22">
        <v>103</v>
      </c>
    </row>
    <row r="112" spans="1:16" ht="19.899999999999999" customHeight="1">
      <c r="A112" s="663" t="str">
        <f>$A$13</f>
        <v>PASSERELLE DE BELVAL</v>
      </c>
      <c r="B112" s="191" t="e">
        <f>SUIVI!#REF!</f>
        <v>#REF!</v>
      </c>
      <c r="C112" s="191" t="e">
        <f>SUIVI!#REF!</f>
        <v>#REF!</v>
      </c>
      <c r="D112" s="3164"/>
      <c r="E112" s="3165"/>
      <c r="F112" s="2279" t="e">
        <f>SUIVI!#REF!</f>
        <v>#REF!</v>
      </c>
      <c r="G112" s="2279" t="e">
        <f>SUIVI!#REF!</f>
        <v>#REF!</v>
      </c>
      <c r="H112" s="191" t="e">
        <f t="shared" si="1"/>
        <v>#REF!</v>
      </c>
      <c r="I112" s="191" t="e">
        <f>IF(SUIVI!#REF!,1,0)</f>
        <v>#REF!</v>
      </c>
      <c r="J112" s="761" t="e">
        <f>SUIVI!#REF!</f>
        <v>#REF!</v>
      </c>
      <c r="K112" s="215" t="e">
        <f>SUIVI!#REF!</f>
        <v>#REF!</v>
      </c>
      <c r="L112" s="215" t="e">
        <f>SUIVI!#REF!</f>
        <v>#REF!</v>
      </c>
      <c r="M112" s="1090" t="s">
        <v>1222</v>
      </c>
      <c r="N112" s="1090" t="str">
        <f>SUIVI!$V$8</f>
        <v>LKW</v>
      </c>
      <c r="O112" s="218" t="e">
        <f>SUIVI!#REF!</f>
        <v>#REF!</v>
      </c>
      <c r="P112" s="22">
        <v>104</v>
      </c>
    </row>
    <row r="113" spans="1:16" ht="19.899999999999999" customHeight="1">
      <c r="A113" s="1088" t="s">
        <v>1505</v>
      </c>
      <c r="B113" s="191" t="e">
        <f>SUIVI!#REF!</f>
        <v>#REF!</v>
      </c>
      <c r="C113" s="191" t="e">
        <f>SUIVI!#REF!</f>
        <v>#REF!</v>
      </c>
      <c r="D113" s="3164"/>
      <c r="E113" s="3165"/>
      <c r="F113" s="2279" t="e">
        <f>SUIVI!#REF!</f>
        <v>#REF!</v>
      </c>
      <c r="G113" s="2279" t="e">
        <f>SUIVI!#REF!</f>
        <v>#REF!</v>
      </c>
      <c r="H113" s="191" t="e">
        <f t="shared" si="1"/>
        <v>#REF!</v>
      </c>
      <c r="I113" s="191" t="e">
        <f>IF(SUIVI!#REF!,1,0)</f>
        <v>#REF!</v>
      </c>
      <c r="J113" s="761" t="e">
        <f>SUIVI!#REF!</f>
        <v>#REF!</v>
      </c>
      <c r="K113" s="215" t="e">
        <f>SUIVI!#REF!</f>
        <v>#REF!</v>
      </c>
      <c r="L113" s="215" t="e">
        <f>SUIVI!#REF!</f>
        <v>#REF!</v>
      </c>
      <c r="M113" s="1090" t="s">
        <v>1222</v>
      </c>
      <c r="N113" s="2130" t="s">
        <v>1222</v>
      </c>
      <c r="O113" s="218" t="e">
        <f>SUIVI!#REF!</f>
        <v>#REF!</v>
      </c>
      <c r="P113" s="22">
        <v>105</v>
      </c>
    </row>
    <row r="114" spans="1:16" ht="19.899999999999999" customHeight="1">
      <c r="A114" s="1833">
        <f>$A$15</f>
        <v>0</v>
      </c>
      <c r="B114" s="191" t="e">
        <f>SUIVI!#REF!</f>
        <v>#REF!</v>
      </c>
      <c r="C114" s="191" t="e">
        <f>SUIVI!#REF!</f>
        <v>#REF!</v>
      </c>
      <c r="D114" s="3164"/>
      <c r="E114" s="3165"/>
      <c r="F114" s="2279" t="e">
        <f>SUIVI!#REF!</f>
        <v>#REF!</v>
      </c>
      <c r="G114" s="2279" t="e">
        <f>SUIVI!#REF!</f>
        <v>#REF!</v>
      </c>
      <c r="H114" s="191" t="e">
        <f t="shared" si="1"/>
        <v>#REF!</v>
      </c>
      <c r="I114" s="191" t="e">
        <f>IF(SUIVI!#REF!,1,0)</f>
        <v>#REF!</v>
      </c>
      <c r="J114" s="761" t="e">
        <f>SUIVI!#REF!</f>
        <v>#REF!</v>
      </c>
      <c r="K114" s="215" t="e">
        <f>SUIVI!#REF!</f>
        <v>#REF!</v>
      </c>
      <c r="L114" s="215" t="e">
        <f>SUIVI!#REF!</f>
        <v>#REF!</v>
      </c>
      <c r="M114" s="1090" t="s">
        <v>1222</v>
      </c>
      <c r="N114" s="1090" t="str">
        <f>SUIVI!$V$8</f>
        <v>LKW</v>
      </c>
      <c r="O114" s="218" t="e">
        <f>SUIVI!#REF!</f>
        <v>#REF!</v>
      </c>
      <c r="P114" s="22">
        <v>106</v>
      </c>
    </row>
    <row r="115" spans="1:16" ht="19.899999999999999" customHeight="1">
      <c r="A115" s="1833">
        <f>$A$16</f>
        <v>0</v>
      </c>
      <c r="B115" s="191" t="e">
        <f>SUIVI!#REF!</f>
        <v>#REF!</v>
      </c>
      <c r="C115" s="191" t="e">
        <f>SUIVI!#REF!</f>
        <v>#REF!</v>
      </c>
      <c r="D115" s="3164"/>
      <c r="E115" s="3165"/>
      <c r="F115" s="2279" t="e">
        <f>SUIVI!#REF!</f>
        <v>#REF!</v>
      </c>
      <c r="G115" s="2279" t="e">
        <f>SUIVI!#REF!</f>
        <v>#REF!</v>
      </c>
      <c r="H115" s="191" t="e">
        <f t="shared" si="1"/>
        <v>#REF!</v>
      </c>
      <c r="I115" s="191" t="e">
        <f>IF(SUIVI!#REF!,1,0)</f>
        <v>#REF!</v>
      </c>
      <c r="J115" s="761" t="e">
        <f>SUIVI!#REF!</f>
        <v>#REF!</v>
      </c>
      <c r="K115" s="215" t="e">
        <f>SUIVI!#REF!</f>
        <v>#REF!</v>
      </c>
      <c r="L115" s="215" t="e">
        <f>SUIVI!#REF!</f>
        <v>#REF!</v>
      </c>
      <c r="M115" s="1090" t="s">
        <v>1222</v>
      </c>
      <c r="N115" s="2130" t="s">
        <v>1222</v>
      </c>
      <c r="O115" s="218" t="e">
        <f>SUIVI!#REF!</f>
        <v>#REF!</v>
      </c>
      <c r="P115" s="22">
        <v>107</v>
      </c>
    </row>
    <row r="116" spans="1:16" ht="19.899999999999999" customHeight="1">
      <c r="A116" s="1833">
        <f>$A$17</f>
        <v>0</v>
      </c>
      <c r="B116" s="191" t="e">
        <f>SUIVI!#REF!</f>
        <v>#REF!</v>
      </c>
      <c r="C116" s="191" t="e">
        <f>SUIVI!#REF!</f>
        <v>#REF!</v>
      </c>
      <c r="D116" s="3164"/>
      <c r="E116" s="3165"/>
      <c r="F116" s="2279" t="e">
        <f>SUIVI!#REF!</f>
        <v>#REF!</v>
      </c>
      <c r="G116" s="2279" t="e">
        <f>SUIVI!#REF!</f>
        <v>#REF!</v>
      </c>
      <c r="H116" s="191" t="e">
        <f t="shared" si="1"/>
        <v>#REF!</v>
      </c>
      <c r="I116" s="191" t="e">
        <f>IF(SUIVI!#REF!,1,0)</f>
        <v>#REF!</v>
      </c>
      <c r="J116" s="761" t="e">
        <f>SUIVI!#REF!</f>
        <v>#REF!</v>
      </c>
      <c r="K116" s="215" t="e">
        <f>SUIVI!#REF!</f>
        <v>#REF!</v>
      </c>
      <c r="L116" s="215" t="e">
        <f>SUIVI!#REF!</f>
        <v>#REF!</v>
      </c>
      <c r="M116" s="1090" t="s">
        <v>1222</v>
      </c>
      <c r="N116" s="1090" t="str">
        <f>SUIVI!$V$8</f>
        <v>LKW</v>
      </c>
      <c r="O116" s="218" t="e">
        <f>SUIVI!#REF!</f>
        <v>#REF!</v>
      </c>
      <c r="P116" s="22">
        <v>108</v>
      </c>
    </row>
    <row r="117" spans="1:16" ht="19.899999999999999" customHeight="1">
      <c r="A117" s="241" t="str">
        <f>$A$9</f>
        <v>1100633635-636</v>
      </c>
      <c r="B117" s="191" t="e">
        <f>SUIVI!#REF!</f>
        <v>#REF!</v>
      </c>
      <c r="C117" s="191" t="e">
        <f>SUIVI!#REF!</f>
        <v>#REF!</v>
      </c>
      <c r="D117" s="3164"/>
      <c r="E117" s="3165"/>
      <c r="F117" s="2279" t="e">
        <f>SUIVI!#REF!</f>
        <v>#REF!</v>
      </c>
      <c r="G117" s="2279" t="e">
        <f>SUIVI!#REF!</f>
        <v>#REF!</v>
      </c>
      <c r="H117" s="191" t="e">
        <f t="shared" si="1"/>
        <v>#REF!</v>
      </c>
      <c r="I117" s="191" t="e">
        <f>IF(SUIVI!#REF!,1,0)</f>
        <v>#REF!</v>
      </c>
      <c r="J117" s="761" t="e">
        <f>SUIVI!#REF!</f>
        <v>#REF!</v>
      </c>
      <c r="K117" s="215" t="e">
        <f>SUIVI!#REF!</f>
        <v>#REF!</v>
      </c>
      <c r="L117" s="215" t="e">
        <f>SUIVI!#REF!</f>
        <v>#REF!</v>
      </c>
      <c r="M117" s="1090" t="s">
        <v>1222</v>
      </c>
      <c r="N117" s="2130" t="s">
        <v>1222</v>
      </c>
      <c r="O117" s="218" t="e">
        <f>SUIVI!#REF!</f>
        <v>#REF!</v>
      </c>
      <c r="P117" s="22">
        <v>109</v>
      </c>
    </row>
    <row r="118" spans="1:16" ht="19.899999999999999" customHeight="1">
      <c r="A118" s="241" t="str">
        <f>$A$10</f>
        <v>Z128</v>
      </c>
      <c r="B118" s="191" t="e">
        <f>SUIVI!#REF!</f>
        <v>#REF!</v>
      </c>
      <c r="C118" s="191" t="e">
        <f>SUIVI!#REF!</f>
        <v>#REF!</v>
      </c>
      <c r="D118" s="3164"/>
      <c r="E118" s="3165"/>
      <c r="F118" s="2279" t="e">
        <f>SUIVI!#REF!</f>
        <v>#REF!</v>
      </c>
      <c r="G118" s="2279" t="e">
        <f>SUIVI!#REF!</f>
        <v>#REF!</v>
      </c>
      <c r="H118" s="191" t="e">
        <f t="shared" si="1"/>
        <v>#REF!</v>
      </c>
      <c r="I118" s="191" t="e">
        <f>IF(SUIVI!#REF!,1,0)</f>
        <v>#REF!</v>
      </c>
      <c r="J118" s="761" t="e">
        <f>SUIVI!#REF!</f>
        <v>#REF!</v>
      </c>
      <c r="K118" s="215" t="e">
        <f>SUIVI!#REF!</f>
        <v>#REF!</v>
      </c>
      <c r="L118" s="215" t="e">
        <f>SUIVI!#REF!</f>
        <v>#REF!</v>
      </c>
      <c r="M118" s="1090" t="s">
        <v>1222</v>
      </c>
      <c r="N118" s="1090" t="str">
        <f>SUIVI!$V$8</f>
        <v>LKW</v>
      </c>
      <c r="O118" s="218" t="e">
        <f>SUIVI!#REF!</f>
        <v>#REF!</v>
      </c>
      <c r="P118" s="22">
        <v>110</v>
      </c>
    </row>
    <row r="119" spans="1:16" ht="19.899999999999999" customHeight="1">
      <c r="A119" s="241" t="str">
        <f>$A$11</f>
        <v>1900015151-15087</v>
      </c>
      <c r="B119" s="191" t="e">
        <f>SUIVI!#REF!</f>
        <v>#REF!</v>
      </c>
      <c r="C119" s="191" t="e">
        <f>SUIVI!#REF!</f>
        <v>#REF!</v>
      </c>
      <c r="D119" s="3164"/>
      <c r="E119" s="3165"/>
      <c r="F119" s="2279" t="e">
        <f>SUIVI!#REF!</f>
        <v>#REF!</v>
      </c>
      <c r="G119" s="2279" t="e">
        <f>SUIVI!#REF!</f>
        <v>#REF!</v>
      </c>
      <c r="H119" s="191" t="e">
        <f t="shared" si="1"/>
        <v>#REF!</v>
      </c>
      <c r="I119" s="191" t="e">
        <f>IF(SUIVI!#REF!,1,0)</f>
        <v>#REF!</v>
      </c>
      <c r="J119" s="761" t="e">
        <f>SUIVI!#REF!</f>
        <v>#REF!</v>
      </c>
      <c r="K119" s="215" t="e">
        <f>SUIVI!#REF!</f>
        <v>#REF!</v>
      </c>
      <c r="L119" s="215" t="e">
        <f>SUIVI!#REF!</f>
        <v>#REF!</v>
      </c>
      <c r="M119" s="1090" t="s">
        <v>1222</v>
      </c>
      <c r="N119" s="2130" t="s">
        <v>1222</v>
      </c>
      <c r="O119" s="218" t="e">
        <f>SUIVI!#REF!</f>
        <v>#REF!</v>
      </c>
      <c r="P119" s="22">
        <v>111</v>
      </c>
    </row>
    <row r="120" spans="1:16" ht="19.899999999999999" customHeight="1">
      <c r="A120" s="663" t="str">
        <f>$A$12</f>
        <v>CIMOLAI</v>
      </c>
      <c r="B120" s="191" t="e">
        <f>SUIVI!#REF!</f>
        <v>#REF!</v>
      </c>
      <c r="C120" s="191" t="e">
        <f>SUIVI!#REF!</f>
        <v>#REF!</v>
      </c>
      <c r="D120" s="3164"/>
      <c r="E120" s="3165"/>
      <c r="F120" s="2279" t="e">
        <f>SUIVI!#REF!</f>
        <v>#REF!</v>
      </c>
      <c r="G120" s="2279" t="e">
        <f>SUIVI!#REF!</f>
        <v>#REF!</v>
      </c>
      <c r="H120" s="191" t="e">
        <f t="shared" si="1"/>
        <v>#REF!</v>
      </c>
      <c r="I120" s="191" t="e">
        <f>IF(SUIVI!#REF!,1,0)</f>
        <v>#REF!</v>
      </c>
      <c r="J120" s="761" t="e">
        <f>SUIVI!#REF!</f>
        <v>#REF!</v>
      </c>
      <c r="K120" s="215" t="e">
        <f>SUIVI!#REF!</f>
        <v>#REF!</v>
      </c>
      <c r="L120" s="215" t="e">
        <f>SUIVI!#REF!</f>
        <v>#REF!</v>
      </c>
      <c r="M120" s="1090" t="s">
        <v>1222</v>
      </c>
      <c r="N120" s="1090" t="str">
        <f>SUIVI!$V$8</f>
        <v>LKW</v>
      </c>
      <c r="O120" s="218" t="e">
        <f>SUIVI!#REF!</f>
        <v>#REF!</v>
      </c>
      <c r="P120" s="22">
        <v>112</v>
      </c>
    </row>
    <row r="121" spans="1:16" ht="19.899999999999999" customHeight="1">
      <c r="A121" s="663" t="str">
        <f>$A$13</f>
        <v>PASSERELLE DE BELVAL</v>
      </c>
      <c r="B121" s="191" t="e">
        <f>SUIVI!#REF!</f>
        <v>#REF!</v>
      </c>
      <c r="C121" s="191" t="e">
        <f>SUIVI!#REF!</f>
        <v>#REF!</v>
      </c>
      <c r="D121" s="3164"/>
      <c r="E121" s="3165"/>
      <c r="F121" s="2279" t="e">
        <f>SUIVI!#REF!</f>
        <v>#REF!</v>
      </c>
      <c r="G121" s="2279" t="e">
        <f>SUIVI!#REF!</f>
        <v>#REF!</v>
      </c>
      <c r="H121" s="191" t="e">
        <f t="shared" si="1"/>
        <v>#REF!</v>
      </c>
      <c r="I121" s="191" t="e">
        <f>IF(SUIVI!#REF!,1,0)</f>
        <v>#REF!</v>
      </c>
      <c r="J121" s="761" t="e">
        <f>SUIVI!#REF!</f>
        <v>#REF!</v>
      </c>
      <c r="K121" s="215" t="e">
        <f>SUIVI!#REF!</f>
        <v>#REF!</v>
      </c>
      <c r="L121" s="215" t="e">
        <f>SUIVI!#REF!</f>
        <v>#REF!</v>
      </c>
      <c r="M121" s="1090" t="s">
        <v>1222</v>
      </c>
      <c r="N121" s="2130" t="s">
        <v>1222</v>
      </c>
      <c r="O121" s="218" t="e">
        <f>SUIVI!#REF!</f>
        <v>#REF!</v>
      </c>
      <c r="P121" s="22">
        <v>113</v>
      </c>
    </row>
    <row r="122" spans="1:16" ht="19.899999999999999" customHeight="1">
      <c r="A122" s="1088" t="s">
        <v>1505</v>
      </c>
      <c r="B122" s="191" t="e">
        <f>SUIVI!#REF!</f>
        <v>#REF!</v>
      </c>
      <c r="C122" s="191" t="e">
        <f>SUIVI!#REF!</f>
        <v>#REF!</v>
      </c>
      <c r="D122" s="3164"/>
      <c r="E122" s="3165"/>
      <c r="F122" s="2279" t="e">
        <f>SUIVI!#REF!</f>
        <v>#REF!</v>
      </c>
      <c r="G122" s="2279" t="e">
        <f>SUIVI!#REF!</f>
        <v>#REF!</v>
      </c>
      <c r="H122" s="191" t="e">
        <f t="shared" si="1"/>
        <v>#REF!</v>
      </c>
      <c r="I122" s="191" t="e">
        <f>IF(SUIVI!#REF!,1,0)</f>
        <v>#REF!</v>
      </c>
      <c r="J122" s="761" t="e">
        <f>SUIVI!#REF!</f>
        <v>#REF!</v>
      </c>
      <c r="K122" s="215" t="e">
        <f>SUIVI!#REF!</f>
        <v>#REF!</v>
      </c>
      <c r="L122" s="215" t="e">
        <f>SUIVI!#REF!</f>
        <v>#REF!</v>
      </c>
      <c r="M122" s="1090" t="s">
        <v>1222</v>
      </c>
      <c r="N122" s="1090" t="str">
        <f>SUIVI!$V$8</f>
        <v>LKW</v>
      </c>
      <c r="O122" s="218" t="e">
        <f>SUIVI!#REF!</f>
        <v>#REF!</v>
      </c>
      <c r="P122" s="22">
        <v>114</v>
      </c>
    </row>
    <row r="123" spans="1:16" ht="19.899999999999999" customHeight="1">
      <c r="A123" s="1833">
        <f>$A$15</f>
        <v>0</v>
      </c>
      <c r="B123" s="191" t="e">
        <f>SUIVI!#REF!</f>
        <v>#REF!</v>
      </c>
      <c r="C123" s="191" t="e">
        <f>SUIVI!#REF!</f>
        <v>#REF!</v>
      </c>
      <c r="D123" s="3164"/>
      <c r="E123" s="3165"/>
      <c r="F123" s="2279" t="e">
        <f>SUIVI!#REF!</f>
        <v>#REF!</v>
      </c>
      <c r="G123" s="2279" t="e">
        <f>SUIVI!#REF!</f>
        <v>#REF!</v>
      </c>
      <c r="H123" s="191" t="e">
        <f t="shared" si="1"/>
        <v>#REF!</v>
      </c>
      <c r="I123" s="191" t="e">
        <f>IF(SUIVI!#REF!,1,0)</f>
        <v>#REF!</v>
      </c>
      <c r="J123" s="761" t="e">
        <f>SUIVI!#REF!</f>
        <v>#REF!</v>
      </c>
      <c r="K123" s="215" t="e">
        <f>SUIVI!#REF!</f>
        <v>#REF!</v>
      </c>
      <c r="L123" s="215" t="e">
        <f>SUIVI!#REF!</f>
        <v>#REF!</v>
      </c>
      <c r="M123" s="1090" t="s">
        <v>1222</v>
      </c>
      <c r="N123" s="2130" t="s">
        <v>1222</v>
      </c>
      <c r="O123" s="218" t="e">
        <f>SUIVI!#REF!</f>
        <v>#REF!</v>
      </c>
      <c r="P123" s="22">
        <v>115</v>
      </c>
    </row>
    <row r="124" spans="1:16" ht="19.899999999999999" customHeight="1">
      <c r="A124" s="1833">
        <f>$A$16</f>
        <v>0</v>
      </c>
      <c r="B124" s="191" t="e">
        <f>SUIVI!#REF!</f>
        <v>#REF!</v>
      </c>
      <c r="C124" s="191" t="e">
        <f>SUIVI!#REF!</f>
        <v>#REF!</v>
      </c>
      <c r="D124" s="3164"/>
      <c r="E124" s="3165"/>
      <c r="F124" s="2279" t="e">
        <f>SUIVI!#REF!</f>
        <v>#REF!</v>
      </c>
      <c r="G124" s="2279" t="e">
        <f>SUIVI!#REF!</f>
        <v>#REF!</v>
      </c>
      <c r="H124" s="191" t="e">
        <f t="shared" si="1"/>
        <v>#REF!</v>
      </c>
      <c r="I124" s="191" t="e">
        <f>IF(SUIVI!#REF!,1,0)</f>
        <v>#REF!</v>
      </c>
      <c r="J124" s="761" t="e">
        <f>SUIVI!#REF!</f>
        <v>#REF!</v>
      </c>
      <c r="K124" s="215" t="e">
        <f>SUIVI!#REF!</f>
        <v>#REF!</v>
      </c>
      <c r="L124" s="215" t="e">
        <f>SUIVI!#REF!</f>
        <v>#REF!</v>
      </c>
      <c r="M124" s="1090" t="s">
        <v>1222</v>
      </c>
      <c r="N124" s="1090" t="str">
        <f>SUIVI!$V$8</f>
        <v>LKW</v>
      </c>
      <c r="O124" s="218" t="e">
        <f>SUIVI!#REF!</f>
        <v>#REF!</v>
      </c>
      <c r="P124" s="22">
        <v>116</v>
      </c>
    </row>
    <row r="125" spans="1:16" ht="19.899999999999999" customHeight="1">
      <c r="A125" s="1833">
        <f>$A$17</f>
        <v>0</v>
      </c>
      <c r="B125" s="191" t="e">
        <f>SUIVI!#REF!</f>
        <v>#REF!</v>
      </c>
      <c r="C125" s="191" t="e">
        <f>SUIVI!#REF!</f>
        <v>#REF!</v>
      </c>
      <c r="D125" s="3164"/>
      <c r="E125" s="3165"/>
      <c r="F125" s="2279" t="e">
        <f>SUIVI!#REF!</f>
        <v>#REF!</v>
      </c>
      <c r="G125" s="2279" t="e">
        <f>SUIVI!#REF!</f>
        <v>#REF!</v>
      </c>
      <c r="H125" s="191" t="e">
        <f t="shared" si="1"/>
        <v>#REF!</v>
      </c>
      <c r="I125" s="191" t="e">
        <f>IF(SUIVI!#REF!,1,0)</f>
        <v>#REF!</v>
      </c>
      <c r="J125" s="761" t="e">
        <f>SUIVI!#REF!</f>
        <v>#REF!</v>
      </c>
      <c r="K125" s="215" t="e">
        <f>SUIVI!#REF!</f>
        <v>#REF!</v>
      </c>
      <c r="L125" s="215" t="e">
        <f>SUIVI!#REF!</f>
        <v>#REF!</v>
      </c>
      <c r="M125" s="1090" t="s">
        <v>1222</v>
      </c>
      <c r="N125" s="2130" t="s">
        <v>1222</v>
      </c>
      <c r="O125" s="218" t="e">
        <f>SUIVI!#REF!</f>
        <v>#REF!</v>
      </c>
      <c r="P125" s="22">
        <v>117</v>
      </c>
    </row>
    <row r="126" spans="1:16" ht="19.899999999999999" customHeight="1">
      <c r="A126" s="241" t="str">
        <f>$A$9</f>
        <v>1100633635-636</v>
      </c>
      <c r="B126" s="191" t="e">
        <f>SUIVI!#REF!</f>
        <v>#REF!</v>
      </c>
      <c r="C126" s="191" t="e">
        <f>SUIVI!#REF!</f>
        <v>#REF!</v>
      </c>
      <c r="D126" s="3164"/>
      <c r="E126" s="3165"/>
      <c r="F126" s="2279" t="e">
        <f>SUIVI!#REF!</f>
        <v>#REF!</v>
      </c>
      <c r="G126" s="2279" t="e">
        <f>SUIVI!#REF!</f>
        <v>#REF!</v>
      </c>
      <c r="H126" s="191" t="e">
        <f t="shared" si="1"/>
        <v>#REF!</v>
      </c>
      <c r="I126" s="191" t="e">
        <f>IF(SUIVI!#REF!,1,0)</f>
        <v>#REF!</v>
      </c>
      <c r="J126" s="761" t="e">
        <f>SUIVI!#REF!</f>
        <v>#REF!</v>
      </c>
      <c r="K126" s="215" t="e">
        <f>SUIVI!#REF!</f>
        <v>#REF!</v>
      </c>
      <c r="L126" s="215" t="e">
        <f>SUIVI!#REF!</f>
        <v>#REF!</v>
      </c>
      <c r="M126" s="1090" t="s">
        <v>1222</v>
      </c>
      <c r="N126" s="1090" t="str">
        <f>SUIVI!$V$8</f>
        <v>LKW</v>
      </c>
      <c r="O126" s="218" t="e">
        <f>SUIVI!#REF!</f>
        <v>#REF!</v>
      </c>
      <c r="P126" s="22">
        <v>118</v>
      </c>
    </row>
    <row r="127" spans="1:16" ht="19.899999999999999" customHeight="1">
      <c r="A127" s="241" t="str">
        <f>$A$10</f>
        <v>Z128</v>
      </c>
      <c r="B127" s="191" t="e">
        <f>SUIVI!#REF!</f>
        <v>#REF!</v>
      </c>
      <c r="C127" s="191" t="e">
        <f>SUIVI!#REF!</f>
        <v>#REF!</v>
      </c>
      <c r="D127" s="3164"/>
      <c r="E127" s="3165"/>
      <c r="F127" s="2279" t="e">
        <f>SUIVI!#REF!</f>
        <v>#REF!</v>
      </c>
      <c r="G127" s="2279" t="e">
        <f>SUIVI!#REF!</f>
        <v>#REF!</v>
      </c>
      <c r="H127" s="191" t="e">
        <f t="shared" si="1"/>
        <v>#REF!</v>
      </c>
      <c r="I127" s="191" t="e">
        <f>IF(SUIVI!#REF!,1,0)</f>
        <v>#REF!</v>
      </c>
      <c r="J127" s="761" t="e">
        <f>SUIVI!#REF!</f>
        <v>#REF!</v>
      </c>
      <c r="K127" s="215" t="e">
        <f>SUIVI!#REF!</f>
        <v>#REF!</v>
      </c>
      <c r="L127" s="215" t="e">
        <f>SUIVI!#REF!</f>
        <v>#REF!</v>
      </c>
      <c r="M127" s="1090" t="s">
        <v>1222</v>
      </c>
      <c r="N127" s="2130" t="s">
        <v>1222</v>
      </c>
      <c r="O127" s="218" t="e">
        <f>SUIVI!#REF!</f>
        <v>#REF!</v>
      </c>
      <c r="P127" s="22">
        <v>119</v>
      </c>
    </row>
    <row r="128" spans="1:16" ht="19.899999999999999" customHeight="1">
      <c r="A128" s="241" t="str">
        <f>$A$11</f>
        <v>1900015151-15087</v>
      </c>
      <c r="B128" s="191" t="e">
        <f>SUIVI!#REF!</f>
        <v>#REF!</v>
      </c>
      <c r="C128" s="191" t="e">
        <f>SUIVI!#REF!</f>
        <v>#REF!</v>
      </c>
      <c r="D128" s="3164"/>
      <c r="E128" s="3165"/>
      <c r="F128" s="2279" t="e">
        <f>SUIVI!#REF!</f>
        <v>#REF!</v>
      </c>
      <c r="G128" s="2279" t="e">
        <f>SUIVI!#REF!</f>
        <v>#REF!</v>
      </c>
      <c r="H128" s="191" t="e">
        <f t="shared" si="1"/>
        <v>#REF!</v>
      </c>
      <c r="I128" s="191" t="e">
        <f>IF(SUIVI!#REF!,1,0)</f>
        <v>#REF!</v>
      </c>
      <c r="J128" s="761" t="e">
        <f>SUIVI!#REF!</f>
        <v>#REF!</v>
      </c>
      <c r="K128" s="215" t="e">
        <f>SUIVI!#REF!</f>
        <v>#REF!</v>
      </c>
      <c r="L128" s="215" t="e">
        <f>SUIVI!#REF!</f>
        <v>#REF!</v>
      </c>
      <c r="M128" s="1090" t="s">
        <v>1222</v>
      </c>
      <c r="N128" s="1090" t="str">
        <f>SUIVI!$V$8</f>
        <v>LKW</v>
      </c>
      <c r="O128" s="218" t="e">
        <f>SUIVI!#REF!</f>
        <v>#REF!</v>
      </c>
      <c r="P128" s="22">
        <v>120</v>
      </c>
    </row>
    <row r="129" spans="1:16" ht="19.899999999999999" customHeight="1">
      <c r="A129" s="663" t="str">
        <f>$A$12</f>
        <v>CIMOLAI</v>
      </c>
      <c r="B129" s="191" t="e">
        <f>SUIVI!#REF!</f>
        <v>#REF!</v>
      </c>
      <c r="C129" s="191" t="e">
        <f>SUIVI!#REF!</f>
        <v>#REF!</v>
      </c>
      <c r="D129" s="3164"/>
      <c r="E129" s="3165"/>
      <c r="F129" s="2279" t="e">
        <f>SUIVI!#REF!</f>
        <v>#REF!</v>
      </c>
      <c r="G129" s="2279" t="e">
        <f>SUIVI!#REF!</f>
        <v>#REF!</v>
      </c>
      <c r="H129" s="191" t="e">
        <f t="shared" si="1"/>
        <v>#REF!</v>
      </c>
      <c r="I129" s="191" t="e">
        <f>IF(SUIVI!#REF!,1,0)</f>
        <v>#REF!</v>
      </c>
      <c r="J129" s="761" t="e">
        <f>SUIVI!#REF!</f>
        <v>#REF!</v>
      </c>
      <c r="K129" s="215" t="e">
        <f>SUIVI!#REF!</f>
        <v>#REF!</v>
      </c>
      <c r="L129" s="215" t="e">
        <f>SUIVI!#REF!</f>
        <v>#REF!</v>
      </c>
      <c r="M129" s="1090" t="s">
        <v>1222</v>
      </c>
      <c r="N129" s="2130" t="s">
        <v>1222</v>
      </c>
      <c r="O129" s="218" t="e">
        <f>SUIVI!#REF!</f>
        <v>#REF!</v>
      </c>
      <c r="P129" s="22">
        <v>121</v>
      </c>
    </row>
    <row r="130" spans="1:16" ht="19.899999999999999" customHeight="1">
      <c r="A130" s="663" t="str">
        <f>$A$13</f>
        <v>PASSERELLE DE BELVAL</v>
      </c>
      <c r="B130" s="191" t="e">
        <f>SUIVI!#REF!</f>
        <v>#REF!</v>
      </c>
      <c r="C130" s="191" t="e">
        <f>SUIVI!#REF!</f>
        <v>#REF!</v>
      </c>
      <c r="D130" s="3164"/>
      <c r="E130" s="3165"/>
      <c r="F130" s="2279" t="e">
        <f>SUIVI!#REF!</f>
        <v>#REF!</v>
      </c>
      <c r="G130" s="2279" t="e">
        <f>SUIVI!#REF!</f>
        <v>#REF!</v>
      </c>
      <c r="H130" s="191" t="e">
        <f t="shared" si="1"/>
        <v>#REF!</v>
      </c>
      <c r="I130" s="191" t="e">
        <f>IF(SUIVI!#REF!,1,0)</f>
        <v>#REF!</v>
      </c>
      <c r="J130" s="761" t="e">
        <f>SUIVI!#REF!</f>
        <v>#REF!</v>
      </c>
      <c r="K130" s="215" t="e">
        <f>SUIVI!#REF!</f>
        <v>#REF!</v>
      </c>
      <c r="L130" s="215" t="e">
        <f>SUIVI!#REF!</f>
        <v>#REF!</v>
      </c>
      <c r="M130" s="1090" t="s">
        <v>1222</v>
      </c>
      <c r="N130" s="1090" t="str">
        <f>SUIVI!$V$8</f>
        <v>LKW</v>
      </c>
      <c r="O130" s="218" t="e">
        <f>SUIVI!#REF!</f>
        <v>#REF!</v>
      </c>
      <c r="P130" s="22">
        <v>122</v>
      </c>
    </row>
    <row r="131" spans="1:16" ht="19.899999999999999" customHeight="1">
      <c r="A131" s="1088" t="s">
        <v>1505</v>
      </c>
      <c r="B131" s="191" t="e">
        <f>SUIVI!#REF!</f>
        <v>#REF!</v>
      </c>
      <c r="C131" s="191" t="e">
        <f>SUIVI!#REF!</f>
        <v>#REF!</v>
      </c>
      <c r="D131" s="3164"/>
      <c r="E131" s="3165"/>
      <c r="F131" s="2279" t="e">
        <f>SUIVI!#REF!</f>
        <v>#REF!</v>
      </c>
      <c r="G131" s="2279" t="e">
        <f>SUIVI!#REF!</f>
        <v>#REF!</v>
      </c>
      <c r="H131" s="191" t="e">
        <f t="shared" si="1"/>
        <v>#REF!</v>
      </c>
      <c r="I131" s="191" t="e">
        <f>IF(SUIVI!#REF!,1,0)</f>
        <v>#REF!</v>
      </c>
      <c r="J131" s="761" t="e">
        <f>SUIVI!#REF!</f>
        <v>#REF!</v>
      </c>
      <c r="K131" s="215" t="e">
        <f>SUIVI!#REF!</f>
        <v>#REF!</v>
      </c>
      <c r="L131" s="215" t="e">
        <f>SUIVI!#REF!</f>
        <v>#REF!</v>
      </c>
      <c r="M131" s="1090" t="s">
        <v>1222</v>
      </c>
      <c r="N131" s="2130" t="s">
        <v>1222</v>
      </c>
      <c r="O131" s="218" t="e">
        <f>SUIVI!#REF!</f>
        <v>#REF!</v>
      </c>
      <c r="P131" s="22">
        <v>123</v>
      </c>
    </row>
    <row r="132" spans="1:16" ht="19.899999999999999" customHeight="1">
      <c r="A132" s="1833">
        <f>$A$15</f>
        <v>0</v>
      </c>
      <c r="B132" s="191" t="e">
        <f>SUIVI!#REF!</f>
        <v>#REF!</v>
      </c>
      <c r="C132" s="191" t="e">
        <f>SUIVI!#REF!</f>
        <v>#REF!</v>
      </c>
      <c r="D132" s="3164"/>
      <c r="E132" s="3165"/>
      <c r="F132" s="2279" t="e">
        <f>SUIVI!#REF!</f>
        <v>#REF!</v>
      </c>
      <c r="G132" s="2279" t="e">
        <f>SUIVI!#REF!</f>
        <v>#REF!</v>
      </c>
      <c r="H132" s="191" t="e">
        <f t="shared" si="1"/>
        <v>#REF!</v>
      </c>
      <c r="I132" s="191" t="e">
        <f>IF(SUIVI!#REF!,1,0)</f>
        <v>#REF!</v>
      </c>
      <c r="J132" s="761" t="e">
        <f>SUIVI!#REF!</f>
        <v>#REF!</v>
      </c>
      <c r="K132" s="215" t="e">
        <f>SUIVI!#REF!</f>
        <v>#REF!</v>
      </c>
      <c r="L132" s="215" t="e">
        <f>SUIVI!#REF!</f>
        <v>#REF!</v>
      </c>
      <c r="M132" s="1090" t="s">
        <v>1222</v>
      </c>
      <c r="N132" s="1090" t="str">
        <f>SUIVI!$V$8</f>
        <v>LKW</v>
      </c>
      <c r="O132" s="218" t="e">
        <f>SUIVI!#REF!</f>
        <v>#REF!</v>
      </c>
      <c r="P132" s="22">
        <v>124</v>
      </c>
    </row>
    <row r="133" spans="1:16" ht="19.899999999999999" customHeight="1">
      <c r="A133" s="1833">
        <f>$A$16</f>
        <v>0</v>
      </c>
      <c r="B133" s="191" t="e">
        <f>SUIVI!#REF!</f>
        <v>#REF!</v>
      </c>
      <c r="C133" s="191" t="e">
        <f>SUIVI!#REF!</f>
        <v>#REF!</v>
      </c>
      <c r="D133" s="3164"/>
      <c r="E133" s="3165"/>
      <c r="F133" s="2279" t="e">
        <f>SUIVI!#REF!</f>
        <v>#REF!</v>
      </c>
      <c r="G133" s="2279" t="e">
        <f>SUIVI!#REF!</f>
        <v>#REF!</v>
      </c>
      <c r="H133" s="191" t="e">
        <f t="shared" si="1"/>
        <v>#REF!</v>
      </c>
      <c r="I133" s="191" t="e">
        <f>IF(SUIVI!#REF!,1,0)</f>
        <v>#REF!</v>
      </c>
      <c r="J133" s="761" t="e">
        <f>SUIVI!#REF!</f>
        <v>#REF!</v>
      </c>
      <c r="K133" s="215" t="e">
        <f>SUIVI!#REF!</f>
        <v>#REF!</v>
      </c>
      <c r="L133" s="215" t="e">
        <f>SUIVI!#REF!</f>
        <v>#REF!</v>
      </c>
      <c r="M133" s="1090" t="s">
        <v>1222</v>
      </c>
      <c r="N133" s="2130" t="s">
        <v>1222</v>
      </c>
      <c r="O133" s="218" t="e">
        <f>SUIVI!#REF!</f>
        <v>#REF!</v>
      </c>
      <c r="P133" s="22">
        <v>125</v>
      </c>
    </row>
    <row r="134" spans="1:16" ht="19.899999999999999" customHeight="1">
      <c r="A134" s="1833">
        <f>$A$17</f>
        <v>0</v>
      </c>
      <c r="B134" s="191" t="e">
        <f>SUIVI!#REF!</f>
        <v>#REF!</v>
      </c>
      <c r="C134" s="191" t="e">
        <f>SUIVI!#REF!</f>
        <v>#REF!</v>
      </c>
      <c r="D134" s="3164"/>
      <c r="E134" s="3165"/>
      <c r="F134" s="2279" t="e">
        <f>SUIVI!#REF!</f>
        <v>#REF!</v>
      </c>
      <c r="G134" s="2279" t="e">
        <f>SUIVI!#REF!</f>
        <v>#REF!</v>
      </c>
      <c r="H134" s="191" t="e">
        <f t="shared" si="1"/>
        <v>#REF!</v>
      </c>
      <c r="I134" s="191" t="e">
        <f>IF(SUIVI!#REF!,1,0)</f>
        <v>#REF!</v>
      </c>
      <c r="J134" s="761" t="e">
        <f>SUIVI!#REF!</f>
        <v>#REF!</v>
      </c>
      <c r="K134" s="215" t="e">
        <f>SUIVI!#REF!</f>
        <v>#REF!</v>
      </c>
      <c r="L134" s="215" t="e">
        <f>SUIVI!#REF!</f>
        <v>#REF!</v>
      </c>
      <c r="M134" s="1090" t="s">
        <v>1222</v>
      </c>
      <c r="N134" s="1090" t="str">
        <f>SUIVI!$V$8</f>
        <v>LKW</v>
      </c>
      <c r="O134" s="218" t="e">
        <f>SUIVI!#REF!</f>
        <v>#REF!</v>
      </c>
      <c r="P134" s="22">
        <v>126</v>
      </c>
    </row>
    <row r="135" spans="1:16" ht="19.899999999999999" customHeight="1">
      <c r="A135" s="241" t="str">
        <f>$A$9</f>
        <v>1100633635-636</v>
      </c>
      <c r="B135" s="191" t="e">
        <f>SUIVI!#REF!</f>
        <v>#REF!</v>
      </c>
      <c r="C135" s="191" t="e">
        <f>SUIVI!#REF!</f>
        <v>#REF!</v>
      </c>
      <c r="D135" s="3164"/>
      <c r="E135" s="3165"/>
      <c r="F135" s="2279" t="e">
        <f>SUIVI!#REF!</f>
        <v>#REF!</v>
      </c>
      <c r="G135" s="2279" t="e">
        <f>SUIVI!#REF!</f>
        <v>#REF!</v>
      </c>
      <c r="H135" s="191" t="e">
        <f t="shared" si="1"/>
        <v>#REF!</v>
      </c>
      <c r="I135" s="191" t="e">
        <f>IF(SUIVI!#REF!,1,0)</f>
        <v>#REF!</v>
      </c>
      <c r="J135" s="761" t="e">
        <f>SUIVI!#REF!</f>
        <v>#REF!</v>
      </c>
      <c r="K135" s="215" t="e">
        <f>SUIVI!#REF!</f>
        <v>#REF!</v>
      </c>
      <c r="L135" s="215" t="e">
        <f>SUIVI!#REF!</f>
        <v>#REF!</v>
      </c>
      <c r="M135" s="1090" t="s">
        <v>1222</v>
      </c>
      <c r="N135" s="2130" t="s">
        <v>1222</v>
      </c>
      <c r="O135" s="218" t="e">
        <f>SUIVI!#REF!</f>
        <v>#REF!</v>
      </c>
      <c r="P135" s="22">
        <v>127</v>
      </c>
    </row>
    <row r="136" spans="1:16" ht="19.899999999999999" customHeight="1">
      <c r="A136" s="241" t="str">
        <f>$A$10</f>
        <v>Z128</v>
      </c>
      <c r="B136" s="191" t="e">
        <f>SUIVI!#REF!</f>
        <v>#REF!</v>
      </c>
      <c r="C136" s="191" t="e">
        <f>SUIVI!#REF!</f>
        <v>#REF!</v>
      </c>
      <c r="D136" s="3164"/>
      <c r="E136" s="3165"/>
      <c r="F136" s="2279" t="e">
        <f>SUIVI!#REF!</f>
        <v>#REF!</v>
      </c>
      <c r="G136" s="2279" t="e">
        <f>SUIVI!#REF!</f>
        <v>#REF!</v>
      </c>
      <c r="H136" s="191" t="e">
        <f t="shared" si="1"/>
        <v>#REF!</v>
      </c>
      <c r="I136" s="191" t="e">
        <f>IF(SUIVI!#REF!,1,0)</f>
        <v>#REF!</v>
      </c>
      <c r="J136" s="761" t="e">
        <f>SUIVI!#REF!</f>
        <v>#REF!</v>
      </c>
      <c r="K136" s="215" t="e">
        <f>SUIVI!#REF!</f>
        <v>#REF!</v>
      </c>
      <c r="L136" s="215" t="e">
        <f>SUIVI!#REF!</f>
        <v>#REF!</v>
      </c>
      <c r="M136" s="1090" t="s">
        <v>1222</v>
      </c>
      <c r="N136" s="1090" t="str">
        <f>SUIVI!$V$8</f>
        <v>LKW</v>
      </c>
      <c r="O136" s="218" t="e">
        <f>SUIVI!#REF!</f>
        <v>#REF!</v>
      </c>
      <c r="P136" s="22">
        <v>128</v>
      </c>
    </row>
    <row r="137" spans="1:16" ht="19.899999999999999" customHeight="1">
      <c r="A137" s="241" t="str">
        <f>$A$11</f>
        <v>1900015151-15087</v>
      </c>
      <c r="B137" s="191" t="e">
        <f>SUIVI!#REF!</f>
        <v>#REF!</v>
      </c>
      <c r="C137" s="191" t="e">
        <f>SUIVI!#REF!</f>
        <v>#REF!</v>
      </c>
      <c r="D137" s="3164"/>
      <c r="E137" s="3165"/>
      <c r="F137" s="2279" t="e">
        <f>SUIVI!#REF!</f>
        <v>#REF!</v>
      </c>
      <c r="G137" s="2279" t="e">
        <f>SUIVI!#REF!</f>
        <v>#REF!</v>
      </c>
      <c r="H137" s="191" t="e">
        <f t="shared" si="1"/>
        <v>#REF!</v>
      </c>
      <c r="I137" s="191" t="e">
        <f>IF(SUIVI!#REF!,1,0)</f>
        <v>#REF!</v>
      </c>
      <c r="J137" s="761" t="e">
        <f>SUIVI!#REF!</f>
        <v>#REF!</v>
      </c>
      <c r="K137" s="215" t="e">
        <f>SUIVI!#REF!</f>
        <v>#REF!</v>
      </c>
      <c r="L137" s="215" t="e">
        <f>SUIVI!#REF!</f>
        <v>#REF!</v>
      </c>
      <c r="M137" s="1090" t="s">
        <v>1222</v>
      </c>
      <c r="N137" s="2130" t="s">
        <v>1222</v>
      </c>
      <c r="O137" s="218" t="e">
        <f>SUIVI!#REF!</f>
        <v>#REF!</v>
      </c>
      <c r="P137" s="22">
        <v>129</v>
      </c>
    </row>
    <row r="138" spans="1:16" ht="19.899999999999999" customHeight="1">
      <c r="A138" s="663" t="str">
        <f>$A$12</f>
        <v>CIMOLAI</v>
      </c>
      <c r="B138" s="191" t="e">
        <f>SUIVI!#REF!</f>
        <v>#REF!</v>
      </c>
      <c r="C138" s="191" t="e">
        <f>SUIVI!#REF!</f>
        <v>#REF!</v>
      </c>
      <c r="D138" s="3164"/>
      <c r="E138" s="3165"/>
      <c r="F138" s="2279" t="e">
        <f>SUIVI!#REF!</f>
        <v>#REF!</v>
      </c>
      <c r="G138" s="2279" t="e">
        <f>SUIVI!#REF!</f>
        <v>#REF!</v>
      </c>
      <c r="H138" s="191" t="e">
        <f t="shared" ref="H138:H201" si="2">IF(C138,1,0)</f>
        <v>#REF!</v>
      </c>
      <c r="I138" s="191" t="e">
        <f>IF(SUIVI!#REF!,1,0)</f>
        <v>#REF!</v>
      </c>
      <c r="J138" s="761" t="e">
        <f>SUIVI!#REF!</f>
        <v>#REF!</v>
      </c>
      <c r="K138" s="215" t="e">
        <f>SUIVI!#REF!</f>
        <v>#REF!</v>
      </c>
      <c r="L138" s="215" t="e">
        <f>SUIVI!#REF!</f>
        <v>#REF!</v>
      </c>
      <c r="M138" s="1090" t="s">
        <v>1222</v>
      </c>
      <c r="N138" s="1090" t="str">
        <f>SUIVI!$V$8</f>
        <v>LKW</v>
      </c>
      <c r="O138" s="218" t="e">
        <f>SUIVI!#REF!</f>
        <v>#REF!</v>
      </c>
      <c r="P138" s="22">
        <v>130</v>
      </c>
    </row>
    <row r="139" spans="1:16" ht="19.899999999999999" customHeight="1">
      <c r="A139" s="663" t="str">
        <f>$A$13</f>
        <v>PASSERELLE DE BELVAL</v>
      </c>
      <c r="B139" s="191" t="e">
        <f>SUIVI!#REF!</f>
        <v>#REF!</v>
      </c>
      <c r="C139" s="191" t="e">
        <f>SUIVI!#REF!</f>
        <v>#REF!</v>
      </c>
      <c r="D139" s="3164"/>
      <c r="E139" s="3165"/>
      <c r="F139" s="2279" t="e">
        <f>SUIVI!#REF!</f>
        <v>#REF!</v>
      </c>
      <c r="G139" s="2279" t="e">
        <f>SUIVI!#REF!</f>
        <v>#REF!</v>
      </c>
      <c r="H139" s="191" t="e">
        <f t="shared" si="2"/>
        <v>#REF!</v>
      </c>
      <c r="I139" s="191" t="e">
        <f>IF(SUIVI!#REF!,1,0)</f>
        <v>#REF!</v>
      </c>
      <c r="J139" s="761" t="e">
        <f>SUIVI!#REF!</f>
        <v>#REF!</v>
      </c>
      <c r="K139" s="215" t="e">
        <f>SUIVI!#REF!</f>
        <v>#REF!</v>
      </c>
      <c r="L139" s="215" t="e">
        <f>SUIVI!#REF!</f>
        <v>#REF!</v>
      </c>
      <c r="M139" s="1090" t="s">
        <v>1222</v>
      </c>
      <c r="N139" s="2130" t="s">
        <v>1222</v>
      </c>
      <c r="O139" s="218" t="e">
        <f>SUIVI!#REF!</f>
        <v>#REF!</v>
      </c>
      <c r="P139" s="22">
        <v>131</v>
      </c>
    </row>
    <row r="140" spans="1:16" ht="19.899999999999999" customHeight="1">
      <c r="A140" s="1088" t="s">
        <v>1505</v>
      </c>
      <c r="B140" s="191" t="e">
        <f>SUIVI!#REF!</f>
        <v>#REF!</v>
      </c>
      <c r="C140" s="191" t="e">
        <f>SUIVI!#REF!</f>
        <v>#REF!</v>
      </c>
      <c r="D140" s="3164"/>
      <c r="E140" s="3165"/>
      <c r="F140" s="2279" t="e">
        <f>SUIVI!#REF!</f>
        <v>#REF!</v>
      </c>
      <c r="G140" s="2279" t="e">
        <f>SUIVI!#REF!</f>
        <v>#REF!</v>
      </c>
      <c r="H140" s="191" t="e">
        <f t="shared" si="2"/>
        <v>#REF!</v>
      </c>
      <c r="I140" s="191" t="e">
        <f>IF(SUIVI!#REF!,1,0)</f>
        <v>#REF!</v>
      </c>
      <c r="J140" s="761" t="e">
        <f>SUIVI!#REF!</f>
        <v>#REF!</v>
      </c>
      <c r="K140" s="215" t="e">
        <f>SUIVI!#REF!</f>
        <v>#REF!</v>
      </c>
      <c r="L140" s="215" t="e">
        <f>SUIVI!#REF!</f>
        <v>#REF!</v>
      </c>
      <c r="M140" s="1090" t="s">
        <v>1222</v>
      </c>
      <c r="N140" s="1090" t="str">
        <f>SUIVI!$V$8</f>
        <v>LKW</v>
      </c>
      <c r="O140" s="218" t="e">
        <f>SUIVI!#REF!</f>
        <v>#REF!</v>
      </c>
      <c r="P140" s="22">
        <v>132</v>
      </c>
    </row>
    <row r="141" spans="1:16" ht="19.899999999999999" customHeight="1">
      <c r="A141" s="1833">
        <f>$A$15</f>
        <v>0</v>
      </c>
      <c r="B141" s="191" t="e">
        <f>SUIVI!#REF!</f>
        <v>#REF!</v>
      </c>
      <c r="C141" s="191" t="e">
        <f>SUIVI!#REF!</f>
        <v>#REF!</v>
      </c>
      <c r="D141" s="3164"/>
      <c r="E141" s="3165"/>
      <c r="F141" s="2279" t="e">
        <f>SUIVI!#REF!</f>
        <v>#REF!</v>
      </c>
      <c r="G141" s="2279" t="e">
        <f>SUIVI!#REF!</f>
        <v>#REF!</v>
      </c>
      <c r="H141" s="191" t="e">
        <f t="shared" si="2"/>
        <v>#REF!</v>
      </c>
      <c r="I141" s="191" t="e">
        <f>IF(SUIVI!#REF!,1,0)</f>
        <v>#REF!</v>
      </c>
      <c r="J141" s="761" t="e">
        <f>SUIVI!#REF!</f>
        <v>#REF!</v>
      </c>
      <c r="K141" s="215" t="e">
        <f>SUIVI!#REF!</f>
        <v>#REF!</v>
      </c>
      <c r="L141" s="215" t="e">
        <f>SUIVI!#REF!</f>
        <v>#REF!</v>
      </c>
      <c r="M141" s="1090" t="s">
        <v>1222</v>
      </c>
      <c r="N141" s="2130" t="s">
        <v>1222</v>
      </c>
      <c r="O141" s="218" t="e">
        <f>SUIVI!#REF!</f>
        <v>#REF!</v>
      </c>
      <c r="P141" s="22">
        <v>133</v>
      </c>
    </row>
    <row r="142" spans="1:16" ht="19.899999999999999" customHeight="1">
      <c r="A142" s="1833">
        <f>$A$16</f>
        <v>0</v>
      </c>
      <c r="B142" s="191" t="e">
        <f>SUIVI!#REF!</f>
        <v>#REF!</v>
      </c>
      <c r="C142" s="191" t="e">
        <f>SUIVI!#REF!</f>
        <v>#REF!</v>
      </c>
      <c r="D142" s="3164"/>
      <c r="E142" s="3165"/>
      <c r="F142" s="2279" t="e">
        <f>SUIVI!#REF!</f>
        <v>#REF!</v>
      </c>
      <c r="G142" s="2279" t="e">
        <f>SUIVI!#REF!</f>
        <v>#REF!</v>
      </c>
      <c r="H142" s="191" t="e">
        <f t="shared" si="2"/>
        <v>#REF!</v>
      </c>
      <c r="I142" s="191" t="e">
        <f>IF(SUIVI!#REF!,1,0)</f>
        <v>#REF!</v>
      </c>
      <c r="J142" s="761" t="e">
        <f>SUIVI!#REF!</f>
        <v>#REF!</v>
      </c>
      <c r="K142" s="215" t="e">
        <f>SUIVI!#REF!</f>
        <v>#REF!</v>
      </c>
      <c r="L142" s="215" t="e">
        <f>SUIVI!#REF!</f>
        <v>#REF!</v>
      </c>
      <c r="M142" s="1090" t="s">
        <v>1222</v>
      </c>
      <c r="N142" s="1090" t="str">
        <f>SUIVI!$V$8</f>
        <v>LKW</v>
      </c>
      <c r="O142" s="218" t="e">
        <f>SUIVI!#REF!</f>
        <v>#REF!</v>
      </c>
      <c r="P142" s="22">
        <v>134</v>
      </c>
    </row>
    <row r="143" spans="1:16" ht="19.899999999999999" customHeight="1">
      <c r="A143" s="1833">
        <f>$A$17</f>
        <v>0</v>
      </c>
      <c r="B143" s="191" t="e">
        <f>SUIVI!#REF!</f>
        <v>#REF!</v>
      </c>
      <c r="C143" s="191" t="e">
        <f>SUIVI!#REF!</f>
        <v>#REF!</v>
      </c>
      <c r="D143" s="3164"/>
      <c r="E143" s="3165"/>
      <c r="F143" s="2279" t="e">
        <f>SUIVI!#REF!</f>
        <v>#REF!</v>
      </c>
      <c r="G143" s="2279" t="e">
        <f>SUIVI!#REF!</f>
        <v>#REF!</v>
      </c>
      <c r="H143" s="191" t="e">
        <f t="shared" si="2"/>
        <v>#REF!</v>
      </c>
      <c r="I143" s="191" t="e">
        <f>IF(SUIVI!#REF!,1,0)</f>
        <v>#REF!</v>
      </c>
      <c r="J143" s="761" t="e">
        <f>SUIVI!#REF!</f>
        <v>#REF!</v>
      </c>
      <c r="K143" s="215" t="e">
        <f>SUIVI!#REF!</f>
        <v>#REF!</v>
      </c>
      <c r="L143" s="215" t="e">
        <f>SUIVI!#REF!</f>
        <v>#REF!</v>
      </c>
      <c r="M143" s="1090" t="s">
        <v>1222</v>
      </c>
      <c r="N143" s="2130" t="s">
        <v>1222</v>
      </c>
      <c r="O143" s="218" t="e">
        <f>SUIVI!#REF!</f>
        <v>#REF!</v>
      </c>
      <c r="P143" s="22">
        <v>135</v>
      </c>
    </row>
    <row r="144" spans="1:16" ht="19.899999999999999" customHeight="1">
      <c r="A144" s="241" t="str">
        <f>$A$9</f>
        <v>1100633635-636</v>
      </c>
      <c r="B144" s="191" t="e">
        <f>SUIVI!#REF!</f>
        <v>#REF!</v>
      </c>
      <c r="C144" s="191" t="e">
        <f>SUIVI!#REF!</f>
        <v>#REF!</v>
      </c>
      <c r="D144" s="3164"/>
      <c r="E144" s="3165"/>
      <c r="F144" s="2279" t="e">
        <f>SUIVI!#REF!</f>
        <v>#REF!</v>
      </c>
      <c r="G144" s="2279" t="e">
        <f>SUIVI!#REF!</f>
        <v>#REF!</v>
      </c>
      <c r="H144" s="191" t="e">
        <f t="shared" si="2"/>
        <v>#REF!</v>
      </c>
      <c r="I144" s="191" t="e">
        <f>IF(SUIVI!#REF!,1,0)</f>
        <v>#REF!</v>
      </c>
      <c r="J144" s="761" t="e">
        <f>SUIVI!#REF!</f>
        <v>#REF!</v>
      </c>
      <c r="K144" s="215" t="e">
        <f>SUIVI!#REF!</f>
        <v>#REF!</v>
      </c>
      <c r="L144" s="215" t="e">
        <f>SUIVI!#REF!</f>
        <v>#REF!</v>
      </c>
      <c r="M144" s="1090" t="s">
        <v>1222</v>
      </c>
      <c r="N144" s="1090" t="str">
        <f>SUIVI!$V$8</f>
        <v>LKW</v>
      </c>
      <c r="O144" s="218" t="e">
        <f>SUIVI!#REF!</f>
        <v>#REF!</v>
      </c>
      <c r="P144" s="22">
        <v>136</v>
      </c>
    </row>
    <row r="145" spans="1:16" ht="19.899999999999999" customHeight="1">
      <c r="A145" s="241" t="str">
        <f>$A$10</f>
        <v>Z128</v>
      </c>
      <c r="B145" s="191" t="e">
        <f>SUIVI!#REF!</f>
        <v>#REF!</v>
      </c>
      <c r="C145" s="191" t="e">
        <f>SUIVI!#REF!</f>
        <v>#REF!</v>
      </c>
      <c r="D145" s="3164"/>
      <c r="E145" s="3165"/>
      <c r="F145" s="2279" t="e">
        <f>SUIVI!#REF!</f>
        <v>#REF!</v>
      </c>
      <c r="G145" s="2279" t="e">
        <f>SUIVI!#REF!</f>
        <v>#REF!</v>
      </c>
      <c r="H145" s="191" t="e">
        <f t="shared" si="2"/>
        <v>#REF!</v>
      </c>
      <c r="I145" s="191" t="e">
        <f>IF(SUIVI!#REF!,1,0)</f>
        <v>#REF!</v>
      </c>
      <c r="J145" s="761" t="e">
        <f>SUIVI!#REF!</f>
        <v>#REF!</v>
      </c>
      <c r="K145" s="215" t="e">
        <f>SUIVI!#REF!</f>
        <v>#REF!</v>
      </c>
      <c r="L145" s="215" t="e">
        <f>SUIVI!#REF!</f>
        <v>#REF!</v>
      </c>
      <c r="M145" s="1090" t="s">
        <v>1222</v>
      </c>
      <c r="N145" s="2130" t="s">
        <v>1222</v>
      </c>
      <c r="O145" s="218" t="e">
        <f>SUIVI!#REF!</f>
        <v>#REF!</v>
      </c>
      <c r="P145" s="22">
        <v>137</v>
      </c>
    </row>
    <row r="146" spans="1:16" ht="19.899999999999999" customHeight="1">
      <c r="A146" s="241" t="str">
        <f>$A$11</f>
        <v>1900015151-15087</v>
      </c>
      <c r="B146" s="191" t="e">
        <f>SUIVI!#REF!</f>
        <v>#REF!</v>
      </c>
      <c r="C146" s="191" t="e">
        <f>SUIVI!#REF!</f>
        <v>#REF!</v>
      </c>
      <c r="D146" s="3164"/>
      <c r="E146" s="3165"/>
      <c r="F146" s="2279" t="e">
        <f>SUIVI!#REF!</f>
        <v>#REF!</v>
      </c>
      <c r="G146" s="2279" t="e">
        <f>SUIVI!#REF!</f>
        <v>#REF!</v>
      </c>
      <c r="H146" s="191" t="e">
        <f t="shared" si="2"/>
        <v>#REF!</v>
      </c>
      <c r="I146" s="191" t="e">
        <f>IF(SUIVI!#REF!,1,0)</f>
        <v>#REF!</v>
      </c>
      <c r="J146" s="761" t="e">
        <f>SUIVI!#REF!</f>
        <v>#REF!</v>
      </c>
      <c r="K146" s="215" t="e">
        <f>SUIVI!#REF!</f>
        <v>#REF!</v>
      </c>
      <c r="L146" s="215" t="e">
        <f>SUIVI!#REF!</f>
        <v>#REF!</v>
      </c>
      <c r="M146" s="1090" t="s">
        <v>1222</v>
      </c>
      <c r="N146" s="1090" t="str">
        <f>SUIVI!$V$8</f>
        <v>LKW</v>
      </c>
      <c r="O146" s="218" t="e">
        <f>SUIVI!#REF!</f>
        <v>#REF!</v>
      </c>
      <c r="P146" s="22">
        <v>138</v>
      </c>
    </row>
    <row r="147" spans="1:16" ht="19.899999999999999" customHeight="1">
      <c r="A147" s="663" t="str">
        <f>$A$12</f>
        <v>CIMOLAI</v>
      </c>
      <c r="B147" s="191" t="e">
        <f>SUIVI!#REF!</f>
        <v>#REF!</v>
      </c>
      <c r="C147" s="191" t="e">
        <f>SUIVI!#REF!</f>
        <v>#REF!</v>
      </c>
      <c r="D147" s="3164"/>
      <c r="E147" s="3165"/>
      <c r="F147" s="2279" t="e">
        <f>SUIVI!#REF!</f>
        <v>#REF!</v>
      </c>
      <c r="G147" s="2279" t="e">
        <f>SUIVI!#REF!</f>
        <v>#REF!</v>
      </c>
      <c r="H147" s="191" t="e">
        <f t="shared" si="2"/>
        <v>#REF!</v>
      </c>
      <c r="I147" s="191" t="e">
        <f>IF(SUIVI!#REF!,1,0)</f>
        <v>#REF!</v>
      </c>
      <c r="J147" s="761" t="e">
        <f>SUIVI!#REF!</f>
        <v>#REF!</v>
      </c>
      <c r="K147" s="215" t="e">
        <f>SUIVI!#REF!</f>
        <v>#REF!</v>
      </c>
      <c r="L147" s="215" t="e">
        <f>SUIVI!#REF!</f>
        <v>#REF!</v>
      </c>
      <c r="M147" s="1090" t="s">
        <v>1222</v>
      </c>
      <c r="N147" s="2130" t="s">
        <v>1222</v>
      </c>
      <c r="O147" s="218" t="e">
        <f>SUIVI!#REF!</f>
        <v>#REF!</v>
      </c>
      <c r="P147" s="22">
        <v>139</v>
      </c>
    </row>
    <row r="148" spans="1:16" ht="19.899999999999999" customHeight="1">
      <c r="A148" s="663" t="str">
        <f>$A$13</f>
        <v>PASSERELLE DE BELVAL</v>
      </c>
      <c r="B148" s="191" t="e">
        <f>SUIVI!#REF!</f>
        <v>#REF!</v>
      </c>
      <c r="C148" s="191" t="e">
        <f>SUIVI!#REF!</f>
        <v>#REF!</v>
      </c>
      <c r="D148" s="3164"/>
      <c r="E148" s="3165"/>
      <c r="F148" s="2279" t="e">
        <f>SUIVI!#REF!</f>
        <v>#REF!</v>
      </c>
      <c r="G148" s="2279" t="e">
        <f>SUIVI!#REF!</f>
        <v>#REF!</v>
      </c>
      <c r="H148" s="191" t="e">
        <f t="shared" si="2"/>
        <v>#REF!</v>
      </c>
      <c r="I148" s="191" t="e">
        <f>IF(SUIVI!#REF!,1,0)</f>
        <v>#REF!</v>
      </c>
      <c r="J148" s="761" t="e">
        <f>SUIVI!#REF!</f>
        <v>#REF!</v>
      </c>
      <c r="K148" s="215" t="e">
        <f>SUIVI!#REF!</f>
        <v>#REF!</v>
      </c>
      <c r="L148" s="215" t="e">
        <f>SUIVI!#REF!</f>
        <v>#REF!</v>
      </c>
      <c r="M148" s="1090" t="s">
        <v>1222</v>
      </c>
      <c r="N148" s="1090" t="str">
        <f>SUIVI!$V$8</f>
        <v>LKW</v>
      </c>
      <c r="O148" s="218" t="e">
        <f>SUIVI!#REF!</f>
        <v>#REF!</v>
      </c>
      <c r="P148" s="22">
        <v>140</v>
      </c>
    </row>
    <row r="149" spans="1:16" ht="19.899999999999999" customHeight="1">
      <c r="A149" s="1088" t="s">
        <v>1505</v>
      </c>
      <c r="B149" s="191" t="e">
        <f>SUIVI!#REF!</f>
        <v>#REF!</v>
      </c>
      <c r="C149" s="191" t="e">
        <f>SUIVI!#REF!</f>
        <v>#REF!</v>
      </c>
      <c r="D149" s="3164"/>
      <c r="E149" s="3165"/>
      <c r="F149" s="2279" t="e">
        <f>SUIVI!#REF!</f>
        <v>#REF!</v>
      </c>
      <c r="G149" s="2279" t="e">
        <f>SUIVI!#REF!</f>
        <v>#REF!</v>
      </c>
      <c r="H149" s="191" t="e">
        <f t="shared" si="2"/>
        <v>#REF!</v>
      </c>
      <c r="I149" s="191" t="e">
        <f>IF(SUIVI!#REF!,1,0)</f>
        <v>#REF!</v>
      </c>
      <c r="J149" s="761" t="e">
        <f>SUIVI!#REF!</f>
        <v>#REF!</v>
      </c>
      <c r="K149" s="215" t="e">
        <f>SUIVI!#REF!</f>
        <v>#REF!</v>
      </c>
      <c r="L149" s="215" t="e">
        <f>SUIVI!#REF!</f>
        <v>#REF!</v>
      </c>
      <c r="M149" s="1090" t="s">
        <v>1222</v>
      </c>
      <c r="N149" s="2130" t="s">
        <v>1222</v>
      </c>
      <c r="O149" s="218" t="e">
        <f>SUIVI!#REF!</f>
        <v>#REF!</v>
      </c>
      <c r="P149" s="22">
        <v>141</v>
      </c>
    </row>
    <row r="150" spans="1:16" ht="19.899999999999999" customHeight="1">
      <c r="A150" s="1833">
        <f>$A$15</f>
        <v>0</v>
      </c>
      <c r="B150" s="191" t="e">
        <f>SUIVI!#REF!</f>
        <v>#REF!</v>
      </c>
      <c r="C150" s="191" t="e">
        <f>SUIVI!#REF!</f>
        <v>#REF!</v>
      </c>
      <c r="D150" s="3164"/>
      <c r="E150" s="3165"/>
      <c r="F150" s="2279" t="e">
        <f>SUIVI!#REF!</f>
        <v>#REF!</v>
      </c>
      <c r="G150" s="2279" t="e">
        <f>SUIVI!#REF!</f>
        <v>#REF!</v>
      </c>
      <c r="H150" s="191" t="e">
        <f t="shared" si="2"/>
        <v>#REF!</v>
      </c>
      <c r="I150" s="191" t="e">
        <f>IF(SUIVI!#REF!,1,0)</f>
        <v>#REF!</v>
      </c>
      <c r="J150" s="761" t="e">
        <f>SUIVI!#REF!</f>
        <v>#REF!</v>
      </c>
      <c r="K150" s="215" t="e">
        <f>SUIVI!#REF!</f>
        <v>#REF!</v>
      </c>
      <c r="L150" s="215" t="e">
        <f>SUIVI!#REF!</f>
        <v>#REF!</v>
      </c>
      <c r="M150" s="1090" t="s">
        <v>1222</v>
      </c>
      <c r="N150" s="1090" t="str">
        <f>SUIVI!$V$8</f>
        <v>LKW</v>
      </c>
      <c r="O150" s="218" t="e">
        <f>SUIVI!#REF!</f>
        <v>#REF!</v>
      </c>
      <c r="P150" s="22">
        <v>142</v>
      </c>
    </row>
    <row r="151" spans="1:16" ht="19.899999999999999" customHeight="1">
      <c r="A151" s="1833">
        <f>$A$16</f>
        <v>0</v>
      </c>
      <c r="B151" s="191" t="e">
        <f>SUIVI!#REF!</f>
        <v>#REF!</v>
      </c>
      <c r="C151" s="191" t="e">
        <f>SUIVI!#REF!</f>
        <v>#REF!</v>
      </c>
      <c r="D151" s="3164"/>
      <c r="E151" s="3165"/>
      <c r="F151" s="2279" t="e">
        <f>SUIVI!#REF!</f>
        <v>#REF!</v>
      </c>
      <c r="G151" s="2279" t="e">
        <f>SUIVI!#REF!</f>
        <v>#REF!</v>
      </c>
      <c r="H151" s="191" t="e">
        <f t="shared" si="2"/>
        <v>#REF!</v>
      </c>
      <c r="I151" s="191" t="e">
        <f>IF(SUIVI!#REF!,1,0)</f>
        <v>#REF!</v>
      </c>
      <c r="J151" s="761" t="e">
        <f>SUIVI!#REF!</f>
        <v>#REF!</v>
      </c>
      <c r="K151" s="215" t="e">
        <f>SUIVI!#REF!</f>
        <v>#REF!</v>
      </c>
      <c r="L151" s="215" t="e">
        <f>SUIVI!#REF!</f>
        <v>#REF!</v>
      </c>
      <c r="M151" s="1090" t="s">
        <v>1222</v>
      </c>
      <c r="N151" s="2130" t="s">
        <v>1222</v>
      </c>
      <c r="O151" s="218" t="e">
        <f>SUIVI!#REF!</f>
        <v>#REF!</v>
      </c>
      <c r="P151" s="22">
        <v>143</v>
      </c>
    </row>
    <row r="152" spans="1:16" ht="19.899999999999999" customHeight="1">
      <c r="A152" s="1833">
        <f>$A$17</f>
        <v>0</v>
      </c>
      <c r="B152" s="191" t="e">
        <f>SUIVI!#REF!</f>
        <v>#REF!</v>
      </c>
      <c r="C152" s="191" t="e">
        <f>SUIVI!#REF!</f>
        <v>#REF!</v>
      </c>
      <c r="D152" s="3164"/>
      <c r="E152" s="3165"/>
      <c r="F152" s="2279" t="e">
        <f>SUIVI!#REF!</f>
        <v>#REF!</v>
      </c>
      <c r="G152" s="2279" t="e">
        <f>SUIVI!#REF!</f>
        <v>#REF!</v>
      </c>
      <c r="H152" s="191" t="e">
        <f t="shared" si="2"/>
        <v>#REF!</v>
      </c>
      <c r="I152" s="191" t="e">
        <f>IF(SUIVI!#REF!,1,0)</f>
        <v>#REF!</v>
      </c>
      <c r="J152" s="761" t="e">
        <f>SUIVI!#REF!</f>
        <v>#REF!</v>
      </c>
      <c r="K152" s="215" t="e">
        <f>SUIVI!#REF!</f>
        <v>#REF!</v>
      </c>
      <c r="L152" s="215" t="e">
        <f>SUIVI!#REF!</f>
        <v>#REF!</v>
      </c>
      <c r="M152" s="1090" t="s">
        <v>1222</v>
      </c>
      <c r="N152" s="1090" t="str">
        <f>SUIVI!$V$8</f>
        <v>LKW</v>
      </c>
      <c r="O152" s="218" t="e">
        <f>SUIVI!#REF!</f>
        <v>#REF!</v>
      </c>
      <c r="P152" s="22">
        <v>144</v>
      </c>
    </row>
    <row r="153" spans="1:16" ht="19.899999999999999" customHeight="1">
      <c r="A153" s="241" t="str">
        <f>$A$9</f>
        <v>1100633635-636</v>
      </c>
      <c r="B153" s="191" t="e">
        <f>SUIVI!#REF!</f>
        <v>#REF!</v>
      </c>
      <c r="C153" s="191" t="e">
        <f>SUIVI!#REF!</f>
        <v>#REF!</v>
      </c>
      <c r="D153" s="3164"/>
      <c r="E153" s="3165"/>
      <c r="F153" s="2279" t="e">
        <f>SUIVI!#REF!</f>
        <v>#REF!</v>
      </c>
      <c r="G153" s="2279" t="e">
        <f>SUIVI!#REF!</f>
        <v>#REF!</v>
      </c>
      <c r="H153" s="191" t="e">
        <f t="shared" si="2"/>
        <v>#REF!</v>
      </c>
      <c r="I153" s="191" t="e">
        <f>IF(SUIVI!#REF!,1,0)</f>
        <v>#REF!</v>
      </c>
      <c r="J153" s="761" t="e">
        <f>SUIVI!#REF!</f>
        <v>#REF!</v>
      </c>
      <c r="K153" s="215" t="e">
        <f>SUIVI!#REF!</f>
        <v>#REF!</v>
      </c>
      <c r="L153" s="215" t="e">
        <f>SUIVI!#REF!</f>
        <v>#REF!</v>
      </c>
      <c r="M153" s="1090" t="s">
        <v>1222</v>
      </c>
      <c r="N153" s="2130" t="s">
        <v>1222</v>
      </c>
      <c r="O153" s="218" t="e">
        <f>SUIVI!#REF!</f>
        <v>#REF!</v>
      </c>
      <c r="P153" s="22">
        <v>145</v>
      </c>
    </row>
    <row r="154" spans="1:16" ht="19.899999999999999" customHeight="1">
      <c r="A154" s="241" t="str">
        <f>$A$10</f>
        <v>Z128</v>
      </c>
      <c r="B154" s="191" t="e">
        <f>SUIVI!#REF!</f>
        <v>#REF!</v>
      </c>
      <c r="C154" s="191" t="e">
        <f>SUIVI!#REF!</f>
        <v>#REF!</v>
      </c>
      <c r="D154" s="3164"/>
      <c r="E154" s="3165"/>
      <c r="F154" s="2279" t="e">
        <f>SUIVI!#REF!</f>
        <v>#REF!</v>
      </c>
      <c r="G154" s="2279" t="e">
        <f>SUIVI!#REF!</f>
        <v>#REF!</v>
      </c>
      <c r="H154" s="191" t="e">
        <f t="shared" si="2"/>
        <v>#REF!</v>
      </c>
      <c r="I154" s="191" t="e">
        <f>IF(SUIVI!#REF!,1,0)</f>
        <v>#REF!</v>
      </c>
      <c r="J154" s="761" t="e">
        <f>SUIVI!#REF!</f>
        <v>#REF!</v>
      </c>
      <c r="K154" s="215" t="e">
        <f>SUIVI!#REF!</f>
        <v>#REF!</v>
      </c>
      <c r="L154" s="215" t="e">
        <f>SUIVI!#REF!</f>
        <v>#REF!</v>
      </c>
      <c r="M154" s="1090" t="s">
        <v>1222</v>
      </c>
      <c r="N154" s="1090" t="str">
        <f>SUIVI!$V$8</f>
        <v>LKW</v>
      </c>
      <c r="O154" s="218" t="e">
        <f>SUIVI!#REF!</f>
        <v>#REF!</v>
      </c>
      <c r="P154" s="22">
        <v>146</v>
      </c>
    </row>
    <row r="155" spans="1:16" ht="19.899999999999999" customHeight="1">
      <c r="A155" s="241" t="str">
        <f>$A$11</f>
        <v>1900015151-15087</v>
      </c>
      <c r="B155" s="191" t="e">
        <f>SUIVI!#REF!</f>
        <v>#REF!</v>
      </c>
      <c r="C155" s="191" t="e">
        <f>SUIVI!#REF!</f>
        <v>#REF!</v>
      </c>
      <c r="D155" s="3164"/>
      <c r="E155" s="3165"/>
      <c r="F155" s="2279" t="e">
        <f>SUIVI!#REF!</f>
        <v>#REF!</v>
      </c>
      <c r="G155" s="2279" t="e">
        <f>SUIVI!#REF!</f>
        <v>#REF!</v>
      </c>
      <c r="H155" s="191" t="e">
        <f t="shared" si="2"/>
        <v>#REF!</v>
      </c>
      <c r="I155" s="191" t="e">
        <f>IF(SUIVI!#REF!,1,0)</f>
        <v>#REF!</v>
      </c>
      <c r="J155" s="761" t="e">
        <f>SUIVI!#REF!</f>
        <v>#REF!</v>
      </c>
      <c r="K155" s="215" t="e">
        <f>SUIVI!#REF!</f>
        <v>#REF!</v>
      </c>
      <c r="L155" s="215" t="e">
        <f>SUIVI!#REF!</f>
        <v>#REF!</v>
      </c>
      <c r="M155" s="1090" t="s">
        <v>1222</v>
      </c>
      <c r="N155" s="2130" t="s">
        <v>1222</v>
      </c>
      <c r="O155" s="218" t="e">
        <f>SUIVI!#REF!</f>
        <v>#REF!</v>
      </c>
      <c r="P155" s="22">
        <v>147</v>
      </c>
    </row>
    <row r="156" spans="1:16" ht="19.899999999999999" customHeight="1">
      <c r="A156" s="663" t="str">
        <f>$A$12</f>
        <v>CIMOLAI</v>
      </c>
      <c r="B156" s="191" t="e">
        <f>SUIVI!#REF!</f>
        <v>#REF!</v>
      </c>
      <c r="C156" s="191" t="e">
        <f>SUIVI!#REF!</f>
        <v>#REF!</v>
      </c>
      <c r="D156" s="3164"/>
      <c r="E156" s="3165"/>
      <c r="F156" s="2279" t="e">
        <f>SUIVI!#REF!</f>
        <v>#REF!</v>
      </c>
      <c r="G156" s="2279" t="e">
        <f>SUIVI!#REF!</f>
        <v>#REF!</v>
      </c>
      <c r="H156" s="191" t="e">
        <f t="shared" si="2"/>
        <v>#REF!</v>
      </c>
      <c r="I156" s="191" t="e">
        <f>IF(SUIVI!#REF!,1,0)</f>
        <v>#REF!</v>
      </c>
      <c r="J156" s="761" t="e">
        <f>SUIVI!#REF!</f>
        <v>#REF!</v>
      </c>
      <c r="K156" s="215" t="e">
        <f>SUIVI!#REF!</f>
        <v>#REF!</v>
      </c>
      <c r="L156" s="215" t="e">
        <f>SUIVI!#REF!</f>
        <v>#REF!</v>
      </c>
      <c r="M156" s="1090" t="s">
        <v>1222</v>
      </c>
      <c r="N156" s="1090" t="str">
        <f>SUIVI!$V$8</f>
        <v>LKW</v>
      </c>
      <c r="O156" s="218" t="e">
        <f>SUIVI!#REF!</f>
        <v>#REF!</v>
      </c>
      <c r="P156" s="22">
        <v>148</v>
      </c>
    </row>
    <row r="157" spans="1:16" ht="19.899999999999999" customHeight="1">
      <c r="A157" s="663" t="str">
        <f>$A$13</f>
        <v>PASSERELLE DE BELVAL</v>
      </c>
      <c r="B157" s="191" t="e">
        <f>SUIVI!#REF!</f>
        <v>#REF!</v>
      </c>
      <c r="C157" s="191" t="e">
        <f>SUIVI!#REF!</f>
        <v>#REF!</v>
      </c>
      <c r="D157" s="3164"/>
      <c r="E157" s="3165"/>
      <c r="F157" s="2279" t="e">
        <f>SUIVI!#REF!</f>
        <v>#REF!</v>
      </c>
      <c r="G157" s="2279" t="e">
        <f>SUIVI!#REF!</f>
        <v>#REF!</v>
      </c>
      <c r="H157" s="191" t="e">
        <f t="shared" si="2"/>
        <v>#REF!</v>
      </c>
      <c r="I157" s="191" t="e">
        <f>IF(SUIVI!#REF!,1,0)</f>
        <v>#REF!</v>
      </c>
      <c r="J157" s="761" t="e">
        <f>SUIVI!#REF!</f>
        <v>#REF!</v>
      </c>
      <c r="K157" s="215" t="e">
        <f>SUIVI!#REF!</f>
        <v>#REF!</v>
      </c>
      <c r="L157" s="215" t="e">
        <f>SUIVI!#REF!</f>
        <v>#REF!</v>
      </c>
      <c r="M157" s="1090" t="s">
        <v>1222</v>
      </c>
      <c r="N157" s="2130" t="s">
        <v>1222</v>
      </c>
      <c r="O157" s="218" t="e">
        <f>SUIVI!#REF!</f>
        <v>#REF!</v>
      </c>
      <c r="P157" s="22">
        <v>149</v>
      </c>
    </row>
    <row r="158" spans="1:16" ht="19.899999999999999" customHeight="1">
      <c r="A158" s="1088" t="s">
        <v>1505</v>
      </c>
      <c r="B158" s="191" t="e">
        <f>SUIVI!#REF!</f>
        <v>#REF!</v>
      </c>
      <c r="C158" s="191" t="e">
        <f>SUIVI!#REF!</f>
        <v>#REF!</v>
      </c>
      <c r="D158" s="3164"/>
      <c r="E158" s="3165"/>
      <c r="F158" s="2279" t="e">
        <f>SUIVI!#REF!</f>
        <v>#REF!</v>
      </c>
      <c r="G158" s="2279" t="e">
        <f>SUIVI!#REF!</f>
        <v>#REF!</v>
      </c>
      <c r="H158" s="191" t="e">
        <f t="shared" si="2"/>
        <v>#REF!</v>
      </c>
      <c r="I158" s="191" t="e">
        <f>IF(SUIVI!#REF!,1,0)</f>
        <v>#REF!</v>
      </c>
      <c r="J158" s="761" t="e">
        <f>SUIVI!#REF!</f>
        <v>#REF!</v>
      </c>
      <c r="K158" s="215" t="e">
        <f>SUIVI!#REF!</f>
        <v>#REF!</v>
      </c>
      <c r="L158" s="215" t="e">
        <f>SUIVI!#REF!</f>
        <v>#REF!</v>
      </c>
      <c r="M158" s="1090" t="s">
        <v>1222</v>
      </c>
      <c r="N158" s="1090" t="str">
        <f>SUIVI!$V$8</f>
        <v>LKW</v>
      </c>
      <c r="O158" s="218" t="e">
        <f>SUIVI!#REF!</f>
        <v>#REF!</v>
      </c>
      <c r="P158" s="22">
        <v>150</v>
      </c>
    </row>
    <row r="159" spans="1:16" ht="19.899999999999999" customHeight="1">
      <c r="A159" s="1833">
        <f>$A$15</f>
        <v>0</v>
      </c>
      <c r="B159" s="191" t="e">
        <f>SUIVI!#REF!</f>
        <v>#REF!</v>
      </c>
      <c r="C159" s="191" t="e">
        <f>SUIVI!#REF!</f>
        <v>#REF!</v>
      </c>
      <c r="D159" s="3164"/>
      <c r="E159" s="3165"/>
      <c r="F159" s="2279" t="e">
        <f>SUIVI!#REF!</f>
        <v>#REF!</v>
      </c>
      <c r="G159" s="2279" t="e">
        <f>SUIVI!#REF!</f>
        <v>#REF!</v>
      </c>
      <c r="H159" s="191" t="e">
        <f t="shared" si="2"/>
        <v>#REF!</v>
      </c>
      <c r="I159" s="191" t="e">
        <f>IF(SUIVI!#REF!,1,0)</f>
        <v>#REF!</v>
      </c>
      <c r="J159" s="761" t="e">
        <f>SUIVI!#REF!</f>
        <v>#REF!</v>
      </c>
      <c r="K159" s="215" t="e">
        <f>SUIVI!#REF!</f>
        <v>#REF!</v>
      </c>
      <c r="L159" s="215" t="e">
        <f>SUIVI!#REF!</f>
        <v>#REF!</v>
      </c>
      <c r="M159" s="1090" t="s">
        <v>1222</v>
      </c>
      <c r="N159" s="2130" t="s">
        <v>1222</v>
      </c>
      <c r="O159" s="218" t="e">
        <f>SUIVI!#REF!</f>
        <v>#REF!</v>
      </c>
      <c r="P159" s="22">
        <v>151</v>
      </c>
    </row>
    <row r="160" spans="1:16" ht="19.899999999999999" customHeight="1">
      <c r="A160" s="1833">
        <f>$A$16</f>
        <v>0</v>
      </c>
      <c r="B160" s="191" t="e">
        <f>SUIVI!#REF!</f>
        <v>#REF!</v>
      </c>
      <c r="C160" s="191" t="e">
        <f>SUIVI!#REF!</f>
        <v>#REF!</v>
      </c>
      <c r="D160" s="3164"/>
      <c r="E160" s="3165"/>
      <c r="F160" s="2279" t="e">
        <f>SUIVI!#REF!</f>
        <v>#REF!</v>
      </c>
      <c r="G160" s="2279" t="e">
        <f>SUIVI!#REF!</f>
        <v>#REF!</v>
      </c>
      <c r="H160" s="191" t="e">
        <f t="shared" si="2"/>
        <v>#REF!</v>
      </c>
      <c r="I160" s="191" t="e">
        <f>IF(SUIVI!#REF!,1,0)</f>
        <v>#REF!</v>
      </c>
      <c r="J160" s="761" t="e">
        <f>SUIVI!#REF!</f>
        <v>#REF!</v>
      </c>
      <c r="K160" s="215" t="e">
        <f>SUIVI!#REF!</f>
        <v>#REF!</v>
      </c>
      <c r="L160" s="215" t="e">
        <f>SUIVI!#REF!</f>
        <v>#REF!</v>
      </c>
      <c r="M160" s="1090" t="s">
        <v>1222</v>
      </c>
      <c r="N160" s="1090" t="str">
        <f>SUIVI!$V$8</f>
        <v>LKW</v>
      </c>
      <c r="O160" s="218" t="e">
        <f>SUIVI!#REF!</f>
        <v>#REF!</v>
      </c>
      <c r="P160" s="22">
        <v>152</v>
      </c>
    </row>
    <row r="161" spans="1:16" ht="19.899999999999999" customHeight="1">
      <c r="A161" s="1833">
        <f>$A$17</f>
        <v>0</v>
      </c>
      <c r="B161" s="191" t="e">
        <f>SUIVI!#REF!</f>
        <v>#REF!</v>
      </c>
      <c r="C161" s="191" t="e">
        <f>SUIVI!#REF!</f>
        <v>#REF!</v>
      </c>
      <c r="D161" s="3164"/>
      <c r="E161" s="3165"/>
      <c r="F161" s="2279" t="e">
        <f>SUIVI!#REF!</f>
        <v>#REF!</v>
      </c>
      <c r="G161" s="2279" t="e">
        <f>SUIVI!#REF!</f>
        <v>#REF!</v>
      </c>
      <c r="H161" s="191" t="e">
        <f t="shared" si="2"/>
        <v>#REF!</v>
      </c>
      <c r="I161" s="191" t="e">
        <f>IF(SUIVI!#REF!,1,0)</f>
        <v>#REF!</v>
      </c>
      <c r="J161" s="761" t="e">
        <f>SUIVI!#REF!</f>
        <v>#REF!</v>
      </c>
      <c r="K161" s="215" t="e">
        <f>SUIVI!#REF!</f>
        <v>#REF!</v>
      </c>
      <c r="L161" s="215" t="e">
        <f>SUIVI!#REF!</f>
        <v>#REF!</v>
      </c>
      <c r="M161" s="1090" t="s">
        <v>1222</v>
      </c>
      <c r="N161" s="2130" t="s">
        <v>1222</v>
      </c>
      <c r="O161" s="218" t="e">
        <f>SUIVI!#REF!</f>
        <v>#REF!</v>
      </c>
      <c r="P161" s="22">
        <v>153</v>
      </c>
    </row>
    <row r="162" spans="1:16" ht="19.899999999999999" customHeight="1">
      <c r="A162" s="241" t="str">
        <f>$A$9</f>
        <v>1100633635-636</v>
      </c>
      <c r="B162" s="191" t="e">
        <f>SUIVI!#REF!</f>
        <v>#REF!</v>
      </c>
      <c r="C162" s="191" t="e">
        <f>SUIVI!#REF!</f>
        <v>#REF!</v>
      </c>
      <c r="D162" s="3164"/>
      <c r="E162" s="3165"/>
      <c r="F162" s="2279" t="e">
        <f>SUIVI!#REF!</f>
        <v>#REF!</v>
      </c>
      <c r="G162" s="2279" t="e">
        <f>SUIVI!#REF!</f>
        <v>#REF!</v>
      </c>
      <c r="H162" s="191" t="e">
        <f t="shared" si="2"/>
        <v>#REF!</v>
      </c>
      <c r="I162" s="191" t="e">
        <f>IF(SUIVI!#REF!,1,0)</f>
        <v>#REF!</v>
      </c>
      <c r="J162" s="761" t="e">
        <f>SUIVI!#REF!</f>
        <v>#REF!</v>
      </c>
      <c r="K162" s="215" t="e">
        <f>SUIVI!#REF!</f>
        <v>#REF!</v>
      </c>
      <c r="L162" s="215" t="e">
        <f>SUIVI!#REF!</f>
        <v>#REF!</v>
      </c>
      <c r="M162" s="1090" t="s">
        <v>1222</v>
      </c>
      <c r="N162" s="1090" t="str">
        <f>SUIVI!$V$8</f>
        <v>LKW</v>
      </c>
      <c r="O162" s="218" t="e">
        <f>SUIVI!#REF!</f>
        <v>#REF!</v>
      </c>
      <c r="P162" s="22">
        <v>154</v>
      </c>
    </row>
    <row r="163" spans="1:16" ht="19.899999999999999" customHeight="1">
      <c r="A163" s="241" t="str">
        <f>$A$10</f>
        <v>Z128</v>
      </c>
      <c r="B163" s="191" t="e">
        <f>SUIVI!#REF!</f>
        <v>#REF!</v>
      </c>
      <c r="C163" s="191" t="e">
        <f>SUIVI!#REF!</f>
        <v>#REF!</v>
      </c>
      <c r="D163" s="3164"/>
      <c r="E163" s="3165"/>
      <c r="F163" s="2279" t="e">
        <f>SUIVI!#REF!</f>
        <v>#REF!</v>
      </c>
      <c r="G163" s="2279" t="e">
        <f>SUIVI!#REF!</f>
        <v>#REF!</v>
      </c>
      <c r="H163" s="191" t="e">
        <f t="shared" si="2"/>
        <v>#REF!</v>
      </c>
      <c r="I163" s="191" t="e">
        <f>IF(SUIVI!#REF!,1,0)</f>
        <v>#REF!</v>
      </c>
      <c r="J163" s="761" t="e">
        <f>SUIVI!#REF!</f>
        <v>#REF!</v>
      </c>
      <c r="K163" s="215" t="e">
        <f>SUIVI!#REF!</f>
        <v>#REF!</v>
      </c>
      <c r="L163" s="215" t="e">
        <f>SUIVI!#REF!</f>
        <v>#REF!</v>
      </c>
      <c r="M163" s="1090" t="s">
        <v>1222</v>
      </c>
      <c r="N163" s="2130" t="s">
        <v>1222</v>
      </c>
      <c r="O163" s="218" t="e">
        <f>SUIVI!#REF!</f>
        <v>#REF!</v>
      </c>
      <c r="P163" s="22">
        <v>155</v>
      </c>
    </row>
    <row r="164" spans="1:16" ht="19.899999999999999" customHeight="1">
      <c r="A164" s="241" t="str">
        <f>$A$11</f>
        <v>1900015151-15087</v>
      </c>
      <c r="B164" s="191" t="e">
        <f>SUIVI!#REF!</f>
        <v>#REF!</v>
      </c>
      <c r="C164" s="191" t="e">
        <f>SUIVI!#REF!</f>
        <v>#REF!</v>
      </c>
      <c r="D164" s="3164"/>
      <c r="E164" s="3165"/>
      <c r="F164" s="2279" t="e">
        <f>SUIVI!#REF!</f>
        <v>#REF!</v>
      </c>
      <c r="G164" s="2279" t="e">
        <f>SUIVI!#REF!</f>
        <v>#REF!</v>
      </c>
      <c r="H164" s="191" t="e">
        <f t="shared" si="2"/>
        <v>#REF!</v>
      </c>
      <c r="I164" s="191" t="e">
        <f>IF(SUIVI!#REF!,1,0)</f>
        <v>#REF!</v>
      </c>
      <c r="J164" s="761" t="e">
        <f>SUIVI!#REF!</f>
        <v>#REF!</v>
      </c>
      <c r="K164" s="215" t="e">
        <f>SUIVI!#REF!</f>
        <v>#REF!</v>
      </c>
      <c r="L164" s="215" t="e">
        <f>SUIVI!#REF!</f>
        <v>#REF!</v>
      </c>
      <c r="M164" s="1090" t="s">
        <v>1222</v>
      </c>
      <c r="N164" s="1090" t="str">
        <f>SUIVI!$V$8</f>
        <v>LKW</v>
      </c>
      <c r="O164" s="218" t="e">
        <f>SUIVI!#REF!</f>
        <v>#REF!</v>
      </c>
      <c r="P164" s="22">
        <v>156</v>
      </c>
    </row>
    <row r="165" spans="1:16" ht="19.899999999999999" customHeight="1">
      <c r="A165" s="663" t="str">
        <f>$A$12</f>
        <v>CIMOLAI</v>
      </c>
      <c r="B165" s="191" t="e">
        <f>SUIVI!#REF!</f>
        <v>#REF!</v>
      </c>
      <c r="C165" s="191" t="e">
        <f>SUIVI!#REF!</f>
        <v>#REF!</v>
      </c>
      <c r="D165" s="3164"/>
      <c r="E165" s="3165"/>
      <c r="F165" s="2279" t="e">
        <f>SUIVI!#REF!</f>
        <v>#REF!</v>
      </c>
      <c r="G165" s="2279" t="e">
        <f>SUIVI!#REF!</f>
        <v>#REF!</v>
      </c>
      <c r="H165" s="191" t="e">
        <f t="shared" si="2"/>
        <v>#REF!</v>
      </c>
      <c r="I165" s="191" t="e">
        <f>IF(SUIVI!#REF!,1,0)</f>
        <v>#REF!</v>
      </c>
      <c r="J165" s="761" t="e">
        <f>SUIVI!#REF!</f>
        <v>#REF!</v>
      </c>
      <c r="K165" s="215" t="e">
        <f>SUIVI!#REF!</f>
        <v>#REF!</v>
      </c>
      <c r="L165" s="215" t="e">
        <f>SUIVI!#REF!</f>
        <v>#REF!</v>
      </c>
      <c r="M165" s="1090" t="s">
        <v>1222</v>
      </c>
      <c r="N165" s="2130" t="s">
        <v>1222</v>
      </c>
      <c r="O165" s="218" t="e">
        <f>SUIVI!#REF!</f>
        <v>#REF!</v>
      </c>
      <c r="P165" s="22">
        <v>157</v>
      </c>
    </row>
    <row r="166" spans="1:16" ht="19.899999999999999" customHeight="1">
      <c r="A166" s="663" t="str">
        <f>$A$13</f>
        <v>PASSERELLE DE BELVAL</v>
      </c>
      <c r="B166" s="191" t="e">
        <f>SUIVI!#REF!</f>
        <v>#REF!</v>
      </c>
      <c r="C166" s="191" t="e">
        <f>SUIVI!#REF!</f>
        <v>#REF!</v>
      </c>
      <c r="D166" s="3164"/>
      <c r="E166" s="3165"/>
      <c r="F166" s="2279" t="e">
        <f>SUIVI!#REF!</f>
        <v>#REF!</v>
      </c>
      <c r="G166" s="2279" t="e">
        <f>SUIVI!#REF!</f>
        <v>#REF!</v>
      </c>
      <c r="H166" s="191" t="e">
        <f t="shared" si="2"/>
        <v>#REF!</v>
      </c>
      <c r="I166" s="191" t="e">
        <f>IF(SUIVI!#REF!,1,0)</f>
        <v>#REF!</v>
      </c>
      <c r="J166" s="761" t="e">
        <f>SUIVI!#REF!</f>
        <v>#REF!</v>
      </c>
      <c r="K166" s="215" t="e">
        <f>SUIVI!#REF!</f>
        <v>#REF!</v>
      </c>
      <c r="L166" s="215" t="e">
        <f>SUIVI!#REF!</f>
        <v>#REF!</v>
      </c>
      <c r="M166" s="1090" t="s">
        <v>1222</v>
      </c>
      <c r="N166" s="1090" t="str">
        <f>SUIVI!$V$8</f>
        <v>LKW</v>
      </c>
      <c r="O166" s="218" t="e">
        <f>SUIVI!#REF!</f>
        <v>#REF!</v>
      </c>
      <c r="P166" s="22">
        <v>158</v>
      </c>
    </row>
    <row r="167" spans="1:16" ht="19.899999999999999" customHeight="1">
      <c r="A167" s="1088" t="s">
        <v>1505</v>
      </c>
      <c r="B167" s="191" t="e">
        <f>SUIVI!#REF!</f>
        <v>#REF!</v>
      </c>
      <c r="C167" s="191" t="e">
        <f>SUIVI!#REF!</f>
        <v>#REF!</v>
      </c>
      <c r="D167" s="3164"/>
      <c r="E167" s="3165"/>
      <c r="F167" s="2279" t="e">
        <f>SUIVI!#REF!</f>
        <v>#REF!</v>
      </c>
      <c r="G167" s="2279" t="e">
        <f>SUIVI!#REF!</f>
        <v>#REF!</v>
      </c>
      <c r="H167" s="191" t="e">
        <f t="shared" si="2"/>
        <v>#REF!</v>
      </c>
      <c r="I167" s="191" t="e">
        <f>IF(SUIVI!#REF!,1,0)</f>
        <v>#REF!</v>
      </c>
      <c r="J167" s="761" t="e">
        <f>SUIVI!#REF!</f>
        <v>#REF!</v>
      </c>
      <c r="K167" s="215" t="e">
        <f>SUIVI!#REF!</f>
        <v>#REF!</v>
      </c>
      <c r="L167" s="215" t="e">
        <f>SUIVI!#REF!</f>
        <v>#REF!</v>
      </c>
      <c r="M167" s="1090" t="s">
        <v>1222</v>
      </c>
      <c r="N167" s="2130" t="s">
        <v>1222</v>
      </c>
      <c r="O167" s="218" t="e">
        <f>SUIVI!#REF!</f>
        <v>#REF!</v>
      </c>
      <c r="P167" s="22">
        <v>159</v>
      </c>
    </row>
    <row r="168" spans="1:16" ht="19.899999999999999" customHeight="1">
      <c r="A168" s="1833">
        <f>$A$15</f>
        <v>0</v>
      </c>
      <c r="B168" s="191" t="e">
        <f>SUIVI!#REF!</f>
        <v>#REF!</v>
      </c>
      <c r="C168" s="191" t="e">
        <f>SUIVI!#REF!</f>
        <v>#REF!</v>
      </c>
      <c r="D168" s="3164"/>
      <c r="E168" s="3165"/>
      <c r="F168" s="2279" t="e">
        <f>SUIVI!#REF!</f>
        <v>#REF!</v>
      </c>
      <c r="G168" s="2279" t="e">
        <f>SUIVI!#REF!</f>
        <v>#REF!</v>
      </c>
      <c r="H168" s="191" t="e">
        <f t="shared" si="2"/>
        <v>#REF!</v>
      </c>
      <c r="I168" s="191" t="e">
        <f>IF(SUIVI!#REF!,1,0)</f>
        <v>#REF!</v>
      </c>
      <c r="J168" s="761" t="e">
        <f>SUIVI!#REF!</f>
        <v>#REF!</v>
      </c>
      <c r="K168" s="215" t="e">
        <f>SUIVI!#REF!</f>
        <v>#REF!</v>
      </c>
      <c r="L168" s="215" t="e">
        <f>SUIVI!#REF!</f>
        <v>#REF!</v>
      </c>
      <c r="M168" s="1090" t="s">
        <v>1222</v>
      </c>
      <c r="N168" s="1090" t="str">
        <f>SUIVI!$V$8</f>
        <v>LKW</v>
      </c>
      <c r="O168" s="218" t="e">
        <f>SUIVI!#REF!</f>
        <v>#REF!</v>
      </c>
      <c r="P168" s="22">
        <v>160</v>
      </c>
    </row>
    <row r="169" spans="1:16" ht="19.899999999999999" customHeight="1">
      <c r="A169" s="1833">
        <f>$A$16</f>
        <v>0</v>
      </c>
      <c r="B169" s="191" t="e">
        <f>SUIVI!#REF!</f>
        <v>#REF!</v>
      </c>
      <c r="C169" s="191" t="e">
        <f>SUIVI!#REF!</f>
        <v>#REF!</v>
      </c>
      <c r="D169" s="3164"/>
      <c r="E169" s="3165"/>
      <c r="F169" s="2279" t="e">
        <f>SUIVI!#REF!</f>
        <v>#REF!</v>
      </c>
      <c r="G169" s="2279" t="e">
        <f>SUIVI!#REF!</f>
        <v>#REF!</v>
      </c>
      <c r="H169" s="191" t="e">
        <f t="shared" si="2"/>
        <v>#REF!</v>
      </c>
      <c r="I169" s="191" t="e">
        <f>IF(SUIVI!#REF!,1,0)</f>
        <v>#REF!</v>
      </c>
      <c r="J169" s="761" t="e">
        <f>SUIVI!#REF!</f>
        <v>#REF!</v>
      </c>
      <c r="K169" s="215" t="e">
        <f>SUIVI!#REF!</f>
        <v>#REF!</v>
      </c>
      <c r="L169" s="215" t="e">
        <f>SUIVI!#REF!</f>
        <v>#REF!</v>
      </c>
      <c r="M169" s="1090" t="s">
        <v>1222</v>
      </c>
      <c r="N169" s="2130" t="s">
        <v>1222</v>
      </c>
      <c r="O169" s="218" t="e">
        <f>SUIVI!#REF!</f>
        <v>#REF!</v>
      </c>
      <c r="P169" s="22">
        <v>161</v>
      </c>
    </row>
    <row r="170" spans="1:16" ht="19.899999999999999" customHeight="1">
      <c r="A170" s="1833">
        <f>$A$17</f>
        <v>0</v>
      </c>
      <c r="B170" s="191" t="e">
        <f>SUIVI!#REF!</f>
        <v>#REF!</v>
      </c>
      <c r="C170" s="191" t="e">
        <f>SUIVI!#REF!</f>
        <v>#REF!</v>
      </c>
      <c r="D170" s="3164"/>
      <c r="E170" s="3165"/>
      <c r="F170" s="2279" t="e">
        <f>SUIVI!#REF!</f>
        <v>#REF!</v>
      </c>
      <c r="G170" s="2279" t="e">
        <f>SUIVI!#REF!</f>
        <v>#REF!</v>
      </c>
      <c r="H170" s="191" t="e">
        <f t="shared" si="2"/>
        <v>#REF!</v>
      </c>
      <c r="I170" s="191" t="e">
        <f>IF(SUIVI!#REF!,1,0)</f>
        <v>#REF!</v>
      </c>
      <c r="J170" s="761" t="e">
        <f>SUIVI!#REF!</f>
        <v>#REF!</v>
      </c>
      <c r="K170" s="215" t="e">
        <f>SUIVI!#REF!</f>
        <v>#REF!</v>
      </c>
      <c r="L170" s="215" t="e">
        <f>SUIVI!#REF!</f>
        <v>#REF!</v>
      </c>
      <c r="M170" s="1090" t="s">
        <v>1222</v>
      </c>
      <c r="N170" s="1090" t="str">
        <f>SUIVI!$V$8</f>
        <v>LKW</v>
      </c>
      <c r="O170" s="218" t="e">
        <f>SUIVI!#REF!</f>
        <v>#REF!</v>
      </c>
      <c r="P170" s="22">
        <v>162</v>
      </c>
    </row>
    <row r="171" spans="1:16" ht="19.899999999999999" customHeight="1">
      <c r="A171" s="241" t="str">
        <f>$A$9</f>
        <v>1100633635-636</v>
      </c>
      <c r="B171" s="191" t="e">
        <f>SUIVI!#REF!</f>
        <v>#REF!</v>
      </c>
      <c r="C171" s="191" t="e">
        <f>SUIVI!#REF!</f>
        <v>#REF!</v>
      </c>
      <c r="D171" s="3164"/>
      <c r="E171" s="3165"/>
      <c r="F171" s="2279" t="e">
        <f>SUIVI!#REF!</f>
        <v>#REF!</v>
      </c>
      <c r="G171" s="2279" t="e">
        <f>SUIVI!#REF!</f>
        <v>#REF!</v>
      </c>
      <c r="H171" s="191" t="e">
        <f t="shared" si="2"/>
        <v>#REF!</v>
      </c>
      <c r="I171" s="191" t="e">
        <f>IF(SUIVI!#REF!,1,0)</f>
        <v>#REF!</v>
      </c>
      <c r="J171" s="761" t="e">
        <f>SUIVI!#REF!</f>
        <v>#REF!</v>
      </c>
      <c r="K171" s="215" t="e">
        <f>SUIVI!#REF!</f>
        <v>#REF!</v>
      </c>
      <c r="L171" s="215" t="e">
        <f>SUIVI!#REF!</f>
        <v>#REF!</v>
      </c>
      <c r="M171" s="1090" t="s">
        <v>1222</v>
      </c>
      <c r="N171" s="2130" t="s">
        <v>1222</v>
      </c>
      <c r="O171" s="218" t="e">
        <f>SUIVI!#REF!</f>
        <v>#REF!</v>
      </c>
      <c r="P171" s="22">
        <v>163</v>
      </c>
    </row>
    <row r="172" spans="1:16" ht="19.899999999999999" customHeight="1">
      <c r="A172" s="241" t="str">
        <f>$A$10</f>
        <v>Z128</v>
      </c>
      <c r="B172" s="191" t="e">
        <f>SUIVI!#REF!</f>
        <v>#REF!</v>
      </c>
      <c r="C172" s="191" t="e">
        <f>SUIVI!#REF!</f>
        <v>#REF!</v>
      </c>
      <c r="D172" s="3164"/>
      <c r="E172" s="3165"/>
      <c r="F172" s="2279" t="e">
        <f>SUIVI!#REF!</f>
        <v>#REF!</v>
      </c>
      <c r="G172" s="2279" t="e">
        <f>SUIVI!#REF!</f>
        <v>#REF!</v>
      </c>
      <c r="H172" s="191" t="e">
        <f t="shared" si="2"/>
        <v>#REF!</v>
      </c>
      <c r="I172" s="191" t="e">
        <f>IF(SUIVI!#REF!,1,0)</f>
        <v>#REF!</v>
      </c>
      <c r="J172" s="761" t="e">
        <f>SUIVI!#REF!</f>
        <v>#REF!</v>
      </c>
      <c r="K172" s="215" t="e">
        <f>SUIVI!#REF!</f>
        <v>#REF!</v>
      </c>
      <c r="L172" s="215" t="e">
        <f>SUIVI!#REF!</f>
        <v>#REF!</v>
      </c>
      <c r="M172" s="1090" t="s">
        <v>1222</v>
      </c>
      <c r="N172" s="1090" t="str">
        <f>SUIVI!$V$8</f>
        <v>LKW</v>
      </c>
      <c r="O172" s="218" t="e">
        <f>SUIVI!#REF!</f>
        <v>#REF!</v>
      </c>
      <c r="P172" s="22">
        <v>164</v>
      </c>
    </row>
    <row r="173" spans="1:16" ht="19.899999999999999" customHeight="1">
      <c r="A173" s="241" t="str">
        <f>$A$11</f>
        <v>1900015151-15087</v>
      </c>
      <c r="B173" s="191" t="e">
        <f>SUIVI!#REF!</f>
        <v>#REF!</v>
      </c>
      <c r="C173" s="191" t="e">
        <f>SUIVI!#REF!</f>
        <v>#REF!</v>
      </c>
      <c r="D173" s="3164"/>
      <c r="E173" s="3165"/>
      <c r="F173" s="2279" t="e">
        <f>SUIVI!#REF!</f>
        <v>#REF!</v>
      </c>
      <c r="G173" s="2279" t="e">
        <f>SUIVI!#REF!</f>
        <v>#REF!</v>
      </c>
      <c r="H173" s="191" t="e">
        <f t="shared" si="2"/>
        <v>#REF!</v>
      </c>
      <c r="I173" s="191" t="e">
        <f>IF(SUIVI!#REF!,1,0)</f>
        <v>#REF!</v>
      </c>
      <c r="J173" s="761" t="e">
        <f>SUIVI!#REF!</f>
        <v>#REF!</v>
      </c>
      <c r="K173" s="215" t="e">
        <f>SUIVI!#REF!</f>
        <v>#REF!</v>
      </c>
      <c r="L173" s="215" t="e">
        <f>SUIVI!#REF!</f>
        <v>#REF!</v>
      </c>
      <c r="M173" s="1090" t="s">
        <v>1222</v>
      </c>
      <c r="N173" s="2130" t="s">
        <v>1222</v>
      </c>
      <c r="O173" s="218" t="e">
        <f>SUIVI!#REF!</f>
        <v>#REF!</v>
      </c>
      <c r="P173" s="22">
        <v>165</v>
      </c>
    </row>
    <row r="174" spans="1:16" ht="19.899999999999999" customHeight="1">
      <c r="A174" s="663" t="str">
        <f>$A$12</f>
        <v>CIMOLAI</v>
      </c>
      <c r="B174" s="191" t="e">
        <f>SUIVI!#REF!</f>
        <v>#REF!</v>
      </c>
      <c r="C174" s="191" t="e">
        <f>SUIVI!#REF!</f>
        <v>#REF!</v>
      </c>
      <c r="D174" s="3164"/>
      <c r="E174" s="3165"/>
      <c r="F174" s="2279" t="e">
        <f>SUIVI!#REF!</f>
        <v>#REF!</v>
      </c>
      <c r="G174" s="2279" t="e">
        <f>SUIVI!#REF!</f>
        <v>#REF!</v>
      </c>
      <c r="H174" s="191" t="e">
        <f t="shared" si="2"/>
        <v>#REF!</v>
      </c>
      <c r="I174" s="191" t="e">
        <f>IF(SUIVI!#REF!,1,0)</f>
        <v>#REF!</v>
      </c>
      <c r="J174" s="761" t="e">
        <f>SUIVI!#REF!</f>
        <v>#REF!</v>
      </c>
      <c r="K174" s="215" t="e">
        <f>SUIVI!#REF!</f>
        <v>#REF!</v>
      </c>
      <c r="L174" s="215" t="e">
        <f>SUIVI!#REF!</f>
        <v>#REF!</v>
      </c>
      <c r="M174" s="1090" t="s">
        <v>1222</v>
      </c>
      <c r="N174" s="1090" t="str">
        <f>SUIVI!$V$8</f>
        <v>LKW</v>
      </c>
      <c r="O174" s="218" t="e">
        <f>SUIVI!#REF!</f>
        <v>#REF!</v>
      </c>
      <c r="P174" s="22">
        <v>166</v>
      </c>
    </row>
    <row r="175" spans="1:16" ht="19.899999999999999" customHeight="1">
      <c r="A175" s="663" t="str">
        <f>$A$13</f>
        <v>PASSERELLE DE BELVAL</v>
      </c>
      <c r="B175" s="191" t="e">
        <f>SUIVI!#REF!</f>
        <v>#REF!</v>
      </c>
      <c r="C175" s="191" t="e">
        <f>SUIVI!#REF!</f>
        <v>#REF!</v>
      </c>
      <c r="D175" s="3164"/>
      <c r="E175" s="3165"/>
      <c r="F175" s="2279" t="e">
        <f>SUIVI!#REF!</f>
        <v>#REF!</v>
      </c>
      <c r="G175" s="2279" t="e">
        <f>SUIVI!#REF!</f>
        <v>#REF!</v>
      </c>
      <c r="H175" s="191" t="e">
        <f t="shared" si="2"/>
        <v>#REF!</v>
      </c>
      <c r="I175" s="191" t="e">
        <f>IF(SUIVI!#REF!,1,0)</f>
        <v>#REF!</v>
      </c>
      <c r="J175" s="761" t="e">
        <f>SUIVI!#REF!</f>
        <v>#REF!</v>
      </c>
      <c r="K175" s="215" t="e">
        <f>SUIVI!#REF!</f>
        <v>#REF!</v>
      </c>
      <c r="L175" s="215" t="e">
        <f>SUIVI!#REF!</f>
        <v>#REF!</v>
      </c>
      <c r="M175" s="1090" t="s">
        <v>1222</v>
      </c>
      <c r="N175" s="2130" t="s">
        <v>1222</v>
      </c>
      <c r="O175" s="218" t="e">
        <f>SUIVI!#REF!</f>
        <v>#REF!</v>
      </c>
      <c r="P175" s="22">
        <v>167</v>
      </c>
    </row>
    <row r="176" spans="1:16" ht="19.899999999999999" customHeight="1">
      <c r="A176" s="1088" t="s">
        <v>1505</v>
      </c>
      <c r="B176" s="191" t="e">
        <f>SUIVI!#REF!</f>
        <v>#REF!</v>
      </c>
      <c r="C176" s="191" t="e">
        <f>SUIVI!#REF!</f>
        <v>#REF!</v>
      </c>
      <c r="D176" s="3164"/>
      <c r="E176" s="3165"/>
      <c r="F176" s="2279" t="e">
        <f>SUIVI!#REF!</f>
        <v>#REF!</v>
      </c>
      <c r="G176" s="2279" t="e">
        <f>SUIVI!#REF!</f>
        <v>#REF!</v>
      </c>
      <c r="H176" s="191" t="e">
        <f t="shared" si="2"/>
        <v>#REF!</v>
      </c>
      <c r="I176" s="191" t="e">
        <f>IF(SUIVI!#REF!,1,0)</f>
        <v>#REF!</v>
      </c>
      <c r="J176" s="761" t="e">
        <f>SUIVI!#REF!</f>
        <v>#REF!</v>
      </c>
      <c r="K176" s="215" t="e">
        <f>SUIVI!#REF!</f>
        <v>#REF!</v>
      </c>
      <c r="L176" s="215" t="e">
        <f>SUIVI!#REF!</f>
        <v>#REF!</v>
      </c>
      <c r="M176" s="1090" t="s">
        <v>1222</v>
      </c>
      <c r="N176" s="1090" t="str">
        <f>SUIVI!$V$8</f>
        <v>LKW</v>
      </c>
      <c r="O176" s="218" t="e">
        <f>SUIVI!#REF!</f>
        <v>#REF!</v>
      </c>
      <c r="P176" s="22">
        <v>168</v>
      </c>
    </row>
    <row r="177" spans="1:16" ht="19.899999999999999" customHeight="1">
      <c r="A177" s="1833">
        <f>$A$15</f>
        <v>0</v>
      </c>
      <c r="B177" s="191" t="e">
        <f>SUIVI!#REF!</f>
        <v>#REF!</v>
      </c>
      <c r="C177" s="191" t="e">
        <f>SUIVI!#REF!</f>
        <v>#REF!</v>
      </c>
      <c r="D177" s="3164"/>
      <c r="E177" s="3165"/>
      <c r="F177" s="2279" t="e">
        <f>SUIVI!#REF!</f>
        <v>#REF!</v>
      </c>
      <c r="G177" s="2279" t="e">
        <f>SUIVI!#REF!</f>
        <v>#REF!</v>
      </c>
      <c r="H177" s="191" t="e">
        <f t="shared" si="2"/>
        <v>#REF!</v>
      </c>
      <c r="I177" s="191" t="e">
        <f>IF(SUIVI!#REF!,1,0)</f>
        <v>#REF!</v>
      </c>
      <c r="J177" s="761" t="e">
        <f>SUIVI!#REF!</f>
        <v>#REF!</v>
      </c>
      <c r="K177" s="215" t="e">
        <f>SUIVI!#REF!</f>
        <v>#REF!</v>
      </c>
      <c r="L177" s="215" t="e">
        <f>SUIVI!#REF!</f>
        <v>#REF!</v>
      </c>
      <c r="M177" s="1090" t="s">
        <v>1222</v>
      </c>
      <c r="N177" s="2130" t="s">
        <v>1222</v>
      </c>
      <c r="O177" s="218" t="e">
        <f>SUIVI!#REF!</f>
        <v>#REF!</v>
      </c>
      <c r="P177" s="22">
        <v>169</v>
      </c>
    </row>
    <row r="178" spans="1:16" ht="19.899999999999999" customHeight="1">
      <c r="A178" s="1833">
        <f>$A$16</f>
        <v>0</v>
      </c>
      <c r="B178" s="191" t="e">
        <f>SUIVI!#REF!</f>
        <v>#REF!</v>
      </c>
      <c r="C178" s="191" t="e">
        <f>SUIVI!#REF!</f>
        <v>#REF!</v>
      </c>
      <c r="D178" s="3164"/>
      <c r="E178" s="3165"/>
      <c r="F178" s="2279" t="e">
        <f>SUIVI!#REF!</f>
        <v>#REF!</v>
      </c>
      <c r="G178" s="2279" t="e">
        <f>SUIVI!#REF!</f>
        <v>#REF!</v>
      </c>
      <c r="H178" s="191" t="e">
        <f t="shared" si="2"/>
        <v>#REF!</v>
      </c>
      <c r="I178" s="191" t="e">
        <f>IF(SUIVI!#REF!,1,0)</f>
        <v>#REF!</v>
      </c>
      <c r="J178" s="761" t="e">
        <f>SUIVI!#REF!</f>
        <v>#REF!</v>
      </c>
      <c r="K178" s="215" t="e">
        <f>SUIVI!#REF!</f>
        <v>#REF!</v>
      </c>
      <c r="L178" s="215" t="e">
        <f>SUIVI!#REF!</f>
        <v>#REF!</v>
      </c>
      <c r="M178" s="1090" t="s">
        <v>1222</v>
      </c>
      <c r="N178" s="1090" t="str">
        <f>SUIVI!$V$8</f>
        <v>LKW</v>
      </c>
      <c r="O178" s="218" t="e">
        <f>SUIVI!#REF!</f>
        <v>#REF!</v>
      </c>
      <c r="P178" s="22">
        <v>170</v>
      </c>
    </row>
    <row r="179" spans="1:16" ht="19.899999999999999" customHeight="1">
      <c r="A179" s="1833">
        <f>$A$17</f>
        <v>0</v>
      </c>
      <c r="B179" s="191" t="e">
        <f>SUIVI!#REF!</f>
        <v>#REF!</v>
      </c>
      <c r="C179" s="191" t="e">
        <f>SUIVI!#REF!</f>
        <v>#REF!</v>
      </c>
      <c r="D179" s="3164"/>
      <c r="E179" s="3165"/>
      <c r="F179" s="2279" t="e">
        <f>SUIVI!#REF!</f>
        <v>#REF!</v>
      </c>
      <c r="G179" s="2279" t="e">
        <f>SUIVI!#REF!</f>
        <v>#REF!</v>
      </c>
      <c r="H179" s="191" t="e">
        <f t="shared" si="2"/>
        <v>#REF!</v>
      </c>
      <c r="I179" s="191" t="e">
        <f>IF(SUIVI!#REF!,1,0)</f>
        <v>#REF!</v>
      </c>
      <c r="J179" s="761" t="e">
        <f>SUIVI!#REF!</f>
        <v>#REF!</v>
      </c>
      <c r="K179" s="215" t="e">
        <f>SUIVI!#REF!</f>
        <v>#REF!</v>
      </c>
      <c r="L179" s="215" t="e">
        <f>SUIVI!#REF!</f>
        <v>#REF!</v>
      </c>
      <c r="M179" s="1090" t="s">
        <v>1222</v>
      </c>
      <c r="N179" s="2130" t="s">
        <v>1222</v>
      </c>
      <c r="O179" s="218" t="e">
        <f>SUIVI!#REF!</f>
        <v>#REF!</v>
      </c>
      <c r="P179" s="22">
        <v>171</v>
      </c>
    </row>
    <row r="180" spans="1:16" ht="19.899999999999999" customHeight="1">
      <c r="A180" s="241" t="str">
        <f>$A$9</f>
        <v>1100633635-636</v>
      </c>
      <c r="B180" s="191" t="e">
        <f>SUIVI!#REF!</f>
        <v>#REF!</v>
      </c>
      <c r="C180" s="191" t="e">
        <f>SUIVI!#REF!</f>
        <v>#REF!</v>
      </c>
      <c r="D180" s="3164"/>
      <c r="E180" s="3165"/>
      <c r="F180" s="2279" t="e">
        <f>SUIVI!#REF!</f>
        <v>#REF!</v>
      </c>
      <c r="G180" s="2279" t="e">
        <f>SUIVI!#REF!</f>
        <v>#REF!</v>
      </c>
      <c r="H180" s="191" t="e">
        <f t="shared" si="2"/>
        <v>#REF!</v>
      </c>
      <c r="I180" s="191" t="e">
        <f>IF(SUIVI!#REF!,1,0)</f>
        <v>#REF!</v>
      </c>
      <c r="J180" s="761" t="e">
        <f>SUIVI!#REF!</f>
        <v>#REF!</v>
      </c>
      <c r="K180" s="215" t="e">
        <f>SUIVI!#REF!</f>
        <v>#REF!</v>
      </c>
      <c r="L180" s="215" t="e">
        <f>SUIVI!#REF!</f>
        <v>#REF!</v>
      </c>
      <c r="M180" s="1090" t="s">
        <v>1222</v>
      </c>
      <c r="N180" s="1090" t="str">
        <f>SUIVI!$V$8</f>
        <v>LKW</v>
      </c>
      <c r="O180" s="218" t="e">
        <f>SUIVI!#REF!</f>
        <v>#REF!</v>
      </c>
      <c r="P180" s="22">
        <v>172</v>
      </c>
    </row>
    <row r="181" spans="1:16" ht="19.899999999999999" customHeight="1">
      <c r="A181" s="241" t="str">
        <f>$A$10</f>
        <v>Z128</v>
      </c>
      <c r="B181" s="191" t="e">
        <f>SUIVI!#REF!</f>
        <v>#REF!</v>
      </c>
      <c r="C181" s="191" t="e">
        <f>SUIVI!#REF!</f>
        <v>#REF!</v>
      </c>
      <c r="D181" s="3164"/>
      <c r="E181" s="3165"/>
      <c r="F181" s="2279" t="e">
        <f>SUIVI!#REF!</f>
        <v>#REF!</v>
      </c>
      <c r="G181" s="2279" t="e">
        <f>SUIVI!#REF!</f>
        <v>#REF!</v>
      </c>
      <c r="H181" s="191" t="e">
        <f t="shared" si="2"/>
        <v>#REF!</v>
      </c>
      <c r="I181" s="191" t="e">
        <f>IF(SUIVI!#REF!,1,0)</f>
        <v>#REF!</v>
      </c>
      <c r="J181" s="761" t="e">
        <f>SUIVI!#REF!</f>
        <v>#REF!</v>
      </c>
      <c r="K181" s="215" t="e">
        <f>SUIVI!#REF!</f>
        <v>#REF!</v>
      </c>
      <c r="L181" s="215" t="e">
        <f>SUIVI!#REF!</f>
        <v>#REF!</v>
      </c>
      <c r="M181" s="1090" t="s">
        <v>1222</v>
      </c>
      <c r="N181" s="2130" t="s">
        <v>1222</v>
      </c>
      <c r="O181" s="218" t="e">
        <f>SUIVI!#REF!</f>
        <v>#REF!</v>
      </c>
      <c r="P181" s="22">
        <v>173</v>
      </c>
    </row>
    <row r="182" spans="1:16" ht="19.899999999999999" customHeight="1">
      <c r="A182" s="241" t="str">
        <f>$A$11</f>
        <v>1900015151-15087</v>
      </c>
      <c r="B182" s="191" t="e">
        <f>SUIVI!#REF!</f>
        <v>#REF!</v>
      </c>
      <c r="C182" s="191" t="e">
        <f>SUIVI!#REF!</f>
        <v>#REF!</v>
      </c>
      <c r="D182" s="3164"/>
      <c r="E182" s="3165"/>
      <c r="F182" s="2279" t="e">
        <f>SUIVI!#REF!</f>
        <v>#REF!</v>
      </c>
      <c r="G182" s="2279" t="e">
        <f>SUIVI!#REF!</f>
        <v>#REF!</v>
      </c>
      <c r="H182" s="191" t="e">
        <f t="shared" si="2"/>
        <v>#REF!</v>
      </c>
      <c r="I182" s="191" t="e">
        <f>IF(SUIVI!#REF!,1,0)</f>
        <v>#REF!</v>
      </c>
      <c r="J182" s="761" t="e">
        <f>SUIVI!#REF!</f>
        <v>#REF!</v>
      </c>
      <c r="K182" s="215" t="e">
        <f>SUIVI!#REF!</f>
        <v>#REF!</v>
      </c>
      <c r="L182" s="215" t="e">
        <f>SUIVI!#REF!</f>
        <v>#REF!</v>
      </c>
      <c r="M182" s="1090" t="s">
        <v>1222</v>
      </c>
      <c r="N182" s="1090" t="str">
        <f>SUIVI!$V$8</f>
        <v>LKW</v>
      </c>
      <c r="O182" s="218" t="e">
        <f>SUIVI!#REF!</f>
        <v>#REF!</v>
      </c>
      <c r="P182" s="22">
        <v>174</v>
      </c>
    </row>
    <row r="183" spans="1:16" ht="19.899999999999999" customHeight="1">
      <c r="A183" s="663" t="str">
        <f>$A$12</f>
        <v>CIMOLAI</v>
      </c>
      <c r="B183" s="191" t="e">
        <f>SUIVI!#REF!</f>
        <v>#REF!</v>
      </c>
      <c r="C183" s="191" t="e">
        <f>SUIVI!#REF!</f>
        <v>#REF!</v>
      </c>
      <c r="D183" s="3164"/>
      <c r="E183" s="3165"/>
      <c r="F183" s="2279" t="e">
        <f>SUIVI!#REF!</f>
        <v>#REF!</v>
      </c>
      <c r="G183" s="2279" t="e">
        <f>SUIVI!#REF!</f>
        <v>#REF!</v>
      </c>
      <c r="H183" s="191" t="e">
        <f t="shared" si="2"/>
        <v>#REF!</v>
      </c>
      <c r="I183" s="191" t="e">
        <f>IF(SUIVI!#REF!,1,0)</f>
        <v>#REF!</v>
      </c>
      <c r="J183" s="761" t="e">
        <f>SUIVI!#REF!</f>
        <v>#REF!</v>
      </c>
      <c r="K183" s="215" t="e">
        <f>SUIVI!#REF!</f>
        <v>#REF!</v>
      </c>
      <c r="L183" s="215" t="e">
        <f>SUIVI!#REF!</f>
        <v>#REF!</v>
      </c>
      <c r="M183" s="1090" t="s">
        <v>1222</v>
      </c>
      <c r="N183" s="2130" t="s">
        <v>1222</v>
      </c>
      <c r="O183" s="218" t="e">
        <f>SUIVI!#REF!</f>
        <v>#REF!</v>
      </c>
      <c r="P183" s="22">
        <v>175</v>
      </c>
    </row>
    <row r="184" spans="1:16" ht="19.899999999999999" customHeight="1">
      <c r="A184" s="663" t="str">
        <f>$A$13</f>
        <v>PASSERELLE DE BELVAL</v>
      </c>
      <c r="B184" s="191" t="e">
        <f>SUIVI!#REF!</f>
        <v>#REF!</v>
      </c>
      <c r="C184" s="191" t="e">
        <f>SUIVI!#REF!</f>
        <v>#REF!</v>
      </c>
      <c r="D184" s="3164"/>
      <c r="E184" s="3165"/>
      <c r="F184" s="2279" t="e">
        <f>SUIVI!#REF!</f>
        <v>#REF!</v>
      </c>
      <c r="G184" s="2279" t="e">
        <f>SUIVI!#REF!</f>
        <v>#REF!</v>
      </c>
      <c r="H184" s="191" t="e">
        <f t="shared" si="2"/>
        <v>#REF!</v>
      </c>
      <c r="I184" s="191" t="e">
        <f>IF(SUIVI!#REF!,1,0)</f>
        <v>#REF!</v>
      </c>
      <c r="J184" s="761" t="e">
        <f>SUIVI!#REF!</f>
        <v>#REF!</v>
      </c>
      <c r="K184" s="215" t="e">
        <f>SUIVI!#REF!</f>
        <v>#REF!</v>
      </c>
      <c r="L184" s="215" t="e">
        <f>SUIVI!#REF!</f>
        <v>#REF!</v>
      </c>
      <c r="M184" s="1090" t="s">
        <v>1222</v>
      </c>
      <c r="N184" s="1090" t="str">
        <f>SUIVI!$V$8</f>
        <v>LKW</v>
      </c>
      <c r="O184" s="218" t="e">
        <f>SUIVI!#REF!</f>
        <v>#REF!</v>
      </c>
      <c r="P184" s="22">
        <v>176</v>
      </c>
    </row>
    <row r="185" spans="1:16" ht="19.899999999999999" customHeight="1">
      <c r="A185" s="1088" t="s">
        <v>1505</v>
      </c>
      <c r="B185" s="191" t="e">
        <f>SUIVI!#REF!</f>
        <v>#REF!</v>
      </c>
      <c r="C185" s="191" t="e">
        <f>SUIVI!#REF!</f>
        <v>#REF!</v>
      </c>
      <c r="D185" s="3164"/>
      <c r="E185" s="3165"/>
      <c r="F185" s="2279" t="e">
        <f>SUIVI!#REF!</f>
        <v>#REF!</v>
      </c>
      <c r="G185" s="2279" t="e">
        <f>SUIVI!#REF!</f>
        <v>#REF!</v>
      </c>
      <c r="H185" s="191" t="e">
        <f t="shared" si="2"/>
        <v>#REF!</v>
      </c>
      <c r="I185" s="191" t="e">
        <f>IF(SUIVI!#REF!,1,0)</f>
        <v>#REF!</v>
      </c>
      <c r="J185" s="761" t="e">
        <f>SUIVI!#REF!</f>
        <v>#REF!</v>
      </c>
      <c r="K185" s="215" t="e">
        <f>SUIVI!#REF!</f>
        <v>#REF!</v>
      </c>
      <c r="L185" s="215" t="e">
        <f>SUIVI!#REF!</f>
        <v>#REF!</v>
      </c>
      <c r="M185" s="1090" t="s">
        <v>1222</v>
      </c>
      <c r="N185" s="2130" t="s">
        <v>1222</v>
      </c>
      <c r="O185" s="218" t="e">
        <f>SUIVI!#REF!</f>
        <v>#REF!</v>
      </c>
      <c r="P185" s="22">
        <v>177</v>
      </c>
    </row>
    <row r="186" spans="1:16" ht="19.899999999999999" customHeight="1">
      <c r="A186" s="1833">
        <f>$A$15</f>
        <v>0</v>
      </c>
      <c r="B186" s="191" t="e">
        <f>SUIVI!#REF!</f>
        <v>#REF!</v>
      </c>
      <c r="C186" s="191" t="e">
        <f>SUIVI!#REF!</f>
        <v>#REF!</v>
      </c>
      <c r="D186" s="3164"/>
      <c r="E186" s="3165"/>
      <c r="F186" s="2279" t="e">
        <f>SUIVI!#REF!</f>
        <v>#REF!</v>
      </c>
      <c r="G186" s="2279" t="e">
        <f>SUIVI!#REF!</f>
        <v>#REF!</v>
      </c>
      <c r="H186" s="191" t="e">
        <f t="shared" si="2"/>
        <v>#REF!</v>
      </c>
      <c r="I186" s="191" t="e">
        <f>IF(SUIVI!#REF!,1,0)</f>
        <v>#REF!</v>
      </c>
      <c r="J186" s="761" t="e">
        <f>SUIVI!#REF!</f>
        <v>#REF!</v>
      </c>
      <c r="K186" s="215" t="e">
        <f>SUIVI!#REF!</f>
        <v>#REF!</v>
      </c>
      <c r="L186" s="215" t="e">
        <f>SUIVI!#REF!</f>
        <v>#REF!</v>
      </c>
      <c r="M186" s="1090" t="s">
        <v>1222</v>
      </c>
      <c r="N186" s="1090" t="str">
        <f>SUIVI!$V$8</f>
        <v>LKW</v>
      </c>
      <c r="O186" s="218" t="e">
        <f>SUIVI!#REF!</f>
        <v>#REF!</v>
      </c>
      <c r="P186" s="22">
        <v>178</v>
      </c>
    </row>
    <row r="187" spans="1:16" ht="19.899999999999999" customHeight="1">
      <c r="A187" s="1833">
        <f>$A$16</f>
        <v>0</v>
      </c>
      <c r="B187" s="191" t="e">
        <f>SUIVI!#REF!</f>
        <v>#REF!</v>
      </c>
      <c r="C187" s="191" t="e">
        <f>SUIVI!#REF!</f>
        <v>#REF!</v>
      </c>
      <c r="D187" s="3164"/>
      <c r="E187" s="3165"/>
      <c r="F187" s="2279" t="e">
        <f>SUIVI!#REF!</f>
        <v>#REF!</v>
      </c>
      <c r="G187" s="2279" t="e">
        <f>SUIVI!#REF!</f>
        <v>#REF!</v>
      </c>
      <c r="H187" s="191" t="e">
        <f t="shared" si="2"/>
        <v>#REF!</v>
      </c>
      <c r="I187" s="191" t="e">
        <f>IF(SUIVI!#REF!,1,0)</f>
        <v>#REF!</v>
      </c>
      <c r="J187" s="761" t="e">
        <f>SUIVI!#REF!</f>
        <v>#REF!</v>
      </c>
      <c r="K187" s="215" t="e">
        <f>SUIVI!#REF!</f>
        <v>#REF!</v>
      </c>
      <c r="L187" s="215" t="e">
        <f>SUIVI!#REF!</f>
        <v>#REF!</v>
      </c>
      <c r="M187" s="1090" t="s">
        <v>1222</v>
      </c>
      <c r="N187" s="2130" t="s">
        <v>1222</v>
      </c>
      <c r="O187" s="218" t="e">
        <f>SUIVI!#REF!</f>
        <v>#REF!</v>
      </c>
      <c r="P187" s="22">
        <v>179</v>
      </c>
    </row>
    <row r="188" spans="1:16" ht="19.899999999999999" customHeight="1">
      <c r="A188" s="1833">
        <f>$A$17</f>
        <v>0</v>
      </c>
      <c r="B188" s="191" t="e">
        <f>SUIVI!#REF!</f>
        <v>#REF!</v>
      </c>
      <c r="C188" s="191" t="e">
        <f>SUIVI!#REF!</f>
        <v>#REF!</v>
      </c>
      <c r="D188" s="3164"/>
      <c r="E188" s="3165"/>
      <c r="F188" s="2279" t="e">
        <f>SUIVI!#REF!</f>
        <v>#REF!</v>
      </c>
      <c r="G188" s="2279" t="e">
        <f>SUIVI!#REF!</f>
        <v>#REF!</v>
      </c>
      <c r="H188" s="191" t="e">
        <f t="shared" si="2"/>
        <v>#REF!</v>
      </c>
      <c r="I188" s="191" t="e">
        <f>IF(SUIVI!#REF!,1,0)</f>
        <v>#REF!</v>
      </c>
      <c r="J188" s="761" t="e">
        <f>SUIVI!#REF!</f>
        <v>#REF!</v>
      </c>
      <c r="K188" s="215" t="e">
        <f>SUIVI!#REF!</f>
        <v>#REF!</v>
      </c>
      <c r="L188" s="215" t="e">
        <f>SUIVI!#REF!</f>
        <v>#REF!</v>
      </c>
      <c r="M188" s="1090" t="s">
        <v>1222</v>
      </c>
      <c r="N188" s="1090" t="str">
        <f>SUIVI!$V$8</f>
        <v>LKW</v>
      </c>
      <c r="O188" s="218" t="e">
        <f>SUIVI!#REF!</f>
        <v>#REF!</v>
      </c>
      <c r="P188" s="22">
        <v>180</v>
      </c>
    </row>
    <row r="189" spans="1:16" ht="19.899999999999999" customHeight="1">
      <c r="A189" s="241" t="str">
        <f>$A$9</f>
        <v>1100633635-636</v>
      </c>
      <c r="B189" s="191" t="e">
        <f>SUIVI!#REF!</f>
        <v>#REF!</v>
      </c>
      <c r="C189" s="191" t="e">
        <f>SUIVI!#REF!</f>
        <v>#REF!</v>
      </c>
      <c r="D189" s="3164"/>
      <c r="E189" s="3165"/>
      <c r="F189" s="2279" t="e">
        <f>SUIVI!#REF!</f>
        <v>#REF!</v>
      </c>
      <c r="G189" s="2279" t="e">
        <f>SUIVI!#REF!</f>
        <v>#REF!</v>
      </c>
      <c r="H189" s="191" t="e">
        <f t="shared" si="2"/>
        <v>#REF!</v>
      </c>
      <c r="I189" s="191" t="e">
        <f>IF(SUIVI!#REF!,1,0)</f>
        <v>#REF!</v>
      </c>
      <c r="J189" s="761" t="e">
        <f>SUIVI!#REF!</f>
        <v>#REF!</v>
      </c>
      <c r="K189" s="215" t="e">
        <f>SUIVI!#REF!</f>
        <v>#REF!</v>
      </c>
      <c r="L189" s="215" t="e">
        <f>SUIVI!#REF!</f>
        <v>#REF!</v>
      </c>
      <c r="M189" s="1090" t="s">
        <v>1222</v>
      </c>
      <c r="N189" s="2130" t="s">
        <v>1222</v>
      </c>
      <c r="O189" s="218" t="e">
        <f>SUIVI!#REF!</f>
        <v>#REF!</v>
      </c>
      <c r="P189" s="22">
        <v>181</v>
      </c>
    </row>
    <row r="190" spans="1:16" ht="19.899999999999999" customHeight="1">
      <c r="A190" s="241" t="str">
        <f>$A$10</f>
        <v>Z128</v>
      </c>
      <c r="B190" s="191" t="e">
        <f>SUIVI!#REF!</f>
        <v>#REF!</v>
      </c>
      <c r="C190" s="191" t="e">
        <f>SUIVI!#REF!</f>
        <v>#REF!</v>
      </c>
      <c r="D190" s="3164"/>
      <c r="E190" s="3165"/>
      <c r="F190" s="2279" t="e">
        <f>SUIVI!#REF!</f>
        <v>#REF!</v>
      </c>
      <c r="G190" s="2279" t="e">
        <f>SUIVI!#REF!</f>
        <v>#REF!</v>
      </c>
      <c r="H190" s="191" t="e">
        <f t="shared" si="2"/>
        <v>#REF!</v>
      </c>
      <c r="I190" s="191" t="e">
        <f>IF(SUIVI!#REF!,1,0)</f>
        <v>#REF!</v>
      </c>
      <c r="J190" s="761" t="e">
        <f>SUIVI!#REF!</f>
        <v>#REF!</v>
      </c>
      <c r="K190" s="215" t="e">
        <f>SUIVI!#REF!</f>
        <v>#REF!</v>
      </c>
      <c r="L190" s="215" t="e">
        <f>SUIVI!#REF!</f>
        <v>#REF!</v>
      </c>
      <c r="M190" s="1090" t="s">
        <v>1222</v>
      </c>
      <c r="N190" s="1090" t="str">
        <f>SUIVI!$V$8</f>
        <v>LKW</v>
      </c>
      <c r="O190" s="218" t="e">
        <f>SUIVI!#REF!</f>
        <v>#REF!</v>
      </c>
      <c r="P190" s="22">
        <v>182</v>
      </c>
    </row>
    <row r="191" spans="1:16" ht="19.899999999999999" customHeight="1">
      <c r="A191" s="241" t="str">
        <f>$A$11</f>
        <v>1900015151-15087</v>
      </c>
      <c r="B191" s="191" t="e">
        <f>SUIVI!#REF!</f>
        <v>#REF!</v>
      </c>
      <c r="C191" s="191" t="e">
        <f>SUIVI!#REF!</f>
        <v>#REF!</v>
      </c>
      <c r="D191" s="3164"/>
      <c r="E191" s="3165"/>
      <c r="F191" s="2279" t="e">
        <f>SUIVI!#REF!</f>
        <v>#REF!</v>
      </c>
      <c r="G191" s="2279" t="e">
        <f>SUIVI!#REF!</f>
        <v>#REF!</v>
      </c>
      <c r="H191" s="191" t="e">
        <f t="shared" si="2"/>
        <v>#REF!</v>
      </c>
      <c r="I191" s="191" t="e">
        <f>IF(SUIVI!#REF!,1,0)</f>
        <v>#REF!</v>
      </c>
      <c r="J191" s="761" t="e">
        <f>SUIVI!#REF!</f>
        <v>#REF!</v>
      </c>
      <c r="K191" s="215" t="e">
        <f>SUIVI!#REF!</f>
        <v>#REF!</v>
      </c>
      <c r="L191" s="215" t="e">
        <f>SUIVI!#REF!</f>
        <v>#REF!</v>
      </c>
      <c r="M191" s="1090" t="s">
        <v>1222</v>
      </c>
      <c r="N191" s="2130" t="s">
        <v>1222</v>
      </c>
      <c r="O191" s="218" t="e">
        <f>SUIVI!#REF!</f>
        <v>#REF!</v>
      </c>
      <c r="P191" s="22">
        <v>183</v>
      </c>
    </row>
    <row r="192" spans="1:16" ht="19.899999999999999" customHeight="1">
      <c r="A192" s="663" t="str">
        <f>$A$12</f>
        <v>CIMOLAI</v>
      </c>
      <c r="B192" s="191" t="e">
        <f>SUIVI!#REF!</f>
        <v>#REF!</v>
      </c>
      <c r="C192" s="191" t="e">
        <f>SUIVI!#REF!</f>
        <v>#REF!</v>
      </c>
      <c r="D192" s="3164"/>
      <c r="E192" s="3165"/>
      <c r="F192" s="2279" t="e">
        <f>SUIVI!#REF!</f>
        <v>#REF!</v>
      </c>
      <c r="G192" s="2279" t="e">
        <f>SUIVI!#REF!</f>
        <v>#REF!</v>
      </c>
      <c r="H192" s="191" t="e">
        <f t="shared" si="2"/>
        <v>#REF!</v>
      </c>
      <c r="I192" s="191" t="e">
        <f>IF(SUIVI!#REF!,1,0)</f>
        <v>#REF!</v>
      </c>
      <c r="J192" s="761" t="e">
        <f>SUIVI!#REF!</f>
        <v>#REF!</v>
      </c>
      <c r="K192" s="215" t="e">
        <f>SUIVI!#REF!</f>
        <v>#REF!</v>
      </c>
      <c r="L192" s="215" t="e">
        <f>SUIVI!#REF!</f>
        <v>#REF!</v>
      </c>
      <c r="M192" s="1090" t="s">
        <v>1222</v>
      </c>
      <c r="N192" s="1090" t="str">
        <f>SUIVI!$V$8</f>
        <v>LKW</v>
      </c>
      <c r="O192" s="218" t="e">
        <f>SUIVI!#REF!</f>
        <v>#REF!</v>
      </c>
      <c r="P192" s="22">
        <v>184</v>
      </c>
    </row>
    <row r="193" spans="1:16" ht="19.899999999999999" customHeight="1">
      <c r="A193" s="663" t="str">
        <f>$A$13</f>
        <v>PASSERELLE DE BELVAL</v>
      </c>
      <c r="B193" s="191" t="e">
        <f>SUIVI!#REF!</f>
        <v>#REF!</v>
      </c>
      <c r="C193" s="191" t="e">
        <f>SUIVI!#REF!</f>
        <v>#REF!</v>
      </c>
      <c r="D193" s="3164"/>
      <c r="E193" s="3165"/>
      <c r="F193" s="2279" t="e">
        <f>SUIVI!#REF!</f>
        <v>#REF!</v>
      </c>
      <c r="G193" s="2279" t="e">
        <f>SUIVI!#REF!</f>
        <v>#REF!</v>
      </c>
      <c r="H193" s="191" t="e">
        <f t="shared" si="2"/>
        <v>#REF!</v>
      </c>
      <c r="I193" s="191" t="e">
        <f>IF(SUIVI!#REF!,1,0)</f>
        <v>#REF!</v>
      </c>
      <c r="J193" s="761" t="e">
        <f>SUIVI!#REF!</f>
        <v>#REF!</v>
      </c>
      <c r="K193" s="215" t="e">
        <f>SUIVI!#REF!</f>
        <v>#REF!</v>
      </c>
      <c r="L193" s="215" t="e">
        <f>SUIVI!#REF!</f>
        <v>#REF!</v>
      </c>
      <c r="M193" s="1090" t="s">
        <v>1222</v>
      </c>
      <c r="N193" s="2130" t="s">
        <v>1222</v>
      </c>
      <c r="O193" s="218" t="e">
        <f>SUIVI!#REF!</f>
        <v>#REF!</v>
      </c>
      <c r="P193" s="22">
        <v>185</v>
      </c>
    </row>
    <row r="194" spans="1:16" ht="19.899999999999999" customHeight="1">
      <c r="A194" s="1088" t="s">
        <v>1505</v>
      </c>
      <c r="B194" s="191" t="e">
        <f>SUIVI!#REF!</f>
        <v>#REF!</v>
      </c>
      <c r="C194" s="191" t="e">
        <f>SUIVI!#REF!</f>
        <v>#REF!</v>
      </c>
      <c r="D194" s="3164"/>
      <c r="E194" s="3165"/>
      <c r="F194" s="2279" t="e">
        <f>SUIVI!#REF!</f>
        <v>#REF!</v>
      </c>
      <c r="G194" s="2279" t="e">
        <f>SUIVI!#REF!</f>
        <v>#REF!</v>
      </c>
      <c r="H194" s="191" t="e">
        <f t="shared" si="2"/>
        <v>#REF!</v>
      </c>
      <c r="I194" s="191" t="e">
        <f>IF(SUIVI!#REF!,1,0)</f>
        <v>#REF!</v>
      </c>
      <c r="J194" s="761" t="e">
        <f>SUIVI!#REF!</f>
        <v>#REF!</v>
      </c>
      <c r="K194" s="215" t="e">
        <f>SUIVI!#REF!</f>
        <v>#REF!</v>
      </c>
      <c r="L194" s="215" t="e">
        <f>SUIVI!#REF!</f>
        <v>#REF!</v>
      </c>
      <c r="M194" s="1090" t="s">
        <v>1222</v>
      </c>
      <c r="N194" s="1090" t="str">
        <f>SUIVI!$V$8</f>
        <v>LKW</v>
      </c>
      <c r="O194" s="218" t="e">
        <f>SUIVI!#REF!</f>
        <v>#REF!</v>
      </c>
      <c r="P194" s="22">
        <v>186</v>
      </c>
    </row>
    <row r="195" spans="1:16" ht="19.899999999999999" customHeight="1">
      <c r="A195" s="1833">
        <f>$A$15</f>
        <v>0</v>
      </c>
      <c r="B195" s="191" t="e">
        <f>SUIVI!#REF!</f>
        <v>#REF!</v>
      </c>
      <c r="C195" s="191" t="e">
        <f>SUIVI!#REF!</f>
        <v>#REF!</v>
      </c>
      <c r="D195" s="3164"/>
      <c r="E195" s="3165"/>
      <c r="F195" s="2279" t="e">
        <f>SUIVI!#REF!</f>
        <v>#REF!</v>
      </c>
      <c r="G195" s="2279" t="e">
        <f>SUIVI!#REF!</f>
        <v>#REF!</v>
      </c>
      <c r="H195" s="191" t="e">
        <f t="shared" si="2"/>
        <v>#REF!</v>
      </c>
      <c r="I195" s="191" t="e">
        <f>IF(SUIVI!#REF!,1,0)</f>
        <v>#REF!</v>
      </c>
      <c r="J195" s="761" t="e">
        <f>SUIVI!#REF!</f>
        <v>#REF!</v>
      </c>
      <c r="K195" s="215" t="e">
        <f>SUIVI!#REF!</f>
        <v>#REF!</v>
      </c>
      <c r="L195" s="215" t="e">
        <f>SUIVI!#REF!</f>
        <v>#REF!</v>
      </c>
      <c r="M195" s="1090" t="s">
        <v>1222</v>
      </c>
      <c r="N195" s="2130" t="s">
        <v>1222</v>
      </c>
      <c r="O195" s="218" t="e">
        <f>SUIVI!#REF!</f>
        <v>#REF!</v>
      </c>
      <c r="P195" s="22">
        <v>187</v>
      </c>
    </row>
    <row r="196" spans="1:16" ht="19.899999999999999" customHeight="1">
      <c r="A196" s="1833">
        <f>$A$16</f>
        <v>0</v>
      </c>
      <c r="B196" s="191" t="e">
        <f>SUIVI!#REF!</f>
        <v>#REF!</v>
      </c>
      <c r="C196" s="191" t="e">
        <f>SUIVI!#REF!</f>
        <v>#REF!</v>
      </c>
      <c r="D196" s="3164"/>
      <c r="E196" s="3165"/>
      <c r="F196" s="2279" t="e">
        <f>SUIVI!#REF!</f>
        <v>#REF!</v>
      </c>
      <c r="G196" s="2279" t="e">
        <f>SUIVI!#REF!</f>
        <v>#REF!</v>
      </c>
      <c r="H196" s="191" t="e">
        <f t="shared" si="2"/>
        <v>#REF!</v>
      </c>
      <c r="I196" s="191" t="e">
        <f>IF(SUIVI!#REF!,1,0)</f>
        <v>#REF!</v>
      </c>
      <c r="J196" s="761" t="e">
        <f>SUIVI!#REF!</f>
        <v>#REF!</v>
      </c>
      <c r="K196" s="215" t="e">
        <f>SUIVI!#REF!</f>
        <v>#REF!</v>
      </c>
      <c r="L196" s="215" t="e">
        <f>SUIVI!#REF!</f>
        <v>#REF!</v>
      </c>
      <c r="M196" s="1090" t="s">
        <v>1222</v>
      </c>
      <c r="N196" s="1090" t="str">
        <f>SUIVI!$V$8</f>
        <v>LKW</v>
      </c>
      <c r="O196" s="218" t="e">
        <f>SUIVI!#REF!</f>
        <v>#REF!</v>
      </c>
      <c r="P196" s="22">
        <v>188</v>
      </c>
    </row>
    <row r="197" spans="1:16" ht="19.899999999999999" customHeight="1">
      <c r="A197" s="1833">
        <f>$A$17</f>
        <v>0</v>
      </c>
      <c r="B197" s="191" t="e">
        <f>SUIVI!#REF!</f>
        <v>#REF!</v>
      </c>
      <c r="C197" s="191" t="e">
        <f>SUIVI!#REF!</f>
        <v>#REF!</v>
      </c>
      <c r="D197" s="3164"/>
      <c r="E197" s="3165"/>
      <c r="F197" s="2279" t="e">
        <f>SUIVI!#REF!</f>
        <v>#REF!</v>
      </c>
      <c r="G197" s="2279" t="e">
        <f>SUIVI!#REF!</f>
        <v>#REF!</v>
      </c>
      <c r="H197" s="191" t="e">
        <f t="shared" si="2"/>
        <v>#REF!</v>
      </c>
      <c r="I197" s="191" t="e">
        <f>IF(SUIVI!#REF!,1,0)</f>
        <v>#REF!</v>
      </c>
      <c r="J197" s="761" t="e">
        <f>SUIVI!#REF!</f>
        <v>#REF!</v>
      </c>
      <c r="K197" s="215" t="e">
        <f>SUIVI!#REF!</f>
        <v>#REF!</v>
      </c>
      <c r="L197" s="215" t="e">
        <f>SUIVI!#REF!</f>
        <v>#REF!</v>
      </c>
      <c r="M197" s="1090" t="s">
        <v>1222</v>
      </c>
      <c r="N197" s="2130" t="s">
        <v>1222</v>
      </c>
      <c r="O197" s="218" t="e">
        <f>SUIVI!#REF!</f>
        <v>#REF!</v>
      </c>
      <c r="P197" s="22">
        <v>189</v>
      </c>
    </row>
    <row r="198" spans="1:16" ht="19.899999999999999" customHeight="1">
      <c r="A198" s="241" t="str">
        <f>$A$9</f>
        <v>1100633635-636</v>
      </c>
      <c r="B198" s="191" t="e">
        <f>SUIVI!#REF!</f>
        <v>#REF!</v>
      </c>
      <c r="C198" s="191" t="e">
        <f>SUIVI!#REF!</f>
        <v>#REF!</v>
      </c>
      <c r="D198" s="3164"/>
      <c r="E198" s="3165"/>
      <c r="F198" s="2279" t="e">
        <f>SUIVI!#REF!</f>
        <v>#REF!</v>
      </c>
      <c r="G198" s="2279" t="e">
        <f>SUIVI!#REF!</f>
        <v>#REF!</v>
      </c>
      <c r="H198" s="191" t="e">
        <f t="shared" si="2"/>
        <v>#REF!</v>
      </c>
      <c r="I198" s="191" t="e">
        <f>IF(SUIVI!#REF!,1,0)</f>
        <v>#REF!</v>
      </c>
      <c r="J198" s="761" t="e">
        <f>SUIVI!#REF!</f>
        <v>#REF!</v>
      </c>
      <c r="K198" s="215" t="e">
        <f>SUIVI!#REF!</f>
        <v>#REF!</v>
      </c>
      <c r="L198" s="215" t="e">
        <f>SUIVI!#REF!</f>
        <v>#REF!</v>
      </c>
      <c r="M198" s="1090" t="s">
        <v>1222</v>
      </c>
      <c r="N198" s="1090" t="str">
        <f>SUIVI!$V$8</f>
        <v>LKW</v>
      </c>
      <c r="O198" s="218" t="e">
        <f>SUIVI!#REF!</f>
        <v>#REF!</v>
      </c>
      <c r="P198" s="22">
        <v>190</v>
      </c>
    </row>
    <row r="199" spans="1:16" ht="19.899999999999999" customHeight="1">
      <c r="A199" s="241" t="str">
        <f>$A$10</f>
        <v>Z128</v>
      </c>
      <c r="B199" s="191" t="e">
        <f>SUIVI!#REF!</f>
        <v>#REF!</v>
      </c>
      <c r="C199" s="191" t="e">
        <f>SUIVI!#REF!</f>
        <v>#REF!</v>
      </c>
      <c r="D199" s="3164"/>
      <c r="E199" s="3165"/>
      <c r="F199" s="2279" t="e">
        <f>SUIVI!#REF!</f>
        <v>#REF!</v>
      </c>
      <c r="G199" s="2279" t="e">
        <f>SUIVI!#REF!</f>
        <v>#REF!</v>
      </c>
      <c r="H199" s="191" t="e">
        <f t="shared" si="2"/>
        <v>#REF!</v>
      </c>
      <c r="I199" s="191" t="e">
        <f>IF(SUIVI!#REF!,1,0)</f>
        <v>#REF!</v>
      </c>
      <c r="J199" s="761" t="e">
        <f>SUIVI!#REF!</f>
        <v>#REF!</v>
      </c>
      <c r="K199" s="215" t="e">
        <f>SUIVI!#REF!</f>
        <v>#REF!</v>
      </c>
      <c r="L199" s="215" t="e">
        <f>SUIVI!#REF!</f>
        <v>#REF!</v>
      </c>
      <c r="M199" s="1090" t="s">
        <v>1222</v>
      </c>
      <c r="N199" s="2130" t="s">
        <v>1222</v>
      </c>
      <c r="O199" s="218" t="e">
        <f>SUIVI!#REF!</f>
        <v>#REF!</v>
      </c>
      <c r="P199" s="22">
        <v>191</v>
      </c>
    </row>
    <row r="200" spans="1:16" ht="19.899999999999999" customHeight="1">
      <c r="A200" s="241" t="str">
        <f>$A$11</f>
        <v>1900015151-15087</v>
      </c>
      <c r="B200" s="191" t="e">
        <f>SUIVI!#REF!</f>
        <v>#REF!</v>
      </c>
      <c r="C200" s="191" t="e">
        <f>SUIVI!#REF!</f>
        <v>#REF!</v>
      </c>
      <c r="D200" s="3164"/>
      <c r="E200" s="3165"/>
      <c r="F200" s="2279" t="e">
        <f>SUIVI!#REF!</f>
        <v>#REF!</v>
      </c>
      <c r="G200" s="2279" t="e">
        <f>SUIVI!#REF!</f>
        <v>#REF!</v>
      </c>
      <c r="H200" s="191" t="e">
        <f t="shared" si="2"/>
        <v>#REF!</v>
      </c>
      <c r="I200" s="191" t="e">
        <f>IF(SUIVI!#REF!,1,0)</f>
        <v>#REF!</v>
      </c>
      <c r="J200" s="761" t="e">
        <f>SUIVI!#REF!</f>
        <v>#REF!</v>
      </c>
      <c r="K200" s="215" t="e">
        <f>SUIVI!#REF!</f>
        <v>#REF!</v>
      </c>
      <c r="L200" s="215" t="e">
        <f>SUIVI!#REF!</f>
        <v>#REF!</v>
      </c>
      <c r="M200" s="1090" t="s">
        <v>1222</v>
      </c>
      <c r="N200" s="1090" t="str">
        <f>SUIVI!$V$8</f>
        <v>LKW</v>
      </c>
      <c r="O200" s="218" t="e">
        <f>SUIVI!#REF!</f>
        <v>#REF!</v>
      </c>
      <c r="P200" s="22">
        <v>192</v>
      </c>
    </row>
    <row r="201" spans="1:16" ht="19.899999999999999" customHeight="1">
      <c r="A201" s="663" t="str">
        <f>$A$12</f>
        <v>CIMOLAI</v>
      </c>
      <c r="B201" s="191" t="e">
        <f>SUIVI!#REF!</f>
        <v>#REF!</v>
      </c>
      <c r="C201" s="191" t="e">
        <f>SUIVI!#REF!</f>
        <v>#REF!</v>
      </c>
      <c r="D201" s="3164"/>
      <c r="E201" s="3165"/>
      <c r="F201" s="2279" t="e">
        <f>SUIVI!#REF!</f>
        <v>#REF!</v>
      </c>
      <c r="G201" s="2279" t="e">
        <f>SUIVI!#REF!</f>
        <v>#REF!</v>
      </c>
      <c r="H201" s="191" t="e">
        <f t="shared" si="2"/>
        <v>#REF!</v>
      </c>
      <c r="I201" s="191" t="e">
        <f>IF(SUIVI!#REF!,1,0)</f>
        <v>#REF!</v>
      </c>
      <c r="J201" s="761" t="e">
        <f>SUIVI!#REF!</f>
        <v>#REF!</v>
      </c>
      <c r="K201" s="215" t="e">
        <f>SUIVI!#REF!</f>
        <v>#REF!</v>
      </c>
      <c r="L201" s="215" t="e">
        <f>SUIVI!#REF!</f>
        <v>#REF!</v>
      </c>
      <c r="M201" s="1090" t="s">
        <v>1222</v>
      </c>
      <c r="N201" s="2130" t="s">
        <v>1222</v>
      </c>
      <c r="O201" s="218" t="e">
        <f>SUIVI!#REF!</f>
        <v>#REF!</v>
      </c>
      <c r="P201" s="22">
        <v>193</v>
      </c>
    </row>
    <row r="202" spans="1:16" ht="19.899999999999999" customHeight="1">
      <c r="A202" s="663" t="str">
        <f>$A$13</f>
        <v>PASSERELLE DE BELVAL</v>
      </c>
      <c r="B202" s="191" t="e">
        <f>SUIVI!#REF!</f>
        <v>#REF!</v>
      </c>
      <c r="C202" s="191" t="e">
        <f>SUIVI!#REF!</f>
        <v>#REF!</v>
      </c>
      <c r="D202" s="3164"/>
      <c r="E202" s="3165"/>
      <c r="F202" s="2279" t="e">
        <f>SUIVI!#REF!</f>
        <v>#REF!</v>
      </c>
      <c r="G202" s="2279" t="e">
        <f>SUIVI!#REF!</f>
        <v>#REF!</v>
      </c>
      <c r="H202" s="191" t="e">
        <f t="shared" ref="H202:H208" si="3">IF(C202,1,0)</f>
        <v>#REF!</v>
      </c>
      <c r="I202" s="191" t="e">
        <f>IF(SUIVI!#REF!,1,0)</f>
        <v>#REF!</v>
      </c>
      <c r="J202" s="761" t="e">
        <f>SUIVI!#REF!</f>
        <v>#REF!</v>
      </c>
      <c r="K202" s="215" t="e">
        <f>SUIVI!#REF!</f>
        <v>#REF!</v>
      </c>
      <c r="L202" s="215" t="e">
        <f>SUIVI!#REF!</f>
        <v>#REF!</v>
      </c>
      <c r="M202" s="1090" t="s">
        <v>1222</v>
      </c>
      <c r="N202" s="1090" t="str">
        <f>SUIVI!$V$8</f>
        <v>LKW</v>
      </c>
      <c r="O202" s="218" t="e">
        <f>SUIVI!#REF!</f>
        <v>#REF!</v>
      </c>
      <c r="P202" s="22">
        <v>194</v>
      </c>
    </row>
    <row r="203" spans="1:16" ht="19.899999999999999" customHeight="1">
      <c r="A203" s="1088" t="s">
        <v>1505</v>
      </c>
      <c r="B203" s="191" t="e">
        <f>SUIVI!#REF!</f>
        <v>#REF!</v>
      </c>
      <c r="C203" s="191" t="e">
        <f>SUIVI!#REF!</f>
        <v>#REF!</v>
      </c>
      <c r="D203" s="3164"/>
      <c r="E203" s="3165"/>
      <c r="F203" s="2279" t="e">
        <f>SUIVI!#REF!</f>
        <v>#REF!</v>
      </c>
      <c r="G203" s="2279" t="e">
        <f>SUIVI!#REF!</f>
        <v>#REF!</v>
      </c>
      <c r="H203" s="191" t="e">
        <f t="shared" si="3"/>
        <v>#REF!</v>
      </c>
      <c r="I203" s="191" t="e">
        <f>IF(SUIVI!#REF!,1,0)</f>
        <v>#REF!</v>
      </c>
      <c r="J203" s="761" t="e">
        <f>SUIVI!#REF!</f>
        <v>#REF!</v>
      </c>
      <c r="K203" s="215" t="e">
        <f>SUIVI!#REF!</f>
        <v>#REF!</v>
      </c>
      <c r="L203" s="215" t="e">
        <f>SUIVI!#REF!</f>
        <v>#REF!</v>
      </c>
      <c r="M203" s="1090" t="s">
        <v>1222</v>
      </c>
      <c r="N203" s="2130" t="s">
        <v>1222</v>
      </c>
      <c r="O203" s="218" t="e">
        <f>SUIVI!#REF!</f>
        <v>#REF!</v>
      </c>
      <c r="P203" s="22">
        <v>195</v>
      </c>
    </row>
    <row r="204" spans="1:16" ht="19.899999999999999" customHeight="1">
      <c r="A204" s="1833">
        <f>$A$15</f>
        <v>0</v>
      </c>
      <c r="B204" s="191" t="e">
        <f>SUIVI!#REF!</f>
        <v>#REF!</v>
      </c>
      <c r="C204" s="191" t="e">
        <f>SUIVI!#REF!</f>
        <v>#REF!</v>
      </c>
      <c r="D204" s="3164"/>
      <c r="E204" s="3165"/>
      <c r="F204" s="2279" t="e">
        <f>SUIVI!#REF!</f>
        <v>#REF!</v>
      </c>
      <c r="G204" s="2279" t="e">
        <f>SUIVI!#REF!</f>
        <v>#REF!</v>
      </c>
      <c r="H204" s="191" t="e">
        <f t="shared" si="3"/>
        <v>#REF!</v>
      </c>
      <c r="I204" s="191" t="e">
        <f>IF(SUIVI!#REF!,1,0)</f>
        <v>#REF!</v>
      </c>
      <c r="J204" s="761" t="e">
        <f>SUIVI!#REF!</f>
        <v>#REF!</v>
      </c>
      <c r="K204" s="215" t="e">
        <f>SUIVI!#REF!</f>
        <v>#REF!</v>
      </c>
      <c r="L204" s="215" t="e">
        <f>SUIVI!#REF!</f>
        <v>#REF!</v>
      </c>
      <c r="M204" s="1090" t="s">
        <v>1222</v>
      </c>
      <c r="N204" s="1090" t="str">
        <f>SUIVI!$V$8</f>
        <v>LKW</v>
      </c>
      <c r="O204" s="218" t="e">
        <f>SUIVI!#REF!</f>
        <v>#REF!</v>
      </c>
      <c r="P204" s="22">
        <v>196</v>
      </c>
    </row>
    <row r="205" spans="1:16" ht="19.899999999999999" customHeight="1">
      <c r="A205" s="1833">
        <f>$A$16</f>
        <v>0</v>
      </c>
      <c r="B205" s="191" t="e">
        <f>SUIVI!#REF!</f>
        <v>#REF!</v>
      </c>
      <c r="C205" s="191" t="e">
        <f>SUIVI!#REF!</f>
        <v>#REF!</v>
      </c>
      <c r="D205" s="3164"/>
      <c r="E205" s="3165"/>
      <c r="F205" s="2279" t="e">
        <f>SUIVI!#REF!</f>
        <v>#REF!</v>
      </c>
      <c r="G205" s="2279" t="e">
        <f>SUIVI!#REF!</f>
        <v>#REF!</v>
      </c>
      <c r="H205" s="191" t="e">
        <f t="shared" si="3"/>
        <v>#REF!</v>
      </c>
      <c r="I205" s="191" t="e">
        <f>IF(SUIVI!#REF!,1,0)</f>
        <v>#REF!</v>
      </c>
      <c r="J205" s="761" t="e">
        <f>SUIVI!#REF!</f>
        <v>#REF!</v>
      </c>
      <c r="K205" s="215" t="e">
        <f>SUIVI!#REF!</f>
        <v>#REF!</v>
      </c>
      <c r="L205" s="215" t="e">
        <f>SUIVI!#REF!</f>
        <v>#REF!</v>
      </c>
      <c r="M205" s="1090" t="s">
        <v>1222</v>
      </c>
      <c r="N205" s="2130" t="s">
        <v>1222</v>
      </c>
      <c r="O205" s="218" t="e">
        <f>SUIVI!#REF!</f>
        <v>#REF!</v>
      </c>
      <c r="P205" s="22">
        <v>197</v>
      </c>
    </row>
    <row r="206" spans="1:16" ht="19.899999999999999" customHeight="1">
      <c r="A206" s="1833">
        <f>$A$17</f>
        <v>0</v>
      </c>
      <c r="B206" s="191" t="e">
        <f>SUIVI!#REF!</f>
        <v>#REF!</v>
      </c>
      <c r="C206" s="191" t="e">
        <f>SUIVI!#REF!</f>
        <v>#REF!</v>
      </c>
      <c r="D206" s="3164"/>
      <c r="E206" s="3165"/>
      <c r="F206" s="2279" t="e">
        <f>SUIVI!#REF!</f>
        <v>#REF!</v>
      </c>
      <c r="G206" s="2279" t="e">
        <f>SUIVI!#REF!</f>
        <v>#REF!</v>
      </c>
      <c r="H206" s="191" t="e">
        <f t="shared" si="3"/>
        <v>#REF!</v>
      </c>
      <c r="I206" s="191" t="e">
        <f>IF(SUIVI!#REF!,1,0)</f>
        <v>#REF!</v>
      </c>
      <c r="J206" s="761" t="e">
        <f>SUIVI!#REF!</f>
        <v>#REF!</v>
      </c>
      <c r="K206" s="215" t="e">
        <f>SUIVI!#REF!</f>
        <v>#REF!</v>
      </c>
      <c r="L206" s="215" t="e">
        <f>SUIVI!#REF!</f>
        <v>#REF!</v>
      </c>
      <c r="M206" s="1090" t="s">
        <v>1222</v>
      </c>
      <c r="N206" s="1090" t="str">
        <f>SUIVI!$V$8</f>
        <v>LKW</v>
      </c>
      <c r="O206" s="218" t="e">
        <f>SUIVI!#REF!</f>
        <v>#REF!</v>
      </c>
      <c r="P206" s="22">
        <v>198</v>
      </c>
    </row>
    <row r="207" spans="1:16" ht="19.899999999999999" customHeight="1">
      <c r="A207" s="241" t="str">
        <f>$A$9</f>
        <v>1100633635-636</v>
      </c>
      <c r="B207" s="191" t="e">
        <f>SUIVI!#REF!</f>
        <v>#REF!</v>
      </c>
      <c r="C207" s="191" t="e">
        <f>SUIVI!#REF!</f>
        <v>#REF!</v>
      </c>
      <c r="D207" s="3164"/>
      <c r="E207" s="3165"/>
      <c r="F207" s="2279" t="e">
        <f>SUIVI!#REF!</f>
        <v>#REF!</v>
      </c>
      <c r="G207" s="2279" t="e">
        <f>SUIVI!#REF!</f>
        <v>#REF!</v>
      </c>
      <c r="H207" s="191" t="e">
        <f t="shared" si="3"/>
        <v>#REF!</v>
      </c>
      <c r="I207" s="191" t="e">
        <f>IF(SUIVI!#REF!,1,0)</f>
        <v>#REF!</v>
      </c>
      <c r="J207" s="761" t="e">
        <f>SUIVI!#REF!</f>
        <v>#REF!</v>
      </c>
      <c r="K207" s="215" t="e">
        <f>SUIVI!#REF!</f>
        <v>#REF!</v>
      </c>
      <c r="L207" s="215" t="e">
        <f>SUIVI!#REF!</f>
        <v>#REF!</v>
      </c>
      <c r="M207" s="1090" t="s">
        <v>1222</v>
      </c>
      <c r="N207" s="2130" t="s">
        <v>1222</v>
      </c>
      <c r="O207" s="218" t="e">
        <f>SUIVI!#REF!</f>
        <v>#REF!</v>
      </c>
      <c r="P207" s="22">
        <v>199</v>
      </c>
    </row>
    <row r="208" spans="1:16" ht="19.899999999999999" customHeight="1" thickBot="1">
      <c r="A208" s="1831" t="str">
        <f>$A$10</f>
        <v>Z128</v>
      </c>
      <c r="B208" s="1740" t="e">
        <f>SUIVI!#REF!</f>
        <v>#REF!</v>
      </c>
      <c r="C208" s="1740" t="e">
        <f>SUIVI!#REF!</f>
        <v>#REF!</v>
      </c>
      <c r="D208" s="3176"/>
      <c r="E208" s="3177"/>
      <c r="F208" s="1739" t="e">
        <f>SUIVI!#REF!</f>
        <v>#REF!</v>
      </c>
      <c r="G208" s="1739" t="e">
        <f>SUIVI!#REF!</f>
        <v>#REF!</v>
      </c>
      <c r="H208" s="1740" t="e">
        <f t="shared" si="3"/>
        <v>#REF!</v>
      </c>
      <c r="I208" s="1740" t="e">
        <f>IF(SUIVI!#REF!,1,0)</f>
        <v>#REF!</v>
      </c>
      <c r="J208" s="1741" t="e">
        <f>SUIVI!#REF!</f>
        <v>#REF!</v>
      </c>
      <c r="K208" s="1828" t="e">
        <f>SUIVI!#REF!</f>
        <v>#REF!</v>
      </c>
      <c r="L208" s="1828" t="e">
        <f>SUIVI!#REF!</f>
        <v>#REF!</v>
      </c>
      <c r="M208" s="1829" t="s">
        <v>1222</v>
      </c>
      <c r="N208" s="1829" t="str">
        <f>SUIVI!$V$8</f>
        <v>LKW</v>
      </c>
      <c r="O208" s="1830" t="e">
        <f>SUIVI!#REF!</f>
        <v>#REF!</v>
      </c>
      <c r="P208" s="136">
        <v>200</v>
      </c>
    </row>
    <row r="209" spans="1:16" ht="17.45" customHeight="1" thickBot="1">
      <c r="A209" s="665" t="s">
        <v>1502</v>
      </c>
      <c r="B209" s="665" t="s">
        <v>1502</v>
      </c>
      <c r="C209" s="665" t="s">
        <v>1502</v>
      </c>
      <c r="D209" s="665" t="s">
        <v>1502</v>
      </c>
      <c r="E209" s="665" t="s">
        <v>1502</v>
      </c>
      <c r="F209" s="665" t="s">
        <v>1502</v>
      </c>
      <c r="G209" s="665" t="s">
        <v>1502</v>
      </c>
      <c r="H209" s="665" t="s">
        <v>1502</v>
      </c>
      <c r="I209" s="665" t="s">
        <v>1502</v>
      </c>
      <c r="J209" s="665" t="s">
        <v>1502</v>
      </c>
      <c r="K209" s="665" t="s">
        <v>1502</v>
      </c>
      <c r="L209" s="665" t="s">
        <v>1502</v>
      </c>
      <c r="M209" s="665" t="s">
        <v>1502</v>
      </c>
      <c r="N209" s="665" t="s">
        <v>1502</v>
      </c>
      <c r="O209" s="665" t="s">
        <v>1502</v>
      </c>
      <c r="P209" s="665"/>
    </row>
  </sheetData>
  <mergeCells count="214">
    <mergeCell ref="D206:E206"/>
    <mergeCell ref="D207:E207"/>
    <mergeCell ref="D208:E208"/>
    <mergeCell ref="D200:E200"/>
    <mergeCell ref="D201:E201"/>
    <mergeCell ref="D202:E202"/>
    <mergeCell ref="D203:E203"/>
    <mergeCell ref="D204:E204"/>
    <mergeCell ref="D205:E205"/>
    <mergeCell ref="D194:E194"/>
    <mergeCell ref="D195:E195"/>
    <mergeCell ref="D196:E196"/>
    <mergeCell ref="D197:E197"/>
    <mergeCell ref="D198:E198"/>
    <mergeCell ref="D199:E199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D176:E176"/>
    <mergeCell ref="D177:E177"/>
    <mergeCell ref="D178:E178"/>
    <mergeCell ref="D179:E179"/>
    <mergeCell ref="D180:E180"/>
    <mergeCell ref="D181:E181"/>
    <mergeCell ref="D170:E170"/>
    <mergeCell ref="D171:E171"/>
    <mergeCell ref="D172:E172"/>
    <mergeCell ref="D173:E173"/>
    <mergeCell ref="D174:E174"/>
    <mergeCell ref="D175:E175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2:E32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20:E20"/>
    <mergeCell ref="D21:E21"/>
    <mergeCell ref="D22:E22"/>
    <mergeCell ref="D23:E23"/>
    <mergeCell ref="D24:E24"/>
    <mergeCell ref="D25:E25"/>
    <mergeCell ref="D19:E19"/>
    <mergeCell ref="D12:E12"/>
    <mergeCell ref="W12:X12"/>
    <mergeCell ref="D13:E13"/>
    <mergeCell ref="W13:X13"/>
    <mergeCell ref="D14:E14"/>
    <mergeCell ref="W14:X14"/>
    <mergeCell ref="D26:E26"/>
    <mergeCell ref="D27:E27"/>
    <mergeCell ref="D11:E11"/>
    <mergeCell ref="W11:X11"/>
    <mergeCell ref="E3:I3"/>
    <mergeCell ref="D5:I5"/>
    <mergeCell ref="D15:E15"/>
    <mergeCell ref="W15:X15"/>
    <mergeCell ref="D16:E16"/>
    <mergeCell ref="D17:E17"/>
    <mergeCell ref="D18:E18"/>
    <mergeCell ref="B6:C6"/>
    <mergeCell ref="E6:F6"/>
    <mergeCell ref="M6:N6"/>
    <mergeCell ref="D7:E7"/>
    <mergeCell ref="W7:X7"/>
    <mergeCell ref="D9:E9"/>
    <mergeCell ref="W9:X9"/>
    <mergeCell ref="D10:E10"/>
    <mergeCell ref="W10:X10"/>
  </mergeCells>
  <conditionalFormatting sqref="O9:O208">
    <cfRule type="cellIs" dxfId="54" priority="1" operator="equal">
      <formula>0</formula>
    </cfRule>
  </conditionalFormatting>
  <dataValidations count="3">
    <dataValidation type="list" allowBlank="1" showInputMessage="1" showErrorMessage="1" sqref="M6:N6" xr:uid="{B5DF948A-6D82-4884-8631-87D95FB69237}">
      <formula1>$U$10:$U$13</formula1>
    </dataValidation>
    <dataValidation type="list" allowBlank="1" showInputMessage="1" showErrorMessage="1" sqref="J6" xr:uid="{123EDA7F-73BC-48CC-95ED-E3B730131558}">
      <formula1>$U$15:$U$17</formula1>
    </dataValidation>
    <dataValidation type="list" allowBlank="1" showInputMessage="1" showErrorMessage="1" sqref="B6" xr:uid="{7E91C0EC-4262-4382-9807-3C5520188ACF}">
      <formula1>$T$10:$T$16</formula1>
    </dataValidation>
  </dataValidations>
  <printOptions horizontalCentered="1" verticalCentered="1"/>
  <pageMargins left="0.15748031496062992" right="0.15748031496062992" top="0.19685039370078741" bottom="0.23622047244094491" header="0.15748031496062992" footer="0.15748031496062992"/>
  <pageSetup paperSize="9" orientation="landscape" r:id="rId1"/>
  <headerFooter alignWithMargins="0">
    <oddHeader xml:space="preserve">&amp;RPAR-INSTR-001-1
Rev 1:sept 2019
</oddHeader>
    <oddFooter>&amp;R&amp;Z&amp;F</oddFooter>
  </headerFooter>
  <rowBreaks count="9" manualBreakCount="9">
    <brk id="27" max="14" man="1"/>
    <brk id="47" max="14" man="1"/>
    <brk id="67" max="14" man="1"/>
    <brk id="87" max="14" man="1"/>
    <brk id="107" max="14" man="1"/>
    <brk id="127" max="14" man="1"/>
    <brk id="147" max="14" man="1"/>
    <brk id="167" max="14" man="1"/>
    <brk id="187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2777-6CD5-4202-AAB3-B1C74AA40EB3}">
  <sheetPr>
    <tabColor rgb="FFFFFF00"/>
  </sheetPr>
  <dimension ref="A1:AB209"/>
  <sheetViews>
    <sheetView showZeros="0" view="pageBreakPreview" zoomScaleNormal="75" zoomScaleSheetLayoutView="100" workbookViewId="0">
      <selection activeCell="D18" sqref="D18:E18"/>
    </sheetView>
  </sheetViews>
  <sheetFormatPr baseColWidth="10" defaultColWidth="11.5703125" defaultRowHeight="12.75"/>
  <cols>
    <col min="1" max="1" width="16" style="2408" customWidth="1"/>
    <col min="2" max="2" width="12.5703125" style="2408" customWidth="1"/>
    <col min="3" max="3" width="8.85546875" style="2408" customWidth="1"/>
    <col min="4" max="4" width="8.28515625" style="2408" customWidth="1"/>
    <col min="5" max="5" width="13.85546875" style="2408" customWidth="1"/>
    <col min="6" max="6" width="6.85546875" style="2408" customWidth="1"/>
    <col min="7" max="7" width="7.28515625" style="2408" customWidth="1"/>
    <col min="8" max="8" width="7.5703125" style="2408" customWidth="1"/>
    <col min="9" max="9" width="8.7109375" style="2408" customWidth="1"/>
    <col min="10" max="10" width="13.140625" style="2408" customWidth="1"/>
    <col min="11" max="12" width="8.7109375" style="2408" customWidth="1"/>
    <col min="13" max="13" width="7.42578125" style="2408" customWidth="1"/>
    <col min="14" max="14" width="8.7109375" style="2408" customWidth="1"/>
    <col min="15" max="15" width="10.42578125" style="2408" customWidth="1"/>
    <col min="16" max="16" width="4.42578125" style="2408" customWidth="1"/>
    <col min="17" max="17" width="6.42578125" style="2408" customWidth="1"/>
    <col min="18" max="18" width="6.28515625" style="2408" customWidth="1"/>
    <col min="19" max="19" width="7.42578125" style="2408" customWidth="1"/>
    <col min="20" max="20" width="12.42578125" style="2408" customWidth="1"/>
    <col min="21" max="22" width="11.5703125" style="2408"/>
    <col min="23" max="23" width="7.28515625" style="2408" customWidth="1"/>
    <col min="24" max="24" width="9" style="2408" customWidth="1"/>
    <col min="25" max="25" width="9.140625" style="2408" customWidth="1"/>
    <col min="26" max="26" width="9.42578125" style="2408" customWidth="1"/>
    <col min="27" max="27" width="7.28515625" style="2408" customWidth="1"/>
    <col min="28" max="28" width="6.28515625" style="2408" customWidth="1"/>
    <col min="29" max="16384" width="11.5703125" style="2408"/>
  </cols>
  <sheetData>
    <row r="1" spans="1:28" ht="9.6" customHeight="1">
      <c r="P1" s="22"/>
      <c r="Q1" s="22"/>
    </row>
    <row r="2" spans="1:28" ht="42" customHeight="1" thickBot="1">
      <c r="H2" s="775"/>
      <c r="K2" s="452"/>
      <c r="L2" s="452"/>
      <c r="M2" s="452"/>
      <c r="N2" s="452"/>
      <c r="O2" s="452"/>
      <c r="P2" s="22"/>
      <c r="Q2" s="22"/>
    </row>
    <row r="3" spans="1:28" ht="16.149999999999999" customHeight="1" thickBot="1">
      <c r="A3" s="2" t="s">
        <v>188</v>
      </c>
      <c r="E3" s="3155" t="s">
        <v>189</v>
      </c>
      <c r="F3" s="3156"/>
      <c r="G3" s="3156"/>
      <c r="H3" s="3156"/>
      <c r="I3" s="3157"/>
      <c r="P3" s="22"/>
      <c r="Q3" s="22"/>
    </row>
    <row r="4" spans="1:28" ht="16.149999999999999" customHeight="1" thickBot="1">
      <c r="A4" s="3" t="s">
        <v>190</v>
      </c>
      <c r="P4" s="22"/>
      <c r="Q4" s="22"/>
    </row>
    <row r="5" spans="1:28" ht="20.45" customHeight="1" thickBot="1">
      <c r="A5" s="172"/>
      <c r="B5" s="28"/>
      <c r="C5" s="193"/>
      <c r="D5" s="3158" t="s">
        <v>2387</v>
      </c>
      <c r="E5" s="3159"/>
      <c r="F5" s="3159"/>
      <c r="G5" s="3159"/>
      <c r="H5" s="3159"/>
      <c r="I5" s="3160"/>
      <c r="J5" s="28"/>
      <c r="K5" s="193"/>
      <c r="L5" s="193"/>
      <c r="M5" s="193"/>
      <c r="N5" s="194"/>
      <c r="O5" s="194"/>
      <c r="P5" s="22"/>
      <c r="Q5" s="22"/>
      <c r="U5" s="775" t="s">
        <v>1228</v>
      </c>
    </row>
    <row r="6" spans="1:28" ht="21.6" customHeight="1" thickBot="1">
      <c r="A6" s="195" t="s">
        <v>340</v>
      </c>
      <c r="B6" s="3161"/>
      <c r="C6" s="3161"/>
      <c r="D6" s="197" t="s">
        <v>336</v>
      </c>
      <c r="E6" s="3162"/>
      <c r="F6" s="3162"/>
      <c r="G6" s="450"/>
      <c r="H6" s="131"/>
      <c r="I6" s="199" t="s">
        <v>341</v>
      </c>
      <c r="J6" s="200"/>
      <c r="K6" s="160"/>
      <c r="L6" s="199" t="s">
        <v>342</v>
      </c>
      <c r="M6" s="3161"/>
      <c r="N6" s="3161"/>
      <c r="O6" s="300"/>
      <c r="P6" s="22"/>
      <c r="Q6" s="22"/>
      <c r="W6" s="2276"/>
      <c r="X6" s="2276"/>
    </row>
    <row r="7" spans="1:28" ht="16.149999999999999" customHeight="1">
      <c r="A7" s="43" t="s">
        <v>289</v>
      </c>
      <c r="B7" s="43" t="s">
        <v>235</v>
      </c>
      <c r="C7" s="3030" t="s">
        <v>268</v>
      </c>
      <c r="D7" s="3153" t="s">
        <v>343</v>
      </c>
      <c r="E7" s="3154"/>
      <c r="F7" s="43" t="s">
        <v>1143</v>
      </c>
      <c r="G7" s="43" t="s">
        <v>193</v>
      </c>
      <c r="H7" s="3031" t="s">
        <v>344</v>
      </c>
      <c r="I7" s="43" t="s">
        <v>344</v>
      </c>
      <c r="J7" s="43" t="s">
        <v>345</v>
      </c>
      <c r="K7" s="43" t="s">
        <v>346</v>
      </c>
      <c r="L7" s="43" t="s">
        <v>346</v>
      </c>
      <c r="M7" s="43" t="s">
        <v>347</v>
      </c>
      <c r="N7" s="43" t="s">
        <v>348</v>
      </c>
      <c r="O7" s="43" t="s">
        <v>197</v>
      </c>
      <c r="P7" s="22"/>
      <c r="Q7" s="22"/>
      <c r="W7" s="3163"/>
      <c r="X7" s="3163"/>
    </row>
    <row r="8" spans="1:28" ht="13.5" thickBot="1">
      <c r="A8" s="204"/>
      <c r="B8" s="204"/>
      <c r="C8" s="2430" t="s">
        <v>2381</v>
      </c>
      <c r="D8" s="206"/>
      <c r="E8" s="207"/>
      <c r="F8" s="204"/>
      <c r="G8" s="204"/>
      <c r="H8" s="208" t="s">
        <v>349</v>
      </c>
      <c r="I8" s="204" t="s">
        <v>350</v>
      </c>
      <c r="J8" s="204" t="s">
        <v>351</v>
      </c>
      <c r="K8" s="204" t="s">
        <v>352</v>
      </c>
      <c r="L8" s="204" t="s">
        <v>353</v>
      </c>
      <c r="M8" s="204"/>
      <c r="N8" s="204"/>
      <c r="O8" s="204"/>
      <c r="Q8" s="22"/>
      <c r="W8" s="2276"/>
      <c r="X8" s="2276"/>
    </row>
    <row r="9" spans="1:28" ht="19.899999999999999" customHeight="1" thickBot="1">
      <c r="A9" s="1087" t="str">
        <f>PREVI!$A$10</f>
        <v>1100633635-636</v>
      </c>
      <c r="B9" s="1827" t="str">
        <f>SUIVI!H9</f>
        <v>HL1100A</v>
      </c>
      <c r="C9" s="453">
        <f>SUIVI!J9</f>
        <v>10300</v>
      </c>
      <c r="D9" s="3168" t="s">
        <v>2383</v>
      </c>
      <c r="E9" s="3169"/>
      <c r="F9" s="673">
        <f>SUIVI!Q9</f>
        <v>0</v>
      </c>
      <c r="G9" s="673">
        <f>SUIVI!R9</f>
        <v>0</v>
      </c>
      <c r="H9" s="453">
        <f>IF(C9,1,0)</f>
        <v>1</v>
      </c>
      <c r="I9" s="453" t="e">
        <f>IF(SUIVI!U9,1,0)</f>
        <v>#VALUE!</v>
      </c>
      <c r="J9" s="1086" t="str">
        <f>SUIVI!S9</f>
        <v>CZ6</v>
      </c>
      <c r="K9" s="217">
        <f>SUIVI!E9</f>
        <v>1</v>
      </c>
      <c r="L9" s="217">
        <f>SUIVI!G9</f>
        <v>10</v>
      </c>
      <c r="M9" s="1089" t="s">
        <v>1222</v>
      </c>
      <c r="N9" s="2152" t="s">
        <v>1222</v>
      </c>
      <c r="O9" s="225">
        <f>SUIVI!I9</f>
        <v>11100</v>
      </c>
      <c r="P9" s="22">
        <v>1</v>
      </c>
      <c r="Q9" s="22"/>
      <c r="T9" s="312" t="s">
        <v>220</v>
      </c>
      <c r="U9" s="313" t="s">
        <v>356</v>
      </c>
      <c r="W9" s="3178" t="s">
        <v>2369</v>
      </c>
      <c r="X9" s="3161"/>
      <c r="Y9" s="3161"/>
      <c r="Z9" s="3161"/>
      <c r="AA9" s="3161"/>
      <c r="AB9" s="3179"/>
    </row>
    <row r="10" spans="1:28" ht="19.899999999999999" customHeight="1" thickBot="1">
      <c r="A10" s="241" t="str">
        <f>PREVI!$A$11</f>
        <v>Z128</v>
      </c>
      <c r="B10" s="191" t="str">
        <f>SUIVI!H10</f>
        <v>HL1100A</v>
      </c>
      <c r="C10" s="191">
        <f>SUIVI!J10</f>
        <v>10300</v>
      </c>
      <c r="D10" s="3164" t="s">
        <v>2384</v>
      </c>
      <c r="E10" s="3165"/>
      <c r="F10" s="673">
        <f>SUIVI!Q10</f>
        <v>0</v>
      </c>
      <c r="G10" s="673">
        <f>SUIVI!R10</f>
        <v>0</v>
      </c>
      <c r="H10" s="191">
        <f t="shared" ref="H10:H73" si="0">IF(C10,1,0)</f>
        <v>1</v>
      </c>
      <c r="I10" s="191" t="e">
        <f>IF(SUIVI!U10,1,0)</f>
        <v>#VALUE!</v>
      </c>
      <c r="J10" s="1086" t="str">
        <f>SUIVI!S10</f>
        <v>CZ7</v>
      </c>
      <c r="K10" s="215">
        <f>SUIVI!E10</f>
        <v>1</v>
      </c>
      <c r="L10" s="215">
        <f>SUIVI!G10</f>
        <v>10</v>
      </c>
      <c r="M10" s="1090" t="s">
        <v>1222</v>
      </c>
      <c r="N10" s="1090" t="str">
        <f>SUIVI!$V$8</f>
        <v>LKW</v>
      </c>
      <c r="O10" s="218">
        <f>SUIVI!I10</f>
        <v>11100</v>
      </c>
      <c r="P10" s="22">
        <v>2</v>
      </c>
      <c r="Q10" s="22"/>
      <c r="T10" s="1789" t="s">
        <v>1609</v>
      </c>
      <c r="U10" s="303" t="s">
        <v>1609</v>
      </c>
      <c r="W10" s="3178" t="s">
        <v>2372</v>
      </c>
      <c r="X10" s="3161"/>
      <c r="Y10" s="3161"/>
      <c r="Z10" s="3161"/>
      <c r="AA10" s="3161"/>
      <c r="AB10" s="3179"/>
    </row>
    <row r="11" spans="1:28" ht="19.899999999999999" customHeight="1">
      <c r="A11" s="241" t="str">
        <f>PREVI!$A$12</f>
        <v>1900015151-15087</v>
      </c>
      <c r="B11" s="191" t="str">
        <f>SUIVI!H11</f>
        <v>HL1100A</v>
      </c>
      <c r="C11" s="191">
        <f>SUIVI!J11</f>
        <v>10400</v>
      </c>
      <c r="D11" s="3164" t="s">
        <v>2386</v>
      </c>
      <c r="E11" s="3165"/>
      <c r="F11" s="673">
        <f>SUIVI!Q11</f>
        <v>0</v>
      </c>
      <c r="G11" s="673">
        <f>SUIVI!R11</f>
        <v>0</v>
      </c>
      <c r="H11" s="191">
        <f t="shared" si="0"/>
        <v>1</v>
      </c>
      <c r="I11" s="191" t="e">
        <f>IF(SUIVI!U11,1,0)</f>
        <v>#VALUE!</v>
      </c>
      <c r="J11" s="1086" t="str">
        <f>SUIVI!S11</f>
        <v>CZ52</v>
      </c>
      <c r="K11" s="215">
        <f>SUIVI!E11</f>
        <v>9</v>
      </c>
      <c r="L11" s="215">
        <f>SUIVI!G11</f>
        <v>20</v>
      </c>
      <c r="M11" s="1090" t="s">
        <v>1222</v>
      </c>
      <c r="N11" s="2130" t="s">
        <v>1222</v>
      </c>
      <c r="O11" s="218">
        <f>SUIVI!I11</f>
        <v>11300</v>
      </c>
      <c r="P11" s="22">
        <v>3</v>
      </c>
      <c r="Q11" s="22"/>
      <c r="T11" s="1184" t="s">
        <v>1223</v>
      </c>
      <c r="U11" s="308" t="s">
        <v>3505</v>
      </c>
      <c r="W11" s="3163"/>
      <c r="X11" s="3163"/>
    </row>
    <row r="12" spans="1:28" ht="19.899999999999999" customHeight="1">
      <c r="A12" s="662" t="str">
        <f>PREVI!$C$10</f>
        <v>CIMOLAI</v>
      </c>
      <c r="B12" s="191" t="str">
        <f>SUIVI!H12</f>
        <v>HL1100A</v>
      </c>
      <c r="C12" s="191">
        <f>SUIVI!J12</f>
        <v>9000</v>
      </c>
      <c r="D12" s="3164" t="s">
        <v>2385</v>
      </c>
      <c r="E12" s="3165"/>
      <c r="F12" s="673">
        <f>SUIVI!Q12</f>
        <v>0</v>
      </c>
      <c r="G12" s="673">
        <f>SUIVI!R12</f>
        <v>0</v>
      </c>
      <c r="H12" s="191">
        <f t="shared" si="0"/>
        <v>1</v>
      </c>
      <c r="I12" s="191" t="e">
        <f>IF(SUIVI!U12,1,0)</f>
        <v>#VALUE!</v>
      </c>
      <c r="J12" s="1086" t="str">
        <f>SUIVI!S12</f>
        <v>EA15</v>
      </c>
      <c r="K12" s="215">
        <f>SUIVI!E12</f>
        <v>10</v>
      </c>
      <c r="L12" s="215">
        <f>SUIVI!G12</f>
        <v>10</v>
      </c>
      <c r="M12" s="1090" t="s">
        <v>1222</v>
      </c>
      <c r="N12" s="1090" t="str">
        <f>SUIVI!$V$8</f>
        <v>LKW</v>
      </c>
      <c r="O12" s="218">
        <f>SUIVI!I12</f>
        <v>9200</v>
      </c>
      <c r="P12" s="22">
        <v>4</v>
      </c>
      <c r="Q12" s="22"/>
      <c r="T12" s="1789" t="s">
        <v>488</v>
      </c>
      <c r="U12" s="303"/>
      <c r="W12" s="3163"/>
      <c r="X12" s="3163"/>
    </row>
    <row r="13" spans="1:28" ht="19.899999999999999" customHeight="1" thickBot="1">
      <c r="A13" s="662" t="str">
        <f>PREVI!$C$11</f>
        <v>PASSERELLE DE BELVAL</v>
      </c>
      <c r="B13" s="191" t="str">
        <f>SUIVI!H13</f>
        <v>HL1100A</v>
      </c>
      <c r="C13" s="191">
        <f>SUIVI!J13</f>
        <v>10100</v>
      </c>
      <c r="D13" s="3164"/>
      <c r="E13" s="3165"/>
      <c r="F13" s="673">
        <f>SUIVI!Q13</f>
        <v>0</v>
      </c>
      <c r="G13" s="673">
        <f>SUIVI!R13</f>
        <v>0</v>
      </c>
      <c r="H13" s="191">
        <f t="shared" si="0"/>
        <v>1</v>
      </c>
      <c r="I13" s="191" t="e">
        <f>IF(SUIVI!U13,1,0)</f>
        <v>#VALUE!</v>
      </c>
      <c r="J13" s="1086" t="str">
        <f>SUIVI!S13</f>
        <v>CZ9</v>
      </c>
      <c r="K13" s="215">
        <f>SUIVI!E13</f>
        <v>2</v>
      </c>
      <c r="L13" s="215">
        <f>SUIVI!G13</f>
        <v>20</v>
      </c>
      <c r="M13" s="1090" t="s">
        <v>1222</v>
      </c>
      <c r="N13" s="2130" t="s">
        <v>1222</v>
      </c>
      <c r="O13" s="218">
        <f>SUIVI!I13</f>
        <v>10700</v>
      </c>
      <c r="P13" s="22">
        <v>5</v>
      </c>
      <c r="Q13" s="22"/>
      <c r="T13" s="1789" t="s">
        <v>1610</v>
      </c>
      <c r="U13" s="308"/>
      <c r="W13" s="3163"/>
      <c r="X13" s="3163"/>
    </row>
    <row r="14" spans="1:28" ht="19.899999999999999" customHeight="1" thickBot="1">
      <c r="A14" s="859" t="s">
        <v>1505</v>
      </c>
      <c r="B14" s="191" t="str">
        <f>SUIVI!H14</f>
        <v>HL1100A</v>
      </c>
      <c r="C14" s="191">
        <f>SUIVI!J14</f>
        <v>10400</v>
      </c>
      <c r="D14" s="3164"/>
      <c r="E14" s="3165"/>
      <c r="F14" s="673">
        <f>SUIVI!Q14</f>
        <v>0</v>
      </c>
      <c r="G14" s="673">
        <f>SUIVI!R14</f>
        <v>0</v>
      </c>
      <c r="H14" s="191">
        <f t="shared" si="0"/>
        <v>1</v>
      </c>
      <c r="I14" s="191" t="e">
        <f>IF(SUIVI!U14,1,0)</f>
        <v>#VALUE!</v>
      </c>
      <c r="J14" s="1086" t="str">
        <f>SUIVI!S14</f>
        <v>EC48</v>
      </c>
      <c r="K14" s="215">
        <f>SUIVI!E14</f>
        <v>38</v>
      </c>
      <c r="L14" s="215">
        <f>SUIVI!G14</f>
        <v>20</v>
      </c>
      <c r="M14" s="1090" t="s">
        <v>1222</v>
      </c>
      <c r="N14" s="1090" t="str">
        <f>SUIVI!$V$8</f>
        <v>LKW</v>
      </c>
      <c r="O14" s="218">
        <f>SUIVI!I14</f>
        <v>10600</v>
      </c>
      <c r="P14" s="22">
        <v>6</v>
      </c>
      <c r="Q14" s="22"/>
      <c r="T14" s="47"/>
      <c r="U14" s="2233" t="s">
        <v>363</v>
      </c>
      <c r="W14" s="3163"/>
      <c r="X14" s="3163"/>
    </row>
    <row r="15" spans="1:28" ht="19.899999999999999" customHeight="1">
      <c r="A15" s="1832">
        <f>PREVI!$A$24</f>
        <v>0</v>
      </c>
      <c r="B15" s="191" t="str">
        <f>SUIVI!H15</f>
        <v>HL1100A</v>
      </c>
      <c r="C15" s="191">
        <f>SUIVI!J15</f>
        <v>10400</v>
      </c>
      <c r="D15" s="3164"/>
      <c r="E15" s="3165"/>
      <c r="F15" s="673">
        <f>SUIVI!Q15</f>
        <v>0</v>
      </c>
      <c r="G15" s="673">
        <f>SUIVI!R15</f>
        <v>0</v>
      </c>
      <c r="H15" s="191">
        <f t="shared" si="0"/>
        <v>1</v>
      </c>
      <c r="I15" s="191" t="e">
        <f>IF(SUIVI!U15,1,0)</f>
        <v>#VALUE!</v>
      </c>
      <c r="J15" s="1086" t="str">
        <f>SUIVI!S15</f>
        <v>EC49</v>
      </c>
      <c r="K15" s="215">
        <f>SUIVI!E15</f>
        <v>38</v>
      </c>
      <c r="L15" s="215">
        <f>SUIVI!G15</f>
        <v>20</v>
      </c>
      <c r="M15" s="1090" t="s">
        <v>1222</v>
      </c>
      <c r="N15" s="2130" t="s">
        <v>1222</v>
      </c>
      <c r="O15" s="218">
        <f>SUIVI!I15</f>
        <v>10600</v>
      </c>
      <c r="P15" s="22">
        <v>7</v>
      </c>
      <c r="Q15" s="22"/>
      <c r="T15" s="1789"/>
      <c r="U15" s="301" t="s">
        <v>365</v>
      </c>
      <c r="W15" s="3163"/>
      <c r="X15" s="3163"/>
    </row>
    <row r="16" spans="1:28" ht="19.899999999999999" customHeight="1">
      <c r="A16" s="1832">
        <f>PREVI!$A$25</f>
        <v>0</v>
      </c>
      <c r="B16" s="191" t="str">
        <f>SUIVI!H16</f>
        <v>HL1100A</v>
      </c>
      <c r="C16" s="191">
        <f>SUIVI!J16</f>
        <v>10400</v>
      </c>
      <c r="D16" s="3164"/>
      <c r="E16" s="3165"/>
      <c r="F16" s="673">
        <f>SUIVI!Q16</f>
        <v>0</v>
      </c>
      <c r="G16" s="673">
        <f>SUIVI!R16</f>
        <v>0</v>
      </c>
      <c r="H16" s="191">
        <f t="shared" si="0"/>
        <v>1</v>
      </c>
      <c r="I16" s="191" t="e">
        <f>IF(SUIVI!U16,1,0)</f>
        <v>#VALUE!</v>
      </c>
      <c r="J16" s="1086" t="str">
        <f>SUIVI!S16</f>
        <v>EC50</v>
      </c>
      <c r="K16" s="215">
        <f>SUIVI!E16</f>
        <v>38</v>
      </c>
      <c r="L16" s="215">
        <f>SUIVI!G16</f>
        <v>30</v>
      </c>
      <c r="M16" s="1090" t="s">
        <v>1222</v>
      </c>
      <c r="N16" s="1090" t="str">
        <f>SUIVI!$V$8</f>
        <v>LKW</v>
      </c>
      <c r="O16" s="218">
        <f>SUIVI!I16</f>
        <v>10600</v>
      </c>
      <c r="P16" s="22">
        <v>8</v>
      </c>
      <c r="Q16" s="22"/>
      <c r="T16" s="1789"/>
      <c r="U16" s="302" t="s">
        <v>366</v>
      </c>
      <c r="W16" s="2276"/>
      <c r="X16" s="2276"/>
    </row>
    <row r="17" spans="1:26" ht="19.899999999999999" customHeight="1">
      <c r="A17" s="1832">
        <f>PREVI!$A$26</f>
        <v>0</v>
      </c>
      <c r="B17" s="191" t="str">
        <f>SUIVI!H17</f>
        <v>HL1100A</v>
      </c>
      <c r="C17" s="191">
        <f>SUIVI!J17</f>
        <v>10400</v>
      </c>
      <c r="D17" s="3164"/>
      <c r="E17" s="3165"/>
      <c r="F17" s="673">
        <f>SUIVI!Q17</f>
        <v>0</v>
      </c>
      <c r="G17" s="673">
        <f>SUIVI!R17</f>
        <v>0</v>
      </c>
      <c r="H17" s="191">
        <f t="shared" si="0"/>
        <v>1</v>
      </c>
      <c r="I17" s="191" t="e">
        <f>IF(SUIVI!U17,1,0)</f>
        <v>#VALUE!</v>
      </c>
      <c r="J17" s="1086" t="str">
        <f>SUIVI!S17</f>
        <v>EC51</v>
      </c>
      <c r="K17" s="215">
        <f>SUIVI!E17</f>
        <v>38</v>
      </c>
      <c r="L17" s="215">
        <f>SUIVI!G17</f>
        <v>30</v>
      </c>
      <c r="M17" s="1090" t="s">
        <v>1222</v>
      </c>
      <c r="N17" s="2130" t="s">
        <v>1222</v>
      </c>
      <c r="O17" s="218">
        <f>SUIVI!I17</f>
        <v>10600</v>
      </c>
      <c r="P17" s="22">
        <v>9</v>
      </c>
      <c r="Q17" s="22"/>
      <c r="T17" s="1789"/>
      <c r="U17" s="302" t="s">
        <v>368</v>
      </c>
    </row>
    <row r="18" spans="1:26" ht="19.899999999999999" customHeight="1">
      <c r="A18" s="241" t="str">
        <f>$A$9</f>
        <v>1100633635-636</v>
      </c>
      <c r="B18" s="191" t="str">
        <f>SUIVI!H18</f>
        <v>HL1100B</v>
      </c>
      <c r="C18" s="191">
        <f>SUIVI!J18</f>
        <v>5300</v>
      </c>
      <c r="D18" s="3164"/>
      <c r="E18" s="3165"/>
      <c r="F18" s="673">
        <f>SUIVI!Q18</f>
        <v>0</v>
      </c>
      <c r="G18" s="673">
        <f>SUIVI!R18</f>
        <v>0</v>
      </c>
      <c r="H18" s="191">
        <f t="shared" si="0"/>
        <v>1</v>
      </c>
      <c r="I18" s="191" t="e">
        <f>IF(SUIVI!U18,1,0)</f>
        <v>#VALUE!</v>
      </c>
      <c r="J18" s="1086" t="str">
        <f>SUIVI!S18</f>
        <v>EC407</v>
      </c>
      <c r="K18" s="215">
        <f>SUIVI!E18</f>
        <v>27</v>
      </c>
      <c r="L18" s="215">
        <f>SUIVI!G18</f>
        <v>40</v>
      </c>
      <c r="M18" s="1090" t="s">
        <v>1222</v>
      </c>
      <c r="N18" s="1090" t="str">
        <f>SUIVI!$V$8</f>
        <v>LKW</v>
      </c>
      <c r="O18" s="218">
        <f>SUIVI!I18</f>
        <v>15800</v>
      </c>
      <c r="P18" s="22">
        <v>10</v>
      </c>
      <c r="Q18" s="22"/>
    </row>
    <row r="19" spans="1:26" ht="19.899999999999999" customHeight="1">
      <c r="A19" s="241" t="str">
        <f>$A$10</f>
        <v>Z128</v>
      </c>
      <c r="B19" s="191"/>
      <c r="C19" s="191"/>
      <c r="D19" s="3164"/>
      <c r="E19" s="3165"/>
      <c r="F19" s="673"/>
      <c r="G19" s="673"/>
      <c r="H19" s="191"/>
      <c r="I19" s="191"/>
      <c r="J19" s="1086"/>
      <c r="K19" s="215"/>
      <c r="L19" s="215"/>
      <c r="M19" s="1090"/>
      <c r="N19" s="2130"/>
      <c r="O19" s="218"/>
      <c r="P19" s="22">
        <v>11</v>
      </c>
      <c r="Q19" s="22"/>
    </row>
    <row r="20" spans="1:26" ht="19.899999999999999" customHeight="1">
      <c r="A20" s="241" t="str">
        <f>$A$11</f>
        <v>1900015151-15087</v>
      </c>
      <c r="B20" s="191"/>
      <c r="C20" s="191"/>
      <c r="D20" s="3164"/>
      <c r="E20" s="3165"/>
      <c r="F20" s="673"/>
      <c r="G20" s="673"/>
      <c r="H20" s="191"/>
      <c r="I20" s="191"/>
      <c r="J20" s="1086"/>
      <c r="K20" s="215"/>
      <c r="L20" s="215"/>
      <c r="M20" s="1090"/>
      <c r="N20" s="1090"/>
      <c r="O20" s="218"/>
      <c r="P20" s="22">
        <v>12</v>
      </c>
      <c r="Q20" s="22"/>
      <c r="U20" s="311"/>
    </row>
    <row r="21" spans="1:26" ht="19.899999999999999" customHeight="1">
      <c r="A21" s="663" t="str">
        <f>$A$12</f>
        <v>CIMOLAI</v>
      </c>
      <c r="B21" s="191"/>
      <c r="C21" s="191"/>
      <c r="D21" s="3164"/>
      <c r="E21" s="3165"/>
      <c r="F21" s="673"/>
      <c r="G21" s="673"/>
      <c r="H21" s="191"/>
      <c r="I21" s="191"/>
      <c r="J21" s="1086"/>
      <c r="K21" s="215"/>
      <c r="L21" s="215"/>
      <c r="M21" s="1090"/>
      <c r="N21" s="2130"/>
      <c r="O21" s="218"/>
      <c r="P21" s="22">
        <v>13</v>
      </c>
      <c r="Q21" s="22"/>
      <c r="S21" s="239" t="s">
        <v>1002</v>
      </c>
    </row>
    <row r="22" spans="1:26" ht="19.899999999999999" customHeight="1">
      <c r="A22" s="663" t="str">
        <f>$A$13</f>
        <v>PASSERELLE DE BELVAL</v>
      </c>
      <c r="B22" s="191"/>
      <c r="C22" s="191"/>
      <c r="D22" s="3164"/>
      <c r="E22" s="3165"/>
      <c r="F22" s="673"/>
      <c r="G22" s="673"/>
      <c r="H22" s="191"/>
      <c r="I22" s="191"/>
      <c r="J22" s="1086"/>
      <c r="K22" s="215"/>
      <c r="L22" s="215"/>
      <c r="M22" s="1090"/>
      <c r="N22" s="1090"/>
      <c r="O22" s="218"/>
      <c r="P22" s="22">
        <v>14</v>
      </c>
      <c r="Q22" s="22"/>
      <c r="S22" s="239">
        <v>22000</v>
      </c>
      <c r="T22" s="239" t="s">
        <v>1020</v>
      </c>
      <c r="U22" s="239"/>
    </row>
    <row r="23" spans="1:26" ht="19.899999999999999" customHeight="1">
      <c r="A23" s="1088" t="s">
        <v>1505</v>
      </c>
      <c r="B23" s="191"/>
      <c r="C23" s="191"/>
      <c r="D23" s="3164"/>
      <c r="E23" s="3165"/>
      <c r="F23" s="673"/>
      <c r="G23" s="673"/>
      <c r="H23" s="191"/>
      <c r="I23" s="191"/>
      <c r="J23" s="1086"/>
      <c r="K23" s="215"/>
      <c r="L23" s="215"/>
      <c r="M23" s="1090"/>
      <c r="N23" s="2130"/>
      <c r="O23" s="218"/>
      <c r="P23" s="22">
        <v>15</v>
      </c>
      <c r="Q23" s="22"/>
      <c r="S23" s="239">
        <v>23000</v>
      </c>
      <c r="T23" s="2408" t="s">
        <v>1003</v>
      </c>
    </row>
    <row r="24" spans="1:26" ht="19.899999999999999" customHeight="1">
      <c r="A24" s="1833">
        <f>$A$15</f>
        <v>0</v>
      </c>
      <c r="B24" s="191"/>
      <c r="C24" s="191"/>
      <c r="D24" s="3164"/>
      <c r="E24" s="3165"/>
      <c r="F24" s="673"/>
      <c r="G24" s="673"/>
      <c r="H24" s="191"/>
      <c r="I24" s="191"/>
      <c r="J24" s="1086"/>
      <c r="K24" s="215"/>
      <c r="L24" s="215"/>
      <c r="M24" s="1090"/>
      <c r="N24" s="1090"/>
      <c r="O24" s="218"/>
      <c r="P24" s="22">
        <v>16</v>
      </c>
      <c r="Q24" s="22"/>
      <c r="S24" s="239">
        <v>24000</v>
      </c>
      <c r="T24" s="2408" t="s">
        <v>1004</v>
      </c>
    </row>
    <row r="25" spans="1:26" ht="19.899999999999999" customHeight="1">
      <c r="A25" s="1833">
        <f>$A$16</f>
        <v>0</v>
      </c>
      <c r="B25" s="191"/>
      <c r="C25" s="191"/>
      <c r="D25" s="3164"/>
      <c r="E25" s="3165"/>
      <c r="F25" s="673"/>
      <c r="G25" s="673"/>
      <c r="H25" s="191"/>
      <c r="I25" s="191"/>
      <c r="J25" s="1086"/>
      <c r="K25" s="215"/>
      <c r="L25" s="215"/>
      <c r="M25" s="1090"/>
      <c r="N25" s="2130"/>
      <c r="O25" s="218"/>
      <c r="P25" s="22">
        <v>17</v>
      </c>
      <c r="Q25" s="22"/>
    </row>
    <row r="26" spans="1:26" ht="19.899999999999999" customHeight="1">
      <c r="A26" s="1833">
        <f>$A$17</f>
        <v>0</v>
      </c>
      <c r="B26" s="191"/>
      <c r="C26" s="191"/>
      <c r="D26" s="3164"/>
      <c r="E26" s="3165"/>
      <c r="F26" s="673"/>
      <c r="G26" s="673"/>
      <c r="H26" s="191"/>
      <c r="I26" s="191"/>
      <c r="J26" s="1086"/>
      <c r="K26" s="215"/>
      <c r="L26" s="215"/>
      <c r="M26" s="1090"/>
      <c r="N26" s="1090"/>
      <c r="O26" s="218"/>
      <c r="P26" s="22">
        <v>18</v>
      </c>
      <c r="Q26" s="22"/>
    </row>
    <row r="27" spans="1:26" ht="19.899999999999999" customHeight="1">
      <c r="A27" s="241" t="str">
        <f>$A$9</f>
        <v>1100633635-636</v>
      </c>
      <c r="B27" s="191"/>
      <c r="C27" s="191"/>
      <c r="D27" s="3164"/>
      <c r="E27" s="3165"/>
      <c r="F27" s="673"/>
      <c r="G27" s="673"/>
      <c r="H27" s="191"/>
      <c r="I27" s="191"/>
      <c r="J27" s="1086"/>
      <c r="K27" s="215"/>
      <c r="L27" s="215"/>
      <c r="M27" s="1090"/>
      <c r="N27" s="2130"/>
      <c r="O27" s="218"/>
      <c r="P27" s="22">
        <v>19</v>
      </c>
    </row>
    <row r="28" spans="1:26" ht="19.899999999999999" customHeight="1">
      <c r="A28" s="241" t="str">
        <f>$A$10</f>
        <v>Z128</v>
      </c>
      <c r="B28" s="191"/>
      <c r="C28" s="191"/>
      <c r="D28" s="3164"/>
      <c r="E28" s="3165"/>
      <c r="F28" s="673"/>
      <c r="G28" s="673"/>
      <c r="H28" s="191"/>
      <c r="I28" s="191"/>
      <c r="J28" s="1086"/>
      <c r="K28" s="215"/>
      <c r="L28" s="215"/>
      <c r="M28" s="1090"/>
      <c r="N28" s="1090"/>
      <c r="O28" s="218"/>
      <c r="P28" s="22">
        <v>20</v>
      </c>
      <c r="S28" s="759"/>
      <c r="T28" s="677"/>
      <c r="U28" s="677"/>
      <c r="V28" s="677"/>
      <c r="W28" s="677"/>
      <c r="X28" s="677"/>
      <c r="Y28" s="677"/>
      <c r="Z28" s="677"/>
    </row>
    <row r="29" spans="1:26" ht="19.899999999999999" customHeight="1">
      <c r="A29" s="241" t="str">
        <f>$A$11</f>
        <v>1900015151-15087</v>
      </c>
      <c r="B29" s="191"/>
      <c r="C29" s="191"/>
      <c r="D29" s="3164"/>
      <c r="E29" s="3165"/>
      <c r="F29" s="673"/>
      <c r="G29" s="673"/>
      <c r="H29" s="191"/>
      <c r="I29" s="191"/>
      <c r="J29" s="1086"/>
      <c r="K29" s="215"/>
      <c r="L29" s="215"/>
      <c r="M29" s="1090"/>
      <c r="N29" s="2130"/>
      <c r="O29" s="218"/>
      <c r="P29" s="22">
        <v>21</v>
      </c>
    </row>
    <row r="30" spans="1:26" ht="19.899999999999999" customHeight="1">
      <c r="A30" s="663" t="str">
        <f>$A$12</f>
        <v>CIMOLAI</v>
      </c>
      <c r="B30" s="191"/>
      <c r="C30" s="191"/>
      <c r="D30" s="3164"/>
      <c r="E30" s="3165"/>
      <c r="F30" s="673"/>
      <c r="G30" s="673"/>
      <c r="H30" s="191"/>
      <c r="I30" s="191"/>
      <c r="J30" s="1086"/>
      <c r="K30" s="215"/>
      <c r="L30" s="215"/>
      <c r="M30" s="1090"/>
      <c r="N30" s="1090"/>
      <c r="O30" s="218"/>
      <c r="P30" s="22">
        <v>22</v>
      </c>
    </row>
    <row r="31" spans="1:26" ht="19.899999999999999" customHeight="1">
      <c r="A31" s="663" t="str">
        <f>$A$13</f>
        <v>PASSERELLE DE BELVAL</v>
      </c>
      <c r="B31" s="191"/>
      <c r="C31" s="191"/>
      <c r="D31" s="3164"/>
      <c r="E31" s="3165"/>
      <c r="F31" s="673"/>
      <c r="G31" s="673"/>
      <c r="H31" s="191"/>
      <c r="I31" s="191"/>
      <c r="J31" s="1086"/>
      <c r="K31" s="215"/>
      <c r="L31" s="215"/>
      <c r="M31" s="1090"/>
      <c r="N31" s="2130"/>
      <c r="O31" s="218"/>
      <c r="P31" s="22">
        <v>23</v>
      </c>
    </row>
    <row r="32" spans="1:26" ht="19.899999999999999" customHeight="1">
      <c r="A32" s="1088" t="s">
        <v>1505</v>
      </c>
      <c r="B32" s="191"/>
      <c r="C32" s="191"/>
      <c r="D32" s="3164"/>
      <c r="E32" s="3165"/>
      <c r="F32" s="673"/>
      <c r="G32" s="673"/>
      <c r="H32" s="191"/>
      <c r="I32" s="191"/>
      <c r="J32" s="1086"/>
      <c r="K32" s="215"/>
      <c r="L32" s="215"/>
      <c r="M32" s="1090"/>
      <c r="N32" s="1090"/>
      <c r="O32" s="218"/>
      <c r="P32" s="22">
        <v>24</v>
      </c>
    </row>
    <row r="33" spans="1:16" ht="19.899999999999999" customHeight="1">
      <c r="A33" s="1833">
        <f>$A$15</f>
        <v>0</v>
      </c>
      <c r="B33" s="191"/>
      <c r="C33" s="191"/>
      <c r="D33" s="3164"/>
      <c r="E33" s="3165"/>
      <c r="F33" s="673"/>
      <c r="G33" s="673"/>
      <c r="H33" s="191"/>
      <c r="I33" s="191"/>
      <c r="J33" s="1086"/>
      <c r="K33" s="215"/>
      <c r="L33" s="215"/>
      <c r="M33" s="1090"/>
      <c r="N33" s="2130"/>
      <c r="O33" s="218"/>
      <c r="P33" s="22">
        <v>25</v>
      </c>
    </row>
    <row r="34" spans="1:16" ht="19.899999999999999" customHeight="1">
      <c r="A34" s="1833">
        <f>$A$16</f>
        <v>0</v>
      </c>
      <c r="B34" s="191"/>
      <c r="C34" s="191"/>
      <c r="D34" s="3164"/>
      <c r="E34" s="3165"/>
      <c r="F34" s="673"/>
      <c r="G34" s="673"/>
      <c r="H34" s="191"/>
      <c r="I34" s="191"/>
      <c r="J34" s="1086"/>
      <c r="K34" s="215"/>
      <c r="L34" s="215"/>
      <c r="M34" s="1090"/>
      <c r="N34" s="1090"/>
      <c r="O34" s="218"/>
      <c r="P34" s="22">
        <v>26</v>
      </c>
    </row>
    <row r="35" spans="1:16" ht="19.899999999999999" customHeight="1">
      <c r="A35" s="1833">
        <f>$A$17</f>
        <v>0</v>
      </c>
      <c r="B35" s="191"/>
      <c r="C35" s="191"/>
      <c r="D35" s="3164"/>
      <c r="E35" s="3165"/>
      <c r="F35" s="673"/>
      <c r="G35" s="673"/>
      <c r="H35" s="191"/>
      <c r="I35" s="191"/>
      <c r="J35" s="1086"/>
      <c r="K35" s="215"/>
      <c r="L35" s="215"/>
      <c r="M35" s="1090"/>
      <c r="N35" s="2130"/>
      <c r="O35" s="218"/>
      <c r="P35" s="22">
        <v>27</v>
      </c>
    </row>
    <row r="36" spans="1:16" ht="19.899999999999999" customHeight="1">
      <c r="A36" s="241" t="str">
        <f>$A$9</f>
        <v>1100633635-636</v>
      </c>
      <c r="B36" s="191" t="e">
        <f>SUIVI!#REF!</f>
        <v>#REF!</v>
      </c>
      <c r="C36" s="191" t="e">
        <f>SUIVI!#REF!</f>
        <v>#REF!</v>
      </c>
      <c r="D36" s="3164"/>
      <c r="E36" s="3165"/>
      <c r="F36" s="673" t="e">
        <f>SUIVI!#REF!</f>
        <v>#REF!</v>
      </c>
      <c r="G36" s="673" t="e">
        <f>SUIVI!#REF!</f>
        <v>#REF!</v>
      </c>
      <c r="H36" s="191" t="e">
        <f t="shared" si="0"/>
        <v>#REF!</v>
      </c>
      <c r="I36" s="191" t="e">
        <f>IF(SUIVI!#REF!,1,0)</f>
        <v>#REF!</v>
      </c>
      <c r="J36" s="1086" t="e">
        <f>SUIVI!#REF!</f>
        <v>#REF!</v>
      </c>
      <c r="K36" s="215" t="e">
        <f>SUIVI!#REF!</f>
        <v>#REF!</v>
      </c>
      <c r="L36" s="215" t="e">
        <f>SUIVI!#REF!</f>
        <v>#REF!</v>
      </c>
      <c r="M36" s="1090"/>
      <c r="N36" s="1090"/>
      <c r="O36" s="218"/>
      <c r="P36" s="22">
        <v>28</v>
      </c>
    </row>
    <row r="37" spans="1:16" ht="19.899999999999999" customHeight="1">
      <c r="A37" s="241" t="str">
        <f>$A$10</f>
        <v>Z128</v>
      </c>
      <c r="B37" s="191" t="e">
        <f>SUIVI!#REF!</f>
        <v>#REF!</v>
      </c>
      <c r="C37" s="191" t="e">
        <f>SUIVI!#REF!</f>
        <v>#REF!</v>
      </c>
      <c r="D37" s="3164"/>
      <c r="E37" s="3165"/>
      <c r="F37" s="673" t="e">
        <f>SUIVI!#REF!</f>
        <v>#REF!</v>
      </c>
      <c r="G37" s="673" t="e">
        <f>SUIVI!#REF!</f>
        <v>#REF!</v>
      </c>
      <c r="H37" s="191" t="e">
        <f t="shared" si="0"/>
        <v>#REF!</v>
      </c>
      <c r="I37" s="191" t="e">
        <f>IF(SUIVI!#REF!,1,0)</f>
        <v>#REF!</v>
      </c>
      <c r="J37" s="1086" t="e">
        <f>SUIVI!#REF!</f>
        <v>#REF!</v>
      </c>
      <c r="K37" s="215" t="e">
        <f>SUIVI!#REF!</f>
        <v>#REF!</v>
      </c>
      <c r="L37" s="215" t="e">
        <f>SUIVI!#REF!</f>
        <v>#REF!</v>
      </c>
      <c r="M37" s="1090"/>
      <c r="N37" s="2130"/>
      <c r="O37" s="218"/>
      <c r="P37" s="22">
        <v>29</v>
      </c>
    </row>
    <row r="38" spans="1:16" ht="19.899999999999999" customHeight="1">
      <c r="A38" s="241" t="str">
        <f>$A$11</f>
        <v>1900015151-15087</v>
      </c>
      <c r="B38" s="191" t="e">
        <f>SUIVI!#REF!</f>
        <v>#REF!</v>
      </c>
      <c r="C38" s="191" t="e">
        <f>SUIVI!#REF!</f>
        <v>#REF!</v>
      </c>
      <c r="D38" s="3164"/>
      <c r="E38" s="3165"/>
      <c r="F38" s="673" t="e">
        <f>SUIVI!#REF!</f>
        <v>#REF!</v>
      </c>
      <c r="G38" s="673" t="e">
        <f>SUIVI!#REF!</f>
        <v>#REF!</v>
      </c>
      <c r="H38" s="191" t="e">
        <f t="shared" si="0"/>
        <v>#REF!</v>
      </c>
      <c r="I38" s="191" t="e">
        <f>IF(SUIVI!#REF!,1,0)</f>
        <v>#REF!</v>
      </c>
      <c r="J38" s="1086" t="e">
        <f>SUIVI!#REF!</f>
        <v>#REF!</v>
      </c>
      <c r="K38" s="215" t="e">
        <f>SUIVI!#REF!</f>
        <v>#REF!</v>
      </c>
      <c r="L38" s="215" t="e">
        <f>SUIVI!#REF!</f>
        <v>#REF!</v>
      </c>
      <c r="M38" s="1090"/>
      <c r="N38" s="1090"/>
      <c r="O38" s="218"/>
      <c r="P38" s="22">
        <v>30</v>
      </c>
    </row>
    <row r="39" spans="1:16" ht="19.899999999999999" customHeight="1">
      <c r="A39" s="663" t="str">
        <f>$A$12</f>
        <v>CIMOLAI</v>
      </c>
      <c r="B39" s="191" t="e">
        <f>SUIVI!#REF!</f>
        <v>#REF!</v>
      </c>
      <c r="C39" s="191" t="e">
        <f>SUIVI!#REF!</f>
        <v>#REF!</v>
      </c>
      <c r="D39" s="3164"/>
      <c r="E39" s="3165"/>
      <c r="F39" s="673" t="e">
        <f>SUIVI!#REF!</f>
        <v>#REF!</v>
      </c>
      <c r="G39" s="673" t="e">
        <f>SUIVI!#REF!</f>
        <v>#REF!</v>
      </c>
      <c r="H39" s="191" t="e">
        <f t="shared" si="0"/>
        <v>#REF!</v>
      </c>
      <c r="I39" s="191" t="e">
        <f>IF(SUIVI!#REF!,1,0)</f>
        <v>#REF!</v>
      </c>
      <c r="J39" s="1086" t="e">
        <f>SUIVI!#REF!</f>
        <v>#REF!</v>
      </c>
      <c r="K39" s="215" t="e">
        <f>SUIVI!#REF!</f>
        <v>#REF!</v>
      </c>
      <c r="L39" s="215" t="e">
        <f>SUIVI!#REF!</f>
        <v>#REF!</v>
      </c>
      <c r="M39" s="1090"/>
      <c r="N39" s="2130"/>
      <c r="O39" s="218"/>
      <c r="P39" s="22">
        <v>31</v>
      </c>
    </row>
    <row r="40" spans="1:16" ht="19.899999999999999" customHeight="1">
      <c r="A40" s="663" t="str">
        <f>$A$13</f>
        <v>PASSERELLE DE BELVAL</v>
      </c>
      <c r="B40" s="191" t="e">
        <f>SUIVI!#REF!</f>
        <v>#REF!</v>
      </c>
      <c r="C40" s="191" t="e">
        <f>SUIVI!#REF!</f>
        <v>#REF!</v>
      </c>
      <c r="D40" s="3164"/>
      <c r="E40" s="3165"/>
      <c r="F40" s="673" t="e">
        <f>SUIVI!#REF!</f>
        <v>#REF!</v>
      </c>
      <c r="G40" s="673" t="e">
        <f>SUIVI!#REF!</f>
        <v>#REF!</v>
      </c>
      <c r="H40" s="191" t="e">
        <f t="shared" si="0"/>
        <v>#REF!</v>
      </c>
      <c r="I40" s="191" t="e">
        <f>IF(SUIVI!#REF!,1,0)</f>
        <v>#REF!</v>
      </c>
      <c r="J40" s="1086" t="e">
        <f>SUIVI!#REF!</f>
        <v>#REF!</v>
      </c>
      <c r="K40" s="215" t="e">
        <f>SUIVI!#REF!</f>
        <v>#REF!</v>
      </c>
      <c r="L40" s="215" t="e">
        <f>SUIVI!#REF!</f>
        <v>#REF!</v>
      </c>
      <c r="M40" s="1090" t="s">
        <v>1222</v>
      </c>
      <c r="N40" s="1090" t="str">
        <f>SUIVI!$V$8</f>
        <v>LKW</v>
      </c>
      <c r="O40" s="218" t="e">
        <f>SUIVI!#REF!</f>
        <v>#REF!</v>
      </c>
      <c r="P40" s="22">
        <v>32</v>
      </c>
    </row>
    <row r="41" spans="1:16" ht="19.899999999999999" customHeight="1">
      <c r="A41" s="1088" t="s">
        <v>1505</v>
      </c>
      <c r="B41" s="191" t="e">
        <f>SUIVI!#REF!</f>
        <v>#REF!</v>
      </c>
      <c r="C41" s="191" t="e">
        <f>SUIVI!#REF!</f>
        <v>#REF!</v>
      </c>
      <c r="D41" s="3164"/>
      <c r="E41" s="3165"/>
      <c r="F41" s="673" t="e">
        <f>SUIVI!#REF!</f>
        <v>#REF!</v>
      </c>
      <c r="G41" s="673" t="e">
        <f>SUIVI!#REF!</f>
        <v>#REF!</v>
      </c>
      <c r="H41" s="191" t="e">
        <f t="shared" si="0"/>
        <v>#REF!</v>
      </c>
      <c r="I41" s="191" t="e">
        <f>IF(SUIVI!#REF!,1,0)</f>
        <v>#REF!</v>
      </c>
      <c r="J41" s="1086" t="e">
        <f>SUIVI!#REF!</f>
        <v>#REF!</v>
      </c>
      <c r="K41" s="215" t="e">
        <f>SUIVI!#REF!</f>
        <v>#REF!</v>
      </c>
      <c r="L41" s="215" t="e">
        <f>SUIVI!#REF!</f>
        <v>#REF!</v>
      </c>
      <c r="M41" s="1090" t="s">
        <v>1222</v>
      </c>
      <c r="N41" s="2130" t="s">
        <v>1222</v>
      </c>
      <c r="O41" s="218" t="e">
        <f>SUIVI!#REF!</f>
        <v>#REF!</v>
      </c>
      <c r="P41" s="22">
        <v>33</v>
      </c>
    </row>
    <row r="42" spans="1:16" ht="19.899999999999999" customHeight="1">
      <c r="A42" s="1833">
        <f>$A$15</f>
        <v>0</v>
      </c>
      <c r="B42" s="191" t="e">
        <f>SUIVI!#REF!</f>
        <v>#REF!</v>
      </c>
      <c r="C42" s="191" t="e">
        <f>SUIVI!#REF!</f>
        <v>#REF!</v>
      </c>
      <c r="D42" s="3164"/>
      <c r="E42" s="3165"/>
      <c r="F42" s="673" t="e">
        <f>SUIVI!#REF!</f>
        <v>#REF!</v>
      </c>
      <c r="G42" s="673" t="e">
        <f>SUIVI!#REF!</f>
        <v>#REF!</v>
      </c>
      <c r="H42" s="191" t="e">
        <f t="shared" si="0"/>
        <v>#REF!</v>
      </c>
      <c r="I42" s="191" t="e">
        <f>IF(SUIVI!#REF!,1,0)</f>
        <v>#REF!</v>
      </c>
      <c r="J42" s="1086" t="e">
        <f>SUIVI!#REF!</f>
        <v>#REF!</v>
      </c>
      <c r="K42" s="215" t="e">
        <f>SUIVI!#REF!</f>
        <v>#REF!</v>
      </c>
      <c r="L42" s="215" t="e">
        <f>SUIVI!#REF!</f>
        <v>#REF!</v>
      </c>
      <c r="M42" s="1090" t="s">
        <v>1222</v>
      </c>
      <c r="N42" s="1090" t="str">
        <f>SUIVI!$V$8</f>
        <v>LKW</v>
      </c>
      <c r="O42" s="218" t="e">
        <f>SUIVI!#REF!</f>
        <v>#REF!</v>
      </c>
      <c r="P42" s="22">
        <v>34</v>
      </c>
    </row>
    <row r="43" spans="1:16" ht="19.899999999999999" customHeight="1">
      <c r="A43" s="1833">
        <f>$A$16</f>
        <v>0</v>
      </c>
      <c r="B43" s="191" t="e">
        <f>SUIVI!#REF!</f>
        <v>#REF!</v>
      </c>
      <c r="C43" s="191" t="e">
        <f>SUIVI!#REF!</f>
        <v>#REF!</v>
      </c>
      <c r="D43" s="3164"/>
      <c r="E43" s="3165"/>
      <c r="F43" s="673" t="e">
        <f>SUIVI!#REF!</f>
        <v>#REF!</v>
      </c>
      <c r="G43" s="673" t="e">
        <f>SUIVI!#REF!</f>
        <v>#REF!</v>
      </c>
      <c r="H43" s="191" t="e">
        <f t="shared" si="0"/>
        <v>#REF!</v>
      </c>
      <c r="I43" s="191" t="e">
        <f>IF(SUIVI!#REF!,1,0)</f>
        <v>#REF!</v>
      </c>
      <c r="J43" s="1086" t="e">
        <f>SUIVI!#REF!</f>
        <v>#REF!</v>
      </c>
      <c r="K43" s="215" t="e">
        <f>SUIVI!#REF!</f>
        <v>#REF!</v>
      </c>
      <c r="L43" s="215" t="e">
        <f>SUIVI!#REF!</f>
        <v>#REF!</v>
      </c>
      <c r="M43" s="1090" t="s">
        <v>1222</v>
      </c>
      <c r="N43" s="2130" t="s">
        <v>1222</v>
      </c>
      <c r="O43" s="218" t="e">
        <f>SUIVI!#REF!</f>
        <v>#REF!</v>
      </c>
      <c r="P43" s="22">
        <v>35</v>
      </c>
    </row>
    <row r="44" spans="1:16" ht="19.899999999999999" customHeight="1">
      <c r="A44" s="1833">
        <f>$A$17</f>
        <v>0</v>
      </c>
      <c r="B44" s="191" t="e">
        <f>SUIVI!#REF!</f>
        <v>#REF!</v>
      </c>
      <c r="C44" s="191" t="e">
        <f>SUIVI!#REF!</f>
        <v>#REF!</v>
      </c>
      <c r="D44" s="3164"/>
      <c r="E44" s="3165"/>
      <c r="F44" s="673" t="e">
        <f>SUIVI!#REF!</f>
        <v>#REF!</v>
      </c>
      <c r="G44" s="673" t="e">
        <f>SUIVI!#REF!</f>
        <v>#REF!</v>
      </c>
      <c r="H44" s="191" t="e">
        <f t="shared" si="0"/>
        <v>#REF!</v>
      </c>
      <c r="I44" s="191" t="e">
        <f>IF(SUIVI!#REF!,1,0)</f>
        <v>#REF!</v>
      </c>
      <c r="J44" s="1086" t="e">
        <f>SUIVI!#REF!</f>
        <v>#REF!</v>
      </c>
      <c r="K44" s="215" t="e">
        <f>SUIVI!#REF!</f>
        <v>#REF!</v>
      </c>
      <c r="L44" s="215" t="e">
        <f>SUIVI!#REF!</f>
        <v>#REF!</v>
      </c>
      <c r="M44" s="1090" t="s">
        <v>1222</v>
      </c>
      <c r="N44" s="1090" t="str">
        <f>SUIVI!$V$8</f>
        <v>LKW</v>
      </c>
      <c r="O44" s="218" t="e">
        <f>SUIVI!#REF!</f>
        <v>#REF!</v>
      </c>
      <c r="P44" s="22">
        <v>36</v>
      </c>
    </row>
    <row r="45" spans="1:16" ht="19.899999999999999" customHeight="1">
      <c r="A45" s="241" t="str">
        <f>$A$9</f>
        <v>1100633635-636</v>
      </c>
      <c r="B45" s="191" t="e">
        <f>SUIVI!#REF!</f>
        <v>#REF!</v>
      </c>
      <c r="C45" s="191" t="e">
        <f>SUIVI!#REF!</f>
        <v>#REF!</v>
      </c>
      <c r="D45" s="3164"/>
      <c r="E45" s="3165"/>
      <c r="F45" s="673" t="e">
        <f>SUIVI!#REF!</f>
        <v>#REF!</v>
      </c>
      <c r="G45" s="673" t="e">
        <f>SUIVI!#REF!</f>
        <v>#REF!</v>
      </c>
      <c r="H45" s="191" t="e">
        <f t="shared" si="0"/>
        <v>#REF!</v>
      </c>
      <c r="I45" s="191" t="e">
        <f>IF(SUIVI!#REF!,1,0)</f>
        <v>#REF!</v>
      </c>
      <c r="J45" s="1086" t="e">
        <f>SUIVI!#REF!</f>
        <v>#REF!</v>
      </c>
      <c r="K45" s="215" t="e">
        <f>SUIVI!#REF!</f>
        <v>#REF!</v>
      </c>
      <c r="L45" s="215" t="e">
        <f>SUIVI!#REF!</f>
        <v>#REF!</v>
      </c>
      <c r="M45" s="1090" t="s">
        <v>1222</v>
      </c>
      <c r="N45" s="2130" t="s">
        <v>1222</v>
      </c>
      <c r="O45" s="218" t="e">
        <f>SUIVI!#REF!</f>
        <v>#REF!</v>
      </c>
      <c r="P45" s="22">
        <v>37</v>
      </c>
    </row>
    <row r="46" spans="1:16" ht="19.899999999999999" customHeight="1">
      <c r="A46" s="241" t="str">
        <f>$A$10</f>
        <v>Z128</v>
      </c>
      <c r="B46" s="191" t="e">
        <f>SUIVI!#REF!</f>
        <v>#REF!</v>
      </c>
      <c r="C46" s="191" t="e">
        <f>SUIVI!#REF!</f>
        <v>#REF!</v>
      </c>
      <c r="D46" s="3164"/>
      <c r="E46" s="3165"/>
      <c r="F46" s="673" t="e">
        <f>SUIVI!#REF!</f>
        <v>#REF!</v>
      </c>
      <c r="G46" s="673" t="e">
        <f>SUIVI!#REF!</f>
        <v>#REF!</v>
      </c>
      <c r="H46" s="191" t="e">
        <f t="shared" si="0"/>
        <v>#REF!</v>
      </c>
      <c r="I46" s="191" t="e">
        <f>IF(SUIVI!#REF!,1,0)</f>
        <v>#REF!</v>
      </c>
      <c r="J46" s="1086" t="e">
        <f>SUIVI!#REF!</f>
        <v>#REF!</v>
      </c>
      <c r="K46" s="215" t="e">
        <f>SUIVI!#REF!</f>
        <v>#REF!</v>
      </c>
      <c r="L46" s="215" t="e">
        <f>SUIVI!#REF!</f>
        <v>#REF!</v>
      </c>
      <c r="M46" s="1090" t="s">
        <v>1222</v>
      </c>
      <c r="N46" s="1090" t="str">
        <f>SUIVI!$V$8</f>
        <v>LKW</v>
      </c>
      <c r="O46" s="218" t="e">
        <f>SUIVI!#REF!</f>
        <v>#REF!</v>
      </c>
      <c r="P46" s="22">
        <v>38</v>
      </c>
    </row>
    <row r="47" spans="1:16" ht="19.899999999999999" customHeight="1">
      <c r="A47" s="241" t="str">
        <f>$A$11</f>
        <v>1900015151-15087</v>
      </c>
      <c r="B47" s="191" t="e">
        <f>SUIVI!#REF!</f>
        <v>#REF!</v>
      </c>
      <c r="C47" s="191" t="e">
        <f>SUIVI!#REF!</f>
        <v>#REF!</v>
      </c>
      <c r="D47" s="3164"/>
      <c r="E47" s="3165"/>
      <c r="F47" s="673" t="e">
        <f>SUIVI!#REF!</f>
        <v>#REF!</v>
      </c>
      <c r="G47" s="673" t="e">
        <f>SUIVI!#REF!</f>
        <v>#REF!</v>
      </c>
      <c r="H47" s="191" t="e">
        <f t="shared" si="0"/>
        <v>#REF!</v>
      </c>
      <c r="I47" s="191" t="e">
        <f>IF(SUIVI!#REF!,1,0)</f>
        <v>#REF!</v>
      </c>
      <c r="J47" s="1086" t="e">
        <f>SUIVI!#REF!</f>
        <v>#REF!</v>
      </c>
      <c r="K47" s="215" t="e">
        <f>SUIVI!#REF!</f>
        <v>#REF!</v>
      </c>
      <c r="L47" s="215" t="e">
        <f>SUIVI!#REF!</f>
        <v>#REF!</v>
      </c>
      <c r="M47" s="1090" t="s">
        <v>1222</v>
      </c>
      <c r="N47" s="2130" t="s">
        <v>1222</v>
      </c>
      <c r="O47" s="218" t="e">
        <f>SUIVI!#REF!</f>
        <v>#REF!</v>
      </c>
      <c r="P47" s="22">
        <v>39</v>
      </c>
    </row>
    <row r="48" spans="1:16" ht="19.899999999999999" customHeight="1">
      <c r="A48" s="663" t="str">
        <f>$A$12</f>
        <v>CIMOLAI</v>
      </c>
      <c r="B48" s="191" t="e">
        <f>SUIVI!#REF!</f>
        <v>#REF!</v>
      </c>
      <c r="C48" s="191" t="e">
        <f>SUIVI!#REF!</f>
        <v>#REF!</v>
      </c>
      <c r="D48" s="3164"/>
      <c r="E48" s="3165"/>
      <c r="F48" s="673" t="e">
        <f>SUIVI!#REF!</f>
        <v>#REF!</v>
      </c>
      <c r="G48" s="673" t="e">
        <f>SUIVI!#REF!</f>
        <v>#REF!</v>
      </c>
      <c r="H48" s="191" t="e">
        <f t="shared" si="0"/>
        <v>#REF!</v>
      </c>
      <c r="I48" s="191" t="e">
        <f>IF(SUIVI!#REF!,1,0)</f>
        <v>#REF!</v>
      </c>
      <c r="J48" s="1086" t="e">
        <f>SUIVI!#REF!</f>
        <v>#REF!</v>
      </c>
      <c r="K48" s="215" t="e">
        <f>SUIVI!#REF!</f>
        <v>#REF!</v>
      </c>
      <c r="L48" s="215" t="e">
        <f>SUIVI!#REF!</f>
        <v>#REF!</v>
      </c>
      <c r="M48" s="1090" t="s">
        <v>1222</v>
      </c>
      <c r="N48" s="1090" t="str">
        <f>SUIVI!$V$8</f>
        <v>LKW</v>
      </c>
      <c r="O48" s="218" t="e">
        <f>SUIVI!#REF!</f>
        <v>#REF!</v>
      </c>
      <c r="P48" s="22">
        <v>40</v>
      </c>
    </row>
    <row r="49" spans="1:16" ht="19.899999999999999" customHeight="1">
      <c r="A49" s="663" t="str">
        <f>$A$13</f>
        <v>PASSERELLE DE BELVAL</v>
      </c>
      <c r="B49" s="191" t="e">
        <f>SUIVI!#REF!</f>
        <v>#REF!</v>
      </c>
      <c r="C49" s="191" t="e">
        <f>SUIVI!#REF!</f>
        <v>#REF!</v>
      </c>
      <c r="D49" s="3164"/>
      <c r="E49" s="3165"/>
      <c r="F49" s="673" t="e">
        <f>SUIVI!#REF!</f>
        <v>#REF!</v>
      </c>
      <c r="G49" s="673" t="e">
        <f>SUIVI!#REF!</f>
        <v>#REF!</v>
      </c>
      <c r="H49" s="191" t="e">
        <f t="shared" si="0"/>
        <v>#REF!</v>
      </c>
      <c r="I49" s="191" t="e">
        <f>IF(SUIVI!#REF!,1,0)</f>
        <v>#REF!</v>
      </c>
      <c r="J49" s="1086" t="e">
        <f>SUIVI!#REF!</f>
        <v>#REF!</v>
      </c>
      <c r="K49" s="215" t="e">
        <f>SUIVI!#REF!</f>
        <v>#REF!</v>
      </c>
      <c r="L49" s="215" t="e">
        <f>SUIVI!#REF!</f>
        <v>#REF!</v>
      </c>
      <c r="M49" s="1090" t="s">
        <v>1222</v>
      </c>
      <c r="N49" s="2130" t="s">
        <v>1222</v>
      </c>
      <c r="O49" s="218" t="e">
        <f>SUIVI!#REF!</f>
        <v>#REF!</v>
      </c>
      <c r="P49" s="22">
        <v>41</v>
      </c>
    </row>
    <row r="50" spans="1:16" ht="19.899999999999999" customHeight="1">
      <c r="A50" s="1088" t="s">
        <v>1505</v>
      </c>
      <c r="B50" s="191" t="e">
        <f>SUIVI!#REF!</f>
        <v>#REF!</v>
      </c>
      <c r="C50" s="191" t="e">
        <f>SUIVI!#REF!</f>
        <v>#REF!</v>
      </c>
      <c r="D50" s="3164"/>
      <c r="E50" s="3165"/>
      <c r="F50" s="673" t="e">
        <f>SUIVI!#REF!</f>
        <v>#REF!</v>
      </c>
      <c r="G50" s="673" t="e">
        <f>SUIVI!#REF!</f>
        <v>#REF!</v>
      </c>
      <c r="H50" s="191" t="e">
        <f t="shared" si="0"/>
        <v>#REF!</v>
      </c>
      <c r="I50" s="191" t="e">
        <f>IF(SUIVI!#REF!,1,0)</f>
        <v>#REF!</v>
      </c>
      <c r="J50" s="1086" t="e">
        <f>SUIVI!#REF!</f>
        <v>#REF!</v>
      </c>
      <c r="K50" s="215" t="e">
        <f>SUIVI!#REF!</f>
        <v>#REF!</v>
      </c>
      <c r="L50" s="215" t="e">
        <f>SUIVI!#REF!</f>
        <v>#REF!</v>
      </c>
      <c r="M50" s="1090" t="s">
        <v>1222</v>
      </c>
      <c r="N50" s="1090" t="str">
        <f>SUIVI!$V$8</f>
        <v>LKW</v>
      </c>
      <c r="O50" s="218" t="e">
        <f>SUIVI!#REF!</f>
        <v>#REF!</v>
      </c>
      <c r="P50" s="22">
        <v>42</v>
      </c>
    </row>
    <row r="51" spans="1:16" ht="19.899999999999999" customHeight="1">
      <c r="A51" s="1833">
        <f>$A$15</f>
        <v>0</v>
      </c>
      <c r="B51" s="191" t="e">
        <f>SUIVI!#REF!</f>
        <v>#REF!</v>
      </c>
      <c r="C51" s="191" t="e">
        <f>SUIVI!#REF!</f>
        <v>#REF!</v>
      </c>
      <c r="D51" s="3164"/>
      <c r="E51" s="3165"/>
      <c r="F51" s="673" t="e">
        <f>SUIVI!#REF!</f>
        <v>#REF!</v>
      </c>
      <c r="G51" s="673" t="e">
        <f>SUIVI!#REF!</f>
        <v>#REF!</v>
      </c>
      <c r="H51" s="191" t="e">
        <f t="shared" si="0"/>
        <v>#REF!</v>
      </c>
      <c r="I51" s="191" t="e">
        <f>IF(SUIVI!#REF!,1,0)</f>
        <v>#REF!</v>
      </c>
      <c r="J51" s="1086" t="e">
        <f>SUIVI!#REF!</f>
        <v>#REF!</v>
      </c>
      <c r="K51" s="215" t="e">
        <f>SUIVI!#REF!</f>
        <v>#REF!</v>
      </c>
      <c r="L51" s="215" t="e">
        <f>SUIVI!#REF!</f>
        <v>#REF!</v>
      </c>
      <c r="M51" s="1090" t="s">
        <v>1222</v>
      </c>
      <c r="N51" s="2130" t="s">
        <v>1222</v>
      </c>
      <c r="O51" s="218" t="e">
        <f>SUIVI!#REF!</f>
        <v>#REF!</v>
      </c>
      <c r="P51" s="22">
        <v>43</v>
      </c>
    </row>
    <row r="52" spans="1:16" ht="19.899999999999999" customHeight="1">
      <c r="A52" s="1833">
        <f>$A$16</f>
        <v>0</v>
      </c>
      <c r="B52" s="191" t="e">
        <f>SUIVI!#REF!</f>
        <v>#REF!</v>
      </c>
      <c r="C52" s="191" t="e">
        <f>SUIVI!#REF!</f>
        <v>#REF!</v>
      </c>
      <c r="D52" s="3164"/>
      <c r="E52" s="3165"/>
      <c r="F52" s="673" t="e">
        <f>SUIVI!#REF!</f>
        <v>#REF!</v>
      </c>
      <c r="G52" s="673" t="e">
        <f>SUIVI!#REF!</f>
        <v>#REF!</v>
      </c>
      <c r="H52" s="191" t="e">
        <f t="shared" si="0"/>
        <v>#REF!</v>
      </c>
      <c r="I52" s="191" t="e">
        <f>IF(SUIVI!#REF!,1,0)</f>
        <v>#REF!</v>
      </c>
      <c r="J52" s="1086" t="e">
        <f>SUIVI!#REF!</f>
        <v>#REF!</v>
      </c>
      <c r="K52" s="215" t="e">
        <f>SUIVI!#REF!</f>
        <v>#REF!</v>
      </c>
      <c r="L52" s="215" t="e">
        <f>SUIVI!#REF!</f>
        <v>#REF!</v>
      </c>
      <c r="M52" s="1090" t="s">
        <v>1222</v>
      </c>
      <c r="N52" s="1090" t="str">
        <f>SUIVI!$V$8</f>
        <v>LKW</v>
      </c>
      <c r="O52" s="218" t="e">
        <f>SUIVI!#REF!</f>
        <v>#REF!</v>
      </c>
      <c r="P52" s="22">
        <v>44</v>
      </c>
    </row>
    <row r="53" spans="1:16" ht="19.899999999999999" customHeight="1">
      <c r="A53" s="1833">
        <f>$A$17</f>
        <v>0</v>
      </c>
      <c r="B53" s="191" t="e">
        <f>SUIVI!#REF!</f>
        <v>#REF!</v>
      </c>
      <c r="C53" s="191" t="e">
        <f>SUIVI!#REF!</f>
        <v>#REF!</v>
      </c>
      <c r="D53" s="3164"/>
      <c r="E53" s="3165"/>
      <c r="F53" s="673" t="e">
        <f>SUIVI!#REF!</f>
        <v>#REF!</v>
      </c>
      <c r="G53" s="673" t="e">
        <f>SUIVI!#REF!</f>
        <v>#REF!</v>
      </c>
      <c r="H53" s="191" t="e">
        <f t="shared" si="0"/>
        <v>#REF!</v>
      </c>
      <c r="I53" s="191" t="e">
        <f>IF(SUIVI!#REF!,1,0)</f>
        <v>#REF!</v>
      </c>
      <c r="J53" s="1086" t="e">
        <f>SUIVI!#REF!</f>
        <v>#REF!</v>
      </c>
      <c r="K53" s="215" t="e">
        <f>SUIVI!#REF!</f>
        <v>#REF!</v>
      </c>
      <c r="L53" s="215" t="e">
        <f>SUIVI!#REF!</f>
        <v>#REF!</v>
      </c>
      <c r="M53" s="1090" t="s">
        <v>1222</v>
      </c>
      <c r="N53" s="2130" t="s">
        <v>1222</v>
      </c>
      <c r="O53" s="218" t="e">
        <f>SUIVI!#REF!</f>
        <v>#REF!</v>
      </c>
      <c r="P53" s="22">
        <v>45</v>
      </c>
    </row>
    <row r="54" spans="1:16" ht="19.899999999999999" customHeight="1">
      <c r="A54" s="241" t="str">
        <f>$A$9</f>
        <v>1100633635-636</v>
      </c>
      <c r="B54" s="191" t="e">
        <f>SUIVI!#REF!</f>
        <v>#REF!</v>
      </c>
      <c r="C54" s="191" t="e">
        <f>SUIVI!#REF!</f>
        <v>#REF!</v>
      </c>
      <c r="D54" s="3164"/>
      <c r="E54" s="3165"/>
      <c r="F54" s="673" t="e">
        <f>SUIVI!#REF!</f>
        <v>#REF!</v>
      </c>
      <c r="G54" s="673" t="e">
        <f>SUIVI!#REF!</f>
        <v>#REF!</v>
      </c>
      <c r="H54" s="191" t="e">
        <f t="shared" si="0"/>
        <v>#REF!</v>
      </c>
      <c r="I54" s="191" t="e">
        <f>IF(SUIVI!#REF!,1,0)</f>
        <v>#REF!</v>
      </c>
      <c r="J54" s="1086" t="e">
        <f>SUIVI!#REF!</f>
        <v>#REF!</v>
      </c>
      <c r="K54" s="215" t="e">
        <f>SUIVI!#REF!</f>
        <v>#REF!</v>
      </c>
      <c r="L54" s="215" t="e">
        <f>SUIVI!#REF!</f>
        <v>#REF!</v>
      </c>
      <c r="M54" s="1090" t="s">
        <v>1222</v>
      </c>
      <c r="N54" s="1090" t="str">
        <f>SUIVI!$V$8</f>
        <v>LKW</v>
      </c>
      <c r="O54" s="218" t="e">
        <f>SUIVI!#REF!</f>
        <v>#REF!</v>
      </c>
      <c r="P54" s="22">
        <v>46</v>
      </c>
    </row>
    <row r="55" spans="1:16" ht="19.899999999999999" customHeight="1">
      <c r="A55" s="241" t="str">
        <f>$A$10</f>
        <v>Z128</v>
      </c>
      <c r="B55" s="191" t="e">
        <f>SUIVI!#REF!</f>
        <v>#REF!</v>
      </c>
      <c r="C55" s="191" t="e">
        <f>SUIVI!#REF!</f>
        <v>#REF!</v>
      </c>
      <c r="D55" s="3164"/>
      <c r="E55" s="3165"/>
      <c r="F55" s="673" t="e">
        <f>SUIVI!#REF!</f>
        <v>#REF!</v>
      </c>
      <c r="G55" s="673" t="e">
        <f>SUIVI!#REF!</f>
        <v>#REF!</v>
      </c>
      <c r="H55" s="191" t="e">
        <f t="shared" si="0"/>
        <v>#REF!</v>
      </c>
      <c r="I55" s="191" t="e">
        <f>IF(SUIVI!#REF!,1,0)</f>
        <v>#REF!</v>
      </c>
      <c r="J55" s="1086" t="e">
        <f>SUIVI!#REF!</f>
        <v>#REF!</v>
      </c>
      <c r="K55" s="215" t="e">
        <f>SUIVI!#REF!</f>
        <v>#REF!</v>
      </c>
      <c r="L55" s="215" t="e">
        <f>SUIVI!#REF!</f>
        <v>#REF!</v>
      </c>
      <c r="M55" s="1090" t="s">
        <v>1222</v>
      </c>
      <c r="N55" s="2130" t="s">
        <v>1222</v>
      </c>
      <c r="O55" s="218" t="e">
        <f>SUIVI!#REF!</f>
        <v>#REF!</v>
      </c>
      <c r="P55" s="22">
        <v>47</v>
      </c>
    </row>
    <row r="56" spans="1:16" ht="19.899999999999999" customHeight="1">
      <c r="A56" s="241" t="str">
        <f>$A$11</f>
        <v>1900015151-15087</v>
      </c>
      <c r="B56" s="191" t="e">
        <f>SUIVI!#REF!</f>
        <v>#REF!</v>
      </c>
      <c r="C56" s="191" t="e">
        <f>SUIVI!#REF!</f>
        <v>#REF!</v>
      </c>
      <c r="D56" s="3164"/>
      <c r="E56" s="3165"/>
      <c r="F56" s="673" t="e">
        <f>SUIVI!#REF!</f>
        <v>#REF!</v>
      </c>
      <c r="G56" s="673" t="e">
        <f>SUIVI!#REF!</f>
        <v>#REF!</v>
      </c>
      <c r="H56" s="191" t="e">
        <f t="shared" si="0"/>
        <v>#REF!</v>
      </c>
      <c r="I56" s="191" t="e">
        <f>IF(SUIVI!#REF!,1,0)</f>
        <v>#REF!</v>
      </c>
      <c r="J56" s="1086" t="e">
        <f>SUIVI!#REF!</f>
        <v>#REF!</v>
      </c>
      <c r="K56" s="215" t="e">
        <f>SUIVI!#REF!</f>
        <v>#REF!</v>
      </c>
      <c r="L56" s="215" t="e">
        <f>SUIVI!#REF!</f>
        <v>#REF!</v>
      </c>
      <c r="M56" s="1090" t="s">
        <v>1222</v>
      </c>
      <c r="N56" s="1090" t="str">
        <f>SUIVI!$V$8</f>
        <v>LKW</v>
      </c>
      <c r="O56" s="218" t="e">
        <f>SUIVI!#REF!</f>
        <v>#REF!</v>
      </c>
      <c r="P56" s="22">
        <v>48</v>
      </c>
    </row>
    <row r="57" spans="1:16" ht="19.899999999999999" customHeight="1">
      <c r="A57" s="663" t="str">
        <f>$A$12</f>
        <v>CIMOLAI</v>
      </c>
      <c r="B57" s="191" t="e">
        <f>SUIVI!#REF!</f>
        <v>#REF!</v>
      </c>
      <c r="C57" s="191" t="e">
        <f>SUIVI!#REF!</f>
        <v>#REF!</v>
      </c>
      <c r="D57" s="3164"/>
      <c r="E57" s="3165"/>
      <c r="F57" s="673" t="e">
        <f>SUIVI!#REF!</f>
        <v>#REF!</v>
      </c>
      <c r="G57" s="673" t="e">
        <f>SUIVI!#REF!</f>
        <v>#REF!</v>
      </c>
      <c r="H57" s="191" t="e">
        <f t="shared" si="0"/>
        <v>#REF!</v>
      </c>
      <c r="I57" s="191" t="e">
        <f>IF(SUIVI!#REF!,1,0)</f>
        <v>#REF!</v>
      </c>
      <c r="J57" s="1086" t="e">
        <f>SUIVI!#REF!</f>
        <v>#REF!</v>
      </c>
      <c r="K57" s="215" t="e">
        <f>SUIVI!#REF!</f>
        <v>#REF!</v>
      </c>
      <c r="L57" s="215" t="e">
        <f>SUIVI!#REF!</f>
        <v>#REF!</v>
      </c>
      <c r="M57" s="1090" t="s">
        <v>1222</v>
      </c>
      <c r="N57" s="2130" t="s">
        <v>1222</v>
      </c>
      <c r="O57" s="218" t="e">
        <f>SUIVI!#REF!</f>
        <v>#REF!</v>
      </c>
      <c r="P57" s="22">
        <v>49</v>
      </c>
    </row>
    <row r="58" spans="1:16" ht="19.899999999999999" customHeight="1">
      <c r="A58" s="663" t="str">
        <f>$A$13</f>
        <v>PASSERELLE DE BELVAL</v>
      </c>
      <c r="B58" s="191" t="e">
        <f>SUIVI!#REF!</f>
        <v>#REF!</v>
      </c>
      <c r="C58" s="191" t="e">
        <f>SUIVI!#REF!</f>
        <v>#REF!</v>
      </c>
      <c r="D58" s="3164"/>
      <c r="E58" s="3165"/>
      <c r="F58" s="673" t="e">
        <f>SUIVI!#REF!</f>
        <v>#REF!</v>
      </c>
      <c r="G58" s="673" t="e">
        <f>SUIVI!#REF!</f>
        <v>#REF!</v>
      </c>
      <c r="H58" s="191" t="e">
        <f t="shared" si="0"/>
        <v>#REF!</v>
      </c>
      <c r="I58" s="191" t="e">
        <f>IF(SUIVI!#REF!,1,0)</f>
        <v>#REF!</v>
      </c>
      <c r="J58" s="1086" t="e">
        <f>SUIVI!#REF!</f>
        <v>#REF!</v>
      </c>
      <c r="K58" s="215" t="e">
        <f>SUIVI!#REF!</f>
        <v>#REF!</v>
      </c>
      <c r="L58" s="215" t="e">
        <f>SUIVI!#REF!</f>
        <v>#REF!</v>
      </c>
      <c r="M58" s="1090" t="s">
        <v>1222</v>
      </c>
      <c r="N58" s="1090" t="str">
        <f>SUIVI!$V$8</f>
        <v>LKW</v>
      </c>
      <c r="O58" s="218" t="e">
        <f>SUIVI!#REF!</f>
        <v>#REF!</v>
      </c>
      <c r="P58" s="22">
        <v>50</v>
      </c>
    </row>
    <row r="59" spans="1:16" ht="19.899999999999999" customHeight="1">
      <c r="A59" s="1088" t="s">
        <v>1505</v>
      </c>
      <c r="B59" s="191" t="e">
        <f>SUIVI!#REF!</f>
        <v>#REF!</v>
      </c>
      <c r="C59" s="191" t="e">
        <f>SUIVI!#REF!</f>
        <v>#REF!</v>
      </c>
      <c r="D59" s="3164"/>
      <c r="E59" s="3165"/>
      <c r="F59" s="673" t="e">
        <f>SUIVI!#REF!</f>
        <v>#REF!</v>
      </c>
      <c r="G59" s="673" t="e">
        <f>SUIVI!#REF!</f>
        <v>#REF!</v>
      </c>
      <c r="H59" s="191" t="e">
        <f t="shared" si="0"/>
        <v>#REF!</v>
      </c>
      <c r="I59" s="191" t="e">
        <f>IF(SUIVI!#REF!,1,0)</f>
        <v>#REF!</v>
      </c>
      <c r="J59" s="1086" t="e">
        <f>SUIVI!#REF!</f>
        <v>#REF!</v>
      </c>
      <c r="K59" s="215" t="e">
        <f>SUIVI!#REF!</f>
        <v>#REF!</v>
      </c>
      <c r="L59" s="215" t="e">
        <f>SUIVI!#REF!</f>
        <v>#REF!</v>
      </c>
      <c r="M59" s="1090" t="s">
        <v>1222</v>
      </c>
      <c r="N59" s="2130" t="s">
        <v>1222</v>
      </c>
      <c r="O59" s="218" t="e">
        <f>SUIVI!#REF!</f>
        <v>#REF!</v>
      </c>
      <c r="P59" s="22">
        <v>51</v>
      </c>
    </row>
    <row r="60" spans="1:16" ht="19.899999999999999" customHeight="1">
      <c r="A60" s="1833">
        <f>$A$15</f>
        <v>0</v>
      </c>
      <c r="B60" s="191" t="e">
        <f>SUIVI!#REF!</f>
        <v>#REF!</v>
      </c>
      <c r="C60" s="191" t="e">
        <f>SUIVI!#REF!</f>
        <v>#REF!</v>
      </c>
      <c r="D60" s="3164"/>
      <c r="E60" s="3165"/>
      <c r="F60" s="673" t="e">
        <f>SUIVI!#REF!</f>
        <v>#REF!</v>
      </c>
      <c r="G60" s="673" t="e">
        <f>SUIVI!#REF!</f>
        <v>#REF!</v>
      </c>
      <c r="H60" s="191" t="e">
        <f t="shared" si="0"/>
        <v>#REF!</v>
      </c>
      <c r="I60" s="191" t="e">
        <f>IF(SUIVI!#REF!,1,0)</f>
        <v>#REF!</v>
      </c>
      <c r="J60" s="1086" t="e">
        <f>SUIVI!#REF!</f>
        <v>#REF!</v>
      </c>
      <c r="K60" s="215" t="e">
        <f>SUIVI!#REF!</f>
        <v>#REF!</v>
      </c>
      <c r="L60" s="215" t="e">
        <f>SUIVI!#REF!</f>
        <v>#REF!</v>
      </c>
      <c r="M60" s="1090" t="s">
        <v>1222</v>
      </c>
      <c r="N60" s="1090" t="str">
        <f>SUIVI!$V$8</f>
        <v>LKW</v>
      </c>
      <c r="O60" s="218" t="e">
        <f>SUIVI!#REF!</f>
        <v>#REF!</v>
      </c>
      <c r="P60" s="22">
        <v>52</v>
      </c>
    </row>
    <row r="61" spans="1:16" ht="19.899999999999999" customHeight="1">
      <c r="A61" s="1833">
        <f>$A$16</f>
        <v>0</v>
      </c>
      <c r="B61" s="191" t="e">
        <f>SUIVI!#REF!</f>
        <v>#REF!</v>
      </c>
      <c r="C61" s="191" t="e">
        <f>SUIVI!#REF!</f>
        <v>#REF!</v>
      </c>
      <c r="D61" s="3164"/>
      <c r="E61" s="3165"/>
      <c r="F61" s="673" t="e">
        <f>SUIVI!#REF!</f>
        <v>#REF!</v>
      </c>
      <c r="G61" s="673" t="e">
        <f>SUIVI!#REF!</f>
        <v>#REF!</v>
      </c>
      <c r="H61" s="191" t="e">
        <f t="shared" si="0"/>
        <v>#REF!</v>
      </c>
      <c r="I61" s="191" t="e">
        <f>IF(SUIVI!#REF!,1,0)</f>
        <v>#REF!</v>
      </c>
      <c r="J61" s="1086" t="e">
        <f>SUIVI!#REF!</f>
        <v>#REF!</v>
      </c>
      <c r="K61" s="215" t="e">
        <f>SUIVI!#REF!</f>
        <v>#REF!</v>
      </c>
      <c r="L61" s="215" t="e">
        <f>SUIVI!#REF!</f>
        <v>#REF!</v>
      </c>
      <c r="M61" s="1090" t="s">
        <v>1222</v>
      </c>
      <c r="N61" s="2130" t="s">
        <v>1222</v>
      </c>
      <c r="O61" s="218" t="e">
        <f>SUIVI!#REF!</f>
        <v>#REF!</v>
      </c>
      <c r="P61" s="22">
        <v>53</v>
      </c>
    </row>
    <row r="62" spans="1:16" ht="19.899999999999999" customHeight="1">
      <c r="A62" s="1833">
        <f>$A$17</f>
        <v>0</v>
      </c>
      <c r="B62" s="191" t="e">
        <f>SUIVI!#REF!</f>
        <v>#REF!</v>
      </c>
      <c r="C62" s="191" t="e">
        <f>SUIVI!#REF!</f>
        <v>#REF!</v>
      </c>
      <c r="D62" s="3164"/>
      <c r="E62" s="3165"/>
      <c r="F62" s="673" t="e">
        <f>SUIVI!#REF!</f>
        <v>#REF!</v>
      </c>
      <c r="G62" s="673" t="e">
        <f>SUIVI!#REF!</f>
        <v>#REF!</v>
      </c>
      <c r="H62" s="191" t="e">
        <f t="shared" si="0"/>
        <v>#REF!</v>
      </c>
      <c r="I62" s="191" t="e">
        <f>IF(SUIVI!#REF!,1,0)</f>
        <v>#REF!</v>
      </c>
      <c r="J62" s="1086" t="e">
        <f>SUIVI!#REF!</f>
        <v>#REF!</v>
      </c>
      <c r="K62" s="215" t="e">
        <f>SUIVI!#REF!</f>
        <v>#REF!</v>
      </c>
      <c r="L62" s="215" t="e">
        <f>SUIVI!#REF!</f>
        <v>#REF!</v>
      </c>
      <c r="M62" s="1090" t="s">
        <v>1222</v>
      </c>
      <c r="N62" s="1090" t="str">
        <f>SUIVI!$V$8</f>
        <v>LKW</v>
      </c>
      <c r="O62" s="218" t="e">
        <f>SUIVI!#REF!</f>
        <v>#REF!</v>
      </c>
      <c r="P62" s="22">
        <v>54</v>
      </c>
    </row>
    <row r="63" spans="1:16" ht="19.899999999999999" customHeight="1">
      <c r="A63" s="241" t="str">
        <f>$A$9</f>
        <v>1100633635-636</v>
      </c>
      <c r="B63" s="191" t="e">
        <f>SUIVI!#REF!</f>
        <v>#REF!</v>
      </c>
      <c r="C63" s="191" t="e">
        <f>SUIVI!#REF!</f>
        <v>#REF!</v>
      </c>
      <c r="D63" s="3164"/>
      <c r="E63" s="3165"/>
      <c r="F63" s="673" t="e">
        <f>SUIVI!#REF!</f>
        <v>#REF!</v>
      </c>
      <c r="G63" s="673" t="e">
        <f>SUIVI!#REF!</f>
        <v>#REF!</v>
      </c>
      <c r="H63" s="191" t="e">
        <f t="shared" si="0"/>
        <v>#REF!</v>
      </c>
      <c r="I63" s="191" t="e">
        <f>IF(SUIVI!#REF!,1,0)</f>
        <v>#REF!</v>
      </c>
      <c r="J63" s="1086" t="e">
        <f>SUIVI!#REF!</f>
        <v>#REF!</v>
      </c>
      <c r="K63" s="215" t="e">
        <f>SUIVI!#REF!</f>
        <v>#REF!</v>
      </c>
      <c r="L63" s="215" t="e">
        <f>SUIVI!#REF!</f>
        <v>#REF!</v>
      </c>
      <c r="M63" s="1090" t="s">
        <v>1222</v>
      </c>
      <c r="N63" s="2130" t="s">
        <v>1222</v>
      </c>
      <c r="O63" s="218" t="e">
        <f>SUIVI!#REF!</f>
        <v>#REF!</v>
      </c>
      <c r="P63" s="22">
        <v>55</v>
      </c>
    </row>
    <row r="64" spans="1:16" ht="19.899999999999999" customHeight="1">
      <c r="A64" s="241" t="str">
        <f>$A$10</f>
        <v>Z128</v>
      </c>
      <c r="B64" s="191" t="e">
        <f>SUIVI!#REF!</f>
        <v>#REF!</v>
      </c>
      <c r="C64" s="191" t="e">
        <f>SUIVI!#REF!</f>
        <v>#REF!</v>
      </c>
      <c r="D64" s="3164"/>
      <c r="E64" s="3165"/>
      <c r="F64" s="673" t="e">
        <f>SUIVI!#REF!</f>
        <v>#REF!</v>
      </c>
      <c r="G64" s="673" t="e">
        <f>SUIVI!#REF!</f>
        <v>#REF!</v>
      </c>
      <c r="H64" s="191" t="e">
        <f t="shared" si="0"/>
        <v>#REF!</v>
      </c>
      <c r="I64" s="191" t="e">
        <f>IF(SUIVI!#REF!,1,0)</f>
        <v>#REF!</v>
      </c>
      <c r="J64" s="1086" t="e">
        <f>SUIVI!#REF!</f>
        <v>#REF!</v>
      </c>
      <c r="K64" s="215" t="e">
        <f>SUIVI!#REF!</f>
        <v>#REF!</v>
      </c>
      <c r="L64" s="215" t="e">
        <f>SUIVI!#REF!</f>
        <v>#REF!</v>
      </c>
      <c r="M64" s="1090" t="s">
        <v>1222</v>
      </c>
      <c r="N64" s="1090" t="str">
        <f>SUIVI!$V$8</f>
        <v>LKW</v>
      </c>
      <c r="O64" s="218" t="e">
        <f>SUIVI!#REF!</f>
        <v>#REF!</v>
      </c>
      <c r="P64" s="22">
        <v>56</v>
      </c>
    </row>
    <row r="65" spans="1:16" ht="19.899999999999999" customHeight="1">
      <c r="A65" s="241" t="str">
        <f>$A$11</f>
        <v>1900015151-15087</v>
      </c>
      <c r="B65" s="191" t="e">
        <f>SUIVI!#REF!</f>
        <v>#REF!</v>
      </c>
      <c r="C65" s="191" t="e">
        <f>SUIVI!#REF!</f>
        <v>#REF!</v>
      </c>
      <c r="D65" s="3164"/>
      <c r="E65" s="3165"/>
      <c r="F65" s="673" t="e">
        <f>SUIVI!#REF!</f>
        <v>#REF!</v>
      </c>
      <c r="G65" s="673" t="e">
        <f>SUIVI!#REF!</f>
        <v>#REF!</v>
      </c>
      <c r="H65" s="191" t="e">
        <f t="shared" si="0"/>
        <v>#REF!</v>
      </c>
      <c r="I65" s="191" t="e">
        <f>IF(SUIVI!#REF!,1,0)</f>
        <v>#REF!</v>
      </c>
      <c r="J65" s="1086" t="e">
        <f>SUIVI!#REF!</f>
        <v>#REF!</v>
      </c>
      <c r="K65" s="215" t="e">
        <f>SUIVI!#REF!</f>
        <v>#REF!</v>
      </c>
      <c r="L65" s="215" t="e">
        <f>SUIVI!#REF!</f>
        <v>#REF!</v>
      </c>
      <c r="M65" s="1090" t="s">
        <v>1222</v>
      </c>
      <c r="N65" s="2130" t="s">
        <v>1222</v>
      </c>
      <c r="O65" s="218" t="e">
        <f>SUIVI!#REF!</f>
        <v>#REF!</v>
      </c>
      <c r="P65" s="22">
        <v>57</v>
      </c>
    </row>
    <row r="66" spans="1:16" ht="19.899999999999999" customHeight="1">
      <c r="A66" s="663" t="str">
        <f>$A$12</f>
        <v>CIMOLAI</v>
      </c>
      <c r="B66" s="191" t="e">
        <f>SUIVI!#REF!</f>
        <v>#REF!</v>
      </c>
      <c r="C66" s="191" t="e">
        <f>SUIVI!#REF!</f>
        <v>#REF!</v>
      </c>
      <c r="D66" s="3164"/>
      <c r="E66" s="3165"/>
      <c r="F66" s="673" t="e">
        <f>SUIVI!#REF!</f>
        <v>#REF!</v>
      </c>
      <c r="G66" s="673" t="e">
        <f>SUIVI!#REF!</f>
        <v>#REF!</v>
      </c>
      <c r="H66" s="191" t="e">
        <f t="shared" si="0"/>
        <v>#REF!</v>
      </c>
      <c r="I66" s="191" t="e">
        <f>IF(SUIVI!#REF!,1,0)</f>
        <v>#REF!</v>
      </c>
      <c r="J66" s="1086" t="e">
        <f>SUIVI!#REF!</f>
        <v>#REF!</v>
      </c>
      <c r="K66" s="215" t="e">
        <f>SUIVI!#REF!</f>
        <v>#REF!</v>
      </c>
      <c r="L66" s="215" t="e">
        <f>SUIVI!#REF!</f>
        <v>#REF!</v>
      </c>
      <c r="M66" s="1090" t="s">
        <v>1222</v>
      </c>
      <c r="N66" s="1090" t="str">
        <f>SUIVI!$V$8</f>
        <v>LKW</v>
      </c>
      <c r="O66" s="218" t="e">
        <f>SUIVI!#REF!</f>
        <v>#REF!</v>
      </c>
      <c r="P66" s="22">
        <v>58</v>
      </c>
    </row>
    <row r="67" spans="1:16" ht="19.899999999999999" customHeight="1">
      <c r="A67" s="663" t="str">
        <f>$A$13</f>
        <v>PASSERELLE DE BELVAL</v>
      </c>
      <c r="B67" s="191" t="e">
        <f>SUIVI!#REF!</f>
        <v>#REF!</v>
      </c>
      <c r="C67" s="191" t="e">
        <f>SUIVI!#REF!</f>
        <v>#REF!</v>
      </c>
      <c r="D67" s="3164"/>
      <c r="E67" s="3165"/>
      <c r="F67" s="673" t="e">
        <f>SUIVI!#REF!</f>
        <v>#REF!</v>
      </c>
      <c r="G67" s="673" t="e">
        <f>SUIVI!#REF!</f>
        <v>#REF!</v>
      </c>
      <c r="H67" s="191" t="e">
        <f t="shared" si="0"/>
        <v>#REF!</v>
      </c>
      <c r="I67" s="191" t="e">
        <f>IF(SUIVI!#REF!,1,0)</f>
        <v>#REF!</v>
      </c>
      <c r="J67" s="1086" t="e">
        <f>SUIVI!#REF!</f>
        <v>#REF!</v>
      </c>
      <c r="K67" s="215" t="e">
        <f>SUIVI!#REF!</f>
        <v>#REF!</v>
      </c>
      <c r="L67" s="215" t="e">
        <f>SUIVI!#REF!</f>
        <v>#REF!</v>
      </c>
      <c r="M67" s="1090" t="s">
        <v>1222</v>
      </c>
      <c r="N67" s="2130" t="s">
        <v>1222</v>
      </c>
      <c r="O67" s="218" t="e">
        <f>SUIVI!#REF!</f>
        <v>#REF!</v>
      </c>
      <c r="P67" s="22">
        <v>59</v>
      </c>
    </row>
    <row r="68" spans="1:16" ht="19.899999999999999" customHeight="1">
      <c r="A68" s="1088" t="s">
        <v>1505</v>
      </c>
      <c r="B68" s="191" t="e">
        <f>SUIVI!#REF!</f>
        <v>#REF!</v>
      </c>
      <c r="C68" s="191" t="e">
        <f>SUIVI!#REF!</f>
        <v>#REF!</v>
      </c>
      <c r="D68" s="3164"/>
      <c r="E68" s="3165"/>
      <c r="F68" s="673" t="e">
        <f>SUIVI!#REF!</f>
        <v>#REF!</v>
      </c>
      <c r="G68" s="673" t="e">
        <f>SUIVI!#REF!</f>
        <v>#REF!</v>
      </c>
      <c r="H68" s="191" t="e">
        <f t="shared" si="0"/>
        <v>#REF!</v>
      </c>
      <c r="I68" s="191" t="e">
        <f>IF(SUIVI!#REF!,1,0)</f>
        <v>#REF!</v>
      </c>
      <c r="J68" s="1086" t="e">
        <f>SUIVI!#REF!</f>
        <v>#REF!</v>
      </c>
      <c r="K68" s="215" t="e">
        <f>SUIVI!#REF!</f>
        <v>#REF!</v>
      </c>
      <c r="L68" s="215" t="e">
        <f>SUIVI!#REF!</f>
        <v>#REF!</v>
      </c>
      <c r="M68" s="1090" t="s">
        <v>1222</v>
      </c>
      <c r="N68" s="1090" t="str">
        <f>SUIVI!$V$8</f>
        <v>LKW</v>
      </c>
      <c r="O68" s="218" t="e">
        <f>SUIVI!#REF!</f>
        <v>#REF!</v>
      </c>
      <c r="P68" s="22">
        <v>60</v>
      </c>
    </row>
    <row r="69" spans="1:16" ht="19.899999999999999" customHeight="1">
      <c r="A69" s="1833">
        <f>$A$15</f>
        <v>0</v>
      </c>
      <c r="B69" s="191" t="e">
        <f>SUIVI!#REF!</f>
        <v>#REF!</v>
      </c>
      <c r="C69" s="191" t="e">
        <f>SUIVI!#REF!</f>
        <v>#REF!</v>
      </c>
      <c r="D69" s="3164"/>
      <c r="E69" s="3165"/>
      <c r="F69" s="673" t="e">
        <f>SUIVI!#REF!</f>
        <v>#REF!</v>
      </c>
      <c r="G69" s="673" t="e">
        <f>SUIVI!#REF!</f>
        <v>#REF!</v>
      </c>
      <c r="H69" s="191" t="e">
        <f t="shared" si="0"/>
        <v>#REF!</v>
      </c>
      <c r="I69" s="191" t="e">
        <f>IF(SUIVI!#REF!,1,0)</f>
        <v>#REF!</v>
      </c>
      <c r="J69" s="1086" t="e">
        <f>SUIVI!#REF!</f>
        <v>#REF!</v>
      </c>
      <c r="K69" s="215" t="e">
        <f>SUIVI!#REF!</f>
        <v>#REF!</v>
      </c>
      <c r="L69" s="215" t="e">
        <f>SUIVI!#REF!</f>
        <v>#REF!</v>
      </c>
      <c r="M69" s="1090" t="s">
        <v>1222</v>
      </c>
      <c r="N69" s="2130" t="s">
        <v>1222</v>
      </c>
      <c r="O69" s="218" t="e">
        <f>SUIVI!#REF!</f>
        <v>#REF!</v>
      </c>
      <c r="P69" s="22">
        <v>61</v>
      </c>
    </row>
    <row r="70" spans="1:16" ht="19.899999999999999" customHeight="1">
      <c r="A70" s="1833">
        <f>$A$16</f>
        <v>0</v>
      </c>
      <c r="B70" s="191" t="e">
        <f>SUIVI!#REF!</f>
        <v>#REF!</v>
      </c>
      <c r="C70" s="191" t="e">
        <f>SUIVI!#REF!</f>
        <v>#REF!</v>
      </c>
      <c r="D70" s="3164"/>
      <c r="E70" s="3165"/>
      <c r="F70" s="673" t="e">
        <f>SUIVI!#REF!</f>
        <v>#REF!</v>
      </c>
      <c r="G70" s="673" t="e">
        <f>SUIVI!#REF!</f>
        <v>#REF!</v>
      </c>
      <c r="H70" s="191" t="e">
        <f t="shared" si="0"/>
        <v>#REF!</v>
      </c>
      <c r="I70" s="191" t="e">
        <f>IF(SUIVI!#REF!,1,0)</f>
        <v>#REF!</v>
      </c>
      <c r="J70" s="1086" t="e">
        <f>SUIVI!#REF!</f>
        <v>#REF!</v>
      </c>
      <c r="K70" s="215" t="e">
        <f>SUIVI!#REF!</f>
        <v>#REF!</v>
      </c>
      <c r="L70" s="215" t="e">
        <f>SUIVI!#REF!</f>
        <v>#REF!</v>
      </c>
      <c r="M70" s="1090" t="s">
        <v>1222</v>
      </c>
      <c r="N70" s="1090" t="str">
        <f>SUIVI!$V$8</f>
        <v>LKW</v>
      </c>
      <c r="O70" s="218" t="e">
        <f>SUIVI!#REF!</f>
        <v>#REF!</v>
      </c>
      <c r="P70" s="22">
        <v>62</v>
      </c>
    </row>
    <row r="71" spans="1:16" ht="19.899999999999999" customHeight="1">
      <c r="A71" s="1833">
        <f>$A$17</f>
        <v>0</v>
      </c>
      <c r="B71" s="191" t="e">
        <f>SUIVI!#REF!</f>
        <v>#REF!</v>
      </c>
      <c r="C71" s="191" t="e">
        <f>SUIVI!#REF!</f>
        <v>#REF!</v>
      </c>
      <c r="D71" s="3164"/>
      <c r="E71" s="3165"/>
      <c r="F71" s="673" t="e">
        <f>SUIVI!#REF!</f>
        <v>#REF!</v>
      </c>
      <c r="G71" s="673" t="e">
        <f>SUIVI!#REF!</f>
        <v>#REF!</v>
      </c>
      <c r="H71" s="191" t="e">
        <f t="shared" si="0"/>
        <v>#REF!</v>
      </c>
      <c r="I71" s="191" t="e">
        <f>IF(SUIVI!#REF!,1,0)</f>
        <v>#REF!</v>
      </c>
      <c r="J71" s="1086" t="e">
        <f>SUIVI!#REF!</f>
        <v>#REF!</v>
      </c>
      <c r="K71" s="215" t="e">
        <f>SUIVI!#REF!</f>
        <v>#REF!</v>
      </c>
      <c r="L71" s="215" t="e">
        <f>SUIVI!#REF!</f>
        <v>#REF!</v>
      </c>
      <c r="M71" s="1090" t="s">
        <v>1222</v>
      </c>
      <c r="N71" s="2130" t="s">
        <v>1222</v>
      </c>
      <c r="O71" s="218" t="e">
        <f>SUIVI!#REF!</f>
        <v>#REF!</v>
      </c>
      <c r="P71" s="22">
        <v>63</v>
      </c>
    </row>
    <row r="72" spans="1:16" ht="19.899999999999999" customHeight="1">
      <c r="A72" s="241" t="str">
        <f>$A$9</f>
        <v>1100633635-636</v>
      </c>
      <c r="B72" s="191" t="e">
        <f>SUIVI!#REF!</f>
        <v>#REF!</v>
      </c>
      <c r="C72" s="191" t="e">
        <f>SUIVI!#REF!</f>
        <v>#REF!</v>
      </c>
      <c r="D72" s="3164"/>
      <c r="E72" s="3165"/>
      <c r="F72" s="673" t="e">
        <f>SUIVI!#REF!</f>
        <v>#REF!</v>
      </c>
      <c r="G72" s="673" t="e">
        <f>SUIVI!#REF!</f>
        <v>#REF!</v>
      </c>
      <c r="H72" s="191" t="e">
        <f t="shared" si="0"/>
        <v>#REF!</v>
      </c>
      <c r="I72" s="191" t="e">
        <f>IF(SUIVI!#REF!,1,0)</f>
        <v>#REF!</v>
      </c>
      <c r="J72" s="1086" t="e">
        <f>SUIVI!#REF!</f>
        <v>#REF!</v>
      </c>
      <c r="K72" s="215" t="e">
        <f>SUIVI!#REF!</f>
        <v>#REF!</v>
      </c>
      <c r="L72" s="215" t="e">
        <f>SUIVI!#REF!</f>
        <v>#REF!</v>
      </c>
      <c r="M72" s="1090" t="s">
        <v>1222</v>
      </c>
      <c r="N72" s="1090" t="str">
        <f>SUIVI!$V$8</f>
        <v>LKW</v>
      </c>
      <c r="O72" s="218" t="e">
        <f>SUIVI!#REF!</f>
        <v>#REF!</v>
      </c>
      <c r="P72" s="22">
        <v>64</v>
      </c>
    </row>
    <row r="73" spans="1:16" ht="19.899999999999999" customHeight="1">
      <c r="A73" s="241" t="str">
        <f>$A$10</f>
        <v>Z128</v>
      </c>
      <c r="B73" s="191" t="e">
        <f>SUIVI!#REF!</f>
        <v>#REF!</v>
      </c>
      <c r="C73" s="191" t="e">
        <f>SUIVI!#REF!</f>
        <v>#REF!</v>
      </c>
      <c r="D73" s="3164"/>
      <c r="E73" s="3165"/>
      <c r="F73" s="673" t="e">
        <f>SUIVI!#REF!</f>
        <v>#REF!</v>
      </c>
      <c r="G73" s="673" t="e">
        <f>SUIVI!#REF!</f>
        <v>#REF!</v>
      </c>
      <c r="H73" s="191" t="e">
        <f t="shared" si="0"/>
        <v>#REF!</v>
      </c>
      <c r="I73" s="191" t="e">
        <f>IF(SUIVI!#REF!,1,0)</f>
        <v>#REF!</v>
      </c>
      <c r="J73" s="1086" t="e">
        <f>SUIVI!#REF!</f>
        <v>#REF!</v>
      </c>
      <c r="K73" s="215" t="e">
        <f>SUIVI!#REF!</f>
        <v>#REF!</v>
      </c>
      <c r="L73" s="215" t="e">
        <f>SUIVI!#REF!</f>
        <v>#REF!</v>
      </c>
      <c r="M73" s="1090" t="s">
        <v>1222</v>
      </c>
      <c r="N73" s="2130" t="s">
        <v>1222</v>
      </c>
      <c r="O73" s="218" t="e">
        <f>SUIVI!#REF!</f>
        <v>#REF!</v>
      </c>
      <c r="P73" s="22">
        <v>65</v>
      </c>
    </row>
    <row r="74" spans="1:16" ht="19.899999999999999" customHeight="1">
      <c r="A74" s="241" t="str">
        <f>$A$11</f>
        <v>1900015151-15087</v>
      </c>
      <c r="B74" s="191" t="e">
        <f>SUIVI!#REF!</f>
        <v>#REF!</v>
      </c>
      <c r="C74" s="191" t="e">
        <f>SUIVI!#REF!</f>
        <v>#REF!</v>
      </c>
      <c r="D74" s="3164"/>
      <c r="E74" s="3165"/>
      <c r="F74" s="673" t="e">
        <f>SUIVI!#REF!</f>
        <v>#REF!</v>
      </c>
      <c r="G74" s="673" t="e">
        <f>SUIVI!#REF!</f>
        <v>#REF!</v>
      </c>
      <c r="H74" s="191" t="e">
        <f t="shared" ref="H74:H137" si="1">IF(C74,1,0)</f>
        <v>#REF!</v>
      </c>
      <c r="I74" s="191" t="e">
        <f>IF(SUIVI!#REF!,1,0)</f>
        <v>#REF!</v>
      </c>
      <c r="J74" s="1086" t="e">
        <f>SUIVI!#REF!</f>
        <v>#REF!</v>
      </c>
      <c r="K74" s="215" t="e">
        <f>SUIVI!#REF!</f>
        <v>#REF!</v>
      </c>
      <c r="L74" s="215" t="e">
        <f>SUIVI!#REF!</f>
        <v>#REF!</v>
      </c>
      <c r="M74" s="1090" t="s">
        <v>1222</v>
      </c>
      <c r="N74" s="1090" t="str">
        <f>SUIVI!$V$8</f>
        <v>LKW</v>
      </c>
      <c r="O74" s="218" t="e">
        <f>SUIVI!#REF!</f>
        <v>#REF!</v>
      </c>
      <c r="P74" s="22">
        <v>66</v>
      </c>
    </row>
    <row r="75" spans="1:16" ht="19.899999999999999" customHeight="1">
      <c r="A75" s="663" t="str">
        <f>$A$12</f>
        <v>CIMOLAI</v>
      </c>
      <c r="B75" s="191" t="e">
        <f>SUIVI!#REF!</f>
        <v>#REF!</v>
      </c>
      <c r="C75" s="191" t="e">
        <f>SUIVI!#REF!</f>
        <v>#REF!</v>
      </c>
      <c r="D75" s="3164"/>
      <c r="E75" s="3165"/>
      <c r="F75" s="673" t="e">
        <f>SUIVI!#REF!</f>
        <v>#REF!</v>
      </c>
      <c r="G75" s="673" t="e">
        <f>SUIVI!#REF!</f>
        <v>#REF!</v>
      </c>
      <c r="H75" s="191" t="e">
        <f t="shared" si="1"/>
        <v>#REF!</v>
      </c>
      <c r="I75" s="191" t="e">
        <f>IF(SUIVI!#REF!,1,0)</f>
        <v>#REF!</v>
      </c>
      <c r="J75" s="1086" t="e">
        <f>SUIVI!#REF!</f>
        <v>#REF!</v>
      </c>
      <c r="K75" s="215" t="e">
        <f>SUIVI!#REF!</f>
        <v>#REF!</v>
      </c>
      <c r="L75" s="215" t="e">
        <f>SUIVI!#REF!</f>
        <v>#REF!</v>
      </c>
      <c r="M75" s="1090" t="s">
        <v>1222</v>
      </c>
      <c r="N75" s="2130" t="s">
        <v>1222</v>
      </c>
      <c r="O75" s="218" t="e">
        <f>SUIVI!#REF!</f>
        <v>#REF!</v>
      </c>
      <c r="P75" s="22">
        <v>67</v>
      </c>
    </row>
    <row r="76" spans="1:16" ht="19.899999999999999" customHeight="1">
      <c r="A76" s="663" t="str">
        <f>$A$13</f>
        <v>PASSERELLE DE BELVAL</v>
      </c>
      <c r="B76" s="191" t="e">
        <f>SUIVI!#REF!</f>
        <v>#REF!</v>
      </c>
      <c r="C76" s="191" t="e">
        <f>SUIVI!#REF!</f>
        <v>#REF!</v>
      </c>
      <c r="D76" s="3164"/>
      <c r="E76" s="3165"/>
      <c r="F76" s="673" t="e">
        <f>SUIVI!#REF!</f>
        <v>#REF!</v>
      </c>
      <c r="G76" s="673" t="e">
        <f>SUIVI!#REF!</f>
        <v>#REF!</v>
      </c>
      <c r="H76" s="191" t="e">
        <f t="shared" si="1"/>
        <v>#REF!</v>
      </c>
      <c r="I76" s="191" t="e">
        <f>IF(SUIVI!#REF!,1,0)</f>
        <v>#REF!</v>
      </c>
      <c r="J76" s="1086" t="e">
        <f>SUIVI!#REF!</f>
        <v>#REF!</v>
      </c>
      <c r="K76" s="215" t="e">
        <f>SUIVI!#REF!</f>
        <v>#REF!</v>
      </c>
      <c r="L76" s="215" t="e">
        <f>SUIVI!#REF!</f>
        <v>#REF!</v>
      </c>
      <c r="M76" s="1090" t="s">
        <v>1222</v>
      </c>
      <c r="N76" s="1090" t="str">
        <f>SUIVI!$V$8</f>
        <v>LKW</v>
      </c>
      <c r="O76" s="218" t="e">
        <f>SUIVI!#REF!</f>
        <v>#REF!</v>
      </c>
      <c r="P76" s="22">
        <v>68</v>
      </c>
    </row>
    <row r="77" spans="1:16" ht="19.899999999999999" customHeight="1">
      <c r="A77" s="1088" t="s">
        <v>1505</v>
      </c>
      <c r="B77" s="191" t="e">
        <f>SUIVI!#REF!</f>
        <v>#REF!</v>
      </c>
      <c r="C77" s="191" t="e">
        <f>SUIVI!#REF!</f>
        <v>#REF!</v>
      </c>
      <c r="D77" s="3164"/>
      <c r="E77" s="3165"/>
      <c r="F77" s="673" t="e">
        <f>SUIVI!#REF!</f>
        <v>#REF!</v>
      </c>
      <c r="G77" s="673" t="e">
        <f>SUIVI!#REF!</f>
        <v>#REF!</v>
      </c>
      <c r="H77" s="191" t="e">
        <f t="shared" si="1"/>
        <v>#REF!</v>
      </c>
      <c r="I77" s="191" t="e">
        <f>IF(SUIVI!#REF!,1,0)</f>
        <v>#REF!</v>
      </c>
      <c r="J77" s="1086" t="e">
        <f>SUIVI!#REF!</f>
        <v>#REF!</v>
      </c>
      <c r="K77" s="215" t="e">
        <f>SUIVI!#REF!</f>
        <v>#REF!</v>
      </c>
      <c r="L77" s="215" t="e">
        <f>SUIVI!#REF!</f>
        <v>#REF!</v>
      </c>
      <c r="M77" s="1090" t="s">
        <v>1222</v>
      </c>
      <c r="N77" s="2130" t="s">
        <v>1222</v>
      </c>
      <c r="O77" s="218" t="e">
        <f>SUIVI!#REF!</f>
        <v>#REF!</v>
      </c>
      <c r="P77" s="22">
        <v>69</v>
      </c>
    </row>
    <row r="78" spans="1:16" ht="19.899999999999999" customHeight="1">
      <c r="A78" s="1833">
        <f>$A$15</f>
        <v>0</v>
      </c>
      <c r="B78" s="191" t="e">
        <f>SUIVI!#REF!</f>
        <v>#REF!</v>
      </c>
      <c r="C78" s="191" t="e">
        <f>SUIVI!#REF!</f>
        <v>#REF!</v>
      </c>
      <c r="D78" s="3164"/>
      <c r="E78" s="3165"/>
      <c r="F78" s="673" t="e">
        <f>SUIVI!#REF!</f>
        <v>#REF!</v>
      </c>
      <c r="G78" s="673" t="e">
        <f>SUIVI!#REF!</f>
        <v>#REF!</v>
      </c>
      <c r="H78" s="191" t="e">
        <f t="shared" si="1"/>
        <v>#REF!</v>
      </c>
      <c r="I78" s="191" t="e">
        <f>IF(SUIVI!#REF!,1,0)</f>
        <v>#REF!</v>
      </c>
      <c r="J78" s="1086" t="e">
        <f>SUIVI!#REF!</f>
        <v>#REF!</v>
      </c>
      <c r="K78" s="215" t="e">
        <f>SUIVI!#REF!</f>
        <v>#REF!</v>
      </c>
      <c r="L78" s="215" t="e">
        <f>SUIVI!#REF!</f>
        <v>#REF!</v>
      </c>
      <c r="M78" s="1090" t="s">
        <v>1222</v>
      </c>
      <c r="N78" s="1090" t="str">
        <f>SUIVI!$V$8</f>
        <v>LKW</v>
      </c>
      <c r="O78" s="218" t="e">
        <f>SUIVI!#REF!</f>
        <v>#REF!</v>
      </c>
      <c r="P78" s="22">
        <v>70</v>
      </c>
    </row>
    <row r="79" spans="1:16" ht="19.899999999999999" customHeight="1">
      <c r="A79" s="1833">
        <f>$A$16</f>
        <v>0</v>
      </c>
      <c r="B79" s="191" t="e">
        <f>SUIVI!#REF!</f>
        <v>#REF!</v>
      </c>
      <c r="C79" s="191" t="e">
        <f>SUIVI!#REF!</f>
        <v>#REF!</v>
      </c>
      <c r="D79" s="3164"/>
      <c r="E79" s="3165"/>
      <c r="F79" s="673" t="e">
        <f>SUIVI!#REF!</f>
        <v>#REF!</v>
      </c>
      <c r="G79" s="673" t="e">
        <f>SUIVI!#REF!</f>
        <v>#REF!</v>
      </c>
      <c r="H79" s="191" t="e">
        <f t="shared" si="1"/>
        <v>#REF!</v>
      </c>
      <c r="I79" s="191" t="e">
        <f>IF(SUIVI!#REF!,1,0)</f>
        <v>#REF!</v>
      </c>
      <c r="J79" s="1086" t="e">
        <f>SUIVI!#REF!</f>
        <v>#REF!</v>
      </c>
      <c r="K79" s="215" t="e">
        <f>SUIVI!#REF!</f>
        <v>#REF!</v>
      </c>
      <c r="L79" s="215" t="e">
        <f>SUIVI!#REF!</f>
        <v>#REF!</v>
      </c>
      <c r="M79" s="1090" t="s">
        <v>1222</v>
      </c>
      <c r="N79" s="2130" t="s">
        <v>1222</v>
      </c>
      <c r="O79" s="218" t="e">
        <f>SUIVI!#REF!</f>
        <v>#REF!</v>
      </c>
      <c r="P79" s="22">
        <v>71</v>
      </c>
    </row>
    <row r="80" spans="1:16" ht="19.899999999999999" customHeight="1">
      <c r="A80" s="1833">
        <f>$A$17</f>
        <v>0</v>
      </c>
      <c r="B80" s="191" t="e">
        <f>SUIVI!#REF!</f>
        <v>#REF!</v>
      </c>
      <c r="C80" s="191" t="e">
        <f>SUIVI!#REF!</f>
        <v>#REF!</v>
      </c>
      <c r="D80" s="3164"/>
      <c r="E80" s="3165"/>
      <c r="F80" s="673" t="e">
        <f>SUIVI!#REF!</f>
        <v>#REF!</v>
      </c>
      <c r="G80" s="673" t="e">
        <f>SUIVI!#REF!</f>
        <v>#REF!</v>
      </c>
      <c r="H80" s="191" t="e">
        <f t="shared" si="1"/>
        <v>#REF!</v>
      </c>
      <c r="I80" s="191" t="e">
        <f>IF(SUIVI!#REF!,1,0)</f>
        <v>#REF!</v>
      </c>
      <c r="J80" s="1086" t="e">
        <f>SUIVI!#REF!</f>
        <v>#REF!</v>
      </c>
      <c r="K80" s="215" t="e">
        <f>SUIVI!#REF!</f>
        <v>#REF!</v>
      </c>
      <c r="L80" s="215" t="e">
        <f>SUIVI!#REF!</f>
        <v>#REF!</v>
      </c>
      <c r="M80" s="1090" t="s">
        <v>1222</v>
      </c>
      <c r="N80" s="1090" t="str">
        <f>SUIVI!$V$8</f>
        <v>LKW</v>
      </c>
      <c r="O80" s="218" t="e">
        <f>SUIVI!#REF!</f>
        <v>#REF!</v>
      </c>
      <c r="P80" s="22">
        <v>72</v>
      </c>
    </row>
    <row r="81" spans="1:16" ht="19.899999999999999" customHeight="1">
      <c r="A81" s="241" t="str">
        <f>$A$9</f>
        <v>1100633635-636</v>
      </c>
      <c r="B81" s="191" t="e">
        <f>SUIVI!#REF!</f>
        <v>#REF!</v>
      </c>
      <c r="C81" s="191" t="e">
        <f>SUIVI!#REF!</f>
        <v>#REF!</v>
      </c>
      <c r="D81" s="3164"/>
      <c r="E81" s="3165"/>
      <c r="F81" s="673" t="e">
        <f>SUIVI!#REF!</f>
        <v>#REF!</v>
      </c>
      <c r="G81" s="673" t="e">
        <f>SUIVI!#REF!</f>
        <v>#REF!</v>
      </c>
      <c r="H81" s="191" t="e">
        <f t="shared" si="1"/>
        <v>#REF!</v>
      </c>
      <c r="I81" s="191" t="e">
        <f>IF(SUIVI!#REF!,1,0)</f>
        <v>#REF!</v>
      </c>
      <c r="J81" s="1086" t="e">
        <f>SUIVI!#REF!</f>
        <v>#REF!</v>
      </c>
      <c r="K81" s="215" t="e">
        <f>SUIVI!#REF!</f>
        <v>#REF!</v>
      </c>
      <c r="L81" s="215" t="e">
        <f>SUIVI!#REF!</f>
        <v>#REF!</v>
      </c>
      <c r="M81" s="1090" t="s">
        <v>1222</v>
      </c>
      <c r="N81" s="2130" t="s">
        <v>1222</v>
      </c>
      <c r="O81" s="218" t="e">
        <f>SUIVI!#REF!</f>
        <v>#REF!</v>
      </c>
      <c r="P81" s="22">
        <v>73</v>
      </c>
    </row>
    <row r="82" spans="1:16" ht="19.899999999999999" customHeight="1">
      <c r="A82" s="241" t="str">
        <f>$A$10</f>
        <v>Z128</v>
      </c>
      <c r="B82" s="191" t="e">
        <f>SUIVI!#REF!</f>
        <v>#REF!</v>
      </c>
      <c r="C82" s="191" t="e">
        <f>SUIVI!#REF!</f>
        <v>#REF!</v>
      </c>
      <c r="D82" s="3164"/>
      <c r="E82" s="3165"/>
      <c r="F82" s="673" t="e">
        <f>SUIVI!#REF!</f>
        <v>#REF!</v>
      </c>
      <c r="G82" s="673" t="e">
        <f>SUIVI!#REF!</f>
        <v>#REF!</v>
      </c>
      <c r="H82" s="191" t="e">
        <f t="shared" si="1"/>
        <v>#REF!</v>
      </c>
      <c r="I82" s="191" t="e">
        <f>IF(SUIVI!#REF!,1,0)</f>
        <v>#REF!</v>
      </c>
      <c r="J82" s="1086" t="e">
        <f>SUIVI!#REF!</f>
        <v>#REF!</v>
      </c>
      <c r="K82" s="215" t="e">
        <f>SUIVI!#REF!</f>
        <v>#REF!</v>
      </c>
      <c r="L82" s="215" t="e">
        <f>SUIVI!#REF!</f>
        <v>#REF!</v>
      </c>
      <c r="M82" s="1090" t="s">
        <v>1222</v>
      </c>
      <c r="N82" s="1090" t="str">
        <f>SUIVI!$V$8</f>
        <v>LKW</v>
      </c>
      <c r="O82" s="218" t="e">
        <f>SUIVI!#REF!</f>
        <v>#REF!</v>
      </c>
      <c r="P82" s="22">
        <v>74</v>
      </c>
    </row>
    <row r="83" spans="1:16" ht="19.899999999999999" customHeight="1">
      <c r="A83" s="241" t="str">
        <f>$A$11</f>
        <v>1900015151-15087</v>
      </c>
      <c r="B83" s="191" t="e">
        <f>SUIVI!#REF!</f>
        <v>#REF!</v>
      </c>
      <c r="C83" s="191" t="e">
        <f>SUIVI!#REF!</f>
        <v>#REF!</v>
      </c>
      <c r="D83" s="3164"/>
      <c r="E83" s="3165"/>
      <c r="F83" s="673" t="e">
        <f>SUIVI!#REF!</f>
        <v>#REF!</v>
      </c>
      <c r="G83" s="673" t="e">
        <f>SUIVI!#REF!</f>
        <v>#REF!</v>
      </c>
      <c r="H83" s="191" t="e">
        <f t="shared" si="1"/>
        <v>#REF!</v>
      </c>
      <c r="I83" s="191" t="e">
        <f>IF(SUIVI!#REF!,1,0)</f>
        <v>#REF!</v>
      </c>
      <c r="J83" s="1086" t="e">
        <f>SUIVI!#REF!</f>
        <v>#REF!</v>
      </c>
      <c r="K83" s="215" t="e">
        <f>SUIVI!#REF!</f>
        <v>#REF!</v>
      </c>
      <c r="L83" s="215" t="e">
        <f>SUIVI!#REF!</f>
        <v>#REF!</v>
      </c>
      <c r="M83" s="1090" t="s">
        <v>1222</v>
      </c>
      <c r="N83" s="2130" t="s">
        <v>1222</v>
      </c>
      <c r="O83" s="218" t="e">
        <f>SUIVI!#REF!</f>
        <v>#REF!</v>
      </c>
      <c r="P83" s="22">
        <v>75</v>
      </c>
    </row>
    <row r="84" spans="1:16" ht="19.899999999999999" customHeight="1">
      <c r="A84" s="663" t="str">
        <f>$A$12</f>
        <v>CIMOLAI</v>
      </c>
      <c r="B84" s="191" t="e">
        <f>SUIVI!#REF!</f>
        <v>#REF!</v>
      </c>
      <c r="C84" s="191" t="e">
        <f>SUIVI!#REF!</f>
        <v>#REF!</v>
      </c>
      <c r="D84" s="3164"/>
      <c r="E84" s="3165"/>
      <c r="F84" s="673" t="e">
        <f>SUIVI!#REF!</f>
        <v>#REF!</v>
      </c>
      <c r="G84" s="673" t="e">
        <f>SUIVI!#REF!</f>
        <v>#REF!</v>
      </c>
      <c r="H84" s="191" t="e">
        <f t="shared" si="1"/>
        <v>#REF!</v>
      </c>
      <c r="I84" s="191" t="e">
        <f>IF(SUIVI!#REF!,1,0)</f>
        <v>#REF!</v>
      </c>
      <c r="J84" s="1086" t="e">
        <f>SUIVI!#REF!</f>
        <v>#REF!</v>
      </c>
      <c r="K84" s="215" t="e">
        <f>SUIVI!#REF!</f>
        <v>#REF!</v>
      </c>
      <c r="L84" s="215" t="e">
        <f>SUIVI!#REF!</f>
        <v>#REF!</v>
      </c>
      <c r="M84" s="1090" t="s">
        <v>1222</v>
      </c>
      <c r="N84" s="1090" t="str">
        <f>SUIVI!$V$8</f>
        <v>LKW</v>
      </c>
      <c r="O84" s="218" t="e">
        <f>SUIVI!#REF!</f>
        <v>#REF!</v>
      </c>
      <c r="P84" s="22">
        <v>76</v>
      </c>
    </row>
    <row r="85" spans="1:16" ht="19.899999999999999" customHeight="1">
      <c r="A85" s="663" t="str">
        <f>$A$13</f>
        <v>PASSERELLE DE BELVAL</v>
      </c>
      <c r="B85" s="191" t="e">
        <f>SUIVI!#REF!</f>
        <v>#REF!</v>
      </c>
      <c r="C85" s="191" t="e">
        <f>SUIVI!#REF!</f>
        <v>#REF!</v>
      </c>
      <c r="D85" s="3164"/>
      <c r="E85" s="3165"/>
      <c r="F85" s="673" t="e">
        <f>SUIVI!#REF!</f>
        <v>#REF!</v>
      </c>
      <c r="G85" s="673" t="e">
        <f>SUIVI!#REF!</f>
        <v>#REF!</v>
      </c>
      <c r="H85" s="191" t="e">
        <f t="shared" si="1"/>
        <v>#REF!</v>
      </c>
      <c r="I85" s="191" t="e">
        <f>IF(SUIVI!#REF!,1,0)</f>
        <v>#REF!</v>
      </c>
      <c r="J85" s="1086" t="e">
        <f>SUIVI!#REF!</f>
        <v>#REF!</v>
      </c>
      <c r="K85" s="215" t="e">
        <f>SUIVI!#REF!</f>
        <v>#REF!</v>
      </c>
      <c r="L85" s="215" t="e">
        <f>SUIVI!#REF!</f>
        <v>#REF!</v>
      </c>
      <c r="M85" s="1090" t="s">
        <v>1222</v>
      </c>
      <c r="N85" s="2130" t="s">
        <v>1222</v>
      </c>
      <c r="O85" s="218" t="e">
        <f>SUIVI!#REF!</f>
        <v>#REF!</v>
      </c>
      <c r="P85" s="22">
        <v>77</v>
      </c>
    </row>
    <row r="86" spans="1:16" ht="19.899999999999999" customHeight="1">
      <c r="A86" s="1088" t="s">
        <v>1505</v>
      </c>
      <c r="B86" s="191" t="e">
        <f>SUIVI!#REF!</f>
        <v>#REF!</v>
      </c>
      <c r="C86" s="191" t="e">
        <f>SUIVI!#REF!</f>
        <v>#REF!</v>
      </c>
      <c r="D86" s="3164"/>
      <c r="E86" s="3165"/>
      <c r="F86" s="673" t="e">
        <f>SUIVI!#REF!</f>
        <v>#REF!</v>
      </c>
      <c r="G86" s="673" t="e">
        <f>SUIVI!#REF!</f>
        <v>#REF!</v>
      </c>
      <c r="H86" s="191" t="e">
        <f t="shared" si="1"/>
        <v>#REF!</v>
      </c>
      <c r="I86" s="191" t="e">
        <f>IF(SUIVI!#REF!,1,0)</f>
        <v>#REF!</v>
      </c>
      <c r="J86" s="1086" t="e">
        <f>SUIVI!#REF!</f>
        <v>#REF!</v>
      </c>
      <c r="K86" s="215" t="e">
        <f>SUIVI!#REF!</f>
        <v>#REF!</v>
      </c>
      <c r="L86" s="215" t="e">
        <f>SUIVI!#REF!</f>
        <v>#REF!</v>
      </c>
      <c r="M86" s="1090" t="s">
        <v>1222</v>
      </c>
      <c r="N86" s="1090" t="str">
        <f>SUIVI!$V$8</f>
        <v>LKW</v>
      </c>
      <c r="O86" s="218" t="e">
        <f>SUIVI!#REF!</f>
        <v>#REF!</v>
      </c>
      <c r="P86" s="22">
        <v>78</v>
      </c>
    </row>
    <row r="87" spans="1:16" ht="19.899999999999999" customHeight="1">
      <c r="A87" s="1833">
        <f>$A$15</f>
        <v>0</v>
      </c>
      <c r="B87" s="191" t="e">
        <f>SUIVI!#REF!</f>
        <v>#REF!</v>
      </c>
      <c r="C87" s="191" t="e">
        <f>SUIVI!#REF!</f>
        <v>#REF!</v>
      </c>
      <c r="D87" s="3164"/>
      <c r="E87" s="3165"/>
      <c r="F87" s="673" t="e">
        <f>SUIVI!#REF!</f>
        <v>#REF!</v>
      </c>
      <c r="G87" s="673" t="e">
        <f>SUIVI!#REF!</f>
        <v>#REF!</v>
      </c>
      <c r="H87" s="191" t="e">
        <f t="shared" si="1"/>
        <v>#REF!</v>
      </c>
      <c r="I87" s="191" t="e">
        <f>IF(SUIVI!#REF!,1,0)</f>
        <v>#REF!</v>
      </c>
      <c r="J87" s="1086" t="e">
        <f>SUIVI!#REF!</f>
        <v>#REF!</v>
      </c>
      <c r="K87" s="215" t="e">
        <f>SUIVI!#REF!</f>
        <v>#REF!</v>
      </c>
      <c r="L87" s="215" t="e">
        <f>SUIVI!#REF!</f>
        <v>#REF!</v>
      </c>
      <c r="M87" s="1090" t="s">
        <v>1222</v>
      </c>
      <c r="N87" s="2130" t="s">
        <v>1222</v>
      </c>
      <c r="O87" s="218" t="e">
        <f>SUIVI!#REF!</f>
        <v>#REF!</v>
      </c>
      <c r="P87" s="22">
        <v>79</v>
      </c>
    </row>
    <row r="88" spans="1:16" ht="19.899999999999999" customHeight="1">
      <c r="A88" s="1833">
        <f>$A$16</f>
        <v>0</v>
      </c>
      <c r="B88" s="191" t="e">
        <f>SUIVI!#REF!</f>
        <v>#REF!</v>
      </c>
      <c r="C88" s="191" t="e">
        <f>SUIVI!#REF!</f>
        <v>#REF!</v>
      </c>
      <c r="D88" s="3164"/>
      <c r="E88" s="3165"/>
      <c r="F88" s="673" t="e">
        <f>SUIVI!#REF!</f>
        <v>#REF!</v>
      </c>
      <c r="G88" s="673" t="e">
        <f>SUIVI!#REF!</f>
        <v>#REF!</v>
      </c>
      <c r="H88" s="191" t="e">
        <f t="shared" si="1"/>
        <v>#REF!</v>
      </c>
      <c r="I88" s="191" t="e">
        <f>IF(SUIVI!#REF!,1,0)</f>
        <v>#REF!</v>
      </c>
      <c r="J88" s="1086" t="e">
        <f>SUIVI!#REF!</f>
        <v>#REF!</v>
      </c>
      <c r="K88" s="215" t="e">
        <f>SUIVI!#REF!</f>
        <v>#REF!</v>
      </c>
      <c r="L88" s="215" t="e">
        <f>SUIVI!#REF!</f>
        <v>#REF!</v>
      </c>
      <c r="M88" s="1090" t="s">
        <v>1222</v>
      </c>
      <c r="N88" s="1090" t="str">
        <f>SUIVI!$V$8</f>
        <v>LKW</v>
      </c>
      <c r="O88" s="218" t="e">
        <f>SUIVI!#REF!</f>
        <v>#REF!</v>
      </c>
      <c r="P88" s="22">
        <v>80</v>
      </c>
    </row>
    <row r="89" spans="1:16" ht="19.899999999999999" customHeight="1">
      <c r="A89" s="1833">
        <f>$A$17</f>
        <v>0</v>
      </c>
      <c r="B89" s="191" t="e">
        <f>SUIVI!#REF!</f>
        <v>#REF!</v>
      </c>
      <c r="C89" s="191" t="e">
        <f>SUIVI!#REF!</f>
        <v>#REF!</v>
      </c>
      <c r="D89" s="3164"/>
      <c r="E89" s="3165"/>
      <c r="F89" s="673" t="e">
        <f>SUIVI!#REF!</f>
        <v>#REF!</v>
      </c>
      <c r="G89" s="673" t="e">
        <f>SUIVI!#REF!</f>
        <v>#REF!</v>
      </c>
      <c r="H89" s="191" t="e">
        <f t="shared" si="1"/>
        <v>#REF!</v>
      </c>
      <c r="I89" s="191" t="e">
        <f>IF(SUIVI!#REF!,1,0)</f>
        <v>#REF!</v>
      </c>
      <c r="J89" s="1086" t="e">
        <f>SUIVI!#REF!</f>
        <v>#REF!</v>
      </c>
      <c r="K89" s="215" t="e">
        <f>SUIVI!#REF!</f>
        <v>#REF!</v>
      </c>
      <c r="L89" s="215" t="e">
        <f>SUIVI!#REF!</f>
        <v>#REF!</v>
      </c>
      <c r="M89" s="1090" t="s">
        <v>1222</v>
      </c>
      <c r="N89" s="2130" t="s">
        <v>1222</v>
      </c>
      <c r="O89" s="218" t="e">
        <f>SUIVI!#REF!</f>
        <v>#REF!</v>
      </c>
      <c r="P89" s="22">
        <v>81</v>
      </c>
    </row>
    <row r="90" spans="1:16" ht="19.899999999999999" customHeight="1">
      <c r="A90" s="241" t="str">
        <f>$A$9</f>
        <v>1100633635-636</v>
      </c>
      <c r="B90" s="191" t="e">
        <f>SUIVI!#REF!</f>
        <v>#REF!</v>
      </c>
      <c r="C90" s="191" t="e">
        <f>SUIVI!#REF!</f>
        <v>#REF!</v>
      </c>
      <c r="D90" s="3164"/>
      <c r="E90" s="3165"/>
      <c r="F90" s="673" t="e">
        <f>SUIVI!#REF!</f>
        <v>#REF!</v>
      </c>
      <c r="G90" s="673" t="e">
        <f>SUIVI!#REF!</f>
        <v>#REF!</v>
      </c>
      <c r="H90" s="191" t="e">
        <f t="shared" si="1"/>
        <v>#REF!</v>
      </c>
      <c r="I90" s="191" t="e">
        <f>IF(SUIVI!#REF!,1,0)</f>
        <v>#REF!</v>
      </c>
      <c r="J90" s="1086" t="e">
        <f>SUIVI!#REF!</f>
        <v>#REF!</v>
      </c>
      <c r="K90" s="215" t="e">
        <f>SUIVI!#REF!</f>
        <v>#REF!</v>
      </c>
      <c r="L90" s="215" t="e">
        <f>SUIVI!#REF!</f>
        <v>#REF!</v>
      </c>
      <c r="M90" s="1090" t="s">
        <v>1222</v>
      </c>
      <c r="N90" s="1090" t="str">
        <f>SUIVI!$V$8</f>
        <v>LKW</v>
      </c>
      <c r="O90" s="218" t="e">
        <f>SUIVI!#REF!</f>
        <v>#REF!</v>
      </c>
      <c r="P90" s="22">
        <v>82</v>
      </c>
    </row>
    <row r="91" spans="1:16" ht="19.899999999999999" customHeight="1">
      <c r="A91" s="241" t="str">
        <f>$A$10</f>
        <v>Z128</v>
      </c>
      <c r="B91" s="191" t="e">
        <f>SUIVI!#REF!</f>
        <v>#REF!</v>
      </c>
      <c r="C91" s="191" t="e">
        <f>SUIVI!#REF!</f>
        <v>#REF!</v>
      </c>
      <c r="D91" s="3164"/>
      <c r="E91" s="3165"/>
      <c r="F91" s="673" t="e">
        <f>SUIVI!#REF!</f>
        <v>#REF!</v>
      </c>
      <c r="G91" s="673" t="e">
        <f>SUIVI!#REF!</f>
        <v>#REF!</v>
      </c>
      <c r="H91" s="191" t="e">
        <f t="shared" si="1"/>
        <v>#REF!</v>
      </c>
      <c r="I91" s="191" t="e">
        <f>IF(SUIVI!#REF!,1,0)</f>
        <v>#REF!</v>
      </c>
      <c r="J91" s="1086" t="e">
        <f>SUIVI!#REF!</f>
        <v>#REF!</v>
      </c>
      <c r="K91" s="215" t="e">
        <f>SUIVI!#REF!</f>
        <v>#REF!</v>
      </c>
      <c r="L91" s="215" t="e">
        <f>SUIVI!#REF!</f>
        <v>#REF!</v>
      </c>
      <c r="M91" s="1090" t="s">
        <v>1222</v>
      </c>
      <c r="N91" s="2130" t="s">
        <v>1222</v>
      </c>
      <c r="O91" s="218" t="e">
        <f>SUIVI!#REF!</f>
        <v>#REF!</v>
      </c>
      <c r="P91" s="22">
        <v>83</v>
      </c>
    </row>
    <row r="92" spans="1:16" ht="19.899999999999999" customHeight="1">
      <c r="A92" s="241" t="str">
        <f>$A$11</f>
        <v>1900015151-15087</v>
      </c>
      <c r="B92" s="191" t="e">
        <f>SUIVI!#REF!</f>
        <v>#REF!</v>
      </c>
      <c r="C92" s="191" t="e">
        <f>SUIVI!#REF!</f>
        <v>#REF!</v>
      </c>
      <c r="D92" s="3164"/>
      <c r="E92" s="3165"/>
      <c r="F92" s="673" t="e">
        <f>SUIVI!#REF!</f>
        <v>#REF!</v>
      </c>
      <c r="G92" s="673" t="e">
        <f>SUIVI!#REF!</f>
        <v>#REF!</v>
      </c>
      <c r="H92" s="191" t="e">
        <f t="shared" si="1"/>
        <v>#REF!</v>
      </c>
      <c r="I92" s="191" t="e">
        <f>IF(SUIVI!#REF!,1,0)</f>
        <v>#REF!</v>
      </c>
      <c r="J92" s="1086" t="e">
        <f>SUIVI!#REF!</f>
        <v>#REF!</v>
      </c>
      <c r="K92" s="215" t="e">
        <f>SUIVI!#REF!</f>
        <v>#REF!</v>
      </c>
      <c r="L92" s="215" t="e">
        <f>SUIVI!#REF!</f>
        <v>#REF!</v>
      </c>
      <c r="M92" s="1090" t="s">
        <v>1222</v>
      </c>
      <c r="N92" s="1090" t="str">
        <f>SUIVI!$V$8</f>
        <v>LKW</v>
      </c>
      <c r="O92" s="218" t="e">
        <f>SUIVI!#REF!</f>
        <v>#REF!</v>
      </c>
      <c r="P92" s="22">
        <v>84</v>
      </c>
    </row>
    <row r="93" spans="1:16" ht="19.899999999999999" customHeight="1">
      <c r="A93" s="663" t="str">
        <f>$A$12</f>
        <v>CIMOLAI</v>
      </c>
      <c r="B93" s="191" t="e">
        <f>SUIVI!#REF!</f>
        <v>#REF!</v>
      </c>
      <c r="C93" s="191" t="e">
        <f>SUIVI!#REF!</f>
        <v>#REF!</v>
      </c>
      <c r="D93" s="3164"/>
      <c r="E93" s="3165"/>
      <c r="F93" s="673" t="e">
        <f>SUIVI!#REF!</f>
        <v>#REF!</v>
      </c>
      <c r="G93" s="673" t="e">
        <f>SUIVI!#REF!</f>
        <v>#REF!</v>
      </c>
      <c r="H93" s="191" t="e">
        <f t="shared" si="1"/>
        <v>#REF!</v>
      </c>
      <c r="I93" s="191" t="e">
        <f>IF(SUIVI!#REF!,1,0)</f>
        <v>#REF!</v>
      </c>
      <c r="J93" s="1086" t="e">
        <f>SUIVI!#REF!</f>
        <v>#REF!</v>
      </c>
      <c r="K93" s="215" t="e">
        <f>SUIVI!#REF!</f>
        <v>#REF!</v>
      </c>
      <c r="L93" s="215" t="e">
        <f>SUIVI!#REF!</f>
        <v>#REF!</v>
      </c>
      <c r="M93" s="1090" t="s">
        <v>1222</v>
      </c>
      <c r="N93" s="2130" t="s">
        <v>1222</v>
      </c>
      <c r="O93" s="218" t="e">
        <f>SUIVI!#REF!</f>
        <v>#REF!</v>
      </c>
      <c r="P93" s="22">
        <v>85</v>
      </c>
    </row>
    <row r="94" spans="1:16" ht="19.899999999999999" customHeight="1">
      <c r="A94" s="663" t="str">
        <f>$A$13</f>
        <v>PASSERELLE DE BELVAL</v>
      </c>
      <c r="B94" s="191" t="e">
        <f>SUIVI!#REF!</f>
        <v>#REF!</v>
      </c>
      <c r="C94" s="191" t="e">
        <f>SUIVI!#REF!</f>
        <v>#REF!</v>
      </c>
      <c r="D94" s="3164"/>
      <c r="E94" s="3165"/>
      <c r="F94" s="673" t="e">
        <f>SUIVI!#REF!</f>
        <v>#REF!</v>
      </c>
      <c r="G94" s="673" t="e">
        <f>SUIVI!#REF!</f>
        <v>#REF!</v>
      </c>
      <c r="H94" s="191" t="e">
        <f t="shared" si="1"/>
        <v>#REF!</v>
      </c>
      <c r="I94" s="191" t="e">
        <f>IF(SUIVI!#REF!,1,0)</f>
        <v>#REF!</v>
      </c>
      <c r="J94" s="1086" t="e">
        <f>SUIVI!#REF!</f>
        <v>#REF!</v>
      </c>
      <c r="K94" s="215" t="e">
        <f>SUIVI!#REF!</f>
        <v>#REF!</v>
      </c>
      <c r="L94" s="215" t="e">
        <f>SUIVI!#REF!</f>
        <v>#REF!</v>
      </c>
      <c r="M94" s="1090" t="s">
        <v>1222</v>
      </c>
      <c r="N94" s="1090" t="str">
        <f>SUIVI!$V$8</f>
        <v>LKW</v>
      </c>
      <c r="O94" s="218" t="e">
        <f>SUIVI!#REF!</f>
        <v>#REF!</v>
      </c>
      <c r="P94" s="22">
        <v>86</v>
      </c>
    </row>
    <row r="95" spans="1:16" ht="19.899999999999999" customHeight="1">
      <c r="A95" s="1088" t="s">
        <v>1505</v>
      </c>
      <c r="B95" s="191" t="e">
        <f>SUIVI!#REF!</f>
        <v>#REF!</v>
      </c>
      <c r="C95" s="191" t="e">
        <f>SUIVI!#REF!</f>
        <v>#REF!</v>
      </c>
      <c r="D95" s="3164"/>
      <c r="E95" s="3165"/>
      <c r="F95" s="673" t="e">
        <f>SUIVI!#REF!</f>
        <v>#REF!</v>
      </c>
      <c r="G95" s="673" t="e">
        <f>SUIVI!#REF!</f>
        <v>#REF!</v>
      </c>
      <c r="H95" s="191" t="e">
        <f t="shared" si="1"/>
        <v>#REF!</v>
      </c>
      <c r="I95" s="191" t="e">
        <f>IF(SUIVI!#REF!,1,0)</f>
        <v>#REF!</v>
      </c>
      <c r="J95" s="1086" t="e">
        <f>SUIVI!#REF!</f>
        <v>#REF!</v>
      </c>
      <c r="K95" s="215" t="e">
        <f>SUIVI!#REF!</f>
        <v>#REF!</v>
      </c>
      <c r="L95" s="215" t="e">
        <f>SUIVI!#REF!</f>
        <v>#REF!</v>
      </c>
      <c r="M95" s="1090" t="s">
        <v>1222</v>
      </c>
      <c r="N95" s="2130" t="s">
        <v>1222</v>
      </c>
      <c r="O95" s="218" t="e">
        <f>SUIVI!#REF!</f>
        <v>#REF!</v>
      </c>
      <c r="P95" s="22">
        <v>87</v>
      </c>
    </row>
    <row r="96" spans="1:16" ht="19.899999999999999" customHeight="1">
      <c r="A96" s="1833">
        <f>$A$15</f>
        <v>0</v>
      </c>
      <c r="B96" s="191" t="e">
        <f>SUIVI!#REF!</f>
        <v>#REF!</v>
      </c>
      <c r="C96" s="191" t="e">
        <f>SUIVI!#REF!</f>
        <v>#REF!</v>
      </c>
      <c r="D96" s="3164"/>
      <c r="E96" s="3165"/>
      <c r="F96" s="673" t="e">
        <f>SUIVI!#REF!</f>
        <v>#REF!</v>
      </c>
      <c r="G96" s="673" t="e">
        <f>SUIVI!#REF!</f>
        <v>#REF!</v>
      </c>
      <c r="H96" s="191" t="e">
        <f t="shared" si="1"/>
        <v>#REF!</v>
      </c>
      <c r="I96" s="191" t="e">
        <f>IF(SUIVI!#REF!,1,0)</f>
        <v>#REF!</v>
      </c>
      <c r="J96" s="1086" t="e">
        <f>SUIVI!#REF!</f>
        <v>#REF!</v>
      </c>
      <c r="K96" s="215" t="e">
        <f>SUIVI!#REF!</f>
        <v>#REF!</v>
      </c>
      <c r="L96" s="215" t="e">
        <f>SUIVI!#REF!</f>
        <v>#REF!</v>
      </c>
      <c r="M96" s="1090" t="s">
        <v>1222</v>
      </c>
      <c r="N96" s="1090" t="str">
        <f>SUIVI!$V$8</f>
        <v>LKW</v>
      </c>
      <c r="O96" s="218" t="e">
        <f>SUIVI!#REF!</f>
        <v>#REF!</v>
      </c>
      <c r="P96" s="22">
        <v>88</v>
      </c>
    </row>
    <row r="97" spans="1:16" ht="19.899999999999999" customHeight="1">
      <c r="A97" s="1833">
        <f>$A$16</f>
        <v>0</v>
      </c>
      <c r="B97" s="191" t="e">
        <f>SUIVI!#REF!</f>
        <v>#REF!</v>
      </c>
      <c r="C97" s="191" t="e">
        <f>SUIVI!#REF!</f>
        <v>#REF!</v>
      </c>
      <c r="D97" s="3164"/>
      <c r="E97" s="3165"/>
      <c r="F97" s="673" t="e">
        <f>SUIVI!#REF!</f>
        <v>#REF!</v>
      </c>
      <c r="G97" s="673" t="e">
        <f>SUIVI!#REF!</f>
        <v>#REF!</v>
      </c>
      <c r="H97" s="191" t="e">
        <f t="shared" si="1"/>
        <v>#REF!</v>
      </c>
      <c r="I97" s="191" t="e">
        <f>IF(SUIVI!#REF!,1,0)</f>
        <v>#REF!</v>
      </c>
      <c r="J97" s="1086" t="e">
        <f>SUIVI!#REF!</f>
        <v>#REF!</v>
      </c>
      <c r="K97" s="215" t="e">
        <f>SUIVI!#REF!</f>
        <v>#REF!</v>
      </c>
      <c r="L97" s="215" t="e">
        <f>SUIVI!#REF!</f>
        <v>#REF!</v>
      </c>
      <c r="M97" s="1090" t="s">
        <v>1222</v>
      </c>
      <c r="N97" s="2130" t="s">
        <v>1222</v>
      </c>
      <c r="O97" s="218" t="e">
        <f>SUIVI!#REF!</f>
        <v>#REF!</v>
      </c>
      <c r="P97" s="22">
        <v>89</v>
      </c>
    </row>
    <row r="98" spans="1:16" ht="19.899999999999999" customHeight="1">
      <c r="A98" s="1833">
        <f>$A$17</f>
        <v>0</v>
      </c>
      <c r="B98" s="191" t="e">
        <f>SUIVI!#REF!</f>
        <v>#REF!</v>
      </c>
      <c r="C98" s="191" t="e">
        <f>SUIVI!#REF!</f>
        <v>#REF!</v>
      </c>
      <c r="D98" s="3164"/>
      <c r="E98" s="3165"/>
      <c r="F98" s="673" t="e">
        <f>SUIVI!#REF!</f>
        <v>#REF!</v>
      </c>
      <c r="G98" s="673" t="e">
        <f>SUIVI!#REF!</f>
        <v>#REF!</v>
      </c>
      <c r="H98" s="191" t="e">
        <f t="shared" si="1"/>
        <v>#REF!</v>
      </c>
      <c r="I98" s="191" t="e">
        <f>IF(SUIVI!#REF!,1,0)</f>
        <v>#REF!</v>
      </c>
      <c r="J98" s="1086" t="e">
        <f>SUIVI!#REF!</f>
        <v>#REF!</v>
      </c>
      <c r="K98" s="215" t="e">
        <f>SUIVI!#REF!</f>
        <v>#REF!</v>
      </c>
      <c r="L98" s="215" t="e">
        <f>SUIVI!#REF!</f>
        <v>#REF!</v>
      </c>
      <c r="M98" s="1090" t="s">
        <v>1222</v>
      </c>
      <c r="N98" s="1090" t="str">
        <f>SUIVI!$V$8</f>
        <v>LKW</v>
      </c>
      <c r="O98" s="218" t="e">
        <f>SUIVI!#REF!</f>
        <v>#REF!</v>
      </c>
      <c r="P98" s="22">
        <v>90</v>
      </c>
    </row>
    <row r="99" spans="1:16" ht="19.899999999999999" customHeight="1">
      <c r="A99" s="241" t="str">
        <f>$A$9</f>
        <v>1100633635-636</v>
      </c>
      <c r="B99" s="191" t="e">
        <f>SUIVI!#REF!</f>
        <v>#REF!</v>
      </c>
      <c r="C99" s="191" t="e">
        <f>SUIVI!#REF!</f>
        <v>#REF!</v>
      </c>
      <c r="D99" s="3164"/>
      <c r="E99" s="3165"/>
      <c r="F99" s="673" t="e">
        <f>SUIVI!#REF!</f>
        <v>#REF!</v>
      </c>
      <c r="G99" s="673" t="e">
        <f>SUIVI!#REF!</f>
        <v>#REF!</v>
      </c>
      <c r="H99" s="191" t="e">
        <f t="shared" si="1"/>
        <v>#REF!</v>
      </c>
      <c r="I99" s="191" t="e">
        <f>IF(SUIVI!#REF!,1,0)</f>
        <v>#REF!</v>
      </c>
      <c r="J99" s="1086" t="e">
        <f>SUIVI!#REF!</f>
        <v>#REF!</v>
      </c>
      <c r="K99" s="215" t="e">
        <f>SUIVI!#REF!</f>
        <v>#REF!</v>
      </c>
      <c r="L99" s="215" t="e">
        <f>SUIVI!#REF!</f>
        <v>#REF!</v>
      </c>
      <c r="M99" s="1090" t="s">
        <v>1222</v>
      </c>
      <c r="N99" s="2130" t="s">
        <v>1222</v>
      </c>
      <c r="O99" s="218" t="e">
        <f>SUIVI!#REF!</f>
        <v>#REF!</v>
      </c>
      <c r="P99" s="22">
        <v>91</v>
      </c>
    </row>
    <row r="100" spans="1:16" ht="19.899999999999999" customHeight="1">
      <c r="A100" s="241" t="str">
        <f>$A$10</f>
        <v>Z128</v>
      </c>
      <c r="B100" s="191" t="e">
        <f>SUIVI!#REF!</f>
        <v>#REF!</v>
      </c>
      <c r="C100" s="191" t="e">
        <f>SUIVI!#REF!</f>
        <v>#REF!</v>
      </c>
      <c r="D100" s="3164"/>
      <c r="E100" s="3165"/>
      <c r="F100" s="673" t="e">
        <f>SUIVI!#REF!</f>
        <v>#REF!</v>
      </c>
      <c r="G100" s="673" t="e">
        <f>SUIVI!#REF!</f>
        <v>#REF!</v>
      </c>
      <c r="H100" s="191" t="e">
        <f t="shared" si="1"/>
        <v>#REF!</v>
      </c>
      <c r="I100" s="191" t="e">
        <f>IF(SUIVI!#REF!,1,0)</f>
        <v>#REF!</v>
      </c>
      <c r="J100" s="1086" t="e">
        <f>SUIVI!#REF!</f>
        <v>#REF!</v>
      </c>
      <c r="K100" s="215" t="e">
        <f>SUIVI!#REF!</f>
        <v>#REF!</v>
      </c>
      <c r="L100" s="215" t="e">
        <f>SUIVI!#REF!</f>
        <v>#REF!</v>
      </c>
      <c r="M100" s="1090" t="s">
        <v>1222</v>
      </c>
      <c r="N100" s="1090" t="str">
        <f>SUIVI!$V$8</f>
        <v>LKW</v>
      </c>
      <c r="O100" s="218" t="e">
        <f>SUIVI!#REF!</f>
        <v>#REF!</v>
      </c>
      <c r="P100" s="22">
        <v>92</v>
      </c>
    </row>
    <row r="101" spans="1:16" ht="19.899999999999999" customHeight="1">
      <c r="A101" s="241" t="str">
        <f>$A$11</f>
        <v>1900015151-15087</v>
      </c>
      <c r="B101" s="191" t="e">
        <f>SUIVI!#REF!</f>
        <v>#REF!</v>
      </c>
      <c r="C101" s="191" t="e">
        <f>SUIVI!#REF!</f>
        <v>#REF!</v>
      </c>
      <c r="D101" s="3164"/>
      <c r="E101" s="3165"/>
      <c r="F101" s="673" t="e">
        <f>SUIVI!#REF!</f>
        <v>#REF!</v>
      </c>
      <c r="G101" s="673" t="e">
        <f>SUIVI!#REF!</f>
        <v>#REF!</v>
      </c>
      <c r="H101" s="191" t="e">
        <f t="shared" si="1"/>
        <v>#REF!</v>
      </c>
      <c r="I101" s="191" t="e">
        <f>IF(SUIVI!#REF!,1,0)</f>
        <v>#REF!</v>
      </c>
      <c r="J101" s="1086" t="e">
        <f>SUIVI!#REF!</f>
        <v>#REF!</v>
      </c>
      <c r="K101" s="215" t="e">
        <f>SUIVI!#REF!</f>
        <v>#REF!</v>
      </c>
      <c r="L101" s="215" t="e">
        <f>SUIVI!#REF!</f>
        <v>#REF!</v>
      </c>
      <c r="M101" s="1090" t="s">
        <v>1222</v>
      </c>
      <c r="N101" s="2130" t="s">
        <v>1222</v>
      </c>
      <c r="O101" s="218" t="e">
        <f>SUIVI!#REF!</f>
        <v>#REF!</v>
      </c>
      <c r="P101" s="22">
        <v>93</v>
      </c>
    </row>
    <row r="102" spans="1:16" ht="19.899999999999999" customHeight="1">
      <c r="A102" s="663" t="str">
        <f>$A$12</f>
        <v>CIMOLAI</v>
      </c>
      <c r="B102" s="191" t="e">
        <f>SUIVI!#REF!</f>
        <v>#REF!</v>
      </c>
      <c r="C102" s="191" t="e">
        <f>SUIVI!#REF!</f>
        <v>#REF!</v>
      </c>
      <c r="D102" s="3164"/>
      <c r="E102" s="3165"/>
      <c r="F102" s="673" t="e">
        <f>SUIVI!#REF!</f>
        <v>#REF!</v>
      </c>
      <c r="G102" s="673" t="e">
        <f>SUIVI!#REF!</f>
        <v>#REF!</v>
      </c>
      <c r="H102" s="191" t="e">
        <f t="shared" si="1"/>
        <v>#REF!</v>
      </c>
      <c r="I102" s="191" t="e">
        <f>IF(SUIVI!#REF!,1,0)</f>
        <v>#REF!</v>
      </c>
      <c r="J102" s="1086" t="e">
        <f>SUIVI!#REF!</f>
        <v>#REF!</v>
      </c>
      <c r="K102" s="215" t="e">
        <f>SUIVI!#REF!</f>
        <v>#REF!</v>
      </c>
      <c r="L102" s="215" t="e">
        <f>SUIVI!#REF!</f>
        <v>#REF!</v>
      </c>
      <c r="M102" s="1090" t="s">
        <v>1222</v>
      </c>
      <c r="N102" s="1090" t="str">
        <f>SUIVI!$V$8</f>
        <v>LKW</v>
      </c>
      <c r="O102" s="218" t="e">
        <f>SUIVI!#REF!</f>
        <v>#REF!</v>
      </c>
      <c r="P102" s="22">
        <v>94</v>
      </c>
    </row>
    <row r="103" spans="1:16" ht="19.899999999999999" customHeight="1">
      <c r="A103" s="663" t="str">
        <f>$A$13</f>
        <v>PASSERELLE DE BELVAL</v>
      </c>
      <c r="B103" s="191" t="e">
        <f>SUIVI!#REF!</f>
        <v>#REF!</v>
      </c>
      <c r="C103" s="191" t="e">
        <f>SUIVI!#REF!</f>
        <v>#REF!</v>
      </c>
      <c r="D103" s="3164"/>
      <c r="E103" s="3165"/>
      <c r="F103" s="673" t="e">
        <f>SUIVI!#REF!</f>
        <v>#REF!</v>
      </c>
      <c r="G103" s="673" t="e">
        <f>SUIVI!#REF!</f>
        <v>#REF!</v>
      </c>
      <c r="H103" s="191" t="e">
        <f t="shared" si="1"/>
        <v>#REF!</v>
      </c>
      <c r="I103" s="191" t="e">
        <f>IF(SUIVI!#REF!,1,0)</f>
        <v>#REF!</v>
      </c>
      <c r="J103" s="1086" t="e">
        <f>SUIVI!#REF!</f>
        <v>#REF!</v>
      </c>
      <c r="K103" s="215" t="e">
        <f>SUIVI!#REF!</f>
        <v>#REF!</v>
      </c>
      <c r="L103" s="215" t="e">
        <f>SUIVI!#REF!</f>
        <v>#REF!</v>
      </c>
      <c r="M103" s="1090" t="s">
        <v>1222</v>
      </c>
      <c r="N103" s="2130" t="s">
        <v>1222</v>
      </c>
      <c r="O103" s="218" t="e">
        <f>SUIVI!#REF!</f>
        <v>#REF!</v>
      </c>
      <c r="P103" s="22">
        <v>95</v>
      </c>
    </row>
    <row r="104" spans="1:16" ht="19.899999999999999" customHeight="1">
      <c r="A104" s="1088" t="s">
        <v>1505</v>
      </c>
      <c r="B104" s="191" t="e">
        <f>SUIVI!#REF!</f>
        <v>#REF!</v>
      </c>
      <c r="C104" s="191" t="e">
        <f>SUIVI!#REF!</f>
        <v>#REF!</v>
      </c>
      <c r="D104" s="3164"/>
      <c r="E104" s="3165"/>
      <c r="F104" s="673" t="e">
        <f>SUIVI!#REF!</f>
        <v>#REF!</v>
      </c>
      <c r="G104" s="673" t="e">
        <f>SUIVI!#REF!</f>
        <v>#REF!</v>
      </c>
      <c r="H104" s="191" t="e">
        <f t="shared" si="1"/>
        <v>#REF!</v>
      </c>
      <c r="I104" s="191" t="e">
        <f>IF(SUIVI!#REF!,1,0)</f>
        <v>#REF!</v>
      </c>
      <c r="J104" s="1086" t="e">
        <f>SUIVI!#REF!</f>
        <v>#REF!</v>
      </c>
      <c r="K104" s="215" t="e">
        <f>SUIVI!#REF!</f>
        <v>#REF!</v>
      </c>
      <c r="L104" s="215" t="e">
        <f>SUIVI!#REF!</f>
        <v>#REF!</v>
      </c>
      <c r="M104" s="1090" t="s">
        <v>1222</v>
      </c>
      <c r="N104" s="1090" t="str">
        <f>SUIVI!$V$8</f>
        <v>LKW</v>
      </c>
      <c r="O104" s="218" t="e">
        <f>SUIVI!#REF!</f>
        <v>#REF!</v>
      </c>
      <c r="P104" s="22">
        <v>96</v>
      </c>
    </row>
    <row r="105" spans="1:16" ht="19.899999999999999" customHeight="1">
      <c r="A105" s="1833">
        <f>$A$15</f>
        <v>0</v>
      </c>
      <c r="B105" s="191" t="e">
        <f>SUIVI!#REF!</f>
        <v>#REF!</v>
      </c>
      <c r="C105" s="191" t="e">
        <f>SUIVI!#REF!</f>
        <v>#REF!</v>
      </c>
      <c r="D105" s="3164"/>
      <c r="E105" s="3165"/>
      <c r="F105" s="673" t="e">
        <f>SUIVI!#REF!</f>
        <v>#REF!</v>
      </c>
      <c r="G105" s="673" t="e">
        <f>SUIVI!#REF!</f>
        <v>#REF!</v>
      </c>
      <c r="H105" s="191" t="e">
        <f t="shared" si="1"/>
        <v>#REF!</v>
      </c>
      <c r="I105" s="191" t="e">
        <f>IF(SUIVI!#REF!,1,0)</f>
        <v>#REF!</v>
      </c>
      <c r="J105" s="1086" t="e">
        <f>SUIVI!#REF!</f>
        <v>#REF!</v>
      </c>
      <c r="K105" s="215" t="e">
        <f>SUIVI!#REF!</f>
        <v>#REF!</v>
      </c>
      <c r="L105" s="215" t="e">
        <f>SUIVI!#REF!</f>
        <v>#REF!</v>
      </c>
      <c r="M105" s="1090" t="s">
        <v>1222</v>
      </c>
      <c r="N105" s="2130" t="s">
        <v>1222</v>
      </c>
      <c r="O105" s="218" t="e">
        <f>SUIVI!#REF!</f>
        <v>#REF!</v>
      </c>
      <c r="P105" s="22">
        <v>97</v>
      </c>
    </row>
    <row r="106" spans="1:16" ht="19.899999999999999" customHeight="1">
      <c r="A106" s="1833">
        <f>$A$16</f>
        <v>0</v>
      </c>
      <c r="B106" s="191" t="e">
        <f>SUIVI!#REF!</f>
        <v>#REF!</v>
      </c>
      <c r="C106" s="191" t="e">
        <f>SUIVI!#REF!</f>
        <v>#REF!</v>
      </c>
      <c r="D106" s="3164"/>
      <c r="E106" s="3165"/>
      <c r="F106" s="673" t="e">
        <f>SUIVI!#REF!</f>
        <v>#REF!</v>
      </c>
      <c r="G106" s="673" t="e">
        <f>SUIVI!#REF!</f>
        <v>#REF!</v>
      </c>
      <c r="H106" s="191" t="e">
        <f t="shared" si="1"/>
        <v>#REF!</v>
      </c>
      <c r="I106" s="191" t="e">
        <f>IF(SUIVI!#REF!,1,0)</f>
        <v>#REF!</v>
      </c>
      <c r="J106" s="1086" t="e">
        <f>SUIVI!#REF!</f>
        <v>#REF!</v>
      </c>
      <c r="K106" s="215" t="e">
        <f>SUIVI!#REF!</f>
        <v>#REF!</v>
      </c>
      <c r="L106" s="215" t="e">
        <f>SUIVI!#REF!</f>
        <v>#REF!</v>
      </c>
      <c r="M106" s="1090" t="s">
        <v>1222</v>
      </c>
      <c r="N106" s="1090" t="str">
        <f>SUIVI!$V$8</f>
        <v>LKW</v>
      </c>
      <c r="O106" s="218" t="e">
        <f>SUIVI!#REF!</f>
        <v>#REF!</v>
      </c>
      <c r="P106" s="22">
        <v>98</v>
      </c>
    </row>
    <row r="107" spans="1:16" ht="19.899999999999999" customHeight="1">
      <c r="A107" s="1833">
        <f>$A$17</f>
        <v>0</v>
      </c>
      <c r="B107" s="191" t="e">
        <f>SUIVI!#REF!</f>
        <v>#REF!</v>
      </c>
      <c r="C107" s="191" t="e">
        <f>SUIVI!#REF!</f>
        <v>#REF!</v>
      </c>
      <c r="D107" s="3164"/>
      <c r="E107" s="3165"/>
      <c r="F107" s="673" t="e">
        <f>SUIVI!#REF!</f>
        <v>#REF!</v>
      </c>
      <c r="G107" s="673" t="e">
        <f>SUIVI!#REF!</f>
        <v>#REF!</v>
      </c>
      <c r="H107" s="191" t="e">
        <f t="shared" si="1"/>
        <v>#REF!</v>
      </c>
      <c r="I107" s="191" t="e">
        <f>IF(SUIVI!#REF!,1,0)</f>
        <v>#REF!</v>
      </c>
      <c r="J107" s="1086" t="e">
        <f>SUIVI!#REF!</f>
        <v>#REF!</v>
      </c>
      <c r="K107" s="215" t="e">
        <f>SUIVI!#REF!</f>
        <v>#REF!</v>
      </c>
      <c r="L107" s="215" t="e">
        <f>SUIVI!#REF!</f>
        <v>#REF!</v>
      </c>
      <c r="M107" s="1090" t="s">
        <v>1222</v>
      </c>
      <c r="N107" s="2130" t="s">
        <v>1222</v>
      </c>
      <c r="O107" s="218" t="e">
        <f>SUIVI!#REF!</f>
        <v>#REF!</v>
      </c>
      <c r="P107" s="22">
        <v>99</v>
      </c>
    </row>
    <row r="108" spans="1:16" ht="19.899999999999999" customHeight="1">
      <c r="A108" s="241" t="str">
        <f>$A$9</f>
        <v>1100633635-636</v>
      </c>
      <c r="B108" s="191" t="e">
        <f>SUIVI!#REF!</f>
        <v>#REF!</v>
      </c>
      <c r="C108" s="191" t="e">
        <f>SUIVI!#REF!</f>
        <v>#REF!</v>
      </c>
      <c r="D108" s="3164"/>
      <c r="E108" s="3165"/>
      <c r="F108" s="673" t="e">
        <f>SUIVI!#REF!</f>
        <v>#REF!</v>
      </c>
      <c r="G108" s="673" t="e">
        <f>SUIVI!#REF!</f>
        <v>#REF!</v>
      </c>
      <c r="H108" s="191" t="e">
        <f t="shared" si="1"/>
        <v>#REF!</v>
      </c>
      <c r="I108" s="191" t="e">
        <f>IF(SUIVI!#REF!,1,0)</f>
        <v>#REF!</v>
      </c>
      <c r="J108" s="1086" t="e">
        <f>SUIVI!#REF!</f>
        <v>#REF!</v>
      </c>
      <c r="K108" s="215" t="e">
        <f>SUIVI!#REF!</f>
        <v>#REF!</v>
      </c>
      <c r="L108" s="215" t="e">
        <f>SUIVI!#REF!</f>
        <v>#REF!</v>
      </c>
      <c r="M108" s="1090" t="s">
        <v>1222</v>
      </c>
      <c r="N108" s="1090" t="str">
        <f>SUIVI!$V$8</f>
        <v>LKW</v>
      </c>
      <c r="O108" s="218" t="e">
        <f>SUIVI!#REF!</f>
        <v>#REF!</v>
      </c>
      <c r="P108" s="22">
        <v>100</v>
      </c>
    </row>
    <row r="109" spans="1:16" ht="19.899999999999999" customHeight="1">
      <c r="A109" s="241" t="str">
        <f>$A$10</f>
        <v>Z128</v>
      </c>
      <c r="B109" s="191" t="e">
        <f>SUIVI!#REF!</f>
        <v>#REF!</v>
      </c>
      <c r="C109" s="191" t="e">
        <f>SUIVI!#REF!</f>
        <v>#REF!</v>
      </c>
      <c r="D109" s="3164"/>
      <c r="E109" s="3165"/>
      <c r="F109" s="673" t="e">
        <f>SUIVI!#REF!</f>
        <v>#REF!</v>
      </c>
      <c r="G109" s="673" t="e">
        <f>SUIVI!#REF!</f>
        <v>#REF!</v>
      </c>
      <c r="H109" s="191" t="e">
        <f t="shared" si="1"/>
        <v>#REF!</v>
      </c>
      <c r="I109" s="191" t="e">
        <f>IF(SUIVI!#REF!,1,0)</f>
        <v>#REF!</v>
      </c>
      <c r="J109" s="1086" t="e">
        <f>SUIVI!#REF!</f>
        <v>#REF!</v>
      </c>
      <c r="K109" s="215" t="e">
        <f>SUIVI!#REF!</f>
        <v>#REF!</v>
      </c>
      <c r="L109" s="215" t="e">
        <f>SUIVI!#REF!</f>
        <v>#REF!</v>
      </c>
      <c r="M109" s="1090" t="s">
        <v>1222</v>
      </c>
      <c r="N109" s="2130" t="s">
        <v>1222</v>
      </c>
      <c r="O109" s="218" t="e">
        <f>SUIVI!#REF!</f>
        <v>#REF!</v>
      </c>
      <c r="P109" s="22">
        <v>101</v>
      </c>
    </row>
    <row r="110" spans="1:16" ht="19.899999999999999" customHeight="1">
      <c r="A110" s="241" t="str">
        <f>$A$11</f>
        <v>1900015151-15087</v>
      </c>
      <c r="B110" s="191" t="e">
        <f>SUIVI!#REF!</f>
        <v>#REF!</v>
      </c>
      <c r="C110" s="191" t="e">
        <f>SUIVI!#REF!</f>
        <v>#REF!</v>
      </c>
      <c r="D110" s="3164"/>
      <c r="E110" s="3165"/>
      <c r="F110" s="673" t="e">
        <f>SUIVI!#REF!</f>
        <v>#REF!</v>
      </c>
      <c r="G110" s="673" t="e">
        <f>SUIVI!#REF!</f>
        <v>#REF!</v>
      </c>
      <c r="H110" s="191" t="e">
        <f t="shared" si="1"/>
        <v>#REF!</v>
      </c>
      <c r="I110" s="191" t="e">
        <f>IF(SUIVI!#REF!,1,0)</f>
        <v>#REF!</v>
      </c>
      <c r="J110" s="1086" t="e">
        <f>SUIVI!#REF!</f>
        <v>#REF!</v>
      </c>
      <c r="K110" s="215" t="e">
        <f>SUIVI!#REF!</f>
        <v>#REF!</v>
      </c>
      <c r="L110" s="215" t="e">
        <f>SUIVI!#REF!</f>
        <v>#REF!</v>
      </c>
      <c r="M110" s="1090" t="s">
        <v>1222</v>
      </c>
      <c r="N110" s="1090" t="str">
        <f>SUIVI!$V$8</f>
        <v>LKW</v>
      </c>
      <c r="O110" s="218" t="e">
        <f>SUIVI!#REF!</f>
        <v>#REF!</v>
      </c>
      <c r="P110" s="22">
        <v>102</v>
      </c>
    </row>
    <row r="111" spans="1:16" ht="19.899999999999999" customHeight="1">
      <c r="A111" s="663" t="str">
        <f>$A$12</f>
        <v>CIMOLAI</v>
      </c>
      <c r="B111" s="191" t="e">
        <f>SUIVI!#REF!</f>
        <v>#REF!</v>
      </c>
      <c r="C111" s="191" t="e">
        <f>SUIVI!#REF!</f>
        <v>#REF!</v>
      </c>
      <c r="D111" s="3164"/>
      <c r="E111" s="3165"/>
      <c r="F111" s="673" t="e">
        <f>SUIVI!#REF!</f>
        <v>#REF!</v>
      </c>
      <c r="G111" s="673" t="e">
        <f>SUIVI!#REF!</f>
        <v>#REF!</v>
      </c>
      <c r="H111" s="191" t="e">
        <f t="shared" si="1"/>
        <v>#REF!</v>
      </c>
      <c r="I111" s="191" t="e">
        <f>IF(SUIVI!#REF!,1,0)</f>
        <v>#REF!</v>
      </c>
      <c r="J111" s="1086" t="e">
        <f>SUIVI!#REF!</f>
        <v>#REF!</v>
      </c>
      <c r="K111" s="215" t="e">
        <f>SUIVI!#REF!</f>
        <v>#REF!</v>
      </c>
      <c r="L111" s="215" t="e">
        <f>SUIVI!#REF!</f>
        <v>#REF!</v>
      </c>
      <c r="M111" s="1090" t="s">
        <v>1222</v>
      </c>
      <c r="N111" s="2130" t="s">
        <v>1222</v>
      </c>
      <c r="O111" s="218" t="e">
        <f>SUIVI!#REF!</f>
        <v>#REF!</v>
      </c>
      <c r="P111" s="22">
        <v>103</v>
      </c>
    </row>
    <row r="112" spans="1:16" ht="19.899999999999999" customHeight="1">
      <c r="A112" s="663" t="str">
        <f>$A$13</f>
        <v>PASSERELLE DE BELVAL</v>
      </c>
      <c r="B112" s="191" t="e">
        <f>SUIVI!#REF!</f>
        <v>#REF!</v>
      </c>
      <c r="C112" s="191" t="e">
        <f>SUIVI!#REF!</f>
        <v>#REF!</v>
      </c>
      <c r="D112" s="3164"/>
      <c r="E112" s="3165"/>
      <c r="F112" s="673" t="e">
        <f>SUIVI!#REF!</f>
        <v>#REF!</v>
      </c>
      <c r="G112" s="673" t="e">
        <f>SUIVI!#REF!</f>
        <v>#REF!</v>
      </c>
      <c r="H112" s="191" t="e">
        <f t="shared" si="1"/>
        <v>#REF!</v>
      </c>
      <c r="I112" s="191" t="e">
        <f>IF(SUIVI!#REF!,1,0)</f>
        <v>#REF!</v>
      </c>
      <c r="J112" s="1086" t="e">
        <f>SUIVI!#REF!</f>
        <v>#REF!</v>
      </c>
      <c r="K112" s="215" t="e">
        <f>SUIVI!#REF!</f>
        <v>#REF!</v>
      </c>
      <c r="L112" s="215" t="e">
        <f>SUIVI!#REF!</f>
        <v>#REF!</v>
      </c>
      <c r="M112" s="1090" t="s">
        <v>1222</v>
      </c>
      <c r="N112" s="1090" t="str">
        <f>SUIVI!$V$8</f>
        <v>LKW</v>
      </c>
      <c r="O112" s="218" t="e">
        <f>SUIVI!#REF!</f>
        <v>#REF!</v>
      </c>
      <c r="P112" s="22">
        <v>104</v>
      </c>
    </row>
    <row r="113" spans="1:16" ht="19.899999999999999" customHeight="1">
      <c r="A113" s="1088" t="s">
        <v>1505</v>
      </c>
      <c r="B113" s="191" t="e">
        <f>SUIVI!#REF!</f>
        <v>#REF!</v>
      </c>
      <c r="C113" s="191" t="e">
        <f>SUIVI!#REF!</f>
        <v>#REF!</v>
      </c>
      <c r="D113" s="3164"/>
      <c r="E113" s="3165"/>
      <c r="F113" s="673" t="e">
        <f>SUIVI!#REF!</f>
        <v>#REF!</v>
      </c>
      <c r="G113" s="673" t="e">
        <f>SUIVI!#REF!</f>
        <v>#REF!</v>
      </c>
      <c r="H113" s="191" t="e">
        <f t="shared" si="1"/>
        <v>#REF!</v>
      </c>
      <c r="I113" s="191" t="e">
        <f>IF(SUIVI!#REF!,1,0)</f>
        <v>#REF!</v>
      </c>
      <c r="J113" s="1086" t="e">
        <f>SUIVI!#REF!</f>
        <v>#REF!</v>
      </c>
      <c r="K113" s="215" t="e">
        <f>SUIVI!#REF!</f>
        <v>#REF!</v>
      </c>
      <c r="L113" s="215" t="e">
        <f>SUIVI!#REF!</f>
        <v>#REF!</v>
      </c>
      <c r="M113" s="1090" t="s">
        <v>1222</v>
      </c>
      <c r="N113" s="2130" t="s">
        <v>1222</v>
      </c>
      <c r="O113" s="218" t="e">
        <f>SUIVI!#REF!</f>
        <v>#REF!</v>
      </c>
      <c r="P113" s="22">
        <v>105</v>
      </c>
    </row>
    <row r="114" spans="1:16" ht="19.899999999999999" customHeight="1">
      <c r="A114" s="1833">
        <f>$A$15</f>
        <v>0</v>
      </c>
      <c r="B114" s="191" t="e">
        <f>SUIVI!#REF!</f>
        <v>#REF!</v>
      </c>
      <c r="C114" s="191" t="e">
        <f>SUIVI!#REF!</f>
        <v>#REF!</v>
      </c>
      <c r="D114" s="3164"/>
      <c r="E114" s="3165"/>
      <c r="F114" s="673" t="e">
        <f>SUIVI!#REF!</f>
        <v>#REF!</v>
      </c>
      <c r="G114" s="673" t="e">
        <f>SUIVI!#REF!</f>
        <v>#REF!</v>
      </c>
      <c r="H114" s="191" t="e">
        <f t="shared" si="1"/>
        <v>#REF!</v>
      </c>
      <c r="I114" s="191" t="e">
        <f>IF(SUIVI!#REF!,1,0)</f>
        <v>#REF!</v>
      </c>
      <c r="J114" s="1086" t="e">
        <f>SUIVI!#REF!</f>
        <v>#REF!</v>
      </c>
      <c r="K114" s="215" t="e">
        <f>SUIVI!#REF!</f>
        <v>#REF!</v>
      </c>
      <c r="L114" s="215" t="e">
        <f>SUIVI!#REF!</f>
        <v>#REF!</v>
      </c>
      <c r="M114" s="1090" t="s">
        <v>1222</v>
      </c>
      <c r="N114" s="1090" t="str">
        <f>SUIVI!$V$8</f>
        <v>LKW</v>
      </c>
      <c r="O114" s="218" t="e">
        <f>SUIVI!#REF!</f>
        <v>#REF!</v>
      </c>
      <c r="P114" s="22">
        <v>106</v>
      </c>
    </row>
    <row r="115" spans="1:16" ht="19.899999999999999" customHeight="1">
      <c r="A115" s="1833">
        <f>$A$16</f>
        <v>0</v>
      </c>
      <c r="B115" s="191" t="e">
        <f>SUIVI!#REF!</f>
        <v>#REF!</v>
      </c>
      <c r="C115" s="191" t="e">
        <f>SUIVI!#REF!</f>
        <v>#REF!</v>
      </c>
      <c r="D115" s="3164"/>
      <c r="E115" s="3165"/>
      <c r="F115" s="673" t="e">
        <f>SUIVI!#REF!</f>
        <v>#REF!</v>
      </c>
      <c r="G115" s="673" t="e">
        <f>SUIVI!#REF!</f>
        <v>#REF!</v>
      </c>
      <c r="H115" s="191" t="e">
        <f t="shared" si="1"/>
        <v>#REF!</v>
      </c>
      <c r="I115" s="191" t="e">
        <f>IF(SUIVI!#REF!,1,0)</f>
        <v>#REF!</v>
      </c>
      <c r="J115" s="1086" t="e">
        <f>SUIVI!#REF!</f>
        <v>#REF!</v>
      </c>
      <c r="K115" s="215" t="e">
        <f>SUIVI!#REF!</f>
        <v>#REF!</v>
      </c>
      <c r="L115" s="215" t="e">
        <f>SUIVI!#REF!</f>
        <v>#REF!</v>
      </c>
      <c r="M115" s="1090" t="s">
        <v>1222</v>
      </c>
      <c r="N115" s="2130" t="s">
        <v>1222</v>
      </c>
      <c r="O115" s="218" t="e">
        <f>SUIVI!#REF!</f>
        <v>#REF!</v>
      </c>
      <c r="P115" s="22">
        <v>107</v>
      </c>
    </row>
    <row r="116" spans="1:16" ht="19.899999999999999" customHeight="1">
      <c r="A116" s="1833">
        <f>$A$17</f>
        <v>0</v>
      </c>
      <c r="B116" s="191" t="e">
        <f>SUIVI!#REF!</f>
        <v>#REF!</v>
      </c>
      <c r="C116" s="191" t="e">
        <f>SUIVI!#REF!</f>
        <v>#REF!</v>
      </c>
      <c r="D116" s="3164"/>
      <c r="E116" s="3165"/>
      <c r="F116" s="673" t="e">
        <f>SUIVI!#REF!</f>
        <v>#REF!</v>
      </c>
      <c r="G116" s="673" t="e">
        <f>SUIVI!#REF!</f>
        <v>#REF!</v>
      </c>
      <c r="H116" s="191" t="e">
        <f t="shared" si="1"/>
        <v>#REF!</v>
      </c>
      <c r="I116" s="191" t="e">
        <f>IF(SUIVI!#REF!,1,0)</f>
        <v>#REF!</v>
      </c>
      <c r="J116" s="1086" t="e">
        <f>SUIVI!#REF!</f>
        <v>#REF!</v>
      </c>
      <c r="K116" s="215" t="e">
        <f>SUIVI!#REF!</f>
        <v>#REF!</v>
      </c>
      <c r="L116" s="215" t="e">
        <f>SUIVI!#REF!</f>
        <v>#REF!</v>
      </c>
      <c r="M116" s="1090" t="s">
        <v>1222</v>
      </c>
      <c r="N116" s="1090" t="str">
        <f>SUIVI!$V$8</f>
        <v>LKW</v>
      </c>
      <c r="O116" s="218" t="e">
        <f>SUIVI!#REF!</f>
        <v>#REF!</v>
      </c>
      <c r="P116" s="22">
        <v>108</v>
      </c>
    </row>
    <row r="117" spans="1:16" ht="19.899999999999999" customHeight="1">
      <c r="A117" s="241" t="str">
        <f>$A$9</f>
        <v>1100633635-636</v>
      </c>
      <c r="B117" s="191" t="e">
        <f>SUIVI!#REF!</f>
        <v>#REF!</v>
      </c>
      <c r="C117" s="191" t="e">
        <f>SUIVI!#REF!</f>
        <v>#REF!</v>
      </c>
      <c r="D117" s="3164"/>
      <c r="E117" s="3165"/>
      <c r="F117" s="673" t="e">
        <f>SUIVI!#REF!</f>
        <v>#REF!</v>
      </c>
      <c r="G117" s="673" t="e">
        <f>SUIVI!#REF!</f>
        <v>#REF!</v>
      </c>
      <c r="H117" s="191" t="e">
        <f t="shared" si="1"/>
        <v>#REF!</v>
      </c>
      <c r="I117" s="191" t="e">
        <f>IF(SUIVI!#REF!,1,0)</f>
        <v>#REF!</v>
      </c>
      <c r="J117" s="1086" t="e">
        <f>SUIVI!#REF!</f>
        <v>#REF!</v>
      </c>
      <c r="K117" s="215" t="e">
        <f>SUIVI!#REF!</f>
        <v>#REF!</v>
      </c>
      <c r="L117" s="215" t="e">
        <f>SUIVI!#REF!</f>
        <v>#REF!</v>
      </c>
      <c r="M117" s="1090" t="s">
        <v>1222</v>
      </c>
      <c r="N117" s="2130" t="s">
        <v>1222</v>
      </c>
      <c r="O117" s="218" t="e">
        <f>SUIVI!#REF!</f>
        <v>#REF!</v>
      </c>
      <c r="P117" s="22">
        <v>109</v>
      </c>
    </row>
    <row r="118" spans="1:16" ht="19.899999999999999" customHeight="1">
      <c r="A118" s="241" t="str">
        <f>$A$10</f>
        <v>Z128</v>
      </c>
      <c r="B118" s="191" t="e">
        <f>SUIVI!#REF!</f>
        <v>#REF!</v>
      </c>
      <c r="C118" s="191" t="e">
        <f>SUIVI!#REF!</f>
        <v>#REF!</v>
      </c>
      <c r="D118" s="3164"/>
      <c r="E118" s="3165"/>
      <c r="F118" s="673" t="e">
        <f>SUIVI!#REF!</f>
        <v>#REF!</v>
      </c>
      <c r="G118" s="673" t="e">
        <f>SUIVI!#REF!</f>
        <v>#REF!</v>
      </c>
      <c r="H118" s="191" t="e">
        <f t="shared" si="1"/>
        <v>#REF!</v>
      </c>
      <c r="I118" s="191" t="e">
        <f>IF(SUIVI!#REF!,1,0)</f>
        <v>#REF!</v>
      </c>
      <c r="J118" s="1086" t="e">
        <f>SUIVI!#REF!</f>
        <v>#REF!</v>
      </c>
      <c r="K118" s="215" t="e">
        <f>SUIVI!#REF!</f>
        <v>#REF!</v>
      </c>
      <c r="L118" s="215" t="e">
        <f>SUIVI!#REF!</f>
        <v>#REF!</v>
      </c>
      <c r="M118" s="1090" t="s">
        <v>1222</v>
      </c>
      <c r="N118" s="1090" t="str">
        <f>SUIVI!$V$8</f>
        <v>LKW</v>
      </c>
      <c r="O118" s="218" t="e">
        <f>SUIVI!#REF!</f>
        <v>#REF!</v>
      </c>
      <c r="P118" s="22">
        <v>110</v>
      </c>
    </row>
    <row r="119" spans="1:16" ht="19.899999999999999" customHeight="1">
      <c r="A119" s="241" t="str">
        <f>$A$11</f>
        <v>1900015151-15087</v>
      </c>
      <c r="B119" s="191" t="e">
        <f>SUIVI!#REF!</f>
        <v>#REF!</v>
      </c>
      <c r="C119" s="191" t="e">
        <f>SUIVI!#REF!</f>
        <v>#REF!</v>
      </c>
      <c r="D119" s="3164"/>
      <c r="E119" s="3165"/>
      <c r="F119" s="673" t="e">
        <f>SUIVI!#REF!</f>
        <v>#REF!</v>
      </c>
      <c r="G119" s="673" t="e">
        <f>SUIVI!#REF!</f>
        <v>#REF!</v>
      </c>
      <c r="H119" s="191" t="e">
        <f t="shared" si="1"/>
        <v>#REF!</v>
      </c>
      <c r="I119" s="191" t="e">
        <f>IF(SUIVI!#REF!,1,0)</f>
        <v>#REF!</v>
      </c>
      <c r="J119" s="1086" t="e">
        <f>SUIVI!#REF!</f>
        <v>#REF!</v>
      </c>
      <c r="K119" s="215" t="e">
        <f>SUIVI!#REF!</f>
        <v>#REF!</v>
      </c>
      <c r="L119" s="215" t="e">
        <f>SUIVI!#REF!</f>
        <v>#REF!</v>
      </c>
      <c r="M119" s="1090" t="s">
        <v>1222</v>
      </c>
      <c r="N119" s="2130" t="s">
        <v>1222</v>
      </c>
      <c r="O119" s="218" t="e">
        <f>SUIVI!#REF!</f>
        <v>#REF!</v>
      </c>
      <c r="P119" s="22">
        <v>111</v>
      </c>
    </row>
    <row r="120" spans="1:16" ht="19.899999999999999" customHeight="1">
      <c r="A120" s="663" t="str">
        <f>$A$12</f>
        <v>CIMOLAI</v>
      </c>
      <c r="B120" s="191" t="e">
        <f>SUIVI!#REF!</f>
        <v>#REF!</v>
      </c>
      <c r="C120" s="191" t="e">
        <f>SUIVI!#REF!</f>
        <v>#REF!</v>
      </c>
      <c r="D120" s="3164"/>
      <c r="E120" s="3165"/>
      <c r="F120" s="673" t="e">
        <f>SUIVI!#REF!</f>
        <v>#REF!</v>
      </c>
      <c r="G120" s="673" t="e">
        <f>SUIVI!#REF!</f>
        <v>#REF!</v>
      </c>
      <c r="H120" s="191" t="e">
        <f t="shared" si="1"/>
        <v>#REF!</v>
      </c>
      <c r="I120" s="191" t="e">
        <f>IF(SUIVI!#REF!,1,0)</f>
        <v>#REF!</v>
      </c>
      <c r="J120" s="1086" t="e">
        <f>SUIVI!#REF!</f>
        <v>#REF!</v>
      </c>
      <c r="K120" s="215" t="e">
        <f>SUIVI!#REF!</f>
        <v>#REF!</v>
      </c>
      <c r="L120" s="215" t="e">
        <f>SUIVI!#REF!</f>
        <v>#REF!</v>
      </c>
      <c r="M120" s="1090" t="s">
        <v>1222</v>
      </c>
      <c r="N120" s="1090" t="str">
        <f>SUIVI!$V$8</f>
        <v>LKW</v>
      </c>
      <c r="O120" s="218" t="e">
        <f>SUIVI!#REF!</f>
        <v>#REF!</v>
      </c>
      <c r="P120" s="22">
        <v>112</v>
      </c>
    </row>
    <row r="121" spans="1:16" ht="19.899999999999999" customHeight="1">
      <c r="A121" s="663" t="str">
        <f>$A$13</f>
        <v>PASSERELLE DE BELVAL</v>
      </c>
      <c r="B121" s="191" t="e">
        <f>SUIVI!#REF!</f>
        <v>#REF!</v>
      </c>
      <c r="C121" s="191" t="e">
        <f>SUIVI!#REF!</f>
        <v>#REF!</v>
      </c>
      <c r="D121" s="3164"/>
      <c r="E121" s="3165"/>
      <c r="F121" s="673" t="e">
        <f>SUIVI!#REF!</f>
        <v>#REF!</v>
      </c>
      <c r="G121" s="673" t="e">
        <f>SUIVI!#REF!</f>
        <v>#REF!</v>
      </c>
      <c r="H121" s="191" t="e">
        <f t="shared" si="1"/>
        <v>#REF!</v>
      </c>
      <c r="I121" s="191" t="e">
        <f>IF(SUIVI!#REF!,1,0)</f>
        <v>#REF!</v>
      </c>
      <c r="J121" s="1086" t="e">
        <f>SUIVI!#REF!</f>
        <v>#REF!</v>
      </c>
      <c r="K121" s="215" t="e">
        <f>SUIVI!#REF!</f>
        <v>#REF!</v>
      </c>
      <c r="L121" s="215" t="e">
        <f>SUIVI!#REF!</f>
        <v>#REF!</v>
      </c>
      <c r="M121" s="1090" t="s">
        <v>1222</v>
      </c>
      <c r="N121" s="2130" t="s">
        <v>1222</v>
      </c>
      <c r="O121" s="218" t="e">
        <f>SUIVI!#REF!</f>
        <v>#REF!</v>
      </c>
      <c r="P121" s="22">
        <v>113</v>
      </c>
    </row>
    <row r="122" spans="1:16" ht="19.899999999999999" customHeight="1">
      <c r="A122" s="1088" t="s">
        <v>1505</v>
      </c>
      <c r="B122" s="191" t="e">
        <f>SUIVI!#REF!</f>
        <v>#REF!</v>
      </c>
      <c r="C122" s="191" t="e">
        <f>SUIVI!#REF!</f>
        <v>#REF!</v>
      </c>
      <c r="D122" s="3164"/>
      <c r="E122" s="3165"/>
      <c r="F122" s="673" t="e">
        <f>SUIVI!#REF!</f>
        <v>#REF!</v>
      </c>
      <c r="G122" s="673" t="e">
        <f>SUIVI!#REF!</f>
        <v>#REF!</v>
      </c>
      <c r="H122" s="191" t="e">
        <f t="shared" si="1"/>
        <v>#REF!</v>
      </c>
      <c r="I122" s="191" t="e">
        <f>IF(SUIVI!#REF!,1,0)</f>
        <v>#REF!</v>
      </c>
      <c r="J122" s="1086" t="e">
        <f>SUIVI!#REF!</f>
        <v>#REF!</v>
      </c>
      <c r="K122" s="215" t="e">
        <f>SUIVI!#REF!</f>
        <v>#REF!</v>
      </c>
      <c r="L122" s="215" t="e">
        <f>SUIVI!#REF!</f>
        <v>#REF!</v>
      </c>
      <c r="M122" s="1090" t="s">
        <v>1222</v>
      </c>
      <c r="N122" s="1090" t="str">
        <f>SUIVI!$V$8</f>
        <v>LKW</v>
      </c>
      <c r="O122" s="218" t="e">
        <f>SUIVI!#REF!</f>
        <v>#REF!</v>
      </c>
      <c r="P122" s="22">
        <v>114</v>
      </c>
    </row>
    <row r="123" spans="1:16" ht="19.899999999999999" customHeight="1">
      <c r="A123" s="1833">
        <f>$A$15</f>
        <v>0</v>
      </c>
      <c r="B123" s="191" t="e">
        <f>SUIVI!#REF!</f>
        <v>#REF!</v>
      </c>
      <c r="C123" s="191" t="e">
        <f>SUIVI!#REF!</f>
        <v>#REF!</v>
      </c>
      <c r="D123" s="3164"/>
      <c r="E123" s="3165"/>
      <c r="F123" s="673" t="e">
        <f>SUIVI!#REF!</f>
        <v>#REF!</v>
      </c>
      <c r="G123" s="673" t="e">
        <f>SUIVI!#REF!</f>
        <v>#REF!</v>
      </c>
      <c r="H123" s="191" t="e">
        <f t="shared" si="1"/>
        <v>#REF!</v>
      </c>
      <c r="I123" s="191" t="e">
        <f>IF(SUIVI!#REF!,1,0)</f>
        <v>#REF!</v>
      </c>
      <c r="J123" s="1086" t="e">
        <f>SUIVI!#REF!</f>
        <v>#REF!</v>
      </c>
      <c r="K123" s="215" t="e">
        <f>SUIVI!#REF!</f>
        <v>#REF!</v>
      </c>
      <c r="L123" s="215" t="e">
        <f>SUIVI!#REF!</f>
        <v>#REF!</v>
      </c>
      <c r="M123" s="1090" t="s">
        <v>1222</v>
      </c>
      <c r="N123" s="2130" t="s">
        <v>1222</v>
      </c>
      <c r="O123" s="218" t="e">
        <f>SUIVI!#REF!</f>
        <v>#REF!</v>
      </c>
      <c r="P123" s="22">
        <v>115</v>
      </c>
    </row>
    <row r="124" spans="1:16" ht="19.899999999999999" customHeight="1">
      <c r="A124" s="1833">
        <f>$A$16</f>
        <v>0</v>
      </c>
      <c r="B124" s="191" t="e">
        <f>SUIVI!#REF!</f>
        <v>#REF!</v>
      </c>
      <c r="C124" s="191" t="e">
        <f>SUIVI!#REF!</f>
        <v>#REF!</v>
      </c>
      <c r="D124" s="3164"/>
      <c r="E124" s="3165"/>
      <c r="F124" s="673" t="e">
        <f>SUIVI!#REF!</f>
        <v>#REF!</v>
      </c>
      <c r="G124" s="673" t="e">
        <f>SUIVI!#REF!</f>
        <v>#REF!</v>
      </c>
      <c r="H124" s="191" t="e">
        <f t="shared" si="1"/>
        <v>#REF!</v>
      </c>
      <c r="I124" s="191" t="e">
        <f>IF(SUIVI!#REF!,1,0)</f>
        <v>#REF!</v>
      </c>
      <c r="J124" s="1086" t="e">
        <f>SUIVI!#REF!</f>
        <v>#REF!</v>
      </c>
      <c r="K124" s="215" t="e">
        <f>SUIVI!#REF!</f>
        <v>#REF!</v>
      </c>
      <c r="L124" s="215" t="e">
        <f>SUIVI!#REF!</f>
        <v>#REF!</v>
      </c>
      <c r="M124" s="1090" t="s">
        <v>1222</v>
      </c>
      <c r="N124" s="1090" t="str">
        <f>SUIVI!$V$8</f>
        <v>LKW</v>
      </c>
      <c r="O124" s="218" t="e">
        <f>SUIVI!#REF!</f>
        <v>#REF!</v>
      </c>
      <c r="P124" s="22">
        <v>116</v>
      </c>
    </row>
    <row r="125" spans="1:16" ht="19.899999999999999" customHeight="1">
      <c r="A125" s="1833">
        <f>$A$17</f>
        <v>0</v>
      </c>
      <c r="B125" s="191" t="e">
        <f>SUIVI!#REF!</f>
        <v>#REF!</v>
      </c>
      <c r="C125" s="191" t="e">
        <f>SUIVI!#REF!</f>
        <v>#REF!</v>
      </c>
      <c r="D125" s="3164"/>
      <c r="E125" s="3165"/>
      <c r="F125" s="673" t="e">
        <f>SUIVI!#REF!</f>
        <v>#REF!</v>
      </c>
      <c r="G125" s="673" t="e">
        <f>SUIVI!#REF!</f>
        <v>#REF!</v>
      </c>
      <c r="H125" s="191" t="e">
        <f t="shared" si="1"/>
        <v>#REF!</v>
      </c>
      <c r="I125" s="191" t="e">
        <f>IF(SUIVI!#REF!,1,0)</f>
        <v>#REF!</v>
      </c>
      <c r="J125" s="1086" t="e">
        <f>SUIVI!#REF!</f>
        <v>#REF!</v>
      </c>
      <c r="K125" s="215" t="e">
        <f>SUIVI!#REF!</f>
        <v>#REF!</v>
      </c>
      <c r="L125" s="215" t="e">
        <f>SUIVI!#REF!</f>
        <v>#REF!</v>
      </c>
      <c r="M125" s="1090" t="s">
        <v>1222</v>
      </c>
      <c r="N125" s="2130" t="s">
        <v>1222</v>
      </c>
      <c r="O125" s="218" t="e">
        <f>SUIVI!#REF!</f>
        <v>#REF!</v>
      </c>
      <c r="P125" s="22">
        <v>117</v>
      </c>
    </row>
    <row r="126" spans="1:16" ht="19.899999999999999" customHeight="1">
      <c r="A126" s="241" t="str">
        <f>$A$9</f>
        <v>1100633635-636</v>
      </c>
      <c r="B126" s="191" t="e">
        <f>SUIVI!#REF!</f>
        <v>#REF!</v>
      </c>
      <c r="C126" s="191" t="e">
        <f>SUIVI!#REF!</f>
        <v>#REF!</v>
      </c>
      <c r="D126" s="3164"/>
      <c r="E126" s="3165"/>
      <c r="F126" s="673" t="e">
        <f>SUIVI!#REF!</f>
        <v>#REF!</v>
      </c>
      <c r="G126" s="673" t="e">
        <f>SUIVI!#REF!</f>
        <v>#REF!</v>
      </c>
      <c r="H126" s="191" t="e">
        <f t="shared" si="1"/>
        <v>#REF!</v>
      </c>
      <c r="I126" s="191" t="e">
        <f>IF(SUIVI!#REF!,1,0)</f>
        <v>#REF!</v>
      </c>
      <c r="J126" s="1086" t="e">
        <f>SUIVI!#REF!</f>
        <v>#REF!</v>
      </c>
      <c r="K126" s="215" t="e">
        <f>SUIVI!#REF!</f>
        <v>#REF!</v>
      </c>
      <c r="L126" s="215" t="e">
        <f>SUIVI!#REF!</f>
        <v>#REF!</v>
      </c>
      <c r="M126" s="1090" t="s">
        <v>1222</v>
      </c>
      <c r="N126" s="1090" t="str">
        <f>SUIVI!$V$8</f>
        <v>LKW</v>
      </c>
      <c r="O126" s="218" t="e">
        <f>SUIVI!#REF!</f>
        <v>#REF!</v>
      </c>
      <c r="P126" s="22">
        <v>118</v>
      </c>
    </row>
    <row r="127" spans="1:16" ht="19.899999999999999" customHeight="1">
      <c r="A127" s="241" t="str">
        <f>$A$10</f>
        <v>Z128</v>
      </c>
      <c r="B127" s="191" t="e">
        <f>SUIVI!#REF!</f>
        <v>#REF!</v>
      </c>
      <c r="C127" s="191" t="e">
        <f>SUIVI!#REF!</f>
        <v>#REF!</v>
      </c>
      <c r="D127" s="3164"/>
      <c r="E127" s="3165"/>
      <c r="F127" s="673" t="e">
        <f>SUIVI!#REF!</f>
        <v>#REF!</v>
      </c>
      <c r="G127" s="673" t="e">
        <f>SUIVI!#REF!</f>
        <v>#REF!</v>
      </c>
      <c r="H127" s="191" t="e">
        <f t="shared" si="1"/>
        <v>#REF!</v>
      </c>
      <c r="I127" s="191" t="e">
        <f>IF(SUIVI!#REF!,1,0)</f>
        <v>#REF!</v>
      </c>
      <c r="J127" s="1086" t="e">
        <f>SUIVI!#REF!</f>
        <v>#REF!</v>
      </c>
      <c r="K127" s="215" t="e">
        <f>SUIVI!#REF!</f>
        <v>#REF!</v>
      </c>
      <c r="L127" s="215" t="e">
        <f>SUIVI!#REF!</f>
        <v>#REF!</v>
      </c>
      <c r="M127" s="1090" t="s">
        <v>1222</v>
      </c>
      <c r="N127" s="2130" t="s">
        <v>1222</v>
      </c>
      <c r="O127" s="218" t="e">
        <f>SUIVI!#REF!</f>
        <v>#REF!</v>
      </c>
      <c r="P127" s="22">
        <v>119</v>
      </c>
    </row>
    <row r="128" spans="1:16" ht="19.899999999999999" customHeight="1">
      <c r="A128" s="241" t="str">
        <f>$A$11</f>
        <v>1900015151-15087</v>
      </c>
      <c r="B128" s="191" t="e">
        <f>SUIVI!#REF!</f>
        <v>#REF!</v>
      </c>
      <c r="C128" s="191" t="e">
        <f>SUIVI!#REF!</f>
        <v>#REF!</v>
      </c>
      <c r="D128" s="3164"/>
      <c r="E128" s="3165"/>
      <c r="F128" s="673" t="e">
        <f>SUIVI!#REF!</f>
        <v>#REF!</v>
      </c>
      <c r="G128" s="673" t="e">
        <f>SUIVI!#REF!</f>
        <v>#REF!</v>
      </c>
      <c r="H128" s="191" t="e">
        <f t="shared" si="1"/>
        <v>#REF!</v>
      </c>
      <c r="I128" s="191" t="e">
        <f>IF(SUIVI!#REF!,1,0)</f>
        <v>#REF!</v>
      </c>
      <c r="J128" s="1086" t="e">
        <f>SUIVI!#REF!</f>
        <v>#REF!</v>
      </c>
      <c r="K128" s="215" t="e">
        <f>SUIVI!#REF!</f>
        <v>#REF!</v>
      </c>
      <c r="L128" s="215" t="e">
        <f>SUIVI!#REF!</f>
        <v>#REF!</v>
      </c>
      <c r="M128" s="1090" t="s">
        <v>1222</v>
      </c>
      <c r="N128" s="1090" t="str">
        <f>SUIVI!$V$8</f>
        <v>LKW</v>
      </c>
      <c r="O128" s="218" t="e">
        <f>SUIVI!#REF!</f>
        <v>#REF!</v>
      </c>
      <c r="P128" s="22">
        <v>120</v>
      </c>
    </row>
    <row r="129" spans="1:16" ht="19.899999999999999" customHeight="1">
      <c r="A129" s="663" t="str">
        <f>$A$12</f>
        <v>CIMOLAI</v>
      </c>
      <c r="B129" s="191" t="e">
        <f>SUIVI!#REF!</f>
        <v>#REF!</v>
      </c>
      <c r="C129" s="191" t="e">
        <f>SUIVI!#REF!</f>
        <v>#REF!</v>
      </c>
      <c r="D129" s="3164"/>
      <c r="E129" s="3165"/>
      <c r="F129" s="673" t="e">
        <f>SUIVI!#REF!</f>
        <v>#REF!</v>
      </c>
      <c r="G129" s="673" t="e">
        <f>SUIVI!#REF!</f>
        <v>#REF!</v>
      </c>
      <c r="H129" s="191" t="e">
        <f t="shared" si="1"/>
        <v>#REF!</v>
      </c>
      <c r="I129" s="191" t="e">
        <f>IF(SUIVI!#REF!,1,0)</f>
        <v>#REF!</v>
      </c>
      <c r="J129" s="1086" t="e">
        <f>SUIVI!#REF!</f>
        <v>#REF!</v>
      </c>
      <c r="K129" s="215" t="e">
        <f>SUIVI!#REF!</f>
        <v>#REF!</v>
      </c>
      <c r="L129" s="215" t="e">
        <f>SUIVI!#REF!</f>
        <v>#REF!</v>
      </c>
      <c r="M129" s="1090" t="s">
        <v>1222</v>
      </c>
      <c r="N129" s="2130" t="s">
        <v>1222</v>
      </c>
      <c r="O129" s="218" t="e">
        <f>SUIVI!#REF!</f>
        <v>#REF!</v>
      </c>
      <c r="P129" s="22">
        <v>121</v>
      </c>
    </row>
    <row r="130" spans="1:16" ht="19.899999999999999" customHeight="1">
      <c r="A130" s="663" t="str">
        <f>$A$13</f>
        <v>PASSERELLE DE BELVAL</v>
      </c>
      <c r="B130" s="191" t="e">
        <f>SUIVI!#REF!</f>
        <v>#REF!</v>
      </c>
      <c r="C130" s="191" t="e">
        <f>SUIVI!#REF!</f>
        <v>#REF!</v>
      </c>
      <c r="D130" s="3164"/>
      <c r="E130" s="3165"/>
      <c r="F130" s="673" t="e">
        <f>SUIVI!#REF!</f>
        <v>#REF!</v>
      </c>
      <c r="G130" s="673" t="e">
        <f>SUIVI!#REF!</f>
        <v>#REF!</v>
      </c>
      <c r="H130" s="191" t="e">
        <f t="shared" si="1"/>
        <v>#REF!</v>
      </c>
      <c r="I130" s="191" t="e">
        <f>IF(SUIVI!#REF!,1,0)</f>
        <v>#REF!</v>
      </c>
      <c r="J130" s="1086" t="e">
        <f>SUIVI!#REF!</f>
        <v>#REF!</v>
      </c>
      <c r="K130" s="215" t="e">
        <f>SUIVI!#REF!</f>
        <v>#REF!</v>
      </c>
      <c r="L130" s="215" t="e">
        <f>SUIVI!#REF!</f>
        <v>#REF!</v>
      </c>
      <c r="M130" s="1090" t="s">
        <v>1222</v>
      </c>
      <c r="N130" s="1090" t="str">
        <f>SUIVI!$V$8</f>
        <v>LKW</v>
      </c>
      <c r="O130" s="218" t="e">
        <f>SUIVI!#REF!</f>
        <v>#REF!</v>
      </c>
      <c r="P130" s="22">
        <v>122</v>
      </c>
    </row>
    <row r="131" spans="1:16" ht="19.899999999999999" customHeight="1">
      <c r="A131" s="1088" t="s">
        <v>1505</v>
      </c>
      <c r="B131" s="191" t="e">
        <f>SUIVI!#REF!</f>
        <v>#REF!</v>
      </c>
      <c r="C131" s="191" t="e">
        <f>SUIVI!#REF!</f>
        <v>#REF!</v>
      </c>
      <c r="D131" s="3164"/>
      <c r="E131" s="3165"/>
      <c r="F131" s="673" t="e">
        <f>SUIVI!#REF!</f>
        <v>#REF!</v>
      </c>
      <c r="G131" s="673" t="e">
        <f>SUIVI!#REF!</f>
        <v>#REF!</v>
      </c>
      <c r="H131" s="191" t="e">
        <f t="shared" si="1"/>
        <v>#REF!</v>
      </c>
      <c r="I131" s="191" t="e">
        <f>IF(SUIVI!#REF!,1,0)</f>
        <v>#REF!</v>
      </c>
      <c r="J131" s="1086" t="e">
        <f>SUIVI!#REF!</f>
        <v>#REF!</v>
      </c>
      <c r="K131" s="215" t="e">
        <f>SUIVI!#REF!</f>
        <v>#REF!</v>
      </c>
      <c r="L131" s="215" t="e">
        <f>SUIVI!#REF!</f>
        <v>#REF!</v>
      </c>
      <c r="M131" s="1090" t="s">
        <v>1222</v>
      </c>
      <c r="N131" s="2130" t="s">
        <v>1222</v>
      </c>
      <c r="O131" s="218" t="e">
        <f>SUIVI!#REF!</f>
        <v>#REF!</v>
      </c>
      <c r="P131" s="22">
        <v>123</v>
      </c>
    </row>
    <row r="132" spans="1:16" ht="19.899999999999999" customHeight="1">
      <c r="A132" s="1833">
        <f>$A$15</f>
        <v>0</v>
      </c>
      <c r="B132" s="191" t="e">
        <f>SUIVI!#REF!</f>
        <v>#REF!</v>
      </c>
      <c r="C132" s="191" t="e">
        <f>SUIVI!#REF!</f>
        <v>#REF!</v>
      </c>
      <c r="D132" s="3164"/>
      <c r="E132" s="3165"/>
      <c r="F132" s="673" t="e">
        <f>SUIVI!#REF!</f>
        <v>#REF!</v>
      </c>
      <c r="G132" s="673" t="e">
        <f>SUIVI!#REF!</f>
        <v>#REF!</v>
      </c>
      <c r="H132" s="191" t="e">
        <f t="shared" si="1"/>
        <v>#REF!</v>
      </c>
      <c r="I132" s="191" t="e">
        <f>IF(SUIVI!#REF!,1,0)</f>
        <v>#REF!</v>
      </c>
      <c r="J132" s="1086" t="e">
        <f>SUIVI!#REF!</f>
        <v>#REF!</v>
      </c>
      <c r="K132" s="215" t="e">
        <f>SUIVI!#REF!</f>
        <v>#REF!</v>
      </c>
      <c r="L132" s="215" t="e">
        <f>SUIVI!#REF!</f>
        <v>#REF!</v>
      </c>
      <c r="M132" s="1090" t="s">
        <v>1222</v>
      </c>
      <c r="N132" s="1090" t="str">
        <f>SUIVI!$V$8</f>
        <v>LKW</v>
      </c>
      <c r="O132" s="218" t="e">
        <f>SUIVI!#REF!</f>
        <v>#REF!</v>
      </c>
      <c r="P132" s="22">
        <v>124</v>
      </c>
    </row>
    <row r="133" spans="1:16" ht="19.899999999999999" customHeight="1">
      <c r="A133" s="1833">
        <f>$A$16</f>
        <v>0</v>
      </c>
      <c r="B133" s="191" t="e">
        <f>SUIVI!#REF!</f>
        <v>#REF!</v>
      </c>
      <c r="C133" s="191" t="e">
        <f>SUIVI!#REF!</f>
        <v>#REF!</v>
      </c>
      <c r="D133" s="3164"/>
      <c r="E133" s="3165"/>
      <c r="F133" s="673" t="e">
        <f>SUIVI!#REF!</f>
        <v>#REF!</v>
      </c>
      <c r="G133" s="673" t="e">
        <f>SUIVI!#REF!</f>
        <v>#REF!</v>
      </c>
      <c r="H133" s="191" t="e">
        <f t="shared" si="1"/>
        <v>#REF!</v>
      </c>
      <c r="I133" s="191" t="e">
        <f>IF(SUIVI!#REF!,1,0)</f>
        <v>#REF!</v>
      </c>
      <c r="J133" s="1086" t="e">
        <f>SUIVI!#REF!</f>
        <v>#REF!</v>
      </c>
      <c r="K133" s="215" t="e">
        <f>SUIVI!#REF!</f>
        <v>#REF!</v>
      </c>
      <c r="L133" s="215" t="e">
        <f>SUIVI!#REF!</f>
        <v>#REF!</v>
      </c>
      <c r="M133" s="1090" t="s">
        <v>1222</v>
      </c>
      <c r="N133" s="2130" t="s">
        <v>1222</v>
      </c>
      <c r="O133" s="218" t="e">
        <f>SUIVI!#REF!</f>
        <v>#REF!</v>
      </c>
      <c r="P133" s="22">
        <v>125</v>
      </c>
    </row>
    <row r="134" spans="1:16" ht="19.899999999999999" customHeight="1">
      <c r="A134" s="1833">
        <f>$A$17</f>
        <v>0</v>
      </c>
      <c r="B134" s="191" t="e">
        <f>SUIVI!#REF!</f>
        <v>#REF!</v>
      </c>
      <c r="C134" s="191" t="e">
        <f>SUIVI!#REF!</f>
        <v>#REF!</v>
      </c>
      <c r="D134" s="3164"/>
      <c r="E134" s="3165"/>
      <c r="F134" s="673" t="e">
        <f>SUIVI!#REF!</f>
        <v>#REF!</v>
      </c>
      <c r="G134" s="673" t="e">
        <f>SUIVI!#REF!</f>
        <v>#REF!</v>
      </c>
      <c r="H134" s="191" t="e">
        <f t="shared" si="1"/>
        <v>#REF!</v>
      </c>
      <c r="I134" s="191" t="e">
        <f>IF(SUIVI!#REF!,1,0)</f>
        <v>#REF!</v>
      </c>
      <c r="J134" s="1086" t="e">
        <f>SUIVI!#REF!</f>
        <v>#REF!</v>
      </c>
      <c r="K134" s="215" t="e">
        <f>SUIVI!#REF!</f>
        <v>#REF!</v>
      </c>
      <c r="L134" s="215" t="e">
        <f>SUIVI!#REF!</f>
        <v>#REF!</v>
      </c>
      <c r="M134" s="1090" t="s">
        <v>1222</v>
      </c>
      <c r="N134" s="1090" t="str">
        <f>SUIVI!$V$8</f>
        <v>LKW</v>
      </c>
      <c r="O134" s="218" t="e">
        <f>SUIVI!#REF!</f>
        <v>#REF!</v>
      </c>
      <c r="P134" s="22">
        <v>126</v>
      </c>
    </row>
    <row r="135" spans="1:16" ht="19.899999999999999" customHeight="1">
      <c r="A135" s="241" t="str">
        <f>$A$9</f>
        <v>1100633635-636</v>
      </c>
      <c r="B135" s="191" t="e">
        <f>SUIVI!#REF!</f>
        <v>#REF!</v>
      </c>
      <c r="C135" s="191" t="e">
        <f>SUIVI!#REF!</f>
        <v>#REF!</v>
      </c>
      <c r="D135" s="3164"/>
      <c r="E135" s="3165"/>
      <c r="F135" s="673" t="e">
        <f>SUIVI!#REF!</f>
        <v>#REF!</v>
      </c>
      <c r="G135" s="673" t="e">
        <f>SUIVI!#REF!</f>
        <v>#REF!</v>
      </c>
      <c r="H135" s="191" t="e">
        <f t="shared" si="1"/>
        <v>#REF!</v>
      </c>
      <c r="I135" s="191" t="e">
        <f>IF(SUIVI!#REF!,1,0)</f>
        <v>#REF!</v>
      </c>
      <c r="J135" s="1086" t="e">
        <f>SUIVI!#REF!</f>
        <v>#REF!</v>
      </c>
      <c r="K135" s="215" t="e">
        <f>SUIVI!#REF!</f>
        <v>#REF!</v>
      </c>
      <c r="L135" s="215" t="e">
        <f>SUIVI!#REF!</f>
        <v>#REF!</v>
      </c>
      <c r="M135" s="1090" t="s">
        <v>1222</v>
      </c>
      <c r="N135" s="2130" t="s">
        <v>1222</v>
      </c>
      <c r="O135" s="218" t="e">
        <f>SUIVI!#REF!</f>
        <v>#REF!</v>
      </c>
      <c r="P135" s="22">
        <v>127</v>
      </c>
    </row>
    <row r="136" spans="1:16" ht="19.899999999999999" customHeight="1">
      <c r="A136" s="241" t="str">
        <f>$A$10</f>
        <v>Z128</v>
      </c>
      <c r="B136" s="191" t="e">
        <f>SUIVI!#REF!</f>
        <v>#REF!</v>
      </c>
      <c r="C136" s="191" t="e">
        <f>SUIVI!#REF!</f>
        <v>#REF!</v>
      </c>
      <c r="D136" s="3164"/>
      <c r="E136" s="3165"/>
      <c r="F136" s="673" t="e">
        <f>SUIVI!#REF!</f>
        <v>#REF!</v>
      </c>
      <c r="G136" s="673" t="e">
        <f>SUIVI!#REF!</f>
        <v>#REF!</v>
      </c>
      <c r="H136" s="191" t="e">
        <f t="shared" si="1"/>
        <v>#REF!</v>
      </c>
      <c r="I136" s="191" t="e">
        <f>IF(SUIVI!#REF!,1,0)</f>
        <v>#REF!</v>
      </c>
      <c r="J136" s="1086" t="e">
        <f>SUIVI!#REF!</f>
        <v>#REF!</v>
      </c>
      <c r="K136" s="215" t="e">
        <f>SUIVI!#REF!</f>
        <v>#REF!</v>
      </c>
      <c r="L136" s="215" t="e">
        <f>SUIVI!#REF!</f>
        <v>#REF!</v>
      </c>
      <c r="M136" s="1090" t="s">
        <v>1222</v>
      </c>
      <c r="N136" s="1090" t="str">
        <f>SUIVI!$V$8</f>
        <v>LKW</v>
      </c>
      <c r="O136" s="218" t="e">
        <f>SUIVI!#REF!</f>
        <v>#REF!</v>
      </c>
      <c r="P136" s="22">
        <v>128</v>
      </c>
    </row>
    <row r="137" spans="1:16" ht="19.899999999999999" customHeight="1">
      <c r="A137" s="241" t="str">
        <f>$A$11</f>
        <v>1900015151-15087</v>
      </c>
      <c r="B137" s="191" t="e">
        <f>SUIVI!#REF!</f>
        <v>#REF!</v>
      </c>
      <c r="C137" s="191" t="e">
        <f>SUIVI!#REF!</f>
        <v>#REF!</v>
      </c>
      <c r="D137" s="3164"/>
      <c r="E137" s="3165"/>
      <c r="F137" s="673" t="e">
        <f>SUIVI!#REF!</f>
        <v>#REF!</v>
      </c>
      <c r="G137" s="673" t="e">
        <f>SUIVI!#REF!</f>
        <v>#REF!</v>
      </c>
      <c r="H137" s="191" t="e">
        <f t="shared" si="1"/>
        <v>#REF!</v>
      </c>
      <c r="I137" s="191" t="e">
        <f>IF(SUIVI!#REF!,1,0)</f>
        <v>#REF!</v>
      </c>
      <c r="J137" s="1086" t="e">
        <f>SUIVI!#REF!</f>
        <v>#REF!</v>
      </c>
      <c r="K137" s="215" t="e">
        <f>SUIVI!#REF!</f>
        <v>#REF!</v>
      </c>
      <c r="L137" s="215" t="e">
        <f>SUIVI!#REF!</f>
        <v>#REF!</v>
      </c>
      <c r="M137" s="1090" t="s">
        <v>1222</v>
      </c>
      <c r="N137" s="2130" t="s">
        <v>1222</v>
      </c>
      <c r="O137" s="218" t="e">
        <f>SUIVI!#REF!</f>
        <v>#REF!</v>
      </c>
      <c r="P137" s="22">
        <v>129</v>
      </c>
    </row>
    <row r="138" spans="1:16" ht="19.899999999999999" customHeight="1">
      <c r="A138" s="663" t="str">
        <f>$A$12</f>
        <v>CIMOLAI</v>
      </c>
      <c r="B138" s="191" t="e">
        <f>SUIVI!#REF!</f>
        <v>#REF!</v>
      </c>
      <c r="C138" s="191" t="e">
        <f>SUIVI!#REF!</f>
        <v>#REF!</v>
      </c>
      <c r="D138" s="3164"/>
      <c r="E138" s="3165"/>
      <c r="F138" s="673" t="e">
        <f>SUIVI!#REF!</f>
        <v>#REF!</v>
      </c>
      <c r="G138" s="673" t="e">
        <f>SUIVI!#REF!</f>
        <v>#REF!</v>
      </c>
      <c r="H138" s="191" t="e">
        <f t="shared" ref="H138:H201" si="2">IF(C138,1,0)</f>
        <v>#REF!</v>
      </c>
      <c r="I138" s="191" t="e">
        <f>IF(SUIVI!#REF!,1,0)</f>
        <v>#REF!</v>
      </c>
      <c r="J138" s="1086" t="e">
        <f>SUIVI!#REF!</f>
        <v>#REF!</v>
      </c>
      <c r="K138" s="215" t="e">
        <f>SUIVI!#REF!</f>
        <v>#REF!</v>
      </c>
      <c r="L138" s="215" t="e">
        <f>SUIVI!#REF!</f>
        <v>#REF!</v>
      </c>
      <c r="M138" s="1090" t="s">
        <v>1222</v>
      </c>
      <c r="N138" s="1090" t="str">
        <f>SUIVI!$V$8</f>
        <v>LKW</v>
      </c>
      <c r="O138" s="218" t="e">
        <f>SUIVI!#REF!</f>
        <v>#REF!</v>
      </c>
      <c r="P138" s="22">
        <v>130</v>
      </c>
    </row>
    <row r="139" spans="1:16" ht="19.899999999999999" customHeight="1">
      <c r="A139" s="663" t="str">
        <f>$A$13</f>
        <v>PASSERELLE DE BELVAL</v>
      </c>
      <c r="B139" s="191" t="e">
        <f>SUIVI!#REF!</f>
        <v>#REF!</v>
      </c>
      <c r="C139" s="191" t="e">
        <f>SUIVI!#REF!</f>
        <v>#REF!</v>
      </c>
      <c r="D139" s="3164"/>
      <c r="E139" s="3165"/>
      <c r="F139" s="673" t="e">
        <f>SUIVI!#REF!</f>
        <v>#REF!</v>
      </c>
      <c r="G139" s="673" t="e">
        <f>SUIVI!#REF!</f>
        <v>#REF!</v>
      </c>
      <c r="H139" s="191" t="e">
        <f t="shared" si="2"/>
        <v>#REF!</v>
      </c>
      <c r="I139" s="191" t="e">
        <f>IF(SUIVI!#REF!,1,0)</f>
        <v>#REF!</v>
      </c>
      <c r="J139" s="1086" t="e">
        <f>SUIVI!#REF!</f>
        <v>#REF!</v>
      </c>
      <c r="K139" s="215" t="e">
        <f>SUIVI!#REF!</f>
        <v>#REF!</v>
      </c>
      <c r="L139" s="215" t="e">
        <f>SUIVI!#REF!</f>
        <v>#REF!</v>
      </c>
      <c r="M139" s="1090" t="s">
        <v>1222</v>
      </c>
      <c r="N139" s="2130" t="s">
        <v>1222</v>
      </c>
      <c r="O139" s="218" t="e">
        <f>SUIVI!#REF!</f>
        <v>#REF!</v>
      </c>
      <c r="P139" s="22">
        <v>131</v>
      </c>
    </row>
    <row r="140" spans="1:16" ht="19.899999999999999" customHeight="1">
      <c r="A140" s="1088" t="s">
        <v>1505</v>
      </c>
      <c r="B140" s="191" t="e">
        <f>SUIVI!#REF!</f>
        <v>#REF!</v>
      </c>
      <c r="C140" s="191" t="e">
        <f>SUIVI!#REF!</f>
        <v>#REF!</v>
      </c>
      <c r="D140" s="3164"/>
      <c r="E140" s="3165"/>
      <c r="F140" s="673" t="e">
        <f>SUIVI!#REF!</f>
        <v>#REF!</v>
      </c>
      <c r="G140" s="673" t="e">
        <f>SUIVI!#REF!</f>
        <v>#REF!</v>
      </c>
      <c r="H140" s="191" t="e">
        <f t="shared" si="2"/>
        <v>#REF!</v>
      </c>
      <c r="I140" s="191" t="e">
        <f>IF(SUIVI!#REF!,1,0)</f>
        <v>#REF!</v>
      </c>
      <c r="J140" s="1086" t="e">
        <f>SUIVI!#REF!</f>
        <v>#REF!</v>
      </c>
      <c r="K140" s="215" t="e">
        <f>SUIVI!#REF!</f>
        <v>#REF!</v>
      </c>
      <c r="L140" s="215" t="e">
        <f>SUIVI!#REF!</f>
        <v>#REF!</v>
      </c>
      <c r="M140" s="1090" t="s">
        <v>1222</v>
      </c>
      <c r="N140" s="1090" t="str">
        <f>SUIVI!$V$8</f>
        <v>LKW</v>
      </c>
      <c r="O140" s="218" t="e">
        <f>SUIVI!#REF!</f>
        <v>#REF!</v>
      </c>
      <c r="P140" s="22">
        <v>132</v>
      </c>
    </row>
    <row r="141" spans="1:16" ht="19.899999999999999" customHeight="1">
      <c r="A141" s="1833">
        <f>$A$15</f>
        <v>0</v>
      </c>
      <c r="B141" s="191" t="e">
        <f>SUIVI!#REF!</f>
        <v>#REF!</v>
      </c>
      <c r="C141" s="191" t="e">
        <f>SUIVI!#REF!</f>
        <v>#REF!</v>
      </c>
      <c r="D141" s="3164"/>
      <c r="E141" s="3165"/>
      <c r="F141" s="673" t="e">
        <f>SUIVI!#REF!</f>
        <v>#REF!</v>
      </c>
      <c r="G141" s="673" t="e">
        <f>SUIVI!#REF!</f>
        <v>#REF!</v>
      </c>
      <c r="H141" s="191" t="e">
        <f t="shared" si="2"/>
        <v>#REF!</v>
      </c>
      <c r="I141" s="191" t="e">
        <f>IF(SUIVI!#REF!,1,0)</f>
        <v>#REF!</v>
      </c>
      <c r="J141" s="1086" t="e">
        <f>SUIVI!#REF!</f>
        <v>#REF!</v>
      </c>
      <c r="K141" s="215" t="e">
        <f>SUIVI!#REF!</f>
        <v>#REF!</v>
      </c>
      <c r="L141" s="215" t="e">
        <f>SUIVI!#REF!</f>
        <v>#REF!</v>
      </c>
      <c r="M141" s="1090" t="s">
        <v>1222</v>
      </c>
      <c r="N141" s="2130" t="s">
        <v>1222</v>
      </c>
      <c r="O141" s="218" t="e">
        <f>SUIVI!#REF!</f>
        <v>#REF!</v>
      </c>
      <c r="P141" s="22">
        <v>133</v>
      </c>
    </row>
    <row r="142" spans="1:16" ht="19.899999999999999" customHeight="1">
      <c r="A142" s="1833">
        <f>$A$16</f>
        <v>0</v>
      </c>
      <c r="B142" s="191" t="e">
        <f>SUIVI!#REF!</f>
        <v>#REF!</v>
      </c>
      <c r="C142" s="191" t="e">
        <f>SUIVI!#REF!</f>
        <v>#REF!</v>
      </c>
      <c r="D142" s="3164"/>
      <c r="E142" s="3165"/>
      <c r="F142" s="673" t="e">
        <f>SUIVI!#REF!</f>
        <v>#REF!</v>
      </c>
      <c r="G142" s="673" t="e">
        <f>SUIVI!#REF!</f>
        <v>#REF!</v>
      </c>
      <c r="H142" s="191" t="e">
        <f t="shared" si="2"/>
        <v>#REF!</v>
      </c>
      <c r="I142" s="191" t="e">
        <f>IF(SUIVI!#REF!,1,0)</f>
        <v>#REF!</v>
      </c>
      <c r="J142" s="1086" t="e">
        <f>SUIVI!#REF!</f>
        <v>#REF!</v>
      </c>
      <c r="K142" s="215" t="e">
        <f>SUIVI!#REF!</f>
        <v>#REF!</v>
      </c>
      <c r="L142" s="215" t="e">
        <f>SUIVI!#REF!</f>
        <v>#REF!</v>
      </c>
      <c r="M142" s="1090" t="s">
        <v>1222</v>
      </c>
      <c r="N142" s="1090" t="str">
        <f>SUIVI!$V$8</f>
        <v>LKW</v>
      </c>
      <c r="O142" s="218" t="e">
        <f>SUIVI!#REF!</f>
        <v>#REF!</v>
      </c>
      <c r="P142" s="22">
        <v>134</v>
      </c>
    </row>
    <row r="143" spans="1:16" ht="19.899999999999999" customHeight="1">
      <c r="A143" s="1833">
        <f>$A$17</f>
        <v>0</v>
      </c>
      <c r="B143" s="191" t="e">
        <f>SUIVI!#REF!</f>
        <v>#REF!</v>
      </c>
      <c r="C143" s="191" t="e">
        <f>SUIVI!#REF!</f>
        <v>#REF!</v>
      </c>
      <c r="D143" s="3164"/>
      <c r="E143" s="3165"/>
      <c r="F143" s="673" t="e">
        <f>SUIVI!#REF!</f>
        <v>#REF!</v>
      </c>
      <c r="G143" s="673" t="e">
        <f>SUIVI!#REF!</f>
        <v>#REF!</v>
      </c>
      <c r="H143" s="191" t="e">
        <f t="shared" si="2"/>
        <v>#REF!</v>
      </c>
      <c r="I143" s="191" t="e">
        <f>IF(SUIVI!#REF!,1,0)</f>
        <v>#REF!</v>
      </c>
      <c r="J143" s="1086" t="e">
        <f>SUIVI!#REF!</f>
        <v>#REF!</v>
      </c>
      <c r="K143" s="215" t="e">
        <f>SUIVI!#REF!</f>
        <v>#REF!</v>
      </c>
      <c r="L143" s="215" t="e">
        <f>SUIVI!#REF!</f>
        <v>#REF!</v>
      </c>
      <c r="M143" s="1090" t="s">
        <v>1222</v>
      </c>
      <c r="N143" s="2130" t="s">
        <v>1222</v>
      </c>
      <c r="O143" s="218" t="e">
        <f>SUIVI!#REF!</f>
        <v>#REF!</v>
      </c>
      <c r="P143" s="22">
        <v>135</v>
      </c>
    </row>
    <row r="144" spans="1:16" ht="19.899999999999999" customHeight="1">
      <c r="A144" s="241" t="str">
        <f>$A$9</f>
        <v>1100633635-636</v>
      </c>
      <c r="B144" s="191" t="e">
        <f>SUIVI!#REF!</f>
        <v>#REF!</v>
      </c>
      <c r="C144" s="191" t="e">
        <f>SUIVI!#REF!</f>
        <v>#REF!</v>
      </c>
      <c r="D144" s="3164"/>
      <c r="E144" s="3165"/>
      <c r="F144" s="673" t="e">
        <f>SUIVI!#REF!</f>
        <v>#REF!</v>
      </c>
      <c r="G144" s="673" t="e">
        <f>SUIVI!#REF!</f>
        <v>#REF!</v>
      </c>
      <c r="H144" s="191" t="e">
        <f t="shared" si="2"/>
        <v>#REF!</v>
      </c>
      <c r="I144" s="191" t="e">
        <f>IF(SUIVI!#REF!,1,0)</f>
        <v>#REF!</v>
      </c>
      <c r="J144" s="1086" t="e">
        <f>SUIVI!#REF!</f>
        <v>#REF!</v>
      </c>
      <c r="K144" s="215" t="e">
        <f>SUIVI!#REF!</f>
        <v>#REF!</v>
      </c>
      <c r="L144" s="215" t="e">
        <f>SUIVI!#REF!</f>
        <v>#REF!</v>
      </c>
      <c r="M144" s="1090" t="s">
        <v>1222</v>
      </c>
      <c r="N144" s="1090" t="str">
        <f>SUIVI!$V$8</f>
        <v>LKW</v>
      </c>
      <c r="O144" s="218" t="e">
        <f>SUIVI!#REF!</f>
        <v>#REF!</v>
      </c>
      <c r="P144" s="22">
        <v>136</v>
      </c>
    </row>
    <row r="145" spans="1:16" ht="19.899999999999999" customHeight="1">
      <c r="A145" s="241" t="str">
        <f>$A$10</f>
        <v>Z128</v>
      </c>
      <c r="B145" s="191" t="e">
        <f>SUIVI!#REF!</f>
        <v>#REF!</v>
      </c>
      <c r="C145" s="191" t="e">
        <f>SUIVI!#REF!</f>
        <v>#REF!</v>
      </c>
      <c r="D145" s="3164"/>
      <c r="E145" s="3165"/>
      <c r="F145" s="673" t="e">
        <f>SUIVI!#REF!</f>
        <v>#REF!</v>
      </c>
      <c r="G145" s="673" t="e">
        <f>SUIVI!#REF!</f>
        <v>#REF!</v>
      </c>
      <c r="H145" s="191" t="e">
        <f t="shared" si="2"/>
        <v>#REF!</v>
      </c>
      <c r="I145" s="191" t="e">
        <f>IF(SUIVI!#REF!,1,0)</f>
        <v>#REF!</v>
      </c>
      <c r="J145" s="1086" t="e">
        <f>SUIVI!#REF!</f>
        <v>#REF!</v>
      </c>
      <c r="K145" s="215" t="e">
        <f>SUIVI!#REF!</f>
        <v>#REF!</v>
      </c>
      <c r="L145" s="215" t="e">
        <f>SUIVI!#REF!</f>
        <v>#REF!</v>
      </c>
      <c r="M145" s="1090" t="s">
        <v>1222</v>
      </c>
      <c r="N145" s="2130" t="s">
        <v>1222</v>
      </c>
      <c r="O145" s="218" t="e">
        <f>SUIVI!#REF!</f>
        <v>#REF!</v>
      </c>
      <c r="P145" s="22">
        <v>137</v>
      </c>
    </row>
    <row r="146" spans="1:16" ht="19.899999999999999" customHeight="1">
      <c r="A146" s="241" t="str">
        <f>$A$11</f>
        <v>1900015151-15087</v>
      </c>
      <c r="B146" s="191" t="e">
        <f>SUIVI!#REF!</f>
        <v>#REF!</v>
      </c>
      <c r="C146" s="191" t="e">
        <f>SUIVI!#REF!</f>
        <v>#REF!</v>
      </c>
      <c r="D146" s="3164"/>
      <c r="E146" s="3165"/>
      <c r="F146" s="673" t="e">
        <f>SUIVI!#REF!</f>
        <v>#REF!</v>
      </c>
      <c r="G146" s="673" t="e">
        <f>SUIVI!#REF!</f>
        <v>#REF!</v>
      </c>
      <c r="H146" s="191" t="e">
        <f t="shared" si="2"/>
        <v>#REF!</v>
      </c>
      <c r="I146" s="191" t="e">
        <f>IF(SUIVI!#REF!,1,0)</f>
        <v>#REF!</v>
      </c>
      <c r="J146" s="1086" t="e">
        <f>SUIVI!#REF!</f>
        <v>#REF!</v>
      </c>
      <c r="K146" s="215" t="e">
        <f>SUIVI!#REF!</f>
        <v>#REF!</v>
      </c>
      <c r="L146" s="215" t="e">
        <f>SUIVI!#REF!</f>
        <v>#REF!</v>
      </c>
      <c r="M146" s="1090" t="s">
        <v>1222</v>
      </c>
      <c r="N146" s="1090" t="str">
        <f>SUIVI!$V$8</f>
        <v>LKW</v>
      </c>
      <c r="O146" s="218" t="e">
        <f>SUIVI!#REF!</f>
        <v>#REF!</v>
      </c>
      <c r="P146" s="22">
        <v>138</v>
      </c>
    </row>
    <row r="147" spans="1:16" ht="19.899999999999999" customHeight="1">
      <c r="A147" s="663" t="str">
        <f>$A$12</f>
        <v>CIMOLAI</v>
      </c>
      <c r="B147" s="191" t="e">
        <f>SUIVI!#REF!</f>
        <v>#REF!</v>
      </c>
      <c r="C147" s="191" t="e">
        <f>SUIVI!#REF!</f>
        <v>#REF!</v>
      </c>
      <c r="D147" s="3164"/>
      <c r="E147" s="3165"/>
      <c r="F147" s="673" t="e">
        <f>SUIVI!#REF!</f>
        <v>#REF!</v>
      </c>
      <c r="G147" s="673" t="e">
        <f>SUIVI!#REF!</f>
        <v>#REF!</v>
      </c>
      <c r="H147" s="191" t="e">
        <f t="shared" si="2"/>
        <v>#REF!</v>
      </c>
      <c r="I147" s="191" t="e">
        <f>IF(SUIVI!#REF!,1,0)</f>
        <v>#REF!</v>
      </c>
      <c r="J147" s="1086" t="e">
        <f>SUIVI!#REF!</f>
        <v>#REF!</v>
      </c>
      <c r="K147" s="215" t="e">
        <f>SUIVI!#REF!</f>
        <v>#REF!</v>
      </c>
      <c r="L147" s="215" t="e">
        <f>SUIVI!#REF!</f>
        <v>#REF!</v>
      </c>
      <c r="M147" s="1090" t="s">
        <v>1222</v>
      </c>
      <c r="N147" s="2130" t="s">
        <v>1222</v>
      </c>
      <c r="O147" s="218" t="e">
        <f>SUIVI!#REF!</f>
        <v>#REF!</v>
      </c>
      <c r="P147" s="22">
        <v>139</v>
      </c>
    </row>
    <row r="148" spans="1:16" ht="19.899999999999999" customHeight="1">
      <c r="A148" s="663" t="str">
        <f>$A$13</f>
        <v>PASSERELLE DE BELVAL</v>
      </c>
      <c r="B148" s="191" t="e">
        <f>SUIVI!#REF!</f>
        <v>#REF!</v>
      </c>
      <c r="C148" s="191" t="e">
        <f>SUIVI!#REF!</f>
        <v>#REF!</v>
      </c>
      <c r="D148" s="3164"/>
      <c r="E148" s="3165"/>
      <c r="F148" s="673" t="e">
        <f>SUIVI!#REF!</f>
        <v>#REF!</v>
      </c>
      <c r="G148" s="673" t="e">
        <f>SUIVI!#REF!</f>
        <v>#REF!</v>
      </c>
      <c r="H148" s="191" t="e">
        <f t="shared" si="2"/>
        <v>#REF!</v>
      </c>
      <c r="I148" s="191" t="e">
        <f>IF(SUIVI!#REF!,1,0)</f>
        <v>#REF!</v>
      </c>
      <c r="J148" s="1086" t="e">
        <f>SUIVI!#REF!</f>
        <v>#REF!</v>
      </c>
      <c r="K148" s="215" t="e">
        <f>SUIVI!#REF!</f>
        <v>#REF!</v>
      </c>
      <c r="L148" s="215" t="e">
        <f>SUIVI!#REF!</f>
        <v>#REF!</v>
      </c>
      <c r="M148" s="1090" t="s">
        <v>1222</v>
      </c>
      <c r="N148" s="1090" t="str">
        <f>SUIVI!$V$8</f>
        <v>LKW</v>
      </c>
      <c r="O148" s="218" t="e">
        <f>SUIVI!#REF!</f>
        <v>#REF!</v>
      </c>
      <c r="P148" s="22">
        <v>140</v>
      </c>
    </row>
    <row r="149" spans="1:16" ht="19.899999999999999" customHeight="1">
      <c r="A149" s="1088" t="s">
        <v>1505</v>
      </c>
      <c r="B149" s="191" t="e">
        <f>SUIVI!#REF!</f>
        <v>#REF!</v>
      </c>
      <c r="C149" s="191" t="e">
        <f>SUIVI!#REF!</f>
        <v>#REF!</v>
      </c>
      <c r="D149" s="3164"/>
      <c r="E149" s="3165"/>
      <c r="F149" s="673" t="e">
        <f>SUIVI!#REF!</f>
        <v>#REF!</v>
      </c>
      <c r="G149" s="673" t="e">
        <f>SUIVI!#REF!</f>
        <v>#REF!</v>
      </c>
      <c r="H149" s="191" t="e">
        <f t="shared" si="2"/>
        <v>#REF!</v>
      </c>
      <c r="I149" s="191" t="e">
        <f>IF(SUIVI!#REF!,1,0)</f>
        <v>#REF!</v>
      </c>
      <c r="J149" s="1086" t="e">
        <f>SUIVI!#REF!</f>
        <v>#REF!</v>
      </c>
      <c r="K149" s="215" t="e">
        <f>SUIVI!#REF!</f>
        <v>#REF!</v>
      </c>
      <c r="L149" s="215" t="e">
        <f>SUIVI!#REF!</f>
        <v>#REF!</v>
      </c>
      <c r="M149" s="1090" t="s">
        <v>1222</v>
      </c>
      <c r="N149" s="2130" t="s">
        <v>1222</v>
      </c>
      <c r="O149" s="218" t="e">
        <f>SUIVI!#REF!</f>
        <v>#REF!</v>
      </c>
      <c r="P149" s="22">
        <v>141</v>
      </c>
    </row>
    <row r="150" spans="1:16" ht="19.899999999999999" customHeight="1">
      <c r="A150" s="1833">
        <f>$A$15</f>
        <v>0</v>
      </c>
      <c r="B150" s="191" t="e">
        <f>SUIVI!#REF!</f>
        <v>#REF!</v>
      </c>
      <c r="C150" s="191" t="e">
        <f>SUIVI!#REF!</f>
        <v>#REF!</v>
      </c>
      <c r="D150" s="3164"/>
      <c r="E150" s="3165"/>
      <c r="F150" s="673" t="e">
        <f>SUIVI!#REF!</f>
        <v>#REF!</v>
      </c>
      <c r="G150" s="673" t="e">
        <f>SUIVI!#REF!</f>
        <v>#REF!</v>
      </c>
      <c r="H150" s="191" t="e">
        <f t="shared" si="2"/>
        <v>#REF!</v>
      </c>
      <c r="I150" s="191" t="e">
        <f>IF(SUIVI!#REF!,1,0)</f>
        <v>#REF!</v>
      </c>
      <c r="J150" s="1086" t="e">
        <f>SUIVI!#REF!</f>
        <v>#REF!</v>
      </c>
      <c r="K150" s="215" t="e">
        <f>SUIVI!#REF!</f>
        <v>#REF!</v>
      </c>
      <c r="L150" s="215" t="e">
        <f>SUIVI!#REF!</f>
        <v>#REF!</v>
      </c>
      <c r="M150" s="1090" t="s">
        <v>1222</v>
      </c>
      <c r="N150" s="1090" t="str">
        <f>SUIVI!$V$8</f>
        <v>LKW</v>
      </c>
      <c r="O150" s="218" t="e">
        <f>SUIVI!#REF!</f>
        <v>#REF!</v>
      </c>
      <c r="P150" s="22">
        <v>142</v>
      </c>
    </row>
    <row r="151" spans="1:16" ht="19.899999999999999" customHeight="1">
      <c r="A151" s="1833">
        <f>$A$16</f>
        <v>0</v>
      </c>
      <c r="B151" s="191" t="e">
        <f>SUIVI!#REF!</f>
        <v>#REF!</v>
      </c>
      <c r="C151" s="191" t="e">
        <f>SUIVI!#REF!</f>
        <v>#REF!</v>
      </c>
      <c r="D151" s="3164"/>
      <c r="E151" s="3165"/>
      <c r="F151" s="673" t="e">
        <f>SUIVI!#REF!</f>
        <v>#REF!</v>
      </c>
      <c r="G151" s="673" t="e">
        <f>SUIVI!#REF!</f>
        <v>#REF!</v>
      </c>
      <c r="H151" s="191" t="e">
        <f t="shared" si="2"/>
        <v>#REF!</v>
      </c>
      <c r="I151" s="191" t="e">
        <f>IF(SUIVI!#REF!,1,0)</f>
        <v>#REF!</v>
      </c>
      <c r="J151" s="1086" t="e">
        <f>SUIVI!#REF!</f>
        <v>#REF!</v>
      </c>
      <c r="K151" s="215" t="e">
        <f>SUIVI!#REF!</f>
        <v>#REF!</v>
      </c>
      <c r="L151" s="215" t="e">
        <f>SUIVI!#REF!</f>
        <v>#REF!</v>
      </c>
      <c r="M151" s="1090" t="s">
        <v>1222</v>
      </c>
      <c r="N151" s="2130" t="s">
        <v>1222</v>
      </c>
      <c r="O151" s="218" t="e">
        <f>SUIVI!#REF!</f>
        <v>#REF!</v>
      </c>
      <c r="P151" s="22">
        <v>143</v>
      </c>
    </row>
    <row r="152" spans="1:16" ht="19.899999999999999" customHeight="1">
      <c r="A152" s="1833">
        <f>$A$17</f>
        <v>0</v>
      </c>
      <c r="B152" s="191" t="e">
        <f>SUIVI!#REF!</f>
        <v>#REF!</v>
      </c>
      <c r="C152" s="191" t="e">
        <f>SUIVI!#REF!</f>
        <v>#REF!</v>
      </c>
      <c r="D152" s="3164"/>
      <c r="E152" s="3165"/>
      <c r="F152" s="673" t="e">
        <f>SUIVI!#REF!</f>
        <v>#REF!</v>
      </c>
      <c r="G152" s="673" t="e">
        <f>SUIVI!#REF!</f>
        <v>#REF!</v>
      </c>
      <c r="H152" s="191" t="e">
        <f t="shared" si="2"/>
        <v>#REF!</v>
      </c>
      <c r="I152" s="191" t="e">
        <f>IF(SUIVI!#REF!,1,0)</f>
        <v>#REF!</v>
      </c>
      <c r="J152" s="1086" t="e">
        <f>SUIVI!#REF!</f>
        <v>#REF!</v>
      </c>
      <c r="K152" s="215" t="e">
        <f>SUIVI!#REF!</f>
        <v>#REF!</v>
      </c>
      <c r="L152" s="215" t="e">
        <f>SUIVI!#REF!</f>
        <v>#REF!</v>
      </c>
      <c r="M152" s="1090" t="s">
        <v>1222</v>
      </c>
      <c r="N152" s="1090" t="str">
        <f>SUIVI!$V$8</f>
        <v>LKW</v>
      </c>
      <c r="O152" s="218" t="e">
        <f>SUIVI!#REF!</f>
        <v>#REF!</v>
      </c>
      <c r="P152" s="22">
        <v>144</v>
      </c>
    </row>
    <row r="153" spans="1:16" ht="19.899999999999999" customHeight="1">
      <c r="A153" s="241" t="str">
        <f>$A$9</f>
        <v>1100633635-636</v>
      </c>
      <c r="B153" s="191" t="e">
        <f>SUIVI!#REF!</f>
        <v>#REF!</v>
      </c>
      <c r="C153" s="191" t="e">
        <f>SUIVI!#REF!</f>
        <v>#REF!</v>
      </c>
      <c r="D153" s="3164"/>
      <c r="E153" s="3165"/>
      <c r="F153" s="673" t="e">
        <f>SUIVI!#REF!</f>
        <v>#REF!</v>
      </c>
      <c r="G153" s="673" t="e">
        <f>SUIVI!#REF!</f>
        <v>#REF!</v>
      </c>
      <c r="H153" s="191" t="e">
        <f t="shared" si="2"/>
        <v>#REF!</v>
      </c>
      <c r="I153" s="191" t="e">
        <f>IF(SUIVI!#REF!,1,0)</f>
        <v>#REF!</v>
      </c>
      <c r="J153" s="1086" t="e">
        <f>SUIVI!#REF!</f>
        <v>#REF!</v>
      </c>
      <c r="K153" s="215" t="e">
        <f>SUIVI!#REF!</f>
        <v>#REF!</v>
      </c>
      <c r="L153" s="215" t="e">
        <f>SUIVI!#REF!</f>
        <v>#REF!</v>
      </c>
      <c r="M153" s="1090" t="s">
        <v>1222</v>
      </c>
      <c r="N153" s="2130" t="s">
        <v>1222</v>
      </c>
      <c r="O153" s="218" t="e">
        <f>SUIVI!#REF!</f>
        <v>#REF!</v>
      </c>
      <c r="P153" s="22">
        <v>145</v>
      </c>
    </row>
    <row r="154" spans="1:16" ht="19.899999999999999" customHeight="1">
      <c r="A154" s="241" t="str">
        <f>$A$10</f>
        <v>Z128</v>
      </c>
      <c r="B154" s="191" t="e">
        <f>SUIVI!#REF!</f>
        <v>#REF!</v>
      </c>
      <c r="C154" s="191" t="e">
        <f>SUIVI!#REF!</f>
        <v>#REF!</v>
      </c>
      <c r="D154" s="3164"/>
      <c r="E154" s="3165"/>
      <c r="F154" s="673" t="e">
        <f>SUIVI!#REF!</f>
        <v>#REF!</v>
      </c>
      <c r="G154" s="673" t="e">
        <f>SUIVI!#REF!</f>
        <v>#REF!</v>
      </c>
      <c r="H154" s="191" t="e">
        <f t="shared" si="2"/>
        <v>#REF!</v>
      </c>
      <c r="I154" s="191" t="e">
        <f>IF(SUIVI!#REF!,1,0)</f>
        <v>#REF!</v>
      </c>
      <c r="J154" s="1086" t="e">
        <f>SUIVI!#REF!</f>
        <v>#REF!</v>
      </c>
      <c r="K154" s="215" t="e">
        <f>SUIVI!#REF!</f>
        <v>#REF!</v>
      </c>
      <c r="L154" s="215" t="e">
        <f>SUIVI!#REF!</f>
        <v>#REF!</v>
      </c>
      <c r="M154" s="1090" t="s">
        <v>1222</v>
      </c>
      <c r="N154" s="1090" t="str">
        <f>SUIVI!$V$8</f>
        <v>LKW</v>
      </c>
      <c r="O154" s="218" t="e">
        <f>SUIVI!#REF!</f>
        <v>#REF!</v>
      </c>
      <c r="P154" s="22">
        <v>146</v>
      </c>
    </row>
    <row r="155" spans="1:16" ht="19.899999999999999" customHeight="1">
      <c r="A155" s="241" t="str">
        <f>$A$11</f>
        <v>1900015151-15087</v>
      </c>
      <c r="B155" s="191" t="e">
        <f>SUIVI!#REF!</f>
        <v>#REF!</v>
      </c>
      <c r="C155" s="191" t="e">
        <f>SUIVI!#REF!</f>
        <v>#REF!</v>
      </c>
      <c r="D155" s="3164"/>
      <c r="E155" s="3165"/>
      <c r="F155" s="673" t="e">
        <f>SUIVI!#REF!</f>
        <v>#REF!</v>
      </c>
      <c r="G155" s="673" t="e">
        <f>SUIVI!#REF!</f>
        <v>#REF!</v>
      </c>
      <c r="H155" s="191" t="e">
        <f t="shared" si="2"/>
        <v>#REF!</v>
      </c>
      <c r="I155" s="191" t="e">
        <f>IF(SUIVI!#REF!,1,0)</f>
        <v>#REF!</v>
      </c>
      <c r="J155" s="1086" t="e">
        <f>SUIVI!#REF!</f>
        <v>#REF!</v>
      </c>
      <c r="K155" s="215" t="e">
        <f>SUIVI!#REF!</f>
        <v>#REF!</v>
      </c>
      <c r="L155" s="215" t="e">
        <f>SUIVI!#REF!</f>
        <v>#REF!</v>
      </c>
      <c r="M155" s="1090" t="s">
        <v>1222</v>
      </c>
      <c r="N155" s="2130" t="s">
        <v>1222</v>
      </c>
      <c r="O155" s="218" t="e">
        <f>SUIVI!#REF!</f>
        <v>#REF!</v>
      </c>
      <c r="P155" s="22">
        <v>147</v>
      </c>
    </row>
    <row r="156" spans="1:16" ht="19.899999999999999" customHeight="1">
      <c r="A156" s="663" t="str">
        <f>$A$12</f>
        <v>CIMOLAI</v>
      </c>
      <c r="B156" s="191" t="e">
        <f>SUIVI!#REF!</f>
        <v>#REF!</v>
      </c>
      <c r="C156" s="191" t="e">
        <f>SUIVI!#REF!</f>
        <v>#REF!</v>
      </c>
      <c r="D156" s="3164"/>
      <c r="E156" s="3165"/>
      <c r="F156" s="673" t="e">
        <f>SUIVI!#REF!</f>
        <v>#REF!</v>
      </c>
      <c r="G156" s="673" t="e">
        <f>SUIVI!#REF!</f>
        <v>#REF!</v>
      </c>
      <c r="H156" s="191" t="e">
        <f t="shared" si="2"/>
        <v>#REF!</v>
      </c>
      <c r="I156" s="191" t="e">
        <f>IF(SUIVI!#REF!,1,0)</f>
        <v>#REF!</v>
      </c>
      <c r="J156" s="1086" t="e">
        <f>SUIVI!#REF!</f>
        <v>#REF!</v>
      </c>
      <c r="K156" s="215" t="e">
        <f>SUIVI!#REF!</f>
        <v>#REF!</v>
      </c>
      <c r="L156" s="215" t="e">
        <f>SUIVI!#REF!</f>
        <v>#REF!</v>
      </c>
      <c r="M156" s="1090" t="s">
        <v>1222</v>
      </c>
      <c r="N156" s="1090" t="str">
        <f>SUIVI!$V$8</f>
        <v>LKW</v>
      </c>
      <c r="O156" s="218" t="e">
        <f>SUIVI!#REF!</f>
        <v>#REF!</v>
      </c>
      <c r="P156" s="22">
        <v>148</v>
      </c>
    </row>
    <row r="157" spans="1:16" ht="19.899999999999999" customHeight="1">
      <c r="A157" s="663" t="str">
        <f>$A$13</f>
        <v>PASSERELLE DE BELVAL</v>
      </c>
      <c r="B157" s="191" t="e">
        <f>SUIVI!#REF!</f>
        <v>#REF!</v>
      </c>
      <c r="C157" s="191" t="e">
        <f>SUIVI!#REF!</f>
        <v>#REF!</v>
      </c>
      <c r="D157" s="3164"/>
      <c r="E157" s="3165"/>
      <c r="F157" s="673" t="e">
        <f>SUIVI!#REF!</f>
        <v>#REF!</v>
      </c>
      <c r="G157" s="673" t="e">
        <f>SUIVI!#REF!</f>
        <v>#REF!</v>
      </c>
      <c r="H157" s="191" t="e">
        <f t="shared" si="2"/>
        <v>#REF!</v>
      </c>
      <c r="I157" s="191" t="e">
        <f>IF(SUIVI!#REF!,1,0)</f>
        <v>#REF!</v>
      </c>
      <c r="J157" s="1086" t="e">
        <f>SUIVI!#REF!</f>
        <v>#REF!</v>
      </c>
      <c r="K157" s="215" t="e">
        <f>SUIVI!#REF!</f>
        <v>#REF!</v>
      </c>
      <c r="L157" s="215" t="e">
        <f>SUIVI!#REF!</f>
        <v>#REF!</v>
      </c>
      <c r="M157" s="1090" t="s">
        <v>1222</v>
      </c>
      <c r="N157" s="2130" t="s">
        <v>1222</v>
      </c>
      <c r="O157" s="218" t="e">
        <f>SUIVI!#REF!</f>
        <v>#REF!</v>
      </c>
      <c r="P157" s="22">
        <v>149</v>
      </c>
    </row>
    <row r="158" spans="1:16" ht="19.899999999999999" customHeight="1">
      <c r="A158" s="1088" t="s">
        <v>1505</v>
      </c>
      <c r="B158" s="191" t="e">
        <f>SUIVI!#REF!</f>
        <v>#REF!</v>
      </c>
      <c r="C158" s="191" t="e">
        <f>SUIVI!#REF!</f>
        <v>#REF!</v>
      </c>
      <c r="D158" s="3164"/>
      <c r="E158" s="3165"/>
      <c r="F158" s="673" t="e">
        <f>SUIVI!#REF!</f>
        <v>#REF!</v>
      </c>
      <c r="G158" s="673" t="e">
        <f>SUIVI!#REF!</f>
        <v>#REF!</v>
      </c>
      <c r="H158" s="191" t="e">
        <f t="shared" si="2"/>
        <v>#REF!</v>
      </c>
      <c r="I158" s="191" t="e">
        <f>IF(SUIVI!#REF!,1,0)</f>
        <v>#REF!</v>
      </c>
      <c r="J158" s="1086" t="e">
        <f>SUIVI!#REF!</f>
        <v>#REF!</v>
      </c>
      <c r="K158" s="215" t="e">
        <f>SUIVI!#REF!</f>
        <v>#REF!</v>
      </c>
      <c r="L158" s="215" t="e">
        <f>SUIVI!#REF!</f>
        <v>#REF!</v>
      </c>
      <c r="M158" s="1090" t="s">
        <v>1222</v>
      </c>
      <c r="N158" s="1090" t="str">
        <f>SUIVI!$V$8</f>
        <v>LKW</v>
      </c>
      <c r="O158" s="218" t="e">
        <f>SUIVI!#REF!</f>
        <v>#REF!</v>
      </c>
      <c r="P158" s="22">
        <v>150</v>
      </c>
    </row>
    <row r="159" spans="1:16" ht="19.899999999999999" customHeight="1">
      <c r="A159" s="1833">
        <f>$A$15</f>
        <v>0</v>
      </c>
      <c r="B159" s="191" t="e">
        <f>SUIVI!#REF!</f>
        <v>#REF!</v>
      </c>
      <c r="C159" s="191" t="e">
        <f>SUIVI!#REF!</f>
        <v>#REF!</v>
      </c>
      <c r="D159" s="3164"/>
      <c r="E159" s="3165"/>
      <c r="F159" s="673" t="e">
        <f>SUIVI!#REF!</f>
        <v>#REF!</v>
      </c>
      <c r="G159" s="673" t="e">
        <f>SUIVI!#REF!</f>
        <v>#REF!</v>
      </c>
      <c r="H159" s="191" t="e">
        <f t="shared" si="2"/>
        <v>#REF!</v>
      </c>
      <c r="I159" s="191" t="e">
        <f>IF(SUIVI!#REF!,1,0)</f>
        <v>#REF!</v>
      </c>
      <c r="J159" s="1086" t="e">
        <f>SUIVI!#REF!</f>
        <v>#REF!</v>
      </c>
      <c r="K159" s="215" t="e">
        <f>SUIVI!#REF!</f>
        <v>#REF!</v>
      </c>
      <c r="L159" s="215" t="e">
        <f>SUIVI!#REF!</f>
        <v>#REF!</v>
      </c>
      <c r="M159" s="1090" t="s">
        <v>1222</v>
      </c>
      <c r="N159" s="2130" t="s">
        <v>1222</v>
      </c>
      <c r="O159" s="218" t="e">
        <f>SUIVI!#REF!</f>
        <v>#REF!</v>
      </c>
      <c r="P159" s="22">
        <v>151</v>
      </c>
    </row>
    <row r="160" spans="1:16" ht="19.899999999999999" customHeight="1">
      <c r="A160" s="1833">
        <f>$A$16</f>
        <v>0</v>
      </c>
      <c r="B160" s="191" t="e">
        <f>SUIVI!#REF!</f>
        <v>#REF!</v>
      </c>
      <c r="C160" s="191" t="e">
        <f>SUIVI!#REF!</f>
        <v>#REF!</v>
      </c>
      <c r="D160" s="3164"/>
      <c r="E160" s="3165"/>
      <c r="F160" s="673" t="e">
        <f>SUIVI!#REF!</f>
        <v>#REF!</v>
      </c>
      <c r="G160" s="673" t="e">
        <f>SUIVI!#REF!</f>
        <v>#REF!</v>
      </c>
      <c r="H160" s="191" t="e">
        <f t="shared" si="2"/>
        <v>#REF!</v>
      </c>
      <c r="I160" s="191" t="e">
        <f>IF(SUIVI!#REF!,1,0)</f>
        <v>#REF!</v>
      </c>
      <c r="J160" s="1086" t="e">
        <f>SUIVI!#REF!</f>
        <v>#REF!</v>
      </c>
      <c r="K160" s="215" t="e">
        <f>SUIVI!#REF!</f>
        <v>#REF!</v>
      </c>
      <c r="L160" s="215" t="e">
        <f>SUIVI!#REF!</f>
        <v>#REF!</v>
      </c>
      <c r="M160" s="1090" t="s">
        <v>1222</v>
      </c>
      <c r="N160" s="1090" t="str">
        <f>SUIVI!$V$8</f>
        <v>LKW</v>
      </c>
      <c r="O160" s="218" t="e">
        <f>SUIVI!#REF!</f>
        <v>#REF!</v>
      </c>
      <c r="P160" s="22">
        <v>152</v>
      </c>
    </row>
    <row r="161" spans="1:16" ht="19.899999999999999" customHeight="1">
      <c r="A161" s="1833">
        <f>$A$17</f>
        <v>0</v>
      </c>
      <c r="B161" s="191" t="e">
        <f>SUIVI!#REF!</f>
        <v>#REF!</v>
      </c>
      <c r="C161" s="191" t="e">
        <f>SUIVI!#REF!</f>
        <v>#REF!</v>
      </c>
      <c r="D161" s="3164"/>
      <c r="E161" s="3165"/>
      <c r="F161" s="673" t="e">
        <f>SUIVI!#REF!</f>
        <v>#REF!</v>
      </c>
      <c r="G161" s="673" t="e">
        <f>SUIVI!#REF!</f>
        <v>#REF!</v>
      </c>
      <c r="H161" s="191" t="e">
        <f t="shared" si="2"/>
        <v>#REF!</v>
      </c>
      <c r="I161" s="191" t="e">
        <f>IF(SUIVI!#REF!,1,0)</f>
        <v>#REF!</v>
      </c>
      <c r="J161" s="1086" t="e">
        <f>SUIVI!#REF!</f>
        <v>#REF!</v>
      </c>
      <c r="K161" s="215" t="e">
        <f>SUIVI!#REF!</f>
        <v>#REF!</v>
      </c>
      <c r="L161" s="215" t="e">
        <f>SUIVI!#REF!</f>
        <v>#REF!</v>
      </c>
      <c r="M161" s="1090" t="s">
        <v>1222</v>
      </c>
      <c r="N161" s="2130" t="s">
        <v>1222</v>
      </c>
      <c r="O161" s="218" t="e">
        <f>SUIVI!#REF!</f>
        <v>#REF!</v>
      </c>
      <c r="P161" s="22">
        <v>153</v>
      </c>
    </row>
    <row r="162" spans="1:16" ht="19.899999999999999" customHeight="1">
      <c r="A162" s="241" t="str">
        <f>$A$9</f>
        <v>1100633635-636</v>
      </c>
      <c r="B162" s="191" t="e">
        <f>SUIVI!#REF!</f>
        <v>#REF!</v>
      </c>
      <c r="C162" s="191" t="e">
        <f>SUIVI!#REF!</f>
        <v>#REF!</v>
      </c>
      <c r="D162" s="3164"/>
      <c r="E162" s="3165"/>
      <c r="F162" s="673" t="e">
        <f>SUIVI!#REF!</f>
        <v>#REF!</v>
      </c>
      <c r="G162" s="673" t="e">
        <f>SUIVI!#REF!</f>
        <v>#REF!</v>
      </c>
      <c r="H162" s="191" t="e">
        <f t="shared" si="2"/>
        <v>#REF!</v>
      </c>
      <c r="I162" s="191" t="e">
        <f>IF(SUIVI!#REF!,1,0)</f>
        <v>#REF!</v>
      </c>
      <c r="J162" s="1086" t="e">
        <f>SUIVI!#REF!</f>
        <v>#REF!</v>
      </c>
      <c r="K162" s="215" t="e">
        <f>SUIVI!#REF!</f>
        <v>#REF!</v>
      </c>
      <c r="L162" s="215" t="e">
        <f>SUIVI!#REF!</f>
        <v>#REF!</v>
      </c>
      <c r="M162" s="1090" t="s">
        <v>1222</v>
      </c>
      <c r="N162" s="1090" t="str">
        <f>SUIVI!$V$8</f>
        <v>LKW</v>
      </c>
      <c r="O162" s="218" t="e">
        <f>SUIVI!#REF!</f>
        <v>#REF!</v>
      </c>
      <c r="P162" s="22">
        <v>154</v>
      </c>
    </row>
    <row r="163" spans="1:16" ht="19.899999999999999" customHeight="1">
      <c r="A163" s="241" t="str">
        <f>$A$10</f>
        <v>Z128</v>
      </c>
      <c r="B163" s="191" t="e">
        <f>SUIVI!#REF!</f>
        <v>#REF!</v>
      </c>
      <c r="C163" s="191" t="e">
        <f>SUIVI!#REF!</f>
        <v>#REF!</v>
      </c>
      <c r="D163" s="3164"/>
      <c r="E163" s="3165"/>
      <c r="F163" s="673" t="e">
        <f>SUIVI!#REF!</f>
        <v>#REF!</v>
      </c>
      <c r="G163" s="673" t="e">
        <f>SUIVI!#REF!</f>
        <v>#REF!</v>
      </c>
      <c r="H163" s="191" t="e">
        <f t="shared" si="2"/>
        <v>#REF!</v>
      </c>
      <c r="I163" s="191" t="e">
        <f>IF(SUIVI!#REF!,1,0)</f>
        <v>#REF!</v>
      </c>
      <c r="J163" s="1086" t="e">
        <f>SUIVI!#REF!</f>
        <v>#REF!</v>
      </c>
      <c r="K163" s="215" t="e">
        <f>SUIVI!#REF!</f>
        <v>#REF!</v>
      </c>
      <c r="L163" s="215" t="e">
        <f>SUIVI!#REF!</f>
        <v>#REF!</v>
      </c>
      <c r="M163" s="1090" t="s">
        <v>1222</v>
      </c>
      <c r="N163" s="2130" t="s">
        <v>1222</v>
      </c>
      <c r="O163" s="218" t="e">
        <f>SUIVI!#REF!</f>
        <v>#REF!</v>
      </c>
      <c r="P163" s="22">
        <v>155</v>
      </c>
    </row>
    <row r="164" spans="1:16" ht="19.899999999999999" customHeight="1">
      <c r="A164" s="241" t="str">
        <f>$A$11</f>
        <v>1900015151-15087</v>
      </c>
      <c r="B164" s="191" t="e">
        <f>SUIVI!#REF!</f>
        <v>#REF!</v>
      </c>
      <c r="C164" s="191" t="e">
        <f>SUIVI!#REF!</f>
        <v>#REF!</v>
      </c>
      <c r="D164" s="3164"/>
      <c r="E164" s="3165"/>
      <c r="F164" s="673" t="e">
        <f>SUIVI!#REF!</f>
        <v>#REF!</v>
      </c>
      <c r="G164" s="673" t="e">
        <f>SUIVI!#REF!</f>
        <v>#REF!</v>
      </c>
      <c r="H164" s="191" t="e">
        <f t="shared" si="2"/>
        <v>#REF!</v>
      </c>
      <c r="I164" s="191" t="e">
        <f>IF(SUIVI!#REF!,1,0)</f>
        <v>#REF!</v>
      </c>
      <c r="J164" s="1086" t="e">
        <f>SUIVI!#REF!</f>
        <v>#REF!</v>
      </c>
      <c r="K164" s="215" t="e">
        <f>SUIVI!#REF!</f>
        <v>#REF!</v>
      </c>
      <c r="L164" s="215" t="e">
        <f>SUIVI!#REF!</f>
        <v>#REF!</v>
      </c>
      <c r="M164" s="1090" t="s">
        <v>1222</v>
      </c>
      <c r="N164" s="1090" t="str">
        <f>SUIVI!$V$8</f>
        <v>LKW</v>
      </c>
      <c r="O164" s="218" t="e">
        <f>SUIVI!#REF!</f>
        <v>#REF!</v>
      </c>
      <c r="P164" s="22">
        <v>156</v>
      </c>
    </row>
    <row r="165" spans="1:16" ht="19.899999999999999" customHeight="1">
      <c r="A165" s="663" t="str">
        <f>$A$12</f>
        <v>CIMOLAI</v>
      </c>
      <c r="B165" s="191" t="e">
        <f>SUIVI!#REF!</f>
        <v>#REF!</v>
      </c>
      <c r="C165" s="191" t="e">
        <f>SUIVI!#REF!</f>
        <v>#REF!</v>
      </c>
      <c r="D165" s="3164"/>
      <c r="E165" s="3165"/>
      <c r="F165" s="673" t="e">
        <f>SUIVI!#REF!</f>
        <v>#REF!</v>
      </c>
      <c r="G165" s="673" t="e">
        <f>SUIVI!#REF!</f>
        <v>#REF!</v>
      </c>
      <c r="H165" s="191" t="e">
        <f t="shared" si="2"/>
        <v>#REF!</v>
      </c>
      <c r="I165" s="191" t="e">
        <f>IF(SUIVI!#REF!,1,0)</f>
        <v>#REF!</v>
      </c>
      <c r="J165" s="1086" t="e">
        <f>SUIVI!#REF!</f>
        <v>#REF!</v>
      </c>
      <c r="K165" s="215" t="e">
        <f>SUIVI!#REF!</f>
        <v>#REF!</v>
      </c>
      <c r="L165" s="215" t="e">
        <f>SUIVI!#REF!</f>
        <v>#REF!</v>
      </c>
      <c r="M165" s="1090" t="s">
        <v>1222</v>
      </c>
      <c r="N165" s="2130" t="s">
        <v>1222</v>
      </c>
      <c r="O165" s="218" t="e">
        <f>SUIVI!#REF!</f>
        <v>#REF!</v>
      </c>
      <c r="P165" s="22">
        <v>157</v>
      </c>
    </row>
    <row r="166" spans="1:16" ht="19.899999999999999" customHeight="1">
      <c r="A166" s="663" t="str">
        <f>$A$13</f>
        <v>PASSERELLE DE BELVAL</v>
      </c>
      <c r="B166" s="191" t="e">
        <f>SUIVI!#REF!</f>
        <v>#REF!</v>
      </c>
      <c r="C166" s="191" t="e">
        <f>SUIVI!#REF!</f>
        <v>#REF!</v>
      </c>
      <c r="D166" s="3164"/>
      <c r="E166" s="3165"/>
      <c r="F166" s="673" t="e">
        <f>SUIVI!#REF!</f>
        <v>#REF!</v>
      </c>
      <c r="G166" s="673" t="e">
        <f>SUIVI!#REF!</f>
        <v>#REF!</v>
      </c>
      <c r="H166" s="191" t="e">
        <f t="shared" si="2"/>
        <v>#REF!</v>
      </c>
      <c r="I166" s="191" t="e">
        <f>IF(SUIVI!#REF!,1,0)</f>
        <v>#REF!</v>
      </c>
      <c r="J166" s="1086" t="e">
        <f>SUIVI!#REF!</f>
        <v>#REF!</v>
      </c>
      <c r="K166" s="215" t="e">
        <f>SUIVI!#REF!</f>
        <v>#REF!</v>
      </c>
      <c r="L166" s="215" t="e">
        <f>SUIVI!#REF!</f>
        <v>#REF!</v>
      </c>
      <c r="M166" s="1090" t="s">
        <v>1222</v>
      </c>
      <c r="N166" s="1090" t="str">
        <f>SUIVI!$V$8</f>
        <v>LKW</v>
      </c>
      <c r="O166" s="218" t="e">
        <f>SUIVI!#REF!</f>
        <v>#REF!</v>
      </c>
      <c r="P166" s="22">
        <v>158</v>
      </c>
    </row>
    <row r="167" spans="1:16" ht="19.899999999999999" customHeight="1">
      <c r="A167" s="1088" t="s">
        <v>1505</v>
      </c>
      <c r="B167" s="191" t="e">
        <f>SUIVI!#REF!</f>
        <v>#REF!</v>
      </c>
      <c r="C167" s="191" t="e">
        <f>SUIVI!#REF!</f>
        <v>#REF!</v>
      </c>
      <c r="D167" s="3164"/>
      <c r="E167" s="3165"/>
      <c r="F167" s="673" t="e">
        <f>SUIVI!#REF!</f>
        <v>#REF!</v>
      </c>
      <c r="G167" s="673" t="e">
        <f>SUIVI!#REF!</f>
        <v>#REF!</v>
      </c>
      <c r="H167" s="191" t="e">
        <f t="shared" si="2"/>
        <v>#REF!</v>
      </c>
      <c r="I167" s="191" t="e">
        <f>IF(SUIVI!#REF!,1,0)</f>
        <v>#REF!</v>
      </c>
      <c r="J167" s="1086" t="e">
        <f>SUIVI!#REF!</f>
        <v>#REF!</v>
      </c>
      <c r="K167" s="215" t="e">
        <f>SUIVI!#REF!</f>
        <v>#REF!</v>
      </c>
      <c r="L167" s="215" t="e">
        <f>SUIVI!#REF!</f>
        <v>#REF!</v>
      </c>
      <c r="M167" s="1090" t="s">
        <v>1222</v>
      </c>
      <c r="N167" s="2130" t="s">
        <v>1222</v>
      </c>
      <c r="O167" s="218" t="e">
        <f>SUIVI!#REF!</f>
        <v>#REF!</v>
      </c>
      <c r="P167" s="22">
        <v>159</v>
      </c>
    </row>
    <row r="168" spans="1:16" ht="19.899999999999999" customHeight="1">
      <c r="A168" s="1833">
        <f>$A$15</f>
        <v>0</v>
      </c>
      <c r="B168" s="191" t="e">
        <f>SUIVI!#REF!</f>
        <v>#REF!</v>
      </c>
      <c r="C168" s="191" t="e">
        <f>SUIVI!#REF!</f>
        <v>#REF!</v>
      </c>
      <c r="D168" s="3164"/>
      <c r="E168" s="3165"/>
      <c r="F168" s="673" t="e">
        <f>SUIVI!#REF!</f>
        <v>#REF!</v>
      </c>
      <c r="G168" s="673" t="e">
        <f>SUIVI!#REF!</f>
        <v>#REF!</v>
      </c>
      <c r="H168" s="191" t="e">
        <f t="shared" si="2"/>
        <v>#REF!</v>
      </c>
      <c r="I168" s="191" t="e">
        <f>IF(SUIVI!#REF!,1,0)</f>
        <v>#REF!</v>
      </c>
      <c r="J168" s="1086" t="e">
        <f>SUIVI!#REF!</f>
        <v>#REF!</v>
      </c>
      <c r="K168" s="215" t="e">
        <f>SUIVI!#REF!</f>
        <v>#REF!</v>
      </c>
      <c r="L168" s="215" t="e">
        <f>SUIVI!#REF!</f>
        <v>#REF!</v>
      </c>
      <c r="M168" s="1090" t="s">
        <v>1222</v>
      </c>
      <c r="N168" s="1090" t="str">
        <f>SUIVI!$V$8</f>
        <v>LKW</v>
      </c>
      <c r="O168" s="218" t="e">
        <f>SUIVI!#REF!</f>
        <v>#REF!</v>
      </c>
      <c r="P168" s="22">
        <v>160</v>
      </c>
    </row>
    <row r="169" spans="1:16" ht="19.899999999999999" customHeight="1">
      <c r="A169" s="1833">
        <f>$A$16</f>
        <v>0</v>
      </c>
      <c r="B169" s="191" t="e">
        <f>SUIVI!#REF!</f>
        <v>#REF!</v>
      </c>
      <c r="C169" s="191" t="e">
        <f>SUIVI!#REF!</f>
        <v>#REF!</v>
      </c>
      <c r="D169" s="3164"/>
      <c r="E169" s="3165"/>
      <c r="F169" s="673" t="e">
        <f>SUIVI!#REF!</f>
        <v>#REF!</v>
      </c>
      <c r="G169" s="673" t="e">
        <f>SUIVI!#REF!</f>
        <v>#REF!</v>
      </c>
      <c r="H169" s="191" t="e">
        <f t="shared" si="2"/>
        <v>#REF!</v>
      </c>
      <c r="I169" s="191" t="e">
        <f>IF(SUIVI!#REF!,1,0)</f>
        <v>#REF!</v>
      </c>
      <c r="J169" s="1086" t="e">
        <f>SUIVI!#REF!</f>
        <v>#REF!</v>
      </c>
      <c r="K169" s="215" t="e">
        <f>SUIVI!#REF!</f>
        <v>#REF!</v>
      </c>
      <c r="L169" s="215" t="e">
        <f>SUIVI!#REF!</f>
        <v>#REF!</v>
      </c>
      <c r="M169" s="1090" t="s">
        <v>1222</v>
      </c>
      <c r="N169" s="2130" t="s">
        <v>1222</v>
      </c>
      <c r="O169" s="218" t="e">
        <f>SUIVI!#REF!</f>
        <v>#REF!</v>
      </c>
      <c r="P169" s="22">
        <v>161</v>
      </c>
    </row>
    <row r="170" spans="1:16" ht="19.899999999999999" customHeight="1">
      <c r="A170" s="1833">
        <f>$A$17</f>
        <v>0</v>
      </c>
      <c r="B170" s="191" t="e">
        <f>SUIVI!#REF!</f>
        <v>#REF!</v>
      </c>
      <c r="C170" s="191" t="e">
        <f>SUIVI!#REF!</f>
        <v>#REF!</v>
      </c>
      <c r="D170" s="3164"/>
      <c r="E170" s="3165"/>
      <c r="F170" s="673" t="e">
        <f>SUIVI!#REF!</f>
        <v>#REF!</v>
      </c>
      <c r="G170" s="673" t="e">
        <f>SUIVI!#REF!</f>
        <v>#REF!</v>
      </c>
      <c r="H170" s="191" t="e">
        <f t="shared" si="2"/>
        <v>#REF!</v>
      </c>
      <c r="I170" s="191" t="e">
        <f>IF(SUIVI!#REF!,1,0)</f>
        <v>#REF!</v>
      </c>
      <c r="J170" s="1086" t="e">
        <f>SUIVI!#REF!</f>
        <v>#REF!</v>
      </c>
      <c r="K170" s="215" t="e">
        <f>SUIVI!#REF!</f>
        <v>#REF!</v>
      </c>
      <c r="L170" s="215" t="e">
        <f>SUIVI!#REF!</f>
        <v>#REF!</v>
      </c>
      <c r="M170" s="1090" t="s">
        <v>1222</v>
      </c>
      <c r="N170" s="1090" t="str">
        <f>SUIVI!$V$8</f>
        <v>LKW</v>
      </c>
      <c r="O170" s="218" t="e">
        <f>SUIVI!#REF!</f>
        <v>#REF!</v>
      </c>
      <c r="P170" s="22">
        <v>162</v>
      </c>
    </row>
    <row r="171" spans="1:16" ht="19.899999999999999" customHeight="1">
      <c r="A171" s="241" t="str">
        <f>$A$9</f>
        <v>1100633635-636</v>
      </c>
      <c r="B171" s="191" t="e">
        <f>SUIVI!#REF!</f>
        <v>#REF!</v>
      </c>
      <c r="C171" s="191" t="e">
        <f>SUIVI!#REF!</f>
        <v>#REF!</v>
      </c>
      <c r="D171" s="3164"/>
      <c r="E171" s="3165"/>
      <c r="F171" s="673" t="e">
        <f>SUIVI!#REF!</f>
        <v>#REF!</v>
      </c>
      <c r="G171" s="673" t="e">
        <f>SUIVI!#REF!</f>
        <v>#REF!</v>
      </c>
      <c r="H171" s="191" t="e">
        <f t="shared" si="2"/>
        <v>#REF!</v>
      </c>
      <c r="I171" s="191" t="e">
        <f>IF(SUIVI!#REF!,1,0)</f>
        <v>#REF!</v>
      </c>
      <c r="J171" s="1086" t="e">
        <f>SUIVI!#REF!</f>
        <v>#REF!</v>
      </c>
      <c r="K171" s="215" t="e">
        <f>SUIVI!#REF!</f>
        <v>#REF!</v>
      </c>
      <c r="L171" s="215" t="e">
        <f>SUIVI!#REF!</f>
        <v>#REF!</v>
      </c>
      <c r="M171" s="1090" t="s">
        <v>1222</v>
      </c>
      <c r="N171" s="2130" t="s">
        <v>1222</v>
      </c>
      <c r="O171" s="218" t="e">
        <f>SUIVI!#REF!</f>
        <v>#REF!</v>
      </c>
      <c r="P171" s="22">
        <v>163</v>
      </c>
    </row>
    <row r="172" spans="1:16" ht="19.899999999999999" customHeight="1">
      <c r="A172" s="241" t="str">
        <f>$A$10</f>
        <v>Z128</v>
      </c>
      <c r="B172" s="191" t="e">
        <f>SUIVI!#REF!</f>
        <v>#REF!</v>
      </c>
      <c r="C172" s="191" t="e">
        <f>SUIVI!#REF!</f>
        <v>#REF!</v>
      </c>
      <c r="D172" s="3164"/>
      <c r="E172" s="3165"/>
      <c r="F172" s="673" t="e">
        <f>SUIVI!#REF!</f>
        <v>#REF!</v>
      </c>
      <c r="G172" s="673" t="e">
        <f>SUIVI!#REF!</f>
        <v>#REF!</v>
      </c>
      <c r="H172" s="191" t="e">
        <f t="shared" si="2"/>
        <v>#REF!</v>
      </c>
      <c r="I172" s="191" t="e">
        <f>IF(SUIVI!#REF!,1,0)</f>
        <v>#REF!</v>
      </c>
      <c r="J172" s="1086" t="e">
        <f>SUIVI!#REF!</f>
        <v>#REF!</v>
      </c>
      <c r="K172" s="215" t="e">
        <f>SUIVI!#REF!</f>
        <v>#REF!</v>
      </c>
      <c r="L172" s="215" t="e">
        <f>SUIVI!#REF!</f>
        <v>#REF!</v>
      </c>
      <c r="M172" s="1090" t="s">
        <v>1222</v>
      </c>
      <c r="N172" s="1090" t="str">
        <f>SUIVI!$V$8</f>
        <v>LKW</v>
      </c>
      <c r="O172" s="218" t="e">
        <f>SUIVI!#REF!</f>
        <v>#REF!</v>
      </c>
      <c r="P172" s="22">
        <v>164</v>
      </c>
    </row>
    <row r="173" spans="1:16" ht="19.899999999999999" customHeight="1">
      <c r="A173" s="241" t="str">
        <f>$A$11</f>
        <v>1900015151-15087</v>
      </c>
      <c r="B173" s="191" t="e">
        <f>SUIVI!#REF!</f>
        <v>#REF!</v>
      </c>
      <c r="C173" s="191" t="e">
        <f>SUIVI!#REF!</f>
        <v>#REF!</v>
      </c>
      <c r="D173" s="3164"/>
      <c r="E173" s="3165"/>
      <c r="F173" s="673" t="e">
        <f>SUIVI!#REF!</f>
        <v>#REF!</v>
      </c>
      <c r="G173" s="673" t="e">
        <f>SUIVI!#REF!</f>
        <v>#REF!</v>
      </c>
      <c r="H173" s="191" t="e">
        <f t="shared" si="2"/>
        <v>#REF!</v>
      </c>
      <c r="I173" s="191" t="e">
        <f>IF(SUIVI!#REF!,1,0)</f>
        <v>#REF!</v>
      </c>
      <c r="J173" s="1086" t="e">
        <f>SUIVI!#REF!</f>
        <v>#REF!</v>
      </c>
      <c r="K173" s="215" t="e">
        <f>SUIVI!#REF!</f>
        <v>#REF!</v>
      </c>
      <c r="L173" s="215" t="e">
        <f>SUIVI!#REF!</f>
        <v>#REF!</v>
      </c>
      <c r="M173" s="1090" t="s">
        <v>1222</v>
      </c>
      <c r="N173" s="2130" t="s">
        <v>1222</v>
      </c>
      <c r="O173" s="218" t="e">
        <f>SUIVI!#REF!</f>
        <v>#REF!</v>
      </c>
      <c r="P173" s="22">
        <v>165</v>
      </c>
    </row>
    <row r="174" spans="1:16" ht="19.899999999999999" customHeight="1">
      <c r="A174" s="663" t="str">
        <f>$A$12</f>
        <v>CIMOLAI</v>
      </c>
      <c r="B174" s="191" t="e">
        <f>SUIVI!#REF!</f>
        <v>#REF!</v>
      </c>
      <c r="C174" s="191" t="e">
        <f>SUIVI!#REF!</f>
        <v>#REF!</v>
      </c>
      <c r="D174" s="3164"/>
      <c r="E174" s="3165"/>
      <c r="F174" s="673" t="e">
        <f>SUIVI!#REF!</f>
        <v>#REF!</v>
      </c>
      <c r="G174" s="673" t="e">
        <f>SUIVI!#REF!</f>
        <v>#REF!</v>
      </c>
      <c r="H174" s="191" t="e">
        <f t="shared" si="2"/>
        <v>#REF!</v>
      </c>
      <c r="I174" s="191" t="e">
        <f>IF(SUIVI!#REF!,1,0)</f>
        <v>#REF!</v>
      </c>
      <c r="J174" s="1086" t="e">
        <f>SUIVI!#REF!</f>
        <v>#REF!</v>
      </c>
      <c r="K174" s="215" t="e">
        <f>SUIVI!#REF!</f>
        <v>#REF!</v>
      </c>
      <c r="L174" s="215" t="e">
        <f>SUIVI!#REF!</f>
        <v>#REF!</v>
      </c>
      <c r="M174" s="1090" t="s">
        <v>1222</v>
      </c>
      <c r="N174" s="1090" t="str">
        <f>SUIVI!$V$8</f>
        <v>LKW</v>
      </c>
      <c r="O174" s="218" t="e">
        <f>SUIVI!#REF!</f>
        <v>#REF!</v>
      </c>
      <c r="P174" s="22">
        <v>166</v>
      </c>
    </row>
    <row r="175" spans="1:16" ht="19.899999999999999" customHeight="1">
      <c r="A175" s="663" t="str">
        <f>$A$13</f>
        <v>PASSERELLE DE BELVAL</v>
      </c>
      <c r="B175" s="191" t="e">
        <f>SUIVI!#REF!</f>
        <v>#REF!</v>
      </c>
      <c r="C175" s="191" t="e">
        <f>SUIVI!#REF!</f>
        <v>#REF!</v>
      </c>
      <c r="D175" s="3164"/>
      <c r="E175" s="3165"/>
      <c r="F175" s="673" t="e">
        <f>SUIVI!#REF!</f>
        <v>#REF!</v>
      </c>
      <c r="G175" s="673" t="e">
        <f>SUIVI!#REF!</f>
        <v>#REF!</v>
      </c>
      <c r="H175" s="191" t="e">
        <f t="shared" si="2"/>
        <v>#REF!</v>
      </c>
      <c r="I175" s="191" t="e">
        <f>IF(SUIVI!#REF!,1,0)</f>
        <v>#REF!</v>
      </c>
      <c r="J175" s="1086" t="e">
        <f>SUIVI!#REF!</f>
        <v>#REF!</v>
      </c>
      <c r="K175" s="215" t="e">
        <f>SUIVI!#REF!</f>
        <v>#REF!</v>
      </c>
      <c r="L175" s="215" t="e">
        <f>SUIVI!#REF!</f>
        <v>#REF!</v>
      </c>
      <c r="M175" s="1090" t="s">
        <v>1222</v>
      </c>
      <c r="N175" s="2130" t="s">
        <v>1222</v>
      </c>
      <c r="O175" s="218" t="e">
        <f>SUIVI!#REF!</f>
        <v>#REF!</v>
      </c>
      <c r="P175" s="22">
        <v>167</v>
      </c>
    </row>
    <row r="176" spans="1:16" ht="19.899999999999999" customHeight="1">
      <c r="A176" s="1088" t="s">
        <v>1505</v>
      </c>
      <c r="B176" s="191" t="e">
        <f>SUIVI!#REF!</f>
        <v>#REF!</v>
      </c>
      <c r="C176" s="191" t="e">
        <f>SUIVI!#REF!</f>
        <v>#REF!</v>
      </c>
      <c r="D176" s="3164"/>
      <c r="E176" s="3165"/>
      <c r="F176" s="673" t="e">
        <f>SUIVI!#REF!</f>
        <v>#REF!</v>
      </c>
      <c r="G176" s="673" t="e">
        <f>SUIVI!#REF!</f>
        <v>#REF!</v>
      </c>
      <c r="H176" s="191" t="e">
        <f t="shared" si="2"/>
        <v>#REF!</v>
      </c>
      <c r="I176" s="191" t="e">
        <f>IF(SUIVI!#REF!,1,0)</f>
        <v>#REF!</v>
      </c>
      <c r="J176" s="1086" t="e">
        <f>SUIVI!#REF!</f>
        <v>#REF!</v>
      </c>
      <c r="K176" s="215" t="e">
        <f>SUIVI!#REF!</f>
        <v>#REF!</v>
      </c>
      <c r="L176" s="215" t="e">
        <f>SUIVI!#REF!</f>
        <v>#REF!</v>
      </c>
      <c r="M176" s="1090" t="s">
        <v>1222</v>
      </c>
      <c r="N176" s="1090" t="str">
        <f>SUIVI!$V$8</f>
        <v>LKW</v>
      </c>
      <c r="O176" s="218" t="e">
        <f>SUIVI!#REF!</f>
        <v>#REF!</v>
      </c>
      <c r="P176" s="22">
        <v>168</v>
      </c>
    </row>
    <row r="177" spans="1:16" ht="19.899999999999999" customHeight="1">
      <c r="A177" s="1833">
        <f>$A$15</f>
        <v>0</v>
      </c>
      <c r="B177" s="191" t="e">
        <f>SUIVI!#REF!</f>
        <v>#REF!</v>
      </c>
      <c r="C177" s="191" t="e">
        <f>SUIVI!#REF!</f>
        <v>#REF!</v>
      </c>
      <c r="D177" s="3164"/>
      <c r="E177" s="3165"/>
      <c r="F177" s="673" t="e">
        <f>SUIVI!#REF!</f>
        <v>#REF!</v>
      </c>
      <c r="G177" s="673" t="e">
        <f>SUIVI!#REF!</f>
        <v>#REF!</v>
      </c>
      <c r="H177" s="191" t="e">
        <f t="shared" si="2"/>
        <v>#REF!</v>
      </c>
      <c r="I177" s="191" t="e">
        <f>IF(SUIVI!#REF!,1,0)</f>
        <v>#REF!</v>
      </c>
      <c r="J177" s="1086" t="e">
        <f>SUIVI!#REF!</f>
        <v>#REF!</v>
      </c>
      <c r="K177" s="215" t="e">
        <f>SUIVI!#REF!</f>
        <v>#REF!</v>
      </c>
      <c r="L177" s="215" t="e">
        <f>SUIVI!#REF!</f>
        <v>#REF!</v>
      </c>
      <c r="M177" s="1090" t="s">
        <v>1222</v>
      </c>
      <c r="N177" s="2130" t="s">
        <v>1222</v>
      </c>
      <c r="O177" s="218" t="e">
        <f>SUIVI!#REF!</f>
        <v>#REF!</v>
      </c>
      <c r="P177" s="22">
        <v>169</v>
      </c>
    </row>
    <row r="178" spans="1:16" ht="19.899999999999999" customHeight="1">
      <c r="A178" s="1833">
        <f>$A$16</f>
        <v>0</v>
      </c>
      <c r="B178" s="191" t="e">
        <f>SUIVI!#REF!</f>
        <v>#REF!</v>
      </c>
      <c r="C178" s="191" t="e">
        <f>SUIVI!#REF!</f>
        <v>#REF!</v>
      </c>
      <c r="D178" s="3164"/>
      <c r="E178" s="3165"/>
      <c r="F178" s="673" t="e">
        <f>SUIVI!#REF!</f>
        <v>#REF!</v>
      </c>
      <c r="G178" s="673" t="e">
        <f>SUIVI!#REF!</f>
        <v>#REF!</v>
      </c>
      <c r="H178" s="191" t="e">
        <f t="shared" si="2"/>
        <v>#REF!</v>
      </c>
      <c r="I178" s="191" t="e">
        <f>IF(SUIVI!#REF!,1,0)</f>
        <v>#REF!</v>
      </c>
      <c r="J178" s="1086" t="e">
        <f>SUIVI!#REF!</f>
        <v>#REF!</v>
      </c>
      <c r="K178" s="215" t="e">
        <f>SUIVI!#REF!</f>
        <v>#REF!</v>
      </c>
      <c r="L178" s="215" t="e">
        <f>SUIVI!#REF!</f>
        <v>#REF!</v>
      </c>
      <c r="M178" s="1090" t="s">
        <v>1222</v>
      </c>
      <c r="N178" s="1090" t="str">
        <f>SUIVI!$V$8</f>
        <v>LKW</v>
      </c>
      <c r="O178" s="218" t="e">
        <f>SUIVI!#REF!</f>
        <v>#REF!</v>
      </c>
      <c r="P178" s="22">
        <v>170</v>
      </c>
    </row>
    <row r="179" spans="1:16" ht="19.899999999999999" customHeight="1">
      <c r="A179" s="1833">
        <f>$A$17</f>
        <v>0</v>
      </c>
      <c r="B179" s="191" t="e">
        <f>SUIVI!#REF!</f>
        <v>#REF!</v>
      </c>
      <c r="C179" s="191" t="e">
        <f>SUIVI!#REF!</f>
        <v>#REF!</v>
      </c>
      <c r="D179" s="3164"/>
      <c r="E179" s="3165"/>
      <c r="F179" s="673" t="e">
        <f>SUIVI!#REF!</f>
        <v>#REF!</v>
      </c>
      <c r="G179" s="673" t="e">
        <f>SUIVI!#REF!</f>
        <v>#REF!</v>
      </c>
      <c r="H179" s="191" t="e">
        <f t="shared" si="2"/>
        <v>#REF!</v>
      </c>
      <c r="I179" s="191" t="e">
        <f>IF(SUIVI!#REF!,1,0)</f>
        <v>#REF!</v>
      </c>
      <c r="J179" s="1086" t="e">
        <f>SUIVI!#REF!</f>
        <v>#REF!</v>
      </c>
      <c r="K179" s="215" t="e">
        <f>SUIVI!#REF!</f>
        <v>#REF!</v>
      </c>
      <c r="L179" s="215" t="e">
        <f>SUIVI!#REF!</f>
        <v>#REF!</v>
      </c>
      <c r="M179" s="1090" t="s">
        <v>1222</v>
      </c>
      <c r="N179" s="2130" t="s">
        <v>1222</v>
      </c>
      <c r="O179" s="218" t="e">
        <f>SUIVI!#REF!</f>
        <v>#REF!</v>
      </c>
      <c r="P179" s="22">
        <v>171</v>
      </c>
    </row>
    <row r="180" spans="1:16" ht="19.899999999999999" customHeight="1">
      <c r="A180" s="241" t="str">
        <f>$A$9</f>
        <v>1100633635-636</v>
      </c>
      <c r="B180" s="191" t="e">
        <f>SUIVI!#REF!</f>
        <v>#REF!</v>
      </c>
      <c r="C180" s="191" t="e">
        <f>SUIVI!#REF!</f>
        <v>#REF!</v>
      </c>
      <c r="D180" s="3164"/>
      <c r="E180" s="3165"/>
      <c r="F180" s="673" t="e">
        <f>SUIVI!#REF!</f>
        <v>#REF!</v>
      </c>
      <c r="G180" s="673" t="e">
        <f>SUIVI!#REF!</f>
        <v>#REF!</v>
      </c>
      <c r="H180" s="191" t="e">
        <f t="shared" si="2"/>
        <v>#REF!</v>
      </c>
      <c r="I180" s="191" t="e">
        <f>IF(SUIVI!#REF!,1,0)</f>
        <v>#REF!</v>
      </c>
      <c r="J180" s="1086" t="e">
        <f>SUIVI!#REF!</f>
        <v>#REF!</v>
      </c>
      <c r="K180" s="215" t="e">
        <f>SUIVI!#REF!</f>
        <v>#REF!</v>
      </c>
      <c r="L180" s="215" t="e">
        <f>SUIVI!#REF!</f>
        <v>#REF!</v>
      </c>
      <c r="M180" s="1090" t="s">
        <v>1222</v>
      </c>
      <c r="N180" s="1090" t="str">
        <f>SUIVI!$V$8</f>
        <v>LKW</v>
      </c>
      <c r="O180" s="218" t="e">
        <f>SUIVI!#REF!</f>
        <v>#REF!</v>
      </c>
      <c r="P180" s="22">
        <v>172</v>
      </c>
    </row>
    <row r="181" spans="1:16" ht="19.899999999999999" customHeight="1">
      <c r="A181" s="241" t="str">
        <f>$A$10</f>
        <v>Z128</v>
      </c>
      <c r="B181" s="191" t="e">
        <f>SUIVI!#REF!</f>
        <v>#REF!</v>
      </c>
      <c r="C181" s="191" t="e">
        <f>SUIVI!#REF!</f>
        <v>#REF!</v>
      </c>
      <c r="D181" s="3164"/>
      <c r="E181" s="3165"/>
      <c r="F181" s="673" t="e">
        <f>SUIVI!#REF!</f>
        <v>#REF!</v>
      </c>
      <c r="G181" s="673" t="e">
        <f>SUIVI!#REF!</f>
        <v>#REF!</v>
      </c>
      <c r="H181" s="191" t="e">
        <f t="shared" si="2"/>
        <v>#REF!</v>
      </c>
      <c r="I181" s="191" t="e">
        <f>IF(SUIVI!#REF!,1,0)</f>
        <v>#REF!</v>
      </c>
      <c r="J181" s="1086" t="e">
        <f>SUIVI!#REF!</f>
        <v>#REF!</v>
      </c>
      <c r="K181" s="215" t="e">
        <f>SUIVI!#REF!</f>
        <v>#REF!</v>
      </c>
      <c r="L181" s="215" t="e">
        <f>SUIVI!#REF!</f>
        <v>#REF!</v>
      </c>
      <c r="M181" s="1090" t="s">
        <v>1222</v>
      </c>
      <c r="N181" s="2130" t="s">
        <v>1222</v>
      </c>
      <c r="O181" s="218" t="e">
        <f>SUIVI!#REF!</f>
        <v>#REF!</v>
      </c>
      <c r="P181" s="22">
        <v>173</v>
      </c>
    </row>
    <row r="182" spans="1:16" ht="19.899999999999999" customHeight="1">
      <c r="A182" s="241" t="str">
        <f>$A$11</f>
        <v>1900015151-15087</v>
      </c>
      <c r="B182" s="191" t="e">
        <f>SUIVI!#REF!</f>
        <v>#REF!</v>
      </c>
      <c r="C182" s="191" t="e">
        <f>SUIVI!#REF!</f>
        <v>#REF!</v>
      </c>
      <c r="D182" s="3164"/>
      <c r="E182" s="3165"/>
      <c r="F182" s="673" t="e">
        <f>SUIVI!#REF!</f>
        <v>#REF!</v>
      </c>
      <c r="G182" s="673" t="e">
        <f>SUIVI!#REF!</f>
        <v>#REF!</v>
      </c>
      <c r="H182" s="191" t="e">
        <f t="shared" si="2"/>
        <v>#REF!</v>
      </c>
      <c r="I182" s="191" t="e">
        <f>IF(SUIVI!#REF!,1,0)</f>
        <v>#REF!</v>
      </c>
      <c r="J182" s="1086" t="e">
        <f>SUIVI!#REF!</f>
        <v>#REF!</v>
      </c>
      <c r="K182" s="215" t="e">
        <f>SUIVI!#REF!</f>
        <v>#REF!</v>
      </c>
      <c r="L182" s="215" t="e">
        <f>SUIVI!#REF!</f>
        <v>#REF!</v>
      </c>
      <c r="M182" s="1090" t="s">
        <v>1222</v>
      </c>
      <c r="N182" s="1090" t="str">
        <f>SUIVI!$V$8</f>
        <v>LKW</v>
      </c>
      <c r="O182" s="218" t="e">
        <f>SUIVI!#REF!</f>
        <v>#REF!</v>
      </c>
      <c r="P182" s="22">
        <v>174</v>
      </c>
    </row>
    <row r="183" spans="1:16" ht="19.899999999999999" customHeight="1">
      <c r="A183" s="663" t="str">
        <f>$A$12</f>
        <v>CIMOLAI</v>
      </c>
      <c r="B183" s="191" t="e">
        <f>SUIVI!#REF!</f>
        <v>#REF!</v>
      </c>
      <c r="C183" s="191" t="e">
        <f>SUIVI!#REF!</f>
        <v>#REF!</v>
      </c>
      <c r="D183" s="3164"/>
      <c r="E183" s="3165"/>
      <c r="F183" s="673" t="e">
        <f>SUIVI!#REF!</f>
        <v>#REF!</v>
      </c>
      <c r="G183" s="673" t="e">
        <f>SUIVI!#REF!</f>
        <v>#REF!</v>
      </c>
      <c r="H183" s="191" t="e">
        <f t="shared" si="2"/>
        <v>#REF!</v>
      </c>
      <c r="I183" s="191" t="e">
        <f>IF(SUIVI!#REF!,1,0)</f>
        <v>#REF!</v>
      </c>
      <c r="J183" s="1086" t="e">
        <f>SUIVI!#REF!</f>
        <v>#REF!</v>
      </c>
      <c r="K183" s="215" t="e">
        <f>SUIVI!#REF!</f>
        <v>#REF!</v>
      </c>
      <c r="L183" s="215" t="e">
        <f>SUIVI!#REF!</f>
        <v>#REF!</v>
      </c>
      <c r="M183" s="1090" t="s">
        <v>1222</v>
      </c>
      <c r="N183" s="2130" t="s">
        <v>1222</v>
      </c>
      <c r="O183" s="218" t="e">
        <f>SUIVI!#REF!</f>
        <v>#REF!</v>
      </c>
      <c r="P183" s="22">
        <v>175</v>
      </c>
    </row>
    <row r="184" spans="1:16" ht="19.899999999999999" customHeight="1">
      <c r="A184" s="663" t="str">
        <f>$A$13</f>
        <v>PASSERELLE DE BELVAL</v>
      </c>
      <c r="B184" s="191" t="e">
        <f>SUIVI!#REF!</f>
        <v>#REF!</v>
      </c>
      <c r="C184" s="191" t="e">
        <f>SUIVI!#REF!</f>
        <v>#REF!</v>
      </c>
      <c r="D184" s="3164"/>
      <c r="E184" s="3165"/>
      <c r="F184" s="673" t="e">
        <f>SUIVI!#REF!</f>
        <v>#REF!</v>
      </c>
      <c r="G184" s="673" t="e">
        <f>SUIVI!#REF!</f>
        <v>#REF!</v>
      </c>
      <c r="H184" s="191" t="e">
        <f t="shared" si="2"/>
        <v>#REF!</v>
      </c>
      <c r="I184" s="191" t="e">
        <f>IF(SUIVI!#REF!,1,0)</f>
        <v>#REF!</v>
      </c>
      <c r="J184" s="1086" t="e">
        <f>SUIVI!#REF!</f>
        <v>#REF!</v>
      </c>
      <c r="K184" s="215" t="e">
        <f>SUIVI!#REF!</f>
        <v>#REF!</v>
      </c>
      <c r="L184" s="215" t="e">
        <f>SUIVI!#REF!</f>
        <v>#REF!</v>
      </c>
      <c r="M184" s="1090" t="s">
        <v>1222</v>
      </c>
      <c r="N184" s="1090" t="str">
        <f>SUIVI!$V$8</f>
        <v>LKW</v>
      </c>
      <c r="O184" s="218" t="e">
        <f>SUIVI!#REF!</f>
        <v>#REF!</v>
      </c>
      <c r="P184" s="22">
        <v>176</v>
      </c>
    </row>
    <row r="185" spans="1:16" ht="19.899999999999999" customHeight="1">
      <c r="A185" s="1088" t="s">
        <v>1505</v>
      </c>
      <c r="B185" s="191" t="e">
        <f>SUIVI!#REF!</f>
        <v>#REF!</v>
      </c>
      <c r="C185" s="191" t="e">
        <f>SUIVI!#REF!</f>
        <v>#REF!</v>
      </c>
      <c r="D185" s="3164"/>
      <c r="E185" s="3165"/>
      <c r="F185" s="673" t="e">
        <f>SUIVI!#REF!</f>
        <v>#REF!</v>
      </c>
      <c r="G185" s="673" t="e">
        <f>SUIVI!#REF!</f>
        <v>#REF!</v>
      </c>
      <c r="H185" s="191" t="e">
        <f t="shared" si="2"/>
        <v>#REF!</v>
      </c>
      <c r="I185" s="191" t="e">
        <f>IF(SUIVI!#REF!,1,0)</f>
        <v>#REF!</v>
      </c>
      <c r="J185" s="1086" t="e">
        <f>SUIVI!#REF!</f>
        <v>#REF!</v>
      </c>
      <c r="K185" s="215" t="e">
        <f>SUIVI!#REF!</f>
        <v>#REF!</v>
      </c>
      <c r="L185" s="215" t="e">
        <f>SUIVI!#REF!</f>
        <v>#REF!</v>
      </c>
      <c r="M185" s="1090" t="s">
        <v>1222</v>
      </c>
      <c r="N185" s="2130" t="s">
        <v>1222</v>
      </c>
      <c r="O185" s="218" t="e">
        <f>SUIVI!#REF!</f>
        <v>#REF!</v>
      </c>
      <c r="P185" s="22">
        <v>177</v>
      </c>
    </row>
    <row r="186" spans="1:16" ht="19.899999999999999" customHeight="1">
      <c r="A186" s="1833">
        <f>$A$15</f>
        <v>0</v>
      </c>
      <c r="B186" s="191" t="e">
        <f>SUIVI!#REF!</f>
        <v>#REF!</v>
      </c>
      <c r="C186" s="191" t="e">
        <f>SUIVI!#REF!</f>
        <v>#REF!</v>
      </c>
      <c r="D186" s="3164"/>
      <c r="E186" s="3165"/>
      <c r="F186" s="673" t="e">
        <f>SUIVI!#REF!</f>
        <v>#REF!</v>
      </c>
      <c r="G186" s="673" t="e">
        <f>SUIVI!#REF!</f>
        <v>#REF!</v>
      </c>
      <c r="H186" s="191" t="e">
        <f t="shared" si="2"/>
        <v>#REF!</v>
      </c>
      <c r="I186" s="191" t="e">
        <f>IF(SUIVI!#REF!,1,0)</f>
        <v>#REF!</v>
      </c>
      <c r="J186" s="1086" t="e">
        <f>SUIVI!#REF!</f>
        <v>#REF!</v>
      </c>
      <c r="K186" s="215" t="e">
        <f>SUIVI!#REF!</f>
        <v>#REF!</v>
      </c>
      <c r="L186" s="215" t="e">
        <f>SUIVI!#REF!</f>
        <v>#REF!</v>
      </c>
      <c r="M186" s="1090" t="s">
        <v>1222</v>
      </c>
      <c r="N186" s="1090" t="str">
        <f>SUIVI!$V$8</f>
        <v>LKW</v>
      </c>
      <c r="O186" s="218" t="e">
        <f>SUIVI!#REF!</f>
        <v>#REF!</v>
      </c>
      <c r="P186" s="22">
        <v>178</v>
      </c>
    </row>
    <row r="187" spans="1:16" ht="19.899999999999999" customHeight="1">
      <c r="A187" s="1833">
        <f>$A$16</f>
        <v>0</v>
      </c>
      <c r="B187" s="191" t="e">
        <f>SUIVI!#REF!</f>
        <v>#REF!</v>
      </c>
      <c r="C187" s="191" t="e">
        <f>SUIVI!#REF!</f>
        <v>#REF!</v>
      </c>
      <c r="D187" s="3164"/>
      <c r="E187" s="3165"/>
      <c r="F187" s="673" t="e">
        <f>SUIVI!#REF!</f>
        <v>#REF!</v>
      </c>
      <c r="G187" s="673" t="e">
        <f>SUIVI!#REF!</f>
        <v>#REF!</v>
      </c>
      <c r="H187" s="191" t="e">
        <f t="shared" si="2"/>
        <v>#REF!</v>
      </c>
      <c r="I187" s="191" t="e">
        <f>IF(SUIVI!#REF!,1,0)</f>
        <v>#REF!</v>
      </c>
      <c r="J187" s="1086" t="e">
        <f>SUIVI!#REF!</f>
        <v>#REF!</v>
      </c>
      <c r="K187" s="215" t="e">
        <f>SUIVI!#REF!</f>
        <v>#REF!</v>
      </c>
      <c r="L187" s="215" t="e">
        <f>SUIVI!#REF!</f>
        <v>#REF!</v>
      </c>
      <c r="M187" s="1090" t="s">
        <v>1222</v>
      </c>
      <c r="N187" s="2130" t="s">
        <v>1222</v>
      </c>
      <c r="O187" s="218" t="e">
        <f>SUIVI!#REF!</f>
        <v>#REF!</v>
      </c>
      <c r="P187" s="22">
        <v>179</v>
      </c>
    </row>
    <row r="188" spans="1:16" ht="19.899999999999999" customHeight="1">
      <c r="A188" s="1833">
        <f>$A$17</f>
        <v>0</v>
      </c>
      <c r="B188" s="191" t="e">
        <f>SUIVI!#REF!</f>
        <v>#REF!</v>
      </c>
      <c r="C188" s="191" t="e">
        <f>SUIVI!#REF!</f>
        <v>#REF!</v>
      </c>
      <c r="D188" s="3164"/>
      <c r="E188" s="3165"/>
      <c r="F188" s="673" t="e">
        <f>SUIVI!#REF!</f>
        <v>#REF!</v>
      </c>
      <c r="G188" s="673" t="e">
        <f>SUIVI!#REF!</f>
        <v>#REF!</v>
      </c>
      <c r="H188" s="191" t="e">
        <f t="shared" si="2"/>
        <v>#REF!</v>
      </c>
      <c r="I188" s="191" t="e">
        <f>IF(SUIVI!#REF!,1,0)</f>
        <v>#REF!</v>
      </c>
      <c r="J188" s="1086" t="e">
        <f>SUIVI!#REF!</f>
        <v>#REF!</v>
      </c>
      <c r="K188" s="215" t="e">
        <f>SUIVI!#REF!</f>
        <v>#REF!</v>
      </c>
      <c r="L188" s="215" t="e">
        <f>SUIVI!#REF!</f>
        <v>#REF!</v>
      </c>
      <c r="M188" s="1090" t="s">
        <v>1222</v>
      </c>
      <c r="N188" s="1090" t="str">
        <f>SUIVI!$V$8</f>
        <v>LKW</v>
      </c>
      <c r="O188" s="218" t="e">
        <f>SUIVI!#REF!</f>
        <v>#REF!</v>
      </c>
      <c r="P188" s="22">
        <v>180</v>
      </c>
    </row>
    <row r="189" spans="1:16" ht="19.899999999999999" customHeight="1">
      <c r="A189" s="241" t="str">
        <f>$A$9</f>
        <v>1100633635-636</v>
      </c>
      <c r="B189" s="191" t="e">
        <f>SUIVI!#REF!</f>
        <v>#REF!</v>
      </c>
      <c r="C189" s="191" t="e">
        <f>SUIVI!#REF!</f>
        <v>#REF!</v>
      </c>
      <c r="D189" s="3164"/>
      <c r="E189" s="3165"/>
      <c r="F189" s="673" t="e">
        <f>SUIVI!#REF!</f>
        <v>#REF!</v>
      </c>
      <c r="G189" s="673" t="e">
        <f>SUIVI!#REF!</f>
        <v>#REF!</v>
      </c>
      <c r="H189" s="191" t="e">
        <f t="shared" si="2"/>
        <v>#REF!</v>
      </c>
      <c r="I189" s="191" t="e">
        <f>IF(SUIVI!#REF!,1,0)</f>
        <v>#REF!</v>
      </c>
      <c r="J189" s="1086" t="e">
        <f>SUIVI!#REF!</f>
        <v>#REF!</v>
      </c>
      <c r="K189" s="215" t="e">
        <f>SUIVI!#REF!</f>
        <v>#REF!</v>
      </c>
      <c r="L189" s="215" t="e">
        <f>SUIVI!#REF!</f>
        <v>#REF!</v>
      </c>
      <c r="M189" s="1090" t="s">
        <v>1222</v>
      </c>
      <c r="N189" s="2130" t="s">
        <v>1222</v>
      </c>
      <c r="O189" s="218" t="e">
        <f>SUIVI!#REF!</f>
        <v>#REF!</v>
      </c>
      <c r="P189" s="22">
        <v>181</v>
      </c>
    </row>
    <row r="190" spans="1:16" ht="19.899999999999999" customHeight="1">
      <c r="A190" s="241" t="str">
        <f>$A$10</f>
        <v>Z128</v>
      </c>
      <c r="B190" s="191" t="e">
        <f>SUIVI!#REF!</f>
        <v>#REF!</v>
      </c>
      <c r="C190" s="191" t="e">
        <f>SUIVI!#REF!</f>
        <v>#REF!</v>
      </c>
      <c r="D190" s="3164"/>
      <c r="E190" s="3165"/>
      <c r="F190" s="673" t="e">
        <f>SUIVI!#REF!</f>
        <v>#REF!</v>
      </c>
      <c r="G190" s="673" t="e">
        <f>SUIVI!#REF!</f>
        <v>#REF!</v>
      </c>
      <c r="H190" s="191" t="e">
        <f t="shared" si="2"/>
        <v>#REF!</v>
      </c>
      <c r="I190" s="191" t="e">
        <f>IF(SUIVI!#REF!,1,0)</f>
        <v>#REF!</v>
      </c>
      <c r="J190" s="1086" t="e">
        <f>SUIVI!#REF!</f>
        <v>#REF!</v>
      </c>
      <c r="K190" s="215" t="e">
        <f>SUIVI!#REF!</f>
        <v>#REF!</v>
      </c>
      <c r="L190" s="215" t="e">
        <f>SUIVI!#REF!</f>
        <v>#REF!</v>
      </c>
      <c r="M190" s="1090" t="s">
        <v>1222</v>
      </c>
      <c r="N190" s="1090" t="str">
        <f>SUIVI!$V$8</f>
        <v>LKW</v>
      </c>
      <c r="O190" s="218" t="e">
        <f>SUIVI!#REF!</f>
        <v>#REF!</v>
      </c>
      <c r="P190" s="22">
        <v>182</v>
      </c>
    </row>
    <row r="191" spans="1:16" ht="19.899999999999999" customHeight="1">
      <c r="A191" s="241" t="str">
        <f>$A$11</f>
        <v>1900015151-15087</v>
      </c>
      <c r="B191" s="191" t="e">
        <f>SUIVI!#REF!</f>
        <v>#REF!</v>
      </c>
      <c r="C191" s="191" t="e">
        <f>SUIVI!#REF!</f>
        <v>#REF!</v>
      </c>
      <c r="D191" s="3164"/>
      <c r="E191" s="3165"/>
      <c r="F191" s="673" t="e">
        <f>SUIVI!#REF!</f>
        <v>#REF!</v>
      </c>
      <c r="G191" s="673" t="e">
        <f>SUIVI!#REF!</f>
        <v>#REF!</v>
      </c>
      <c r="H191" s="191" t="e">
        <f t="shared" si="2"/>
        <v>#REF!</v>
      </c>
      <c r="I191" s="191" t="e">
        <f>IF(SUIVI!#REF!,1,0)</f>
        <v>#REF!</v>
      </c>
      <c r="J191" s="1086" t="e">
        <f>SUIVI!#REF!</f>
        <v>#REF!</v>
      </c>
      <c r="K191" s="215" t="e">
        <f>SUIVI!#REF!</f>
        <v>#REF!</v>
      </c>
      <c r="L191" s="215" t="e">
        <f>SUIVI!#REF!</f>
        <v>#REF!</v>
      </c>
      <c r="M191" s="1090" t="s">
        <v>1222</v>
      </c>
      <c r="N191" s="2130" t="s">
        <v>1222</v>
      </c>
      <c r="O191" s="218" t="e">
        <f>SUIVI!#REF!</f>
        <v>#REF!</v>
      </c>
      <c r="P191" s="22">
        <v>183</v>
      </c>
    </row>
    <row r="192" spans="1:16" ht="19.899999999999999" customHeight="1">
      <c r="A192" s="663" t="str">
        <f>$A$12</f>
        <v>CIMOLAI</v>
      </c>
      <c r="B192" s="191" t="e">
        <f>SUIVI!#REF!</f>
        <v>#REF!</v>
      </c>
      <c r="C192" s="191" t="e">
        <f>SUIVI!#REF!</f>
        <v>#REF!</v>
      </c>
      <c r="D192" s="3164"/>
      <c r="E192" s="3165"/>
      <c r="F192" s="673" t="e">
        <f>SUIVI!#REF!</f>
        <v>#REF!</v>
      </c>
      <c r="G192" s="673" t="e">
        <f>SUIVI!#REF!</f>
        <v>#REF!</v>
      </c>
      <c r="H192" s="191" t="e">
        <f t="shared" si="2"/>
        <v>#REF!</v>
      </c>
      <c r="I192" s="191" t="e">
        <f>IF(SUIVI!#REF!,1,0)</f>
        <v>#REF!</v>
      </c>
      <c r="J192" s="1086" t="e">
        <f>SUIVI!#REF!</f>
        <v>#REF!</v>
      </c>
      <c r="K192" s="215" t="e">
        <f>SUIVI!#REF!</f>
        <v>#REF!</v>
      </c>
      <c r="L192" s="215" t="e">
        <f>SUIVI!#REF!</f>
        <v>#REF!</v>
      </c>
      <c r="M192" s="1090" t="s">
        <v>1222</v>
      </c>
      <c r="N192" s="1090" t="str">
        <f>SUIVI!$V$8</f>
        <v>LKW</v>
      </c>
      <c r="O192" s="218" t="e">
        <f>SUIVI!#REF!</f>
        <v>#REF!</v>
      </c>
      <c r="P192" s="22">
        <v>184</v>
      </c>
    </row>
    <row r="193" spans="1:16" ht="19.899999999999999" customHeight="1">
      <c r="A193" s="663" t="str">
        <f>$A$13</f>
        <v>PASSERELLE DE BELVAL</v>
      </c>
      <c r="B193" s="191" t="e">
        <f>SUIVI!#REF!</f>
        <v>#REF!</v>
      </c>
      <c r="C193" s="191" t="e">
        <f>SUIVI!#REF!</f>
        <v>#REF!</v>
      </c>
      <c r="D193" s="3164"/>
      <c r="E193" s="3165"/>
      <c r="F193" s="673" t="e">
        <f>SUIVI!#REF!</f>
        <v>#REF!</v>
      </c>
      <c r="G193" s="673" t="e">
        <f>SUIVI!#REF!</f>
        <v>#REF!</v>
      </c>
      <c r="H193" s="191" t="e">
        <f t="shared" si="2"/>
        <v>#REF!</v>
      </c>
      <c r="I193" s="191" t="e">
        <f>IF(SUIVI!#REF!,1,0)</f>
        <v>#REF!</v>
      </c>
      <c r="J193" s="1086" t="e">
        <f>SUIVI!#REF!</f>
        <v>#REF!</v>
      </c>
      <c r="K193" s="215" t="e">
        <f>SUIVI!#REF!</f>
        <v>#REF!</v>
      </c>
      <c r="L193" s="215" t="e">
        <f>SUIVI!#REF!</f>
        <v>#REF!</v>
      </c>
      <c r="M193" s="1090" t="s">
        <v>1222</v>
      </c>
      <c r="N193" s="2130" t="s">
        <v>1222</v>
      </c>
      <c r="O193" s="218" t="e">
        <f>SUIVI!#REF!</f>
        <v>#REF!</v>
      </c>
      <c r="P193" s="22">
        <v>185</v>
      </c>
    </row>
    <row r="194" spans="1:16" ht="19.899999999999999" customHeight="1">
      <c r="A194" s="1088" t="s">
        <v>1505</v>
      </c>
      <c r="B194" s="191" t="e">
        <f>SUIVI!#REF!</f>
        <v>#REF!</v>
      </c>
      <c r="C194" s="191" t="e">
        <f>SUIVI!#REF!</f>
        <v>#REF!</v>
      </c>
      <c r="D194" s="3164"/>
      <c r="E194" s="3165"/>
      <c r="F194" s="673" t="e">
        <f>SUIVI!#REF!</f>
        <v>#REF!</v>
      </c>
      <c r="G194" s="673" t="e">
        <f>SUIVI!#REF!</f>
        <v>#REF!</v>
      </c>
      <c r="H194" s="191" t="e">
        <f t="shared" si="2"/>
        <v>#REF!</v>
      </c>
      <c r="I194" s="191" t="e">
        <f>IF(SUIVI!#REF!,1,0)</f>
        <v>#REF!</v>
      </c>
      <c r="J194" s="1086" t="e">
        <f>SUIVI!#REF!</f>
        <v>#REF!</v>
      </c>
      <c r="K194" s="215" t="e">
        <f>SUIVI!#REF!</f>
        <v>#REF!</v>
      </c>
      <c r="L194" s="215" t="e">
        <f>SUIVI!#REF!</f>
        <v>#REF!</v>
      </c>
      <c r="M194" s="1090" t="s">
        <v>1222</v>
      </c>
      <c r="N194" s="1090" t="str">
        <f>SUIVI!$V$8</f>
        <v>LKW</v>
      </c>
      <c r="O194" s="218" t="e">
        <f>SUIVI!#REF!</f>
        <v>#REF!</v>
      </c>
      <c r="P194" s="22">
        <v>186</v>
      </c>
    </row>
    <row r="195" spans="1:16" ht="19.899999999999999" customHeight="1">
      <c r="A195" s="1833">
        <f>$A$15</f>
        <v>0</v>
      </c>
      <c r="B195" s="191" t="e">
        <f>SUIVI!#REF!</f>
        <v>#REF!</v>
      </c>
      <c r="C195" s="191" t="e">
        <f>SUIVI!#REF!</f>
        <v>#REF!</v>
      </c>
      <c r="D195" s="3164"/>
      <c r="E195" s="3165"/>
      <c r="F195" s="673" t="e">
        <f>SUIVI!#REF!</f>
        <v>#REF!</v>
      </c>
      <c r="G195" s="673" t="e">
        <f>SUIVI!#REF!</f>
        <v>#REF!</v>
      </c>
      <c r="H195" s="191" t="e">
        <f t="shared" si="2"/>
        <v>#REF!</v>
      </c>
      <c r="I195" s="191" t="e">
        <f>IF(SUIVI!#REF!,1,0)</f>
        <v>#REF!</v>
      </c>
      <c r="J195" s="1086" t="e">
        <f>SUIVI!#REF!</f>
        <v>#REF!</v>
      </c>
      <c r="K195" s="215" t="e">
        <f>SUIVI!#REF!</f>
        <v>#REF!</v>
      </c>
      <c r="L195" s="215" t="e">
        <f>SUIVI!#REF!</f>
        <v>#REF!</v>
      </c>
      <c r="M195" s="1090" t="s">
        <v>1222</v>
      </c>
      <c r="N195" s="2130" t="s">
        <v>1222</v>
      </c>
      <c r="O195" s="218" t="e">
        <f>SUIVI!#REF!</f>
        <v>#REF!</v>
      </c>
      <c r="P195" s="22">
        <v>187</v>
      </c>
    </row>
    <row r="196" spans="1:16" ht="19.899999999999999" customHeight="1">
      <c r="A196" s="1833">
        <f>$A$16</f>
        <v>0</v>
      </c>
      <c r="B196" s="191" t="e">
        <f>SUIVI!#REF!</f>
        <v>#REF!</v>
      </c>
      <c r="C196" s="191" t="e">
        <f>SUIVI!#REF!</f>
        <v>#REF!</v>
      </c>
      <c r="D196" s="3164"/>
      <c r="E196" s="3165"/>
      <c r="F196" s="673" t="e">
        <f>SUIVI!#REF!</f>
        <v>#REF!</v>
      </c>
      <c r="G196" s="673" t="e">
        <f>SUIVI!#REF!</f>
        <v>#REF!</v>
      </c>
      <c r="H196" s="191" t="e">
        <f t="shared" si="2"/>
        <v>#REF!</v>
      </c>
      <c r="I196" s="191" t="e">
        <f>IF(SUIVI!#REF!,1,0)</f>
        <v>#REF!</v>
      </c>
      <c r="J196" s="1086" t="e">
        <f>SUIVI!#REF!</f>
        <v>#REF!</v>
      </c>
      <c r="K196" s="215" t="e">
        <f>SUIVI!#REF!</f>
        <v>#REF!</v>
      </c>
      <c r="L196" s="215" t="e">
        <f>SUIVI!#REF!</f>
        <v>#REF!</v>
      </c>
      <c r="M196" s="1090" t="s">
        <v>1222</v>
      </c>
      <c r="N196" s="1090" t="str">
        <f>SUIVI!$V$8</f>
        <v>LKW</v>
      </c>
      <c r="O196" s="218" t="e">
        <f>SUIVI!#REF!</f>
        <v>#REF!</v>
      </c>
      <c r="P196" s="22">
        <v>188</v>
      </c>
    </row>
    <row r="197" spans="1:16" ht="19.899999999999999" customHeight="1">
      <c r="A197" s="1833">
        <f>$A$17</f>
        <v>0</v>
      </c>
      <c r="B197" s="191" t="e">
        <f>SUIVI!#REF!</f>
        <v>#REF!</v>
      </c>
      <c r="C197" s="191" t="e">
        <f>SUIVI!#REF!</f>
        <v>#REF!</v>
      </c>
      <c r="D197" s="3164"/>
      <c r="E197" s="3165"/>
      <c r="F197" s="673" t="e">
        <f>SUIVI!#REF!</f>
        <v>#REF!</v>
      </c>
      <c r="G197" s="673" t="e">
        <f>SUIVI!#REF!</f>
        <v>#REF!</v>
      </c>
      <c r="H197" s="191" t="e">
        <f t="shared" si="2"/>
        <v>#REF!</v>
      </c>
      <c r="I197" s="191" t="e">
        <f>IF(SUIVI!#REF!,1,0)</f>
        <v>#REF!</v>
      </c>
      <c r="J197" s="1086" t="e">
        <f>SUIVI!#REF!</f>
        <v>#REF!</v>
      </c>
      <c r="K197" s="215" t="e">
        <f>SUIVI!#REF!</f>
        <v>#REF!</v>
      </c>
      <c r="L197" s="215" t="e">
        <f>SUIVI!#REF!</f>
        <v>#REF!</v>
      </c>
      <c r="M197" s="1090" t="s">
        <v>1222</v>
      </c>
      <c r="N197" s="2130" t="s">
        <v>1222</v>
      </c>
      <c r="O197" s="218" t="e">
        <f>SUIVI!#REF!</f>
        <v>#REF!</v>
      </c>
      <c r="P197" s="22">
        <v>189</v>
      </c>
    </row>
    <row r="198" spans="1:16" ht="19.899999999999999" customHeight="1">
      <c r="A198" s="241" t="str">
        <f>$A$9</f>
        <v>1100633635-636</v>
      </c>
      <c r="B198" s="191" t="e">
        <f>SUIVI!#REF!</f>
        <v>#REF!</v>
      </c>
      <c r="C198" s="191" t="e">
        <f>SUIVI!#REF!</f>
        <v>#REF!</v>
      </c>
      <c r="D198" s="3164"/>
      <c r="E198" s="3165"/>
      <c r="F198" s="673" t="e">
        <f>SUIVI!#REF!</f>
        <v>#REF!</v>
      </c>
      <c r="G198" s="673" t="e">
        <f>SUIVI!#REF!</f>
        <v>#REF!</v>
      </c>
      <c r="H198" s="191" t="e">
        <f t="shared" si="2"/>
        <v>#REF!</v>
      </c>
      <c r="I198" s="191" t="e">
        <f>IF(SUIVI!#REF!,1,0)</f>
        <v>#REF!</v>
      </c>
      <c r="J198" s="1086" t="e">
        <f>SUIVI!#REF!</f>
        <v>#REF!</v>
      </c>
      <c r="K198" s="215" t="e">
        <f>SUIVI!#REF!</f>
        <v>#REF!</v>
      </c>
      <c r="L198" s="215" t="e">
        <f>SUIVI!#REF!</f>
        <v>#REF!</v>
      </c>
      <c r="M198" s="1090" t="s">
        <v>1222</v>
      </c>
      <c r="N198" s="1090" t="str">
        <f>SUIVI!$V$8</f>
        <v>LKW</v>
      </c>
      <c r="O198" s="218" t="e">
        <f>SUIVI!#REF!</f>
        <v>#REF!</v>
      </c>
      <c r="P198" s="22">
        <v>190</v>
      </c>
    </row>
    <row r="199" spans="1:16" ht="19.899999999999999" customHeight="1">
      <c r="A199" s="241" t="str">
        <f>$A$10</f>
        <v>Z128</v>
      </c>
      <c r="B199" s="191" t="e">
        <f>SUIVI!#REF!</f>
        <v>#REF!</v>
      </c>
      <c r="C199" s="191" t="e">
        <f>SUIVI!#REF!</f>
        <v>#REF!</v>
      </c>
      <c r="D199" s="3164"/>
      <c r="E199" s="3165"/>
      <c r="F199" s="673" t="e">
        <f>SUIVI!#REF!</f>
        <v>#REF!</v>
      </c>
      <c r="G199" s="673" t="e">
        <f>SUIVI!#REF!</f>
        <v>#REF!</v>
      </c>
      <c r="H199" s="191" t="e">
        <f t="shared" si="2"/>
        <v>#REF!</v>
      </c>
      <c r="I199" s="191" t="e">
        <f>IF(SUIVI!#REF!,1,0)</f>
        <v>#REF!</v>
      </c>
      <c r="J199" s="1086" t="e">
        <f>SUIVI!#REF!</f>
        <v>#REF!</v>
      </c>
      <c r="K199" s="215" t="e">
        <f>SUIVI!#REF!</f>
        <v>#REF!</v>
      </c>
      <c r="L199" s="215" t="e">
        <f>SUIVI!#REF!</f>
        <v>#REF!</v>
      </c>
      <c r="M199" s="1090" t="s">
        <v>1222</v>
      </c>
      <c r="N199" s="2130" t="s">
        <v>1222</v>
      </c>
      <c r="O199" s="218" t="e">
        <f>SUIVI!#REF!</f>
        <v>#REF!</v>
      </c>
      <c r="P199" s="22">
        <v>191</v>
      </c>
    </row>
    <row r="200" spans="1:16" ht="19.899999999999999" customHeight="1">
      <c r="A200" s="241" t="str">
        <f>$A$11</f>
        <v>1900015151-15087</v>
      </c>
      <c r="B200" s="191" t="e">
        <f>SUIVI!#REF!</f>
        <v>#REF!</v>
      </c>
      <c r="C200" s="191" t="e">
        <f>SUIVI!#REF!</f>
        <v>#REF!</v>
      </c>
      <c r="D200" s="3164"/>
      <c r="E200" s="3165"/>
      <c r="F200" s="673" t="e">
        <f>SUIVI!#REF!</f>
        <v>#REF!</v>
      </c>
      <c r="G200" s="673" t="e">
        <f>SUIVI!#REF!</f>
        <v>#REF!</v>
      </c>
      <c r="H200" s="191" t="e">
        <f t="shared" si="2"/>
        <v>#REF!</v>
      </c>
      <c r="I200" s="191" t="e">
        <f>IF(SUIVI!#REF!,1,0)</f>
        <v>#REF!</v>
      </c>
      <c r="J200" s="1086" t="e">
        <f>SUIVI!#REF!</f>
        <v>#REF!</v>
      </c>
      <c r="K200" s="215" t="e">
        <f>SUIVI!#REF!</f>
        <v>#REF!</v>
      </c>
      <c r="L200" s="215" t="e">
        <f>SUIVI!#REF!</f>
        <v>#REF!</v>
      </c>
      <c r="M200" s="1090" t="s">
        <v>1222</v>
      </c>
      <c r="N200" s="1090" t="str">
        <f>SUIVI!$V$8</f>
        <v>LKW</v>
      </c>
      <c r="O200" s="218" t="e">
        <f>SUIVI!#REF!</f>
        <v>#REF!</v>
      </c>
      <c r="P200" s="22">
        <v>192</v>
      </c>
    </row>
    <row r="201" spans="1:16" ht="19.899999999999999" customHeight="1">
      <c r="A201" s="663" t="str">
        <f>$A$12</f>
        <v>CIMOLAI</v>
      </c>
      <c r="B201" s="191" t="e">
        <f>SUIVI!#REF!</f>
        <v>#REF!</v>
      </c>
      <c r="C201" s="191" t="e">
        <f>SUIVI!#REF!</f>
        <v>#REF!</v>
      </c>
      <c r="D201" s="3164"/>
      <c r="E201" s="3165"/>
      <c r="F201" s="673" t="e">
        <f>SUIVI!#REF!</f>
        <v>#REF!</v>
      </c>
      <c r="G201" s="673" t="e">
        <f>SUIVI!#REF!</f>
        <v>#REF!</v>
      </c>
      <c r="H201" s="191" t="e">
        <f t="shared" si="2"/>
        <v>#REF!</v>
      </c>
      <c r="I201" s="191" t="e">
        <f>IF(SUIVI!#REF!,1,0)</f>
        <v>#REF!</v>
      </c>
      <c r="J201" s="1086" t="e">
        <f>SUIVI!#REF!</f>
        <v>#REF!</v>
      </c>
      <c r="K201" s="215" t="e">
        <f>SUIVI!#REF!</f>
        <v>#REF!</v>
      </c>
      <c r="L201" s="215" t="e">
        <f>SUIVI!#REF!</f>
        <v>#REF!</v>
      </c>
      <c r="M201" s="1090" t="s">
        <v>1222</v>
      </c>
      <c r="N201" s="2130" t="s">
        <v>1222</v>
      </c>
      <c r="O201" s="218" t="e">
        <f>SUIVI!#REF!</f>
        <v>#REF!</v>
      </c>
      <c r="P201" s="22">
        <v>193</v>
      </c>
    </row>
    <row r="202" spans="1:16" ht="19.899999999999999" customHeight="1">
      <c r="A202" s="663" t="str">
        <f>$A$13</f>
        <v>PASSERELLE DE BELVAL</v>
      </c>
      <c r="B202" s="191" t="e">
        <f>SUIVI!#REF!</f>
        <v>#REF!</v>
      </c>
      <c r="C202" s="191" t="e">
        <f>SUIVI!#REF!</f>
        <v>#REF!</v>
      </c>
      <c r="D202" s="3164"/>
      <c r="E202" s="3165"/>
      <c r="F202" s="673" t="e">
        <f>SUIVI!#REF!</f>
        <v>#REF!</v>
      </c>
      <c r="G202" s="673" t="e">
        <f>SUIVI!#REF!</f>
        <v>#REF!</v>
      </c>
      <c r="H202" s="191" t="e">
        <f t="shared" ref="H202:H208" si="3">IF(C202,1,0)</f>
        <v>#REF!</v>
      </c>
      <c r="I202" s="191" t="e">
        <f>IF(SUIVI!#REF!,1,0)</f>
        <v>#REF!</v>
      </c>
      <c r="J202" s="1086" t="e">
        <f>SUIVI!#REF!</f>
        <v>#REF!</v>
      </c>
      <c r="K202" s="215" t="e">
        <f>SUIVI!#REF!</f>
        <v>#REF!</v>
      </c>
      <c r="L202" s="215" t="e">
        <f>SUIVI!#REF!</f>
        <v>#REF!</v>
      </c>
      <c r="M202" s="1090" t="s">
        <v>1222</v>
      </c>
      <c r="N202" s="1090" t="str">
        <f>SUIVI!$V$8</f>
        <v>LKW</v>
      </c>
      <c r="O202" s="218" t="e">
        <f>SUIVI!#REF!</f>
        <v>#REF!</v>
      </c>
      <c r="P202" s="22">
        <v>194</v>
      </c>
    </row>
    <row r="203" spans="1:16" ht="19.899999999999999" customHeight="1">
      <c r="A203" s="1088" t="s">
        <v>1505</v>
      </c>
      <c r="B203" s="191" t="e">
        <f>SUIVI!#REF!</f>
        <v>#REF!</v>
      </c>
      <c r="C203" s="191" t="e">
        <f>SUIVI!#REF!</f>
        <v>#REF!</v>
      </c>
      <c r="D203" s="3164"/>
      <c r="E203" s="3165"/>
      <c r="F203" s="673" t="e">
        <f>SUIVI!#REF!</f>
        <v>#REF!</v>
      </c>
      <c r="G203" s="673" t="e">
        <f>SUIVI!#REF!</f>
        <v>#REF!</v>
      </c>
      <c r="H203" s="191" t="e">
        <f t="shared" si="3"/>
        <v>#REF!</v>
      </c>
      <c r="I203" s="191" t="e">
        <f>IF(SUIVI!#REF!,1,0)</f>
        <v>#REF!</v>
      </c>
      <c r="J203" s="1086" t="e">
        <f>SUIVI!#REF!</f>
        <v>#REF!</v>
      </c>
      <c r="K203" s="215" t="e">
        <f>SUIVI!#REF!</f>
        <v>#REF!</v>
      </c>
      <c r="L203" s="215" t="e">
        <f>SUIVI!#REF!</f>
        <v>#REF!</v>
      </c>
      <c r="M203" s="1090" t="s">
        <v>1222</v>
      </c>
      <c r="N203" s="2130" t="s">
        <v>1222</v>
      </c>
      <c r="O203" s="218" t="e">
        <f>SUIVI!#REF!</f>
        <v>#REF!</v>
      </c>
      <c r="P203" s="22">
        <v>195</v>
      </c>
    </row>
    <row r="204" spans="1:16" ht="19.899999999999999" customHeight="1">
      <c r="A204" s="1833">
        <f>$A$15</f>
        <v>0</v>
      </c>
      <c r="B204" s="191" t="e">
        <f>SUIVI!#REF!</f>
        <v>#REF!</v>
      </c>
      <c r="C204" s="191" t="e">
        <f>SUIVI!#REF!</f>
        <v>#REF!</v>
      </c>
      <c r="D204" s="3164"/>
      <c r="E204" s="3165"/>
      <c r="F204" s="673" t="e">
        <f>SUIVI!#REF!</f>
        <v>#REF!</v>
      </c>
      <c r="G204" s="673" t="e">
        <f>SUIVI!#REF!</f>
        <v>#REF!</v>
      </c>
      <c r="H204" s="191" t="e">
        <f t="shared" si="3"/>
        <v>#REF!</v>
      </c>
      <c r="I204" s="191" t="e">
        <f>IF(SUIVI!#REF!,1,0)</f>
        <v>#REF!</v>
      </c>
      <c r="J204" s="1086" t="e">
        <f>SUIVI!#REF!</f>
        <v>#REF!</v>
      </c>
      <c r="K204" s="215" t="e">
        <f>SUIVI!#REF!</f>
        <v>#REF!</v>
      </c>
      <c r="L204" s="215" t="e">
        <f>SUIVI!#REF!</f>
        <v>#REF!</v>
      </c>
      <c r="M204" s="1090" t="s">
        <v>1222</v>
      </c>
      <c r="N204" s="1090" t="str">
        <f>SUIVI!$V$8</f>
        <v>LKW</v>
      </c>
      <c r="O204" s="218" t="e">
        <f>SUIVI!#REF!</f>
        <v>#REF!</v>
      </c>
      <c r="P204" s="22">
        <v>196</v>
      </c>
    </row>
    <row r="205" spans="1:16" ht="19.899999999999999" customHeight="1">
      <c r="A205" s="1833">
        <f>$A$16</f>
        <v>0</v>
      </c>
      <c r="B205" s="191" t="e">
        <f>SUIVI!#REF!</f>
        <v>#REF!</v>
      </c>
      <c r="C205" s="191" t="e">
        <f>SUIVI!#REF!</f>
        <v>#REF!</v>
      </c>
      <c r="D205" s="3164"/>
      <c r="E205" s="3165"/>
      <c r="F205" s="673" t="e">
        <f>SUIVI!#REF!</f>
        <v>#REF!</v>
      </c>
      <c r="G205" s="673" t="e">
        <f>SUIVI!#REF!</f>
        <v>#REF!</v>
      </c>
      <c r="H205" s="191" t="e">
        <f t="shared" si="3"/>
        <v>#REF!</v>
      </c>
      <c r="I205" s="191" t="e">
        <f>IF(SUIVI!#REF!,1,0)</f>
        <v>#REF!</v>
      </c>
      <c r="J205" s="1086" t="e">
        <f>SUIVI!#REF!</f>
        <v>#REF!</v>
      </c>
      <c r="K205" s="215" t="e">
        <f>SUIVI!#REF!</f>
        <v>#REF!</v>
      </c>
      <c r="L205" s="215" t="e">
        <f>SUIVI!#REF!</f>
        <v>#REF!</v>
      </c>
      <c r="M205" s="1090" t="s">
        <v>1222</v>
      </c>
      <c r="N205" s="2130" t="s">
        <v>1222</v>
      </c>
      <c r="O205" s="218" t="e">
        <f>SUIVI!#REF!</f>
        <v>#REF!</v>
      </c>
      <c r="P205" s="22">
        <v>197</v>
      </c>
    </row>
    <row r="206" spans="1:16" ht="19.899999999999999" customHeight="1">
      <c r="A206" s="1833">
        <f>$A$17</f>
        <v>0</v>
      </c>
      <c r="B206" s="191" t="e">
        <f>SUIVI!#REF!</f>
        <v>#REF!</v>
      </c>
      <c r="C206" s="191" t="e">
        <f>SUIVI!#REF!</f>
        <v>#REF!</v>
      </c>
      <c r="D206" s="3164"/>
      <c r="E206" s="3165"/>
      <c r="F206" s="673" t="e">
        <f>SUIVI!#REF!</f>
        <v>#REF!</v>
      </c>
      <c r="G206" s="673" t="e">
        <f>SUIVI!#REF!</f>
        <v>#REF!</v>
      </c>
      <c r="H206" s="191" t="e">
        <f t="shared" si="3"/>
        <v>#REF!</v>
      </c>
      <c r="I206" s="191" t="e">
        <f>IF(SUIVI!#REF!,1,0)</f>
        <v>#REF!</v>
      </c>
      <c r="J206" s="1086" t="e">
        <f>SUIVI!#REF!</f>
        <v>#REF!</v>
      </c>
      <c r="K206" s="215" t="e">
        <f>SUIVI!#REF!</f>
        <v>#REF!</v>
      </c>
      <c r="L206" s="215" t="e">
        <f>SUIVI!#REF!</f>
        <v>#REF!</v>
      </c>
      <c r="M206" s="1090" t="s">
        <v>1222</v>
      </c>
      <c r="N206" s="1090" t="str">
        <f>SUIVI!$V$8</f>
        <v>LKW</v>
      </c>
      <c r="O206" s="218" t="e">
        <f>SUIVI!#REF!</f>
        <v>#REF!</v>
      </c>
      <c r="P206" s="22">
        <v>198</v>
      </c>
    </row>
    <row r="207" spans="1:16" ht="19.899999999999999" customHeight="1">
      <c r="A207" s="241" t="str">
        <f>$A$9</f>
        <v>1100633635-636</v>
      </c>
      <c r="B207" s="191" t="e">
        <f>SUIVI!#REF!</f>
        <v>#REF!</v>
      </c>
      <c r="C207" s="191" t="e">
        <f>SUIVI!#REF!</f>
        <v>#REF!</v>
      </c>
      <c r="D207" s="3164"/>
      <c r="E207" s="3165"/>
      <c r="F207" s="673" t="e">
        <f>SUIVI!#REF!</f>
        <v>#REF!</v>
      </c>
      <c r="G207" s="673" t="e">
        <f>SUIVI!#REF!</f>
        <v>#REF!</v>
      </c>
      <c r="H207" s="191" t="e">
        <f t="shared" si="3"/>
        <v>#REF!</v>
      </c>
      <c r="I207" s="191" t="e">
        <f>IF(SUIVI!#REF!,1,0)</f>
        <v>#REF!</v>
      </c>
      <c r="J207" s="1086" t="e">
        <f>SUIVI!#REF!</f>
        <v>#REF!</v>
      </c>
      <c r="K207" s="215" t="e">
        <f>SUIVI!#REF!</f>
        <v>#REF!</v>
      </c>
      <c r="L207" s="215" t="e">
        <f>SUIVI!#REF!</f>
        <v>#REF!</v>
      </c>
      <c r="M207" s="1090" t="s">
        <v>1222</v>
      </c>
      <c r="N207" s="2130" t="s">
        <v>1222</v>
      </c>
      <c r="O207" s="218" t="e">
        <f>SUIVI!#REF!</f>
        <v>#REF!</v>
      </c>
      <c r="P207" s="22">
        <v>199</v>
      </c>
    </row>
    <row r="208" spans="1:16" ht="19.899999999999999" customHeight="1" thickBot="1">
      <c r="A208" s="1831" t="str">
        <f>$A$10</f>
        <v>Z128</v>
      </c>
      <c r="B208" s="1740" t="e">
        <f>SUIVI!#REF!</f>
        <v>#REF!</v>
      </c>
      <c r="C208" s="1740" t="e">
        <f>SUIVI!#REF!</f>
        <v>#REF!</v>
      </c>
      <c r="D208" s="3176"/>
      <c r="E208" s="3177"/>
      <c r="F208" s="1739" t="e">
        <f>SUIVI!#REF!</f>
        <v>#REF!</v>
      </c>
      <c r="G208" s="1739" t="e">
        <f>SUIVI!#REF!</f>
        <v>#REF!</v>
      </c>
      <c r="H208" s="1740" t="e">
        <f t="shared" si="3"/>
        <v>#REF!</v>
      </c>
      <c r="I208" s="1740" t="e">
        <f>IF(SUIVI!#REF!,1,0)</f>
        <v>#REF!</v>
      </c>
      <c r="J208" s="1741" t="e">
        <f>SUIVI!#REF!</f>
        <v>#REF!</v>
      </c>
      <c r="K208" s="1828" t="e">
        <f>SUIVI!#REF!</f>
        <v>#REF!</v>
      </c>
      <c r="L208" s="1828" t="e">
        <f>SUIVI!#REF!</f>
        <v>#REF!</v>
      </c>
      <c r="M208" s="1829" t="s">
        <v>1222</v>
      </c>
      <c r="N208" s="1829" t="str">
        <f>SUIVI!$V$8</f>
        <v>LKW</v>
      </c>
      <c r="O208" s="1830" t="e">
        <f>SUIVI!#REF!</f>
        <v>#REF!</v>
      </c>
      <c r="P208" s="136">
        <v>200</v>
      </c>
    </row>
    <row r="209" spans="1:16" ht="17.45" customHeight="1" thickBot="1">
      <c r="A209" s="665" t="s">
        <v>1502</v>
      </c>
      <c r="B209" s="665" t="s">
        <v>1502</v>
      </c>
      <c r="C209" s="665" t="s">
        <v>1502</v>
      </c>
      <c r="D209" s="665" t="s">
        <v>1502</v>
      </c>
      <c r="E209" s="665" t="s">
        <v>1502</v>
      </c>
      <c r="F209" s="665" t="s">
        <v>1502</v>
      </c>
      <c r="G209" s="665" t="s">
        <v>1502</v>
      </c>
      <c r="H209" s="665" t="s">
        <v>1502</v>
      </c>
      <c r="I209" s="665" t="s">
        <v>1502</v>
      </c>
      <c r="J209" s="665" t="s">
        <v>1502</v>
      </c>
      <c r="K209" s="665" t="s">
        <v>1502</v>
      </c>
      <c r="L209" s="665" t="s">
        <v>1502</v>
      </c>
      <c r="M209" s="665" t="s">
        <v>1502</v>
      </c>
      <c r="N209" s="665" t="s">
        <v>1502</v>
      </c>
      <c r="O209" s="665" t="s">
        <v>1502</v>
      </c>
      <c r="P209" s="665"/>
    </row>
  </sheetData>
  <mergeCells count="214">
    <mergeCell ref="D206:E206"/>
    <mergeCell ref="D207:E207"/>
    <mergeCell ref="D208:E208"/>
    <mergeCell ref="W9:AB9"/>
    <mergeCell ref="W10:AB10"/>
    <mergeCell ref="D200:E200"/>
    <mergeCell ref="D201:E201"/>
    <mergeCell ref="D202:E202"/>
    <mergeCell ref="D203:E203"/>
    <mergeCell ref="D204:E204"/>
    <mergeCell ref="D205:E205"/>
    <mergeCell ref="D194:E194"/>
    <mergeCell ref="D195:E195"/>
    <mergeCell ref="D196:E196"/>
    <mergeCell ref="D197:E197"/>
    <mergeCell ref="D198:E198"/>
    <mergeCell ref="D199:E199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D176:E176"/>
    <mergeCell ref="D177:E177"/>
    <mergeCell ref="D178:E178"/>
    <mergeCell ref="D179:E179"/>
    <mergeCell ref="D180:E180"/>
    <mergeCell ref="D181:E181"/>
    <mergeCell ref="D170:E170"/>
    <mergeCell ref="D171:E171"/>
    <mergeCell ref="D172:E172"/>
    <mergeCell ref="D173:E173"/>
    <mergeCell ref="D174:E174"/>
    <mergeCell ref="D175:E175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2:E32"/>
    <mergeCell ref="D33:E33"/>
    <mergeCell ref="D34:E34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20:E20"/>
    <mergeCell ref="D21:E21"/>
    <mergeCell ref="D22:E22"/>
    <mergeCell ref="D23:E23"/>
    <mergeCell ref="D24:E24"/>
    <mergeCell ref="D25:E25"/>
    <mergeCell ref="D15:E15"/>
    <mergeCell ref="W15:X15"/>
    <mergeCell ref="D16:E16"/>
    <mergeCell ref="D17:E17"/>
    <mergeCell ref="D18:E18"/>
    <mergeCell ref="D19:E19"/>
    <mergeCell ref="D12:E12"/>
    <mergeCell ref="W12:X12"/>
    <mergeCell ref="D13:E13"/>
    <mergeCell ref="W13:X13"/>
    <mergeCell ref="D14:E14"/>
    <mergeCell ref="W14:X14"/>
    <mergeCell ref="W7:X7"/>
    <mergeCell ref="D9:E9"/>
    <mergeCell ref="D10:E10"/>
    <mergeCell ref="D11:E11"/>
    <mergeCell ref="W11:X11"/>
    <mergeCell ref="E3:I3"/>
    <mergeCell ref="D5:I5"/>
    <mergeCell ref="B6:C6"/>
    <mergeCell ref="E6:F6"/>
    <mergeCell ref="M6:N6"/>
    <mergeCell ref="D7:E7"/>
  </mergeCells>
  <dataValidations disablePrompts="1" count="3">
    <dataValidation type="list" allowBlank="1" showInputMessage="1" showErrorMessage="1" sqref="B6" xr:uid="{E267317B-332E-4D71-ABDF-F370937900B0}">
      <formula1>$T$10:$T$16</formula1>
    </dataValidation>
    <dataValidation type="list" allowBlank="1" showInputMessage="1" showErrorMessage="1" sqref="J6" xr:uid="{902E79E9-7C3A-42EF-BAE8-694F8C7904C5}">
      <formula1>$U$15:$U$17</formula1>
    </dataValidation>
    <dataValidation type="list" allowBlank="1" showInputMessage="1" showErrorMessage="1" sqref="M6:N6" xr:uid="{5907E552-FA19-4341-B4AC-FD3F8A2F3302}">
      <formula1>$U$10:$U$13</formula1>
    </dataValidation>
  </dataValidations>
  <printOptions horizontalCentered="1" verticalCentered="1"/>
  <pageMargins left="0.15748031496062992" right="0.15748031496062992" top="0.19685039370078741" bottom="0.23622047244094491" header="0.15748031496062992" footer="0.15748031496062992"/>
  <pageSetup paperSize="9" orientation="landscape" r:id="rId1"/>
  <headerFooter alignWithMargins="0">
    <oddHeader xml:space="preserve">&amp;RPAR-INSTR-001-1
Rev 1:sept 2019
</oddHeader>
    <oddFooter>&amp;R&amp;Z&amp;F</oddFooter>
  </headerFooter>
  <rowBreaks count="9" manualBreakCount="9">
    <brk id="27" max="14" man="1"/>
    <brk id="47" max="14" man="1"/>
    <brk id="67" max="14" man="1"/>
    <brk id="87" max="14" man="1"/>
    <brk id="107" max="14" man="1"/>
    <brk id="127" max="14" man="1"/>
    <brk id="147" max="14" man="1"/>
    <brk id="167" max="14" man="1"/>
    <brk id="187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0695-D7DB-4FA6-83B6-8960F6E155F5}">
  <dimension ref="A1"/>
  <sheetViews>
    <sheetView view="pageBreakPreview" zoomScaleNormal="100" zoomScaleSheetLayoutView="100" workbookViewId="0">
      <selection activeCell="L4" sqref="L4"/>
    </sheetView>
  </sheetViews>
  <sheetFormatPr baseColWidth="10" defaultColWidth="11.42578125" defaultRowHeight="12.75"/>
  <cols>
    <col min="1" max="16384" width="11.42578125" style="3023"/>
  </cols>
  <sheetData/>
  <pageMargins left="0.23622047244094491" right="0.23622047244094491" top="0.35433070866141736" bottom="0.35433070866141736" header="0.31496062992125984" footer="0.31496062992125984"/>
  <pageSetup paperSize="9" scale="8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34">
    <tabColor rgb="FF92D050"/>
  </sheetPr>
  <dimension ref="A1:AL878"/>
  <sheetViews>
    <sheetView showZeros="0" tabSelected="1" zoomScale="115" zoomScaleNormal="115" workbookViewId="0">
      <selection activeCell="W6" sqref="W6"/>
    </sheetView>
  </sheetViews>
  <sheetFormatPr baseColWidth="10" defaultRowHeight="12.75"/>
  <cols>
    <col min="1" max="1" width="5.140625" customWidth="1"/>
    <col min="2" max="2" width="5.42578125" style="189" customWidth="1"/>
    <col min="3" max="3" width="5.7109375" customWidth="1"/>
    <col min="4" max="4" width="14.5703125" style="3075" customWidth="1"/>
    <col min="5" max="5" width="5.7109375" customWidth="1"/>
    <col min="6" max="6" width="16.140625" style="3075" customWidth="1"/>
    <col min="7" max="7" width="5.7109375" customWidth="1"/>
    <col min="8" max="8" width="17.140625" customWidth="1"/>
    <col min="9" max="9" width="7.7109375" bestFit="1" customWidth="1"/>
    <col min="10" max="10" width="8.42578125" customWidth="1"/>
    <col min="11" max="11" width="6.5703125" customWidth="1"/>
    <col min="12" max="12" width="6.42578125" customWidth="1"/>
    <col min="13" max="13" width="17" customWidth="1"/>
    <col min="14" max="14" width="10.7109375" style="239" customWidth="1"/>
    <col min="15" max="15" width="10.28515625" customWidth="1"/>
    <col min="16" max="16" width="10.28515625" style="2423" customWidth="1"/>
    <col min="17" max="17" width="7.7109375" style="2418" hidden="1" customWidth="1"/>
    <col min="18" max="18" width="7.7109375" style="239" hidden="1" customWidth="1"/>
    <col min="19" max="19" width="10.7109375" style="2423" customWidth="1"/>
    <col min="20" max="20" width="10.28515625" customWidth="1"/>
    <col min="21" max="21" width="10.85546875" style="2277" customWidth="1"/>
    <col min="22" max="22" width="10.7109375" customWidth="1"/>
    <col min="23" max="23" width="10.7109375" style="3088" customWidth="1"/>
    <col min="24" max="24" width="10.7109375" customWidth="1"/>
    <col min="32" max="32" width="16.42578125" style="18" customWidth="1"/>
  </cols>
  <sheetData>
    <row r="1" spans="1:38" ht="9.6" customHeight="1">
      <c r="AJ1" s="2361" t="s">
        <v>202</v>
      </c>
    </row>
    <row r="2" spans="1:38" ht="42" customHeight="1" thickBot="1">
      <c r="AC2" s="527" t="s">
        <v>1054</v>
      </c>
      <c r="AD2" s="528" t="s">
        <v>1055</v>
      </c>
    </row>
    <row r="3" spans="1:38" ht="16.149999999999999" customHeight="1" thickBot="1">
      <c r="A3" s="2" t="s">
        <v>188</v>
      </c>
      <c r="B3" s="2"/>
      <c r="C3" s="2"/>
      <c r="D3" s="2"/>
      <c r="J3" s="1325" t="s">
        <v>189</v>
      </c>
      <c r="K3" s="1326"/>
      <c r="L3" s="1327"/>
      <c r="M3" s="1327"/>
      <c r="N3" s="504"/>
      <c r="O3" s="504"/>
      <c r="P3" s="504"/>
      <c r="Q3" s="2"/>
      <c r="S3" s="504"/>
      <c r="T3" s="504"/>
      <c r="U3" s="2278"/>
      <c r="Z3" s="1022" t="s">
        <v>1214</v>
      </c>
      <c r="AC3" s="528" t="s">
        <v>1161</v>
      </c>
      <c r="AD3" s="677"/>
    </row>
    <row r="4" spans="1:38" ht="16.149999999999999" customHeight="1">
      <c r="A4" s="3" t="s">
        <v>190</v>
      </c>
      <c r="B4" s="3"/>
      <c r="C4" s="3"/>
      <c r="D4" s="3"/>
      <c r="Q4" s="3"/>
      <c r="Y4" s="47"/>
      <c r="Z4" s="755" t="s">
        <v>1215</v>
      </c>
      <c r="AA4" s="47"/>
      <c r="AF4" s="239" t="s">
        <v>2379</v>
      </c>
    </row>
    <row r="5" spans="1:38" ht="27.6" customHeight="1">
      <c r="E5" s="4"/>
      <c r="F5" s="4"/>
      <c r="G5" s="4"/>
      <c r="I5" s="5" t="s">
        <v>3497</v>
      </c>
      <c r="K5" s="6"/>
      <c r="L5" s="6"/>
      <c r="M5" s="6"/>
      <c r="N5" s="175"/>
      <c r="O5" s="6"/>
      <c r="P5" s="2276"/>
      <c r="S5" s="2276"/>
      <c r="T5" s="6"/>
      <c r="U5" s="2276"/>
      <c r="Y5" s="47"/>
      <c r="Z5" s="755" t="s">
        <v>1216</v>
      </c>
      <c r="AA5" s="47"/>
    </row>
    <row r="6" spans="1:38" ht="22.9" customHeight="1">
      <c r="A6" s="440"/>
      <c r="B6" s="772"/>
      <c r="C6" s="440"/>
      <c r="D6" s="440"/>
      <c r="E6" s="442" t="str">
        <f>PREVI!A10</f>
        <v>1100633635-636</v>
      </c>
      <c r="F6" s="442"/>
      <c r="G6" s="445"/>
      <c r="H6" s="9"/>
      <c r="I6" s="9" t="str">
        <f>PREVI!C10</f>
        <v>CIMOLAI</v>
      </c>
      <c r="N6" s="175"/>
      <c r="O6" s="2276"/>
      <c r="P6" s="2276"/>
      <c r="Q6" s="440"/>
      <c r="R6" s="442">
        <v>0</v>
      </c>
      <c r="V6" s="430" t="str">
        <f>PREVI!A11</f>
        <v>Z128</v>
      </c>
      <c r="W6" s="430"/>
      <c r="X6" s="430">
        <f>PREVI!B11</f>
        <v>0</v>
      </c>
      <c r="Y6" s="47"/>
      <c r="Z6" s="755" t="s">
        <v>1217</v>
      </c>
      <c r="AA6" s="47"/>
    </row>
    <row r="7" spans="1:38" ht="22.9" customHeight="1" thickBot="1">
      <c r="A7" s="162"/>
      <c r="B7" s="2140"/>
      <c r="C7" s="162"/>
      <c r="D7" s="162"/>
      <c r="E7" s="2141" t="str">
        <f>PREVI!A12</f>
        <v>1900015151-15087</v>
      </c>
      <c r="F7" s="2141"/>
      <c r="G7" s="2142"/>
      <c r="H7" s="162"/>
      <c r="I7" s="2141" t="str">
        <f>PREVI!C11</f>
        <v>PASSERELLE DE BELVAL</v>
      </c>
      <c r="J7" s="2141"/>
      <c r="K7" s="2141"/>
      <c r="L7" s="162"/>
      <c r="M7" s="2141"/>
      <c r="N7" s="162"/>
      <c r="O7" s="162"/>
      <c r="P7" s="162"/>
      <c r="R7" s="7">
        <v>0</v>
      </c>
      <c r="S7" s="2141"/>
      <c r="T7" s="559">
        <f>COUNTBLANK(T9:T18)</f>
        <v>0</v>
      </c>
      <c r="U7" s="559">
        <f>COUNTBLANK(U9:U18)</f>
        <v>0</v>
      </c>
      <c r="V7" s="559">
        <f>COUNTBLANK(V9:V18)</f>
        <v>0</v>
      </c>
      <c r="W7" s="3100"/>
      <c r="Y7" s="3180" t="s">
        <v>192</v>
      </c>
      <c r="Z7" s="3181"/>
      <c r="AA7" s="3182"/>
    </row>
    <row r="8" spans="1:38" ht="22.15" customHeight="1">
      <c r="A8" s="2139" t="s">
        <v>899</v>
      </c>
      <c r="B8" s="2139" t="s">
        <v>900</v>
      </c>
      <c r="C8" s="2139" t="s">
        <v>1148</v>
      </c>
      <c r="D8" s="2138" t="s">
        <v>3513</v>
      </c>
      <c r="E8" s="2138" t="s">
        <v>194</v>
      </c>
      <c r="F8" s="2138" t="s">
        <v>195</v>
      </c>
      <c r="G8" s="2138" t="s">
        <v>195</v>
      </c>
      <c r="H8" s="2138" t="s">
        <v>196</v>
      </c>
      <c r="I8" s="2138" t="s">
        <v>197</v>
      </c>
      <c r="J8" s="2138" t="s">
        <v>198</v>
      </c>
      <c r="K8" s="2138" t="s">
        <v>200</v>
      </c>
      <c r="L8" s="2138" t="s">
        <v>201</v>
      </c>
      <c r="M8" s="2425" t="s">
        <v>199</v>
      </c>
      <c r="N8" s="2426" t="s">
        <v>904</v>
      </c>
      <c r="O8" s="448" t="s">
        <v>1046</v>
      </c>
      <c r="P8" s="2283" t="s">
        <v>2380</v>
      </c>
      <c r="Q8" s="2427" t="s">
        <v>1142</v>
      </c>
      <c r="R8" s="3019" t="s">
        <v>193</v>
      </c>
      <c r="S8" s="2429" t="s">
        <v>199</v>
      </c>
      <c r="T8" s="3084" t="s">
        <v>338</v>
      </c>
      <c r="U8" s="3080" t="s">
        <v>3525</v>
      </c>
      <c r="V8" s="449" t="s">
        <v>106</v>
      </c>
      <c r="W8" s="3090" t="s">
        <v>3543</v>
      </c>
      <c r="X8" s="433"/>
      <c r="Y8" s="755" t="s">
        <v>206</v>
      </c>
      <c r="Z8" s="755" t="s">
        <v>207</v>
      </c>
      <c r="AA8" s="755" t="s">
        <v>201</v>
      </c>
      <c r="AD8" s="527" t="s">
        <v>1054</v>
      </c>
      <c r="AF8" s="1095" t="s">
        <v>1226</v>
      </c>
      <c r="AH8" s="2127"/>
      <c r="AI8" s="2129" t="s">
        <v>2173</v>
      </c>
      <c r="AJ8" s="2129" t="s">
        <v>2174</v>
      </c>
      <c r="AK8" s="2129" t="s">
        <v>2175</v>
      </c>
      <c r="AL8" s="2129" t="s">
        <v>2176</v>
      </c>
    </row>
    <row r="9" spans="1:38" ht="18" customHeight="1">
      <c r="A9" s="116" t="s">
        <v>184</v>
      </c>
      <c r="B9" s="240">
        <v>1</v>
      </c>
      <c r="C9" s="191">
        <f t="shared" ref="C9:C18" si="0">IF(J9,1,0)</f>
        <v>1</v>
      </c>
      <c r="D9" s="3077">
        <v>1900015087</v>
      </c>
      <c r="E9" s="3077">
        <v>1</v>
      </c>
      <c r="F9" s="3078">
        <v>1100633635</v>
      </c>
      <c r="G9" s="3078">
        <v>10</v>
      </c>
      <c r="H9" s="191" t="s">
        <v>3511</v>
      </c>
      <c r="I9" s="191">
        <v>11100</v>
      </c>
      <c r="J9" s="191">
        <v>10300</v>
      </c>
      <c r="K9" s="760">
        <v>343</v>
      </c>
      <c r="L9" s="1091">
        <f t="shared" ref="L9:L18" si="1">K9*J9/1000</f>
        <v>3532.9</v>
      </c>
      <c r="M9" s="3025" t="s">
        <v>3526</v>
      </c>
      <c r="N9" s="3026"/>
      <c r="O9" s="3027"/>
      <c r="P9" s="3028"/>
      <c r="Q9" s="3022"/>
      <c r="R9" s="3020"/>
      <c r="S9" s="3021" t="s">
        <v>3526</v>
      </c>
      <c r="T9" s="3102" t="s">
        <v>186</v>
      </c>
      <c r="U9" s="1092" t="s">
        <v>184</v>
      </c>
      <c r="V9" s="3118">
        <v>44594</v>
      </c>
      <c r="W9" s="3091" t="s">
        <v>286</v>
      </c>
      <c r="X9" s="15"/>
      <c r="Y9" s="1094">
        <f>V9</f>
        <v>44594</v>
      </c>
      <c r="Z9" s="46">
        <f>IF(Y9,1,0)</f>
        <v>1</v>
      </c>
      <c r="AA9" s="443">
        <f t="shared" ref="AA9:AA18" si="2">IF(Y9,L9,0)</f>
        <v>3532.9</v>
      </c>
      <c r="AD9" s="755" t="s">
        <v>106</v>
      </c>
      <c r="AF9" s="1096">
        <v>1</v>
      </c>
      <c r="AH9" s="2129" t="s">
        <v>2177</v>
      </c>
      <c r="AI9" s="2128" t="s">
        <v>2180</v>
      </c>
      <c r="AJ9" s="2128" t="s">
        <v>2181</v>
      </c>
      <c r="AK9" s="2128" t="s">
        <v>2182</v>
      </c>
      <c r="AL9" s="2128" t="s">
        <v>2183</v>
      </c>
    </row>
    <row r="10" spans="1:38" ht="18" customHeight="1">
      <c r="A10" s="116" t="s">
        <v>184</v>
      </c>
      <c r="B10" s="240">
        <v>2</v>
      </c>
      <c r="C10" s="191">
        <f t="shared" si="0"/>
        <v>1</v>
      </c>
      <c r="D10" s="3077">
        <v>1900015087</v>
      </c>
      <c r="E10" s="3077">
        <v>1</v>
      </c>
      <c r="F10" s="3078">
        <v>1100633635</v>
      </c>
      <c r="G10" s="3078">
        <v>10</v>
      </c>
      <c r="H10" s="191" t="s">
        <v>3511</v>
      </c>
      <c r="I10" s="191">
        <v>11100</v>
      </c>
      <c r="J10" s="191">
        <v>10300</v>
      </c>
      <c r="K10" s="760">
        <v>343</v>
      </c>
      <c r="L10" s="1091">
        <f t="shared" si="1"/>
        <v>3532.9</v>
      </c>
      <c r="M10" s="3025" t="s">
        <v>3527</v>
      </c>
      <c r="N10" s="3026"/>
      <c r="O10" s="3027"/>
      <c r="P10" s="3028"/>
      <c r="Q10" s="3022"/>
      <c r="R10" s="3020"/>
      <c r="S10" s="3021" t="s">
        <v>3527</v>
      </c>
      <c r="T10" s="3102" t="s">
        <v>186</v>
      </c>
      <c r="U10" s="1092" t="s">
        <v>184</v>
      </c>
      <c r="V10" s="3118">
        <v>44594</v>
      </c>
      <c r="W10" s="3092" t="s">
        <v>286</v>
      </c>
      <c r="X10" s="16"/>
      <c r="Y10" s="1094">
        <f t="shared" ref="Y10:Y18" si="3">V10</f>
        <v>44594</v>
      </c>
      <c r="Z10" s="46">
        <f t="shared" ref="Z10:Z18" si="4">IF(Y10,1,0)</f>
        <v>1</v>
      </c>
      <c r="AA10" s="443">
        <f t="shared" si="2"/>
        <v>3532.9</v>
      </c>
      <c r="AD10" s="755" t="s">
        <v>107</v>
      </c>
      <c r="AF10" s="1096">
        <v>2</v>
      </c>
      <c r="AH10" s="2129" t="s">
        <v>2178</v>
      </c>
      <c r="AI10" s="2128" t="s">
        <v>2180</v>
      </c>
      <c r="AJ10" s="92" t="s">
        <v>2185</v>
      </c>
      <c r="AK10" s="2128" t="s">
        <v>2182</v>
      </c>
      <c r="AL10" s="92" t="s">
        <v>2185</v>
      </c>
    </row>
    <row r="11" spans="1:38" ht="18" customHeight="1">
      <c r="A11" s="116" t="s">
        <v>184</v>
      </c>
      <c r="B11" s="240">
        <v>3</v>
      </c>
      <c r="C11" s="191">
        <f t="shared" si="0"/>
        <v>1</v>
      </c>
      <c r="D11" s="3077">
        <v>1900015087</v>
      </c>
      <c r="E11" s="3077">
        <v>9</v>
      </c>
      <c r="F11" s="3078">
        <v>1100633635</v>
      </c>
      <c r="G11" s="3078">
        <v>20</v>
      </c>
      <c r="H11" s="191" t="s">
        <v>3511</v>
      </c>
      <c r="I11" s="191">
        <v>11300</v>
      </c>
      <c r="J11" s="191">
        <v>10400</v>
      </c>
      <c r="K11" s="760">
        <v>343</v>
      </c>
      <c r="L11" s="1091">
        <f t="shared" si="1"/>
        <v>3567.2</v>
      </c>
      <c r="M11" s="3025" t="s">
        <v>3528</v>
      </c>
      <c r="N11" s="3026"/>
      <c r="O11" s="3027"/>
      <c r="P11" s="3028"/>
      <c r="Q11" s="3022"/>
      <c r="R11" s="3020"/>
      <c r="S11" s="3021" t="s">
        <v>3528</v>
      </c>
      <c r="T11" s="3102" t="s">
        <v>186</v>
      </c>
      <c r="U11" s="1092" t="s">
        <v>184</v>
      </c>
      <c r="V11" s="3118">
        <v>44594</v>
      </c>
      <c r="W11" s="3093" t="s">
        <v>286</v>
      </c>
      <c r="X11" s="16"/>
      <c r="Y11" s="1094">
        <f t="shared" si="3"/>
        <v>44594</v>
      </c>
      <c r="Z11" s="46">
        <f t="shared" si="4"/>
        <v>1</v>
      </c>
      <c r="AA11" s="443">
        <f t="shared" si="2"/>
        <v>3567.2</v>
      </c>
      <c r="AD11" s="755" t="s">
        <v>108</v>
      </c>
      <c r="AF11" s="1096">
        <v>3</v>
      </c>
      <c r="AH11" s="2129" t="s">
        <v>2179</v>
      </c>
      <c r="AI11" s="92" t="s">
        <v>2185</v>
      </c>
      <c r="AJ11" s="92" t="s">
        <v>2185</v>
      </c>
      <c r="AK11" s="2128" t="s">
        <v>2182</v>
      </c>
      <c r="AL11" s="2128" t="s">
        <v>2184</v>
      </c>
    </row>
    <row r="12" spans="1:38" ht="18" customHeight="1">
      <c r="A12" s="116" t="s">
        <v>184</v>
      </c>
      <c r="B12" s="240">
        <v>4</v>
      </c>
      <c r="C12" s="191">
        <f t="shared" si="0"/>
        <v>1</v>
      </c>
      <c r="D12" s="3077">
        <v>1900015087</v>
      </c>
      <c r="E12" s="3077">
        <v>10</v>
      </c>
      <c r="F12" s="3079">
        <v>1100633636</v>
      </c>
      <c r="G12" s="3079">
        <v>10</v>
      </c>
      <c r="H12" s="191" t="s">
        <v>3511</v>
      </c>
      <c r="I12" s="191">
        <v>9200</v>
      </c>
      <c r="J12" s="191">
        <v>9000</v>
      </c>
      <c r="K12" s="760">
        <v>343</v>
      </c>
      <c r="L12" s="1091">
        <f t="shared" si="1"/>
        <v>3087</v>
      </c>
      <c r="M12" s="3025" t="s">
        <v>3529</v>
      </c>
      <c r="N12" s="3026"/>
      <c r="O12" s="3027"/>
      <c r="P12" s="3028"/>
      <c r="Q12" s="3022"/>
      <c r="R12" s="3020"/>
      <c r="S12" s="3021" t="s">
        <v>3529</v>
      </c>
      <c r="T12" s="3102" t="s">
        <v>186</v>
      </c>
      <c r="U12" s="1092" t="s">
        <v>184</v>
      </c>
      <c r="V12" s="3118">
        <v>44594</v>
      </c>
      <c r="W12" s="3096" t="s">
        <v>286</v>
      </c>
      <c r="X12" s="16"/>
      <c r="Y12" s="1094">
        <f t="shared" si="3"/>
        <v>44594</v>
      </c>
      <c r="Z12" s="46">
        <f t="shared" si="4"/>
        <v>1</v>
      </c>
      <c r="AA12" s="443">
        <f t="shared" si="2"/>
        <v>3087</v>
      </c>
      <c r="AD12" s="47"/>
      <c r="AF12" s="1096">
        <v>4</v>
      </c>
    </row>
    <row r="13" spans="1:38" ht="18" customHeight="1">
      <c r="A13" s="116" t="s">
        <v>184</v>
      </c>
      <c r="B13" s="240">
        <v>5</v>
      </c>
      <c r="C13" s="191">
        <f t="shared" si="0"/>
        <v>1</v>
      </c>
      <c r="D13" s="3077">
        <v>1900015087</v>
      </c>
      <c r="E13" s="3077">
        <v>2</v>
      </c>
      <c r="F13" s="3079">
        <v>1100633636</v>
      </c>
      <c r="G13" s="3079">
        <v>20</v>
      </c>
      <c r="H13" s="191" t="s">
        <v>3511</v>
      </c>
      <c r="I13" s="191">
        <v>10700</v>
      </c>
      <c r="J13" s="191">
        <v>10100</v>
      </c>
      <c r="K13" s="760">
        <v>343</v>
      </c>
      <c r="L13" s="1091">
        <f t="shared" si="1"/>
        <v>3464.3</v>
      </c>
      <c r="M13" s="3025" t="s">
        <v>3544</v>
      </c>
      <c r="N13" s="3026"/>
      <c r="O13" s="3027"/>
      <c r="P13" s="3028"/>
      <c r="Q13" s="3022"/>
      <c r="R13" s="3020"/>
      <c r="S13" s="3021" t="s">
        <v>3548</v>
      </c>
      <c r="T13" s="3102" t="s">
        <v>186</v>
      </c>
      <c r="U13" s="1092" t="s">
        <v>184</v>
      </c>
      <c r="V13" s="3118">
        <v>44594</v>
      </c>
      <c r="W13" s="3097" t="s">
        <v>286</v>
      </c>
      <c r="X13" s="16"/>
      <c r="Y13" s="1094">
        <f t="shared" si="3"/>
        <v>44594</v>
      </c>
      <c r="Z13" s="46">
        <f t="shared" si="4"/>
        <v>1</v>
      </c>
      <c r="AA13" s="443">
        <f t="shared" si="2"/>
        <v>3464.3</v>
      </c>
      <c r="AF13" s="1096">
        <v>5</v>
      </c>
    </row>
    <row r="14" spans="1:38" ht="18" customHeight="1">
      <c r="A14" s="116" t="s">
        <v>184</v>
      </c>
      <c r="B14" s="240">
        <v>6</v>
      </c>
      <c r="C14" s="191">
        <f t="shared" si="0"/>
        <v>1</v>
      </c>
      <c r="D14" s="3076">
        <v>1900015151</v>
      </c>
      <c r="E14" s="3076">
        <v>38</v>
      </c>
      <c r="F14" s="3078">
        <v>1100633635</v>
      </c>
      <c r="G14" s="3078">
        <v>20</v>
      </c>
      <c r="H14" s="191" t="s">
        <v>3511</v>
      </c>
      <c r="I14" s="191">
        <v>10600</v>
      </c>
      <c r="J14" s="191">
        <v>10400</v>
      </c>
      <c r="K14" s="760">
        <v>343</v>
      </c>
      <c r="L14" s="1091">
        <f t="shared" si="1"/>
        <v>3567.2</v>
      </c>
      <c r="M14" s="3025" t="s">
        <v>3539</v>
      </c>
      <c r="N14" s="3026"/>
      <c r="O14" s="3027"/>
      <c r="P14" s="3028"/>
      <c r="Q14" s="3022"/>
      <c r="R14" s="3020"/>
      <c r="S14" s="3021" t="s">
        <v>3539</v>
      </c>
      <c r="T14" s="3102" t="s">
        <v>186</v>
      </c>
      <c r="U14" s="1092" t="s">
        <v>184</v>
      </c>
      <c r="V14" s="3118">
        <v>44594</v>
      </c>
      <c r="W14" s="3094" t="s">
        <v>286</v>
      </c>
      <c r="X14" s="16"/>
      <c r="Y14" s="1094">
        <f t="shared" si="3"/>
        <v>44594</v>
      </c>
      <c r="Z14" s="46">
        <f t="shared" si="4"/>
        <v>1</v>
      </c>
      <c r="AA14" s="443">
        <f t="shared" si="2"/>
        <v>3567.2</v>
      </c>
      <c r="AB14" s="19">
        <f>IF(Z14,O14,0)</f>
        <v>0</v>
      </c>
      <c r="AC14" s="19">
        <f>IF(AA14,N14,0)</f>
        <v>0</v>
      </c>
      <c r="AD14" s="19">
        <f>IF(AB14,T14,0)</f>
        <v>0</v>
      </c>
      <c r="AE14" s="19">
        <f>IF(AC14,#REF!,0)</f>
        <v>0</v>
      </c>
      <c r="AF14" s="1096">
        <v>6</v>
      </c>
    </row>
    <row r="15" spans="1:38" ht="18" customHeight="1">
      <c r="A15" s="116" t="s">
        <v>184</v>
      </c>
      <c r="B15" s="240">
        <v>7</v>
      </c>
      <c r="C15" s="191">
        <f t="shared" si="0"/>
        <v>1</v>
      </c>
      <c r="D15" s="3076">
        <v>1900015151</v>
      </c>
      <c r="E15" s="3076">
        <v>38</v>
      </c>
      <c r="F15" s="3078">
        <v>1100633635</v>
      </c>
      <c r="G15" s="3078">
        <v>20</v>
      </c>
      <c r="H15" s="191" t="s">
        <v>3511</v>
      </c>
      <c r="I15" s="191">
        <v>10600</v>
      </c>
      <c r="J15" s="191">
        <v>10400</v>
      </c>
      <c r="K15" s="760">
        <v>343</v>
      </c>
      <c r="L15" s="1091">
        <f t="shared" si="1"/>
        <v>3567.2</v>
      </c>
      <c r="M15" s="3025" t="s">
        <v>3540</v>
      </c>
      <c r="N15" s="3026"/>
      <c r="O15" s="3027"/>
      <c r="P15" s="3028"/>
      <c r="Q15" s="3022"/>
      <c r="R15" s="3020"/>
      <c r="S15" s="3021" t="s">
        <v>3540</v>
      </c>
      <c r="T15" s="3102" t="s">
        <v>186</v>
      </c>
      <c r="U15" s="1092" t="s">
        <v>184</v>
      </c>
      <c r="V15" s="3118">
        <v>44594</v>
      </c>
      <c r="W15" s="3095" t="s">
        <v>286</v>
      </c>
      <c r="X15" s="16"/>
      <c r="Y15" s="1094">
        <f t="shared" si="3"/>
        <v>44594</v>
      </c>
      <c r="Z15" s="46">
        <f t="shared" si="4"/>
        <v>1</v>
      </c>
      <c r="AA15" s="443">
        <f t="shared" si="2"/>
        <v>3567.2</v>
      </c>
      <c r="AB15" s="19">
        <f>IF(Z15,O15,0)</f>
        <v>0</v>
      </c>
      <c r="AC15" s="19">
        <f>IF(AA15,N15,0)</f>
        <v>0</v>
      </c>
      <c r="AD15" s="19">
        <f>IF(AB15,T15,0)</f>
        <v>0</v>
      </c>
      <c r="AE15" s="19">
        <f>IF(AC15,#REF!,0)</f>
        <v>0</v>
      </c>
      <c r="AF15" s="1096">
        <v>7</v>
      </c>
    </row>
    <row r="16" spans="1:38" ht="18" customHeight="1">
      <c r="A16" s="116" t="s">
        <v>184</v>
      </c>
      <c r="B16" s="240">
        <v>8</v>
      </c>
      <c r="C16" s="191">
        <f t="shared" si="0"/>
        <v>1</v>
      </c>
      <c r="D16" s="3076">
        <v>1900015151</v>
      </c>
      <c r="E16" s="3076">
        <v>38</v>
      </c>
      <c r="F16" s="3079">
        <v>1100633636</v>
      </c>
      <c r="G16" s="3079">
        <v>30</v>
      </c>
      <c r="H16" s="191" t="s">
        <v>3511</v>
      </c>
      <c r="I16" s="191">
        <v>10600</v>
      </c>
      <c r="J16" s="191">
        <v>10400</v>
      </c>
      <c r="K16" s="760">
        <v>343</v>
      </c>
      <c r="L16" s="1091">
        <f t="shared" si="1"/>
        <v>3567.2</v>
      </c>
      <c r="M16" s="3025" t="s">
        <v>3541</v>
      </c>
      <c r="N16" s="3026"/>
      <c r="O16" s="3027"/>
      <c r="P16" s="3028"/>
      <c r="Q16" s="3022"/>
      <c r="R16" s="3020"/>
      <c r="S16" s="3021" t="s">
        <v>3541</v>
      </c>
      <c r="T16" s="3102" t="s">
        <v>186</v>
      </c>
      <c r="U16" s="1092" t="s">
        <v>184</v>
      </c>
      <c r="V16" s="3118">
        <v>44594</v>
      </c>
      <c r="W16" s="3098" t="s">
        <v>286</v>
      </c>
      <c r="X16" s="16"/>
      <c r="Y16" s="1094">
        <f t="shared" si="3"/>
        <v>44594</v>
      </c>
      <c r="Z16" s="46">
        <f t="shared" si="4"/>
        <v>1</v>
      </c>
      <c r="AA16" s="443">
        <f t="shared" si="2"/>
        <v>3567.2</v>
      </c>
      <c r="AB16" s="19">
        <f>IF(Z16,O16,0)</f>
        <v>0</v>
      </c>
      <c r="AC16" s="19">
        <f>IF(AA16,N16,0)</f>
        <v>0</v>
      </c>
      <c r="AD16" s="19">
        <f>IF(AB16,T16,0)</f>
        <v>0</v>
      </c>
      <c r="AE16" s="19">
        <f>IF(AC16,#REF!,0)</f>
        <v>0</v>
      </c>
      <c r="AF16" s="1096">
        <v>8</v>
      </c>
    </row>
    <row r="17" spans="1:32" ht="18" customHeight="1">
      <c r="A17" s="116" t="s">
        <v>184</v>
      </c>
      <c r="B17" s="240">
        <v>9</v>
      </c>
      <c r="C17" s="191">
        <f t="shared" si="0"/>
        <v>1</v>
      </c>
      <c r="D17" s="3076">
        <v>1900015151</v>
      </c>
      <c r="E17" s="3076">
        <v>38</v>
      </c>
      <c r="F17" s="3079">
        <v>1100633636</v>
      </c>
      <c r="G17" s="3079">
        <v>30</v>
      </c>
      <c r="H17" s="191" t="s">
        <v>3511</v>
      </c>
      <c r="I17" s="191">
        <v>10600</v>
      </c>
      <c r="J17" s="191">
        <v>10400</v>
      </c>
      <c r="K17" s="760">
        <v>343</v>
      </c>
      <c r="L17" s="1091">
        <f t="shared" si="1"/>
        <v>3567.2</v>
      </c>
      <c r="M17" s="3025" t="s">
        <v>3542</v>
      </c>
      <c r="N17" s="3026"/>
      <c r="O17" s="3027"/>
      <c r="P17" s="3028"/>
      <c r="Q17" s="3022"/>
      <c r="R17" s="3020"/>
      <c r="S17" s="3021" t="s">
        <v>3542</v>
      </c>
      <c r="T17" s="3102" t="s">
        <v>186</v>
      </c>
      <c r="U17" s="1092" t="s">
        <v>184</v>
      </c>
      <c r="V17" s="3118">
        <v>44594</v>
      </c>
      <c r="W17" s="3099" t="s">
        <v>286</v>
      </c>
      <c r="X17" s="16"/>
      <c r="Y17" s="1094">
        <f t="shared" si="3"/>
        <v>44594</v>
      </c>
      <c r="Z17" s="46">
        <f t="shared" si="4"/>
        <v>1</v>
      </c>
      <c r="AA17" s="443">
        <f t="shared" si="2"/>
        <v>3567.2</v>
      </c>
      <c r="AB17" s="19">
        <f>IF(Z17,O17,0)</f>
        <v>0</v>
      </c>
      <c r="AC17" s="19">
        <f>IF(AA17,N17,0)</f>
        <v>0</v>
      </c>
      <c r="AD17" s="19">
        <f>IF(AB17,T17,0)</f>
        <v>0</v>
      </c>
      <c r="AE17" s="19">
        <f>IF(AC17,#REF!,0)</f>
        <v>0</v>
      </c>
      <c r="AF17" s="1096">
        <v>9</v>
      </c>
    </row>
    <row r="18" spans="1:32" ht="18" customHeight="1" thickBot="1">
      <c r="A18" s="116" t="s">
        <v>184</v>
      </c>
      <c r="B18" s="240">
        <v>10</v>
      </c>
      <c r="C18" s="191">
        <f t="shared" si="0"/>
        <v>1</v>
      </c>
      <c r="D18" s="3076">
        <v>1900015151</v>
      </c>
      <c r="E18" s="3076">
        <v>27</v>
      </c>
      <c r="F18" s="3079">
        <v>1100633636</v>
      </c>
      <c r="G18" s="3079">
        <v>40</v>
      </c>
      <c r="H18" s="3087" t="s">
        <v>3512</v>
      </c>
      <c r="I18" s="191">
        <v>15800</v>
      </c>
      <c r="J18" s="191">
        <v>5300</v>
      </c>
      <c r="K18" s="760">
        <v>390</v>
      </c>
      <c r="L18" s="1091">
        <f t="shared" si="1"/>
        <v>2067</v>
      </c>
      <c r="M18" s="3025" t="s">
        <v>3545</v>
      </c>
      <c r="N18" s="3026"/>
      <c r="O18" s="3027"/>
      <c r="P18" s="3028"/>
      <c r="Q18" s="3022"/>
      <c r="R18" s="3020"/>
      <c r="S18" s="3021" t="s">
        <v>3547</v>
      </c>
      <c r="T18" s="2428">
        <v>44589</v>
      </c>
      <c r="U18" s="1092" t="s">
        <v>184</v>
      </c>
      <c r="V18" s="3118">
        <v>44594</v>
      </c>
      <c r="W18" s="3101" t="s">
        <v>286</v>
      </c>
      <c r="X18" s="16"/>
      <c r="Y18" s="1094">
        <f t="shared" si="3"/>
        <v>44594</v>
      </c>
      <c r="Z18" s="46">
        <f t="shared" si="4"/>
        <v>1</v>
      </c>
      <c r="AA18" s="443">
        <f t="shared" si="2"/>
        <v>2067</v>
      </c>
      <c r="AF18" s="1096">
        <v>10</v>
      </c>
    </row>
    <row r="19" spans="1:32" s="6" customFormat="1" ht="18" customHeight="1" thickBot="1">
      <c r="A19" s="20"/>
      <c r="B19" s="773"/>
      <c r="C19" s="12">
        <f t="shared" ref="C19:C74" si="5">IF(J19,1,0)</f>
        <v>0</v>
      </c>
      <c r="D19" s="12"/>
      <c r="E19" s="1826"/>
      <c r="F19" s="1826"/>
      <c r="G19" s="1826" t="s">
        <v>1503</v>
      </c>
      <c r="H19" s="1826"/>
      <c r="I19" s="1826"/>
      <c r="J19" s="12"/>
      <c r="K19" s="13"/>
      <c r="L19" s="1809">
        <f>SUM(L9:L18)/1000</f>
        <v>33.520100000000006</v>
      </c>
      <c r="M19" s="12"/>
      <c r="N19" s="762"/>
      <c r="O19" s="16"/>
      <c r="P19" s="16"/>
      <c r="Q19" s="12"/>
      <c r="R19" s="12"/>
      <c r="S19" s="12"/>
      <c r="T19" s="16"/>
      <c r="U19" s="16"/>
      <c r="V19" s="16"/>
      <c r="W19" s="16"/>
      <c r="X19" s="16"/>
      <c r="Y19" s="17">
        <f t="shared" ref="Y19:Y45" si="6">V19</f>
        <v>0</v>
      </c>
      <c r="Z19" s="49">
        <f>SUM(Z9:Z18)</f>
        <v>10</v>
      </c>
      <c r="AA19" s="274">
        <f>SUM(AA9:AA18)/1000</f>
        <v>33.520100000000006</v>
      </c>
      <c r="AF19" s="1096">
        <v>201</v>
      </c>
    </row>
    <row r="20" spans="1:32" s="6" customFormat="1" ht="18" customHeight="1">
      <c r="A20" s="20"/>
      <c r="B20" s="773"/>
      <c r="C20" s="12">
        <f t="shared" si="5"/>
        <v>0</v>
      </c>
      <c r="D20" s="12"/>
      <c r="E20" s="12"/>
      <c r="F20" s="12"/>
      <c r="G20" s="20"/>
      <c r="H20" s="12"/>
      <c r="I20" s="12"/>
      <c r="J20" s="12"/>
      <c r="K20" s="13"/>
      <c r="L20" s="14">
        <f t="shared" ref="L20:L51" si="7">K20*J20/1000</f>
        <v>0</v>
      </c>
      <c r="M20" s="12"/>
      <c r="N20" s="762"/>
      <c r="O20" s="16"/>
      <c r="P20" s="16"/>
      <c r="Q20" s="12"/>
      <c r="R20" s="172"/>
      <c r="S20" s="12"/>
      <c r="T20" s="16"/>
      <c r="U20" s="16"/>
      <c r="V20" s="16"/>
      <c r="W20" s="16"/>
      <c r="X20" s="16"/>
      <c r="Y20" s="17">
        <f t="shared" si="6"/>
        <v>0</v>
      </c>
      <c r="Z20" s="18">
        <f t="shared" ref="Z20:Z45" si="8">IF(Y20,1,0)</f>
        <v>0</v>
      </c>
      <c r="AA20" s="19">
        <f t="shared" ref="AA20:AA45" si="9">IF(Y20,L20,0)</f>
        <v>0</v>
      </c>
      <c r="AF20" s="1096">
        <v>202</v>
      </c>
    </row>
    <row r="21" spans="1:32" s="6" customFormat="1" ht="18" customHeight="1">
      <c r="A21" s="20"/>
      <c r="B21" s="773"/>
      <c r="C21" s="12">
        <f t="shared" si="5"/>
        <v>0</v>
      </c>
      <c r="D21" s="12"/>
      <c r="E21" s="12"/>
      <c r="F21" s="12"/>
      <c r="G21" s="20"/>
      <c r="H21" s="12"/>
      <c r="I21" s="12"/>
      <c r="J21" s="12"/>
      <c r="K21" s="13"/>
      <c r="L21" s="14">
        <f t="shared" si="7"/>
        <v>0</v>
      </c>
      <c r="M21" s="12"/>
      <c r="N21" s="762"/>
      <c r="O21" s="16"/>
      <c r="P21" s="16"/>
      <c r="Q21" s="12"/>
      <c r="R21" s="172"/>
      <c r="S21" s="12"/>
      <c r="T21" s="16"/>
      <c r="U21" s="2282"/>
      <c r="V21" s="16"/>
      <c r="W21" s="16"/>
      <c r="X21" s="16"/>
      <c r="Y21" s="17">
        <f t="shared" si="6"/>
        <v>0</v>
      </c>
      <c r="Z21" s="18">
        <f t="shared" si="8"/>
        <v>0</v>
      </c>
      <c r="AA21" s="19">
        <f t="shared" si="9"/>
        <v>0</v>
      </c>
      <c r="AF21" s="1096">
        <v>203</v>
      </c>
    </row>
    <row r="22" spans="1:32" s="6" customFormat="1" ht="18" customHeight="1">
      <c r="A22" s="20"/>
      <c r="B22" s="773"/>
      <c r="C22" s="12">
        <f t="shared" si="5"/>
        <v>0</v>
      </c>
      <c r="D22" s="12"/>
      <c r="E22" s="12"/>
      <c r="F22" s="12"/>
      <c r="G22" s="20"/>
      <c r="H22" s="12"/>
      <c r="I22" s="12"/>
      <c r="J22" s="12"/>
      <c r="K22" s="13"/>
      <c r="L22" s="14">
        <f t="shared" si="7"/>
        <v>0</v>
      </c>
      <c r="M22" s="12"/>
      <c r="N22" s="762"/>
      <c r="O22" s="16"/>
      <c r="P22" s="16"/>
      <c r="Q22" s="12"/>
      <c r="R22" s="172"/>
      <c r="S22" s="12"/>
      <c r="T22" s="16"/>
      <c r="U22" s="2282"/>
      <c r="V22" s="16"/>
      <c r="W22" s="16"/>
      <c r="X22" s="16"/>
      <c r="Y22" s="17">
        <f t="shared" si="6"/>
        <v>0</v>
      </c>
      <c r="Z22" s="18">
        <f t="shared" si="8"/>
        <v>0</v>
      </c>
      <c r="AA22" s="19">
        <f t="shared" si="9"/>
        <v>0</v>
      </c>
      <c r="AF22" s="1096">
        <v>204</v>
      </c>
    </row>
    <row r="23" spans="1:32" s="6" customFormat="1" ht="18" customHeight="1">
      <c r="A23" s="20"/>
      <c r="B23" s="773"/>
      <c r="C23" s="12">
        <f t="shared" si="5"/>
        <v>0</v>
      </c>
      <c r="D23" s="12"/>
      <c r="E23" s="12"/>
      <c r="F23" s="12"/>
      <c r="G23" s="20"/>
      <c r="H23" s="12"/>
      <c r="I23" s="12"/>
      <c r="J23" s="12"/>
      <c r="K23" s="13"/>
      <c r="L23" s="14">
        <f t="shared" si="7"/>
        <v>0</v>
      </c>
      <c r="M23" s="12"/>
      <c r="N23" s="762"/>
      <c r="O23" s="16"/>
      <c r="P23" s="16"/>
      <c r="Q23" s="12"/>
      <c r="R23" s="172"/>
      <c r="S23" s="12"/>
      <c r="T23" s="16"/>
      <c r="U23" s="2282"/>
      <c r="V23" s="16"/>
      <c r="W23" s="16"/>
      <c r="X23" s="16"/>
      <c r="Y23" s="17">
        <f t="shared" si="6"/>
        <v>0</v>
      </c>
      <c r="Z23" s="18">
        <f t="shared" si="8"/>
        <v>0</v>
      </c>
      <c r="AA23" s="19">
        <f t="shared" si="9"/>
        <v>0</v>
      </c>
      <c r="AF23" s="1096">
        <v>205</v>
      </c>
    </row>
    <row r="24" spans="1:32" s="6" customFormat="1" ht="18" customHeight="1">
      <c r="A24" s="20"/>
      <c r="B24" s="773"/>
      <c r="C24" s="12">
        <f t="shared" si="5"/>
        <v>0</v>
      </c>
      <c r="D24" s="12"/>
      <c r="E24" s="12"/>
      <c r="F24" s="12"/>
      <c r="G24" s="20"/>
      <c r="H24" s="12"/>
      <c r="I24" s="12"/>
      <c r="J24" s="12"/>
      <c r="K24" s="13"/>
      <c r="L24" s="14">
        <f t="shared" si="7"/>
        <v>0</v>
      </c>
      <c r="M24" s="12"/>
      <c r="N24" s="762"/>
      <c r="O24" s="16"/>
      <c r="P24" s="16"/>
      <c r="Q24" s="12"/>
      <c r="R24" s="172"/>
      <c r="S24" s="12"/>
      <c r="T24" s="16"/>
      <c r="U24" s="2282"/>
      <c r="V24" s="16"/>
      <c r="W24" s="16"/>
      <c r="X24" s="16"/>
      <c r="Y24" s="17">
        <f t="shared" si="6"/>
        <v>0</v>
      </c>
      <c r="Z24" s="18">
        <f t="shared" si="8"/>
        <v>0</v>
      </c>
      <c r="AA24" s="19">
        <f t="shared" si="9"/>
        <v>0</v>
      </c>
      <c r="AF24" s="1096">
        <v>206</v>
      </c>
    </row>
    <row r="25" spans="1:32" s="6" customFormat="1" ht="18" customHeight="1">
      <c r="A25" s="20"/>
      <c r="B25" s="773"/>
      <c r="C25" s="12">
        <f t="shared" si="5"/>
        <v>0</v>
      </c>
      <c r="D25" s="12"/>
      <c r="E25" s="12"/>
      <c r="F25" s="12"/>
      <c r="G25" s="20"/>
      <c r="H25" s="12"/>
      <c r="I25" s="12"/>
      <c r="J25" s="12"/>
      <c r="K25" s="13"/>
      <c r="L25" s="14">
        <f t="shared" si="7"/>
        <v>0</v>
      </c>
      <c r="M25" s="12"/>
      <c r="N25" s="762"/>
      <c r="O25" s="16"/>
      <c r="P25" s="16"/>
      <c r="Q25" s="12"/>
      <c r="R25" s="172"/>
      <c r="S25" s="12"/>
      <c r="T25" s="16"/>
      <c r="U25" s="2282"/>
      <c r="V25" s="16"/>
      <c r="W25" s="16"/>
      <c r="X25" s="16"/>
      <c r="Y25" s="17">
        <f t="shared" si="6"/>
        <v>0</v>
      </c>
      <c r="Z25" s="18">
        <f t="shared" si="8"/>
        <v>0</v>
      </c>
      <c r="AA25" s="19">
        <f t="shared" si="9"/>
        <v>0</v>
      </c>
      <c r="AF25" s="1096">
        <v>207</v>
      </c>
    </row>
    <row r="26" spans="1:32" s="6" customFormat="1" ht="16.149999999999999" customHeight="1">
      <c r="A26" s="20"/>
      <c r="B26" s="773"/>
      <c r="C26" s="12">
        <f t="shared" si="5"/>
        <v>0</v>
      </c>
      <c r="D26" s="12"/>
      <c r="E26" s="12"/>
      <c r="F26" s="12"/>
      <c r="G26" s="20"/>
      <c r="H26" s="12"/>
      <c r="I26" s="12"/>
      <c r="J26" s="12"/>
      <c r="K26" s="13"/>
      <c r="L26" s="14">
        <f t="shared" si="7"/>
        <v>0</v>
      </c>
      <c r="M26" s="12"/>
      <c r="N26" s="762"/>
      <c r="O26" s="16"/>
      <c r="P26" s="16"/>
      <c r="Q26" s="12"/>
      <c r="R26" s="172"/>
      <c r="S26" s="12"/>
      <c r="T26" s="16"/>
      <c r="U26" s="2282"/>
      <c r="V26" s="16"/>
      <c r="W26" s="16"/>
      <c r="X26" s="16"/>
      <c r="Y26" s="17">
        <f t="shared" si="6"/>
        <v>0</v>
      </c>
      <c r="Z26" s="18">
        <f t="shared" si="8"/>
        <v>0</v>
      </c>
      <c r="AA26" s="19">
        <f t="shared" si="9"/>
        <v>0</v>
      </c>
      <c r="AF26" s="1096">
        <v>208</v>
      </c>
    </row>
    <row r="27" spans="1:32" s="6" customFormat="1" ht="16.149999999999999" customHeight="1">
      <c r="A27" s="20"/>
      <c r="B27" s="773"/>
      <c r="C27" s="12">
        <f t="shared" si="5"/>
        <v>0</v>
      </c>
      <c r="D27" s="12"/>
      <c r="E27" s="12"/>
      <c r="F27" s="12"/>
      <c r="G27" s="20"/>
      <c r="H27" s="12"/>
      <c r="I27" s="12"/>
      <c r="J27" s="12"/>
      <c r="K27" s="13"/>
      <c r="L27" s="14">
        <f t="shared" si="7"/>
        <v>0</v>
      </c>
      <c r="M27" s="12"/>
      <c r="N27" s="762"/>
      <c r="O27" s="16"/>
      <c r="P27" s="16"/>
      <c r="Q27" s="12"/>
      <c r="R27" s="172"/>
      <c r="S27" s="12"/>
      <c r="T27" s="16"/>
      <c r="U27" s="2282"/>
      <c r="V27" s="16"/>
      <c r="W27" s="16"/>
      <c r="X27" s="16"/>
      <c r="Y27" s="17">
        <f t="shared" si="6"/>
        <v>0</v>
      </c>
      <c r="Z27" s="18">
        <f t="shared" si="8"/>
        <v>0</v>
      </c>
      <c r="AA27" s="19">
        <f t="shared" si="9"/>
        <v>0</v>
      </c>
      <c r="AF27" s="1096">
        <v>209</v>
      </c>
    </row>
    <row r="28" spans="1:32" s="6" customFormat="1" ht="16.149999999999999" customHeight="1">
      <c r="A28" s="20"/>
      <c r="B28" s="773"/>
      <c r="C28" s="12">
        <f t="shared" si="5"/>
        <v>0</v>
      </c>
      <c r="D28" s="12"/>
      <c r="E28" s="12"/>
      <c r="F28" s="12"/>
      <c r="G28" s="20"/>
      <c r="H28" s="12"/>
      <c r="I28" s="12"/>
      <c r="J28" s="12"/>
      <c r="K28" s="13"/>
      <c r="L28" s="14">
        <f t="shared" si="7"/>
        <v>0</v>
      </c>
      <c r="M28" s="12"/>
      <c r="N28" s="762"/>
      <c r="O28" s="16"/>
      <c r="P28" s="16"/>
      <c r="Q28" s="12"/>
      <c r="R28" s="172"/>
      <c r="S28" s="12"/>
      <c r="T28" s="16"/>
      <c r="U28" s="2282"/>
      <c r="V28" s="16"/>
      <c r="W28" s="16"/>
      <c r="X28" s="16"/>
      <c r="Y28" s="17">
        <f t="shared" si="6"/>
        <v>0</v>
      </c>
      <c r="Z28" s="18">
        <f t="shared" si="8"/>
        <v>0</v>
      </c>
      <c r="AA28" s="19">
        <f t="shared" si="9"/>
        <v>0</v>
      </c>
      <c r="AF28" s="1096">
        <v>210</v>
      </c>
    </row>
    <row r="29" spans="1:32" s="6" customFormat="1" ht="16.149999999999999" customHeight="1">
      <c r="A29" s="20"/>
      <c r="B29" s="773"/>
      <c r="C29" s="12">
        <f t="shared" si="5"/>
        <v>0</v>
      </c>
      <c r="D29" s="12"/>
      <c r="E29" s="12"/>
      <c r="F29" s="12"/>
      <c r="G29" s="20"/>
      <c r="H29" s="12"/>
      <c r="I29" s="12"/>
      <c r="J29" s="12"/>
      <c r="K29" s="13"/>
      <c r="L29" s="14">
        <f t="shared" si="7"/>
        <v>0</v>
      </c>
      <c r="M29" s="12"/>
      <c r="N29" s="762"/>
      <c r="O29" s="16"/>
      <c r="P29" s="16"/>
      <c r="Q29" s="12"/>
      <c r="R29" s="172"/>
      <c r="S29" s="12"/>
      <c r="T29" s="16"/>
      <c r="U29" s="2282"/>
      <c r="V29" s="16"/>
      <c r="W29" s="16"/>
      <c r="X29" s="16"/>
      <c r="Y29" s="17">
        <f t="shared" si="6"/>
        <v>0</v>
      </c>
      <c r="Z29" s="18">
        <f t="shared" si="8"/>
        <v>0</v>
      </c>
      <c r="AA29" s="19">
        <f t="shared" si="9"/>
        <v>0</v>
      </c>
      <c r="AF29" s="1096">
        <v>211</v>
      </c>
    </row>
    <row r="30" spans="1:32" s="6" customFormat="1" ht="16.149999999999999" customHeight="1">
      <c r="A30" s="20"/>
      <c r="B30" s="773"/>
      <c r="C30" s="12">
        <f t="shared" si="5"/>
        <v>0</v>
      </c>
      <c r="D30" s="12"/>
      <c r="E30" s="12"/>
      <c r="F30" s="12"/>
      <c r="G30" s="20"/>
      <c r="H30" s="12"/>
      <c r="I30" s="12"/>
      <c r="J30" s="12"/>
      <c r="K30" s="13"/>
      <c r="L30" s="14">
        <f t="shared" si="7"/>
        <v>0</v>
      </c>
      <c r="M30" s="12"/>
      <c r="N30" s="762"/>
      <c r="O30" s="16"/>
      <c r="P30" s="16"/>
      <c r="Q30" s="12"/>
      <c r="R30" s="172"/>
      <c r="S30" s="12"/>
      <c r="T30" s="16"/>
      <c r="U30" s="2282"/>
      <c r="V30" s="16"/>
      <c r="W30" s="16"/>
      <c r="X30" s="16"/>
      <c r="Y30" s="17">
        <f t="shared" si="6"/>
        <v>0</v>
      </c>
      <c r="Z30" s="18">
        <f t="shared" si="8"/>
        <v>0</v>
      </c>
      <c r="AA30" s="19">
        <f t="shared" si="9"/>
        <v>0</v>
      </c>
      <c r="AF30" s="1096">
        <v>212</v>
      </c>
    </row>
    <row r="31" spans="1:32" s="6" customFormat="1" ht="16.149999999999999" customHeight="1">
      <c r="A31" s="20"/>
      <c r="B31" s="773"/>
      <c r="C31" s="12">
        <f t="shared" si="5"/>
        <v>0</v>
      </c>
      <c r="D31" s="12"/>
      <c r="E31" s="12"/>
      <c r="F31" s="12"/>
      <c r="G31" s="20"/>
      <c r="H31" s="12"/>
      <c r="I31" s="12"/>
      <c r="J31" s="12"/>
      <c r="K31" s="13"/>
      <c r="L31" s="14">
        <f t="shared" si="7"/>
        <v>0</v>
      </c>
      <c r="M31" s="12"/>
      <c r="N31" s="762"/>
      <c r="O31" s="16"/>
      <c r="P31" s="16"/>
      <c r="Q31" s="12"/>
      <c r="R31" s="172"/>
      <c r="S31" s="12"/>
      <c r="T31" s="16"/>
      <c r="U31" s="2282"/>
      <c r="V31" s="16"/>
      <c r="W31" s="16"/>
      <c r="X31" s="16"/>
      <c r="Y31" s="17">
        <f t="shared" si="6"/>
        <v>0</v>
      </c>
      <c r="Z31" s="18">
        <f t="shared" si="8"/>
        <v>0</v>
      </c>
      <c r="AA31" s="19">
        <f t="shared" si="9"/>
        <v>0</v>
      </c>
      <c r="AF31" s="1096">
        <v>213</v>
      </c>
    </row>
    <row r="32" spans="1:32" s="6" customFormat="1" ht="16.149999999999999" customHeight="1">
      <c r="A32" s="20"/>
      <c r="B32" s="773"/>
      <c r="C32" s="12">
        <f t="shared" si="5"/>
        <v>0</v>
      </c>
      <c r="D32" s="12"/>
      <c r="E32" s="12"/>
      <c r="F32" s="12"/>
      <c r="G32" s="20"/>
      <c r="H32" s="12"/>
      <c r="I32" s="12"/>
      <c r="J32" s="12"/>
      <c r="K32" s="13"/>
      <c r="L32" s="14">
        <f t="shared" si="7"/>
        <v>0</v>
      </c>
      <c r="M32" s="12"/>
      <c r="N32" s="762"/>
      <c r="O32" s="16"/>
      <c r="P32" s="16"/>
      <c r="Q32" s="12"/>
      <c r="R32" s="172"/>
      <c r="S32" s="12"/>
      <c r="T32" s="16"/>
      <c r="U32" s="2282"/>
      <c r="V32" s="16"/>
      <c r="W32" s="16"/>
      <c r="X32" s="16"/>
      <c r="Y32" s="17">
        <f t="shared" si="6"/>
        <v>0</v>
      </c>
      <c r="Z32" s="18">
        <f t="shared" si="8"/>
        <v>0</v>
      </c>
      <c r="AA32" s="19">
        <f t="shared" si="9"/>
        <v>0</v>
      </c>
      <c r="AF32" s="1096">
        <v>214</v>
      </c>
    </row>
    <row r="33" spans="1:32" s="6" customFormat="1" ht="16.149999999999999" customHeight="1">
      <c r="A33" s="20"/>
      <c r="B33" s="773"/>
      <c r="C33" s="12">
        <f t="shared" si="5"/>
        <v>0</v>
      </c>
      <c r="D33" s="12"/>
      <c r="E33" s="12"/>
      <c r="F33" s="12"/>
      <c r="G33" s="20"/>
      <c r="H33" s="12"/>
      <c r="I33" s="12"/>
      <c r="J33" s="12"/>
      <c r="K33" s="13"/>
      <c r="L33" s="14">
        <f t="shared" si="7"/>
        <v>0</v>
      </c>
      <c r="M33" s="12"/>
      <c r="N33" s="762"/>
      <c r="O33" s="16"/>
      <c r="P33" s="16"/>
      <c r="Q33" s="12"/>
      <c r="R33" s="172"/>
      <c r="S33" s="12"/>
      <c r="T33" s="16"/>
      <c r="U33" s="2282"/>
      <c r="V33" s="16"/>
      <c r="W33" s="16"/>
      <c r="X33" s="16"/>
      <c r="Y33" s="17">
        <f t="shared" si="6"/>
        <v>0</v>
      </c>
      <c r="Z33" s="18">
        <f t="shared" si="8"/>
        <v>0</v>
      </c>
      <c r="AA33" s="19">
        <f t="shared" si="9"/>
        <v>0</v>
      </c>
      <c r="AF33" s="1096">
        <v>215</v>
      </c>
    </row>
    <row r="34" spans="1:32" s="6" customFormat="1" ht="16.149999999999999" customHeight="1">
      <c r="A34" s="20"/>
      <c r="B34" s="773"/>
      <c r="C34" s="12">
        <f t="shared" si="5"/>
        <v>0</v>
      </c>
      <c r="D34" s="12"/>
      <c r="E34" s="12"/>
      <c r="F34" s="12"/>
      <c r="G34" s="20"/>
      <c r="H34" s="12"/>
      <c r="I34" s="12"/>
      <c r="J34" s="12"/>
      <c r="K34" s="13"/>
      <c r="L34" s="14">
        <f t="shared" si="7"/>
        <v>0</v>
      </c>
      <c r="M34" s="12"/>
      <c r="N34" s="762"/>
      <c r="O34" s="16"/>
      <c r="P34" s="16"/>
      <c r="Q34" s="12"/>
      <c r="R34" s="172"/>
      <c r="S34" s="12"/>
      <c r="T34" s="16"/>
      <c r="U34" s="2282"/>
      <c r="V34" s="16"/>
      <c r="W34" s="16"/>
      <c r="X34" s="16"/>
      <c r="Y34" s="17">
        <f t="shared" si="6"/>
        <v>0</v>
      </c>
      <c r="Z34" s="18">
        <f t="shared" si="8"/>
        <v>0</v>
      </c>
      <c r="AA34" s="19">
        <f t="shared" si="9"/>
        <v>0</v>
      </c>
      <c r="AF34" s="1096">
        <v>216</v>
      </c>
    </row>
    <row r="35" spans="1:32" s="6" customFormat="1" ht="16.149999999999999" customHeight="1">
      <c r="A35" s="20"/>
      <c r="B35" s="773"/>
      <c r="C35" s="12">
        <f t="shared" si="5"/>
        <v>0</v>
      </c>
      <c r="D35" s="12"/>
      <c r="E35" s="12"/>
      <c r="F35" s="12"/>
      <c r="G35" s="20"/>
      <c r="H35" s="12"/>
      <c r="I35" s="12"/>
      <c r="J35" s="12"/>
      <c r="K35" s="13"/>
      <c r="L35" s="14">
        <f t="shared" si="7"/>
        <v>0</v>
      </c>
      <c r="M35" s="12"/>
      <c r="N35" s="762"/>
      <c r="O35" s="16"/>
      <c r="P35" s="16"/>
      <c r="Q35" s="12"/>
      <c r="R35" s="172"/>
      <c r="S35" s="12"/>
      <c r="T35" s="16"/>
      <c r="U35" s="2282"/>
      <c r="V35" s="16"/>
      <c r="W35" s="16"/>
      <c r="X35" s="16"/>
      <c r="Y35" s="17">
        <f t="shared" si="6"/>
        <v>0</v>
      </c>
      <c r="Z35" s="18">
        <f t="shared" si="8"/>
        <v>0</v>
      </c>
      <c r="AA35" s="19">
        <f t="shared" si="9"/>
        <v>0</v>
      </c>
      <c r="AF35" s="1096">
        <v>217</v>
      </c>
    </row>
    <row r="36" spans="1:32" s="6" customFormat="1" ht="16.149999999999999" customHeight="1">
      <c r="A36" s="20"/>
      <c r="B36" s="773"/>
      <c r="C36" s="12">
        <f t="shared" si="5"/>
        <v>0</v>
      </c>
      <c r="D36" s="12"/>
      <c r="E36" s="12"/>
      <c r="F36" s="12"/>
      <c r="G36" s="20"/>
      <c r="H36" s="12"/>
      <c r="I36" s="12"/>
      <c r="J36" s="12"/>
      <c r="K36" s="13"/>
      <c r="L36" s="14">
        <f t="shared" si="7"/>
        <v>0</v>
      </c>
      <c r="M36" s="12"/>
      <c r="N36" s="762"/>
      <c r="O36" s="16"/>
      <c r="P36" s="16"/>
      <c r="Q36" s="12"/>
      <c r="R36" s="172"/>
      <c r="S36" s="12"/>
      <c r="T36" s="16"/>
      <c r="U36" s="2282"/>
      <c r="V36" s="16"/>
      <c r="W36" s="16"/>
      <c r="X36" s="16"/>
      <c r="Y36" s="17">
        <f t="shared" si="6"/>
        <v>0</v>
      </c>
      <c r="Z36" s="18">
        <f t="shared" si="8"/>
        <v>0</v>
      </c>
      <c r="AA36" s="19">
        <f t="shared" si="9"/>
        <v>0</v>
      </c>
      <c r="AF36" s="1096">
        <v>218</v>
      </c>
    </row>
    <row r="37" spans="1:32" s="6" customFormat="1" ht="16.149999999999999" customHeight="1">
      <c r="A37" s="20"/>
      <c r="B37" s="773"/>
      <c r="C37" s="12">
        <f t="shared" si="5"/>
        <v>0</v>
      </c>
      <c r="D37" s="12"/>
      <c r="E37" s="12"/>
      <c r="F37" s="12"/>
      <c r="G37" s="20"/>
      <c r="H37" s="12"/>
      <c r="I37" s="12"/>
      <c r="J37" s="12"/>
      <c r="K37" s="13"/>
      <c r="L37" s="14">
        <f t="shared" si="7"/>
        <v>0</v>
      </c>
      <c r="M37" s="12"/>
      <c r="N37" s="762"/>
      <c r="O37" s="16"/>
      <c r="P37" s="16"/>
      <c r="Q37" s="12"/>
      <c r="R37" s="172"/>
      <c r="S37" s="12"/>
      <c r="T37" s="16"/>
      <c r="U37" s="2282"/>
      <c r="V37" s="16"/>
      <c r="W37" s="16"/>
      <c r="X37" s="16"/>
      <c r="Y37" s="17">
        <f t="shared" si="6"/>
        <v>0</v>
      </c>
      <c r="Z37" s="18">
        <f t="shared" si="8"/>
        <v>0</v>
      </c>
      <c r="AA37" s="19">
        <f t="shared" si="9"/>
        <v>0</v>
      </c>
      <c r="AF37" s="1096">
        <v>219</v>
      </c>
    </row>
    <row r="38" spans="1:32" s="6" customFormat="1" ht="16.149999999999999" customHeight="1">
      <c r="A38" s="20"/>
      <c r="B38" s="773"/>
      <c r="C38" s="12">
        <f t="shared" si="5"/>
        <v>0</v>
      </c>
      <c r="D38" s="12"/>
      <c r="E38" s="12"/>
      <c r="F38" s="12"/>
      <c r="G38" s="20"/>
      <c r="H38" s="12"/>
      <c r="I38" s="12"/>
      <c r="J38" s="12"/>
      <c r="K38" s="13"/>
      <c r="L38" s="14">
        <f t="shared" si="7"/>
        <v>0</v>
      </c>
      <c r="M38" s="12"/>
      <c r="N38" s="762"/>
      <c r="O38" s="16"/>
      <c r="P38" s="16"/>
      <c r="Q38" s="12"/>
      <c r="R38" s="172"/>
      <c r="S38" s="12"/>
      <c r="T38" s="16"/>
      <c r="U38" s="2282"/>
      <c r="V38" s="16"/>
      <c r="W38" s="16"/>
      <c r="X38" s="16"/>
      <c r="Y38" s="17">
        <f t="shared" si="6"/>
        <v>0</v>
      </c>
      <c r="Z38" s="18">
        <f t="shared" si="8"/>
        <v>0</v>
      </c>
      <c r="AA38" s="19">
        <f t="shared" si="9"/>
        <v>0</v>
      </c>
      <c r="AF38" s="1096">
        <v>220</v>
      </c>
    </row>
    <row r="39" spans="1:32" s="6" customFormat="1" ht="16.149999999999999" customHeight="1">
      <c r="A39" s="20"/>
      <c r="B39" s="773"/>
      <c r="C39" s="12">
        <f t="shared" si="5"/>
        <v>0</v>
      </c>
      <c r="D39" s="12"/>
      <c r="E39" s="12"/>
      <c r="F39" s="12"/>
      <c r="G39" s="20"/>
      <c r="H39" s="12"/>
      <c r="I39" s="12"/>
      <c r="J39" s="12"/>
      <c r="K39" s="13"/>
      <c r="L39" s="14">
        <f t="shared" si="7"/>
        <v>0</v>
      </c>
      <c r="M39" s="12"/>
      <c r="N39" s="762"/>
      <c r="O39" s="16"/>
      <c r="P39" s="16"/>
      <c r="Q39" s="12"/>
      <c r="R39" s="172"/>
      <c r="S39" s="12"/>
      <c r="T39" s="16"/>
      <c r="U39" s="2282"/>
      <c r="V39" s="16"/>
      <c r="W39" s="16"/>
      <c r="X39" s="16"/>
      <c r="Y39" s="17">
        <f t="shared" si="6"/>
        <v>0</v>
      </c>
      <c r="Z39" s="18">
        <f t="shared" si="8"/>
        <v>0</v>
      </c>
      <c r="AA39" s="19">
        <f t="shared" si="9"/>
        <v>0</v>
      </c>
      <c r="AF39" s="1096">
        <v>221</v>
      </c>
    </row>
    <row r="40" spans="1:32" s="6" customFormat="1" ht="16.149999999999999" customHeight="1">
      <c r="A40" s="20"/>
      <c r="B40" s="773"/>
      <c r="C40" s="12">
        <f t="shared" si="5"/>
        <v>0</v>
      </c>
      <c r="D40" s="12"/>
      <c r="E40" s="12"/>
      <c r="F40" s="12"/>
      <c r="G40" s="20"/>
      <c r="H40" s="12"/>
      <c r="I40" s="12"/>
      <c r="J40" s="12"/>
      <c r="K40" s="13"/>
      <c r="L40" s="14">
        <f t="shared" si="7"/>
        <v>0</v>
      </c>
      <c r="M40" s="12"/>
      <c r="N40" s="762"/>
      <c r="O40" s="16"/>
      <c r="P40" s="16"/>
      <c r="Q40" s="12"/>
      <c r="R40" s="172"/>
      <c r="S40" s="12"/>
      <c r="T40" s="16"/>
      <c r="U40" s="2282"/>
      <c r="V40" s="16"/>
      <c r="W40" s="16"/>
      <c r="X40" s="16"/>
      <c r="Y40" s="17">
        <f t="shared" si="6"/>
        <v>0</v>
      </c>
      <c r="Z40" s="18">
        <f t="shared" si="8"/>
        <v>0</v>
      </c>
      <c r="AA40" s="19">
        <f t="shared" si="9"/>
        <v>0</v>
      </c>
      <c r="AF40" s="1096">
        <v>222</v>
      </c>
    </row>
    <row r="41" spans="1:32" s="6" customFormat="1" ht="16.149999999999999" customHeight="1">
      <c r="A41" s="20"/>
      <c r="B41" s="773"/>
      <c r="C41" s="12">
        <f t="shared" si="5"/>
        <v>0</v>
      </c>
      <c r="D41" s="12"/>
      <c r="E41" s="12"/>
      <c r="F41" s="12"/>
      <c r="G41" s="20"/>
      <c r="H41" s="12"/>
      <c r="I41" s="12"/>
      <c r="J41" s="12"/>
      <c r="K41" s="13"/>
      <c r="L41" s="14">
        <f t="shared" si="7"/>
        <v>0</v>
      </c>
      <c r="M41" s="12"/>
      <c r="N41" s="762"/>
      <c r="O41" s="16"/>
      <c r="P41" s="16"/>
      <c r="Q41" s="12"/>
      <c r="R41" s="172"/>
      <c r="S41" s="12"/>
      <c r="T41" s="16"/>
      <c r="U41" s="2282"/>
      <c r="V41" s="16"/>
      <c r="W41" s="16"/>
      <c r="X41" s="16"/>
      <c r="Y41" s="17">
        <f t="shared" si="6"/>
        <v>0</v>
      </c>
      <c r="Z41" s="18">
        <f t="shared" si="8"/>
        <v>0</v>
      </c>
      <c r="AA41" s="19">
        <f t="shared" si="9"/>
        <v>0</v>
      </c>
      <c r="AF41" s="1096">
        <v>223</v>
      </c>
    </row>
    <row r="42" spans="1:32" s="6" customFormat="1" ht="16.149999999999999" customHeight="1">
      <c r="A42" s="20"/>
      <c r="B42" s="773"/>
      <c r="C42" s="12">
        <f t="shared" si="5"/>
        <v>0</v>
      </c>
      <c r="D42" s="12"/>
      <c r="E42" s="12"/>
      <c r="F42" s="12"/>
      <c r="G42" s="20"/>
      <c r="H42" s="12"/>
      <c r="I42" s="12"/>
      <c r="J42" s="12"/>
      <c r="K42" s="13"/>
      <c r="L42" s="14">
        <f t="shared" si="7"/>
        <v>0</v>
      </c>
      <c r="M42" s="12"/>
      <c r="N42" s="762"/>
      <c r="O42" s="16"/>
      <c r="P42" s="16"/>
      <c r="Q42" s="12"/>
      <c r="R42" s="172"/>
      <c r="S42" s="12"/>
      <c r="T42" s="16"/>
      <c r="U42" s="2282"/>
      <c r="V42" s="16"/>
      <c r="W42" s="16"/>
      <c r="X42" s="16"/>
      <c r="Y42" s="17">
        <f t="shared" si="6"/>
        <v>0</v>
      </c>
      <c r="Z42" s="18">
        <f t="shared" si="8"/>
        <v>0</v>
      </c>
      <c r="AA42" s="19">
        <f t="shared" si="9"/>
        <v>0</v>
      </c>
      <c r="AF42" s="1096">
        <v>224</v>
      </c>
    </row>
    <row r="43" spans="1:32" s="6" customFormat="1" ht="16.149999999999999" customHeight="1">
      <c r="A43" s="20"/>
      <c r="B43" s="773"/>
      <c r="C43" s="12">
        <f t="shared" si="5"/>
        <v>0</v>
      </c>
      <c r="D43" s="12"/>
      <c r="E43" s="12"/>
      <c r="F43" s="12"/>
      <c r="G43" s="20"/>
      <c r="H43" s="12"/>
      <c r="I43" s="12"/>
      <c r="J43" s="12"/>
      <c r="K43" s="13"/>
      <c r="L43" s="14">
        <f t="shared" si="7"/>
        <v>0</v>
      </c>
      <c r="M43" s="12"/>
      <c r="N43" s="762"/>
      <c r="O43" s="16"/>
      <c r="P43" s="16"/>
      <c r="Q43" s="12"/>
      <c r="R43" s="172"/>
      <c r="S43" s="12"/>
      <c r="T43" s="16"/>
      <c r="U43" s="2282"/>
      <c r="V43" s="16"/>
      <c r="W43" s="16"/>
      <c r="X43" s="16"/>
      <c r="Y43" s="17">
        <f t="shared" si="6"/>
        <v>0</v>
      </c>
      <c r="Z43" s="18">
        <f t="shared" si="8"/>
        <v>0</v>
      </c>
      <c r="AA43" s="19">
        <f t="shared" si="9"/>
        <v>0</v>
      </c>
      <c r="AF43" s="1096">
        <v>225</v>
      </c>
    </row>
    <row r="44" spans="1:32" s="6" customFormat="1" ht="16.149999999999999" customHeight="1">
      <c r="A44" s="20"/>
      <c r="B44" s="773"/>
      <c r="C44" s="12">
        <f t="shared" si="5"/>
        <v>0</v>
      </c>
      <c r="D44" s="12"/>
      <c r="E44" s="12"/>
      <c r="F44" s="12"/>
      <c r="G44" s="20"/>
      <c r="H44" s="12"/>
      <c r="I44" s="12"/>
      <c r="J44" s="12"/>
      <c r="K44" s="13"/>
      <c r="L44" s="14">
        <f t="shared" si="7"/>
        <v>0</v>
      </c>
      <c r="M44" s="12"/>
      <c r="N44" s="762"/>
      <c r="O44" s="16"/>
      <c r="P44" s="16"/>
      <c r="Q44" s="12"/>
      <c r="R44" s="172"/>
      <c r="S44" s="12"/>
      <c r="T44" s="16"/>
      <c r="U44" s="2282"/>
      <c r="V44" s="16"/>
      <c r="W44" s="16"/>
      <c r="X44" s="16"/>
      <c r="Y44" s="17">
        <f t="shared" si="6"/>
        <v>0</v>
      </c>
      <c r="Z44" s="18">
        <f t="shared" si="8"/>
        <v>0</v>
      </c>
      <c r="AA44" s="19">
        <f t="shared" si="9"/>
        <v>0</v>
      </c>
      <c r="AF44" s="1096">
        <v>226</v>
      </c>
    </row>
    <row r="45" spans="1:32" s="6" customFormat="1" ht="16.149999999999999" customHeight="1">
      <c r="A45" s="20"/>
      <c r="B45" s="773"/>
      <c r="C45" s="12">
        <f t="shared" si="5"/>
        <v>0</v>
      </c>
      <c r="D45" s="12"/>
      <c r="E45" s="12"/>
      <c r="F45" s="12"/>
      <c r="G45" s="20"/>
      <c r="H45" s="12"/>
      <c r="I45" s="12"/>
      <c r="J45" s="12"/>
      <c r="K45" s="13"/>
      <c r="L45" s="14">
        <f t="shared" si="7"/>
        <v>0</v>
      </c>
      <c r="M45" s="12"/>
      <c r="N45" s="762"/>
      <c r="O45" s="16"/>
      <c r="P45" s="16"/>
      <c r="Q45" s="12"/>
      <c r="R45" s="172"/>
      <c r="S45" s="12"/>
      <c r="T45" s="16"/>
      <c r="U45" s="2282"/>
      <c r="V45" s="16"/>
      <c r="W45" s="16"/>
      <c r="X45" s="16"/>
      <c r="Y45" s="17">
        <f t="shared" si="6"/>
        <v>0</v>
      </c>
      <c r="Z45" s="18">
        <f t="shared" si="8"/>
        <v>0</v>
      </c>
      <c r="AA45" s="19">
        <f t="shared" si="9"/>
        <v>0</v>
      </c>
      <c r="AF45" s="1096">
        <v>227</v>
      </c>
    </row>
    <row r="46" spans="1:32" s="6" customFormat="1" ht="16.149999999999999" customHeight="1">
      <c r="A46" s="20"/>
      <c r="B46" s="773"/>
      <c r="C46" s="12">
        <f t="shared" si="5"/>
        <v>0</v>
      </c>
      <c r="D46" s="12"/>
      <c r="E46" s="12"/>
      <c r="F46" s="12"/>
      <c r="G46" s="20"/>
      <c r="H46" s="12"/>
      <c r="I46" s="12"/>
      <c r="J46" s="12"/>
      <c r="K46" s="13"/>
      <c r="L46" s="14">
        <f t="shared" si="7"/>
        <v>0</v>
      </c>
      <c r="M46" s="12"/>
      <c r="N46" s="762"/>
      <c r="O46" s="16"/>
      <c r="P46" s="16"/>
      <c r="Q46" s="12"/>
      <c r="R46" s="172"/>
      <c r="S46" s="12"/>
      <c r="T46" s="16"/>
      <c r="U46" s="2282"/>
      <c r="V46" s="16"/>
      <c r="W46" s="16"/>
      <c r="X46" s="16"/>
      <c r="AF46" s="1096">
        <v>228</v>
      </c>
    </row>
    <row r="47" spans="1:32" s="6" customFormat="1" ht="16.149999999999999" customHeight="1">
      <c r="A47" s="20"/>
      <c r="B47" s="773"/>
      <c r="C47" s="12">
        <f t="shared" si="5"/>
        <v>0</v>
      </c>
      <c r="D47" s="12"/>
      <c r="E47" s="12"/>
      <c r="F47" s="12"/>
      <c r="G47" s="20"/>
      <c r="H47" s="12"/>
      <c r="I47" s="12"/>
      <c r="J47" s="12"/>
      <c r="K47" s="13"/>
      <c r="L47" s="14">
        <f t="shared" si="7"/>
        <v>0</v>
      </c>
      <c r="M47" s="12"/>
      <c r="N47" s="762"/>
      <c r="O47" s="16"/>
      <c r="P47" s="16"/>
      <c r="Q47" s="12"/>
      <c r="R47" s="172"/>
      <c r="S47" s="12"/>
      <c r="T47" s="16"/>
      <c r="U47" s="2282"/>
      <c r="V47" s="16"/>
      <c r="W47" s="16"/>
      <c r="X47" s="16"/>
      <c r="AF47" s="1096">
        <v>229</v>
      </c>
    </row>
    <row r="48" spans="1:32" s="6" customFormat="1" ht="16.149999999999999" customHeight="1">
      <c r="A48" s="20"/>
      <c r="B48" s="773"/>
      <c r="C48" s="12">
        <f t="shared" si="5"/>
        <v>0</v>
      </c>
      <c r="D48" s="12"/>
      <c r="E48" s="12"/>
      <c r="F48" s="12"/>
      <c r="G48" s="20"/>
      <c r="H48" s="12"/>
      <c r="I48" s="12"/>
      <c r="J48" s="12"/>
      <c r="K48" s="13"/>
      <c r="L48" s="14">
        <f t="shared" si="7"/>
        <v>0</v>
      </c>
      <c r="M48" s="12"/>
      <c r="N48" s="762"/>
      <c r="O48" s="16"/>
      <c r="P48" s="16"/>
      <c r="Q48" s="12"/>
      <c r="R48" s="172"/>
      <c r="S48" s="12"/>
      <c r="T48" s="16"/>
      <c r="U48" s="2282"/>
      <c r="V48" s="16"/>
      <c r="W48" s="16"/>
      <c r="X48" s="16"/>
      <c r="AF48" s="1096">
        <v>230</v>
      </c>
    </row>
    <row r="49" spans="1:32" s="6" customFormat="1" ht="16.149999999999999" customHeight="1">
      <c r="A49" s="20"/>
      <c r="B49" s="773"/>
      <c r="C49" s="12">
        <f t="shared" si="5"/>
        <v>0</v>
      </c>
      <c r="D49" s="12"/>
      <c r="E49" s="12"/>
      <c r="F49" s="12"/>
      <c r="G49" s="20"/>
      <c r="H49" s="12"/>
      <c r="I49" s="12"/>
      <c r="J49" s="12"/>
      <c r="K49" s="13"/>
      <c r="L49" s="14">
        <f t="shared" si="7"/>
        <v>0</v>
      </c>
      <c r="M49" s="12"/>
      <c r="N49" s="762"/>
      <c r="O49" s="16"/>
      <c r="P49" s="16"/>
      <c r="Q49" s="12"/>
      <c r="R49" s="172"/>
      <c r="S49" s="12"/>
      <c r="T49" s="16"/>
      <c r="U49" s="2282"/>
      <c r="V49" s="16"/>
      <c r="W49" s="16"/>
      <c r="X49" s="16"/>
      <c r="AF49" s="1096">
        <v>231</v>
      </c>
    </row>
    <row r="50" spans="1:32" s="6" customFormat="1" ht="16.149999999999999" customHeight="1">
      <c r="A50" s="20"/>
      <c r="B50" s="773"/>
      <c r="C50" s="12">
        <f t="shared" si="5"/>
        <v>0</v>
      </c>
      <c r="D50" s="12"/>
      <c r="E50" s="12"/>
      <c r="F50" s="12"/>
      <c r="G50" s="20"/>
      <c r="H50" s="12"/>
      <c r="I50" s="12"/>
      <c r="J50" s="12"/>
      <c r="K50" s="13"/>
      <c r="L50" s="14">
        <f t="shared" si="7"/>
        <v>0</v>
      </c>
      <c r="M50" s="12"/>
      <c r="N50" s="762"/>
      <c r="O50" s="16"/>
      <c r="P50" s="16"/>
      <c r="Q50" s="12"/>
      <c r="R50" s="172"/>
      <c r="S50" s="12"/>
      <c r="T50" s="16"/>
      <c r="U50" s="2282"/>
      <c r="V50" s="16"/>
      <c r="W50" s="16"/>
      <c r="X50" s="16"/>
      <c r="AF50" s="1096">
        <v>232</v>
      </c>
    </row>
    <row r="51" spans="1:32" s="6" customFormat="1" ht="16.149999999999999" customHeight="1">
      <c r="A51" s="20"/>
      <c r="B51" s="773"/>
      <c r="C51" s="12">
        <f t="shared" si="5"/>
        <v>0</v>
      </c>
      <c r="D51" s="12"/>
      <c r="E51" s="12"/>
      <c r="F51" s="12"/>
      <c r="G51" s="20"/>
      <c r="H51" s="12"/>
      <c r="I51" s="12"/>
      <c r="J51" s="12"/>
      <c r="K51" s="13"/>
      <c r="L51" s="14">
        <f t="shared" si="7"/>
        <v>0</v>
      </c>
      <c r="M51" s="12"/>
      <c r="N51" s="762"/>
      <c r="O51" s="16"/>
      <c r="P51" s="16"/>
      <c r="Q51" s="12"/>
      <c r="R51" s="172"/>
      <c r="S51" s="12"/>
      <c r="T51" s="16"/>
      <c r="U51" s="2282"/>
      <c r="V51" s="16"/>
      <c r="W51" s="16"/>
      <c r="X51" s="16"/>
      <c r="AF51" s="1096">
        <v>233</v>
      </c>
    </row>
    <row r="52" spans="1:32" s="6" customFormat="1" ht="16.149999999999999" customHeight="1">
      <c r="A52" s="20"/>
      <c r="B52" s="773"/>
      <c r="C52" s="12">
        <f t="shared" si="5"/>
        <v>0</v>
      </c>
      <c r="D52" s="12"/>
      <c r="E52" s="12"/>
      <c r="F52" s="12"/>
      <c r="G52" s="20"/>
      <c r="H52" s="12"/>
      <c r="I52" s="12"/>
      <c r="J52" s="12"/>
      <c r="K52" s="13"/>
      <c r="L52" s="14">
        <f t="shared" ref="L52:L83" si="10">K52*J52/1000</f>
        <v>0</v>
      </c>
      <c r="M52" s="12"/>
      <c r="N52" s="762"/>
      <c r="O52" s="16"/>
      <c r="P52" s="16"/>
      <c r="Q52" s="12"/>
      <c r="R52" s="172"/>
      <c r="S52" s="12"/>
      <c r="T52" s="16"/>
      <c r="U52" s="2282"/>
      <c r="V52" s="16"/>
      <c r="W52" s="16"/>
      <c r="X52" s="16"/>
      <c r="AF52" s="1096">
        <v>234</v>
      </c>
    </row>
    <row r="53" spans="1:32" s="6" customFormat="1" ht="16.149999999999999" customHeight="1">
      <c r="A53" s="20"/>
      <c r="B53" s="773"/>
      <c r="C53" s="12">
        <f t="shared" si="5"/>
        <v>0</v>
      </c>
      <c r="D53" s="12"/>
      <c r="E53" s="12"/>
      <c r="F53" s="12"/>
      <c r="G53" s="20"/>
      <c r="H53" s="12"/>
      <c r="I53" s="12"/>
      <c r="J53" s="12"/>
      <c r="K53" s="13"/>
      <c r="L53" s="14">
        <f t="shared" si="10"/>
        <v>0</v>
      </c>
      <c r="M53" s="12"/>
      <c r="N53" s="762"/>
      <c r="O53" s="16"/>
      <c r="P53" s="16"/>
      <c r="Q53" s="12"/>
      <c r="R53" s="172"/>
      <c r="S53" s="12"/>
      <c r="T53" s="16"/>
      <c r="U53" s="2282"/>
      <c r="V53" s="16"/>
      <c r="W53" s="16"/>
      <c r="X53" s="16"/>
      <c r="AF53" s="1096">
        <v>235</v>
      </c>
    </row>
    <row r="54" spans="1:32" s="6" customFormat="1" ht="16.149999999999999" customHeight="1">
      <c r="A54" s="20"/>
      <c r="B54" s="773"/>
      <c r="C54" s="12">
        <f t="shared" si="5"/>
        <v>0</v>
      </c>
      <c r="D54" s="12"/>
      <c r="E54" s="12"/>
      <c r="F54" s="12"/>
      <c r="G54" s="20"/>
      <c r="H54" s="12"/>
      <c r="I54" s="12"/>
      <c r="J54" s="12"/>
      <c r="K54" s="13"/>
      <c r="L54" s="14">
        <f t="shared" si="10"/>
        <v>0</v>
      </c>
      <c r="M54" s="12"/>
      <c r="N54" s="762"/>
      <c r="O54" s="16"/>
      <c r="P54" s="16"/>
      <c r="Q54" s="12"/>
      <c r="R54" s="172"/>
      <c r="S54" s="12"/>
      <c r="T54" s="16"/>
      <c r="U54" s="2282"/>
      <c r="V54" s="16"/>
      <c r="W54" s="16"/>
      <c r="X54" s="16"/>
      <c r="AF54" s="1096">
        <v>236</v>
      </c>
    </row>
    <row r="55" spans="1:32" s="6" customFormat="1" ht="16.149999999999999" customHeight="1">
      <c r="A55" s="20"/>
      <c r="B55" s="773"/>
      <c r="C55" s="12">
        <f t="shared" si="5"/>
        <v>0</v>
      </c>
      <c r="D55" s="12"/>
      <c r="E55" s="12"/>
      <c r="F55" s="12"/>
      <c r="G55" s="20"/>
      <c r="H55" s="12"/>
      <c r="I55" s="12"/>
      <c r="J55" s="12"/>
      <c r="K55" s="13"/>
      <c r="L55" s="14">
        <f t="shared" si="10"/>
        <v>0</v>
      </c>
      <c r="M55" s="12"/>
      <c r="N55" s="762"/>
      <c r="O55" s="16"/>
      <c r="P55" s="16"/>
      <c r="Q55" s="12"/>
      <c r="R55" s="172"/>
      <c r="S55" s="12"/>
      <c r="T55" s="16"/>
      <c r="U55" s="2282"/>
      <c r="V55" s="16"/>
      <c r="W55" s="16"/>
      <c r="X55" s="16"/>
      <c r="AF55" s="1096">
        <v>237</v>
      </c>
    </row>
    <row r="56" spans="1:32" s="6" customFormat="1" ht="16.149999999999999" customHeight="1">
      <c r="A56" s="20"/>
      <c r="B56" s="773"/>
      <c r="C56" s="12">
        <f t="shared" si="5"/>
        <v>0</v>
      </c>
      <c r="D56" s="12"/>
      <c r="E56" s="12"/>
      <c r="F56" s="12"/>
      <c r="G56" s="20"/>
      <c r="H56" s="12"/>
      <c r="I56" s="12"/>
      <c r="J56" s="12"/>
      <c r="K56" s="13"/>
      <c r="L56" s="14">
        <f t="shared" si="10"/>
        <v>0</v>
      </c>
      <c r="M56" s="12"/>
      <c r="N56" s="762"/>
      <c r="O56" s="16"/>
      <c r="P56" s="16"/>
      <c r="Q56" s="12"/>
      <c r="R56" s="172"/>
      <c r="S56" s="12"/>
      <c r="T56" s="16"/>
      <c r="U56" s="2282"/>
      <c r="V56" s="16"/>
      <c r="W56" s="16"/>
      <c r="X56" s="16"/>
      <c r="AF56" s="1096">
        <v>238</v>
      </c>
    </row>
    <row r="57" spans="1:32" s="6" customFormat="1" ht="16.149999999999999" customHeight="1">
      <c r="A57" s="20"/>
      <c r="B57" s="773"/>
      <c r="C57" s="12">
        <f t="shared" si="5"/>
        <v>0</v>
      </c>
      <c r="D57" s="12"/>
      <c r="E57" s="12"/>
      <c r="F57" s="12"/>
      <c r="G57" s="20"/>
      <c r="H57" s="12"/>
      <c r="I57" s="12"/>
      <c r="J57" s="12"/>
      <c r="K57" s="13"/>
      <c r="L57" s="14">
        <f t="shared" si="10"/>
        <v>0</v>
      </c>
      <c r="M57" s="12"/>
      <c r="N57" s="762"/>
      <c r="O57" s="16"/>
      <c r="P57" s="16"/>
      <c r="Q57" s="12"/>
      <c r="R57" s="172"/>
      <c r="S57" s="12"/>
      <c r="T57" s="16"/>
      <c r="U57" s="2282"/>
      <c r="V57" s="16"/>
      <c r="W57" s="16"/>
      <c r="X57" s="16"/>
      <c r="AF57" s="1096">
        <v>239</v>
      </c>
    </row>
    <row r="58" spans="1:32" s="6" customFormat="1" ht="16.149999999999999" customHeight="1">
      <c r="A58" s="20"/>
      <c r="B58" s="773"/>
      <c r="C58" s="12">
        <f t="shared" si="5"/>
        <v>0</v>
      </c>
      <c r="D58" s="12"/>
      <c r="E58" s="12"/>
      <c r="F58" s="12"/>
      <c r="G58" s="20"/>
      <c r="H58" s="12"/>
      <c r="I58" s="12"/>
      <c r="J58" s="12"/>
      <c r="K58" s="13"/>
      <c r="L58" s="14">
        <f t="shared" si="10"/>
        <v>0</v>
      </c>
      <c r="M58" s="12"/>
      <c r="N58" s="762"/>
      <c r="O58" s="16"/>
      <c r="P58" s="16"/>
      <c r="Q58" s="12"/>
      <c r="R58" s="172"/>
      <c r="S58" s="12"/>
      <c r="T58" s="16"/>
      <c r="U58" s="2282"/>
      <c r="V58" s="16"/>
      <c r="W58" s="16"/>
      <c r="X58" s="16"/>
      <c r="AF58" s="1096">
        <v>240</v>
      </c>
    </row>
    <row r="59" spans="1:32" s="6" customFormat="1" ht="16.149999999999999" customHeight="1">
      <c r="A59" s="20"/>
      <c r="B59" s="773"/>
      <c r="C59" s="12">
        <f t="shared" si="5"/>
        <v>0</v>
      </c>
      <c r="D59" s="12"/>
      <c r="E59" s="12"/>
      <c r="F59" s="12"/>
      <c r="G59" s="20"/>
      <c r="H59" s="12"/>
      <c r="I59" s="12"/>
      <c r="J59" s="12"/>
      <c r="K59" s="13"/>
      <c r="L59" s="14">
        <f t="shared" si="10"/>
        <v>0</v>
      </c>
      <c r="M59" s="12"/>
      <c r="N59" s="762"/>
      <c r="O59" s="16"/>
      <c r="P59" s="16"/>
      <c r="Q59" s="12"/>
      <c r="R59" s="172"/>
      <c r="S59" s="12"/>
      <c r="T59" s="16"/>
      <c r="U59" s="2282"/>
      <c r="V59" s="16"/>
      <c r="W59" s="16"/>
      <c r="X59" s="16"/>
      <c r="AF59" s="1096">
        <v>241</v>
      </c>
    </row>
    <row r="60" spans="1:32" s="6" customFormat="1" ht="16.149999999999999" customHeight="1">
      <c r="A60" s="20"/>
      <c r="B60" s="773"/>
      <c r="C60" s="12">
        <f t="shared" si="5"/>
        <v>0</v>
      </c>
      <c r="D60" s="12"/>
      <c r="E60" s="12"/>
      <c r="F60" s="12"/>
      <c r="G60" s="20"/>
      <c r="H60" s="12"/>
      <c r="I60" s="12"/>
      <c r="J60" s="12"/>
      <c r="K60" s="13"/>
      <c r="L60" s="14">
        <f t="shared" si="10"/>
        <v>0</v>
      </c>
      <c r="M60" s="12"/>
      <c r="N60" s="762"/>
      <c r="O60" s="16"/>
      <c r="P60" s="16"/>
      <c r="Q60" s="12"/>
      <c r="R60" s="172"/>
      <c r="S60" s="12"/>
      <c r="T60" s="16"/>
      <c r="U60" s="2282"/>
      <c r="V60" s="16"/>
      <c r="W60" s="16"/>
      <c r="X60" s="16"/>
      <c r="AF60" s="1096">
        <v>242</v>
      </c>
    </row>
    <row r="61" spans="1:32" s="6" customFormat="1" ht="16.149999999999999" customHeight="1">
      <c r="A61" s="20"/>
      <c r="B61" s="773"/>
      <c r="C61" s="12">
        <f t="shared" si="5"/>
        <v>0</v>
      </c>
      <c r="D61" s="12"/>
      <c r="E61" s="12"/>
      <c r="F61" s="12"/>
      <c r="G61" s="20"/>
      <c r="H61" s="12"/>
      <c r="I61" s="12"/>
      <c r="J61" s="12"/>
      <c r="K61" s="13"/>
      <c r="L61" s="14">
        <f t="shared" si="10"/>
        <v>0</v>
      </c>
      <c r="M61" s="12"/>
      <c r="N61" s="762"/>
      <c r="O61" s="16"/>
      <c r="P61" s="16"/>
      <c r="Q61" s="12"/>
      <c r="R61" s="172"/>
      <c r="S61" s="12"/>
      <c r="T61" s="16"/>
      <c r="U61" s="2282"/>
      <c r="V61" s="16"/>
      <c r="W61" s="16"/>
      <c r="X61" s="16"/>
      <c r="AF61" s="1096">
        <v>243</v>
      </c>
    </row>
    <row r="62" spans="1:32" s="6" customFormat="1" ht="16.149999999999999" customHeight="1">
      <c r="A62" s="20"/>
      <c r="B62" s="773"/>
      <c r="C62" s="12">
        <f t="shared" si="5"/>
        <v>0</v>
      </c>
      <c r="D62" s="12"/>
      <c r="E62" s="12"/>
      <c r="F62" s="12"/>
      <c r="G62" s="20"/>
      <c r="H62" s="12"/>
      <c r="I62" s="12"/>
      <c r="J62" s="12"/>
      <c r="K62" s="13"/>
      <c r="L62" s="14">
        <f t="shared" si="10"/>
        <v>0</v>
      </c>
      <c r="M62" s="12"/>
      <c r="N62" s="762"/>
      <c r="O62" s="16"/>
      <c r="P62" s="16"/>
      <c r="Q62" s="12"/>
      <c r="R62" s="172"/>
      <c r="S62" s="12"/>
      <c r="T62" s="16"/>
      <c r="U62" s="2282"/>
      <c r="V62" s="16"/>
      <c r="W62" s="16"/>
      <c r="X62" s="16"/>
      <c r="AF62" s="1096">
        <v>244</v>
      </c>
    </row>
    <row r="63" spans="1:32" s="6" customFormat="1" ht="16.149999999999999" customHeight="1">
      <c r="A63" s="20"/>
      <c r="B63" s="773"/>
      <c r="C63" s="12">
        <f t="shared" si="5"/>
        <v>0</v>
      </c>
      <c r="D63" s="12"/>
      <c r="E63" s="12"/>
      <c r="F63" s="12"/>
      <c r="G63" s="20"/>
      <c r="H63" s="12"/>
      <c r="I63" s="12"/>
      <c r="J63" s="12"/>
      <c r="K63" s="13"/>
      <c r="L63" s="14">
        <f t="shared" si="10"/>
        <v>0</v>
      </c>
      <c r="M63" s="12"/>
      <c r="N63" s="762"/>
      <c r="O63" s="16"/>
      <c r="P63" s="16"/>
      <c r="Q63" s="12"/>
      <c r="R63" s="172"/>
      <c r="S63" s="12"/>
      <c r="T63" s="16"/>
      <c r="U63" s="2282"/>
      <c r="V63" s="16"/>
      <c r="W63" s="16"/>
      <c r="X63" s="16"/>
      <c r="AF63" s="1096">
        <v>245</v>
      </c>
    </row>
    <row r="64" spans="1:32" s="6" customFormat="1" ht="16.149999999999999" customHeight="1">
      <c r="A64" s="20"/>
      <c r="B64" s="773"/>
      <c r="C64" s="12">
        <f t="shared" si="5"/>
        <v>0</v>
      </c>
      <c r="D64" s="12"/>
      <c r="E64" s="12"/>
      <c r="F64" s="12"/>
      <c r="G64" s="20"/>
      <c r="H64" s="12"/>
      <c r="I64" s="12"/>
      <c r="J64" s="12"/>
      <c r="K64" s="13"/>
      <c r="L64" s="14">
        <f t="shared" si="10"/>
        <v>0</v>
      </c>
      <c r="M64" s="12"/>
      <c r="N64" s="762"/>
      <c r="O64" s="16"/>
      <c r="P64" s="16"/>
      <c r="Q64" s="12"/>
      <c r="R64" s="172"/>
      <c r="S64" s="12"/>
      <c r="T64" s="16"/>
      <c r="U64" s="2282"/>
      <c r="V64" s="16"/>
      <c r="W64" s="16"/>
      <c r="X64" s="16"/>
      <c r="AF64" s="1096">
        <v>246</v>
      </c>
    </row>
    <row r="65" spans="1:32" s="6" customFormat="1" ht="16.149999999999999" customHeight="1">
      <c r="A65" s="20"/>
      <c r="B65" s="773"/>
      <c r="C65" s="12">
        <f t="shared" si="5"/>
        <v>0</v>
      </c>
      <c r="D65" s="12"/>
      <c r="E65" s="12"/>
      <c r="F65" s="12"/>
      <c r="G65" s="20"/>
      <c r="H65" s="12"/>
      <c r="I65" s="12"/>
      <c r="J65" s="12"/>
      <c r="K65" s="13"/>
      <c r="L65" s="14">
        <f t="shared" si="10"/>
        <v>0</v>
      </c>
      <c r="M65" s="12"/>
      <c r="N65" s="762"/>
      <c r="O65" s="16"/>
      <c r="P65" s="16"/>
      <c r="Q65" s="12"/>
      <c r="R65" s="172"/>
      <c r="S65" s="12"/>
      <c r="T65" s="16"/>
      <c r="U65" s="2282"/>
      <c r="V65" s="16"/>
      <c r="W65" s="16"/>
      <c r="X65" s="16"/>
      <c r="AF65" s="1096">
        <v>247</v>
      </c>
    </row>
    <row r="66" spans="1:32" s="6" customFormat="1" ht="16.149999999999999" customHeight="1">
      <c r="A66" s="20"/>
      <c r="B66" s="773"/>
      <c r="C66" s="12">
        <f t="shared" si="5"/>
        <v>0</v>
      </c>
      <c r="D66" s="12"/>
      <c r="E66" s="12"/>
      <c r="F66" s="12"/>
      <c r="G66" s="20"/>
      <c r="H66" s="12"/>
      <c r="I66" s="12"/>
      <c r="J66" s="12"/>
      <c r="K66" s="13"/>
      <c r="L66" s="14">
        <f t="shared" si="10"/>
        <v>0</v>
      </c>
      <c r="M66" s="12"/>
      <c r="N66" s="173"/>
      <c r="O66" s="21"/>
      <c r="P66" s="2424"/>
      <c r="Q66" s="12"/>
      <c r="R66" s="172"/>
      <c r="S66" s="12"/>
      <c r="T66" s="21"/>
      <c r="U66" s="2282"/>
      <c r="V66" s="21"/>
      <c r="W66" s="3089"/>
      <c r="X66" s="21"/>
      <c r="AF66" s="1096">
        <v>248</v>
      </c>
    </row>
    <row r="67" spans="1:32" s="6" customFormat="1" ht="16.149999999999999" customHeight="1">
      <c r="A67" s="20"/>
      <c r="B67" s="773"/>
      <c r="C67" s="12">
        <f t="shared" si="5"/>
        <v>0</v>
      </c>
      <c r="D67" s="12"/>
      <c r="E67" s="12"/>
      <c r="F67" s="12"/>
      <c r="G67" s="20"/>
      <c r="H67" s="12"/>
      <c r="I67" s="12"/>
      <c r="J67" s="12"/>
      <c r="K67" s="13"/>
      <c r="L67" s="14">
        <f t="shared" si="10"/>
        <v>0</v>
      </c>
      <c r="M67" s="12"/>
      <c r="N67" s="173"/>
      <c r="O67" s="21"/>
      <c r="P67" s="2424"/>
      <c r="Q67" s="12"/>
      <c r="R67" s="172"/>
      <c r="S67" s="12"/>
      <c r="T67" s="21"/>
      <c r="U67" s="2282"/>
      <c r="V67" s="21"/>
      <c r="W67" s="3089"/>
      <c r="X67" s="21"/>
      <c r="AF67" s="1096">
        <v>249</v>
      </c>
    </row>
    <row r="68" spans="1:32" s="6" customFormat="1" ht="16.149999999999999" customHeight="1">
      <c r="A68" s="20"/>
      <c r="B68" s="773"/>
      <c r="C68" s="12">
        <f t="shared" si="5"/>
        <v>0</v>
      </c>
      <c r="D68" s="12"/>
      <c r="E68" s="12"/>
      <c r="F68" s="12"/>
      <c r="G68" s="20"/>
      <c r="H68" s="12"/>
      <c r="I68" s="12"/>
      <c r="J68" s="12"/>
      <c r="K68" s="13"/>
      <c r="L68" s="14">
        <f t="shared" si="10"/>
        <v>0</v>
      </c>
      <c r="M68" s="12"/>
      <c r="N68" s="173"/>
      <c r="O68" s="21"/>
      <c r="P68" s="2424"/>
      <c r="Q68" s="12"/>
      <c r="R68" s="172"/>
      <c r="S68" s="12"/>
      <c r="T68" s="21"/>
      <c r="U68" s="2282"/>
      <c r="V68" s="21"/>
      <c r="W68" s="3089"/>
      <c r="X68" s="21"/>
      <c r="AF68" s="1096">
        <v>250</v>
      </c>
    </row>
    <row r="69" spans="1:32" s="6" customFormat="1" ht="16.149999999999999" customHeight="1">
      <c r="A69" s="20"/>
      <c r="B69" s="773"/>
      <c r="C69" s="12">
        <f t="shared" si="5"/>
        <v>0</v>
      </c>
      <c r="D69" s="12"/>
      <c r="E69" s="12"/>
      <c r="F69" s="12"/>
      <c r="G69" s="20"/>
      <c r="H69" s="12"/>
      <c r="I69" s="12"/>
      <c r="J69" s="12"/>
      <c r="K69" s="13"/>
      <c r="L69" s="14">
        <f t="shared" si="10"/>
        <v>0</v>
      </c>
      <c r="M69" s="12"/>
      <c r="N69" s="173"/>
      <c r="O69" s="21"/>
      <c r="P69" s="2424"/>
      <c r="Q69" s="12"/>
      <c r="R69" s="172"/>
      <c r="S69" s="12"/>
      <c r="T69" s="21"/>
      <c r="U69" s="2282"/>
      <c r="V69" s="21"/>
      <c r="W69" s="3089"/>
      <c r="X69" s="21"/>
      <c r="AF69" s="1096">
        <v>251</v>
      </c>
    </row>
    <row r="70" spans="1:32" s="6" customFormat="1" ht="16.149999999999999" customHeight="1">
      <c r="A70" s="20"/>
      <c r="B70" s="773"/>
      <c r="C70" s="12">
        <f t="shared" si="5"/>
        <v>0</v>
      </c>
      <c r="D70" s="12"/>
      <c r="E70" s="12"/>
      <c r="F70" s="12"/>
      <c r="G70" s="20"/>
      <c r="H70" s="12"/>
      <c r="I70" s="12"/>
      <c r="J70" s="12"/>
      <c r="K70" s="13"/>
      <c r="L70" s="14">
        <f t="shared" si="10"/>
        <v>0</v>
      </c>
      <c r="M70" s="12"/>
      <c r="N70" s="173"/>
      <c r="O70" s="21"/>
      <c r="P70" s="2424"/>
      <c r="Q70" s="12"/>
      <c r="R70" s="172"/>
      <c r="S70" s="12"/>
      <c r="T70" s="21"/>
      <c r="U70" s="2282"/>
      <c r="V70" s="21"/>
      <c r="W70" s="3089"/>
      <c r="X70" s="21"/>
      <c r="AF70" s="1096">
        <v>252</v>
      </c>
    </row>
    <row r="71" spans="1:32" s="6" customFormat="1" ht="16.149999999999999" customHeight="1">
      <c r="A71" s="20"/>
      <c r="B71" s="773"/>
      <c r="C71" s="12">
        <f t="shared" si="5"/>
        <v>0</v>
      </c>
      <c r="D71" s="12"/>
      <c r="E71" s="12"/>
      <c r="F71" s="12"/>
      <c r="G71" s="20"/>
      <c r="H71" s="12"/>
      <c r="I71" s="12"/>
      <c r="J71" s="12"/>
      <c r="K71" s="13"/>
      <c r="L71" s="14">
        <f t="shared" si="10"/>
        <v>0</v>
      </c>
      <c r="M71" s="12"/>
      <c r="N71" s="173"/>
      <c r="O71" s="21"/>
      <c r="P71" s="2424"/>
      <c r="Q71" s="12"/>
      <c r="R71" s="172"/>
      <c r="S71" s="12"/>
      <c r="T71" s="21"/>
      <c r="U71" s="2282"/>
      <c r="V71" s="21"/>
      <c r="W71" s="3089"/>
      <c r="X71" s="21"/>
      <c r="AF71" s="1096">
        <v>253</v>
      </c>
    </row>
    <row r="72" spans="1:32" s="6" customFormat="1" ht="16.149999999999999" customHeight="1">
      <c r="A72" s="20"/>
      <c r="B72" s="773"/>
      <c r="C72" s="12">
        <f t="shared" si="5"/>
        <v>0</v>
      </c>
      <c r="D72" s="12"/>
      <c r="E72" s="12"/>
      <c r="F72" s="12"/>
      <c r="G72" s="20"/>
      <c r="H72" s="12"/>
      <c r="I72" s="12"/>
      <c r="J72" s="12"/>
      <c r="K72" s="13"/>
      <c r="L72" s="14">
        <f t="shared" si="10"/>
        <v>0</v>
      </c>
      <c r="M72" s="12"/>
      <c r="N72" s="173"/>
      <c r="O72" s="21"/>
      <c r="P72" s="2424"/>
      <c r="Q72" s="12"/>
      <c r="R72" s="172"/>
      <c r="S72" s="12"/>
      <c r="T72" s="21"/>
      <c r="U72" s="2282"/>
      <c r="V72" s="21"/>
      <c r="W72" s="3089"/>
      <c r="X72" s="21"/>
      <c r="AF72" s="1096">
        <v>254</v>
      </c>
    </row>
    <row r="73" spans="1:32" s="6" customFormat="1" ht="16.149999999999999" customHeight="1">
      <c r="A73" s="20"/>
      <c r="B73" s="773"/>
      <c r="C73" s="12">
        <f t="shared" si="5"/>
        <v>0</v>
      </c>
      <c r="D73" s="12"/>
      <c r="E73" s="12"/>
      <c r="F73" s="12"/>
      <c r="G73" s="20"/>
      <c r="H73" s="12"/>
      <c r="I73" s="12"/>
      <c r="J73" s="12"/>
      <c r="K73" s="13"/>
      <c r="L73" s="14">
        <f t="shared" si="10"/>
        <v>0</v>
      </c>
      <c r="M73" s="12"/>
      <c r="N73" s="173"/>
      <c r="O73" s="21"/>
      <c r="P73" s="2424"/>
      <c r="Q73" s="12"/>
      <c r="R73" s="172"/>
      <c r="S73" s="12"/>
      <c r="T73" s="21"/>
      <c r="U73" s="2282"/>
      <c r="V73" s="21"/>
      <c r="W73" s="3089"/>
      <c r="X73" s="21"/>
      <c r="AF73" s="1096">
        <v>255</v>
      </c>
    </row>
    <row r="74" spans="1:32" s="6" customFormat="1" ht="16.149999999999999" customHeight="1">
      <c r="A74" s="20"/>
      <c r="B74" s="773"/>
      <c r="C74" s="12">
        <f t="shared" si="5"/>
        <v>0</v>
      </c>
      <c r="D74" s="12"/>
      <c r="E74" s="12"/>
      <c r="F74" s="12"/>
      <c r="G74" s="20"/>
      <c r="H74" s="12"/>
      <c r="I74" s="12"/>
      <c r="J74" s="12"/>
      <c r="K74" s="13"/>
      <c r="L74" s="14">
        <f t="shared" si="10"/>
        <v>0</v>
      </c>
      <c r="M74" s="12"/>
      <c r="N74" s="173"/>
      <c r="O74" s="21"/>
      <c r="P74" s="2424"/>
      <c r="Q74" s="12"/>
      <c r="R74" s="172"/>
      <c r="S74" s="12"/>
      <c r="T74" s="21"/>
      <c r="U74" s="2282"/>
      <c r="V74" s="21"/>
      <c r="W74" s="3089"/>
      <c r="X74" s="21"/>
      <c r="AF74" s="1096">
        <v>256</v>
      </c>
    </row>
    <row r="75" spans="1:32" s="6" customFormat="1" ht="16.149999999999999" customHeight="1">
      <c r="A75" s="20"/>
      <c r="B75" s="773"/>
      <c r="C75" s="12">
        <f t="shared" ref="C75:C138" si="11">IF(J75,1,0)</f>
        <v>0</v>
      </c>
      <c r="D75" s="12"/>
      <c r="E75" s="12"/>
      <c r="F75" s="12"/>
      <c r="G75" s="20"/>
      <c r="H75" s="12"/>
      <c r="I75" s="12"/>
      <c r="J75" s="12"/>
      <c r="K75" s="13"/>
      <c r="L75" s="14">
        <f t="shared" si="10"/>
        <v>0</v>
      </c>
      <c r="M75" s="12"/>
      <c r="N75" s="173"/>
      <c r="O75" s="21"/>
      <c r="P75" s="2424"/>
      <c r="Q75" s="12"/>
      <c r="R75" s="172"/>
      <c r="S75" s="12"/>
      <c r="T75" s="21"/>
      <c r="U75" s="2282"/>
      <c r="V75" s="21"/>
      <c r="W75" s="3089"/>
      <c r="X75" s="21"/>
      <c r="AF75" s="1096">
        <v>257</v>
      </c>
    </row>
    <row r="76" spans="1:32" s="6" customFormat="1" ht="16.149999999999999" customHeight="1">
      <c r="A76" s="20"/>
      <c r="B76" s="773"/>
      <c r="C76" s="12">
        <f t="shared" si="11"/>
        <v>0</v>
      </c>
      <c r="D76" s="12"/>
      <c r="E76" s="12"/>
      <c r="F76" s="12"/>
      <c r="G76" s="20"/>
      <c r="H76" s="12"/>
      <c r="I76" s="12"/>
      <c r="J76" s="12"/>
      <c r="K76" s="13"/>
      <c r="L76" s="14">
        <f t="shared" si="10"/>
        <v>0</v>
      </c>
      <c r="M76" s="12"/>
      <c r="N76" s="173"/>
      <c r="O76" s="21"/>
      <c r="P76" s="2424"/>
      <c r="Q76" s="12"/>
      <c r="R76" s="172"/>
      <c r="S76" s="12"/>
      <c r="T76" s="21"/>
      <c r="U76" s="2282"/>
      <c r="V76" s="21"/>
      <c r="W76" s="3089"/>
      <c r="X76" s="21"/>
      <c r="AF76" s="1096">
        <v>258</v>
      </c>
    </row>
    <row r="77" spans="1:32" s="6" customFormat="1" ht="16.149999999999999" customHeight="1">
      <c r="A77" s="20"/>
      <c r="B77" s="773"/>
      <c r="C77" s="12">
        <f t="shared" si="11"/>
        <v>0</v>
      </c>
      <c r="D77" s="12"/>
      <c r="E77" s="12"/>
      <c r="F77" s="12"/>
      <c r="G77" s="20"/>
      <c r="H77" s="12"/>
      <c r="I77" s="12"/>
      <c r="J77" s="12"/>
      <c r="K77" s="13"/>
      <c r="L77" s="14">
        <f t="shared" si="10"/>
        <v>0</v>
      </c>
      <c r="M77" s="12"/>
      <c r="N77" s="173"/>
      <c r="O77" s="21"/>
      <c r="P77" s="2424"/>
      <c r="Q77" s="12"/>
      <c r="R77" s="172"/>
      <c r="S77" s="12"/>
      <c r="T77" s="21"/>
      <c r="U77" s="2282"/>
      <c r="V77" s="21"/>
      <c r="W77" s="3089"/>
      <c r="X77" s="21"/>
      <c r="AF77" s="1096">
        <v>259</v>
      </c>
    </row>
    <row r="78" spans="1:32" s="6" customFormat="1" ht="16.149999999999999" customHeight="1">
      <c r="A78" s="20"/>
      <c r="B78" s="773"/>
      <c r="C78" s="12">
        <f t="shared" si="11"/>
        <v>0</v>
      </c>
      <c r="D78" s="12"/>
      <c r="E78" s="12"/>
      <c r="F78" s="12"/>
      <c r="G78" s="20"/>
      <c r="H78" s="12"/>
      <c r="I78" s="12"/>
      <c r="J78" s="12"/>
      <c r="K78" s="13"/>
      <c r="L78" s="14">
        <f t="shared" si="10"/>
        <v>0</v>
      </c>
      <c r="M78" s="12"/>
      <c r="N78" s="173"/>
      <c r="O78" s="21"/>
      <c r="P78" s="2424"/>
      <c r="Q78" s="12"/>
      <c r="R78" s="172"/>
      <c r="S78" s="12"/>
      <c r="T78" s="21"/>
      <c r="U78" s="2282"/>
      <c r="V78" s="21"/>
      <c r="W78" s="3089"/>
      <c r="X78" s="21"/>
      <c r="AF78" s="1096">
        <v>260</v>
      </c>
    </row>
    <row r="79" spans="1:32" s="6" customFormat="1" ht="16.149999999999999" customHeight="1">
      <c r="A79" s="20"/>
      <c r="B79" s="773"/>
      <c r="C79" s="12">
        <f t="shared" si="11"/>
        <v>0</v>
      </c>
      <c r="D79" s="12"/>
      <c r="E79" s="12"/>
      <c r="F79" s="12"/>
      <c r="G79" s="20"/>
      <c r="H79" s="12"/>
      <c r="I79" s="12"/>
      <c r="J79" s="12"/>
      <c r="K79" s="13"/>
      <c r="L79" s="14">
        <f t="shared" si="10"/>
        <v>0</v>
      </c>
      <c r="M79" s="12"/>
      <c r="N79" s="173"/>
      <c r="O79" s="21"/>
      <c r="P79" s="2424"/>
      <c r="Q79" s="12"/>
      <c r="R79" s="172"/>
      <c r="S79" s="12"/>
      <c r="T79" s="21"/>
      <c r="U79" s="2282"/>
      <c r="V79" s="21"/>
      <c r="W79" s="3089"/>
      <c r="X79" s="21"/>
      <c r="AF79" s="1096">
        <v>261</v>
      </c>
    </row>
    <row r="80" spans="1:32" s="6" customFormat="1" ht="16.149999999999999" customHeight="1">
      <c r="A80" s="20"/>
      <c r="B80" s="773"/>
      <c r="C80" s="12">
        <f t="shared" si="11"/>
        <v>0</v>
      </c>
      <c r="D80" s="12"/>
      <c r="E80" s="12"/>
      <c r="F80" s="12"/>
      <c r="G80" s="20"/>
      <c r="H80" s="12"/>
      <c r="I80" s="12"/>
      <c r="J80" s="12"/>
      <c r="K80" s="13"/>
      <c r="L80" s="14">
        <f t="shared" si="10"/>
        <v>0</v>
      </c>
      <c r="M80" s="12"/>
      <c r="N80" s="173"/>
      <c r="O80" s="21"/>
      <c r="P80" s="2424"/>
      <c r="Q80" s="12"/>
      <c r="R80" s="172"/>
      <c r="S80" s="12"/>
      <c r="T80" s="21"/>
      <c r="U80" s="2282"/>
      <c r="V80" s="21"/>
      <c r="W80" s="3089"/>
      <c r="X80" s="21"/>
      <c r="AF80" s="1096">
        <v>262</v>
      </c>
    </row>
    <row r="81" spans="1:32" s="6" customFormat="1" ht="16.149999999999999" customHeight="1">
      <c r="A81" s="20"/>
      <c r="B81" s="773"/>
      <c r="C81" s="12">
        <f t="shared" si="11"/>
        <v>0</v>
      </c>
      <c r="D81" s="12"/>
      <c r="E81" s="12"/>
      <c r="F81" s="12"/>
      <c r="G81" s="20"/>
      <c r="H81" s="12"/>
      <c r="I81" s="12"/>
      <c r="J81" s="12"/>
      <c r="K81" s="13"/>
      <c r="L81" s="14">
        <f t="shared" si="10"/>
        <v>0</v>
      </c>
      <c r="M81" s="12"/>
      <c r="N81" s="173"/>
      <c r="O81" s="21"/>
      <c r="P81" s="2424"/>
      <c r="Q81" s="12"/>
      <c r="R81" s="172"/>
      <c r="S81" s="12"/>
      <c r="T81" s="21"/>
      <c r="U81" s="2282"/>
      <c r="V81" s="21"/>
      <c r="W81" s="3089"/>
      <c r="X81" s="21"/>
      <c r="AF81" s="1096">
        <v>263</v>
      </c>
    </row>
    <row r="82" spans="1:32" s="6" customFormat="1" ht="16.149999999999999" customHeight="1">
      <c r="A82" s="20"/>
      <c r="B82" s="773"/>
      <c r="C82" s="12">
        <f t="shared" si="11"/>
        <v>0</v>
      </c>
      <c r="D82" s="12"/>
      <c r="E82" s="12"/>
      <c r="F82" s="12"/>
      <c r="G82" s="20"/>
      <c r="H82" s="12"/>
      <c r="I82" s="12"/>
      <c r="J82" s="12"/>
      <c r="K82" s="13"/>
      <c r="L82" s="14">
        <f t="shared" si="10"/>
        <v>0</v>
      </c>
      <c r="M82" s="12"/>
      <c r="N82" s="173"/>
      <c r="O82" s="21"/>
      <c r="P82" s="2424"/>
      <c r="Q82" s="12"/>
      <c r="R82" s="172"/>
      <c r="S82" s="12"/>
      <c r="T82" s="21"/>
      <c r="U82" s="2276"/>
      <c r="V82" s="21"/>
      <c r="W82" s="3089"/>
      <c r="X82" s="21"/>
      <c r="AF82" s="1096">
        <v>264</v>
      </c>
    </row>
    <row r="83" spans="1:32" s="6" customFormat="1" ht="16.149999999999999" customHeight="1">
      <c r="A83" s="20"/>
      <c r="B83" s="773"/>
      <c r="C83" s="12">
        <f t="shared" si="11"/>
        <v>0</v>
      </c>
      <c r="D83" s="12"/>
      <c r="E83" s="12"/>
      <c r="F83" s="12"/>
      <c r="G83" s="20"/>
      <c r="H83" s="12"/>
      <c r="I83" s="12"/>
      <c r="J83" s="12"/>
      <c r="K83" s="13"/>
      <c r="L83" s="14">
        <f t="shared" si="10"/>
        <v>0</v>
      </c>
      <c r="M83" s="12"/>
      <c r="N83" s="173"/>
      <c r="O83" s="21"/>
      <c r="P83" s="2424"/>
      <c r="Q83" s="12"/>
      <c r="R83" s="172"/>
      <c r="S83" s="12"/>
      <c r="T83" s="21"/>
      <c r="U83" s="2276"/>
      <c r="V83" s="21"/>
      <c r="W83" s="3089"/>
      <c r="X83" s="21"/>
      <c r="AF83" s="1096">
        <v>265</v>
      </c>
    </row>
    <row r="84" spans="1:32" s="6" customFormat="1" ht="16.149999999999999" customHeight="1">
      <c r="A84" s="20"/>
      <c r="B84" s="773"/>
      <c r="C84" s="12">
        <f t="shared" si="11"/>
        <v>0</v>
      </c>
      <c r="D84" s="12"/>
      <c r="E84" s="12"/>
      <c r="F84" s="12"/>
      <c r="G84" s="20"/>
      <c r="H84" s="12"/>
      <c r="I84" s="12"/>
      <c r="J84" s="12"/>
      <c r="K84" s="13"/>
      <c r="L84" s="14">
        <f t="shared" ref="L84:L115" si="12">K84*J84/1000</f>
        <v>0</v>
      </c>
      <c r="M84" s="12"/>
      <c r="N84" s="173"/>
      <c r="O84" s="21"/>
      <c r="P84" s="2424"/>
      <c r="Q84" s="12"/>
      <c r="R84" s="172"/>
      <c r="S84" s="12"/>
      <c r="T84" s="21"/>
      <c r="U84" s="2276"/>
      <c r="V84" s="21"/>
      <c r="W84" s="3089"/>
      <c r="X84" s="21"/>
      <c r="AF84" s="1096">
        <v>266</v>
      </c>
    </row>
    <row r="85" spans="1:32" s="6" customFormat="1" ht="16.149999999999999" customHeight="1">
      <c r="A85" s="20"/>
      <c r="B85" s="773"/>
      <c r="C85" s="12">
        <f t="shared" si="11"/>
        <v>0</v>
      </c>
      <c r="D85" s="12"/>
      <c r="E85" s="12"/>
      <c r="F85" s="12"/>
      <c r="G85" s="20"/>
      <c r="H85" s="12"/>
      <c r="I85" s="12"/>
      <c r="J85" s="12"/>
      <c r="K85" s="13"/>
      <c r="L85" s="14">
        <f t="shared" si="12"/>
        <v>0</v>
      </c>
      <c r="M85" s="12"/>
      <c r="N85" s="173"/>
      <c r="O85" s="21"/>
      <c r="P85" s="2424"/>
      <c r="Q85" s="12"/>
      <c r="R85" s="172"/>
      <c r="S85" s="12"/>
      <c r="T85" s="21"/>
      <c r="U85" s="2276"/>
      <c r="V85" s="21"/>
      <c r="W85" s="3089"/>
      <c r="X85" s="21"/>
      <c r="AF85" s="1096">
        <v>267</v>
      </c>
    </row>
    <row r="86" spans="1:32" s="6" customFormat="1" ht="16.149999999999999" customHeight="1">
      <c r="A86" s="20"/>
      <c r="B86" s="773"/>
      <c r="C86" s="12">
        <f t="shared" si="11"/>
        <v>0</v>
      </c>
      <c r="D86" s="12"/>
      <c r="E86" s="12"/>
      <c r="F86" s="12"/>
      <c r="G86" s="20"/>
      <c r="H86" s="12"/>
      <c r="I86" s="12"/>
      <c r="J86" s="12"/>
      <c r="K86" s="13"/>
      <c r="L86" s="14">
        <f t="shared" si="12"/>
        <v>0</v>
      </c>
      <c r="M86" s="12"/>
      <c r="N86" s="173"/>
      <c r="O86" s="21"/>
      <c r="P86" s="2424"/>
      <c r="Q86" s="12"/>
      <c r="R86" s="172"/>
      <c r="S86" s="12"/>
      <c r="T86" s="21"/>
      <c r="U86" s="2276"/>
      <c r="V86" s="21"/>
      <c r="W86" s="3089"/>
      <c r="X86" s="21"/>
      <c r="AF86" s="1096">
        <v>268</v>
      </c>
    </row>
    <row r="87" spans="1:32" s="6" customFormat="1" ht="16.149999999999999" customHeight="1">
      <c r="A87" s="20"/>
      <c r="B87" s="773"/>
      <c r="C87" s="12">
        <f t="shared" si="11"/>
        <v>0</v>
      </c>
      <c r="D87" s="12"/>
      <c r="E87" s="12"/>
      <c r="F87" s="12"/>
      <c r="G87" s="20"/>
      <c r="H87" s="12"/>
      <c r="I87" s="12"/>
      <c r="J87" s="12"/>
      <c r="K87" s="13"/>
      <c r="L87" s="14">
        <f t="shared" si="12"/>
        <v>0</v>
      </c>
      <c r="M87" s="12"/>
      <c r="N87" s="173"/>
      <c r="O87" s="21"/>
      <c r="P87" s="2424"/>
      <c r="Q87" s="12"/>
      <c r="R87" s="172"/>
      <c r="S87" s="12"/>
      <c r="T87" s="21"/>
      <c r="U87" s="2276"/>
      <c r="V87" s="21"/>
      <c r="W87" s="3089"/>
      <c r="X87" s="21"/>
      <c r="AF87" s="1096">
        <v>269</v>
      </c>
    </row>
    <row r="88" spans="1:32" s="6" customFormat="1" ht="16.149999999999999" customHeight="1">
      <c r="A88" s="20"/>
      <c r="B88" s="773"/>
      <c r="C88" s="12">
        <f t="shared" si="11"/>
        <v>0</v>
      </c>
      <c r="D88" s="12"/>
      <c r="E88" s="12"/>
      <c r="F88" s="12"/>
      <c r="G88" s="20"/>
      <c r="H88" s="12"/>
      <c r="I88" s="12"/>
      <c r="J88" s="12"/>
      <c r="K88" s="13"/>
      <c r="L88" s="14">
        <f t="shared" si="12"/>
        <v>0</v>
      </c>
      <c r="M88" s="12"/>
      <c r="N88" s="173"/>
      <c r="O88" s="21"/>
      <c r="P88" s="2424"/>
      <c r="Q88" s="12"/>
      <c r="R88" s="172"/>
      <c r="S88" s="12"/>
      <c r="T88" s="21"/>
      <c r="U88" s="2276"/>
      <c r="V88" s="21"/>
      <c r="W88" s="3089"/>
      <c r="X88" s="21"/>
      <c r="AF88" s="1096">
        <v>270</v>
      </c>
    </row>
    <row r="89" spans="1:32" s="6" customFormat="1" ht="16.149999999999999" customHeight="1">
      <c r="A89" s="20"/>
      <c r="B89" s="773"/>
      <c r="C89" s="12">
        <f t="shared" si="11"/>
        <v>0</v>
      </c>
      <c r="D89" s="12"/>
      <c r="E89" s="12"/>
      <c r="F89" s="12"/>
      <c r="G89" s="20"/>
      <c r="H89" s="12"/>
      <c r="I89" s="12"/>
      <c r="J89" s="12"/>
      <c r="K89" s="13"/>
      <c r="L89" s="14">
        <f t="shared" si="12"/>
        <v>0</v>
      </c>
      <c r="M89" s="12"/>
      <c r="N89" s="173"/>
      <c r="O89" s="21"/>
      <c r="P89" s="2424"/>
      <c r="Q89" s="12"/>
      <c r="R89" s="172"/>
      <c r="S89" s="12"/>
      <c r="T89" s="21"/>
      <c r="U89" s="2276"/>
      <c r="V89" s="21"/>
      <c r="W89" s="3089"/>
      <c r="X89" s="21"/>
      <c r="AF89" s="1096">
        <v>271</v>
      </c>
    </row>
    <row r="90" spans="1:32" s="6" customFormat="1" ht="16.149999999999999" customHeight="1">
      <c r="A90" s="20"/>
      <c r="B90" s="773"/>
      <c r="C90" s="12">
        <f t="shared" si="11"/>
        <v>0</v>
      </c>
      <c r="D90" s="12"/>
      <c r="E90" s="12"/>
      <c r="F90" s="12"/>
      <c r="G90" s="20"/>
      <c r="H90" s="12"/>
      <c r="I90" s="12"/>
      <c r="J90" s="12"/>
      <c r="K90" s="13"/>
      <c r="L90" s="14">
        <f t="shared" si="12"/>
        <v>0</v>
      </c>
      <c r="M90" s="12"/>
      <c r="N90" s="173"/>
      <c r="O90" s="21"/>
      <c r="P90" s="2424"/>
      <c r="Q90" s="12"/>
      <c r="R90" s="172"/>
      <c r="S90" s="12"/>
      <c r="T90" s="21"/>
      <c r="U90" s="2276"/>
      <c r="V90" s="21"/>
      <c r="W90" s="3089"/>
      <c r="X90" s="21"/>
      <c r="AF90" s="1096">
        <v>272</v>
      </c>
    </row>
    <row r="91" spans="1:32" s="6" customFormat="1" ht="16.149999999999999" customHeight="1">
      <c r="A91" s="20"/>
      <c r="B91" s="773"/>
      <c r="C91" s="12">
        <f t="shared" si="11"/>
        <v>0</v>
      </c>
      <c r="D91" s="12"/>
      <c r="E91" s="12"/>
      <c r="F91" s="12"/>
      <c r="G91" s="20"/>
      <c r="H91" s="12"/>
      <c r="I91" s="12"/>
      <c r="J91" s="12"/>
      <c r="K91" s="13"/>
      <c r="L91" s="14">
        <f t="shared" si="12"/>
        <v>0</v>
      </c>
      <c r="M91" s="12"/>
      <c r="N91" s="173"/>
      <c r="O91" s="21"/>
      <c r="P91" s="2424"/>
      <c r="Q91" s="12"/>
      <c r="R91" s="172"/>
      <c r="S91" s="12"/>
      <c r="T91" s="21"/>
      <c r="U91" s="2276"/>
      <c r="V91" s="21"/>
      <c r="W91" s="3089"/>
      <c r="X91" s="21"/>
      <c r="AF91" s="1096">
        <v>273</v>
      </c>
    </row>
    <row r="92" spans="1:32" s="6" customFormat="1" ht="16.149999999999999" customHeight="1">
      <c r="A92" s="20"/>
      <c r="B92" s="773"/>
      <c r="C92" s="12">
        <f t="shared" si="11"/>
        <v>0</v>
      </c>
      <c r="D92" s="12"/>
      <c r="E92" s="12"/>
      <c r="F92" s="12"/>
      <c r="G92" s="20"/>
      <c r="H92" s="12"/>
      <c r="I92" s="12"/>
      <c r="J92" s="12"/>
      <c r="K92" s="13"/>
      <c r="L92" s="14">
        <f t="shared" si="12"/>
        <v>0</v>
      </c>
      <c r="M92" s="12"/>
      <c r="N92" s="173"/>
      <c r="O92" s="21"/>
      <c r="P92" s="2424"/>
      <c r="Q92" s="12"/>
      <c r="R92" s="172"/>
      <c r="S92" s="12"/>
      <c r="T92" s="21"/>
      <c r="U92" s="2276"/>
      <c r="V92" s="21"/>
      <c r="W92" s="3089"/>
      <c r="X92" s="21"/>
      <c r="AF92" s="1096">
        <v>274</v>
      </c>
    </row>
    <row r="93" spans="1:32" s="6" customFormat="1" ht="16.149999999999999" customHeight="1">
      <c r="A93" s="20"/>
      <c r="B93" s="773"/>
      <c r="C93" s="12">
        <f t="shared" si="11"/>
        <v>0</v>
      </c>
      <c r="D93" s="12"/>
      <c r="E93" s="12"/>
      <c r="F93" s="12"/>
      <c r="G93" s="20"/>
      <c r="H93" s="12"/>
      <c r="I93" s="12"/>
      <c r="J93" s="12"/>
      <c r="K93" s="13"/>
      <c r="L93" s="14">
        <f t="shared" si="12"/>
        <v>0</v>
      </c>
      <c r="M93" s="12"/>
      <c r="N93" s="173"/>
      <c r="O93" s="21"/>
      <c r="P93" s="2424"/>
      <c r="Q93" s="12"/>
      <c r="R93" s="172"/>
      <c r="S93" s="12"/>
      <c r="T93" s="21"/>
      <c r="U93" s="2276"/>
      <c r="V93" s="21"/>
      <c r="W93" s="3089"/>
      <c r="X93" s="21"/>
      <c r="AF93" s="1096">
        <v>275</v>
      </c>
    </row>
    <row r="94" spans="1:32" s="6" customFormat="1" ht="16.149999999999999" customHeight="1">
      <c r="A94" s="20"/>
      <c r="B94" s="773"/>
      <c r="C94" s="12">
        <f t="shared" si="11"/>
        <v>0</v>
      </c>
      <c r="D94" s="12"/>
      <c r="E94" s="12"/>
      <c r="F94" s="12"/>
      <c r="G94" s="20"/>
      <c r="H94" s="12"/>
      <c r="I94" s="12"/>
      <c r="J94" s="12"/>
      <c r="K94" s="13"/>
      <c r="L94" s="14">
        <f t="shared" si="12"/>
        <v>0</v>
      </c>
      <c r="M94" s="12"/>
      <c r="N94" s="173"/>
      <c r="O94" s="21"/>
      <c r="P94" s="2424"/>
      <c r="Q94" s="12"/>
      <c r="R94" s="172"/>
      <c r="S94" s="12"/>
      <c r="T94" s="21"/>
      <c r="U94" s="2276"/>
      <c r="V94" s="21"/>
      <c r="W94" s="3089"/>
      <c r="X94" s="21"/>
      <c r="AF94" s="1096">
        <v>276</v>
      </c>
    </row>
    <row r="95" spans="1:32" s="6" customFormat="1" ht="16.149999999999999" customHeight="1">
      <c r="A95" s="20"/>
      <c r="B95" s="773"/>
      <c r="C95" s="12">
        <f t="shared" si="11"/>
        <v>0</v>
      </c>
      <c r="D95" s="12"/>
      <c r="E95" s="12"/>
      <c r="F95" s="12"/>
      <c r="G95" s="20"/>
      <c r="H95" s="12"/>
      <c r="I95" s="12"/>
      <c r="J95" s="12"/>
      <c r="K95" s="13"/>
      <c r="L95" s="14">
        <f t="shared" si="12"/>
        <v>0</v>
      </c>
      <c r="M95" s="12"/>
      <c r="N95" s="173"/>
      <c r="O95" s="21"/>
      <c r="P95" s="2424"/>
      <c r="Q95" s="12"/>
      <c r="R95" s="172"/>
      <c r="S95" s="12"/>
      <c r="T95" s="21"/>
      <c r="U95" s="2276"/>
      <c r="V95" s="21"/>
      <c r="W95" s="3089"/>
      <c r="X95" s="21"/>
      <c r="AF95" s="1096">
        <v>277</v>
      </c>
    </row>
    <row r="96" spans="1:32" s="6" customFormat="1" ht="16.149999999999999" customHeight="1">
      <c r="A96" s="20"/>
      <c r="B96" s="773"/>
      <c r="C96" s="12">
        <f t="shared" si="11"/>
        <v>0</v>
      </c>
      <c r="D96" s="12"/>
      <c r="E96" s="12"/>
      <c r="F96" s="12"/>
      <c r="G96" s="20"/>
      <c r="H96" s="12"/>
      <c r="I96" s="12"/>
      <c r="J96" s="12"/>
      <c r="K96" s="13"/>
      <c r="L96" s="14">
        <f t="shared" si="12"/>
        <v>0</v>
      </c>
      <c r="M96" s="12"/>
      <c r="N96" s="173"/>
      <c r="O96" s="21"/>
      <c r="P96" s="2424"/>
      <c r="Q96" s="12"/>
      <c r="R96" s="172"/>
      <c r="S96" s="12"/>
      <c r="T96" s="21"/>
      <c r="U96" s="2276"/>
      <c r="V96" s="21"/>
      <c r="W96" s="3089"/>
      <c r="X96" s="21"/>
      <c r="AF96" s="1096">
        <v>278</v>
      </c>
    </row>
    <row r="97" spans="1:32" s="6" customFormat="1" ht="16.149999999999999" customHeight="1">
      <c r="A97" s="20"/>
      <c r="B97" s="773"/>
      <c r="C97" s="12">
        <f t="shared" si="11"/>
        <v>0</v>
      </c>
      <c r="D97" s="12"/>
      <c r="E97" s="12"/>
      <c r="F97" s="12"/>
      <c r="G97" s="20"/>
      <c r="H97" s="12"/>
      <c r="I97" s="12"/>
      <c r="J97" s="12"/>
      <c r="K97" s="13"/>
      <c r="L97" s="14">
        <f t="shared" si="12"/>
        <v>0</v>
      </c>
      <c r="M97" s="12"/>
      <c r="N97" s="173"/>
      <c r="O97" s="21"/>
      <c r="P97" s="2424"/>
      <c r="Q97" s="12"/>
      <c r="R97" s="172"/>
      <c r="S97" s="12"/>
      <c r="T97" s="21"/>
      <c r="U97" s="2276"/>
      <c r="V97" s="21"/>
      <c r="W97" s="3089"/>
      <c r="X97" s="21"/>
      <c r="AF97" s="1096">
        <v>279</v>
      </c>
    </row>
    <row r="98" spans="1:32" s="6" customFormat="1" ht="16.149999999999999" customHeight="1">
      <c r="A98" s="20"/>
      <c r="B98" s="773"/>
      <c r="C98" s="12">
        <f t="shared" si="11"/>
        <v>0</v>
      </c>
      <c r="D98" s="12"/>
      <c r="E98" s="12"/>
      <c r="F98" s="12"/>
      <c r="G98" s="20"/>
      <c r="H98" s="12"/>
      <c r="I98" s="12"/>
      <c r="J98" s="12"/>
      <c r="K98" s="13"/>
      <c r="L98" s="14">
        <f t="shared" si="12"/>
        <v>0</v>
      </c>
      <c r="M98" s="12"/>
      <c r="N98" s="173"/>
      <c r="O98" s="21"/>
      <c r="P98" s="2424"/>
      <c r="Q98" s="12"/>
      <c r="R98" s="172"/>
      <c r="S98" s="12"/>
      <c r="T98" s="21"/>
      <c r="U98" s="2276"/>
      <c r="V98" s="21"/>
      <c r="W98" s="3089"/>
      <c r="X98" s="21"/>
      <c r="AF98" s="1096">
        <v>280</v>
      </c>
    </row>
    <row r="99" spans="1:32" s="6" customFormat="1" ht="16.149999999999999" customHeight="1">
      <c r="A99" s="20"/>
      <c r="B99" s="773"/>
      <c r="C99" s="12">
        <f t="shared" si="11"/>
        <v>0</v>
      </c>
      <c r="D99" s="12"/>
      <c r="E99" s="12"/>
      <c r="F99" s="12"/>
      <c r="G99" s="20"/>
      <c r="H99" s="12"/>
      <c r="I99" s="12"/>
      <c r="J99" s="12"/>
      <c r="K99" s="13"/>
      <c r="L99" s="14">
        <f t="shared" si="12"/>
        <v>0</v>
      </c>
      <c r="M99" s="12"/>
      <c r="N99" s="173"/>
      <c r="O99" s="21"/>
      <c r="P99" s="2424"/>
      <c r="Q99" s="12"/>
      <c r="R99" s="172"/>
      <c r="S99" s="12"/>
      <c r="T99" s="21"/>
      <c r="U99" s="2276"/>
      <c r="V99" s="21"/>
      <c r="W99" s="3089"/>
      <c r="X99" s="21"/>
      <c r="AF99" s="1096">
        <v>281</v>
      </c>
    </row>
    <row r="100" spans="1:32" s="6" customFormat="1" ht="16.149999999999999" customHeight="1">
      <c r="A100" s="20"/>
      <c r="B100" s="773"/>
      <c r="C100" s="12">
        <f t="shared" si="11"/>
        <v>0</v>
      </c>
      <c r="D100" s="12"/>
      <c r="E100" s="12"/>
      <c r="F100" s="12"/>
      <c r="G100" s="20"/>
      <c r="H100" s="12"/>
      <c r="I100" s="12"/>
      <c r="J100" s="12"/>
      <c r="K100" s="13"/>
      <c r="L100" s="14">
        <f t="shared" si="12"/>
        <v>0</v>
      </c>
      <c r="M100" s="12"/>
      <c r="N100" s="173"/>
      <c r="O100" s="21"/>
      <c r="P100" s="2424"/>
      <c r="Q100" s="20"/>
      <c r="R100" s="172"/>
      <c r="S100" s="12"/>
      <c r="T100" s="21"/>
      <c r="U100" s="2276"/>
      <c r="V100" s="21"/>
      <c r="W100" s="3089"/>
      <c r="X100" s="21"/>
      <c r="AF100" s="1096">
        <v>282</v>
      </c>
    </row>
    <row r="101" spans="1:32" s="6" customFormat="1" ht="16.149999999999999" customHeight="1">
      <c r="A101" s="20"/>
      <c r="B101" s="773"/>
      <c r="C101" s="12">
        <f t="shared" si="11"/>
        <v>0</v>
      </c>
      <c r="D101" s="12"/>
      <c r="E101" s="12"/>
      <c r="F101" s="12"/>
      <c r="G101" s="20"/>
      <c r="H101" s="12"/>
      <c r="I101" s="12"/>
      <c r="J101" s="12"/>
      <c r="K101" s="13"/>
      <c r="L101" s="14">
        <f t="shared" si="12"/>
        <v>0</v>
      </c>
      <c r="M101" s="12"/>
      <c r="N101" s="173"/>
      <c r="O101" s="21"/>
      <c r="P101" s="2424"/>
      <c r="Q101" s="20"/>
      <c r="R101" s="172"/>
      <c r="S101" s="12"/>
      <c r="T101" s="21"/>
      <c r="U101" s="2276"/>
      <c r="V101" s="21"/>
      <c r="W101" s="3089"/>
      <c r="X101" s="21"/>
      <c r="AF101" s="1096">
        <v>283</v>
      </c>
    </row>
    <row r="102" spans="1:32" s="6" customFormat="1" ht="16.149999999999999" customHeight="1">
      <c r="A102" s="20"/>
      <c r="B102" s="773"/>
      <c r="C102" s="12">
        <f t="shared" si="11"/>
        <v>0</v>
      </c>
      <c r="D102" s="12"/>
      <c r="E102" s="12"/>
      <c r="F102" s="12"/>
      <c r="G102" s="20"/>
      <c r="H102" s="12"/>
      <c r="I102" s="12"/>
      <c r="J102" s="12"/>
      <c r="K102" s="13"/>
      <c r="L102" s="14">
        <f t="shared" si="12"/>
        <v>0</v>
      </c>
      <c r="M102" s="12"/>
      <c r="N102" s="173"/>
      <c r="O102" s="21"/>
      <c r="P102" s="2424"/>
      <c r="Q102" s="20"/>
      <c r="R102" s="172"/>
      <c r="S102" s="12"/>
      <c r="T102" s="21"/>
      <c r="U102" s="2276"/>
      <c r="V102" s="21"/>
      <c r="W102" s="3089"/>
      <c r="X102" s="21"/>
      <c r="AF102" s="1096">
        <v>284</v>
      </c>
    </row>
    <row r="103" spans="1:32" s="6" customFormat="1" ht="16.149999999999999" customHeight="1">
      <c r="A103" s="20"/>
      <c r="B103" s="773"/>
      <c r="C103" s="12">
        <f t="shared" si="11"/>
        <v>0</v>
      </c>
      <c r="D103" s="12"/>
      <c r="E103" s="12"/>
      <c r="F103" s="12"/>
      <c r="G103" s="20"/>
      <c r="H103" s="12"/>
      <c r="I103" s="12"/>
      <c r="J103" s="12"/>
      <c r="K103" s="13"/>
      <c r="L103" s="14">
        <f t="shared" si="12"/>
        <v>0</v>
      </c>
      <c r="M103" s="12"/>
      <c r="N103" s="173"/>
      <c r="O103" s="21"/>
      <c r="P103" s="2424"/>
      <c r="Q103" s="20"/>
      <c r="R103" s="172"/>
      <c r="S103" s="12"/>
      <c r="T103" s="21"/>
      <c r="U103" s="2276"/>
      <c r="V103" s="21"/>
      <c r="W103" s="3089"/>
      <c r="X103" s="21"/>
      <c r="AF103" s="1096">
        <v>285</v>
      </c>
    </row>
    <row r="104" spans="1:32" s="6" customFormat="1" ht="16.149999999999999" customHeight="1">
      <c r="A104" s="20"/>
      <c r="B104" s="773"/>
      <c r="C104" s="12">
        <f t="shared" si="11"/>
        <v>0</v>
      </c>
      <c r="D104" s="12"/>
      <c r="E104" s="12"/>
      <c r="F104" s="12"/>
      <c r="G104" s="20"/>
      <c r="H104" s="12"/>
      <c r="I104" s="12"/>
      <c r="J104" s="12"/>
      <c r="K104" s="13"/>
      <c r="L104" s="14">
        <f t="shared" si="12"/>
        <v>0</v>
      </c>
      <c r="M104" s="12"/>
      <c r="N104" s="173"/>
      <c r="O104" s="21"/>
      <c r="P104" s="2424"/>
      <c r="Q104" s="20"/>
      <c r="R104" s="172"/>
      <c r="S104" s="12"/>
      <c r="T104" s="21"/>
      <c r="U104" s="2276"/>
      <c r="V104" s="21"/>
      <c r="W104" s="3089"/>
      <c r="X104" s="21"/>
      <c r="AF104" s="1096">
        <v>286</v>
      </c>
    </row>
    <row r="105" spans="1:32" s="6" customFormat="1" ht="16.149999999999999" customHeight="1">
      <c r="A105" s="20"/>
      <c r="B105" s="773"/>
      <c r="C105" s="12">
        <f t="shared" si="11"/>
        <v>0</v>
      </c>
      <c r="D105" s="12"/>
      <c r="E105" s="12"/>
      <c r="F105" s="12"/>
      <c r="G105" s="20"/>
      <c r="H105" s="12"/>
      <c r="I105" s="12"/>
      <c r="J105" s="12"/>
      <c r="K105" s="13"/>
      <c r="L105" s="14">
        <f t="shared" si="12"/>
        <v>0</v>
      </c>
      <c r="M105" s="12"/>
      <c r="N105" s="173"/>
      <c r="O105" s="21"/>
      <c r="P105" s="2424"/>
      <c r="Q105" s="20"/>
      <c r="R105" s="172"/>
      <c r="S105" s="12"/>
      <c r="T105" s="21"/>
      <c r="U105" s="2276"/>
      <c r="V105" s="21"/>
      <c r="W105" s="3089"/>
      <c r="X105" s="21"/>
      <c r="AF105" s="1096">
        <v>287</v>
      </c>
    </row>
    <row r="106" spans="1:32" s="6" customFormat="1" ht="16.149999999999999" customHeight="1">
      <c r="A106" s="20"/>
      <c r="B106" s="773"/>
      <c r="C106" s="12">
        <f t="shared" si="11"/>
        <v>0</v>
      </c>
      <c r="D106" s="12"/>
      <c r="E106" s="12"/>
      <c r="F106" s="12"/>
      <c r="G106" s="20"/>
      <c r="H106" s="12"/>
      <c r="I106" s="12"/>
      <c r="J106" s="12"/>
      <c r="K106" s="13"/>
      <c r="L106" s="14">
        <f t="shared" si="12"/>
        <v>0</v>
      </c>
      <c r="M106" s="12"/>
      <c r="N106" s="173"/>
      <c r="O106" s="21"/>
      <c r="P106" s="2424"/>
      <c r="Q106" s="20"/>
      <c r="R106" s="172"/>
      <c r="S106" s="12"/>
      <c r="T106" s="21"/>
      <c r="U106" s="2276"/>
      <c r="V106" s="21"/>
      <c r="W106" s="3089"/>
      <c r="X106" s="21"/>
      <c r="AF106" s="1096">
        <v>288</v>
      </c>
    </row>
    <row r="107" spans="1:32" s="6" customFormat="1" ht="16.149999999999999" customHeight="1">
      <c r="A107" s="20"/>
      <c r="B107" s="773"/>
      <c r="C107" s="12">
        <f t="shared" si="11"/>
        <v>0</v>
      </c>
      <c r="D107" s="12"/>
      <c r="E107" s="12"/>
      <c r="F107" s="12"/>
      <c r="G107" s="20"/>
      <c r="H107" s="12"/>
      <c r="I107" s="12"/>
      <c r="J107" s="12"/>
      <c r="K107" s="13"/>
      <c r="L107" s="14">
        <f t="shared" si="12"/>
        <v>0</v>
      </c>
      <c r="M107" s="12"/>
      <c r="N107" s="173"/>
      <c r="O107" s="21"/>
      <c r="P107" s="2424"/>
      <c r="Q107" s="20"/>
      <c r="R107" s="172"/>
      <c r="S107" s="12"/>
      <c r="T107" s="21"/>
      <c r="U107" s="2276"/>
      <c r="V107" s="21"/>
      <c r="W107" s="3089"/>
      <c r="X107" s="21"/>
      <c r="AF107" s="1096">
        <v>289</v>
      </c>
    </row>
    <row r="108" spans="1:32" s="6" customFormat="1" ht="16.149999999999999" customHeight="1">
      <c r="A108" s="20"/>
      <c r="B108" s="773"/>
      <c r="C108" s="12">
        <f t="shared" si="11"/>
        <v>0</v>
      </c>
      <c r="D108" s="12"/>
      <c r="E108" s="12"/>
      <c r="F108" s="12"/>
      <c r="G108" s="20"/>
      <c r="H108" s="12"/>
      <c r="I108" s="12"/>
      <c r="J108" s="12"/>
      <c r="K108" s="13"/>
      <c r="L108" s="14">
        <f t="shared" si="12"/>
        <v>0</v>
      </c>
      <c r="M108" s="12"/>
      <c r="N108" s="173"/>
      <c r="O108" s="21"/>
      <c r="P108" s="2424"/>
      <c r="Q108" s="20"/>
      <c r="R108" s="172"/>
      <c r="S108" s="12"/>
      <c r="T108" s="21"/>
      <c r="U108" s="2276"/>
      <c r="V108" s="21"/>
      <c r="W108" s="3089"/>
      <c r="X108" s="21"/>
      <c r="AF108" s="1096">
        <v>290</v>
      </c>
    </row>
    <row r="109" spans="1:32" s="6" customFormat="1" ht="16.149999999999999" customHeight="1">
      <c r="A109" s="20"/>
      <c r="B109" s="773"/>
      <c r="C109" s="12">
        <f t="shared" si="11"/>
        <v>0</v>
      </c>
      <c r="D109" s="12"/>
      <c r="E109" s="12"/>
      <c r="F109" s="12"/>
      <c r="G109" s="20"/>
      <c r="H109" s="12"/>
      <c r="I109" s="12"/>
      <c r="J109" s="12"/>
      <c r="K109" s="13"/>
      <c r="L109" s="14">
        <f t="shared" si="12"/>
        <v>0</v>
      </c>
      <c r="M109" s="12"/>
      <c r="N109" s="173"/>
      <c r="O109" s="21"/>
      <c r="P109" s="2424"/>
      <c r="Q109" s="20"/>
      <c r="R109" s="172"/>
      <c r="S109" s="12"/>
      <c r="T109" s="21"/>
      <c r="U109" s="2276"/>
      <c r="V109" s="21"/>
      <c r="W109" s="3089"/>
      <c r="X109" s="21"/>
      <c r="AF109" s="1096">
        <v>291</v>
      </c>
    </row>
    <row r="110" spans="1:32" s="6" customFormat="1" ht="16.149999999999999" customHeight="1">
      <c r="A110" s="20"/>
      <c r="B110" s="773"/>
      <c r="C110" s="12">
        <f t="shared" si="11"/>
        <v>0</v>
      </c>
      <c r="D110" s="12"/>
      <c r="E110" s="12"/>
      <c r="F110" s="12"/>
      <c r="G110" s="20"/>
      <c r="H110" s="12"/>
      <c r="I110" s="12"/>
      <c r="J110" s="12"/>
      <c r="K110" s="13"/>
      <c r="L110" s="14">
        <f t="shared" si="12"/>
        <v>0</v>
      </c>
      <c r="M110" s="12"/>
      <c r="N110" s="173"/>
      <c r="O110" s="21"/>
      <c r="P110" s="2424"/>
      <c r="Q110" s="20"/>
      <c r="R110" s="172"/>
      <c r="S110" s="12"/>
      <c r="T110" s="21"/>
      <c r="U110" s="2276"/>
      <c r="V110" s="21"/>
      <c r="W110" s="3089"/>
      <c r="X110" s="21"/>
      <c r="AF110" s="1096">
        <v>292</v>
      </c>
    </row>
    <row r="111" spans="1:32" s="6" customFormat="1" ht="16.149999999999999" customHeight="1">
      <c r="A111" s="20"/>
      <c r="B111" s="773"/>
      <c r="C111" s="12">
        <f t="shared" si="11"/>
        <v>0</v>
      </c>
      <c r="D111" s="12"/>
      <c r="E111" s="12"/>
      <c r="F111" s="12"/>
      <c r="G111" s="20"/>
      <c r="H111" s="12"/>
      <c r="I111" s="12"/>
      <c r="J111" s="12"/>
      <c r="K111" s="13"/>
      <c r="L111" s="14">
        <f t="shared" si="12"/>
        <v>0</v>
      </c>
      <c r="M111" s="12"/>
      <c r="N111" s="173"/>
      <c r="O111" s="21"/>
      <c r="P111" s="2424"/>
      <c r="Q111" s="20"/>
      <c r="R111" s="172"/>
      <c r="S111" s="12"/>
      <c r="T111" s="21"/>
      <c r="U111" s="2276"/>
      <c r="V111" s="21"/>
      <c r="W111" s="3089"/>
      <c r="X111" s="21"/>
      <c r="AF111" s="1096">
        <v>293</v>
      </c>
    </row>
    <row r="112" spans="1:32" s="6" customFormat="1" ht="16.149999999999999" customHeight="1">
      <c r="A112" s="20"/>
      <c r="B112" s="773"/>
      <c r="C112" s="12">
        <f t="shared" si="11"/>
        <v>0</v>
      </c>
      <c r="D112" s="12"/>
      <c r="E112" s="12"/>
      <c r="F112" s="12"/>
      <c r="G112" s="20"/>
      <c r="H112" s="12"/>
      <c r="I112" s="12"/>
      <c r="J112" s="12"/>
      <c r="K112" s="13"/>
      <c r="L112" s="14">
        <f t="shared" si="12"/>
        <v>0</v>
      </c>
      <c r="M112" s="12"/>
      <c r="N112" s="173"/>
      <c r="O112" s="21"/>
      <c r="P112" s="2424"/>
      <c r="Q112" s="20"/>
      <c r="R112" s="172"/>
      <c r="S112" s="12"/>
      <c r="T112" s="21"/>
      <c r="U112" s="2276"/>
      <c r="V112" s="21"/>
      <c r="W112" s="3089"/>
      <c r="X112" s="21"/>
      <c r="AF112" s="1096">
        <v>294</v>
      </c>
    </row>
    <row r="113" spans="1:32" s="6" customFormat="1" ht="16.149999999999999" customHeight="1">
      <c r="A113" s="20"/>
      <c r="B113" s="773"/>
      <c r="C113" s="12">
        <f t="shared" si="11"/>
        <v>0</v>
      </c>
      <c r="D113" s="12"/>
      <c r="E113" s="12"/>
      <c r="F113" s="12"/>
      <c r="G113" s="20"/>
      <c r="H113" s="12"/>
      <c r="I113" s="12"/>
      <c r="J113" s="12"/>
      <c r="K113" s="13"/>
      <c r="L113" s="14">
        <f t="shared" si="12"/>
        <v>0</v>
      </c>
      <c r="M113" s="12"/>
      <c r="N113" s="173"/>
      <c r="O113" s="21"/>
      <c r="P113" s="2424"/>
      <c r="Q113" s="20"/>
      <c r="R113" s="172"/>
      <c r="S113" s="12"/>
      <c r="T113" s="21"/>
      <c r="U113" s="2276"/>
      <c r="V113" s="21"/>
      <c r="W113" s="3089"/>
      <c r="X113" s="21"/>
      <c r="AF113" s="1096">
        <v>295</v>
      </c>
    </row>
    <row r="114" spans="1:32" s="6" customFormat="1" ht="16.149999999999999" customHeight="1">
      <c r="A114" s="20"/>
      <c r="B114" s="773"/>
      <c r="C114" s="12">
        <f t="shared" si="11"/>
        <v>0</v>
      </c>
      <c r="D114" s="12"/>
      <c r="E114" s="12"/>
      <c r="F114" s="12"/>
      <c r="G114" s="20"/>
      <c r="H114" s="12"/>
      <c r="I114" s="12"/>
      <c r="J114" s="12"/>
      <c r="K114" s="13"/>
      <c r="L114" s="14">
        <f t="shared" si="12"/>
        <v>0</v>
      </c>
      <c r="M114" s="12"/>
      <c r="N114" s="173"/>
      <c r="O114" s="21"/>
      <c r="P114" s="2424"/>
      <c r="Q114" s="2276"/>
      <c r="R114" s="175"/>
      <c r="S114" s="12"/>
      <c r="T114" s="21"/>
      <c r="U114" s="2276"/>
      <c r="V114" s="21"/>
      <c r="W114" s="3089"/>
      <c r="X114" s="21"/>
      <c r="AF114" s="1096">
        <v>296</v>
      </c>
    </row>
    <row r="115" spans="1:32" s="6" customFormat="1" ht="16.149999999999999" customHeight="1">
      <c r="B115" s="774"/>
      <c r="C115" s="12">
        <f t="shared" si="11"/>
        <v>0</v>
      </c>
      <c r="D115" s="12"/>
      <c r="E115" s="13"/>
      <c r="F115" s="2119"/>
      <c r="H115" s="13"/>
      <c r="I115" s="13"/>
      <c r="J115" s="13"/>
      <c r="K115" s="13"/>
      <c r="L115" s="14">
        <f t="shared" si="12"/>
        <v>0</v>
      </c>
      <c r="M115" s="13"/>
      <c r="N115" s="173"/>
      <c r="O115" s="21"/>
      <c r="P115" s="2424"/>
      <c r="Q115" s="2276"/>
      <c r="R115" s="175"/>
      <c r="S115" s="2119"/>
      <c r="T115" s="21"/>
      <c r="U115" s="2276"/>
      <c r="V115" s="21"/>
      <c r="W115" s="3089"/>
      <c r="X115" s="21"/>
      <c r="AF115" s="1096">
        <v>297</v>
      </c>
    </row>
    <row r="116" spans="1:32" s="6" customFormat="1" ht="16.149999999999999" customHeight="1">
      <c r="B116" s="774"/>
      <c r="C116" s="12">
        <f t="shared" si="11"/>
        <v>0</v>
      </c>
      <c r="D116" s="12"/>
      <c r="E116" s="13"/>
      <c r="F116" s="2119"/>
      <c r="H116" s="13"/>
      <c r="I116" s="13"/>
      <c r="J116" s="13"/>
      <c r="K116" s="13"/>
      <c r="L116" s="14">
        <f t="shared" ref="L116:L147" si="13">K116*J116/1000</f>
        <v>0</v>
      </c>
      <c r="M116" s="13"/>
      <c r="N116" s="173"/>
      <c r="O116" s="21"/>
      <c r="P116" s="2424"/>
      <c r="Q116" s="2276"/>
      <c r="R116" s="175"/>
      <c r="S116" s="2119"/>
      <c r="T116" s="21"/>
      <c r="U116" s="2276"/>
      <c r="V116" s="21"/>
      <c r="W116" s="3089"/>
      <c r="X116" s="21"/>
      <c r="AF116" s="1096">
        <v>298</v>
      </c>
    </row>
    <row r="117" spans="1:32" s="6" customFormat="1" ht="16.149999999999999" customHeight="1">
      <c r="B117" s="774"/>
      <c r="C117" s="12">
        <f t="shared" si="11"/>
        <v>0</v>
      </c>
      <c r="D117" s="12"/>
      <c r="E117" s="13"/>
      <c r="F117" s="2119"/>
      <c r="H117" s="13"/>
      <c r="I117" s="13"/>
      <c r="J117" s="13"/>
      <c r="K117" s="13"/>
      <c r="L117" s="14">
        <f t="shared" si="13"/>
        <v>0</v>
      </c>
      <c r="M117" s="13"/>
      <c r="N117" s="173"/>
      <c r="O117" s="21"/>
      <c r="P117" s="2424"/>
      <c r="Q117" s="2276"/>
      <c r="R117" s="175"/>
      <c r="S117" s="2119"/>
      <c r="T117" s="21"/>
      <c r="U117" s="2276"/>
      <c r="V117" s="21"/>
      <c r="W117" s="3089"/>
      <c r="X117" s="21"/>
      <c r="AF117" s="1096">
        <v>299</v>
      </c>
    </row>
    <row r="118" spans="1:32" s="6" customFormat="1" ht="16.149999999999999" customHeight="1">
      <c r="B118" s="774"/>
      <c r="C118" s="12">
        <f t="shared" si="11"/>
        <v>0</v>
      </c>
      <c r="D118" s="12"/>
      <c r="E118" s="13"/>
      <c r="F118" s="2119"/>
      <c r="H118" s="13"/>
      <c r="I118" s="13"/>
      <c r="J118" s="13"/>
      <c r="K118" s="13"/>
      <c r="L118" s="14">
        <f t="shared" si="13"/>
        <v>0</v>
      </c>
      <c r="M118" s="13"/>
      <c r="N118" s="173"/>
      <c r="O118" s="21"/>
      <c r="P118" s="2424"/>
      <c r="Q118" s="2276"/>
      <c r="R118" s="175"/>
      <c r="S118" s="2119"/>
      <c r="T118" s="21"/>
      <c r="U118" s="2276"/>
      <c r="V118" s="21"/>
      <c r="W118" s="3089"/>
      <c r="X118" s="21"/>
      <c r="AF118" s="1096">
        <v>300</v>
      </c>
    </row>
    <row r="119" spans="1:32" s="6" customFormat="1" ht="16.149999999999999" customHeight="1">
      <c r="B119" s="774"/>
      <c r="C119" s="12">
        <f t="shared" si="11"/>
        <v>0</v>
      </c>
      <c r="D119" s="12"/>
      <c r="E119" s="13"/>
      <c r="F119" s="2119"/>
      <c r="H119" s="13"/>
      <c r="I119" s="13"/>
      <c r="J119" s="13"/>
      <c r="K119" s="13"/>
      <c r="L119" s="14">
        <f t="shared" si="13"/>
        <v>0</v>
      </c>
      <c r="M119" s="13"/>
      <c r="N119" s="173"/>
      <c r="O119" s="21"/>
      <c r="P119" s="2424"/>
      <c r="Q119" s="2276"/>
      <c r="R119" s="175"/>
      <c r="S119" s="2119"/>
      <c r="T119" s="21"/>
      <c r="U119" s="2276"/>
      <c r="V119" s="21"/>
      <c r="W119" s="3089"/>
      <c r="X119" s="21"/>
      <c r="AF119" s="1096">
        <v>301</v>
      </c>
    </row>
    <row r="120" spans="1:32" s="6" customFormat="1" ht="16.149999999999999" customHeight="1">
      <c r="B120" s="774"/>
      <c r="C120" s="12">
        <f t="shared" si="11"/>
        <v>0</v>
      </c>
      <c r="D120" s="12"/>
      <c r="E120" s="13"/>
      <c r="F120" s="2119"/>
      <c r="H120" s="13"/>
      <c r="I120" s="13"/>
      <c r="J120" s="13"/>
      <c r="K120" s="13"/>
      <c r="L120" s="14">
        <f t="shared" si="13"/>
        <v>0</v>
      </c>
      <c r="M120" s="13"/>
      <c r="N120" s="173"/>
      <c r="O120" s="21"/>
      <c r="P120" s="2424"/>
      <c r="Q120" s="2276"/>
      <c r="R120" s="175"/>
      <c r="S120" s="2119"/>
      <c r="T120" s="21"/>
      <c r="U120" s="2276"/>
      <c r="V120" s="21"/>
      <c r="W120" s="3089"/>
      <c r="X120" s="21"/>
      <c r="AF120" s="1096">
        <v>302</v>
      </c>
    </row>
    <row r="121" spans="1:32" s="6" customFormat="1" ht="16.149999999999999" customHeight="1">
      <c r="B121" s="774"/>
      <c r="C121" s="12">
        <f t="shared" si="11"/>
        <v>0</v>
      </c>
      <c r="D121" s="12"/>
      <c r="E121" s="13"/>
      <c r="F121" s="2119"/>
      <c r="H121" s="13"/>
      <c r="I121" s="13"/>
      <c r="J121" s="13"/>
      <c r="K121" s="13"/>
      <c r="L121" s="14">
        <f t="shared" si="13"/>
        <v>0</v>
      </c>
      <c r="M121" s="13"/>
      <c r="N121" s="173"/>
      <c r="O121" s="21"/>
      <c r="P121" s="2424"/>
      <c r="Q121" s="2276"/>
      <c r="R121" s="175"/>
      <c r="S121" s="2119"/>
      <c r="T121" s="21"/>
      <c r="U121" s="2276"/>
      <c r="V121" s="21"/>
      <c r="W121" s="3089"/>
      <c r="X121" s="21"/>
      <c r="AF121" s="1096">
        <v>303</v>
      </c>
    </row>
    <row r="122" spans="1:32" s="6" customFormat="1" ht="16.149999999999999" customHeight="1">
      <c r="B122" s="774"/>
      <c r="C122" s="12">
        <f t="shared" si="11"/>
        <v>0</v>
      </c>
      <c r="D122" s="12"/>
      <c r="E122" s="13"/>
      <c r="F122" s="2119"/>
      <c r="H122" s="13"/>
      <c r="I122" s="13"/>
      <c r="J122" s="13"/>
      <c r="K122" s="13"/>
      <c r="L122" s="14">
        <f t="shared" si="13"/>
        <v>0</v>
      </c>
      <c r="M122" s="13"/>
      <c r="N122" s="173"/>
      <c r="O122" s="21"/>
      <c r="P122" s="2424"/>
      <c r="Q122" s="2276"/>
      <c r="R122" s="175"/>
      <c r="S122" s="2119"/>
      <c r="T122" s="21"/>
      <c r="U122" s="2276"/>
      <c r="V122" s="21"/>
      <c r="W122" s="3089"/>
      <c r="X122" s="21"/>
      <c r="AF122" s="1096">
        <v>304</v>
      </c>
    </row>
    <row r="123" spans="1:32" s="6" customFormat="1" ht="16.149999999999999" customHeight="1">
      <c r="B123" s="774"/>
      <c r="C123" s="12">
        <f t="shared" si="11"/>
        <v>0</v>
      </c>
      <c r="D123" s="12"/>
      <c r="E123" s="13"/>
      <c r="F123" s="2119"/>
      <c r="H123" s="13"/>
      <c r="I123" s="13"/>
      <c r="J123" s="13"/>
      <c r="K123" s="13"/>
      <c r="L123" s="14">
        <f t="shared" si="13"/>
        <v>0</v>
      </c>
      <c r="M123" s="13"/>
      <c r="N123" s="173"/>
      <c r="O123" s="21"/>
      <c r="P123" s="2424"/>
      <c r="Q123" s="2276"/>
      <c r="R123" s="175"/>
      <c r="S123" s="2119"/>
      <c r="T123" s="21"/>
      <c r="U123" s="2276"/>
      <c r="V123" s="21"/>
      <c r="W123" s="3089"/>
      <c r="X123" s="21"/>
      <c r="AF123" s="1096">
        <v>305</v>
      </c>
    </row>
    <row r="124" spans="1:32" s="6" customFormat="1" ht="16.149999999999999" customHeight="1">
      <c r="B124" s="774"/>
      <c r="C124" s="12">
        <f t="shared" si="11"/>
        <v>0</v>
      </c>
      <c r="D124" s="12"/>
      <c r="E124" s="13"/>
      <c r="F124" s="2119"/>
      <c r="H124" s="13"/>
      <c r="I124" s="13"/>
      <c r="J124" s="13"/>
      <c r="K124" s="13"/>
      <c r="L124" s="14">
        <f t="shared" si="13"/>
        <v>0</v>
      </c>
      <c r="M124" s="13"/>
      <c r="N124" s="173"/>
      <c r="O124" s="21"/>
      <c r="P124" s="2424"/>
      <c r="Q124" s="2276"/>
      <c r="R124" s="175"/>
      <c r="S124" s="2119"/>
      <c r="T124" s="21"/>
      <c r="U124" s="2276"/>
      <c r="V124" s="21"/>
      <c r="W124" s="3089"/>
      <c r="X124" s="21"/>
      <c r="AF124" s="1096">
        <v>306</v>
      </c>
    </row>
    <row r="125" spans="1:32" s="6" customFormat="1" ht="16.149999999999999" customHeight="1">
      <c r="B125" s="774"/>
      <c r="C125" s="12">
        <f t="shared" si="11"/>
        <v>0</v>
      </c>
      <c r="D125" s="12"/>
      <c r="E125" s="13"/>
      <c r="F125" s="2119"/>
      <c r="H125" s="13"/>
      <c r="I125" s="13"/>
      <c r="J125" s="13"/>
      <c r="K125" s="13"/>
      <c r="L125" s="14">
        <f t="shared" si="13"/>
        <v>0</v>
      </c>
      <c r="M125" s="13"/>
      <c r="N125" s="173"/>
      <c r="O125" s="21"/>
      <c r="P125" s="2424"/>
      <c r="Q125" s="2276"/>
      <c r="R125" s="175"/>
      <c r="S125" s="2119"/>
      <c r="T125" s="21"/>
      <c r="U125" s="2276"/>
      <c r="V125" s="21"/>
      <c r="W125" s="3089"/>
      <c r="X125" s="21"/>
      <c r="AF125" s="1096">
        <v>307</v>
      </c>
    </row>
    <row r="126" spans="1:32" s="6" customFormat="1" ht="16.149999999999999" customHeight="1">
      <c r="B126" s="774"/>
      <c r="C126" s="12">
        <f t="shared" si="11"/>
        <v>0</v>
      </c>
      <c r="D126" s="12"/>
      <c r="E126" s="13"/>
      <c r="F126" s="2119"/>
      <c r="H126" s="13"/>
      <c r="I126" s="13"/>
      <c r="J126" s="13"/>
      <c r="K126" s="13"/>
      <c r="L126" s="14">
        <f t="shared" si="13"/>
        <v>0</v>
      </c>
      <c r="M126" s="13"/>
      <c r="N126" s="173"/>
      <c r="O126" s="21"/>
      <c r="P126" s="2424"/>
      <c r="Q126" s="2276"/>
      <c r="R126" s="175"/>
      <c r="S126" s="2119"/>
      <c r="T126" s="21"/>
      <c r="U126" s="2276"/>
      <c r="V126" s="21"/>
      <c r="W126" s="3089"/>
      <c r="X126" s="21"/>
      <c r="AF126" s="1096">
        <v>308</v>
      </c>
    </row>
    <row r="127" spans="1:32" s="6" customFormat="1" ht="16.149999999999999" customHeight="1">
      <c r="B127" s="774"/>
      <c r="C127" s="12">
        <f t="shared" si="11"/>
        <v>0</v>
      </c>
      <c r="D127" s="12"/>
      <c r="E127" s="13"/>
      <c r="F127" s="2119"/>
      <c r="H127" s="13"/>
      <c r="I127" s="13"/>
      <c r="J127" s="13"/>
      <c r="K127" s="13"/>
      <c r="L127" s="14">
        <f t="shared" si="13"/>
        <v>0</v>
      </c>
      <c r="M127" s="13"/>
      <c r="N127" s="175"/>
      <c r="P127" s="2276"/>
      <c r="Q127" s="2276"/>
      <c r="R127" s="175"/>
      <c r="S127" s="2119"/>
      <c r="U127" s="2276"/>
      <c r="V127" s="21"/>
      <c r="W127" s="3089"/>
      <c r="X127" s="21"/>
      <c r="AF127" s="1096">
        <v>309</v>
      </c>
    </row>
    <row r="128" spans="1:32" s="6" customFormat="1" ht="16.149999999999999" customHeight="1">
      <c r="B128" s="774"/>
      <c r="C128" s="12">
        <f t="shared" si="11"/>
        <v>0</v>
      </c>
      <c r="D128" s="12"/>
      <c r="E128" s="13"/>
      <c r="F128" s="2119"/>
      <c r="H128" s="13"/>
      <c r="I128" s="13"/>
      <c r="J128" s="13"/>
      <c r="K128" s="13"/>
      <c r="L128" s="14">
        <f t="shared" si="13"/>
        <v>0</v>
      </c>
      <c r="M128" s="13"/>
      <c r="N128" s="175"/>
      <c r="P128" s="2276"/>
      <c r="Q128" s="2276"/>
      <c r="R128" s="175"/>
      <c r="S128" s="2119"/>
      <c r="U128" s="2276"/>
      <c r="V128" s="21"/>
      <c r="W128" s="3089"/>
      <c r="X128" s="21"/>
      <c r="AF128" s="1096">
        <v>310</v>
      </c>
    </row>
    <row r="129" spans="2:32" s="6" customFormat="1" ht="16.149999999999999" customHeight="1">
      <c r="B129" s="774"/>
      <c r="C129" s="12">
        <f t="shared" si="11"/>
        <v>0</v>
      </c>
      <c r="D129" s="12"/>
      <c r="E129" s="13"/>
      <c r="F129" s="2119"/>
      <c r="H129" s="13"/>
      <c r="I129" s="13"/>
      <c r="J129" s="13"/>
      <c r="K129" s="13"/>
      <c r="L129" s="14">
        <f t="shared" si="13"/>
        <v>0</v>
      </c>
      <c r="M129" s="13"/>
      <c r="N129" s="175"/>
      <c r="P129" s="2276"/>
      <c r="Q129" s="2276"/>
      <c r="R129" s="175"/>
      <c r="S129" s="2119"/>
      <c r="U129" s="2276"/>
      <c r="V129" s="21"/>
      <c r="W129" s="3089"/>
      <c r="X129" s="21"/>
      <c r="AF129" s="1096">
        <v>311</v>
      </c>
    </row>
    <row r="130" spans="2:32" s="6" customFormat="1" ht="16.149999999999999" customHeight="1">
      <c r="B130" s="774"/>
      <c r="C130" s="12">
        <f t="shared" si="11"/>
        <v>0</v>
      </c>
      <c r="D130" s="12"/>
      <c r="E130" s="13"/>
      <c r="F130" s="2119"/>
      <c r="H130" s="13"/>
      <c r="I130" s="13"/>
      <c r="J130" s="13"/>
      <c r="K130" s="13"/>
      <c r="L130" s="14">
        <f t="shared" si="13"/>
        <v>0</v>
      </c>
      <c r="M130" s="13"/>
      <c r="N130" s="175"/>
      <c r="P130" s="2276"/>
      <c r="Q130" s="2276"/>
      <c r="R130" s="175"/>
      <c r="S130" s="2119"/>
      <c r="U130" s="2276"/>
      <c r="V130" s="21"/>
      <c r="W130" s="3089"/>
      <c r="X130" s="21"/>
      <c r="AF130" s="1096">
        <v>312</v>
      </c>
    </row>
    <row r="131" spans="2:32" s="6" customFormat="1" ht="16.149999999999999" customHeight="1">
      <c r="B131" s="774"/>
      <c r="C131" s="12">
        <f t="shared" si="11"/>
        <v>0</v>
      </c>
      <c r="D131" s="12"/>
      <c r="E131" s="13"/>
      <c r="F131" s="2119"/>
      <c r="H131" s="13"/>
      <c r="I131" s="13"/>
      <c r="J131" s="13"/>
      <c r="K131" s="13"/>
      <c r="L131" s="14">
        <f t="shared" si="13"/>
        <v>0</v>
      </c>
      <c r="M131" s="13"/>
      <c r="N131" s="175"/>
      <c r="P131" s="2276"/>
      <c r="Q131" s="2276"/>
      <c r="R131" s="175"/>
      <c r="S131" s="2119"/>
      <c r="U131" s="2276"/>
      <c r="V131" s="21"/>
      <c r="W131" s="3089"/>
      <c r="X131" s="21"/>
      <c r="AF131" s="1096">
        <v>313</v>
      </c>
    </row>
    <row r="132" spans="2:32" s="6" customFormat="1" ht="16.149999999999999" customHeight="1">
      <c r="B132" s="774"/>
      <c r="C132" s="12">
        <f t="shared" si="11"/>
        <v>0</v>
      </c>
      <c r="D132" s="12"/>
      <c r="E132" s="13"/>
      <c r="F132" s="2119"/>
      <c r="H132" s="13"/>
      <c r="I132" s="13"/>
      <c r="J132" s="13"/>
      <c r="K132" s="13"/>
      <c r="L132" s="14">
        <f t="shared" si="13"/>
        <v>0</v>
      </c>
      <c r="M132" s="13"/>
      <c r="N132" s="175"/>
      <c r="P132" s="2276"/>
      <c r="Q132" s="2276"/>
      <c r="R132" s="175"/>
      <c r="S132" s="2119"/>
      <c r="U132" s="2276"/>
      <c r="V132" s="21"/>
      <c r="W132" s="3089"/>
      <c r="X132" s="21"/>
      <c r="AF132" s="1096">
        <v>314</v>
      </c>
    </row>
    <row r="133" spans="2:32" s="6" customFormat="1" ht="16.149999999999999" customHeight="1">
      <c r="B133" s="774"/>
      <c r="C133" s="12">
        <f t="shared" si="11"/>
        <v>0</v>
      </c>
      <c r="D133" s="12"/>
      <c r="E133" s="13"/>
      <c r="F133" s="2119"/>
      <c r="H133" s="13"/>
      <c r="I133" s="13"/>
      <c r="J133" s="13"/>
      <c r="K133" s="13"/>
      <c r="L133" s="14">
        <f t="shared" si="13"/>
        <v>0</v>
      </c>
      <c r="M133" s="13"/>
      <c r="N133" s="175"/>
      <c r="P133" s="2276"/>
      <c r="Q133" s="2276"/>
      <c r="R133" s="175"/>
      <c r="S133" s="2119"/>
      <c r="U133" s="2276"/>
      <c r="V133" s="21"/>
      <c r="W133" s="3089"/>
      <c r="X133" s="21"/>
      <c r="AF133" s="1096">
        <v>315</v>
      </c>
    </row>
    <row r="134" spans="2:32" s="6" customFormat="1" ht="16.149999999999999" customHeight="1">
      <c r="B134" s="774"/>
      <c r="C134" s="12">
        <f t="shared" si="11"/>
        <v>0</v>
      </c>
      <c r="D134" s="12"/>
      <c r="E134" s="13"/>
      <c r="F134" s="2119"/>
      <c r="H134" s="13"/>
      <c r="I134" s="13"/>
      <c r="J134" s="13"/>
      <c r="K134" s="13"/>
      <c r="L134" s="14">
        <f t="shared" si="13"/>
        <v>0</v>
      </c>
      <c r="M134" s="13"/>
      <c r="N134" s="175"/>
      <c r="P134" s="2276"/>
      <c r="Q134" s="2276"/>
      <c r="R134" s="175"/>
      <c r="S134" s="2119"/>
      <c r="U134" s="2276"/>
      <c r="V134" s="21"/>
      <c r="W134" s="3089"/>
      <c r="X134" s="21"/>
      <c r="AF134" s="1096">
        <v>316</v>
      </c>
    </row>
    <row r="135" spans="2:32" s="6" customFormat="1" ht="16.149999999999999" customHeight="1">
      <c r="B135" s="774"/>
      <c r="C135" s="12">
        <f t="shared" si="11"/>
        <v>0</v>
      </c>
      <c r="D135" s="12"/>
      <c r="E135" s="13"/>
      <c r="F135" s="2119"/>
      <c r="H135" s="13"/>
      <c r="I135" s="13"/>
      <c r="J135" s="13"/>
      <c r="K135" s="13"/>
      <c r="L135" s="14">
        <f t="shared" si="13"/>
        <v>0</v>
      </c>
      <c r="M135" s="13"/>
      <c r="N135" s="175"/>
      <c r="P135" s="2276"/>
      <c r="Q135" s="2276"/>
      <c r="R135" s="175"/>
      <c r="S135" s="2119"/>
      <c r="U135" s="2276"/>
      <c r="V135" s="21"/>
      <c r="W135" s="3089"/>
      <c r="X135" s="21"/>
      <c r="AF135" s="1096">
        <v>317</v>
      </c>
    </row>
    <row r="136" spans="2:32" s="6" customFormat="1" ht="16.149999999999999" customHeight="1">
      <c r="B136" s="774"/>
      <c r="C136" s="12">
        <f t="shared" si="11"/>
        <v>0</v>
      </c>
      <c r="D136" s="12"/>
      <c r="E136" s="13"/>
      <c r="F136" s="2119"/>
      <c r="H136" s="13"/>
      <c r="I136" s="13"/>
      <c r="J136" s="13"/>
      <c r="K136" s="13"/>
      <c r="L136" s="14">
        <f t="shared" si="13"/>
        <v>0</v>
      </c>
      <c r="M136" s="13"/>
      <c r="N136" s="175"/>
      <c r="P136" s="2276"/>
      <c r="Q136" s="2276"/>
      <c r="R136" s="175"/>
      <c r="S136" s="2119"/>
      <c r="U136" s="2276"/>
      <c r="V136" s="21"/>
      <c r="W136" s="3089"/>
      <c r="X136" s="21"/>
      <c r="AF136" s="1096">
        <v>318</v>
      </c>
    </row>
    <row r="137" spans="2:32" s="6" customFormat="1" ht="16.149999999999999" customHeight="1">
      <c r="B137" s="774"/>
      <c r="C137" s="12">
        <f t="shared" si="11"/>
        <v>0</v>
      </c>
      <c r="D137" s="12"/>
      <c r="E137" s="13"/>
      <c r="F137" s="2119"/>
      <c r="H137" s="13"/>
      <c r="I137" s="13"/>
      <c r="J137" s="13"/>
      <c r="K137" s="13"/>
      <c r="L137" s="14">
        <f t="shared" si="13"/>
        <v>0</v>
      </c>
      <c r="M137" s="13"/>
      <c r="N137" s="175"/>
      <c r="P137" s="2276"/>
      <c r="Q137" s="2276"/>
      <c r="R137" s="175"/>
      <c r="S137" s="2119"/>
      <c r="U137" s="2276"/>
      <c r="V137" s="21"/>
      <c r="W137" s="3089"/>
      <c r="X137" s="21"/>
      <c r="AF137" s="1096">
        <v>319</v>
      </c>
    </row>
    <row r="138" spans="2:32" s="6" customFormat="1" ht="16.149999999999999" customHeight="1">
      <c r="B138" s="774"/>
      <c r="C138" s="12">
        <f t="shared" si="11"/>
        <v>0</v>
      </c>
      <c r="D138" s="12"/>
      <c r="E138" s="13"/>
      <c r="F138" s="2119"/>
      <c r="H138" s="13"/>
      <c r="I138" s="13"/>
      <c r="J138" s="13"/>
      <c r="K138" s="13"/>
      <c r="L138" s="14">
        <f t="shared" si="13"/>
        <v>0</v>
      </c>
      <c r="M138" s="13"/>
      <c r="N138" s="175"/>
      <c r="P138" s="2276"/>
      <c r="Q138" s="2276"/>
      <c r="R138" s="175"/>
      <c r="S138" s="2119"/>
      <c r="U138" s="2276"/>
      <c r="V138" s="21"/>
      <c r="W138" s="3089"/>
      <c r="X138" s="21"/>
      <c r="AF138" s="1096">
        <v>320</v>
      </c>
    </row>
    <row r="139" spans="2:32" s="6" customFormat="1" ht="16.149999999999999" customHeight="1">
      <c r="B139" s="774"/>
      <c r="C139" s="12">
        <f>IF(J139,1,0)</f>
        <v>0</v>
      </c>
      <c r="D139" s="12"/>
      <c r="E139" s="13"/>
      <c r="F139" s="2119"/>
      <c r="H139" s="13"/>
      <c r="I139" s="13"/>
      <c r="J139" s="13"/>
      <c r="K139" s="13"/>
      <c r="L139" s="14">
        <f t="shared" si="13"/>
        <v>0</v>
      </c>
      <c r="M139" s="13"/>
      <c r="N139" s="175"/>
      <c r="P139" s="2276"/>
      <c r="Q139" s="2276"/>
      <c r="R139" s="175"/>
      <c r="S139" s="2119"/>
      <c r="U139" s="2276"/>
      <c r="V139" s="21"/>
      <c r="W139" s="3089"/>
      <c r="X139" s="21"/>
      <c r="AF139" s="1096">
        <v>321</v>
      </c>
    </row>
    <row r="140" spans="2:32" s="6" customFormat="1" ht="16.149999999999999" customHeight="1">
      <c r="B140" s="774"/>
      <c r="C140" s="12">
        <f>IF(J140,1,0)</f>
        <v>0</v>
      </c>
      <c r="D140" s="12"/>
      <c r="E140" s="13"/>
      <c r="F140" s="2119"/>
      <c r="H140" s="13"/>
      <c r="I140" s="13"/>
      <c r="J140" s="13"/>
      <c r="K140" s="13"/>
      <c r="L140" s="14">
        <f t="shared" si="13"/>
        <v>0</v>
      </c>
      <c r="M140" s="13"/>
      <c r="N140" s="175"/>
      <c r="P140" s="2276"/>
      <c r="Q140" s="2276"/>
      <c r="R140" s="175"/>
      <c r="S140" s="2119"/>
      <c r="U140" s="2276"/>
      <c r="V140" s="21"/>
      <c r="W140" s="3089"/>
      <c r="X140" s="21"/>
      <c r="AF140" s="1096">
        <v>322</v>
      </c>
    </row>
    <row r="141" spans="2:32" s="6" customFormat="1" ht="16.149999999999999" customHeight="1">
      <c r="B141" s="774"/>
      <c r="C141" s="12">
        <f>IF(J141,1,0)</f>
        <v>0</v>
      </c>
      <c r="D141" s="12"/>
      <c r="E141" s="13"/>
      <c r="F141" s="2119"/>
      <c r="H141" s="13"/>
      <c r="I141" s="13"/>
      <c r="J141" s="13"/>
      <c r="K141" s="13"/>
      <c r="L141" s="14">
        <f t="shared" si="13"/>
        <v>0</v>
      </c>
      <c r="M141" s="13"/>
      <c r="N141" s="175"/>
      <c r="P141" s="2276"/>
      <c r="Q141" s="2276"/>
      <c r="R141" s="175"/>
      <c r="S141" s="2119"/>
      <c r="U141" s="2276"/>
      <c r="V141" s="21"/>
      <c r="W141" s="3089"/>
      <c r="X141" s="21"/>
      <c r="AF141" s="1096">
        <v>323</v>
      </c>
    </row>
    <row r="142" spans="2:32" s="6" customFormat="1" ht="16.149999999999999" customHeight="1">
      <c r="B142" s="774"/>
      <c r="C142" s="12">
        <f>IF(J142,1,0)</f>
        <v>0</v>
      </c>
      <c r="D142" s="12"/>
      <c r="E142" s="13"/>
      <c r="F142" s="2119"/>
      <c r="H142" s="13"/>
      <c r="I142" s="13"/>
      <c r="J142" s="13"/>
      <c r="K142" s="13"/>
      <c r="L142" s="14">
        <f t="shared" si="13"/>
        <v>0</v>
      </c>
      <c r="M142" s="13"/>
      <c r="N142" s="175"/>
      <c r="P142" s="2276"/>
      <c r="Q142" s="2276"/>
      <c r="R142" s="175"/>
      <c r="S142" s="2119"/>
      <c r="U142" s="2276"/>
      <c r="V142" s="21"/>
      <c r="W142" s="3089"/>
      <c r="X142" s="21"/>
      <c r="AF142" s="1096">
        <v>324</v>
      </c>
    </row>
    <row r="143" spans="2:32" s="6" customFormat="1" ht="16.149999999999999" customHeight="1">
      <c r="B143" s="774"/>
      <c r="D143" s="2276"/>
      <c r="E143" s="13"/>
      <c r="F143" s="2119"/>
      <c r="H143" s="13"/>
      <c r="I143" s="13"/>
      <c r="J143" s="13"/>
      <c r="K143" s="13"/>
      <c r="L143" s="14">
        <f t="shared" si="13"/>
        <v>0</v>
      </c>
      <c r="M143" s="13"/>
      <c r="N143" s="175"/>
      <c r="P143" s="2276"/>
      <c r="Q143" s="2276"/>
      <c r="R143" s="175"/>
      <c r="S143" s="2119"/>
      <c r="U143" s="2276"/>
      <c r="V143" s="21"/>
      <c r="W143" s="3089"/>
      <c r="X143" s="21"/>
      <c r="AF143" s="1096">
        <v>325</v>
      </c>
    </row>
    <row r="144" spans="2:32" s="6" customFormat="1" ht="16.149999999999999" customHeight="1">
      <c r="B144" s="774"/>
      <c r="D144" s="2276"/>
      <c r="E144" s="13"/>
      <c r="F144" s="2119"/>
      <c r="H144" s="13"/>
      <c r="I144" s="13"/>
      <c r="J144" s="13"/>
      <c r="K144" s="13"/>
      <c r="L144" s="14">
        <f t="shared" si="13"/>
        <v>0</v>
      </c>
      <c r="M144" s="13"/>
      <c r="N144" s="175"/>
      <c r="P144" s="2276"/>
      <c r="Q144" s="2276"/>
      <c r="R144" s="175"/>
      <c r="S144" s="2119"/>
      <c r="U144" s="2276"/>
      <c r="V144" s="21"/>
      <c r="W144" s="3089"/>
      <c r="X144" s="21"/>
      <c r="AF144" s="1096">
        <v>326</v>
      </c>
    </row>
    <row r="145" spans="2:32" s="6" customFormat="1" ht="16.149999999999999" customHeight="1">
      <c r="B145" s="774"/>
      <c r="D145" s="2276"/>
      <c r="E145" s="13"/>
      <c r="F145" s="2119"/>
      <c r="H145" s="13"/>
      <c r="I145" s="13"/>
      <c r="J145" s="13"/>
      <c r="K145" s="13"/>
      <c r="L145" s="14">
        <f t="shared" si="13"/>
        <v>0</v>
      </c>
      <c r="M145" s="13"/>
      <c r="N145" s="175"/>
      <c r="P145" s="2276"/>
      <c r="Q145" s="2276"/>
      <c r="R145" s="175"/>
      <c r="S145" s="2119"/>
      <c r="U145" s="2276"/>
      <c r="V145" s="21"/>
      <c r="W145" s="3089"/>
      <c r="X145" s="21"/>
      <c r="AF145" s="1096">
        <v>327</v>
      </c>
    </row>
    <row r="146" spans="2:32" s="6" customFormat="1" ht="16.149999999999999" customHeight="1">
      <c r="B146" s="774"/>
      <c r="D146" s="2276"/>
      <c r="E146" s="13"/>
      <c r="F146" s="2119"/>
      <c r="H146" s="13"/>
      <c r="I146" s="13"/>
      <c r="J146" s="13"/>
      <c r="K146" s="13"/>
      <c r="L146" s="14">
        <f t="shared" si="13"/>
        <v>0</v>
      </c>
      <c r="M146" s="13"/>
      <c r="N146" s="175"/>
      <c r="P146" s="2276"/>
      <c r="Q146" s="2276"/>
      <c r="R146" s="175"/>
      <c r="S146" s="2119"/>
      <c r="U146" s="2276"/>
      <c r="V146" s="21"/>
      <c r="W146" s="3089"/>
      <c r="X146" s="21"/>
      <c r="AF146" s="1096">
        <v>328</v>
      </c>
    </row>
    <row r="147" spans="2:32" s="6" customFormat="1" ht="16.149999999999999" customHeight="1">
      <c r="B147" s="774"/>
      <c r="D147" s="2276"/>
      <c r="E147" s="13"/>
      <c r="F147" s="2119"/>
      <c r="H147" s="13"/>
      <c r="I147" s="13"/>
      <c r="J147" s="13"/>
      <c r="K147" s="13"/>
      <c r="L147" s="14">
        <f t="shared" si="13"/>
        <v>0</v>
      </c>
      <c r="M147" s="13"/>
      <c r="N147" s="175"/>
      <c r="P147" s="2276"/>
      <c r="Q147" s="2276"/>
      <c r="R147" s="175"/>
      <c r="S147" s="2119"/>
      <c r="U147" s="2276"/>
      <c r="V147" s="21"/>
      <c r="W147" s="3089"/>
      <c r="X147" s="21"/>
      <c r="AF147" s="1096">
        <v>329</v>
      </c>
    </row>
    <row r="148" spans="2:32" s="6" customFormat="1" ht="16.149999999999999" customHeight="1">
      <c r="B148" s="774"/>
      <c r="D148" s="2276"/>
      <c r="E148" s="13"/>
      <c r="F148" s="2119"/>
      <c r="H148" s="13"/>
      <c r="I148" s="13"/>
      <c r="J148" s="13"/>
      <c r="K148" s="13"/>
      <c r="L148" s="14">
        <f t="shared" ref="L148:L179" si="14">K148*J148/1000</f>
        <v>0</v>
      </c>
      <c r="M148" s="13"/>
      <c r="N148" s="175"/>
      <c r="P148" s="2276"/>
      <c r="Q148" s="2276"/>
      <c r="R148" s="175"/>
      <c r="S148" s="2119"/>
      <c r="U148" s="2276"/>
      <c r="V148" s="21"/>
      <c r="W148" s="3089"/>
      <c r="X148" s="21"/>
      <c r="AF148" s="1096">
        <v>330</v>
      </c>
    </row>
    <row r="149" spans="2:32" s="6" customFormat="1" ht="16.149999999999999" customHeight="1">
      <c r="B149" s="774"/>
      <c r="D149" s="2276"/>
      <c r="E149" s="13"/>
      <c r="F149" s="2119"/>
      <c r="H149" s="13"/>
      <c r="I149" s="13"/>
      <c r="J149" s="13"/>
      <c r="K149" s="13"/>
      <c r="L149" s="14">
        <f t="shared" si="14"/>
        <v>0</v>
      </c>
      <c r="M149" s="13"/>
      <c r="N149" s="175"/>
      <c r="P149" s="2276"/>
      <c r="Q149" s="2276"/>
      <c r="R149" s="175"/>
      <c r="S149" s="2119"/>
      <c r="U149" s="2276"/>
      <c r="V149" s="21"/>
      <c r="W149" s="3089"/>
      <c r="X149" s="21"/>
      <c r="AF149" s="1096">
        <v>331</v>
      </c>
    </row>
    <row r="150" spans="2:32" s="6" customFormat="1" ht="16.149999999999999" customHeight="1">
      <c r="B150" s="774"/>
      <c r="D150" s="2276"/>
      <c r="E150" s="13"/>
      <c r="F150" s="2119"/>
      <c r="H150" s="13"/>
      <c r="I150" s="13"/>
      <c r="J150" s="13"/>
      <c r="K150" s="13"/>
      <c r="L150" s="14">
        <f t="shared" si="14"/>
        <v>0</v>
      </c>
      <c r="M150" s="13"/>
      <c r="N150" s="175"/>
      <c r="P150" s="2276"/>
      <c r="Q150" s="2276"/>
      <c r="R150" s="175"/>
      <c r="S150" s="2119"/>
      <c r="U150" s="2276"/>
      <c r="V150" s="21"/>
      <c r="W150" s="3089"/>
      <c r="X150" s="21"/>
      <c r="AF150" s="1096">
        <v>332</v>
      </c>
    </row>
    <row r="151" spans="2:32" s="6" customFormat="1" ht="16.149999999999999" customHeight="1">
      <c r="B151" s="774"/>
      <c r="D151" s="2276"/>
      <c r="E151" s="13"/>
      <c r="F151" s="2119"/>
      <c r="H151" s="13"/>
      <c r="I151" s="13"/>
      <c r="J151" s="13"/>
      <c r="K151" s="13"/>
      <c r="L151" s="14">
        <f t="shared" si="14"/>
        <v>0</v>
      </c>
      <c r="M151" s="13"/>
      <c r="N151" s="175"/>
      <c r="P151" s="2276"/>
      <c r="Q151" s="2276"/>
      <c r="R151" s="175"/>
      <c r="S151" s="2119"/>
      <c r="U151" s="2276"/>
      <c r="V151" s="21"/>
      <c r="W151" s="3089"/>
      <c r="X151" s="21"/>
      <c r="AF151" s="1096">
        <v>333</v>
      </c>
    </row>
    <row r="152" spans="2:32" s="6" customFormat="1" ht="16.149999999999999" customHeight="1">
      <c r="B152" s="774"/>
      <c r="D152" s="2276"/>
      <c r="E152" s="13"/>
      <c r="F152" s="2119"/>
      <c r="H152" s="13"/>
      <c r="I152" s="13"/>
      <c r="J152" s="13"/>
      <c r="K152" s="13"/>
      <c r="L152" s="14">
        <f t="shared" si="14"/>
        <v>0</v>
      </c>
      <c r="M152" s="13"/>
      <c r="N152" s="175"/>
      <c r="P152" s="2276"/>
      <c r="Q152" s="2276"/>
      <c r="R152" s="175"/>
      <c r="S152" s="2119"/>
      <c r="U152" s="2276"/>
      <c r="V152" s="21"/>
      <c r="W152" s="3089"/>
      <c r="X152" s="21"/>
      <c r="AF152" s="1096">
        <v>334</v>
      </c>
    </row>
    <row r="153" spans="2:32" s="6" customFormat="1" ht="16.149999999999999" customHeight="1">
      <c r="B153" s="774"/>
      <c r="D153" s="2276"/>
      <c r="E153" s="13"/>
      <c r="F153" s="2119"/>
      <c r="H153" s="13"/>
      <c r="I153" s="13"/>
      <c r="J153" s="13"/>
      <c r="K153" s="13"/>
      <c r="L153" s="14">
        <f t="shared" si="14"/>
        <v>0</v>
      </c>
      <c r="M153" s="13"/>
      <c r="N153" s="175"/>
      <c r="P153" s="2276"/>
      <c r="Q153" s="2276"/>
      <c r="R153" s="175"/>
      <c r="S153" s="2119"/>
      <c r="U153" s="2276"/>
      <c r="V153" s="21"/>
      <c r="W153" s="3089"/>
      <c r="X153" s="21"/>
      <c r="AF153" s="1096">
        <v>335</v>
      </c>
    </row>
    <row r="154" spans="2:32" s="6" customFormat="1" ht="16.149999999999999" customHeight="1">
      <c r="B154" s="774"/>
      <c r="D154" s="2276"/>
      <c r="E154" s="13"/>
      <c r="F154" s="2119"/>
      <c r="H154" s="13"/>
      <c r="I154" s="13"/>
      <c r="J154" s="13"/>
      <c r="K154" s="13"/>
      <c r="L154" s="14">
        <f t="shared" si="14"/>
        <v>0</v>
      </c>
      <c r="M154" s="13"/>
      <c r="N154" s="175"/>
      <c r="P154" s="2276"/>
      <c r="Q154" s="2276"/>
      <c r="R154" s="175"/>
      <c r="S154" s="2119"/>
      <c r="U154" s="2276"/>
      <c r="V154" s="21"/>
      <c r="W154" s="3089"/>
      <c r="X154" s="21"/>
      <c r="AF154" s="1096">
        <v>336</v>
      </c>
    </row>
    <row r="155" spans="2:32" s="6" customFormat="1" ht="16.149999999999999" customHeight="1">
      <c r="B155" s="774"/>
      <c r="D155" s="2276"/>
      <c r="E155" s="13"/>
      <c r="F155" s="2119"/>
      <c r="H155" s="13"/>
      <c r="I155" s="13"/>
      <c r="J155" s="13"/>
      <c r="K155" s="13"/>
      <c r="L155" s="14">
        <f t="shared" si="14"/>
        <v>0</v>
      </c>
      <c r="M155" s="13"/>
      <c r="N155" s="175"/>
      <c r="P155" s="2276"/>
      <c r="Q155" s="2276"/>
      <c r="R155" s="175"/>
      <c r="S155" s="2119"/>
      <c r="U155" s="2276"/>
      <c r="V155" s="21"/>
      <c r="W155" s="3089"/>
      <c r="X155" s="21"/>
      <c r="AF155" s="1096">
        <v>337</v>
      </c>
    </row>
    <row r="156" spans="2:32" s="6" customFormat="1" ht="16.149999999999999" customHeight="1">
      <c r="B156" s="774"/>
      <c r="D156" s="2276"/>
      <c r="E156" s="13"/>
      <c r="F156" s="2119"/>
      <c r="H156" s="13"/>
      <c r="I156" s="13"/>
      <c r="J156" s="13"/>
      <c r="K156" s="13"/>
      <c r="L156" s="14">
        <f t="shared" si="14"/>
        <v>0</v>
      </c>
      <c r="M156" s="13"/>
      <c r="N156" s="175"/>
      <c r="P156" s="2276"/>
      <c r="Q156" s="2276"/>
      <c r="R156" s="175"/>
      <c r="S156" s="2119"/>
      <c r="U156" s="2276"/>
      <c r="V156" s="21"/>
      <c r="W156" s="3089"/>
      <c r="X156" s="21"/>
      <c r="AF156" s="1096">
        <v>338</v>
      </c>
    </row>
    <row r="157" spans="2:32" s="6" customFormat="1" ht="16.149999999999999" customHeight="1">
      <c r="B157" s="774"/>
      <c r="D157" s="2276"/>
      <c r="E157" s="13"/>
      <c r="F157" s="2119"/>
      <c r="H157" s="13"/>
      <c r="I157" s="13"/>
      <c r="J157" s="13"/>
      <c r="K157" s="13"/>
      <c r="L157" s="14">
        <f t="shared" si="14"/>
        <v>0</v>
      </c>
      <c r="M157" s="13"/>
      <c r="N157" s="175"/>
      <c r="P157" s="2276"/>
      <c r="Q157" s="2276"/>
      <c r="R157" s="175"/>
      <c r="S157" s="2119"/>
      <c r="U157" s="2276"/>
      <c r="V157" s="21"/>
      <c r="W157" s="3089"/>
      <c r="X157" s="21"/>
      <c r="AF157" s="1096">
        <v>339</v>
      </c>
    </row>
    <row r="158" spans="2:32" s="6" customFormat="1" ht="16.149999999999999" customHeight="1">
      <c r="B158" s="774"/>
      <c r="D158" s="2276"/>
      <c r="E158" s="13"/>
      <c r="F158" s="2119"/>
      <c r="H158" s="13"/>
      <c r="I158" s="13"/>
      <c r="J158" s="13"/>
      <c r="K158" s="13"/>
      <c r="L158" s="14">
        <f t="shared" si="14"/>
        <v>0</v>
      </c>
      <c r="M158" s="13"/>
      <c r="N158" s="175"/>
      <c r="P158" s="2276"/>
      <c r="Q158" s="2276"/>
      <c r="R158" s="175"/>
      <c r="S158" s="2119"/>
      <c r="U158" s="2276"/>
      <c r="V158" s="21"/>
      <c r="W158" s="3089"/>
      <c r="X158" s="21"/>
      <c r="AF158" s="1096">
        <v>340</v>
      </c>
    </row>
    <row r="159" spans="2:32" s="6" customFormat="1" ht="16.149999999999999" customHeight="1">
      <c r="B159" s="774"/>
      <c r="D159" s="2276"/>
      <c r="E159" s="13"/>
      <c r="F159" s="2119"/>
      <c r="H159" s="13"/>
      <c r="I159" s="13"/>
      <c r="J159" s="13"/>
      <c r="K159" s="13"/>
      <c r="L159" s="14">
        <f t="shared" si="14"/>
        <v>0</v>
      </c>
      <c r="M159" s="13"/>
      <c r="N159" s="175"/>
      <c r="P159" s="2276"/>
      <c r="Q159" s="2276"/>
      <c r="R159" s="175"/>
      <c r="S159" s="2119"/>
      <c r="U159" s="2276"/>
      <c r="V159" s="21"/>
      <c r="W159" s="3089"/>
      <c r="X159" s="21"/>
      <c r="AF159" s="1096">
        <v>341</v>
      </c>
    </row>
    <row r="160" spans="2:32" s="6" customFormat="1" ht="16.149999999999999" customHeight="1">
      <c r="B160" s="774"/>
      <c r="D160" s="2276"/>
      <c r="E160" s="13"/>
      <c r="F160" s="2119"/>
      <c r="H160" s="13"/>
      <c r="I160" s="13"/>
      <c r="J160" s="13"/>
      <c r="K160" s="13"/>
      <c r="L160" s="14">
        <f t="shared" si="14"/>
        <v>0</v>
      </c>
      <c r="M160" s="13"/>
      <c r="N160" s="175"/>
      <c r="P160" s="2276"/>
      <c r="Q160" s="2276"/>
      <c r="R160" s="175"/>
      <c r="S160" s="2119"/>
      <c r="U160" s="2276"/>
      <c r="V160" s="21"/>
      <c r="W160" s="3089"/>
      <c r="X160" s="21"/>
      <c r="AF160" s="1096">
        <v>342</v>
      </c>
    </row>
    <row r="161" spans="2:32" s="6" customFormat="1" ht="16.149999999999999" customHeight="1">
      <c r="B161" s="774"/>
      <c r="D161" s="2276"/>
      <c r="E161" s="13"/>
      <c r="F161" s="2119"/>
      <c r="H161" s="13"/>
      <c r="I161" s="13"/>
      <c r="J161" s="13"/>
      <c r="K161" s="13"/>
      <c r="L161" s="14">
        <f t="shared" si="14"/>
        <v>0</v>
      </c>
      <c r="M161" s="13"/>
      <c r="N161" s="175"/>
      <c r="P161" s="2276"/>
      <c r="Q161" s="2276"/>
      <c r="R161" s="175"/>
      <c r="S161" s="2119"/>
      <c r="U161" s="2276"/>
      <c r="V161" s="21"/>
      <c r="W161" s="3089"/>
      <c r="X161" s="21"/>
      <c r="AF161" s="1096">
        <v>343</v>
      </c>
    </row>
    <row r="162" spans="2:32" s="6" customFormat="1" ht="16.149999999999999" customHeight="1">
      <c r="B162" s="774"/>
      <c r="D162" s="2276"/>
      <c r="E162" s="13"/>
      <c r="F162" s="2119"/>
      <c r="H162" s="13"/>
      <c r="I162" s="13"/>
      <c r="J162" s="13"/>
      <c r="K162" s="13"/>
      <c r="L162" s="14">
        <f t="shared" si="14"/>
        <v>0</v>
      </c>
      <c r="M162" s="13"/>
      <c r="N162" s="175"/>
      <c r="P162" s="2276"/>
      <c r="Q162" s="2276"/>
      <c r="R162" s="175"/>
      <c r="S162" s="2119"/>
      <c r="U162" s="2276"/>
      <c r="V162" s="21"/>
      <c r="W162" s="3089"/>
      <c r="X162" s="21"/>
      <c r="AF162" s="1096">
        <v>344</v>
      </c>
    </row>
    <row r="163" spans="2:32" s="6" customFormat="1" ht="16.149999999999999" customHeight="1">
      <c r="B163" s="774"/>
      <c r="D163" s="2276"/>
      <c r="E163" s="13"/>
      <c r="F163" s="2119"/>
      <c r="H163" s="13"/>
      <c r="I163" s="13"/>
      <c r="J163" s="13"/>
      <c r="K163" s="13"/>
      <c r="L163" s="14">
        <f t="shared" si="14"/>
        <v>0</v>
      </c>
      <c r="M163" s="13"/>
      <c r="N163" s="175"/>
      <c r="P163" s="2276"/>
      <c r="Q163" s="2276"/>
      <c r="R163" s="175"/>
      <c r="S163" s="2119"/>
      <c r="U163" s="2276"/>
      <c r="V163" s="21"/>
      <c r="W163" s="3089"/>
      <c r="X163" s="21"/>
      <c r="AF163" s="1096">
        <v>345</v>
      </c>
    </row>
    <row r="164" spans="2:32" s="6" customFormat="1" ht="16.149999999999999" customHeight="1">
      <c r="B164" s="774"/>
      <c r="D164" s="2276"/>
      <c r="E164" s="13"/>
      <c r="F164" s="2119"/>
      <c r="H164" s="13"/>
      <c r="I164" s="13"/>
      <c r="J164" s="13"/>
      <c r="K164" s="13"/>
      <c r="L164" s="14">
        <f t="shared" si="14"/>
        <v>0</v>
      </c>
      <c r="M164" s="13"/>
      <c r="N164" s="175"/>
      <c r="P164" s="2276"/>
      <c r="Q164" s="2276"/>
      <c r="R164" s="175"/>
      <c r="S164" s="2119"/>
      <c r="U164" s="2276"/>
      <c r="V164" s="21"/>
      <c r="W164" s="3089"/>
      <c r="X164" s="21"/>
      <c r="AF164" s="1096">
        <v>346</v>
      </c>
    </row>
    <row r="165" spans="2:32" s="6" customFormat="1" ht="16.149999999999999" customHeight="1">
      <c r="B165" s="774"/>
      <c r="D165" s="2276"/>
      <c r="E165" s="13"/>
      <c r="F165" s="2119"/>
      <c r="H165" s="13"/>
      <c r="I165" s="13"/>
      <c r="J165" s="13"/>
      <c r="K165" s="13"/>
      <c r="L165" s="14">
        <f t="shared" si="14"/>
        <v>0</v>
      </c>
      <c r="M165" s="13"/>
      <c r="N165" s="175"/>
      <c r="P165" s="2276"/>
      <c r="Q165" s="2276"/>
      <c r="R165" s="175"/>
      <c r="S165" s="2119"/>
      <c r="U165" s="2276"/>
      <c r="V165" s="21"/>
      <c r="W165" s="3089"/>
      <c r="X165" s="21"/>
      <c r="AF165" s="1096">
        <v>347</v>
      </c>
    </row>
    <row r="166" spans="2:32" s="6" customFormat="1" ht="16.149999999999999" customHeight="1">
      <c r="B166" s="774"/>
      <c r="D166" s="2276"/>
      <c r="E166" s="13"/>
      <c r="F166" s="2119"/>
      <c r="H166" s="13"/>
      <c r="I166" s="13"/>
      <c r="J166" s="13"/>
      <c r="K166" s="13"/>
      <c r="L166" s="14">
        <f t="shared" si="14"/>
        <v>0</v>
      </c>
      <c r="M166" s="13"/>
      <c r="N166" s="175"/>
      <c r="P166" s="2276"/>
      <c r="Q166" s="2276"/>
      <c r="R166" s="175"/>
      <c r="S166" s="2119"/>
      <c r="U166" s="2276"/>
      <c r="V166" s="21"/>
      <c r="W166" s="3089"/>
      <c r="X166" s="21"/>
      <c r="AF166" s="1096">
        <v>348</v>
      </c>
    </row>
    <row r="167" spans="2:32" s="6" customFormat="1" ht="16.149999999999999" customHeight="1">
      <c r="B167" s="774"/>
      <c r="D167" s="2276"/>
      <c r="E167" s="13"/>
      <c r="F167" s="2119"/>
      <c r="H167" s="13"/>
      <c r="I167" s="13"/>
      <c r="J167" s="13"/>
      <c r="K167" s="13"/>
      <c r="L167" s="14">
        <f t="shared" si="14"/>
        <v>0</v>
      </c>
      <c r="M167" s="13"/>
      <c r="N167" s="175"/>
      <c r="P167" s="2276"/>
      <c r="Q167" s="2276"/>
      <c r="R167" s="175"/>
      <c r="S167" s="2119"/>
      <c r="U167" s="2276"/>
      <c r="V167" s="21"/>
      <c r="W167" s="3089"/>
      <c r="X167" s="21"/>
      <c r="AF167" s="1096">
        <v>349</v>
      </c>
    </row>
    <row r="168" spans="2:32" s="6" customFormat="1" ht="16.149999999999999" customHeight="1">
      <c r="B168" s="774"/>
      <c r="D168" s="2276"/>
      <c r="E168" s="13"/>
      <c r="F168" s="2119"/>
      <c r="H168" s="13"/>
      <c r="I168" s="13"/>
      <c r="J168" s="13"/>
      <c r="K168" s="13"/>
      <c r="L168" s="14">
        <f t="shared" si="14"/>
        <v>0</v>
      </c>
      <c r="M168" s="13"/>
      <c r="N168" s="175"/>
      <c r="P168" s="2276"/>
      <c r="Q168" s="2276"/>
      <c r="R168" s="175"/>
      <c r="S168" s="2119"/>
      <c r="U168" s="2276"/>
      <c r="V168" s="21"/>
      <c r="W168" s="3089"/>
      <c r="X168" s="21"/>
      <c r="AF168" s="1096">
        <v>350</v>
      </c>
    </row>
    <row r="169" spans="2:32" s="6" customFormat="1" ht="16.149999999999999" customHeight="1">
      <c r="B169" s="774"/>
      <c r="D169" s="2276"/>
      <c r="E169" s="13"/>
      <c r="F169" s="2119"/>
      <c r="H169" s="13"/>
      <c r="I169" s="13"/>
      <c r="J169" s="13"/>
      <c r="K169" s="13"/>
      <c r="L169" s="14">
        <f t="shared" si="14"/>
        <v>0</v>
      </c>
      <c r="M169" s="13"/>
      <c r="N169" s="175"/>
      <c r="P169" s="2276"/>
      <c r="Q169" s="2276"/>
      <c r="R169" s="175"/>
      <c r="S169" s="2119"/>
      <c r="U169" s="2276"/>
      <c r="V169" s="21"/>
      <c r="W169" s="3089"/>
      <c r="X169" s="21"/>
      <c r="AF169" s="1096">
        <v>351</v>
      </c>
    </row>
    <row r="170" spans="2:32" s="6" customFormat="1" ht="16.149999999999999" customHeight="1">
      <c r="B170" s="774"/>
      <c r="D170" s="2276"/>
      <c r="E170" s="13"/>
      <c r="F170" s="2119"/>
      <c r="H170" s="13"/>
      <c r="I170" s="13"/>
      <c r="J170" s="13"/>
      <c r="K170" s="13"/>
      <c r="L170" s="14">
        <f t="shared" si="14"/>
        <v>0</v>
      </c>
      <c r="M170" s="13"/>
      <c r="N170" s="175"/>
      <c r="P170" s="2276"/>
      <c r="Q170" s="2276"/>
      <c r="R170" s="175"/>
      <c r="S170" s="2119"/>
      <c r="U170" s="2276"/>
      <c r="V170" s="21"/>
      <c r="W170" s="3089"/>
      <c r="X170" s="21"/>
      <c r="AF170" s="1096">
        <v>352</v>
      </c>
    </row>
    <row r="171" spans="2:32" s="6" customFormat="1" ht="16.149999999999999" customHeight="1">
      <c r="B171" s="774"/>
      <c r="D171" s="2276"/>
      <c r="E171" s="13"/>
      <c r="F171" s="2119"/>
      <c r="H171" s="13"/>
      <c r="I171" s="13"/>
      <c r="J171" s="13"/>
      <c r="K171" s="13"/>
      <c r="L171" s="14">
        <f t="shared" si="14"/>
        <v>0</v>
      </c>
      <c r="M171" s="13"/>
      <c r="N171" s="175"/>
      <c r="P171" s="2276"/>
      <c r="Q171" s="2276"/>
      <c r="R171" s="175"/>
      <c r="S171" s="2119"/>
      <c r="U171" s="2276"/>
      <c r="V171" s="21"/>
      <c r="W171" s="3089"/>
      <c r="X171" s="21"/>
      <c r="AF171" s="1096">
        <v>353</v>
      </c>
    </row>
    <row r="172" spans="2:32" s="6" customFormat="1" ht="16.149999999999999" customHeight="1">
      <c r="B172" s="774"/>
      <c r="D172" s="2276"/>
      <c r="E172" s="13"/>
      <c r="F172" s="2119"/>
      <c r="H172" s="13"/>
      <c r="I172" s="13"/>
      <c r="J172" s="13"/>
      <c r="K172" s="13"/>
      <c r="L172" s="14">
        <f t="shared" si="14"/>
        <v>0</v>
      </c>
      <c r="M172" s="13"/>
      <c r="N172" s="175"/>
      <c r="P172" s="2276"/>
      <c r="Q172" s="2276"/>
      <c r="R172" s="175"/>
      <c r="S172" s="2119"/>
      <c r="U172" s="2276"/>
      <c r="V172" s="21"/>
      <c r="W172" s="3089"/>
      <c r="X172" s="21"/>
      <c r="AF172" s="1096">
        <v>354</v>
      </c>
    </row>
    <row r="173" spans="2:32" s="6" customFormat="1" ht="16.149999999999999" customHeight="1">
      <c r="B173" s="774"/>
      <c r="D173" s="2276"/>
      <c r="E173" s="13"/>
      <c r="F173" s="2119"/>
      <c r="H173" s="13"/>
      <c r="I173" s="13"/>
      <c r="J173" s="13"/>
      <c r="K173" s="13"/>
      <c r="L173" s="14">
        <f t="shared" si="14"/>
        <v>0</v>
      </c>
      <c r="M173" s="13"/>
      <c r="N173" s="175"/>
      <c r="P173" s="2276"/>
      <c r="Q173" s="2276"/>
      <c r="R173" s="175"/>
      <c r="S173" s="2119"/>
      <c r="U173" s="2276"/>
      <c r="V173" s="21"/>
      <c r="W173" s="3089"/>
      <c r="X173" s="21"/>
      <c r="AF173" s="1096">
        <v>355</v>
      </c>
    </row>
    <row r="174" spans="2:32" s="6" customFormat="1" ht="16.149999999999999" customHeight="1">
      <c r="B174" s="774"/>
      <c r="D174" s="2276"/>
      <c r="E174" s="13"/>
      <c r="F174" s="2119"/>
      <c r="H174" s="13"/>
      <c r="I174" s="13"/>
      <c r="J174" s="13"/>
      <c r="K174" s="13"/>
      <c r="L174" s="14">
        <f t="shared" si="14"/>
        <v>0</v>
      </c>
      <c r="M174" s="13"/>
      <c r="N174" s="175"/>
      <c r="P174" s="2276"/>
      <c r="Q174" s="2276"/>
      <c r="R174" s="175"/>
      <c r="S174" s="2119"/>
      <c r="U174" s="2276"/>
      <c r="V174" s="21"/>
      <c r="W174" s="3089"/>
      <c r="X174" s="21"/>
      <c r="AF174" s="1096">
        <v>356</v>
      </c>
    </row>
    <row r="175" spans="2:32" s="6" customFormat="1" ht="16.149999999999999" customHeight="1">
      <c r="B175" s="774"/>
      <c r="D175" s="2276"/>
      <c r="E175" s="13"/>
      <c r="F175" s="2119"/>
      <c r="H175" s="13"/>
      <c r="I175" s="13"/>
      <c r="J175" s="13"/>
      <c r="K175" s="13"/>
      <c r="L175" s="14">
        <f t="shared" si="14"/>
        <v>0</v>
      </c>
      <c r="M175" s="13"/>
      <c r="N175" s="175"/>
      <c r="P175" s="2276"/>
      <c r="Q175" s="2276"/>
      <c r="R175" s="175"/>
      <c r="S175" s="2119"/>
      <c r="U175" s="2276"/>
      <c r="V175" s="21"/>
      <c r="W175" s="3089"/>
      <c r="X175" s="21"/>
      <c r="AF175" s="1096">
        <v>357</v>
      </c>
    </row>
    <row r="176" spans="2:32" s="6" customFormat="1" ht="16.149999999999999" customHeight="1">
      <c r="B176" s="774"/>
      <c r="D176" s="2276"/>
      <c r="E176" s="13"/>
      <c r="F176" s="2119"/>
      <c r="H176" s="13"/>
      <c r="I176" s="13"/>
      <c r="J176" s="13"/>
      <c r="K176" s="13"/>
      <c r="L176" s="14">
        <f t="shared" si="14"/>
        <v>0</v>
      </c>
      <c r="M176" s="13"/>
      <c r="N176" s="175"/>
      <c r="P176" s="2276"/>
      <c r="Q176" s="2276"/>
      <c r="R176" s="175"/>
      <c r="S176" s="2119"/>
      <c r="U176" s="2276"/>
      <c r="V176" s="21"/>
      <c r="W176" s="3089"/>
      <c r="X176" s="21"/>
      <c r="AF176" s="1096">
        <v>358</v>
      </c>
    </row>
    <row r="177" spans="2:32" s="6" customFormat="1" ht="16.149999999999999" customHeight="1">
      <c r="B177" s="774"/>
      <c r="D177" s="2276"/>
      <c r="E177" s="13"/>
      <c r="F177" s="2119"/>
      <c r="H177" s="13"/>
      <c r="I177" s="13"/>
      <c r="J177" s="13"/>
      <c r="K177" s="13"/>
      <c r="L177" s="14">
        <f t="shared" si="14"/>
        <v>0</v>
      </c>
      <c r="M177" s="13"/>
      <c r="N177" s="175"/>
      <c r="P177" s="2276"/>
      <c r="Q177" s="2276"/>
      <c r="R177" s="175"/>
      <c r="S177" s="2119"/>
      <c r="U177" s="2276"/>
      <c r="V177" s="21"/>
      <c r="W177" s="3089"/>
      <c r="X177" s="21"/>
      <c r="AF177" s="1096">
        <v>359</v>
      </c>
    </row>
    <row r="178" spans="2:32" s="6" customFormat="1" ht="16.149999999999999" customHeight="1">
      <c r="B178" s="774"/>
      <c r="D178" s="2276"/>
      <c r="E178" s="13"/>
      <c r="F178" s="2119"/>
      <c r="H178" s="13"/>
      <c r="I178" s="13"/>
      <c r="J178" s="13"/>
      <c r="K178" s="13"/>
      <c r="L178" s="14">
        <f t="shared" si="14"/>
        <v>0</v>
      </c>
      <c r="M178" s="13"/>
      <c r="N178" s="175"/>
      <c r="P178" s="2276"/>
      <c r="Q178" s="2276"/>
      <c r="R178" s="175"/>
      <c r="S178" s="2119"/>
      <c r="U178" s="2276"/>
      <c r="V178" s="21"/>
      <c r="W178" s="3089"/>
      <c r="X178" s="21"/>
      <c r="AF178" s="1096">
        <v>360</v>
      </c>
    </row>
    <row r="179" spans="2:32" s="6" customFormat="1" ht="16.149999999999999" customHeight="1">
      <c r="B179" s="774"/>
      <c r="D179" s="2276"/>
      <c r="E179" s="13"/>
      <c r="F179" s="2119"/>
      <c r="H179" s="13"/>
      <c r="I179" s="13"/>
      <c r="J179" s="13"/>
      <c r="K179" s="13"/>
      <c r="L179" s="14">
        <f t="shared" si="14"/>
        <v>0</v>
      </c>
      <c r="M179" s="13"/>
      <c r="N179" s="175"/>
      <c r="P179" s="2276"/>
      <c r="Q179" s="2276"/>
      <c r="R179" s="175"/>
      <c r="S179" s="2119"/>
      <c r="U179" s="2276"/>
      <c r="V179" s="21"/>
      <c r="W179" s="3089"/>
      <c r="X179" s="21"/>
      <c r="AF179" s="1096">
        <v>361</v>
      </c>
    </row>
    <row r="180" spans="2:32" s="6" customFormat="1" ht="16.149999999999999" customHeight="1">
      <c r="B180" s="774"/>
      <c r="D180" s="2276"/>
      <c r="E180" s="13"/>
      <c r="F180" s="2119"/>
      <c r="H180" s="13"/>
      <c r="I180" s="13"/>
      <c r="J180" s="13"/>
      <c r="K180" s="13"/>
      <c r="L180" s="14">
        <f t="shared" ref="L180:L184" si="15">K180*J180/1000</f>
        <v>0</v>
      </c>
      <c r="M180" s="13"/>
      <c r="N180" s="175"/>
      <c r="P180" s="2276"/>
      <c r="Q180" s="2276"/>
      <c r="R180" s="175"/>
      <c r="S180" s="2119"/>
      <c r="U180" s="2276"/>
      <c r="V180" s="21"/>
      <c r="W180" s="3089"/>
      <c r="X180" s="21"/>
      <c r="AF180" s="1096">
        <v>362</v>
      </c>
    </row>
    <row r="181" spans="2:32" s="6" customFormat="1" ht="16.149999999999999" customHeight="1">
      <c r="B181" s="774"/>
      <c r="D181" s="2276"/>
      <c r="E181" s="13"/>
      <c r="F181" s="2119"/>
      <c r="H181" s="13"/>
      <c r="I181" s="13"/>
      <c r="J181" s="13"/>
      <c r="K181" s="13"/>
      <c r="L181" s="14">
        <f t="shared" si="15"/>
        <v>0</v>
      </c>
      <c r="M181" s="13"/>
      <c r="N181" s="175"/>
      <c r="P181" s="2276"/>
      <c r="Q181" s="2276"/>
      <c r="R181" s="175"/>
      <c r="S181" s="2119"/>
      <c r="U181" s="2276"/>
      <c r="V181" s="21"/>
      <c r="W181" s="3089"/>
      <c r="X181" s="21"/>
      <c r="AF181" s="1096">
        <v>363</v>
      </c>
    </row>
    <row r="182" spans="2:32" s="6" customFormat="1" ht="16.149999999999999" customHeight="1">
      <c r="B182" s="774"/>
      <c r="D182" s="2276"/>
      <c r="E182" s="13"/>
      <c r="F182" s="2119"/>
      <c r="H182" s="13"/>
      <c r="I182" s="13"/>
      <c r="J182" s="13"/>
      <c r="K182" s="13"/>
      <c r="L182" s="14">
        <f t="shared" si="15"/>
        <v>0</v>
      </c>
      <c r="M182" s="13"/>
      <c r="N182" s="175"/>
      <c r="P182" s="2276"/>
      <c r="Q182" s="2276"/>
      <c r="R182" s="175"/>
      <c r="S182" s="2119"/>
      <c r="U182" s="2276"/>
      <c r="V182" s="21"/>
      <c r="W182" s="3089"/>
      <c r="X182" s="21"/>
      <c r="AF182" s="1096">
        <v>364</v>
      </c>
    </row>
    <row r="183" spans="2:32" s="6" customFormat="1" ht="16.149999999999999" customHeight="1">
      <c r="B183" s="774"/>
      <c r="D183" s="2276"/>
      <c r="E183" s="13"/>
      <c r="F183" s="2119"/>
      <c r="H183" s="13"/>
      <c r="I183" s="13"/>
      <c r="J183" s="13"/>
      <c r="K183" s="13"/>
      <c r="L183" s="14">
        <f t="shared" si="15"/>
        <v>0</v>
      </c>
      <c r="M183" s="13"/>
      <c r="N183" s="175"/>
      <c r="P183" s="2276"/>
      <c r="Q183" s="2276"/>
      <c r="R183" s="175"/>
      <c r="S183" s="2119"/>
      <c r="U183" s="2276"/>
      <c r="V183" s="21"/>
      <c r="W183" s="3089"/>
      <c r="X183" s="21"/>
      <c r="AF183" s="1096">
        <v>365</v>
      </c>
    </row>
    <row r="184" spans="2:32" s="6" customFormat="1" ht="16.149999999999999" customHeight="1">
      <c r="B184" s="774"/>
      <c r="D184" s="2276"/>
      <c r="E184" s="13"/>
      <c r="F184" s="2119"/>
      <c r="H184" s="13"/>
      <c r="I184" s="13"/>
      <c r="J184" s="13"/>
      <c r="K184" s="13"/>
      <c r="L184" s="14">
        <f t="shared" si="15"/>
        <v>0</v>
      </c>
      <c r="M184" s="13"/>
      <c r="N184" s="175"/>
      <c r="P184" s="2276"/>
      <c r="Q184" s="2276"/>
      <c r="R184" s="175"/>
      <c r="S184" s="2119"/>
      <c r="U184" s="2276"/>
      <c r="V184" s="21"/>
      <c r="W184" s="3089"/>
      <c r="X184" s="21"/>
      <c r="AF184" s="1096">
        <v>366</v>
      </c>
    </row>
    <row r="185" spans="2:32" s="6" customFormat="1" ht="16.149999999999999" customHeight="1">
      <c r="B185" s="774"/>
      <c r="D185" s="2276"/>
      <c r="F185" s="2276"/>
      <c r="N185" s="175"/>
      <c r="P185" s="2276"/>
      <c r="Q185" s="2276"/>
      <c r="R185" s="175"/>
      <c r="S185" s="2276"/>
      <c r="U185" s="2276"/>
      <c r="W185" s="2276"/>
      <c r="AF185" s="1096">
        <v>367</v>
      </c>
    </row>
    <row r="186" spans="2:32" s="6" customFormat="1" ht="16.149999999999999" customHeight="1">
      <c r="B186" s="774"/>
      <c r="D186" s="2276"/>
      <c r="F186" s="2276"/>
      <c r="N186" s="175"/>
      <c r="P186" s="2276"/>
      <c r="Q186" s="2276"/>
      <c r="R186" s="175"/>
      <c r="S186" s="2276"/>
      <c r="U186" s="2276"/>
      <c r="W186" s="2276"/>
      <c r="AF186" s="1096">
        <v>368</v>
      </c>
    </row>
    <row r="187" spans="2:32" s="6" customFormat="1" ht="16.149999999999999" customHeight="1">
      <c r="B187" s="774"/>
      <c r="D187" s="2276"/>
      <c r="F187" s="2276"/>
      <c r="N187" s="175"/>
      <c r="P187" s="2276"/>
      <c r="Q187" s="2276"/>
      <c r="R187" s="175"/>
      <c r="S187" s="2276"/>
      <c r="U187" s="2276"/>
      <c r="W187" s="2276"/>
      <c r="AF187" s="1096">
        <v>369</v>
      </c>
    </row>
    <row r="188" spans="2:32" s="6" customFormat="1" ht="16.149999999999999" customHeight="1">
      <c r="B188" s="774"/>
      <c r="D188" s="2276"/>
      <c r="F188" s="2276"/>
      <c r="N188" s="175"/>
      <c r="P188" s="2276"/>
      <c r="Q188" s="2276"/>
      <c r="R188" s="175"/>
      <c r="S188" s="2276"/>
      <c r="U188" s="2276"/>
      <c r="W188" s="2276"/>
      <c r="AF188" s="1096">
        <v>370</v>
      </c>
    </row>
    <row r="189" spans="2:32" s="6" customFormat="1" ht="16.149999999999999" customHeight="1">
      <c r="B189" s="774"/>
      <c r="D189" s="2276"/>
      <c r="F189" s="2276"/>
      <c r="N189" s="175"/>
      <c r="P189" s="2276"/>
      <c r="Q189" s="2276"/>
      <c r="R189" s="175"/>
      <c r="S189" s="2276"/>
      <c r="U189" s="2276"/>
      <c r="W189" s="2276"/>
      <c r="AF189" s="1096">
        <v>371</v>
      </c>
    </row>
    <row r="190" spans="2:32" s="6" customFormat="1" ht="16.149999999999999" customHeight="1">
      <c r="B190" s="774"/>
      <c r="D190" s="2276"/>
      <c r="F190" s="2276"/>
      <c r="N190" s="175"/>
      <c r="P190" s="2276"/>
      <c r="Q190" s="2276"/>
      <c r="R190" s="175"/>
      <c r="S190" s="2276"/>
      <c r="U190" s="2276"/>
      <c r="W190" s="2276"/>
      <c r="AF190" s="1096">
        <v>372</v>
      </c>
    </row>
    <row r="191" spans="2:32" s="6" customFormat="1" ht="16.149999999999999" customHeight="1">
      <c r="B191" s="774"/>
      <c r="D191" s="2276"/>
      <c r="F191" s="2276"/>
      <c r="N191" s="175"/>
      <c r="P191" s="2276"/>
      <c r="Q191" s="2276"/>
      <c r="R191" s="175"/>
      <c r="S191" s="2276"/>
      <c r="U191" s="2276"/>
      <c r="W191" s="2276"/>
      <c r="AF191" s="1096">
        <v>373</v>
      </c>
    </row>
    <row r="192" spans="2:32" s="6" customFormat="1" ht="16.149999999999999" customHeight="1">
      <c r="B192" s="774"/>
      <c r="D192" s="2276"/>
      <c r="F192" s="2276"/>
      <c r="N192" s="175"/>
      <c r="P192" s="2276"/>
      <c r="Q192" s="2276"/>
      <c r="R192" s="175"/>
      <c r="S192" s="2276"/>
      <c r="U192" s="2276"/>
      <c r="W192" s="2276"/>
      <c r="AF192" s="1096">
        <v>374</v>
      </c>
    </row>
    <row r="193" spans="2:32" s="6" customFormat="1" ht="16.149999999999999" customHeight="1">
      <c r="B193" s="774"/>
      <c r="D193" s="2276"/>
      <c r="F193" s="2276"/>
      <c r="N193" s="175"/>
      <c r="P193" s="2276"/>
      <c r="Q193" s="2276"/>
      <c r="R193" s="175"/>
      <c r="S193" s="2276"/>
      <c r="U193" s="2276"/>
      <c r="W193" s="2276"/>
      <c r="AF193" s="1096">
        <v>375</v>
      </c>
    </row>
    <row r="194" spans="2:32" s="6" customFormat="1" ht="16.149999999999999" customHeight="1">
      <c r="B194" s="774"/>
      <c r="D194" s="2276"/>
      <c r="F194" s="2276"/>
      <c r="N194" s="175"/>
      <c r="P194" s="2276"/>
      <c r="Q194" s="2276"/>
      <c r="R194" s="175"/>
      <c r="S194" s="2276"/>
      <c r="U194" s="2276"/>
      <c r="W194" s="2276"/>
      <c r="AF194" s="1096">
        <v>376</v>
      </c>
    </row>
    <row r="195" spans="2:32" s="6" customFormat="1" ht="16.149999999999999" customHeight="1">
      <c r="B195" s="774"/>
      <c r="D195" s="2276"/>
      <c r="F195" s="2276"/>
      <c r="N195" s="175"/>
      <c r="P195" s="2276"/>
      <c r="Q195" s="2276"/>
      <c r="R195" s="175"/>
      <c r="S195" s="2276"/>
      <c r="U195" s="2276"/>
      <c r="W195" s="2276"/>
      <c r="AF195" s="1096">
        <v>377</v>
      </c>
    </row>
    <row r="196" spans="2:32" s="6" customFormat="1" ht="16.149999999999999" customHeight="1">
      <c r="B196" s="774"/>
      <c r="D196" s="2276"/>
      <c r="F196" s="2276"/>
      <c r="N196" s="175"/>
      <c r="P196" s="2276"/>
      <c r="Q196" s="2276"/>
      <c r="R196" s="175"/>
      <c r="S196" s="2276"/>
      <c r="U196" s="2276"/>
      <c r="W196" s="2276"/>
      <c r="AF196" s="1096">
        <v>378</v>
      </c>
    </row>
    <row r="197" spans="2:32" s="6" customFormat="1" ht="16.149999999999999" customHeight="1">
      <c r="B197" s="774"/>
      <c r="D197" s="2276"/>
      <c r="F197" s="2276"/>
      <c r="N197" s="175"/>
      <c r="P197" s="2276"/>
      <c r="Q197" s="2276"/>
      <c r="R197" s="175"/>
      <c r="S197" s="2276"/>
      <c r="U197" s="2276"/>
      <c r="W197" s="2276"/>
      <c r="AF197" s="1096">
        <v>379</v>
      </c>
    </row>
    <row r="198" spans="2:32" s="6" customFormat="1" ht="16.149999999999999" customHeight="1">
      <c r="B198" s="774"/>
      <c r="D198" s="2276"/>
      <c r="F198" s="2276"/>
      <c r="N198" s="175"/>
      <c r="P198" s="2276"/>
      <c r="Q198" s="2276"/>
      <c r="R198" s="175"/>
      <c r="S198" s="2276"/>
      <c r="U198" s="2276"/>
      <c r="W198" s="2276"/>
      <c r="AF198" s="1096">
        <v>380</v>
      </c>
    </row>
    <row r="199" spans="2:32" s="6" customFormat="1" ht="16.149999999999999" customHeight="1">
      <c r="B199" s="774"/>
      <c r="D199" s="2276"/>
      <c r="F199" s="2276"/>
      <c r="N199" s="175"/>
      <c r="P199" s="2276"/>
      <c r="Q199" s="2276"/>
      <c r="R199" s="175"/>
      <c r="S199" s="2276"/>
      <c r="U199" s="2276"/>
      <c r="W199" s="2276"/>
      <c r="AF199" s="1096">
        <v>381</v>
      </c>
    </row>
    <row r="200" spans="2:32" s="6" customFormat="1" ht="16.149999999999999" customHeight="1">
      <c r="B200" s="774"/>
      <c r="D200" s="2276"/>
      <c r="F200" s="2276"/>
      <c r="N200" s="175"/>
      <c r="P200" s="2276"/>
      <c r="Q200" s="2276"/>
      <c r="R200" s="175"/>
      <c r="S200" s="2276"/>
      <c r="U200" s="2276"/>
      <c r="W200" s="2276"/>
      <c r="AF200" s="1096">
        <v>382</v>
      </c>
    </row>
    <row r="201" spans="2:32" s="6" customFormat="1" ht="16.149999999999999" customHeight="1">
      <c r="B201" s="774"/>
      <c r="D201" s="2276"/>
      <c r="F201" s="2276"/>
      <c r="N201" s="175"/>
      <c r="P201" s="2276"/>
      <c r="Q201" s="2276"/>
      <c r="R201" s="175"/>
      <c r="S201" s="2276"/>
      <c r="U201" s="2276"/>
      <c r="W201" s="2276"/>
      <c r="AF201" s="1096">
        <v>383</v>
      </c>
    </row>
    <row r="202" spans="2:32" s="6" customFormat="1" ht="16.149999999999999" customHeight="1">
      <c r="B202" s="774"/>
      <c r="D202" s="2276"/>
      <c r="F202" s="2276"/>
      <c r="N202" s="175"/>
      <c r="P202" s="2276"/>
      <c r="Q202" s="2276"/>
      <c r="R202" s="175"/>
      <c r="S202" s="2276"/>
      <c r="U202" s="2276"/>
      <c r="W202" s="2276"/>
      <c r="AF202" s="1096">
        <v>384</v>
      </c>
    </row>
    <row r="203" spans="2:32" s="6" customFormat="1" ht="16.149999999999999" customHeight="1">
      <c r="B203" s="774"/>
      <c r="D203" s="2276"/>
      <c r="F203" s="2276"/>
      <c r="N203" s="175"/>
      <c r="P203" s="2276"/>
      <c r="Q203" s="2276"/>
      <c r="R203" s="175"/>
      <c r="S203" s="2276"/>
      <c r="U203" s="2276"/>
      <c r="W203" s="2276"/>
      <c r="AF203" s="1096">
        <v>385</v>
      </c>
    </row>
    <row r="204" spans="2:32" s="6" customFormat="1" ht="16.149999999999999" customHeight="1">
      <c r="B204" s="774"/>
      <c r="D204" s="2276"/>
      <c r="F204" s="2276"/>
      <c r="N204" s="175"/>
      <c r="P204" s="2276"/>
      <c r="Q204" s="2276"/>
      <c r="R204" s="175"/>
      <c r="S204" s="2276"/>
      <c r="U204" s="2276"/>
      <c r="W204" s="2276"/>
      <c r="AF204" s="1096">
        <v>386</v>
      </c>
    </row>
    <row r="205" spans="2:32" s="6" customFormat="1" ht="16.149999999999999" customHeight="1">
      <c r="B205" s="774"/>
      <c r="D205" s="2276"/>
      <c r="F205" s="2276"/>
      <c r="N205" s="175"/>
      <c r="P205" s="2276"/>
      <c r="Q205" s="2276"/>
      <c r="R205" s="175"/>
      <c r="S205" s="2276"/>
      <c r="U205" s="2276"/>
      <c r="W205" s="2276"/>
      <c r="AF205" s="1096">
        <v>387</v>
      </c>
    </row>
    <row r="206" spans="2:32" s="6" customFormat="1" ht="16.149999999999999" customHeight="1">
      <c r="B206" s="774"/>
      <c r="D206" s="2276"/>
      <c r="F206" s="2276"/>
      <c r="N206" s="175"/>
      <c r="P206" s="2276"/>
      <c r="Q206" s="2276"/>
      <c r="R206" s="175"/>
      <c r="S206" s="2276"/>
      <c r="U206" s="2276"/>
      <c r="W206" s="2276"/>
      <c r="AF206" s="1096">
        <v>388</v>
      </c>
    </row>
    <row r="207" spans="2:32" s="6" customFormat="1" ht="16.149999999999999" customHeight="1">
      <c r="B207" s="774"/>
      <c r="D207" s="2276"/>
      <c r="F207" s="2276"/>
      <c r="N207" s="175"/>
      <c r="P207" s="2276"/>
      <c r="Q207" s="2276"/>
      <c r="R207" s="175"/>
      <c r="S207" s="2276"/>
      <c r="U207" s="2276"/>
      <c r="W207" s="2276"/>
      <c r="AF207" s="1096">
        <v>389</v>
      </c>
    </row>
    <row r="208" spans="2:32" s="6" customFormat="1" ht="16.149999999999999" customHeight="1">
      <c r="B208" s="774"/>
      <c r="D208" s="2276"/>
      <c r="F208" s="2276"/>
      <c r="N208" s="175"/>
      <c r="P208" s="2276"/>
      <c r="Q208" s="2276"/>
      <c r="R208" s="175"/>
      <c r="S208" s="2276"/>
      <c r="U208" s="2276"/>
      <c r="W208" s="2276"/>
      <c r="AF208" s="1096">
        <v>390</v>
      </c>
    </row>
    <row r="209" spans="2:32" s="6" customFormat="1" ht="16.149999999999999" customHeight="1">
      <c r="B209" s="774"/>
      <c r="D209" s="2276"/>
      <c r="F209" s="2276"/>
      <c r="N209" s="175"/>
      <c r="P209" s="2276"/>
      <c r="Q209" s="2276"/>
      <c r="R209" s="175"/>
      <c r="S209" s="2276"/>
      <c r="U209" s="2276"/>
      <c r="W209" s="2276"/>
      <c r="AF209" s="1096">
        <v>391</v>
      </c>
    </row>
    <row r="210" spans="2:32" s="6" customFormat="1" ht="16.149999999999999" customHeight="1">
      <c r="B210" s="774"/>
      <c r="D210" s="2276"/>
      <c r="F210" s="2276"/>
      <c r="N210" s="175"/>
      <c r="P210" s="2276"/>
      <c r="Q210" s="2276"/>
      <c r="R210" s="175"/>
      <c r="S210" s="2276"/>
      <c r="U210" s="2276"/>
      <c r="W210" s="2276"/>
      <c r="AF210" s="1096">
        <v>392</v>
      </c>
    </row>
    <row r="211" spans="2:32" s="6" customFormat="1" ht="16.149999999999999" customHeight="1">
      <c r="B211" s="774"/>
      <c r="D211" s="2276"/>
      <c r="F211" s="2276"/>
      <c r="N211" s="175"/>
      <c r="P211" s="2276"/>
      <c r="Q211" s="2276"/>
      <c r="R211" s="175"/>
      <c r="S211" s="2276"/>
      <c r="U211" s="2276"/>
      <c r="W211" s="2276"/>
      <c r="AF211" s="1096">
        <v>393</v>
      </c>
    </row>
    <row r="212" spans="2:32" s="6" customFormat="1" ht="16.149999999999999" customHeight="1">
      <c r="B212" s="774"/>
      <c r="D212" s="2276"/>
      <c r="F212" s="2276"/>
      <c r="N212" s="175"/>
      <c r="P212" s="2276"/>
      <c r="Q212" s="2276"/>
      <c r="R212" s="175"/>
      <c r="S212" s="2276"/>
      <c r="U212" s="2276"/>
      <c r="W212" s="2276"/>
      <c r="AF212" s="1096">
        <v>394</v>
      </c>
    </row>
    <row r="213" spans="2:32" s="6" customFormat="1" ht="16.149999999999999" customHeight="1">
      <c r="B213" s="774"/>
      <c r="D213" s="2276"/>
      <c r="F213" s="2276"/>
      <c r="N213" s="175"/>
      <c r="P213" s="2276"/>
      <c r="Q213" s="2276"/>
      <c r="R213" s="175"/>
      <c r="S213" s="2276"/>
      <c r="U213" s="2276"/>
      <c r="W213" s="2276"/>
      <c r="AF213" s="1096">
        <v>395</v>
      </c>
    </row>
    <row r="214" spans="2:32" s="6" customFormat="1" ht="16.149999999999999" customHeight="1">
      <c r="B214" s="774"/>
      <c r="D214" s="2276"/>
      <c r="F214" s="2276"/>
      <c r="N214" s="175"/>
      <c r="P214" s="2276"/>
      <c r="Q214" s="2276"/>
      <c r="R214" s="175"/>
      <c r="S214" s="2276"/>
      <c r="U214" s="2276"/>
      <c r="W214" s="2276"/>
      <c r="AF214" s="1096">
        <v>396</v>
      </c>
    </row>
    <row r="215" spans="2:32" s="6" customFormat="1" ht="16.149999999999999" customHeight="1">
      <c r="B215" s="774"/>
      <c r="D215" s="2276"/>
      <c r="F215" s="2276"/>
      <c r="N215" s="175"/>
      <c r="P215" s="2276"/>
      <c r="Q215" s="2276"/>
      <c r="R215" s="175"/>
      <c r="S215" s="2276"/>
      <c r="U215" s="2276"/>
      <c r="W215" s="2276"/>
      <c r="AF215" s="1096">
        <v>397</v>
      </c>
    </row>
    <row r="216" spans="2:32" s="6" customFormat="1" ht="16.149999999999999" customHeight="1">
      <c r="B216" s="774"/>
      <c r="D216" s="2276"/>
      <c r="F216" s="2276"/>
      <c r="N216" s="175"/>
      <c r="P216" s="2276"/>
      <c r="Q216" s="2276"/>
      <c r="R216" s="175"/>
      <c r="S216" s="2276"/>
      <c r="U216" s="2276"/>
      <c r="W216" s="2276"/>
      <c r="AF216" s="1096">
        <v>398</v>
      </c>
    </row>
    <row r="217" spans="2:32" s="6" customFormat="1" ht="16.149999999999999" customHeight="1">
      <c r="B217" s="774"/>
      <c r="D217" s="2276"/>
      <c r="F217" s="2276"/>
      <c r="N217" s="175"/>
      <c r="P217" s="2276"/>
      <c r="Q217" s="2276"/>
      <c r="R217" s="175"/>
      <c r="S217" s="2276"/>
      <c r="U217" s="2276"/>
      <c r="W217" s="2276"/>
      <c r="AF217" s="1096">
        <v>399</v>
      </c>
    </row>
    <row r="218" spans="2:32" s="6" customFormat="1" ht="16.149999999999999" customHeight="1">
      <c r="B218" s="774"/>
      <c r="D218" s="2276"/>
      <c r="F218" s="2276"/>
      <c r="N218" s="175"/>
      <c r="P218" s="2276"/>
      <c r="Q218" s="2276"/>
      <c r="R218" s="175"/>
      <c r="S218" s="2276"/>
      <c r="U218" s="2276"/>
      <c r="W218" s="2276"/>
      <c r="AF218" s="1096">
        <v>400</v>
      </c>
    </row>
    <row r="219" spans="2:32" s="6" customFormat="1" ht="16.149999999999999" customHeight="1">
      <c r="B219" s="774"/>
      <c r="D219" s="2276"/>
      <c r="F219" s="2276"/>
      <c r="N219" s="175"/>
      <c r="P219" s="2276"/>
      <c r="Q219" s="2276"/>
      <c r="R219" s="175"/>
      <c r="S219" s="2276"/>
      <c r="U219" s="2276"/>
      <c r="W219" s="2276"/>
      <c r="AF219" s="1096">
        <v>401</v>
      </c>
    </row>
    <row r="220" spans="2:32" s="6" customFormat="1" ht="16.149999999999999" customHeight="1">
      <c r="B220" s="774"/>
      <c r="D220" s="2276"/>
      <c r="F220" s="2276"/>
      <c r="N220" s="175"/>
      <c r="P220" s="2276"/>
      <c r="Q220" s="2276"/>
      <c r="R220" s="175"/>
      <c r="S220" s="2276"/>
      <c r="U220" s="2276"/>
      <c r="W220" s="2276"/>
      <c r="AF220" s="1096">
        <v>402</v>
      </c>
    </row>
    <row r="221" spans="2:32" s="6" customFormat="1" ht="16.149999999999999" customHeight="1">
      <c r="B221" s="774"/>
      <c r="D221" s="2276"/>
      <c r="F221" s="2276"/>
      <c r="N221" s="175"/>
      <c r="P221" s="2276"/>
      <c r="Q221" s="2276"/>
      <c r="R221" s="175"/>
      <c r="S221" s="2276"/>
      <c r="U221" s="2276"/>
      <c r="W221" s="2276"/>
      <c r="AF221" s="1096">
        <v>403</v>
      </c>
    </row>
    <row r="222" spans="2:32" s="6" customFormat="1" ht="16.149999999999999" customHeight="1">
      <c r="B222" s="774"/>
      <c r="D222" s="2276"/>
      <c r="F222" s="2276"/>
      <c r="N222" s="175"/>
      <c r="P222" s="2276"/>
      <c r="Q222" s="2276"/>
      <c r="R222" s="175"/>
      <c r="S222" s="2276"/>
      <c r="U222" s="2276"/>
      <c r="W222" s="2276"/>
      <c r="AF222" s="1096">
        <v>404</v>
      </c>
    </row>
    <row r="223" spans="2:32" s="6" customFormat="1" ht="16.149999999999999" customHeight="1">
      <c r="B223" s="774"/>
      <c r="D223" s="2276"/>
      <c r="F223" s="2276"/>
      <c r="N223" s="175"/>
      <c r="P223" s="2276"/>
      <c r="Q223" s="2276"/>
      <c r="R223" s="175"/>
      <c r="S223" s="2276"/>
      <c r="U223" s="2276"/>
      <c r="W223" s="2276"/>
      <c r="AF223" s="1096">
        <v>405</v>
      </c>
    </row>
    <row r="224" spans="2:32" s="6" customFormat="1" ht="16.149999999999999" customHeight="1">
      <c r="B224" s="774"/>
      <c r="D224" s="2276"/>
      <c r="F224" s="2276"/>
      <c r="N224" s="175"/>
      <c r="P224" s="2276"/>
      <c r="Q224" s="2276"/>
      <c r="R224" s="175"/>
      <c r="S224" s="2276"/>
      <c r="U224" s="2276"/>
      <c r="W224" s="2276"/>
      <c r="AF224" s="1096">
        <v>406</v>
      </c>
    </row>
    <row r="225" spans="2:32" s="6" customFormat="1" ht="16.149999999999999" customHeight="1">
      <c r="B225" s="774"/>
      <c r="D225" s="2276"/>
      <c r="F225" s="2276"/>
      <c r="N225" s="175"/>
      <c r="P225" s="2276"/>
      <c r="Q225" s="2276"/>
      <c r="R225" s="175"/>
      <c r="S225" s="2276"/>
      <c r="U225" s="2276"/>
      <c r="W225" s="2276"/>
      <c r="AF225" s="1096">
        <v>407</v>
      </c>
    </row>
    <row r="226" spans="2:32" s="6" customFormat="1" ht="16.149999999999999" customHeight="1">
      <c r="B226" s="774"/>
      <c r="D226" s="2276"/>
      <c r="F226" s="2276"/>
      <c r="N226" s="175"/>
      <c r="P226" s="2276"/>
      <c r="Q226" s="2276"/>
      <c r="R226" s="175"/>
      <c r="S226" s="2276"/>
      <c r="U226" s="2276"/>
      <c r="W226" s="2276"/>
      <c r="AF226" s="1096">
        <v>408</v>
      </c>
    </row>
    <row r="227" spans="2:32" s="6" customFormat="1" ht="16.149999999999999" customHeight="1">
      <c r="B227" s="774"/>
      <c r="D227" s="2276"/>
      <c r="F227" s="2276"/>
      <c r="N227" s="175"/>
      <c r="P227" s="2276"/>
      <c r="Q227" s="2276"/>
      <c r="R227" s="175"/>
      <c r="S227" s="2276"/>
      <c r="U227" s="2276"/>
      <c r="W227" s="2276"/>
      <c r="AF227" s="1096">
        <v>409</v>
      </c>
    </row>
    <row r="228" spans="2:32" s="6" customFormat="1" ht="16.149999999999999" customHeight="1">
      <c r="B228" s="774"/>
      <c r="D228" s="2276"/>
      <c r="F228" s="2276"/>
      <c r="N228" s="175"/>
      <c r="P228" s="2276"/>
      <c r="Q228" s="2276"/>
      <c r="R228" s="175"/>
      <c r="S228" s="2276"/>
      <c r="U228" s="2276"/>
      <c r="W228" s="2276"/>
      <c r="AF228" s="1096">
        <v>410</v>
      </c>
    </row>
    <row r="229" spans="2:32" s="6" customFormat="1" ht="16.149999999999999" customHeight="1">
      <c r="B229" s="774"/>
      <c r="D229" s="2276"/>
      <c r="F229" s="2276"/>
      <c r="N229" s="175"/>
      <c r="P229" s="2276"/>
      <c r="Q229" s="2276"/>
      <c r="R229" s="175"/>
      <c r="S229" s="2276"/>
      <c r="U229" s="2276"/>
      <c r="W229" s="2276"/>
      <c r="AF229" s="1096">
        <v>411</v>
      </c>
    </row>
    <row r="230" spans="2:32" s="6" customFormat="1" ht="16.149999999999999" customHeight="1">
      <c r="B230" s="774"/>
      <c r="D230" s="2276"/>
      <c r="F230" s="2276"/>
      <c r="N230" s="175"/>
      <c r="P230" s="2276"/>
      <c r="Q230" s="2276"/>
      <c r="R230" s="175"/>
      <c r="S230" s="2276"/>
      <c r="U230" s="2276"/>
      <c r="W230" s="2276"/>
      <c r="AF230" s="1096">
        <v>412</v>
      </c>
    </row>
    <row r="231" spans="2:32" s="6" customFormat="1" ht="16.149999999999999" customHeight="1">
      <c r="B231" s="774"/>
      <c r="D231" s="2276"/>
      <c r="F231" s="2276"/>
      <c r="N231" s="175"/>
      <c r="P231" s="2276"/>
      <c r="Q231" s="2276"/>
      <c r="R231" s="175"/>
      <c r="S231" s="2276"/>
      <c r="U231" s="2276"/>
      <c r="W231" s="2276"/>
      <c r="AF231" s="1096">
        <v>413</v>
      </c>
    </row>
    <row r="232" spans="2:32" s="6" customFormat="1" ht="16.149999999999999" customHeight="1">
      <c r="B232" s="774"/>
      <c r="D232" s="2276"/>
      <c r="F232" s="2276"/>
      <c r="N232" s="175"/>
      <c r="P232" s="2276"/>
      <c r="Q232" s="2276"/>
      <c r="R232" s="175"/>
      <c r="S232" s="2276"/>
      <c r="U232" s="2276"/>
      <c r="W232" s="2276"/>
      <c r="AF232" s="1096">
        <v>414</v>
      </c>
    </row>
    <row r="233" spans="2:32" s="6" customFormat="1" ht="16.149999999999999" customHeight="1">
      <c r="B233" s="774"/>
      <c r="D233" s="2276"/>
      <c r="F233" s="2276"/>
      <c r="N233" s="175"/>
      <c r="P233" s="2276"/>
      <c r="Q233" s="2276"/>
      <c r="R233" s="175"/>
      <c r="S233" s="2276"/>
      <c r="U233" s="2276"/>
      <c r="W233" s="2276"/>
      <c r="AF233" s="1096">
        <v>415</v>
      </c>
    </row>
    <row r="234" spans="2:32" s="6" customFormat="1" ht="16.149999999999999" customHeight="1">
      <c r="B234" s="774"/>
      <c r="D234" s="2276"/>
      <c r="F234" s="2276"/>
      <c r="N234" s="175"/>
      <c r="P234" s="2276"/>
      <c r="Q234" s="2276"/>
      <c r="R234" s="175"/>
      <c r="S234" s="2276"/>
      <c r="U234" s="2276"/>
      <c r="W234" s="2276"/>
      <c r="AF234" s="1096">
        <v>416</v>
      </c>
    </row>
    <row r="235" spans="2:32" s="6" customFormat="1" ht="16.149999999999999" customHeight="1">
      <c r="B235" s="774"/>
      <c r="D235" s="2276"/>
      <c r="F235" s="2276"/>
      <c r="N235" s="175"/>
      <c r="P235" s="2276"/>
      <c r="Q235" s="2276"/>
      <c r="R235" s="175"/>
      <c r="S235" s="2276"/>
      <c r="U235" s="2276"/>
      <c r="W235" s="2276"/>
      <c r="AF235" s="1096">
        <v>417</v>
      </c>
    </row>
    <row r="236" spans="2:32" s="6" customFormat="1" ht="16.149999999999999" customHeight="1">
      <c r="B236" s="774"/>
      <c r="D236" s="2276"/>
      <c r="F236" s="2276"/>
      <c r="N236" s="175"/>
      <c r="P236" s="2276"/>
      <c r="Q236" s="2276"/>
      <c r="R236" s="175"/>
      <c r="S236" s="2276"/>
      <c r="U236" s="2276"/>
      <c r="W236" s="2276"/>
      <c r="AF236" s="1096">
        <v>418</v>
      </c>
    </row>
    <row r="237" spans="2:32" s="6" customFormat="1" ht="16.149999999999999" customHeight="1">
      <c r="B237" s="774"/>
      <c r="D237" s="2276"/>
      <c r="F237" s="2276"/>
      <c r="N237" s="175"/>
      <c r="P237" s="2276"/>
      <c r="Q237" s="2276"/>
      <c r="R237" s="175"/>
      <c r="S237" s="2276"/>
      <c r="U237" s="2276"/>
      <c r="W237" s="2276"/>
      <c r="AF237" s="1096">
        <v>419</v>
      </c>
    </row>
    <row r="238" spans="2:32" s="6" customFormat="1" ht="16.149999999999999" customHeight="1">
      <c r="B238" s="774"/>
      <c r="D238" s="2276"/>
      <c r="F238" s="2276"/>
      <c r="N238" s="175"/>
      <c r="P238" s="2276"/>
      <c r="Q238" s="2276"/>
      <c r="R238" s="175"/>
      <c r="S238" s="2276"/>
      <c r="U238" s="2276"/>
      <c r="W238" s="2276"/>
      <c r="AF238" s="1096">
        <v>420</v>
      </c>
    </row>
    <row r="239" spans="2:32" s="6" customFormat="1" ht="16.149999999999999" customHeight="1">
      <c r="B239" s="774"/>
      <c r="D239" s="2276"/>
      <c r="F239" s="2276"/>
      <c r="N239" s="175"/>
      <c r="P239" s="2276"/>
      <c r="Q239" s="2276"/>
      <c r="R239" s="175"/>
      <c r="S239" s="2276"/>
      <c r="U239" s="2276"/>
      <c r="W239" s="2276"/>
      <c r="AF239" s="1096">
        <v>421</v>
      </c>
    </row>
    <row r="240" spans="2:32" s="6" customFormat="1" ht="16.149999999999999" customHeight="1">
      <c r="B240" s="774"/>
      <c r="D240" s="2276"/>
      <c r="F240" s="2276"/>
      <c r="N240" s="175"/>
      <c r="P240" s="2276"/>
      <c r="Q240" s="2276"/>
      <c r="R240" s="175"/>
      <c r="S240" s="2276"/>
      <c r="U240" s="2276"/>
      <c r="W240" s="2276"/>
      <c r="AF240" s="1096">
        <v>422</v>
      </c>
    </row>
    <row r="241" spans="2:32" s="6" customFormat="1" ht="16.149999999999999" customHeight="1">
      <c r="B241" s="774"/>
      <c r="D241" s="2276"/>
      <c r="F241" s="2276"/>
      <c r="N241" s="175"/>
      <c r="P241" s="2276"/>
      <c r="Q241" s="2276"/>
      <c r="R241" s="175"/>
      <c r="S241" s="2276"/>
      <c r="U241" s="2276"/>
      <c r="W241" s="2276"/>
      <c r="AF241" s="1096">
        <v>423</v>
      </c>
    </row>
    <row r="242" spans="2:32" s="6" customFormat="1" ht="16.149999999999999" customHeight="1">
      <c r="B242" s="774"/>
      <c r="D242" s="2276"/>
      <c r="F242" s="2276"/>
      <c r="N242" s="175"/>
      <c r="P242" s="2276"/>
      <c r="Q242" s="2276"/>
      <c r="R242" s="175"/>
      <c r="S242" s="2276"/>
      <c r="U242" s="2276"/>
      <c r="W242" s="2276"/>
      <c r="AF242" s="1096">
        <v>424</v>
      </c>
    </row>
    <row r="243" spans="2:32" s="6" customFormat="1" ht="16.149999999999999" customHeight="1">
      <c r="B243" s="774"/>
      <c r="D243" s="2276"/>
      <c r="F243" s="2276"/>
      <c r="N243" s="175"/>
      <c r="P243" s="2276"/>
      <c r="Q243" s="2276"/>
      <c r="R243" s="175"/>
      <c r="S243" s="2276"/>
      <c r="U243" s="2276"/>
      <c r="W243" s="2276"/>
      <c r="AF243" s="1096">
        <v>425</v>
      </c>
    </row>
    <row r="244" spans="2:32" s="6" customFormat="1" ht="16.149999999999999" customHeight="1">
      <c r="B244" s="774"/>
      <c r="D244" s="2276"/>
      <c r="F244" s="2276"/>
      <c r="N244" s="175"/>
      <c r="P244" s="2276"/>
      <c r="Q244" s="2276"/>
      <c r="R244" s="175"/>
      <c r="S244" s="2276"/>
      <c r="U244" s="2276"/>
      <c r="W244" s="2276"/>
      <c r="AF244" s="1096">
        <v>426</v>
      </c>
    </row>
    <row r="245" spans="2:32" s="6" customFormat="1" ht="16.149999999999999" customHeight="1">
      <c r="B245" s="774"/>
      <c r="D245" s="2276"/>
      <c r="F245" s="2276"/>
      <c r="N245" s="175"/>
      <c r="P245" s="2276"/>
      <c r="Q245" s="2276"/>
      <c r="R245" s="175"/>
      <c r="S245" s="2276"/>
      <c r="U245" s="2276"/>
      <c r="W245" s="2276"/>
      <c r="AF245" s="1096">
        <v>427</v>
      </c>
    </row>
    <row r="246" spans="2:32" s="6" customFormat="1" ht="16.149999999999999" customHeight="1">
      <c r="B246" s="774"/>
      <c r="D246" s="2276"/>
      <c r="F246" s="2276"/>
      <c r="N246" s="175"/>
      <c r="P246" s="2276"/>
      <c r="Q246" s="2276"/>
      <c r="R246" s="175"/>
      <c r="S246" s="2276"/>
      <c r="U246" s="2276"/>
      <c r="W246" s="2276"/>
      <c r="AF246" s="1096">
        <v>428</v>
      </c>
    </row>
    <row r="247" spans="2:32" s="6" customFormat="1" ht="16.149999999999999" customHeight="1">
      <c r="B247" s="774"/>
      <c r="D247" s="2276"/>
      <c r="F247" s="2276"/>
      <c r="N247" s="175"/>
      <c r="P247" s="2276"/>
      <c r="Q247" s="2276"/>
      <c r="R247" s="175"/>
      <c r="S247" s="2276"/>
      <c r="U247" s="2276"/>
      <c r="W247" s="2276"/>
      <c r="AF247" s="1096">
        <v>429</v>
      </c>
    </row>
    <row r="248" spans="2:32" s="6" customFormat="1" ht="16.149999999999999" customHeight="1">
      <c r="B248" s="774"/>
      <c r="D248" s="2276"/>
      <c r="F248" s="2276"/>
      <c r="N248" s="175"/>
      <c r="P248" s="2276"/>
      <c r="Q248" s="2276"/>
      <c r="R248" s="175"/>
      <c r="S248" s="2276"/>
      <c r="U248" s="2276"/>
      <c r="W248" s="2276"/>
      <c r="AF248" s="1096">
        <v>430</v>
      </c>
    </row>
    <row r="249" spans="2:32" s="6" customFormat="1" ht="16.149999999999999" customHeight="1">
      <c r="B249" s="774"/>
      <c r="D249" s="2276"/>
      <c r="F249" s="2276"/>
      <c r="N249" s="175"/>
      <c r="P249" s="2276"/>
      <c r="Q249" s="2276"/>
      <c r="R249" s="175"/>
      <c r="S249" s="2276"/>
      <c r="U249" s="2276"/>
      <c r="W249" s="2276"/>
      <c r="AF249" s="1096">
        <v>431</v>
      </c>
    </row>
    <row r="250" spans="2:32" s="6" customFormat="1" ht="16.149999999999999" customHeight="1">
      <c r="B250" s="774"/>
      <c r="D250" s="2276"/>
      <c r="F250" s="2276"/>
      <c r="N250" s="175"/>
      <c r="P250" s="2276"/>
      <c r="Q250" s="2276"/>
      <c r="R250" s="175"/>
      <c r="S250" s="2276"/>
      <c r="U250" s="2276"/>
      <c r="W250" s="2276"/>
      <c r="AF250" s="1096">
        <v>432</v>
      </c>
    </row>
    <row r="251" spans="2:32" s="6" customFormat="1" ht="16.149999999999999" customHeight="1">
      <c r="B251" s="774"/>
      <c r="D251" s="2276"/>
      <c r="F251" s="2276"/>
      <c r="N251" s="175"/>
      <c r="P251" s="2276"/>
      <c r="Q251" s="2276"/>
      <c r="R251" s="175"/>
      <c r="S251" s="2276"/>
      <c r="U251" s="2276"/>
      <c r="W251" s="2276"/>
      <c r="AF251" s="1096">
        <v>433</v>
      </c>
    </row>
    <row r="252" spans="2:32" s="6" customFormat="1" ht="16.149999999999999" customHeight="1">
      <c r="B252" s="774"/>
      <c r="D252" s="2276"/>
      <c r="F252" s="2276"/>
      <c r="N252" s="175"/>
      <c r="P252" s="2276"/>
      <c r="Q252" s="2276"/>
      <c r="R252" s="175"/>
      <c r="S252" s="2276"/>
      <c r="U252" s="2276"/>
      <c r="W252" s="2276"/>
      <c r="AF252" s="1096">
        <v>434</v>
      </c>
    </row>
    <row r="253" spans="2:32" s="6" customFormat="1" ht="16.149999999999999" customHeight="1">
      <c r="B253" s="774"/>
      <c r="D253" s="2276"/>
      <c r="F253" s="2276"/>
      <c r="N253" s="175"/>
      <c r="P253" s="2276"/>
      <c r="Q253" s="2276"/>
      <c r="R253" s="175"/>
      <c r="S253" s="2276"/>
      <c r="U253" s="2276"/>
      <c r="W253" s="2276"/>
      <c r="AF253" s="1096">
        <v>435</v>
      </c>
    </row>
    <row r="254" spans="2:32" s="6" customFormat="1" ht="16.149999999999999" customHeight="1">
      <c r="B254" s="774"/>
      <c r="D254" s="2276"/>
      <c r="F254" s="2276"/>
      <c r="N254" s="175"/>
      <c r="P254" s="2276"/>
      <c r="Q254" s="2276"/>
      <c r="R254" s="175"/>
      <c r="S254" s="2276"/>
      <c r="U254" s="2276"/>
      <c r="W254" s="2276"/>
      <c r="AF254" s="1096">
        <v>436</v>
      </c>
    </row>
    <row r="255" spans="2:32" s="6" customFormat="1" ht="16.149999999999999" customHeight="1">
      <c r="B255" s="774"/>
      <c r="D255" s="2276"/>
      <c r="F255" s="2276"/>
      <c r="N255" s="175"/>
      <c r="P255" s="2276"/>
      <c r="Q255" s="2276"/>
      <c r="R255" s="175"/>
      <c r="S255" s="2276"/>
      <c r="U255" s="2276"/>
      <c r="W255" s="2276"/>
      <c r="AF255" s="1096">
        <v>437</v>
      </c>
    </row>
    <row r="256" spans="2:32" s="6" customFormat="1" ht="16.149999999999999" customHeight="1">
      <c r="B256" s="774"/>
      <c r="D256" s="2276"/>
      <c r="F256" s="2276"/>
      <c r="N256" s="175"/>
      <c r="P256" s="2276"/>
      <c r="Q256" s="2276"/>
      <c r="R256" s="175"/>
      <c r="S256" s="2276"/>
      <c r="U256" s="2276"/>
      <c r="W256" s="2276"/>
      <c r="AF256" s="1096">
        <v>438</v>
      </c>
    </row>
    <row r="257" spans="2:32" s="6" customFormat="1" ht="16.149999999999999" customHeight="1">
      <c r="B257" s="774"/>
      <c r="D257" s="2276"/>
      <c r="F257" s="2276"/>
      <c r="N257" s="175"/>
      <c r="P257" s="2276"/>
      <c r="Q257" s="2276"/>
      <c r="R257" s="175"/>
      <c r="S257" s="2276"/>
      <c r="U257" s="2276"/>
      <c r="W257" s="2276"/>
      <c r="AF257" s="1096">
        <v>439</v>
      </c>
    </row>
    <row r="258" spans="2:32" s="6" customFormat="1" ht="16.149999999999999" customHeight="1">
      <c r="B258" s="774"/>
      <c r="D258" s="2276"/>
      <c r="F258" s="2276"/>
      <c r="N258" s="175"/>
      <c r="P258" s="2276"/>
      <c r="Q258" s="2276"/>
      <c r="R258" s="175"/>
      <c r="S258" s="2276"/>
      <c r="U258" s="2276"/>
      <c r="W258" s="2276"/>
      <c r="AF258" s="1096">
        <v>440</v>
      </c>
    </row>
    <row r="259" spans="2:32" s="6" customFormat="1" ht="16.149999999999999" customHeight="1">
      <c r="B259" s="774"/>
      <c r="D259" s="2276"/>
      <c r="F259" s="2276"/>
      <c r="N259" s="175"/>
      <c r="P259" s="2276"/>
      <c r="Q259" s="2276"/>
      <c r="R259" s="175"/>
      <c r="S259" s="2276"/>
      <c r="U259" s="2276"/>
      <c r="W259" s="2276"/>
      <c r="AF259" s="1096">
        <v>441</v>
      </c>
    </row>
    <row r="260" spans="2:32" s="6" customFormat="1" ht="16.149999999999999" customHeight="1">
      <c r="B260" s="774"/>
      <c r="D260" s="2276"/>
      <c r="F260" s="2276"/>
      <c r="N260" s="175"/>
      <c r="P260" s="2276"/>
      <c r="Q260" s="2276"/>
      <c r="R260" s="175"/>
      <c r="S260" s="2276"/>
      <c r="U260" s="2276"/>
      <c r="W260" s="2276"/>
      <c r="AF260" s="1096">
        <v>442</v>
      </c>
    </row>
    <row r="261" spans="2:32" s="6" customFormat="1" ht="16.149999999999999" customHeight="1">
      <c r="B261" s="774"/>
      <c r="D261" s="2276"/>
      <c r="F261" s="2276"/>
      <c r="N261" s="175"/>
      <c r="P261" s="2276"/>
      <c r="Q261" s="2276"/>
      <c r="R261" s="175"/>
      <c r="S261" s="2276"/>
      <c r="U261" s="2276"/>
      <c r="W261" s="2276"/>
      <c r="AF261" s="1096">
        <v>443</v>
      </c>
    </row>
    <row r="262" spans="2:32" s="6" customFormat="1" ht="16.149999999999999" customHeight="1">
      <c r="B262" s="774"/>
      <c r="D262" s="2276"/>
      <c r="F262" s="2276"/>
      <c r="N262" s="175"/>
      <c r="P262" s="2276"/>
      <c r="Q262" s="2276"/>
      <c r="R262" s="175"/>
      <c r="S262" s="2276"/>
      <c r="U262" s="2276"/>
      <c r="W262" s="2276"/>
      <c r="AF262" s="1096">
        <v>444</v>
      </c>
    </row>
    <row r="263" spans="2:32" s="6" customFormat="1" ht="16.149999999999999" customHeight="1">
      <c r="B263" s="774"/>
      <c r="D263" s="2276"/>
      <c r="F263" s="2276"/>
      <c r="N263" s="175"/>
      <c r="P263" s="2276"/>
      <c r="Q263" s="2276"/>
      <c r="R263" s="175"/>
      <c r="S263" s="2276"/>
      <c r="U263" s="2276"/>
      <c r="W263" s="2276"/>
      <c r="AF263" s="1096">
        <v>445</v>
      </c>
    </row>
    <row r="264" spans="2:32" s="6" customFormat="1" ht="16.149999999999999" customHeight="1">
      <c r="B264" s="774"/>
      <c r="D264" s="2276"/>
      <c r="F264" s="2276"/>
      <c r="N264" s="175"/>
      <c r="P264" s="2276"/>
      <c r="Q264" s="2276"/>
      <c r="R264" s="175"/>
      <c r="S264" s="2276"/>
      <c r="U264" s="2276"/>
      <c r="W264" s="2276"/>
      <c r="AF264" s="1096">
        <v>446</v>
      </c>
    </row>
    <row r="265" spans="2:32" s="6" customFormat="1" ht="16.149999999999999" customHeight="1">
      <c r="B265" s="774"/>
      <c r="D265" s="2276"/>
      <c r="F265" s="2276"/>
      <c r="N265" s="175"/>
      <c r="P265" s="2276"/>
      <c r="Q265" s="2276"/>
      <c r="R265" s="175"/>
      <c r="S265" s="2276"/>
      <c r="U265" s="2276"/>
      <c r="W265" s="2276"/>
      <c r="AF265" s="1096">
        <v>447</v>
      </c>
    </row>
    <row r="266" spans="2:32" s="6" customFormat="1" ht="16.149999999999999" customHeight="1">
      <c r="B266" s="774"/>
      <c r="D266" s="2276"/>
      <c r="F266" s="2276"/>
      <c r="N266" s="175"/>
      <c r="P266" s="2276"/>
      <c r="Q266" s="2276"/>
      <c r="R266" s="175"/>
      <c r="S266" s="2276"/>
      <c r="U266" s="2276"/>
      <c r="W266" s="2276"/>
      <c r="AF266" s="1096">
        <v>448</v>
      </c>
    </row>
    <row r="267" spans="2:32" s="6" customFormat="1" ht="16.149999999999999" customHeight="1">
      <c r="B267" s="774"/>
      <c r="D267" s="2276"/>
      <c r="F267" s="2276"/>
      <c r="N267" s="175"/>
      <c r="P267" s="2276"/>
      <c r="Q267" s="2276"/>
      <c r="R267" s="175"/>
      <c r="S267" s="2276"/>
      <c r="U267" s="2276"/>
      <c r="W267" s="2276"/>
      <c r="AF267" s="1096">
        <v>449</v>
      </c>
    </row>
    <row r="268" spans="2:32" s="6" customFormat="1" ht="16.149999999999999" customHeight="1">
      <c r="B268" s="774"/>
      <c r="D268" s="2276"/>
      <c r="F268" s="2276"/>
      <c r="N268" s="175"/>
      <c r="P268" s="2276"/>
      <c r="Q268" s="2276"/>
      <c r="R268" s="175"/>
      <c r="S268" s="2276"/>
      <c r="U268" s="2276"/>
      <c r="W268" s="2276"/>
      <c r="AF268" s="1096">
        <v>450</v>
      </c>
    </row>
    <row r="269" spans="2:32" s="6" customFormat="1" ht="16.149999999999999" customHeight="1">
      <c r="B269" s="774"/>
      <c r="D269" s="2276"/>
      <c r="F269" s="2276"/>
      <c r="N269" s="175"/>
      <c r="P269" s="2276"/>
      <c r="Q269" s="2276"/>
      <c r="R269" s="175"/>
      <c r="S269" s="2276"/>
      <c r="U269" s="2276"/>
      <c r="W269" s="2276"/>
      <c r="AF269" s="1096">
        <v>451</v>
      </c>
    </row>
    <row r="270" spans="2:32" s="6" customFormat="1" ht="16.149999999999999" customHeight="1">
      <c r="B270" s="774"/>
      <c r="D270" s="2276"/>
      <c r="F270" s="2276"/>
      <c r="N270" s="175"/>
      <c r="P270" s="2276"/>
      <c r="Q270" s="2276"/>
      <c r="R270" s="175"/>
      <c r="S270" s="2276"/>
      <c r="U270" s="2276"/>
      <c r="W270" s="2276"/>
      <c r="AF270" s="1096">
        <v>452</v>
      </c>
    </row>
    <row r="271" spans="2:32" s="6" customFormat="1" ht="16.149999999999999" customHeight="1">
      <c r="B271" s="774"/>
      <c r="D271" s="2276"/>
      <c r="F271" s="2276"/>
      <c r="N271" s="175"/>
      <c r="P271" s="2276"/>
      <c r="Q271" s="2276"/>
      <c r="R271" s="175"/>
      <c r="S271" s="2276"/>
      <c r="U271" s="2276"/>
      <c r="W271" s="2276"/>
      <c r="AF271" s="1096">
        <v>453</v>
      </c>
    </row>
    <row r="272" spans="2:32" s="6" customFormat="1" ht="16.149999999999999" customHeight="1">
      <c r="B272" s="774"/>
      <c r="D272" s="2276"/>
      <c r="F272" s="2276"/>
      <c r="N272" s="175"/>
      <c r="P272" s="2276"/>
      <c r="Q272" s="2276"/>
      <c r="R272" s="175"/>
      <c r="S272" s="2276"/>
      <c r="U272" s="2276"/>
      <c r="W272" s="2276"/>
      <c r="AF272" s="1096">
        <v>454</v>
      </c>
    </row>
    <row r="273" spans="2:32" s="6" customFormat="1" ht="16.149999999999999" customHeight="1">
      <c r="B273" s="774"/>
      <c r="D273" s="2276"/>
      <c r="F273" s="2276"/>
      <c r="N273" s="175"/>
      <c r="P273" s="2276"/>
      <c r="Q273" s="2276"/>
      <c r="R273" s="175"/>
      <c r="S273" s="2276"/>
      <c r="U273" s="2276"/>
      <c r="W273" s="2276"/>
      <c r="AF273" s="1096">
        <v>455</v>
      </c>
    </row>
    <row r="274" spans="2:32" s="6" customFormat="1" ht="16.149999999999999" customHeight="1">
      <c r="B274" s="774"/>
      <c r="D274" s="2276"/>
      <c r="F274" s="2276"/>
      <c r="N274" s="175"/>
      <c r="P274" s="2276"/>
      <c r="Q274" s="2276"/>
      <c r="R274" s="175"/>
      <c r="S274" s="2276"/>
      <c r="U274" s="2276"/>
      <c r="W274" s="2276"/>
      <c r="AF274" s="1096">
        <v>456</v>
      </c>
    </row>
    <row r="275" spans="2:32" s="6" customFormat="1" ht="16.149999999999999" customHeight="1">
      <c r="B275" s="774"/>
      <c r="D275" s="2276"/>
      <c r="F275" s="2276"/>
      <c r="N275" s="175"/>
      <c r="P275" s="2276"/>
      <c r="Q275" s="2276"/>
      <c r="R275" s="175"/>
      <c r="S275" s="2276"/>
      <c r="U275" s="2276"/>
      <c r="W275" s="2276"/>
      <c r="AF275" s="1096">
        <v>457</v>
      </c>
    </row>
    <row r="276" spans="2:32" s="6" customFormat="1" ht="16.149999999999999" customHeight="1">
      <c r="B276" s="774"/>
      <c r="D276" s="2276"/>
      <c r="F276" s="2276"/>
      <c r="N276" s="175"/>
      <c r="P276" s="2276"/>
      <c r="Q276" s="2276"/>
      <c r="R276" s="175"/>
      <c r="S276" s="2276"/>
      <c r="U276" s="2276"/>
      <c r="W276" s="2276"/>
      <c r="AF276" s="1096">
        <v>458</v>
      </c>
    </row>
    <row r="277" spans="2:32" s="6" customFormat="1" ht="16.149999999999999" customHeight="1">
      <c r="B277" s="774"/>
      <c r="D277" s="2276"/>
      <c r="F277" s="2276"/>
      <c r="N277" s="175"/>
      <c r="P277" s="2276"/>
      <c r="Q277" s="2276"/>
      <c r="R277" s="175"/>
      <c r="S277" s="2276"/>
      <c r="U277" s="2276"/>
      <c r="W277" s="2276"/>
      <c r="AF277" s="1096">
        <v>459</v>
      </c>
    </row>
    <row r="278" spans="2:32" s="6" customFormat="1" ht="16.149999999999999" customHeight="1">
      <c r="B278" s="774"/>
      <c r="D278" s="2276"/>
      <c r="F278" s="2276"/>
      <c r="N278" s="175"/>
      <c r="P278" s="2276"/>
      <c r="Q278" s="2276"/>
      <c r="R278" s="175"/>
      <c r="S278" s="2276"/>
      <c r="U278" s="2276"/>
      <c r="W278" s="2276"/>
      <c r="AF278" s="1096">
        <v>460</v>
      </c>
    </row>
    <row r="279" spans="2:32" s="6" customFormat="1" ht="16.149999999999999" customHeight="1">
      <c r="B279" s="774"/>
      <c r="D279" s="2276"/>
      <c r="F279" s="2276"/>
      <c r="N279" s="175"/>
      <c r="P279" s="2276"/>
      <c r="Q279" s="2276"/>
      <c r="R279" s="175"/>
      <c r="S279" s="2276"/>
      <c r="U279" s="2276"/>
      <c r="W279" s="2276"/>
      <c r="AF279" s="1096">
        <v>461</v>
      </c>
    </row>
    <row r="280" spans="2:32" s="6" customFormat="1" ht="16.149999999999999" customHeight="1">
      <c r="B280" s="774"/>
      <c r="D280" s="2276"/>
      <c r="F280" s="2276"/>
      <c r="N280" s="175"/>
      <c r="P280" s="2276"/>
      <c r="Q280" s="2276"/>
      <c r="R280" s="175"/>
      <c r="S280" s="2276"/>
      <c r="U280" s="2276"/>
      <c r="W280" s="2276"/>
      <c r="AF280" s="1096">
        <v>462</v>
      </c>
    </row>
    <row r="281" spans="2:32" s="6" customFormat="1" ht="16.149999999999999" customHeight="1">
      <c r="B281" s="774"/>
      <c r="D281" s="2276"/>
      <c r="F281" s="2276"/>
      <c r="N281" s="175"/>
      <c r="P281" s="2276"/>
      <c r="Q281" s="2276"/>
      <c r="R281" s="175"/>
      <c r="S281" s="2276"/>
      <c r="U281" s="2276"/>
      <c r="W281" s="2276"/>
      <c r="AF281" s="1096">
        <v>463</v>
      </c>
    </row>
    <row r="282" spans="2:32" s="6" customFormat="1" ht="16.149999999999999" customHeight="1">
      <c r="B282" s="774"/>
      <c r="D282" s="2276"/>
      <c r="F282" s="2276"/>
      <c r="N282" s="175"/>
      <c r="P282" s="2276"/>
      <c r="Q282" s="2276"/>
      <c r="R282" s="175"/>
      <c r="S282" s="2276"/>
      <c r="U282" s="2276"/>
      <c r="W282" s="2276"/>
      <c r="AF282" s="1096">
        <v>464</v>
      </c>
    </row>
    <row r="283" spans="2:32" s="6" customFormat="1" ht="16.149999999999999" customHeight="1">
      <c r="B283" s="774"/>
      <c r="D283" s="2276"/>
      <c r="F283" s="2276"/>
      <c r="N283" s="175"/>
      <c r="P283" s="2276"/>
      <c r="Q283" s="2276"/>
      <c r="R283" s="175"/>
      <c r="S283" s="2276"/>
      <c r="U283" s="2276"/>
      <c r="W283" s="2276"/>
      <c r="AF283" s="1096">
        <v>465</v>
      </c>
    </row>
    <row r="284" spans="2:32" s="6" customFormat="1" ht="16.149999999999999" customHeight="1">
      <c r="B284" s="774"/>
      <c r="D284" s="2276"/>
      <c r="F284" s="2276"/>
      <c r="N284" s="175"/>
      <c r="P284" s="2276"/>
      <c r="Q284" s="2276"/>
      <c r="R284" s="175"/>
      <c r="S284" s="2276"/>
      <c r="U284" s="2276"/>
      <c r="W284" s="2276"/>
      <c r="AF284" s="1096">
        <v>466</v>
      </c>
    </row>
    <row r="285" spans="2:32" s="6" customFormat="1" ht="16.149999999999999" customHeight="1">
      <c r="B285" s="774"/>
      <c r="D285" s="2276"/>
      <c r="F285" s="2276"/>
      <c r="N285" s="175"/>
      <c r="P285" s="2276"/>
      <c r="Q285" s="2276"/>
      <c r="R285" s="175"/>
      <c r="S285" s="2276"/>
      <c r="U285" s="2276"/>
      <c r="W285" s="2276"/>
      <c r="AF285" s="1096">
        <v>467</v>
      </c>
    </row>
    <row r="286" spans="2:32" s="6" customFormat="1" ht="16.149999999999999" customHeight="1">
      <c r="B286" s="774"/>
      <c r="D286" s="2276"/>
      <c r="F286" s="2276"/>
      <c r="N286" s="175"/>
      <c r="P286" s="2276"/>
      <c r="Q286" s="2276"/>
      <c r="R286" s="175"/>
      <c r="S286" s="2276"/>
      <c r="U286" s="2276"/>
      <c r="W286" s="2276"/>
      <c r="AF286" s="1096">
        <v>468</v>
      </c>
    </row>
    <row r="287" spans="2:32" s="6" customFormat="1" ht="16.149999999999999" customHeight="1">
      <c r="B287" s="774"/>
      <c r="D287" s="2276"/>
      <c r="F287" s="2276"/>
      <c r="N287" s="175"/>
      <c r="P287" s="2276"/>
      <c r="Q287" s="2276"/>
      <c r="R287" s="175"/>
      <c r="S287" s="2276"/>
      <c r="U287" s="2276"/>
      <c r="W287" s="2276"/>
      <c r="AF287" s="1096">
        <v>469</v>
      </c>
    </row>
    <row r="288" spans="2:32" s="6" customFormat="1" ht="16.149999999999999" customHeight="1">
      <c r="B288" s="774"/>
      <c r="D288" s="2276"/>
      <c r="F288" s="2276"/>
      <c r="N288" s="175"/>
      <c r="P288" s="2276"/>
      <c r="Q288" s="2276"/>
      <c r="R288" s="175"/>
      <c r="S288" s="2276"/>
      <c r="U288" s="2276"/>
      <c r="W288" s="2276"/>
      <c r="AF288" s="1096">
        <v>470</v>
      </c>
    </row>
    <row r="289" spans="2:32" s="6" customFormat="1" ht="16.149999999999999" customHeight="1">
      <c r="B289" s="774"/>
      <c r="D289" s="2276"/>
      <c r="F289" s="2276"/>
      <c r="N289" s="175"/>
      <c r="P289" s="2276"/>
      <c r="Q289" s="2276"/>
      <c r="R289" s="175"/>
      <c r="S289" s="2276"/>
      <c r="U289" s="2276"/>
      <c r="W289" s="2276"/>
      <c r="AF289" s="1096">
        <v>471</v>
      </c>
    </row>
    <row r="290" spans="2:32" s="6" customFormat="1" ht="16.149999999999999" customHeight="1">
      <c r="B290" s="774"/>
      <c r="D290" s="2276"/>
      <c r="F290" s="2276"/>
      <c r="N290" s="175"/>
      <c r="P290" s="2276"/>
      <c r="Q290" s="2276"/>
      <c r="R290" s="175"/>
      <c r="S290" s="2276"/>
      <c r="U290" s="2276"/>
      <c r="W290" s="2276"/>
      <c r="AF290" s="1096">
        <v>472</v>
      </c>
    </row>
    <row r="291" spans="2:32" s="6" customFormat="1" ht="16.149999999999999" customHeight="1">
      <c r="B291" s="774"/>
      <c r="D291" s="2276"/>
      <c r="F291" s="2276"/>
      <c r="N291" s="175"/>
      <c r="P291" s="2276"/>
      <c r="Q291" s="2276"/>
      <c r="R291" s="175"/>
      <c r="S291" s="2276"/>
      <c r="U291" s="2276"/>
      <c r="W291" s="2276"/>
      <c r="AF291" s="1096">
        <v>473</v>
      </c>
    </row>
    <row r="292" spans="2:32" s="6" customFormat="1" ht="16.149999999999999" customHeight="1">
      <c r="B292" s="774"/>
      <c r="D292" s="2276"/>
      <c r="F292" s="2276"/>
      <c r="N292" s="175"/>
      <c r="P292" s="2276"/>
      <c r="Q292" s="2276"/>
      <c r="R292" s="175"/>
      <c r="S292" s="2276"/>
      <c r="U292" s="2276"/>
      <c r="W292" s="2276"/>
      <c r="AF292" s="1096">
        <v>474</v>
      </c>
    </row>
    <row r="293" spans="2:32" s="6" customFormat="1" ht="16.149999999999999" customHeight="1">
      <c r="B293" s="774"/>
      <c r="D293" s="2276"/>
      <c r="F293" s="2276"/>
      <c r="N293" s="175"/>
      <c r="P293" s="2276"/>
      <c r="Q293" s="2276"/>
      <c r="R293" s="175"/>
      <c r="S293" s="2276"/>
      <c r="U293" s="2276"/>
      <c r="W293" s="2276"/>
      <c r="AF293" s="1096">
        <v>475</v>
      </c>
    </row>
    <row r="294" spans="2:32" s="6" customFormat="1" ht="16.149999999999999" customHeight="1">
      <c r="B294" s="774"/>
      <c r="D294" s="2276"/>
      <c r="F294" s="2276"/>
      <c r="N294" s="175"/>
      <c r="P294" s="2276"/>
      <c r="Q294" s="2276"/>
      <c r="R294" s="175"/>
      <c r="S294" s="2276"/>
      <c r="U294" s="2276"/>
      <c r="W294" s="2276"/>
      <c r="AF294" s="1096">
        <v>476</v>
      </c>
    </row>
    <row r="295" spans="2:32" s="6" customFormat="1" ht="16.149999999999999" customHeight="1">
      <c r="B295" s="774"/>
      <c r="D295" s="2276"/>
      <c r="F295" s="2276"/>
      <c r="N295" s="175"/>
      <c r="P295" s="2276"/>
      <c r="Q295" s="2276"/>
      <c r="R295" s="175"/>
      <c r="S295" s="2276"/>
      <c r="U295" s="2276"/>
      <c r="W295" s="2276"/>
      <c r="AF295" s="1096">
        <v>477</v>
      </c>
    </row>
    <row r="296" spans="2:32" s="6" customFormat="1" ht="16.149999999999999" customHeight="1">
      <c r="B296" s="774"/>
      <c r="D296" s="2276"/>
      <c r="F296" s="2276"/>
      <c r="N296" s="175"/>
      <c r="P296" s="2276"/>
      <c r="Q296" s="2276"/>
      <c r="R296" s="175"/>
      <c r="S296" s="2276"/>
      <c r="U296" s="2276"/>
      <c r="W296" s="2276"/>
      <c r="AF296" s="1096">
        <v>478</v>
      </c>
    </row>
    <row r="297" spans="2:32" s="6" customFormat="1" ht="16.149999999999999" customHeight="1">
      <c r="B297" s="774"/>
      <c r="D297" s="2276"/>
      <c r="F297" s="2276"/>
      <c r="N297" s="175"/>
      <c r="P297" s="2276"/>
      <c r="Q297" s="2276"/>
      <c r="R297" s="175"/>
      <c r="S297" s="2276"/>
      <c r="U297" s="2276"/>
      <c r="W297" s="2276"/>
      <c r="AF297" s="1096">
        <v>479</v>
      </c>
    </row>
    <row r="298" spans="2:32" s="6" customFormat="1" ht="16.149999999999999" customHeight="1">
      <c r="B298" s="774"/>
      <c r="D298" s="2276"/>
      <c r="F298" s="2276"/>
      <c r="N298" s="175"/>
      <c r="P298" s="2276"/>
      <c r="Q298" s="2276"/>
      <c r="R298" s="175"/>
      <c r="S298" s="2276"/>
      <c r="U298" s="2276"/>
      <c r="W298" s="2276"/>
      <c r="AF298" s="1096">
        <v>480</v>
      </c>
    </row>
    <row r="299" spans="2:32" s="6" customFormat="1" ht="16.149999999999999" customHeight="1">
      <c r="B299" s="774"/>
      <c r="D299" s="2276"/>
      <c r="F299" s="2276"/>
      <c r="N299" s="175"/>
      <c r="P299" s="2276"/>
      <c r="Q299" s="2276"/>
      <c r="R299" s="175"/>
      <c r="S299" s="2276"/>
      <c r="U299" s="2276"/>
      <c r="W299" s="2276"/>
      <c r="AF299" s="1096">
        <v>481</v>
      </c>
    </row>
    <row r="300" spans="2:32" s="6" customFormat="1" ht="16.149999999999999" customHeight="1">
      <c r="B300" s="774"/>
      <c r="D300" s="2276"/>
      <c r="F300" s="2276"/>
      <c r="N300" s="175"/>
      <c r="P300" s="2276"/>
      <c r="Q300" s="2276"/>
      <c r="R300" s="175"/>
      <c r="S300" s="2276"/>
      <c r="U300" s="2276"/>
      <c r="W300" s="2276"/>
      <c r="AF300" s="1096">
        <v>482</v>
      </c>
    </row>
    <row r="301" spans="2:32" s="6" customFormat="1" ht="16.149999999999999" customHeight="1">
      <c r="B301" s="774"/>
      <c r="D301" s="2276"/>
      <c r="F301" s="2276"/>
      <c r="N301" s="175"/>
      <c r="P301" s="2276"/>
      <c r="Q301" s="2276"/>
      <c r="R301" s="175"/>
      <c r="S301" s="2276"/>
      <c r="U301" s="2276"/>
      <c r="W301" s="2276"/>
      <c r="AF301" s="1096">
        <v>483</v>
      </c>
    </row>
    <row r="302" spans="2:32" s="6" customFormat="1" ht="16.149999999999999" customHeight="1">
      <c r="B302" s="774"/>
      <c r="D302" s="2276"/>
      <c r="F302" s="2276"/>
      <c r="N302" s="175"/>
      <c r="P302" s="2276"/>
      <c r="Q302" s="2276"/>
      <c r="R302" s="175"/>
      <c r="S302" s="2276"/>
      <c r="U302" s="2276"/>
      <c r="W302" s="2276"/>
      <c r="AF302" s="1096">
        <v>484</v>
      </c>
    </row>
    <row r="303" spans="2:32" s="6" customFormat="1" ht="16.149999999999999" customHeight="1">
      <c r="B303" s="774"/>
      <c r="D303" s="2276"/>
      <c r="F303" s="2276"/>
      <c r="N303" s="175"/>
      <c r="P303" s="2276"/>
      <c r="Q303" s="2276"/>
      <c r="R303" s="175"/>
      <c r="S303" s="2276"/>
      <c r="U303" s="2276"/>
      <c r="W303" s="2276"/>
      <c r="AF303" s="1096">
        <v>485</v>
      </c>
    </row>
    <row r="304" spans="2:32" s="6" customFormat="1" ht="16.149999999999999" customHeight="1">
      <c r="B304" s="774"/>
      <c r="D304" s="2276"/>
      <c r="F304" s="2276"/>
      <c r="N304" s="175"/>
      <c r="P304" s="2276"/>
      <c r="Q304" s="2276"/>
      <c r="R304" s="175"/>
      <c r="S304" s="2276"/>
      <c r="U304" s="2276"/>
      <c r="W304" s="2276"/>
      <c r="AF304" s="1096">
        <v>486</v>
      </c>
    </row>
    <row r="305" spans="2:32" s="6" customFormat="1" ht="16.149999999999999" customHeight="1">
      <c r="B305" s="774"/>
      <c r="D305" s="2276"/>
      <c r="F305" s="2276"/>
      <c r="N305" s="175"/>
      <c r="P305" s="2276"/>
      <c r="Q305" s="2276"/>
      <c r="R305" s="175"/>
      <c r="S305" s="2276"/>
      <c r="U305" s="2276"/>
      <c r="W305" s="2276"/>
      <c r="AF305" s="1096">
        <v>487</v>
      </c>
    </row>
    <row r="306" spans="2:32" s="6" customFormat="1" ht="16.149999999999999" customHeight="1">
      <c r="B306" s="774"/>
      <c r="D306" s="2276"/>
      <c r="F306" s="2276"/>
      <c r="N306" s="175"/>
      <c r="P306" s="2276"/>
      <c r="Q306" s="2276"/>
      <c r="R306" s="175"/>
      <c r="S306" s="2276"/>
      <c r="U306" s="2276"/>
      <c r="W306" s="2276"/>
      <c r="AF306" s="1096">
        <v>488</v>
      </c>
    </row>
    <row r="307" spans="2:32" s="6" customFormat="1" ht="16.149999999999999" customHeight="1">
      <c r="B307" s="774"/>
      <c r="D307" s="2276"/>
      <c r="F307" s="2276"/>
      <c r="N307" s="175"/>
      <c r="P307" s="2276"/>
      <c r="Q307" s="2276"/>
      <c r="R307" s="175"/>
      <c r="S307" s="2276"/>
      <c r="U307" s="2276"/>
      <c r="W307" s="2276"/>
      <c r="AF307" s="1096">
        <v>489</v>
      </c>
    </row>
    <row r="308" spans="2:32" s="6" customFormat="1" ht="16.149999999999999" customHeight="1">
      <c r="B308" s="774"/>
      <c r="D308" s="2276"/>
      <c r="F308" s="2276"/>
      <c r="N308" s="175"/>
      <c r="P308" s="2276"/>
      <c r="Q308" s="2276"/>
      <c r="R308" s="175"/>
      <c r="S308" s="2276"/>
      <c r="U308" s="2276"/>
      <c r="W308" s="2276"/>
      <c r="AF308" s="1096">
        <v>490</v>
      </c>
    </row>
    <row r="309" spans="2:32" s="6" customFormat="1" ht="16.149999999999999" customHeight="1">
      <c r="B309" s="774"/>
      <c r="D309" s="2276"/>
      <c r="F309" s="2276"/>
      <c r="N309" s="175"/>
      <c r="P309" s="2276"/>
      <c r="Q309" s="2276"/>
      <c r="R309" s="175"/>
      <c r="S309" s="2276"/>
      <c r="U309" s="2276"/>
      <c r="W309" s="2276"/>
      <c r="AF309" s="1096">
        <v>491</v>
      </c>
    </row>
    <row r="310" spans="2:32" s="6" customFormat="1" ht="16.149999999999999" customHeight="1">
      <c r="B310" s="774"/>
      <c r="D310" s="2276"/>
      <c r="F310" s="2276"/>
      <c r="N310" s="175"/>
      <c r="P310" s="2276"/>
      <c r="Q310" s="2276"/>
      <c r="R310" s="175"/>
      <c r="S310" s="2276"/>
      <c r="U310" s="2276"/>
      <c r="W310" s="2276"/>
      <c r="AF310" s="1096">
        <v>492</v>
      </c>
    </row>
    <row r="311" spans="2:32" s="6" customFormat="1" ht="16.149999999999999" customHeight="1">
      <c r="B311" s="774"/>
      <c r="D311" s="2276"/>
      <c r="F311" s="2276"/>
      <c r="N311" s="175"/>
      <c r="P311" s="2276"/>
      <c r="Q311" s="2276"/>
      <c r="R311" s="175"/>
      <c r="S311" s="2276"/>
      <c r="U311" s="2276"/>
      <c r="W311" s="2276"/>
      <c r="AF311" s="1096">
        <v>493</v>
      </c>
    </row>
    <row r="312" spans="2:32" s="6" customFormat="1" ht="16.149999999999999" customHeight="1">
      <c r="B312" s="774"/>
      <c r="D312" s="2276"/>
      <c r="F312" s="2276"/>
      <c r="N312" s="175"/>
      <c r="P312" s="2276"/>
      <c r="Q312" s="2276"/>
      <c r="R312" s="175"/>
      <c r="S312" s="2276"/>
      <c r="U312" s="2276"/>
      <c r="W312" s="2276"/>
      <c r="AF312" s="1096">
        <v>494</v>
      </c>
    </row>
    <row r="313" spans="2:32" s="6" customFormat="1" ht="16.149999999999999" customHeight="1">
      <c r="B313" s="774"/>
      <c r="D313" s="2276"/>
      <c r="F313" s="2276"/>
      <c r="N313" s="175"/>
      <c r="P313" s="2276"/>
      <c r="Q313" s="2276"/>
      <c r="R313" s="175"/>
      <c r="S313" s="2276"/>
      <c r="U313" s="2276"/>
      <c r="W313" s="2276"/>
      <c r="AF313" s="1096">
        <v>495</v>
      </c>
    </row>
    <row r="314" spans="2:32" s="6" customFormat="1" ht="16.149999999999999" customHeight="1">
      <c r="B314" s="774"/>
      <c r="D314" s="2276"/>
      <c r="F314" s="2276"/>
      <c r="N314" s="175"/>
      <c r="P314" s="2276"/>
      <c r="Q314" s="2276"/>
      <c r="R314" s="175"/>
      <c r="S314" s="2276"/>
      <c r="U314" s="2276"/>
      <c r="W314" s="2276"/>
      <c r="AF314" s="1096">
        <v>496</v>
      </c>
    </row>
    <row r="315" spans="2:32" s="6" customFormat="1" ht="16.149999999999999" customHeight="1">
      <c r="B315" s="774"/>
      <c r="D315" s="2276"/>
      <c r="F315" s="2276"/>
      <c r="N315" s="175"/>
      <c r="P315" s="2276"/>
      <c r="Q315" s="2276"/>
      <c r="R315" s="175"/>
      <c r="S315" s="2276"/>
      <c r="U315" s="2276"/>
      <c r="W315" s="2276"/>
      <c r="AF315" s="1096">
        <v>497</v>
      </c>
    </row>
    <row r="316" spans="2:32" s="6" customFormat="1" ht="16.149999999999999" customHeight="1">
      <c r="B316" s="774"/>
      <c r="D316" s="2276"/>
      <c r="F316" s="2276"/>
      <c r="N316" s="175"/>
      <c r="P316" s="2276"/>
      <c r="Q316" s="2276"/>
      <c r="R316" s="175"/>
      <c r="S316" s="2276"/>
      <c r="U316" s="2276"/>
      <c r="W316" s="2276"/>
      <c r="AF316" s="1096">
        <v>498</v>
      </c>
    </row>
    <row r="317" spans="2:32" s="6" customFormat="1" ht="16.149999999999999" customHeight="1">
      <c r="B317" s="774"/>
      <c r="D317" s="2276"/>
      <c r="F317" s="2276"/>
      <c r="N317" s="175"/>
      <c r="P317" s="2276"/>
      <c r="Q317" s="2276"/>
      <c r="R317" s="175"/>
      <c r="S317" s="2276"/>
      <c r="U317" s="2276"/>
      <c r="W317" s="2276"/>
      <c r="AF317" s="1096">
        <v>499</v>
      </c>
    </row>
    <row r="318" spans="2:32" s="6" customFormat="1" ht="16.149999999999999" customHeight="1">
      <c r="B318" s="774"/>
      <c r="D318" s="2276"/>
      <c r="F318" s="2276"/>
      <c r="N318" s="175"/>
      <c r="P318" s="2276"/>
      <c r="Q318" s="2276"/>
      <c r="R318" s="175"/>
      <c r="S318" s="2276"/>
      <c r="U318" s="2276"/>
      <c r="W318" s="2276"/>
      <c r="AF318" s="1096">
        <v>500</v>
      </c>
    </row>
    <row r="319" spans="2:32" s="6" customFormat="1" ht="16.149999999999999" customHeight="1">
      <c r="B319" s="774"/>
      <c r="D319" s="2276"/>
      <c r="F319" s="2276"/>
      <c r="N319" s="175"/>
      <c r="P319" s="2276"/>
      <c r="Q319" s="2276"/>
      <c r="R319" s="175"/>
      <c r="S319" s="2276"/>
      <c r="U319" s="2276"/>
      <c r="W319" s="2276"/>
      <c r="AF319" s="1096">
        <v>501</v>
      </c>
    </row>
    <row r="320" spans="2:32" s="6" customFormat="1" ht="16.149999999999999" customHeight="1">
      <c r="B320" s="774"/>
      <c r="D320" s="2276"/>
      <c r="F320" s="2276"/>
      <c r="N320" s="175"/>
      <c r="P320" s="2276"/>
      <c r="Q320" s="2276"/>
      <c r="R320" s="175"/>
      <c r="S320" s="2276"/>
      <c r="U320" s="2276"/>
      <c r="W320" s="2276"/>
      <c r="AF320" s="1096">
        <v>502</v>
      </c>
    </row>
    <row r="321" spans="2:32" s="6" customFormat="1" ht="16.149999999999999" customHeight="1">
      <c r="B321" s="774"/>
      <c r="D321" s="2276"/>
      <c r="F321" s="2276"/>
      <c r="N321" s="175"/>
      <c r="P321" s="2276"/>
      <c r="Q321" s="2276"/>
      <c r="R321" s="175"/>
      <c r="S321" s="2276"/>
      <c r="U321" s="2276"/>
      <c r="W321" s="2276"/>
      <c r="AF321" s="1096">
        <v>503</v>
      </c>
    </row>
    <row r="322" spans="2:32" s="6" customFormat="1" ht="16.149999999999999" customHeight="1">
      <c r="B322" s="774"/>
      <c r="D322" s="2276"/>
      <c r="F322" s="2276"/>
      <c r="N322" s="175"/>
      <c r="P322" s="2276"/>
      <c r="Q322" s="2276"/>
      <c r="R322" s="175"/>
      <c r="S322" s="2276"/>
      <c r="U322" s="2276"/>
      <c r="W322" s="2276"/>
      <c r="AF322" s="1096">
        <v>504</v>
      </c>
    </row>
    <row r="323" spans="2:32" s="6" customFormat="1" ht="16.149999999999999" customHeight="1">
      <c r="B323" s="774"/>
      <c r="D323" s="2276"/>
      <c r="F323" s="2276"/>
      <c r="N323" s="175"/>
      <c r="P323" s="2276"/>
      <c r="Q323" s="2276"/>
      <c r="R323" s="175"/>
      <c r="S323" s="2276"/>
      <c r="U323" s="2276"/>
      <c r="W323" s="2276"/>
      <c r="AF323" s="1096">
        <v>505</v>
      </c>
    </row>
    <row r="324" spans="2:32" s="6" customFormat="1" ht="16.149999999999999" customHeight="1">
      <c r="B324" s="774"/>
      <c r="D324" s="2276"/>
      <c r="F324" s="2276"/>
      <c r="N324" s="175"/>
      <c r="P324" s="2276"/>
      <c r="Q324" s="2276"/>
      <c r="R324" s="175"/>
      <c r="S324" s="2276"/>
      <c r="U324" s="2276"/>
      <c r="W324" s="2276"/>
      <c r="AF324" s="1096">
        <v>506</v>
      </c>
    </row>
    <row r="325" spans="2:32" s="6" customFormat="1" ht="16.149999999999999" customHeight="1">
      <c r="B325" s="774"/>
      <c r="D325" s="2276"/>
      <c r="F325" s="2276"/>
      <c r="N325" s="175"/>
      <c r="P325" s="2276"/>
      <c r="Q325" s="2276"/>
      <c r="R325" s="175"/>
      <c r="S325" s="2276"/>
      <c r="U325" s="2276"/>
      <c r="W325" s="2276"/>
      <c r="AF325" s="1096">
        <v>507</v>
      </c>
    </row>
    <row r="326" spans="2:32" s="6" customFormat="1" ht="16.149999999999999" customHeight="1">
      <c r="B326" s="774"/>
      <c r="D326" s="2276"/>
      <c r="F326" s="2276"/>
      <c r="N326" s="175"/>
      <c r="P326" s="2276"/>
      <c r="Q326" s="2276"/>
      <c r="R326" s="175"/>
      <c r="S326" s="2276"/>
      <c r="U326" s="2276"/>
      <c r="W326" s="2276"/>
      <c r="AF326" s="1096">
        <v>508</v>
      </c>
    </row>
    <row r="327" spans="2:32" s="6" customFormat="1" ht="16.149999999999999" customHeight="1">
      <c r="B327" s="774"/>
      <c r="D327" s="2276"/>
      <c r="F327" s="2276"/>
      <c r="N327" s="175"/>
      <c r="P327" s="2276"/>
      <c r="Q327" s="2276"/>
      <c r="R327" s="175"/>
      <c r="S327" s="2276"/>
      <c r="U327" s="2276"/>
      <c r="W327" s="2276"/>
      <c r="AF327" s="1096">
        <v>509</v>
      </c>
    </row>
    <row r="328" spans="2:32" s="6" customFormat="1" ht="16.149999999999999" customHeight="1">
      <c r="B328" s="774"/>
      <c r="D328" s="2276"/>
      <c r="F328" s="2276"/>
      <c r="N328" s="175"/>
      <c r="P328" s="2276"/>
      <c r="Q328" s="2276"/>
      <c r="R328" s="175"/>
      <c r="S328" s="2276"/>
      <c r="U328" s="2276"/>
      <c r="W328" s="2276"/>
      <c r="AF328" s="1096">
        <v>510</v>
      </c>
    </row>
    <row r="329" spans="2:32" s="6" customFormat="1" ht="16.149999999999999" customHeight="1">
      <c r="B329" s="774"/>
      <c r="D329" s="2276"/>
      <c r="F329" s="2276"/>
      <c r="N329" s="175"/>
      <c r="P329" s="2276"/>
      <c r="Q329" s="2276"/>
      <c r="R329" s="175"/>
      <c r="S329" s="2276"/>
      <c r="U329" s="2276"/>
      <c r="W329" s="2276"/>
      <c r="AF329" s="1096">
        <v>511</v>
      </c>
    </row>
    <row r="330" spans="2:32" s="6" customFormat="1" ht="16.149999999999999" customHeight="1">
      <c r="B330" s="774"/>
      <c r="D330" s="2276"/>
      <c r="F330" s="2276"/>
      <c r="N330" s="175"/>
      <c r="P330" s="2276"/>
      <c r="Q330" s="2276"/>
      <c r="R330" s="175"/>
      <c r="S330" s="2276"/>
      <c r="U330" s="2276"/>
      <c r="W330" s="2276"/>
      <c r="AF330" s="1096">
        <v>512</v>
      </c>
    </row>
    <row r="331" spans="2:32" s="6" customFormat="1" ht="16.149999999999999" customHeight="1">
      <c r="B331" s="774"/>
      <c r="D331" s="2276"/>
      <c r="F331" s="2276"/>
      <c r="N331" s="175"/>
      <c r="P331" s="2276"/>
      <c r="Q331" s="2276"/>
      <c r="R331" s="175"/>
      <c r="S331" s="2276"/>
      <c r="U331" s="2276"/>
      <c r="W331" s="2276"/>
      <c r="AF331" s="1096">
        <v>513</v>
      </c>
    </row>
    <row r="332" spans="2:32" s="6" customFormat="1" ht="16.149999999999999" customHeight="1">
      <c r="B332" s="774"/>
      <c r="D332" s="2276"/>
      <c r="F332" s="2276"/>
      <c r="N332" s="175"/>
      <c r="P332" s="2276"/>
      <c r="Q332" s="2276"/>
      <c r="R332" s="175"/>
      <c r="S332" s="2276"/>
      <c r="U332" s="2276"/>
      <c r="W332" s="2276"/>
      <c r="AF332" s="1096">
        <v>514</v>
      </c>
    </row>
    <row r="333" spans="2:32" s="6" customFormat="1" ht="16.149999999999999" customHeight="1">
      <c r="B333" s="774"/>
      <c r="D333" s="2276"/>
      <c r="F333" s="2276"/>
      <c r="N333" s="175"/>
      <c r="P333" s="2276"/>
      <c r="Q333" s="2276"/>
      <c r="R333" s="175"/>
      <c r="S333" s="2276"/>
      <c r="U333" s="2276"/>
      <c r="W333" s="2276"/>
      <c r="AF333" s="1096">
        <v>515</v>
      </c>
    </row>
    <row r="334" spans="2:32" s="6" customFormat="1" ht="16.149999999999999" customHeight="1">
      <c r="B334" s="774"/>
      <c r="D334" s="2276"/>
      <c r="F334" s="2276"/>
      <c r="N334" s="175"/>
      <c r="P334" s="2276"/>
      <c r="Q334" s="2276"/>
      <c r="R334" s="175"/>
      <c r="S334" s="2276"/>
      <c r="U334" s="2276"/>
      <c r="W334" s="2276"/>
      <c r="AF334" s="1096">
        <v>516</v>
      </c>
    </row>
    <row r="335" spans="2:32" s="6" customFormat="1" ht="16.149999999999999" customHeight="1">
      <c r="B335" s="774"/>
      <c r="D335" s="2276"/>
      <c r="F335" s="2276"/>
      <c r="N335" s="175"/>
      <c r="P335" s="2276"/>
      <c r="Q335" s="2276"/>
      <c r="R335" s="175"/>
      <c r="S335" s="2276"/>
      <c r="U335" s="2276"/>
      <c r="W335" s="2276"/>
      <c r="AF335" s="1096">
        <v>517</v>
      </c>
    </row>
    <row r="336" spans="2:32" s="6" customFormat="1" ht="16.149999999999999" customHeight="1">
      <c r="B336" s="774"/>
      <c r="D336" s="2276"/>
      <c r="F336" s="2276"/>
      <c r="N336" s="175"/>
      <c r="P336" s="2276"/>
      <c r="Q336" s="2276"/>
      <c r="R336" s="175"/>
      <c r="S336" s="2276"/>
      <c r="U336" s="2276"/>
      <c r="W336" s="2276"/>
      <c r="AF336" s="1096">
        <v>518</v>
      </c>
    </row>
    <row r="337" spans="2:32" s="6" customFormat="1" ht="16.149999999999999" customHeight="1">
      <c r="B337" s="774"/>
      <c r="D337" s="2276"/>
      <c r="F337" s="2276"/>
      <c r="N337" s="175"/>
      <c r="P337" s="2276"/>
      <c r="Q337" s="2276"/>
      <c r="R337" s="175"/>
      <c r="S337" s="2276"/>
      <c r="U337" s="2276"/>
      <c r="W337" s="2276"/>
      <c r="AF337" s="1096">
        <v>519</v>
      </c>
    </row>
    <row r="338" spans="2:32" s="6" customFormat="1" ht="16.149999999999999" customHeight="1">
      <c r="B338" s="774"/>
      <c r="D338" s="2276"/>
      <c r="F338" s="2276"/>
      <c r="N338" s="175"/>
      <c r="P338" s="2276"/>
      <c r="Q338" s="2276"/>
      <c r="R338" s="175"/>
      <c r="S338" s="2276"/>
      <c r="U338" s="2276"/>
      <c r="W338" s="2276"/>
      <c r="AF338" s="1096">
        <v>520</v>
      </c>
    </row>
    <row r="339" spans="2:32" s="6" customFormat="1" ht="16.149999999999999" customHeight="1">
      <c r="B339" s="774"/>
      <c r="D339" s="2276"/>
      <c r="F339" s="2276"/>
      <c r="N339" s="175"/>
      <c r="P339" s="2276"/>
      <c r="Q339" s="2276"/>
      <c r="R339" s="175"/>
      <c r="S339" s="2276"/>
      <c r="U339" s="2276"/>
      <c r="W339" s="2276"/>
      <c r="AF339" s="1096">
        <v>521</v>
      </c>
    </row>
    <row r="340" spans="2:32" s="6" customFormat="1" ht="16.149999999999999" customHeight="1">
      <c r="B340" s="774"/>
      <c r="D340" s="2276"/>
      <c r="F340" s="2276"/>
      <c r="N340" s="175"/>
      <c r="P340" s="2276"/>
      <c r="Q340" s="2276"/>
      <c r="R340" s="175"/>
      <c r="S340" s="2276"/>
      <c r="U340" s="2276"/>
      <c r="W340" s="2276"/>
      <c r="AF340" s="1096">
        <v>522</v>
      </c>
    </row>
    <row r="341" spans="2:32" s="6" customFormat="1" ht="16.149999999999999" customHeight="1">
      <c r="B341" s="774"/>
      <c r="D341" s="2276"/>
      <c r="F341" s="2276"/>
      <c r="N341" s="175"/>
      <c r="P341" s="2276"/>
      <c r="Q341" s="2276"/>
      <c r="R341" s="175"/>
      <c r="S341" s="2276"/>
      <c r="U341" s="2276"/>
      <c r="W341" s="2276"/>
      <c r="AF341" s="1096">
        <v>523</v>
      </c>
    </row>
    <row r="342" spans="2:32" s="6" customFormat="1" ht="16.149999999999999" customHeight="1">
      <c r="B342" s="774"/>
      <c r="D342" s="2276"/>
      <c r="F342" s="2276"/>
      <c r="N342" s="175"/>
      <c r="P342" s="2276"/>
      <c r="Q342" s="2276"/>
      <c r="R342" s="175"/>
      <c r="S342" s="2276"/>
      <c r="U342" s="2276"/>
      <c r="W342" s="2276"/>
      <c r="AF342" s="1096">
        <v>524</v>
      </c>
    </row>
    <row r="343" spans="2:32" s="6" customFormat="1" ht="16.149999999999999" customHeight="1">
      <c r="B343" s="774"/>
      <c r="D343" s="2276"/>
      <c r="F343" s="2276"/>
      <c r="N343" s="175"/>
      <c r="P343" s="2276"/>
      <c r="Q343" s="2276"/>
      <c r="R343" s="175"/>
      <c r="S343" s="2276"/>
      <c r="U343" s="2276"/>
      <c r="W343" s="2276"/>
      <c r="AF343" s="1096">
        <v>525</v>
      </c>
    </row>
    <row r="344" spans="2:32" s="6" customFormat="1" ht="16.149999999999999" customHeight="1">
      <c r="B344" s="774"/>
      <c r="D344" s="2276"/>
      <c r="F344" s="2276"/>
      <c r="N344" s="175"/>
      <c r="P344" s="2276"/>
      <c r="Q344" s="2276"/>
      <c r="R344" s="175"/>
      <c r="S344" s="2276"/>
      <c r="U344" s="2276"/>
      <c r="W344" s="2276"/>
      <c r="AF344" s="1096">
        <v>526</v>
      </c>
    </row>
    <row r="345" spans="2:32" s="6" customFormat="1" ht="16.149999999999999" customHeight="1">
      <c r="B345" s="774"/>
      <c r="D345" s="2276"/>
      <c r="F345" s="2276"/>
      <c r="N345" s="175"/>
      <c r="P345" s="2276"/>
      <c r="Q345" s="2276"/>
      <c r="R345" s="175"/>
      <c r="S345" s="2276"/>
      <c r="U345" s="2276"/>
      <c r="W345" s="2276"/>
      <c r="AF345" s="1096">
        <v>527</v>
      </c>
    </row>
    <row r="346" spans="2:32" s="6" customFormat="1" ht="16.149999999999999" customHeight="1">
      <c r="B346" s="774"/>
      <c r="D346" s="2276"/>
      <c r="F346" s="2276"/>
      <c r="N346" s="175"/>
      <c r="P346" s="2276"/>
      <c r="Q346" s="2276"/>
      <c r="R346" s="175"/>
      <c r="S346" s="2276"/>
      <c r="U346" s="2276"/>
      <c r="W346" s="2276"/>
      <c r="AF346" s="1096">
        <v>528</v>
      </c>
    </row>
    <row r="347" spans="2:32" s="6" customFormat="1" ht="16.149999999999999" customHeight="1">
      <c r="B347" s="774"/>
      <c r="D347" s="2276"/>
      <c r="F347" s="2276"/>
      <c r="N347" s="175"/>
      <c r="P347" s="2276"/>
      <c r="Q347" s="2276"/>
      <c r="R347" s="175"/>
      <c r="S347" s="2276"/>
      <c r="U347" s="2276"/>
      <c r="W347" s="2276"/>
      <c r="AF347" s="1096">
        <v>529</v>
      </c>
    </row>
    <row r="348" spans="2:32" s="6" customFormat="1" ht="16.149999999999999" customHeight="1">
      <c r="B348" s="774"/>
      <c r="D348" s="2276"/>
      <c r="F348" s="2276"/>
      <c r="N348" s="175"/>
      <c r="P348" s="2276"/>
      <c r="Q348" s="2276"/>
      <c r="R348" s="175"/>
      <c r="S348" s="2276"/>
      <c r="U348" s="2276"/>
      <c r="W348" s="2276"/>
      <c r="AF348" s="1096">
        <v>530</v>
      </c>
    </row>
    <row r="349" spans="2:32" s="6" customFormat="1" ht="16.149999999999999" customHeight="1">
      <c r="B349" s="774"/>
      <c r="D349" s="2276"/>
      <c r="F349" s="2276"/>
      <c r="N349" s="175"/>
      <c r="P349" s="2276"/>
      <c r="Q349" s="2276"/>
      <c r="R349" s="175"/>
      <c r="S349" s="2276"/>
      <c r="U349" s="2276"/>
      <c r="W349" s="2276"/>
      <c r="AF349" s="1096">
        <v>531</v>
      </c>
    </row>
    <row r="350" spans="2:32" s="6" customFormat="1" ht="16.149999999999999" customHeight="1">
      <c r="B350" s="774"/>
      <c r="D350" s="2276"/>
      <c r="F350" s="2276"/>
      <c r="N350" s="175"/>
      <c r="P350" s="2276"/>
      <c r="Q350" s="2276"/>
      <c r="R350" s="175"/>
      <c r="S350" s="2276"/>
      <c r="U350" s="2276"/>
      <c r="W350" s="2276"/>
      <c r="AF350" s="1096">
        <v>532</v>
      </c>
    </row>
    <row r="351" spans="2:32" s="6" customFormat="1" ht="16.149999999999999" customHeight="1">
      <c r="B351" s="774"/>
      <c r="D351" s="2276"/>
      <c r="F351" s="2276"/>
      <c r="N351" s="175"/>
      <c r="P351" s="2276"/>
      <c r="Q351" s="2276"/>
      <c r="R351" s="175"/>
      <c r="S351" s="2276"/>
      <c r="U351" s="2276"/>
      <c r="W351" s="2276"/>
      <c r="AF351" s="1096">
        <v>533</v>
      </c>
    </row>
    <row r="352" spans="2:32" s="6" customFormat="1" ht="16.149999999999999" customHeight="1">
      <c r="B352" s="774"/>
      <c r="D352" s="2276"/>
      <c r="F352" s="2276"/>
      <c r="N352" s="175"/>
      <c r="P352" s="2276"/>
      <c r="Q352" s="2276"/>
      <c r="R352" s="175"/>
      <c r="S352" s="2276"/>
      <c r="U352" s="2276"/>
      <c r="W352" s="2276"/>
      <c r="AF352" s="1096">
        <v>534</v>
      </c>
    </row>
    <row r="353" spans="2:32" s="6" customFormat="1" ht="16.149999999999999" customHeight="1">
      <c r="B353" s="774"/>
      <c r="D353" s="2276"/>
      <c r="F353" s="2276"/>
      <c r="N353" s="175"/>
      <c r="P353" s="2276"/>
      <c r="Q353" s="2276"/>
      <c r="R353" s="175"/>
      <c r="S353" s="2276"/>
      <c r="U353" s="2276"/>
      <c r="W353" s="2276"/>
      <c r="AF353" s="1096">
        <v>535</v>
      </c>
    </row>
    <row r="354" spans="2:32" s="6" customFormat="1" ht="16.149999999999999" customHeight="1">
      <c r="B354" s="774"/>
      <c r="D354" s="2276"/>
      <c r="F354" s="2276"/>
      <c r="N354" s="175"/>
      <c r="P354" s="2276"/>
      <c r="Q354" s="2276"/>
      <c r="R354" s="175"/>
      <c r="S354" s="2276"/>
      <c r="U354" s="2276"/>
      <c r="W354" s="2276"/>
      <c r="AF354" s="1096">
        <v>536</v>
      </c>
    </row>
    <row r="355" spans="2:32" s="6" customFormat="1" ht="16.149999999999999" customHeight="1">
      <c r="B355" s="774"/>
      <c r="D355" s="2276"/>
      <c r="F355" s="2276"/>
      <c r="N355" s="175"/>
      <c r="P355" s="2276"/>
      <c r="Q355" s="2276"/>
      <c r="R355" s="175"/>
      <c r="S355" s="2276"/>
      <c r="U355" s="2276"/>
      <c r="W355" s="2276"/>
      <c r="AF355" s="1096">
        <v>537</v>
      </c>
    </row>
    <row r="356" spans="2:32" s="6" customFormat="1" ht="16.149999999999999" customHeight="1">
      <c r="B356" s="774"/>
      <c r="D356" s="2276"/>
      <c r="F356" s="2276"/>
      <c r="N356" s="175"/>
      <c r="P356" s="2276"/>
      <c r="Q356" s="2276"/>
      <c r="R356" s="175"/>
      <c r="S356" s="2276"/>
      <c r="U356" s="2276"/>
      <c r="W356" s="2276"/>
      <c r="AF356" s="1096">
        <v>538</v>
      </c>
    </row>
    <row r="357" spans="2:32" s="6" customFormat="1" ht="16.149999999999999" customHeight="1">
      <c r="B357" s="774"/>
      <c r="D357" s="2276"/>
      <c r="F357" s="2276"/>
      <c r="N357" s="175"/>
      <c r="P357" s="2276"/>
      <c r="Q357" s="2276"/>
      <c r="R357" s="175"/>
      <c r="S357" s="2276"/>
      <c r="U357" s="2276"/>
      <c r="W357" s="2276"/>
      <c r="AF357" s="1096">
        <v>539</v>
      </c>
    </row>
    <row r="358" spans="2:32" s="6" customFormat="1" ht="16.149999999999999" customHeight="1">
      <c r="B358" s="774"/>
      <c r="D358" s="2276"/>
      <c r="F358" s="2276"/>
      <c r="N358" s="175"/>
      <c r="P358" s="2276"/>
      <c r="Q358" s="2276"/>
      <c r="R358" s="175"/>
      <c r="S358" s="2276"/>
      <c r="U358" s="2276"/>
      <c r="W358" s="2276"/>
      <c r="AF358" s="1096">
        <v>540</v>
      </c>
    </row>
    <row r="359" spans="2:32" s="6" customFormat="1" ht="16.149999999999999" customHeight="1">
      <c r="B359" s="774"/>
      <c r="D359" s="2276"/>
      <c r="F359" s="2276"/>
      <c r="N359" s="175"/>
      <c r="P359" s="2276"/>
      <c r="Q359" s="2276"/>
      <c r="R359" s="175"/>
      <c r="S359" s="2276"/>
      <c r="U359" s="2276"/>
      <c r="W359" s="2276"/>
      <c r="AF359" s="1096">
        <v>541</v>
      </c>
    </row>
    <row r="360" spans="2:32" s="6" customFormat="1" ht="16.149999999999999" customHeight="1">
      <c r="B360" s="774"/>
      <c r="D360" s="2276"/>
      <c r="F360" s="2276"/>
      <c r="N360" s="175"/>
      <c r="P360" s="2276"/>
      <c r="Q360" s="2276"/>
      <c r="R360" s="175"/>
      <c r="S360" s="2276"/>
      <c r="U360" s="2276"/>
      <c r="W360" s="2276"/>
      <c r="AF360" s="1096">
        <v>542</v>
      </c>
    </row>
    <row r="361" spans="2:32" s="6" customFormat="1" ht="16.149999999999999" customHeight="1">
      <c r="B361" s="774"/>
      <c r="D361" s="2276"/>
      <c r="F361" s="2276"/>
      <c r="N361" s="175"/>
      <c r="P361" s="2276"/>
      <c r="Q361" s="2276"/>
      <c r="R361" s="175"/>
      <c r="S361" s="2276"/>
      <c r="U361" s="2276"/>
      <c r="W361" s="2276"/>
      <c r="AF361" s="1096">
        <v>543</v>
      </c>
    </row>
    <row r="362" spans="2:32" s="6" customFormat="1" ht="16.149999999999999" customHeight="1">
      <c r="B362" s="774"/>
      <c r="D362" s="2276"/>
      <c r="F362" s="2276"/>
      <c r="N362" s="175"/>
      <c r="P362" s="2276"/>
      <c r="Q362" s="2276"/>
      <c r="R362" s="175"/>
      <c r="S362" s="2276"/>
      <c r="U362" s="2276"/>
      <c r="W362" s="2276"/>
      <c r="AF362" s="1096">
        <v>544</v>
      </c>
    </row>
    <row r="363" spans="2:32" s="6" customFormat="1" ht="16.149999999999999" customHeight="1">
      <c r="B363" s="774"/>
      <c r="D363" s="2276"/>
      <c r="F363" s="2276"/>
      <c r="N363" s="175"/>
      <c r="P363" s="2276"/>
      <c r="Q363" s="2276"/>
      <c r="R363" s="175"/>
      <c r="S363" s="2276"/>
      <c r="U363" s="2276"/>
      <c r="W363" s="2276"/>
      <c r="AF363" s="1096">
        <v>545</v>
      </c>
    </row>
    <row r="364" spans="2:32" s="6" customFormat="1" ht="16.149999999999999" customHeight="1">
      <c r="B364" s="774"/>
      <c r="D364" s="2276"/>
      <c r="F364" s="2276"/>
      <c r="N364" s="175"/>
      <c r="P364" s="2276"/>
      <c r="Q364" s="2276"/>
      <c r="R364" s="175"/>
      <c r="S364" s="2276"/>
      <c r="U364" s="2276"/>
      <c r="W364" s="2276"/>
      <c r="AF364" s="1096">
        <v>546</v>
      </c>
    </row>
    <row r="365" spans="2:32" s="6" customFormat="1" ht="16.149999999999999" customHeight="1">
      <c r="B365" s="774"/>
      <c r="D365" s="2276"/>
      <c r="F365" s="2276"/>
      <c r="N365" s="175"/>
      <c r="P365" s="2276"/>
      <c r="Q365" s="2276"/>
      <c r="R365" s="175"/>
      <c r="S365" s="2276"/>
      <c r="U365" s="2276"/>
      <c r="W365" s="2276"/>
      <c r="AF365" s="1096">
        <v>547</v>
      </c>
    </row>
    <row r="366" spans="2:32" s="6" customFormat="1" ht="16.149999999999999" customHeight="1">
      <c r="B366" s="774"/>
      <c r="D366" s="2276"/>
      <c r="F366" s="2276"/>
      <c r="N366" s="175"/>
      <c r="P366" s="2276"/>
      <c r="Q366" s="2276"/>
      <c r="R366" s="175"/>
      <c r="S366" s="2276"/>
      <c r="U366" s="2276"/>
      <c r="W366" s="2276"/>
      <c r="AF366" s="1096">
        <v>548</v>
      </c>
    </row>
    <row r="367" spans="2:32" s="6" customFormat="1" ht="16.149999999999999" customHeight="1">
      <c r="B367" s="774"/>
      <c r="D367" s="2276"/>
      <c r="F367" s="2276"/>
      <c r="N367" s="175"/>
      <c r="P367" s="2276"/>
      <c r="Q367" s="2276"/>
      <c r="R367" s="175"/>
      <c r="S367" s="2276"/>
      <c r="U367" s="2276"/>
      <c r="W367" s="2276"/>
      <c r="AF367" s="1096">
        <v>549</v>
      </c>
    </row>
    <row r="368" spans="2:32" s="6" customFormat="1" ht="16.149999999999999" customHeight="1">
      <c r="B368" s="774"/>
      <c r="D368" s="2276"/>
      <c r="F368" s="2276"/>
      <c r="N368" s="175"/>
      <c r="P368" s="2276"/>
      <c r="Q368" s="2276"/>
      <c r="R368" s="175"/>
      <c r="S368" s="2276"/>
      <c r="U368" s="2276"/>
      <c r="W368" s="2276"/>
      <c r="AF368" s="1096">
        <v>550</v>
      </c>
    </row>
    <row r="369" spans="2:32" s="6" customFormat="1" ht="16.149999999999999" customHeight="1">
      <c r="B369" s="774"/>
      <c r="D369" s="2276"/>
      <c r="F369" s="2276"/>
      <c r="N369" s="175"/>
      <c r="P369" s="2276"/>
      <c r="Q369" s="2276"/>
      <c r="R369" s="175"/>
      <c r="S369" s="2276"/>
      <c r="U369" s="2276"/>
      <c r="W369" s="2276"/>
      <c r="AF369" s="1096">
        <v>551</v>
      </c>
    </row>
    <row r="370" spans="2:32" s="6" customFormat="1" ht="16.149999999999999" customHeight="1">
      <c r="B370" s="774"/>
      <c r="D370" s="2276"/>
      <c r="F370" s="2276"/>
      <c r="N370" s="175"/>
      <c r="P370" s="2276"/>
      <c r="Q370" s="2276"/>
      <c r="R370" s="175"/>
      <c r="S370" s="2276"/>
      <c r="U370" s="2276"/>
      <c r="W370" s="2276"/>
      <c r="AF370" s="1096">
        <v>552</v>
      </c>
    </row>
    <row r="371" spans="2:32" s="6" customFormat="1" ht="16.149999999999999" customHeight="1">
      <c r="B371" s="774"/>
      <c r="D371" s="2276"/>
      <c r="F371" s="2276"/>
      <c r="N371" s="175"/>
      <c r="P371" s="2276"/>
      <c r="Q371" s="2276"/>
      <c r="R371" s="175"/>
      <c r="S371" s="2276"/>
      <c r="U371" s="2276"/>
      <c r="W371" s="2276"/>
      <c r="AF371" s="1096">
        <v>553</v>
      </c>
    </row>
    <row r="372" spans="2:32" s="6" customFormat="1" ht="16.149999999999999" customHeight="1">
      <c r="B372" s="774"/>
      <c r="D372" s="2276"/>
      <c r="F372" s="2276"/>
      <c r="N372" s="175"/>
      <c r="P372" s="2276"/>
      <c r="Q372" s="2276"/>
      <c r="R372" s="175"/>
      <c r="S372" s="2276"/>
      <c r="U372" s="2276"/>
      <c r="W372" s="2276"/>
      <c r="AF372" s="1096">
        <v>554</v>
      </c>
    </row>
    <row r="373" spans="2:32" s="6" customFormat="1" ht="16.149999999999999" customHeight="1">
      <c r="B373" s="774"/>
      <c r="D373" s="2276"/>
      <c r="F373" s="2276"/>
      <c r="N373" s="175"/>
      <c r="P373" s="2276"/>
      <c r="Q373" s="2276"/>
      <c r="R373" s="175"/>
      <c r="S373" s="2276"/>
      <c r="U373" s="2276"/>
      <c r="W373" s="2276"/>
      <c r="AF373" s="1096">
        <v>555</v>
      </c>
    </row>
    <row r="374" spans="2:32" s="6" customFormat="1" ht="16.149999999999999" customHeight="1">
      <c r="B374" s="774"/>
      <c r="D374" s="2276"/>
      <c r="F374" s="2276"/>
      <c r="N374" s="175"/>
      <c r="P374" s="2276"/>
      <c r="Q374" s="2276"/>
      <c r="R374" s="175"/>
      <c r="S374" s="2276"/>
      <c r="U374" s="2276"/>
      <c r="W374" s="2276"/>
      <c r="AF374" s="1096">
        <v>556</v>
      </c>
    </row>
    <row r="375" spans="2:32" s="6" customFormat="1" ht="16.149999999999999" customHeight="1">
      <c r="B375" s="774"/>
      <c r="D375" s="2276"/>
      <c r="F375" s="2276"/>
      <c r="N375" s="175"/>
      <c r="P375" s="2276"/>
      <c r="Q375" s="2276"/>
      <c r="R375" s="175"/>
      <c r="S375" s="2276"/>
      <c r="U375" s="2276"/>
      <c r="W375" s="2276"/>
      <c r="AF375" s="1096">
        <v>557</v>
      </c>
    </row>
    <row r="376" spans="2:32" s="6" customFormat="1" ht="16.149999999999999" customHeight="1">
      <c r="B376" s="774"/>
      <c r="D376" s="2276"/>
      <c r="F376" s="2276"/>
      <c r="N376" s="175"/>
      <c r="P376" s="2276"/>
      <c r="Q376" s="2276"/>
      <c r="R376" s="175"/>
      <c r="S376" s="2276"/>
      <c r="U376" s="2276"/>
      <c r="W376" s="2276"/>
      <c r="AF376" s="1096">
        <v>558</v>
      </c>
    </row>
    <row r="377" spans="2:32" s="6" customFormat="1" ht="16.149999999999999" customHeight="1">
      <c r="B377" s="774"/>
      <c r="D377" s="2276"/>
      <c r="F377" s="2276"/>
      <c r="N377" s="175"/>
      <c r="P377" s="2276"/>
      <c r="Q377" s="2276"/>
      <c r="R377" s="175"/>
      <c r="S377" s="2276"/>
      <c r="U377" s="2276"/>
      <c r="W377" s="2276"/>
      <c r="AF377" s="1096">
        <v>559</v>
      </c>
    </row>
    <row r="378" spans="2:32" s="6" customFormat="1" ht="16.149999999999999" customHeight="1">
      <c r="B378" s="774"/>
      <c r="D378" s="2276"/>
      <c r="F378" s="2276"/>
      <c r="N378" s="175"/>
      <c r="P378" s="2276"/>
      <c r="Q378" s="2276"/>
      <c r="R378" s="175"/>
      <c r="S378" s="2276"/>
      <c r="U378" s="2276"/>
      <c r="W378" s="2276"/>
      <c r="AF378" s="1096">
        <v>560</v>
      </c>
    </row>
    <row r="379" spans="2:32" s="6" customFormat="1" ht="16.149999999999999" customHeight="1">
      <c r="B379" s="774"/>
      <c r="D379" s="2276"/>
      <c r="F379" s="2276"/>
      <c r="N379" s="175"/>
      <c r="P379" s="2276"/>
      <c r="Q379" s="2276"/>
      <c r="R379" s="175"/>
      <c r="S379" s="2276"/>
      <c r="U379" s="2276"/>
      <c r="W379" s="2276"/>
      <c r="AF379" s="1096">
        <v>561</v>
      </c>
    </row>
    <row r="380" spans="2:32" s="6" customFormat="1" ht="16.149999999999999" customHeight="1">
      <c r="B380" s="774"/>
      <c r="D380" s="2276"/>
      <c r="F380" s="2276"/>
      <c r="N380" s="175"/>
      <c r="P380" s="2276"/>
      <c r="Q380" s="2276"/>
      <c r="R380" s="175"/>
      <c r="S380" s="2276"/>
      <c r="U380" s="2276"/>
      <c r="W380" s="2276"/>
      <c r="AF380" s="1096">
        <v>562</v>
      </c>
    </row>
    <row r="381" spans="2:32" s="6" customFormat="1" ht="16.149999999999999" customHeight="1">
      <c r="B381" s="774"/>
      <c r="D381" s="2276"/>
      <c r="F381" s="2276"/>
      <c r="N381" s="175"/>
      <c r="P381" s="2276"/>
      <c r="Q381" s="2276"/>
      <c r="R381" s="175"/>
      <c r="S381" s="2276"/>
      <c r="U381" s="2276"/>
      <c r="W381" s="2276"/>
      <c r="AF381" s="1096">
        <v>563</v>
      </c>
    </row>
    <row r="382" spans="2:32" s="6" customFormat="1" ht="16.149999999999999" customHeight="1">
      <c r="B382" s="774"/>
      <c r="D382" s="2276"/>
      <c r="F382" s="2276"/>
      <c r="N382" s="175"/>
      <c r="P382" s="2276"/>
      <c r="Q382" s="2276"/>
      <c r="R382" s="175"/>
      <c r="S382" s="2276"/>
      <c r="U382" s="2276"/>
      <c r="W382" s="2276"/>
      <c r="AF382" s="1096">
        <v>564</v>
      </c>
    </row>
    <row r="383" spans="2:32" s="6" customFormat="1" ht="16.149999999999999" customHeight="1">
      <c r="B383" s="774"/>
      <c r="D383" s="2276"/>
      <c r="F383" s="2276"/>
      <c r="N383" s="175"/>
      <c r="P383" s="2276"/>
      <c r="Q383" s="2276"/>
      <c r="R383" s="175"/>
      <c r="S383" s="2276"/>
      <c r="U383" s="2276"/>
      <c r="W383" s="2276"/>
      <c r="AF383" s="1096">
        <v>565</v>
      </c>
    </row>
    <row r="384" spans="2:32" s="6" customFormat="1" ht="16.149999999999999" customHeight="1">
      <c r="B384" s="774"/>
      <c r="D384" s="2276"/>
      <c r="F384" s="2276"/>
      <c r="N384" s="175"/>
      <c r="P384" s="2276"/>
      <c r="Q384" s="2276"/>
      <c r="R384" s="175"/>
      <c r="S384" s="2276"/>
      <c r="U384" s="2276"/>
      <c r="W384" s="2276"/>
      <c r="AF384" s="1096">
        <v>566</v>
      </c>
    </row>
    <row r="385" spans="2:32" s="6" customFormat="1" ht="16.149999999999999" customHeight="1">
      <c r="B385" s="774"/>
      <c r="D385" s="2276"/>
      <c r="F385" s="2276"/>
      <c r="N385" s="175"/>
      <c r="P385" s="2276"/>
      <c r="Q385" s="2276"/>
      <c r="R385" s="175"/>
      <c r="S385" s="2276"/>
      <c r="U385" s="2276"/>
      <c r="W385" s="2276"/>
      <c r="AF385" s="1096">
        <v>567</v>
      </c>
    </row>
    <row r="386" spans="2:32" s="6" customFormat="1" ht="16.149999999999999" customHeight="1">
      <c r="B386" s="774"/>
      <c r="D386" s="2276"/>
      <c r="F386" s="2276"/>
      <c r="N386" s="175"/>
      <c r="P386" s="2276"/>
      <c r="Q386" s="2276"/>
      <c r="R386" s="175"/>
      <c r="S386" s="2276"/>
      <c r="U386" s="2276"/>
      <c r="W386" s="2276"/>
      <c r="AF386" s="1096">
        <v>568</v>
      </c>
    </row>
    <row r="387" spans="2:32" s="6" customFormat="1" ht="16.149999999999999" customHeight="1">
      <c r="B387" s="774"/>
      <c r="D387" s="2276"/>
      <c r="F387" s="2276"/>
      <c r="N387" s="175"/>
      <c r="P387" s="2276"/>
      <c r="Q387" s="2276"/>
      <c r="R387" s="175"/>
      <c r="S387" s="2276"/>
      <c r="U387" s="2276"/>
      <c r="W387" s="2276"/>
      <c r="AF387" s="1096">
        <v>569</v>
      </c>
    </row>
    <row r="388" spans="2:32" s="6" customFormat="1" ht="16.149999999999999" customHeight="1">
      <c r="B388" s="774"/>
      <c r="D388" s="2276"/>
      <c r="F388" s="2276"/>
      <c r="N388" s="175"/>
      <c r="P388" s="2276"/>
      <c r="Q388" s="2276"/>
      <c r="R388" s="175"/>
      <c r="S388" s="2276"/>
      <c r="U388" s="2276"/>
      <c r="W388" s="2276"/>
      <c r="AF388" s="1096">
        <v>570</v>
      </c>
    </row>
    <row r="389" spans="2:32" s="6" customFormat="1" ht="16.149999999999999" customHeight="1">
      <c r="B389" s="774"/>
      <c r="D389" s="2276"/>
      <c r="F389" s="2276"/>
      <c r="N389" s="175"/>
      <c r="P389" s="2276"/>
      <c r="Q389" s="2276"/>
      <c r="R389" s="175"/>
      <c r="S389" s="2276"/>
      <c r="U389" s="2276"/>
      <c r="W389" s="2276"/>
      <c r="AF389" s="1096">
        <v>571</v>
      </c>
    </row>
    <row r="390" spans="2:32" s="6" customFormat="1" ht="16.149999999999999" customHeight="1">
      <c r="B390" s="774"/>
      <c r="D390" s="2276"/>
      <c r="F390" s="2276"/>
      <c r="N390" s="175"/>
      <c r="P390" s="2276"/>
      <c r="Q390" s="2276"/>
      <c r="R390" s="175"/>
      <c r="S390" s="2276"/>
      <c r="U390" s="2276"/>
      <c r="W390" s="2276"/>
      <c r="AF390" s="1096">
        <v>572</v>
      </c>
    </row>
    <row r="391" spans="2:32" s="6" customFormat="1" ht="16.149999999999999" customHeight="1">
      <c r="B391" s="774"/>
      <c r="D391" s="2276"/>
      <c r="F391" s="2276"/>
      <c r="N391" s="175"/>
      <c r="P391" s="2276"/>
      <c r="Q391" s="2276"/>
      <c r="R391" s="175"/>
      <c r="S391" s="2276"/>
      <c r="U391" s="2276"/>
      <c r="W391" s="2276"/>
      <c r="AF391" s="1096">
        <v>573</v>
      </c>
    </row>
    <row r="392" spans="2:32" s="6" customFormat="1" ht="16.149999999999999" customHeight="1">
      <c r="B392" s="774"/>
      <c r="D392" s="2276"/>
      <c r="F392" s="2276"/>
      <c r="N392" s="175"/>
      <c r="P392" s="2276"/>
      <c r="Q392" s="2276"/>
      <c r="R392" s="175"/>
      <c r="S392" s="2276"/>
      <c r="U392" s="2276"/>
      <c r="W392" s="2276"/>
      <c r="AF392" s="1096">
        <v>574</v>
      </c>
    </row>
    <row r="393" spans="2:32" s="6" customFormat="1" ht="16.149999999999999" customHeight="1">
      <c r="B393" s="774"/>
      <c r="D393" s="2276"/>
      <c r="F393" s="2276"/>
      <c r="N393" s="175"/>
      <c r="P393" s="2276"/>
      <c r="Q393" s="2276"/>
      <c r="R393" s="175"/>
      <c r="S393" s="2276"/>
      <c r="U393" s="2276"/>
      <c r="W393" s="2276"/>
      <c r="AF393" s="1096">
        <v>575</v>
      </c>
    </row>
    <row r="394" spans="2:32" s="6" customFormat="1" ht="16.149999999999999" customHeight="1">
      <c r="B394" s="774"/>
      <c r="D394" s="2276"/>
      <c r="F394" s="2276"/>
      <c r="N394" s="175"/>
      <c r="P394" s="2276"/>
      <c r="Q394" s="2276"/>
      <c r="R394" s="175"/>
      <c r="S394" s="2276"/>
      <c r="U394" s="2276"/>
      <c r="W394" s="2276"/>
      <c r="AF394" s="1096">
        <v>576</v>
      </c>
    </row>
    <row r="395" spans="2:32" s="6" customFormat="1" ht="16.149999999999999" customHeight="1">
      <c r="B395" s="774"/>
      <c r="D395" s="2276"/>
      <c r="F395" s="2276"/>
      <c r="N395" s="175"/>
      <c r="P395" s="2276"/>
      <c r="Q395" s="2276"/>
      <c r="R395" s="175"/>
      <c r="S395" s="2276"/>
      <c r="U395" s="2276"/>
      <c r="W395" s="2276"/>
      <c r="AF395" s="1096">
        <v>577</v>
      </c>
    </row>
    <row r="396" spans="2:32" s="6" customFormat="1" ht="16.149999999999999" customHeight="1">
      <c r="B396" s="774"/>
      <c r="D396" s="2276"/>
      <c r="F396" s="2276"/>
      <c r="N396" s="175"/>
      <c r="P396" s="2276"/>
      <c r="Q396" s="2276"/>
      <c r="R396" s="175"/>
      <c r="S396" s="2276"/>
      <c r="U396" s="2276"/>
      <c r="W396" s="2276"/>
      <c r="AF396" s="1096">
        <v>578</v>
      </c>
    </row>
    <row r="397" spans="2:32" s="6" customFormat="1" ht="16.149999999999999" customHeight="1">
      <c r="B397" s="774"/>
      <c r="D397" s="2276"/>
      <c r="F397" s="2276"/>
      <c r="N397" s="175"/>
      <c r="P397" s="2276"/>
      <c r="Q397" s="2276"/>
      <c r="R397" s="175"/>
      <c r="S397" s="2276"/>
      <c r="U397" s="2276"/>
      <c r="W397" s="2276"/>
      <c r="AF397" s="1096">
        <v>579</v>
      </c>
    </row>
    <row r="398" spans="2:32" s="6" customFormat="1" ht="16.149999999999999" customHeight="1">
      <c r="B398" s="774"/>
      <c r="D398" s="2276"/>
      <c r="F398" s="2276"/>
      <c r="N398" s="175"/>
      <c r="P398" s="2276"/>
      <c r="Q398" s="2276"/>
      <c r="R398" s="175"/>
      <c r="S398" s="2276"/>
      <c r="U398" s="2276"/>
      <c r="W398" s="2276"/>
      <c r="AF398" s="1096">
        <v>580</v>
      </c>
    </row>
    <row r="399" spans="2:32" s="6" customFormat="1" ht="16.149999999999999" customHeight="1">
      <c r="B399" s="774"/>
      <c r="D399" s="2276"/>
      <c r="F399" s="2276"/>
      <c r="N399" s="175"/>
      <c r="P399" s="2276"/>
      <c r="Q399" s="2276"/>
      <c r="R399" s="175"/>
      <c r="S399" s="2276"/>
      <c r="U399" s="2276"/>
      <c r="W399" s="2276"/>
      <c r="AF399" s="1096">
        <v>581</v>
      </c>
    </row>
    <row r="400" spans="2:32" s="6" customFormat="1" ht="16.149999999999999" customHeight="1">
      <c r="B400" s="774"/>
      <c r="D400" s="2276"/>
      <c r="F400" s="2276"/>
      <c r="N400" s="175"/>
      <c r="P400" s="2276"/>
      <c r="Q400" s="2276"/>
      <c r="R400" s="175"/>
      <c r="S400" s="2276"/>
      <c r="U400" s="2276"/>
      <c r="W400" s="2276"/>
      <c r="AF400" s="1096">
        <v>582</v>
      </c>
    </row>
    <row r="401" spans="2:32" s="6" customFormat="1" ht="16.149999999999999" customHeight="1">
      <c r="B401" s="774"/>
      <c r="D401" s="2276"/>
      <c r="F401" s="2276"/>
      <c r="N401" s="175"/>
      <c r="P401" s="2276"/>
      <c r="Q401" s="2276"/>
      <c r="R401" s="175"/>
      <c r="S401" s="2276"/>
      <c r="U401" s="2276"/>
      <c r="W401" s="2276"/>
      <c r="AF401" s="1096">
        <v>583</v>
      </c>
    </row>
    <row r="402" spans="2:32" s="6" customFormat="1" ht="16.149999999999999" customHeight="1">
      <c r="B402" s="774"/>
      <c r="D402" s="2276"/>
      <c r="F402" s="2276"/>
      <c r="N402" s="175"/>
      <c r="P402" s="2276"/>
      <c r="Q402" s="2276"/>
      <c r="R402" s="175"/>
      <c r="S402" s="2276"/>
      <c r="U402" s="2276"/>
      <c r="W402" s="2276"/>
      <c r="AF402" s="1096">
        <v>584</v>
      </c>
    </row>
    <row r="403" spans="2:32" s="6" customFormat="1" ht="16.149999999999999" customHeight="1">
      <c r="B403" s="774"/>
      <c r="D403" s="2276"/>
      <c r="F403" s="2276"/>
      <c r="N403" s="175"/>
      <c r="P403" s="2276"/>
      <c r="Q403" s="2276"/>
      <c r="R403" s="175"/>
      <c r="S403" s="2276"/>
      <c r="U403" s="2276"/>
      <c r="W403" s="2276"/>
      <c r="AF403" s="1096">
        <v>585</v>
      </c>
    </row>
    <row r="404" spans="2:32" s="6" customFormat="1" ht="16.149999999999999" customHeight="1">
      <c r="B404" s="774"/>
      <c r="D404" s="2276"/>
      <c r="F404" s="2276"/>
      <c r="N404" s="175"/>
      <c r="P404" s="2276"/>
      <c r="Q404" s="2276"/>
      <c r="R404" s="175"/>
      <c r="S404" s="2276"/>
      <c r="U404" s="2276"/>
      <c r="W404" s="2276"/>
      <c r="AF404" s="1096">
        <v>586</v>
      </c>
    </row>
    <row r="405" spans="2:32" s="6" customFormat="1" ht="16.149999999999999" customHeight="1">
      <c r="B405" s="774"/>
      <c r="D405" s="2276"/>
      <c r="F405" s="2276"/>
      <c r="N405" s="175"/>
      <c r="P405" s="2276"/>
      <c r="Q405" s="2276"/>
      <c r="R405" s="175"/>
      <c r="S405" s="2276"/>
      <c r="U405" s="2276"/>
      <c r="W405" s="2276"/>
      <c r="AF405" s="1096">
        <v>587</v>
      </c>
    </row>
    <row r="406" spans="2:32" s="6" customFormat="1" ht="16.149999999999999" customHeight="1">
      <c r="B406" s="774"/>
      <c r="D406" s="2276"/>
      <c r="F406" s="2276"/>
      <c r="N406" s="175"/>
      <c r="P406" s="2276"/>
      <c r="Q406" s="2276"/>
      <c r="R406" s="175"/>
      <c r="S406" s="2276"/>
      <c r="U406" s="2276"/>
      <c r="W406" s="2276"/>
      <c r="AF406" s="1096">
        <v>588</v>
      </c>
    </row>
    <row r="407" spans="2:32" s="6" customFormat="1" ht="16.149999999999999" customHeight="1">
      <c r="B407" s="774"/>
      <c r="D407" s="2276"/>
      <c r="F407" s="2276"/>
      <c r="N407" s="175"/>
      <c r="P407" s="2276"/>
      <c r="Q407" s="2276"/>
      <c r="R407" s="175"/>
      <c r="S407" s="2276"/>
      <c r="U407" s="2276"/>
      <c r="W407" s="2276"/>
      <c r="AF407" s="1096">
        <v>589</v>
      </c>
    </row>
    <row r="408" spans="2:32" s="6" customFormat="1" ht="16.149999999999999" customHeight="1">
      <c r="B408" s="774"/>
      <c r="D408" s="2276"/>
      <c r="F408" s="2276"/>
      <c r="N408" s="175"/>
      <c r="P408" s="2276"/>
      <c r="Q408" s="2276"/>
      <c r="R408" s="175"/>
      <c r="S408" s="2276"/>
      <c r="U408" s="2276"/>
      <c r="W408" s="2276"/>
      <c r="AF408" s="1096">
        <v>590</v>
      </c>
    </row>
    <row r="409" spans="2:32" s="6" customFormat="1" ht="16.149999999999999" customHeight="1">
      <c r="B409" s="774"/>
      <c r="D409" s="2276"/>
      <c r="F409" s="2276"/>
      <c r="N409" s="175"/>
      <c r="P409" s="2276"/>
      <c r="Q409" s="2276"/>
      <c r="R409" s="175"/>
      <c r="S409" s="2276"/>
      <c r="U409" s="2276"/>
      <c r="W409" s="2276"/>
      <c r="AF409" s="1096">
        <v>591</v>
      </c>
    </row>
    <row r="410" spans="2:32" s="6" customFormat="1" ht="16.149999999999999" customHeight="1">
      <c r="B410" s="774"/>
      <c r="D410" s="2276"/>
      <c r="F410" s="2276"/>
      <c r="N410" s="175"/>
      <c r="P410" s="2276"/>
      <c r="Q410" s="2276"/>
      <c r="R410" s="175"/>
      <c r="S410" s="2276"/>
      <c r="U410" s="2276"/>
      <c r="W410" s="2276"/>
      <c r="AF410" s="1096">
        <v>592</v>
      </c>
    </row>
    <row r="411" spans="2:32" s="6" customFormat="1" ht="16.149999999999999" customHeight="1">
      <c r="B411" s="774"/>
      <c r="D411" s="2276"/>
      <c r="F411" s="2276"/>
      <c r="N411" s="175"/>
      <c r="P411" s="2276"/>
      <c r="Q411" s="2276"/>
      <c r="R411" s="175"/>
      <c r="S411" s="2276"/>
      <c r="U411" s="2276"/>
      <c r="W411" s="2276"/>
      <c r="AF411" s="1096">
        <v>593</v>
      </c>
    </row>
    <row r="412" spans="2:32" s="6" customFormat="1" ht="16.149999999999999" customHeight="1">
      <c r="B412" s="774"/>
      <c r="D412" s="2276"/>
      <c r="F412" s="2276"/>
      <c r="N412" s="175"/>
      <c r="P412" s="2276"/>
      <c r="Q412" s="2276"/>
      <c r="R412" s="175"/>
      <c r="S412" s="2276"/>
      <c r="U412" s="2276"/>
      <c r="W412" s="2276"/>
      <c r="AF412" s="1096">
        <v>594</v>
      </c>
    </row>
    <row r="413" spans="2:32" s="6" customFormat="1" ht="16.149999999999999" customHeight="1">
      <c r="B413" s="774"/>
      <c r="D413" s="2276"/>
      <c r="F413" s="2276"/>
      <c r="N413" s="175"/>
      <c r="P413" s="2276"/>
      <c r="Q413" s="2276"/>
      <c r="R413" s="175"/>
      <c r="S413" s="2276"/>
      <c r="U413" s="2276"/>
      <c r="W413" s="2276"/>
      <c r="AF413" s="1096">
        <v>595</v>
      </c>
    </row>
    <row r="414" spans="2:32" s="6" customFormat="1" ht="16.149999999999999" customHeight="1">
      <c r="B414" s="774"/>
      <c r="D414" s="2276"/>
      <c r="F414" s="2276"/>
      <c r="N414" s="175"/>
      <c r="P414" s="2276"/>
      <c r="Q414" s="2276"/>
      <c r="R414" s="175"/>
      <c r="S414" s="2276"/>
      <c r="U414" s="2276"/>
      <c r="W414" s="2276"/>
      <c r="AF414" s="1096">
        <v>596</v>
      </c>
    </row>
    <row r="415" spans="2:32" s="6" customFormat="1" ht="16.149999999999999" customHeight="1">
      <c r="B415" s="774"/>
      <c r="D415" s="2276"/>
      <c r="F415" s="2276"/>
      <c r="N415" s="175"/>
      <c r="P415" s="2276"/>
      <c r="Q415" s="2276"/>
      <c r="R415" s="175"/>
      <c r="S415" s="2276"/>
      <c r="U415" s="2276"/>
      <c r="W415" s="2276"/>
      <c r="AF415" s="1096">
        <v>597</v>
      </c>
    </row>
    <row r="416" spans="2:32" s="6" customFormat="1" ht="16.149999999999999" customHeight="1">
      <c r="B416" s="774"/>
      <c r="D416" s="2276"/>
      <c r="F416" s="2276"/>
      <c r="N416" s="175"/>
      <c r="P416" s="2276"/>
      <c r="Q416" s="2276"/>
      <c r="R416" s="175"/>
      <c r="S416" s="2276"/>
      <c r="U416" s="2276"/>
      <c r="W416" s="2276"/>
      <c r="AF416" s="1096">
        <v>598</v>
      </c>
    </row>
    <row r="417" spans="2:32" s="6" customFormat="1" ht="16.149999999999999" customHeight="1">
      <c r="B417" s="774"/>
      <c r="D417" s="2276"/>
      <c r="F417" s="2276"/>
      <c r="N417" s="175"/>
      <c r="P417" s="2276"/>
      <c r="Q417" s="2276"/>
      <c r="R417" s="175"/>
      <c r="S417" s="2276"/>
      <c r="U417" s="2276"/>
      <c r="W417" s="2276"/>
      <c r="AF417" s="1096">
        <v>599</v>
      </c>
    </row>
    <row r="418" spans="2:32" s="6" customFormat="1" ht="16.149999999999999" customHeight="1">
      <c r="B418" s="774"/>
      <c r="D418" s="2276"/>
      <c r="F418" s="2276"/>
      <c r="N418" s="175"/>
      <c r="P418" s="2276"/>
      <c r="Q418" s="2276"/>
      <c r="R418" s="175"/>
      <c r="S418" s="2276"/>
      <c r="U418" s="2276"/>
      <c r="W418" s="2276"/>
      <c r="AF418" s="1096">
        <v>600</v>
      </c>
    </row>
    <row r="419" spans="2:32" s="6" customFormat="1" ht="16.149999999999999" customHeight="1">
      <c r="B419" s="774"/>
      <c r="D419" s="2276"/>
      <c r="F419" s="2276"/>
      <c r="N419" s="175"/>
      <c r="P419" s="2276"/>
      <c r="Q419" s="2276"/>
      <c r="R419" s="175"/>
      <c r="S419" s="2276"/>
      <c r="U419" s="2276"/>
      <c r="W419" s="2276"/>
      <c r="AF419" s="1096">
        <v>601</v>
      </c>
    </row>
    <row r="420" spans="2:32" s="6" customFormat="1" ht="16.149999999999999" customHeight="1">
      <c r="B420" s="774"/>
      <c r="D420" s="2276"/>
      <c r="F420" s="2276"/>
      <c r="N420" s="175"/>
      <c r="P420" s="2276"/>
      <c r="Q420" s="2276"/>
      <c r="R420" s="175"/>
      <c r="S420" s="2276"/>
      <c r="U420" s="2276"/>
      <c r="W420" s="2276"/>
      <c r="AF420" s="1096">
        <v>602</v>
      </c>
    </row>
    <row r="421" spans="2:32" s="6" customFormat="1" ht="16.149999999999999" customHeight="1">
      <c r="B421" s="774"/>
      <c r="D421" s="2276"/>
      <c r="F421" s="2276"/>
      <c r="N421" s="175"/>
      <c r="P421" s="2276"/>
      <c r="Q421" s="2276"/>
      <c r="R421" s="175"/>
      <c r="S421" s="2276"/>
      <c r="U421" s="2276"/>
      <c r="W421" s="2276"/>
      <c r="AF421" s="1096">
        <v>603</v>
      </c>
    </row>
    <row r="422" spans="2:32" s="6" customFormat="1" ht="16.149999999999999" customHeight="1">
      <c r="B422" s="774"/>
      <c r="D422" s="2276"/>
      <c r="F422" s="2276"/>
      <c r="N422" s="175"/>
      <c r="P422" s="2276"/>
      <c r="Q422" s="2276"/>
      <c r="R422" s="175"/>
      <c r="S422" s="2276"/>
      <c r="U422" s="2276"/>
      <c r="W422" s="2276"/>
      <c r="AF422" s="1096">
        <v>604</v>
      </c>
    </row>
    <row r="423" spans="2:32" s="6" customFormat="1" ht="16.149999999999999" customHeight="1">
      <c r="B423" s="774"/>
      <c r="D423" s="2276"/>
      <c r="F423" s="2276"/>
      <c r="N423" s="175"/>
      <c r="P423" s="2276"/>
      <c r="Q423" s="2276"/>
      <c r="R423" s="175"/>
      <c r="S423" s="2276"/>
      <c r="U423" s="2276"/>
      <c r="W423" s="2276"/>
      <c r="AF423" s="1096">
        <v>605</v>
      </c>
    </row>
    <row r="424" spans="2:32" s="6" customFormat="1" ht="16.149999999999999" customHeight="1">
      <c r="B424" s="774"/>
      <c r="D424" s="2276"/>
      <c r="F424" s="2276"/>
      <c r="N424" s="175"/>
      <c r="P424" s="2276"/>
      <c r="Q424" s="2276"/>
      <c r="R424" s="175"/>
      <c r="S424" s="2276"/>
      <c r="U424" s="2276"/>
      <c r="W424" s="2276"/>
      <c r="AF424" s="1096">
        <v>606</v>
      </c>
    </row>
    <row r="425" spans="2:32" s="6" customFormat="1" ht="16.149999999999999" customHeight="1">
      <c r="B425" s="774"/>
      <c r="D425" s="2276"/>
      <c r="F425" s="2276"/>
      <c r="N425" s="175"/>
      <c r="P425" s="2276"/>
      <c r="Q425" s="2276"/>
      <c r="R425" s="175"/>
      <c r="S425" s="2276"/>
      <c r="U425" s="2276"/>
      <c r="W425" s="2276"/>
      <c r="AF425" s="1096">
        <v>607</v>
      </c>
    </row>
    <row r="426" spans="2:32" s="6" customFormat="1" ht="16.149999999999999" customHeight="1">
      <c r="B426" s="774"/>
      <c r="D426" s="2276"/>
      <c r="F426" s="2276"/>
      <c r="N426" s="175"/>
      <c r="P426" s="2276"/>
      <c r="Q426" s="2276"/>
      <c r="R426" s="175"/>
      <c r="S426" s="2276"/>
      <c r="U426" s="2276"/>
      <c r="W426" s="2276"/>
      <c r="AF426" s="1096">
        <v>608</v>
      </c>
    </row>
    <row r="427" spans="2:32" s="6" customFormat="1" ht="16.149999999999999" customHeight="1">
      <c r="B427" s="774"/>
      <c r="D427" s="2276"/>
      <c r="F427" s="2276"/>
      <c r="N427" s="175"/>
      <c r="P427" s="2276"/>
      <c r="Q427" s="2276"/>
      <c r="R427" s="175"/>
      <c r="S427" s="2276"/>
      <c r="U427" s="2276"/>
      <c r="W427" s="2276"/>
      <c r="AF427" s="1096">
        <v>609</v>
      </c>
    </row>
    <row r="428" spans="2:32" s="6" customFormat="1" ht="16.149999999999999" customHeight="1">
      <c r="B428" s="774"/>
      <c r="D428" s="2276"/>
      <c r="F428" s="2276"/>
      <c r="N428" s="175"/>
      <c r="P428" s="2276"/>
      <c r="Q428" s="2276"/>
      <c r="R428" s="175"/>
      <c r="S428" s="2276"/>
      <c r="U428" s="2276"/>
      <c r="W428" s="2276"/>
      <c r="AF428" s="1096">
        <v>610</v>
      </c>
    </row>
    <row r="429" spans="2:32" s="6" customFormat="1" ht="16.149999999999999" customHeight="1">
      <c r="B429" s="774"/>
      <c r="D429" s="2276"/>
      <c r="F429" s="2276"/>
      <c r="N429" s="175"/>
      <c r="P429" s="2276"/>
      <c r="Q429" s="2276"/>
      <c r="R429" s="175"/>
      <c r="S429" s="2276"/>
      <c r="U429" s="2276"/>
      <c r="W429" s="2276"/>
      <c r="AF429" s="1096">
        <v>611</v>
      </c>
    </row>
    <row r="430" spans="2:32" s="6" customFormat="1" ht="16.149999999999999" customHeight="1">
      <c r="B430" s="774"/>
      <c r="D430" s="2276"/>
      <c r="F430" s="2276"/>
      <c r="N430" s="175"/>
      <c r="P430" s="2276"/>
      <c r="Q430" s="2276"/>
      <c r="R430" s="175"/>
      <c r="S430" s="2276"/>
      <c r="U430" s="2276"/>
      <c r="W430" s="2276"/>
      <c r="AF430" s="1096">
        <v>612</v>
      </c>
    </row>
    <row r="431" spans="2:32" s="6" customFormat="1" ht="16.149999999999999" customHeight="1">
      <c r="B431" s="774"/>
      <c r="D431" s="2276"/>
      <c r="F431" s="2276"/>
      <c r="N431" s="175"/>
      <c r="P431" s="2276"/>
      <c r="Q431" s="2276"/>
      <c r="R431" s="175"/>
      <c r="S431" s="2276"/>
      <c r="U431" s="2276"/>
      <c r="W431" s="2276"/>
      <c r="AF431" s="1096">
        <v>613</v>
      </c>
    </row>
    <row r="432" spans="2:32" s="6" customFormat="1" ht="16.149999999999999" customHeight="1">
      <c r="B432" s="774"/>
      <c r="D432" s="2276"/>
      <c r="F432" s="2276"/>
      <c r="N432" s="175"/>
      <c r="P432" s="2276"/>
      <c r="Q432" s="2276"/>
      <c r="R432" s="175"/>
      <c r="S432" s="2276"/>
      <c r="U432" s="2276"/>
      <c r="W432" s="2276"/>
      <c r="AF432" s="1096">
        <v>614</v>
      </c>
    </row>
    <row r="433" spans="2:32" s="6" customFormat="1" ht="16.149999999999999" customHeight="1">
      <c r="B433" s="774"/>
      <c r="D433" s="2276"/>
      <c r="F433" s="2276"/>
      <c r="N433" s="175"/>
      <c r="P433" s="2276"/>
      <c r="Q433" s="2276"/>
      <c r="R433" s="175"/>
      <c r="S433" s="2276"/>
      <c r="U433" s="2276"/>
      <c r="W433" s="2276"/>
      <c r="AF433" s="1096">
        <v>615</v>
      </c>
    </row>
    <row r="434" spans="2:32" s="6" customFormat="1" ht="16.149999999999999" customHeight="1">
      <c r="B434" s="774"/>
      <c r="D434" s="2276"/>
      <c r="F434" s="2276"/>
      <c r="N434" s="175"/>
      <c r="P434" s="2276"/>
      <c r="Q434" s="2276"/>
      <c r="R434" s="175"/>
      <c r="S434" s="2276"/>
      <c r="U434" s="2276"/>
      <c r="W434" s="2276"/>
      <c r="AF434" s="1096">
        <v>616</v>
      </c>
    </row>
    <row r="435" spans="2:32" s="6" customFormat="1" ht="16.149999999999999" customHeight="1">
      <c r="B435" s="774"/>
      <c r="D435" s="2276"/>
      <c r="F435" s="2276"/>
      <c r="N435" s="175"/>
      <c r="P435" s="2276"/>
      <c r="Q435" s="2276"/>
      <c r="R435" s="175"/>
      <c r="S435" s="2276"/>
      <c r="U435" s="2276"/>
      <c r="W435" s="2276"/>
      <c r="AF435" s="1096">
        <v>617</v>
      </c>
    </row>
    <row r="436" spans="2:32" s="6" customFormat="1" ht="16.149999999999999" customHeight="1">
      <c r="B436" s="774"/>
      <c r="D436" s="2276"/>
      <c r="F436" s="2276"/>
      <c r="N436" s="175"/>
      <c r="P436" s="2276"/>
      <c r="Q436" s="2276"/>
      <c r="R436" s="175"/>
      <c r="S436" s="2276"/>
      <c r="U436" s="2276"/>
      <c r="W436" s="2276"/>
      <c r="AF436" s="1096">
        <v>618</v>
      </c>
    </row>
    <row r="437" spans="2:32" s="6" customFormat="1" ht="16.149999999999999" customHeight="1">
      <c r="B437" s="774"/>
      <c r="D437" s="2276"/>
      <c r="F437" s="2276"/>
      <c r="N437" s="175"/>
      <c r="P437" s="2276"/>
      <c r="Q437" s="2276"/>
      <c r="R437" s="175"/>
      <c r="S437" s="2276"/>
      <c r="U437" s="2276"/>
      <c r="W437" s="2276"/>
      <c r="AF437" s="1096">
        <v>619</v>
      </c>
    </row>
    <row r="438" spans="2:32" s="6" customFormat="1" ht="16.149999999999999" customHeight="1">
      <c r="B438" s="774"/>
      <c r="D438" s="2276"/>
      <c r="F438" s="2276"/>
      <c r="N438" s="175"/>
      <c r="P438" s="2276"/>
      <c r="Q438" s="2276"/>
      <c r="R438" s="175"/>
      <c r="S438" s="2276"/>
      <c r="U438" s="2276"/>
      <c r="W438" s="2276"/>
      <c r="AF438" s="1096">
        <v>620</v>
      </c>
    </row>
    <row r="439" spans="2:32" s="6" customFormat="1" ht="16.149999999999999" customHeight="1">
      <c r="B439" s="774"/>
      <c r="D439" s="2276"/>
      <c r="F439" s="2276"/>
      <c r="N439" s="175"/>
      <c r="P439" s="2276"/>
      <c r="Q439" s="2276"/>
      <c r="R439" s="175"/>
      <c r="S439" s="2276"/>
      <c r="U439" s="2276"/>
      <c r="W439" s="2276"/>
      <c r="AF439" s="1096">
        <v>621</v>
      </c>
    </row>
    <row r="440" spans="2:32" s="6" customFormat="1" ht="16.149999999999999" customHeight="1">
      <c r="B440" s="774"/>
      <c r="D440" s="2276"/>
      <c r="F440" s="2276"/>
      <c r="N440" s="175"/>
      <c r="P440" s="2276"/>
      <c r="Q440" s="2276"/>
      <c r="R440" s="175"/>
      <c r="S440" s="2276"/>
      <c r="U440" s="2276"/>
      <c r="W440" s="2276"/>
      <c r="AF440" s="1096">
        <v>622</v>
      </c>
    </row>
    <row r="441" spans="2:32" s="6" customFormat="1" ht="16.149999999999999" customHeight="1">
      <c r="B441" s="774"/>
      <c r="D441" s="2276"/>
      <c r="F441" s="2276"/>
      <c r="N441" s="175"/>
      <c r="P441" s="2276"/>
      <c r="Q441" s="2276"/>
      <c r="R441" s="175"/>
      <c r="S441" s="2276"/>
      <c r="U441" s="2276"/>
      <c r="W441" s="2276"/>
      <c r="AF441" s="1096">
        <v>623</v>
      </c>
    </row>
    <row r="442" spans="2:32" s="6" customFormat="1" ht="16.149999999999999" customHeight="1">
      <c r="B442" s="774"/>
      <c r="D442" s="2276"/>
      <c r="F442" s="2276"/>
      <c r="N442" s="175"/>
      <c r="P442" s="2276"/>
      <c r="Q442" s="2276"/>
      <c r="R442" s="175"/>
      <c r="S442" s="2276"/>
      <c r="U442" s="2276"/>
      <c r="W442" s="2276"/>
      <c r="AF442" s="1096">
        <v>624</v>
      </c>
    </row>
    <row r="443" spans="2:32" s="6" customFormat="1" ht="16.149999999999999" customHeight="1">
      <c r="B443" s="774"/>
      <c r="D443" s="2276"/>
      <c r="F443" s="2276"/>
      <c r="N443" s="175"/>
      <c r="P443" s="2276"/>
      <c r="Q443" s="2276"/>
      <c r="R443" s="175"/>
      <c r="S443" s="2276"/>
      <c r="U443" s="2276"/>
      <c r="W443" s="2276"/>
      <c r="AF443" s="1096">
        <v>625</v>
      </c>
    </row>
    <row r="444" spans="2:32" s="6" customFormat="1" ht="16.149999999999999" customHeight="1">
      <c r="B444" s="774"/>
      <c r="D444" s="2276"/>
      <c r="F444" s="2276"/>
      <c r="N444" s="175"/>
      <c r="P444" s="2276"/>
      <c r="Q444" s="2276"/>
      <c r="R444" s="175"/>
      <c r="S444" s="2276"/>
      <c r="U444" s="2276"/>
      <c r="W444" s="2276"/>
      <c r="AF444" s="1096">
        <v>626</v>
      </c>
    </row>
    <row r="445" spans="2:32" s="6" customFormat="1" ht="16.149999999999999" customHeight="1">
      <c r="B445" s="774"/>
      <c r="D445" s="2276"/>
      <c r="F445" s="2276"/>
      <c r="N445" s="175"/>
      <c r="P445" s="2276"/>
      <c r="Q445" s="2276"/>
      <c r="R445" s="175"/>
      <c r="S445" s="2276"/>
      <c r="U445" s="2276"/>
      <c r="W445" s="2276"/>
      <c r="AF445" s="1096">
        <v>627</v>
      </c>
    </row>
    <row r="446" spans="2:32" s="6" customFormat="1" ht="16.149999999999999" customHeight="1">
      <c r="B446" s="774"/>
      <c r="D446" s="2276"/>
      <c r="F446" s="2276"/>
      <c r="N446" s="175"/>
      <c r="P446" s="2276"/>
      <c r="Q446" s="2276"/>
      <c r="R446" s="175"/>
      <c r="S446" s="2276"/>
      <c r="U446" s="2276"/>
      <c r="W446" s="2276"/>
      <c r="AF446" s="1096">
        <v>628</v>
      </c>
    </row>
    <row r="447" spans="2:32" s="6" customFormat="1" ht="16.149999999999999" customHeight="1">
      <c r="B447" s="774"/>
      <c r="D447" s="2276"/>
      <c r="F447" s="2276"/>
      <c r="N447" s="175"/>
      <c r="P447" s="2276"/>
      <c r="Q447" s="2276"/>
      <c r="R447" s="175"/>
      <c r="S447" s="2276"/>
      <c r="U447" s="2276"/>
      <c r="W447" s="2276"/>
      <c r="AF447" s="1096">
        <v>629</v>
      </c>
    </row>
    <row r="448" spans="2:32" s="6" customFormat="1" ht="16.149999999999999" customHeight="1">
      <c r="B448" s="774"/>
      <c r="D448" s="2276"/>
      <c r="F448" s="2276"/>
      <c r="N448" s="175"/>
      <c r="P448" s="2276"/>
      <c r="Q448" s="2276"/>
      <c r="R448" s="175"/>
      <c r="S448" s="2276"/>
      <c r="U448" s="2276"/>
      <c r="W448" s="2276"/>
      <c r="AF448" s="1096">
        <v>630</v>
      </c>
    </row>
    <row r="449" spans="2:32" s="6" customFormat="1" ht="16.149999999999999" customHeight="1">
      <c r="B449" s="774"/>
      <c r="D449" s="2276"/>
      <c r="F449" s="2276"/>
      <c r="N449" s="175"/>
      <c r="P449" s="2276"/>
      <c r="Q449" s="2276"/>
      <c r="R449" s="175"/>
      <c r="S449" s="2276"/>
      <c r="U449" s="2276"/>
      <c r="W449" s="2276"/>
      <c r="AF449" s="1096">
        <v>631</v>
      </c>
    </row>
    <row r="450" spans="2:32" s="6" customFormat="1" ht="16.149999999999999" customHeight="1">
      <c r="B450" s="774"/>
      <c r="D450" s="2276"/>
      <c r="F450" s="2276"/>
      <c r="N450" s="175"/>
      <c r="P450" s="2276"/>
      <c r="Q450" s="2276"/>
      <c r="R450" s="175"/>
      <c r="S450" s="2276"/>
      <c r="U450" s="2276"/>
      <c r="W450" s="2276"/>
      <c r="AF450" s="1096">
        <v>632</v>
      </c>
    </row>
    <row r="451" spans="2:32" s="6" customFormat="1" ht="16.149999999999999" customHeight="1">
      <c r="B451" s="774"/>
      <c r="D451" s="2276"/>
      <c r="F451" s="2276"/>
      <c r="N451" s="175"/>
      <c r="P451" s="2276"/>
      <c r="Q451" s="2276"/>
      <c r="R451" s="175"/>
      <c r="S451" s="2276"/>
      <c r="U451" s="2276"/>
      <c r="W451" s="2276"/>
      <c r="AF451" s="1096">
        <v>633</v>
      </c>
    </row>
    <row r="452" spans="2:32" s="6" customFormat="1" ht="16.149999999999999" customHeight="1">
      <c r="B452" s="774"/>
      <c r="D452" s="2276"/>
      <c r="F452" s="2276"/>
      <c r="N452" s="175"/>
      <c r="P452" s="2276"/>
      <c r="Q452" s="2276"/>
      <c r="R452" s="175"/>
      <c r="S452" s="2276"/>
      <c r="U452" s="2276"/>
      <c r="W452" s="2276"/>
      <c r="AF452" s="1096">
        <v>634</v>
      </c>
    </row>
    <row r="453" spans="2:32" s="6" customFormat="1" ht="16.149999999999999" customHeight="1">
      <c r="B453" s="774"/>
      <c r="D453" s="2276"/>
      <c r="F453" s="2276"/>
      <c r="N453" s="175"/>
      <c r="P453" s="2276"/>
      <c r="Q453" s="2276"/>
      <c r="R453" s="175"/>
      <c r="S453" s="2276"/>
      <c r="U453" s="2276"/>
      <c r="W453" s="2276"/>
      <c r="AF453" s="1096">
        <v>635</v>
      </c>
    </row>
    <row r="454" spans="2:32" s="6" customFormat="1" ht="16.149999999999999" customHeight="1">
      <c r="B454" s="774"/>
      <c r="D454" s="2276"/>
      <c r="F454" s="2276"/>
      <c r="N454" s="175"/>
      <c r="P454" s="2276"/>
      <c r="Q454" s="2276"/>
      <c r="R454" s="175"/>
      <c r="S454" s="2276"/>
      <c r="U454" s="2276"/>
      <c r="W454" s="2276"/>
      <c r="AF454" s="1096">
        <v>636</v>
      </c>
    </row>
    <row r="455" spans="2:32" s="6" customFormat="1" ht="16.149999999999999" customHeight="1">
      <c r="B455" s="774"/>
      <c r="D455" s="2276"/>
      <c r="F455" s="2276"/>
      <c r="N455" s="175"/>
      <c r="P455" s="2276"/>
      <c r="Q455" s="2276"/>
      <c r="R455" s="175"/>
      <c r="S455" s="2276"/>
      <c r="U455" s="2276"/>
      <c r="W455" s="2276"/>
      <c r="AF455" s="1096">
        <v>637</v>
      </c>
    </row>
    <row r="456" spans="2:32" s="6" customFormat="1" ht="16.149999999999999" customHeight="1">
      <c r="B456" s="774"/>
      <c r="D456" s="2276"/>
      <c r="F456" s="2276"/>
      <c r="N456" s="175"/>
      <c r="P456" s="2276"/>
      <c r="Q456" s="2276"/>
      <c r="R456" s="175"/>
      <c r="S456" s="2276"/>
      <c r="U456" s="2276"/>
      <c r="W456" s="2276"/>
      <c r="AF456" s="1096">
        <v>638</v>
      </c>
    </row>
    <row r="457" spans="2:32" s="6" customFormat="1" ht="16.149999999999999" customHeight="1">
      <c r="B457" s="774"/>
      <c r="D457" s="2276"/>
      <c r="F457" s="2276"/>
      <c r="N457" s="175"/>
      <c r="P457" s="2276"/>
      <c r="Q457" s="2276"/>
      <c r="R457" s="175"/>
      <c r="S457" s="2276"/>
      <c r="U457" s="2276"/>
      <c r="W457" s="2276"/>
      <c r="AF457" s="1096">
        <v>639</v>
      </c>
    </row>
    <row r="458" spans="2:32" s="6" customFormat="1" ht="16.149999999999999" customHeight="1">
      <c r="B458" s="774"/>
      <c r="D458" s="2276"/>
      <c r="F458" s="2276"/>
      <c r="N458" s="175"/>
      <c r="P458" s="2276"/>
      <c r="Q458" s="2276"/>
      <c r="R458" s="175"/>
      <c r="S458" s="2276"/>
      <c r="U458" s="2276"/>
      <c r="W458" s="2276"/>
      <c r="AF458" s="1096">
        <v>640</v>
      </c>
    </row>
    <row r="459" spans="2:32" s="6" customFormat="1" ht="16.149999999999999" customHeight="1">
      <c r="B459" s="774"/>
      <c r="D459" s="2276"/>
      <c r="F459" s="2276"/>
      <c r="N459" s="175"/>
      <c r="P459" s="2276"/>
      <c r="Q459" s="2276"/>
      <c r="R459" s="175"/>
      <c r="S459" s="2276"/>
      <c r="U459" s="2276"/>
      <c r="W459" s="2276"/>
      <c r="AF459" s="1096">
        <v>641</v>
      </c>
    </row>
    <row r="460" spans="2:32" s="6" customFormat="1" ht="16.149999999999999" customHeight="1">
      <c r="B460" s="774"/>
      <c r="D460" s="2276"/>
      <c r="F460" s="2276"/>
      <c r="N460" s="175"/>
      <c r="P460" s="2276"/>
      <c r="Q460" s="2276"/>
      <c r="R460" s="175"/>
      <c r="S460" s="2276"/>
      <c r="U460" s="2276"/>
      <c r="W460" s="2276"/>
      <c r="AF460" s="1096">
        <v>642</v>
      </c>
    </row>
    <row r="461" spans="2:32" s="6" customFormat="1" ht="16.149999999999999" customHeight="1">
      <c r="B461" s="774"/>
      <c r="D461" s="2276"/>
      <c r="F461" s="2276"/>
      <c r="N461" s="175"/>
      <c r="P461" s="2276"/>
      <c r="Q461" s="2276"/>
      <c r="R461" s="175"/>
      <c r="S461" s="2276"/>
      <c r="U461" s="2276"/>
      <c r="W461" s="2276"/>
      <c r="AF461" s="1096">
        <v>643</v>
      </c>
    </row>
    <row r="462" spans="2:32" s="6" customFormat="1" ht="16.149999999999999" customHeight="1">
      <c r="B462" s="774"/>
      <c r="D462" s="2276"/>
      <c r="F462" s="2276"/>
      <c r="N462" s="175"/>
      <c r="P462" s="2276"/>
      <c r="Q462" s="2276"/>
      <c r="R462" s="175"/>
      <c r="S462" s="2276"/>
      <c r="U462" s="2276"/>
      <c r="W462" s="2276"/>
      <c r="AF462" s="1096">
        <v>644</v>
      </c>
    </row>
    <row r="463" spans="2:32" s="6" customFormat="1" ht="16.149999999999999" customHeight="1">
      <c r="B463" s="774"/>
      <c r="D463" s="2276"/>
      <c r="F463" s="2276"/>
      <c r="N463" s="175"/>
      <c r="P463" s="2276"/>
      <c r="Q463" s="2276"/>
      <c r="R463" s="175"/>
      <c r="S463" s="2276"/>
      <c r="U463" s="2276"/>
      <c r="W463" s="2276"/>
      <c r="AF463" s="1096">
        <v>645</v>
      </c>
    </row>
    <row r="464" spans="2:32" s="6" customFormat="1" ht="16.149999999999999" customHeight="1">
      <c r="B464" s="774"/>
      <c r="D464" s="2276"/>
      <c r="F464" s="2276"/>
      <c r="N464" s="175"/>
      <c r="P464" s="2276"/>
      <c r="Q464" s="2276"/>
      <c r="R464" s="175"/>
      <c r="S464" s="2276"/>
      <c r="U464" s="2276"/>
      <c r="W464" s="2276"/>
      <c r="AF464" s="1096">
        <v>646</v>
      </c>
    </row>
    <row r="465" spans="2:32" s="6" customFormat="1" ht="16.149999999999999" customHeight="1">
      <c r="B465" s="774"/>
      <c r="D465" s="2276"/>
      <c r="F465" s="2276"/>
      <c r="N465" s="175"/>
      <c r="P465" s="2276"/>
      <c r="Q465" s="2276"/>
      <c r="R465" s="175"/>
      <c r="S465" s="2276"/>
      <c r="U465" s="2276"/>
      <c r="W465" s="2276"/>
      <c r="AF465" s="1096">
        <v>647</v>
      </c>
    </row>
    <row r="466" spans="2:32" s="6" customFormat="1" ht="16.149999999999999" customHeight="1">
      <c r="B466" s="774"/>
      <c r="D466" s="2276"/>
      <c r="F466" s="2276"/>
      <c r="N466" s="175"/>
      <c r="P466" s="2276"/>
      <c r="Q466" s="2276"/>
      <c r="R466" s="175"/>
      <c r="S466" s="2276"/>
      <c r="U466" s="2276"/>
      <c r="W466" s="2276"/>
      <c r="AF466" s="1096">
        <v>648</v>
      </c>
    </row>
    <row r="467" spans="2:32" s="6" customFormat="1" ht="16.149999999999999" customHeight="1">
      <c r="B467" s="774"/>
      <c r="D467" s="2276"/>
      <c r="F467" s="2276"/>
      <c r="N467" s="175"/>
      <c r="P467" s="2276"/>
      <c r="Q467" s="2276"/>
      <c r="R467" s="175"/>
      <c r="S467" s="2276"/>
      <c r="U467" s="2276"/>
      <c r="W467" s="2276"/>
      <c r="AF467" s="1096">
        <v>649</v>
      </c>
    </row>
    <row r="468" spans="2:32" s="6" customFormat="1" ht="16.149999999999999" customHeight="1">
      <c r="B468" s="774"/>
      <c r="D468" s="2276"/>
      <c r="F468" s="2276"/>
      <c r="N468" s="175"/>
      <c r="P468" s="2276"/>
      <c r="Q468" s="2276"/>
      <c r="R468" s="175"/>
      <c r="S468" s="2276"/>
      <c r="U468" s="2276"/>
      <c r="W468" s="2276"/>
      <c r="AF468" s="1096">
        <v>650</v>
      </c>
    </row>
    <row r="469" spans="2:32" s="6" customFormat="1" ht="16.149999999999999" customHeight="1">
      <c r="B469" s="774"/>
      <c r="D469" s="2276"/>
      <c r="F469" s="2276"/>
      <c r="N469" s="175"/>
      <c r="P469" s="2276"/>
      <c r="Q469" s="2276"/>
      <c r="R469" s="175"/>
      <c r="S469" s="2276"/>
      <c r="U469" s="2276"/>
      <c r="W469" s="2276"/>
      <c r="AF469" s="1096">
        <v>651</v>
      </c>
    </row>
    <row r="470" spans="2:32" s="6" customFormat="1" ht="16.149999999999999" customHeight="1">
      <c r="B470" s="774"/>
      <c r="D470" s="2276"/>
      <c r="F470" s="2276"/>
      <c r="N470" s="175"/>
      <c r="P470" s="2276"/>
      <c r="Q470" s="2276"/>
      <c r="R470" s="175"/>
      <c r="S470" s="2276"/>
      <c r="U470" s="2276"/>
      <c r="W470" s="2276"/>
      <c r="AF470" s="1096">
        <v>652</v>
      </c>
    </row>
    <row r="471" spans="2:32" s="6" customFormat="1" ht="16.149999999999999" customHeight="1">
      <c r="B471" s="774"/>
      <c r="D471" s="2276"/>
      <c r="F471" s="2276"/>
      <c r="N471" s="175"/>
      <c r="P471" s="2276"/>
      <c r="Q471" s="2276"/>
      <c r="R471" s="175"/>
      <c r="S471" s="2276"/>
      <c r="U471" s="2276"/>
      <c r="W471" s="2276"/>
      <c r="AF471" s="1096">
        <v>653</v>
      </c>
    </row>
    <row r="472" spans="2:32" s="6" customFormat="1" ht="16.149999999999999" customHeight="1">
      <c r="B472" s="774"/>
      <c r="D472" s="2276"/>
      <c r="F472" s="2276"/>
      <c r="N472" s="175"/>
      <c r="P472" s="2276"/>
      <c r="Q472" s="2276"/>
      <c r="R472" s="175"/>
      <c r="S472" s="2276"/>
      <c r="U472" s="2276"/>
      <c r="W472" s="2276"/>
      <c r="AF472" s="1096">
        <v>654</v>
      </c>
    </row>
    <row r="473" spans="2:32" s="6" customFormat="1" ht="16.149999999999999" customHeight="1">
      <c r="B473" s="774"/>
      <c r="D473" s="2276"/>
      <c r="F473" s="2276"/>
      <c r="N473" s="175"/>
      <c r="P473" s="2276"/>
      <c r="Q473" s="2276"/>
      <c r="R473" s="175"/>
      <c r="S473" s="2276"/>
      <c r="U473" s="2276"/>
      <c r="W473" s="2276"/>
      <c r="AF473" s="1096">
        <v>655</v>
      </c>
    </row>
    <row r="474" spans="2:32" s="6" customFormat="1" ht="16.149999999999999" customHeight="1">
      <c r="B474" s="774"/>
      <c r="D474" s="2276"/>
      <c r="F474" s="2276"/>
      <c r="N474" s="175"/>
      <c r="P474" s="2276"/>
      <c r="Q474" s="2276"/>
      <c r="R474" s="175"/>
      <c r="S474" s="2276"/>
      <c r="U474" s="2276"/>
      <c r="W474" s="2276"/>
      <c r="AF474" s="1096">
        <v>656</v>
      </c>
    </row>
    <row r="475" spans="2:32" s="6" customFormat="1" ht="16.149999999999999" customHeight="1">
      <c r="B475" s="774"/>
      <c r="D475" s="2276"/>
      <c r="F475" s="2276"/>
      <c r="N475" s="175"/>
      <c r="P475" s="2276"/>
      <c r="Q475" s="2276"/>
      <c r="R475" s="175"/>
      <c r="S475" s="2276"/>
      <c r="U475" s="2276"/>
      <c r="W475" s="2276"/>
      <c r="AF475" s="1096">
        <v>657</v>
      </c>
    </row>
    <row r="476" spans="2:32" s="6" customFormat="1" ht="16.149999999999999" customHeight="1">
      <c r="B476" s="774"/>
      <c r="D476" s="2276"/>
      <c r="F476" s="2276"/>
      <c r="N476" s="175"/>
      <c r="P476" s="2276"/>
      <c r="Q476" s="2276"/>
      <c r="R476" s="175"/>
      <c r="S476" s="2276"/>
      <c r="U476" s="2276"/>
      <c r="W476" s="2276"/>
      <c r="AF476" s="1096">
        <v>658</v>
      </c>
    </row>
    <row r="477" spans="2:32" s="6" customFormat="1" ht="16.149999999999999" customHeight="1">
      <c r="B477" s="774"/>
      <c r="D477" s="2276"/>
      <c r="F477" s="2276"/>
      <c r="N477" s="175"/>
      <c r="P477" s="2276"/>
      <c r="Q477" s="2276"/>
      <c r="R477" s="175"/>
      <c r="S477" s="2276"/>
      <c r="U477" s="2276"/>
      <c r="W477" s="2276"/>
      <c r="AF477" s="1096">
        <v>659</v>
      </c>
    </row>
    <row r="478" spans="2:32" s="6" customFormat="1" ht="16.149999999999999" customHeight="1">
      <c r="B478" s="774"/>
      <c r="D478" s="2276"/>
      <c r="F478" s="2276"/>
      <c r="N478" s="175"/>
      <c r="P478" s="2276"/>
      <c r="Q478" s="2276"/>
      <c r="R478" s="175"/>
      <c r="S478" s="2276"/>
      <c r="U478" s="2276"/>
      <c r="W478" s="2276"/>
      <c r="AF478" s="1096">
        <v>660</v>
      </c>
    </row>
    <row r="479" spans="2:32" s="6" customFormat="1" ht="16.149999999999999" customHeight="1">
      <c r="B479" s="774"/>
      <c r="D479" s="2276"/>
      <c r="F479" s="2276"/>
      <c r="N479" s="175"/>
      <c r="P479" s="2276"/>
      <c r="Q479" s="2276"/>
      <c r="R479" s="175"/>
      <c r="S479" s="2276"/>
      <c r="U479" s="2276"/>
      <c r="W479" s="2276"/>
      <c r="AF479" s="1096">
        <v>661</v>
      </c>
    </row>
    <row r="480" spans="2:32" s="6" customFormat="1" ht="16.149999999999999" customHeight="1">
      <c r="B480" s="774"/>
      <c r="D480" s="2276"/>
      <c r="F480" s="2276"/>
      <c r="N480" s="175"/>
      <c r="P480" s="2276"/>
      <c r="Q480" s="2276"/>
      <c r="R480" s="175"/>
      <c r="S480" s="2276"/>
      <c r="U480" s="2276"/>
      <c r="W480" s="2276"/>
      <c r="AF480" s="1096">
        <v>662</v>
      </c>
    </row>
    <row r="481" spans="2:32" s="6" customFormat="1" ht="16.149999999999999" customHeight="1">
      <c r="B481" s="774"/>
      <c r="D481" s="2276"/>
      <c r="F481" s="2276"/>
      <c r="N481" s="175"/>
      <c r="P481" s="2276"/>
      <c r="Q481" s="2276"/>
      <c r="R481" s="175"/>
      <c r="S481" s="2276"/>
      <c r="U481" s="2276"/>
      <c r="W481" s="2276"/>
      <c r="AF481" s="1096">
        <v>663</v>
      </c>
    </row>
    <row r="482" spans="2:32" s="6" customFormat="1" ht="16.149999999999999" customHeight="1">
      <c r="B482" s="774"/>
      <c r="D482" s="2276"/>
      <c r="F482" s="2276"/>
      <c r="N482" s="175"/>
      <c r="P482" s="2276"/>
      <c r="Q482" s="2276"/>
      <c r="R482" s="175"/>
      <c r="S482" s="2276"/>
      <c r="U482" s="2276"/>
      <c r="W482" s="2276"/>
      <c r="AF482" s="1096">
        <v>664</v>
      </c>
    </row>
    <row r="483" spans="2:32" s="6" customFormat="1" ht="16.149999999999999" customHeight="1">
      <c r="B483" s="774"/>
      <c r="D483" s="2276"/>
      <c r="F483" s="2276"/>
      <c r="N483" s="175"/>
      <c r="P483" s="2276"/>
      <c r="Q483" s="2276"/>
      <c r="R483" s="175"/>
      <c r="S483" s="2276"/>
      <c r="U483" s="2276"/>
      <c r="W483" s="2276"/>
      <c r="AF483" s="1096">
        <v>665</v>
      </c>
    </row>
    <row r="484" spans="2:32" s="6" customFormat="1" ht="16.149999999999999" customHeight="1">
      <c r="B484" s="774"/>
      <c r="D484" s="2276"/>
      <c r="F484" s="2276"/>
      <c r="N484" s="175"/>
      <c r="P484" s="2276"/>
      <c r="Q484" s="2276"/>
      <c r="R484" s="175"/>
      <c r="S484" s="2276"/>
      <c r="U484" s="2276"/>
      <c r="W484" s="2276"/>
      <c r="AF484" s="1096">
        <v>666</v>
      </c>
    </row>
    <row r="485" spans="2:32" s="6" customFormat="1" ht="16.149999999999999" customHeight="1">
      <c r="B485" s="774"/>
      <c r="D485" s="2276"/>
      <c r="F485" s="2276"/>
      <c r="N485" s="175"/>
      <c r="P485" s="2276"/>
      <c r="Q485" s="2276"/>
      <c r="R485" s="175"/>
      <c r="S485" s="2276"/>
      <c r="U485" s="2276"/>
      <c r="W485" s="2276"/>
      <c r="AF485" s="1096">
        <v>667</v>
      </c>
    </row>
    <row r="486" spans="2:32" s="6" customFormat="1" ht="16.149999999999999" customHeight="1">
      <c r="B486" s="774"/>
      <c r="D486" s="2276"/>
      <c r="F486" s="2276"/>
      <c r="N486" s="175"/>
      <c r="P486" s="2276"/>
      <c r="Q486" s="2276"/>
      <c r="R486" s="175"/>
      <c r="S486" s="2276"/>
      <c r="U486" s="2276"/>
      <c r="W486" s="2276"/>
      <c r="AF486" s="1096">
        <v>668</v>
      </c>
    </row>
    <row r="487" spans="2:32" s="6" customFormat="1" ht="16.149999999999999" customHeight="1">
      <c r="B487" s="774"/>
      <c r="D487" s="2276"/>
      <c r="F487" s="2276"/>
      <c r="N487" s="175"/>
      <c r="P487" s="2276"/>
      <c r="Q487" s="2276"/>
      <c r="R487" s="175"/>
      <c r="S487" s="2276"/>
      <c r="U487" s="2276"/>
      <c r="W487" s="2276"/>
      <c r="AF487" s="1096">
        <v>669</v>
      </c>
    </row>
    <row r="488" spans="2:32" s="6" customFormat="1" ht="16.149999999999999" customHeight="1">
      <c r="B488" s="774"/>
      <c r="D488" s="2276"/>
      <c r="F488" s="2276"/>
      <c r="N488" s="175"/>
      <c r="P488" s="2276"/>
      <c r="Q488" s="2276"/>
      <c r="R488" s="175"/>
      <c r="S488" s="2276"/>
      <c r="U488" s="2276"/>
      <c r="W488" s="2276"/>
      <c r="AF488" s="1096">
        <v>670</v>
      </c>
    </row>
    <row r="489" spans="2:32" s="6" customFormat="1" ht="16.149999999999999" customHeight="1">
      <c r="B489" s="774"/>
      <c r="D489" s="2276"/>
      <c r="F489" s="2276"/>
      <c r="N489" s="175"/>
      <c r="P489" s="2276"/>
      <c r="Q489" s="2276"/>
      <c r="R489" s="175"/>
      <c r="S489" s="2276"/>
      <c r="U489" s="2276"/>
      <c r="W489" s="2276"/>
      <c r="AF489" s="1096">
        <v>671</v>
      </c>
    </row>
    <row r="490" spans="2:32" s="6" customFormat="1" ht="16.149999999999999" customHeight="1">
      <c r="B490" s="774"/>
      <c r="D490" s="2276"/>
      <c r="F490" s="2276"/>
      <c r="N490" s="175"/>
      <c r="P490" s="2276"/>
      <c r="Q490" s="2276"/>
      <c r="R490" s="175"/>
      <c r="S490" s="2276"/>
      <c r="U490" s="2276"/>
      <c r="W490" s="2276"/>
      <c r="AF490" s="1096">
        <v>672</v>
      </c>
    </row>
    <row r="491" spans="2:32" s="6" customFormat="1" ht="16.149999999999999" customHeight="1">
      <c r="B491" s="774"/>
      <c r="D491" s="2276"/>
      <c r="F491" s="2276"/>
      <c r="N491" s="175"/>
      <c r="P491" s="2276"/>
      <c r="Q491" s="2276"/>
      <c r="R491" s="175"/>
      <c r="S491" s="2276"/>
      <c r="U491" s="2276"/>
      <c r="W491" s="2276"/>
      <c r="AF491" s="1096">
        <v>673</v>
      </c>
    </row>
    <row r="492" spans="2:32" s="6" customFormat="1" ht="16.149999999999999" customHeight="1">
      <c r="B492" s="774"/>
      <c r="D492" s="2276"/>
      <c r="F492" s="2276"/>
      <c r="N492" s="175"/>
      <c r="P492" s="2276"/>
      <c r="Q492" s="2276"/>
      <c r="R492" s="175"/>
      <c r="S492" s="2276"/>
      <c r="U492" s="2276"/>
      <c r="W492" s="2276"/>
      <c r="AF492" s="1096">
        <v>674</v>
      </c>
    </row>
    <row r="493" spans="2:32" s="6" customFormat="1" ht="16.149999999999999" customHeight="1">
      <c r="B493" s="774"/>
      <c r="D493" s="2276"/>
      <c r="F493" s="2276"/>
      <c r="N493" s="175"/>
      <c r="P493" s="2276"/>
      <c r="Q493" s="2276"/>
      <c r="R493" s="175"/>
      <c r="S493" s="2276"/>
      <c r="U493" s="2276"/>
      <c r="W493" s="2276"/>
      <c r="AF493" s="1096">
        <v>675</v>
      </c>
    </row>
    <row r="494" spans="2:32" s="6" customFormat="1" ht="16.149999999999999" customHeight="1">
      <c r="B494" s="774"/>
      <c r="D494" s="2276"/>
      <c r="F494" s="2276"/>
      <c r="N494" s="175"/>
      <c r="P494" s="2276"/>
      <c r="Q494" s="2276"/>
      <c r="R494" s="175"/>
      <c r="S494" s="2276"/>
      <c r="U494" s="2276"/>
      <c r="W494" s="2276"/>
      <c r="AF494" s="1096">
        <v>676</v>
      </c>
    </row>
    <row r="495" spans="2:32" s="6" customFormat="1" ht="16.149999999999999" customHeight="1">
      <c r="B495" s="774"/>
      <c r="D495" s="2276"/>
      <c r="F495" s="2276"/>
      <c r="N495" s="175"/>
      <c r="P495" s="2276"/>
      <c r="Q495" s="2276"/>
      <c r="R495" s="175"/>
      <c r="S495" s="2276"/>
      <c r="U495" s="2276"/>
      <c r="W495" s="2276"/>
      <c r="AF495" s="1096">
        <v>677</v>
      </c>
    </row>
    <row r="496" spans="2:32" s="6" customFormat="1" ht="16.149999999999999" customHeight="1">
      <c r="B496" s="774"/>
      <c r="D496" s="2276"/>
      <c r="F496" s="2276"/>
      <c r="N496" s="175"/>
      <c r="P496" s="2276"/>
      <c r="Q496" s="2276"/>
      <c r="R496" s="175"/>
      <c r="S496" s="2276"/>
      <c r="U496" s="2276"/>
      <c r="W496" s="2276"/>
      <c r="AF496" s="1096">
        <v>678</v>
      </c>
    </row>
    <row r="497" spans="2:32" s="6" customFormat="1" ht="16.149999999999999" customHeight="1">
      <c r="B497" s="774"/>
      <c r="D497" s="2276"/>
      <c r="F497" s="2276"/>
      <c r="N497" s="175"/>
      <c r="P497" s="2276"/>
      <c r="Q497" s="2276"/>
      <c r="R497" s="175"/>
      <c r="S497" s="2276"/>
      <c r="U497" s="2276"/>
      <c r="W497" s="2276"/>
      <c r="AF497" s="1096">
        <v>679</v>
      </c>
    </row>
    <row r="498" spans="2:32" s="6" customFormat="1" ht="16.149999999999999" customHeight="1">
      <c r="B498" s="774"/>
      <c r="D498" s="2276"/>
      <c r="F498" s="2276"/>
      <c r="N498" s="175"/>
      <c r="P498" s="2276"/>
      <c r="Q498" s="2276"/>
      <c r="R498" s="175"/>
      <c r="S498" s="2276"/>
      <c r="U498" s="2276"/>
      <c r="W498" s="2276"/>
      <c r="AF498" s="1096">
        <v>680</v>
      </c>
    </row>
    <row r="499" spans="2:32" s="6" customFormat="1" ht="16.149999999999999" customHeight="1">
      <c r="B499" s="774"/>
      <c r="D499" s="2276"/>
      <c r="F499" s="2276"/>
      <c r="N499" s="175"/>
      <c r="P499" s="2276"/>
      <c r="Q499" s="2276"/>
      <c r="R499" s="175"/>
      <c r="S499" s="2276"/>
      <c r="U499" s="2276"/>
      <c r="W499" s="2276"/>
      <c r="AF499" s="1096">
        <v>681</v>
      </c>
    </row>
    <row r="500" spans="2:32" s="6" customFormat="1" ht="16.149999999999999" customHeight="1">
      <c r="B500" s="774"/>
      <c r="D500" s="2276"/>
      <c r="F500" s="2276"/>
      <c r="N500" s="175"/>
      <c r="P500" s="2276"/>
      <c r="Q500" s="2276"/>
      <c r="R500" s="175"/>
      <c r="S500" s="2276"/>
      <c r="U500" s="2276"/>
      <c r="W500" s="2276"/>
      <c r="AF500" s="1096">
        <v>682</v>
      </c>
    </row>
    <row r="501" spans="2:32" s="6" customFormat="1" ht="16.149999999999999" customHeight="1">
      <c r="B501" s="774"/>
      <c r="D501" s="2276"/>
      <c r="F501" s="2276"/>
      <c r="N501" s="175"/>
      <c r="P501" s="2276"/>
      <c r="Q501" s="2276"/>
      <c r="R501" s="175"/>
      <c r="S501" s="2276"/>
      <c r="U501" s="2276"/>
      <c r="W501" s="2276"/>
      <c r="AF501" s="1096">
        <v>683</v>
      </c>
    </row>
    <row r="502" spans="2:32" s="6" customFormat="1" ht="16.149999999999999" customHeight="1">
      <c r="B502" s="774"/>
      <c r="D502" s="2276"/>
      <c r="F502" s="2276"/>
      <c r="N502" s="175"/>
      <c r="P502" s="2276"/>
      <c r="Q502" s="2276"/>
      <c r="R502" s="175"/>
      <c r="S502" s="2276"/>
      <c r="U502" s="2276"/>
      <c r="W502" s="2276"/>
      <c r="AF502" s="1096">
        <v>684</v>
      </c>
    </row>
    <row r="503" spans="2:32" s="6" customFormat="1" ht="16.149999999999999" customHeight="1">
      <c r="B503" s="774"/>
      <c r="D503" s="2276"/>
      <c r="F503" s="2276"/>
      <c r="N503" s="175"/>
      <c r="P503" s="2276"/>
      <c r="Q503" s="2276"/>
      <c r="R503" s="175"/>
      <c r="S503" s="2276"/>
      <c r="U503" s="2276"/>
      <c r="W503" s="2276"/>
      <c r="AF503" s="1096">
        <v>685</v>
      </c>
    </row>
    <row r="504" spans="2:32" s="6" customFormat="1" ht="16.149999999999999" customHeight="1">
      <c r="B504" s="774"/>
      <c r="D504" s="2276"/>
      <c r="F504" s="2276"/>
      <c r="N504" s="175"/>
      <c r="P504" s="2276"/>
      <c r="Q504" s="2276"/>
      <c r="R504" s="175"/>
      <c r="S504" s="2276"/>
      <c r="U504" s="2276"/>
      <c r="W504" s="2276"/>
      <c r="AF504" s="1096">
        <v>686</v>
      </c>
    </row>
    <row r="505" spans="2:32" s="6" customFormat="1" ht="16.149999999999999" customHeight="1">
      <c r="B505" s="774"/>
      <c r="D505" s="2276"/>
      <c r="F505" s="2276"/>
      <c r="N505" s="175"/>
      <c r="P505" s="2276"/>
      <c r="Q505" s="2276"/>
      <c r="R505" s="175"/>
      <c r="S505" s="2276"/>
      <c r="U505" s="2276"/>
      <c r="W505" s="2276"/>
      <c r="AF505" s="1096">
        <v>687</v>
      </c>
    </row>
    <row r="506" spans="2:32" s="6" customFormat="1" ht="16.149999999999999" customHeight="1">
      <c r="B506" s="774"/>
      <c r="D506" s="2276"/>
      <c r="F506" s="2276"/>
      <c r="N506" s="175"/>
      <c r="P506" s="2276"/>
      <c r="Q506" s="2276"/>
      <c r="R506" s="175"/>
      <c r="S506" s="2276"/>
      <c r="U506" s="2276"/>
      <c r="W506" s="2276"/>
      <c r="AF506" s="1096">
        <v>688</v>
      </c>
    </row>
    <row r="507" spans="2:32" s="6" customFormat="1" ht="16.149999999999999" customHeight="1">
      <c r="B507" s="774"/>
      <c r="D507" s="2276"/>
      <c r="F507" s="2276"/>
      <c r="N507" s="175"/>
      <c r="P507" s="2276"/>
      <c r="Q507" s="2276"/>
      <c r="R507" s="175"/>
      <c r="S507" s="2276"/>
      <c r="U507" s="2276"/>
      <c r="W507" s="2276"/>
      <c r="AF507" s="1096">
        <v>689</v>
      </c>
    </row>
    <row r="508" spans="2:32" s="6" customFormat="1" ht="16.149999999999999" customHeight="1">
      <c r="B508" s="774"/>
      <c r="D508" s="2276"/>
      <c r="F508" s="2276"/>
      <c r="N508" s="175"/>
      <c r="P508" s="2276"/>
      <c r="Q508" s="2276"/>
      <c r="R508" s="175"/>
      <c r="S508" s="2276"/>
      <c r="U508" s="2276"/>
      <c r="W508" s="2276"/>
      <c r="AF508" s="1096">
        <v>690</v>
      </c>
    </row>
    <row r="509" spans="2:32" s="6" customFormat="1" ht="16.149999999999999" customHeight="1">
      <c r="B509" s="774"/>
      <c r="D509" s="2276"/>
      <c r="F509" s="2276"/>
      <c r="N509" s="175"/>
      <c r="P509" s="2276"/>
      <c r="Q509" s="2276"/>
      <c r="R509" s="175"/>
      <c r="S509" s="2276"/>
      <c r="U509" s="2276"/>
      <c r="W509" s="2276"/>
      <c r="AF509" s="1096">
        <v>691</v>
      </c>
    </row>
    <row r="510" spans="2:32" s="6" customFormat="1" ht="16.149999999999999" customHeight="1">
      <c r="B510" s="774"/>
      <c r="D510" s="2276"/>
      <c r="F510" s="2276"/>
      <c r="N510" s="175"/>
      <c r="P510" s="2276"/>
      <c r="Q510" s="2276"/>
      <c r="R510" s="175"/>
      <c r="S510" s="2276"/>
      <c r="U510" s="2276"/>
      <c r="W510" s="2276"/>
      <c r="AF510" s="1096">
        <v>692</v>
      </c>
    </row>
    <row r="511" spans="2:32" s="6" customFormat="1" ht="16.149999999999999" customHeight="1">
      <c r="B511" s="774"/>
      <c r="D511" s="2276"/>
      <c r="F511" s="2276"/>
      <c r="N511" s="175"/>
      <c r="P511" s="2276"/>
      <c r="Q511" s="2276"/>
      <c r="R511" s="175"/>
      <c r="S511" s="2276"/>
      <c r="U511" s="2276"/>
      <c r="W511" s="2276"/>
      <c r="AF511" s="1096">
        <v>693</v>
      </c>
    </row>
    <row r="512" spans="2:32" s="6" customFormat="1" ht="16.149999999999999" customHeight="1">
      <c r="B512" s="774"/>
      <c r="D512" s="2276"/>
      <c r="F512" s="2276"/>
      <c r="N512" s="175"/>
      <c r="P512" s="2276"/>
      <c r="Q512" s="2276"/>
      <c r="R512" s="175"/>
      <c r="S512" s="2276"/>
      <c r="U512" s="2276"/>
      <c r="W512" s="2276"/>
      <c r="AF512" s="1096">
        <v>694</v>
      </c>
    </row>
    <row r="513" spans="1:32" s="6" customFormat="1" ht="16.149999999999999" customHeight="1">
      <c r="B513" s="774"/>
      <c r="D513" s="2276"/>
      <c r="F513" s="2276"/>
      <c r="N513" s="175"/>
      <c r="P513" s="2276"/>
      <c r="Q513" s="2276"/>
      <c r="R513" s="175"/>
      <c r="S513" s="2276"/>
      <c r="U513" s="2276"/>
      <c r="W513" s="2276"/>
      <c r="AF513" s="1096">
        <v>695</v>
      </c>
    </row>
    <row r="514" spans="1:32" s="6" customFormat="1" ht="16.149999999999999" customHeight="1">
      <c r="B514" s="774"/>
      <c r="D514" s="2276"/>
      <c r="F514" s="2276"/>
      <c r="N514" s="175"/>
      <c r="P514" s="2276"/>
      <c r="Q514" s="2276"/>
      <c r="R514" s="175"/>
      <c r="S514" s="2276"/>
      <c r="U514" s="2276"/>
      <c r="W514" s="2276"/>
      <c r="AF514" s="1096">
        <v>696</v>
      </c>
    </row>
    <row r="515" spans="1:32" ht="16.149999999999999" customHeight="1">
      <c r="A515" s="6"/>
      <c r="B515" s="774"/>
      <c r="C515" s="6"/>
      <c r="D515" s="2276"/>
      <c r="E515" s="6"/>
      <c r="F515" s="2276"/>
      <c r="G515" s="6"/>
      <c r="H515" s="6"/>
      <c r="I515" s="6"/>
      <c r="J515" s="6"/>
      <c r="K515" s="6"/>
      <c r="L515" s="6"/>
      <c r="M515" s="6"/>
      <c r="N515" s="175"/>
      <c r="O515" s="6"/>
      <c r="P515" s="2276"/>
      <c r="Q515" s="2276"/>
      <c r="R515" s="175"/>
      <c r="S515" s="2276"/>
      <c r="T515" s="6"/>
      <c r="U515" s="2276"/>
      <c r="V515" s="6"/>
      <c r="W515" s="2276"/>
      <c r="X515" s="6"/>
      <c r="AF515" s="1096">
        <v>697</v>
      </c>
    </row>
    <row r="516" spans="1:32" ht="16.149999999999999" customHeight="1">
      <c r="A516" s="6"/>
      <c r="B516" s="774"/>
      <c r="C516" s="6"/>
      <c r="D516" s="2276"/>
      <c r="E516" s="6"/>
      <c r="F516" s="2276"/>
      <c r="G516" s="6"/>
      <c r="H516" s="6"/>
      <c r="I516" s="6"/>
      <c r="J516" s="6"/>
      <c r="K516" s="6"/>
      <c r="L516" s="6"/>
      <c r="M516" s="6"/>
      <c r="N516" s="175"/>
      <c r="O516" s="6"/>
      <c r="P516" s="2276"/>
      <c r="Q516" s="2276"/>
      <c r="R516" s="175"/>
      <c r="S516" s="2276"/>
      <c r="T516" s="6"/>
      <c r="U516" s="2276"/>
      <c r="V516" s="6"/>
      <c r="W516" s="2276"/>
      <c r="X516" s="6"/>
      <c r="AF516" s="1096">
        <v>698</v>
      </c>
    </row>
    <row r="517" spans="1:32" ht="16.149999999999999" customHeight="1">
      <c r="A517" s="6"/>
      <c r="B517" s="774"/>
      <c r="C517" s="6"/>
      <c r="D517" s="2276"/>
      <c r="E517" s="6"/>
      <c r="F517" s="2276"/>
      <c r="G517" s="6"/>
      <c r="H517" s="6"/>
      <c r="I517" s="6"/>
      <c r="J517" s="6"/>
      <c r="K517" s="6"/>
      <c r="L517" s="6"/>
      <c r="M517" s="6"/>
      <c r="N517" s="175"/>
      <c r="O517" s="6"/>
      <c r="P517" s="2276"/>
      <c r="Q517" s="2276"/>
      <c r="R517" s="175"/>
      <c r="S517" s="2276"/>
      <c r="T517" s="6"/>
      <c r="U517" s="2276"/>
      <c r="V517" s="6"/>
      <c r="W517" s="2276"/>
      <c r="X517" s="6"/>
      <c r="AF517" s="1096">
        <v>699</v>
      </c>
    </row>
    <row r="518" spans="1:32" ht="16.149999999999999" customHeight="1">
      <c r="A518" s="6"/>
      <c r="B518" s="774"/>
      <c r="C518" s="6"/>
      <c r="D518" s="2276"/>
      <c r="E518" s="6"/>
      <c r="F518" s="2276"/>
      <c r="G518" s="6"/>
      <c r="H518" s="6"/>
      <c r="I518" s="6"/>
      <c r="J518" s="6"/>
      <c r="K518" s="6"/>
      <c r="L518" s="6"/>
      <c r="M518" s="6"/>
      <c r="N518" s="175"/>
      <c r="O518" s="6"/>
      <c r="P518" s="2276"/>
      <c r="Q518" s="2276"/>
      <c r="R518" s="175"/>
      <c r="S518" s="2276"/>
      <c r="T518" s="6"/>
      <c r="U518" s="2276"/>
      <c r="V518" s="6"/>
      <c r="W518" s="2276"/>
      <c r="X518" s="6"/>
      <c r="AF518" s="1096">
        <v>700</v>
      </c>
    </row>
    <row r="519" spans="1:32" ht="16.149999999999999" customHeight="1">
      <c r="A519" s="6"/>
      <c r="B519" s="774"/>
      <c r="C519" s="6"/>
      <c r="D519" s="2276"/>
      <c r="E519" s="6"/>
      <c r="F519" s="2276"/>
      <c r="G519" s="6"/>
      <c r="H519" s="6"/>
      <c r="I519" s="6"/>
      <c r="J519" s="6"/>
      <c r="K519" s="6"/>
      <c r="L519" s="6"/>
      <c r="M519" s="6"/>
      <c r="N519" s="175"/>
      <c r="O519" s="6"/>
      <c r="P519" s="2276"/>
      <c r="Q519" s="2276"/>
      <c r="R519" s="175"/>
      <c r="S519" s="2276"/>
      <c r="T519" s="6"/>
      <c r="U519" s="2276"/>
      <c r="V519" s="6"/>
      <c r="W519" s="2276"/>
      <c r="X519" s="6"/>
      <c r="AF519" s="1096">
        <v>701</v>
      </c>
    </row>
    <row r="520" spans="1:32" ht="16.149999999999999" customHeight="1">
      <c r="A520" s="6"/>
      <c r="B520" s="774"/>
      <c r="C520" s="6"/>
      <c r="D520" s="2276"/>
      <c r="E520" s="6"/>
      <c r="F520" s="2276"/>
      <c r="G520" s="6"/>
      <c r="H520" s="6"/>
      <c r="I520" s="6"/>
      <c r="J520" s="6"/>
      <c r="K520" s="6"/>
      <c r="L520" s="6"/>
      <c r="M520" s="6"/>
      <c r="N520" s="175"/>
      <c r="O520" s="6"/>
      <c r="P520" s="2276"/>
      <c r="Q520" s="2276"/>
      <c r="R520" s="175"/>
      <c r="S520" s="2276"/>
      <c r="T520" s="6"/>
      <c r="U520" s="2276"/>
      <c r="V520" s="6"/>
      <c r="W520" s="2276"/>
      <c r="X520" s="6"/>
      <c r="AF520" s="1096">
        <v>702</v>
      </c>
    </row>
    <row r="521" spans="1:32" ht="16.149999999999999" customHeight="1">
      <c r="A521" s="6"/>
      <c r="B521" s="774"/>
      <c r="C521" s="6"/>
      <c r="D521" s="2276"/>
      <c r="E521" s="6"/>
      <c r="F521" s="2276"/>
      <c r="G521" s="6"/>
      <c r="H521" s="6"/>
      <c r="I521" s="6"/>
      <c r="J521" s="6"/>
      <c r="K521" s="6"/>
      <c r="L521" s="6"/>
      <c r="M521" s="6"/>
      <c r="N521" s="175"/>
      <c r="O521" s="6"/>
      <c r="P521" s="2276"/>
      <c r="Q521" s="2276"/>
      <c r="R521" s="175"/>
      <c r="S521" s="2276"/>
      <c r="T521" s="6"/>
      <c r="U521" s="2276"/>
      <c r="V521" s="6"/>
      <c r="W521" s="2276"/>
      <c r="X521" s="6"/>
      <c r="AF521" s="1096">
        <v>703</v>
      </c>
    </row>
    <row r="522" spans="1:32" ht="16.149999999999999" customHeight="1">
      <c r="A522" s="6"/>
      <c r="B522" s="774"/>
      <c r="C522" s="6"/>
      <c r="D522" s="2276"/>
      <c r="E522" s="6"/>
      <c r="F522" s="2276"/>
      <c r="G522" s="6"/>
      <c r="H522" s="6"/>
      <c r="I522" s="6"/>
      <c r="J522" s="6"/>
      <c r="K522" s="6"/>
      <c r="L522" s="6"/>
      <c r="M522" s="6"/>
      <c r="N522" s="175"/>
      <c r="O522" s="6"/>
      <c r="P522" s="2276"/>
      <c r="Q522" s="2276"/>
      <c r="R522" s="175"/>
      <c r="S522" s="2276"/>
      <c r="T522" s="6"/>
      <c r="U522" s="2276"/>
      <c r="V522" s="6"/>
      <c r="W522" s="2276"/>
      <c r="X522" s="6"/>
      <c r="AF522" s="1096">
        <v>704</v>
      </c>
    </row>
    <row r="523" spans="1:32" ht="16.149999999999999" customHeight="1">
      <c r="A523" s="6"/>
      <c r="B523" s="774"/>
      <c r="C523" s="6"/>
      <c r="D523" s="2276"/>
      <c r="E523" s="6"/>
      <c r="F523" s="2276"/>
      <c r="G523" s="6"/>
      <c r="H523" s="6"/>
      <c r="I523" s="6"/>
      <c r="J523" s="6"/>
      <c r="K523" s="6"/>
      <c r="L523" s="6"/>
      <c r="M523" s="6"/>
      <c r="N523" s="175"/>
      <c r="O523" s="6"/>
      <c r="P523" s="2276"/>
      <c r="Q523" s="2276"/>
      <c r="R523" s="175"/>
      <c r="S523" s="2276"/>
      <c r="T523" s="6"/>
      <c r="U523" s="2276"/>
      <c r="V523" s="6"/>
      <c r="W523" s="2276"/>
      <c r="X523" s="6"/>
      <c r="AF523" s="1096">
        <v>705</v>
      </c>
    </row>
    <row r="524" spans="1:32" ht="16.149999999999999" customHeight="1">
      <c r="A524" s="6"/>
      <c r="B524" s="774"/>
      <c r="C524" s="6"/>
      <c r="D524" s="2276"/>
      <c r="E524" s="6"/>
      <c r="F524" s="2276"/>
      <c r="G524" s="6"/>
      <c r="H524" s="6"/>
      <c r="I524" s="6"/>
      <c r="J524" s="6"/>
      <c r="K524" s="6"/>
      <c r="L524" s="6"/>
      <c r="M524" s="6"/>
      <c r="N524" s="175"/>
      <c r="O524" s="6"/>
      <c r="P524" s="2276"/>
      <c r="Q524" s="2276"/>
      <c r="R524" s="175"/>
      <c r="S524" s="2276"/>
      <c r="T524" s="6"/>
      <c r="U524" s="2276"/>
      <c r="V524" s="6"/>
      <c r="W524" s="2276"/>
      <c r="X524" s="6"/>
      <c r="AF524" s="1096">
        <v>706</v>
      </c>
    </row>
    <row r="525" spans="1:32" ht="16.149999999999999" customHeight="1">
      <c r="A525" s="6"/>
      <c r="B525" s="774"/>
      <c r="C525" s="6"/>
      <c r="D525" s="2276"/>
      <c r="E525" s="6"/>
      <c r="F525" s="2276"/>
      <c r="G525" s="6"/>
      <c r="H525" s="6"/>
      <c r="I525" s="6"/>
      <c r="J525" s="6"/>
      <c r="K525" s="6"/>
      <c r="L525" s="6"/>
      <c r="M525" s="6"/>
      <c r="N525" s="175"/>
      <c r="O525" s="6"/>
      <c r="P525" s="2276"/>
      <c r="Q525" s="2276"/>
      <c r="R525" s="175"/>
      <c r="S525" s="2276"/>
      <c r="T525" s="6"/>
      <c r="U525" s="2276"/>
      <c r="V525" s="6"/>
      <c r="W525" s="2276"/>
      <c r="X525" s="6"/>
      <c r="AF525" s="1096">
        <v>707</v>
      </c>
    </row>
    <row r="526" spans="1:32" ht="16.149999999999999" customHeight="1">
      <c r="A526" s="6"/>
      <c r="B526" s="774"/>
      <c r="C526" s="6"/>
      <c r="D526" s="2276"/>
      <c r="E526" s="6"/>
      <c r="F526" s="2276"/>
      <c r="G526" s="6"/>
      <c r="H526" s="6"/>
      <c r="I526" s="6"/>
      <c r="J526" s="6"/>
      <c r="K526" s="6"/>
      <c r="L526" s="6"/>
      <c r="M526" s="6"/>
      <c r="N526" s="175"/>
      <c r="O526" s="6"/>
      <c r="P526" s="2276"/>
      <c r="Q526" s="2276"/>
      <c r="R526" s="175"/>
      <c r="S526" s="2276"/>
      <c r="T526" s="6"/>
      <c r="U526" s="2276"/>
      <c r="V526" s="6"/>
      <c r="W526" s="2276"/>
      <c r="X526" s="6"/>
      <c r="AF526" s="1096">
        <v>708</v>
      </c>
    </row>
    <row r="527" spans="1:32" ht="16.149999999999999" customHeight="1">
      <c r="A527" s="6"/>
      <c r="B527" s="774"/>
      <c r="C527" s="6"/>
      <c r="D527" s="2276"/>
      <c r="E527" s="6"/>
      <c r="F527" s="2276"/>
      <c r="G527" s="6"/>
      <c r="H527" s="6"/>
      <c r="I527" s="6"/>
      <c r="J527" s="6"/>
      <c r="K527" s="6"/>
      <c r="L527" s="6"/>
      <c r="M527" s="6"/>
      <c r="N527" s="175"/>
      <c r="O527" s="6"/>
      <c r="P527" s="2276"/>
      <c r="Q527" s="2276"/>
      <c r="R527" s="175"/>
      <c r="S527" s="2276"/>
      <c r="T527" s="6"/>
      <c r="U527" s="2276"/>
      <c r="V527" s="6"/>
      <c r="W527" s="2276"/>
      <c r="X527" s="6"/>
      <c r="AF527" s="1096">
        <v>709</v>
      </c>
    </row>
    <row r="528" spans="1:32" ht="16.149999999999999" customHeight="1">
      <c r="A528" s="6"/>
      <c r="B528" s="774"/>
      <c r="C528" s="6"/>
      <c r="D528" s="2276"/>
      <c r="E528" s="6"/>
      <c r="F528" s="2276"/>
      <c r="G528" s="6"/>
      <c r="H528" s="6"/>
      <c r="I528" s="6"/>
      <c r="J528" s="6"/>
      <c r="K528" s="6"/>
      <c r="L528" s="6"/>
      <c r="M528" s="6"/>
      <c r="N528" s="175"/>
      <c r="O528" s="6"/>
      <c r="P528" s="2276"/>
      <c r="Q528" s="2276"/>
      <c r="R528" s="175"/>
      <c r="S528" s="2276"/>
      <c r="T528" s="6"/>
      <c r="U528" s="2276"/>
      <c r="V528" s="6"/>
      <c r="W528" s="2276"/>
      <c r="X528" s="6"/>
      <c r="AF528" s="1096">
        <v>710</v>
      </c>
    </row>
    <row r="529" spans="1:32" ht="16.149999999999999" customHeight="1">
      <c r="A529" s="6"/>
      <c r="B529" s="774"/>
      <c r="C529" s="6"/>
      <c r="D529" s="2276"/>
      <c r="E529" s="6"/>
      <c r="F529" s="2276"/>
      <c r="G529" s="6"/>
      <c r="H529" s="6"/>
      <c r="I529" s="6"/>
      <c r="J529" s="6"/>
      <c r="K529" s="6"/>
      <c r="L529" s="6"/>
      <c r="M529" s="6"/>
      <c r="N529" s="175"/>
      <c r="O529" s="6"/>
      <c r="P529" s="2276"/>
      <c r="Q529" s="2276"/>
      <c r="R529" s="175"/>
      <c r="S529" s="2276"/>
      <c r="T529" s="6"/>
      <c r="U529" s="2276"/>
      <c r="V529" s="6"/>
      <c r="W529" s="2276"/>
      <c r="X529" s="6"/>
      <c r="AF529" s="1096">
        <v>711</v>
      </c>
    </row>
    <row r="530" spans="1:32" ht="16.149999999999999" customHeight="1">
      <c r="A530" s="6"/>
      <c r="B530" s="774"/>
      <c r="C530" s="6"/>
      <c r="D530" s="2276"/>
      <c r="E530" s="6"/>
      <c r="F530" s="2276"/>
      <c r="G530" s="6"/>
      <c r="H530" s="6"/>
      <c r="I530" s="6"/>
      <c r="J530" s="6"/>
      <c r="K530" s="6"/>
      <c r="L530" s="6"/>
      <c r="M530" s="6"/>
      <c r="N530" s="175"/>
      <c r="O530" s="6"/>
      <c r="P530" s="2276"/>
      <c r="Q530" s="2276"/>
      <c r="R530" s="175"/>
      <c r="S530" s="2276"/>
      <c r="T530" s="6"/>
      <c r="U530" s="2276"/>
      <c r="V530" s="6"/>
      <c r="W530" s="2276"/>
      <c r="X530" s="6"/>
      <c r="AF530" s="1096">
        <v>712</v>
      </c>
    </row>
    <row r="531" spans="1:32" ht="16.149999999999999" customHeight="1">
      <c r="A531" s="6"/>
      <c r="B531" s="774"/>
      <c r="C531" s="6"/>
      <c r="D531" s="2276"/>
      <c r="E531" s="6"/>
      <c r="F531" s="2276"/>
      <c r="G531" s="6"/>
      <c r="H531" s="6"/>
      <c r="I531" s="6"/>
      <c r="J531" s="6"/>
      <c r="K531" s="6"/>
      <c r="L531" s="6"/>
      <c r="M531" s="6"/>
      <c r="N531" s="175"/>
      <c r="O531" s="6"/>
      <c r="P531" s="2276"/>
      <c r="Q531" s="2276"/>
      <c r="R531" s="175"/>
      <c r="S531" s="2276"/>
      <c r="T531" s="6"/>
      <c r="U531" s="2276"/>
      <c r="V531" s="6"/>
      <c r="W531" s="2276"/>
      <c r="X531" s="6"/>
      <c r="AF531" s="1096">
        <v>713</v>
      </c>
    </row>
    <row r="532" spans="1:32" ht="16.149999999999999" customHeight="1">
      <c r="A532" s="6"/>
      <c r="B532" s="774"/>
      <c r="C532" s="6"/>
      <c r="D532" s="2276"/>
      <c r="E532" s="6"/>
      <c r="F532" s="2276"/>
      <c r="G532" s="6"/>
      <c r="H532" s="6"/>
      <c r="I532" s="6"/>
      <c r="J532" s="6"/>
      <c r="K532" s="6"/>
      <c r="L532" s="6"/>
      <c r="M532" s="6"/>
      <c r="N532" s="175"/>
      <c r="O532" s="6"/>
      <c r="P532" s="2276"/>
      <c r="Q532" s="2276"/>
      <c r="R532" s="175"/>
      <c r="S532" s="2276"/>
      <c r="T532" s="6"/>
      <c r="U532" s="2276"/>
      <c r="V532" s="6"/>
      <c r="W532" s="2276"/>
      <c r="X532" s="6"/>
      <c r="AF532" s="1096">
        <v>714</v>
      </c>
    </row>
    <row r="533" spans="1:32" ht="16.149999999999999" customHeight="1">
      <c r="A533" s="6"/>
      <c r="B533" s="774"/>
      <c r="C533" s="6"/>
      <c r="D533" s="2276"/>
      <c r="E533" s="6"/>
      <c r="F533" s="2276"/>
      <c r="G533" s="6"/>
      <c r="H533" s="6"/>
      <c r="I533" s="6"/>
      <c r="J533" s="6"/>
      <c r="K533" s="6"/>
      <c r="L533" s="6"/>
      <c r="M533" s="6"/>
      <c r="N533" s="175"/>
      <c r="O533" s="6"/>
      <c r="P533" s="2276"/>
      <c r="Q533" s="2276"/>
      <c r="R533" s="175"/>
      <c r="S533" s="2276"/>
      <c r="T533" s="6"/>
      <c r="U533" s="2276"/>
      <c r="V533" s="6"/>
      <c r="W533" s="2276"/>
      <c r="X533" s="6"/>
      <c r="AF533" s="1096">
        <v>715</v>
      </c>
    </row>
    <row r="534" spans="1:32" ht="16.149999999999999" customHeight="1">
      <c r="A534" s="6"/>
      <c r="B534" s="774"/>
      <c r="C534" s="6"/>
      <c r="D534" s="2276"/>
      <c r="E534" s="6"/>
      <c r="F534" s="2276"/>
      <c r="G534" s="6"/>
      <c r="H534" s="6"/>
      <c r="I534" s="6"/>
      <c r="J534" s="6"/>
      <c r="K534" s="6"/>
      <c r="L534" s="6"/>
      <c r="M534" s="6"/>
      <c r="N534" s="175"/>
      <c r="O534" s="6"/>
      <c r="P534" s="2276"/>
      <c r="Q534" s="2276"/>
      <c r="R534" s="175"/>
      <c r="S534" s="2276"/>
      <c r="T534" s="6"/>
      <c r="U534" s="2276"/>
      <c r="V534" s="6"/>
      <c r="W534" s="2276"/>
      <c r="X534" s="6"/>
      <c r="AF534" s="1096">
        <v>716</v>
      </c>
    </row>
    <row r="535" spans="1:32" ht="16.149999999999999" customHeight="1">
      <c r="A535" s="6"/>
      <c r="B535" s="774"/>
      <c r="C535" s="6"/>
      <c r="D535" s="2276"/>
      <c r="E535" s="6"/>
      <c r="F535" s="2276"/>
      <c r="G535" s="6"/>
      <c r="H535" s="6"/>
      <c r="I535" s="6"/>
      <c r="J535" s="6"/>
      <c r="K535" s="6"/>
      <c r="L535" s="6"/>
      <c r="M535" s="6"/>
      <c r="N535" s="175"/>
      <c r="O535" s="6"/>
      <c r="P535" s="2276"/>
      <c r="Q535" s="2276"/>
      <c r="R535" s="175"/>
      <c r="S535" s="2276"/>
      <c r="T535" s="6"/>
      <c r="U535" s="2276"/>
      <c r="V535" s="6"/>
      <c r="W535" s="2276"/>
      <c r="X535" s="6"/>
      <c r="AF535" s="1096">
        <v>717</v>
      </c>
    </row>
    <row r="536" spans="1:32" ht="16.149999999999999" customHeight="1">
      <c r="A536" s="6"/>
      <c r="B536" s="774"/>
      <c r="C536" s="6"/>
      <c r="D536" s="2276"/>
      <c r="E536" s="6"/>
      <c r="F536" s="2276"/>
      <c r="G536" s="6"/>
      <c r="H536" s="6"/>
      <c r="I536" s="6"/>
      <c r="J536" s="6"/>
      <c r="K536" s="6"/>
      <c r="L536" s="6"/>
      <c r="M536" s="6"/>
      <c r="N536" s="175"/>
      <c r="O536" s="6"/>
      <c r="P536" s="2276"/>
      <c r="Q536" s="2276"/>
      <c r="R536" s="175"/>
      <c r="S536" s="2276"/>
      <c r="T536" s="6"/>
      <c r="U536" s="2276"/>
      <c r="V536" s="6"/>
      <c r="W536" s="2276"/>
      <c r="X536" s="6"/>
      <c r="AF536" s="1096">
        <v>718</v>
      </c>
    </row>
    <row r="537" spans="1:32" ht="16.149999999999999" customHeight="1">
      <c r="A537" s="6"/>
      <c r="B537" s="774"/>
      <c r="C537" s="6"/>
      <c r="D537" s="2276"/>
      <c r="E537" s="6"/>
      <c r="F537" s="2276"/>
      <c r="G537" s="6"/>
      <c r="H537" s="6"/>
      <c r="I537" s="6"/>
      <c r="J537" s="6"/>
      <c r="K537" s="6"/>
      <c r="L537" s="6"/>
      <c r="M537" s="6"/>
      <c r="N537" s="175"/>
      <c r="O537" s="6"/>
      <c r="P537" s="2276"/>
      <c r="Q537" s="2276"/>
      <c r="R537" s="175"/>
      <c r="S537" s="2276"/>
      <c r="T537" s="6"/>
      <c r="U537" s="2276"/>
      <c r="V537" s="6"/>
      <c r="W537" s="2276"/>
      <c r="X537" s="6"/>
      <c r="AF537" s="1096">
        <v>719</v>
      </c>
    </row>
    <row r="538" spans="1:32" ht="16.149999999999999" customHeight="1">
      <c r="A538" s="6"/>
      <c r="B538" s="774"/>
      <c r="C538" s="6"/>
      <c r="D538" s="2276"/>
      <c r="E538" s="6"/>
      <c r="F538" s="2276"/>
      <c r="G538" s="6"/>
      <c r="H538" s="6"/>
      <c r="I538" s="6"/>
      <c r="J538" s="6"/>
      <c r="K538" s="6"/>
      <c r="L538" s="6"/>
      <c r="M538" s="6"/>
      <c r="N538" s="175"/>
      <c r="O538" s="6"/>
      <c r="P538" s="2276"/>
      <c r="Q538" s="2276"/>
      <c r="R538" s="175"/>
      <c r="S538" s="2276"/>
      <c r="T538" s="6"/>
      <c r="U538" s="2276"/>
      <c r="V538" s="6"/>
      <c r="W538" s="2276"/>
      <c r="X538" s="6"/>
      <c r="AF538" s="1096">
        <v>720</v>
      </c>
    </row>
    <row r="539" spans="1:32" ht="16.149999999999999" customHeight="1">
      <c r="A539" s="6"/>
      <c r="B539" s="774"/>
      <c r="C539" s="6"/>
      <c r="D539" s="2276"/>
      <c r="E539" s="6"/>
      <c r="F539" s="2276"/>
      <c r="G539" s="6"/>
      <c r="H539" s="6"/>
      <c r="I539" s="6"/>
      <c r="J539" s="6"/>
      <c r="K539" s="6"/>
      <c r="L539" s="6"/>
      <c r="M539" s="6"/>
      <c r="N539" s="175"/>
      <c r="O539" s="6"/>
      <c r="P539" s="2276"/>
      <c r="Q539" s="2276"/>
      <c r="R539" s="175"/>
      <c r="S539" s="2276"/>
      <c r="T539" s="6"/>
      <c r="U539" s="2276"/>
      <c r="V539" s="6"/>
      <c r="W539" s="2276"/>
      <c r="X539" s="6"/>
      <c r="AF539" s="1096">
        <v>721</v>
      </c>
    </row>
    <row r="540" spans="1:32" ht="16.149999999999999" customHeight="1">
      <c r="A540" s="6"/>
      <c r="B540" s="774"/>
      <c r="C540" s="6"/>
      <c r="D540" s="2276"/>
      <c r="E540" s="6"/>
      <c r="F540" s="2276"/>
      <c r="G540" s="6"/>
      <c r="H540" s="6"/>
      <c r="I540" s="6"/>
      <c r="J540" s="6"/>
      <c r="K540" s="6"/>
      <c r="L540" s="6"/>
      <c r="M540" s="6"/>
      <c r="N540" s="175"/>
      <c r="O540" s="6"/>
      <c r="P540" s="2276"/>
      <c r="Q540" s="2276"/>
      <c r="R540" s="175"/>
      <c r="S540" s="2276"/>
      <c r="T540" s="6"/>
      <c r="U540" s="2276"/>
      <c r="V540" s="6"/>
      <c r="W540" s="2276"/>
      <c r="X540" s="6"/>
      <c r="AF540" s="1096">
        <v>722</v>
      </c>
    </row>
    <row r="541" spans="1:32" ht="16.149999999999999" customHeight="1">
      <c r="A541" s="6"/>
      <c r="B541" s="774"/>
      <c r="C541" s="6"/>
      <c r="D541" s="2276"/>
      <c r="E541" s="6"/>
      <c r="F541" s="2276"/>
      <c r="G541" s="6"/>
      <c r="H541" s="6"/>
      <c r="I541" s="6"/>
      <c r="J541" s="6"/>
      <c r="K541" s="6"/>
      <c r="L541" s="6"/>
      <c r="M541" s="6"/>
      <c r="N541" s="175"/>
      <c r="O541" s="6"/>
      <c r="P541" s="2276"/>
      <c r="Q541" s="2276"/>
      <c r="R541" s="175"/>
      <c r="S541" s="2276"/>
      <c r="T541" s="6"/>
      <c r="U541" s="2276"/>
      <c r="V541" s="6"/>
      <c r="W541" s="2276"/>
      <c r="X541" s="6"/>
      <c r="AF541" s="1096">
        <v>723</v>
      </c>
    </row>
    <row r="542" spans="1:32" ht="16.149999999999999" customHeight="1">
      <c r="A542" s="6"/>
      <c r="B542" s="774"/>
      <c r="C542" s="6"/>
      <c r="D542" s="2276"/>
      <c r="E542" s="6"/>
      <c r="F542" s="2276"/>
      <c r="G542" s="6"/>
      <c r="H542" s="6"/>
      <c r="I542" s="6"/>
      <c r="J542" s="6"/>
      <c r="K542" s="6"/>
      <c r="L542" s="6"/>
      <c r="M542" s="6"/>
      <c r="N542" s="175"/>
      <c r="O542" s="6"/>
      <c r="P542" s="2276"/>
      <c r="Q542" s="2276"/>
      <c r="R542" s="175"/>
      <c r="S542" s="2276"/>
      <c r="T542" s="6"/>
      <c r="U542" s="2276"/>
      <c r="V542" s="6"/>
      <c r="W542" s="2276"/>
      <c r="X542" s="6"/>
      <c r="AF542" s="1096">
        <v>724</v>
      </c>
    </row>
    <row r="543" spans="1:32" ht="16.149999999999999" customHeight="1">
      <c r="A543" s="6"/>
      <c r="B543" s="774"/>
      <c r="C543" s="6"/>
      <c r="D543" s="2276"/>
      <c r="E543" s="6"/>
      <c r="F543" s="2276"/>
      <c r="G543" s="6"/>
      <c r="H543" s="6"/>
      <c r="I543" s="6"/>
      <c r="J543" s="6"/>
      <c r="K543" s="6"/>
      <c r="L543" s="6"/>
      <c r="M543" s="6"/>
      <c r="N543" s="175"/>
      <c r="O543" s="6"/>
      <c r="P543" s="2276"/>
      <c r="Q543" s="2276"/>
      <c r="R543" s="175"/>
      <c r="S543" s="2276"/>
      <c r="T543" s="6"/>
      <c r="U543" s="2276"/>
      <c r="V543" s="6"/>
      <c r="W543" s="2276"/>
      <c r="X543" s="6"/>
      <c r="AF543" s="1096">
        <v>725</v>
      </c>
    </row>
    <row r="544" spans="1:32" ht="16.149999999999999" customHeight="1">
      <c r="A544" s="6"/>
      <c r="B544" s="774"/>
      <c r="C544" s="6"/>
      <c r="D544" s="2276"/>
      <c r="E544" s="6"/>
      <c r="F544" s="2276"/>
      <c r="G544" s="6"/>
      <c r="H544" s="6"/>
      <c r="I544" s="6"/>
      <c r="J544" s="6"/>
      <c r="K544" s="6"/>
      <c r="L544" s="6"/>
      <c r="M544" s="6"/>
      <c r="N544" s="175"/>
      <c r="O544" s="6"/>
      <c r="P544" s="2276"/>
      <c r="Q544" s="2276"/>
      <c r="R544" s="175"/>
      <c r="S544" s="2276"/>
      <c r="T544" s="6"/>
      <c r="U544" s="2276"/>
      <c r="V544" s="6"/>
      <c r="W544" s="2276"/>
      <c r="X544" s="6"/>
      <c r="AF544" s="1096">
        <v>726</v>
      </c>
    </row>
    <row r="545" spans="1:32" ht="16.149999999999999" customHeight="1">
      <c r="A545" s="6"/>
      <c r="B545" s="774"/>
      <c r="C545" s="6"/>
      <c r="D545" s="2276"/>
      <c r="E545" s="6"/>
      <c r="F545" s="2276"/>
      <c r="G545" s="6"/>
      <c r="H545" s="6"/>
      <c r="I545" s="6"/>
      <c r="J545" s="6"/>
      <c r="K545" s="6"/>
      <c r="L545" s="6"/>
      <c r="M545" s="6"/>
      <c r="N545" s="175"/>
      <c r="O545" s="6"/>
      <c r="P545" s="2276"/>
      <c r="Q545" s="2276"/>
      <c r="R545" s="175"/>
      <c r="S545" s="2276"/>
      <c r="T545" s="6"/>
      <c r="U545" s="2276"/>
      <c r="V545" s="6"/>
      <c r="W545" s="2276"/>
      <c r="X545" s="6"/>
      <c r="AF545" s="1096">
        <v>727</v>
      </c>
    </row>
    <row r="546" spans="1:32" ht="16.149999999999999" customHeight="1">
      <c r="A546" s="6"/>
      <c r="B546" s="774"/>
      <c r="C546" s="6"/>
      <c r="D546" s="2276"/>
      <c r="E546" s="6"/>
      <c r="F546" s="2276"/>
      <c r="G546" s="6"/>
      <c r="H546" s="6"/>
      <c r="I546" s="6"/>
      <c r="J546" s="6"/>
      <c r="K546" s="6"/>
      <c r="L546" s="6"/>
      <c r="M546" s="6"/>
      <c r="N546" s="175"/>
      <c r="O546" s="6"/>
      <c r="P546" s="2276"/>
      <c r="Q546" s="2276"/>
      <c r="R546" s="175"/>
      <c r="S546" s="2276"/>
      <c r="T546" s="6"/>
      <c r="U546" s="2276"/>
      <c r="V546" s="6"/>
      <c r="W546" s="2276"/>
      <c r="X546" s="6"/>
      <c r="AF546" s="1096">
        <v>728</v>
      </c>
    </row>
    <row r="547" spans="1:32" ht="16.149999999999999" customHeight="1">
      <c r="A547" s="6"/>
      <c r="B547" s="774"/>
      <c r="C547" s="6"/>
      <c r="D547" s="2276"/>
      <c r="E547" s="6"/>
      <c r="F547" s="2276"/>
      <c r="G547" s="6"/>
      <c r="H547" s="6"/>
      <c r="I547" s="6"/>
      <c r="J547" s="6"/>
      <c r="K547" s="6"/>
      <c r="L547" s="6"/>
      <c r="M547" s="6"/>
      <c r="N547" s="175"/>
      <c r="O547" s="6"/>
      <c r="P547" s="2276"/>
      <c r="Q547" s="2276"/>
      <c r="R547" s="175"/>
      <c r="S547" s="2276"/>
      <c r="T547" s="6"/>
      <c r="U547" s="2276"/>
      <c r="V547" s="6"/>
      <c r="W547" s="2276"/>
      <c r="X547" s="6"/>
      <c r="AF547" s="1096">
        <v>729</v>
      </c>
    </row>
    <row r="548" spans="1:32" ht="16.149999999999999" customHeight="1">
      <c r="A548" s="6"/>
      <c r="B548" s="774"/>
      <c r="C548" s="6"/>
      <c r="D548" s="2276"/>
      <c r="E548" s="6"/>
      <c r="F548" s="2276"/>
      <c r="G548" s="6"/>
      <c r="H548" s="6"/>
      <c r="I548" s="6"/>
      <c r="J548" s="6"/>
      <c r="K548" s="6"/>
      <c r="L548" s="6"/>
      <c r="M548" s="6"/>
      <c r="N548" s="175"/>
      <c r="O548" s="6"/>
      <c r="P548" s="2276"/>
      <c r="Q548" s="2276"/>
      <c r="R548" s="175"/>
      <c r="S548" s="2276"/>
      <c r="T548" s="6"/>
      <c r="U548" s="2276"/>
      <c r="V548" s="6"/>
      <c r="W548" s="2276"/>
      <c r="X548" s="6"/>
      <c r="AF548" s="1096">
        <v>730</v>
      </c>
    </row>
    <row r="549" spans="1:32" ht="16.149999999999999" customHeight="1">
      <c r="A549" s="6"/>
      <c r="B549" s="774"/>
      <c r="C549" s="6"/>
      <c r="D549" s="2276"/>
      <c r="E549" s="6"/>
      <c r="F549" s="2276"/>
      <c r="G549" s="6"/>
      <c r="H549" s="6"/>
      <c r="I549" s="6"/>
      <c r="J549" s="6"/>
      <c r="K549" s="6"/>
      <c r="L549" s="6"/>
      <c r="M549" s="6"/>
      <c r="N549" s="175"/>
      <c r="O549" s="6"/>
      <c r="P549" s="2276"/>
      <c r="Q549" s="2276"/>
      <c r="R549" s="175"/>
      <c r="S549" s="2276"/>
      <c r="T549" s="6"/>
      <c r="U549" s="2276"/>
      <c r="V549" s="6"/>
      <c r="W549" s="2276"/>
      <c r="X549" s="6"/>
      <c r="AF549" s="1096">
        <v>731</v>
      </c>
    </row>
    <row r="550" spans="1:32" ht="16.149999999999999" customHeight="1">
      <c r="A550" s="6"/>
      <c r="B550" s="774"/>
      <c r="C550" s="6"/>
      <c r="D550" s="2276"/>
      <c r="E550" s="6"/>
      <c r="F550" s="2276"/>
      <c r="G550" s="6"/>
      <c r="H550" s="6"/>
      <c r="I550" s="6"/>
      <c r="J550" s="6"/>
      <c r="K550" s="6"/>
      <c r="L550" s="6"/>
      <c r="M550" s="6"/>
      <c r="N550" s="175"/>
      <c r="O550" s="6"/>
      <c r="P550" s="2276"/>
      <c r="Q550" s="2276"/>
      <c r="R550" s="175"/>
      <c r="S550" s="2276"/>
      <c r="T550" s="6"/>
      <c r="U550" s="2276"/>
      <c r="V550" s="6"/>
      <c r="W550" s="2276"/>
      <c r="X550" s="6"/>
      <c r="AF550" s="1096">
        <v>732</v>
      </c>
    </row>
    <row r="551" spans="1:32" ht="16.149999999999999" customHeight="1">
      <c r="A551" s="6"/>
      <c r="B551" s="774"/>
      <c r="C551" s="6"/>
      <c r="D551" s="2276"/>
      <c r="E551" s="6"/>
      <c r="F551" s="2276"/>
      <c r="G551" s="6"/>
      <c r="H551" s="6"/>
      <c r="I551" s="6"/>
      <c r="J551" s="6"/>
      <c r="K551" s="6"/>
      <c r="L551" s="6"/>
      <c r="M551" s="6"/>
      <c r="N551" s="175"/>
      <c r="O551" s="6"/>
      <c r="P551" s="2276"/>
      <c r="Q551" s="2276"/>
      <c r="R551" s="175"/>
      <c r="S551" s="2276"/>
      <c r="T551" s="6"/>
      <c r="U551" s="2276"/>
      <c r="V551" s="6"/>
      <c r="W551" s="2276"/>
      <c r="X551" s="6"/>
      <c r="AF551" s="1096">
        <v>733</v>
      </c>
    </row>
    <row r="552" spans="1:32" ht="16.149999999999999" customHeight="1">
      <c r="A552" s="6"/>
      <c r="B552" s="774"/>
      <c r="C552" s="6"/>
      <c r="D552" s="2276"/>
      <c r="E552" s="6"/>
      <c r="F552" s="2276"/>
      <c r="G552" s="6"/>
      <c r="H552" s="6"/>
      <c r="I552" s="6"/>
      <c r="J552" s="6"/>
      <c r="K552" s="6"/>
      <c r="L552" s="6"/>
      <c r="M552" s="6"/>
      <c r="N552" s="175"/>
      <c r="O552" s="6"/>
      <c r="P552" s="2276"/>
      <c r="Q552" s="2276"/>
      <c r="R552" s="175"/>
      <c r="S552" s="2276"/>
      <c r="T552" s="6"/>
      <c r="U552" s="2276"/>
      <c r="V552" s="6"/>
      <c r="W552" s="2276"/>
      <c r="X552" s="6"/>
      <c r="AF552" s="1096">
        <v>734</v>
      </c>
    </row>
    <row r="553" spans="1:32" ht="16.149999999999999" customHeight="1">
      <c r="A553" s="6"/>
      <c r="B553" s="774"/>
      <c r="C553" s="6"/>
      <c r="D553" s="2276"/>
      <c r="E553" s="6"/>
      <c r="F553" s="2276"/>
      <c r="G553" s="6"/>
      <c r="H553" s="6"/>
      <c r="I553" s="6"/>
      <c r="J553" s="6"/>
      <c r="K553" s="6"/>
      <c r="L553" s="6"/>
      <c r="M553" s="6"/>
      <c r="N553" s="175"/>
      <c r="O553" s="6"/>
      <c r="P553" s="2276"/>
      <c r="Q553" s="2276"/>
      <c r="R553" s="175"/>
      <c r="S553" s="2276"/>
      <c r="T553" s="6"/>
      <c r="U553" s="2276"/>
      <c r="V553" s="6"/>
      <c r="W553" s="2276"/>
      <c r="X553" s="6"/>
      <c r="AF553" s="1096">
        <v>735</v>
      </c>
    </row>
    <row r="554" spans="1:32" ht="16.149999999999999" customHeight="1">
      <c r="A554" s="6"/>
      <c r="B554" s="774"/>
      <c r="C554" s="6"/>
      <c r="D554" s="2276"/>
      <c r="E554" s="6"/>
      <c r="F554" s="2276"/>
      <c r="G554" s="6"/>
      <c r="H554" s="6"/>
      <c r="I554" s="6"/>
      <c r="J554" s="6"/>
      <c r="K554" s="6"/>
      <c r="L554" s="6"/>
      <c r="M554" s="6"/>
      <c r="N554" s="175"/>
      <c r="O554" s="6"/>
      <c r="P554" s="2276"/>
      <c r="Q554" s="2276"/>
      <c r="R554" s="175"/>
      <c r="S554" s="2276"/>
      <c r="T554" s="6"/>
      <c r="U554" s="2276"/>
      <c r="V554" s="6"/>
      <c r="W554" s="2276"/>
      <c r="X554" s="6"/>
      <c r="AF554" s="1096">
        <v>736</v>
      </c>
    </row>
    <row r="555" spans="1:32" ht="16.149999999999999" customHeight="1">
      <c r="A555" s="6"/>
      <c r="B555" s="774"/>
      <c r="C555" s="6"/>
      <c r="D555" s="2276"/>
      <c r="E555" s="6"/>
      <c r="F555" s="2276"/>
      <c r="G555" s="6"/>
      <c r="H555" s="6"/>
      <c r="I555" s="6"/>
      <c r="J555" s="6"/>
      <c r="K555" s="6"/>
      <c r="L555" s="6"/>
      <c r="M555" s="6"/>
      <c r="N555" s="175"/>
      <c r="O555" s="6"/>
      <c r="P555" s="2276"/>
      <c r="Q555" s="2276"/>
      <c r="R555" s="175"/>
      <c r="S555" s="2276"/>
      <c r="T555" s="6"/>
      <c r="U555" s="2276"/>
      <c r="V555" s="6"/>
      <c r="W555" s="2276"/>
      <c r="X555" s="6"/>
      <c r="AF555" s="1096">
        <v>737</v>
      </c>
    </row>
    <row r="556" spans="1:32" ht="16.149999999999999" customHeight="1">
      <c r="A556" s="6"/>
      <c r="B556" s="774"/>
      <c r="C556" s="6"/>
      <c r="D556" s="2276"/>
      <c r="E556" s="6"/>
      <c r="F556" s="2276"/>
      <c r="G556" s="6"/>
      <c r="H556" s="6"/>
      <c r="I556" s="6"/>
      <c r="J556" s="6"/>
      <c r="K556" s="6"/>
      <c r="L556" s="6"/>
      <c r="M556" s="6"/>
      <c r="N556" s="175"/>
      <c r="O556" s="6"/>
      <c r="P556" s="2276"/>
      <c r="Q556" s="2276"/>
      <c r="R556" s="175"/>
      <c r="S556" s="2276"/>
      <c r="T556" s="6"/>
      <c r="U556" s="2276"/>
      <c r="V556" s="6"/>
      <c r="W556" s="2276"/>
      <c r="X556" s="6"/>
      <c r="AF556" s="1096">
        <v>738</v>
      </c>
    </row>
    <row r="557" spans="1:32" ht="16.149999999999999" customHeight="1">
      <c r="A557" s="6"/>
      <c r="B557" s="774"/>
      <c r="C557" s="6"/>
      <c r="D557" s="2276"/>
      <c r="E557" s="6"/>
      <c r="F557" s="2276"/>
      <c r="G557" s="6"/>
      <c r="H557" s="6"/>
      <c r="I557" s="6"/>
      <c r="J557" s="6"/>
      <c r="K557" s="6"/>
      <c r="L557" s="6"/>
      <c r="M557" s="6"/>
      <c r="N557" s="175"/>
      <c r="O557" s="6"/>
      <c r="P557" s="2276"/>
      <c r="Q557" s="2276"/>
      <c r="R557" s="175"/>
      <c r="S557" s="2276"/>
      <c r="T557" s="6"/>
      <c r="U557" s="2276"/>
      <c r="V557" s="6"/>
      <c r="W557" s="2276"/>
      <c r="X557" s="6"/>
      <c r="AF557" s="1096">
        <v>739</v>
      </c>
    </row>
    <row r="558" spans="1:32" ht="16.149999999999999" customHeight="1">
      <c r="A558" s="6"/>
      <c r="B558" s="774"/>
      <c r="C558" s="6"/>
      <c r="D558" s="2276"/>
      <c r="E558" s="6"/>
      <c r="F558" s="2276"/>
      <c r="G558" s="6"/>
      <c r="H558" s="6"/>
      <c r="I558" s="6"/>
      <c r="J558" s="6"/>
      <c r="K558" s="6"/>
      <c r="L558" s="6"/>
      <c r="M558" s="6"/>
      <c r="N558" s="175"/>
      <c r="O558" s="6"/>
      <c r="P558" s="2276"/>
      <c r="Q558" s="2276"/>
      <c r="R558" s="175"/>
      <c r="S558" s="2276"/>
      <c r="T558" s="6"/>
      <c r="U558" s="2276"/>
      <c r="V558" s="6"/>
      <c r="W558" s="2276"/>
      <c r="X558" s="6"/>
      <c r="AF558" s="1096">
        <v>740</v>
      </c>
    </row>
    <row r="559" spans="1:32" ht="16.149999999999999" customHeight="1">
      <c r="A559" s="6"/>
      <c r="B559" s="774"/>
      <c r="C559" s="6"/>
      <c r="D559" s="2276"/>
      <c r="E559" s="6"/>
      <c r="F559" s="2276"/>
      <c r="G559" s="6"/>
      <c r="H559" s="6"/>
      <c r="I559" s="6"/>
      <c r="J559" s="6"/>
      <c r="K559" s="6"/>
      <c r="L559" s="6"/>
      <c r="M559" s="6"/>
      <c r="N559" s="175"/>
      <c r="O559" s="6"/>
      <c r="P559" s="2276"/>
      <c r="Q559" s="2276"/>
      <c r="R559" s="175"/>
      <c r="S559" s="2276"/>
      <c r="T559" s="6"/>
      <c r="U559" s="2276"/>
      <c r="V559" s="6"/>
      <c r="W559" s="2276"/>
      <c r="X559" s="6"/>
      <c r="AF559" s="1096">
        <v>741</v>
      </c>
    </row>
    <row r="560" spans="1:32" ht="16.149999999999999" customHeight="1">
      <c r="A560" s="6"/>
      <c r="B560" s="774"/>
      <c r="C560" s="6"/>
      <c r="D560" s="2276"/>
      <c r="E560" s="6"/>
      <c r="F560" s="2276"/>
      <c r="G560" s="6"/>
      <c r="H560" s="6"/>
      <c r="I560" s="6"/>
      <c r="J560" s="6"/>
      <c r="K560" s="6"/>
      <c r="L560" s="6"/>
      <c r="M560" s="6"/>
      <c r="N560" s="175"/>
      <c r="O560" s="6"/>
      <c r="P560" s="2276"/>
      <c r="Q560" s="2276"/>
      <c r="R560" s="175"/>
      <c r="S560" s="2276"/>
      <c r="T560" s="6"/>
      <c r="U560" s="2276"/>
      <c r="V560" s="6"/>
      <c r="W560" s="2276"/>
      <c r="X560" s="6"/>
      <c r="AF560" s="1096">
        <v>742</v>
      </c>
    </row>
    <row r="561" spans="1:32" ht="16.149999999999999" customHeight="1">
      <c r="A561" s="6"/>
      <c r="B561" s="774"/>
      <c r="C561" s="6"/>
      <c r="D561" s="2276"/>
      <c r="E561" s="6"/>
      <c r="F561" s="2276"/>
      <c r="G561" s="6"/>
      <c r="H561" s="6"/>
      <c r="I561" s="6"/>
      <c r="J561" s="6"/>
      <c r="K561" s="6"/>
      <c r="L561" s="6"/>
      <c r="M561" s="6"/>
      <c r="N561" s="175"/>
      <c r="O561" s="6"/>
      <c r="P561" s="2276"/>
      <c r="Q561" s="2276"/>
      <c r="R561" s="175"/>
      <c r="S561" s="2276"/>
      <c r="T561" s="6"/>
      <c r="U561" s="2276"/>
      <c r="V561" s="6"/>
      <c r="W561" s="2276"/>
      <c r="X561" s="6"/>
      <c r="AF561" s="1096">
        <v>743</v>
      </c>
    </row>
    <row r="562" spans="1:32" ht="16.149999999999999" customHeight="1">
      <c r="A562" s="6"/>
      <c r="B562" s="774"/>
      <c r="C562" s="6"/>
      <c r="D562" s="2276"/>
      <c r="E562" s="6"/>
      <c r="F562" s="2276"/>
      <c r="G562" s="6"/>
      <c r="H562" s="6"/>
      <c r="I562" s="6"/>
      <c r="J562" s="6"/>
      <c r="K562" s="6"/>
      <c r="L562" s="6"/>
      <c r="M562" s="6"/>
      <c r="N562" s="175"/>
      <c r="O562" s="6"/>
      <c r="P562" s="2276"/>
      <c r="Q562" s="2276"/>
      <c r="R562" s="175"/>
      <c r="S562" s="2276"/>
      <c r="T562" s="6"/>
      <c r="U562" s="2276"/>
      <c r="V562" s="6"/>
      <c r="W562" s="2276"/>
      <c r="X562" s="6"/>
      <c r="AF562" s="1096">
        <v>744</v>
      </c>
    </row>
    <row r="563" spans="1:32" ht="16.149999999999999" customHeight="1">
      <c r="A563" s="6"/>
      <c r="B563" s="774"/>
      <c r="C563" s="6"/>
      <c r="D563" s="2276"/>
      <c r="E563" s="6"/>
      <c r="F563" s="2276"/>
      <c r="G563" s="6"/>
      <c r="H563" s="6"/>
      <c r="I563" s="6"/>
      <c r="J563" s="6"/>
      <c r="K563" s="6"/>
      <c r="L563" s="6"/>
      <c r="M563" s="6"/>
      <c r="N563" s="175"/>
      <c r="O563" s="6"/>
      <c r="P563" s="2276"/>
      <c r="Q563" s="2276"/>
      <c r="R563" s="175"/>
      <c r="S563" s="2276"/>
      <c r="T563" s="6"/>
      <c r="U563" s="2276"/>
      <c r="V563" s="6"/>
      <c r="W563" s="2276"/>
      <c r="X563" s="6"/>
      <c r="AF563" s="1096">
        <v>745</v>
      </c>
    </row>
    <row r="564" spans="1:32" ht="16.149999999999999" customHeight="1">
      <c r="A564" s="6"/>
      <c r="B564" s="774"/>
      <c r="C564" s="6"/>
      <c r="D564" s="2276"/>
      <c r="E564" s="6"/>
      <c r="F564" s="2276"/>
      <c r="G564" s="6"/>
      <c r="H564" s="6"/>
      <c r="I564" s="6"/>
      <c r="J564" s="6"/>
      <c r="K564" s="6"/>
      <c r="L564" s="6"/>
      <c r="M564" s="6"/>
      <c r="N564" s="175"/>
      <c r="O564" s="6"/>
      <c r="P564" s="2276"/>
      <c r="Q564" s="2276"/>
      <c r="R564" s="175"/>
      <c r="S564" s="2276"/>
      <c r="T564" s="6"/>
      <c r="U564" s="2276"/>
      <c r="V564" s="6"/>
      <c r="W564" s="2276"/>
      <c r="X564" s="6"/>
      <c r="AF564" s="1096">
        <v>746</v>
      </c>
    </row>
    <row r="565" spans="1:32" ht="16.149999999999999" customHeight="1">
      <c r="A565" s="6"/>
      <c r="B565" s="774"/>
      <c r="C565" s="6"/>
      <c r="D565" s="2276"/>
      <c r="E565" s="6"/>
      <c r="F565" s="2276"/>
      <c r="G565" s="6"/>
      <c r="H565" s="6"/>
      <c r="I565" s="6"/>
      <c r="J565" s="6"/>
      <c r="K565" s="6"/>
      <c r="L565" s="6"/>
      <c r="M565" s="6"/>
      <c r="N565" s="175"/>
      <c r="O565" s="6"/>
      <c r="P565" s="2276"/>
      <c r="Q565" s="2276"/>
      <c r="R565" s="175"/>
      <c r="S565" s="2276"/>
      <c r="T565" s="6"/>
      <c r="U565" s="2276"/>
      <c r="V565" s="6"/>
      <c r="W565" s="2276"/>
      <c r="X565" s="6"/>
      <c r="AF565" s="1096">
        <v>747</v>
      </c>
    </row>
    <row r="566" spans="1:32" ht="16.149999999999999" customHeight="1">
      <c r="A566" s="6"/>
      <c r="B566" s="774"/>
      <c r="C566" s="6"/>
      <c r="D566" s="2276"/>
      <c r="E566" s="6"/>
      <c r="F566" s="2276"/>
      <c r="G566" s="6"/>
      <c r="H566" s="6"/>
      <c r="I566" s="6"/>
      <c r="J566" s="6"/>
      <c r="K566" s="6"/>
      <c r="L566" s="6"/>
      <c r="M566" s="6"/>
      <c r="N566" s="175"/>
      <c r="O566" s="6"/>
      <c r="P566" s="2276"/>
      <c r="Q566" s="2276"/>
      <c r="R566" s="175"/>
      <c r="S566" s="2276"/>
      <c r="T566" s="6"/>
      <c r="U566" s="2276"/>
      <c r="V566" s="6"/>
      <c r="W566" s="2276"/>
      <c r="X566" s="6"/>
      <c r="AF566" s="1096">
        <v>748</v>
      </c>
    </row>
    <row r="567" spans="1:32" ht="16.149999999999999" customHeight="1">
      <c r="A567" s="6"/>
      <c r="B567" s="774"/>
      <c r="C567" s="6"/>
      <c r="D567" s="2276"/>
      <c r="E567" s="6"/>
      <c r="F567" s="2276"/>
      <c r="G567" s="6"/>
      <c r="H567" s="6"/>
      <c r="I567" s="6"/>
      <c r="J567" s="6"/>
      <c r="K567" s="6"/>
      <c r="L567" s="6"/>
      <c r="M567" s="6"/>
      <c r="N567" s="175"/>
      <c r="O567" s="6"/>
      <c r="P567" s="2276"/>
      <c r="Q567" s="2276"/>
      <c r="R567" s="175"/>
      <c r="S567" s="2276"/>
      <c r="T567" s="6"/>
      <c r="U567" s="2276"/>
      <c r="V567" s="6"/>
      <c r="W567" s="2276"/>
      <c r="X567" s="6"/>
      <c r="AF567" s="1096">
        <v>749</v>
      </c>
    </row>
    <row r="568" spans="1:32" ht="16.149999999999999" customHeight="1">
      <c r="A568" s="6"/>
      <c r="B568" s="774"/>
      <c r="C568" s="6"/>
      <c r="D568" s="2276"/>
      <c r="E568" s="6"/>
      <c r="F568" s="2276"/>
      <c r="G568" s="6"/>
      <c r="H568" s="6"/>
      <c r="I568" s="6"/>
      <c r="J568" s="6"/>
      <c r="K568" s="6"/>
      <c r="L568" s="6"/>
      <c r="M568" s="6"/>
      <c r="N568" s="175"/>
      <c r="O568" s="6"/>
      <c r="P568" s="2276"/>
      <c r="Q568" s="2276"/>
      <c r="R568" s="175"/>
      <c r="S568" s="2276"/>
      <c r="T568" s="6"/>
      <c r="U568" s="2276"/>
      <c r="V568" s="6"/>
      <c r="W568" s="2276"/>
      <c r="X568" s="6"/>
      <c r="AF568" s="1096">
        <v>750</v>
      </c>
    </row>
    <row r="569" spans="1:32" ht="16.149999999999999" customHeight="1">
      <c r="A569" s="6"/>
      <c r="B569" s="774"/>
      <c r="C569" s="6"/>
      <c r="D569" s="2276"/>
      <c r="E569" s="6"/>
      <c r="F569" s="2276"/>
      <c r="G569" s="6"/>
      <c r="H569" s="6"/>
      <c r="I569" s="6"/>
      <c r="J569" s="6"/>
      <c r="K569" s="6"/>
      <c r="L569" s="6"/>
      <c r="M569" s="6"/>
      <c r="N569" s="175"/>
      <c r="O569" s="6"/>
      <c r="P569" s="2276"/>
      <c r="Q569" s="2276"/>
      <c r="R569" s="175"/>
      <c r="S569" s="2276"/>
      <c r="T569" s="6"/>
      <c r="U569" s="2276"/>
      <c r="V569" s="6"/>
      <c r="W569" s="2276"/>
      <c r="X569" s="6"/>
      <c r="AF569" s="1096">
        <v>751</v>
      </c>
    </row>
    <row r="570" spans="1:32" ht="16.149999999999999" customHeight="1">
      <c r="A570" s="6"/>
      <c r="B570" s="774"/>
      <c r="C570" s="6"/>
      <c r="D570" s="2276"/>
      <c r="E570" s="6"/>
      <c r="F570" s="2276"/>
      <c r="G570" s="6"/>
      <c r="H570" s="6"/>
      <c r="I570" s="6"/>
      <c r="J570" s="6"/>
      <c r="K570" s="6"/>
      <c r="L570" s="6"/>
      <c r="M570" s="6"/>
      <c r="N570" s="175"/>
      <c r="O570" s="6"/>
      <c r="P570" s="2276"/>
      <c r="Q570" s="2276"/>
      <c r="R570" s="175"/>
      <c r="S570" s="2276"/>
      <c r="T570" s="6"/>
      <c r="U570" s="2276"/>
      <c r="V570" s="6"/>
      <c r="W570" s="2276"/>
      <c r="X570" s="6"/>
      <c r="AF570" s="1096">
        <v>752</v>
      </c>
    </row>
    <row r="571" spans="1:32" ht="16.149999999999999" customHeight="1">
      <c r="A571" s="6"/>
      <c r="B571" s="774"/>
      <c r="C571" s="6"/>
      <c r="D571" s="2276"/>
      <c r="E571" s="6"/>
      <c r="F571" s="2276"/>
      <c r="G571" s="6"/>
      <c r="H571" s="6"/>
      <c r="I571" s="6"/>
      <c r="J571" s="6"/>
      <c r="K571" s="6"/>
      <c r="L571" s="6"/>
      <c r="M571" s="6"/>
      <c r="N571" s="175"/>
      <c r="O571" s="6"/>
      <c r="P571" s="2276"/>
      <c r="Q571" s="2276"/>
      <c r="R571" s="175"/>
      <c r="S571" s="2276"/>
      <c r="T571" s="6"/>
      <c r="U571" s="2276"/>
      <c r="V571" s="6"/>
      <c r="W571" s="2276"/>
      <c r="X571" s="6"/>
      <c r="AF571" s="1096">
        <v>753</v>
      </c>
    </row>
    <row r="572" spans="1:32" ht="16.149999999999999" customHeight="1">
      <c r="A572" s="6"/>
      <c r="B572" s="774"/>
      <c r="C572" s="6"/>
      <c r="D572" s="2276"/>
      <c r="E572" s="6"/>
      <c r="F572" s="2276"/>
      <c r="G572" s="6"/>
      <c r="H572" s="6"/>
      <c r="I572" s="6"/>
      <c r="J572" s="6"/>
      <c r="K572" s="6"/>
      <c r="L572" s="6"/>
      <c r="M572" s="6"/>
      <c r="N572" s="175"/>
      <c r="O572" s="6"/>
      <c r="P572" s="2276"/>
      <c r="Q572" s="2276"/>
      <c r="R572" s="175"/>
      <c r="S572" s="2276"/>
      <c r="T572" s="6"/>
      <c r="U572" s="2276"/>
      <c r="V572" s="6"/>
      <c r="W572" s="2276"/>
      <c r="X572" s="6"/>
      <c r="AF572" s="1096">
        <v>754</v>
      </c>
    </row>
    <row r="573" spans="1:32" ht="16.149999999999999" customHeight="1">
      <c r="A573" s="6"/>
      <c r="B573" s="774"/>
      <c r="C573" s="6"/>
      <c r="D573" s="2276"/>
      <c r="E573" s="6"/>
      <c r="F573" s="2276"/>
      <c r="G573" s="6"/>
      <c r="H573" s="6"/>
      <c r="I573" s="6"/>
      <c r="J573" s="6"/>
      <c r="K573" s="6"/>
      <c r="L573" s="6"/>
      <c r="M573" s="6"/>
      <c r="N573" s="175"/>
      <c r="O573" s="6"/>
      <c r="P573" s="2276"/>
      <c r="Q573" s="2276"/>
      <c r="R573" s="175"/>
      <c r="S573" s="2276"/>
      <c r="T573" s="6"/>
      <c r="U573" s="2276"/>
      <c r="V573" s="6"/>
      <c r="W573" s="2276"/>
      <c r="X573" s="6"/>
      <c r="AF573" s="1096">
        <v>755</v>
      </c>
    </row>
    <row r="574" spans="1:32" ht="16.149999999999999" customHeight="1">
      <c r="A574" s="6"/>
      <c r="B574" s="774"/>
      <c r="C574" s="6"/>
      <c r="D574" s="2276"/>
      <c r="E574" s="6"/>
      <c r="F574" s="2276"/>
      <c r="G574" s="6"/>
      <c r="H574" s="6"/>
      <c r="I574" s="6"/>
      <c r="J574" s="6"/>
      <c r="K574" s="6"/>
      <c r="L574" s="6"/>
      <c r="M574" s="6"/>
      <c r="N574" s="175"/>
      <c r="O574" s="6"/>
      <c r="P574" s="2276"/>
      <c r="Q574" s="2276"/>
      <c r="R574" s="175"/>
      <c r="S574" s="2276"/>
      <c r="T574" s="6"/>
      <c r="U574" s="2276"/>
      <c r="V574" s="6"/>
      <c r="W574" s="2276"/>
      <c r="X574" s="6"/>
      <c r="AF574" s="1096">
        <v>756</v>
      </c>
    </row>
    <row r="575" spans="1:32" ht="16.149999999999999" customHeight="1">
      <c r="A575" s="6"/>
      <c r="B575" s="774"/>
      <c r="C575" s="6"/>
      <c r="D575" s="2276"/>
      <c r="E575" s="6"/>
      <c r="F575" s="2276"/>
      <c r="G575" s="6"/>
      <c r="H575" s="6"/>
      <c r="I575" s="6"/>
      <c r="J575" s="6"/>
      <c r="K575" s="6"/>
      <c r="L575" s="6"/>
      <c r="M575" s="6"/>
      <c r="N575" s="175"/>
      <c r="O575" s="6"/>
      <c r="P575" s="2276"/>
      <c r="Q575" s="2276"/>
      <c r="R575" s="175"/>
      <c r="S575" s="2276"/>
      <c r="T575" s="6"/>
      <c r="U575" s="2276"/>
      <c r="V575" s="6"/>
      <c r="W575" s="2276"/>
      <c r="X575" s="6"/>
      <c r="AF575" s="1096">
        <v>757</v>
      </c>
    </row>
    <row r="576" spans="1:32" ht="16.149999999999999" customHeight="1">
      <c r="A576" s="6"/>
      <c r="B576" s="774"/>
      <c r="C576" s="6"/>
      <c r="D576" s="2276"/>
      <c r="E576" s="6"/>
      <c r="F576" s="2276"/>
      <c r="G576" s="6"/>
      <c r="H576" s="6"/>
      <c r="I576" s="6"/>
      <c r="J576" s="6"/>
      <c r="K576" s="6"/>
      <c r="L576" s="6"/>
      <c r="M576" s="6"/>
      <c r="N576" s="175"/>
      <c r="O576" s="6"/>
      <c r="P576" s="2276"/>
      <c r="Q576" s="2276"/>
      <c r="R576" s="175"/>
      <c r="S576" s="2276"/>
      <c r="T576" s="6"/>
      <c r="U576" s="2276"/>
      <c r="V576" s="6"/>
      <c r="W576" s="2276"/>
      <c r="X576" s="6"/>
      <c r="AF576" s="1096">
        <v>758</v>
      </c>
    </row>
    <row r="577" spans="1:32" ht="16.149999999999999" customHeight="1">
      <c r="A577" s="6"/>
      <c r="B577" s="774"/>
      <c r="C577" s="6"/>
      <c r="D577" s="2276"/>
      <c r="E577" s="6"/>
      <c r="F577" s="2276"/>
      <c r="G577" s="6"/>
      <c r="H577" s="6"/>
      <c r="I577" s="6"/>
      <c r="J577" s="6"/>
      <c r="K577" s="6"/>
      <c r="L577" s="6"/>
      <c r="M577" s="6"/>
      <c r="N577" s="175"/>
      <c r="O577" s="6"/>
      <c r="P577" s="2276"/>
      <c r="Q577" s="2276"/>
      <c r="R577" s="175"/>
      <c r="S577" s="2276"/>
      <c r="T577" s="6"/>
      <c r="U577" s="2276"/>
      <c r="V577" s="6"/>
      <c r="W577" s="2276"/>
      <c r="X577" s="6"/>
      <c r="AF577" s="1096">
        <v>759</v>
      </c>
    </row>
    <row r="578" spans="1:32" ht="16.149999999999999" customHeight="1">
      <c r="A578" s="6"/>
      <c r="B578" s="774"/>
      <c r="C578" s="6"/>
      <c r="D578" s="2276"/>
      <c r="E578" s="6"/>
      <c r="F578" s="2276"/>
      <c r="G578" s="6"/>
      <c r="H578" s="6"/>
      <c r="I578" s="6"/>
      <c r="J578" s="6"/>
      <c r="K578" s="6"/>
      <c r="L578" s="6"/>
      <c r="M578" s="6"/>
      <c r="N578" s="175"/>
      <c r="O578" s="6"/>
      <c r="P578" s="2276"/>
      <c r="Q578" s="2276"/>
      <c r="R578" s="175"/>
      <c r="S578" s="2276"/>
      <c r="T578" s="6"/>
      <c r="U578" s="2276"/>
      <c r="V578" s="6"/>
      <c r="W578" s="2276"/>
      <c r="X578" s="6"/>
      <c r="AF578" s="1096">
        <v>760</v>
      </c>
    </row>
    <row r="579" spans="1:32" ht="16.149999999999999" customHeight="1">
      <c r="A579" s="6"/>
      <c r="B579" s="774"/>
      <c r="C579" s="6"/>
      <c r="D579" s="2276"/>
      <c r="E579" s="6"/>
      <c r="F579" s="2276"/>
      <c r="G579" s="6"/>
      <c r="H579" s="6"/>
      <c r="I579" s="6"/>
      <c r="J579" s="6"/>
      <c r="K579" s="6"/>
      <c r="L579" s="6"/>
      <c r="M579" s="6"/>
      <c r="N579" s="175"/>
      <c r="O579" s="6"/>
      <c r="P579" s="2276"/>
      <c r="Q579" s="2276"/>
      <c r="R579" s="175"/>
      <c r="S579" s="2276"/>
      <c r="T579" s="6"/>
      <c r="U579" s="2276"/>
      <c r="V579" s="6"/>
      <c r="W579" s="2276"/>
      <c r="X579" s="6"/>
      <c r="AF579" s="1096">
        <v>761</v>
      </c>
    </row>
    <row r="580" spans="1:32" ht="16.149999999999999" customHeight="1">
      <c r="A580" s="6"/>
      <c r="B580" s="774"/>
      <c r="C580" s="6"/>
      <c r="D580" s="2276"/>
      <c r="E580" s="6"/>
      <c r="F580" s="2276"/>
      <c r="G580" s="6"/>
      <c r="H580" s="6"/>
      <c r="I580" s="6"/>
      <c r="J580" s="6"/>
      <c r="K580" s="6"/>
      <c r="L580" s="6"/>
      <c r="M580" s="6"/>
      <c r="N580" s="175"/>
      <c r="O580" s="6"/>
      <c r="P580" s="2276"/>
      <c r="Q580" s="2276"/>
      <c r="R580" s="175"/>
      <c r="S580" s="2276"/>
      <c r="T580" s="6"/>
      <c r="U580" s="2276"/>
      <c r="V580" s="6"/>
      <c r="W580" s="2276"/>
      <c r="X580" s="6"/>
      <c r="AF580" s="1096">
        <v>762</v>
      </c>
    </row>
    <row r="581" spans="1:32" ht="16.149999999999999" customHeight="1">
      <c r="A581" s="6"/>
      <c r="B581" s="774"/>
      <c r="C581" s="6"/>
      <c r="D581" s="2276"/>
      <c r="E581" s="6"/>
      <c r="F581" s="2276"/>
      <c r="G581" s="6"/>
      <c r="H581" s="6"/>
      <c r="I581" s="6"/>
      <c r="J581" s="6"/>
      <c r="K581" s="6"/>
      <c r="L581" s="6"/>
      <c r="M581" s="6"/>
      <c r="N581" s="175"/>
      <c r="O581" s="6"/>
      <c r="P581" s="2276"/>
      <c r="Q581" s="2276"/>
      <c r="R581" s="175"/>
      <c r="S581" s="2276"/>
      <c r="T581" s="6"/>
      <c r="U581" s="2276"/>
      <c r="V581" s="6"/>
      <c r="W581" s="2276"/>
      <c r="X581" s="6"/>
      <c r="AF581" s="1096">
        <v>763</v>
      </c>
    </row>
    <row r="582" spans="1:32" ht="16.149999999999999" customHeight="1">
      <c r="A582" s="6"/>
      <c r="B582" s="774"/>
      <c r="C582" s="6"/>
      <c r="D582" s="2276"/>
      <c r="E582" s="6"/>
      <c r="F582" s="2276"/>
      <c r="G582" s="6"/>
      <c r="H582" s="6"/>
      <c r="I582" s="6"/>
      <c r="J582" s="6"/>
      <c r="K582" s="6"/>
      <c r="L582" s="6"/>
      <c r="M582" s="6"/>
      <c r="N582" s="175"/>
      <c r="O582" s="6"/>
      <c r="P582" s="2276"/>
      <c r="Q582" s="2276"/>
      <c r="R582" s="175"/>
      <c r="S582" s="2276"/>
      <c r="T582" s="6"/>
      <c r="U582" s="2276"/>
      <c r="V582" s="6"/>
      <c r="W582" s="2276"/>
      <c r="X582" s="6"/>
      <c r="AF582" s="1096">
        <v>764</v>
      </c>
    </row>
    <row r="583" spans="1:32" ht="16.149999999999999" customHeight="1">
      <c r="A583" s="6"/>
      <c r="B583" s="774"/>
      <c r="C583" s="6"/>
      <c r="D583" s="2276"/>
      <c r="E583" s="6"/>
      <c r="F583" s="2276"/>
      <c r="G583" s="6"/>
      <c r="H583" s="6"/>
      <c r="I583" s="6"/>
      <c r="J583" s="6"/>
      <c r="K583" s="6"/>
      <c r="L583" s="6"/>
      <c r="M583" s="6"/>
      <c r="N583" s="175"/>
      <c r="O583" s="6"/>
      <c r="P583" s="2276"/>
      <c r="Q583" s="2276"/>
      <c r="R583" s="175"/>
      <c r="S583" s="2276"/>
      <c r="T583" s="6"/>
      <c r="U583" s="2276"/>
      <c r="V583" s="6"/>
      <c r="W583" s="2276"/>
      <c r="X583" s="6"/>
      <c r="AF583" s="1096">
        <v>765</v>
      </c>
    </row>
    <row r="584" spans="1:32" ht="16.149999999999999" customHeight="1">
      <c r="A584" s="6"/>
      <c r="B584" s="774"/>
      <c r="C584" s="6"/>
      <c r="D584" s="2276"/>
      <c r="E584" s="6"/>
      <c r="F584" s="2276"/>
      <c r="G584" s="6"/>
      <c r="H584" s="6"/>
      <c r="I584" s="6"/>
      <c r="J584" s="6"/>
      <c r="K584" s="6"/>
      <c r="L584" s="6"/>
      <c r="M584" s="6"/>
      <c r="N584" s="175"/>
      <c r="O584" s="6"/>
      <c r="P584" s="2276"/>
      <c r="Q584" s="2276"/>
      <c r="R584" s="175"/>
      <c r="S584" s="2276"/>
      <c r="T584" s="6"/>
      <c r="U584" s="2276"/>
      <c r="V584" s="6"/>
      <c r="W584" s="2276"/>
      <c r="X584" s="6"/>
      <c r="AF584" s="1096">
        <v>766</v>
      </c>
    </row>
    <row r="585" spans="1:32" ht="16.149999999999999" customHeight="1">
      <c r="A585" s="6"/>
      <c r="B585" s="774"/>
      <c r="C585" s="6"/>
      <c r="D585" s="2276"/>
      <c r="E585" s="6"/>
      <c r="F585" s="2276"/>
      <c r="G585" s="6"/>
      <c r="H585" s="6"/>
      <c r="I585" s="6"/>
      <c r="J585" s="6"/>
      <c r="K585" s="6"/>
      <c r="L585" s="6"/>
      <c r="M585" s="6"/>
      <c r="N585" s="175"/>
      <c r="O585" s="6"/>
      <c r="P585" s="2276"/>
      <c r="Q585" s="2276"/>
      <c r="R585" s="175"/>
      <c r="S585" s="2276"/>
      <c r="T585" s="6"/>
      <c r="U585" s="2276"/>
      <c r="V585" s="6"/>
      <c r="W585" s="2276"/>
      <c r="X585" s="6"/>
      <c r="AF585" s="1096">
        <v>767</v>
      </c>
    </row>
    <row r="586" spans="1:32" ht="16.149999999999999" customHeight="1">
      <c r="A586" s="6"/>
      <c r="B586" s="774"/>
      <c r="C586" s="6"/>
      <c r="D586" s="2276"/>
      <c r="E586" s="6"/>
      <c r="F586" s="2276"/>
      <c r="G586" s="6"/>
      <c r="H586" s="6"/>
      <c r="I586" s="6"/>
      <c r="J586" s="6"/>
      <c r="K586" s="6"/>
      <c r="L586" s="6"/>
      <c r="M586" s="6"/>
      <c r="N586" s="175"/>
      <c r="O586" s="6"/>
      <c r="P586" s="2276"/>
      <c r="Q586" s="2276"/>
      <c r="R586" s="175"/>
      <c r="S586" s="2276"/>
      <c r="T586" s="6"/>
      <c r="U586" s="2276"/>
      <c r="V586" s="6"/>
      <c r="W586" s="2276"/>
      <c r="X586" s="6"/>
      <c r="AF586" s="1096">
        <v>768</v>
      </c>
    </row>
    <row r="587" spans="1:32" ht="16.149999999999999" customHeight="1">
      <c r="A587" s="6"/>
      <c r="B587" s="774"/>
      <c r="C587" s="6"/>
      <c r="D587" s="2276"/>
      <c r="E587" s="6"/>
      <c r="F587" s="2276"/>
      <c r="G587" s="6"/>
      <c r="H587" s="6"/>
      <c r="I587" s="6"/>
      <c r="J587" s="6"/>
      <c r="K587" s="6"/>
      <c r="L587" s="6"/>
      <c r="M587" s="6"/>
      <c r="N587" s="175"/>
      <c r="O587" s="6"/>
      <c r="P587" s="2276"/>
      <c r="Q587" s="2276"/>
      <c r="R587" s="175"/>
      <c r="S587" s="2276"/>
      <c r="T587" s="6"/>
      <c r="U587" s="2276"/>
      <c r="V587" s="6"/>
      <c r="W587" s="2276"/>
      <c r="X587" s="6"/>
      <c r="AF587" s="1096">
        <v>769</v>
      </c>
    </row>
    <row r="588" spans="1:32" ht="16.149999999999999" customHeight="1">
      <c r="A588" s="6"/>
      <c r="B588" s="774"/>
      <c r="C588" s="6"/>
      <c r="D588" s="2276"/>
      <c r="E588" s="6"/>
      <c r="F588" s="2276"/>
      <c r="G588" s="6"/>
      <c r="H588" s="6"/>
      <c r="I588" s="6"/>
      <c r="J588" s="6"/>
      <c r="K588" s="6"/>
      <c r="L588" s="6"/>
      <c r="M588" s="6"/>
      <c r="N588" s="175"/>
      <c r="O588" s="6"/>
      <c r="P588" s="2276"/>
      <c r="Q588" s="2276"/>
      <c r="R588" s="175"/>
      <c r="S588" s="2276"/>
      <c r="T588" s="6"/>
      <c r="U588" s="2276"/>
      <c r="V588" s="6"/>
      <c r="W588" s="2276"/>
      <c r="X588" s="6"/>
      <c r="AF588" s="1096">
        <v>770</v>
      </c>
    </row>
    <row r="589" spans="1:32" ht="16.149999999999999" customHeight="1">
      <c r="A589" s="6"/>
      <c r="B589" s="774"/>
      <c r="C589" s="6"/>
      <c r="D589" s="2276"/>
      <c r="E589" s="6"/>
      <c r="F589" s="2276"/>
      <c r="G589" s="6"/>
      <c r="H589" s="6"/>
      <c r="I589" s="6"/>
      <c r="J589" s="6"/>
      <c r="K589" s="6"/>
      <c r="L589" s="6"/>
      <c r="M589" s="6"/>
      <c r="N589" s="175"/>
      <c r="O589" s="6"/>
      <c r="P589" s="2276"/>
      <c r="Q589" s="2276"/>
      <c r="R589" s="175"/>
      <c r="S589" s="2276"/>
      <c r="T589" s="6"/>
      <c r="U589" s="2276"/>
      <c r="V589" s="6"/>
      <c r="W589" s="2276"/>
      <c r="X589" s="6"/>
      <c r="AF589" s="1096">
        <v>771</v>
      </c>
    </row>
    <row r="590" spans="1:32" ht="16.149999999999999" customHeight="1">
      <c r="A590" s="6"/>
      <c r="B590" s="774"/>
      <c r="C590" s="6"/>
      <c r="D590" s="2276"/>
      <c r="E590" s="6"/>
      <c r="F590" s="2276"/>
      <c r="G590" s="6"/>
      <c r="H590" s="6"/>
      <c r="I590" s="6"/>
      <c r="J590" s="6"/>
      <c r="K590" s="6"/>
      <c r="L590" s="6"/>
      <c r="M590" s="6"/>
      <c r="N590" s="175"/>
      <c r="O590" s="6"/>
      <c r="P590" s="2276"/>
      <c r="Q590" s="2276"/>
      <c r="R590" s="175"/>
      <c r="S590" s="2276"/>
      <c r="T590" s="6"/>
      <c r="U590" s="2276"/>
      <c r="V590" s="6"/>
      <c r="W590" s="2276"/>
      <c r="X590" s="6"/>
      <c r="AF590" s="1096">
        <v>772</v>
      </c>
    </row>
    <row r="591" spans="1:32" ht="16.149999999999999" customHeight="1">
      <c r="A591" s="6"/>
      <c r="B591" s="774"/>
      <c r="C591" s="6"/>
      <c r="D591" s="2276"/>
      <c r="E591" s="6"/>
      <c r="F591" s="2276"/>
      <c r="G591" s="6"/>
      <c r="H591" s="6"/>
      <c r="I591" s="6"/>
      <c r="J591" s="6"/>
      <c r="K591" s="6"/>
      <c r="L591" s="6"/>
      <c r="M591" s="6"/>
      <c r="N591" s="175"/>
      <c r="O591" s="6"/>
      <c r="P591" s="2276"/>
      <c r="Q591" s="2276"/>
      <c r="R591" s="175"/>
      <c r="S591" s="2276"/>
      <c r="T591" s="6"/>
      <c r="U591" s="2276"/>
      <c r="V591" s="6"/>
      <c r="W591" s="2276"/>
      <c r="X591" s="6"/>
      <c r="AF591" s="1096">
        <v>773</v>
      </c>
    </row>
    <row r="592" spans="1:32" ht="16.149999999999999" customHeight="1">
      <c r="A592" s="6"/>
      <c r="B592" s="774"/>
      <c r="C592" s="6"/>
      <c r="D592" s="2276"/>
      <c r="E592" s="6"/>
      <c r="F592" s="2276"/>
      <c r="G592" s="6"/>
      <c r="H592" s="6"/>
      <c r="I592" s="6"/>
      <c r="J592" s="6"/>
      <c r="K592" s="6"/>
      <c r="L592" s="6"/>
      <c r="M592" s="6"/>
      <c r="N592" s="175"/>
      <c r="O592" s="6"/>
      <c r="P592" s="2276"/>
      <c r="Q592" s="2276"/>
      <c r="R592" s="175"/>
      <c r="S592" s="2276"/>
      <c r="T592" s="6"/>
      <c r="U592" s="2276"/>
      <c r="V592" s="6"/>
      <c r="W592" s="2276"/>
      <c r="X592" s="6"/>
      <c r="AF592" s="1096">
        <v>774</v>
      </c>
    </row>
    <row r="593" spans="1:32" ht="16.149999999999999" customHeight="1">
      <c r="A593" s="6"/>
      <c r="B593" s="774"/>
      <c r="C593" s="6"/>
      <c r="D593" s="2276"/>
      <c r="E593" s="6"/>
      <c r="F593" s="2276"/>
      <c r="G593" s="6"/>
      <c r="H593" s="6"/>
      <c r="I593" s="6"/>
      <c r="J593" s="6"/>
      <c r="K593" s="6"/>
      <c r="L593" s="6"/>
      <c r="M593" s="6"/>
      <c r="N593" s="175"/>
      <c r="O593" s="6"/>
      <c r="P593" s="2276"/>
      <c r="Q593" s="2276"/>
      <c r="R593" s="175"/>
      <c r="S593" s="2276"/>
      <c r="T593" s="6"/>
      <c r="U593" s="2276"/>
      <c r="V593" s="6"/>
      <c r="W593" s="2276"/>
      <c r="X593" s="6"/>
      <c r="AF593" s="1096">
        <v>775</v>
      </c>
    </row>
    <row r="594" spans="1:32" ht="16.149999999999999" customHeight="1">
      <c r="A594" s="6"/>
      <c r="B594" s="774"/>
      <c r="C594" s="6"/>
      <c r="D594" s="2276"/>
      <c r="E594" s="6"/>
      <c r="F594" s="2276"/>
      <c r="G594" s="6"/>
      <c r="H594" s="6"/>
      <c r="I594" s="6"/>
      <c r="J594" s="6"/>
      <c r="K594" s="6"/>
      <c r="L594" s="6"/>
      <c r="M594" s="6"/>
      <c r="N594" s="175"/>
      <c r="O594" s="6"/>
      <c r="P594" s="2276"/>
      <c r="Q594" s="2276"/>
      <c r="R594" s="175"/>
      <c r="S594" s="2276"/>
      <c r="T594" s="6"/>
      <c r="U594" s="2276"/>
      <c r="V594" s="6"/>
      <c r="W594" s="2276"/>
      <c r="X594" s="6"/>
      <c r="AF594" s="1096">
        <v>776</v>
      </c>
    </row>
    <row r="595" spans="1:32" ht="16.149999999999999" customHeight="1">
      <c r="A595" s="6"/>
      <c r="B595" s="774"/>
      <c r="C595" s="6"/>
      <c r="D595" s="2276"/>
      <c r="E595" s="6"/>
      <c r="F595" s="2276"/>
      <c r="G595" s="6"/>
      <c r="H595" s="6"/>
      <c r="I595" s="6"/>
      <c r="J595" s="6"/>
      <c r="K595" s="6"/>
      <c r="L595" s="6"/>
      <c r="M595" s="6"/>
      <c r="N595" s="175"/>
      <c r="O595" s="6"/>
      <c r="P595" s="2276"/>
      <c r="Q595" s="2276"/>
      <c r="R595" s="175"/>
      <c r="S595" s="2276"/>
      <c r="T595" s="6"/>
      <c r="U595" s="2276"/>
      <c r="V595" s="6"/>
      <c r="W595" s="2276"/>
      <c r="X595" s="6"/>
      <c r="AF595" s="1096">
        <v>777</v>
      </c>
    </row>
    <row r="596" spans="1:32" ht="16.149999999999999" customHeight="1">
      <c r="A596" s="6"/>
      <c r="B596" s="774"/>
      <c r="C596" s="6"/>
      <c r="D596" s="2276"/>
      <c r="E596" s="6"/>
      <c r="F596" s="2276"/>
      <c r="G596" s="6"/>
      <c r="H596" s="6"/>
      <c r="I596" s="6"/>
      <c r="J596" s="6"/>
      <c r="K596" s="6"/>
      <c r="L596" s="6"/>
      <c r="M596" s="6"/>
      <c r="N596" s="175"/>
      <c r="O596" s="6"/>
      <c r="P596" s="2276"/>
      <c r="Q596" s="2276"/>
      <c r="R596" s="175"/>
      <c r="S596" s="2276"/>
      <c r="T596" s="6"/>
      <c r="U596" s="2276"/>
      <c r="V596" s="6"/>
      <c r="W596" s="2276"/>
      <c r="X596" s="6"/>
      <c r="AF596" s="1096">
        <v>778</v>
      </c>
    </row>
    <row r="597" spans="1:32" ht="16.149999999999999" customHeight="1">
      <c r="A597" s="6"/>
      <c r="B597" s="774"/>
      <c r="C597" s="6"/>
      <c r="D597" s="2276"/>
      <c r="E597" s="6"/>
      <c r="F597" s="2276"/>
      <c r="G597" s="6"/>
      <c r="H597" s="6"/>
      <c r="I597" s="6"/>
      <c r="J597" s="6"/>
      <c r="K597" s="6"/>
      <c r="L597" s="6"/>
      <c r="M597" s="6"/>
      <c r="N597" s="175"/>
      <c r="O597" s="6"/>
      <c r="P597" s="2276"/>
      <c r="Q597" s="2276"/>
      <c r="R597" s="175"/>
      <c r="S597" s="2276"/>
      <c r="T597" s="6"/>
      <c r="U597" s="2276"/>
      <c r="V597" s="6"/>
      <c r="W597" s="2276"/>
      <c r="X597" s="6"/>
      <c r="AF597" s="1096">
        <v>779</v>
      </c>
    </row>
    <row r="598" spans="1:32" ht="16.149999999999999" customHeight="1">
      <c r="A598" s="6"/>
      <c r="B598" s="774"/>
      <c r="C598" s="6"/>
      <c r="D598" s="2276"/>
      <c r="E598" s="6"/>
      <c r="F598" s="2276"/>
      <c r="G598" s="6"/>
      <c r="H598" s="6"/>
      <c r="I598" s="6"/>
      <c r="J598" s="6"/>
      <c r="K598" s="6"/>
      <c r="L598" s="6"/>
      <c r="M598" s="6"/>
      <c r="N598" s="175"/>
      <c r="O598" s="6"/>
      <c r="P598" s="2276"/>
      <c r="Q598" s="2276"/>
      <c r="R598" s="175"/>
      <c r="S598" s="2276"/>
      <c r="T598" s="6"/>
      <c r="U598" s="2276"/>
      <c r="V598" s="6"/>
      <c r="W598" s="2276"/>
      <c r="X598" s="6"/>
      <c r="AF598" s="1096">
        <v>780</v>
      </c>
    </row>
    <row r="599" spans="1:32" ht="16.149999999999999" customHeight="1">
      <c r="A599" s="6"/>
      <c r="B599" s="774"/>
      <c r="C599" s="6"/>
      <c r="D599" s="2276"/>
      <c r="E599" s="6"/>
      <c r="F599" s="2276"/>
      <c r="G599" s="6"/>
      <c r="H599" s="6"/>
      <c r="I599" s="6"/>
      <c r="J599" s="6"/>
      <c r="K599" s="6"/>
      <c r="L599" s="6"/>
      <c r="M599" s="6"/>
      <c r="N599" s="175"/>
      <c r="O599" s="6"/>
      <c r="P599" s="2276"/>
      <c r="Q599" s="2276"/>
      <c r="R599" s="175"/>
      <c r="S599" s="2276"/>
      <c r="T599" s="6"/>
      <c r="U599" s="2276"/>
      <c r="V599" s="6"/>
      <c r="W599" s="2276"/>
      <c r="X599" s="6"/>
      <c r="AF599" s="1096">
        <v>781</v>
      </c>
    </row>
    <row r="600" spans="1:32" ht="16.149999999999999" customHeight="1">
      <c r="A600" s="6"/>
      <c r="B600" s="774"/>
      <c r="C600" s="6"/>
      <c r="D600" s="2276"/>
      <c r="E600" s="6"/>
      <c r="F600" s="2276"/>
      <c r="G600" s="6"/>
      <c r="H600" s="6"/>
      <c r="I600" s="6"/>
      <c r="J600" s="6"/>
      <c r="K600" s="6"/>
      <c r="L600" s="6"/>
      <c r="M600" s="6"/>
      <c r="N600" s="175"/>
      <c r="O600" s="6"/>
      <c r="P600" s="2276"/>
      <c r="Q600" s="2276"/>
      <c r="R600" s="175"/>
      <c r="S600" s="2276"/>
      <c r="T600" s="6"/>
      <c r="U600" s="2276"/>
      <c r="V600" s="6"/>
      <c r="W600" s="2276"/>
      <c r="X600" s="6"/>
      <c r="AF600" s="1096">
        <v>782</v>
      </c>
    </row>
    <row r="601" spans="1:32" ht="16.149999999999999" customHeight="1">
      <c r="A601" s="6"/>
      <c r="B601" s="774"/>
      <c r="C601" s="6"/>
      <c r="D601" s="2276"/>
      <c r="E601" s="6"/>
      <c r="F601" s="2276"/>
      <c r="G601" s="6"/>
      <c r="H601" s="6"/>
      <c r="I601" s="6"/>
      <c r="J601" s="6"/>
      <c r="K601" s="6"/>
      <c r="L601" s="6"/>
      <c r="M601" s="6"/>
      <c r="N601" s="175"/>
      <c r="O601" s="6"/>
      <c r="P601" s="2276"/>
      <c r="Q601" s="2276"/>
      <c r="R601" s="175"/>
      <c r="S601" s="2276"/>
      <c r="T601" s="6"/>
      <c r="U601" s="2276"/>
      <c r="V601" s="6"/>
      <c r="W601" s="2276"/>
      <c r="X601" s="6"/>
      <c r="AF601" s="1096">
        <v>783</v>
      </c>
    </row>
    <row r="602" spans="1:32" ht="16.149999999999999" customHeight="1">
      <c r="A602" s="6"/>
      <c r="B602" s="774"/>
      <c r="C602" s="6"/>
      <c r="D602" s="2276"/>
      <c r="E602" s="6"/>
      <c r="F602" s="2276"/>
      <c r="G602" s="6"/>
      <c r="H602" s="6"/>
      <c r="I602" s="6"/>
      <c r="J602" s="6"/>
      <c r="K602" s="6"/>
      <c r="L602" s="6"/>
      <c r="M602" s="6"/>
      <c r="N602" s="175"/>
      <c r="O602" s="6"/>
      <c r="P602" s="2276"/>
      <c r="Q602" s="2276"/>
      <c r="R602" s="175"/>
      <c r="S602" s="2276"/>
      <c r="T602" s="6"/>
      <c r="U602" s="2276"/>
      <c r="V602" s="6"/>
      <c r="W602" s="2276"/>
      <c r="X602" s="6"/>
      <c r="AF602" s="1096">
        <v>784</v>
      </c>
    </row>
    <row r="603" spans="1:32" ht="16.149999999999999" customHeight="1">
      <c r="A603" s="6"/>
      <c r="B603" s="774"/>
      <c r="C603" s="6"/>
      <c r="D603" s="2276"/>
      <c r="E603" s="6"/>
      <c r="F603" s="2276"/>
      <c r="G603" s="6"/>
      <c r="H603" s="6"/>
      <c r="I603" s="6"/>
      <c r="J603" s="6"/>
      <c r="K603" s="6"/>
      <c r="L603" s="6"/>
      <c r="M603" s="6"/>
      <c r="N603" s="175"/>
      <c r="O603" s="6"/>
      <c r="P603" s="2276"/>
      <c r="Q603" s="2276"/>
      <c r="R603" s="175"/>
      <c r="S603" s="2276"/>
      <c r="T603" s="6"/>
      <c r="U603" s="2276"/>
      <c r="V603" s="6"/>
      <c r="W603" s="2276"/>
      <c r="X603" s="6"/>
      <c r="AF603" s="1096">
        <v>785</v>
      </c>
    </row>
    <row r="604" spans="1:32" ht="16.149999999999999" customHeight="1">
      <c r="A604" s="6"/>
      <c r="B604" s="774"/>
      <c r="C604" s="6"/>
      <c r="D604" s="2276"/>
      <c r="E604" s="6"/>
      <c r="F604" s="2276"/>
      <c r="G604" s="6"/>
      <c r="H604" s="6"/>
      <c r="I604" s="6"/>
      <c r="J604" s="6"/>
      <c r="K604" s="6"/>
      <c r="L604" s="6"/>
      <c r="M604" s="6"/>
      <c r="N604" s="175"/>
      <c r="O604" s="6"/>
      <c r="P604" s="2276"/>
      <c r="Q604" s="2276"/>
      <c r="R604" s="175"/>
      <c r="S604" s="2276"/>
      <c r="T604" s="6"/>
      <c r="U604" s="2276"/>
      <c r="V604" s="6"/>
      <c r="W604" s="2276"/>
      <c r="X604" s="6"/>
      <c r="AF604" s="1096">
        <v>786</v>
      </c>
    </row>
    <row r="605" spans="1:32" ht="16.149999999999999" customHeight="1">
      <c r="A605" s="6"/>
      <c r="B605" s="774"/>
      <c r="C605" s="6"/>
      <c r="D605" s="2276"/>
      <c r="E605" s="6"/>
      <c r="F605" s="2276"/>
      <c r="G605" s="6"/>
      <c r="H605" s="6"/>
      <c r="I605" s="6"/>
      <c r="J605" s="6"/>
      <c r="K605" s="6"/>
      <c r="L605" s="6"/>
      <c r="M605" s="6"/>
      <c r="N605" s="175"/>
      <c r="O605" s="6"/>
      <c r="P605" s="2276"/>
      <c r="Q605" s="2276"/>
      <c r="R605" s="175"/>
      <c r="S605" s="2276"/>
      <c r="T605" s="6"/>
      <c r="U605" s="2276"/>
      <c r="V605" s="6"/>
      <c r="W605" s="2276"/>
      <c r="X605" s="6"/>
      <c r="AF605" s="1096">
        <v>787</v>
      </c>
    </row>
    <row r="606" spans="1:32" ht="16.149999999999999" customHeight="1">
      <c r="A606" s="6"/>
      <c r="B606" s="774"/>
      <c r="C606" s="6"/>
      <c r="D606" s="2276"/>
      <c r="E606" s="6"/>
      <c r="F606" s="2276"/>
      <c r="G606" s="6"/>
      <c r="H606" s="6"/>
      <c r="I606" s="6"/>
      <c r="J606" s="6"/>
      <c r="K606" s="6"/>
      <c r="L606" s="6"/>
      <c r="M606" s="6"/>
      <c r="N606" s="175"/>
      <c r="O606" s="6"/>
      <c r="P606" s="2276"/>
      <c r="Q606" s="2276"/>
      <c r="R606" s="175"/>
      <c r="S606" s="2276"/>
      <c r="T606" s="6"/>
      <c r="U606" s="2276"/>
      <c r="V606" s="6"/>
      <c r="W606" s="2276"/>
      <c r="X606" s="6"/>
      <c r="AF606" s="1096">
        <v>788</v>
      </c>
    </row>
    <row r="607" spans="1:32" ht="16.149999999999999" customHeight="1">
      <c r="A607" s="6"/>
      <c r="B607" s="774"/>
      <c r="C607" s="6"/>
      <c r="D607" s="2276"/>
      <c r="E607" s="6"/>
      <c r="F607" s="2276"/>
      <c r="G607" s="6"/>
      <c r="H607" s="6"/>
      <c r="I607" s="6"/>
      <c r="J607" s="6"/>
      <c r="K607" s="6"/>
      <c r="L607" s="6"/>
      <c r="M607" s="6"/>
      <c r="N607" s="175"/>
      <c r="O607" s="6"/>
      <c r="P607" s="2276"/>
      <c r="Q607" s="2276"/>
      <c r="R607" s="175"/>
      <c r="S607" s="2276"/>
      <c r="T607" s="6"/>
      <c r="U607" s="2276"/>
      <c r="V607" s="6"/>
      <c r="W607" s="2276"/>
      <c r="X607" s="6"/>
      <c r="AF607" s="1096">
        <v>789</v>
      </c>
    </row>
    <row r="608" spans="1:32" ht="16.149999999999999" customHeight="1">
      <c r="A608" s="6"/>
      <c r="B608" s="774"/>
      <c r="C608" s="6"/>
      <c r="D608" s="2276"/>
      <c r="E608" s="6"/>
      <c r="F608" s="2276"/>
      <c r="G608" s="6"/>
      <c r="H608" s="6"/>
      <c r="I608" s="6"/>
      <c r="J608" s="6"/>
      <c r="K608" s="6"/>
      <c r="L608" s="6"/>
      <c r="M608" s="6"/>
      <c r="N608" s="175"/>
      <c r="O608" s="6"/>
      <c r="P608" s="2276"/>
      <c r="Q608" s="2276"/>
      <c r="R608" s="175"/>
      <c r="S608" s="2276"/>
      <c r="T608" s="6"/>
      <c r="U608" s="2276"/>
      <c r="V608" s="6"/>
      <c r="W608" s="2276"/>
      <c r="X608" s="6"/>
      <c r="AF608" s="1096">
        <v>790</v>
      </c>
    </row>
    <row r="609" spans="1:32" ht="16.149999999999999" customHeight="1">
      <c r="A609" s="6"/>
      <c r="B609" s="774"/>
      <c r="C609" s="6"/>
      <c r="D609" s="2276"/>
      <c r="E609" s="6"/>
      <c r="F609" s="2276"/>
      <c r="G609" s="6"/>
      <c r="H609" s="6"/>
      <c r="I609" s="6"/>
      <c r="J609" s="6"/>
      <c r="K609" s="6"/>
      <c r="L609" s="6"/>
      <c r="M609" s="6"/>
      <c r="N609" s="175"/>
      <c r="O609" s="6"/>
      <c r="P609" s="2276"/>
      <c r="Q609" s="2276"/>
      <c r="R609" s="175"/>
      <c r="S609" s="2276"/>
      <c r="T609" s="6"/>
      <c r="U609" s="2276"/>
      <c r="V609" s="6"/>
      <c r="W609" s="2276"/>
      <c r="X609" s="6"/>
      <c r="AF609" s="1096">
        <v>791</v>
      </c>
    </row>
    <row r="610" spans="1:32" ht="16.149999999999999" customHeight="1">
      <c r="A610" s="6"/>
      <c r="B610" s="774"/>
      <c r="C610" s="6"/>
      <c r="D610" s="2276"/>
      <c r="E610" s="6"/>
      <c r="F610" s="2276"/>
      <c r="G610" s="6"/>
      <c r="H610" s="6"/>
      <c r="I610" s="6"/>
      <c r="J610" s="6"/>
      <c r="K610" s="6"/>
      <c r="L610" s="6"/>
      <c r="M610" s="6"/>
      <c r="N610" s="175"/>
      <c r="O610" s="6"/>
      <c r="P610" s="2276"/>
      <c r="Q610" s="2276"/>
      <c r="R610" s="175"/>
      <c r="S610" s="2276"/>
      <c r="T610" s="6"/>
      <c r="U610" s="2276"/>
      <c r="V610" s="6"/>
      <c r="W610" s="2276"/>
      <c r="X610" s="6"/>
      <c r="AF610" s="1096">
        <v>792</v>
      </c>
    </row>
    <row r="611" spans="1:32" ht="16.149999999999999" customHeight="1">
      <c r="A611" s="6"/>
      <c r="B611" s="774"/>
      <c r="C611" s="6"/>
      <c r="D611" s="2276"/>
      <c r="E611" s="6"/>
      <c r="F611" s="2276"/>
      <c r="G611" s="6"/>
      <c r="H611" s="6"/>
      <c r="I611" s="6"/>
      <c r="J611" s="6"/>
      <c r="K611" s="6"/>
      <c r="L611" s="6"/>
      <c r="M611" s="6"/>
      <c r="N611" s="175"/>
      <c r="O611" s="6"/>
      <c r="P611" s="2276"/>
      <c r="Q611" s="2276"/>
      <c r="R611" s="175"/>
      <c r="S611" s="2276"/>
      <c r="T611" s="6"/>
      <c r="U611" s="2276"/>
      <c r="V611" s="6"/>
      <c r="W611" s="2276"/>
      <c r="X611" s="6"/>
      <c r="AF611" s="1096">
        <v>793</v>
      </c>
    </row>
    <row r="612" spans="1:32" ht="16.149999999999999" customHeight="1">
      <c r="A612" s="6"/>
      <c r="B612" s="774"/>
      <c r="C612" s="6"/>
      <c r="D612" s="2276"/>
      <c r="E612" s="6"/>
      <c r="F612" s="2276"/>
      <c r="G612" s="6"/>
      <c r="H612" s="6"/>
      <c r="I612" s="6"/>
      <c r="J612" s="6"/>
      <c r="K612" s="6"/>
      <c r="L612" s="6"/>
      <c r="M612" s="6"/>
      <c r="N612" s="175"/>
      <c r="O612" s="6"/>
      <c r="P612" s="2276"/>
      <c r="Q612" s="2276"/>
      <c r="R612" s="175"/>
      <c r="S612" s="2276"/>
      <c r="T612" s="6"/>
      <c r="U612" s="2276"/>
      <c r="V612" s="6"/>
      <c r="W612" s="2276"/>
      <c r="X612" s="6"/>
      <c r="AF612" s="1096">
        <v>794</v>
      </c>
    </row>
    <row r="613" spans="1:32" ht="16.149999999999999" customHeight="1">
      <c r="A613" s="6"/>
      <c r="B613" s="774"/>
      <c r="C613" s="6"/>
      <c r="D613" s="2276"/>
      <c r="E613" s="6"/>
      <c r="F613" s="2276"/>
      <c r="G613" s="6"/>
      <c r="H613" s="6"/>
      <c r="I613" s="6"/>
      <c r="J613" s="6"/>
      <c r="K613" s="6"/>
      <c r="L613" s="6"/>
      <c r="M613" s="6"/>
      <c r="N613" s="175"/>
      <c r="O613" s="6"/>
      <c r="P613" s="2276"/>
      <c r="Q613" s="2276"/>
      <c r="R613" s="175"/>
      <c r="S613" s="2276"/>
      <c r="T613" s="6"/>
      <c r="U613" s="2276"/>
      <c r="V613" s="6"/>
      <c r="W613" s="2276"/>
      <c r="X613" s="6"/>
      <c r="AF613" s="1096">
        <v>795</v>
      </c>
    </row>
    <row r="614" spans="1:32" ht="16.149999999999999" customHeight="1">
      <c r="A614" s="6"/>
      <c r="B614" s="774"/>
      <c r="C614" s="6"/>
      <c r="D614" s="2276"/>
      <c r="E614" s="6"/>
      <c r="F614" s="2276"/>
      <c r="G614" s="6"/>
      <c r="H614" s="6"/>
      <c r="I614" s="6"/>
      <c r="J614" s="6"/>
      <c r="K614" s="6"/>
      <c r="L614" s="6"/>
      <c r="M614" s="6"/>
      <c r="N614" s="175"/>
      <c r="O614" s="6"/>
      <c r="P614" s="2276"/>
      <c r="Q614" s="2276"/>
      <c r="R614" s="175"/>
      <c r="S614" s="2276"/>
      <c r="T614" s="6"/>
      <c r="U614" s="2276"/>
      <c r="V614" s="6"/>
      <c r="W614" s="2276"/>
      <c r="X614" s="6"/>
      <c r="AF614" s="1096">
        <v>796</v>
      </c>
    </row>
    <row r="615" spans="1:32" ht="16.149999999999999" customHeight="1">
      <c r="A615" s="6"/>
      <c r="B615" s="774"/>
      <c r="C615" s="6"/>
      <c r="D615" s="2276"/>
      <c r="E615" s="6"/>
      <c r="F615" s="2276"/>
      <c r="G615" s="6"/>
      <c r="H615" s="6"/>
      <c r="I615" s="6"/>
      <c r="J615" s="6"/>
      <c r="K615" s="6"/>
      <c r="L615" s="6"/>
      <c r="M615" s="6"/>
      <c r="N615" s="175"/>
      <c r="O615" s="6"/>
      <c r="P615" s="2276"/>
      <c r="Q615" s="2276"/>
      <c r="R615" s="175"/>
      <c r="S615" s="2276"/>
      <c r="T615" s="6"/>
      <c r="U615" s="2276"/>
      <c r="V615" s="6"/>
      <c r="W615" s="2276"/>
      <c r="X615" s="6"/>
      <c r="AF615" s="1096">
        <v>797</v>
      </c>
    </row>
    <row r="616" spans="1:32" ht="16.149999999999999" customHeight="1">
      <c r="A616" s="6"/>
      <c r="B616" s="774"/>
      <c r="C616" s="6"/>
      <c r="D616" s="2276"/>
      <c r="E616" s="6"/>
      <c r="F616" s="2276"/>
      <c r="G616" s="6"/>
      <c r="H616" s="6"/>
      <c r="I616" s="6"/>
      <c r="J616" s="6"/>
      <c r="K616" s="6"/>
      <c r="L616" s="6"/>
      <c r="M616" s="6"/>
      <c r="N616" s="175"/>
      <c r="O616" s="6"/>
      <c r="P616" s="2276"/>
      <c r="Q616" s="2276"/>
      <c r="R616" s="175"/>
      <c r="S616" s="2276"/>
      <c r="T616" s="6"/>
      <c r="U616" s="2276"/>
      <c r="V616" s="6"/>
      <c r="W616" s="2276"/>
      <c r="X616" s="6"/>
      <c r="AF616" s="1096">
        <v>798</v>
      </c>
    </row>
    <row r="617" spans="1:32" ht="16.149999999999999" customHeight="1">
      <c r="A617" s="6"/>
      <c r="B617" s="774"/>
      <c r="C617" s="6"/>
      <c r="D617" s="2276"/>
      <c r="E617" s="6"/>
      <c r="F617" s="2276"/>
      <c r="G617" s="6"/>
      <c r="H617" s="6"/>
      <c r="I617" s="6"/>
      <c r="J617" s="6"/>
      <c r="K617" s="6"/>
      <c r="L617" s="6"/>
      <c r="M617" s="6"/>
      <c r="N617" s="175"/>
      <c r="O617" s="6"/>
      <c r="P617" s="2276"/>
      <c r="Q617" s="2276"/>
      <c r="R617" s="175"/>
      <c r="S617" s="2276"/>
      <c r="T617" s="6"/>
      <c r="U617" s="2276"/>
      <c r="V617" s="6"/>
      <c r="W617" s="2276"/>
      <c r="X617" s="6"/>
      <c r="AF617" s="1096">
        <v>799</v>
      </c>
    </row>
    <row r="618" spans="1:32" ht="16.149999999999999" customHeight="1">
      <c r="A618" s="6"/>
      <c r="B618" s="774"/>
      <c r="C618" s="6"/>
      <c r="D618" s="2276"/>
      <c r="E618" s="6"/>
      <c r="F618" s="2276"/>
      <c r="G618" s="6"/>
      <c r="H618" s="6"/>
      <c r="I618" s="6"/>
      <c r="J618" s="6"/>
      <c r="K618" s="6"/>
      <c r="L618" s="6"/>
      <c r="M618" s="6"/>
      <c r="N618" s="175"/>
      <c r="O618" s="6"/>
      <c r="P618" s="2276"/>
      <c r="Q618" s="2276"/>
      <c r="R618" s="175"/>
      <c r="S618" s="2276"/>
      <c r="T618" s="6"/>
      <c r="U618" s="2276"/>
      <c r="V618" s="6"/>
      <c r="W618" s="2276"/>
      <c r="X618" s="6"/>
      <c r="AF618" s="1096">
        <v>800</v>
      </c>
    </row>
    <row r="619" spans="1:32" ht="16.149999999999999" customHeight="1">
      <c r="A619" s="6"/>
      <c r="B619" s="774"/>
      <c r="C619" s="6"/>
      <c r="D619" s="2276"/>
      <c r="E619" s="6"/>
      <c r="F619" s="2276"/>
      <c r="G619" s="6"/>
      <c r="H619" s="6"/>
      <c r="I619" s="6"/>
      <c r="J619" s="6"/>
      <c r="K619" s="6"/>
      <c r="L619" s="6"/>
      <c r="M619" s="6"/>
      <c r="N619" s="175"/>
      <c r="O619" s="6"/>
      <c r="P619" s="2276"/>
      <c r="Q619" s="2276"/>
      <c r="R619" s="175"/>
      <c r="S619" s="2276"/>
      <c r="T619" s="6"/>
      <c r="U619" s="2276"/>
      <c r="V619" s="6"/>
      <c r="W619" s="2276"/>
      <c r="X619" s="6"/>
      <c r="AF619" s="1096">
        <v>801</v>
      </c>
    </row>
    <row r="620" spans="1:32" ht="16.149999999999999" customHeight="1">
      <c r="A620" s="6"/>
      <c r="B620" s="774"/>
      <c r="C620" s="6"/>
      <c r="D620" s="2276"/>
      <c r="E620" s="6"/>
      <c r="F620" s="2276"/>
      <c r="G620" s="6"/>
      <c r="H620" s="6"/>
      <c r="I620" s="6"/>
      <c r="J620" s="6"/>
      <c r="K620" s="6"/>
      <c r="L620" s="6"/>
      <c r="M620" s="6"/>
      <c r="N620" s="175"/>
      <c r="O620" s="6"/>
      <c r="P620" s="2276"/>
      <c r="Q620" s="2276"/>
      <c r="R620" s="175"/>
      <c r="S620" s="2276"/>
      <c r="T620" s="6"/>
      <c r="U620" s="2276"/>
      <c r="V620" s="6"/>
      <c r="W620" s="2276"/>
      <c r="X620" s="6"/>
      <c r="AF620" s="1096">
        <v>802</v>
      </c>
    </row>
    <row r="621" spans="1:32" ht="16.149999999999999" customHeight="1">
      <c r="A621" s="6"/>
      <c r="B621" s="774"/>
      <c r="C621" s="6"/>
      <c r="D621" s="2276"/>
      <c r="E621" s="6"/>
      <c r="F621" s="2276"/>
      <c r="G621" s="6"/>
      <c r="H621" s="6"/>
      <c r="I621" s="6"/>
      <c r="J621" s="6"/>
      <c r="K621" s="6"/>
      <c r="L621" s="6"/>
      <c r="M621" s="6"/>
      <c r="N621" s="175"/>
      <c r="O621" s="6"/>
      <c r="P621" s="2276"/>
      <c r="Q621" s="2276"/>
      <c r="R621" s="175"/>
      <c r="S621" s="2276"/>
      <c r="T621" s="6"/>
      <c r="U621" s="2276"/>
      <c r="V621" s="6"/>
      <c r="W621" s="2276"/>
      <c r="X621" s="6"/>
      <c r="AF621" s="1096">
        <v>803</v>
      </c>
    </row>
    <row r="622" spans="1:32" ht="16.149999999999999" customHeight="1">
      <c r="A622" s="6"/>
      <c r="B622" s="774"/>
      <c r="C622" s="6"/>
      <c r="D622" s="2276"/>
      <c r="E622" s="6"/>
      <c r="F622" s="2276"/>
      <c r="G622" s="6"/>
      <c r="H622" s="6"/>
      <c r="I622" s="6"/>
      <c r="J622" s="6"/>
      <c r="K622" s="6"/>
      <c r="L622" s="6"/>
      <c r="M622" s="6"/>
      <c r="N622" s="175"/>
      <c r="O622" s="6"/>
      <c r="P622" s="2276"/>
      <c r="Q622" s="2276"/>
      <c r="R622" s="175"/>
      <c r="S622" s="2276"/>
      <c r="T622" s="6"/>
      <c r="U622" s="2276"/>
      <c r="V622" s="6"/>
      <c r="W622" s="2276"/>
      <c r="X622" s="6"/>
      <c r="AF622" s="1096">
        <v>804</v>
      </c>
    </row>
    <row r="623" spans="1:32" ht="16.149999999999999" customHeight="1">
      <c r="A623" s="6"/>
      <c r="B623" s="774"/>
      <c r="C623" s="6"/>
      <c r="D623" s="2276"/>
      <c r="E623" s="6"/>
      <c r="F623" s="2276"/>
      <c r="G623" s="6"/>
      <c r="H623" s="6"/>
      <c r="I623" s="6"/>
      <c r="J623" s="6"/>
      <c r="K623" s="6"/>
      <c r="L623" s="6"/>
      <c r="M623" s="6"/>
      <c r="N623" s="175"/>
      <c r="O623" s="6"/>
      <c r="P623" s="2276"/>
      <c r="Q623" s="2276"/>
      <c r="R623" s="175"/>
      <c r="S623" s="2276"/>
      <c r="T623" s="6"/>
      <c r="U623" s="2276"/>
      <c r="V623" s="6"/>
      <c r="W623" s="2276"/>
      <c r="X623" s="6"/>
      <c r="AF623" s="1096">
        <v>805</v>
      </c>
    </row>
    <row r="624" spans="1:32" ht="16.149999999999999" customHeight="1">
      <c r="A624" s="6"/>
      <c r="B624" s="774"/>
      <c r="C624" s="6"/>
      <c r="D624" s="2276"/>
      <c r="E624" s="6"/>
      <c r="F624" s="2276"/>
      <c r="G624" s="6"/>
      <c r="H624" s="6"/>
      <c r="I624" s="6"/>
      <c r="J624" s="6"/>
      <c r="K624" s="6"/>
      <c r="L624" s="6"/>
      <c r="M624" s="6"/>
      <c r="N624" s="175"/>
      <c r="O624" s="6"/>
      <c r="P624" s="2276"/>
      <c r="Q624" s="2276"/>
      <c r="R624" s="175"/>
      <c r="S624" s="2276"/>
      <c r="T624" s="6"/>
      <c r="U624" s="2276"/>
      <c r="V624" s="6"/>
      <c r="W624" s="2276"/>
      <c r="X624" s="6"/>
      <c r="AF624" s="1096">
        <v>806</v>
      </c>
    </row>
    <row r="625" spans="1:32" ht="16.149999999999999" customHeight="1">
      <c r="A625" s="6"/>
      <c r="B625" s="774"/>
      <c r="C625" s="6"/>
      <c r="D625" s="2276"/>
      <c r="E625" s="6"/>
      <c r="F625" s="2276"/>
      <c r="G625" s="6"/>
      <c r="H625" s="6"/>
      <c r="I625" s="6"/>
      <c r="J625" s="6"/>
      <c r="K625" s="6"/>
      <c r="L625" s="6"/>
      <c r="M625" s="6"/>
      <c r="N625" s="175"/>
      <c r="O625" s="6"/>
      <c r="P625" s="2276"/>
      <c r="Q625" s="2276"/>
      <c r="R625" s="175"/>
      <c r="S625" s="2276"/>
      <c r="T625" s="6"/>
      <c r="U625" s="2276"/>
      <c r="V625" s="6"/>
      <c r="W625" s="2276"/>
      <c r="X625" s="6"/>
      <c r="AF625" s="1096">
        <v>807</v>
      </c>
    </row>
    <row r="626" spans="1:32" ht="16.149999999999999" customHeight="1">
      <c r="A626" s="6"/>
      <c r="B626" s="774"/>
      <c r="C626" s="6"/>
      <c r="D626" s="2276"/>
      <c r="E626" s="6"/>
      <c r="F626" s="2276"/>
      <c r="G626" s="6"/>
      <c r="H626" s="6"/>
      <c r="I626" s="6"/>
      <c r="J626" s="6"/>
      <c r="K626" s="6"/>
      <c r="L626" s="6"/>
      <c r="M626" s="6"/>
      <c r="N626" s="175"/>
      <c r="O626" s="6"/>
      <c r="P626" s="2276"/>
      <c r="Q626" s="2276"/>
      <c r="R626" s="175"/>
      <c r="S626" s="2276"/>
      <c r="T626" s="6"/>
      <c r="U626" s="2276"/>
      <c r="V626" s="6"/>
      <c r="W626" s="2276"/>
      <c r="X626" s="6"/>
      <c r="AF626" s="1096">
        <v>808</v>
      </c>
    </row>
    <row r="627" spans="1:32" ht="16.149999999999999" customHeight="1">
      <c r="A627" s="6"/>
      <c r="B627" s="774"/>
      <c r="C627" s="6"/>
      <c r="D627" s="2276"/>
      <c r="E627" s="6"/>
      <c r="F627" s="2276"/>
      <c r="G627" s="6"/>
      <c r="H627" s="6"/>
      <c r="I627" s="6"/>
      <c r="J627" s="6"/>
      <c r="K627" s="6"/>
      <c r="L627" s="6"/>
      <c r="M627" s="6"/>
      <c r="N627" s="175"/>
      <c r="O627" s="6"/>
      <c r="P627" s="2276"/>
      <c r="Q627" s="2276"/>
      <c r="R627" s="175"/>
      <c r="S627" s="2276"/>
      <c r="T627" s="6"/>
      <c r="U627" s="2276"/>
      <c r="V627" s="6"/>
      <c r="W627" s="2276"/>
      <c r="X627" s="6"/>
      <c r="AF627" s="1096">
        <v>809</v>
      </c>
    </row>
    <row r="628" spans="1:32" ht="16.149999999999999" customHeight="1">
      <c r="A628" s="6"/>
      <c r="B628" s="774"/>
      <c r="C628" s="6"/>
      <c r="D628" s="2276"/>
      <c r="E628" s="6"/>
      <c r="F628" s="2276"/>
      <c r="G628" s="6"/>
      <c r="H628" s="6"/>
      <c r="I628" s="6"/>
      <c r="J628" s="6"/>
      <c r="K628" s="6"/>
      <c r="L628" s="6"/>
      <c r="M628" s="6"/>
      <c r="N628" s="175"/>
      <c r="O628" s="6"/>
      <c r="P628" s="2276"/>
      <c r="Q628" s="2276"/>
      <c r="R628" s="175"/>
      <c r="S628" s="2276"/>
      <c r="T628" s="6"/>
      <c r="U628" s="2276"/>
      <c r="V628" s="6"/>
      <c r="W628" s="2276"/>
      <c r="X628" s="6"/>
      <c r="AF628" s="1096">
        <v>810</v>
      </c>
    </row>
    <row r="629" spans="1:32" ht="16.149999999999999" customHeight="1">
      <c r="A629" s="6"/>
      <c r="B629" s="774"/>
      <c r="C629" s="6"/>
      <c r="D629" s="2276"/>
      <c r="E629" s="6"/>
      <c r="F629" s="2276"/>
      <c r="G629" s="6"/>
      <c r="H629" s="6"/>
      <c r="I629" s="6"/>
      <c r="J629" s="6"/>
      <c r="K629" s="6"/>
      <c r="L629" s="6"/>
      <c r="M629" s="6"/>
      <c r="N629" s="175"/>
      <c r="O629" s="6"/>
      <c r="P629" s="2276"/>
      <c r="Q629" s="2276"/>
      <c r="R629" s="175"/>
      <c r="S629" s="2276"/>
      <c r="T629" s="6"/>
      <c r="U629" s="2276"/>
      <c r="V629" s="6"/>
      <c r="W629" s="2276"/>
      <c r="X629" s="6"/>
      <c r="AF629" s="1096">
        <v>811</v>
      </c>
    </row>
    <row r="630" spans="1:32" ht="16.149999999999999" customHeight="1">
      <c r="A630" s="6"/>
      <c r="B630" s="774"/>
      <c r="C630" s="6"/>
      <c r="D630" s="2276"/>
      <c r="E630" s="6"/>
      <c r="F630" s="2276"/>
      <c r="G630" s="6"/>
      <c r="H630" s="6"/>
      <c r="I630" s="6"/>
      <c r="J630" s="6"/>
      <c r="K630" s="6"/>
      <c r="L630" s="6"/>
      <c r="M630" s="6"/>
      <c r="N630" s="175"/>
      <c r="O630" s="6"/>
      <c r="P630" s="2276"/>
      <c r="Q630" s="2276"/>
      <c r="R630" s="175"/>
      <c r="S630" s="2276"/>
      <c r="T630" s="6"/>
      <c r="U630" s="2276"/>
      <c r="V630" s="6"/>
      <c r="W630" s="2276"/>
      <c r="X630" s="6"/>
      <c r="AF630" s="1096">
        <v>812</v>
      </c>
    </row>
    <row r="631" spans="1:32" ht="16.149999999999999" customHeight="1">
      <c r="A631" s="6"/>
      <c r="B631" s="774"/>
      <c r="C631" s="6"/>
      <c r="D631" s="2276"/>
      <c r="E631" s="6"/>
      <c r="F631" s="2276"/>
      <c r="G631" s="6"/>
      <c r="H631" s="6"/>
      <c r="I631" s="6"/>
      <c r="J631" s="6"/>
      <c r="K631" s="6"/>
      <c r="L631" s="6"/>
      <c r="M631" s="6"/>
      <c r="N631" s="175"/>
      <c r="O631" s="6"/>
      <c r="P631" s="2276"/>
      <c r="Q631" s="2276"/>
      <c r="R631" s="175"/>
      <c r="S631" s="2276"/>
      <c r="T631" s="6"/>
      <c r="U631" s="2276"/>
      <c r="V631" s="6"/>
      <c r="W631" s="2276"/>
      <c r="X631" s="6"/>
      <c r="AF631" s="1096">
        <v>813</v>
      </c>
    </row>
    <row r="632" spans="1:32" ht="16.149999999999999" customHeight="1">
      <c r="A632" s="6"/>
      <c r="B632" s="774"/>
      <c r="C632" s="6"/>
      <c r="D632" s="2276"/>
      <c r="E632" s="6"/>
      <c r="F632" s="2276"/>
      <c r="G632" s="6"/>
      <c r="H632" s="6"/>
      <c r="I632" s="6"/>
      <c r="J632" s="6"/>
      <c r="K632" s="6"/>
      <c r="L632" s="6"/>
      <c r="M632" s="6"/>
      <c r="N632" s="175"/>
      <c r="O632" s="6"/>
      <c r="P632" s="2276"/>
      <c r="Q632" s="2276"/>
      <c r="R632" s="175"/>
      <c r="S632" s="2276"/>
      <c r="T632" s="6"/>
      <c r="U632" s="2276"/>
      <c r="V632" s="6"/>
      <c r="W632" s="2276"/>
      <c r="X632" s="6"/>
      <c r="AF632" s="1096">
        <v>814</v>
      </c>
    </row>
    <row r="633" spans="1:32" ht="16.149999999999999" customHeight="1">
      <c r="A633" s="6"/>
      <c r="B633" s="774"/>
      <c r="C633" s="6"/>
      <c r="D633" s="2276"/>
      <c r="E633" s="6"/>
      <c r="F633" s="2276"/>
      <c r="G633" s="6"/>
      <c r="H633" s="6"/>
      <c r="I633" s="6"/>
      <c r="J633" s="6"/>
      <c r="K633" s="6"/>
      <c r="L633" s="6"/>
      <c r="M633" s="6"/>
      <c r="N633" s="175"/>
      <c r="O633" s="6"/>
      <c r="P633" s="2276"/>
      <c r="Q633" s="2276"/>
      <c r="R633" s="175"/>
      <c r="S633" s="2276"/>
      <c r="T633" s="6"/>
      <c r="U633" s="2276"/>
      <c r="V633" s="6"/>
      <c r="W633" s="2276"/>
      <c r="X633" s="6"/>
      <c r="AF633" s="1096">
        <v>815</v>
      </c>
    </row>
    <row r="634" spans="1:32" ht="16.149999999999999" customHeight="1">
      <c r="A634" s="6"/>
      <c r="B634" s="774"/>
      <c r="C634" s="6"/>
      <c r="D634" s="2276"/>
      <c r="E634" s="6"/>
      <c r="F634" s="2276"/>
      <c r="G634" s="6"/>
      <c r="H634" s="6"/>
      <c r="I634" s="6"/>
      <c r="J634" s="6"/>
      <c r="K634" s="6"/>
      <c r="L634" s="6"/>
      <c r="M634" s="6"/>
      <c r="N634" s="175"/>
      <c r="O634" s="6"/>
      <c r="P634" s="2276"/>
      <c r="Q634" s="2276"/>
      <c r="R634" s="175"/>
      <c r="S634" s="2276"/>
      <c r="T634" s="6"/>
      <c r="U634" s="2276"/>
      <c r="V634" s="6"/>
      <c r="W634" s="2276"/>
      <c r="X634" s="6"/>
      <c r="AF634" s="1096">
        <v>816</v>
      </c>
    </row>
    <row r="635" spans="1:32" ht="16.149999999999999" customHeight="1">
      <c r="A635" s="6"/>
      <c r="B635" s="774"/>
      <c r="C635" s="6"/>
      <c r="D635" s="2276"/>
      <c r="E635" s="6"/>
      <c r="F635" s="2276"/>
      <c r="G635" s="6"/>
      <c r="H635" s="6"/>
      <c r="I635" s="6"/>
      <c r="J635" s="6"/>
      <c r="K635" s="6"/>
      <c r="L635" s="6"/>
      <c r="M635" s="6"/>
      <c r="N635" s="175"/>
      <c r="O635" s="6"/>
      <c r="P635" s="2276"/>
      <c r="Q635" s="2276"/>
      <c r="R635" s="175"/>
      <c r="S635" s="2276"/>
      <c r="T635" s="6"/>
      <c r="U635" s="2276"/>
      <c r="V635" s="6"/>
      <c r="W635" s="2276"/>
      <c r="X635" s="6"/>
      <c r="AF635" s="1096">
        <v>817</v>
      </c>
    </row>
    <row r="636" spans="1:32" ht="16.149999999999999" customHeight="1">
      <c r="A636" s="6"/>
      <c r="B636" s="774"/>
      <c r="C636" s="6"/>
      <c r="D636" s="2276"/>
      <c r="E636" s="6"/>
      <c r="F636" s="2276"/>
      <c r="G636" s="6"/>
      <c r="H636" s="6"/>
      <c r="I636" s="6"/>
      <c r="J636" s="6"/>
      <c r="K636" s="6"/>
      <c r="L636" s="6"/>
      <c r="M636" s="6"/>
      <c r="N636" s="175"/>
      <c r="O636" s="6"/>
      <c r="P636" s="2276"/>
      <c r="Q636" s="2276"/>
      <c r="R636" s="175"/>
      <c r="S636" s="2276"/>
      <c r="T636" s="6"/>
      <c r="U636" s="2276"/>
      <c r="V636" s="6"/>
      <c r="W636" s="2276"/>
      <c r="X636" s="6"/>
      <c r="AF636" s="1096">
        <v>818</v>
      </c>
    </row>
    <row r="637" spans="1:32" ht="16.149999999999999" customHeight="1">
      <c r="A637" s="6"/>
      <c r="B637" s="774"/>
      <c r="C637" s="6"/>
      <c r="D637" s="2276"/>
      <c r="E637" s="6"/>
      <c r="F637" s="2276"/>
      <c r="G637" s="6"/>
      <c r="H637" s="6"/>
      <c r="I637" s="6"/>
      <c r="J637" s="6"/>
      <c r="K637" s="6"/>
      <c r="L637" s="6"/>
      <c r="M637" s="6"/>
      <c r="N637" s="175"/>
      <c r="O637" s="6"/>
      <c r="P637" s="2276"/>
      <c r="Q637" s="2276"/>
      <c r="R637" s="175"/>
      <c r="S637" s="2276"/>
      <c r="T637" s="6"/>
      <c r="U637" s="2276"/>
      <c r="V637" s="6"/>
      <c r="W637" s="2276"/>
      <c r="X637" s="6"/>
      <c r="AF637" s="1096">
        <v>819</v>
      </c>
    </row>
    <row r="638" spans="1:32" ht="16.149999999999999" customHeight="1">
      <c r="A638" s="6"/>
      <c r="B638" s="774"/>
      <c r="C638" s="6"/>
      <c r="D638" s="2276"/>
      <c r="E638" s="6"/>
      <c r="F638" s="2276"/>
      <c r="G638" s="6"/>
      <c r="H638" s="6"/>
      <c r="I638" s="6"/>
      <c r="J638" s="6"/>
      <c r="K638" s="6"/>
      <c r="L638" s="6"/>
      <c r="M638" s="6"/>
      <c r="N638" s="175"/>
      <c r="O638" s="6"/>
      <c r="P638" s="2276"/>
      <c r="Q638" s="2276"/>
      <c r="R638" s="175"/>
      <c r="S638" s="2276"/>
      <c r="T638" s="6"/>
      <c r="U638" s="2276"/>
      <c r="V638" s="6"/>
      <c r="W638" s="2276"/>
      <c r="X638" s="6"/>
      <c r="AF638" s="1096">
        <v>820</v>
      </c>
    </row>
    <row r="639" spans="1:32" ht="16.149999999999999" customHeight="1">
      <c r="A639" s="6"/>
      <c r="B639" s="774"/>
      <c r="C639" s="6"/>
      <c r="D639" s="2276"/>
      <c r="E639" s="6"/>
      <c r="F639" s="2276"/>
      <c r="G639" s="6"/>
      <c r="H639" s="6"/>
      <c r="I639" s="6"/>
      <c r="J639" s="6"/>
      <c r="K639" s="6"/>
      <c r="L639" s="6"/>
      <c r="M639" s="6"/>
      <c r="N639" s="175"/>
      <c r="O639" s="6"/>
      <c r="P639" s="2276"/>
      <c r="Q639" s="2276"/>
      <c r="R639" s="175"/>
      <c r="S639" s="2276"/>
      <c r="T639" s="6"/>
      <c r="U639" s="2276"/>
      <c r="V639" s="6"/>
      <c r="W639" s="2276"/>
      <c r="X639" s="6"/>
      <c r="AF639" s="1096">
        <v>821</v>
      </c>
    </row>
    <row r="640" spans="1:32" ht="16.149999999999999" customHeight="1">
      <c r="A640" s="6"/>
      <c r="B640" s="774"/>
      <c r="C640" s="6"/>
      <c r="D640" s="2276"/>
      <c r="E640" s="6"/>
      <c r="F640" s="2276"/>
      <c r="G640" s="6"/>
      <c r="H640" s="6"/>
      <c r="I640" s="6"/>
      <c r="J640" s="6"/>
      <c r="K640" s="6"/>
      <c r="L640" s="6"/>
      <c r="M640" s="6"/>
      <c r="N640" s="175"/>
      <c r="O640" s="6"/>
      <c r="P640" s="2276"/>
      <c r="Q640" s="2276"/>
      <c r="R640" s="175"/>
      <c r="S640" s="2276"/>
      <c r="T640" s="6"/>
      <c r="U640" s="2276"/>
      <c r="V640" s="6"/>
      <c r="W640" s="2276"/>
      <c r="X640" s="6"/>
      <c r="AF640" s="1096">
        <v>822</v>
      </c>
    </row>
    <row r="641" spans="1:32" ht="16.149999999999999" customHeight="1">
      <c r="A641" s="6"/>
      <c r="B641" s="774"/>
      <c r="C641" s="6"/>
      <c r="D641" s="2276"/>
      <c r="E641" s="6"/>
      <c r="F641" s="2276"/>
      <c r="G641" s="6"/>
      <c r="H641" s="6"/>
      <c r="I641" s="6"/>
      <c r="J641" s="6"/>
      <c r="K641" s="6"/>
      <c r="L641" s="6"/>
      <c r="M641" s="6"/>
      <c r="N641" s="175"/>
      <c r="O641" s="6"/>
      <c r="P641" s="2276"/>
      <c r="Q641" s="2276"/>
      <c r="R641" s="175"/>
      <c r="S641" s="2276"/>
      <c r="T641" s="6"/>
      <c r="U641" s="2276"/>
      <c r="V641" s="6"/>
      <c r="W641" s="2276"/>
      <c r="X641" s="6"/>
      <c r="AF641" s="1096">
        <v>823</v>
      </c>
    </row>
    <row r="642" spans="1:32" ht="16.149999999999999" customHeight="1">
      <c r="A642" s="6"/>
      <c r="B642" s="774"/>
      <c r="C642" s="6"/>
      <c r="D642" s="2276"/>
      <c r="E642" s="6"/>
      <c r="F642" s="2276"/>
      <c r="G642" s="6"/>
      <c r="H642" s="6"/>
      <c r="I642" s="6"/>
      <c r="J642" s="6"/>
      <c r="K642" s="6"/>
      <c r="L642" s="6"/>
      <c r="M642" s="6"/>
      <c r="N642" s="175"/>
      <c r="O642" s="6"/>
      <c r="P642" s="2276"/>
      <c r="Q642" s="2276"/>
      <c r="R642" s="175"/>
      <c r="S642" s="2276"/>
      <c r="T642" s="6"/>
      <c r="U642" s="2276"/>
      <c r="V642" s="6"/>
      <c r="W642" s="2276"/>
      <c r="X642" s="6"/>
      <c r="AF642" s="1096">
        <v>824</v>
      </c>
    </row>
    <row r="643" spans="1:32" ht="16.149999999999999" customHeight="1">
      <c r="A643" s="6"/>
      <c r="B643" s="774"/>
      <c r="C643" s="6"/>
      <c r="D643" s="2276"/>
      <c r="E643" s="6"/>
      <c r="F643" s="2276"/>
      <c r="G643" s="6"/>
      <c r="H643" s="6"/>
      <c r="I643" s="6"/>
      <c r="J643" s="6"/>
      <c r="K643" s="6"/>
      <c r="L643" s="6"/>
      <c r="M643" s="6"/>
      <c r="N643" s="175"/>
      <c r="O643" s="6"/>
      <c r="P643" s="2276"/>
      <c r="Q643" s="2276"/>
      <c r="R643" s="175"/>
      <c r="S643" s="2276"/>
      <c r="T643" s="6"/>
      <c r="U643" s="2276"/>
      <c r="V643" s="6"/>
      <c r="W643" s="2276"/>
      <c r="X643" s="6"/>
      <c r="AF643" s="1096">
        <v>825</v>
      </c>
    </row>
    <row r="644" spans="1:32" ht="16.149999999999999" customHeight="1">
      <c r="A644" s="6"/>
      <c r="B644" s="774"/>
      <c r="C644" s="6"/>
      <c r="D644" s="2276"/>
      <c r="E644" s="6"/>
      <c r="F644" s="2276"/>
      <c r="G644" s="6"/>
      <c r="H644" s="6"/>
      <c r="I644" s="6"/>
      <c r="J644" s="6"/>
      <c r="K644" s="6"/>
      <c r="L644" s="6"/>
      <c r="M644" s="6"/>
      <c r="N644" s="175"/>
      <c r="O644" s="6"/>
      <c r="P644" s="2276"/>
      <c r="Q644" s="2276"/>
      <c r="R644" s="175"/>
      <c r="S644" s="2276"/>
      <c r="T644" s="6"/>
      <c r="U644" s="2276"/>
      <c r="V644" s="6"/>
      <c r="W644" s="2276"/>
      <c r="X644" s="6"/>
      <c r="AF644" s="1096">
        <v>826</v>
      </c>
    </row>
    <row r="645" spans="1:32" ht="16.149999999999999" customHeight="1">
      <c r="A645" s="6"/>
      <c r="B645" s="774"/>
      <c r="C645" s="6"/>
      <c r="D645" s="2276"/>
      <c r="E645" s="6"/>
      <c r="F645" s="2276"/>
      <c r="G645" s="6"/>
      <c r="H645" s="6"/>
      <c r="I645" s="6"/>
      <c r="J645" s="6"/>
      <c r="K645" s="6"/>
      <c r="L645" s="6"/>
      <c r="M645" s="6"/>
      <c r="N645" s="175"/>
      <c r="O645" s="6"/>
      <c r="P645" s="2276"/>
      <c r="Q645" s="2276"/>
      <c r="R645" s="175"/>
      <c r="S645" s="2276"/>
      <c r="T645" s="6"/>
      <c r="U645" s="2276"/>
      <c r="V645" s="6"/>
      <c r="W645" s="2276"/>
      <c r="X645" s="6"/>
      <c r="AF645" s="1096">
        <v>827</v>
      </c>
    </row>
    <row r="646" spans="1:32" ht="16.149999999999999" customHeight="1">
      <c r="A646" s="6"/>
      <c r="B646" s="774"/>
      <c r="C646" s="6"/>
      <c r="D646" s="2276"/>
      <c r="E646" s="6"/>
      <c r="F646" s="2276"/>
      <c r="G646" s="6"/>
      <c r="H646" s="6"/>
      <c r="I646" s="6"/>
      <c r="J646" s="6"/>
      <c r="K646" s="6"/>
      <c r="L646" s="6"/>
      <c r="M646" s="6"/>
      <c r="N646" s="175"/>
      <c r="O646" s="6"/>
      <c r="P646" s="2276"/>
      <c r="Q646" s="2276"/>
      <c r="R646" s="175"/>
      <c r="S646" s="2276"/>
      <c r="T646" s="6"/>
      <c r="U646" s="2276"/>
      <c r="V646" s="6"/>
      <c r="W646" s="2276"/>
      <c r="X646" s="6"/>
      <c r="AF646" s="1096">
        <v>828</v>
      </c>
    </row>
    <row r="647" spans="1:32" ht="16.149999999999999" customHeight="1">
      <c r="A647" s="6"/>
      <c r="B647" s="774"/>
      <c r="C647" s="6"/>
      <c r="D647" s="2276"/>
      <c r="E647" s="6"/>
      <c r="F647" s="2276"/>
      <c r="G647" s="6"/>
      <c r="H647" s="6"/>
      <c r="I647" s="6"/>
      <c r="J647" s="6"/>
      <c r="K647" s="6"/>
      <c r="L647" s="6"/>
      <c r="M647" s="6"/>
      <c r="N647" s="175"/>
      <c r="O647" s="6"/>
      <c r="P647" s="2276"/>
      <c r="Q647" s="2276"/>
      <c r="R647" s="175"/>
      <c r="S647" s="2276"/>
      <c r="T647" s="6"/>
      <c r="U647" s="2276"/>
      <c r="V647" s="6"/>
      <c r="W647" s="2276"/>
      <c r="X647" s="6"/>
      <c r="AF647" s="1096">
        <v>829</v>
      </c>
    </row>
    <row r="648" spans="1:32" ht="16.149999999999999" customHeight="1">
      <c r="A648" s="6"/>
      <c r="B648" s="774"/>
      <c r="C648" s="6"/>
      <c r="D648" s="2276"/>
      <c r="E648" s="6"/>
      <c r="F648" s="2276"/>
      <c r="G648" s="6"/>
      <c r="H648" s="6"/>
      <c r="I648" s="6"/>
      <c r="J648" s="6"/>
      <c r="K648" s="6"/>
      <c r="L648" s="6"/>
      <c r="M648" s="6"/>
      <c r="N648" s="175"/>
      <c r="O648" s="6"/>
      <c r="P648" s="2276"/>
      <c r="Q648" s="2276"/>
      <c r="R648" s="175"/>
      <c r="S648" s="2276"/>
      <c r="T648" s="6"/>
      <c r="U648" s="2276"/>
      <c r="V648" s="6"/>
      <c r="W648" s="2276"/>
      <c r="X648" s="6"/>
      <c r="AF648" s="1096">
        <v>830</v>
      </c>
    </row>
    <row r="649" spans="1:32" ht="16.149999999999999" customHeight="1">
      <c r="A649" s="6"/>
      <c r="B649" s="774"/>
      <c r="C649" s="6"/>
      <c r="D649" s="2276"/>
      <c r="E649" s="6"/>
      <c r="F649" s="2276"/>
      <c r="G649" s="6"/>
      <c r="H649" s="6"/>
      <c r="I649" s="6"/>
      <c r="J649" s="6"/>
      <c r="K649" s="6"/>
      <c r="L649" s="6"/>
      <c r="M649" s="6"/>
      <c r="N649" s="175"/>
      <c r="O649" s="6"/>
      <c r="P649" s="2276"/>
      <c r="Q649" s="2276"/>
      <c r="R649" s="175"/>
      <c r="S649" s="2276"/>
      <c r="T649" s="6"/>
      <c r="U649" s="2276"/>
      <c r="V649" s="6"/>
      <c r="W649" s="2276"/>
      <c r="X649" s="6"/>
      <c r="AF649" s="1096">
        <v>831</v>
      </c>
    </row>
    <row r="650" spans="1:32" ht="16.149999999999999" customHeight="1">
      <c r="A650" s="6"/>
      <c r="B650" s="774"/>
      <c r="C650" s="6"/>
      <c r="D650" s="2276"/>
      <c r="E650" s="6"/>
      <c r="F650" s="2276"/>
      <c r="G650" s="6"/>
      <c r="H650" s="6"/>
      <c r="I650" s="6"/>
      <c r="J650" s="6"/>
      <c r="K650" s="6"/>
      <c r="L650" s="6"/>
      <c r="M650" s="6"/>
      <c r="N650" s="175"/>
      <c r="O650" s="6"/>
      <c r="P650" s="2276"/>
      <c r="Q650" s="2276"/>
      <c r="R650" s="175"/>
      <c r="S650" s="2276"/>
      <c r="T650" s="6"/>
      <c r="U650" s="2276"/>
      <c r="V650" s="6"/>
      <c r="W650" s="2276"/>
      <c r="X650" s="6"/>
      <c r="AF650" s="1096">
        <v>832</v>
      </c>
    </row>
    <row r="651" spans="1:32" ht="16.149999999999999" customHeight="1">
      <c r="A651" s="6"/>
      <c r="B651" s="774"/>
      <c r="C651" s="6"/>
      <c r="D651" s="2276"/>
      <c r="E651" s="6"/>
      <c r="F651" s="2276"/>
      <c r="G651" s="6"/>
      <c r="H651" s="6"/>
      <c r="I651" s="6"/>
      <c r="J651" s="6"/>
      <c r="K651" s="6"/>
      <c r="L651" s="6"/>
      <c r="M651" s="6"/>
      <c r="N651" s="175"/>
      <c r="O651" s="6"/>
      <c r="P651" s="2276"/>
      <c r="Q651" s="2276"/>
      <c r="R651" s="175"/>
      <c r="S651" s="2276"/>
      <c r="T651" s="6"/>
      <c r="U651" s="2276"/>
      <c r="V651" s="6"/>
      <c r="W651" s="2276"/>
      <c r="X651" s="6"/>
      <c r="AF651" s="1096">
        <v>833</v>
      </c>
    </row>
    <row r="652" spans="1:32" ht="16.149999999999999" customHeight="1">
      <c r="A652" s="6"/>
      <c r="B652" s="774"/>
      <c r="C652" s="6"/>
      <c r="D652" s="2276"/>
      <c r="E652" s="6"/>
      <c r="F652" s="2276"/>
      <c r="G652" s="6"/>
      <c r="H652" s="6"/>
      <c r="I652" s="6"/>
      <c r="J652" s="6"/>
      <c r="K652" s="6"/>
      <c r="L652" s="6"/>
      <c r="M652" s="6"/>
      <c r="N652" s="175"/>
      <c r="O652" s="6"/>
      <c r="P652" s="2276"/>
      <c r="Q652" s="2276"/>
      <c r="R652" s="175"/>
      <c r="S652" s="2276"/>
      <c r="T652" s="6"/>
      <c r="U652" s="2276"/>
      <c r="V652" s="6"/>
      <c r="W652" s="2276"/>
      <c r="X652" s="6"/>
      <c r="AF652" s="1096">
        <v>834</v>
      </c>
    </row>
    <row r="653" spans="1:32" ht="16.149999999999999" customHeight="1">
      <c r="A653" s="6"/>
      <c r="B653" s="774"/>
      <c r="C653" s="6"/>
      <c r="D653" s="2276"/>
      <c r="E653" s="6"/>
      <c r="F653" s="2276"/>
      <c r="G653" s="6"/>
      <c r="H653" s="6"/>
      <c r="I653" s="6"/>
      <c r="J653" s="6"/>
      <c r="K653" s="6"/>
      <c r="L653" s="6"/>
      <c r="M653" s="6"/>
      <c r="N653" s="175"/>
      <c r="O653" s="6"/>
      <c r="P653" s="2276"/>
      <c r="Q653" s="2276"/>
      <c r="R653" s="175"/>
      <c r="S653" s="2276"/>
      <c r="T653" s="6"/>
      <c r="U653" s="2276"/>
      <c r="V653" s="6"/>
      <c r="W653" s="2276"/>
      <c r="X653" s="6"/>
      <c r="AF653" s="1096">
        <v>835</v>
      </c>
    </row>
    <row r="654" spans="1:32" ht="16.149999999999999" customHeight="1">
      <c r="A654" s="6"/>
      <c r="B654" s="774"/>
      <c r="C654" s="6"/>
      <c r="D654" s="2276"/>
      <c r="E654" s="6"/>
      <c r="F654" s="2276"/>
      <c r="G654" s="6"/>
      <c r="H654" s="6"/>
      <c r="I654" s="6"/>
      <c r="J654" s="6"/>
      <c r="K654" s="6"/>
      <c r="L654" s="6"/>
      <c r="M654" s="6"/>
      <c r="N654" s="175"/>
      <c r="O654" s="6"/>
      <c r="P654" s="2276"/>
      <c r="Q654" s="2276"/>
      <c r="R654" s="175"/>
      <c r="S654" s="2276"/>
      <c r="T654" s="6"/>
      <c r="U654" s="2276"/>
      <c r="V654" s="6"/>
      <c r="W654" s="2276"/>
      <c r="X654" s="6"/>
      <c r="AF654" s="1096">
        <v>836</v>
      </c>
    </row>
    <row r="655" spans="1:32" ht="16.149999999999999" customHeight="1">
      <c r="A655" s="6"/>
      <c r="B655" s="774"/>
      <c r="C655" s="6"/>
      <c r="D655" s="2276"/>
      <c r="E655" s="6"/>
      <c r="F655" s="2276"/>
      <c r="G655" s="6"/>
      <c r="H655" s="6"/>
      <c r="I655" s="6"/>
      <c r="J655" s="6"/>
      <c r="K655" s="6"/>
      <c r="L655" s="6"/>
      <c r="M655" s="6"/>
      <c r="N655" s="175"/>
      <c r="O655" s="6"/>
      <c r="P655" s="2276"/>
      <c r="Q655" s="2276"/>
      <c r="R655" s="175"/>
      <c r="S655" s="2276"/>
      <c r="T655" s="6"/>
      <c r="U655" s="2276"/>
      <c r="V655" s="6"/>
      <c r="W655" s="2276"/>
      <c r="X655" s="6"/>
      <c r="AF655" s="1096">
        <v>837</v>
      </c>
    </row>
    <row r="656" spans="1:32" ht="16.149999999999999" customHeight="1">
      <c r="A656" s="6"/>
      <c r="B656" s="774"/>
      <c r="C656" s="6"/>
      <c r="D656" s="2276"/>
      <c r="E656" s="6"/>
      <c r="F656" s="2276"/>
      <c r="G656" s="6"/>
      <c r="H656" s="6"/>
      <c r="I656" s="6"/>
      <c r="J656" s="6"/>
      <c r="K656" s="6"/>
      <c r="L656" s="6"/>
      <c r="M656" s="6"/>
      <c r="N656" s="175"/>
      <c r="O656" s="6"/>
      <c r="P656" s="2276"/>
      <c r="Q656" s="2276"/>
      <c r="R656" s="175"/>
      <c r="S656" s="2276"/>
      <c r="T656" s="6"/>
      <c r="U656" s="2276"/>
      <c r="V656" s="6"/>
      <c r="W656" s="2276"/>
      <c r="X656" s="6"/>
      <c r="AF656" s="1096">
        <v>838</v>
      </c>
    </row>
    <row r="657" spans="1:32" ht="16.149999999999999" customHeight="1">
      <c r="A657" s="6"/>
      <c r="B657" s="774"/>
      <c r="C657" s="6"/>
      <c r="D657" s="2276"/>
      <c r="E657" s="6"/>
      <c r="F657" s="2276"/>
      <c r="G657" s="6"/>
      <c r="H657" s="6"/>
      <c r="I657" s="6"/>
      <c r="J657" s="6"/>
      <c r="K657" s="6"/>
      <c r="L657" s="6"/>
      <c r="M657" s="6"/>
      <c r="N657" s="175"/>
      <c r="O657" s="6"/>
      <c r="P657" s="2276"/>
      <c r="Q657" s="2276"/>
      <c r="R657" s="175"/>
      <c r="S657" s="2276"/>
      <c r="T657" s="6"/>
      <c r="U657" s="2276"/>
      <c r="V657" s="6"/>
      <c r="W657" s="2276"/>
      <c r="X657" s="6"/>
      <c r="AF657" s="1096">
        <v>839</v>
      </c>
    </row>
    <row r="658" spans="1:32" ht="16.149999999999999" customHeight="1">
      <c r="A658" s="6"/>
      <c r="B658" s="774"/>
      <c r="C658" s="6"/>
      <c r="D658" s="2276"/>
      <c r="E658" s="6"/>
      <c r="F658" s="2276"/>
      <c r="G658" s="6"/>
      <c r="H658" s="6"/>
      <c r="I658" s="6"/>
      <c r="J658" s="6"/>
      <c r="K658" s="6"/>
      <c r="L658" s="6"/>
      <c r="M658" s="6"/>
      <c r="N658" s="175"/>
      <c r="O658" s="6"/>
      <c r="P658" s="2276"/>
      <c r="Q658" s="2276"/>
      <c r="R658" s="175"/>
      <c r="S658" s="2276"/>
      <c r="T658" s="6"/>
      <c r="U658" s="2276"/>
      <c r="V658" s="6"/>
      <c r="W658" s="2276"/>
      <c r="X658" s="6"/>
      <c r="AF658" s="1096">
        <v>840</v>
      </c>
    </row>
    <row r="659" spans="1:32" ht="16.149999999999999" customHeight="1">
      <c r="A659" s="6"/>
      <c r="B659" s="774"/>
      <c r="C659" s="6"/>
      <c r="D659" s="2276"/>
      <c r="E659" s="6"/>
      <c r="F659" s="2276"/>
      <c r="G659" s="6"/>
      <c r="H659" s="6"/>
      <c r="I659" s="6"/>
      <c r="J659" s="6"/>
      <c r="K659" s="6"/>
      <c r="L659" s="6"/>
      <c r="M659" s="6"/>
      <c r="N659" s="175"/>
      <c r="O659" s="6"/>
      <c r="P659" s="2276"/>
      <c r="Q659" s="2276"/>
      <c r="R659" s="175"/>
      <c r="S659" s="2276"/>
      <c r="T659" s="6"/>
      <c r="U659" s="2276"/>
      <c r="V659" s="6"/>
      <c r="W659" s="2276"/>
      <c r="X659" s="6"/>
      <c r="AF659" s="1096">
        <v>841</v>
      </c>
    </row>
    <row r="660" spans="1:32" ht="16.149999999999999" customHeight="1">
      <c r="A660" s="6"/>
      <c r="B660" s="774"/>
      <c r="C660" s="6"/>
      <c r="D660" s="2276"/>
      <c r="E660" s="6"/>
      <c r="F660" s="2276"/>
      <c r="G660" s="6"/>
      <c r="H660" s="6"/>
      <c r="I660" s="6"/>
      <c r="J660" s="6"/>
      <c r="K660" s="6"/>
      <c r="L660" s="6"/>
      <c r="M660" s="6"/>
      <c r="N660" s="175"/>
      <c r="O660" s="6"/>
      <c r="P660" s="2276"/>
      <c r="Q660" s="2276"/>
      <c r="R660" s="175"/>
      <c r="S660" s="2276"/>
      <c r="T660" s="6"/>
      <c r="U660" s="2276"/>
      <c r="V660" s="6"/>
      <c r="W660" s="2276"/>
      <c r="X660" s="6"/>
      <c r="AF660" s="1096">
        <v>842</v>
      </c>
    </row>
    <row r="661" spans="1:32" ht="16.149999999999999" customHeight="1">
      <c r="A661" s="6"/>
      <c r="B661" s="774"/>
      <c r="C661" s="6"/>
      <c r="D661" s="2276"/>
      <c r="E661" s="6"/>
      <c r="F661" s="2276"/>
      <c r="G661" s="6"/>
      <c r="H661" s="6"/>
      <c r="I661" s="6"/>
      <c r="J661" s="6"/>
      <c r="K661" s="6"/>
      <c r="L661" s="6"/>
      <c r="M661" s="6"/>
      <c r="N661" s="175"/>
      <c r="O661" s="6"/>
      <c r="P661" s="2276"/>
      <c r="Q661" s="2276"/>
      <c r="R661" s="175"/>
      <c r="S661" s="2276"/>
      <c r="T661" s="6"/>
      <c r="U661" s="2276"/>
      <c r="V661" s="6"/>
      <c r="W661" s="2276"/>
      <c r="X661" s="6"/>
      <c r="AF661" s="1096">
        <v>843</v>
      </c>
    </row>
    <row r="662" spans="1:32" ht="16.149999999999999" customHeight="1">
      <c r="A662" s="6"/>
      <c r="B662" s="774"/>
      <c r="C662" s="6"/>
      <c r="D662" s="2276"/>
      <c r="E662" s="6"/>
      <c r="F662" s="2276"/>
      <c r="G662" s="6"/>
      <c r="H662" s="6"/>
      <c r="I662" s="6"/>
      <c r="J662" s="6"/>
      <c r="K662" s="6"/>
      <c r="L662" s="6"/>
      <c r="M662" s="6"/>
      <c r="N662" s="175"/>
      <c r="O662" s="6"/>
      <c r="P662" s="2276"/>
      <c r="Q662" s="2276"/>
      <c r="R662" s="175"/>
      <c r="S662" s="2276"/>
      <c r="T662" s="6"/>
      <c r="U662" s="2276"/>
      <c r="V662" s="6"/>
      <c r="W662" s="2276"/>
      <c r="X662" s="6"/>
      <c r="AF662" s="1096">
        <v>844</v>
      </c>
    </row>
    <row r="663" spans="1:32" ht="16.149999999999999" customHeight="1">
      <c r="A663" s="6"/>
      <c r="B663" s="774"/>
      <c r="C663" s="6"/>
      <c r="D663" s="2276"/>
      <c r="E663" s="6"/>
      <c r="F663" s="2276"/>
      <c r="G663" s="6"/>
      <c r="H663" s="6"/>
      <c r="I663" s="6"/>
      <c r="J663" s="6"/>
      <c r="K663" s="6"/>
      <c r="L663" s="6"/>
      <c r="M663" s="6"/>
      <c r="N663" s="175"/>
      <c r="O663" s="6"/>
      <c r="P663" s="2276"/>
      <c r="Q663" s="2276"/>
      <c r="R663" s="175"/>
      <c r="S663" s="2276"/>
      <c r="T663" s="6"/>
      <c r="U663" s="2276"/>
      <c r="V663" s="6"/>
      <c r="W663" s="2276"/>
      <c r="X663" s="6"/>
      <c r="AF663" s="1096">
        <v>845</v>
      </c>
    </row>
    <row r="664" spans="1:32" ht="16.149999999999999" customHeight="1">
      <c r="A664" s="6"/>
      <c r="B664" s="774"/>
      <c r="C664" s="6"/>
      <c r="D664" s="2276"/>
      <c r="E664" s="6"/>
      <c r="F664" s="2276"/>
      <c r="G664" s="6"/>
      <c r="H664" s="6"/>
      <c r="I664" s="6"/>
      <c r="J664" s="6"/>
      <c r="K664" s="6"/>
      <c r="L664" s="6"/>
      <c r="M664" s="6"/>
      <c r="N664" s="175"/>
      <c r="O664" s="6"/>
      <c r="P664" s="2276"/>
      <c r="Q664" s="2276"/>
      <c r="R664" s="175"/>
      <c r="S664" s="2276"/>
      <c r="T664" s="6"/>
      <c r="U664" s="2276"/>
      <c r="V664" s="6"/>
      <c r="W664" s="2276"/>
      <c r="X664" s="6"/>
      <c r="AF664" s="1096">
        <v>846</v>
      </c>
    </row>
    <row r="665" spans="1:32" ht="16.149999999999999" customHeight="1">
      <c r="A665" s="6"/>
      <c r="B665" s="774"/>
      <c r="C665" s="6"/>
      <c r="D665" s="2276"/>
      <c r="E665" s="6"/>
      <c r="F665" s="2276"/>
      <c r="G665" s="6"/>
      <c r="H665" s="6"/>
      <c r="I665" s="6"/>
      <c r="J665" s="6"/>
      <c r="K665" s="6"/>
      <c r="L665" s="6"/>
      <c r="M665" s="6"/>
      <c r="N665" s="175"/>
      <c r="O665" s="6"/>
      <c r="P665" s="2276"/>
      <c r="Q665" s="2276"/>
      <c r="R665" s="175"/>
      <c r="S665" s="2276"/>
      <c r="T665" s="6"/>
      <c r="U665" s="2276"/>
      <c r="V665" s="6"/>
      <c r="W665" s="2276"/>
      <c r="X665" s="6"/>
      <c r="AF665" s="1096">
        <v>847</v>
      </c>
    </row>
    <row r="666" spans="1:32" ht="16.149999999999999" customHeight="1">
      <c r="A666" s="6"/>
      <c r="B666" s="774"/>
      <c r="C666" s="6"/>
      <c r="D666" s="2276"/>
      <c r="E666" s="6"/>
      <c r="F666" s="2276"/>
      <c r="G666" s="6"/>
      <c r="H666" s="6"/>
      <c r="I666" s="6"/>
      <c r="J666" s="6"/>
      <c r="K666" s="6"/>
      <c r="L666" s="6"/>
      <c r="M666" s="6"/>
      <c r="N666" s="175"/>
      <c r="O666" s="6"/>
      <c r="P666" s="2276"/>
      <c r="Q666" s="2276"/>
      <c r="R666" s="175"/>
      <c r="S666" s="2276"/>
      <c r="T666" s="6"/>
      <c r="U666" s="2276"/>
      <c r="V666" s="6"/>
      <c r="W666" s="2276"/>
      <c r="X666" s="6"/>
      <c r="AF666" s="1096">
        <v>848</v>
      </c>
    </row>
    <row r="667" spans="1:32" ht="16.149999999999999" customHeight="1">
      <c r="A667" s="6"/>
      <c r="B667" s="774"/>
      <c r="C667" s="6"/>
      <c r="D667" s="2276"/>
      <c r="E667" s="6"/>
      <c r="F667" s="2276"/>
      <c r="G667" s="6"/>
      <c r="H667" s="6"/>
      <c r="I667" s="6"/>
      <c r="J667" s="6"/>
      <c r="K667" s="6"/>
      <c r="L667" s="6"/>
      <c r="M667" s="6"/>
      <c r="N667" s="175"/>
      <c r="O667" s="6"/>
      <c r="P667" s="2276"/>
      <c r="Q667" s="2276"/>
      <c r="R667" s="175"/>
      <c r="S667" s="2276"/>
      <c r="T667" s="6"/>
      <c r="U667" s="2276"/>
      <c r="V667" s="6"/>
      <c r="W667" s="2276"/>
      <c r="X667" s="6"/>
      <c r="AF667" s="1096">
        <v>849</v>
      </c>
    </row>
    <row r="668" spans="1:32" ht="16.149999999999999" customHeight="1">
      <c r="A668" s="6"/>
      <c r="B668" s="774"/>
      <c r="C668" s="6"/>
      <c r="D668" s="2276"/>
      <c r="E668" s="6"/>
      <c r="F668" s="2276"/>
      <c r="G668" s="6"/>
      <c r="H668" s="6"/>
      <c r="I668" s="6"/>
      <c r="J668" s="6"/>
      <c r="K668" s="6"/>
      <c r="L668" s="6"/>
      <c r="M668" s="6"/>
      <c r="N668" s="175"/>
      <c r="O668" s="6"/>
      <c r="P668" s="2276"/>
      <c r="Q668" s="2276"/>
      <c r="R668" s="175"/>
      <c r="S668" s="2276"/>
      <c r="T668" s="6"/>
      <c r="U668" s="2276"/>
      <c r="V668" s="6"/>
      <c r="W668" s="2276"/>
      <c r="X668" s="6"/>
      <c r="AF668" s="1096">
        <v>850</v>
      </c>
    </row>
    <row r="669" spans="1:32" ht="16.149999999999999" customHeight="1">
      <c r="A669" s="6"/>
      <c r="B669" s="774"/>
      <c r="C669" s="6"/>
      <c r="D669" s="2276"/>
      <c r="E669" s="6"/>
      <c r="F669" s="2276"/>
      <c r="G669" s="6"/>
      <c r="H669" s="6"/>
      <c r="I669" s="6"/>
      <c r="J669" s="6"/>
      <c r="K669" s="6"/>
      <c r="L669" s="6"/>
      <c r="M669" s="6"/>
      <c r="N669" s="175"/>
      <c r="O669" s="6"/>
      <c r="P669" s="2276"/>
      <c r="Q669" s="2276"/>
      <c r="R669" s="175"/>
      <c r="S669" s="2276"/>
      <c r="T669" s="6"/>
      <c r="U669" s="2276"/>
      <c r="V669" s="6"/>
      <c r="W669" s="2276"/>
      <c r="X669" s="6"/>
      <c r="AF669" s="1096">
        <v>851</v>
      </c>
    </row>
    <row r="670" spans="1:32" ht="16.149999999999999" customHeight="1">
      <c r="A670" s="6"/>
      <c r="B670" s="774"/>
      <c r="C670" s="6"/>
      <c r="D670" s="2276"/>
      <c r="E670" s="6"/>
      <c r="F670" s="2276"/>
      <c r="G670" s="6"/>
      <c r="H670" s="6"/>
      <c r="I670" s="6"/>
      <c r="J670" s="6"/>
      <c r="K670" s="6"/>
      <c r="L670" s="6"/>
      <c r="M670" s="6"/>
      <c r="N670" s="175"/>
      <c r="O670" s="6"/>
      <c r="P670" s="2276"/>
      <c r="Q670" s="2276"/>
      <c r="R670" s="175"/>
      <c r="S670" s="2276"/>
      <c r="T670" s="6"/>
      <c r="U670" s="2276"/>
      <c r="V670" s="6"/>
      <c r="W670" s="2276"/>
      <c r="X670" s="6"/>
      <c r="AF670" s="1096">
        <v>852</v>
      </c>
    </row>
    <row r="671" spans="1:32" ht="16.149999999999999" customHeight="1">
      <c r="A671" s="6"/>
      <c r="B671" s="774"/>
      <c r="C671" s="6"/>
      <c r="D671" s="2276"/>
      <c r="E671" s="6"/>
      <c r="F671" s="2276"/>
      <c r="G671" s="6"/>
      <c r="H671" s="6"/>
      <c r="I671" s="6"/>
      <c r="J671" s="6"/>
      <c r="K671" s="6"/>
      <c r="L671" s="6"/>
      <c r="M671" s="6"/>
      <c r="N671" s="175"/>
      <c r="O671" s="6"/>
      <c r="P671" s="2276"/>
      <c r="Q671" s="2276"/>
      <c r="R671" s="175"/>
      <c r="S671" s="2276"/>
      <c r="T671" s="6"/>
      <c r="U671" s="2276"/>
      <c r="V671" s="6"/>
      <c r="W671" s="2276"/>
      <c r="X671" s="6"/>
      <c r="AF671" s="1096">
        <v>853</v>
      </c>
    </row>
    <row r="672" spans="1:32" ht="16.149999999999999" customHeight="1">
      <c r="A672" s="6"/>
      <c r="B672" s="774"/>
      <c r="C672" s="6"/>
      <c r="D672" s="2276"/>
      <c r="E672" s="6"/>
      <c r="F672" s="2276"/>
      <c r="G672" s="6"/>
      <c r="H672" s="6"/>
      <c r="I672" s="6"/>
      <c r="J672" s="6"/>
      <c r="K672" s="6"/>
      <c r="L672" s="6"/>
      <c r="M672" s="6"/>
      <c r="N672" s="175"/>
      <c r="O672" s="6"/>
      <c r="P672" s="2276"/>
      <c r="Q672" s="2276"/>
      <c r="R672" s="175"/>
      <c r="S672" s="2276"/>
      <c r="T672" s="6"/>
      <c r="U672" s="2276"/>
      <c r="V672" s="6"/>
      <c r="W672" s="2276"/>
      <c r="X672" s="6"/>
      <c r="AF672" s="1096">
        <v>854</v>
      </c>
    </row>
    <row r="673" spans="1:32" ht="16.149999999999999" customHeight="1">
      <c r="A673" s="6"/>
      <c r="B673" s="774"/>
      <c r="C673" s="6"/>
      <c r="D673" s="2276"/>
      <c r="E673" s="6"/>
      <c r="F673" s="2276"/>
      <c r="G673" s="6"/>
      <c r="H673" s="6"/>
      <c r="I673" s="6"/>
      <c r="J673" s="6"/>
      <c r="K673" s="6"/>
      <c r="L673" s="6"/>
      <c r="M673" s="6"/>
      <c r="N673" s="175"/>
      <c r="O673" s="6"/>
      <c r="P673" s="2276"/>
      <c r="Q673" s="2276"/>
      <c r="R673" s="175"/>
      <c r="S673" s="2276"/>
      <c r="T673" s="6"/>
      <c r="U673" s="2276"/>
      <c r="V673" s="6"/>
      <c r="W673" s="2276"/>
      <c r="X673" s="6"/>
      <c r="AF673" s="1096">
        <v>855</v>
      </c>
    </row>
    <row r="674" spans="1:32" ht="16.149999999999999" customHeight="1">
      <c r="A674" s="6"/>
      <c r="B674" s="774"/>
      <c r="C674" s="6"/>
      <c r="D674" s="2276"/>
      <c r="E674" s="6"/>
      <c r="F674" s="2276"/>
      <c r="G674" s="6"/>
      <c r="H674" s="6"/>
      <c r="I674" s="6"/>
      <c r="J674" s="6"/>
      <c r="K674" s="6"/>
      <c r="L674" s="6"/>
      <c r="M674" s="6"/>
      <c r="N674" s="175"/>
      <c r="O674" s="6"/>
      <c r="P674" s="2276"/>
      <c r="Q674" s="2276"/>
      <c r="R674" s="175"/>
      <c r="S674" s="2276"/>
      <c r="T674" s="6"/>
      <c r="U674" s="2276"/>
      <c r="V674" s="6"/>
      <c r="W674" s="2276"/>
      <c r="X674" s="6"/>
      <c r="AF674" s="1096">
        <v>856</v>
      </c>
    </row>
    <row r="675" spans="1:32" ht="16.149999999999999" customHeight="1">
      <c r="A675" s="6"/>
      <c r="B675" s="774"/>
      <c r="C675" s="6"/>
      <c r="D675" s="2276"/>
      <c r="E675" s="6"/>
      <c r="F675" s="2276"/>
      <c r="G675" s="6"/>
      <c r="H675" s="6"/>
      <c r="I675" s="6"/>
      <c r="J675" s="6"/>
      <c r="K675" s="6"/>
      <c r="L675" s="6"/>
      <c r="M675" s="6"/>
      <c r="N675" s="175"/>
      <c r="O675" s="6"/>
      <c r="P675" s="2276"/>
      <c r="Q675" s="2276"/>
      <c r="R675" s="175"/>
      <c r="S675" s="2276"/>
      <c r="T675" s="6"/>
      <c r="U675" s="2276"/>
      <c r="V675" s="6"/>
      <c r="W675" s="2276"/>
      <c r="X675" s="6"/>
      <c r="AF675" s="1096">
        <v>857</v>
      </c>
    </row>
    <row r="676" spans="1:32" ht="16.149999999999999" customHeight="1">
      <c r="A676" s="6"/>
      <c r="B676" s="774"/>
      <c r="C676" s="6"/>
      <c r="D676" s="2276"/>
      <c r="E676" s="6"/>
      <c r="F676" s="2276"/>
      <c r="G676" s="6"/>
      <c r="H676" s="6"/>
      <c r="I676" s="6"/>
      <c r="J676" s="6"/>
      <c r="K676" s="6"/>
      <c r="L676" s="6"/>
      <c r="M676" s="6"/>
      <c r="N676" s="175"/>
      <c r="O676" s="6"/>
      <c r="P676" s="2276"/>
      <c r="Q676" s="2276"/>
      <c r="R676" s="175"/>
      <c r="S676" s="2276"/>
      <c r="T676" s="6"/>
      <c r="U676" s="2276"/>
      <c r="V676" s="6"/>
      <c r="W676" s="2276"/>
      <c r="X676" s="6"/>
      <c r="AF676" s="1096">
        <v>858</v>
      </c>
    </row>
    <row r="677" spans="1:32" ht="16.149999999999999" customHeight="1">
      <c r="A677" s="6"/>
      <c r="B677" s="774"/>
      <c r="C677" s="6"/>
      <c r="D677" s="2276"/>
      <c r="E677" s="6"/>
      <c r="F677" s="2276"/>
      <c r="G677" s="6"/>
      <c r="H677" s="6"/>
      <c r="I677" s="6"/>
      <c r="J677" s="6"/>
      <c r="K677" s="6"/>
      <c r="L677" s="6"/>
      <c r="M677" s="6"/>
      <c r="N677" s="175"/>
      <c r="O677" s="6"/>
      <c r="P677" s="2276"/>
      <c r="Q677" s="2276"/>
      <c r="R677" s="175"/>
      <c r="S677" s="2276"/>
      <c r="T677" s="6"/>
      <c r="U677" s="2276"/>
      <c r="V677" s="6"/>
      <c r="W677" s="2276"/>
      <c r="X677" s="6"/>
      <c r="AF677" s="1096">
        <v>859</v>
      </c>
    </row>
    <row r="678" spans="1:32" ht="16.149999999999999" customHeight="1">
      <c r="A678" s="6"/>
      <c r="B678" s="774"/>
      <c r="C678" s="6"/>
      <c r="D678" s="2276"/>
      <c r="E678" s="6"/>
      <c r="F678" s="2276"/>
      <c r="G678" s="6"/>
      <c r="H678" s="6"/>
      <c r="I678" s="6"/>
      <c r="J678" s="6"/>
      <c r="K678" s="6"/>
      <c r="L678" s="6"/>
      <c r="M678" s="6"/>
      <c r="N678" s="175"/>
      <c r="O678" s="6"/>
      <c r="P678" s="2276"/>
      <c r="Q678" s="2276"/>
      <c r="R678" s="175"/>
      <c r="S678" s="2276"/>
      <c r="T678" s="6"/>
      <c r="U678" s="2276"/>
      <c r="V678" s="6"/>
      <c r="W678" s="2276"/>
      <c r="X678" s="6"/>
      <c r="AF678" s="1096">
        <v>860</v>
      </c>
    </row>
    <row r="679" spans="1:32" ht="16.149999999999999" customHeight="1">
      <c r="A679" s="6"/>
      <c r="B679" s="774"/>
      <c r="C679" s="6"/>
      <c r="D679" s="2276"/>
      <c r="E679" s="6"/>
      <c r="F679" s="2276"/>
      <c r="G679" s="6"/>
      <c r="H679" s="6"/>
      <c r="I679" s="6"/>
      <c r="J679" s="6"/>
      <c r="K679" s="6"/>
      <c r="L679" s="6"/>
      <c r="M679" s="6"/>
      <c r="N679" s="175"/>
      <c r="O679" s="6"/>
      <c r="P679" s="2276"/>
      <c r="Q679" s="2276"/>
      <c r="R679" s="175"/>
      <c r="S679" s="2276"/>
      <c r="T679" s="6"/>
      <c r="U679" s="2276"/>
      <c r="V679" s="6"/>
      <c r="W679" s="2276"/>
      <c r="X679" s="6"/>
      <c r="AF679" s="1096">
        <v>861</v>
      </c>
    </row>
    <row r="680" spans="1:32" ht="16.149999999999999" customHeight="1">
      <c r="A680" s="6"/>
      <c r="B680" s="774"/>
      <c r="C680" s="6"/>
      <c r="D680" s="2276"/>
      <c r="E680" s="6"/>
      <c r="F680" s="2276"/>
      <c r="G680" s="6"/>
      <c r="H680" s="6"/>
      <c r="I680" s="6"/>
      <c r="J680" s="6"/>
      <c r="K680" s="6"/>
      <c r="L680" s="6"/>
      <c r="M680" s="6"/>
      <c r="N680" s="175"/>
      <c r="O680" s="6"/>
      <c r="P680" s="2276"/>
      <c r="Q680" s="2276"/>
      <c r="R680" s="175"/>
      <c r="S680" s="2276"/>
      <c r="T680" s="6"/>
      <c r="U680" s="2276"/>
      <c r="V680" s="6"/>
      <c r="W680" s="2276"/>
      <c r="X680" s="6"/>
      <c r="AF680" s="1096">
        <v>862</v>
      </c>
    </row>
    <row r="681" spans="1:32" ht="16.149999999999999" customHeight="1">
      <c r="A681" s="6"/>
      <c r="B681" s="774"/>
      <c r="C681" s="6"/>
      <c r="D681" s="2276"/>
      <c r="E681" s="6"/>
      <c r="F681" s="2276"/>
      <c r="G681" s="6"/>
      <c r="H681" s="6"/>
      <c r="I681" s="6"/>
      <c r="J681" s="6"/>
      <c r="K681" s="6"/>
      <c r="L681" s="6"/>
      <c r="M681" s="6"/>
      <c r="N681" s="175"/>
      <c r="O681" s="6"/>
      <c r="P681" s="2276"/>
      <c r="Q681" s="2276"/>
      <c r="R681" s="175"/>
      <c r="S681" s="2276"/>
      <c r="T681" s="6"/>
      <c r="U681" s="2276"/>
      <c r="V681" s="6"/>
      <c r="W681" s="2276"/>
      <c r="X681" s="6"/>
      <c r="AF681" s="1096">
        <v>863</v>
      </c>
    </row>
    <row r="682" spans="1:32" ht="16.149999999999999" customHeight="1">
      <c r="A682" s="6"/>
      <c r="B682" s="774"/>
      <c r="C682" s="6"/>
      <c r="D682" s="2276"/>
      <c r="E682" s="6"/>
      <c r="F682" s="2276"/>
      <c r="G682" s="6"/>
      <c r="H682" s="6"/>
      <c r="I682" s="6"/>
      <c r="J682" s="6"/>
      <c r="K682" s="6"/>
      <c r="L682" s="6"/>
      <c r="M682" s="6"/>
      <c r="N682" s="175"/>
      <c r="O682" s="6"/>
      <c r="P682" s="2276"/>
      <c r="Q682" s="2276"/>
      <c r="R682" s="175"/>
      <c r="S682" s="2276"/>
      <c r="T682" s="6"/>
      <c r="U682" s="2276"/>
      <c r="V682" s="6"/>
      <c r="W682" s="2276"/>
      <c r="X682" s="6"/>
      <c r="AF682" s="1096">
        <v>864</v>
      </c>
    </row>
    <row r="683" spans="1:32" ht="16.149999999999999" customHeight="1">
      <c r="A683" s="6"/>
      <c r="B683" s="774"/>
      <c r="C683" s="6"/>
      <c r="D683" s="2276"/>
      <c r="E683" s="6"/>
      <c r="F683" s="2276"/>
      <c r="G683" s="6"/>
      <c r="H683" s="6"/>
      <c r="I683" s="6"/>
      <c r="J683" s="6"/>
      <c r="K683" s="6"/>
      <c r="L683" s="6"/>
      <c r="M683" s="6"/>
      <c r="N683" s="175"/>
      <c r="O683" s="6"/>
      <c r="P683" s="2276"/>
      <c r="Q683" s="2276"/>
      <c r="R683" s="175"/>
      <c r="S683" s="2276"/>
      <c r="T683" s="6"/>
      <c r="U683" s="2276"/>
      <c r="V683" s="6"/>
      <c r="W683" s="2276"/>
      <c r="X683" s="6"/>
      <c r="AF683" s="1096">
        <v>865</v>
      </c>
    </row>
    <row r="684" spans="1:32" ht="16.149999999999999" customHeight="1">
      <c r="A684" s="6"/>
      <c r="B684" s="774"/>
      <c r="C684" s="6"/>
      <c r="D684" s="2276"/>
      <c r="E684" s="6"/>
      <c r="F684" s="2276"/>
      <c r="G684" s="6"/>
      <c r="H684" s="6"/>
      <c r="I684" s="6"/>
      <c r="J684" s="6"/>
      <c r="K684" s="6"/>
      <c r="L684" s="6"/>
      <c r="M684" s="6"/>
      <c r="N684" s="175"/>
      <c r="O684" s="6"/>
      <c r="P684" s="2276"/>
      <c r="Q684" s="2276"/>
      <c r="R684" s="175"/>
      <c r="S684" s="2276"/>
      <c r="T684" s="6"/>
      <c r="U684" s="2276"/>
      <c r="V684" s="6"/>
      <c r="W684" s="2276"/>
      <c r="X684" s="6"/>
      <c r="AF684" s="1096">
        <v>866</v>
      </c>
    </row>
    <row r="685" spans="1:32" ht="16.149999999999999" customHeight="1">
      <c r="A685" s="6"/>
      <c r="B685" s="774"/>
      <c r="C685" s="6"/>
      <c r="D685" s="2276"/>
      <c r="E685" s="6"/>
      <c r="F685" s="2276"/>
      <c r="G685" s="6"/>
      <c r="H685" s="6"/>
      <c r="I685" s="6"/>
      <c r="J685" s="6"/>
      <c r="K685" s="6"/>
      <c r="L685" s="6"/>
      <c r="M685" s="6"/>
      <c r="N685" s="175"/>
      <c r="O685" s="6"/>
      <c r="P685" s="2276"/>
      <c r="Q685" s="2276"/>
      <c r="R685" s="175"/>
      <c r="S685" s="2276"/>
      <c r="T685" s="6"/>
      <c r="U685" s="2276"/>
      <c r="V685" s="6"/>
      <c r="W685" s="2276"/>
      <c r="X685" s="6"/>
      <c r="AF685" s="1096">
        <v>867</v>
      </c>
    </row>
    <row r="686" spans="1:32" ht="16.149999999999999" customHeight="1">
      <c r="A686" s="6"/>
      <c r="B686" s="774"/>
      <c r="C686" s="6"/>
      <c r="D686" s="2276"/>
      <c r="E686" s="6"/>
      <c r="F686" s="2276"/>
      <c r="G686" s="6"/>
      <c r="H686" s="6"/>
      <c r="I686" s="6"/>
      <c r="J686" s="6"/>
      <c r="K686" s="6"/>
      <c r="L686" s="6"/>
      <c r="M686" s="6"/>
      <c r="N686" s="175"/>
      <c r="O686" s="6"/>
      <c r="P686" s="2276"/>
      <c r="Q686" s="2276"/>
      <c r="R686" s="175"/>
      <c r="S686" s="2276"/>
      <c r="T686" s="6"/>
      <c r="U686" s="2276"/>
      <c r="V686" s="6"/>
      <c r="W686" s="2276"/>
      <c r="X686" s="6"/>
      <c r="AF686" s="1096">
        <v>868</v>
      </c>
    </row>
    <row r="687" spans="1:32" ht="16.149999999999999" customHeight="1">
      <c r="A687" s="6"/>
      <c r="B687" s="774"/>
      <c r="C687" s="6"/>
      <c r="D687" s="2276"/>
      <c r="E687" s="6"/>
      <c r="F687" s="2276"/>
      <c r="G687" s="6"/>
      <c r="H687" s="6"/>
      <c r="I687" s="6"/>
      <c r="J687" s="6"/>
      <c r="K687" s="6"/>
      <c r="L687" s="6"/>
      <c r="M687" s="6"/>
      <c r="N687" s="175"/>
      <c r="O687" s="6"/>
      <c r="P687" s="2276"/>
      <c r="Q687" s="2276"/>
      <c r="R687" s="175"/>
      <c r="S687" s="2276"/>
      <c r="T687" s="6"/>
      <c r="U687" s="2276"/>
      <c r="V687" s="6"/>
      <c r="W687" s="2276"/>
      <c r="X687" s="6"/>
      <c r="AF687" s="1096">
        <v>869</v>
      </c>
    </row>
    <row r="688" spans="1:32" ht="16.149999999999999" customHeight="1">
      <c r="A688" s="6"/>
      <c r="B688" s="774"/>
      <c r="C688" s="6"/>
      <c r="D688" s="2276"/>
      <c r="E688" s="6"/>
      <c r="F688" s="2276"/>
      <c r="G688" s="6"/>
      <c r="H688" s="6"/>
      <c r="I688" s="6"/>
      <c r="J688" s="6"/>
      <c r="K688" s="6"/>
      <c r="L688" s="6"/>
      <c r="M688" s="6"/>
      <c r="N688" s="175"/>
      <c r="O688" s="6"/>
      <c r="P688" s="2276"/>
      <c r="Q688" s="2276"/>
      <c r="R688" s="175"/>
      <c r="S688" s="2276"/>
      <c r="T688" s="6"/>
      <c r="U688" s="2276"/>
      <c r="V688" s="6"/>
      <c r="W688" s="2276"/>
      <c r="X688" s="6"/>
      <c r="AF688" s="1096">
        <v>870</v>
      </c>
    </row>
    <row r="689" spans="1:32" ht="16.149999999999999" customHeight="1">
      <c r="A689" s="6"/>
      <c r="B689" s="774"/>
      <c r="C689" s="6"/>
      <c r="D689" s="2276"/>
      <c r="E689" s="6"/>
      <c r="F689" s="2276"/>
      <c r="G689" s="6"/>
      <c r="H689" s="6"/>
      <c r="I689" s="6"/>
      <c r="J689" s="6"/>
      <c r="K689" s="6"/>
      <c r="L689" s="6"/>
      <c r="M689" s="6"/>
      <c r="N689" s="175"/>
      <c r="O689" s="6"/>
      <c r="P689" s="2276"/>
      <c r="Q689" s="2276"/>
      <c r="R689" s="175"/>
      <c r="S689" s="2276"/>
      <c r="T689" s="6"/>
      <c r="U689" s="2276"/>
      <c r="V689" s="6"/>
      <c r="W689" s="2276"/>
      <c r="X689" s="6"/>
      <c r="AF689" s="1096">
        <v>871</v>
      </c>
    </row>
    <row r="690" spans="1:32" ht="16.149999999999999" customHeight="1">
      <c r="A690" s="6"/>
      <c r="B690" s="774"/>
      <c r="C690" s="6"/>
      <c r="D690" s="2276"/>
      <c r="E690" s="6"/>
      <c r="F690" s="2276"/>
      <c r="G690" s="6"/>
      <c r="H690" s="6"/>
      <c r="I690" s="6"/>
      <c r="J690" s="6"/>
      <c r="K690" s="6"/>
      <c r="L690" s="6"/>
      <c r="M690" s="6"/>
      <c r="N690" s="175"/>
      <c r="O690" s="6"/>
      <c r="P690" s="2276"/>
      <c r="Q690" s="2276"/>
      <c r="R690" s="175"/>
      <c r="S690" s="2276"/>
      <c r="T690" s="6"/>
      <c r="U690" s="2276"/>
      <c r="V690" s="6"/>
      <c r="W690" s="2276"/>
      <c r="X690" s="6"/>
      <c r="AF690" s="1096">
        <v>872</v>
      </c>
    </row>
    <row r="691" spans="1:32" ht="16.149999999999999" customHeight="1">
      <c r="A691" s="6"/>
      <c r="B691" s="774"/>
      <c r="C691" s="6"/>
      <c r="D691" s="2276"/>
      <c r="E691" s="6"/>
      <c r="F691" s="2276"/>
      <c r="G691" s="6"/>
      <c r="H691" s="6"/>
      <c r="I691" s="6"/>
      <c r="J691" s="6"/>
      <c r="K691" s="6"/>
      <c r="L691" s="6"/>
      <c r="M691" s="6"/>
      <c r="N691" s="175"/>
      <c r="O691" s="6"/>
      <c r="P691" s="2276"/>
      <c r="Q691" s="2276"/>
      <c r="R691" s="175"/>
      <c r="S691" s="2276"/>
      <c r="T691" s="6"/>
      <c r="U691" s="2276"/>
      <c r="V691" s="6"/>
      <c r="W691" s="2276"/>
      <c r="X691" s="6"/>
      <c r="AF691" s="1096">
        <v>873</v>
      </c>
    </row>
    <row r="692" spans="1:32" ht="16.149999999999999" customHeight="1">
      <c r="A692" s="6"/>
      <c r="B692" s="774"/>
      <c r="C692" s="6"/>
      <c r="D692" s="2276"/>
      <c r="E692" s="6"/>
      <c r="F692" s="2276"/>
      <c r="G692" s="6"/>
      <c r="H692" s="6"/>
      <c r="I692" s="6"/>
      <c r="J692" s="6"/>
      <c r="K692" s="6"/>
      <c r="L692" s="6"/>
      <c r="M692" s="6"/>
      <c r="N692" s="175"/>
      <c r="O692" s="6"/>
      <c r="P692" s="2276"/>
      <c r="Q692" s="2276"/>
      <c r="R692" s="175"/>
      <c r="S692" s="2276"/>
      <c r="T692" s="6"/>
      <c r="U692" s="2276"/>
      <c r="V692" s="6"/>
      <c r="W692" s="2276"/>
      <c r="X692" s="6"/>
      <c r="AF692" s="1096">
        <v>874</v>
      </c>
    </row>
    <row r="693" spans="1:32" ht="16.149999999999999" customHeight="1">
      <c r="A693" s="6"/>
      <c r="B693" s="774"/>
      <c r="C693" s="6"/>
      <c r="D693" s="2276"/>
      <c r="E693" s="6"/>
      <c r="F693" s="2276"/>
      <c r="G693" s="6"/>
      <c r="H693" s="6"/>
      <c r="I693" s="6"/>
      <c r="J693" s="6"/>
      <c r="K693" s="6"/>
      <c r="L693" s="6"/>
      <c r="M693" s="6"/>
      <c r="N693" s="175"/>
      <c r="O693" s="6"/>
      <c r="P693" s="2276"/>
      <c r="Q693" s="2276"/>
      <c r="R693" s="175"/>
      <c r="S693" s="2276"/>
      <c r="T693" s="6"/>
      <c r="U693" s="2276"/>
      <c r="V693" s="6"/>
      <c r="W693" s="2276"/>
      <c r="X693" s="6"/>
      <c r="AF693" s="1096">
        <v>875</v>
      </c>
    </row>
    <row r="694" spans="1:32" ht="16.149999999999999" customHeight="1">
      <c r="A694" s="6"/>
      <c r="B694" s="774"/>
      <c r="C694" s="6"/>
      <c r="D694" s="2276"/>
      <c r="E694" s="6"/>
      <c r="F694" s="2276"/>
      <c r="G694" s="6"/>
      <c r="H694" s="6"/>
      <c r="I694" s="6"/>
      <c r="J694" s="6"/>
      <c r="K694" s="6"/>
      <c r="L694" s="6"/>
      <c r="M694" s="6"/>
      <c r="N694" s="175"/>
      <c r="O694" s="6"/>
      <c r="P694" s="2276"/>
      <c r="Q694" s="2276"/>
      <c r="R694" s="175"/>
      <c r="S694" s="2276"/>
      <c r="T694" s="6"/>
      <c r="U694" s="2276"/>
      <c r="V694" s="6"/>
      <c r="W694" s="2276"/>
      <c r="X694" s="6"/>
      <c r="AF694" s="1096">
        <v>876</v>
      </c>
    </row>
    <row r="695" spans="1:32" ht="16.149999999999999" customHeight="1">
      <c r="A695" s="6"/>
      <c r="B695" s="774"/>
      <c r="C695" s="6"/>
      <c r="D695" s="2276"/>
      <c r="E695" s="6"/>
      <c r="F695" s="2276"/>
      <c r="G695" s="6"/>
      <c r="H695" s="6"/>
      <c r="I695" s="6"/>
      <c r="J695" s="6"/>
      <c r="K695" s="6"/>
      <c r="L695" s="6"/>
      <c r="M695" s="6"/>
      <c r="N695" s="175"/>
      <c r="O695" s="6"/>
      <c r="P695" s="2276"/>
      <c r="Q695" s="2276"/>
      <c r="R695" s="175"/>
      <c r="S695" s="2276"/>
      <c r="T695" s="6"/>
      <c r="U695" s="2276"/>
      <c r="V695" s="6"/>
      <c r="W695" s="2276"/>
      <c r="X695" s="6"/>
      <c r="AF695" s="1096">
        <v>877</v>
      </c>
    </row>
    <row r="696" spans="1:32" ht="16.149999999999999" customHeight="1">
      <c r="A696" s="6"/>
      <c r="B696" s="774"/>
      <c r="C696" s="6"/>
      <c r="D696" s="2276"/>
      <c r="E696" s="6"/>
      <c r="F696" s="2276"/>
      <c r="G696" s="6"/>
      <c r="H696" s="6"/>
      <c r="I696" s="6"/>
      <c r="J696" s="6"/>
      <c r="K696" s="6"/>
      <c r="L696" s="6"/>
      <c r="M696" s="6"/>
      <c r="N696" s="175"/>
      <c r="O696" s="6"/>
      <c r="P696" s="2276"/>
      <c r="Q696" s="2276"/>
      <c r="R696" s="175"/>
      <c r="S696" s="2276"/>
      <c r="T696" s="6"/>
      <c r="U696" s="2276"/>
      <c r="V696" s="6"/>
      <c r="W696" s="2276"/>
      <c r="X696" s="6"/>
      <c r="AF696" s="1096">
        <v>878</v>
      </c>
    </row>
    <row r="697" spans="1:32" ht="16.149999999999999" customHeight="1">
      <c r="A697" s="6"/>
      <c r="B697" s="774"/>
      <c r="C697" s="6"/>
      <c r="D697" s="2276"/>
      <c r="E697" s="6"/>
      <c r="F697" s="2276"/>
      <c r="G697" s="6"/>
      <c r="H697" s="6"/>
      <c r="I697" s="6"/>
      <c r="J697" s="6"/>
      <c r="K697" s="6"/>
      <c r="L697" s="6"/>
      <c r="M697" s="6"/>
      <c r="N697" s="175"/>
      <c r="O697" s="6"/>
      <c r="P697" s="2276"/>
      <c r="Q697" s="2276"/>
      <c r="R697" s="175"/>
      <c r="S697" s="2276"/>
      <c r="T697" s="6"/>
      <c r="U697" s="2276"/>
      <c r="V697" s="6"/>
      <c r="W697" s="2276"/>
      <c r="X697" s="6"/>
      <c r="AF697" s="1096">
        <v>879</v>
      </c>
    </row>
    <row r="698" spans="1:32" ht="16.149999999999999" customHeight="1">
      <c r="A698" s="6"/>
      <c r="B698" s="774"/>
      <c r="C698" s="6"/>
      <c r="D698" s="2276"/>
      <c r="E698" s="6"/>
      <c r="F698" s="2276"/>
      <c r="G698" s="6"/>
      <c r="H698" s="6"/>
      <c r="I698" s="6"/>
      <c r="J698" s="6"/>
      <c r="K698" s="6"/>
      <c r="L698" s="6"/>
      <c r="M698" s="6"/>
      <c r="N698" s="175"/>
      <c r="O698" s="6"/>
      <c r="P698" s="2276"/>
      <c r="Q698" s="2276"/>
      <c r="R698" s="175"/>
      <c r="S698" s="2276"/>
      <c r="T698" s="6"/>
      <c r="U698" s="2276"/>
      <c r="V698" s="6"/>
      <c r="W698" s="2276"/>
      <c r="X698" s="6"/>
      <c r="AF698" s="1096">
        <v>880</v>
      </c>
    </row>
    <row r="699" spans="1:32" ht="16.149999999999999" customHeight="1">
      <c r="A699" s="6"/>
      <c r="B699" s="774"/>
      <c r="C699" s="6"/>
      <c r="D699" s="2276"/>
      <c r="E699" s="6"/>
      <c r="F699" s="2276"/>
      <c r="G699" s="6"/>
      <c r="H699" s="6"/>
      <c r="I699" s="6"/>
      <c r="J699" s="6"/>
      <c r="K699" s="6"/>
      <c r="L699" s="6"/>
      <c r="M699" s="6"/>
      <c r="N699" s="175"/>
      <c r="O699" s="6"/>
      <c r="P699" s="2276"/>
      <c r="Q699" s="2276"/>
      <c r="R699" s="175"/>
      <c r="S699" s="2276"/>
      <c r="T699" s="6"/>
      <c r="U699" s="2276"/>
      <c r="V699" s="6"/>
      <c r="W699" s="2276"/>
      <c r="X699" s="6"/>
      <c r="AF699" s="1096">
        <v>881</v>
      </c>
    </row>
    <row r="700" spans="1:32" ht="16.149999999999999" customHeight="1">
      <c r="A700" s="6"/>
      <c r="B700" s="774"/>
      <c r="C700" s="6"/>
      <c r="D700" s="2276"/>
      <c r="E700" s="6"/>
      <c r="F700" s="2276"/>
      <c r="G700" s="6"/>
      <c r="H700" s="6"/>
      <c r="I700" s="6"/>
      <c r="J700" s="6"/>
      <c r="K700" s="6"/>
      <c r="L700" s="6"/>
      <c r="M700" s="6"/>
      <c r="N700" s="175"/>
      <c r="O700" s="6"/>
      <c r="P700" s="2276"/>
      <c r="Q700" s="2276"/>
      <c r="R700" s="175"/>
      <c r="S700" s="2276"/>
      <c r="T700" s="6"/>
      <c r="U700" s="2276"/>
      <c r="V700" s="6"/>
      <c r="W700" s="2276"/>
      <c r="X700" s="6"/>
      <c r="AF700" s="1096">
        <v>882</v>
      </c>
    </row>
    <row r="701" spans="1:32" ht="16.149999999999999" customHeight="1">
      <c r="A701" s="6"/>
      <c r="B701" s="774"/>
      <c r="C701" s="6"/>
      <c r="D701" s="2276"/>
      <c r="E701" s="6"/>
      <c r="F701" s="2276"/>
      <c r="G701" s="6"/>
      <c r="H701" s="6"/>
      <c r="I701" s="6"/>
      <c r="J701" s="6"/>
      <c r="K701" s="6"/>
      <c r="L701" s="6"/>
      <c r="M701" s="6"/>
      <c r="N701" s="175"/>
      <c r="O701" s="6"/>
      <c r="P701" s="2276"/>
      <c r="Q701" s="2276"/>
      <c r="R701" s="175"/>
      <c r="S701" s="2276"/>
      <c r="T701" s="6"/>
      <c r="U701" s="2276"/>
      <c r="V701" s="6"/>
      <c r="W701" s="2276"/>
      <c r="X701" s="6"/>
      <c r="AF701" s="1096">
        <v>883</v>
      </c>
    </row>
    <row r="702" spans="1:32" ht="16.149999999999999" customHeight="1">
      <c r="A702" s="6"/>
      <c r="B702" s="774"/>
      <c r="C702" s="6"/>
      <c r="D702" s="2276"/>
      <c r="E702" s="6"/>
      <c r="F702" s="2276"/>
      <c r="G702" s="6"/>
      <c r="H702" s="6"/>
      <c r="I702" s="6"/>
      <c r="J702" s="6"/>
      <c r="K702" s="6"/>
      <c r="L702" s="6"/>
      <c r="M702" s="6"/>
      <c r="N702" s="175"/>
      <c r="O702" s="6"/>
      <c r="P702" s="2276"/>
      <c r="Q702" s="2276"/>
      <c r="R702" s="175"/>
      <c r="S702" s="2276"/>
      <c r="T702" s="6"/>
      <c r="U702" s="2276"/>
      <c r="V702" s="6"/>
      <c r="W702" s="2276"/>
      <c r="X702" s="6"/>
      <c r="AF702" s="1096">
        <v>884</v>
      </c>
    </row>
    <row r="703" spans="1:32" ht="16.149999999999999" customHeight="1">
      <c r="A703" s="6"/>
      <c r="B703" s="774"/>
      <c r="C703" s="6"/>
      <c r="D703" s="2276"/>
      <c r="E703" s="6"/>
      <c r="F703" s="2276"/>
      <c r="G703" s="6"/>
      <c r="H703" s="6"/>
      <c r="I703" s="6"/>
      <c r="J703" s="6"/>
      <c r="K703" s="6"/>
      <c r="L703" s="6"/>
      <c r="M703" s="6"/>
      <c r="N703" s="175"/>
      <c r="O703" s="6"/>
      <c r="P703" s="2276"/>
      <c r="Q703" s="2276"/>
      <c r="R703" s="175"/>
      <c r="S703" s="2276"/>
      <c r="T703" s="6"/>
      <c r="U703" s="2276"/>
      <c r="V703" s="6"/>
      <c r="W703" s="2276"/>
      <c r="X703" s="6"/>
      <c r="AF703" s="1096">
        <v>885</v>
      </c>
    </row>
    <row r="704" spans="1:32" ht="16.149999999999999" customHeight="1">
      <c r="A704" s="6"/>
      <c r="B704" s="774"/>
      <c r="C704" s="6"/>
      <c r="D704" s="2276"/>
      <c r="E704" s="6"/>
      <c r="F704" s="2276"/>
      <c r="G704" s="6"/>
      <c r="H704" s="6"/>
      <c r="I704" s="6"/>
      <c r="J704" s="6"/>
      <c r="K704" s="6"/>
      <c r="L704" s="6"/>
      <c r="M704" s="6"/>
      <c r="N704" s="175"/>
      <c r="O704" s="6"/>
      <c r="P704" s="2276"/>
      <c r="Q704" s="2276"/>
      <c r="R704" s="175"/>
      <c r="S704" s="2276"/>
      <c r="T704" s="6"/>
      <c r="U704" s="2276"/>
      <c r="V704" s="6"/>
      <c r="W704" s="2276"/>
      <c r="X704" s="6"/>
      <c r="AF704" s="1096">
        <v>886</v>
      </c>
    </row>
    <row r="705" spans="1:32" ht="16.149999999999999" customHeight="1">
      <c r="A705" s="6"/>
      <c r="B705" s="774"/>
      <c r="C705" s="6"/>
      <c r="D705" s="2276"/>
      <c r="E705" s="6"/>
      <c r="F705" s="2276"/>
      <c r="G705" s="6"/>
      <c r="H705" s="6"/>
      <c r="I705" s="6"/>
      <c r="J705" s="6"/>
      <c r="K705" s="6"/>
      <c r="L705" s="6"/>
      <c r="M705" s="6"/>
      <c r="N705" s="175"/>
      <c r="O705" s="6"/>
      <c r="P705" s="2276"/>
      <c r="Q705" s="2276"/>
      <c r="R705" s="175"/>
      <c r="S705" s="2276"/>
      <c r="T705" s="6"/>
      <c r="U705" s="2276"/>
      <c r="V705" s="6"/>
      <c r="W705" s="2276"/>
      <c r="X705" s="6"/>
      <c r="AF705" s="1096">
        <v>887</v>
      </c>
    </row>
    <row r="706" spans="1:32" ht="16.149999999999999" customHeight="1">
      <c r="A706" s="6"/>
      <c r="B706" s="774"/>
      <c r="C706" s="6"/>
      <c r="D706" s="2276"/>
      <c r="E706" s="6"/>
      <c r="F706" s="2276"/>
      <c r="G706" s="6"/>
      <c r="H706" s="6"/>
      <c r="I706" s="6"/>
      <c r="J706" s="6"/>
      <c r="K706" s="6"/>
      <c r="L706" s="6"/>
      <c r="M706" s="6"/>
      <c r="N706" s="175"/>
      <c r="O706" s="6"/>
      <c r="P706" s="2276"/>
      <c r="Q706" s="2276"/>
      <c r="R706" s="175"/>
      <c r="S706" s="2276"/>
      <c r="T706" s="6"/>
      <c r="U706" s="2276"/>
      <c r="V706" s="6"/>
      <c r="W706" s="2276"/>
      <c r="X706" s="6"/>
      <c r="AF706" s="1096">
        <v>888</v>
      </c>
    </row>
    <row r="707" spans="1:32" ht="16.149999999999999" customHeight="1">
      <c r="A707" s="6"/>
      <c r="B707" s="774"/>
      <c r="C707" s="6"/>
      <c r="D707" s="2276"/>
      <c r="E707" s="6"/>
      <c r="F707" s="2276"/>
      <c r="G707" s="6"/>
      <c r="H707" s="6"/>
      <c r="I707" s="6"/>
      <c r="J707" s="6"/>
      <c r="K707" s="6"/>
      <c r="L707" s="6"/>
      <c r="M707" s="6"/>
      <c r="N707" s="175"/>
      <c r="O707" s="6"/>
      <c r="P707" s="2276"/>
      <c r="Q707" s="2276"/>
      <c r="R707" s="175"/>
      <c r="S707" s="2276"/>
      <c r="T707" s="6"/>
      <c r="U707" s="2276"/>
      <c r="V707" s="6"/>
      <c r="W707" s="2276"/>
      <c r="X707" s="6"/>
      <c r="AF707" s="1096">
        <v>889</v>
      </c>
    </row>
    <row r="708" spans="1:32" ht="16.149999999999999" customHeight="1">
      <c r="A708" s="6"/>
      <c r="B708" s="774"/>
      <c r="C708" s="6"/>
      <c r="D708" s="2276"/>
      <c r="E708" s="6"/>
      <c r="F708" s="2276"/>
      <c r="G708" s="6"/>
      <c r="H708" s="6"/>
      <c r="I708" s="6"/>
      <c r="J708" s="6"/>
      <c r="K708" s="6"/>
      <c r="L708" s="6"/>
      <c r="M708" s="6"/>
      <c r="N708" s="175"/>
      <c r="O708" s="6"/>
      <c r="P708" s="2276"/>
      <c r="Q708" s="2276"/>
      <c r="R708" s="175"/>
      <c r="S708" s="2276"/>
      <c r="T708" s="6"/>
      <c r="U708" s="2276"/>
      <c r="V708" s="6"/>
      <c r="W708" s="2276"/>
      <c r="X708" s="6"/>
      <c r="AF708" s="1096">
        <v>890</v>
      </c>
    </row>
    <row r="709" spans="1:32" ht="16.149999999999999" customHeight="1">
      <c r="A709" s="6"/>
      <c r="B709" s="774"/>
      <c r="C709" s="6"/>
      <c r="D709" s="2276"/>
      <c r="E709" s="6"/>
      <c r="F709" s="2276"/>
      <c r="G709" s="6"/>
      <c r="H709" s="6"/>
      <c r="I709" s="6"/>
      <c r="J709" s="6"/>
      <c r="K709" s="6"/>
      <c r="L709" s="6"/>
      <c r="M709" s="6"/>
      <c r="N709" s="175"/>
      <c r="O709" s="6"/>
      <c r="P709" s="2276"/>
      <c r="Q709" s="2276"/>
      <c r="R709" s="175"/>
      <c r="S709" s="2276"/>
      <c r="T709" s="6"/>
      <c r="U709" s="2276"/>
      <c r="V709" s="6"/>
      <c r="W709" s="2276"/>
      <c r="X709" s="6"/>
      <c r="AF709" s="1096">
        <v>891</v>
      </c>
    </row>
    <row r="710" spans="1:32" ht="16.149999999999999" customHeight="1">
      <c r="A710" s="6"/>
      <c r="B710" s="774"/>
      <c r="C710" s="6"/>
      <c r="D710" s="2276"/>
      <c r="E710" s="6"/>
      <c r="F710" s="2276"/>
      <c r="G710" s="6"/>
      <c r="H710" s="6"/>
      <c r="I710" s="6"/>
      <c r="J710" s="6"/>
      <c r="K710" s="6"/>
      <c r="L710" s="6"/>
      <c r="M710" s="6"/>
      <c r="N710" s="175"/>
      <c r="O710" s="6"/>
      <c r="P710" s="2276"/>
      <c r="Q710" s="2276"/>
      <c r="R710" s="175"/>
      <c r="S710" s="2276"/>
      <c r="T710" s="6"/>
      <c r="U710" s="2276"/>
      <c r="V710" s="6"/>
      <c r="W710" s="2276"/>
      <c r="X710" s="6"/>
      <c r="AF710" s="1096">
        <v>892</v>
      </c>
    </row>
    <row r="711" spans="1:32" ht="16.149999999999999" customHeight="1">
      <c r="A711" s="6"/>
      <c r="B711" s="774"/>
      <c r="C711" s="6"/>
      <c r="D711" s="2276"/>
      <c r="E711" s="6"/>
      <c r="F711" s="2276"/>
      <c r="G711" s="6"/>
      <c r="H711" s="6"/>
      <c r="I711" s="6"/>
      <c r="J711" s="6"/>
      <c r="K711" s="6"/>
      <c r="L711" s="6"/>
      <c r="M711" s="6"/>
      <c r="N711" s="175"/>
      <c r="O711" s="6"/>
      <c r="P711" s="2276"/>
      <c r="Q711" s="2276"/>
      <c r="R711" s="175"/>
      <c r="S711" s="2276"/>
      <c r="T711" s="6"/>
      <c r="U711" s="2276"/>
      <c r="V711" s="6"/>
      <c r="W711" s="2276"/>
      <c r="X711" s="6"/>
      <c r="AF711" s="1096">
        <v>893</v>
      </c>
    </row>
    <row r="712" spans="1:32" ht="16.149999999999999" customHeight="1">
      <c r="A712" s="6"/>
      <c r="B712" s="774"/>
      <c r="C712" s="6"/>
      <c r="D712" s="2276"/>
      <c r="E712" s="6"/>
      <c r="F712" s="2276"/>
      <c r="G712" s="6"/>
      <c r="H712" s="6"/>
      <c r="I712" s="6"/>
      <c r="J712" s="6"/>
      <c r="K712" s="6"/>
      <c r="L712" s="6"/>
      <c r="M712" s="6"/>
      <c r="N712" s="175"/>
      <c r="O712" s="6"/>
      <c r="P712" s="2276"/>
      <c r="Q712" s="2276"/>
      <c r="R712" s="175"/>
      <c r="S712" s="2276"/>
      <c r="T712" s="6"/>
      <c r="U712" s="2276"/>
      <c r="V712" s="6"/>
      <c r="W712" s="2276"/>
      <c r="X712" s="6"/>
      <c r="AF712" s="1096">
        <v>894</v>
      </c>
    </row>
    <row r="713" spans="1:32" ht="16.149999999999999" customHeight="1">
      <c r="A713" s="6"/>
      <c r="B713" s="774"/>
      <c r="C713" s="6"/>
      <c r="D713" s="2276"/>
      <c r="E713" s="6"/>
      <c r="F713" s="2276"/>
      <c r="G713" s="6"/>
      <c r="H713" s="6"/>
      <c r="I713" s="6"/>
      <c r="J713" s="6"/>
      <c r="K713" s="6"/>
      <c r="L713" s="6"/>
      <c r="M713" s="6"/>
      <c r="N713" s="175"/>
      <c r="O713" s="6"/>
      <c r="P713" s="2276"/>
      <c r="Q713" s="2276"/>
      <c r="R713" s="175"/>
      <c r="S713" s="2276"/>
      <c r="T713" s="6"/>
      <c r="V713" s="6"/>
      <c r="W713" s="2276"/>
      <c r="X713" s="6"/>
      <c r="AF713" s="1096">
        <v>895</v>
      </c>
    </row>
    <row r="714" spans="1:32" ht="16.149999999999999" customHeight="1">
      <c r="A714" s="6"/>
      <c r="B714" s="774"/>
      <c r="C714" s="6"/>
      <c r="D714" s="2276"/>
      <c r="E714" s="6"/>
      <c r="F714" s="2276"/>
      <c r="G714" s="6"/>
      <c r="H714" s="6"/>
      <c r="I714" s="6"/>
      <c r="J714" s="6"/>
      <c r="K714" s="6"/>
      <c r="L714" s="6"/>
      <c r="M714" s="6"/>
      <c r="N714" s="175"/>
      <c r="O714" s="6"/>
      <c r="P714" s="2276"/>
      <c r="Q714" s="2276"/>
      <c r="R714" s="175"/>
      <c r="S714" s="2276"/>
      <c r="T714" s="6"/>
      <c r="V714" s="6"/>
      <c r="W714" s="2276"/>
      <c r="X714" s="6"/>
      <c r="AF714" s="1096">
        <v>896</v>
      </c>
    </row>
    <row r="715" spans="1:32" ht="16.149999999999999" customHeight="1">
      <c r="A715" s="6"/>
      <c r="B715" s="774"/>
      <c r="C715" s="6"/>
      <c r="D715" s="2276"/>
      <c r="E715" s="6"/>
      <c r="F715" s="2276"/>
      <c r="G715" s="6"/>
      <c r="H715" s="6"/>
      <c r="I715" s="6"/>
      <c r="J715" s="6"/>
      <c r="K715" s="6"/>
      <c r="L715" s="6"/>
      <c r="M715" s="6"/>
      <c r="N715" s="175"/>
      <c r="O715" s="6"/>
      <c r="P715" s="2276"/>
      <c r="Q715" s="2276"/>
      <c r="R715" s="175"/>
      <c r="S715" s="2276"/>
      <c r="T715" s="6"/>
      <c r="V715" s="6"/>
      <c r="W715" s="2276"/>
      <c r="X715" s="6"/>
      <c r="AF715" s="1096">
        <v>897</v>
      </c>
    </row>
    <row r="716" spans="1:32" ht="16.149999999999999" customHeight="1">
      <c r="A716" s="6"/>
      <c r="B716" s="774"/>
      <c r="C716" s="6"/>
      <c r="D716" s="2276"/>
      <c r="E716" s="6"/>
      <c r="F716" s="2276"/>
      <c r="G716" s="6"/>
      <c r="H716" s="6"/>
      <c r="I716" s="6"/>
      <c r="J716" s="6"/>
      <c r="K716" s="6"/>
      <c r="L716" s="6"/>
      <c r="M716" s="6"/>
      <c r="N716" s="175"/>
      <c r="O716" s="6"/>
      <c r="P716" s="2276"/>
      <c r="Q716" s="2276"/>
      <c r="R716" s="175"/>
      <c r="S716" s="2276"/>
      <c r="T716" s="6"/>
      <c r="V716" s="6"/>
      <c r="W716" s="2276"/>
      <c r="X716" s="6"/>
      <c r="AF716" s="1096">
        <v>898</v>
      </c>
    </row>
    <row r="717" spans="1:32" ht="16.149999999999999" customHeight="1">
      <c r="A717" s="6"/>
      <c r="B717" s="774"/>
      <c r="C717" s="6"/>
      <c r="D717" s="2276"/>
      <c r="E717" s="6"/>
      <c r="F717" s="2276"/>
      <c r="G717" s="6"/>
      <c r="H717" s="6"/>
      <c r="I717" s="6"/>
      <c r="J717" s="6"/>
      <c r="K717" s="6"/>
      <c r="L717" s="6"/>
      <c r="M717" s="6"/>
      <c r="N717" s="175"/>
      <c r="O717" s="6"/>
      <c r="P717" s="2276"/>
      <c r="Q717" s="2276"/>
      <c r="R717" s="175"/>
      <c r="S717" s="2276"/>
      <c r="T717" s="6"/>
      <c r="V717" s="6"/>
      <c r="W717" s="2276"/>
      <c r="X717" s="6"/>
      <c r="AF717" s="1096">
        <v>899</v>
      </c>
    </row>
    <row r="718" spans="1:32" ht="16.149999999999999" customHeight="1">
      <c r="A718" s="6"/>
      <c r="B718" s="774"/>
      <c r="C718" s="6"/>
      <c r="D718" s="2276"/>
      <c r="E718" s="6"/>
      <c r="F718" s="2276"/>
      <c r="G718" s="6"/>
      <c r="H718" s="6"/>
      <c r="I718" s="6"/>
      <c r="J718" s="6"/>
      <c r="K718" s="6"/>
      <c r="L718" s="6"/>
      <c r="M718" s="6"/>
      <c r="N718" s="175"/>
      <c r="O718" s="6"/>
      <c r="P718" s="2276"/>
      <c r="Q718" s="2276"/>
      <c r="R718" s="175"/>
      <c r="S718" s="2276"/>
      <c r="T718" s="6"/>
      <c r="V718" s="6"/>
      <c r="W718" s="2276"/>
      <c r="X718" s="6"/>
      <c r="AF718" s="1096">
        <v>900</v>
      </c>
    </row>
    <row r="719" spans="1:32" ht="16.149999999999999" customHeight="1">
      <c r="A719" s="6"/>
      <c r="B719" s="774"/>
      <c r="C719" s="6"/>
      <c r="D719" s="2276"/>
      <c r="E719" s="6"/>
      <c r="F719" s="2276"/>
      <c r="G719" s="6"/>
      <c r="H719" s="6"/>
      <c r="I719" s="6"/>
      <c r="J719" s="6"/>
      <c r="K719" s="6"/>
      <c r="L719" s="6"/>
      <c r="M719" s="6"/>
      <c r="N719" s="175"/>
      <c r="O719" s="6"/>
      <c r="P719" s="2276"/>
      <c r="Q719" s="2276"/>
      <c r="R719" s="175"/>
      <c r="S719" s="2276"/>
      <c r="T719" s="6"/>
      <c r="V719" s="6"/>
      <c r="W719" s="2276"/>
      <c r="X719" s="6"/>
      <c r="AF719" s="1096">
        <v>901</v>
      </c>
    </row>
    <row r="720" spans="1:32" ht="16.149999999999999" customHeight="1">
      <c r="A720" s="6"/>
      <c r="B720" s="774"/>
      <c r="C720" s="6"/>
      <c r="D720" s="2276"/>
      <c r="E720" s="6"/>
      <c r="F720" s="2276"/>
      <c r="G720" s="6"/>
      <c r="H720" s="6"/>
      <c r="I720" s="6"/>
      <c r="J720" s="6"/>
      <c r="K720" s="6"/>
      <c r="L720" s="6"/>
      <c r="M720" s="6"/>
      <c r="N720" s="175"/>
      <c r="O720" s="6"/>
      <c r="P720" s="2276"/>
      <c r="Q720" s="2276"/>
      <c r="R720" s="175"/>
      <c r="S720" s="2276"/>
      <c r="T720" s="6"/>
      <c r="V720" s="6"/>
      <c r="W720" s="2276"/>
      <c r="X720" s="6"/>
      <c r="AF720" s="1096">
        <v>902</v>
      </c>
    </row>
    <row r="721" spans="1:32" ht="16.149999999999999" customHeight="1">
      <c r="A721" s="6"/>
      <c r="B721" s="774"/>
      <c r="C721" s="6"/>
      <c r="D721" s="2276"/>
      <c r="E721" s="6"/>
      <c r="F721" s="2276"/>
      <c r="G721" s="6"/>
      <c r="H721" s="6"/>
      <c r="I721" s="6"/>
      <c r="J721" s="6"/>
      <c r="K721" s="6"/>
      <c r="L721" s="6"/>
      <c r="M721" s="6"/>
      <c r="N721" s="175"/>
      <c r="O721" s="6"/>
      <c r="P721" s="2276"/>
      <c r="Q721" s="2276"/>
      <c r="R721" s="175"/>
      <c r="S721" s="2276"/>
      <c r="T721" s="6"/>
      <c r="V721" s="6"/>
      <c r="W721" s="2276"/>
      <c r="X721" s="6"/>
      <c r="AF721" s="1096">
        <v>903</v>
      </c>
    </row>
    <row r="722" spans="1:32" ht="16.149999999999999" customHeight="1">
      <c r="A722" s="6"/>
      <c r="B722" s="774"/>
      <c r="C722" s="6"/>
      <c r="D722" s="2276"/>
      <c r="E722" s="6"/>
      <c r="F722" s="2276"/>
      <c r="G722" s="6"/>
      <c r="H722" s="6"/>
      <c r="I722" s="6"/>
      <c r="J722" s="6"/>
      <c r="K722" s="6"/>
      <c r="L722" s="6"/>
      <c r="M722" s="6"/>
      <c r="N722" s="175"/>
      <c r="O722" s="6"/>
      <c r="P722" s="2276"/>
      <c r="Q722" s="2276"/>
      <c r="R722" s="175"/>
      <c r="S722" s="2276"/>
      <c r="T722" s="6"/>
      <c r="V722" s="6"/>
      <c r="W722" s="2276"/>
      <c r="X722" s="6"/>
      <c r="AF722" s="1096">
        <v>904</v>
      </c>
    </row>
    <row r="723" spans="1:32" ht="16.149999999999999" customHeight="1">
      <c r="A723" s="6"/>
      <c r="B723" s="774"/>
      <c r="C723" s="6"/>
      <c r="D723" s="2276"/>
      <c r="E723" s="6"/>
      <c r="F723" s="2276"/>
      <c r="G723" s="6"/>
      <c r="H723" s="6"/>
      <c r="I723" s="6"/>
      <c r="J723" s="6"/>
      <c r="K723" s="6"/>
      <c r="L723" s="6"/>
      <c r="M723" s="6"/>
      <c r="N723" s="175"/>
      <c r="O723" s="6"/>
      <c r="P723" s="2276"/>
      <c r="Q723" s="2276"/>
      <c r="R723" s="175"/>
      <c r="S723" s="2276"/>
      <c r="T723" s="6"/>
      <c r="V723" s="6"/>
      <c r="W723" s="2276"/>
      <c r="X723" s="6"/>
      <c r="AF723" s="1096">
        <v>905</v>
      </c>
    </row>
    <row r="724" spans="1:32" ht="16.149999999999999" customHeight="1">
      <c r="A724" s="6"/>
      <c r="B724" s="774"/>
      <c r="C724" s="6"/>
      <c r="D724" s="2276"/>
      <c r="E724" s="6"/>
      <c r="F724" s="2276"/>
      <c r="G724" s="6"/>
      <c r="H724" s="6"/>
      <c r="I724" s="6"/>
      <c r="J724" s="6"/>
      <c r="K724" s="6"/>
      <c r="L724" s="6"/>
      <c r="M724" s="6"/>
      <c r="N724" s="175"/>
      <c r="O724" s="6"/>
      <c r="P724" s="2276"/>
      <c r="Q724" s="2276"/>
      <c r="R724" s="175"/>
      <c r="S724" s="2276"/>
      <c r="T724" s="6"/>
      <c r="V724" s="6"/>
      <c r="W724" s="2276"/>
      <c r="X724" s="6"/>
      <c r="AF724" s="1096">
        <v>906</v>
      </c>
    </row>
    <row r="725" spans="1:32" ht="16.149999999999999" customHeight="1">
      <c r="A725" s="6"/>
      <c r="B725" s="774"/>
      <c r="C725" s="6"/>
      <c r="D725" s="2276"/>
      <c r="E725" s="6"/>
      <c r="F725" s="2276"/>
      <c r="G725" s="6"/>
      <c r="H725" s="6"/>
      <c r="I725" s="6"/>
      <c r="J725" s="6"/>
      <c r="K725" s="6"/>
      <c r="L725" s="6"/>
      <c r="M725" s="6"/>
      <c r="N725" s="175"/>
      <c r="O725" s="6"/>
      <c r="P725" s="2276"/>
      <c r="Q725" s="2276"/>
      <c r="R725" s="175"/>
      <c r="S725" s="2276"/>
      <c r="T725" s="6"/>
      <c r="V725" s="6"/>
      <c r="W725" s="2276"/>
      <c r="X725" s="6"/>
      <c r="AF725" s="1096">
        <v>907</v>
      </c>
    </row>
    <row r="726" spans="1:32" ht="16.149999999999999" customHeight="1">
      <c r="A726" s="6"/>
      <c r="B726" s="774"/>
      <c r="C726" s="6"/>
      <c r="D726" s="2276"/>
      <c r="E726" s="6"/>
      <c r="F726" s="2276"/>
      <c r="G726" s="6"/>
      <c r="H726" s="6"/>
      <c r="I726" s="6"/>
      <c r="J726" s="6"/>
      <c r="K726" s="6"/>
      <c r="L726" s="6"/>
      <c r="M726" s="6"/>
      <c r="N726" s="175"/>
      <c r="O726" s="6"/>
      <c r="P726" s="2276"/>
      <c r="Q726" s="2276"/>
      <c r="R726" s="175"/>
      <c r="S726" s="2276"/>
      <c r="T726" s="6"/>
      <c r="V726" s="6"/>
      <c r="W726" s="2276"/>
      <c r="X726" s="6"/>
      <c r="AF726" s="1096">
        <v>908</v>
      </c>
    </row>
    <row r="727" spans="1:32" ht="16.149999999999999" customHeight="1">
      <c r="A727" s="6"/>
      <c r="B727" s="774"/>
      <c r="C727" s="6"/>
      <c r="D727" s="2276"/>
      <c r="E727" s="6"/>
      <c r="F727" s="2276"/>
      <c r="G727" s="6"/>
      <c r="H727" s="6"/>
      <c r="I727" s="6"/>
      <c r="J727" s="6"/>
      <c r="K727" s="6"/>
      <c r="L727" s="6"/>
      <c r="M727" s="6"/>
      <c r="N727" s="175"/>
      <c r="O727" s="6"/>
      <c r="P727" s="2276"/>
      <c r="Q727" s="2276"/>
      <c r="R727" s="175"/>
      <c r="S727" s="2276"/>
      <c r="T727" s="6"/>
      <c r="V727" s="6"/>
      <c r="W727" s="2276"/>
      <c r="X727" s="6"/>
      <c r="AF727" s="1096">
        <v>909</v>
      </c>
    </row>
    <row r="728" spans="1:32" ht="16.149999999999999" customHeight="1">
      <c r="A728" s="6"/>
      <c r="B728" s="774"/>
      <c r="C728" s="6"/>
      <c r="D728" s="2276"/>
      <c r="E728" s="6"/>
      <c r="F728" s="2276"/>
      <c r="G728" s="6"/>
      <c r="H728" s="6"/>
      <c r="I728" s="6"/>
      <c r="J728" s="6"/>
      <c r="K728" s="6"/>
      <c r="L728" s="6"/>
      <c r="M728" s="6"/>
      <c r="N728" s="175"/>
      <c r="O728" s="6"/>
      <c r="P728" s="2276"/>
      <c r="Q728" s="2276"/>
      <c r="R728" s="175"/>
      <c r="S728" s="2276"/>
      <c r="T728" s="6"/>
      <c r="V728" s="6"/>
      <c r="W728" s="2276"/>
      <c r="X728" s="6"/>
      <c r="AF728" s="1096">
        <v>910</v>
      </c>
    </row>
    <row r="729" spans="1:32" ht="16.149999999999999" customHeight="1">
      <c r="A729" s="6"/>
      <c r="B729" s="774"/>
      <c r="C729" s="6"/>
      <c r="D729" s="2276"/>
      <c r="E729" s="6"/>
      <c r="F729" s="2276"/>
      <c r="G729" s="6"/>
      <c r="H729" s="6"/>
      <c r="I729" s="6"/>
      <c r="J729" s="6"/>
      <c r="K729" s="6"/>
      <c r="L729" s="6"/>
      <c r="M729" s="6"/>
      <c r="N729" s="175"/>
      <c r="O729" s="6"/>
      <c r="P729" s="2276"/>
      <c r="Q729" s="2276"/>
      <c r="R729" s="175"/>
      <c r="S729" s="2276"/>
      <c r="T729" s="6"/>
      <c r="V729" s="6"/>
      <c r="W729" s="2276"/>
      <c r="X729" s="6"/>
      <c r="AF729" s="1096">
        <v>911</v>
      </c>
    </row>
    <row r="730" spans="1:32" ht="16.149999999999999" customHeight="1">
      <c r="A730" s="6"/>
      <c r="B730" s="774"/>
      <c r="C730" s="6"/>
      <c r="D730" s="2276"/>
      <c r="E730" s="6"/>
      <c r="F730" s="2276"/>
      <c r="G730" s="6"/>
      <c r="H730" s="6"/>
      <c r="I730" s="6"/>
      <c r="J730" s="6"/>
      <c r="K730" s="6"/>
      <c r="L730" s="6"/>
      <c r="M730" s="6"/>
      <c r="N730" s="175"/>
      <c r="O730" s="6"/>
      <c r="P730" s="2276"/>
      <c r="Q730" s="2276"/>
      <c r="R730" s="175"/>
      <c r="S730" s="2276"/>
      <c r="T730" s="6"/>
      <c r="V730" s="6"/>
      <c r="W730" s="2276"/>
      <c r="X730" s="6"/>
      <c r="AF730" s="1096">
        <v>912</v>
      </c>
    </row>
    <row r="731" spans="1:32" ht="16.149999999999999" customHeight="1">
      <c r="A731" s="6"/>
      <c r="B731" s="774"/>
      <c r="C731" s="6"/>
      <c r="D731" s="2276"/>
      <c r="E731" s="6"/>
      <c r="F731" s="2276"/>
      <c r="G731" s="6"/>
      <c r="H731" s="6"/>
      <c r="I731" s="6"/>
      <c r="J731" s="6"/>
      <c r="K731" s="6"/>
      <c r="L731" s="6"/>
      <c r="M731" s="6"/>
      <c r="N731" s="175"/>
      <c r="O731" s="6"/>
      <c r="P731" s="2276"/>
      <c r="Q731" s="2276"/>
      <c r="R731" s="175"/>
      <c r="S731" s="2276"/>
      <c r="T731" s="6"/>
      <c r="V731" s="6"/>
      <c r="W731" s="2276"/>
      <c r="X731" s="6"/>
      <c r="AF731" s="1096">
        <v>913</v>
      </c>
    </row>
    <row r="732" spans="1:32" ht="16.149999999999999" customHeight="1">
      <c r="A732" s="6"/>
      <c r="B732" s="774"/>
      <c r="C732" s="6"/>
      <c r="D732" s="2276"/>
      <c r="E732" s="6"/>
      <c r="F732" s="2276"/>
      <c r="G732" s="6"/>
      <c r="H732" s="6"/>
      <c r="I732" s="6"/>
      <c r="J732" s="6"/>
      <c r="K732" s="6"/>
      <c r="L732" s="6"/>
      <c r="M732" s="6"/>
      <c r="N732" s="175"/>
      <c r="O732" s="6"/>
      <c r="P732" s="2276"/>
      <c r="Q732" s="2276"/>
      <c r="R732" s="175"/>
      <c r="S732" s="2276"/>
      <c r="T732" s="6"/>
      <c r="V732" s="6"/>
      <c r="W732" s="2276"/>
      <c r="X732" s="6"/>
      <c r="AF732" s="1096">
        <v>914</v>
      </c>
    </row>
    <row r="733" spans="1:32" ht="16.149999999999999" customHeight="1">
      <c r="A733" s="6"/>
      <c r="B733" s="774"/>
      <c r="C733" s="6"/>
      <c r="D733" s="2276"/>
      <c r="E733" s="6"/>
      <c r="F733" s="2276"/>
      <c r="G733" s="6"/>
      <c r="H733" s="6"/>
      <c r="I733" s="6"/>
      <c r="J733" s="6"/>
      <c r="K733" s="6"/>
      <c r="L733" s="6"/>
      <c r="M733" s="6"/>
      <c r="N733" s="175"/>
      <c r="O733" s="6"/>
      <c r="P733" s="2276"/>
      <c r="Q733" s="2276"/>
      <c r="R733" s="175"/>
      <c r="S733" s="2276"/>
      <c r="T733" s="6"/>
      <c r="V733" s="6"/>
      <c r="W733" s="2276"/>
      <c r="X733" s="6"/>
      <c r="AF733" s="1096">
        <v>915</v>
      </c>
    </row>
    <row r="734" spans="1:32" ht="16.149999999999999" customHeight="1">
      <c r="A734" s="6"/>
      <c r="B734" s="774"/>
      <c r="C734" s="6"/>
      <c r="D734" s="2276"/>
      <c r="E734" s="6"/>
      <c r="F734" s="2276"/>
      <c r="G734" s="6"/>
      <c r="H734" s="6"/>
      <c r="I734" s="6"/>
      <c r="J734" s="6"/>
      <c r="K734" s="6"/>
      <c r="L734" s="6"/>
      <c r="M734" s="6"/>
      <c r="N734" s="175"/>
      <c r="O734" s="6"/>
      <c r="P734" s="2276"/>
      <c r="Q734" s="2276"/>
      <c r="R734" s="175"/>
      <c r="S734" s="2276"/>
      <c r="T734" s="6"/>
      <c r="V734" s="6"/>
      <c r="W734" s="2276"/>
      <c r="X734" s="6"/>
      <c r="AF734" s="1096">
        <v>916</v>
      </c>
    </row>
    <row r="735" spans="1:32" ht="16.149999999999999" customHeight="1">
      <c r="A735" s="6"/>
      <c r="B735" s="774"/>
      <c r="C735" s="6"/>
      <c r="D735" s="2276"/>
      <c r="E735" s="6"/>
      <c r="F735" s="2276"/>
      <c r="G735" s="6"/>
      <c r="H735" s="6"/>
      <c r="I735" s="6"/>
      <c r="J735" s="6"/>
      <c r="K735" s="6"/>
      <c r="L735" s="6"/>
      <c r="M735" s="6"/>
      <c r="N735" s="175"/>
      <c r="O735" s="6"/>
      <c r="P735" s="2276"/>
      <c r="Q735" s="2276"/>
      <c r="R735" s="175"/>
      <c r="S735" s="2276"/>
      <c r="T735" s="6"/>
      <c r="V735" s="6"/>
      <c r="W735" s="2276"/>
      <c r="X735" s="6"/>
      <c r="AF735" s="1096">
        <v>917</v>
      </c>
    </row>
    <row r="736" spans="1:32" ht="16.149999999999999" customHeight="1">
      <c r="A736" s="6"/>
      <c r="B736" s="774"/>
      <c r="C736" s="6"/>
      <c r="D736" s="2276"/>
      <c r="E736" s="6"/>
      <c r="F736" s="2276"/>
      <c r="G736" s="6"/>
      <c r="H736" s="6"/>
      <c r="I736" s="6"/>
      <c r="J736" s="6"/>
      <c r="K736" s="6"/>
      <c r="L736" s="6"/>
      <c r="M736" s="6"/>
      <c r="N736" s="175"/>
      <c r="O736" s="6"/>
      <c r="P736" s="2276"/>
      <c r="Q736" s="2276"/>
      <c r="R736" s="175"/>
      <c r="S736" s="2276"/>
      <c r="T736" s="6"/>
      <c r="V736" s="6"/>
      <c r="W736" s="2276"/>
      <c r="X736" s="6"/>
      <c r="AF736" s="1096">
        <v>918</v>
      </c>
    </row>
    <row r="737" spans="1:32" ht="16.149999999999999" customHeight="1">
      <c r="A737" s="6"/>
      <c r="B737" s="774"/>
      <c r="C737" s="6"/>
      <c r="D737" s="2276"/>
      <c r="E737" s="6"/>
      <c r="F737" s="2276"/>
      <c r="G737" s="6"/>
      <c r="H737" s="6"/>
      <c r="I737" s="6"/>
      <c r="J737" s="6"/>
      <c r="K737" s="6"/>
      <c r="L737" s="6"/>
      <c r="M737" s="6"/>
      <c r="N737" s="175"/>
      <c r="O737" s="6"/>
      <c r="P737" s="2276"/>
      <c r="Q737" s="2276"/>
      <c r="R737" s="175"/>
      <c r="S737" s="2276"/>
      <c r="T737" s="6"/>
      <c r="V737" s="6"/>
      <c r="W737" s="2276"/>
      <c r="X737" s="6"/>
      <c r="AF737" s="1096">
        <v>919</v>
      </c>
    </row>
    <row r="738" spans="1:32" ht="16.149999999999999" customHeight="1">
      <c r="A738" s="6"/>
      <c r="B738" s="774"/>
      <c r="C738" s="6"/>
      <c r="D738" s="2276"/>
      <c r="E738" s="6"/>
      <c r="F738" s="2276"/>
      <c r="G738" s="6"/>
      <c r="H738" s="6"/>
      <c r="I738" s="6"/>
      <c r="J738" s="6"/>
      <c r="K738" s="6"/>
      <c r="L738" s="6"/>
      <c r="M738" s="6"/>
      <c r="N738" s="175"/>
      <c r="O738" s="6"/>
      <c r="P738" s="2276"/>
      <c r="Q738" s="2276"/>
      <c r="R738" s="175"/>
      <c r="S738" s="2276"/>
      <c r="T738" s="6"/>
      <c r="V738" s="6"/>
      <c r="W738" s="2276"/>
      <c r="X738" s="6"/>
      <c r="AF738" s="1096">
        <v>920</v>
      </c>
    </row>
    <row r="739" spans="1:32" ht="16.149999999999999" customHeight="1">
      <c r="A739" s="6"/>
      <c r="B739" s="774"/>
      <c r="C739" s="6"/>
      <c r="D739" s="2276"/>
      <c r="E739" s="6"/>
      <c r="F739" s="2276"/>
      <c r="G739" s="6"/>
      <c r="H739" s="6"/>
      <c r="I739" s="6"/>
      <c r="J739" s="6"/>
      <c r="K739" s="6"/>
      <c r="L739" s="6"/>
      <c r="M739" s="6"/>
      <c r="N739" s="175"/>
      <c r="O739" s="6"/>
      <c r="P739" s="2276"/>
      <c r="Q739" s="2276"/>
      <c r="R739" s="175"/>
      <c r="S739" s="2276"/>
      <c r="T739" s="6"/>
      <c r="V739" s="6"/>
      <c r="W739" s="2276"/>
      <c r="X739" s="6"/>
      <c r="AF739" s="1096">
        <v>921</v>
      </c>
    </row>
    <row r="740" spans="1:32" ht="16.149999999999999" customHeight="1">
      <c r="A740" s="6"/>
      <c r="B740" s="774"/>
      <c r="C740" s="6"/>
      <c r="D740" s="2276"/>
      <c r="E740" s="6"/>
      <c r="F740" s="2276"/>
      <c r="G740" s="6"/>
      <c r="H740" s="6"/>
      <c r="I740" s="6"/>
      <c r="J740" s="6"/>
      <c r="K740" s="6"/>
      <c r="L740" s="6"/>
      <c r="M740" s="6"/>
      <c r="N740" s="175"/>
      <c r="O740" s="6"/>
      <c r="P740" s="2276"/>
      <c r="Q740" s="2276"/>
      <c r="R740" s="175"/>
      <c r="S740" s="2276"/>
      <c r="T740" s="6"/>
      <c r="V740" s="6"/>
      <c r="W740" s="2276"/>
      <c r="X740" s="6"/>
      <c r="AF740" s="1096">
        <v>922</v>
      </c>
    </row>
    <row r="741" spans="1:32" ht="16.149999999999999" customHeight="1">
      <c r="A741" s="6"/>
      <c r="B741" s="774"/>
      <c r="C741" s="6"/>
      <c r="D741" s="2276"/>
      <c r="E741" s="6"/>
      <c r="F741" s="2276"/>
      <c r="G741" s="6"/>
      <c r="H741" s="6"/>
      <c r="I741" s="6"/>
      <c r="J741" s="6"/>
      <c r="K741" s="6"/>
      <c r="L741" s="6"/>
      <c r="M741" s="6"/>
      <c r="N741" s="175"/>
      <c r="O741" s="6"/>
      <c r="P741" s="2276"/>
      <c r="Q741" s="2276"/>
      <c r="R741" s="175"/>
      <c r="S741" s="2276"/>
      <c r="T741" s="6"/>
      <c r="V741" s="6"/>
      <c r="W741" s="2276"/>
      <c r="X741" s="6"/>
      <c r="AF741" s="1096">
        <v>923</v>
      </c>
    </row>
    <row r="742" spans="1:32" ht="16.149999999999999" customHeight="1">
      <c r="A742" s="6"/>
      <c r="B742" s="774"/>
      <c r="C742" s="6"/>
      <c r="D742" s="2276"/>
      <c r="E742" s="6"/>
      <c r="F742" s="2276"/>
      <c r="G742" s="6"/>
      <c r="H742" s="6"/>
      <c r="I742" s="6"/>
      <c r="J742" s="6"/>
      <c r="K742" s="6"/>
      <c r="L742" s="6"/>
      <c r="M742" s="6"/>
      <c r="N742" s="175"/>
      <c r="O742" s="6"/>
      <c r="P742" s="2276"/>
      <c r="Q742" s="2276"/>
      <c r="R742" s="175"/>
      <c r="S742" s="2276"/>
      <c r="T742" s="6"/>
      <c r="V742" s="6"/>
      <c r="W742" s="2276"/>
      <c r="X742" s="6"/>
      <c r="AF742" s="1096">
        <v>924</v>
      </c>
    </row>
    <row r="743" spans="1:32" ht="16.149999999999999" customHeight="1">
      <c r="A743" s="6"/>
      <c r="B743" s="774"/>
      <c r="C743" s="6"/>
      <c r="D743" s="2276"/>
      <c r="E743" s="6"/>
      <c r="F743" s="2276"/>
      <c r="G743" s="6"/>
      <c r="H743" s="6"/>
      <c r="I743" s="6"/>
      <c r="J743" s="6"/>
      <c r="K743" s="6"/>
      <c r="L743" s="6"/>
      <c r="M743" s="6"/>
      <c r="N743" s="175"/>
      <c r="O743" s="6"/>
      <c r="P743" s="2276"/>
      <c r="Q743" s="2276"/>
      <c r="R743" s="175"/>
      <c r="S743" s="2276"/>
      <c r="T743" s="6"/>
      <c r="V743" s="6"/>
      <c r="W743" s="2276"/>
      <c r="X743" s="6"/>
      <c r="AF743" s="1096">
        <v>925</v>
      </c>
    </row>
    <row r="744" spans="1:32" ht="16.149999999999999" customHeight="1">
      <c r="A744" s="6"/>
      <c r="B744" s="774"/>
      <c r="C744" s="6"/>
      <c r="D744" s="2276"/>
      <c r="E744" s="6"/>
      <c r="F744" s="2276"/>
      <c r="G744" s="6"/>
      <c r="H744" s="6"/>
      <c r="I744" s="6"/>
      <c r="J744" s="6"/>
      <c r="K744" s="6"/>
      <c r="L744" s="6"/>
      <c r="M744" s="6"/>
      <c r="N744" s="175"/>
      <c r="O744" s="6"/>
      <c r="P744" s="2276"/>
      <c r="Q744" s="2276"/>
      <c r="R744" s="175"/>
      <c r="S744" s="2276"/>
      <c r="T744" s="6"/>
      <c r="V744" s="6"/>
      <c r="W744" s="2276"/>
      <c r="X744" s="6"/>
      <c r="AF744" s="1096">
        <v>926</v>
      </c>
    </row>
    <row r="745" spans="1:32" ht="16.149999999999999" customHeight="1">
      <c r="A745" s="6"/>
      <c r="B745" s="774"/>
      <c r="C745" s="6"/>
      <c r="D745" s="2276"/>
      <c r="E745" s="6"/>
      <c r="F745" s="2276"/>
      <c r="G745" s="6"/>
      <c r="H745" s="6"/>
      <c r="I745" s="6"/>
      <c r="J745" s="6"/>
      <c r="K745" s="6"/>
      <c r="L745" s="6"/>
      <c r="M745" s="6"/>
      <c r="N745" s="175"/>
      <c r="O745" s="6"/>
      <c r="P745" s="2276"/>
      <c r="Q745" s="2276"/>
      <c r="R745" s="175"/>
      <c r="S745" s="2276"/>
      <c r="T745" s="6"/>
      <c r="V745" s="6"/>
      <c r="W745" s="2276"/>
      <c r="X745" s="6"/>
      <c r="AF745" s="1096">
        <v>927</v>
      </c>
    </row>
    <row r="746" spans="1:32" ht="16.149999999999999" customHeight="1">
      <c r="A746" s="6"/>
      <c r="B746" s="774"/>
      <c r="C746" s="6"/>
      <c r="D746" s="2276"/>
      <c r="E746" s="6"/>
      <c r="F746" s="2276"/>
      <c r="G746" s="6"/>
      <c r="H746" s="6"/>
      <c r="I746" s="6"/>
      <c r="J746" s="6"/>
      <c r="K746" s="6"/>
      <c r="L746" s="6"/>
      <c r="M746" s="6"/>
      <c r="N746" s="175"/>
      <c r="O746" s="6"/>
      <c r="P746" s="2276"/>
      <c r="Q746" s="2276"/>
      <c r="R746" s="175"/>
      <c r="S746" s="2276"/>
      <c r="T746" s="6"/>
      <c r="V746" s="6"/>
      <c r="W746" s="2276"/>
      <c r="X746" s="6"/>
      <c r="AF746" s="1096">
        <v>928</v>
      </c>
    </row>
    <row r="747" spans="1:32" ht="16.149999999999999" customHeight="1">
      <c r="A747" s="6"/>
      <c r="B747" s="774"/>
      <c r="C747" s="6"/>
      <c r="D747" s="2276"/>
      <c r="E747" s="6"/>
      <c r="F747" s="2276"/>
      <c r="G747" s="6"/>
      <c r="H747" s="6"/>
      <c r="I747" s="6"/>
      <c r="J747" s="6"/>
      <c r="K747" s="6"/>
      <c r="L747" s="6"/>
      <c r="M747" s="6"/>
      <c r="N747" s="175"/>
      <c r="O747" s="6"/>
      <c r="P747" s="2276"/>
      <c r="Q747" s="2276"/>
      <c r="R747" s="175"/>
      <c r="S747" s="2276"/>
      <c r="T747" s="6"/>
      <c r="V747" s="6"/>
      <c r="W747" s="2276"/>
      <c r="X747" s="6"/>
      <c r="AF747" s="1096">
        <v>929</v>
      </c>
    </row>
    <row r="748" spans="1:32" ht="16.149999999999999" customHeight="1">
      <c r="A748" s="6"/>
      <c r="B748" s="774"/>
      <c r="C748" s="6"/>
      <c r="D748" s="2276"/>
      <c r="E748" s="6"/>
      <c r="F748" s="2276"/>
      <c r="G748" s="6"/>
      <c r="H748" s="6"/>
      <c r="I748" s="6"/>
      <c r="J748" s="6"/>
      <c r="K748" s="6"/>
      <c r="L748" s="6"/>
      <c r="M748" s="6"/>
      <c r="N748" s="175"/>
      <c r="O748" s="6"/>
      <c r="P748" s="2276"/>
      <c r="Q748" s="2276"/>
      <c r="R748" s="175"/>
      <c r="S748" s="2276"/>
      <c r="T748" s="6"/>
      <c r="V748" s="6"/>
      <c r="W748" s="2276"/>
      <c r="X748" s="6"/>
      <c r="AF748" s="1096">
        <v>930</v>
      </c>
    </row>
    <row r="749" spans="1:32" ht="16.149999999999999" customHeight="1">
      <c r="A749" s="6"/>
      <c r="B749" s="774"/>
      <c r="C749" s="6"/>
      <c r="D749" s="2276"/>
      <c r="E749" s="6"/>
      <c r="F749" s="2276"/>
      <c r="G749" s="6"/>
      <c r="H749" s="6"/>
      <c r="I749" s="6"/>
      <c r="J749" s="6"/>
      <c r="K749" s="6"/>
      <c r="L749" s="6"/>
      <c r="M749" s="6"/>
      <c r="N749" s="175"/>
      <c r="O749" s="6"/>
      <c r="P749" s="2276"/>
      <c r="Q749" s="2276"/>
      <c r="R749" s="175"/>
      <c r="S749" s="2276"/>
      <c r="T749" s="6"/>
      <c r="V749" s="6"/>
      <c r="W749" s="2276"/>
      <c r="X749" s="6"/>
      <c r="AF749" s="1096">
        <v>931</v>
      </c>
    </row>
    <row r="750" spans="1:32" ht="16.149999999999999" customHeight="1">
      <c r="A750" s="6"/>
      <c r="B750" s="774"/>
      <c r="C750" s="6"/>
      <c r="D750" s="2276"/>
      <c r="E750" s="6"/>
      <c r="F750" s="2276"/>
      <c r="G750" s="6"/>
      <c r="H750" s="6"/>
      <c r="I750" s="6"/>
      <c r="J750" s="6"/>
      <c r="K750" s="6"/>
      <c r="L750" s="6"/>
      <c r="M750" s="6"/>
      <c r="N750" s="175"/>
      <c r="O750" s="6"/>
      <c r="P750" s="2276"/>
      <c r="Q750" s="2276"/>
      <c r="R750" s="175"/>
      <c r="S750" s="2276"/>
      <c r="T750" s="6"/>
      <c r="V750" s="6"/>
      <c r="W750" s="2276"/>
      <c r="X750" s="6"/>
      <c r="AF750" s="1096">
        <v>932</v>
      </c>
    </row>
    <row r="751" spans="1:32" ht="16.149999999999999" customHeight="1">
      <c r="A751" s="6"/>
      <c r="B751" s="774"/>
      <c r="C751" s="6"/>
      <c r="D751" s="2276"/>
      <c r="E751" s="6"/>
      <c r="F751" s="2276"/>
      <c r="G751" s="6"/>
      <c r="H751" s="6"/>
      <c r="I751" s="6"/>
      <c r="J751" s="6"/>
      <c r="K751" s="6"/>
      <c r="L751" s="6"/>
      <c r="M751" s="6"/>
      <c r="N751" s="175"/>
      <c r="O751" s="6"/>
      <c r="P751" s="2276"/>
      <c r="Q751" s="2276"/>
      <c r="R751" s="175"/>
      <c r="S751" s="2276"/>
      <c r="T751" s="6"/>
      <c r="V751" s="6"/>
      <c r="W751" s="2276"/>
      <c r="X751" s="6"/>
      <c r="AF751" s="1096">
        <v>933</v>
      </c>
    </row>
    <row r="752" spans="1:32" ht="16.149999999999999" customHeight="1">
      <c r="A752" s="6"/>
      <c r="B752" s="774"/>
      <c r="C752" s="6"/>
      <c r="D752" s="2276"/>
      <c r="E752" s="6"/>
      <c r="F752" s="2276"/>
      <c r="G752" s="6"/>
      <c r="H752" s="6"/>
      <c r="I752" s="6"/>
      <c r="J752" s="6"/>
      <c r="K752" s="6"/>
      <c r="L752" s="6"/>
      <c r="M752" s="6"/>
      <c r="N752" s="175"/>
      <c r="O752" s="6"/>
      <c r="P752" s="2276"/>
      <c r="Q752" s="2276"/>
      <c r="R752" s="175"/>
      <c r="S752" s="2276"/>
      <c r="T752" s="6"/>
      <c r="V752" s="6"/>
      <c r="W752" s="2276"/>
      <c r="X752" s="6"/>
      <c r="AF752" s="1096">
        <v>934</v>
      </c>
    </row>
    <row r="753" spans="1:32" ht="16.149999999999999" customHeight="1">
      <c r="A753" s="6"/>
      <c r="B753" s="774"/>
      <c r="C753" s="6"/>
      <c r="D753" s="2276"/>
      <c r="E753" s="6"/>
      <c r="F753" s="2276"/>
      <c r="G753" s="6"/>
      <c r="H753" s="6"/>
      <c r="I753" s="6"/>
      <c r="J753" s="6"/>
      <c r="K753" s="6"/>
      <c r="L753" s="6"/>
      <c r="M753" s="6"/>
      <c r="N753" s="175"/>
      <c r="O753" s="6"/>
      <c r="P753" s="2276"/>
      <c r="Q753" s="2276"/>
      <c r="R753" s="175"/>
      <c r="S753" s="2276"/>
      <c r="T753" s="6"/>
      <c r="V753" s="6"/>
      <c r="W753" s="2276"/>
      <c r="X753" s="6"/>
      <c r="AF753" s="1096">
        <v>935</v>
      </c>
    </row>
    <row r="754" spans="1:32" ht="16.149999999999999" customHeight="1">
      <c r="A754" s="6"/>
      <c r="B754" s="774"/>
      <c r="C754" s="6"/>
      <c r="D754" s="2276"/>
      <c r="E754" s="6"/>
      <c r="F754" s="2276"/>
      <c r="G754" s="6"/>
      <c r="H754" s="6"/>
      <c r="I754" s="6"/>
      <c r="J754" s="6"/>
      <c r="K754" s="6"/>
      <c r="L754" s="6"/>
      <c r="M754" s="6"/>
      <c r="N754" s="175"/>
      <c r="O754" s="6"/>
      <c r="P754" s="2276"/>
      <c r="Q754" s="2276"/>
      <c r="R754" s="175"/>
      <c r="S754" s="2276"/>
      <c r="T754" s="6"/>
      <c r="V754" s="6"/>
      <c r="W754" s="2276"/>
      <c r="X754" s="6"/>
      <c r="AF754" s="1096">
        <v>936</v>
      </c>
    </row>
    <row r="755" spans="1:32" ht="16.149999999999999" customHeight="1">
      <c r="A755" s="6"/>
      <c r="B755" s="774"/>
      <c r="C755" s="6"/>
      <c r="D755" s="2276"/>
      <c r="E755" s="6"/>
      <c r="F755" s="2276"/>
      <c r="G755" s="6"/>
      <c r="H755" s="6"/>
      <c r="I755" s="6"/>
      <c r="J755" s="6"/>
      <c r="K755" s="6"/>
      <c r="L755" s="6"/>
      <c r="M755" s="6"/>
      <c r="N755" s="175"/>
      <c r="O755" s="6"/>
      <c r="P755" s="2276"/>
      <c r="Q755" s="2276"/>
      <c r="R755" s="175"/>
      <c r="S755" s="2276"/>
      <c r="T755" s="6"/>
      <c r="V755" s="6"/>
      <c r="W755" s="2276"/>
      <c r="X755" s="6"/>
      <c r="AF755" s="1096">
        <v>937</v>
      </c>
    </row>
    <row r="756" spans="1:32" ht="16.149999999999999" customHeight="1">
      <c r="A756" s="6"/>
      <c r="B756" s="774"/>
      <c r="C756" s="6"/>
      <c r="D756" s="2276"/>
      <c r="E756" s="6"/>
      <c r="F756" s="2276"/>
      <c r="G756" s="6"/>
      <c r="H756" s="6"/>
      <c r="I756" s="6"/>
      <c r="J756" s="6"/>
      <c r="K756" s="6"/>
      <c r="L756" s="6"/>
      <c r="M756" s="6"/>
      <c r="N756" s="175"/>
      <c r="O756" s="6"/>
      <c r="P756" s="2276"/>
      <c r="Q756" s="2276"/>
      <c r="R756" s="175"/>
      <c r="S756" s="2276"/>
      <c r="T756" s="6"/>
      <c r="V756" s="6"/>
      <c r="W756" s="2276"/>
      <c r="X756" s="6"/>
      <c r="AF756" s="1096">
        <v>938</v>
      </c>
    </row>
    <row r="757" spans="1:32" ht="16.149999999999999" customHeight="1">
      <c r="A757" s="6"/>
      <c r="B757" s="774"/>
      <c r="C757" s="6"/>
      <c r="D757" s="2276"/>
      <c r="E757" s="6"/>
      <c r="F757" s="2276"/>
      <c r="G757" s="6"/>
      <c r="H757" s="6"/>
      <c r="I757" s="6"/>
      <c r="J757" s="6"/>
      <c r="K757" s="6"/>
      <c r="L757" s="6"/>
      <c r="M757" s="6"/>
      <c r="N757" s="175"/>
      <c r="O757" s="6"/>
      <c r="P757" s="2276"/>
      <c r="S757" s="2276"/>
      <c r="T757" s="6"/>
      <c r="V757" s="6"/>
      <c r="W757" s="2276"/>
      <c r="X757" s="6"/>
      <c r="AF757" s="1096">
        <v>939</v>
      </c>
    </row>
    <row r="758" spans="1:32" ht="16.149999999999999" customHeight="1">
      <c r="AF758" s="1096">
        <v>940</v>
      </c>
    </row>
    <row r="759" spans="1:32" ht="16.149999999999999" customHeight="1">
      <c r="AF759" s="1096">
        <v>941</v>
      </c>
    </row>
    <row r="760" spans="1:32" ht="16.149999999999999" customHeight="1">
      <c r="AF760" s="1096">
        <v>942</v>
      </c>
    </row>
    <row r="761" spans="1:32" ht="16.149999999999999" customHeight="1">
      <c r="AF761" s="1096">
        <v>943</v>
      </c>
    </row>
    <row r="762" spans="1:32" ht="16.149999999999999" customHeight="1">
      <c r="AF762" s="1096">
        <v>944</v>
      </c>
    </row>
    <row r="763" spans="1:32" ht="16.149999999999999" customHeight="1">
      <c r="AF763" s="1096">
        <v>945</v>
      </c>
    </row>
    <row r="764" spans="1:32" ht="16.149999999999999" customHeight="1">
      <c r="AF764" s="1096">
        <v>946</v>
      </c>
    </row>
    <row r="765" spans="1:32" ht="16.149999999999999" customHeight="1">
      <c r="AF765" s="1096">
        <v>947</v>
      </c>
    </row>
    <row r="766" spans="1:32" ht="16.149999999999999" customHeight="1">
      <c r="AF766" s="1096">
        <v>948</v>
      </c>
    </row>
    <row r="767" spans="1:32" ht="16.149999999999999" customHeight="1">
      <c r="AF767" s="1096">
        <v>949</v>
      </c>
    </row>
    <row r="768" spans="1:32" ht="16.149999999999999" customHeight="1">
      <c r="AF768" s="1096">
        <v>950</v>
      </c>
    </row>
    <row r="769" spans="32:32" ht="16.149999999999999" customHeight="1">
      <c r="AF769" s="1096">
        <v>951</v>
      </c>
    </row>
    <row r="770" spans="32:32" ht="16.149999999999999" customHeight="1">
      <c r="AF770" s="1096">
        <v>952</v>
      </c>
    </row>
    <row r="771" spans="32:32" ht="16.149999999999999" customHeight="1">
      <c r="AF771" s="1096">
        <v>953</v>
      </c>
    </row>
    <row r="772" spans="32:32" ht="16.149999999999999" customHeight="1">
      <c r="AF772" s="1096">
        <v>954</v>
      </c>
    </row>
    <row r="773" spans="32:32" ht="16.149999999999999" customHeight="1">
      <c r="AF773" s="1096">
        <v>955</v>
      </c>
    </row>
    <row r="774" spans="32:32" ht="16.149999999999999" customHeight="1">
      <c r="AF774" s="1096">
        <v>956</v>
      </c>
    </row>
    <row r="775" spans="32:32" ht="16.149999999999999" customHeight="1">
      <c r="AF775" s="1096">
        <v>957</v>
      </c>
    </row>
    <row r="776" spans="32:32" ht="16.149999999999999" customHeight="1">
      <c r="AF776" s="1096">
        <v>958</v>
      </c>
    </row>
    <row r="777" spans="32:32" ht="16.149999999999999" customHeight="1">
      <c r="AF777" s="1096">
        <v>959</v>
      </c>
    </row>
    <row r="778" spans="32:32" ht="16.149999999999999" customHeight="1">
      <c r="AF778" s="1096">
        <v>960</v>
      </c>
    </row>
    <row r="779" spans="32:32" ht="16.149999999999999" customHeight="1">
      <c r="AF779" s="1096">
        <v>961</v>
      </c>
    </row>
    <row r="780" spans="32:32" ht="16.149999999999999" customHeight="1">
      <c r="AF780" s="1096">
        <v>962</v>
      </c>
    </row>
    <row r="781" spans="32:32" ht="16.149999999999999" customHeight="1">
      <c r="AF781" s="1096">
        <v>963</v>
      </c>
    </row>
    <row r="782" spans="32:32" ht="16.149999999999999" customHeight="1">
      <c r="AF782" s="1096">
        <v>964</v>
      </c>
    </row>
    <row r="783" spans="32:32" ht="16.149999999999999" customHeight="1">
      <c r="AF783" s="1096">
        <v>965</v>
      </c>
    </row>
    <row r="784" spans="32:32" ht="16.149999999999999" customHeight="1">
      <c r="AF784" s="1096">
        <v>966</v>
      </c>
    </row>
    <row r="785" spans="32:32" ht="16.149999999999999" customHeight="1">
      <c r="AF785" s="1096">
        <v>967</v>
      </c>
    </row>
    <row r="786" spans="32:32" ht="16.149999999999999" customHeight="1">
      <c r="AF786" s="1096">
        <v>968</v>
      </c>
    </row>
    <row r="787" spans="32:32" ht="16.149999999999999" customHeight="1">
      <c r="AF787" s="1096">
        <v>969</v>
      </c>
    </row>
    <row r="788" spans="32:32" ht="16.149999999999999" customHeight="1">
      <c r="AF788" s="1096">
        <v>970</v>
      </c>
    </row>
    <row r="789" spans="32:32" ht="16.149999999999999" customHeight="1">
      <c r="AF789" s="1096">
        <v>971</v>
      </c>
    </row>
    <row r="790" spans="32:32" ht="16.149999999999999" customHeight="1">
      <c r="AF790" s="1096">
        <v>972</v>
      </c>
    </row>
    <row r="791" spans="32:32" ht="16.149999999999999" customHeight="1">
      <c r="AF791" s="1096">
        <v>973</v>
      </c>
    </row>
    <row r="792" spans="32:32" ht="16.149999999999999" customHeight="1">
      <c r="AF792" s="1096">
        <v>974</v>
      </c>
    </row>
    <row r="793" spans="32:32" ht="16.149999999999999" customHeight="1">
      <c r="AF793" s="1096">
        <v>975</v>
      </c>
    </row>
    <row r="794" spans="32:32" ht="16.149999999999999" customHeight="1">
      <c r="AF794" s="1096">
        <v>976</v>
      </c>
    </row>
    <row r="795" spans="32:32" ht="16.149999999999999" customHeight="1">
      <c r="AF795" s="1096">
        <v>977</v>
      </c>
    </row>
    <row r="796" spans="32:32" ht="16.149999999999999" customHeight="1">
      <c r="AF796" s="1096">
        <v>978</v>
      </c>
    </row>
    <row r="797" spans="32:32" ht="16.149999999999999" customHeight="1">
      <c r="AF797" s="1096">
        <v>979</v>
      </c>
    </row>
    <row r="798" spans="32:32" ht="16.149999999999999" customHeight="1">
      <c r="AF798" s="1096">
        <v>980</v>
      </c>
    </row>
    <row r="799" spans="32:32" ht="16.149999999999999" customHeight="1">
      <c r="AF799" s="1096">
        <v>981</v>
      </c>
    </row>
    <row r="800" spans="32:32" ht="16.149999999999999" customHeight="1">
      <c r="AF800" s="1096">
        <v>982</v>
      </c>
    </row>
    <row r="801" spans="32:32" ht="16.149999999999999" customHeight="1">
      <c r="AF801" s="1096">
        <v>983</v>
      </c>
    </row>
    <row r="802" spans="32:32" ht="16.149999999999999" customHeight="1">
      <c r="AF802" s="1096">
        <v>984</v>
      </c>
    </row>
    <row r="803" spans="32:32" ht="16.149999999999999" customHeight="1">
      <c r="AF803" s="1096">
        <v>985</v>
      </c>
    </row>
    <row r="804" spans="32:32" ht="16.149999999999999" customHeight="1">
      <c r="AF804" s="1096">
        <v>986</v>
      </c>
    </row>
    <row r="805" spans="32:32" ht="16.149999999999999" customHeight="1">
      <c r="AF805" s="1096">
        <v>987</v>
      </c>
    </row>
    <row r="806" spans="32:32" ht="16.149999999999999" customHeight="1">
      <c r="AF806" s="1096">
        <v>988</v>
      </c>
    </row>
    <row r="807" spans="32:32" ht="16.149999999999999" customHeight="1">
      <c r="AF807" s="1096">
        <v>989</v>
      </c>
    </row>
    <row r="808" spans="32:32" ht="16.149999999999999" customHeight="1">
      <c r="AF808" s="1096">
        <v>990</v>
      </c>
    </row>
    <row r="809" spans="32:32" ht="16.149999999999999" customHeight="1">
      <c r="AF809" s="1096">
        <v>991</v>
      </c>
    </row>
    <row r="810" spans="32:32" ht="16.149999999999999" customHeight="1">
      <c r="AF810" s="1096">
        <v>992</v>
      </c>
    </row>
    <row r="811" spans="32:32" ht="16.149999999999999" customHeight="1">
      <c r="AF811" s="1096">
        <v>993</v>
      </c>
    </row>
    <row r="812" spans="32:32" ht="16.149999999999999" customHeight="1">
      <c r="AF812" s="1096">
        <v>994</v>
      </c>
    </row>
    <row r="813" spans="32:32" ht="16.149999999999999" customHeight="1">
      <c r="AF813" s="1096">
        <v>995</v>
      </c>
    </row>
    <row r="814" spans="32:32" ht="16.149999999999999" customHeight="1">
      <c r="AF814" s="1096">
        <v>996</v>
      </c>
    </row>
    <row r="815" spans="32:32" ht="16.149999999999999" customHeight="1">
      <c r="AF815" s="1096">
        <v>997</v>
      </c>
    </row>
    <row r="816" spans="32:32" ht="16.149999999999999" customHeight="1">
      <c r="AF816" s="1096">
        <v>998</v>
      </c>
    </row>
    <row r="817" spans="32:32" ht="16.149999999999999" customHeight="1">
      <c r="AF817" s="1096">
        <v>999</v>
      </c>
    </row>
    <row r="818" spans="32:32" ht="16.149999999999999" customHeight="1">
      <c r="AF818" s="1096">
        <v>1000</v>
      </c>
    </row>
    <row r="819" spans="32:32" ht="16.149999999999999" customHeight="1"/>
    <row r="820" spans="32:32" ht="16.149999999999999" customHeight="1"/>
    <row r="821" spans="32:32" ht="16.149999999999999" customHeight="1"/>
    <row r="822" spans="32:32" ht="16.149999999999999" customHeight="1"/>
    <row r="823" spans="32:32" ht="16.149999999999999" customHeight="1"/>
    <row r="824" spans="32:32" ht="16.149999999999999" customHeight="1"/>
    <row r="825" spans="32:32" ht="16.149999999999999" customHeight="1"/>
    <row r="826" spans="32:32" ht="16.149999999999999" customHeight="1"/>
    <row r="827" spans="32:32" ht="16.149999999999999" customHeight="1"/>
    <row r="828" spans="32:32" ht="16.149999999999999" customHeight="1"/>
    <row r="829" spans="32:32" ht="16.149999999999999" customHeight="1"/>
    <row r="830" spans="32:32" ht="16.149999999999999" customHeight="1"/>
    <row r="831" spans="32:32" ht="16.149999999999999" customHeight="1"/>
    <row r="832" spans="32:32" ht="16.149999999999999" customHeight="1"/>
    <row r="833" ht="16.149999999999999" customHeight="1"/>
    <row r="834" ht="16.149999999999999" customHeight="1"/>
    <row r="835" ht="16.149999999999999" customHeight="1"/>
    <row r="836" ht="16.149999999999999" customHeight="1"/>
    <row r="837" ht="16.149999999999999" customHeight="1"/>
    <row r="838" ht="16.149999999999999" customHeight="1"/>
    <row r="839" ht="16.149999999999999" customHeight="1"/>
    <row r="840" ht="16.149999999999999" customHeight="1"/>
    <row r="841" ht="16.149999999999999" customHeight="1"/>
    <row r="842" ht="16.149999999999999" customHeight="1"/>
    <row r="843" ht="16.149999999999999" customHeight="1"/>
    <row r="844" ht="16.149999999999999" customHeight="1"/>
    <row r="845" ht="16.149999999999999" customHeight="1"/>
    <row r="846" ht="16.149999999999999" customHeight="1"/>
    <row r="847" ht="16.149999999999999" customHeight="1"/>
    <row r="848" ht="16.149999999999999" customHeight="1"/>
    <row r="849" ht="16.149999999999999" customHeight="1"/>
    <row r="850" ht="16.149999999999999" customHeight="1"/>
    <row r="851" ht="16.149999999999999" customHeight="1"/>
    <row r="852" ht="16.149999999999999" customHeight="1"/>
    <row r="853" ht="16.149999999999999" customHeight="1"/>
    <row r="854" ht="16.149999999999999" customHeight="1"/>
    <row r="855" ht="16.149999999999999" customHeight="1"/>
    <row r="856" ht="16.149999999999999" customHeight="1"/>
    <row r="857" ht="16.149999999999999" customHeight="1"/>
    <row r="858" ht="16.149999999999999" customHeight="1"/>
    <row r="859" ht="16.149999999999999" customHeight="1"/>
    <row r="860" ht="16.149999999999999" customHeight="1"/>
    <row r="861" ht="16.149999999999999" customHeight="1"/>
    <row r="862" ht="16.149999999999999" customHeight="1"/>
    <row r="863" ht="16.149999999999999" customHeight="1"/>
    <row r="864" ht="16.149999999999999" customHeight="1"/>
    <row r="865" ht="16.149999999999999" customHeight="1"/>
    <row r="866" ht="16.149999999999999" customHeight="1"/>
    <row r="867" ht="16.149999999999999" customHeight="1"/>
    <row r="868" ht="16.149999999999999" customHeight="1"/>
    <row r="869" ht="16.149999999999999" customHeight="1"/>
    <row r="870" ht="16.149999999999999" customHeight="1"/>
    <row r="871" ht="16.149999999999999" customHeight="1"/>
    <row r="872" ht="16.149999999999999" customHeight="1"/>
    <row r="873" ht="16.149999999999999" customHeight="1"/>
    <row r="874" ht="16.149999999999999" customHeight="1"/>
    <row r="875" ht="16.149999999999999" customHeight="1"/>
    <row r="876" ht="16.149999999999999" customHeight="1"/>
    <row r="877" ht="16.149999999999999" customHeight="1"/>
    <row r="878" ht="16.149999999999999" customHeight="1"/>
  </sheetData>
  <autoFilter ref="A8:AL818" xr:uid="{C8DCEB80-8461-4164-A9A9-2B6C00A5616E}"/>
  <mergeCells count="1">
    <mergeCell ref="Y7:AA7"/>
  </mergeCells>
  <phoneticPr fontId="0" type="noConversion"/>
  <conditionalFormatting sqref="V8:W8">
    <cfRule type="cellIs" dxfId="53" priority="23" stopIfTrue="1" operator="equal">
      <formula>"WAGON"</formula>
    </cfRule>
  </conditionalFormatting>
  <conditionalFormatting sqref="H19">
    <cfRule type="cellIs" dxfId="52" priority="22" stopIfTrue="1" operator="lessThan">
      <formula>$I:$I+20</formula>
    </cfRule>
  </conditionalFormatting>
  <conditionalFormatting sqref="V9:W18">
    <cfRule type="expression" dxfId="51" priority="16">
      <formula>IF(J9&gt;22000,1,0)</formula>
    </cfRule>
  </conditionalFormatting>
  <conditionalFormatting sqref="M14:M18">
    <cfRule type="duplicateValues" dxfId="50" priority="25"/>
    <cfRule type="expression" dxfId="49" priority="26">
      <formula>IF(O14,1,0)</formula>
    </cfRule>
  </conditionalFormatting>
  <conditionalFormatting sqref="S9:S18">
    <cfRule type="duplicateValues" dxfId="48" priority="28"/>
  </conditionalFormatting>
  <conditionalFormatting sqref="I9:I18">
    <cfRule type="cellIs" dxfId="47" priority="5" stopIfTrue="1" operator="lessThan">
      <formula>J9+20</formula>
    </cfRule>
  </conditionalFormatting>
  <conditionalFormatting sqref="M9:M10">
    <cfRule type="duplicateValues" dxfId="46" priority="1"/>
    <cfRule type="expression" dxfId="45" priority="2">
      <formula>IF(O9,1,0)</formula>
    </cfRule>
  </conditionalFormatting>
  <conditionalFormatting sqref="M11:M13">
    <cfRule type="duplicateValues" dxfId="44" priority="3"/>
    <cfRule type="expression" dxfId="43" priority="4">
      <formula>IF(O13,1,0)</formula>
    </cfRule>
  </conditionalFormatting>
  <dataValidations count="1">
    <dataValidation type="list" allowBlank="1" showInputMessage="1" showErrorMessage="1" sqref="V8:W8" xr:uid="{00000000-0002-0000-2800-000000000000}">
      <formula1>$AD$8:$AD$12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&amp;RPAR-INSTR-001-12
Rev 0:sept 2019</oddHeader>
    <oddFooter>&amp;R&amp;Z&amp;F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35">
    <tabColor rgb="FF92D050"/>
    <pageSetUpPr fitToPage="1"/>
  </sheetPr>
  <dimension ref="A1:AE52"/>
  <sheetViews>
    <sheetView showZeros="0" view="pageBreakPreview" zoomScale="115" zoomScaleNormal="115" zoomScaleSheetLayoutView="115" workbookViewId="0">
      <selection activeCell="R16" sqref="R16"/>
    </sheetView>
  </sheetViews>
  <sheetFormatPr baseColWidth="10" defaultColWidth="11.42578125" defaultRowHeight="12.75"/>
  <cols>
    <col min="1" max="1" width="5.7109375" style="776" customWidth="1"/>
    <col min="2" max="2" width="12.5703125" style="776" customWidth="1"/>
    <col min="3" max="3" width="10.28515625" style="776" customWidth="1"/>
    <col min="4" max="4" width="14.42578125" style="776" customWidth="1"/>
    <col min="5" max="5" width="5.5703125" style="776" customWidth="1"/>
    <col min="6" max="6" width="6.5703125" style="776" customWidth="1"/>
    <col min="7" max="7" width="4.85546875" style="776" customWidth="1"/>
    <col min="8" max="8" width="10.7109375" style="776" customWidth="1"/>
    <col min="9" max="9" width="8.28515625" style="776" customWidth="1"/>
    <col min="10" max="10" width="5.7109375" style="776" customWidth="1"/>
    <col min="11" max="11" width="7.7109375" style="776" customWidth="1"/>
    <col min="12" max="12" width="7" style="776" customWidth="1"/>
    <col min="13" max="13" width="7.28515625" style="776" customWidth="1"/>
    <col min="14" max="14" width="6.85546875" style="776" customWidth="1"/>
    <col min="15" max="15" width="7.7109375" style="776" customWidth="1"/>
    <col min="16" max="16" width="5.85546875" style="776" customWidth="1"/>
    <col min="17" max="17" width="8.140625" style="776" customWidth="1"/>
    <col min="18" max="18" width="27.7109375" style="776" customWidth="1"/>
    <col min="19" max="19" width="9.28515625" style="776" customWidth="1"/>
    <col min="20" max="20" width="5" style="776" customWidth="1"/>
    <col min="21" max="21" width="4.5703125" style="776" customWidth="1"/>
    <col min="22" max="16384" width="11.42578125" style="776"/>
  </cols>
  <sheetData>
    <row r="1" spans="1:31" ht="9.6" customHeight="1">
      <c r="P1" s="777"/>
      <c r="Q1" s="777"/>
      <c r="R1" s="777"/>
      <c r="W1" s="2361" t="s">
        <v>202</v>
      </c>
    </row>
    <row r="2" spans="1:31" ht="38.450000000000003" customHeight="1" thickBot="1">
      <c r="P2" s="777"/>
      <c r="Q2" s="777"/>
      <c r="R2" s="777"/>
    </row>
    <row r="3" spans="1:31" ht="16.149999999999999" customHeight="1" thickBot="1">
      <c r="A3" s="778" t="s">
        <v>188</v>
      </c>
      <c r="H3" s="3136" t="s">
        <v>189</v>
      </c>
      <c r="I3" s="3137"/>
      <c r="J3" s="3137"/>
      <c r="K3" s="3138"/>
      <c r="P3" s="777"/>
      <c r="Q3" s="777"/>
      <c r="R3" s="777"/>
      <c r="X3" s="3187" t="s">
        <v>204</v>
      </c>
      <c r="Y3" s="3188"/>
      <c r="Z3" s="3187" t="s">
        <v>203</v>
      </c>
      <c r="AA3" s="3188"/>
      <c r="AB3" s="3187" t="s">
        <v>381</v>
      </c>
      <c r="AC3" s="3188"/>
      <c r="AD3" s="3187" t="s">
        <v>338</v>
      </c>
      <c r="AE3" s="3188"/>
    </row>
    <row r="4" spans="1:31" ht="16.149999999999999" customHeight="1" thickBot="1">
      <c r="A4" s="779" t="s">
        <v>190</v>
      </c>
      <c r="P4" s="777"/>
      <c r="Q4" s="777"/>
      <c r="R4" s="777"/>
      <c r="X4" s="3206" t="s">
        <v>1046</v>
      </c>
      <c r="Y4" s="3207"/>
      <c r="Z4" s="3206"/>
      <c r="AA4" s="3207"/>
      <c r="AB4" s="824"/>
      <c r="AC4" s="825"/>
      <c r="AD4" s="824"/>
      <c r="AE4" s="825"/>
    </row>
    <row r="5" spans="1:31" ht="19.899999999999999" customHeight="1" thickBot="1">
      <c r="A5" s="780"/>
      <c r="C5" s="781"/>
      <c r="D5" s="781"/>
      <c r="E5" s="781"/>
      <c r="F5" s="781"/>
      <c r="G5" s="3189" t="s">
        <v>375</v>
      </c>
      <c r="H5" s="3190"/>
      <c r="I5" s="3190"/>
      <c r="J5" s="3190"/>
      <c r="K5" s="3190"/>
      <c r="L5" s="3190"/>
      <c r="M5" s="3191"/>
      <c r="N5" s="781"/>
      <c r="O5" s="781"/>
      <c r="P5" s="781"/>
      <c r="Q5" s="781"/>
      <c r="R5" s="781"/>
      <c r="U5" s="782" t="s">
        <v>949</v>
      </c>
    </row>
    <row r="6" spans="1:31" ht="16.149999999999999" customHeight="1" thickBot="1">
      <c r="A6" s="783" t="s">
        <v>376</v>
      </c>
      <c r="B6" s="784">
        <f ca="1">TODAY()</f>
        <v>44594</v>
      </c>
      <c r="C6" s="783" t="s">
        <v>377</v>
      </c>
      <c r="D6" s="3193"/>
      <c r="E6" s="3193"/>
      <c r="F6" s="3194"/>
      <c r="G6" s="3192"/>
      <c r="H6" s="3193"/>
      <c r="I6" s="3194"/>
      <c r="J6" s="785"/>
      <c r="K6" s="785"/>
      <c r="L6" s="785"/>
      <c r="M6" s="785"/>
      <c r="N6" s="785"/>
      <c r="O6" s="785"/>
      <c r="P6" s="785"/>
      <c r="Q6" s="785"/>
      <c r="R6" s="786"/>
      <c r="U6" s="782" t="s">
        <v>1540</v>
      </c>
    </row>
    <row r="7" spans="1:31" ht="12.6" customHeight="1" thickBot="1">
      <c r="A7" s="787" t="s">
        <v>378</v>
      </c>
      <c r="B7" s="788" t="s">
        <v>949</v>
      </c>
      <c r="C7" s="787" t="s">
        <v>379</v>
      </c>
      <c r="D7" s="3202"/>
      <c r="E7" s="3202"/>
      <c r="F7" s="3203"/>
      <c r="G7" s="787" t="s">
        <v>380</v>
      </c>
      <c r="H7" s="174"/>
      <c r="I7" s="789"/>
      <c r="J7" s="3187" t="s">
        <v>338</v>
      </c>
      <c r="K7" s="3188"/>
      <c r="L7" s="3197" t="s">
        <v>203</v>
      </c>
      <c r="M7" s="3188"/>
      <c r="N7" s="3187" t="s">
        <v>381</v>
      </c>
      <c r="O7" s="3188"/>
      <c r="P7" s="3187" t="s">
        <v>204</v>
      </c>
      <c r="Q7" s="3197"/>
      <c r="R7" s="790" t="s">
        <v>271</v>
      </c>
      <c r="X7" s="3187" t="s">
        <v>1045</v>
      </c>
      <c r="Y7" s="3188"/>
      <c r="Z7" s="3187" t="s">
        <v>390</v>
      </c>
      <c r="AA7" s="3188"/>
      <c r="AB7" s="3187" t="s">
        <v>2169</v>
      </c>
      <c r="AC7" s="3188"/>
      <c r="AD7" s="3187"/>
      <c r="AE7" s="3188"/>
    </row>
    <row r="8" spans="1:31" ht="13.15" customHeight="1" thickBot="1">
      <c r="A8" s="791"/>
      <c r="B8" s="792"/>
      <c r="C8" s="793" t="s">
        <v>382</v>
      </c>
      <c r="D8" s="794"/>
      <c r="E8" s="795"/>
      <c r="F8" s="792"/>
      <c r="G8" s="793" t="s">
        <v>376</v>
      </c>
      <c r="H8" s="794"/>
      <c r="I8" s="792"/>
      <c r="J8" s="796"/>
      <c r="K8" s="797"/>
      <c r="L8" s="794"/>
      <c r="M8" s="794"/>
      <c r="N8" s="798"/>
      <c r="O8" s="797"/>
      <c r="P8" s="798" t="s">
        <v>1044</v>
      </c>
      <c r="Q8" s="796"/>
      <c r="R8" s="799"/>
      <c r="X8" s="3198"/>
      <c r="Y8" s="3186"/>
      <c r="Z8" s="3198" t="s">
        <v>1611</v>
      </c>
      <c r="AA8" s="3186"/>
      <c r="AB8" s="3198" t="s">
        <v>2170</v>
      </c>
      <c r="AC8" s="3186"/>
      <c r="AD8" s="3206"/>
      <c r="AE8" s="3207"/>
    </row>
    <row r="9" spans="1:31" ht="13.5" thickBot="1">
      <c r="A9" s="3200" t="s">
        <v>383</v>
      </c>
      <c r="B9" s="3201"/>
      <c r="C9" s="3200" t="s">
        <v>384</v>
      </c>
      <c r="D9" s="3201"/>
      <c r="E9" s="3042" t="s">
        <v>385</v>
      </c>
      <c r="F9" s="3042" t="s">
        <v>386</v>
      </c>
      <c r="G9" s="3042" t="s">
        <v>387</v>
      </c>
      <c r="H9" s="3042" t="s">
        <v>196</v>
      </c>
      <c r="I9" s="3042" t="s">
        <v>198</v>
      </c>
      <c r="J9" s="800" t="s">
        <v>388</v>
      </c>
      <c r="K9" s="801"/>
      <c r="L9" s="800" t="s">
        <v>388</v>
      </c>
      <c r="M9" s="801" t="s">
        <v>389</v>
      </c>
      <c r="N9" s="800" t="s">
        <v>388</v>
      </c>
      <c r="O9" s="801" t="s">
        <v>389</v>
      </c>
      <c r="P9" s="800" t="s">
        <v>388</v>
      </c>
      <c r="Q9" s="801" t="s">
        <v>389</v>
      </c>
      <c r="R9" s="2103" t="s">
        <v>1957</v>
      </c>
    </row>
    <row r="10" spans="1:31" ht="13.5" thickBot="1">
      <c r="A10" s="3034" t="s">
        <v>3506</v>
      </c>
      <c r="B10" s="3035"/>
      <c r="C10" s="3183" t="s">
        <v>3509</v>
      </c>
      <c r="D10" s="3184"/>
      <c r="E10" s="3036"/>
      <c r="F10" s="3037"/>
      <c r="G10" s="3037">
        <v>10</v>
      </c>
      <c r="H10" s="3038" t="s">
        <v>3530</v>
      </c>
      <c r="I10" s="3081" t="s">
        <v>3531</v>
      </c>
      <c r="J10" s="850">
        <f>K10*G10</f>
        <v>16</v>
      </c>
      <c r="K10" s="1025">
        <v>1.6</v>
      </c>
      <c r="L10" s="3082">
        <f t="shared" ref="L10:L18" si="0">M10*G10</f>
        <v>0</v>
      </c>
      <c r="M10" s="3083"/>
      <c r="N10" s="3082">
        <f t="shared" ref="N10:N18" si="1">O10*G10</f>
        <v>0</v>
      </c>
      <c r="O10" s="3083"/>
      <c r="P10" s="3082">
        <f t="shared" ref="P10:P18" si="2">Q10*G10</f>
        <v>0</v>
      </c>
      <c r="Q10" s="3083"/>
      <c r="R10" s="2104" t="s">
        <v>3532</v>
      </c>
      <c r="V10" s="2124" t="s">
        <v>202</v>
      </c>
      <c r="X10" s="842">
        <f t="shared" ref="X10:X19" si="3">IF(K10,G10,0)</f>
        <v>10</v>
      </c>
      <c r="Y10" s="842">
        <f t="shared" ref="Y10:Y19" si="4">IF(L10,G10,0)</f>
        <v>0</v>
      </c>
      <c r="Z10" s="842">
        <f t="shared" ref="Z10:Z19" si="5">IF(M10,G10,0)</f>
        <v>0</v>
      </c>
      <c r="AA10" s="842">
        <f t="shared" ref="AA10:AA19" si="6">IF(N10,G10,0)</f>
        <v>0</v>
      </c>
    </row>
    <row r="11" spans="1:31" ht="13.5" thickBot="1">
      <c r="A11" s="2120" t="s">
        <v>3508</v>
      </c>
      <c r="B11" s="802"/>
      <c r="C11" s="3204" t="s">
        <v>3510</v>
      </c>
      <c r="D11" s="3205"/>
      <c r="E11" s="803"/>
      <c r="F11" s="804"/>
      <c r="G11" s="804"/>
      <c r="H11" s="2122"/>
      <c r="I11" s="806"/>
      <c r="J11" s="844">
        <f>K11*G11</f>
        <v>0</v>
      </c>
      <c r="K11" s="1023"/>
      <c r="L11" s="844">
        <f t="shared" si="0"/>
        <v>0</v>
      </c>
      <c r="M11" s="1023"/>
      <c r="N11" s="844">
        <f t="shared" si="1"/>
        <v>0</v>
      </c>
      <c r="O11" s="1023"/>
      <c r="P11" s="844">
        <f t="shared" si="2"/>
        <v>0</v>
      </c>
      <c r="Q11" s="1023"/>
      <c r="R11" s="2104" t="s">
        <v>3533</v>
      </c>
      <c r="V11" s="2125" t="s">
        <v>2171</v>
      </c>
      <c r="X11" s="842">
        <f t="shared" si="3"/>
        <v>0</v>
      </c>
      <c r="Y11" s="842">
        <f t="shared" si="4"/>
        <v>0</v>
      </c>
      <c r="Z11" s="842">
        <f t="shared" si="5"/>
        <v>0</v>
      </c>
      <c r="AA11" s="842">
        <f t="shared" si="6"/>
        <v>0</v>
      </c>
    </row>
    <row r="12" spans="1:31" ht="13.5" thickBot="1">
      <c r="A12" s="2121" t="s">
        <v>3507</v>
      </c>
      <c r="B12" s="808"/>
      <c r="C12" s="809"/>
      <c r="D12" s="810"/>
      <c r="E12" s="806"/>
      <c r="F12" s="804"/>
      <c r="G12" s="804"/>
      <c r="H12" s="805"/>
      <c r="I12" s="806"/>
      <c r="J12" s="844">
        <f>K12*G12</f>
        <v>0</v>
      </c>
      <c r="K12" s="1023"/>
      <c r="L12" s="844">
        <f t="shared" si="0"/>
        <v>0</v>
      </c>
      <c r="M12" s="1023"/>
      <c r="N12" s="844">
        <f t="shared" si="1"/>
        <v>0</v>
      </c>
      <c r="O12" s="1023"/>
      <c r="P12" s="844">
        <f t="shared" si="2"/>
        <v>0</v>
      </c>
      <c r="Q12" s="1023"/>
      <c r="R12" s="2104"/>
      <c r="V12" s="2125" t="s">
        <v>338</v>
      </c>
      <c r="X12" s="842">
        <f t="shared" si="3"/>
        <v>0</v>
      </c>
      <c r="Y12" s="842">
        <f t="shared" si="4"/>
        <v>0</v>
      </c>
      <c r="Z12" s="842">
        <f t="shared" si="5"/>
        <v>0</v>
      </c>
      <c r="AA12" s="842">
        <f t="shared" si="6"/>
        <v>0</v>
      </c>
    </row>
    <row r="13" spans="1:31" ht="13.5" thickBot="1">
      <c r="B13" s="810"/>
      <c r="C13" s="809"/>
      <c r="D13" s="810"/>
      <c r="E13" s="803"/>
      <c r="F13" s="804"/>
      <c r="G13" s="804"/>
      <c r="H13" s="805"/>
      <c r="I13" s="806"/>
      <c r="J13" s="844">
        <f t="shared" ref="J13:J19" si="7">K13*G13</f>
        <v>0</v>
      </c>
      <c r="K13" s="1023"/>
      <c r="L13" s="844">
        <f t="shared" si="0"/>
        <v>0</v>
      </c>
      <c r="M13" s="1023"/>
      <c r="N13" s="844">
        <f t="shared" si="1"/>
        <v>0</v>
      </c>
      <c r="O13" s="1023"/>
      <c r="P13" s="844">
        <f t="shared" si="2"/>
        <v>0</v>
      </c>
      <c r="Q13" s="1023"/>
      <c r="R13" s="2104"/>
      <c r="V13" s="2125" t="s">
        <v>1046</v>
      </c>
      <c r="X13" s="842">
        <f t="shared" si="3"/>
        <v>0</v>
      </c>
      <c r="Y13" s="842">
        <f t="shared" si="4"/>
        <v>0</v>
      </c>
      <c r="Z13" s="842">
        <f t="shared" si="5"/>
        <v>0</v>
      </c>
      <c r="AA13" s="842">
        <f t="shared" si="6"/>
        <v>0</v>
      </c>
    </row>
    <row r="14" spans="1:31" ht="13.5" thickBot="1">
      <c r="A14" s="809"/>
      <c r="B14" s="810"/>
      <c r="C14" s="809"/>
      <c r="D14" s="810"/>
      <c r="E14" s="806"/>
      <c r="F14" s="804"/>
      <c r="G14" s="804"/>
      <c r="H14" s="805"/>
      <c r="I14" s="806"/>
      <c r="J14" s="844">
        <f t="shared" si="7"/>
        <v>0</v>
      </c>
      <c r="K14" s="1023"/>
      <c r="L14" s="844">
        <f t="shared" si="0"/>
        <v>0</v>
      </c>
      <c r="M14" s="1023"/>
      <c r="N14" s="844">
        <f t="shared" si="1"/>
        <v>0</v>
      </c>
      <c r="O14" s="1023"/>
      <c r="P14" s="844">
        <f t="shared" si="2"/>
        <v>0</v>
      </c>
      <c r="Q14" s="1023"/>
      <c r="R14" s="2104"/>
      <c r="V14" s="2125" t="s">
        <v>2186</v>
      </c>
      <c r="X14" s="842">
        <f t="shared" si="3"/>
        <v>0</v>
      </c>
      <c r="Y14" s="842">
        <f t="shared" si="4"/>
        <v>0</v>
      </c>
      <c r="Z14" s="842">
        <f t="shared" si="5"/>
        <v>0</v>
      </c>
      <c r="AA14" s="842">
        <f t="shared" si="6"/>
        <v>0</v>
      </c>
    </row>
    <row r="15" spans="1:31" ht="13.5" thickBot="1">
      <c r="A15" s="809"/>
      <c r="B15" s="810"/>
      <c r="C15" s="809"/>
      <c r="D15" s="810"/>
      <c r="E15" s="806"/>
      <c r="F15" s="804"/>
      <c r="G15" s="804"/>
      <c r="H15" s="805"/>
      <c r="I15" s="806"/>
      <c r="J15" s="844">
        <f t="shared" si="7"/>
        <v>0</v>
      </c>
      <c r="K15" s="1023"/>
      <c r="L15" s="844">
        <f t="shared" si="0"/>
        <v>0</v>
      </c>
      <c r="M15" s="1023"/>
      <c r="N15" s="844">
        <f t="shared" si="1"/>
        <v>0</v>
      </c>
      <c r="O15" s="1023"/>
      <c r="P15" s="844">
        <f t="shared" si="2"/>
        <v>0</v>
      </c>
      <c r="Q15" s="1023"/>
      <c r="R15" s="2104"/>
      <c r="V15" s="2125" t="s">
        <v>204</v>
      </c>
      <c r="X15" s="842">
        <f t="shared" si="3"/>
        <v>0</v>
      </c>
      <c r="Y15" s="842">
        <f t="shared" si="4"/>
        <v>0</v>
      </c>
      <c r="Z15" s="842">
        <f t="shared" si="5"/>
        <v>0</v>
      </c>
      <c r="AA15" s="842">
        <f t="shared" si="6"/>
        <v>0</v>
      </c>
    </row>
    <row r="16" spans="1:31" ht="13.5" thickBot="1">
      <c r="A16" s="809"/>
      <c r="B16" s="810"/>
      <c r="C16" s="809"/>
      <c r="D16" s="810"/>
      <c r="E16" s="806"/>
      <c r="F16" s="804"/>
      <c r="G16" s="804"/>
      <c r="H16" s="805"/>
      <c r="I16" s="806"/>
      <c r="J16" s="844">
        <f t="shared" si="7"/>
        <v>0</v>
      </c>
      <c r="K16" s="1023"/>
      <c r="L16" s="844">
        <f t="shared" si="0"/>
        <v>0</v>
      </c>
      <c r="M16" s="1023"/>
      <c r="N16" s="844">
        <f t="shared" si="1"/>
        <v>0</v>
      </c>
      <c r="O16" s="1023"/>
      <c r="P16" s="844">
        <f t="shared" si="2"/>
        <v>0</v>
      </c>
      <c r="Q16" s="1023"/>
      <c r="R16" s="2104"/>
      <c r="V16" s="2125" t="s">
        <v>2176</v>
      </c>
      <c r="X16" s="842">
        <f t="shared" si="3"/>
        <v>0</v>
      </c>
      <c r="Y16" s="842">
        <f t="shared" si="4"/>
        <v>0</v>
      </c>
      <c r="Z16" s="842">
        <f t="shared" si="5"/>
        <v>0</v>
      </c>
      <c r="AA16" s="842">
        <f t="shared" si="6"/>
        <v>0</v>
      </c>
    </row>
    <row r="17" spans="1:27" ht="13.5" thickBot="1">
      <c r="A17" s="809"/>
      <c r="B17" s="810"/>
      <c r="C17" s="809"/>
      <c r="D17" s="810"/>
      <c r="E17" s="806"/>
      <c r="F17" s="804"/>
      <c r="G17" s="804"/>
      <c r="H17" s="805"/>
      <c r="I17" s="806"/>
      <c r="J17" s="844">
        <f t="shared" si="7"/>
        <v>0</v>
      </c>
      <c r="K17" s="1023"/>
      <c r="L17" s="844">
        <f t="shared" si="0"/>
        <v>0</v>
      </c>
      <c r="M17" s="1023"/>
      <c r="N17" s="844">
        <f t="shared" si="1"/>
        <v>0</v>
      </c>
      <c r="O17" s="1023"/>
      <c r="P17" s="844">
        <f t="shared" si="2"/>
        <v>0</v>
      </c>
      <c r="Q17" s="1023"/>
      <c r="R17" s="2104"/>
      <c r="V17" s="2125"/>
      <c r="X17" s="842">
        <f t="shared" si="3"/>
        <v>0</v>
      </c>
      <c r="Y17" s="842">
        <f t="shared" si="4"/>
        <v>0</v>
      </c>
      <c r="Z17" s="842">
        <f t="shared" si="5"/>
        <v>0</v>
      </c>
      <c r="AA17" s="842">
        <f t="shared" si="6"/>
        <v>0</v>
      </c>
    </row>
    <row r="18" spans="1:27" ht="13.5" thickBot="1">
      <c r="A18" s="809"/>
      <c r="B18" s="810"/>
      <c r="C18" s="809"/>
      <c r="D18" s="810"/>
      <c r="E18" s="806"/>
      <c r="F18" s="804"/>
      <c r="G18" s="804"/>
      <c r="H18" s="805"/>
      <c r="I18" s="806"/>
      <c r="J18" s="844">
        <f t="shared" si="7"/>
        <v>0</v>
      </c>
      <c r="K18" s="1023"/>
      <c r="L18" s="846">
        <f t="shared" si="0"/>
        <v>0</v>
      </c>
      <c r="M18" s="1023"/>
      <c r="N18" s="846">
        <f t="shared" si="1"/>
        <v>0</v>
      </c>
      <c r="O18" s="1023"/>
      <c r="P18" s="846">
        <f t="shared" si="2"/>
        <v>0</v>
      </c>
      <c r="Q18" s="1023"/>
      <c r="R18" s="2104"/>
      <c r="X18" s="842">
        <f t="shared" si="3"/>
        <v>0</v>
      </c>
      <c r="Y18" s="842">
        <f t="shared" si="4"/>
        <v>0</v>
      </c>
      <c r="Z18" s="842">
        <f t="shared" si="5"/>
        <v>0</v>
      </c>
      <c r="AA18" s="842">
        <f t="shared" si="6"/>
        <v>0</v>
      </c>
    </row>
    <row r="19" spans="1:27" ht="13.5" thickBot="1">
      <c r="A19" s="809"/>
      <c r="B19" s="810"/>
      <c r="C19" s="809"/>
      <c r="D19" s="810"/>
      <c r="E19" s="806"/>
      <c r="F19" s="809"/>
      <c r="G19" s="804"/>
      <c r="H19" s="811"/>
      <c r="I19" s="806"/>
      <c r="J19" s="845">
        <f t="shared" si="7"/>
        <v>0</v>
      </c>
      <c r="K19" s="1024"/>
      <c r="L19" s="846">
        <f>M19*G19</f>
        <v>0</v>
      </c>
      <c r="M19" s="1024"/>
      <c r="N19" s="845">
        <f>O19*G19</f>
        <v>0</v>
      </c>
      <c r="O19" s="1024"/>
      <c r="P19" s="845">
        <f>Q19*G19</f>
        <v>0</v>
      </c>
      <c r="Q19" s="1024"/>
      <c r="R19" s="2104"/>
      <c r="V19" s="2126" t="s">
        <v>390</v>
      </c>
      <c r="X19" s="843">
        <f t="shared" si="3"/>
        <v>0</v>
      </c>
      <c r="Y19" s="843">
        <f t="shared" si="4"/>
        <v>0</v>
      </c>
      <c r="Z19" s="843">
        <f t="shared" si="5"/>
        <v>0</v>
      </c>
      <c r="AA19" s="843">
        <f t="shared" si="6"/>
        <v>0</v>
      </c>
    </row>
    <row r="20" spans="1:27" ht="13.5" thickBot="1">
      <c r="A20" s="814" t="s">
        <v>388</v>
      </c>
      <c r="B20" s="815"/>
      <c r="C20" s="816"/>
      <c r="D20" s="815"/>
      <c r="E20" s="817"/>
      <c r="F20" s="816"/>
      <c r="G20" s="818">
        <f>SUM(G10:G19)</f>
        <v>10</v>
      </c>
      <c r="H20" s="819"/>
      <c r="I20" s="815"/>
      <c r="J20" s="847">
        <f>SUM(J10:J19)</f>
        <v>16</v>
      </c>
      <c r="K20" s="2135">
        <f>J20/X20</f>
        <v>1.6</v>
      </c>
      <c r="L20" s="848">
        <f>SUM(L10:L19)</f>
        <v>0</v>
      </c>
      <c r="M20" s="2136" t="e">
        <f>L20/Y20</f>
        <v>#DIV/0!</v>
      </c>
      <c r="N20" s="849">
        <f>SUM(N10:N19)</f>
        <v>0</v>
      </c>
      <c r="O20" s="2135" t="e">
        <f>N20/Z20</f>
        <v>#DIV/0!</v>
      </c>
      <c r="P20" s="2134">
        <f>SUM(P10:P19)</f>
        <v>0</v>
      </c>
      <c r="Q20" s="2137" t="e">
        <f>P20/AA20</f>
        <v>#DIV/0!</v>
      </c>
      <c r="R20" s="2106"/>
      <c r="V20" s="799" t="s">
        <v>2172</v>
      </c>
      <c r="X20" s="842">
        <f>SUM(X10:X19)</f>
        <v>10</v>
      </c>
      <c r="Y20" s="842">
        <f>SUM(Y10:Y19)</f>
        <v>0</v>
      </c>
      <c r="Z20" s="842">
        <f>SUM(Z10:Z19)</f>
        <v>0</v>
      </c>
      <c r="AA20" s="842">
        <f>SUM(AA10:AA19)</f>
        <v>0</v>
      </c>
    </row>
    <row r="21" spans="1:27">
      <c r="A21" s="820"/>
      <c r="B21" s="174"/>
      <c r="C21" s="174"/>
      <c r="D21" s="2105" t="s">
        <v>1958</v>
      </c>
      <c r="E21" s="174"/>
      <c r="F21" s="174"/>
      <c r="G21" s="174"/>
      <c r="H21" s="174"/>
      <c r="I21" s="174"/>
      <c r="J21" s="3187" t="s">
        <v>1045</v>
      </c>
      <c r="K21" s="3197"/>
      <c r="L21" s="3187" t="s">
        <v>1005</v>
      </c>
      <c r="M21" s="3197"/>
      <c r="N21" s="3187" t="s">
        <v>390</v>
      </c>
      <c r="O21" s="3197"/>
      <c r="P21" s="3187" t="s">
        <v>907</v>
      </c>
      <c r="Q21" s="3188"/>
      <c r="R21" s="2104"/>
      <c r="U21" s="776" t="s">
        <v>449</v>
      </c>
    </row>
    <row r="22" spans="1:27" ht="13.5" thickBot="1">
      <c r="A22" s="820"/>
      <c r="B22" s="174"/>
      <c r="C22" s="174"/>
      <c r="D22" s="174"/>
      <c r="E22" s="174"/>
      <c r="F22" s="174"/>
      <c r="G22" s="174"/>
      <c r="H22" s="174"/>
      <c r="I22" s="174"/>
      <c r="J22" s="821"/>
      <c r="K22" s="822"/>
      <c r="L22" s="821"/>
      <c r="M22" s="822"/>
      <c r="N22" s="3185" t="s">
        <v>1611</v>
      </c>
      <c r="O22" s="3186"/>
      <c r="P22" s="821"/>
      <c r="Q22" s="823"/>
      <c r="R22" s="2104"/>
      <c r="U22" s="776" t="s">
        <v>397</v>
      </c>
    </row>
    <row r="23" spans="1:27" ht="13.5" thickBot="1">
      <c r="A23" s="3195" t="s">
        <v>263</v>
      </c>
      <c r="B23" s="3196"/>
      <c r="C23" s="794"/>
      <c r="D23" s="794"/>
      <c r="E23" s="794"/>
      <c r="F23" s="794"/>
      <c r="G23" s="794"/>
      <c r="H23" s="794"/>
      <c r="I23" s="792"/>
      <c r="J23" s="3032" t="s">
        <v>388</v>
      </c>
      <c r="K23" s="3033" t="s">
        <v>389</v>
      </c>
      <c r="L23" s="3032" t="s">
        <v>388</v>
      </c>
      <c r="M23" s="3033" t="s">
        <v>389</v>
      </c>
      <c r="N23" s="3032" t="s">
        <v>388</v>
      </c>
      <c r="O23" s="3033" t="s">
        <v>389</v>
      </c>
      <c r="P23" s="3032" t="s">
        <v>388</v>
      </c>
      <c r="Q23" s="3033" t="s">
        <v>389</v>
      </c>
      <c r="R23" s="2109"/>
      <c r="U23" s="776" t="s">
        <v>118</v>
      </c>
    </row>
    <row r="24" spans="1:27" ht="13.5" thickBot="1">
      <c r="A24" s="976"/>
      <c r="B24" s="1574"/>
      <c r="C24" s="835"/>
      <c r="D24" s="836"/>
      <c r="E24" s="835"/>
      <c r="F24" s="840"/>
      <c r="G24" s="3039">
        <f t="shared" ref="G24:I29" si="8">G10</f>
        <v>10</v>
      </c>
      <c r="H24" s="3040" t="str">
        <f t="shared" si="8"/>
        <v>HL 1100</v>
      </c>
      <c r="I24" s="3037" t="str">
        <f t="shared" si="8"/>
        <v>5-11m</v>
      </c>
      <c r="J24" s="850">
        <f>K24*G24</f>
        <v>0</v>
      </c>
      <c r="K24" s="1025"/>
      <c r="L24" s="850">
        <f t="shared" ref="L24:L33" si="9">M24*G24</f>
        <v>0</v>
      </c>
      <c r="M24" s="1025"/>
      <c r="N24" s="850">
        <f t="shared" ref="N24:N33" si="10">O24*G24</f>
        <v>0</v>
      </c>
      <c r="O24" s="1025"/>
      <c r="P24" s="850">
        <f>Q24*G24</f>
        <v>0</v>
      </c>
      <c r="Q24" s="1025"/>
      <c r="R24" s="795" t="s">
        <v>1301</v>
      </c>
      <c r="X24" s="842">
        <f t="shared" ref="X24:X31" si="11">IF(K24,G24,0)</f>
        <v>0</v>
      </c>
      <c r="Y24" s="842">
        <f t="shared" ref="Y24:Y31" si="12">IF(L24,G24,0)</f>
        <v>0</v>
      </c>
      <c r="Z24" s="842">
        <f t="shared" ref="Z24:Z31" si="13">IF(M24,G24,0)</f>
        <v>0</v>
      </c>
      <c r="AA24" s="842">
        <f t="shared" ref="AA24:AA31" si="14">IF(N24,G24,0)</f>
        <v>0</v>
      </c>
    </row>
    <row r="25" spans="1:27" ht="14.25">
      <c r="A25" s="977"/>
      <c r="B25" s="952"/>
      <c r="C25" s="809"/>
      <c r="D25" s="810"/>
      <c r="E25" s="809"/>
      <c r="F25" s="811"/>
      <c r="G25" s="806">
        <f t="shared" si="8"/>
        <v>0</v>
      </c>
      <c r="H25" s="828">
        <f t="shared" si="8"/>
        <v>0</v>
      </c>
      <c r="I25" s="804">
        <f t="shared" si="8"/>
        <v>0</v>
      </c>
      <c r="J25" s="844">
        <f>K25*G25</f>
        <v>0</v>
      </c>
      <c r="K25" s="1023"/>
      <c r="L25" s="844">
        <f t="shared" si="9"/>
        <v>0</v>
      </c>
      <c r="M25" s="1023"/>
      <c r="N25" s="844">
        <f t="shared" si="10"/>
        <v>0</v>
      </c>
      <c r="O25" s="1023"/>
      <c r="P25" s="844">
        <f t="shared" ref="P25:P33" si="15">Q25*G25</f>
        <v>0</v>
      </c>
      <c r="Q25" s="1023"/>
      <c r="R25" s="2110" t="s">
        <v>1960</v>
      </c>
      <c r="T25" s="3024"/>
      <c r="X25" s="842">
        <f t="shared" si="11"/>
        <v>0</v>
      </c>
      <c r="Y25" s="842">
        <f t="shared" si="12"/>
        <v>0</v>
      </c>
      <c r="Z25" s="842">
        <f t="shared" si="13"/>
        <v>0</v>
      </c>
      <c r="AA25" s="842">
        <f t="shared" si="14"/>
        <v>0</v>
      </c>
    </row>
    <row r="26" spans="1:27" ht="13.5" thickBot="1">
      <c r="A26" s="977"/>
      <c r="B26" s="952"/>
      <c r="C26" s="809"/>
      <c r="D26" s="810"/>
      <c r="E26" s="809"/>
      <c r="F26" s="811"/>
      <c r="G26" s="806">
        <f t="shared" si="8"/>
        <v>0</v>
      </c>
      <c r="H26" s="828">
        <f t="shared" si="8"/>
        <v>0</v>
      </c>
      <c r="I26" s="804">
        <f t="shared" si="8"/>
        <v>0</v>
      </c>
      <c r="J26" s="844">
        <f>K26*G26</f>
        <v>0</v>
      </c>
      <c r="K26" s="1023"/>
      <c r="L26" s="844">
        <f t="shared" si="9"/>
        <v>0</v>
      </c>
      <c r="M26" s="1023"/>
      <c r="N26" s="844">
        <f t="shared" si="10"/>
        <v>0</v>
      </c>
      <c r="O26" s="1023"/>
      <c r="P26" s="844">
        <f t="shared" si="15"/>
        <v>0</v>
      </c>
      <c r="Q26" s="1023"/>
      <c r="R26" s="2111">
        <v>75</v>
      </c>
      <c r="X26" s="842">
        <f t="shared" si="11"/>
        <v>0</v>
      </c>
      <c r="Y26" s="842">
        <f t="shared" si="12"/>
        <v>0</v>
      </c>
      <c r="Z26" s="842">
        <f t="shared" si="13"/>
        <v>0</v>
      </c>
      <c r="AA26" s="842">
        <f t="shared" si="14"/>
        <v>0</v>
      </c>
    </row>
    <row r="27" spans="1:27">
      <c r="A27" s="951"/>
      <c r="B27" s="952"/>
      <c r="C27" s="809"/>
      <c r="D27" s="810"/>
      <c r="E27" s="809"/>
      <c r="F27" s="811"/>
      <c r="G27" s="806">
        <f t="shared" si="8"/>
        <v>0</v>
      </c>
      <c r="H27" s="828">
        <f t="shared" si="8"/>
        <v>0</v>
      </c>
      <c r="I27" s="804">
        <f t="shared" si="8"/>
        <v>0</v>
      </c>
      <c r="J27" s="844">
        <f t="shared" ref="J27:J33" si="16">K27*G27</f>
        <v>0</v>
      </c>
      <c r="K27" s="1023"/>
      <c r="L27" s="844">
        <f t="shared" si="9"/>
        <v>0</v>
      </c>
      <c r="M27" s="1023"/>
      <c r="N27" s="844">
        <f t="shared" si="10"/>
        <v>0</v>
      </c>
      <c r="O27" s="1023"/>
      <c r="P27" s="844">
        <f t="shared" si="15"/>
        <v>0</v>
      </c>
      <c r="Q27" s="1023"/>
      <c r="R27" s="2112" t="s">
        <v>1961</v>
      </c>
      <c r="X27" s="842">
        <f t="shared" si="11"/>
        <v>0</v>
      </c>
      <c r="Y27" s="842">
        <f t="shared" si="12"/>
        <v>0</v>
      </c>
      <c r="Z27" s="842">
        <f t="shared" si="13"/>
        <v>0</v>
      </c>
      <c r="AA27" s="842">
        <f t="shared" si="14"/>
        <v>0</v>
      </c>
    </row>
    <row r="28" spans="1:27" ht="13.5" thickBot="1">
      <c r="A28" s="951"/>
      <c r="B28" s="952"/>
      <c r="C28" s="809"/>
      <c r="D28" s="810"/>
      <c r="E28" s="809"/>
      <c r="F28" s="811"/>
      <c r="G28" s="806">
        <f t="shared" si="8"/>
        <v>0</v>
      </c>
      <c r="H28" s="828">
        <f t="shared" si="8"/>
        <v>0</v>
      </c>
      <c r="I28" s="804">
        <f t="shared" si="8"/>
        <v>0</v>
      </c>
      <c r="J28" s="844">
        <f t="shared" si="16"/>
        <v>0</v>
      </c>
      <c r="K28" s="1023"/>
      <c r="L28" s="844">
        <f t="shared" si="9"/>
        <v>0</v>
      </c>
      <c r="M28" s="1023"/>
      <c r="N28" s="844">
        <f t="shared" si="10"/>
        <v>0</v>
      </c>
      <c r="O28" s="1023"/>
      <c r="P28" s="844">
        <f t="shared" si="15"/>
        <v>0</v>
      </c>
      <c r="Q28" s="1023"/>
      <c r="R28" s="2113"/>
      <c r="S28" s="827"/>
      <c r="X28" s="842">
        <f t="shared" si="11"/>
        <v>0</v>
      </c>
      <c r="Y28" s="842">
        <f t="shared" si="12"/>
        <v>0</v>
      </c>
      <c r="Z28" s="842">
        <f t="shared" si="13"/>
        <v>0</v>
      </c>
      <c r="AA28" s="842">
        <f t="shared" si="14"/>
        <v>0</v>
      </c>
    </row>
    <row r="29" spans="1:27">
      <c r="A29" s="951"/>
      <c r="B29" s="952"/>
      <c r="C29" s="809"/>
      <c r="D29" s="810"/>
      <c r="E29" s="809"/>
      <c r="F29" s="811"/>
      <c r="G29" s="806">
        <f t="shared" si="8"/>
        <v>0</v>
      </c>
      <c r="H29" s="828">
        <f t="shared" si="8"/>
        <v>0</v>
      </c>
      <c r="I29" s="804">
        <f t="shared" si="8"/>
        <v>0</v>
      </c>
      <c r="J29" s="844">
        <f t="shared" si="16"/>
        <v>0</v>
      </c>
      <c r="K29" s="1023"/>
      <c r="L29" s="844">
        <f t="shared" si="9"/>
        <v>0</v>
      </c>
      <c r="M29" s="1023"/>
      <c r="N29" s="844">
        <f t="shared" si="10"/>
        <v>0</v>
      </c>
      <c r="O29" s="1023"/>
      <c r="P29" s="844">
        <f t="shared" si="15"/>
        <v>0</v>
      </c>
      <c r="Q29" s="1023"/>
      <c r="R29" s="2110" t="s">
        <v>1962</v>
      </c>
      <c r="S29" s="827"/>
      <c r="X29" s="842">
        <f t="shared" si="11"/>
        <v>0</v>
      </c>
      <c r="Y29" s="842">
        <f t="shared" si="12"/>
        <v>0</v>
      </c>
      <c r="Z29" s="842">
        <f t="shared" si="13"/>
        <v>0</v>
      </c>
      <c r="AA29" s="842">
        <f t="shared" si="14"/>
        <v>0</v>
      </c>
    </row>
    <row r="30" spans="1:27" ht="13.5" thickBot="1">
      <c r="A30" s="951"/>
      <c r="B30" s="952"/>
      <c r="C30" s="809"/>
      <c r="D30" s="810"/>
      <c r="E30" s="809"/>
      <c r="F30" s="811"/>
      <c r="G30" s="806">
        <f t="shared" ref="G30:I31" si="17">G16</f>
        <v>0</v>
      </c>
      <c r="H30" s="828">
        <f t="shared" si="17"/>
        <v>0</v>
      </c>
      <c r="I30" s="804">
        <f t="shared" si="17"/>
        <v>0</v>
      </c>
      <c r="J30" s="844">
        <f t="shared" si="16"/>
        <v>0</v>
      </c>
      <c r="K30" s="1023"/>
      <c r="L30" s="844">
        <f t="shared" si="9"/>
        <v>0</v>
      </c>
      <c r="M30" s="1023"/>
      <c r="N30" s="844">
        <f t="shared" si="10"/>
        <v>0</v>
      </c>
      <c r="O30" s="1023"/>
      <c r="P30" s="844">
        <f t="shared" si="15"/>
        <v>0</v>
      </c>
      <c r="Q30" s="1023"/>
      <c r="R30" s="2114">
        <f>R46</f>
        <v>16</v>
      </c>
      <c r="S30" s="827"/>
      <c r="X30" s="842">
        <f t="shared" si="11"/>
        <v>0</v>
      </c>
      <c r="Y30" s="842">
        <f t="shared" si="12"/>
        <v>0</v>
      </c>
      <c r="Z30" s="842">
        <f t="shared" si="13"/>
        <v>0</v>
      </c>
      <c r="AA30" s="842">
        <f t="shared" si="14"/>
        <v>0</v>
      </c>
    </row>
    <row r="31" spans="1:27">
      <c r="A31" s="951"/>
      <c r="B31" s="952"/>
      <c r="C31" s="809"/>
      <c r="D31" s="810"/>
      <c r="E31" s="809"/>
      <c r="F31" s="811"/>
      <c r="G31" s="806">
        <f t="shared" si="17"/>
        <v>0</v>
      </c>
      <c r="H31" s="828">
        <f t="shared" si="17"/>
        <v>0</v>
      </c>
      <c r="I31" s="804">
        <f t="shared" si="17"/>
        <v>0</v>
      </c>
      <c r="J31" s="844">
        <f t="shared" si="16"/>
        <v>0</v>
      </c>
      <c r="K31" s="1023"/>
      <c r="L31" s="844">
        <f t="shared" si="9"/>
        <v>0</v>
      </c>
      <c r="M31" s="1023"/>
      <c r="N31" s="844">
        <f t="shared" si="10"/>
        <v>0</v>
      </c>
      <c r="O31" s="1023"/>
      <c r="P31" s="844">
        <f t="shared" si="15"/>
        <v>0</v>
      </c>
      <c r="Q31" s="1023"/>
      <c r="R31" s="2110" t="s">
        <v>1963</v>
      </c>
      <c r="S31" s="827"/>
      <c r="X31" s="842">
        <f t="shared" si="11"/>
        <v>0</v>
      </c>
      <c r="Y31" s="842">
        <f t="shared" si="12"/>
        <v>0</v>
      </c>
      <c r="Z31" s="842">
        <f t="shared" si="13"/>
        <v>0</v>
      </c>
      <c r="AA31" s="842">
        <f t="shared" si="14"/>
        <v>0</v>
      </c>
    </row>
    <row r="32" spans="1:27" ht="13.5" thickBot="1">
      <c r="A32" s="951"/>
      <c r="B32" s="952"/>
      <c r="C32" s="809"/>
      <c r="D32" s="810"/>
      <c r="E32" s="809"/>
      <c r="F32" s="811"/>
      <c r="G32" s="806">
        <f t="shared" ref="G32" si="18">G18</f>
        <v>0</v>
      </c>
      <c r="H32" s="828"/>
      <c r="I32" s="804"/>
      <c r="J32" s="844">
        <f t="shared" si="16"/>
        <v>0</v>
      </c>
      <c r="K32" s="2107"/>
      <c r="L32" s="844">
        <f t="shared" si="9"/>
        <v>0</v>
      </c>
      <c r="M32" s="2107"/>
      <c r="N32" s="844">
        <f t="shared" si="10"/>
        <v>0</v>
      </c>
      <c r="O32" s="2107"/>
      <c r="P32" s="844">
        <f t="shared" si="15"/>
        <v>0</v>
      </c>
      <c r="Q32" s="2107"/>
      <c r="R32" s="2114">
        <f>R43*R28/R26</f>
        <v>0</v>
      </c>
      <c r="S32" s="827"/>
      <c r="X32" s="842"/>
      <c r="Y32" s="842"/>
      <c r="Z32" s="842"/>
      <c r="AA32" s="842"/>
    </row>
    <row r="33" spans="1:27" ht="13.5" thickBot="1">
      <c r="A33" s="951"/>
      <c r="B33" s="952"/>
      <c r="C33" s="809"/>
      <c r="D33" s="810"/>
      <c r="E33" s="809"/>
      <c r="F33" s="811"/>
      <c r="G33" s="806">
        <f t="shared" ref="G33" si="19">G19</f>
        <v>0</v>
      </c>
      <c r="H33" s="828">
        <f>H19</f>
        <v>0</v>
      </c>
      <c r="I33" s="804">
        <f>I19</f>
        <v>0</v>
      </c>
      <c r="J33" s="845">
        <f t="shared" si="16"/>
        <v>0</v>
      </c>
      <c r="K33" s="1024"/>
      <c r="L33" s="845">
        <f t="shared" si="9"/>
        <v>0</v>
      </c>
      <c r="M33" s="1024"/>
      <c r="N33" s="845">
        <f t="shared" si="10"/>
        <v>0</v>
      </c>
      <c r="O33" s="1024"/>
      <c r="P33" s="845">
        <f t="shared" si="15"/>
        <v>0</v>
      </c>
      <c r="Q33" s="1024"/>
      <c r="R33" s="2108"/>
      <c r="S33" s="827"/>
      <c r="X33" s="842">
        <f>IF(K33,G33,0)</f>
        <v>0</v>
      </c>
      <c r="Y33" s="842">
        <f>IF(L33,G33,0)</f>
        <v>0</v>
      </c>
      <c r="Z33" s="842">
        <f>IF(M33,G33,0)</f>
        <v>0</v>
      </c>
      <c r="AA33" s="842">
        <f>IF(N33,G33,0)</f>
        <v>0</v>
      </c>
    </row>
    <row r="34" spans="1:27" ht="13.5" thickBot="1">
      <c r="A34" s="814" t="s">
        <v>388</v>
      </c>
      <c r="B34" s="829"/>
      <c r="C34" s="830"/>
      <c r="D34" s="829"/>
      <c r="E34" s="816"/>
      <c r="F34" s="819"/>
      <c r="G34" s="817">
        <f>SUM(G24:G33)</f>
        <v>10</v>
      </c>
      <c r="H34" s="831"/>
      <c r="I34" s="831"/>
      <c r="J34" s="851">
        <f>SUM(J24:J33)</f>
        <v>0</v>
      </c>
      <c r="K34" s="857" t="e">
        <f>J34/X34</f>
        <v>#DIV/0!</v>
      </c>
      <c r="L34" s="851">
        <f>SUM(L24:L33)</f>
        <v>0</v>
      </c>
      <c r="M34" s="857" t="e">
        <f>L34/Y34</f>
        <v>#DIV/0!</v>
      </c>
      <c r="N34" s="851">
        <f>SUM(N24:N33)</f>
        <v>0</v>
      </c>
      <c r="O34" s="857" t="e">
        <f>N34/Z34</f>
        <v>#DIV/0!</v>
      </c>
      <c r="P34" s="851">
        <f>SUM(P24:P33)</f>
        <v>0</v>
      </c>
      <c r="Q34" s="857" t="e">
        <f>P34/AA34</f>
        <v>#DIV/0!</v>
      </c>
      <c r="R34" s="811"/>
      <c r="X34" s="842">
        <f>SUM(X24:X33)</f>
        <v>0</v>
      </c>
      <c r="Y34" s="842">
        <f>SUM(Y24:Y33)</f>
        <v>0</v>
      </c>
      <c r="Z34" s="842">
        <f>SUM(Z24:Z33)</f>
        <v>0</v>
      </c>
      <c r="AA34" s="842">
        <f>SUM(AA24:AA33)</f>
        <v>0</v>
      </c>
    </row>
    <row r="35" spans="1:27" ht="13.5" thickBot="1">
      <c r="A35" s="832"/>
      <c r="B35" s="785"/>
      <c r="C35" s="785"/>
      <c r="D35" s="785"/>
      <c r="E35" s="785"/>
      <c r="F35" s="174"/>
      <c r="G35" s="785"/>
      <c r="H35" s="785"/>
      <c r="I35" s="786"/>
      <c r="J35" s="3198" t="s">
        <v>392</v>
      </c>
      <c r="K35" s="3186"/>
      <c r="L35" s="3198" t="s">
        <v>204</v>
      </c>
      <c r="M35" s="3186"/>
      <c r="N35" s="3198" t="s">
        <v>391</v>
      </c>
      <c r="O35" s="3199"/>
      <c r="P35" s="3199"/>
      <c r="Q35" s="3199"/>
      <c r="R35" s="811"/>
    </row>
    <row r="36" spans="1:27" ht="13.5" thickBot="1">
      <c r="A36" s="3195" t="s">
        <v>958</v>
      </c>
      <c r="B36" s="3196"/>
      <c r="C36" s="794"/>
      <c r="D36" s="794"/>
      <c r="E36" s="794"/>
      <c r="F36" s="794"/>
      <c r="G36" s="794"/>
      <c r="H36" s="794"/>
      <c r="I36" s="792"/>
      <c r="J36" s="833" t="s">
        <v>388</v>
      </c>
      <c r="K36" s="834" t="s">
        <v>389</v>
      </c>
      <c r="L36" s="833" t="s">
        <v>388</v>
      </c>
      <c r="M36" s="834" t="s">
        <v>389</v>
      </c>
      <c r="N36" s="833" t="s">
        <v>388</v>
      </c>
      <c r="O36" s="834" t="s">
        <v>389</v>
      </c>
      <c r="P36" s="833" t="s">
        <v>3</v>
      </c>
      <c r="Q36" s="834" t="s">
        <v>168</v>
      </c>
      <c r="R36" s="811"/>
      <c r="V36" s="176" t="s">
        <v>964</v>
      </c>
      <c r="W36" s="176" t="s">
        <v>965</v>
      </c>
    </row>
    <row r="37" spans="1:27">
      <c r="A37" s="976" t="s">
        <v>768</v>
      </c>
      <c r="B37" s="836"/>
      <c r="C37" s="835"/>
      <c r="D37" s="836"/>
      <c r="E37" s="835"/>
      <c r="F37" s="3040"/>
      <c r="G37" s="3039">
        <f t="shared" ref="G37:I44" si="20">G10</f>
        <v>10</v>
      </c>
      <c r="H37" s="3040" t="str">
        <f t="shared" si="20"/>
        <v>HL 1100</v>
      </c>
      <c r="I37" s="3037" t="str">
        <f t="shared" si="20"/>
        <v>5-11m</v>
      </c>
      <c r="J37" s="850">
        <f t="shared" ref="J37:J45" si="21">K37*G37</f>
        <v>0</v>
      </c>
      <c r="K37" s="1025"/>
      <c r="L37" s="850">
        <f t="shared" ref="L37:L45" si="22">M37*G37</f>
        <v>0</v>
      </c>
      <c r="M37" s="1025"/>
      <c r="N37" s="3041">
        <f t="shared" ref="N37:N45" si="23">O37*G37</f>
        <v>0</v>
      </c>
      <c r="O37" s="855">
        <f t="shared" ref="O37:O45" si="24">S37*P37*8/600</f>
        <v>0</v>
      </c>
      <c r="P37" s="826"/>
      <c r="Q37" s="837">
        <f>P37*G37</f>
        <v>0</v>
      </c>
      <c r="R37" s="810"/>
      <c r="S37" s="776">
        <v>1.33</v>
      </c>
      <c r="V37" s="178" t="s">
        <v>953</v>
      </c>
      <c r="W37" s="178" t="s">
        <v>953</v>
      </c>
      <c r="X37" s="842">
        <f>IF(K37,G37,0)</f>
        <v>0</v>
      </c>
      <c r="Y37" s="842">
        <f>IF(L37,G37,0)</f>
        <v>0</v>
      </c>
      <c r="Z37" s="842">
        <f>IF(M37,G37,0)</f>
        <v>0</v>
      </c>
      <c r="AA37" s="842">
        <f>IF(N37,G37,0)</f>
        <v>0</v>
      </c>
    </row>
    <row r="38" spans="1:27" ht="13.5" thickBot="1">
      <c r="A38" s="977" t="s">
        <v>955</v>
      </c>
      <c r="B38" s="949" t="s">
        <v>407</v>
      </c>
      <c r="C38" s="809"/>
      <c r="D38" s="810"/>
      <c r="E38" s="809"/>
      <c r="F38" s="828"/>
      <c r="G38" s="806">
        <f t="shared" si="20"/>
        <v>0</v>
      </c>
      <c r="H38" s="828">
        <f t="shared" si="20"/>
        <v>0</v>
      </c>
      <c r="I38" s="804">
        <f t="shared" si="20"/>
        <v>0</v>
      </c>
      <c r="J38" s="844">
        <f t="shared" si="21"/>
        <v>0</v>
      </c>
      <c r="K38" s="1023"/>
      <c r="L38" s="844">
        <f t="shared" si="22"/>
        <v>0</v>
      </c>
      <c r="M38" s="1023"/>
      <c r="N38" s="853">
        <f t="shared" si="23"/>
        <v>0</v>
      </c>
      <c r="O38" s="855">
        <f t="shared" si="24"/>
        <v>0</v>
      </c>
      <c r="P38" s="807"/>
      <c r="Q38" s="837">
        <f>P38*G38</f>
        <v>0</v>
      </c>
      <c r="R38" s="829"/>
      <c r="S38" s="776">
        <v>1.33</v>
      </c>
      <c r="V38" s="178" t="s">
        <v>962</v>
      </c>
      <c r="W38" s="178" t="s">
        <v>954</v>
      </c>
      <c r="X38" s="842">
        <f t="shared" ref="X38:X45" si="25">IF(K38,G38,0)</f>
        <v>0</v>
      </c>
      <c r="Y38" s="842">
        <f t="shared" ref="Y38:Y45" si="26">IF(L38,G38,0)</f>
        <v>0</v>
      </c>
      <c r="Z38" s="842">
        <f t="shared" ref="Z38:Z45" si="27">IF(M38,G38,0)</f>
        <v>0</v>
      </c>
      <c r="AA38" s="842">
        <f t="shared" ref="AA38:AA45" si="28">IF(N38,G38,0)</f>
        <v>0</v>
      </c>
    </row>
    <row r="39" spans="1:27" ht="13.5" thickBot="1">
      <c r="A39" s="977" t="s">
        <v>960</v>
      </c>
      <c r="B39" s="810"/>
      <c r="C39" s="809"/>
      <c r="D39" s="810"/>
      <c r="E39" s="809"/>
      <c r="F39" s="828"/>
      <c r="G39" s="806">
        <f t="shared" si="20"/>
        <v>0</v>
      </c>
      <c r="H39" s="828">
        <f t="shared" si="20"/>
        <v>0</v>
      </c>
      <c r="I39" s="804">
        <f t="shared" si="20"/>
        <v>0</v>
      </c>
      <c r="J39" s="844">
        <f t="shared" si="21"/>
        <v>0</v>
      </c>
      <c r="K39" s="1023"/>
      <c r="L39" s="844">
        <f t="shared" si="22"/>
        <v>0</v>
      </c>
      <c r="M39" s="1023"/>
      <c r="N39" s="853">
        <f t="shared" si="23"/>
        <v>0</v>
      </c>
      <c r="O39" s="855">
        <f t="shared" si="24"/>
        <v>0</v>
      </c>
      <c r="P39" s="826"/>
      <c r="Q39" s="837">
        <f>P39*G39</f>
        <v>0</v>
      </c>
      <c r="R39" s="838" t="s">
        <v>393</v>
      </c>
      <c r="S39" s="776">
        <v>1.33</v>
      </c>
      <c r="V39" s="178" t="s">
        <v>955</v>
      </c>
      <c r="W39" s="178" t="s">
        <v>963</v>
      </c>
      <c r="X39" s="842">
        <f t="shared" si="25"/>
        <v>0</v>
      </c>
      <c r="Y39" s="842">
        <f t="shared" si="26"/>
        <v>0</v>
      </c>
      <c r="Z39" s="842">
        <f t="shared" si="27"/>
        <v>0</v>
      </c>
      <c r="AA39" s="842">
        <f t="shared" si="28"/>
        <v>0</v>
      </c>
    </row>
    <row r="40" spans="1:27" ht="13.5" thickBot="1">
      <c r="A40" s="977" t="s">
        <v>961</v>
      </c>
      <c r="B40" s="810"/>
      <c r="C40" s="809"/>
      <c r="D40" s="810"/>
      <c r="E40" s="809"/>
      <c r="F40" s="828"/>
      <c r="G40" s="806">
        <f t="shared" si="20"/>
        <v>0</v>
      </c>
      <c r="H40" s="828">
        <f t="shared" si="20"/>
        <v>0</v>
      </c>
      <c r="I40" s="804">
        <f t="shared" si="20"/>
        <v>0</v>
      </c>
      <c r="J40" s="844">
        <f t="shared" si="21"/>
        <v>0</v>
      </c>
      <c r="K40" s="1023"/>
      <c r="L40" s="844">
        <f t="shared" si="22"/>
        <v>0</v>
      </c>
      <c r="M40" s="1023"/>
      <c r="N40" s="853">
        <f t="shared" si="23"/>
        <v>0</v>
      </c>
      <c r="O40" s="855">
        <f t="shared" si="24"/>
        <v>0</v>
      </c>
      <c r="P40" s="807"/>
      <c r="Q40" s="177">
        <f t="shared" ref="Q40:Q45" si="29">P40*G40</f>
        <v>0</v>
      </c>
      <c r="R40" s="839">
        <f>R46/R43</f>
        <v>0.47732554497152446</v>
      </c>
      <c r="S40" s="776">
        <v>1.33</v>
      </c>
      <c r="V40" s="178" t="s">
        <v>956</v>
      </c>
      <c r="W40" s="178" t="s">
        <v>956</v>
      </c>
      <c r="X40" s="842">
        <f t="shared" si="25"/>
        <v>0</v>
      </c>
      <c r="Y40" s="842">
        <f t="shared" si="26"/>
        <v>0</v>
      </c>
      <c r="Z40" s="842">
        <f t="shared" si="27"/>
        <v>0</v>
      </c>
      <c r="AA40" s="842">
        <f t="shared" si="28"/>
        <v>0</v>
      </c>
    </row>
    <row r="41" spans="1:27">
      <c r="A41" s="977" t="s">
        <v>963</v>
      </c>
      <c r="B41" s="949" t="s">
        <v>408</v>
      </c>
      <c r="C41" s="809"/>
      <c r="D41" s="810"/>
      <c r="E41" s="809"/>
      <c r="F41" s="828"/>
      <c r="G41" s="806">
        <f t="shared" si="20"/>
        <v>0</v>
      </c>
      <c r="H41" s="828">
        <f t="shared" si="20"/>
        <v>0</v>
      </c>
      <c r="I41" s="804">
        <f t="shared" si="20"/>
        <v>0</v>
      </c>
      <c r="J41" s="844">
        <f t="shared" si="21"/>
        <v>0</v>
      </c>
      <c r="K41" s="1023"/>
      <c r="L41" s="844">
        <f t="shared" si="22"/>
        <v>0</v>
      </c>
      <c r="M41" s="1023"/>
      <c r="N41" s="853">
        <f t="shared" si="23"/>
        <v>0</v>
      </c>
      <c r="O41" s="855">
        <f t="shared" si="24"/>
        <v>0</v>
      </c>
      <c r="P41" s="807"/>
      <c r="Q41" s="177">
        <f t="shared" si="29"/>
        <v>0</v>
      </c>
      <c r="R41" s="840"/>
      <c r="S41" s="776">
        <v>1.33</v>
      </c>
      <c r="V41" s="178" t="s">
        <v>957</v>
      </c>
      <c r="W41" s="178" t="s">
        <v>957</v>
      </c>
      <c r="X41" s="842">
        <f t="shared" si="25"/>
        <v>0</v>
      </c>
      <c r="Y41" s="842">
        <f t="shared" si="26"/>
        <v>0</v>
      </c>
      <c r="Z41" s="842">
        <f t="shared" si="27"/>
        <v>0</v>
      </c>
      <c r="AA41" s="842">
        <f t="shared" si="28"/>
        <v>0</v>
      </c>
    </row>
    <row r="42" spans="1:27" ht="13.5" thickBot="1">
      <c r="A42" s="809"/>
      <c r="B42" s="810"/>
      <c r="C42" s="809"/>
      <c r="D42" s="810"/>
      <c r="E42" s="809"/>
      <c r="F42" s="828"/>
      <c r="G42" s="806">
        <f t="shared" si="20"/>
        <v>0</v>
      </c>
      <c r="H42" s="828">
        <f t="shared" si="20"/>
        <v>0</v>
      </c>
      <c r="I42" s="804">
        <f t="shared" si="20"/>
        <v>0</v>
      </c>
      <c r="J42" s="844">
        <f t="shared" si="21"/>
        <v>0</v>
      </c>
      <c r="K42" s="1023"/>
      <c r="L42" s="844">
        <f t="shared" si="22"/>
        <v>0</v>
      </c>
      <c r="M42" s="1023"/>
      <c r="N42" s="853">
        <f t="shared" si="23"/>
        <v>0</v>
      </c>
      <c r="O42" s="855">
        <f t="shared" si="24"/>
        <v>0</v>
      </c>
      <c r="P42" s="807"/>
      <c r="Q42" s="177">
        <f t="shared" si="29"/>
        <v>0</v>
      </c>
      <c r="R42" s="841" t="s">
        <v>394</v>
      </c>
      <c r="S42" s="776">
        <v>1.33</v>
      </c>
      <c r="V42" s="178"/>
      <c r="W42" s="178"/>
      <c r="X42" s="842">
        <f t="shared" si="25"/>
        <v>0</v>
      </c>
      <c r="Y42" s="842">
        <f t="shared" si="26"/>
        <v>0</v>
      </c>
      <c r="Z42" s="842">
        <f t="shared" si="27"/>
        <v>0</v>
      </c>
      <c r="AA42" s="842">
        <f t="shared" si="28"/>
        <v>0</v>
      </c>
    </row>
    <row r="43" spans="1:27" ht="13.5" thickBot="1">
      <c r="A43" s="809"/>
      <c r="B43" s="810"/>
      <c r="C43" s="809"/>
      <c r="D43" s="810"/>
      <c r="E43" s="809"/>
      <c r="F43" s="828"/>
      <c r="G43" s="806">
        <f t="shared" si="20"/>
        <v>0</v>
      </c>
      <c r="H43" s="828">
        <f t="shared" si="20"/>
        <v>0</v>
      </c>
      <c r="I43" s="804">
        <f t="shared" si="20"/>
        <v>0</v>
      </c>
      <c r="J43" s="844">
        <f t="shared" si="21"/>
        <v>0</v>
      </c>
      <c r="K43" s="1023"/>
      <c r="L43" s="844">
        <f t="shared" si="22"/>
        <v>0</v>
      </c>
      <c r="M43" s="1023"/>
      <c r="N43" s="853">
        <f t="shared" si="23"/>
        <v>0</v>
      </c>
      <c r="O43" s="855">
        <f t="shared" si="24"/>
        <v>0</v>
      </c>
      <c r="P43" s="807"/>
      <c r="Q43" s="177">
        <f t="shared" si="29"/>
        <v>0</v>
      </c>
      <c r="R43" s="1810">
        <f>SUIVI!L19</f>
        <v>33.520100000000006</v>
      </c>
      <c r="S43" s="776">
        <v>1.33</v>
      </c>
      <c r="V43" s="178"/>
      <c r="W43" s="178"/>
      <c r="X43" s="842">
        <f t="shared" si="25"/>
        <v>0</v>
      </c>
      <c r="Y43" s="842">
        <f t="shared" si="26"/>
        <v>0</v>
      </c>
      <c r="Z43" s="842">
        <f t="shared" si="27"/>
        <v>0</v>
      </c>
      <c r="AA43" s="842">
        <f t="shared" si="28"/>
        <v>0</v>
      </c>
    </row>
    <row r="44" spans="1:27">
      <c r="A44" s="809"/>
      <c r="B44" s="810"/>
      <c r="C44" s="809"/>
      <c r="D44" s="810"/>
      <c r="E44" s="809"/>
      <c r="F44" s="828"/>
      <c r="G44" s="806">
        <f t="shared" si="20"/>
        <v>0</v>
      </c>
      <c r="H44" s="828">
        <f t="shared" si="20"/>
        <v>0</v>
      </c>
      <c r="I44" s="804">
        <f t="shared" si="20"/>
        <v>0</v>
      </c>
      <c r="J44" s="844">
        <f t="shared" si="21"/>
        <v>0</v>
      </c>
      <c r="K44" s="1023"/>
      <c r="L44" s="844">
        <f t="shared" si="22"/>
        <v>0</v>
      </c>
      <c r="M44" s="1023"/>
      <c r="N44" s="853">
        <f t="shared" si="23"/>
        <v>0</v>
      </c>
      <c r="O44" s="855">
        <f t="shared" si="24"/>
        <v>0</v>
      </c>
      <c r="P44" s="807"/>
      <c r="Q44" s="177">
        <f t="shared" si="29"/>
        <v>0</v>
      </c>
      <c r="R44" s="840"/>
      <c r="S44" s="776">
        <v>1.33</v>
      </c>
      <c r="V44" s="178"/>
      <c r="W44" s="178"/>
      <c r="X44" s="842">
        <f t="shared" si="25"/>
        <v>0</v>
      </c>
      <c r="Y44" s="842">
        <f t="shared" si="26"/>
        <v>0</v>
      </c>
      <c r="Z44" s="842">
        <f t="shared" si="27"/>
        <v>0</v>
      </c>
      <c r="AA44" s="842">
        <f t="shared" si="28"/>
        <v>0</v>
      </c>
    </row>
    <row r="45" spans="1:27" ht="13.5" thickBot="1">
      <c r="A45" s="809"/>
      <c r="B45" s="810"/>
      <c r="C45" s="809"/>
      <c r="D45" s="810"/>
      <c r="E45" s="809"/>
      <c r="F45" s="828"/>
      <c r="G45" s="806">
        <f>G19</f>
        <v>0</v>
      </c>
      <c r="H45" s="828">
        <f>H19</f>
        <v>0</v>
      </c>
      <c r="I45" s="804">
        <f>I19</f>
        <v>0</v>
      </c>
      <c r="J45" s="845">
        <f t="shared" si="21"/>
        <v>0</v>
      </c>
      <c r="K45" s="1024"/>
      <c r="L45" s="845">
        <f t="shared" si="22"/>
        <v>0</v>
      </c>
      <c r="M45" s="1024"/>
      <c r="N45" s="854">
        <f t="shared" si="23"/>
        <v>0</v>
      </c>
      <c r="O45" s="852">
        <f t="shared" si="24"/>
        <v>0</v>
      </c>
      <c r="P45" s="812"/>
      <c r="Q45" s="813">
        <f t="shared" si="29"/>
        <v>0</v>
      </c>
      <c r="R45" s="2115" t="s">
        <v>1959</v>
      </c>
      <c r="S45" s="776">
        <v>1.33</v>
      </c>
      <c r="X45" s="842">
        <f t="shared" si="25"/>
        <v>0</v>
      </c>
      <c r="Y45" s="842">
        <f t="shared" si="26"/>
        <v>0</v>
      </c>
      <c r="Z45" s="842">
        <f t="shared" si="27"/>
        <v>0</v>
      </c>
      <c r="AA45" s="842">
        <f t="shared" si="28"/>
        <v>0</v>
      </c>
    </row>
    <row r="46" spans="1:27" ht="13.5" thickBot="1">
      <c r="A46" s="814" t="s">
        <v>388</v>
      </c>
      <c r="B46" s="815"/>
      <c r="C46" s="816"/>
      <c r="D46" s="815"/>
      <c r="E46" s="816"/>
      <c r="F46" s="831"/>
      <c r="G46" s="817">
        <f>SUM(G37:G45)</f>
        <v>10</v>
      </c>
      <c r="H46" s="831"/>
      <c r="I46" s="831"/>
      <c r="J46" s="851">
        <f>SUM(J37:J45)</f>
        <v>0</v>
      </c>
      <c r="K46" s="852" t="e">
        <f>J46/X46</f>
        <v>#DIV/0!</v>
      </c>
      <c r="L46" s="851">
        <f>SUM(L37:L45)</f>
        <v>0</v>
      </c>
      <c r="M46" s="852" t="e">
        <f>L46/Y46</f>
        <v>#DIV/0!</v>
      </c>
      <c r="N46" s="856">
        <f>SUM(N37:N45)</f>
        <v>0</v>
      </c>
      <c r="O46" s="857" t="e">
        <f>N46/Z46</f>
        <v>#DIV/0!</v>
      </c>
      <c r="P46" s="851"/>
      <c r="Q46" s="858">
        <f>SUM(Q37:Q45)</f>
        <v>0</v>
      </c>
      <c r="R46" s="839">
        <f>J20+L20+N20+P20+J34+L34+N34+J46+L46+N46+P46</f>
        <v>16</v>
      </c>
      <c r="X46" s="842">
        <f>SUM(X37:X45)</f>
        <v>0</v>
      </c>
      <c r="Y46" s="842">
        <f>SUM(Y37:Y45)</f>
        <v>0</v>
      </c>
      <c r="Z46" s="842">
        <f>SUM(Z37:Z45)</f>
        <v>0</v>
      </c>
      <c r="AA46" s="842">
        <f>SUM(AA37:AA45)</f>
        <v>0</v>
      </c>
    </row>
    <row r="47" spans="1:27">
      <c r="V47" s="178" t="s">
        <v>766</v>
      </c>
    </row>
    <row r="48" spans="1:27">
      <c r="A48" s="835" t="s">
        <v>959</v>
      </c>
      <c r="V48" s="178" t="s">
        <v>767</v>
      </c>
    </row>
    <row r="49" spans="1:22">
      <c r="A49" s="809" t="s">
        <v>955</v>
      </c>
      <c r="V49" s="178" t="s">
        <v>768</v>
      </c>
    </row>
    <row r="50" spans="1:22">
      <c r="A50" s="809" t="s">
        <v>960</v>
      </c>
      <c r="V50" s="178"/>
    </row>
    <row r="51" spans="1:22">
      <c r="A51" s="809" t="s">
        <v>961</v>
      </c>
    </row>
    <row r="52" spans="1:22">
      <c r="A52" s="809" t="s">
        <v>963</v>
      </c>
    </row>
  </sheetData>
  <mergeCells count="37">
    <mergeCell ref="X7:Y7"/>
    <mergeCell ref="Z7:AA7"/>
    <mergeCell ref="AB7:AC7"/>
    <mergeCell ref="AD7:AE7"/>
    <mergeCell ref="X8:Y8"/>
    <mergeCell ref="Z8:AA8"/>
    <mergeCell ref="AB8:AC8"/>
    <mergeCell ref="AD8:AE8"/>
    <mergeCell ref="X3:Y3"/>
    <mergeCell ref="Z3:AA3"/>
    <mergeCell ref="AB3:AC3"/>
    <mergeCell ref="AD3:AE3"/>
    <mergeCell ref="X4:Y4"/>
    <mergeCell ref="Z4:AA4"/>
    <mergeCell ref="A36:B36"/>
    <mergeCell ref="P7:Q7"/>
    <mergeCell ref="D6:F6"/>
    <mergeCell ref="L7:M7"/>
    <mergeCell ref="N35:Q35"/>
    <mergeCell ref="N21:O21"/>
    <mergeCell ref="L35:M35"/>
    <mergeCell ref="J35:K35"/>
    <mergeCell ref="L21:M21"/>
    <mergeCell ref="P21:Q21"/>
    <mergeCell ref="J21:K21"/>
    <mergeCell ref="A23:B23"/>
    <mergeCell ref="C9:D9"/>
    <mergeCell ref="D7:F7"/>
    <mergeCell ref="C11:D11"/>
    <mergeCell ref="A9:B9"/>
    <mergeCell ref="C10:D10"/>
    <mergeCell ref="N22:O22"/>
    <mergeCell ref="H3:K3"/>
    <mergeCell ref="N7:O7"/>
    <mergeCell ref="G5:M5"/>
    <mergeCell ref="G6:I6"/>
    <mergeCell ref="J7:K7"/>
  </mergeCells>
  <phoneticPr fontId="0" type="noConversion"/>
  <conditionalFormatting sqref="R33">
    <cfRule type="cellIs" dxfId="42" priority="2" operator="greaterThan">
      <formula>$R$30</formula>
    </cfRule>
  </conditionalFormatting>
  <conditionalFormatting sqref="R32">
    <cfRule type="cellIs" dxfId="41" priority="1" operator="lessThan">
      <formula>$R$30</formula>
    </cfRule>
  </conditionalFormatting>
  <dataValidations count="6">
    <dataValidation type="list" allowBlank="1" showInputMessage="1" showErrorMessage="1" sqref="A38 C38 A49" xr:uid="{00000000-0002-0000-2900-000001000000}">
      <formula1>$V$37:$V$44</formula1>
    </dataValidation>
    <dataValidation type="list" allowBlank="1" showInputMessage="1" showErrorMessage="1" sqref="A41 C41 A52" xr:uid="{00000000-0002-0000-2900-000002000000}">
      <formula1>$W$37:$W$44</formula1>
    </dataValidation>
    <dataValidation type="list" allowBlank="1" showInputMessage="1" showErrorMessage="1" sqref="A37" xr:uid="{00000000-0002-0000-2900-000003000000}">
      <formula1>$V$47:$V$50</formula1>
    </dataValidation>
    <dataValidation type="list" allowBlank="1" showInputMessage="1" showErrorMessage="1" sqref="V18" xr:uid="{00000000-0002-0000-2900-000004000000}">
      <formula1>$V$10:$V$13</formula1>
    </dataValidation>
    <dataValidation type="list" allowBlank="1" showInputMessage="1" showErrorMessage="1" sqref="J7:Q7" xr:uid="{00000000-0002-0000-2900-000005000000}">
      <formula1>$V$10:$V$17</formula1>
    </dataValidation>
    <dataValidation type="list" allowBlank="1" showInputMessage="1" showErrorMessage="1" sqref="B7" xr:uid="{00000000-0002-0000-2900-000000000000}">
      <formula1>$U$5:$U$8</formula1>
    </dataValidation>
  </dataValidations>
  <printOptions horizontalCentered="1" verticalCentered="1"/>
  <pageMargins left="0.27559055118110237" right="0.23622047244094491" top="0.15748031496062992" bottom="0.15748031496062992" header="0.11811023622047245" footer="0.11811023622047245"/>
  <pageSetup paperSize="9" scale="89" orientation="landscape" horizontalDpi="300" verticalDpi="300" r:id="rId1"/>
  <headerFooter alignWithMargins="0">
    <oddHeader>&amp;R&amp;F</oddHeader>
  </headerFooter>
  <ignoredErrors>
    <ignoredError sqref="O20" evalError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D3D4-FBE0-4BE0-8F04-D6E6A0A782A4}">
  <dimension ref="A1:CY943"/>
  <sheetViews>
    <sheetView workbookViewId="0">
      <pane ySplit="6" topLeftCell="A201" activePane="bottomLeft" state="frozen"/>
      <selection pane="bottomLeft" activeCell="A223" sqref="A223:XFD224"/>
    </sheetView>
  </sheetViews>
  <sheetFormatPr baseColWidth="10" defaultColWidth="9.140625" defaultRowHeight="12.75"/>
  <cols>
    <col min="1" max="1" width="42.140625" style="2448" customWidth="1"/>
    <col min="2" max="2" width="24.140625" style="2448" customWidth="1"/>
    <col min="3" max="3" width="19.7109375" style="3005" customWidth="1"/>
    <col min="4" max="4" width="8" style="2448" customWidth="1"/>
    <col min="5" max="5" width="6.7109375" style="3005" customWidth="1"/>
    <col min="6" max="7" width="9.7109375" style="3005" customWidth="1"/>
    <col min="8" max="8" width="6.7109375" style="3005" customWidth="1"/>
    <col min="9" max="9" width="6.140625" style="3005" customWidth="1"/>
    <col min="10" max="10" width="4.85546875" style="3006" customWidth="1"/>
    <col min="11" max="11" width="7.28515625" style="3006" customWidth="1"/>
    <col min="12" max="12" width="7.28515625" style="3005" customWidth="1"/>
    <col min="13" max="13" width="6.7109375" style="3007" customWidth="1"/>
    <col min="14" max="14" width="6.5703125" style="3005" customWidth="1"/>
    <col min="15" max="15" width="7" style="3008" customWidth="1"/>
    <col min="16" max="16" width="5.140625" style="2438" customWidth="1"/>
    <col min="17" max="17" width="5.140625" style="3008" customWidth="1"/>
    <col min="18" max="18" width="5.140625" style="2438" customWidth="1"/>
    <col min="19" max="19" width="5.140625" style="3008" customWidth="1"/>
    <col min="20" max="20" width="5.140625" style="2438" customWidth="1"/>
    <col min="21" max="21" width="5.140625" style="3008" customWidth="1"/>
    <col min="22" max="22" width="5.140625" style="2438" customWidth="1"/>
    <col min="23" max="23" width="5.140625" style="3008" customWidth="1"/>
    <col min="24" max="24" width="5.140625" style="2438" customWidth="1"/>
    <col min="25" max="26" width="5.140625" style="2442" customWidth="1"/>
    <col min="27" max="27" width="5.140625" style="3005" customWidth="1"/>
    <col min="28" max="28" width="6" style="3005" customWidth="1"/>
    <col min="29" max="29" width="9.28515625" style="3005" bestFit="1" customWidth="1"/>
    <col min="30" max="32" width="7" style="3005" bestFit="1" customWidth="1"/>
    <col min="33" max="33" width="6.140625" style="3005" bestFit="1" customWidth="1"/>
    <col min="34" max="34" width="7.140625" style="3006" bestFit="1" customWidth="1"/>
    <col min="35" max="35" width="7" style="3005" bestFit="1" customWidth="1"/>
    <col min="36" max="36" width="6.42578125" style="3005" bestFit="1" customWidth="1"/>
    <col min="37" max="37" width="9.42578125" style="3006" customWidth="1"/>
    <col min="38" max="38" width="6.140625" style="3006" bestFit="1" customWidth="1"/>
    <col min="39" max="39" width="7" style="3006" customWidth="1"/>
    <col min="40" max="40" width="7.140625" style="3006" bestFit="1" customWidth="1"/>
    <col min="41" max="41" width="7" style="3006" customWidth="1"/>
    <col min="42" max="42" width="7" style="3009" customWidth="1"/>
    <col min="43" max="43" width="6.85546875" style="3009" customWidth="1"/>
    <col min="44" max="44" width="6.85546875" style="3010" customWidth="1"/>
    <col min="45" max="45" width="6.85546875" style="3011" customWidth="1"/>
    <col min="46" max="46" width="6.85546875" style="2446" customWidth="1"/>
    <col min="47" max="47" width="9.85546875" style="3012" customWidth="1"/>
    <col min="48" max="48" width="6.7109375" style="3011" customWidth="1"/>
    <col min="49" max="49" width="7.7109375" style="3012" customWidth="1"/>
    <col min="50" max="50" width="7.7109375" style="3011" customWidth="1"/>
    <col min="51" max="51" width="8.5703125" style="3012" bestFit="1" customWidth="1"/>
    <col min="52" max="52" width="9" style="3013" customWidth="1"/>
    <col min="53" max="53" width="8.28515625" style="3012" customWidth="1"/>
    <col min="54" max="54" width="8.28515625" style="3013" customWidth="1"/>
    <col min="55" max="55" width="7.7109375" style="3011" customWidth="1"/>
    <col min="56" max="56" width="7.7109375" style="3014" customWidth="1"/>
    <col min="57" max="57" width="6.140625" style="3012" bestFit="1" customWidth="1"/>
    <col min="58" max="58" width="9" style="3013" bestFit="1" customWidth="1"/>
    <col min="59" max="59" width="7.7109375" style="3012" customWidth="1"/>
    <col min="60" max="60" width="7.7109375" style="3013" customWidth="1"/>
    <col min="61" max="61" width="7.7109375" style="3015" customWidth="1"/>
    <col min="62" max="62" width="5.5703125" style="3016" customWidth="1"/>
    <col min="63" max="63" width="8.7109375" style="3017" customWidth="1"/>
    <col min="64" max="64" width="7.42578125" style="2438" customWidth="1"/>
    <col min="65" max="65" width="6.42578125" style="3006" customWidth="1"/>
    <col min="66" max="66" width="4.42578125" style="2438" customWidth="1"/>
    <col min="67" max="67" width="7.7109375" style="3011" customWidth="1"/>
    <col min="68" max="68" width="3.7109375" style="3018" bestFit="1" customWidth="1"/>
    <col min="69" max="69" width="13.85546875" style="3005" bestFit="1" customWidth="1"/>
    <col min="70" max="70" width="9.85546875" style="3018" bestFit="1" customWidth="1"/>
    <col min="71" max="71" width="16.140625" style="3006" bestFit="1" customWidth="1"/>
    <col min="72" max="72" width="13.85546875" style="3006" bestFit="1" customWidth="1"/>
    <col min="73" max="73" width="7.140625" style="2438" bestFit="1" customWidth="1"/>
    <col min="74" max="74" width="2" style="3006" bestFit="1" customWidth="1"/>
    <col min="75" max="75" width="2" style="2438" bestFit="1" customWidth="1"/>
    <col min="76" max="76" width="2" style="3006" bestFit="1" customWidth="1"/>
    <col min="77" max="77" width="2" style="2438" bestFit="1" customWidth="1"/>
    <col min="78" max="78" width="2" style="3006" bestFit="1" customWidth="1"/>
    <col min="79" max="79" width="2" style="2438" bestFit="1" customWidth="1"/>
    <col min="80" max="80" width="2" style="3005" bestFit="1" customWidth="1"/>
    <col min="81" max="83" width="2.140625" style="3005" bestFit="1" customWidth="1"/>
    <col min="84" max="91" width="4.7109375" style="3005" customWidth="1"/>
    <col min="92" max="93" width="4.7109375" style="3006" customWidth="1"/>
    <col min="94" max="94" width="6.85546875" style="3006" bestFit="1" customWidth="1"/>
    <col min="95" max="96" width="4" style="3006" bestFit="1" customWidth="1"/>
    <col min="97" max="98" width="2" style="3006" bestFit="1" customWidth="1"/>
    <col min="99" max="99" width="2" style="2447" bestFit="1" customWidth="1"/>
    <col min="100" max="100" width="2.42578125" style="2447" customWidth="1"/>
    <col min="101" max="103" width="2.140625" style="2447" bestFit="1" customWidth="1"/>
    <col min="104" max="16384" width="9.140625" style="2447"/>
  </cols>
  <sheetData>
    <row r="1" spans="1:103" ht="18" thickTop="1" thickBot="1">
      <c r="A1" s="2433" t="s">
        <v>2388</v>
      </c>
      <c r="B1" s="2434" t="s">
        <v>2389</v>
      </c>
      <c r="C1" s="2435"/>
      <c r="D1" s="2436"/>
      <c r="E1" s="2437"/>
      <c r="F1" s="2438"/>
      <c r="G1" s="2438"/>
      <c r="H1" s="2438"/>
      <c r="I1" s="2438"/>
      <c r="J1" s="2438"/>
      <c r="K1" s="2439"/>
      <c r="L1" s="2438"/>
      <c r="M1" s="2440"/>
      <c r="N1" s="2441"/>
      <c r="O1" s="2438"/>
      <c r="Q1" s="2438"/>
      <c r="S1" s="2438"/>
      <c r="U1" s="2438"/>
      <c r="W1" s="2438"/>
      <c r="AA1" s="2438"/>
      <c r="AB1" s="2438"/>
      <c r="AC1" s="2438"/>
      <c r="AD1" s="2438"/>
      <c r="AE1" s="2438"/>
      <c r="AF1" s="2438"/>
      <c r="AG1" s="2438"/>
      <c r="AH1" s="2438"/>
      <c r="AI1" s="2443"/>
      <c r="AJ1" s="2438"/>
      <c r="AK1" s="2438"/>
      <c r="AL1" s="2438"/>
      <c r="AM1" s="2438"/>
      <c r="AN1" s="2438"/>
      <c r="AO1" s="2438"/>
      <c r="AP1" s="2444"/>
      <c r="AQ1" s="2444"/>
      <c r="AR1" s="2444"/>
      <c r="AS1" s="3208"/>
      <c r="AT1" s="3208"/>
      <c r="AU1" s="3208"/>
      <c r="AV1" s="3208"/>
      <c r="AW1" s="3208"/>
      <c r="AX1" s="3208"/>
      <c r="AY1" s="3208"/>
      <c r="AZ1" s="3208"/>
      <c r="BA1" s="3208"/>
      <c r="BB1" s="3208"/>
      <c r="BC1" s="3208"/>
      <c r="BD1" s="3208"/>
      <c r="BE1" s="3208"/>
      <c r="BF1" s="3208"/>
      <c r="BG1" s="3208"/>
      <c r="BH1" s="3208"/>
      <c r="BI1" s="3208"/>
      <c r="BJ1" s="3208"/>
      <c r="BK1" s="2445"/>
      <c r="BM1" s="2438"/>
      <c r="BO1" s="2446"/>
      <c r="BP1" s="2438"/>
      <c r="BQ1" s="2438"/>
      <c r="BR1" s="2438"/>
      <c r="BS1" s="2438"/>
      <c r="BT1" s="2438"/>
      <c r="BV1" s="2438"/>
      <c r="BX1" s="2438"/>
      <c r="BZ1" s="2438"/>
      <c r="CB1" s="2438"/>
      <c r="CC1" s="2438"/>
      <c r="CD1" s="2438"/>
      <c r="CE1" s="2438"/>
      <c r="CF1" s="2438"/>
      <c r="CG1" s="2438"/>
      <c r="CH1" s="2438"/>
      <c r="CI1" s="2438"/>
      <c r="CJ1" s="2438"/>
      <c r="CK1" s="2438"/>
      <c r="CL1" s="2438"/>
      <c r="CM1" s="2438"/>
      <c r="CN1" s="2438"/>
      <c r="CO1" s="2438"/>
      <c r="CP1" s="2438"/>
      <c r="CQ1" s="2438"/>
      <c r="CR1" s="2438"/>
      <c r="CS1" s="2438"/>
      <c r="CT1" s="2438"/>
      <c r="CU1" s="2438"/>
      <c r="CV1" s="2438"/>
      <c r="CW1" s="2438"/>
    </row>
    <row r="2" spans="1:103" ht="14.25" thickTop="1" thickBot="1">
      <c r="B2" s="2449"/>
      <c r="C2" s="2446"/>
      <c r="D2" s="2449"/>
      <c r="E2" s="2438"/>
      <c r="F2" s="2438"/>
      <c r="G2" s="2438"/>
      <c r="H2" s="2438"/>
      <c r="I2" s="2438"/>
      <c r="J2" s="2438"/>
      <c r="K2" s="2438"/>
      <c r="L2" s="2438"/>
      <c r="M2" s="2440"/>
      <c r="N2" s="2438"/>
      <c r="O2" s="2438"/>
      <c r="Q2" s="2438"/>
      <c r="S2" s="2438"/>
      <c r="U2" s="2438"/>
      <c r="W2" s="2438"/>
      <c r="AA2" s="2438"/>
      <c r="AB2" s="2438"/>
      <c r="AC2" s="2438"/>
      <c r="AD2" s="2438"/>
      <c r="AE2" s="2438"/>
      <c r="AF2" s="2438"/>
      <c r="AG2" s="2438"/>
      <c r="AH2" s="2438"/>
      <c r="AI2" s="2438"/>
      <c r="AJ2" s="2445"/>
      <c r="AK2" s="2445"/>
      <c r="AL2" s="2445"/>
      <c r="AM2" s="2445"/>
      <c r="AN2" s="2445"/>
      <c r="AO2" s="2445"/>
      <c r="AP2" s="2444"/>
      <c r="AQ2" s="2444"/>
      <c r="AR2" s="2444"/>
      <c r="AS2" s="2450"/>
      <c r="AT2" s="2450"/>
      <c r="AU2" s="2450"/>
      <c r="AV2" s="2450"/>
      <c r="AW2" s="2450"/>
      <c r="AX2" s="2450"/>
      <c r="AY2" s="2450"/>
      <c r="AZ2" s="2450"/>
      <c r="BA2" s="2450"/>
      <c r="BB2" s="2450"/>
      <c r="BC2" s="2450"/>
      <c r="BD2" s="2451"/>
      <c r="BE2" s="2450"/>
      <c r="BF2" s="2450"/>
      <c r="BG2" s="2450"/>
      <c r="BH2" s="2450"/>
      <c r="BI2" s="2450"/>
      <c r="BJ2" s="2450"/>
      <c r="BK2" s="2452"/>
      <c r="BL2" s="2452"/>
      <c r="BM2" s="2452"/>
      <c r="BN2" s="2452"/>
      <c r="BO2" s="2452"/>
      <c r="BP2" s="2452"/>
      <c r="BQ2" s="2452"/>
      <c r="BR2" s="2452"/>
      <c r="BS2" s="2452"/>
      <c r="BT2" s="2452"/>
      <c r="BU2" s="2452"/>
      <c r="BV2" s="2452"/>
      <c r="BW2" s="2452"/>
      <c r="BX2" s="2452"/>
      <c r="BY2" s="2452"/>
      <c r="BZ2" s="2452"/>
      <c r="CA2" s="2453"/>
      <c r="CB2" s="2453"/>
      <c r="CC2" s="2453"/>
      <c r="CD2" s="2453"/>
      <c r="CE2" s="2453"/>
      <c r="CF2" s="2453"/>
      <c r="CG2" s="2453"/>
      <c r="CH2" s="2453"/>
      <c r="CI2" s="2453"/>
      <c r="CJ2" s="2453"/>
      <c r="CK2" s="2453"/>
      <c r="CL2" s="2453"/>
      <c r="CM2" s="2453"/>
      <c r="CN2" s="2454"/>
      <c r="CO2" s="2453"/>
      <c r="CP2" s="2453"/>
      <c r="CQ2" s="2453"/>
      <c r="CR2" s="2453"/>
      <c r="CS2" s="2453"/>
      <c r="CT2" s="2453"/>
      <c r="CU2" s="2438"/>
      <c r="CV2" s="2438"/>
      <c r="CW2" s="2438"/>
    </row>
    <row r="3" spans="1:103" ht="16.5" thickTop="1">
      <c r="A3" s="2455" t="s">
        <v>2390</v>
      </c>
      <c r="B3" s="2456" t="s">
        <v>2391</v>
      </c>
      <c r="C3" s="2457"/>
      <c r="D3" s="2456" t="s">
        <v>522</v>
      </c>
      <c r="E3" s="2457"/>
      <c r="F3" s="3209" t="s">
        <v>122</v>
      </c>
      <c r="G3" s="3210"/>
      <c r="H3" s="3210"/>
      <c r="I3" s="3210"/>
      <c r="J3" s="3210"/>
      <c r="K3" s="3210"/>
      <c r="L3" s="3211"/>
      <c r="M3" s="3209" t="s">
        <v>1088</v>
      </c>
      <c r="N3" s="3210"/>
      <c r="O3" s="3211"/>
      <c r="P3" s="3209" t="s">
        <v>2392</v>
      </c>
      <c r="Q3" s="3210"/>
      <c r="R3" s="3210"/>
      <c r="S3" s="3210"/>
      <c r="T3" s="3210"/>
      <c r="U3" s="3210"/>
      <c r="V3" s="3210"/>
      <c r="W3" s="3210"/>
      <c r="X3" s="3210"/>
      <c r="Y3" s="3210"/>
      <c r="Z3" s="3210"/>
      <c r="AA3" s="3211"/>
      <c r="AB3" s="3212" t="s">
        <v>2393</v>
      </c>
      <c r="AC3" s="3211" t="s">
        <v>2394</v>
      </c>
      <c r="AD3" s="3215"/>
      <c r="AE3" s="3215"/>
      <c r="AF3" s="3215"/>
      <c r="AG3" s="3215"/>
      <c r="AH3" s="3215"/>
      <c r="AI3" s="3215"/>
      <c r="AJ3" s="3215"/>
      <c r="AK3" s="3215"/>
      <c r="AL3" s="3215"/>
      <c r="AM3" s="3215"/>
      <c r="AN3" s="3215"/>
      <c r="AO3" s="3216" t="s">
        <v>2395</v>
      </c>
      <c r="AP3" s="3217"/>
      <c r="AQ3" s="3217"/>
      <c r="AR3" s="3218"/>
      <c r="AS3" s="3219" t="s">
        <v>2396</v>
      </c>
      <c r="AT3" s="3220"/>
      <c r="AU3" s="3220"/>
      <c r="AV3" s="3221"/>
      <c r="AW3" s="2458" t="s">
        <v>2397</v>
      </c>
      <c r="AX3" s="2459"/>
      <c r="AY3" s="2459"/>
      <c r="AZ3" s="2460"/>
      <c r="BA3" s="2460"/>
      <c r="BB3" s="2460"/>
      <c r="BC3" s="2460"/>
      <c r="BD3" s="2460"/>
      <c r="BE3" s="2460"/>
      <c r="BF3" s="2460"/>
      <c r="BG3" s="2460"/>
      <c r="BH3" s="2460"/>
      <c r="BI3" s="2460"/>
      <c r="BJ3" s="2460"/>
      <c r="BK3" s="2460"/>
      <c r="BL3" s="2460"/>
      <c r="BM3" s="2460"/>
      <c r="BN3" s="2460"/>
      <c r="BO3" s="2460"/>
      <c r="BP3" s="2460"/>
      <c r="BQ3" s="2460"/>
      <c r="BR3" s="2461"/>
      <c r="BS3" s="3229" t="s">
        <v>2393</v>
      </c>
      <c r="BT3" s="3229"/>
      <c r="BU3" s="3229"/>
      <c r="BV3" s="3229"/>
      <c r="BW3" s="3229"/>
      <c r="BX3" s="3229"/>
      <c r="BY3" s="3229"/>
      <c r="BZ3" s="3229"/>
      <c r="CA3" s="3229"/>
      <c r="CB3" s="3229"/>
      <c r="CC3" s="3229"/>
      <c r="CD3" s="3229"/>
      <c r="CE3" s="3229"/>
      <c r="CF3" s="3229" t="s">
        <v>2398</v>
      </c>
      <c r="CG3" s="3229"/>
      <c r="CH3" s="3229"/>
      <c r="CI3" s="3229"/>
      <c r="CJ3" s="3229"/>
      <c r="CK3" s="3229"/>
      <c r="CL3" s="3229"/>
      <c r="CM3" s="3229"/>
      <c r="CN3" s="3229"/>
      <c r="CO3" s="3229"/>
      <c r="CP3" s="3229"/>
      <c r="CQ3" s="3229"/>
      <c r="CR3" s="3229"/>
      <c r="CS3" s="3229"/>
      <c r="CT3" s="3229"/>
      <c r="CU3" s="3229"/>
      <c r="CV3" s="3229"/>
      <c r="CW3" s="3229"/>
      <c r="CX3" s="3229"/>
      <c r="CY3" s="3230"/>
    </row>
    <row r="4" spans="1:103" ht="24">
      <c r="A4" s="3231" t="s">
        <v>2399</v>
      </c>
      <c r="B4" s="2462"/>
      <c r="C4" s="2463"/>
      <c r="D4" s="3233" t="s">
        <v>546</v>
      </c>
      <c r="E4" s="2464"/>
      <c r="F4" s="2465" t="s">
        <v>523</v>
      </c>
      <c r="G4" s="2466" t="s">
        <v>226</v>
      </c>
      <c r="H4" s="2466" t="s">
        <v>524</v>
      </c>
      <c r="I4" s="2466" t="s">
        <v>525</v>
      </c>
      <c r="J4" s="2466" t="s">
        <v>526</v>
      </c>
      <c r="K4" s="2466" t="s">
        <v>2400</v>
      </c>
      <c r="L4" s="2466" t="s">
        <v>2401</v>
      </c>
      <c r="M4" s="2467" t="s">
        <v>217</v>
      </c>
      <c r="N4" s="2468" t="s">
        <v>2402</v>
      </c>
      <c r="O4" s="2469" t="s">
        <v>2403</v>
      </c>
      <c r="P4" s="3236" t="s">
        <v>953</v>
      </c>
      <c r="Q4" s="3237"/>
      <c r="R4" s="3237"/>
      <c r="S4" s="3237"/>
      <c r="T4" s="3237"/>
      <c r="U4" s="3238" t="s">
        <v>956</v>
      </c>
      <c r="V4" s="3239"/>
      <c r="W4" s="3239"/>
      <c r="X4" s="3239"/>
      <c r="Y4" s="3240"/>
      <c r="Z4" s="3238" t="s">
        <v>2404</v>
      </c>
      <c r="AA4" s="3239"/>
      <c r="AB4" s="3213"/>
      <c r="AC4" s="2470" t="s">
        <v>2405</v>
      </c>
      <c r="AD4" s="2468" t="s">
        <v>2406</v>
      </c>
      <c r="AE4" s="2468" t="s">
        <v>2407</v>
      </c>
      <c r="AF4" s="2468" t="s">
        <v>2408</v>
      </c>
      <c r="AG4" s="2468" t="s">
        <v>2409</v>
      </c>
      <c r="AH4" s="2468" t="s">
        <v>2410</v>
      </c>
      <c r="AI4" s="2468" t="s">
        <v>2411</v>
      </c>
      <c r="AJ4" s="2468" t="s">
        <v>2412</v>
      </c>
      <c r="AK4" s="2468" t="s">
        <v>2413</v>
      </c>
      <c r="AL4" s="2468" t="s">
        <v>2414</v>
      </c>
      <c r="AM4" s="2468" t="s">
        <v>2415</v>
      </c>
      <c r="AN4" s="2471" t="s">
        <v>2416</v>
      </c>
      <c r="AO4" s="3241" t="s">
        <v>2417</v>
      </c>
      <c r="AP4" s="3242"/>
      <c r="AQ4" s="3245" t="s">
        <v>2418</v>
      </c>
      <c r="AR4" s="3246"/>
      <c r="AS4" s="3249" t="s">
        <v>2419</v>
      </c>
      <c r="AT4" s="3250"/>
      <c r="AU4" s="3222" t="s">
        <v>2420</v>
      </c>
      <c r="AV4" s="3223"/>
      <c r="AW4" s="3224" t="s">
        <v>2421</v>
      </c>
      <c r="AX4" s="3225"/>
      <c r="AY4" s="3226"/>
      <c r="AZ4" s="3266" t="s">
        <v>2422</v>
      </c>
      <c r="BA4" s="3225"/>
      <c r="BB4" s="3225"/>
      <c r="BC4" s="3226"/>
      <c r="BD4" s="3267" t="s">
        <v>2423</v>
      </c>
      <c r="BE4" s="3268"/>
      <c r="BF4" s="3254" t="s">
        <v>2424</v>
      </c>
      <c r="BG4" s="3266" t="s">
        <v>2425</v>
      </c>
      <c r="BH4" s="3226"/>
      <c r="BI4" s="2472" t="s">
        <v>2426</v>
      </c>
      <c r="BJ4" s="3266" t="s">
        <v>2427</v>
      </c>
      <c r="BK4" s="3225"/>
      <c r="BL4" s="3226"/>
      <c r="BM4" s="3271" t="s">
        <v>2428</v>
      </c>
      <c r="BN4" s="3272"/>
      <c r="BO4" s="2473" t="s">
        <v>2429</v>
      </c>
      <c r="BP4" s="3251" t="s">
        <v>2430</v>
      </c>
      <c r="BQ4" s="3254" t="s">
        <v>2431</v>
      </c>
      <c r="BR4" s="3257" t="s">
        <v>2432</v>
      </c>
      <c r="BS4" s="3260" t="s">
        <v>2433</v>
      </c>
      <c r="BT4" s="3263" t="s">
        <v>2434</v>
      </c>
      <c r="BU4" s="3263" t="s">
        <v>2435</v>
      </c>
      <c r="BV4" s="3263"/>
      <c r="BW4" s="3263"/>
      <c r="BX4" s="3263"/>
      <c r="BY4" s="3263"/>
      <c r="BZ4" s="3278"/>
      <c r="CA4" s="2474"/>
      <c r="CB4" s="2474"/>
      <c r="CC4" s="2475"/>
      <c r="CD4" s="2474"/>
      <c r="CE4" s="2476"/>
      <c r="CF4" s="3281" t="s">
        <v>2436</v>
      </c>
      <c r="CG4" s="3273" t="s">
        <v>2437</v>
      </c>
      <c r="CH4" s="3273" t="s">
        <v>2438</v>
      </c>
      <c r="CI4" s="3273" t="s">
        <v>2439</v>
      </c>
      <c r="CJ4" s="3273" t="s">
        <v>2440</v>
      </c>
      <c r="CK4" s="3273" t="s">
        <v>2441</v>
      </c>
      <c r="CL4" s="3273" t="s">
        <v>2442</v>
      </c>
      <c r="CM4" s="3273" t="s">
        <v>2443</v>
      </c>
      <c r="CN4" s="3273" t="s">
        <v>2444</v>
      </c>
      <c r="CO4" s="3273" t="s">
        <v>2445</v>
      </c>
      <c r="CP4" s="3273" t="s">
        <v>2446</v>
      </c>
      <c r="CQ4" s="3273" t="s">
        <v>2447</v>
      </c>
      <c r="CR4" s="3273" t="s">
        <v>2448</v>
      </c>
      <c r="CS4" s="3296"/>
      <c r="CT4" s="3296"/>
      <c r="CU4" s="3296"/>
      <c r="CV4" s="3296"/>
      <c r="CW4" s="3296"/>
      <c r="CX4" s="3296"/>
      <c r="CY4" s="3284"/>
    </row>
    <row r="5" spans="1:103" ht="47.25" customHeight="1">
      <c r="A5" s="3232"/>
      <c r="B5" s="2477"/>
      <c r="C5" s="2478"/>
      <c r="D5" s="3234"/>
      <c r="E5" s="2478"/>
      <c r="F5" s="2479" t="s">
        <v>547</v>
      </c>
      <c r="G5" s="2480" t="s">
        <v>548</v>
      </c>
      <c r="H5" s="2480" t="s">
        <v>548</v>
      </c>
      <c r="I5" s="2480" t="s">
        <v>548</v>
      </c>
      <c r="J5" s="2480" t="s">
        <v>548</v>
      </c>
      <c r="K5" s="2480" t="s">
        <v>548</v>
      </c>
      <c r="L5" s="2480" t="s">
        <v>548</v>
      </c>
      <c r="M5" s="2481" t="s">
        <v>549</v>
      </c>
      <c r="N5" s="2482" t="s">
        <v>2449</v>
      </c>
      <c r="O5" s="2483" t="s">
        <v>2450</v>
      </c>
      <c r="P5" s="3287" t="s">
        <v>2451</v>
      </c>
      <c r="Q5" s="3289" t="s">
        <v>2452</v>
      </c>
      <c r="R5" s="3289" t="s">
        <v>2453</v>
      </c>
      <c r="S5" s="3289" t="s">
        <v>2454</v>
      </c>
      <c r="T5" s="3291" t="s">
        <v>2455</v>
      </c>
      <c r="U5" s="3293" t="s">
        <v>2451</v>
      </c>
      <c r="V5" s="3295" t="s">
        <v>2452</v>
      </c>
      <c r="W5" s="3289" t="s">
        <v>2453</v>
      </c>
      <c r="X5" s="3295" t="s">
        <v>2456</v>
      </c>
      <c r="Y5" s="3289" t="s">
        <v>2457</v>
      </c>
      <c r="Z5" s="3293" t="s">
        <v>2458</v>
      </c>
      <c r="AA5" s="3289" t="s">
        <v>2453</v>
      </c>
      <c r="AB5" s="3213"/>
      <c r="AC5" s="2484" t="s">
        <v>2459</v>
      </c>
      <c r="AD5" s="2482" t="s">
        <v>2460</v>
      </c>
      <c r="AE5" s="2482" t="s">
        <v>2460</v>
      </c>
      <c r="AF5" s="2482" t="s">
        <v>2461</v>
      </c>
      <c r="AG5" s="2482" t="s">
        <v>549</v>
      </c>
      <c r="AH5" s="2485" t="s">
        <v>2459</v>
      </c>
      <c r="AI5" s="2482" t="s">
        <v>2460</v>
      </c>
      <c r="AJ5" s="2482" t="s">
        <v>2460</v>
      </c>
      <c r="AK5" s="2482" t="s">
        <v>2461</v>
      </c>
      <c r="AL5" s="2482" t="s">
        <v>2461</v>
      </c>
      <c r="AM5" s="2485" t="s">
        <v>2459</v>
      </c>
      <c r="AN5" s="2486" t="s">
        <v>2462</v>
      </c>
      <c r="AO5" s="3243"/>
      <c r="AP5" s="3244"/>
      <c r="AQ5" s="3247"/>
      <c r="AR5" s="3248"/>
      <c r="AS5" s="2487" t="s">
        <v>2463</v>
      </c>
      <c r="AT5" s="2488" t="s">
        <v>2464</v>
      </c>
      <c r="AU5" s="2488" t="s">
        <v>2463</v>
      </c>
      <c r="AV5" s="2489" t="s">
        <v>2464</v>
      </c>
      <c r="AW5" s="3304" t="s">
        <v>2465</v>
      </c>
      <c r="AX5" s="3227" t="s">
        <v>2466</v>
      </c>
      <c r="AY5" s="3227" t="s">
        <v>2467</v>
      </c>
      <c r="AZ5" s="3227" t="s">
        <v>2468</v>
      </c>
      <c r="BA5" s="3227" t="s">
        <v>2469</v>
      </c>
      <c r="BB5" s="3227" t="s">
        <v>2470</v>
      </c>
      <c r="BC5" s="3227" t="s">
        <v>2471</v>
      </c>
      <c r="BD5" s="3227" t="s">
        <v>2472</v>
      </c>
      <c r="BE5" s="3227" t="s">
        <v>2473</v>
      </c>
      <c r="BF5" s="3269"/>
      <c r="BG5" s="3227" t="s">
        <v>2474</v>
      </c>
      <c r="BH5" s="3227" t="s">
        <v>2475</v>
      </c>
      <c r="BI5" s="3227" t="s">
        <v>2476</v>
      </c>
      <c r="BJ5" s="3227" t="s">
        <v>2477</v>
      </c>
      <c r="BK5" s="3227" t="s">
        <v>2478</v>
      </c>
      <c r="BL5" s="3227" t="s">
        <v>2479</v>
      </c>
      <c r="BM5" s="3299" t="s">
        <v>2480</v>
      </c>
      <c r="BN5" s="3300" t="s">
        <v>2481</v>
      </c>
      <c r="BO5" s="2490" t="s">
        <v>2482</v>
      </c>
      <c r="BP5" s="3252"/>
      <c r="BQ5" s="3255"/>
      <c r="BR5" s="3258"/>
      <c r="BS5" s="3261"/>
      <c r="BT5" s="3264"/>
      <c r="BU5" s="3264"/>
      <c r="BV5" s="3264"/>
      <c r="BW5" s="3264"/>
      <c r="BX5" s="3264"/>
      <c r="BY5" s="3264"/>
      <c r="BZ5" s="3279"/>
      <c r="CA5" s="2491"/>
      <c r="CB5" s="2491"/>
      <c r="CC5" s="2492"/>
      <c r="CD5" s="2491"/>
      <c r="CE5" s="2493"/>
      <c r="CF5" s="3282"/>
      <c r="CG5" s="3274"/>
      <c r="CH5" s="3274"/>
      <c r="CI5" s="3274"/>
      <c r="CJ5" s="3274"/>
      <c r="CK5" s="3276"/>
      <c r="CL5" s="3276"/>
      <c r="CM5" s="3276"/>
      <c r="CN5" s="3276"/>
      <c r="CO5" s="3276"/>
      <c r="CP5" s="3276"/>
      <c r="CQ5" s="3276"/>
      <c r="CR5" s="3276"/>
      <c r="CS5" s="3297"/>
      <c r="CT5" s="3297"/>
      <c r="CU5" s="3297"/>
      <c r="CV5" s="3297"/>
      <c r="CW5" s="3297"/>
      <c r="CX5" s="3297"/>
      <c r="CY5" s="3285"/>
    </row>
    <row r="6" spans="1:103" ht="47.25" customHeight="1" thickBot="1">
      <c r="A6" s="2494"/>
      <c r="B6" s="2495"/>
      <c r="C6" s="2496"/>
      <c r="D6" s="3235"/>
      <c r="E6" s="2496"/>
      <c r="F6" s="2497" t="s">
        <v>2483</v>
      </c>
      <c r="G6" s="2498" t="s">
        <v>2484</v>
      </c>
      <c r="H6" s="2499" t="s">
        <v>2485</v>
      </c>
      <c r="I6" s="2499" t="s">
        <v>2486</v>
      </c>
      <c r="J6" s="2500"/>
      <c r="K6" s="2499" t="s">
        <v>2487</v>
      </c>
      <c r="L6" s="2501" t="s">
        <v>2488</v>
      </c>
      <c r="M6" s="2502"/>
      <c r="N6" s="2503"/>
      <c r="O6" s="2504"/>
      <c r="P6" s="3288"/>
      <c r="Q6" s="3290"/>
      <c r="R6" s="3290"/>
      <c r="S6" s="3290"/>
      <c r="T6" s="3292"/>
      <c r="U6" s="3294"/>
      <c r="V6" s="3290"/>
      <c r="W6" s="3290"/>
      <c r="X6" s="3290"/>
      <c r="Y6" s="3290"/>
      <c r="Z6" s="3294"/>
      <c r="AA6" s="3290"/>
      <c r="AB6" s="3214"/>
      <c r="AC6" s="2505"/>
      <c r="AD6" s="2503"/>
      <c r="AE6" s="2506"/>
      <c r="AF6" s="2503"/>
      <c r="AG6" s="2503"/>
      <c r="AH6" s="2503"/>
      <c r="AI6" s="2503"/>
      <c r="AJ6" s="2503"/>
      <c r="AK6" s="2503"/>
      <c r="AL6" s="2503"/>
      <c r="AM6" s="2503"/>
      <c r="AN6" s="2507" t="s">
        <v>2489</v>
      </c>
      <c r="AO6" s="2505" t="s">
        <v>953</v>
      </c>
      <c r="AP6" s="2503" t="s">
        <v>956</v>
      </c>
      <c r="AQ6" s="2503" t="s">
        <v>953</v>
      </c>
      <c r="AR6" s="2503" t="s">
        <v>956</v>
      </c>
      <c r="AS6" s="2508"/>
      <c r="AT6" s="2509"/>
      <c r="AU6" s="2509"/>
      <c r="AV6" s="2510"/>
      <c r="AW6" s="3305"/>
      <c r="AX6" s="3228"/>
      <c r="AY6" s="3228"/>
      <c r="AZ6" s="3228"/>
      <c r="BA6" s="3228"/>
      <c r="BB6" s="3228"/>
      <c r="BC6" s="3228"/>
      <c r="BD6" s="3228"/>
      <c r="BE6" s="3228"/>
      <c r="BF6" s="3270"/>
      <c r="BG6" s="3228"/>
      <c r="BH6" s="3228"/>
      <c r="BI6" s="3228" t="s">
        <v>2490</v>
      </c>
      <c r="BJ6" s="3228"/>
      <c r="BK6" s="3228"/>
      <c r="BL6" s="3228"/>
      <c r="BM6" s="3228"/>
      <c r="BN6" s="3301"/>
      <c r="BO6" s="2511"/>
      <c r="BP6" s="3253"/>
      <c r="BQ6" s="3256"/>
      <c r="BR6" s="3259"/>
      <c r="BS6" s="3262"/>
      <c r="BT6" s="3265"/>
      <c r="BU6" s="3265"/>
      <c r="BV6" s="3265"/>
      <c r="BW6" s="3265"/>
      <c r="BX6" s="3265"/>
      <c r="BY6" s="3265"/>
      <c r="BZ6" s="3280"/>
      <c r="CA6" s="2512"/>
      <c r="CB6" s="2512"/>
      <c r="CC6" s="2513"/>
      <c r="CD6" s="2512"/>
      <c r="CE6" s="2514"/>
      <c r="CF6" s="3283"/>
      <c r="CG6" s="3275"/>
      <c r="CH6" s="3275"/>
      <c r="CI6" s="3275"/>
      <c r="CJ6" s="3275"/>
      <c r="CK6" s="3277"/>
      <c r="CL6" s="3277"/>
      <c r="CM6" s="3277"/>
      <c r="CN6" s="3277"/>
      <c r="CO6" s="3277"/>
      <c r="CP6" s="3277"/>
      <c r="CQ6" s="3277"/>
      <c r="CR6" s="3277"/>
      <c r="CS6" s="3298"/>
      <c r="CT6" s="3298"/>
      <c r="CU6" s="3298"/>
      <c r="CV6" s="3298"/>
      <c r="CW6" s="3298"/>
      <c r="CX6" s="3298"/>
      <c r="CY6" s="3286"/>
    </row>
    <row r="7" spans="1:103" ht="15.75">
      <c r="A7" s="2515" t="s">
        <v>2491</v>
      </c>
      <c r="B7" s="2516" t="s">
        <v>416</v>
      </c>
      <c r="C7" s="2517"/>
      <c r="D7" s="2518"/>
      <c r="E7" s="2519"/>
      <c r="F7" s="2520"/>
      <c r="G7" s="2521"/>
      <c r="H7" s="2521"/>
      <c r="I7" s="2521"/>
      <c r="J7" s="2521"/>
      <c r="K7" s="2521"/>
      <c r="L7" s="2521"/>
      <c r="M7" s="2522"/>
      <c r="N7" s="2521"/>
      <c r="O7" s="2523"/>
      <c r="P7" s="2524"/>
      <c r="Q7" s="2524"/>
      <c r="R7" s="2524"/>
      <c r="S7" s="2524"/>
      <c r="T7" s="2525"/>
      <c r="U7" s="2526"/>
      <c r="V7" s="2526"/>
      <c r="W7" s="2524"/>
      <c r="X7" s="2524"/>
      <c r="Y7" s="2525"/>
      <c r="Z7" s="2527"/>
      <c r="AA7" s="2528"/>
      <c r="AB7" s="2524"/>
      <c r="AC7" s="2529"/>
      <c r="AD7" s="2521"/>
      <c r="AE7" s="2521"/>
      <c r="AF7" s="2521"/>
      <c r="AG7" s="2521"/>
      <c r="AH7" s="2521"/>
      <c r="AI7" s="2521"/>
      <c r="AJ7" s="2521"/>
      <c r="AK7" s="2521"/>
      <c r="AL7" s="2521"/>
      <c r="AM7" s="2521"/>
      <c r="AN7" s="2530"/>
      <c r="AO7" s="2520"/>
      <c r="AP7" s="2521"/>
      <c r="AQ7" s="2521"/>
      <c r="AR7" s="2521"/>
      <c r="AS7" s="2531"/>
      <c r="AT7" s="2532"/>
      <c r="AU7" s="2532"/>
      <c r="AV7" s="2533"/>
      <c r="AW7" s="2534"/>
      <c r="AX7" s="2535"/>
      <c r="AY7" s="2521"/>
      <c r="AZ7" s="2535"/>
      <c r="BA7" s="2535"/>
      <c r="BB7" s="2535"/>
      <c r="BC7" s="2535"/>
      <c r="BD7" s="2535"/>
      <c r="BE7" s="2535"/>
      <c r="BF7" s="2535"/>
      <c r="BG7" s="2535"/>
      <c r="BH7" s="2535"/>
      <c r="BI7" s="2535"/>
      <c r="BJ7" s="2535"/>
      <c r="BK7" s="2536"/>
      <c r="BL7" s="2535"/>
      <c r="BM7" s="2535"/>
      <c r="BN7" s="2521"/>
      <c r="BO7" s="2535"/>
      <c r="BP7" s="2535"/>
      <c r="BQ7" s="2535"/>
      <c r="BR7" s="2537"/>
      <c r="BS7" s="2538"/>
      <c r="BT7" s="2539"/>
      <c r="BU7" s="2521"/>
      <c r="BV7" s="2521"/>
      <c r="BW7" s="2521"/>
      <c r="BX7" s="2521"/>
      <c r="BY7" s="2521"/>
      <c r="BZ7" s="2521"/>
      <c r="CA7" s="2521"/>
      <c r="CB7" s="2521"/>
      <c r="CC7" s="2538"/>
      <c r="CD7" s="2521"/>
      <c r="CE7" s="2524"/>
      <c r="CF7" s="2520"/>
      <c r="CG7" s="2521"/>
      <c r="CH7" s="2521"/>
      <c r="CI7" s="2521"/>
      <c r="CJ7" s="2521"/>
      <c r="CK7" s="2521"/>
      <c r="CL7" s="2521"/>
      <c r="CM7" s="2521"/>
      <c r="CN7" s="2521"/>
      <c r="CO7" s="2521"/>
      <c r="CP7" s="2521"/>
      <c r="CQ7" s="2521"/>
      <c r="CR7" s="2521"/>
      <c r="CS7" s="2521"/>
      <c r="CT7" s="2521"/>
      <c r="CU7" s="2521"/>
      <c r="CV7" s="2521"/>
      <c r="CW7" s="2521"/>
      <c r="CX7" s="2521"/>
      <c r="CY7" s="2540"/>
    </row>
    <row r="8" spans="1:103">
      <c r="A8" s="2541" t="s">
        <v>2435</v>
      </c>
      <c r="B8" s="2542" t="s">
        <v>2492</v>
      </c>
      <c r="C8" s="2543"/>
      <c r="D8" s="2544">
        <v>220</v>
      </c>
      <c r="E8" s="2545"/>
      <c r="F8" s="2522">
        <v>779</v>
      </c>
      <c r="G8" s="2546">
        <v>266</v>
      </c>
      <c r="H8" s="2546">
        <v>16.5</v>
      </c>
      <c r="I8" s="2546">
        <v>30</v>
      </c>
      <c r="J8" s="2547">
        <v>20</v>
      </c>
      <c r="K8" s="2546">
        <v>719</v>
      </c>
      <c r="L8" s="2546">
        <v>679</v>
      </c>
      <c r="M8" s="2545">
        <v>280.7</v>
      </c>
      <c r="N8" s="2548">
        <v>2.5550000000000002</v>
      </c>
      <c r="O8" s="2523">
        <v>11.56</v>
      </c>
      <c r="P8" s="2549">
        <v>1</v>
      </c>
      <c r="Q8" s="2549" t="s">
        <v>2493</v>
      </c>
      <c r="R8" s="2549" t="s">
        <v>2493</v>
      </c>
      <c r="S8" s="2549">
        <v>1</v>
      </c>
      <c r="T8" s="2550" t="s">
        <v>2493</v>
      </c>
      <c r="U8" s="2549">
        <v>1</v>
      </c>
      <c r="V8" s="2549" t="s">
        <v>2493</v>
      </c>
      <c r="W8" s="2549" t="s">
        <v>2493</v>
      </c>
      <c r="X8" s="2549">
        <v>1</v>
      </c>
      <c r="Y8" s="2550" t="s">
        <v>2493</v>
      </c>
      <c r="Z8" s="2551" t="s">
        <v>2185</v>
      </c>
      <c r="AA8" s="2552" t="s">
        <v>2185</v>
      </c>
      <c r="AB8" s="2553" t="s">
        <v>2494</v>
      </c>
      <c r="AC8" s="2554">
        <v>279390</v>
      </c>
      <c r="AD8" s="2555">
        <v>7173</v>
      </c>
      <c r="AE8" s="2555">
        <v>8231</v>
      </c>
      <c r="AF8" s="2555">
        <v>31.4</v>
      </c>
      <c r="AG8" s="2555">
        <v>139</v>
      </c>
      <c r="AH8" s="2555">
        <v>9443</v>
      </c>
      <c r="AI8" s="2555">
        <v>710</v>
      </c>
      <c r="AJ8" s="2555">
        <v>1114</v>
      </c>
      <c r="AK8" s="2555">
        <v>5.7</v>
      </c>
      <c r="AL8" s="2555">
        <v>9.9</v>
      </c>
      <c r="AM8" s="2555">
        <v>620.5</v>
      </c>
      <c r="AN8" s="2523">
        <v>13190</v>
      </c>
      <c r="AO8" s="2556">
        <v>1</v>
      </c>
      <c r="AP8" s="2547">
        <v>1</v>
      </c>
      <c r="AQ8" s="2547">
        <v>4</v>
      </c>
      <c r="AR8" s="2547">
        <v>4</v>
      </c>
      <c r="AS8" s="2557">
        <v>81</v>
      </c>
      <c r="AT8" s="2558">
        <v>91</v>
      </c>
      <c r="AU8" s="2558">
        <v>65</v>
      </c>
      <c r="AV8" s="2559">
        <v>74</v>
      </c>
      <c r="AW8" s="2560">
        <v>1</v>
      </c>
      <c r="AX8" s="2539">
        <v>1</v>
      </c>
      <c r="AY8" s="2521">
        <v>0</v>
      </c>
      <c r="AZ8" s="2539">
        <v>1</v>
      </c>
      <c r="BA8" s="2539">
        <v>1</v>
      </c>
      <c r="BB8" s="2539">
        <v>1</v>
      </c>
      <c r="BC8" s="2539">
        <v>0</v>
      </c>
      <c r="BD8" s="2539">
        <v>1</v>
      </c>
      <c r="BE8" s="2561">
        <v>1</v>
      </c>
      <c r="BF8" s="2539">
        <v>1</v>
      </c>
      <c r="BG8" s="2539">
        <v>1</v>
      </c>
      <c r="BH8" s="2539">
        <v>1</v>
      </c>
      <c r="BI8" s="2539">
        <v>1</v>
      </c>
      <c r="BJ8" s="2539">
        <v>1</v>
      </c>
      <c r="BK8" s="2539">
        <v>1</v>
      </c>
      <c r="BL8" s="2539">
        <v>1</v>
      </c>
      <c r="BM8" s="2539">
        <v>1</v>
      </c>
      <c r="BN8" s="2521">
        <v>0</v>
      </c>
      <c r="BO8" s="2539">
        <v>1</v>
      </c>
      <c r="BP8" s="2539">
        <v>1</v>
      </c>
      <c r="BQ8" s="2539">
        <v>0</v>
      </c>
      <c r="BR8" s="2562">
        <v>0</v>
      </c>
      <c r="BS8" s="2538">
        <v>1</v>
      </c>
      <c r="BT8" s="2521">
        <v>0</v>
      </c>
      <c r="BU8" s="2521">
        <v>1</v>
      </c>
      <c r="BV8" s="2521">
        <v>0</v>
      </c>
      <c r="BW8" s="2521">
        <v>0</v>
      </c>
      <c r="BX8" s="2521">
        <v>0</v>
      </c>
      <c r="BY8" s="2521">
        <v>0</v>
      </c>
      <c r="BZ8" s="2521">
        <v>0</v>
      </c>
      <c r="CA8" s="2521">
        <v>0</v>
      </c>
      <c r="CB8" s="2521">
        <v>0</v>
      </c>
      <c r="CC8" s="2538">
        <v>0</v>
      </c>
      <c r="CD8" s="2521">
        <v>0</v>
      </c>
      <c r="CE8" s="2524">
        <v>0</v>
      </c>
      <c r="CF8" s="2520">
        <v>1</v>
      </c>
      <c r="CG8" s="2521">
        <v>1</v>
      </c>
      <c r="CH8" s="2521">
        <v>1</v>
      </c>
      <c r="CI8" s="2521">
        <v>1</v>
      </c>
      <c r="CJ8" s="2521">
        <v>1</v>
      </c>
      <c r="CK8" s="2521">
        <v>1</v>
      </c>
      <c r="CL8" s="2521">
        <v>1</v>
      </c>
      <c r="CM8" s="2521">
        <v>1</v>
      </c>
      <c r="CN8" s="2521">
        <v>1</v>
      </c>
      <c r="CO8" s="2521">
        <v>1</v>
      </c>
      <c r="CP8" s="2521">
        <v>1</v>
      </c>
      <c r="CQ8" s="2521">
        <v>1</v>
      </c>
      <c r="CR8" s="2538">
        <v>1</v>
      </c>
      <c r="CS8" s="2521">
        <v>0</v>
      </c>
      <c r="CT8" s="2521">
        <v>0</v>
      </c>
      <c r="CU8" s="2521">
        <v>0</v>
      </c>
      <c r="CV8" s="2521">
        <v>0</v>
      </c>
      <c r="CW8" s="2521">
        <v>0</v>
      </c>
      <c r="CX8" s="2521">
        <v>0</v>
      </c>
      <c r="CY8" s="2563">
        <v>0</v>
      </c>
    </row>
    <row r="9" spans="1:103">
      <c r="A9" s="2541"/>
      <c r="B9" s="2542" t="s">
        <v>832</v>
      </c>
      <c r="C9" s="2543"/>
      <c r="D9" s="2544">
        <v>196</v>
      </c>
      <c r="E9" s="2545"/>
      <c r="F9" s="2522">
        <v>770</v>
      </c>
      <c r="G9" s="2546">
        <v>268</v>
      </c>
      <c r="H9" s="2546">
        <v>15.6</v>
      </c>
      <c r="I9" s="2546">
        <v>25.4</v>
      </c>
      <c r="J9" s="2547">
        <v>20</v>
      </c>
      <c r="K9" s="2546">
        <v>719</v>
      </c>
      <c r="L9" s="2546">
        <v>679</v>
      </c>
      <c r="M9" s="2522">
        <v>250.8</v>
      </c>
      <c r="N9" s="2548">
        <v>2.5459999999999998</v>
      </c>
      <c r="O9" s="2523">
        <v>12.88</v>
      </c>
      <c r="P9" s="2549">
        <v>1</v>
      </c>
      <c r="Q9" s="2549" t="s">
        <v>2493</v>
      </c>
      <c r="R9" s="2549" t="s">
        <v>2493</v>
      </c>
      <c r="S9" s="2549">
        <v>1</v>
      </c>
      <c r="T9" s="2550" t="s">
        <v>2493</v>
      </c>
      <c r="U9" s="2549">
        <v>1</v>
      </c>
      <c r="V9" s="2549" t="s">
        <v>2493</v>
      </c>
      <c r="W9" s="2549" t="s">
        <v>2493</v>
      </c>
      <c r="X9" s="2549">
        <v>1</v>
      </c>
      <c r="Y9" s="2550" t="s">
        <v>2493</v>
      </c>
      <c r="Z9" s="2551" t="s">
        <v>2185</v>
      </c>
      <c r="AA9" s="2552" t="s">
        <v>2185</v>
      </c>
      <c r="AB9" s="2549" t="s">
        <v>2495</v>
      </c>
      <c r="AC9" s="2554">
        <v>241470</v>
      </c>
      <c r="AD9" s="2555">
        <v>6271</v>
      </c>
      <c r="AE9" s="2555">
        <v>7207</v>
      </c>
      <c r="AF9" s="2555">
        <v>30.9</v>
      </c>
      <c r="AG9" s="2555">
        <v>129.69999999999999</v>
      </c>
      <c r="AH9" s="2555">
        <v>8177</v>
      </c>
      <c r="AI9" s="2555">
        <v>610.20000000000005</v>
      </c>
      <c r="AJ9" s="2555">
        <v>960.1</v>
      </c>
      <c r="AK9" s="2555">
        <v>5.6</v>
      </c>
      <c r="AL9" s="2555">
        <v>8.9</v>
      </c>
      <c r="AM9" s="2555">
        <v>416.5</v>
      </c>
      <c r="AN9" s="2523">
        <v>11290</v>
      </c>
      <c r="AO9" s="2556">
        <v>1</v>
      </c>
      <c r="AP9" s="2547">
        <v>1</v>
      </c>
      <c r="AQ9" s="2547">
        <v>4</v>
      </c>
      <c r="AR9" s="2547">
        <v>4</v>
      </c>
      <c r="AS9" s="2557">
        <v>90</v>
      </c>
      <c r="AT9" s="2558">
        <v>101</v>
      </c>
      <c r="AU9" s="2558">
        <v>72</v>
      </c>
      <c r="AV9" s="2559">
        <v>82</v>
      </c>
      <c r="AW9" s="2560">
        <v>1</v>
      </c>
      <c r="AX9" s="2539">
        <v>1</v>
      </c>
      <c r="AY9" s="2521">
        <v>0</v>
      </c>
      <c r="AZ9" s="2539">
        <v>1</v>
      </c>
      <c r="BA9" s="2539">
        <v>1</v>
      </c>
      <c r="BB9" s="2539">
        <v>1</v>
      </c>
      <c r="BC9" s="2539">
        <v>0</v>
      </c>
      <c r="BD9" s="2539">
        <v>1</v>
      </c>
      <c r="BE9" s="2561">
        <v>1</v>
      </c>
      <c r="BF9" s="2539">
        <v>1</v>
      </c>
      <c r="BG9" s="2539">
        <v>1</v>
      </c>
      <c r="BH9" s="2539">
        <v>1</v>
      </c>
      <c r="BI9" s="2539">
        <v>1</v>
      </c>
      <c r="BJ9" s="2539">
        <v>1</v>
      </c>
      <c r="BK9" s="2539">
        <v>1</v>
      </c>
      <c r="BL9" s="2539">
        <v>1</v>
      </c>
      <c r="BM9" s="2539">
        <v>1</v>
      </c>
      <c r="BN9" s="2521">
        <v>0</v>
      </c>
      <c r="BO9" s="2539">
        <v>1</v>
      </c>
      <c r="BP9" s="2539">
        <v>1</v>
      </c>
      <c r="BQ9" s="2539">
        <v>0</v>
      </c>
      <c r="BR9" s="2562">
        <v>0</v>
      </c>
      <c r="BS9" s="2538">
        <v>0</v>
      </c>
      <c r="BT9" s="2521">
        <v>0</v>
      </c>
      <c r="BU9" s="2521">
        <v>0</v>
      </c>
      <c r="BV9" s="2521">
        <v>0</v>
      </c>
      <c r="BW9" s="2521">
        <v>0</v>
      </c>
      <c r="BX9" s="2521">
        <v>0</v>
      </c>
      <c r="BY9" s="2521">
        <v>0</v>
      </c>
      <c r="BZ9" s="2521">
        <v>0</v>
      </c>
      <c r="CA9" s="2521">
        <v>0</v>
      </c>
      <c r="CB9" s="2521">
        <v>0</v>
      </c>
      <c r="CC9" s="2538">
        <v>0</v>
      </c>
      <c r="CD9" s="2521">
        <v>0</v>
      </c>
      <c r="CE9" s="2524">
        <v>0</v>
      </c>
      <c r="CF9" s="2520">
        <v>1</v>
      </c>
      <c r="CG9" s="2521">
        <v>1</v>
      </c>
      <c r="CH9" s="2521">
        <v>1</v>
      </c>
      <c r="CI9" s="2521">
        <v>1</v>
      </c>
      <c r="CJ9" s="2521">
        <v>1</v>
      </c>
      <c r="CK9" s="2521">
        <v>1</v>
      </c>
      <c r="CL9" s="2521">
        <v>1</v>
      </c>
      <c r="CM9" s="2521">
        <v>1</v>
      </c>
      <c r="CN9" s="2521">
        <v>1</v>
      </c>
      <c r="CO9" s="2521">
        <v>1</v>
      </c>
      <c r="CP9" s="2521">
        <v>1</v>
      </c>
      <c r="CQ9" s="2521">
        <v>1</v>
      </c>
      <c r="CR9" s="2538">
        <v>1</v>
      </c>
      <c r="CS9" s="2521">
        <v>0</v>
      </c>
      <c r="CT9" s="2521">
        <v>0</v>
      </c>
      <c r="CU9" s="2521">
        <v>0</v>
      </c>
      <c r="CV9" s="2521">
        <v>0</v>
      </c>
      <c r="CW9" s="2521">
        <v>0</v>
      </c>
      <c r="CX9" s="2521">
        <v>0</v>
      </c>
      <c r="CY9" s="2563">
        <v>0</v>
      </c>
    </row>
    <row r="10" spans="1:103">
      <c r="A10" s="2541"/>
      <c r="B10" s="2542" t="s">
        <v>831</v>
      </c>
      <c r="C10" s="2543"/>
      <c r="D10" s="2544">
        <v>173</v>
      </c>
      <c r="E10" s="2545"/>
      <c r="F10" s="2522">
        <v>762</v>
      </c>
      <c r="G10" s="2546">
        <v>267</v>
      </c>
      <c r="H10" s="2546">
        <v>14.4</v>
      </c>
      <c r="I10" s="2546">
        <v>21.6</v>
      </c>
      <c r="J10" s="2547">
        <v>20</v>
      </c>
      <c r="K10" s="2546">
        <v>719</v>
      </c>
      <c r="L10" s="2546">
        <v>679</v>
      </c>
      <c r="M10" s="2522">
        <v>221.3</v>
      </c>
      <c r="N10" s="2548">
        <v>2.5289999999999999</v>
      </c>
      <c r="O10" s="2523">
        <v>14.49</v>
      </c>
      <c r="P10" s="2549">
        <v>1</v>
      </c>
      <c r="Q10" s="2549" t="s">
        <v>2493</v>
      </c>
      <c r="R10" s="2549" t="s">
        <v>2493</v>
      </c>
      <c r="S10" s="2549">
        <v>1</v>
      </c>
      <c r="T10" s="2550" t="s">
        <v>2493</v>
      </c>
      <c r="U10" s="2549">
        <v>1</v>
      </c>
      <c r="V10" s="2549" t="s">
        <v>2493</v>
      </c>
      <c r="W10" s="2549" t="s">
        <v>2493</v>
      </c>
      <c r="X10" s="2549">
        <v>1</v>
      </c>
      <c r="Y10" s="2550" t="s">
        <v>2493</v>
      </c>
      <c r="Z10" s="2551" t="s">
        <v>2185</v>
      </c>
      <c r="AA10" s="2552" t="s">
        <v>2185</v>
      </c>
      <c r="AB10" s="2549" t="s">
        <v>2495</v>
      </c>
      <c r="AC10" s="2554">
        <v>207010</v>
      </c>
      <c r="AD10" s="2555">
        <v>5433</v>
      </c>
      <c r="AE10" s="2555">
        <v>6251</v>
      </c>
      <c r="AF10" s="2555">
        <v>30.5</v>
      </c>
      <c r="AG10" s="2555">
        <v>118.6</v>
      </c>
      <c r="AH10" s="2555">
        <v>6875</v>
      </c>
      <c r="AI10" s="2555">
        <v>515</v>
      </c>
      <c r="AJ10" s="2555">
        <v>811.1</v>
      </c>
      <c r="AK10" s="2555">
        <v>5.5</v>
      </c>
      <c r="AL10" s="2555">
        <v>8.1</v>
      </c>
      <c r="AM10" s="2555">
        <v>278.7</v>
      </c>
      <c r="AN10" s="2523">
        <v>9390</v>
      </c>
      <c r="AO10" s="2556">
        <v>1</v>
      </c>
      <c r="AP10" s="2547">
        <v>1</v>
      </c>
      <c r="AQ10" s="2547">
        <v>4</v>
      </c>
      <c r="AR10" s="2547">
        <v>4</v>
      </c>
      <c r="AS10" s="2557">
        <v>102</v>
      </c>
      <c r="AT10" s="2558">
        <v>114</v>
      </c>
      <c r="AU10" s="2558">
        <v>81</v>
      </c>
      <c r="AV10" s="2559">
        <v>93</v>
      </c>
      <c r="AW10" s="2560">
        <v>1</v>
      </c>
      <c r="AX10" s="2539">
        <v>1</v>
      </c>
      <c r="AY10" s="2521">
        <v>0</v>
      </c>
      <c r="AZ10" s="2539">
        <v>1</v>
      </c>
      <c r="BA10" s="2539">
        <v>1</v>
      </c>
      <c r="BB10" s="2539">
        <v>1</v>
      </c>
      <c r="BC10" s="2539">
        <v>0</v>
      </c>
      <c r="BD10" s="2539">
        <v>1</v>
      </c>
      <c r="BE10" s="2561">
        <v>1</v>
      </c>
      <c r="BF10" s="2539">
        <v>1</v>
      </c>
      <c r="BG10" s="2539">
        <v>1</v>
      </c>
      <c r="BH10" s="2539">
        <v>1</v>
      </c>
      <c r="BI10" s="2539">
        <v>1</v>
      </c>
      <c r="BJ10" s="2539">
        <v>1</v>
      </c>
      <c r="BK10" s="2539">
        <v>1</v>
      </c>
      <c r="BL10" s="2539">
        <v>1</v>
      </c>
      <c r="BM10" s="2539">
        <v>1</v>
      </c>
      <c r="BN10" s="2521">
        <v>0</v>
      </c>
      <c r="BO10" s="2539">
        <v>1</v>
      </c>
      <c r="BP10" s="2539">
        <v>1</v>
      </c>
      <c r="BQ10" s="2539">
        <v>0</v>
      </c>
      <c r="BR10" s="2562">
        <v>0</v>
      </c>
      <c r="BS10" s="2538">
        <v>0</v>
      </c>
      <c r="BT10" s="2521">
        <v>0</v>
      </c>
      <c r="BU10" s="2521">
        <v>0</v>
      </c>
      <c r="BV10" s="2521">
        <v>0</v>
      </c>
      <c r="BW10" s="2521">
        <v>0</v>
      </c>
      <c r="BX10" s="2521">
        <v>0</v>
      </c>
      <c r="BY10" s="2521">
        <v>0</v>
      </c>
      <c r="BZ10" s="2521">
        <v>0</v>
      </c>
      <c r="CA10" s="2521">
        <v>0</v>
      </c>
      <c r="CB10" s="2521">
        <v>0</v>
      </c>
      <c r="CC10" s="2538">
        <v>0</v>
      </c>
      <c r="CD10" s="2521">
        <v>0</v>
      </c>
      <c r="CE10" s="2524">
        <v>0</v>
      </c>
      <c r="CF10" s="2520">
        <v>1</v>
      </c>
      <c r="CG10" s="2521">
        <v>1</v>
      </c>
      <c r="CH10" s="2521">
        <v>1</v>
      </c>
      <c r="CI10" s="2521">
        <v>1</v>
      </c>
      <c r="CJ10" s="2521">
        <v>1</v>
      </c>
      <c r="CK10" s="2521">
        <v>1</v>
      </c>
      <c r="CL10" s="2521">
        <v>1</v>
      </c>
      <c r="CM10" s="2521">
        <v>1</v>
      </c>
      <c r="CN10" s="2521">
        <v>1</v>
      </c>
      <c r="CO10" s="2521">
        <v>1</v>
      </c>
      <c r="CP10" s="2521">
        <v>1</v>
      </c>
      <c r="CQ10" s="2521">
        <v>1</v>
      </c>
      <c r="CR10" s="2538">
        <v>1</v>
      </c>
      <c r="CS10" s="2521">
        <v>0</v>
      </c>
      <c r="CT10" s="2521">
        <v>0</v>
      </c>
      <c r="CU10" s="2521">
        <v>0</v>
      </c>
      <c r="CV10" s="2521">
        <v>0</v>
      </c>
      <c r="CW10" s="2521">
        <v>0</v>
      </c>
      <c r="CX10" s="2521">
        <v>0</v>
      </c>
      <c r="CY10" s="2563">
        <v>0</v>
      </c>
    </row>
    <row r="11" spans="1:103">
      <c r="A11" s="2541"/>
      <c r="B11" s="2542" t="s">
        <v>830</v>
      </c>
      <c r="C11" s="2543"/>
      <c r="D11" s="2544">
        <v>147</v>
      </c>
      <c r="E11" s="2545"/>
      <c r="F11" s="2522">
        <v>753</v>
      </c>
      <c r="G11" s="2546">
        <v>265</v>
      </c>
      <c r="H11" s="2546">
        <v>13.2</v>
      </c>
      <c r="I11" s="2546">
        <v>17</v>
      </c>
      <c r="J11" s="2547">
        <v>20</v>
      </c>
      <c r="K11" s="2546">
        <v>719</v>
      </c>
      <c r="L11" s="2546">
        <v>679</v>
      </c>
      <c r="M11" s="2522">
        <v>187.5</v>
      </c>
      <c r="N11" s="2548">
        <v>2.5049999999999999</v>
      </c>
      <c r="O11" s="2523">
        <v>16.93</v>
      </c>
      <c r="P11" s="2549">
        <v>1</v>
      </c>
      <c r="Q11" s="2549">
        <v>1</v>
      </c>
      <c r="R11" s="2549" t="s">
        <v>2185</v>
      </c>
      <c r="S11" s="2549">
        <v>1</v>
      </c>
      <c r="T11" s="2550">
        <v>1</v>
      </c>
      <c r="U11" s="2549">
        <v>1</v>
      </c>
      <c r="V11" s="2549">
        <v>1</v>
      </c>
      <c r="W11" s="2549" t="s">
        <v>2185</v>
      </c>
      <c r="X11" s="2549" t="s">
        <v>2185</v>
      </c>
      <c r="Y11" s="2550" t="s">
        <v>2185</v>
      </c>
      <c r="Z11" s="2551" t="s">
        <v>2185</v>
      </c>
      <c r="AA11" s="2552" t="s">
        <v>2185</v>
      </c>
      <c r="AB11" s="2549" t="s">
        <v>2495</v>
      </c>
      <c r="AC11" s="2554">
        <v>167250</v>
      </c>
      <c r="AD11" s="2555">
        <v>4442</v>
      </c>
      <c r="AE11" s="2555">
        <v>5143</v>
      </c>
      <c r="AF11" s="2555">
        <v>29.7</v>
      </c>
      <c r="AG11" s="2555">
        <v>107.3</v>
      </c>
      <c r="AH11" s="2555">
        <v>5291</v>
      </c>
      <c r="AI11" s="2555">
        <v>399.3</v>
      </c>
      <c r="AJ11" s="2555">
        <v>632</v>
      </c>
      <c r="AK11" s="2555">
        <v>5.2</v>
      </c>
      <c r="AL11" s="2555">
        <v>7</v>
      </c>
      <c r="AM11" s="2555">
        <v>163.19999999999999</v>
      </c>
      <c r="AN11" s="2523">
        <v>7140</v>
      </c>
      <c r="AO11" s="2556">
        <v>1</v>
      </c>
      <c r="AP11" s="2547">
        <v>1</v>
      </c>
      <c r="AQ11" s="2547">
        <v>4</v>
      </c>
      <c r="AR11" s="2547">
        <v>4</v>
      </c>
      <c r="AS11" s="2557">
        <v>119</v>
      </c>
      <c r="AT11" s="2558">
        <v>133</v>
      </c>
      <c r="AU11" s="2558">
        <v>94</v>
      </c>
      <c r="AV11" s="2559">
        <v>108</v>
      </c>
      <c r="AW11" s="2560">
        <v>1</v>
      </c>
      <c r="AX11" s="2539">
        <v>1</v>
      </c>
      <c r="AY11" s="2521">
        <v>0</v>
      </c>
      <c r="AZ11" s="2539">
        <v>1</v>
      </c>
      <c r="BA11" s="2539">
        <v>1</v>
      </c>
      <c r="BB11" s="2539">
        <v>1</v>
      </c>
      <c r="BC11" s="2539">
        <v>0</v>
      </c>
      <c r="BD11" s="2539">
        <v>1</v>
      </c>
      <c r="BE11" s="2561">
        <v>0</v>
      </c>
      <c r="BF11" s="2539">
        <v>0</v>
      </c>
      <c r="BG11" s="2539">
        <v>1</v>
      </c>
      <c r="BH11" s="2539">
        <v>0</v>
      </c>
      <c r="BI11" s="2539">
        <v>1</v>
      </c>
      <c r="BJ11" s="2539">
        <v>1</v>
      </c>
      <c r="BK11" s="2539">
        <v>1</v>
      </c>
      <c r="BL11" s="2539">
        <v>1</v>
      </c>
      <c r="BM11" s="2539">
        <v>0</v>
      </c>
      <c r="BN11" s="2521">
        <v>0</v>
      </c>
      <c r="BO11" s="2539">
        <v>1</v>
      </c>
      <c r="BP11" s="2539">
        <v>1</v>
      </c>
      <c r="BQ11" s="2539">
        <v>0</v>
      </c>
      <c r="BR11" s="2562">
        <v>0</v>
      </c>
      <c r="BS11" s="2538">
        <v>0</v>
      </c>
      <c r="BT11" s="2521">
        <v>0</v>
      </c>
      <c r="BU11" s="2521">
        <v>0</v>
      </c>
      <c r="BV11" s="2521">
        <v>0</v>
      </c>
      <c r="BW11" s="2521">
        <v>0</v>
      </c>
      <c r="BX11" s="2521">
        <v>0</v>
      </c>
      <c r="BY11" s="2521">
        <v>0</v>
      </c>
      <c r="BZ11" s="2521">
        <v>0</v>
      </c>
      <c r="CA11" s="2521">
        <v>0</v>
      </c>
      <c r="CB11" s="2521">
        <v>0</v>
      </c>
      <c r="CC11" s="2538">
        <v>0</v>
      </c>
      <c r="CD11" s="2521">
        <v>0</v>
      </c>
      <c r="CE11" s="2524">
        <v>0</v>
      </c>
      <c r="CF11" s="2520">
        <v>1</v>
      </c>
      <c r="CG11" s="2521">
        <v>1</v>
      </c>
      <c r="CH11" s="2521">
        <v>1</v>
      </c>
      <c r="CI11" s="2521">
        <v>1</v>
      </c>
      <c r="CJ11" s="2521">
        <v>1</v>
      </c>
      <c r="CK11" s="2521">
        <v>1</v>
      </c>
      <c r="CL11" s="2521">
        <v>1</v>
      </c>
      <c r="CM11" s="2521">
        <v>1</v>
      </c>
      <c r="CN11" s="2521">
        <v>1</v>
      </c>
      <c r="CO11" s="2521">
        <v>1</v>
      </c>
      <c r="CP11" s="2521">
        <v>1</v>
      </c>
      <c r="CQ11" s="2521">
        <v>1</v>
      </c>
      <c r="CR11" s="2538">
        <v>1</v>
      </c>
      <c r="CS11" s="2521">
        <v>0</v>
      </c>
      <c r="CT11" s="2521">
        <v>0</v>
      </c>
      <c r="CU11" s="2521">
        <v>0</v>
      </c>
      <c r="CV11" s="2521">
        <v>0</v>
      </c>
      <c r="CW11" s="2521">
        <v>0</v>
      </c>
      <c r="CX11" s="2521">
        <v>0</v>
      </c>
      <c r="CY11" s="2563">
        <v>0</v>
      </c>
    </row>
    <row r="12" spans="1:103">
      <c r="A12" s="2541"/>
      <c r="B12" s="2542" t="s">
        <v>2496</v>
      </c>
      <c r="C12" s="2543"/>
      <c r="D12" s="2544">
        <v>134</v>
      </c>
      <c r="E12" s="2545"/>
      <c r="F12" s="2522">
        <v>750</v>
      </c>
      <c r="G12" s="2546">
        <v>264</v>
      </c>
      <c r="H12" s="2546">
        <v>12</v>
      </c>
      <c r="I12" s="2546">
        <v>15.5</v>
      </c>
      <c r="J12" s="2547">
        <v>20</v>
      </c>
      <c r="K12" s="2546">
        <v>719</v>
      </c>
      <c r="L12" s="2546">
        <v>679</v>
      </c>
      <c r="M12" s="2522">
        <v>170.6</v>
      </c>
      <c r="N12" s="2548">
        <v>2.4980000000000002</v>
      </c>
      <c r="O12" s="2523">
        <v>18.55</v>
      </c>
      <c r="P12" s="2549">
        <v>1</v>
      </c>
      <c r="Q12" s="2549">
        <v>1</v>
      </c>
      <c r="R12" s="2549" t="s">
        <v>2185</v>
      </c>
      <c r="S12" s="2549">
        <v>1</v>
      </c>
      <c r="T12" s="2550">
        <v>1</v>
      </c>
      <c r="U12" s="2549">
        <v>1</v>
      </c>
      <c r="V12" s="2549">
        <v>1</v>
      </c>
      <c r="W12" s="2549" t="s">
        <v>2185</v>
      </c>
      <c r="X12" s="2549" t="s">
        <v>2185</v>
      </c>
      <c r="Y12" s="2550" t="s">
        <v>2185</v>
      </c>
      <c r="Z12" s="2551" t="s">
        <v>2185</v>
      </c>
      <c r="AA12" s="2552" t="s">
        <v>2185</v>
      </c>
      <c r="AB12" s="2549" t="s">
        <v>2495</v>
      </c>
      <c r="AC12" s="2554">
        <v>151890</v>
      </c>
      <c r="AD12" s="2555">
        <v>4050</v>
      </c>
      <c r="AE12" s="2555">
        <v>4678</v>
      </c>
      <c r="AF12" s="2555">
        <v>29.7</v>
      </c>
      <c r="AG12" s="2555">
        <v>97.77</v>
      </c>
      <c r="AH12" s="2555">
        <v>4767</v>
      </c>
      <c r="AI12" s="2555">
        <v>361.2</v>
      </c>
      <c r="AJ12" s="2555">
        <v>569.6</v>
      </c>
      <c r="AK12" s="2555">
        <v>5.2</v>
      </c>
      <c r="AL12" s="2555">
        <v>6.6</v>
      </c>
      <c r="AM12" s="2555">
        <v>124.9</v>
      </c>
      <c r="AN12" s="2523">
        <v>6410</v>
      </c>
      <c r="AO12" s="2556">
        <v>1</v>
      </c>
      <c r="AP12" s="2547">
        <v>2</v>
      </c>
      <c r="AQ12" s="2547">
        <v>4</v>
      </c>
      <c r="AR12" s="2547">
        <v>4</v>
      </c>
      <c r="AS12" s="2557">
        <v>130</v>
      </c>
      <c r="AT12" s="2558">
        <v>146</v>
      </c>
      <c r="AU12" s="2558">
        <v>103</v>
      </c>
      <c r="AV12" s="2559">
        <v>118</v>
      </c>
      <c r="AW12" s="2560">
        <v>1</v>
      </c>
      <c r="AX12" s="2539">
        <v>1</v>
      </c>
      <c r="AY12" s="2521">
        <v>0</v>
      </c>
      <c r="AZ12" s="2539">
        <v>1</v>
      </c>
      <c r="BA12" s="2539">
        <v>1</v>
      </c>
      <c r="BB12" s="2539">
        <v>1</v>
      </c>
      <c r="BC12" s="2539">
        <v>0</v>
      </c>
      <c r="BD12" s="2539">
        <v>1</v>
      </c>
      <c r="BE12" s="2561">
        <v>0</v>
      </c>
      <c r="BF12" s="2539">
        <v>0</v>
      </c>
      <c r="BG12" s="2539">
        <v>1</v>
      </c>
      <c r="BH12" s="2539">
        <v>0</v>
      </c>
      <c r="BI12" s="2539">
        <v>1</v>
      </c>
      <c r="BJ12" s="2539">
        <v>1</v>
      </c>
      <c r="BK12" s="2539">
        <v>1</v>
      </c>
      <c r="BL12" s="2539">
        <v>1</v>
      </c>
      <c r="BM12" s="2539">
        <v>0</v>
      </c>
      <c r="BN12" s="2521">
        <v>0</v>
      </c>
      <c r="BO12" s="2539">
        <v>1</v>
      </c>
      <c r="BP12" s="2539">
        <v>1</v>
      </c>
      <c r="BQ12" s="2539">
        <v>0</v>
      </c>
      <c r="BR12" s="2562">
        <v>0</v>
      </c>
      <c r="BS12" s="2538">
        <v>0</v>
      </c>
      <c r="BT12" s="2521">
        <v>0</v>
      </c>
      <c r="BU12" s="2521">
        <v>0</v>
      </c>
      <c r="BV12" s="2521">
        <v>0</v>
      </c>
      <c r="BW12" s="2521">
        <v>0</v>
      </c>
      <c r="BX12" s="2521">
        <v>0</v>
      </c>
      <c r="BY12" s="2521">
        <v>0</v>
      </c>
      <c r="BZ12" s="2521">
        <v>0</v>
      </c>
      <c r="CA12" s="2521">
        <v>0</v>
      </c>
      <c r="CB12" s="2521">
        <v>0</v>
      </c>
      <c r="CC12" s="2538">
        <v>0</v>
      </c>
      <c r="CD12" s="2521">
        <v>0</v>
      </c>
      <c r="CE12" s="2524">
        <v>0</v>
      </c>
      <c r="CF12" s="2520">
        <v>1</v>
      </c>
      <c r="CG12" s="2521">
        <v>1</v>
      </c>
      <c r="CH12" s="2521">
        <v>1</v>
      </c>
      <c r="CI12" s="2521">
        <v>1</v>
      </c>
      <c r="CJ12" s="2521">
        <v>1</v>
      </c>
      <c r="CK12" s="2521">
        <v>1</v>
      </c>
      <c r="CL12" s="2521">
        <v>1</v>
      </c>
      <c r="CM12" s="2521">
        <v>1</v>
      </c>
      <c r="CN12" s="2521">
        <v>1</v>
      </c>
      <c r="CO12" s="2521">
        <v>1</v>
      </c>
      <c r="CP12" s="2521">
        <v>1</v>
      </c>
      <c r="CQ12" s="2521">
        <v>1</v>
      </c>
      <c r="CR12" s="2538">
        <v>1</v>
      </c>
      <c r="CS12" s="2521">
        <v>0</v>
      </c>
      <c r="CT12" s="2521">
        <v>0</v>
      </c>
      <c r="CU12" s="2521">
        <v>0</v>
      </c>
      <c r="CV12" s="2521">
        <v>0</v>
      </c>
      <c r="CW12" s="2521">
        <v>0</v>
      </c>
      <c r="CX12" s="2521">
        <v>0</v>
      </c>
      <c r="CY12" s="2563">
        <v>0</v>
      </c>
    </row>
    <row r="13" spans="1:103">
      <c r="A13" s="2541"/>
      <c r="B13" s="2542" t="s">
        <v>2497</v>
      </c>
      <c r="C13" s="2543"/>
      <c r="D13" s="2544">
        <v>184</v>
      </c>
      <c r="E13" s="2545"/>
      <c r="F13" s="2522">
        <v>618</v>
      </c>
      <c r="G13" s="2546">
        <v>228</v>
      </c>
      <c r="H13" s="2546">
        <v>18</v>
      </c>
      <c r="I13" s="2546">
        <v>28</v>
      </c>
      <c r="J13" s="2547">
        <v>24</v>
      </c>
      <c r="K13" s="2546">
        <v>562</v>
      </c>
      <c r="L13" s="2546">
        <v>514</v>
      </c>
      <c r="M13" s="2522">
        <v>233.8</v>
      </c>
      <c r="N13" s="2548">
        <v>2.0710000000000002</v>
      </c>
      <c r="O13" s="2523">
        <v>11.28</v>
      </c>
      <c r="P13" s="2549">
        <v>1</v>
      </c>
      <c r="Q13" s="2549" t="s">
        <v>2493</v>
      </c>
      <c r="R13" s="2549" t="s">
        <v>2493</v>
      </c>
      <c r="S13" s="2549">
        <v>1</v>
      </c>
      <c r="T13" s="2550" t="s">
        <v>2493</v>
      </c>
      <c r="U13" s="2549">
        <v>1</v>
      </c>
      <c r="V13" s="2549" t="s">
        <v>2493</v>
      </c>
      <c r="W13" s="2549" t="s">
        <v>2493</v>
      </c>
      <c r="X13" s="2549">
        <v>1</v>
      </c>
      <c r="Y13" s="2550" t="s">
        <v>2493</v>
      </c>
      <c r="Z13" s="2551" t="s">
        <v>2185</v>
      </c>
      <c r="AA13" s="2552" t="s">
        <v>2185</v>
      </c>
      <c r="AB13" s="2553" t="s">
        <v>2494</v>
      </c>
      <c r="AC13" s="2554">
        <v>141580</v>
      </c>
      <c r="AD13" s="2555">
        <v>4581</v>
      </c>
      <c r="AE13" s="2555">
        <v>5324</v>
      </c>
      <c r="AF13" s="2555">
        <v>24.6</v>
      </c>
      <c r="AG13" s="2555">
        <v>124.5</v>
      </c>
      <c r="AH13" s="2555">
        <v>5569</v>
      </c>
      <c r="AI13" s="2555">
        <v>488.5</v>
      </c>
      <c r="AJ13" s="2555">
        <v>780.3</v>
      </c>
      <c r="AK13" s="2555">
        <v>4.8</v>
      </c>
      <c r="AL13" s="2555">
        <v>10.199999999999999</v>
      </c>
      <c r="AM13" s="2555">
        <v>505.8</v>
      </c>
      <c r="AN13" s="2523">
        <v>4813</v>
      </c>
      <c r="AO13" s="2556">
        <v>1</v>
      </c>
      <c r="AP13" s="2547">
        <v>1</v>
      </c>
      <c r="AQ13" s="2547">
        <v>2</v>
      </c>
      <c r="AR13" s="2547">
        <v>3</v>
      </c>
      <c r="AS13" s="2557">
        <v>79</v>
      </c>
      <c r="AT13" s="2558">
        <v>89</v>
      </c>
      <c r="AU13" s="2558">
        <v>63</v>
      </c>
      <c r="AV13" s="2559">
        <v>72</v>
      </c>
      <c r="AW13" s="2560">
        <v>1</v>
      </c>
      <c r="AX13" s="2539">
        <v>1</v>
      </c>
      <c r="AY13" s="2521">
        <v>0</v>
      </c>
      <c r="AZ13" s="2539">
        <v>1</v>
      </c>
      <c r="BA13" s="2539">
        <v>1</v>
      </c>
      <c r="BB13" s="2539">
        <v>1</v>
      </c>
      <c r="BC13" s="2539">
        <v>0</v>
      </c>
      <c r="BD13" s="2539">
        <v>1</v>
      </c>
      <c r="BE13" s="2561">
        <v>1</v>
      </c>
      <c r="BF13" s="2539">
        <v>1</v>
      </c>
      <c r="BG13" s="2539">
        <v>1</v>
      </c>
      <c r="BH13" s="2539">
        <v>1</v>
      </c>
      <c r="BI13" s="2539">
        <v>1</v>
      </c>
      <c r="BJ13" s="2539">
        <v>1</v>
      </c>
      <c r="BK13" s="2539">
        <v>1</v>
      </c>
      <c r="BL13" s="2539">
        <v>1</v>
      </c>
      <c r="BM13" s="2539">
        <v>1</v>
      </c>
      <c r="BN13" s="2521">
        <v>0</v>
      </c>
      <c r="BO13" s="2539">
        <v>1</v>
      </c>
      <c r="BP13" s="2539">
        <v>1</v>
      </c>
      <c r="BQ13" s="2539">
        <v>0</v>
      </c>
      <c r="BR13" s="2562">
        <v>0</v>
      </c>
      <c r="BS13" s="2538">
        <v>1</v>
      </c>
      <c r="BT13" s="2521">
        <v>0</v>
      </c>
      <c r="BU13" s="2521">
        <v>0</v>
      </c>
      <c r="BV13" s="2521">
        <v>0</v>
      </c>
      <c r="BW13" s="2521">
        <v>0</v>
      </c>
      <c r="BX13" s="2521">
        <v>0</v>
      </c>
      <c r="BY13" s="2521">
        <v>0</v>
      </c>
      <c r="BZ13" s="2521">
        <v>0</v>
      </c>
      <c r="CA13" s="2521">
        <v>0</v>
      </c>
      <c r="CB13" s="2521">
        <v>0</v>
      </c>
      <c r="CC13" s="2538">
        <v>0</v>
      </c>
      <c r="CD13" s="2521">
        <v>0</v>
      </c>
      <c r="CE13" s="2524">
        <v>0</v>
      </c>
      <c r="CF13" s="2520">
        <v>1</v>
      </c>
      <c r="CG13" s="2521">
        <v>1</v>
      </c>
      <c r="CH13" s="2521">
        <v>1</v>
      </c>
      <c r="CI13" s="2521">
        <v>1</v>
      </c>
      <c r="CJ13" s="2521">
        <v>1</v>
      </c>
      <c r="CK13" s="2521">
        <v>1</v>
      </c>
      <c r="CL13" s="2521">
        <v>1</v>
      </c>
      <c r="CM13" s="2521">
        <v>1</v>
      </c>
      <c r="CN13" s="2521">
        <v>1</v>
      </c>
      <c r="CO13" s="2521">
        <v>1</v>
      </c>
      <c r="CP13" s="2521">
        <v>1</v>
      </c>
      <c r="CQ13" s="2521">
        <v>1</v>
      </c>
      <c r="CR13" s="2538">
        <v>1</v>
      </c>
      <c r="CS13" s="2521">
        <v>0</v>
      </c>
      <c r="CT13" s="2521">
        <v>0</v>
      </c>
      <c r="CU13" s="2521">
        <v>0</v>
      </c>
      <c r="CV13" s="2521">
        <v>0</v>
      </c>
      <c r="CW13" s="2521">
        <v>0</v>
      </c>
      <c r="CX13" s="2521">
        <v>0</v>
      </c>
      <c r="CY13" s="2563">
        <v>0</v>
      </c>
    </row>
    <row r="14" spans="1:103">
      <c r="A14" s="2541"/>
      <c r="B14" s="2542" t="s">
        <v>879</v>
      </c>
      <c r="C14" s="2543"/>
      <c r="D14" s="2544">
        <v>154</v>
      </c>
      <c r="E14" s="2545"/>
      <c r="F14" s="2522">
        <v>610</v>
      </c>
      <c r="G14" s="2546">
        <v>224</v>
      </c>
      <c r="H14" s="2546">
        <v>15</v>
      </c>
      <c r="I14" s="2546">
        <v>24</v>
      </c>
      <c r="J14" s="2547">
        <v>24</v>
      </c>
      <c r="K14" s="2546">
        <v>562</v>
      </c>
      <c r="L14" s="2546">
        <v>514</v>
      </c>
      <c r="M14" s="2522">
        <v>196.8</v>
      </c>
      <c r="N14" s="2548">
        <v>2.0449999999999999</v>
      </c>
      <c r="O14" s="2523">
        <v>13.24</v>
      </c>
      <c r="P14" s="2549">
        <v>1</v>
      </c>
      <c r="Q14" s="2549" t="s">
        <v>2493</v>
      </c>
      <c r="R14" s="2549" t="s">
        <v>2493</v>
      </c>
      <c r="S14" s="2549">
        <v>1</v>
      </c>
      <c r="T14" s="2550" t="s">
        <v>2493</v>
      </c>
      <c r="U14" s="2549">
        <v>1</v>
      </c>
      <c r="V14" s="2549" t="s">
        <v>2493</v>
      </c>
      <c r="W14" s="2549" t="s">
        <v>2493</v>
      </c>
      <c r="X14" s="2549">
        <v>1</v>
      </c>
      <c r="Y14" s="2550" t="s">
        <v>2493</v>
      </c>
      <c r="Z14" s="2551" t="s">
        <v>2185</v>
      </c>
      <c r="AA14" s="2552" t="s">
        <v>2185</v>
      </c>
      <c r="AB14" s="2553" t="s">
        <v>2494</v>
      </c>
      <c r="AC14" s="2554">
        <v>118300</v>
      </c>
      <c r="AD14" s="2555">
        <v>3878</v>
      </c>
      <c r="AE14" s="2555">
        <v>4471</v>
      </c>
      <c r="AF14" s="2555">
        <v>24.5</v>
      </c>
      <c r="AG14" s="2555">
        <v>104.3</v>
      </c>
      <c r="AH14" s="2555">
        <v>4520</v>
      </c>
      <c r="AI14" s="2555">
        <v>403.6</v>
      </c>
      <c r="AJ14" s="2555">
        <v>640</v>
      </c>
      <c r="AK14" s="2555">
        <v>4.7</v>
      </c>
      <c r="AL14" s="2555">
        <v>9.1</v>
      </c>
      <c r="AM14" s="2555">
        <v>316.3</v>
      </c>
      <c r="AN14" s="2523">
        <v>3859</v>
      </c>
      <c r="AO14" s="2556">
        <v>1</v>
      </c>
      <c r="AP14" s="2547">
        <v>1</v>
      </c>
      <c r="AQ14" s="2547">
        <v>4</v>
      </c>
      <c r="AR14" s="2547">
        <v>4</v>
      </c>
      <c r="AS14" s="2557">
        <v>93</v>
      </c>
      <c r="AT14" s="2558">
        <v>104</v>
      </c>
      <c r="AU14" s="2558">
        <v>73</v>
      </c>
      <c r="AV14" s="2559">
        <v>85</v>
      </c>
      <c r="AW14" s="2560">
        <v>1</v>
      </c>
      <c r="AX14" s="2539">
        <v>1</v>
      </c>
      <c r="AY14" s="2521">
        <v>0</v>
      </c>
      <c r="AZ14" s="2539">
        <v>1</v>
      </c>
      <c r="BA14" s="2539">
        <v>1</v>
      </c>
      <c r="BB14" s="2539">
        <v>1</v>
      </c>
      <c r="BC14" s="2539">
        <v>0</v>
      </c>
      <c r="BD14" s="2539">
        <v>1</v>
      </c>
      <c r="BE14" s="2561">
        <v>1</v>
      </c>
      <c r="BF14" s="2539">
        <v>1</v>
      </c>
      <c r="BG14" s="2539">
        <v>1</v>
      </c>
      <c r="BH14" s="2539">
        <v>1</v>
      </c>
      <c r="BI14" s="2539">
        <v>1</v>
      </c>
      <c r="BJ14" s="2539">
        <v>1</v>
      </c>
      <c r="BK14" s="2539">
        <v>1</v>
      </c>
      <c r="BL14" s="2539">
        <v>1</v>
      </c>
      <c r="BM14" s="2539">
        <v>1</v>
      </c>
      <c r="BN14" s="2521">
        <v>0</v>
      </c>
      <c r="BO14" s="2539">
        <v>1</v>
      </c>
      <c r="BP14" s="2539">
        <v>1</v>
      </c>
      <c r="BQ14" s="2539">
        <v>0</v>
      </c>
      <c r="BR14" s="2562">
        <v>0</v>
      </c>
      <c r="BS14" s="2538">
        <v>1</v>
      </c>
      <c r="BT14" s="2521">
        <v>0</v>
      </c>
      <c r="BU14" s="2521">
        <v>0</v>
      </c>
      <c r="BV14" s="2521">
        <v>0</v>
      </c>
      <c r="BW14" s="2521">
        <v>0</v>
      </c>
      <c r="BX14" s="2521">
        <v>0</v>
      </c>
      <c r="BY14" s="2521">
        <v>0</v>
      </c>
      <c r="BZ14" s="2521">
        <v>0</v>
      </c>
      <c r="CA14" s="2521">
        <v>0</v>
      </c>
      <c r="CB14" s="2521">
        <v>0</v>
      </c>
      <c r="CC14" s="2538">
        <v>0</v>
      </c>
      <c r="CD14" s="2521">
        <v>0</v>
      </c>
      <c r="CE14" s="2524">
        <v>0</v>
      </c>
      <c r="CF14" s="2520">
        <v>1</v>
      </c>
      <c r="CG14" s="2521">
        <v>1</v>
      </c>
      <c r="CH14" s="2521">
        <v>1</v>
      </c>
      <c r="CI14" s="2521">
        <v>1</v>
      </c>
      <c r="CJ14" s="2521">
        <v>1</v>
      </c>
      <c r="CK14" s="2521">
        <v>1</v>
      </c>
      <c r="CL14" s="2521">
        <v>1</v>
      </c>
      <c r="CM14" s="2521">
        <v>1</v>
      </c>
      <c r="CN14" s="2521">
        <v>1</v>
      </c>
      <c r="CO14" s="2521">
        <v>1</v>
      </c>
      <c r="CP14" s="2521">
        <v>1</v>
      </c>
      <c r="CQ14" s="2521">
        <v>1</v>
      </c>
      <c r="CR14" s="2538">
        <v>1</v>
      </c>
      <c r="CS14" s="2521">
        <v>0</v>
      </c>
      <c r="CT14" s="2521">
        <v>0</v>
      </c>
      <c r="CU14" s="2521">
        <v>0</v>
      </c>
      <c r="CV14" s="2521">
        <v>0</v>
      </c>
      <c r="CW14" s="2521">
        <v>0</v>
      </c>
      <c r="CX14" s="2521">
        <v>0</v>
      </c>
      <c r="CY14" s="2563">
        <v>0</v>
      </c>
    </row>
    <row r="15" spans="1:103">
      <c r="A15" s="2541"/>
      <c r="B15" s="2542" t="s">
        <v>829</v>
      </c>
      <c r="C15" s="2543"/>
      <c r="D15" s="2544">
        <v>122</v>
      </c>
      <c r="E15" s="2545"/>
      <c r="F15" s="2522">
        <v>600</v>
      </c>
      <c r="G15" s="2546">
        <v>220</v>
      </c>
      <c r="H15" s="2546">
        <v>12</v>
      </c>
      <c r="I15" s="2546">
        <v>19</v>
      </c>
      <c r="J15" s="2547">
        <v>24</v>
      </c>
      <c r="K15" s="2546">
        <v>562</v>
      </c>
      <c r="L15" s="2546">
        <v>514</v>
      </c>
      <c r="M15" s="2522">
        <v>156</v>
      </c>
      <c r="N15" s="2548">
        <v>2.0150000000000001</v>
      </c>
      <c r="O15" s="2523">
        <v>16.46</v>
      </c>
      <c r="P15" s="2549">
        <v>1</v>
      </c>
      <c r="Q15" s="2549" t="s">
        <v>2493</v>
      </c>
      <c r="R15" s="2549" t="s">
        <v>2493</v>
      </c>
      <c r="S15" s="2549">
        <v>1</v>
      </c>
      <c r="T15" s="2550" t="s">
        <v>2493</v>
      </c>
      <c r="U15" s="2549">
        <v>1</v>
      </c>
      <c r="V15" s="2549" t="s">
        <v>2493</v>
      </c>
      <c r="W15" s="2549" t="s">
        <v>2493</v>
      </c>
      <c r="X15" s="2549">
        <v>1</v>
      </c>
      <c r="Y15" s="2550" t="s">
        <v>2493</v>
      </c>
      <c r="Z15" s="2551" t="s">
        <v>2185</v>
      </c>
      <c r="AA15" s="2552" t="s">
        <v>2185</v>
      </c>
      <c r="AB15" s="2549" t="s">
        <v>2495</v>
      </c>
      <c r="AC15" s="2554">
        <v>92080</v>
      </c>
      <c r="AD15" s="2555">
        <v>3069</v>
      </c>
      <c r="AE15" s="2555">
        <v>3512</v>
      </c>
      <c r="AF15" s="2555">
        <v>24.2</v>
      </c>
      <c r="AG15" s="2555">
        <v>83.78</v>
      </c>
      <c r="AH15" s="2555">
        <v>3387</v>
      </c>
      <c r="AI15" s="2555">
        <v>307.89999999999998</v>
      </c>
      <c r="AJ15" s="2555">
        <v>485.6</v>
      </c>
      <c r="AK15" s="2555">
        <v>4.5999999999999996</v>
      </c>
      <c r="AL15" s="2555">
        <v>7.8</v>
      </c>
      <c r="AM15" s="2555">
        <v>165.2</v>
      </c>
      <c r="AN15" s="2523">
        <v>2845</v>
      </c>
      <c r="AO15" s="2556">
        <v>1</v>
      </c>
      <c r="AP15" s="2547">
        <v>1</v>
      </c>
      <c r="AQ15" s="2547">
        <v>4</v>
      </c>
      <c r="AR15" s="2547">
        <v>4</v>
      </c>
      <c r="AS15" s="2557">
        <v>115</v>
      </c>
      <c r="AT15" s="2558">
        <v>129</v>
      </c>
      <c r="AU15" s="2558">
        <v>91</v>
      </c>
      <c r="AV15" s="2559">
        <v>105</v>
      </c>
      <c r="AW15" s="2560">
        <v>1</v>
      </c>
      <c r="AX15" s="2539">
        <v>1</v>
      </c>
      <c r="AY15" s="2521">
        <v>0</v>
      </c>
      <c r="AZ15" s="2539">
        <v>1</v>
      </c>
      <c r="BA15" s="2539">
        <v>1</v>
      </c>
      <c r="BB15" s="2539">
        <v>1</v>
      </c>
      <c r="BC15" s="2539">
        <v>0</v>
      </c>
      <c r="BD15" s="2539">
        <v>1</v>
      </c>
      <c r="BE15" s="2561">
        <v>1</v>
      </c>
      <c r="BF15" s="2539">
        <v>1</v>
      </c>
      <c r="BG15" s="2539">
        <v>1</v>
      </c>
      <c r="BH15" s="2539">
        <v>1</v>
      </c>
      <c r="BI15" s="2539">
        <v>1</v>
      </c>
      <c r="BJ15" s="2539">
        <v>1</v>
      </c>
      <c r="BK15" s="2539">
        <v>1</v>
      </c>
      <c r="BL15" s="2539">
        <v>1</v>
      </c>
      <c r="BM15" s="2539">
        <v>1</v>
      </c>
      <c r="BN15" s="2521">
        <v>0</v>
      </c>
      <c r="BO15" s="2539">
        <v>1</v>
      </c>
      <c r="BP15" s="2539">
        <v>1</v>
      </c>
      <c r="BQ15" s="2539">
        <v>0</v>
      </c>
      <c r="BR15" s="2562">
        <v>0</v>
      </c>
      <c r="BS15" s="2538">
        <v>0</v>
      </c>
      <c r="BT15" s="2521">
        <v>0</v>
      </c>
      <c r="BU15" s="2521">
        <v>0</v>
      </c>
      <c r="BV15" s="2521">
        <v>0</v>
      </c>
      <c r="BW15" s="2521">
        <v>0</v>
      </c>
      <c r="BX15" s="2521">
        <v>0</v>
      </c>
      <c r="BY15" s="2521">
        <v>0</v>
      </c>
      <c r="BZ15" s="2521">
        <v>0</v>
      </c>
      <c r="CA15" s="2521">
        <v>0</v>
      </c>
      <c r="CB15" s="2538">
        <v>0</v>
      </c>
      <c r="CC15" s="2538">
        <v>0</v>
      </c>
      <c r="CD15" s="2521">
        <v>0</v>
      </c>
      <c r="CE15" s="2524">
        <v>0</v>
      </c>
      <c r="CF15" s="2520">
        <v>1</v>
      </c>
      <c r="CG15" s="2521">
        <v>1</v>
      </c>
      <c r="CH15" s="2521">
        <v>1</v>
      </c>
      <c r="CI15" s="2521">
        <v>1</v>
      </c>
      <c r="CJ15" s="2521">
        <v>1</v>
      </c>
      <c r="CK15" s="2521">
        <v>1</v>
      </c>
      <c r="CL15" s="2521">
        <v>1</v>
      </c>
      <c r="CM15" s="2521">
        <v>1</v>
      </c>
      <c r="CN15" s="2521">
        <v>1</v>
      </c>
      <c r="CO15" s="2521">
        <v>1</v>
      </c>
      <c r="CP15" s="2521">
        <v>1</v>
      </c>
      <c r="CQ15" s="2521">
        <v>1</v>
      </c>
      <c r="CR15" s="2538">
        <v>1</v>
      </c>
      <c r="CS15" s="2521">
        <v>0</v>
      </c>
      <c r="CT15" s="2521">
        <v>0</v>
      </c>
      <c r="CU15" s="2521">
        <v>0</v>
      </c>
      <c r="CV15" s="2521">
        <v>0</v>
      </c>
      <c r="CW15" s="2521">
        <v>0</v>
      </c>
      <c r="CX15" s="2521">
        <v>0</v>
      </c>
      <c r="CY15" s="2563">
        <v>0</v>
      </c>
    </row>
    <row r="16" spans="1:103">
      <c r="A16" s="2541"/>
      <c r="B16" s="2542" t="s">
        <v>866</v>
      </c>
      <c r="C16" s="2543"/>
      <c r="D16" s="2544">
        <v>108</v>
      </c>
      <c r="E16" s="2545"/>
      <c r="F16" s="2522">
        <v>597</v>
      </c>
      <c r="G16" s="2546">
        <v>220</v>
      </c>
      <c r="H16" s="2546">
        <v>9.8000000000000007</v>
      </c>
      <c r="I16" s="2546">
        <v>17.5</v>
      </c>
      <c r="J16" s="2547">
        <v>24</v>
      </c>
      <c r="K16" s="2546">
        <v>562</v>
      </c>
      <c r="L16" s="2546">
        <v>514</v>
      </c>
      <c r="M16" s="2522">
        <v>137</v>
      </c>
      <c r="N16" s="2548">
        <v>2.0129999999999999</v>
      </c>
      <c r="O16" s="2523">
        <v>18.71</v>
      </c>
      <c r="P16" s="2549">
        <v>1</v>
      </c>
      <c r="Q16" s="2549">
        <v>1</v>
      </c>
      <c r="R16" s="2549" t="s">
        <v>2185</v>
      </c>
      <c r="S16" s="2549">
        <v>1</v>
      </c>
      <c r="T16" s="2550">
        <v>1</v>
      </c>
      <c r="U16" s="2549">
        <v>1</v>
      </c>
      <c r="V16" s="2549">
        <v>1</v>
      </c>
      <c r="W16" s="2549" t="s">
        <v>2185</v>
      </c>
      <c r="X16" s="2549" t="s">
        <v>2185</v>
      </c>
      <c r="Y16" s="2550" t="s">
        <v>2185</v>
      </c>
      <c r="Z16" s="2551" t="s">
        <v>2185</v>
      </c>
      <c r="AA16" s="2552" t="s">
        <v>2185</v>
      </c>
      <c r="AB16" s="2553" t="s">
        <v>2494</v>
      </c>
      <c r="AC16" s="2554">
        <v>82910</v>
      </c>
      <c r="AD16" s="2555">
        <v>2777</v>
      </c>
      <c r="AE16" s="2555">
        <v>3141</v>
      </c>
      <c r="AF16" s="2555">
        <v>24.5</v>
      </c>
      <c r="AG16" s="2555">
        <v>70.13</v>
      </c>
      <c r="AH16" s="2555">
        <v>3116</v>
      </c>
      <c r="AI16" s="2555">
        <v>283.2</v>
      </c>
      <c r="AJ16" s="2555">
        <v>442</v>
      </c>
      <c r="AK16" s="2555">
        <v>4.7</v>
      </c>
      <c r="AL16" s="2555">
        <v>7.2</v>
      </c>
      <c r="AM16" s="2555">
        <v>122.1</v>
      </c>
      <c r="AN16" s="2523">
        <v>2607</v>
      </c>
      <c r="AO16" s="2556">
        <v>1</v>
      </c>
      <c r="AP16" s="2547">
        <v>2</v>
      </c>
      <c r="AQ16" s="2547">
        <v>4</v>
      </c>
      <c r="AR16" s="2547">
        <v>4</v>
      </c>
      <c r="AS16" s="2557">
        <v>131</v>
      </c>
      <c r="AT16" s="2558">
        <v>147</v>
      </c>
      <c r="AU16" s="2558">
        <v>103</v>
      </c>
      <c r="AV16" s="2559">
        <v>119</v>
      </c>
      <c r="AW16" s="2560">
        <v>1</v>
      </c>
      <c r="AX16" s="2539">
        <v>1</v>
      </c>
      <c r="AY16" s="2521">
        <v>0</v>
      </c>
      <c r="AZ16" s="2539">
        <v>1</v>
      </c>
      <c r="BA16" s="2539">
        <v>1</v>
      </c>
      <c r="BB16" s="2539">
        <v>1</v>
      </c>
      <c r="BC16" s="2539">
        <v>0</v>
      </c>
      <c r="BD16" s="2539">
        <v>1</v>
      </c>
      <c r="BE16" s="2561">
        <v>0</v>
      </c>
      <c r="BF16" s="2539">
        <v>0</v>
      </c>
      <c r="BG16" s="2539">
        <v>1</v>
      </c>
      <c r="BH16" s="2539">
        <v>0</v>
      </c>
      <c r="BI16" s="2539">
        <v>1</v>
      </c>
      <c r="BJ16" s="2539">
        <v>1</v>
      </c>
      <c r="BK16" s="2539">
        <v>1</v>
      </c>
      <c r="BL16" s="2539">
        <v>1</v>
      </c>
      <c r="BM16" s="2539">
        <v>0</v>
      </c>
      <c r="BN16" s="2521">
        <v>0</v>
      </c>
      <c r="BO16" s="2539">
        <v>1</v>
      </c>
      <c r="BP16" s="2539">
        <v>1</v>
      </c>
      <c r="BQ16" s="2539">
        <v>0</v>
      </c>
      <c r="BR16" s="2562">
        <v>0</v>
      </c>
      <c r="BS16" s="2538">
        <v>1</v>
      </c>
      <c r="BT16" s="2521">
        <v>0</v>
      </c>
      <c r="BU16" s="2521">
        <v>0</v>
      </c>
      <c r="BV16" s="2521">
        <v>0</v>
      </c>
      <c r="BW16" s="2521">
        <v>0</v>
      </c>
      <c r="BX16" s="2521">
        <v>0</v>
      </c>
      <c r="BY16" s="2521">
        <v>0</v>
      </c>
      <c r="BZ16" s="2521">
        <v>0</v>
      </c>
      <c r="CA16" s="2521">
        <v>0</v>
      </c>
      <c r="CB16" s="2538">
        <v>0</v>
      </c>
      <c r="CC16" s="2521">
        <v>0</v>
      </c>
      <c r="CD16" s="2521">
        <v>0</v>
      </c>
      <c r="CE16" s="2524">
        <v>0</v>
      </c>
      <c r="CF16" s="2520">
        <v>1</v>
      </c>
      <c r="CG16" s="2521">
        <v>1</v>
      </c>
      <c r="CH16" s="2521">
        <v>1</v>
      </c>
      <c r="CI16" s="2521">
        <v>1</v>
      </c>
      <c r="CJ16" s="2521">
        <v>1</v>
      </c>
      <c r="CK16" s="2521">
        <v>1</v>
      </c>
      <c r="CL16" s="2521">
        <v>1</v>
      </c>
      <c r="CM16" s="2521">
        <v>1</v>
      </c>
      <c r="CN16" s="2521">
        <v>1</v>
      </c>
      <c r="CO16" s="2521">
        <v>1</v>
      </c>
      <c r="CP16" s="2521">
        <v>1</v>
      </c>
      <c r="CQ16" s="2521">
        <v>1</v>
      </c>
      <c r="CR16" s="2538">
        <v>1</v>
      </c>
      <c r="CS16" s="2521">
        <v>0</v>
      </c>
      <c r="CT16" s="2521">
        <v>0</v>
      </c>
      <c r="CU16" s="2521">
        <v>0</v>
      </c>
      <c r="CV16" s="2521">
        <v>0</v>
      </c>
      <c r="CW16" s="2521">
        <v>0</v>
      </c>
      <c r="CX16" s="2521">
        <v>0</v>
      </c>
      <c r="CY16" s="2563">
        <v>0</v>
      </c>
    </row>
    <row r="17" spans="1:103">
      <c r="A17" s="2541"/>
      <c r="B17" s="2542" t="s">
        <v>2498</v>
      </c>
      <c r="C17" s="2543"/>
      <c r="D17" s="2544">
        <v>159</v>
      </c>
      <c r="E17" s="2545"/>
      <c r="F17" s="2522">
        <v>566</v>
      </c>
      <c r="G17" s="2546">
        <v>216</v>
      </c>
      <c r="H17" s="2546">
        <v>17.100000000000001</v>
      </c>
      <c r="I17" s="2546">
        <v>25.2</v>
      </c>
      <c r="J17" s="2547">
        <v>24</v>
      </c>
      <c r="K17" s="2546">
        <v>515.6</v>
      </c>
      <c r="L17" s="2546">
        <v>467.6</v>
      </c>
      <c r="M17" s="2522">
        <v>202</v>
      </c>
      <c r="N17" s="2548">
        <v>1.921</v>
      </c>
      <c r="O17" s="2523">
        <v>12.12</v>
      </c>
      <c r="P17" s="2549">
        <v>1</v>
      </c>
      <c r="Q17" s="2549">
        <v>1</v>
      </c>
      <c r="R17" s="2549" t="s">
        <v>2185</v>
      </c>
      <c r="S17" s="2549">
        <v>1</v>
      </c>
      <c r="T17" s="2550">
        <v>1</v>
      </c>
      <c r="U17" s="2549">
        <v>1</v>
      </c>
      <c r="V17" s="2549" t="s">
        <v>2185</v>
      </c>
      <c r="W17" s="2549" t="s">
        <v>2185</v>
      </c>
      <c r="X17" s="2549" t="s">
        <v>2185</v>
      </c>
      <c r="Y17" s="2550" t="s">
        <v>2185</v>
      </c>
      <c r="Z17" s="2551" t="s">
        <v>2185</v>
      </c>
      <c r="AA17" s="2552" t="s">
        <v>2185</v>
      </c>
      <c r="AB17" s="2549" t="s">
        <v>2499</v>
      </c>
      <c r="AC17" s="2554">
        <v>102330</v>
      </c>
      <c r="AD17" s="2555">
        <v>3616</v>
      </c>
      <c r="AE17" s="2555">
        <v>4204</v>
      </c>
      <c r="AF17" s="2555">
        <v>22.5</v>
      </c>
      <c r="AG17" s="2555">
        <v>109.5</v>
      </c>
      <c r="AH17" s="2555">
        <v>4264</v>
      </c>
      <c r="AI17" s="2555">
        <v>394.8</v>
      </c>
      <c r="AJ17" s="2555">
        <v>632.4</v>
      </c>
      <c r="AK17" s="2555">
        <v>4.5</v>
      </c>
      <c r="AL17" s="2555">
        <v>9.5</v>
      </c>
      <c r="AM17" s="2555">
        <v>372.4</v>
      </c>
      <c r="AN17" s="2523">
        <v>3094</v>
      </c>
      <c r="AO17" s="2556">
        <v>1</v>
      </c>
      <c r="AP17" s="2547" t="s">
        <v>2185</v>
      </c>
      <c r="AQ17" s="2547">
        <v>2</v>
      </c>
      <c r="AR17" s="2547" t="s">
        <v>2185</v>
      </c>
      <c r="AS17" s="2557">
        <v>84</v>
      </c>
      <c r="AT17" s="2558">
        <v>95</v>
      </c>
      <c r="AU17" s="2558">
        <v>67</v>
      </c>
      <c r="AV17" s="2559">
        <v>77</v>
      </c>
      <c r="AW17" s="2560">
        <v>1</v>
      </c>
      <c r="AX17" s="2539">
        <v>1</v>
      </c>
      <c r="AY17" s="2521">
        <v>0</v>
      </c>
      <c r="AZ17" s="2539">
        <v>1</v>
      </c>
      <c r="BA17" s="2539">
        <v>0</v>
      </c>
      <c r="BB17" s="2539">
        <v>0</v>
      </c>
      <c r="BC17" s="2539">
        <v>0</v>
      </c>
      <c r="BD17" s="2539">
        <v>1</v>
      </c>
      <c r="BE17" s="2561">
        <v>0</v>
      </c>
      <c r="BF17" s="2539">
        <v>0</v>
      </c>
      <c r="BG17" s="2539">
        <v>1</v>
      </c>
      <c r="BH17" s="2539">
        <v>0</v>
      </c>
      <c r="BI17" s="2539">
        <v>1</v>
      </c>
      <c r="BJ17" s="2539">
        <v>1</v>
      </c>
      <c r="BK17" s="2539">
        <v>1</v>
      </c>
      <c r="BL17" s="2539">
        <v>1</v>
      </c>
      <c r="BM17" s="2539">
        <v>0</v>
      </c>
      <c r="BN17" s="2521">
        <v>0</v>
      </c>
      <c r="BO17" s="2539">
        <v>1</v>
      </c>
      <c r="BP17" s="2539">
        <v>1</v>
      </c>
      <c r="BQ17" s="2539">
        <v>0</v>
      </c>
      <c r="BR17" s="2562">
        <v>0</v>
      </c>
      <c r="BS17" s="2538">
        <v>0</v>
      </c>
      <c r="BT17" s="2521">
        <v>1</v>
      </c>
      <c r="BU17" s="2521">
        <v>0</v>
      </c>
      <c r="BV17" s="2521">
        <v>0</v>
      </c>
      <c r="BW17" s="2521">
        <v>0</v>
      </c>
      <c r="BX17" s="2521">
        <v>0</v>
      </c>
      <c r="BY17" s="2521">
        <v>0</v>
      </c>
      <c r="BZ17" s="2521">
        <v>0</v>
      </c>
      <c r="CA17" s="2521">
        <v>0</v>
      </c>
      <c r="CB17" s="2538">
        <v>0</v>
      </c>
      <c r="CC17" s="2521">
        <v>0</v>
      </c>
      <c r="CD17" s="2521">
        <v>0</v>
      </c>
      <c r="CE17" s="2524">
        <v>0</v>
      </c>
      <c r="CF17" s="2520">
        <v>1</v>
      </c>
      <c r="CG17" s="2521">
        <v>1</v>
      </c>
      <c r="CH17" s="2521">
        <v>1</v>
      </c>
      <c r="CI17" s="2521">
        <v>1</v>
      </c>
      <c r="CJ17" s="2521">
        <v>1</v>
      </c>
      <c r="CK17" s="2521">
        <v>1</v>
      </c>
      <c r="CL17" s="2521">
        <v>1</v>
      </c>
      <c r="CM17" s="2521">
        <v>1</v>
      </c>
      <c r="CN17" s="2521">
        <v>1</v>
      </c>
      <c r="CO17" s="2521">
        <v>1</v>
      </c>
      <c r="CP17" s="2521">
        <v>1</v>
      </c>
      <c r="CQ17" s="2521">
        <v>1</v>
      </c>
      <c r="CR17" s="2538">
        <v>1</v>
      </c>
      <c r="CS17" s="2521">
        <v>0</v>
      </c>
      <c r="CT17" s="2521">
        <v>0</v>
      </c>
      <c r="CU17" s="2521">
        <v>0</v>
      </c>
      <c r="CV17" s="2521">
        <v>0</v>
      </c>
      <c r="CW17" s="2521">
        <v>0</v>
      </c>
      <c r="CX17" s="2521">
        <v>0</v>
      </c>
      <c r="CY17" s="2563">
        <v>0</v>
      </c>
    </row>
    <row r="18" spans="1:103">
      <c r="A18" s="2541"/>
      <c r="B18" s="2542" t="s">
        <v>878</v>
      </c>
      <c r="C18" s="2543"/>
      <c r="D18" s="2544">
        <v>123</v>
      </c>
      <c r="E18" s="2545"/>
      <c r="F18" s="2522">
        <v>556</v>
      </c>
      <c r="G18" s="2546">
        <v>212</v>
      </c>
      <c r="H18" s="2546">
        <v>12.7</v>
      </c>
      <c r="I18" s="2546">
        <v>20.2</v>
      </c>
      <c r="J18" s="2547">
        <v>24</v>
      </c>
      <c r="K18" s="2546">
        <v>515.6</v>
      </c>
      <c r="L18" s="2546">
        <v>467.6</v>
      </c>
      <c r="M18" s="2522">
        <v>156.1</v>
      </c>
      <c r="N18" s="2548">
        <v>1.893</v>
      </c>
      <c r="O18" s="2523">
        <v>15.45</v>
      </c>
      <c r="P18" s="2549">
        <v>1</v>
      </c>
      <c r="Q18" s="2549">
        <v>1</v>
      </c>
      <c r="R18" s="2549">
        <v>1</v>
      </c>
      <c r="S18" s="2549">
        <v>1</v>
      </c>
      <c r="T18" s="2550">
        <v>1</v>
      </c>
      <c r="U18" s="2549">
        <v>1</v>
      </c>
      <c r="V18" s="2549">
        <v>1</v>
      </c>
      <c r="W18" s="2549" t="s">
        <v>2185</v>
      </c>
      <c r="X18" s="2549" t="s">
        <v>2185</v>
      </c>
      <c r="Y18" s="2550">
        <v>1</v>
      </c>
      <c r="Z18" s="2551" t="s">
        <v>2185</v>
      </c>
      <c r="AA18" s="2552" t="s">
        <v>2185</v>
      </c>
      <c r="AB18" s="2553" t="s">
        <v>2494</v>
      </c>
      <c r="AC18" s="2554">
        <v>79150</v>
      </c>
      <c r="AD18" s="2555">
        <v>2847</v>
      </c>
      <c r="AE18" s="2555">
        <v>3263</v>
      </c>
      <c r="AF18" s="2555">
        <v>22.5</v>
      </c>
      <c r="AG18" s="2555">
        <v>82.68</v>
      </c>
      <c r="AH18" s="2555">
        <v>3224</v>
      </c>
      <c r="AI18" s="2555">
        <v>304.10000000000002</v>
      </c>
      <c r="AJ18" s="2555">
        <v>480.5</v>
      </c>
      <c r="AK18" s="2555">
        <v>4.5</v>
      </c>
      <c r="AL18" s="2555">
        <v>8.1</v>
      </c>
      <c r="AM18" s="2555">
        <v>187.1</v>
      </c>
      <c r="AN18" s="2523">
        <v>2302</v>
      </c>
      <c r="AO18" s="2556">
        <v>1</v>
      </c>
      <c r="AP18" s="2547">
        <v>1</v>
      </c>
      <c r="AQ18" s="2547">
        <v>4</v>
      </c>
      <c r="AR18" s="2547">
        <v>4</v>
      </c>
      <c r="AS18" s="2557">
        <v>108</v>
      </c>
      <c r="AT18" s="2558">
        <v>121</v>
      </c>
      <c r="AU18" s="2558">
        <v>85</v>
      </c>
      <c r="AV18" s="2559">
        <v>98</v>
      </c>
      <c r="AW18" s="2560">
        <v>1</v>
      </c>
      <c r="AX18" s="2539">
        <v>1</v>
      </c>
      <c r="AY18" s="2521">
        <v>0</v>
      </c>
      <c r="AZ18" s="2539">
        <v>1</v>
      </c>
      <c r="BA18" s="2539">
        <v>1</v>
      </c>
      <c r="BB18" s="2539">
        <v>1</v>
      </c>
      <c r="BC18" s="2539">
        <v>0</v>
      </c>
      <c r="BD18" s="2539">
        <v>1</v>
      </c>
      <c r="BE18" s="2561">
        <v>0</v>
      </c>
      <c r="BF18" s="2539">
        <v>0</v>
      </c>
      <c r="BG18" s="2539">
        <v>1</v>
      </c>
      <c r="BH18" s="2539">
        <v>0</v>
      </c>
      <c r="BI18" s="2539">
        <v>1</v>
      </c>
      <c r="BJ18" s="2539">
        <v>1</v>
      </c>
      <c r="BK18" s="2539">
        <v>1</v>
      </c>
      <c r="BL18" s="2539">
        <v>1</v>
      </c>
      <c r="BM18" s="2539">
        <v>0</v>
      </c>
      <c r="BN18" s="2521">
        <v>0</v>
      </c>
      <c r="BO18" s="2539">
        <v>1</v>
      </c>
      <c r="BP18" s="2539">
        <v>1</v>
      </c>
      <c r="BQ18" s="2539">
        <v>0</v>
      </c>
      <c r="BR18" s="2562">
        <v>0</v>
      </c>
      <c r="BS18" s="2538">
        <v>1</v>
      </c>
      <c r="BT18" s="2521">
        <v>0</v>
      </c>
      <c r="BU18" s="2521">
        <v>0</v>
      </c>
      <c r="BV18" s="2521">
        <v>0</v>
      </c>
      <c r="BW18" s="2521">
        <v>0</v>
      </c>
      <c r="BX18" s="2521">
        <v>0</v>
      </c>
      <c r="BY18" s="2521">
        <v>0</v>
      </c>
      <c r="BZ18" s="2521">
        <v>0</v>
      </c>
      <c r="CA18" s="2521">
        <v>0</v>
      </c>
      <c r="CB18" s="2538">
        <v>0</v>
      </c>
      <c r="CC18" s="2521">
        <v>0</v>
      </c>
      <c r="CD18" s="2521">
        <v>0</v>
      </c>
      <c r="CE18" s="2524">
        <v>0</v>
      </c>
      <c r="CF18" s="2520">
        <v>1</v>
      </c>
      <c r="CG18" s="2521">
        <v>1</v>
      </c>
      <c r="CH18" s="2521">
        <v>1</v>
      </c>
      <c r="CI18" s="2521">
        <v>1</v>
      </c>
      <c r="CJ18" s="2521">
        <v>1</v>
      </c>
      <c r="CK18" s="2521">
        <v>1</v>
      </c>
      <c r="CL18" s="2521">
        <v>1</v>
      </c>
      <c r="CM18" s="2521">
        <v>1</v>
      </c>
      <c r="CN18" s="2521">
        <v>1</v>
      </c>
      <c r="CO18" s="2521">
        <v>1</v>
      </c>
      <c r="CP18" s="2521">
        <v>1</v>
      </c>
      <c r="CQ18" s="2521">
        <v>1</v>
      </c>
      <c r="CR18" s="2538">
        <v>1</v>
      </c>
      <c r="CS18" s="2521">
        <v>0</v>
      </c>
      <c r="CT18" s="2521">
        <v>0</v>
      </c>
      <c r="CU18" s="2521">
        <v>0</v>
      </c>
      <c r="CV18" s="2521">
        <v>0</v>
      </c>
      <c r="CW18" s="2521">
        <v>0</v>
      </c>
      <c r="CX18" s="2521">
        <v>0</v>
      </c>
      <c r="CY18" s="2563">
        <v>0</v>
      </c>
    </row>
    <row r="19" spans="1:103">
      <c r="A19" s="2541"/>
      <c r="B19" s="2542" t="s">
        <v>828</v>
      </c>
      <c r="C19" s="2543"/>
      <c r="D19" s="2544">
        <v>106</v>
      </c>
      <c r="E19" s="2545"/>
      <c r="F19" s="2522">
        <v>550</v>
      </c>
      <c r="G19" s="2546">
        <v>210</v>
      </c>
      <c r="H19" s="2546">
        <v>11.1</v>
      </c>
      <c r="I19" s="2546">
        <v>17.2</v>
      </c>
      <c r="J19" s="2547">
        <v>24</v>
      </c>
      <c r="K19" s="2546">
        <v>515.6</v>
      </c>
      <c r="L19" s="2546">
        <v>467.6</v>
      </c>
      <c r="M19" s="2522">
        <v>134.4</v>
      </c>
      <c r="N19" s="2548">
        <v>1.877</v>
      </c>
      <c r="O19" s="2523">
        <v>17.79</v>
      </c>
      <c r="P19" s="2549">
        <v>1</v>
      </c>
      <c r="Q19" s="2549">
        <v>1</v>
      </c>
      <c r="R19" s="2549">
        <v>1</v>
      </c>
      <c r="S19" s="2549">
        <v>1</v>
      </c>
      <c r="T19" s="2550">
        <v>1</v>
      </c>
      <c r="U19" s="2549">
        <v>1</v>
      </c>
      <c r="V19" s="2549">
        <v>1</v>
      </c>
      <c r="W19" s="2549">
        <v>1</v>
      </c>
      <c r="X19" s="2549" t="s">
        <v>2185</v>
      </c>
      <c r="Y19" s="2550">
        <v>1</v>
      </c>
      <c r="Z19" s="2551" t="s">
        <v>2185</v>
      </c>
      <c r="AA19" s="2552" t="s">
        <v>2185</v>
      </c>
      <c r="AB19" s="2549" t="s">
        <v>2495</v>
      </c>
      <c r="AC19" s="2554">
        <v>67110</v>
      </c>
      <c r="AD19" s="2555">
        <v>2440</v>
      </c>
      <c r="AE19" s="2555">
        <v>2787</v>
      </c>
      <c r="AF19" s="2555">
        <v>22.3</v>
      </c>
      <c r="AG19" s="2555">
        <v>72.34</v>
      </c>
      <c r="AH19" s="2555">
        <v>2667</v>
      </c>
      <c r="AI19" s="2555">
        <v>254</v>
      </c>
      <c r="AJ19" s="2555">
        <v>400.5</v>
      </c>
      <c r="AK19" s="2555">
        <v>4.4000000000000004</v>
      </c>
      <c r="AL19" s="2555">
        <v>7.3</v>
      </c>
      <c r="AM19" s="2555">
        <v>122.8</v>
      </c>
      <c r="AN19" s="2523">
        <v>1884</v>
      </c>
      <c r="AO19" s="2556">
        <v>1</v>
      </c>
      <c r="AP19" s="2547">
        <v>1</v>
      </c>
      <c r="AQ19" s="2547">
        <v>4</v>
      </c>
      <c r="AR19" s="2547">
        <v>4</v>
      </c>
      <c r="AS19" s="2557">
        <v>124</v>
      </c>
      <c r="AT19" s="2558">
        <v>140</v>
      </c>
      <c r="AU19" s="2558">
        <v>97</v>
      </c>
      <c r="AV19" s="2559">
        <v>113</v>
      </c>
      <c r="AW19" s="2560">
        <v>1</v>
      </c>
      <c r="AX19" s="2539">
        <v>1</v>
      </c>
      <c r="AY19" s="2521">
        <v>0</v>
      </c>
      <c r="AZ19" s="2539">
        <v>1</v>
      </c>
      <c r="BA19" s="2539">
        <v>1</v>
      </c>
      <c r="BB19" s="2539">
        <v>1</v>
      </c>
      <c r="BC19" s="2539">
        <v>0</v>
      </c>
      <c r="BD19" s="2539">
        <v>1</v>
      </c>
      <c r="BE19" s="2561">
        <v>0</v>
      </c>
      <c r="BF19" s="2539">
        <v>0</v>
      </c>
      <c r="BG19" s="2539">
        <v>1</v>
      </c>
      <c r="BH19" s="2539">
        <v>0</v>
      </c>
      <c r="BI19" s="2539">
        <v>1</v>
      </c>
      <c r="BJ19" s="2539">
        <v>1</v>
      </c>
      <c r="BK19" s="2539">
        <v>1</v>
      </c>
      <c r="BL19" s="2539">
        <v>1</v>
      </c>
      <c r="BM19" s="2539">
        <v>0</v>
      </c>
      <c r="BN19" s="2521">
        <v>0</v>
      </c>
      <c r="BO19" s="2539">
        <v>1</v>
      </c>
      <c r="BP19" s="2539">
        <v>1</v>
      </c>
      <c r="BQ19" s="2539">
        <v>0</v>
      </c>
      <c r="BR19" s="2562">
        <v>0</v>
      </c>
      <c r="BS19" s="2538">
        <v>0</v>
      </c>
      <c r="BT19" s="2521">
        <v>0</v>
      </c>
      <c r="BU19" s="2521">
        <v>0</v>
      </c>
      <c r="BV19" s="2521">
        <v>0</v>
      </c>
      <c r="BW19" s="2521">
        <v>0</v>
      </c>
      <c r="BX19" s="2521">
        <v>0</v>
      </c>
      <c r="BY19" s="2521">
        <v>0</v>
      </c>
      <c r="BZ19" s="2521">
        <v>0</v>
      </c>
      <c r="CA19" s="2521">
        <v>0</v>
      </c>
      <c r="CB19" s="2538">
        <v>0</v>
      </c>
      <c r="CC19" s="2521">
        <v>0</v>
      </c>
      <c r="CD19" s="2521">
        <v>0</v>
      </c>
      <c r="CE19" s="2524">
        <v>0</v>
      </c>
      <c r="CF19" s="2520">
        <v>1</v>
      </c>
      <c r="CG19" s="2521">
        <v>1</v>
      </c>
      <c r="CH19" s="2521">
        <v>1</v>
      </c>
      <c r="CI19" s="2521">
        <v>1</v>
      </c>
      <c r="CJ19" s="2521">
        <v>1</v>
      </c>
      <c r="CK19" s="2521">
        <v>1</v>
      </c>
      <c r="CL19" s="2521">
        <v>1</v>
      </c>
      <c r="CM19" s="2521">
        <v>1</v>
      </c>
      <c r="CN19" s="2521">
        <v>1</v>
      </c>
      <c r="CO19" s="2521">
        <v>1</v>
      </c>
      <c r="CP19" s="2521">
        <v>1</v>
      </c>
      <c r="CQ19" s="2521">
        <v>1</v>
      </c>
      <c r="CR19" s="2538">
        <v>1</v>
      </c>
      <c r="CS19" s="2521">
        <v>0</v>
      </c>
      <c r="CT19" s="2521">
        <v>0</v>
      </c>
      <c r="CU19" s="2521">
        <v>0</v>
      </c>
      <c r="CV19" s="2521">
        <v>0</v>
      </c>
      <c r="CW19" s="2521">
        <v>0</v>
      </c>
      <c r="CX19" s="2521">
        <v>0</v>
      </c>
      <c r="CY19" s="2563">
        <v>0</v>
      </c>
    </row>
    <row r="20" spans="1:103">
      <c r="A20" s="2541"/>
      <c r="B20" s="2542" t="s">
        <v>865</v>
      </c>
      <c r="C20" s="2543"/>
      <c r="D20" s="2544">
        <v>92.1</v>
      </c>
      <c r="E20" s="2545"/>
      <c r="F20" s="2522">
        <v>547</v>
      </c>
      <c r="G20" s="2546">
        <v>210</v>
      </c>
      <c r="H20" s="2546">
        <v>9</v>
      </c>
      <c r="I20" s="2546">
        <v>15.7</v>
      </c>
      <c r="J20" s="2547">
        <v>24</v>
      </c>
      <c r="K20" s="2546">
        <v>515.6</v>
      </c>
      <c r="L20" s="2546">
        <v>467.6</v>
      </c>
      <c r="M20" s="2522">
        <v>117.3</v>
      </c>
      <c r="N20" s="2548">
        <v>1.875</v>
      </c>
      <c r="O20" s="2523">
        <v>20.36</v>
      </c>
      <c r="P20" s="2549">
        <v>1</v>
      </c>
      <c r="Q20" s="2549">
        <v>1</v>
      </c>
      <c r="R20" s="2549">
        <v>1</v>
      </c>
      <c r="S20" s="2549">
        <v>1</v>
      </c>
      <c r="T20" s="2550">
        <v>1</v>
      </c>
      <c r="U20" s="2549">
        <v>1</v>
      </c>
      <c r="V20" s="2549">
        <v>1</v>
      </c>
      <c r="W20" s="2549">
        <v>1</v>
      </c>
      <c r="X20" s="2549" t="s">
        <v>2185</v>
      </c>
      <c r="Y20" s="2550">
        <v>1</v>
      </c>
      <c r="Z20" s="2551" t="s">
        <v>2185</v>
      </c>
      <c r="AA20" s="2552" t="s">
        <v>2185</v>
      </c>
      <c r="AB20" s="2549" t="s">
        <v>2495</v>
      </c>
      <c r="AC20" s="2554">
        <v>59970</v>
      </c>
      <c r="AD20" s="2555">
        <v>2193</v>
      </c>
      <c r="AE20" s="2555">
        <v>2474</v>
      </c>
      <c r="AF20" s="2555">
        <v>22.6</v>
      </c>
      <c r="AG20" s="2555">
        <v>60.29</v>
      </c>
      <c r="AH20" s="2555">
        <v>2432</v>
      </c>
      <c r="AI20" s="2555">
        <v>231.6</v>
      </c>
      <c r="AJ20" s="2555">
        <v>361.5</v>
      </c>
      <c r="AK20" s="2555">
        <v>4.5</v>
      </c>
      <c r="AL20" s="2555">
        <v>6.8</v>
      </c>
      <c r="AM20" s="2555">
        <v>89.29</v>
      </c>
      <c r="AN20" s="2523">
        <v>1710</v>
      </c>
      <c r="AO20" s="2556">
        <v>1</v>
      </c>
      <c r="AP20" s="2547">
        <v>2</v>
      </c>
      <c r="AQ20" s="2547">
        <v>4</v>
      </c>
      <c r="AR20" s="2547">
        <v>4</v>
      </c>
      <c r="AS20" s="2557">
        <v>142</v>
      </c>
      <c r="AT20" s="2558">
        <v>160</v>
      </c>
      <c r="AU20" s="2558">
        <v>111</v>
      </c>
      <c r="AV20" s="2559">
        <v>129</v>
      </c>
      <c r="AW20" s="2560">
        <v>1</v>
      </c>
      <c r="AX20" s="2539">
        <v>1</v>
      </c>
      <c r="AY20" s="2521">
        <v>0</v>
      </c>
      <c r="AZ20" s="2539">
        <v>1</v>
      </c>
      <c r="BA20" s="2539">
        <v>1</v>
      </c>
      <c r="BB20" s="2539">
        <v>1</v>
      </c>
      <c r="BC20" s="2539">
        <v>0</v>
      </c>
      <c r="BD20" s="2539">
        <v>1</v>
      </c>
      <c r="BE20" s="2561">
        <v>0</v>
      </c>
      <c r="BF20" s="2539">
        <v>0</v>
      </c>
      <c r="BG20" s="2539">
        <v>1</v>
      </c>
      <c r="BH20" s="2539">
        <v>0</v>
      </c>
      <c r="BI20" s="2539">
        <v>1</v>
      </c>
      <c r="BJ20" s="2539">
        <v>1</v>
      </c>
      <c r="BK20" s="2539">
        <v>1</v>
      </c>
      <c r="BL20" s="2539">
        <v>1</v>
      </c>
      <c r="BM20" s="2539">
        <v>0</v>
      </c>
      <c r="BN20" s="2521">
        <v>0</v>
      </c>
      <c r="BO20" s="2539">
        <v>1</v>
      </c>
      <c r="BP20" s="2539">
        <v>1</v>
      </c>
      <c r="BQ20" s="2539">
        <v>0</v>
      </c>
      <c r="BR20" s="2562">
        <v>0</v>
      </c>
      <c r="BS20" s="2538">
        <v>0</v>
      </c>
      <c r="BT20" s="2521">
        <v>0</v>
      </c>
      <c r="BU20" s="2521">
        <v>0</v>
      </c>
      <c r="BV20" s="2521">
        <v>0</v>
      </c>
      <c r="BW20" s="2521">
        <v>0</v>
      </c>
      <c r="BX20" s="2521">
        <v>0</v>
      </c>
      <c r="BY20" s="2521">
        <v>0</v>
      </c>
      <c r="BZ20" s="2521">
        <v>0</v>
      </c>
      <c r="CA20" s="2521">
        <v>0</v>
      </c>
      <c r="CB20" s="2538">
        <v>0</v>
      </c>
      <c r="CC20" s="2521">
        <v>0</v>
      </c>
      <c r="CD20" s="2521">
        <v>0</v>
      </c>
      <c r="CE20" s="2524">
        <v>0</v>
      </c>
      <c r="CF20" s="2520">
        <v>1</v>
      </c>
      <c r="CG20" s="2521">
        <v>1</v>
      </c>
      <c r="CH20" s="2521">
        <v>1</v>
      </c>
      <c r="CI20" s="2521">
        <v>1</v>
      </c>
      <c r="CJ20" s="2521">
        <v>1</v>
      </c>
      <c r="CK20" s="2521">
        <v>1</v>
      </c>
      <c r="CL20" s="2521">
        <v>1</v>
      </c>
      <c r="CM20" s="2521">
        <v>1</v>
      </c>
      <c r="CN20" s="2521">
        <v>1</v>
      </c>
      <c r="CO20" s="2521">
        <v>1</v>
      </c>
      <c r="CP20" s="2521">
        <v>1</v>
      </c>
      <c r="CQ20" s="2521">
        <v>1</v>
      </c>
      <c r="CR20" s="2538">
        <v>1</v>
      </c>
      <c r="CS20" s="2521">
        <v>0</v>
      </c>
      <c r="CT20" s="2521">
        <v>0</v>
      </c>
      <c r="CU20" s="2521">
        <v>0</v>
      </c>
      <c r="CV20" s="2521">
        <v>0</v>
      </c>
      <c r="CW20" s="2521">
        <v>0</v>
      </c>
      <c r="CX20" s="2521">
        <v>0</v>
      </c>
      <c r="CY20" s="2563">
        <v>0</v>
      </c>
    </row>
    <row r="21" spans="1:103">
      <c r="A21" s="2541" t="s">
        <v>2435</v>
      </c>
      <c r="B21" s="2542" t="s">
        <v>2500</v>
      </c>
      <c r="C21" s="2543"/>
      <c r="D21" s="2544">
        <v>79.5</v>
      </c>
      <c r="E21" s="2545"/>
      <c r="F21" s="2522">
        <v>541</v>
      </c>
      <c r="G21" s="2546">
        <v>210</v>
      </c>
      <c r="H21" s="2546">
        <v>8.5</v>
      </c>
      <c r="I21" s="2546">
        <v>12.5</v>
      </c>
      <c r="J21" s="2547">
        <v>24</v>
      </c>
      <c r="K21" s="2546">
        <v>515.6</v>
      </c>
      <c r="L21" s="2546">
        <v>467.6</v>
      </c>
      <c r="M21" s="2522">
        <v>101.3</v>
      </c>
      <c r="N21" s="2548">
        <v>1.8640000000000001</v>
      </c>
      <c r="O21" s="2523">
        <v>23.44</v>
      </c>
      <c r="P21" s="2549">
        <v>1</v>
      </c>
      <c r="Q21" s="2549">
        <v>1</v>
      </c>
      <c r="R21" s="2549">
        <v>1</v>
      </c>
      <c r="S21" s="2549">
        <v>1</v>
      </c>
      <c r="T21" s="2550">
        <v>1</v>
      </c>
      <c r="U21" s="2549" t="s">
        <v>2185</v>
      </c>
      <c r="V21" s="2549">
        <v>1</v>
      </c>
      <c r="W21" s="2549">
        <v>1</v>
      </c>
      <c r="X21" s="2549" t="s">
        <v>2185</v>
      </c>
      <c r="Y21" s="2550" t="s">
        <v>2185</v>
      </c>
      <c r="Z21" s="2551" t="s">
        <v>2185</v>
      </c>
      <c r="AA21" s="2552" t="s">
        <v>2185</v>
      </c>
      <c r="AB21" s="2549" t="s">
        <v>2499</v>
      </c>
      <c r="AC21" s="2554">
        <v>49550</v>
      </c>
      <c r="AD21" s="2555">
        <v>1831</v>
      </c>
      <c r="AE21" s="2555">
        <v>2078</v>
      </c>
      <c r="AF21" s="2555">
        <v>22.1</v>
      </c>
      <c r="AG21" s="2555">
        <v>55.86</v>
      </c>
      <c r="AH21" s="2555">
        <v>1937</v>
      </c>
      <c r="AI21" s="2555">
        <v>184.5</v>
      </c>
      <c r="AJ21" s="2555">
        <v>289.60000000000002</v>
      </c>
      <c r="AK21" s="2555">
        <v>4.3</v>
      </c>
      <c r="AL21" s="2555">
        <v>6.1</v>
      </c>
      <c r="AM21" s="2555">
        <v>56.18</v>
      </c>
      <c r="AN21" s="2523">
        <v>1347</v>
      </c>
      <c r="AO21" s="2556">
        <v>1</v>
      </c>
      <c r="AP21" s="2547">
        <v>2</v>
      </c>
      <c r="AQ21" s="2547">
        <v>4</v>
      </c>
      <c r="AR21" s="2547">
        <v>4</v>
      </c>
      <c r="AS21" s="2557">
        <v>163</v>
      </c>
      <c r="AT21" s="2558">
        <v>184</v>
      </c>
      <c r="AU21" s="2558">
        <v>128</v>
      </c>
      <c r="AV21" s="2559">
        <v>148</v>
      </c>
      <c r="AW21" s="2560">
        <v>1</v>
      </c>
      <c r="AX21" s="2539">
        <v>0</v>
      </c>
      <c r="AY21" s="2521">
        <v>0</v>
      </c>
      <c r="AZ21" s="2539">
        <v>1</v>
      </c>
      <c r="BA21" s="2539">
        <v>1</v>
      </c>
      <c r="BB21" s="2539">
        <v>1</v>
      </c>
      <c r="BC21" s="2539">
        <v>0</v>
      </c>
      <c r="BD21" s="2539">
        <v>1</v>
      </c>
      <c r="BE21" s="2561">
        <v>0</v>
      </c>
      <c r="BF21" s="2539">
        <v>0</v>
      </c>
      <c r="BG21" s="2539">
        <v>0</v>
      </c>
      <c r="BH21" s="2539">
        <v>0</v>
      </c>
      <c r="BI21" s="2539">
        <v>1</v>
      </c>
      <c r="BJ21" s="2539">
        <v>0</v>
      </c>
      <c r="BK21" s="2539">
        <v>0</v>
      </c>
      <c r="BL21" s="2539">
        <v>0</v>
      </c>
      <c r="BM21" s="2539">
        <v>0</v>
      </c>
      <c r="BN21" s="2521">
        <v>0</v>
      </c>
      <c r="BO21" s="2539">
        <v>0</v>
      </c>
      <c r="BP21" s="2539">
        <v>1</v>
      </c>
      <c r="BQ21" s="2539">
        <v>0</v>
      </c>
      <c r="BR21" s="2562">
        <v>0</v>
      </c>
      <c r="BS21" s="2538">
        <v>0</v>
      </c>
      <c r="BT21" s="2521">
        <v>1</v>
      </c>
      <c r="BU21" s="2521">
        <v>1</v>
      </c>
      <c r="BV21" s="2521">
        <v>0</v>
      </c>
      <c r="BW21" s="2521">
        <v>0</v>
      </c>
      <c r="BX21" s="2521">
        <v>0</v>
      </c>
      <c r="BY21" s="2521">
        <v>0</v>
      </c>
      <c r="BZ21" s="2521">
        <v>0</v>
      </c>
      <c r="CA21" s="2521">
        <v>0</v>
      </c>
      <c r="CB21" s="2538">
        <v>0</v>
      </c>
      <c r="CC21" s="2521">
        <v>0</v>
      </c>
      <c r="CD21" s="2521">
        <v>0</v>
      </c>
      <c r="CE21" s="2524">
        <v>0</v>
      </c>
      <c r="CF21" s="2520">
        <v>1</v>
      </c>
      <c r="CG21" s="2521">
        <v>1</v>
      </c>
      <c r="CH21" s="2521">
        <v>1</v>
      </c>
      <c r="CI21" s="2521">
        <v>1</v>
      </c>
      <c r="CJ21" s="2521">
        <v>1</v>
      </c>
      <c r="CK21" s="2521">
        <v>1</v>
      </c>
      <c r="CL21" s="2521">
        <v>1</v>
      </c>
      <c r="CM21" s="2521">
        <v>1</v>
      </c>
      <c r="CN21" s="2521">
        <v>1</v>
      </c>
      <c r="CO21" s="2521">
        <v>1</v>
      </c>
      <c r="CP21" s="2521">
        <v>1</v>
      </c>
      <c r="CQ21" s="2521">
        <v>1</v>
      </c>
      <c r="CR21" s="2538">
        <v>1</v>
      </c>
      <c r="CS21" s="2521">
        <v>0</v>
      </c>
      <c r="CT21" s="2521">
        <v>0</v>
      </c>
      <c r="CU21" s="2521">
        <v>0</v>
      </c>
      <c r="CV21" s="2521">
        <v>0</v>
      </c>
      <c r="CW21" s="2521">
        <v>0</v>
      </c>
      <c r="CX21" s="2521">
        <v>0</v>
      </c>
      <c r="CY21" s="2563">
        <v>0</v>
      </c>
    </row>
    <row r="22" spans="1:103">
      <c r="A22" s="2541"/>
      <c r="B22" s="2542" t="s">
        <v>2501</v>
      </c>
      <c r="C22" s="2543"/>
      <c r="D22" s="2544">
        <v>129</v>
      </c>
      <c r="E22" s="2545"/>
      <c r="F22" s="2522">
        <v>514</v>
      </c>
      <c r="G22" s="2546">
        <v>204</v>
      </c>
      <c r="H22" s="2546">
        <v>14.2</v>
      </c>
      <c r="I22" s="2546">
        <v>23</v>
      </c>
      <c r="J22" s="2547">
        <v>21</v>
      </c>
      <c r="K22" s="2546">
        <v>468</v>
      </c>
      <c r="L22" s="2546">
        <v>426</v>
      </c>
      <c r="M22" s="2522">
        <v>164.1</v>
      </c>
      <c r="N22" s="2548">
        <v>1.78</v>
      </c>
      <c r="O22" s="2523">
        <v>13.82</v>
      </c>
      <c r="P22" s="2549">
        <v>1</v>
      </c>
      <c r="Q22" s="2549">
        <v>1</v>
      </c>
      <c r="R22" s="2549">
        <v>1</v>
      </c>
      <c r="S22" s="2549">
        <v>1</v>
      </c>
      <c r="T22" s="2550">
        <v>1</v>
      </c>
      <c r="U22" s="2549" t="s">
        <v>2185</v>
      </c>
      <c r="V22" s="2549">
        <v>1</v>
      </c>
      <c r="W22" s="2549">
        <v>1</v>
      </c>
      <c r="X22" s="2549" t="s">
        <v>2185</v>
      </c>
      <c r="Y22" s="2550" t="s">
        <v>2185</v>
      </c>
      <c r="Z22" s="2551" t="s">
        <v>2185</v>
      </c>
      <c r="AA22" s="2552" t="s">
        <v>2185</v>
      </c>
      <c r="AB22" s="2549" t="s">
        <v>2499</v>
      </c>
      <c r="AC22" s="2554">
        <v>70710</v>
      </c>
      <c r="AD22" s="2555">
        <v>2751</v>
      </c>
      <c r="AE22" s="2555">
        <v>3168</v>
      </c>
      <c r="AF22" s="2555">
        <v>20.7</v>
      </c>
      <c r="AG22" s="2555">
        <v>83.16</v>
      </c>
      <c r="AH22" s="2555">
        <v>3271</v>
      </c>
      <c r="AI22" s="2555">
        <v>320.7</v>
      </c>
      <c r="AJ22" s="2555">
        <v>506.6</v>
      </c>
      <c r="AK22" s="2555">
        <v>4.4000000000000004</v>
      </c>
      <c r="AL22" s="2555">
        <v>8.4</v>
      </c>
      <c r="AM22" s="2555">
        <v>241.5</v>
      </c>
      <c r="AN22" s="2523">
        <v>1961</v>
      </c>
      <c r="AO22" s="2556">
        <v>1</v>
      </c>
      <c r="AP22" s="2547">
        <v>1</v>
      </c>
      <c r="AQ22" s="2547">
        <v>2</v>
      </c>
      <c r="AR22" s="2547">
        <v>3</v>
      </c>
      <c r="AS22" s="2557">
        <v>96</v>
      </c>
      <c r="AT22" s="2558">
        <v>108</v>
      </c>
      <c r="AU22" s="2558">
        <v>75</v>
      </c>
      <c r="AV22" s="2559">
        <v>88</v>
      </c>
      <c r="AW22" s="2560">
        <v>1</v>
      </c>
      <c r="AX22" s="2539">
        <v>0</v>
      </c>
      <c r="AY22" s="2521">
        <v>0</v>
      </c>
      <c r="AZ22" s="2539">
        <v>1</v>
      </c>
      <c r="BA22" s="2539">
        <v>1</v>
      </c>
      <c r="BB22" s="2539">
        <v>1</v>
      </c>
      <c r="BC22" s="2539">
        <v>0</v>
      </c>
      <c r="BD22" s="2539">
        <v>1</v>
      </c>
      <c r="BE22" s="2561">
        <v>0</v>
      </c>
      <c r="BF22" s="2539">
        <v>0</v>
      </c>
      <c r="BG22" s="2539">
        <v>0</v>
      </c>
      <c r="BH22" s="2539">
        <v>0</v>
      </c>
      <c r="BI22" s="2539">
        <v>1</v>
      </c>
      <c r="BJ22" s="2539">
        <v>0</v>
      </c>
      <c r="BK22" s="2539">
        <v>0</v>
      </c>
      <c r="BL22" s="2539">
        <v>0</v>
      </c>
      <c r="BM22" s="2539">
        <v>0</v>
      </c>
      <c r="BN22" s="2521">
        <v>0</v>
      </c>
      <c r="BO22" s="2539">
        <v>0</v>
      </c>
      <c r="BP22" s="2539">
        <v>1</v>
      </c>
      <c r="BQ22" s="2539">
        <v>0</v>
      </c>
      <c r="BR22" s="2562">
        <v>0</v>
      </c>
      <c r="BS22" s="2538">
        <v>0</v>
      </c>
      <c r="BT22" s="2521">
        <v>1</v>
      </c>
      <c r="BU22" s="2521">
        <v>0</v>
      </c>
      <c r="BV22" s="2521">
        <v>0</v>
      </c>
      <c r="BW22" s="2521">
        <v>0</v>
      </c>
      <c r="BX22" s="2521">
        <v>0</v>
      </c>
      <c r="BY22" s="2521">
        <v>0</v>
      </c>
      <c r="BZ22" s="2521">
        <v>0</v>
      </c>
      <c r="CA22" s="2521">
        <v>0</v>
      </c>
      <c r="CB22" s="2538">
        <v>0</v>
      </c>
      <c r="CC22" s="2521">
        <v>0</v>
      </c>
      <c r="CD22" s="2521">
        <v>0</v>
      </c>
      <c r="CE22" s="2524">
        <v>0</v>
      </c>
      <c r="CF22" s="2520">
        <v>1</v>
      </c>
      <c r="CG22" s="2521">
        <v>1</v>
      </c>
      <c r="CH22" s="2521">
        <v>1</v>
      </c>
      <c r="CI22" s="2521">
        <v>1</v>
      </c>
      <c r="CJ22" s="2521">
        <v>1</v>
      </c>
      <c r="CK22" s="2521">
        <v>1</v>
      </c>
      <c r="CL22" s="2521">
        <v>1</v>
      </c>
      <c r="CM22" s="2521">
        <v>1</v>
      </c>
      <c r="CN22" s="2521">
        <v>1</v>
      </c>
      <c r="CO22" s="2521">
        <v>1</v>
      </c>
      <c r="CP22" s="2521">
        <v>1</v>
      </c>
      <c r="CQ22" s="2521">
        <v>1</v>
      </c>
      <c r="CR22" s="2538">
        <v>1</v>
      </c>
      <c r="CS22" s="2521">
        <v>0</v>
      </c>
      <c r="CT22" s="2521">
        <v>0</v>
      </c>
      <c r="CU22" s="2521">
        <v>0</v>
      </c>
      <c r="CV22" s="2521">
        <v>0</v>
      </c>
      <c r="CW22" s="2521">
        <v>0</v>
      </c>
      <c r="CX22" s="2521">
        <v>0</v>
      </c>
      <c r="CY22" s="2563">
        <v>0</v>
      </c>
    </row>
    <row r="23" spans="1:103">
      <c r="A23" s="2541"/>
      <c r="B23" s="2542" t="s">
        <v>877</v>
      </c>
      <c r="C23" s="2543"/>
      <c r="D23" s="2544">
        <v>107</v>
      </c>
      <c r="E23" s="2545"/>
      <c r="F23" s="2522">
        <v>506</v>
      </c>
      <c r="G23" s="2546">
        <v>202</v>
      </c>
      <c r="H23" s="2546">
        <v>12</v>
      </c>
      <c r="I23" s="2546">
        <v>19</v>
      </c>
      <c r="J23" s="2547">
        <v>21</v>
      </c>
      <c r="K23" s="2546">
        <v>468</v>
      </c>
      <c r="L23" s="2546">
        <v>426</v>
      </c>
      <c r="M23" s="2522">
        <v>136.69999999999999</v>
      </c>
      <c r="N23" s="2548">
        <v>1.76</v>
      </c>
      <c r="O23" s="2523">
        <v>16.399999999999999</v>
      </c>
      <c r="P23" s="2549">
        <v>1</v>
      </c>
      <c r="Q23" s="2549">
        <v>1</v>
      </c>
      <c r="R23" s="2549">
        <v>1</v>
      </c>
      <c r="S23" s="2549">
        <v>1</v>
      </c>
      <c r="T23" s="2550">
        <v>1</v>
      </c>
      <c r="U23" s="2549" t="s">
        <v>2185</v>
      </c>
      <c r="V23" s="2549">
        <v>1</v>
      </c>
      <c r="W23" s="2549" t="s">
        <v>2185</v>
      </c>
      <c r="X23" s="2549" t="s">
        <v>2185</v>
      </c>
      <c r="Y23" s="2550">
        <v>1</v>
      </c>
      <c r="Z23" s="2551" t="s">
        <v>2185</v>
      </c>
      <c r="AA23" s="2552" t="s">
        <v>2185</v>
      </c>
      <c r="AB23" s="2553" t="s">
        <v>2494</v>
      </c>
      <c r="AC23" s="2554">
        <v>57770</v>
      </c>
      <c r="AD23" s="2555">
        <v>2283</v>
      </c>
      <c r="AE23" s="2555">
        <v>2612</v>
      </c>
      <c r="AF23" s="2555">
        <v>20.5</v>
      </c>
      <c r="AG23" s="2555">
        <v>70.2</v>
      </c>
      <c r="AH23" s="2555">
        <v>2621</v>
      </c>
      <c r="AI23" s="2555">
        <v>259.5</v>
      </c>
      <c r="AJ23" s="2555">
        <v>408.5</v>
      </c>
      <c r="AK23" s="2555">
        <v>4.3</v>
      </c>
      <c r="AL23" s="2555">
        <v>7.4</v>
      </c>
      <c r="AM23" s="2555">
        <v>142.69999999999999</v>
      </c>
      <c r="AN23" s="2523">
        <v>1547</v>
      </c>
      <c r="AO23" s="2556">
        <v>1</v>
      </c>
      <c r="AP23" s="2547">
        <v>1</v>
      </c>
      <c r="AQ23" s="2547">
        <v>4</v>
      </c>
      <c r="AR23" s="2547">
        <v>4</v>
      </c>
      <c r="AS23" s="2557">
        <v>114</v>
      </c>
      <c r="AT23" s="2558">
        <v>129</v>
      </c>
      <c r="AU23" s="2558">
        <v>89</v>
      </c>
      <c r="AV23" s="2559">
        <v>104</v>
      </c>
      <c r="AW23" s="2560">
        <v>1</v>
      </c>
      <c r="AX23" s="2539">
        <v>0</v>
      </c>
      <c r="AY23" s="2521">
        <v>0</v>
      </c>
      <c r="AZ23" s="2539">
        <v>1</v>
      </c>
      <c r="BA23" s="2539">
        <v>1</v>
      </c>
      <c r="BB23" s="2539">
        <v>1</v>
      </c>
      <c r="BC23" s="2539">
        <v>0</v>
      </c>
      <c r="BD23" s="2539">
        <v>1</v>
      </c>
      <c r="BE23" s="2561">
        <v>0</v>
      </c>
      <c r="BF23" s="2539">
        <v>0</v>
      </c>
      <c r="BG23" s="2539">
        <v>1</v>
      </c>
      <c r="BH23" s="2539">
        <v>0</v>
      </c>
      <c r="BI23" s="2539">
        <v>1</v>
      </c>
      <c r="BJ23" s="2539">
        <v>1</v>
      </c>
      <c r="BK23" s="2539">
        <v>1</v>
      </c>
      <c r="BL23" s="2539">
        <v>1</v>
      </c>
      <c r="BM23" s="2539">
        <v>0</v>
      </c>
      <c r="BN23" s="2521">
        <v>0</v>
      </c>
      <c r="BO23" s="2539">
        <v>1</v>
      </c>
      <c r="BP23" s="2539">
        <v>1</v>
      </c>
      <c r="BQ23" s="2539">
        <v>0</v>
      </c>
      <c r="BR23" s="2562">
        <v>0</v>
      </c>
      <c r="BS23" s="2538">
        <v>1</v>
      </c>
      <c r="BT23" s="2521">
        <v>0</v>
      </c>
      <c r="BU23" s="2521">
        <v>0</v>
      </c>
      <c r="BV23" s="2521">
        <v>0</v>
      </c>
      <c r="BW23" s="2521">
        <v>0</v>
      </c>
      <c r="BX23" s="2521">
        <v>0</v>
      </c>
      <c r="BY23" s="2521">
        <v>0</v>
      </c>
      <c r="BZ23" s="2521">
        <v>0</v>
      </c>
      <c r="CA23" s="2521">
        <v>0</v>
      </c>
      <c r="CB23" s="2538">
        <v>0</v>
      </c>
      <c r="CC23" s="2521">
        <v>0</v>
      </c>
      <c r="CD23" s="2521">
        <v>0</v>
      </c>
      <c r="CE23" s="2524">
        <v>0</v>
      </c>
      <c r="CF23" s="2520">
        <v>1</v>
      </c>
      <c r="CG23" s="2521">
        <v>1</v>
      </c>
      <c r="CH23" s="2521">
        <v>1</v>
      </c>
      <c r="CI23" s="2521">
        <v>1</v>
      </c>
      <c r="CJ23" s="2521">
        <v>1</v>
      </c>
      <c r="CK23" s="2521">
        <v>1</v>
      </c>
      <c r="CL23" s="2521">
        <v>1</v>
      </c>
      <c r="CM23" s="2521">
        <v>1</v>
      </c>
      <c r="CN23" s="2521">
        <v>1</v>
      </c>
      <c r="CO23" s="2521">
        <v>1</v>
      </c>
      <c r="CP23" s="2521">
        <v>1</v>
      </c>
      <c r="CQ23" s="2521">
        <v>1</v>
      </c>
      <c r="CR23" s="2538">
        <v>1</v>
      </c>
      <c r="CS23" s="2521">
        <v>0</v>
      </c>
      <c r="CT23" s="2521">
        <v>0</v>
      </c>
      <c r="CU23" s="2521">
        <v>0</v>
      </c>
      <c r="CV23" s="2521">
        <v>0</v>
      </c>
      <c r="CW23" s="2521">
        <v>0</v>
      </c>
      <c r="CX23" s="2521">
        <v>0</v>
      </c>
      <c r="CY23" s="2563">
        <v>0</v>
      </c>
    </row>
    <row r="24" spans="1:103">
      <c r="A24" s="2541"/>
      <c r="B24" s="2542" t="s">
        <v>827</v>
      </c>
      <c r="C24" s="2543"/>
      <c r="D24" s="2544">
        <v>90.7</v>
      </c>
      <c r="E24" s="2545"/>
      <c r="F24" s="2522">
        <v>500</v>
      </c>
      <c r="G24" s="2546">
        <v>200</v>
      </c>
      <c r="H24" s="2546">
        <v>10.199999999999999</v>
      </c>
      <c r="I24" s="2546">
        <v>16</v>
      </c>
      <c r="J24" s="2547">
        <v>21</v>
      </c>
      <c r="K24" s="2546">
        <v>468</v>
      </c>
      <c r="L24" s="2546">
        <v>426</v>
      </c>
      <c r="M24" s="2522">
        <v>115.5</v>
      </c>
      <c r="N24" s="2548">
        <v>1.744</v>
      </c>
      <c r="O24" s="2523">
        <v>19.23</v>
      </c>
      <c r="P24" s="2549">
        <v>1</v>
      </c>
      <c r="Q24" s="2549">
        <v>1</v>
      </c>
      <c r="R24" s="2549">
        <v>1</v>
      </c>
      <c r="S24" s="2549">
        <v>1</v>
      </c>
      <c r="T24" s="2550">
        <v>1</v>
      </c>
      <c r="U24" s="2549" t="s">
        <v>2185</v>
      </c>
      <c r="V24" s="2549">
        <v>1</v>
      </c>
      <c r="W24" s="2549">
        <v>1</v>
      </c>
      <c r="X24" s="2549" t="s">
        <v>2185</v>
      </c>
      <c r="Y24" s="2550">
        <v>1</v>
      </c>
      <c r="Z24" s="2551" t="s">
        <v>2185</v>
      </c>
      <c r="AA24" s="2552" t="s">
        <v>2185</v>
      </c>
      <c r="AB24" s="2549" t="s">
        <v>2495</v>
      </c>
      <c r="AC24" s="2554">
        <v>48190</v>
      </c>
      <c r="AD24" s="2555">
        <v>1927</v>
      </c>
      <c r="AE24" s="2555">
        <v>2194</v>
      </c>
      <c r="AF24" s="2555">
        <v>20.399999999999999</v>
      </c>
      <c r="AG24" s="2555">
        <v>59.87</v>
      </c>
      <c r="AH24" s="2555">
        <v>2141</v>
      </c>
      <c r="AI24" s="2555">
        <v>214.1</v>
      </c>
      <c r="AJ24" s="2555">
        <v>335.8</v>
      </c>
      <c r="AK24" s="2555">
        <v>4.3</v>
      </c>
      <c r="AL24" s="2555">
        <v>6.6</v>
      </c>
      <c r="AM24" s="2555">
        <v>89.09</v>
      </c>
      <c r="AN24" s="2523">
        <v>1249</v>
      </c>
      <c r="AO24" s="2556">
        <v>1</v>
      </c>
      <c r="AP24" s="2547">
        <v>1</v>
      </c>
      <c r="AQ24" s="2547">
        <v>4</v>
      </c>
      <c r="AR24" s="2547">
        <v>4</v>
      </c>
      <c r="AS24" s="2557">
        <v>134</v>
      </c>
      <c r="AT24" s="2558">
        <v>151</v>
      </c>
      <c r="AU24" s="2558">
        <v>104</v>
      </c>
      <c r="AV24" s="2559">
        <v>121</v>
      </c>
      <c r="AW24" s="2560">
        <v>1</v>
      </c>
      <c r="AX24" s="2539">
        <v>0</v>
      </c>
      <c r="AY24" s="2521">
        <v>0</v>
      </c>
      <c r="AZ24" s="2539">
        <v>1</v>
      </c>
      <c r="BA24" s="2539">
        <v>1</v>
      </c>
      <c r="BB24" s="2539">
        <v>1</v>
      </c>
      <c r="BC24" s="2539">
        <v>0</v>
      </c>
      <c r="BD24" s="2539">
        <v>1</v>
      </c>
      <c r="BE24" s="2561">
        <v>0</v>
      </c>
      <c r="BF24" s="2539">
        <v>0</v>
      </c>
      <c r="BG24" s="2539">
        <v>1</v>
      </c>
      <c r="BH24" s="2539">
        <v>0</v>
      </c>
      <c r="BI24" s="2539">
        <v>1</v>
      </c>
      <c r="BJ24" s="2539">
        <v>1</v>
      </c>
      <c r="BK24" s="2539">
        <v>1</v>
      </c>
      <c r="BL24" s="2539">
        <v>1</v>
      </c>
      <c r="BM24" s="2539">
        <v>0</v>
      </c>
      <c r="BN24" s="2521">
        <v>0</v>
      </c>
      <c r="BO24" s="2539">
        <v>1</v>
      </c>
      <c r="BP24" s="2539">
        <v>1</v>
      </c>
      <c r="BQ24" s="2539">
        <v>0</v>
      </c>
      <c r="BR24" s="2562">
        <v>0</v>
      </c>
      <c r="BS24" s="2538">
        <v>0</v>
      </c>
      <c r="BT24" s="2521">
        <v>0</v>
      </c>
      <c r="BU24" s="2521">
        <v>0</v>
      </c>
      <c r="BV24" s="2521">
        <v>0</v>
      </c>
      <c r="BW24" s="2521">
        <v>0</v>
      </c>
      <c r="BX24" s="2521">
        <v>0</v>
      </c>
      <c r="BY24" s="2521">
        <v>0</v>
      </c>
      <c r="BZ24" s="2521">
        <v>0</v>
      </c>
      <c r="CA24" s="2521">
        <v>0</v>
      </c>
      <c r="CB24" s="2538">
        <v>0</v>
      </c>
      <c r="CC24" s="2521">
        <v>0</v>
      </c>
      <c r="CD24" s="2521">
        <v>0</v>
      </c>
      <c r="CE24" s="2524">
        <v>0</v>
      </c>
      <c r="CF24" s="2520">
        <v>1</v>
      </c>
      <c r="CG24" s="2521">
        <v>1</v>
      </c>
      <c r="CH24" s="2521">
        <v>1</v>
      </c>
      <c r="CI24" s="2521">
        <v>1</v>
      </c>
      <c r="CJ24" s="2521">
        <v>1</v>
      </c>
      <c r="CK24" s="2521">
        <v>1</v>
      </c>
      <c r="CL24" s="2521">
        <v>1</v>
      </c>
      <c r="CM24" s="2521">
        <v>1</v>
      </c>
      <c r="CN24" s="2521">
        <v>1</v>
      </c>
      <c r="CO24" s="2521">
        <v>1</v>
      </c>
      <c r="CP24" s="2521">
        <v>1</v>
      </c>
      <c r="CQ24" s="2521">
        <v>1</v>
      </c>
      <c r="CR24" s="2538">
        <v>1</v>
      </c>
      <c r="CS24" s="2521">
        <v>0</v>
      </c>
      <c r="CT24" s="2521">
        <v>0</v>
      </c>
      <c r="CU24" s="2521">
        <v>0</v>
      </c>
      <c r="CV24" s="2521">
        <v>0</v>
      </c>
      <c r="CW24" s="2521">
        <v>0</v>
      </c>
      <c r="CX24" s="2521">
        <v>0</v>
      </c>
      <c r="CY24" s="2563">
        <v>0</v>
      </c>
    </row>
    <row r="25" spans="1:103">
      <c r="A25" s="2541"/>
      <c r="B25" s="2542" t="s">
        <v>846</v>
      </c>
      <c r="C25" s="2543"/>
      <c r="D25" s="2544">
        <v>79.400000000000006</v>
      </c>
      <c r="E25" s="2545"/>
      <c r="F25" s="2522">
        <v>497</v>
      </c>
      <c r="G25" s="2546">
        <v>200</v>
      </c>
      <c r="H25" s="2546">
        <v>8.4</v>
      </c>
      <c r="I25" s="2546">
        <v>14.5</v>
      </c>
      <c r="J25" s="2547">
        <v>21</v>
      </c>
      <c r="K25" s="2546">
        <v>468</v>
      </c>
      <c r="L25" s="2546">
        <v>426</v>
      </c>
      <c r="M25" s="2522">
        <v>101.1</v>
      </c>
      <c r="N25" s="2548">
        <v>1.7410000000000001</v>
      </c>
      <c r="O25" s="2523">
        <v>21.94</v>
      </c>
      <c r="P25" s="2549">
        <v>1</v>
      </c>
      <c r="Q25" s="2549">
        <v>1</v>
      </c>
      <c r="R25" s="2549">
        <v>1</v>
      </c>
      <c r="S25" s="2549">
        <v>1</v>
      </c>
      <c r="T25" s="2550">
        <v>1</v>
      </c>
      <c r="U25" s="2549" t="s">
        <v>2185</v>
      </c>
      <c r="V25" s="2549">
        <v>1</v>
      </c>
      <c r="W25" s="2549">
        <v>1</v>
      </c>
      <c r="X25" s="2549" t="s">
        <v>2185</v>
      </c>
      <c r="Y25" s="2550">
        <v>1</v>
      </c>
      <c r="Z25" s="2551" t="s">
        <v>2185</v>
      </c>
      <c r="AA25" s="2552" t="s">
        <v>2185</v>
      </c>
      <c r="AB25" s="2549" t="s">
        <v>2495</v>
      </c>
      <c r="AC25" s="2554">
        <v>42930</v>
      </c>
      <c r="AD25" s="2555">
        <v>1727</v>
      </c>
      <c r="AE25" s="2555">
        <v>1946</v>
      </c>
      <c r="AF25" s="2555">
        <v>20.6</v>
      </c>
      <c r="AG25" s="2555">
        <v>50.4</v>
      </c>
      <c r="AH25" s="2555">
        <v>1939</v>
      </c>
      <c r="AI25" s="2555">
        <v>193.9</v>
      </c>
      <c r="AJ25" s="2555">
        <v>301.60000000000002</v>
      </c>
      <c r="AK25" s="2555">
        <v>4.3</v>
      </c>
      <c r="AL25" s="2555">
        <v>6.2</v>
      </c>
      <c r="AM25" s="2555">
        <v>64.28</v>
      </c>
      <c r="AN25" s="2523">
        <v>1125</v>
      </c>
      <c r="AO25" s="2556">
        <v>1</v>
      </c>
      <c r="AP25" s="2547">
        <v>1</v>
      </c>
      <c r="AQ25" s="2547">
        <v>4</v>
      </c>
      <c r="AR25" s="2547">
        <v>4</v>
      </c>
      <c r="AS25" s="2557">
        <v>152</v>
      </c>
      <c r="AT25" s="2558">
        <v>172</v>
      </c>
      <c r="AU25" s="2558">
        <v>118</v>
      </c>
      <c r="AV25" s="2559">
        <v>138</v>
      </c>
      <c r="AW25" s="2560">
        <v>1</v>
      </c>
      <c r="AX25" s="2539">
        <v>0</v>
      </c>
      <c r="AY25" s="2521">
        <v>0</v>
      </c>
      <c r="AZ25" s="2539">
        <v>1</v>
      </c>
      <c r="BA25" s="2539">
        <v>1</v>
      </c>
      <c r="BB25" s="2539">
        <v>1</v>
      </c>
      <c r="BC25" s="2539">
        <v>0</v>
      </c>
      <c r="BD25" s="2539">
        <v>1</v>
      </c>
      <c r="BE25" s="2561">
        <v>0</v>
      </c>
      <c r="BF25" s="2539">
        <v>0</v>
      </c>
      <c r="BG25" s="2539">
        <v>1</v>
      </c>
      <c r="BH25" s="2539">
        <v>0</v>
      </c>
      <c r="BI25" s="2539">
        <v>1</v>
      </c>
      <c r="BJ25" s="2539">
        <v>1</v>
      </c>
      <c r="BK25" s="2539">
        <v>1</v>
      </c>
      <c r="BL25" s="2539">
        <v>1</v>
      </c>
      <c r="BM25" s="2539">
        <v>0</v>
      </c>
      <c r="BN25" s="2521">
        <v>0</v>
      </c>
      <c r="BO25" s="2539">
        <v>1</v>
      </c>
      <c r="BP25" s="2539">
        <v>1</v>
      </c>
      <c r="BQ25" s="2539">
        <v>0</v>
      </c>
      <c r="BR25" s="2562">
        <v>0</v>
      </c>
      <c r="BS25" s="2538">
        <v>0</v>
      </c>
      <c r="BT25" s="2521">
        <v>0</v>
      </c>
      <c r="BU25" s="2521">
        <v>0</v>
      </c>
      <c r="BV25" s="2521">
        <v>0</v>
      </c>
      <c r="BW25" s="2521">
        <v>0</v>
      </c>
      <c r="BX25" s="2521">
        <v>0</v>
      </c>
      <c r="BY25" s="2521">
        <v>0</v>
      </c>
      <c r="BZ25" s="2521">
        <v>0</v>
      </c>
      <c r="CA25" s="2521">
        <v>0</v>
      </c>
      <c r="CB25" s="2538">
        <v>0</v>
      </c>
      <c r="CC25" s="2521">
        <v>0</v>
      </c>
      <c r="CD25" s="2521">
        <v>0</v>
      </c>
      <c r="CE25" s="2524">
        <v>0</v>
      </c>
      <c r="CF25" s="2520">
        <v>1</v>
      </c>
      <c r="CG25" s="2521">
        <v>1</v>
      </c>
      <c r="CH25" s="2521">
        <v>1</v>
      </c>
      <c r="CI25" s="2521">
        <v>1</v>
      </c>
      <c r="CJ25" s="2521">
        <v>1</v>
      </c>
      <c r="CK25" s="2521">
        <v>1</v>
      </c>
      <c r="CL25" s="2521">
        <v>1</v>
      </c>
      <c r="CM25" s="2521">
        <v>1</v>
      </c>
      <c r="CN25" s="2521">
        <v>1</v>
      </c>
      <c r="CO25" s="2521">
        <v>1</v>
      </c>
      <c r="CP25" s="2521">
        <v>1</v>
      </c>
      <c r="CQ25" s="2521">
        <v>1</v>
      </c>
      <c r="CR25" s="2538">
        <v>1</v>
      </c>
      <c r="CS25" s="2521">
        <v>0</v>
      </c>
      <c r="CT25" s="2521">
        <v>0</v>
      </c>
      <c r="CU25" s="2521">
        <v>0</v>
      </c>
      <c r="CV25" s="2521">
        <v>0</v>
      </c>
      <c r="CW25" s="2521">
        <v>0</v>
      </c>
      <c r="CX25" s="2521">
        <v>0</v>
      </c>
      <c r="CY25" s="2563">
        <v>0</v>
      </c>
    </row>
    <row r="26" spans="1:103">
      <c r="A26" s="2541" t="s">
        <v>2435</v>
      </c>
      <c r="B26" s="2542" t="s">
        <v>2502</v>
      </c>
      <c r="C26" s="2543"/>
      <c r="D26" s="2544">
        <v>73.2</v>
      </c>
      <c r="E26" s="2545"/>
      <c r="F26" s="2522">
        <v>495.2</v>
      </c>
      <c r="G26" s="2546">
        <v>200</v>
      </c>
      <c r="H26" s="2546">
        <v>7.5</v>
      </c>
      <c r="I26" s="2546">
        <v>13.6</v>
      </c>
      <c r="J26" s="2547">
        <v>21</v>
      </c>
      <c r="K26" s="2546">
        <v>468</v>
      </c>
      <c r="L26" s="2546">
        <v>426</v>
      </c>
      <c r="M26" s="2522">
        <v>93.3</v>
      </c>
      <c r="N26" s="2548">
        <v>1.7390000000000001</v>
      </c>
      <c r="O26" s="2523">
        <v>23.75</v>
      </c>
      <c r="P26" s="2549">
        <v>1</v>
      </c>
      <c r="Q26" s="2549">
        <v>1</v>
      </c>
      <c r="R26" s="2549">
        <v>1</v>
      </c>
      <c r="S26" s="2549">
        <v>1</v>
      </c>
      <c r="T26" s="2550">
        <v>1</v>
      </c>
      <c r="U26" s="2549" t="s">
        <v>2185</v>
      </c>
      <c r="V26" s="2549">
        <v>1</v>
      </c>
      <c r="W26" s="2549">
        <v>1</v>
      </c>
      <c r="X26" s="2549" t="s">
        <v>2185</v>
      </c>
      <c r="Y26" s="2550" t="s">
        <v>2185</v>
      </c>
      <c r="Z26" s="2551" t="s">
        <v>2185</v>
      </c>
      <c r="AA26" s="2552" t="s">
        <v>2185</v>
      </c>
      <c r="AB26" s="2549" t="s">
        <v>2499</v>
      </c>
      <c r="AC26" s="2554">
        <v>39940</v>
      </c>
      <c r="AD26" s="2555">
        <v>1613</v>
      </c>
      <c r="AE26" s="2555">
        <v>1807</v>
      </c>
      <c r="AF26" s="2555">
        <v>20.6</v>
      </c>
      <c r="AG26" s="2555">
        <v>45.61</v>
      </c>
      <c r="AH26" s="2555">
        <v>1818</v>
      </c>
      <c r="AI26" s="2555">
        <v>181.8</v>
      </c>
      <c r="AJ26" s="2555">
        <v>281.7</v>
      </c>
      <c r="AK26" s="2555">
        <v>4.4000000000000004</v>
      </c>
      <c r="AL26" s="2555">
        <v>5.9</v>
      </c>
      <c r="AM26" s="2555">
        <v>52.86</v>
      </c>
      <c r="AN26" s="2523">
        <v>1051</v>
      </c>
      <c r="AO26" s="2556">
        <v>1</v>
      </c>
      <c r="AP26" s="2547">
        <v>2</v>
      </c>
      <c r="AQ26" s="2547">
        <v>4</v>
      </c>
      <c r="AR26" s="2547">
        <v>4</v>
      </c>
      <c r="AS26" s="2557">
        <v>165</v>
      </c>
      <c r="AT26" s="2558">
        <v>186</v>
      </c>
      <c r="AU26" s="2558">
        <v>128</v>
      </c>
      <c r="AV26" s="2559">
        <v>149</v>
      </c>
      <c r="AW26" s="2560">
        <v>1</v>
      </c>
      <c r="AX26" s="2539">
        <v>0</v>
      </c>
      <c r="AY26" s="2521">
        <v>0</v>
      </c>
      <c r="AZ26" s="2539">
        <v>1</v>
      </c>
      <c r="BA26" s="2539">
        <v>1</v>
      </c>
      <c r="BB26" s="2539">
        <v>1</v>
      </c>
      <c r="BC26" s="2539">
        <v>0</v>
      </c>
      <c r="BD26" s="2539">
        <v>1</v>
      </c>
      <c r="BE26" s="2561">
        <v>0</v>
      </c>
      <c r="BF26" s="2539">
        <v>0</v>
      </c>
      <c r="BG26" s="2539">
        <v>0</v>
      </c>
      <c r="BH26" s="2539">
        <v>0</v>
      </c>
      <c r="BI26" s="2539">
        <v>1</v>
      </c>
      <c r="BJ26" s="2539">
        <v>0</v>
      </c>
      <c r="BK26" s="2539">
        <v>0</v>
      </c>
      <c r="BL26" s="2539">
        <v>0</v>
      </c>
      <c r="BM26" s="2539">
        <v>0</v>
      </c>
      <c r="BN26" s="2521">
        <v>0</v>
      </c>
      <c r="BO26" s="2539">
        <v>0</v>
      </c>
      <c r="BP26" s="2539">
        <v>1</v>
      </c>
      <c r="BQ26" s="2539">
        <v>0</v>
      </c>
      <c r="BR26" s="2562">
        <v>0</v>
      </c>
      <c r="BS26" s="2538">
        <v>0</v>
      </c>
      <c r="BT26" s="2521">
        <v>1</v>
      </c>
      <c r="BU26" s="2521">
        <v>1</v>
      </c>
      <c r="BV26" s="2521">
        <v>0</v>
      </c>
      <c r="BW26" s="2521">
        <v>0</v>
      </c>
      <c r="BX26" s="2521">
        <v>0</v>
      </c>
      <c r="BY26" s="2521">
        <v>0</v>
      </c>
      <c r="BZ26" s="2521">
        <v>0</v>
      </c>
      <c r="CA26" s="2521">
        <v>0</v>
      </c>
      <c r="CB26" s="2538">
        <v>0</v>
      </c>
      <c r="CC26" s="2521">
        <v>0</v>
      </c>
      <c r="CD26" s="2521">
        <v>0</v>
      </c>
      <c r="CE26" s="2524">
        <v>0</v>
      </c>
      <c r="CF26" s="2520">
        <v>1</v>
      </c>
      <c r="CG26" s="2521">
        <v>1</v>
      </c>
      <c r="CH26" s="2521">
        <v>1</v>
      </c>
      <c r="CI26" s="2521">
        <v>1</v>
      </c>
      <c r="CJ26" s="2521">
        <v>1</v>
      </c>
      <c r="CK26" s="2521">
        <v>1</v>
      </c>
      <c r="CL26" s="2521">
        <v>1</v>
      </c>
      <c r="CM26" s="2521">
        <v>1</v>
      </c>
      <c r="CN26" s="2521">
        <v>1</v>
      </c>
      <c r="CO26" s="2521">
        <v>1</v>
      </c>
      <c r="CP26" s="2521">
        <v>1</v>
      </c>
      <c r="CQ26" s="2521">
        <v>1</v>
      </c>
      <c r="CR26" s="2538">
        <v>1</v>
      </c>
      <c r="CS26" s="2521">
        <v>0</v>
      </c>
      <c r="CT26" s="2521">
        <v>0</v>
      </c>
      <c r="CU26" s="2521">
        <v>0</v>
      </c>
      <c r="CV26" s="2521">
        <v>0</v>
      </c>
      <c r="CW26" s="2521">
        <v>0</v>
      </c>
      <c r="CX26" s="2521">
        <v>0</v>
      </c>
      <c r="CY26" s="2563">
        <v>0</v>
      </c>
    </row>
    <row r="27" spans="1:103">
      <c r="A27" s="2541"/>
      <c r="B27" s="2542" t="s">
        <v>2503</v>
      </c>
      <c r="C27" s="2543"/>
      <c r="D27" s="2544">
        <v>107</v>
      </c>
      <c r="E27" s="2545"/>
      <c r="F27" s="2522">
        <v>460</v>
      </c>
      <c r="G27" s="2546">
        <v>194</v>
      </c>
      <c r="H27" s="2546">
        <v>12.4</v>
      </c>
      <c r="I27" s="2546">
        <v>19.600000000000001</v>
      </c>
      <c r="J27" s="2547">
        <v>21</v>
      </c>
      <c r="K27" s="2546">
        <v>420.8</v>
      </c>
      <c r="L27" s="2546">
        <v>378.8</v>
      </c>
      <c r="M27" s="2522">
        <v>132</v>
      </c>
      <c r="N27" s="2548">
        <v>1.635</v>
      </c>
      <c r="O27" s="2523">
        <v>15.78</v>
      </c>
      <c r="P27" s="2549">
        <v>1</v>
      </c>
      <c r="Q27" s="2549">
        <v>1</v>
      </c>
      <c r="R27" s="2549">
        <v>1</v>
      </c>
      <c r="S27" s="2549">
        <v>1</v>
      </c>
      <c r="T27" s="2550">
        <v>1</v>
      </c>
      <c r="U27" s="2549" t="s">
        <v>2185</v>
      </c>
      <c r="V27" s="2549">
        <v>1</v>
      </c>
      <c r="W27" s="2549" t="s">
        <v>2185</v>
      </c>
      <c r="X27" s="2549" t="s">
        <v>2185</v>
      </c>
      <c r="Y27" s="2550">
        <v>1</v>
      </c>
      <c r="Z27" s="2551" t="s">
        <v>2185</v>
      </c>
      <c r="AA27" s="2552" t="s">
        <v>2185</v>
      </c>
      <c r="AB27" s="2553" t="s">
        <v>2494</v>
      </c>
      <c r="AC27" s="2554">
        <v>46200</v>
      </c>
      <c r="AD27" s="2555">
        <v>2008</v>
      </c>
      <c r="AE27" s="2555">
        <v>2301</v>
      </c>
      <c r="AF27" s="2555">
        <v>18.7</v>
      </c>
      <c r="AG27" s="2555">
        <v>66.62</v>
      </c>
      <c r="AH27" s="2555">
        <v>2396</v>
      </c>
      <c r="AI27" s="2555">
        <v>247.1</v>
      </c>
      <c r="AJ27" s="2555">
        <v>389.1</v>
      </c>
      <c r="AK27" s="2555">
        <v>4.2</v>
      </c>
      <c r="AL27" s="2555">
        <v>7.6</v>
      </c>
      <c r="AM27" s="2555">
        <v>148.80000000000001</v>
      </c>
      <c r="AN27" s="2523">
        <v>1156</v>
      </c>
      <c r="AO27" s="2556">
        <v>1</v>
      </c>
      <c r="AP27" s="2547">
        <v>1</v>
      </c>
      <c r="AQ27" s="2547">
        <v>2</v>
      </c>
      <c r="AR27" s="2547">
        <v>4</v>
      </c>
      <c r="AS27" s="2557">
        <v>109</v>
      </c>
      <c r="AT27" s="2558">
        <v>124</v>
      </c>
      <c r="AU27" s="2558">
        <v>84</v>
      </c>
      <c r="AV27" s="2559">
        <v>99</v>
      </c>
      <c r="AW27" s="2560">
        <v>1</v>
      </c>
      <c r="AX27" s="2539">
        <v>0</v>
      </c>
      <c r="AY27" s="2521">
        <v>0</v>
      </c>
      <c r="AZ27" s="2539">
        <v>1</v>
      </c>
      <c r="BA27" s="2539">
        <v>0</v>
      </c>
      <c r="BB27" s="2539">
        <v>1</v>
      </c>
      <c r="BC27" s="2539">
        <v>0</v>
      </c>
      <c r="BD27" s="2539">
        <v>1</v>
      </c>
      <c r="BE27" s="2561">
        <v>0</v>
      </c>
      <c r="BF27" s="2539">
        <v>0</v>
      </c>
      <c r="BG27" s="2539">
        <v>1</v>
      </c>
      <c r="BH27" s="2539">
        <v>0</v>
      </c>
      <c r="BI27" s="2539">
        <v>1</v>
      </c>
      <c r="BJ27" s="2539">
        <v>1</v>
      </c>
      <c r="BK27" s="2539">
        <v>1</v>
      </c>
      <c r="BL27" s="2539">
        <v>1</v>
      </c>
      <c r="BM27" s="2539">
        <v>0</v>
      </c>
      <c r="BN27" s="2521">
        <v>0</v>
      </c>
      <c r="BO27" s="2539">
        <v>1</v>
      </c>
      <c r="BP27" s="2539">
        <v>1</v>
      </c>
      <c r="BQ27" s="2539">
        <v>0</v>
      </c>
      <c r="BR27" s="2562">
        <v>0</v>
      </c>
      <c r="BS27" s="2538">
        <v>1</v>
      </c>
      <c r="BT27" s="2521">
        <v>0</v>
      </c>
      <c r="BU27" s="2521">
        <v>0</v>
      </c>
      <c r="BV27" s="2521">
        <v>0</v>
      </c>
      <c r="BW27" s="2521">
        <v>0</v>
      </c>
      <c r="BX27" s="2521">
        <v>0</v>
      </c>
      <c r="BY27" s="2521">
        <v>0</v>
      </c>
      <c r="BZ27" s="2521">
        <v>0</v>
      </c>
      <c r="CA27" s="2521">
        <v>0</v>
      </c>
      <c r="CB27" s="2538">
        <v>0</v>
      </c>
      <c r="CC27" s="2521">
        <v>0</v>
      </c>
      <c r="CD27" s="2521">
        <v>0</v>
      </c>
      <c r="CE27" s="2524">
        <v>0</v>
      </c>
      <c r="CF27" s="2520">
        <v>1</v>
      </c>
      <c r="CG27" s="2521">
        <v>1</v>
      </c>
      <c r="CH27" s="2521">
        <v>1</v>
      </c>
      <c r="CI27" s="2521">
        <v>1</v>
      </c>
      <c r="CJ27" s="2521">
        <v>1</v>
      </c>
      <c r="CK27" s="2521">
        <v>1</v>
      </c>
      <c r="CL27" s="2521">
        <v>1</v>
      </c>
      <c r="CM27" s="2521">
        <v>1</v>
      </c>
      <c r="CN27" s="2521">
        <v>1</v>
      </c>
      <c r="CO27" s="2521">
        <v>1</v>
      </c>
      <c r="CP27" s="2521">
        <v>1</v>
      </c>
      <c r="CQ27" s="2521">
        <v>1</v>
      </c>
      <c r="CR27" s="2538">
        <v>1</v>
      </c>
      <c r="CS27" s="2521">
        <v>0</v>
      </c>
      <c r="CT27" s="2521">
        <v>0</v>
      </c>
      <c r="CU27" s="2521">
        <v>0</v>
      </c>
      <c r="CV27" s="2521">
        <v>0</v>
      </c>
      <c r="CW27" s="2521">
        <v>0</v>
      </c>
      <c r="CX27" s="2521">
        <v>0</v>
      </c>
      <c r="CY27" s="2563">
        <v>0</v>
      </c>
    </row>
    <row r="28" spans="1:103">
      <c r="A28" s="2541"/>
      <c r="B28" s="2542" t="s">
        <v>876</v>
      </c>
      <c r="C28" s="2543"/>
      <c r="D28" s="2544">
        <v>92.4</v>
      </c>
      <c r="E28" s="2545"/>
      <c r="F28" s="2522">
        <v>456</v>
      </c>
      <c r="G28" s="2546">
        <v>192</v>
      </c>
      <c r="H28" s="2546">
        <v>11</v>
      </c>
      <c r="I28" s="2546">
        <v>17.600000000000001</v>
      </c>
      <c r="J28" s="2547">
        <v>21</v>
      </c>
      <c r="K28" s="2546">
        <v>420.8</v>
      </c>
      <c r="L28" s="2546">
        <v>378.8</v>
      </c>
      <c r="M28" s="2522">
        <v>117.7</v>
      </c>
      <c r="N28" s="2548">
        <v>1.6220000000000001</v>
      </c>
      <c r="O28" s="2523">
        <v>17.559999999999999</v>
      </c>
      <c r="P28" s="2549">
        <v>1</v>
      </c>
      <c r="Q28" s="2549">
        <v>1</v>
      </c>
      <c r="R28" s="2549">
        <v>1</v>
      </c>
      <c r="S28" s="2549">
        <v>1</v>
      </c>
      <c r="T28" s="2550">
        <v>1</v>
      </c>
      <c r="U28" s="2549" t="s">
        <v>2185</v>
      </c>
      <c r="V28" s="2549">
        <v>1</v>
      </c>
      <c r="W28" s="2549" t="s">
        <v>2185</v>
      </c>
      <c r="X28" s="2549" t="s">
        <v>2185</v>
      </c>
      <c r="Y28" s="2550">
        <v>1</v>
      </c>
      <c r="Z28" s="2551" t="s">
        <v>2185</v>
      </c>
      <c r="AA28" s="2552" t="s">
        <v>2185</v>
      </c>
      <c r="AB28" s="2553" t="s">
        <v>2494</v>
      </c>
      <c r="AC28" s="2554">
        <v>40920</v>
      </c>
      <c r="AD28" s="2555">
        <v>1794</v>
      </c>
      <c r="AE28" s="2555">
        <v>2046</v>
      </c>
      <c r="AF28" s="2555">
        <v>18.600000000000001</v>
      </c>
      <c r="AG28" s="2555">
        <v>59.4</v>
      </c>
      <c r="AH28" s="2555">
        <v>2085</v>
      </c>
      <c r="AI28" s="2555">
        <v>217.2</v>
      </c>
      <c r="AJ28" s="2555">
        <v>340.9</v>
      </c>
      <c r="AK28" s="2555">
        <v>4.2</v>
      </c>
      <c r="AL28" s="2555">
        <v>7</v>
      </c>
      <c r="AM28" s="2555">
        <v>108.9</v>
      </c>
      <c r="AN28" s="2523">
        <v>997.5</v>
      </c>
      <c r="AO28" s="2556">
        <v>1</v>
      </c>
      <c r="AP28" s="2547">
        <v>1</v>
      </c>
      <c r="AQ28" s="2547">
        <v>4</v>
      </c>
      <c r="AR28" s="2547">
        <v>4</v>
      </c>
      <c r="AS28" s="2557">
        <v>122</v>
      </c>
      <c r="AT28" s="2558">
        <v>138</v>
      </c>
      <c r="AU28" s="2558">
        <v>94</v>
      </c>
      <c r="AV28" s="2559">
        <v>110</v>
      </c>
      <c r="AW28" s="2560">
        <v>1</v>
      </c>
      <c r="AX28" s="2539">
        <v>0</v>
      </c>
      <c r="AY28" s="2521">
        <v>0</v>
      </c>
      <c r="AZ28" s="2539">
        <v>1</v>
      </c>
      <c r="BA28" s="2539">
        <v>1</v>
      </c>
      <c r="BB28" s="2539">
        <v>1</v>
      </c>
      <c r="BC28" s="2539">
        <v>0</v>
      </c>
      <c r="BD28" s="2539">
        <v>1</v>
      </c>
      <c r="BE28" s="2561">
        <v>0</v>
      </c>
      <c r="BF28" s="2539">
        <v>0</v>
      </c>
      <c r="BG28" s="2539">
        <v>1</v>
      </c>
      <c r="BH28" s="2539">
        <v>0</v>
      </c>
      <c r="BI28" s="2539">
        <v>1</v>
      </c>
      <c r="BJ28" s="2539">
        <v>1</v>
      </c>
      <c r="BK28" s="2539">
        <v>1</v>
      </c>
      <c r="BL28" s="2539">
        <v>1</v>
      </c>
      <c r="BM28" s="2539">
        <v>0</v>
      </c>
      <c r="BN28" s="2521">
        <v>0</v>
      </c>
      <c r="BO28" s="2539">
        <v>1</v>
      </c>
      <c r="BP28" s="2539">
        <v>1</v>
      </c>
      <c r="BQ28" s="2539">
        <v>0</v>
      </c>
      <c r="BR28" s="2562">
        <v>0</v>
      </c>
      <c r="BS28" s="2538">
        <v>1</v>
      </c>
      <c r="BT28" s="2521">
        <v>0</v>
      </c>
      <c r="BU28" s="2521">
        <v>0</v>
      </c>
      <c r="BV28" s="2521">
        <v>0</v>
      </c>
      <c r="BW28" s="2521">
        <v>0</v>
      </c>
      <c r="BX28" s="2521">
        <v>0</v>
      </c>
      <c r="BY28" s="2521">
        <v>0</v>
      </c>
      <c r="BZ28" s="2521">
        <v>0</v>
      </c>
      <c r="CA28" s="2521">
        <v>0</v>
      </c>
      <c r="CB28" s="2538">
        <v>0</v>
      </c>
      <c r="CC28" s="2521">
        <v>0</v>
      </c>
      <c r="CD28" s="2521">
        <v>0</v>
      </c>
      <c r="CE28" s="2524">
        <v>0</v>
      </c>
      <c r="CF28" s="2520">
        <v>1</v>
      </c>
      <c r="CG28" s="2521">
        <v>1</v>
      </c>
      <c r="CH28" s="2521">
        <v>1</v>
      </c>
      <c r="CI28" s="2521">
        <v>1</v>
      </c>
      <c r="CJ28" s="2521">
        <v>1</v>
      </c>
      <c r="CK28" s="2521">
        <v>1</v>
      </c>
      <c r="CL28" s="2521">
        <v>1</v>
      </c>
      <c r="CM28" s="2521">
        <v>1</v>
      </c>
      <c r="CN28" s="2521">
        <v>1</v>
      </c>
      <c r="CO28" s="2521">
        <v>1</v>
      </c>
      <c r="CP28" s="2521">
        <v>1</v>
      </c>
      <c r="CQ28" s="2521">
        <v>1</v>
      </c>
      <c r="CR28" s="2538">
        <v>1</v>
      </c>
      <c r="CS28" s="2521">
        <v>0</v>
      </c>
      <c r="CT28" s="2521">
        <v>0</v>
      </c>
      <c r="CU28" s="2521">
        <v>0</v>
      </c>
      <c r="CV28" s="2521">
        <v>0</v>
      </c>
      <c r="CW28" s="2521">
        <v>0</v>
      </c>
      <c r="CX28" s="2521">
        <v>0</v>
      </c>
      <c r="CY28" s="2563">
        <v>0</v>
      </c>
    </row>
    <row r="29" spans="1:103">
      <c r="A29" s="2541"/>
      <c r="B29" s="2542" t="s">
        <v>826</v>
      </c>
      <c r="C29" s="2543"/>
      <c r="D29" s="2544">
        <v>77.599999999999994</v>
      </c>
      <c r="E29" s="2545"/>
      <c r="F29" s="2522">
        <v>450</v>
      </c>
      <c r="G29" s="2546">
        <v>190</v>
      </c>
      <c r="H29" s="2546">
        <v>9.4</v>
      </c>
      <c r="I29" s="2546">
        <v>14.6</v>
      </c>
      <c r="J29" s="2547">
        <v>21</v>
      </c>
      <c r="K29" s="2546">
        <v>420.8</v>
      </c>
      <c r="L29" s="2546">
        <v>378.8</v>
      </c>
      <c r="M29" s="2522">
        <v>98.8</v>
      </c>
      <c r="N29" s="2548">
        <v>1.605</v>
      </c>
      <c r="O29" s="2523">
        <v>20.69</v>
      </c>
      <c r="P29" s="2549">
        <v>1</v>
      </c>
      <c r="Q29" s="2549">
        <v>1</v>
      </c>
      <c r="R29" s="2549">
        <v>1</v>
      </c>
      <c r="S29" s="2549">
        <v>1</v>
      </c>
      <c r="T29" s="2550">
        <v>1</v>
      </c>
      <c r="U29" s="2549" t="s">
        <v>2185</v>
      </c>
      <c r="V29" s="2549">
        <v>1</v>
      </c>
      <c r="W29" s="2549">
        <v>1</v>
      </c>
      <c r="X29" s="2549" t="s">
        <v>2185</v>
      </c>
      <c r="Y29" s="2550">
        <v>1</v>
      </c>
      <c r="Z29" s="2551" t="s">
        <v>2185</v>
      </c>
      <c r="AA29" s="2552" t="s">
        <v>2185</v>
      </c>
      <c r="AB29" s="2549" t="s">
        <v>2495</v>
      </c>
      <c r="AC29" s="2554">
        <v>33740</v>
      </c>
      <c r="AD29" s="2555">
        <v>1499</v>
      </c>
      <c r="AE29" s="2555">
        <v>1701</v>
      </c>
      <c r="AF29" s="2555">
        <v>18.399999999999999</v>
      </c>
      <c r="AG29" s="2555">
        <v>50.84</v>
      </c>
      <c r="AH29" s="2555">
        <v>1675</v>
      </c>
      <c r="AI29" s="2555">
        <v>176.4</v>
      </c>
      <c r="AJ29" s="2555">
        <v>276.3</v>
      </c>
      <c r="AK29" s="2555">
        <v>4.0999999999999996</v>
      </c>
      <c r="AL29" s="2555">
        <v>6.3</v>
      </c>
      <c r="AM29" s="2555">
        <v>66.739999999999995</v>
      </c>
      <c r="AN29" s="2523">
        <v>791</v>
      </c>
      <c r="AO29" s="2556">
        <v>1</v>
      </c>
      <c r="AP29" s="2547">
        <v>1</v>
      </c>
      <c r="AQ29" s="2547">
        <v>4</v>
      </c>
      <c r="AR29" s="2547">
        <v>4</v>
      </c>
      <c r="AS29" s="2557">
        <v>143</v>
      </c>
      <c r="AT29" s="2558">
        <v>162</v>
      </c>
      <c r="AU29" s="2558">
        <v>110</v>
      </c>
      <c r="AV29" s="2559">
        <v>130</v>
      </c>
      <c r="AW29" s="2560">
        <v>1</v>
      </c>
      <c r="AX29" s="2539">
        <v>0</v>
      </c>
      <c r="AY29" s="2521">
        <v>0</v>
      </c>
      <c r="AZ29" s="2539">
        <v>1</v>
      </c>
      <c r="BA29" s="2539">
        <v>1</v>
      </c>
      <c r="BB29" s="2539">
        <v>1</v>
      </c>
      <c r="BC29" s="2539">
        <v>0</v>
      </c>
      <c r="BD29" s="2539">
        <v>1</v>
      </c>
      <c r="BE29" s="2561">
        <v>0</v>
      </c>
      <c r="BF29" s="2539">
        <v>0</v>
      </c>
      <c r="BG29" s="2539">
        <v>1</v>
      </c>
      <c r="BH29" s="2539">
        <v>0</v>
      </c>
      <c r="BI29" s="2539">
        <v>1</v>
      </c>
      <c r="BJ29" s="2539">
        <v>1</v>
      </c>
      <c r="BK29" s="2539">
        <v>1</v>
      </c>
      <c r="BL29" s="2539">
        <v>1</v>
      </c>
      <c r="BM29" s="2539">
        <v>0</v>
      </c>
      <c r="BN29" s="2521">
        <v>0</v>
      </c>
      <c r="BO29" s="2539">
        <v>1</v>
      </c>
      <c r="BP29" s="2539">
        <v>1</v>
      </c>
      <c r="BQ29" s="2539">
        <v>0</v>
      </c>
      <c r="BR29" s="2562">
        <v>0</v>
      </c>
      <c r="BS29" s="2538">
        <v>0</v>
      </c>
      <c r="BT29" s="2521">
        <v>0</v>
      </c>
      <c r="BU29" s="2521">
        <v>0</v>
      </c>
      <c r="BV29" s="2521">
        <v>0</v>
      </c>
      <c r="BW29" s="2521">
        <v>0</v>
      </c>
      <c r="BX29" s="2521">
        <v>0</v>
      </c>
      <c r="BY29" s="2521">
        <v>0</v>
      </c>
      <c r="BZ29" s="2521">
        <v>0</v>
      </c>
      <c r="CA29" s="2521">
        <v>0</v>
      </c>
      <c r="CB29" s="2538">
        <v>0</v>
      </c>
      <c r="CC29" s="2521">
        <v>0</v>
      </c>
      <c r="CD29" s="2521">
        <v>0</v>
      </c>
      <c r="CE29" s="2524">
        <v>0</v>
      </c>
      <c r="CF29" s="2520">
        <v>1</v>
      </c>
      <c r="CG29" s="2521">
        <v>1</v>
      </c>
      <c r="CH29" s="2521">
        <v>1</v>
      </c>
      <c r="CI29" s="2521">
        <v>1</v>
      </c>
      <c r="CJ29" s="2521">
        <v>1</v>
      </c>
      <c r="CK29" s="2521">
        <v>1</v>
      </c>
      <c r="CL29" s="2521">
        <v>1</v>
      </c>
      <c r="CM29" s="2521">
        <v>1</v>
      </c>
      <c r="CN29" s="2521">
        <v>1</v>
      </c>
      <c r="CO29" s="2521">
        <v>1</v>
      </c>
      <c r="CP29" s="2521">
        <v>1</v>
      </c>
      <c r="CQ29" s="2521">
        <v>1</v>
      </c>
      <c r="CR29" s="2538">
        <v>1</v>
      </c>
      <c r="CS29" s="2521">
        <v>0</v>
      </c>
      <c r="CT29" s="2521">
        <v>0</v>
      </c>
      <c r="CU29" s="2521">
        <v>0</v>
      </c>
      <c r="CV29" s="2521">
        <v>0</v>
      </c>
      <c r="CW29" s="2521">
        <v>0</v>
      </c>
      <c r="CX29" s="2521">
        <v>0</v>
      </c>
      <c r="CY29" s="2563">
        <v>0</v>
      </c>
    </row>
    <row r="30" spans="1:103">
      <c r="A30" s="2541"/>
      <c r="B30" s="2542" t="s">
        <v>845</v>
      </c>
      <c r="C30" s="2543"/>
      <c r="D30" s="2544">
        <v>67.2</v>
      </c>
      <c r="E30" s="2545"/>
      <c r="F30" s="2522">
        <v>447</v>
      </c>
      <c r="G30" s="2546">
        <v>190</v>
      </c>
      <c r="H30" s="2546">
        <v>7.6</v>
      </c>
      <c r="I30" s="2546">
        <v>13.1</v>
      </c>
      <c r="J30" s="2547">
        <v>21</v>
      </c>
      <c r="K30" s="2546">
        <v>420.8</v>
      </c>
      <c r="L30" s="2546">
        <v>378.8</v>
      </c>
      <c r="M30" s="2522">
        <v>85.6</v>
      </c>
      <c r="N30" s="2548">
        <v>1.603</v>
      </c>
      <c r="O30" s="2523">
        <v>23.87</v>
      </c>
      <c r="P30" s="2549">
        <v>1</v>
      </c>
      <c r="Q30" s="2549">
        <v>1</v>
      </c>
      <c r="R30" s="2549">
        <v>1</v>
      </c>
      <c r="S30" s="2549">
        <v>1</v>
      </c>
      <c r="T30" s="2550">
        <v>1</v>
      </c>
      <c r="U30" s="2549" t="s">
        <v>2185</v>
      </c>
      <c r="V30" s="2549">
        <v>1</v>
      </c>
      <c r="W30" s="2549">
        <v>1</v>
      </c>
      <c r="X30" s="2549" t="s">
        <v>2185</v>
      </c>
      <c r="Y30" s="2550">
        <v>1</v>
      </c>
      <c r="Z30" s="2551" t="s">
        <v>2185</v>
      </c>
      <c r="AA30" s="2552" t="s">
        <v>2185</v>
      </c>
      <c r="AB30" s="2549" t="s">
        <v>2495</v>
      </c>
      <c r="AC30" s="2554">
        <v>29750</v>
      </c>
      <c r="AD30" s="2555">
        <v>1331</v>
      </c>
      <c r="AE30" s="2555">
        <v>1494</v>
      </c>
      <c r="AF30" s="2555">
        <v>18.600000000000001</v>
      </c>
      <c r="AG30" s="2555">
        <v>42.26</v>
      </c>
      <c r="AH30" s="2555">
        <v>1502</v>
      </c>
      <c r="AI30" s="2555">
        <v>158.1</v>
      </c>
      <c r="AJ30" s="2555">
        <v>245.7</v>
      </c>
      <c r="AK30" s="2555">
        <v>4.0999999999999996</v>
      </c>
      <c r="AL30" s="2555">
        <v>5.8</v>
      </c>
      <c r="AM30" s="2555">
        <v>47.13</v>
      </c>
      <c r="AN30" s="2523">
        <v>704.8</v>
      </c>
      <c r="AO30" s="2556">
        <v>1</v>
      </c>
      <c r="AP30" s="2547">
        <v>1</v>
      </c>
      <c r="AQ30" s="2547">
        <v>4</v>
      </c>
      <c r="AR30" s="2547">
        <v>4</v>
      </c>
      <c r="AS30" s="2557">
        <v>165</v>
      </c>
      <c r="AT30" s="2558">
        <v>187</v>
      </c>
      <c r="AU30" s="2558">
        <v>127</v>
      </c>
      <c r="AV30" s="2559">
        <v>149</v>
      </c>
      <c r="AW30" s="2560">
        <v>1</v>
      </c>
      <c r="AX30" s="2539">
        <v>0</v>
      </c>
      <c r="AY30" s="2521">
        <v>0</v>
      </c>
      <c r="AZ30" s="2539">
        <v>1</v>
      </c>
      <c r="BA30" s="2539">
        <v>1</v>
      </c>
      <c r="BB30" s="2539">
        <v>1</v>
      </c>
      <c r="BC30" s="2539">
        <v>0</v>
      </c>
      <c r="BD30" s="2539">
        <v>1</v>
      </c>
      <c r="BE30" s="2561">
        <v>0</v>
      </c>
      <c r="BF30" s="2539">
        <v>0</v>
      </c>
      <c r="BG30" s="2539">
        <v>1</v>
      </c>
      <c r="BH30" s="2539">
        <v>0</v>
      </c>
      <c r="BI30" s="2539">
        <v>1</v>
      </c>
      <c r="BJ30" s="2539">
        <v>1</v>
      </c>
      <c r="BK30" s="2539">
        <v>1</v>
      </c>
      <c r="BL30" s="2539">
        <v>1</v>
      </c>
      <c r="BM30" s="2539">
        <v>0</v>
      </c>
      <c r="BN30" s="2521">
        <v>0</v>
      </c>
      <c r="BO30" s="2539">
        <v>1</v>
      </c>
      <c r="BP30" s="2539">
        <v>1</v>
      </c>
      <c r="BQ30" s="2539">
        <v>0</v>
      </c>
      <c r="BR30" s="2562">
        <v>0</v>
      </c>
      <c r="BS30" s="2538">
        <v>0</v>
      </c>
      <c r="BT30" s="2521">
        <v>0</v>
      </c>
      <c r="BU30" s="2521">
        <v>0</v>
      </c>
      <c r="BV30" s="2521">
        <v>0</v>
      </c>
      <c r="BW30" s="2521">
        <v>0</v>
      </c>
      <c r="BX30" s="2521">
        <v>0</v>
      </c>
      <c r="BY30" s="2521">
        <v>0</v>
      </c>
      <c r="BZ30" s="2521">
        <v>0</v>
      </c>
      <c r="CA30" s="2521">
        <v>0</v>
      </c>
      <c r="CB30" s="2538">
        <v>0</v>
      </c>
      <c r="CC30" s="2521">
        <v>0</v>
      </c>
      <c r="CD30" s="2521">
        <v>0</v>
      </c>
      <c r="CE30" s="2524">
        <v>0</v>
      </c>
      <c r="CF30" s="2520">
        <v>1</v>
      </c>
      <c r="CG30" s="2521">
        <v>1</v>
      </c>
      <c r="CH30" s="2521">
        <v>1</v>
      </c>
      <c r="CI30" s="2521">
        <v>1</v>
      </c>
      <c r="CJ30" s="2521">
        <v>1</v>
      </c>
      <c r="CK30" s="2521">
        <v>1</v>
      </c>
      <c r="CL30" s="2521">
        <v>1</v>
      </c>
      <c r="CM30" s="2521">
        <v>1</v>
      </c>
      <c r="CN30" s="2521">
        <v>1</v>
      </c>
      <c r="CO30" s="2521">
        <v>1</v>
      </c>
      <c r="CP30" s="2521">
        <v>1</v>
      </c>
      <c r="CQ30" s="2521">
        <v>1</v>
      </c>
      <c r="CR30" s="2538">
        <v>1</v>
      </c>
      <c r="CS30" s="2521">
        <v>0</v>
      </c>
      <c r="CT30" s="2521">
        <v>0</v>
      </c>
      <c r="CU30" s="2521">
        <v>0</v>
      </c>
      <c r="CV30" s="2521">
        <v>0</v>
      </c>
      <c r="CW30" s="2521">
        <v>0</v>
      </c>
      <c r="CX30" s="2521">
        <v>0</v>
      </c>
      <c r="CY30" s="2563">
        <v>0</v>
      </c>
    </row>
    <row r="31" spans="1:103">
      <c r="A31" s="2541" t="s">
        <v>2435</v>
      </c>
      <c r="B31" s="2542" t="s">
        <v>2504</v>
      </c>
      <c r="C31" s="2543"/>
      <c r="D31" s="2544">
        <v>62.1</v>
      </c>
      <c r="E31" s="2545"/>
      <c r="F31" s="2522">
        <v>445.4</v>
      </c>
      <c r="G31" s="2546">
        <v>190</v>
      </c>
      <c r="H31" s="2546">
        <v>6.8</v>
      </c>
      <c r="I31" s="2546">
        <v>12.3</v>
      </c>
      <c r="J31" s="2547">
        <v>21</v>
      </c>
      <c r="K31" s="2546">
        <v>420.8</v>
      </c>
      <c r="L31" s="2546">
        <v>378.8</v>
      </c>
      <c r="M31" s="2522">
        <v>79.099999999999994</v>
      </c>
      <c r="N31" s="2548">
        <v>1.601</v>
      </c>
      <c r="O31" s="2523">
        <v>25.77</v>
      </c>
      <c r="P31" s="2549">
        <v>1</v>
      </c>
      <c r="Q31" s="2549">
        <v>1</v>
      </c>
      <c r="R31" s="2549">
        <v>1</v>
      </c>
      <c r="S31" s="2549">
        <v>1</v>
      </c>
      <c r="T31" s="2550">
        <v>1</v>
      </c>
      <c r="U31" s="2549" t="s">
        <v>2185</v>
      </c>
      <c r="V31" s="2549">
        <v>1</v>
      </c>
      <c r="W31" s="2549">
        <v>1</v>
      </c>
      <c r="X31" s="2549" t="s">
        <v>2185</v>
      </c>
      <c r="Y31" s="2550" t="s">
        <v>2185</v>
      </c>
      <c r="Z31" s="2551" t="s">
        <v>2185</v>
      </c>
      <c r="AA31" s="2552" t="s">
        <v>2185</v>
      </c>
      <c r="AB31" s="2549" t="s">
        <v>2499</v>
      </c>
      <c r="AC31" s="2554">
        <v>27740</v>
      </c>
      <c r="AD31" s="2555">
        <v>1246</v>
      </c>
      <c r="AE31" s="2555">
        <v>1391</v>
      </c>
      <c r="AF31" s="2555">
        <v>18.7</v>
      </c>
      <c r="AG31" s="2555">
        <v>38.4</v>
      </c>
      <c r="AH31" s="2555">
        <v>1410</v>
      </c>
      <c r="AI31" s="2555">
        <v>148.4</v>
      </c>
      <c r="AJ31" s="2555">
        <v>229.9</v>
      </c>
      <c r="AK31" s="2555">
        <v>4.2</v>
      </c>
      <c r="AL31" s="2555">
        <v>5.6</v>
      </c>
      <c r="AM31" s="2555">
        <v>39.159999999999997</v>
      </c>
      <c r="AN31" s="2523">
        <v>659.3</v>
      </c>
      <c r="AO31" s="2556">
        <v>1</v>
      </c>
      <c r="AP31" s="2547">
        <v>2</v>
      </c>
      <c r="AQ31" s="2547">
        <v>4</v>
      </c>
      <c r="AR31" s="2547">
        <v>4</v>
      </c>
      <c r="AS31" s="2557">
        <v>178</v>
      </c>
      <c r="AT31" s="2558">
        <v>202</v>
      </c>
      <c r="AU31" s="2558">
        <v>137</v>
      </c>
      <c r="AV31" s="2559">
        <v>161</v>
      </c>
      <c r="AW31" s="2560">
        <v>1</v>
      </c>
      <c r="AX31" s="2539">
        <v>0</v>
      </c>
      <c r="AY31" s="2521">
        <v>0</v>
      </c>
      <c r="AZ31" s="2539">
        <v>1</v>
      </c>
      <c r="BA31" s="2539">
        <v>1</v>
      </c>
      <c r="BB31" s="2539">
        <v>1</v>
      </c>
      <c r="BC31" s="2539">
        <v>0</v>
      </c>
      <c r="BD31" s="2539">
        <v>1</v>
      </c>
      <c r="BE31" s="2561">
        <v>0</v>
      </c>
      <c r="BF31" s="2539">
        <v>0</v>
      </c>
      <c r="BG31" s="2539">
        <v>0</v>
      </c>
      <c r="BH31" s="2539">
        <v>0</v>
      </c>
      <c r="BI31" s="2539">
        <v>1</v>
      </c>
      <c r="BJ31" s="2539">
        <v>0</v>
      </c>
      <c r="BK31" s="2539">
        <v>0</v>
      </c>
      <c r="BL31" s="2539">
        <v>0</v>
      </c>
      <c r="BM31" s="2539">
        <v>0</v>
      </c>
      <c r="BN31" s="2521">
        <v>0</v>
      </c>
      <c r="BO31" s="2539">
        <v>0</v>
      </c>
      <c r="BP31" s="2539">
        <v>1</v>
      </c>
      <c r="BQ31" s="2539">
        <v>0</v>
      </c>
      <c r="BR31" s="2562">
        <v>0</v>
      </c>
      <c r="BS31" s="2538">
        <v>0</v>
      </c>
      <c r="BT31" s="2521">
        <v>1</v>
      </c>
      <c r="BU31" s="2521">
        <v>1</v>
      </c>
      <c r="BV31" s="2521">
        <v>0</v>
      </c>
      <c r="BW31" s="2521">
        <v>0</v>
      </c>
      <c r="BX31" s="2521">
        <v>0</v>
      </c>
      <c r="BY31" s="2521">
        <v>0</v>
      </c>
      <c r="BZ31" s="2521">
        <v>0</v>
      </c>
      <c r="CA31" s="2521">
        <v>0</v>
      </c>
      <c r="CB31" s="2538">
        <v>0</v>
      </c>
      <c r="CC31" s="2521">
        <v>0</v>
      </c>
      <c r="CD31" s="2521">
        <v>0</v>
      </c>
      <c r="CE31" s="2524">
        <v>0</v>
      </c>
      <c r="CF31" s="2520">
        <v>1</v>
      </c>
      <c r="CG31" s="2521">
        <v>1</v>
      </c>
      <c r="CH31" s="2521">
        <v>1</v>
      </c>
      <c r="CI31" s="2521">
        <v>1</v>
      </c>
      <c r="CJ31" s="2521">
        <v>1</v>
      </c>
      <c r="CK31" s="2521">
        <v>1</v>
      </c>
      <c r="CL31" s="2521">
        <v>1</v>
      </c>
      <c r="CM31" s="2521">
        <v>1</v>
      </c>
      <c r="CN31" s="2521">
        <v>1</v>
      </c>
      <c r="CO31" s="2521">
        <v>1</v>
      </c>
      <c r="CP31" s="2521">
        <v>1</v>
      </c>
      <c r="CQ31" s="2521">
        <v>1</v>
      </c>
      <c r="CR31" s="2538">
        <v>1</v>
      </c>
      <c r="CS31" s="2521">
        <v>0</v>
      </c>
      <c r="CT31" s="2521">
        <v>0</v>
      </c>
      <c r="CU31" s="2521">
        <v>0</v>
      </c>
      <c r="CV31" s="2521">
        <v>0</v>
      </c>
      <c r="CW31" s="2521">
        <v>0</v>
      </c>
      <c r="CX31" s="2521">
        <v>0</v>
      </c>
      <c r="CY31" s="2563">
        <v>0</v>
      </c>
    </row>
    <row r="32" spans="1:103">
      <c r="A32" s="2541"/>
      <c r="B32" s="2542" t="s">
        <v>2505</v>
      </c>
      <c r="C32" s="2543"/>
      <c r="D32" s="2544">
        <v>84</v>
      </c>
      <c r="E32" s="2545"/>
      <c r="F32" s="2522">
        <v>408</v>
      </c>
      <c r="G32" s="2546">
        <v>182</v>
      </c>
      <c r="H32" s="2546">
        <v>10.6</v>
      </c>
      <c r="I32" s="2546">
        <v>17.5</v>
      </c>
      <c r="J32" s="2547">
        <v>21</v>
      </c>
      <c r="K32" s="2546">
        <v>373</v>
      </c>
      <c r="L32" s="2546">
        <v>331</v>
      </c>
      <c r="M32" s="2522">
        <v>107</v>
      </c>
      <c r="N32" s="2548">
        <v>1.4870000000000001</v>
      </c>
      <c r="O32" s="2523">
        <v>17.7</v>
      </c>
      <c r="P32" s="2549">
        <v>1</v>
      </c>
      <c r="Q32" s="2549">
        <v>1</v>
      </c>
      <c r="R32" s="2549">
        <v>1</v>
      </c>
      <c r="S32" s="2549">
        <v>1</v>
      </c>
      <c r="T32" s="2550">
        <v>1</v>
      </c>
      <c r="U32" s="2549" t="s">
        <v>2185</v>
      </c>
      <c r="V32" s="2549">
        <v>1</v>
      </c>
      <c r="W32" s="2549" t="s">
        <v>2185</v>
      </c>
      <c r="X32" s="2549" t="s">
        <v>2185</v>
      </c>
      <c r="Y32" s="2550">
        <v>1</v>
      </c>
      <c r="Z32" s="2551" t="s">
        <v>2185</v>
      </c>
      <c r="AA32" s="2552" t="s">
        <v>2185</v>
      </c>
      <c r="AB32" s="2553" t="s">
        <v>2494</v>
      </c>
      <c r="AC32" s="2554">
        <v>30130</v>
      </c>
      <c r="AD32" s="2555">
        <v>1477</v>
      </c>
      <c r="AE32" s="2555">
        <v>1681</v>
      </c>
      <c r="AF32" s="2555">
        <v>16.7</v>
      </c>
      <c r="AG32" s="2555">
        <v>52.52</v>
      </c>
      <c r="AH32" s="2555">
        <v>1766</v>
      </c>
      <c r="AI32" s="2555">
        <v>194.1</v>
      </c>
      <c r="AJ32" s="2555">
        <v>304</v>
      </c>
      <c r="AK32" s="2555">
        <v>4</v>
      </c>
      <c r="AL32" s="2555">
        <v>7</v>
      </c>
      <c r="AM32" s="2555">
        <v>99.58</v>
      </c>
      <c r="AN32" s="2523">
        <v>670.3</v>
      </c>
      <c r="AO32" s="2556">
        <v>1</v>
      </c>
      <c r="AP32" s="2547">
        <v>1</v>
      </c>
      <c r="AQ32" s="2547">
        <v>3</v>
      </c>
      <c r="AR32" s="2547">
        <v>4</v>
      </c>
      <c r="AS32" s="2557">
        <v>122</v>
      </c>
      <c r="AT32" s="2558">
        <v>139</v>
      </c>
      <c r="AU32" s="2558">
        <v>93</v>
      </c>
      <c r="AV32" s="2559">
        <v>110</v>
      </c>
      <c r="AW32" s="2560">
        <v>1</v>
      </c>
      <c r="AX32" s="2539">
        <v>0</v>
      </c>
      <c r="AY32" s="2521">
        <v>0</v>
      </c>
      <c r="AZ32" s="2539">
        <v>1</v>
      </c>
      <c r="BA32" s="2539">
        <v>0</v>
      </c>
      <c r="BB32" s="2539">
        <v>1</v>
      </c>
      <c r="BC32" s="2539">
        <v>0</v>
      </c>
      <c r="BD32" s="2539">
        <v>1</v>
      </c>
      <c r="BE32" s="2561">
        <v>0</v>
      </c>
      <c r="BF32" s="2539">
        <v>0</v>
      </c>
      <c r="BG32" s="2539">
        <v>1</v>
      </c>
      <c r="BH32" s="2539">
        <v>0</v>
      </c>
      <c r="BI32" s="2539">
        <v>1</v>
      </c>
      <c r="BJ32" s="2539">
        <v>1</v>
      </c>
      <c r="BK32" s="2539">
        <v>1</v>
      </c>
      <c r="BL32" s="2539">
        <v>1</v>
      </c>
      <c r="BM32" s="2539">
        <v>0</v>
      </c>
      <c r="BN32" s="2521">
        <v>0</v>
      </c>
      <c r="BO32" s="2539">
        <v>1</v>
      </c>
      <c r="BP32" s="2539">
        <v>1</v>
      </c>
      <c r="BQ32" s="2539">
        <v>0</v>
      </c>
      <c r="BR32" s="2562">
        <v>0</v>
      </c>
      <c r="BS32" s="2538">
        <v>1</v>
      </c>
      <c r="BT32" s="2521">
        <v>0</v>
      </c>
      <c r="BU32" s="2521">
        <v>0</v>
      </c>
      <c r="BV32" s="2521">
        <v>0</v>
      </c>
      <c r="BW32" s="2521">
        <v>0</v>
      </c>
      <c r="BX32" s="2521">
        <v>0</v>
      </c>
      <c r="BY32" s="2521">
        <v>0</v>
      </c>
      <c r="BZ32" s="2521">
        <v>0</v>
      </c>
      <c r="CA32" s="2521">
        <v>0</v>
      </c>
      <c r="CB32" s="2538">
        <v>0</v>
      </c>
      <c r="CC32" s="2521">
        <v>0</v>
      </c>
      <c r="CD32" s="2521">
        <v>0</v>
      </c>
      <c r="CE32" s="2524">
        <v>0</v>
      </c>
      <c r="CF32" s="2520">
        <v>1</v>
      </c>
      <c r="CG32" s="2521">
        <v>1</v>
      </c>
      <c r="CH32" s="2521">
        <v>1</v>
      </c>
      <c r="CI32" s="2521">
        <v>1</v>
      </c>
      <c r="CJ32" s="2521">
        <v>1</v>
      </c>
      <c r="CK32" s="2521">
        <v>1</v>
      </c>
      <c r="CL32" s="2521">
        <v>1</v>
      </c>
      <c r="CM32" s="2521">
        <v>1</v>
      </c>
      <c r="CN32" s="2521">
        <v>1</v>
      </c>
      <c r="CO32" s="2521">
        <v>1</v>
      </c>
      <c r="CP32" s="2521">
        <v>1</v>
      </c>
      <c r="CQ32" s="2521">
        <v>1</v>
      </c>
      <c r="CR32" s="2538">
        <v>1</v>
      </c>
      <c r="CS32" s="2521">
        <v>0</v>
      </c>
      <c r="CT32" s="2521">
        <v>0</v>
      </c>
      <c r="CU32" s="2521">
        <v>0</v>
      </c>
      <c r="CV32" s="2521">
        <v>0</v>
      </c>
      <c r="CW32" s="2521">
        <v>0</v>
      </c>
      <c r="CX32" s="2521">
        <v>0</v>
      </c>
      <c r="CY32" s="2563">
        <v>0</v>
      </c>
    </row>
    <row r="33" spans="1:103">
      <c r="A33" s="2541"/>
      <c r="B33" s="2542" t="s">
        <v>875</v>
      </c>
      <c r="C33" s="2543"/>
      <c r="D33" s="2544">
        <v>75.7</v>
      </c>
      <c r="E33" s="2545"/>
      <c r="F33" s="2522">
        <v>404</v>
      </c>
      <c r="G33" s="2546">
        <v>182</v>
      </c>
      <c r="H33" s="2546">
        <v>9.6999999999999993</v>
      </c>
      <c r="I33" s="2546">
        <v>15.5</v>
      </c>
      <c r="J33" s="2547">
        <v>21</v>
      </c>
      <c r="K33" s="2546">
        <v>373</v>
      </c>
      <c r="L33" s="2546">
        <v>331</v>
      </c>
      <c r="M33" s="2522">
        <v>96.4</v>
      </c>
      <c r="N33" s="2548">
        <v>1.4810000000000001</v>
      </c>
      <c r="O33" s="2523">
        <v>19.57</v>
      </c>
      <c r="P33" s="2549">
        <v>1</v>
      </c>
      <c r="Q33" s="2549">
        <v>1</v>
      </c>
      <c r="R33" s="2549">
        <v>1</v>
      </c>
      <c r="S33" s="2549">
        <v>1</v>
      </c>
      <c r="T33" s="2550">
        <v>1</v>
      </c>
      <c r="U33" s="2549" t="s">
        <v>2185</v>
      </c>
      <c r="V33" s="2549">
        <v>1</v>
      </c>
      <c r="W33" s="2549" t="s">
        <v>2185</v>
      </c>
      <c r="X33" s="2549" t="s">
        <v>2185</v>
      </c>
      <c r="Y33" s="2550">
        <v>1</v>
      </c>
      <c r="Z33" s="2551" t="s">
        <v>2185</v>
      </c>
      <c r="AA33" s="2552" t="s">
        <v>2185</v>
      </c>
      <c r="AB33" s="2553" t="s">
        <v>2494</v>
      </c>
      <c r="AC33" s="2554">
        <v>26740</v>
      </c>
      <c r="AD33" s="2555">
        <v>1324</v>
      </c>
      <c r="AE33" s="2555">
        <v>1502</v>
      </c>
      <c r="AF33" s="2555">
        <v>16.600000000000001</v>
      </c>
      <c r="AG33" s="2555">
        <v>47.98</v>
      </c>
      <c r="AH33" s="2555">
        <v>1564</v>
      </c>
      <c r="AI33" s="2555">
        <v>171.8</v>
      </c>
      <c r="AJ33" s="2555">
        <v>269</v>
      </c>
      <c r="AK33" s="2555">
        <v>4</v>
      </c>
      <c r="AL33" s="2555">
        <v>6.5</v>
      </c>
      <c r="AM33" s="2555">
        <v>73.34</v>
      </c>
      <c r="AN33" s="2523">
        <v>587.6</v>
      </c>
      <c r="AO33" s="2556">
        <v>1</v>
      </c>
      <c r="AP33" s="2547">
        <v>1</v>
      </c>
      <c r="AQ33" s="2547">
        <v>3</v>
      </c>
      <c r="AR33" s="2547">
        <v>4</v>
      </c>
      <c r="AS33" s="2557">
        <v>135</v>
      </c>
      <c r="AT33" s="2558">
        <v>154</v>
      </c>
      <c r="AU33" s="2558">
        <v>103</v>
      </c>
      <c r="AV33" s="2559">
        <v>122</v>
      </c>
      <c r="AW33" s="2560">
        <v>1</v>
      </c>
      <c r="AX33" s="2539">
        <v>0</v>
      </c>
      <c r="AY33" s="2521">
        <v>0</v>
      </c>
      <c r="AZ33" s="2539">
        <v>1</v>
      </c>
      <c r="BA33" s="2539">
        <v>1</v>
      </c>
      <c r="BB33" s="2539">
        <v>1</v>
      </c>
      <c r="BC33" s="2539">
        <v>0</v>
      </c>
      <c r="BD33" s="2539">
        <v>1</v>
      </c>
      <c r="BE33" s="2561">
        <v>0</v>
      </c>
      <c r="BF33" s="2539">
        <v>0</v>
      </c>
      <c r="BG33" s="2539">
        <v>1</v>
      </c>
      <c r="BH33" s="2539">
        <v>0</v>
      </c>
      <c r="BI33" s="2539">
        <v>1</v>
      </c>
      <c r="BJ33" s="2539">
        <v>1</v>
      </c>
      <c r="BK33" s="2539">
        <v>1</v>
      </c>
      <c r="BL33" s="2539">
        <v>1</v>
      </c>
      <c r="BM33" s="2539">
        <v>0</v>
      </c>
      <c r="BN33" s="2521">
        <v>0</v>
      </c>
      <c r="BO33" s="2539">
        <v>1</v>
      </c>
      <c r="BP33" s="2539">
        <v>1</v>
      </c>
      <c r="BQ33" s="2539">
        <v>0</v>
      </c>
      <c r="BR33" s="2562">
        <v>0</v>
      </c>
      <c r="BS33" s="2538">
        <v>1</v>
      </c>
      <c r="BT33" s="2521">
        <v>0</v>
      </c>
      <c r="BU33" s="2521">
        <v>0</v>
      </c>
      <c r="BV33" s="2521">
        <v>0</v>
      </c>
      <c r="BW33" s="2521">
        <v>0</v>
      </c>
      <c r="BX33" s="2521">
        <v>0</v>
      </c>
      <c r="BY33" s="2521">
        <v>0</v>
      </c>
      <c r="BZ33" s="2521">
        <v>0</v>
      </c>
      <c r="CA33" s="2521">
        <v>0</v>
      </c>
      <c r="CB33" s="2538">
        <v>0</v>
      </c>
      <c r="CC33" s="2521">
        <v>0</v>
      </c>
      <c r="CD33" s="2521">
        <v>0</v>
      </c>
      <c r="CE33" s="2524">
        <v>0</v>
      </c>
      <c r="CF33" s="2520">
        <v>1</v>
      </c>
      <c r="CG33" s="2521">
        <v>1</v>
      </c>
      <c r="CH33" s="2521">
        <v>1</v>
      </c>
      <c r="CI33" s="2521">
        <v>1</v>
      </c>
      <c r="CJ33" s="2521">
        <v>1</v>
      </c>
      <c r="CK33" s="2521">
        <v>1</v>
      </c>
      <c r="CL33" s="2521">
        <v>1</v>
      </c>
      <c r="CM33" s="2521">
        <v>1</v>
      </c>
      <c r="CN33" s="2521">
        <v>1</v>
      </c>
      <c r="CO33" s="2521">
        <v>1</v>
      </c>
      <c r="CP33" s="2521">
        <v>1</v>
      </c>
      <c r="CQ33" s="2521">
        <v>1</v>
      </c>
      <c r="CR33" s="2538">
        <v>1</v>
      </c>
      <c r="CS33" s="2521">
        <v>0</v>
      </c>
      <c r="CT33" s="2521">
        <v>0</v>
      </c>
      <c r="CU33" s="2521">
        <v>0</v>
      </c>
      <c r="CV33" s="2521">
        <v>0</v>
      </c>
      <c r="CW33" s="2521">
        <v>0</v>
      </c>
      <c r="CX33" s="2521">
        <v>0</v>
      </c>
      <c r="CY33" s="2563">
        <v>0</v>
      </c>
    </row>
    <row r="34" spans="1:103">
      <c r="A34" s="2541"/>
      <c r="B34" s="2542" t="s">
        <v>825</v>
      </c>
      <c r="C34" s="2543"/>
      <c r="D34" s="2544">
        <v>66.3</v>
      </c>
      <c r="E34" s="2545"/>
      <c r="F34" s="2522">
        <v>400</v>
      </c>
      <c r="G34" s="2546">
        <v>180</v>
      </c>
      <c r="H34" s="2546">
        <v>8.6</v>
      </c>
      <c r="I34" s="2546">
        <v>13.5</v>
      </c>
      <c r="J34" s="2547">
        <v>21</v>
      </c>
      <c r="K34" s="2546">
        <v>373</v>
      </c>
      <c r="L34" s="2546">
        <v>331</v>
      </c>
      <c r="M34" s="2522">
        <v>84.5</v>
      </c>
      <c r="N34" s="2548">
        <v>1.4670000000000001</v>
      </c>
      <c r="O34" s="2523">
        <v>22.13</v>
      </c>
      <c r="P34" s="2549">
        <v>1</v>
      </c>
      <c r="Q34" s="2549">
        <v>1</v>
      </c>
      <c r="R34" s="2549">
        <v>1</v>
      </c>
      <c r="S34" s="2549">
        <v>1</v>
      </c>
      <c r="T34" s="2550">
        <v>1</v>
      </c>
      <c r="U34" s="2549" t="s">
        <v>2185</v>
      </c>
      <c r="V34" s="2549">
        <v>1</v>
      </c>
      <c r="W34" s="2549">
        <v>1</v>
      </c>
      <c r="X34" s="2549" t="s">
        <v>2185</v>
      </c>
      <c r="Y34" s="2550">
        <v>1</v>
      </c>
      <c r="Z34" s="2551" t="s">
        <v>2185</v>
      </c>
      <c r="AA34" s="2552" t="s">
        <v>2185</v>
      </c>
      <c r="AB34" s="2549" t="s">
        <v>2495</v>
      </c>
      <c r="AC34" s="2554">
        <v>23120</v>
      </c>
      <c r="AD34" s="2555">
        <v>1156</v>
      </c>
      <c r="AE34" s="2555">
        <v>1307</v>
      </c>
      <c r="AF34" s="2555">
        <v>16.5</v>
      </c>
      <c r="AG34" s="2555">
        <v>42.69</v>
      </c>
      <c r="AH34" s="2555">
        <v>1317</v>
      </c>
      <c r="AI34" s="2555">
        <v>146.4</v>
      </c>
      <c r="AJ34" s="2555">
        <v>229</v>
      </c>
      <c r="AK34" s="2555">
        <v>3.9</v>
      </c>
      <c r="AL34" s="2555">
        <v>6</v>
      </c>
      <c r="AM34" s="2555">
        <v>51.27</v>
      </c>
      <c r="AN34" s="2523">
        <v>490</v>
      </c>
      <c r="AO34" s="2556">
        <v>1</v>
      </c>
      <c r="AP34" s="2547">
        <v>1</v>
      </c>
      <c r="AQ34" s="2547">
        <v>4</v>
      </c>
      <c r="AR34" s="2547">
        <v>4</v>
      </c>
      <c r="AS34" s="2557">
        <v>152</v>
      </c>
      <c r="AT34" s="2558">
        <v>174</v>
      </c>
      <c r="AU34" s="2558">
        <v>116</v>
      </c>
      <c r="AV34" s="2559">
        <v>137</v>
      </c>
      <c r="AW34" s="2560">
        <v>1</v>
      </c>
      <c r="AX34" s="2539">
        <v>0</v>
      </c>
      <c r="AY34" s="2521">
        <v>0</v>
      </c>
      <c r="AZ34" s="2539">
        <v>1</v>
      </c>
      <c r="BA34" s="2539">
        <v>1</v>
      </c>
      <c r="BB34" s="2539">
        <v>1</v>
      </c>
      <c r="BC34" s="2539">
        <v>0</v>
      </c>
      <c r="BD34" s="2539">
        <v>1</v>
      </c>
      <c r="BE34" s="2561">
        <v>0</v>
      </c>
      <c r="BF34" s="2539">
        <v>0</v>
      </c>
      <c r="BG34" s="2539">
        <v>1</v>
      </c>
      <c r="BH34" s="2539">
        <v>0</v>
      </c>
      <c r="BI34" s="2539">
        <v>1</v>
      </c>
      <c r="BJ34" s="2539">
        <v>1</v>
      </c>
      <c r="BK34" s="2539">
        <v>1</v>
      </c>
      <c r="BL34" s="2539">
        <v>1</v>
      </c>
      <c r="BM34" s="2539">
        <v>0</v>
      </c>
      <c r="BN34" s="2521">
        <v>0</v>
      </c>
      <c r="BO34" s="2539">
        <v>1</v>
      </c>
      <c r="BP34" s="2539">
        <v>1</v>
      </c>
      <c r="BQ34" s="2539">
        <v>0</v>
      </c>
      <c r="BR34" s="2562">
        <v>0</v>
      </c>
      <c r="BS34" s="2538">
        <v>0</v>
      </c>
      <c r="BT34" s="2521">
        <v>0</v>
      </c>
      <c r="BU34" s="2521">
        <v>0</v>
      </c>
      <c r="BV34" s="2521">
        <v>0</v>
      </c>
      <c r="BW34" s="2521">
        <v>0</v>
      </c>
      <c r="BX34" s="2521">
        <v>0</v>
      </c>
      <c r="BY34" s="2521">
        <v>0</v>
      </c>
      <c r="BZ34" s="2521">
        <v>0</v>
      </c>
      <c r="CA34" s="2521">
        <v>0</v>
      </c>
      <c r="CB34" s="2538">
        <v>0</v>
      </c>
      <c r="CC34" s="2521">
        <v>0</v>
      </c>
      <c r="CD34" s="2521">
        <v>0</v>
      </c>
      <c r="CE34" s="2524">
        <v>0</v>
      </c>
      <c r="CF34" s="2520">
        <v>1</v>
      </c>
      <c r="CG34" s="2521">
        <v>1</v>
      </c>
      <c r="CH34" s="2521">
        <v>1</v>
      </c>
      <c r="CI34" s="2521">
        <v>1</v>
      </c>
      <c r="CJ34" s="2521">
        <v>1</v>
      </c>
      <c r="CK34" s="2521">
        <v>1</v>
      </c>
      <c r="CL34" s="2521">
        <v>1</v>
      </c>
      <c r="CM34" s="2521">
        <v>1</v>
      </c>
      <c r="CN34" s="2521">
        <v>1</v>
      </c>
      <c r="CO34" s="2521">
        <v>1</v>
      </c>
      <c r="CP34" s="2521">
        <v>1</v>
      </c>
      <c r="CQ34" s="2521">
        <v>1</v>
      </c>
      <c r="CR34" s="2538">
        <v>1</v>
      </c>
      <c r="CS34" s="2521">
        <v>0</v>
      </c>
      <c r="CT34" s="2521">
        <v>0</v>
      </c>
      <c r="CU34" s="2521">
        <v>0</v>
      </c>
      <c r="CV34" s="2521">
        <v>0</v>
      </c>
      <c r="CW34" s="2521">
        <v>0</v>
      </c>
      <c r="CX34" s="2521">
        <v>0</v>
      </c>
      <c r="CY34" s="2563">
        <v>0</v>
      </c>
    </row>
    <row r="35" spans="1:103">
      <c r="A35" s="2541"/>
      <c r="B35" s="2542" t="s">
        <v>844</v>
      </c>
      <c r="C35" s="2543"/>
      <c r="D35" s="2544">
        <v>57.4</v>
      </c>
      <c r="E35" s="2545"/>
      <c r="F35" s="2522">
        <v>397</v>
      </c>
      <c r="G35" s="2546">
        <v>180</v>
      </c>
      <c r="H35" s="2546">
        <v>7</v>
      </c>
      <c r="I35" s="2546">
        <v>12</v>
      </c>
      <c r="J35" s="2547">
        <v>21</v>
      </c>
      <c r="K35" s="2546">
        <v>373</v>
      </c>
      <c r="L35" s="2546">
        <v>331</v>
      </c>
      <c r="M35" s="2522">
        <v>73.099999999999994</v>
      </c>
      <c r="N35" s="2548">
        <v>1.464</v>
      </c>
      <c r="O35" s="2523">
        <v>25.51</v>
      </c>
      <c r="P35" s="2549">
        <v>1</v>
      </c>
      <c r="Q35" s="2549">
        <v>1</v>
      </c>
      <c r="R35" s="2549">
        <v>1</v>
      </c>
      <c r="S35" s="2549">
        <v>1</v>
      </c>
      <c r="T35" s="2550">
        <v>1</v>
      </c>
      <c r="U35" s="2549" t="s">
        <v>2185</v>
      </c>
      <c r="V35" s="2549">
        <v>1</v>
      </c>
      <c r="W35" s="2549">
        <v>1</v>
      </c>
      <c r="X35" s="2549" t="s">
        <v>2185</v>
      </c>
      <c r="Y35" s="2550">
        <v>1</v>
      </c>
      <c r="Z35" s="2551" t="s">
        <v>2185</v>
      </c>
      <c r="AA35" s="2552" t="s">
        <v>2185</v>
      </c>
      <c r="AB35" s="2549" t="s">
        <v>2495</v>
      </c>
      <c r="AC35" s="2554">
        <v>20290</v>
      </c>
      <c r="AD35" s="2555">
        <v>1022</v>
      </c>
      <c r="AE35" s="2555">
        <v>1143</v>
      </c>
      <c r="AF35" s="2555">
        <v>16.600000000000001</v>
      </c>
      <c r="AG35" s="2555">
        <v>35.770000000000003</v>
      </c>
      <c r="AH35" s="2555">
        <v>1170</v>
      </c>
      <c r="AI35" s="2555">
        <v>130</v>
      </c>
      <c r="AJ35" s="2555">
        <v>202</v>
      </c>
      <c r="AK35" s="2555">
        <v>4</v>
      </c>
      <c r="AL35" s="2555">
        <v>5.5</v>
      </c>
      <c r="AM35" s="2555">
        <v>36.159999999999997</v>
      </c>
      <c r="AN35" s="2523">
        <v>432.2</v>
      </c>
      <c r="AO35" s="2556">
        <v>1</v>
      </c>
      <c r="AP35" s="2547">
        <v>1</v>
      </c>
      <c r="AQ35" s="2547">
        <v>4</v>
      </c>
      <c r="AR35" s="2547">
        <v>4</v>
      </c>
      <c r="AS35" s="2557">
        <v>176</v>
      </c>
      <c r="AT35" s="2558">
        <v>200</v>
      </c>
      <c r="AU35" s="2558">
        <v>133</v>
      </c>
      <c r="AV35" s="2559">
        <v>158</v>
      </c>
      <c r="AW35" s="2560">
        <v>1</v>
      </c>
      <c r="AX35" s="2539">
        <v>0</v>
      </c>
      <c r="AY35" s="2521">
        <v>0</v>
      </c>
      <c r="AZ35" s="2539">
        <v>1</v>
      </c>
      <c r="BA35" s="2539">
        <v>1</v>
      </c>
      <c r="BB35" s="2539">
        <v>1</v>
      </c>
      <c r="BC35" s="2539">
        <v>0</v>
      </c>
      <c r="BD35" s="2539">
        <v>1</v>
      </c>
      <c r="BE35" s="2561">
        <v>0</v>
      </c>
      <c r="BF35" s="2539">
        <v>0</v>
      </c>
      <c r="BG35" s="2539">
        <v>1</v>
      </c>
      <c r="BH35" s="2539">
        <v>0</v>
      </c>
      <c r="BI35" s="2539">
        <v>1</v>
      </c>
      <c r="BJ35" s="2539">
        <v>1</v>
      </c>
      <c r="BK35" s="2539">
        <v>1</v>
      </c>
      <c r="BL35" s="2539">
        <v>1</v>
      </c>
      <c r="BM35" s="2539">
        <v>0</v>
      </c>
      <c r="BN35" s="2521">
        <v>0</v>
      </c>
      <c r="BO35" s="2539">
        <v>1</v>
      </c>
      <c r="BP35" s="2539">
        <v>1</v>
      </c>
      <c r="BQ35" s="2539">
        <v>0</v>
      </c>
      <c r="BR35" s="2562">
        <v>0</v>
      </c>
      <c r="BS35" s="2538">
        <v>0</v>
      </c>
      <c r="BT35" s="2521">
        <v>0</v>
      </c>
      <c r="BU35" s="2521">
        <v>0</v>
      </c>
      <c r="BV35" s="2521">
        <v>0</v>
      </c>
      <c r="BW35" s="2521">
        <v>0</v>
      </c>
      <c r="BX35" s="2521">
        <v>0</v>
      </c>
      <c r="BY35" s="2521">
        <v>0</v>
      </c>
      <c r="BZ35" s="2521">
        <v>0</v>
      </c>
      <c r="CA35" s="2521">
        <v>0</v>
      </c>
      <c r="CB35" s="2538">
        <v>0</v>
      </c>
      <c r="CC35" s="2521">
        <v>0</v>
      </c>
      <c r="CD35" s="2521">
        <v>0</v>
      </c>
      <c r="CE35" s="2524">
        <v>0</v>
      </c>
      <c r="CF35" s="2520">
        <v>1</v>
      </c>
      <c r="CG35" s="2521">
        <v>1</v>
      </c>
      <c r="CH35" s="2521">
        <v>1</v>
      </c>
      <c r="CI35" s="2521">
        <v>1</v>
      </c>
      <c r="CJ35" s="2521">
        <v>1</v>
      </c>
      <c r="CK35" s="2521">
        <v>1</v>
      </c>
      <c r="CL35" s="2521">
        <v>1</v>
      </c>
      <c r="CM35" s="2521">
        <v>1</v>
      </c>
      <c r="CN35" s="2521">
        <v>1</v>
      </c>
      <c r="CO35" s="2521">
        <v>1</v>
      </c>
      <c r="CP35" s="2521">
        <v>1</v>
      </c>
      <c r="CQ35" s="2521">
        <v>1</v>
      </c>
      <c r="CR35" s="2538">
        <v>1</v>
      </c>
      <c r="CS35" s="2521">
        <v>0</v>
      </c>
      <c r="CT35" s="2521">
        <v>0</v>
      </c>
      <c r="CU35" s="2521">
        <v>0</v>
      </c>
      <c r="CV35" s="2521">
        <v>0</v>
      </c>
      <c r="CW35" s="2521">
        <v>0</v>
      </c>
      <c r="CX35" s="2521">
        <v>0</v>
      </c>
      <c r="CY35" s="2563">
        <v>0</v>
      </c>
    </row>
    <row r="36" spans="1:103">
      <c r="A36" s="2541" t="s">
        <v>2435</v>
      </c>
      <c r="B36" s="2542" t="s">
        <v>2506</v>
      </c>
      <c r="C36" s="2543"/>
      <c r="D36" s="2544">
        <v>53.4</v>
      </c>
      <c r="E36" s="2545"/>
      <c r="F36" s="2522">
        <v>395.6</v>
      </c>
      <c r="G36" s="2546">
        <v>180</v>
      </c>
      <c r="H36" s="2546">
        <v>6.3</v>
      </c>
      <c r="I36" s="2546">
        <v>11.3</v>
      </c>
      <c r="J36" s="2547">
        <v>21</v>
      </c>
      <c r="K36" s="2546">
        <v>373</v>
      </c>
      <c r="L36" s="2546">
        <v>331</v>
      </c>
      <c r="M36" s="2522">
        <v>68</v>
      </c>
      <c r="N36" s="2548">
        <v>1.4630000000000001</v>
      </c>
      <c r="O36" s="2523">
        <v>27.42</v>
      </c>
      <c r="P36" s="2549">
        <v>1</v>
      </c>
      <c r="Q36" s="2549">
        <v>1</v>
      </c>
      <c r="R36" s="2549">
        <v>1</v>
      </c>
      <c r="S36" s="2549">
        <v>1</v>
      </c>
      <c r="T36" s="2550">
        <v>1</v>
      </c>
      <c r="U36" s="2549" t="s">
        <v>2185</v>
      </c>
      <c r="V36" s="2549">
        <v>1</v>
      </c>
      <c r="W36" s="2549">
        <v>1</v>
      </c>
      <c r="X36" s="2549" t="s">
        <v>2185</v>
      </c>
      <c r="Y36" s="2550" t="s">
        <v>2185</v>
      </c>
      <c r="Z36" s="2551" t="s">
        <v>2185</v>
      </c>
      <c r="AA36" s="2552" t="s">
        <v>2185</v>
      </c>
      <c r="AB36" s="2549" t="s">
        <v>2499</v>
      </c>
      <c r="AC36" s="2554">
        <v>19000</v>
      </c>
      <c r="AD36" s="2555">
        <v>960.5</v>
      </c>
      <c r="AE36" s="2555">
        <v>1069</v>
      </c>
      <c r="AF36" s="2555">
        <v>16.7</v>
      </c>
      <c r="AG36" s="2555">
        <v>32.74</v>
      </c>
      <c r="AH36" s="2555">
        <v>1102</v>
      </c>
      <c r="AI36" s="2555">
        <v>122.4</v>
      </c>
      <c r="AJ36" s="2555">
        <v>189.7</v>
      </c>
      <c r="AK36" s="2555">
        <v>4</v>
      </c>
      <c r="AL36" s="2555">
        <v>5.3</v>
      </c>
      <c r="AM36" s="2555">
        <v>30.53</v>
      </c>
      <c r="AN36" s="2523">
        <v>405.5</v>
      </c>
      <c r="AO36" s="2556">
        <v>1</v>
      </c>
      <c r="AP36" s="2547">
        <v>2</v>
      </c>
      <c r="AQ36" s="2547">
        <v>4</v>
      </c>
      <c r="AR36" s="2547">
        <v>4</v>
      </c>
      <c r="AS36" s="2557">
        <v>189</v>
      </c>
      <c r="AT36" s="2558">
        <v>215</v>
      </c>
      <c r="AU36" s="2558">
        <v>143</v>
      </c>
      <c r="AV36" s="2559">
        <v>169</v>
      </c>
      <c r="AW36" s="2560">
        <v>1</v>
      </c>
      <c r="AX36" s="2539">
        <v>0</v>
      </c>
      <c r="AY36" s="2521">
        <v>0</v>
      </c>
      <c r="AZ36" s="2539">
        <v>1</v>
      </c>
      <c r="BA36" s="2539">
        <v>1</v>
      </c>
      <c r="BB36" s="2539">
        <v>1</v>
      </c>
      <c r="BC36" s="2539">
        <v>0</v>
      </c>
      <c r="BD36" s="2539">
        <v>1</v>
      </c>
      <c r="BE36" s="2561">
        <v>0</v>
      </c>
      <c r="BF36" s="2539">
        <v>0</v>
      </c>
      <c r="BG36" s="2539">
        <v>0</v>
      </c>
      <c r="BH36" s="2539">
        <v>0</v>
      </c>
      <c r="BI36" s="2539">
        <v>1</v>
      </c>
      <c r="BJ36" s="2539">
        <v>0</v>
      </c>
      <c r="BK36" s="2539">
        <v>0</v>
      </c>
      <c r="BL36" s="2539">
        <v>0</v>
      </c>
      <c r="BM36" s="2539">
        <v>0</v>
      </c>
      <c r="BN36" s="2521">
        <v>0</v>
      </c>
      <c r="BO36" s="2539">
        <v>0</v>
      </c>
      <c r="BP36" s="2539">
        <v>1</v>
      </c>
      <c r="BQ36" s="2539">
        <v>0</v>
      </c>
      <c r="BR36" s="2562">
        <v>0</v>
      </c>
      <c r="BS36" s="2538">
        <v>0</v>
      </c>
      <c r="BT36" s="2521">
        <v>1</v>
      </c>
      <c r="BU36" s="2521">
        <v>1</v>
      </c>
      <c r="BV36" s="2521">
        <v>0</v>
      </c>
      <c r="BW36" s="2521">
        <v>0</v>
      </c>
      <c r="BX36" s="2521">
        <v>0</v>
      </c>
      <c r="BY36" s="2521">
        <v>0</v>
      </c>
      <c r="BZ36" s="2521">
        <v>0</v>
      </c>
      <c r="CA36" s="2521">
        <v>0</v>
      </c>
      <c r="CB36" s="2538">
        <v>0</v>
      </c>
      <c r="CC36" s="2521">
        <v>0</v>
      </c>
      <c r="CD36" s="2521">
        <v>0</v>
      </c>
      <c r="CE36" s="2524">
        <v>0</v>
      </c>
      <c r="CF36" s="2520">
        <v>1</v>
      </c>
      <c r="CG36" s="2521">
        <v>1</v>
      </c>
      <c r="CH36" s="2521">
        <v>1</v>
      </c>
      <c r="CI36" s="2521">
        <v>1</v>
      </c>
      <c r="CJ36" s="2521">
        <v>1</v>
      </c>
      <c r="CK36" s="2521">
        <v>1</v>
      </c>
      <c r="CL36" s="2521">
        <v>1</v>
      </c>
      <c r="CM36" s="2521">
        <v>1</v>
      </c>
      <c r="CN36" s="2521">
        <v>1</v>
      </c>
      <c r="CO36" s="2521">
        <v>1</v>
      </c>
      <c r="CP36" s="2521">
        <v>1</v>
      </c>
      <c r="CQ36" s="2521">
        <v>1</v>
      </c>
      <c r="CR36" s="2538">
        <v>1</v>
      </c>
      <c r="CS36" s="2521">
        <v>0</v>
      </c>
      <c r="CT36" s="2521">
        <v>0</v>
      </c>
      <c r="CU36" s="2521">
        <v>0</v>
      </c>
      <c r="CV36" s="2521">
        <v>0</v>
      </c>
      <c r="CW36" s="2521">
        <v>0</v>
      </c>
      <c r="CX36" s="2521">
        <v>0</v>
      </c>
      <c r="CY36" s="2563">
        <v>0</v>
      </c>
    </row>
    <row r="37" spans="1:103">
      <c r="A37" s="2541"/>
      <c r="B37" s="2542" t="s">
        <v>874</v>
      </c>
      <c r="C37" s="2543"/>
      <c r="D37" s="2544">
        <v>66</v>
      </c>
      <c r="E37" s="2545"/>
      <c r="F37" s="2522">
        <v>364</v>
      </c>
      <c r="G37" s="2546">
        <v>172</v>
      </c>
      <c r="H37" s="2546">
        <v>9.1999999999999993</v>
      </c>
      <c r="I37" s="2546">
        <v>14.7</v>
      </c>
      <c r="J37" s="2547">
        <v>18</v>
      </c>
      <c r="K37" s="2546">
        <v>334.6</v>
      </c>
      <c r="L37" s="2546">
        <v>298.60000000000002</v>
      </c>
      <c r="M37" s="2522">
        <v>84.1</v>
      </c>
      <c r="N37" s="2548">
        <v>1.367</v>
      </c>
      <c r="O37" s="2523">
        <v>20.7</v>
      </c>
      <c r="P37" s="2549">
        <v>1</v>
      </c>
      <c r="Q37" s="2549">
        <v>1</v>
      </c>
      <c r="R37" s="2549">
        <v>1</v>
      </c>
      <c r="S37" s="2549">
        <v>1</v>
      </c>
      <c r="T37" s="2550">
        <v>1</v>
      </c>
      <c r="U37" s="2549" t="s">
        <v>2185</v>
      </c>
      <c r="V37" s="2549">
        <v>1</v>
      </c>
      <c r="W37" s="2549" t="s">
        <v>2185</v>
      </c>
      <c r="X37" s="2549" t="s">
        <v>2185</v>
      </c>
      <c r="Y37" s="2550">
        <v>1</v>
      </c>
      <c r="Z37" s="2551" t="s">
        <v>2185</v>
      </c>
      <c r="AA37" s="2552" t="s">
        <v>2185</v>
      </c>
      <c r="AB37" s="2553" t="s">
        <v>2494</v>
      </c>
      <c r="AC37" s="2554">
        <v>19040</v>
      </c>
      <c r="AD37" s="2555">
        <v>1046</v>
      </c>
      <c r="AE37" s="2555">
        <v>1186</v>
      </c>
      <c r="AF37" s="2555">
        <v>15</v>
      </c>
      <c r="AG37" s="2555">
        <v>40.200000000000003</v>
      </c>
      <c r="AH37" s="2555">
        <v>1251</v>
      </c>
      <c r="AI37" s="2555">
        <v>145.4</v>
      </c>
      <c r="AJ37" s="2555">
        <v>226.9</v>
      </c>
      <c r="AK37" s="2555">
        <v>3.8</v>
      </c>
      <c r="AL37" s="2555">
        <v>5.9</v>
      </c>
      <c r="AM37" s="2555">
        <v>55.74</v>
      </c>
      <c r="AN37" s="2523">
        <v>380.2</v>
      </c>
      <c r="AO37" s="2556">
        <v>1</v>
      </c>
      <c r="AP37" s="2547">
        <v>1</v>
      </c>
      <c r="AQ37" s="2547">
        <v>3</v>
      </c>
      <c r="AR37" s="2547">
        <v>4</v>
      </c>
      <c r="AS37" s="2557">
        <v>142</v>
      </c>
      <c r="AT37" s="2558">
        <v>162</v>
      </c>
      <c r="AU37" s="2558">
        <v>107</v>
      </c>
      <c r="AV37" s="2559">
        <v>127</v>
      </c>
      <c r="AW37" s="2560">
        <v>1</v>
      </c>
      <c r="AX37" s="2539">
        <v>0</v>
      </c>
      <c r="AY37" s="2521">
        <v>0</v>
      </c>
      <c r="AZ37" s="2539">
        <v>1</v>
      </c>
      <c r="BA37" s="2539">
        <v>1</v>
      </c>
      <c r="BB37" s="2539">
        <v>1</v>
      </c>
      <c r="BC37" s="2539">
        <v>0</v>
      </c>
      <c r="BD37" s="2539">
        <v>1</v>
      </c>
      <c r="BE37" s="2561">
        <v>0</v>
      </c>
      <c r="BF37" s="2539">
        <v>0</v>
      </c>
      <c r="BG37" s="2539">
        <v>1</v>
      </c>
      <c r="BH37" s="2539">
        <v>0</v>
      </c>
      <c r="BI37" s="2539">
        <v>1</v>
      </c>
      <c r="BJ37" s="2539">
        <v>1</v>
      </c>
      <c r="BK37" s="2539">
        <v>1</v>
      </c>
      <c r="BL37" s="2539">
        <v>1</v>
      </c>
      <c r="BM37" s="2539">
        <v>0</v>
      </c>
      <c r="BN37" s="2521">
        <v>0</v>
      </c>
      <c r="BO37" s="2539">
        <v>1</v>
      </c>
      <c r="BP37" s="2539">
        <v>1</v>
      </c>
      <c r="BQ37" s="2539">
        <v>0</v>
      </c>
      <c r="BR37" s="2562">
        <v>0</v>
      </c>
      <c r="BS37" s="2538">
        <v>1</v>
      </c>
      <c r="BT37" s="2521">
        <v>0</v>
      </c>
      <c r="BU37" s="2521">
        <v>0</v>
      </c>
      <c r="BV37" s="2521">
        <v>0</v>
      </c>
      <c r="BW37" s="2521">
        <v>0</v>
      </c>
      <c r="BX37" s="2521">
        <v>0</v>
      </c>
      <c r="BY37" s="2521">
        <v>0</v>
      </c>
      <c r="BZ37" s="2521">
        <v>0</v>
      </c>
      <c r="CA37" s="2521">
        <v>0</v>
      </c>
      <c r="CB37" s="2538">
        <v>0</v>
      </c>
      <c r="CC37" s="2521">
        <v>0</v>
      </c>
      <c r="CD37" s="2521">
        <v>0</v>
      </c>
      <c r="CE37" s="2524">
        <v>0</v>
      </c>
      <c r="CF37" s="2520">
        <v>1</v>
      </c>
      <c r="CG37" s="2521">
        <v>1</v>
      </c>
      <c r="CH37" s="2521">
        <v>1</v>
      </c>
      <c r="CI37" s="2521">
        <v>1</v>
      </c>
      <c r="CJ37" s="2521">
        <v>1</v>
      </c>
      <c r="CK37" s="2521">
        <v>1</v>
      </c>
      <c r="CL37" s="2521">
        <v>1</v>
      </c>
      <c r="CM37" s="2521">
        <v>1</v>
      </c>
      <c r="CN37" s="2521">
        <v>1</v>
      </c>
      <c r="CO37" s="2521">
        <v>1</v>
      </c>
      <c r="CP37" s="2521">
        <v>1</v>
      </c>
      <c r="CQ37" s="2521">
        <v>1</v>
      </c>
      <c r="CR37" s="2538">
        <v>1</v>
      </c>
      <c r="CS37" s="2521">
        <v>0</v>
      </c>
      <c r="CT37" s="2521">
        <v>0</v>
      </c>
      <c r="CU37" s="2521">
        <v>0</v>
      </c>
      <c r="CV37" s="2521">
        <v>0</v>
      </c>
      <c r="CW37" s="2521">
        <v>0</v>
      </c>
      <c r="CX37" s="2521">
        <v>0</v>
      </c>
      <c r="CY37" s="2563">
        <v>0</v>
      </c>
    </row>
    <row r="38" spans="1:103">
      <c r="A38" s="2541"/>
      <c r="B38" s="2542" t="s">
        <v>824</v>
      </c>
      <c r="C38" s="2543"/>
      <c r="D38" s="2544">
        <v>57.1</v>
      </c>
      <c r="E38" s="2545"/>
      <c r="F38" s="2522">
        <v>360</v>
      </c>
      <c r="G38" s="2546">
        <v>170</v>
      </c>
      <c r="H38" s="2546">
        <v>8</v>
      </c>
      <c r="I38" s="2546">
        <v>12.7</v>
      </c>
      <c r="J38" s="2547">
        <v>18</v>
      </c>
      <c r="K38" s="2546">
        <v>334.6</v>
      </c>
      <c r="L38" s="2546">
        <v>298.60000000000002</v>
      </c>
      <c r="M38" s="2522">
        <v>72.7</v>
      </c>
      <c r="N38" s="2548">
        <v>1.353</v>
      </c>
      <c r="O38" s="2523">
        <v>23.7</v>
      </c>
      <c r="P38" s="2549">
        <v>1</v>
      </c>
      <c r="Q38" s="2549">
        <v>1</v>
      </c>
      <c r="R38" s="2549">
        <v>1</v>
      </c>
      <c r="S38" s="2549">
        <v>1</v>
      </c>
      <c r="T38" s="2550">
        <v>1</v>
      </c>
      <c r="U38" s="2549" t="s">
        <v>2185</v>
      </c>
      <c r="V38" s="2549">
        <v>1</v>
      </c>
      <c r="W38" s="2549">
        <v>1</v>
      </c>
      <c r="X38" s="2549" t="s">
        <v>2185</v>
      </c>
      <c r="Y38" s="2550">
        <v>1</v>
      </c>
      <c r="Z38" s="2551" t="s">
        <v>2185</v>
      </c>
      <c r="AA38" s="2552" t="s">
        <v>2185</v>
      </c>
      <c r="AB38" s="2549" t="s">
        <v>2495</v>
      </c>
      <c r="AC38" s="2554">
        <v>16260</v>
      </c>
      <c r="AD38" s="2555">
        <v>903.6</v>
      </c>
      <c r="AE38" s="2555">
        <v>1019</v>
      </c>
      <c r="AF38" s="2555">
        <v>14.9</v>
      </c>
      <c r="AG38" s="2555">
        <v>35.130000000000003</v>
      </c>
      <c r="AH38" s="2555">
        <v>1043</v>
      </c>
      <c r="AI38" s="2555">
        <v>122.7</v>
      </c>
      <c r="AJ38" s="2555">
        <v>191</v>
      </c>
      <c r="AK38" s="2555">
        <v>3.7</v>
      </c>
      <c r="AL38" s="2555">
        <v>5.4</v>
      </c>
      <c r="AM38" s="2555">
        <v>37.44</v>
      </c>
      <c r="AN38" s="2523">
        <v>313.5</v>
      </c>
      <c r="AO38" s="2556">
        <v>1</v>
      </c>
      <c r="AP38" s="2547">
        <v>1</v>
      </c>
      <c r="AQ38" s="2547">
        <v>4</v>
      </c>
      <c r="AR38" s="2547">
        <v>4</v>
      </c>
      <c r="AS38" s="2557">
        <v>163</v>
      </c>
      <c r="AT38" s="2558">
        <v>186</v>
      </c>
      <c r="AU38" s="2558">
        <v>122</v>
      </c>
      <c r="AV38" s="2559">
        <v>146</v>
      </c>
      <c r="AW38" s="2560">
        <v>1</v>
      </c>
      <c r="AX38" s="2539">
        <v>0</v>
      </c>
      <c r="AY38" s="2521">
        <v>0</v>
      </c>
      <c r="AZ38" s="2539">
        <v>1</v>
      </c>
      <c r="BA38" s="2539">
        <v>1</v>
      </c>
      <c r="BB38" s="2539">
        <v>1</v>
      </c>
      <c r="BC38" s="2539">
        <v>0</v>
      </c>
      <c r="BD38" s="2539">
        <v>1</v>
      </c>
      <c r="BE38" s="2561">
        <v>0</v>
      </c>
      <c r="BF38" s="2539">
        <v>0</v>
      </c>
      <c r="BG38" s="2539">
        <v>1</v>
      </c>
      <c r="BH38" s="2539">
        <v>0</v>
      </c>
      <c r="BI38" s="2539">
        <v>1</v>
      </c>
      <c r="BJ38" s="2539">
        <v>1</v>
      </c>
      <c r="BK38" s="2539">
        <v>1</v>
      </c>
      <c r="BL38" s="2539">
        <v>1</v>
      </c>
      <c r="BM38" s="2539">
        <v>0</v>
      </c>
      <c r="BN38" s="2521">
        <v>0</v>
      </c>
      <c r="BO38" s="2539">
        <v>1</v>
      </c>
      <c r="BP38" s="2539">
        <v>1</v>
      </c>
      <c r="BQ38" s="2539">
        <v>0</v>
      </c>
      <c r="BR38" s="2562">
        <v>0</v>
      </c>
      <c r="BS38" s="2538">
        <v>0</v>
      </c>
      <c r="BT38" s="2521">
        <v>0</v>
      </c>
      <c r="BU38" s="2521">
        <v>0</v>
      </c>
      <c r="BV38" s="2521">
        <v>0</v>
      </c>
      <c r="BW38" s="2521">
        <v>0</v>
      </c>
      <c r="BX38" s="2521">
        <v>0</v>
      </c>
      <c r="BY38" s="2521">
        <v>0</v>
      </c>
      <c r="BZ38" s="2521">
        <v>0</v>
      </c>
      <c r="CA38" s="2521">
        <v>0</v>
      </c>
      <c r="CB38" s="2538">
        <v>0</v>
      </c>
      <c r="CC38" s="2521">
        <v>0</v>
      </c>
      <c r="CD38" s="2521">
        <v>0</v>
      </c>
      <c r="CE38" s="2524">
        <v>0</v>
      </c>
      <c r="CF38" s="2520">
        <v>1</v>
      </c>
      <c r="CG38" s="2521">
        <v>1</v>
      </c>
      <c r="CH38" s="2521">
        <v>1</v>
      </c>
      <c r="CI38" s="2521">
        <v>1</v>
      </c>
      <c r="CJ38" s="2521">
        <v>1</v>
      </c>
      <c r="CK38" s="2521">
        <v>1</v>
      </c>
      <c r="CL38" s="2521">
        <v>1</v>
      </c>
      <c r="CM38" s="2521">
        <v>1</v>
      </c>
      <c r="CN38" s="2521">
        <v>1</v>
      </c>
      <c r="CO38" s="2521">
        <v>1</v>
      </c>
      <c r="CP38" s="2521">
        <v>1</v>
      </c>
      <c r="CQ38" s="2521">
        <v>1</v>
      </c>
      <c r="CR38" s="2538">
        <v>1</v>
      </c>
      <c r="CS38" s="2521">
        <v>0</v>
      </c>
      <c r="CT38" s="2521">
        <v>0</v>
      </c>
      <c r="CU38" s="2521">
        <v>0</v>
      </c>
      <c r="CV38" s="2521">
        <v>0</v>
      </c>
      <c r="CW38" s="2521">
        <v>0</v>
      </c>
      <c r="CX38" s="2521">
        <v>0</v>
      </c>
      <c r="CY38" s="2563">
        <v>0</v>
      </c>
    </row>
    <row r="39" spans="1:103">
      <c r="A39" s="2541"/>
      <c r="B39" s="2542" t="s">
        <v>843</v>
      </c>
      <c r="C39" s="2543"/>
      <c r="D39" s="2544">
        <v>50.2</v>
      </c>
      <c r="E39" s="2545"/>
      <c r="F39" s="2522">
        <v>357.6</v>
      </c>
      <c r="G39" s="2546">
        <v>170</v>
      </c>
      <c r="H39" s="2546">
        <v>6.6</v>
      </c>
      <c r="I39" s="2546">
        <v>11.5</v>
      </c>
      <c r="J39" s="2547">
        <v>18</v>
      </c>
      <c r="K39" s="2546">
        <v>334.6</v>
      </c>
      <c r="L39" s="2546">
        <v>298.60000000000002</v>
      </c>
      <c r="M39" s="2522">
        <v>64</v>
      </c>
      <c r="N39" s="2548">
        <v>1.351</v>
      </c>
      <c r="O39" s="2523">
        <v>26.91</v>
      </c>
      <c r="P39" s="2549">
        <v>1</v>
      </c>
      <c r="Q39" s="2549">
        <v>1</v>
      </c>
      <c r="R39" s="2549">
        <v>1</v>
      </c>
      <c r="S39" s="2549">
        <v>1</v>
      </c>
      <c r="T39" s="2550">
        <v>1</v>
      </c>
      <c r="U39" s="2549" t="s">
        <v>2185</v>
      </c>
      <c r="V39" s="2549">
        <v>1</v>
      </c>
      <c r="W39" s="2549">
        <v>1</v>
      </c>
      <c r="X39" s="2549" t="s">
        <v>2185</v>
      </c>
      <c r="Y39" s="2550">
        <v>1</v>
      </c>
      <c r="Z39" s="2551" t="s">
        <v>2185</v>
      </c>
      <c r="AA39" s="2552" t="s">
        <v>2185</v>
      </c>
      <c r="AB39" s="2549" t="s">
        <v>2495</v>
      </c>
      <c r="AC39" s="2554">
        <v>14510</v>
      </c>
      <c r="AD39" s="2555">
        <v>811.8</v>
      </c>
      <c r="AE39" s="2555">
        <v>906.7</v>
      </c>
      <c r="AF39" s="2555">
        <v>15</v>
      </c>
      <c r="AG39" s="2555">
        <v>29.76</v>
      </c>
      <c r="AH39" s="2555">
        <v>944.2</v>
      </c>
      <c r="AI39" s="2555">
        <v>111</v>
      </c>
      <c r="AJ39" s="2555">
        <v>171.8</v>
      </c>
      <c r="AK39" s="2555">
        <v>3.8</v>
      </c>
      <c r="AL39" s="2555">
        <v>5</v>
      </c>
      <c r="AM39" s="2555">
        <v>27.36</v>
      </c>
      <c r="AN39" s="2523">
        <v>281.89999999999998</v>
      </c>
      <c r="AO39" s="2556">
        <v>1</v>
      </c>
      <c r="AP39" s="2547">
        <v>1</v>
      </c>
      <c r="AQ39" s="2547">
        <v>4</v>
      </c>
      <c r="AR39" s="2547">
        <v>4</v>
      </c>
      <c r="AS39" s="2557">
        <v>185</v>
      </c>
      <c r="AT39" s="2558">
        <v>211</v>
      </c>
      <c r="AU39" s="2558">
        <v>138</v>
      </c>
      <c r="AV39" s="2559">
        <v>165</v>
      </c>
      <c r="AW39" s="2560">
        <v>1</v>
      </c>
      <c r="AX39" s="2539">
        <v>0</v>
      </c>
      <c r="AY39" s="2521">
        <v>0</v>
      </c>
      <c r="AZ39" s="2539">
        <v>1</v>
      </c>
      <c r="BA39" s="2539">
        <v>1</v>
      </c>
      <c r="BB39" s="2539">
        <v>1</v>
      </c>
      <c r="BC39" s="2539">
        <v>0</v>
      </c>
      <c r="BD39" s="2539">
        <v>1</v>
      </c>
      <c r="BE39" s="2561">
        <v>0</v>
      </c>
      <c r="BF39" s="2539">
        <v>0</v>
      </c>
      <c r="BG39" s="2539">
        <v>1</v>
      </c>
      <c r="BH39" s="2539">
        <v>0</v>
      </c>
      <c r="BI39" s="2539">
        <v>1</v>
      </c>
      <c r="BJ39" s="2539">
        <v>1</v>
      </c>
      <c r="BK39" s="2539">
        <v>1</v>
      </c>
      <c r="BL39" s="2539">
        <v>1</v>
      </c>
      <c r="BM39" s="2539">
        <v>0</v>
      </c>
      <c r="BN39" s="2521">
        <v>0</v>
      </c>
      <c r="BO39" s="2539">
        <v>1</v>
      </c>
      <c r="BP39" s="2539">
        <v>1</v>
      </c>
      <c r="BQ39" s="2539">
        <v>0</v>
      </c>
      <c r="BR39" s="2562">
        <v>0</v>
      </c>
      <c r="BS39" s="2538">
        <v>0</v>
      </c>
      <c r="BT39" s="2521">
        <v>0</v>
      </c>
      <c r="BU39" s="2521">
        <v>0</v>
      </c>
      <c r="BV39" s="2521">
        <v>0</v>
      </c>
      <c r="BW39" s="2521">
        <v>0</v>
      </c>
      <c r="BX39" s="2521">
        <v>0</v>
      </c>
      <c r="BY39" s="2521">
        <v>0</v>
      </c>
      <c r="BZ39" s="2521">
        <v>0</v>
      </c>
      <c r="CA39" s="2521">
        <v>0</v>
      </c>
      <c r="CB39" s="2538">
        <v>0</v>
      </c>
      <c r="CC39" s="2521">
        <v>0</v>
      </c>
      <c r="CD39" s="2521">
        <v>0</v>
      </c>
      <c r="CE39" s="2524">
        <v>0</v>
      </c>
      <c r="CF39" s="2520">
        <v>1</v>
      </c>
      <c r="CG39" s="2521">
        <v>1</v>
      </c>
      <c r="CH39" s="2521">
        <v>1</v>
      </c>
      <c r="CI39" s="2521">
        <v>1</v>
      </c>
      <c r="CJ39" s="2521">
        <v>1</v>
      </c>
      <c r="CK39" s="2521">
        <v>1</v>
      </c>
      <c r="CL39" s="2521">
        <v>1</v>
      </c>
      <c r="CM39" s="2521">
        <v>1</v>
      </c>
      <c r="CN39" s="2521">
        <v>1</v>
      </c>
      <c r="CO39" s="2521">
        <v>1</v>
      </c>
      <c r="CP39" s="2521">
        <v>1</v>
      </c>
      <c r="CQ39" s="2521">
        <v>1</v>
      </c>
      <c r="CR39" s="2538">
        <v>1</v>
      </c>
      <c r="CS39" s="2521">
        <v>0</v>
      </c>
      <c r="CT39" s="2521">
        <v>0</v>
      </c>
      <c r="CU39" s="2521">
        <v>0</v>
      </c>
      <c r="CV39" s="2521">
        <v>0</v>
      </c>
      <c r="CW39" s="2521">
        <v>0</v>
      </c>
      <c r="CX39" s="2521">
        <v>0</v>
      </c>
      <c r="CY39" s="2563">
        <v>0</v>
      </c>
    </row>
    <row r="40" spans="1:103">
      <c r="A40" s="2541" t="s">
        <v>2435</v>
      </c>
      <c r="B40" s="2542" t="s">
        <v>2507</v>
      </c>
      <c r="C40" s="2543"/>
      <c r="D40" s="2544">
        <v>47</v>
      </c>
      <c r="E40" s="2545"/>
      <c r="F40" s="2522">
        <v>356.4</v>
      </c>
      <c r="G40" s="2546">
        <v>170</v>
      </c>
      <c r="H40" s="2546">
        <v>6</v>
      </c>
      <c r="I40" s="2546">
        <v>10.9</v>
      </c>
      <c r="J40" s="2547">
        <v>18</v>
      </c>
      <c r="K40" s="2546">
        <v>334.6</v>
      </c>
      <c r="L40" s="2546">
        <v>298.60000000000002</v>
      </c>
      <c r="M40" s="2522">
        <v>59.9</v>
      </c>
      <c r="N40" s="2548">
        <v>1.35</v>
      </c>
      <c r="O40" s="2523">
        <v>28.7</v>
      </c>
      <c r="P40" s="2549">
        <v>1</v>
      </c>
      <c r="Q40" s="2549">
        <v>1</v>
      </c>
      <c r="R40" s="2549">
        <v>1</v>
      </c>
      <c r="S40" s="2549">
        <v>1</v>
      </c>
      <c r="T40" s="2550">
        <v>1</v>
      </c>
      <c r="U40" s="2549" t="s">
        <v>2185</v>
      </c>
      <c r="V40" s="2549">
        <v>1</v>
      </c>
      <c r="W40" s="2549">
        <v>1</v>
      </c>
      <c r="X40" s="2549" t="s">
        <v>2185</v>
      </c>
      <c r="Y40" s="2550" t="s">
        <v>2185</v>
      </c>
      <c r="Z40" s="2551" t="s">
        <v>2185</v>
      </c>
      <c r="AA40" s="2552" t="s">
        <v>2185</v>
      </c>
      <c r="AB40" s="2549" t="s">
        <v>2499</v>
      </c>
      <c r="AC40" s="2554">
        <v>13670</v>
      </c>
      <c r="AD40" s="2555">
        <v>767.5</v>
      </c>
      <c r="AE40" s="2555">
        <v>853.5</v>
      </c>
      <c r="AF40" s="2555">
        <v>15.1</v>
      </c>
      <c r="AG40" s="2555">
        <v>27.43</v>
      </c>
      <c r="AH40" s="2555">
        <v>894.8</v>
      </c>
      <c r="AI40" s="2555">
        <v>105.2</v>
      </c>
      <c r="AJ40" s="2555">
        <v>162.4</v>
      </c>
      <c r="AK40" s="2555">
        <v>3.8</v>
      </c>
      <c r="AL40" s="2555">
        <v>4.8</v>
      </c>
      <c r="AM40" s="2555">
        <v>23.37</v>
      </c>
      <c r="AN40" s="2523">
        <v>266.3</v>
      </c>
      <c r="AO40" s="2556">
        <v>1</v>
      </c>
      <c r="AP40" s="2547">
        <v>1</v>
      </c>
      <c r="AQ40" s="2547">
        <v>4</v>
      </c>
      <c r="AR40" s="2547">
        <v>4</v>
      </c>
      <c r="AS40" s="2557">
        <v>197</v>
      </c>
      <c r="AT40" s="2558">
        <v>225</v>
      </c>
      <c r="AU40" s="2558">
        <v>147</v>
      </c>
      <c r="AV40" s="2559">
        <v>176</v>
      </c>
      <c r="AW40" s="2560">
        <v>1</v>
      </c>
      <c r="AX40" s="2539">
        <v>0</v>
      </c>
      <c r="AY40" s="2521">
        <v>0</v>
      </c>
      <c r="AZ40" s="2539">
        <v>1</v>
      </c>
      <c r="BA40" s="2539">
        <v>1</v>
      </c>
      <c r="BB40" s="2539">
        <v>1</v>
      </c>
      <c r="BC40" s="2539">
        <v>0</v>
      </c>
      <c r="BD40" s="2539">
        <v>1</v>
      </c>
      <c r="BE40" s="2561">
        <v>0</v>
      </c>
      <c r="BF40" s="2539">
        <v>0</v>
      </c>
      <c r="BG40" s="2539">
        <v>0</v>
      </c>
      <c r="BH40" s="2539">
        <v>0</v>
      </c>
      <c r="BI40" s="2539">
        <v>1</v>
      </c>
      <c r="BJ40" s="2539">
        <v>0</v>
      </c>
      <c r="BK40" s="2539">
        <v>0</v>
      </c>
      <c r="BL40" s="2539">
        <v>0</v>
      </c>
      <c r="BM40" s="2539">
        <v>0</v>
      </c>
      <c r="BN40" s="2521">
        <v>0</v>
      </c>
      <c r="BO40" s="2539">
        <v>0</v>
      </c>
      <c r="BP40" s="2539">
        <v>1</v>
      </c>
      <c r="BQ40" s="2539">
        <v>0</v>
      </c>
      <c r="BR40" s="2562">
        <v>0</v>
      </c>
      <c r="BS40" s="2538">
        <v>0</v>
      </c>
      <c r="BT40" s="2521">
        <v>1</v>
      </c>
      <c r="BU40" s="2521">
        <v>1</v>
      </c>
      <c r="BV40" s="2521">
        <v>0</v>
      </c>
      <c r="BW40" s="2521">
        <v>0</v>
      </c>
      <c r="BX40" s="2521">
        <v>0</v>
      </c>
      <c r="BY40" s="2521">
        <v>0</v>
      </c>
      <c r="BZ40" s="2521">
        <v>0</v>
      </c>
      <c r="CA40" s="2521">
        <v>0</v>
      </c>
      <c r="CB40" s="2538">
        <v>0</v>
      </c>
      <c r="CC40" s="2521">
        <v>0</v>
      </c>
      <c r="CD40" s="2521">
        <v>0</v>
      </c>
      <c r="CE40" s="2524">
        <v>0</v>
      </c>
      <c r="CF40" s="2520">
        <v>1</v>
      </c>
      <c r="CG40" s="2521">
        <v>1</v>
      </c>
      <c r="CH40" s="2521">
        <v>1</v>
      </c>
      <c r="CI40" s="2521">
        <v>1</v>
      </c>
      <c r="CJ40" s="2521">
        <v>1</v>
      </c>
      <c r="CK40" s="2521">
        <v>1</v>
      </c>
      <c r="CL40" s="2521">
        <v>1</v>
      </c>
      <c r="CM40" s="2521">
        <v>1</v>
      </c>
      <c r="CN40" s="2521">
        <v>1</v>
      </c>
      <c r="CO40" s="2521">
        <v>1</v>
      </c>
      <c r="CP40" s="2521">
        <v>1</v>
      </c>
      <c r="CQ40" s="2521">
        <v>1</v>
      </c>
      <c r="CR40" s="2538">
        <v>1</v>
      </c>
      <c r="CS40" s="2521">
        <v>0</v>
      </c>
      <c r="CT40" s="2521">
        <v>0</v>
      </c>
      <c r="CU40" s="2521">
        <v>0</v>
      </c>
      <c r="CV40" s="2521">
        <v>0</v>
      </c>
      <c r="CW40" s="2521">
        <v>0</v>
      </c>
      <c r="CX40" s="2521">
        <v>0</v>
      </c>
      <c r="CY40" s="2563">
        <v>0</v>
      </c>
    </row>
    <row r="41" spans="1:103">
      <c r="A41" s="2541"/>
      <c r="B41" s="2542" t="s">
        <v>873</v>
      </c>
      <c r="C41" s="2543"/>
      <c r="D41" s="2544">
        <v>57</v>
      </c>
      <c r="E41" s="2545"/>
      <c r="F41" s="2522">
        <v>334</v>
      </c>
      <c r="G41" s="2546">
        <v>162</v>
      </c>
      <c r="H41" s="2546">
        <v>8.5</v>
      </c>
      <c r="I41" s="2546">
        <v>13.5</v>
      </c>
      <c r="J41" s="2547">
        <v>18</v>
      </c>
      <c r="K41" s="2546">
        <v>307</v>
      </c>
      <c r="L41" s="2546">
        <v>271</v>
      </c>
      <c r="M41" s="2522">
        <v>72.599999999999994</v>
      </c>
      <c r="N41" s="2548">
        <v>1.268</v>
      </c>
      <c r="O41" s="2523">
        <v>22.24</v>
      </c>
      <c r="P41" s="2549">
        <v>1</v>
      </c>
      <c r="Q41" s="2549">
        <v>1</v>
      </c>
      <c r="R41" s="2549">
        <v>1</v>
      </c>
      <c r="S41" s="2549">
        <v>1</v>
      </c>
      <c r="T41" s="2550">
        <v>1</v>
      </c>
      <c r="U41" s="2549" t="s">
        <v>2185</v>
      </c>
      <c r="V41" s="2549">
        <v>1</v>
      </c>
      <c r="W41" s="2549" t="s">
        <v>2185</v>
      </c>
      <c r="X41" s="2549" t="s">
        <v>2185</v>
      </c>
      <c r="Y41" s="2550">
        <v>1</v>
      </c>
      <c r="Z41" s="2551" t="s">
        <v>2185</v>
      </c>
      <c r="AA41" s="2552" t="s">
        <v>2185</v>
      </c>
      <c r="AB41" s="2553" t="s">
        <v>2494</v>
      </c>
      <c r="AC41" s="2554">
        <v>13910</v>
      </c>
      <c r="AD41" s="2555">
        <v>832.9</v>
      </c>
      <c r="AE41" s="2555">
        <v>942.7</v>
      </c>
      <c r="AF41" s="2555">
        <v>13.8</v>
      </c>
      <c r="AG41" s="2555">
        <v>34.880000000000003</v>
      </c>
      <c r="AH41" s="2555">
        <v>960.3</v>
      </c>
      <c r="AI41" s="2555">
        <v>118.5</v>
      </c>
      <c r="AJ41" s="2555">
        <v>184.9</v>
      </c>
      <c r="AK41" s="2555">
        <v>3.6</v>
      </c>
      <c r="AL41" s="2555">
        <v>5.6</v>
      </c>
      <c r="AM41" s="2555">
        <v>42.2</v>
      </c>
      <c r="AN41" s="2523">
        <v>245.6</v>
      </c>
      <c r="AO41" s="2556">
        <v>1</v>
      </c>
      <c r="AP41" s="2547">
        <v>1</v>
      </c>
      <c r="AQ41" s="2547">
        <v>3</v>
      </c>
      <c r="AR41" s="2547">
        <v>4</v>
      </c>
      <c r="AS41" s="2557">
        <v>152</v>
      </c>
      <c r="AT41" s="2558">
        <v>175</v>
      </c>
      <c r="AU41" s="2558">
        <v>114</v>
      </c>
      <c r="AV41" s="2559">
        <v>137</v>
      </c>
      <c r="AW41" s="2560">
        <v>1</v>
      </c>
      <c r="AX41" s="2539">
        <v>0</v>
      </c>
      <c r="AY41" s="2521">
        <v>0</v>
      </c>
      <c r="AZ41" s="2539">
        <v>1</v>
      </c>
      <c r="BA41" s="2539">
        <v>1</v>
      </c>
      <c r="BB41" s="2539">
        <v>1</v>
      </c>
      <c r="BC41" s="2539">
        <v>0</v>
      </c>
      <c r="BD41" s="2539">
        <v>1</v>
      </c>
      <c r="BE41" s="2561">
        <v>0</v>
      </c>
      <c r="BF41" s="2539">
        <v>0</v>
      </c>
      <c r="BG41" s="2539">
        <v>1</v>
      </c>
      <c r="BH41" s="2539">
        <v>0</v>
      </c>
      <c r="BI41" s="2539">
        <v>1</v>
      </c>
      <c r="BJ41" s="2539">
        <v>1</v>
      </c>
      <c r="BK41" s="2539">
        <v>1</v>
      </c>
      <c r="BL41" s="2539">
        <v>1</v>
      </c>
      <c r="BM41" s="2539">
        <v>0</v>
      </c>
      <c r="BN41" s="2521">
        <v>0</v>
      </c>
      <c r="BO41" s="2539">
        <v>1</v>
      </c>
      <c r="BP41" s="2539">
        <v>1</v>
      </c>
      <c r="BQ41" s="2539">
        <v>0</v>
      </c>
      <c r="BR41" s="2562">
        <v>0</v>
      </c>
      <c r="BS41" s="2538">
        <v>1</v>
      </c>
      <c r="BT41" s="2521">
        <v>0</v>
      </c>
      <c r="BU41" s="2521">
        <v>0</v>
      </c>
      <c r="BV41" s="2521">
        <v>0</v>
      </c>
      <c r="BW41" s="2521">
        <v>0</v>
      </c>
      <c r="BX41" s="2521">
        <v>0</v>
      </c>
      <c r="BY41" s="2521">
        <v>0</v>
      </c>
      <c r="BZ41" s="2521">
        <v>0</v>
      </c>
      <c r="CA41" s="2521">
        <v>0</v>
      </c>
      <c r="CB41" s="2538">
        <v>0</v>
      </c>
      <c r="CC41" s="2521">
        <v>0</v>
      </c>
      <c r="CD41" s="2521">
        <v>0</v>
      </c>
      <c r="CE41" s="2524">
        <v>0</v>
      </c>
      <c r="CF41" s="2520">
        <v>1</v>
      </c>
      <c r="CG41" s="2521">
        <v>1</v>
      </c>
      <c r="CH41" s="2521">
        <v>1</v>
      </c>
      <c r="CI41" s="2521">
        <v>1</v>
      </c>
      <c r="CJ41" s="2521">
        <v>1</v>
      </c>
      <c r="CK41" s="2521">
        <v>1</v>
      </c>
      <c r="CL41" s="2521">
        <v>1</v>
      </c>
      <c r="CM41" s="2521">
        <v>1</v>
      </c>
      <c r="CN41" s="2521">
        <v>1</v>
      </c>
      <c r="CO41" s="2521">
        <v>1</v>
      </c>
      <c r="CP41" s="2521">
        <v>1</v>
      </c>
      <c r="CQ41" s="2521">
        <v>1</v>
      </c>
      <c r="CR41" s="2538">
        <v>1</v>
      </c>
      <c r="CS41" s="2521">
        <v>0</v>
      </c>
      <c r="CT41" s="2521">
        <v>0</v>
      </c>
      <c r="CU41" s="2521">
        <v>0</v>
      </c>
      <c r="CV41" s="2521">
        <v>0</v>
      </c>
      <c r="CW41" s="2521">
        <v>0</v>
      </c>
      <c r="CX41" s="2521">
        <v>0</v>
      </c>
      <c r="CY41" s="2563">
        <v>0</v>
      </c>
    </row>
    <row r="42" spans="1:103">
      <c r="A42" s="2541"/>
      <c r="B42" s="2542" t="s">
        <v>823</v>
      </c>
      <c r="C42" s="2543"/>
      <c r="D42" s="2544">
        <v>49.1</v>
      </c>
      <c r="E42" s="2545"/>
      <c r="F42" s="2522">
        <v>330</v>
      </c>
      <c r="G42" s="2546">
        <v>160</v>
      </c>
      <c r="H42" s="2546">
        <v>7.5</v>
      </c>
      <c r="I42" s="2546">
        <v>11.5</v>
      </c>
      <c r="J42" s="2547">
        <v>18</v>
      </c>
      <c r="K42" s="2546">
        <v>307</v>
      </c>
      <c r="L42" s="2546">
        <v>271</v>
      </c>
      <c r="M42" s="2522">
        <v>62.6</v>
      </c>
      <c r="N42" s="2548">
        <v>1.254</v>
      </c>
      <c r="O42" s="2523">
        <v>25.52</v>
      </c>
      <c r="P42" s="2549">
        <v>1</v>
      </c>
      <c r="Q42" s="2549">
        <v>1</v>
      </c>
      <c r="R42" s="2549">
        <v>1</v>
      </c>
      <c r="S42" s="2549">
        <v>1</v>
      </c>
      <c r="T42" s="2550">
        <v>1</v>
      </c>
      <c r="U42" s="2549" t="s">
        <v>2185</v>
      </c>
      <c r="V42" s="2549">
        <v>1</v>
      </c>
      <c r="W42" s="2549">
        <v>1</v>
      </c>
      <c r="X42" s="2549" t="s">
        <v>2185</v>
      </c>
      <c r="Y42" s="2550">
        <v>1</v>
      </c>
      <c r="Z42" s="2551" t="s">
        <v>2185</v>
      </c>
      <c r="AA42" s="2552" t="s">
        <v>2185</v>
      </c>
      <c r="AB42" s="2549" t="s">
        <v>2495</v>
      </c>
      <c r="AC42" s="2554">
        <v>11760</v>
      </c>
      <c r="AD42" s="2555">
        <v>713.1</v>
      </c>
      <c r="AE42" s="2555">
        <v>804.3</v>
      </c>
      <c r="AF42" s="2555">
        <v>13.7</v>
      </c>
      <c r="AG42" s="2555">
        <v>30.8</v>
      </c>
      <c r="AH42" s="2555">
        <v>788.1</v>
      </c>
      <c r="AI42" s="2555">
        <v>98.51</v>
      </c>
      <c r="AJ42" s="2555">
        <v>153.6</v>
      </c>
      <c r="AK42" s="2555">
        <v>3.5</v>
      </c>
      <c r="AL42" s="2555">
        <v>5.0999999999999996</v>
      </c>
      <c r="AM42" s="2555">
        <v>28.06</v>
      </c>
      <c r="AN42" s="2523">
        <v>199</v>
      </c>
      <c r="AO42" s="2556">
        <v>1</v>
      </c>
      <c r="AP42" s="2547">
        <v>1</v>
      </c>
      <c r="AQ42" s="2547">
        <v>4</v>
      </c>
      <c r="AR42" s="2547">
        <v>4</v>
      </c>
      <c r="AS42" s="2557">
        <v>175</v>
      </c>
      <c r="AT42" s="2558">
        <v>200</v>
      </c>
      <c r="AU42" s="2558">
        <v>131</v>
      </c>
      <c r="AV42" s="2559">
        <v>157</v>
      </c>
      <c r="AW42" s="2560">
        <v>1</v>
      </c>
      <c r="AX42" s="2539">
        <v>0</v>
      </c>
      <c r="AY42" s="2521">
        <v>0</v>
      </c>
      <c r="AZ42" s="2539">
        <v>1</v>
      </c>
      <c r="BA42" s="2539">
        <v>1</v>
      </c>
      <c r="BB42" s="2539">
        <v>1</v>
      </c>
      <c r="BC42" s="2539">
        <v>0</v>
      </c>
      <c r="BD42" s="2539">
        <v>1</v>
      </c>
      <c r="BE42" s="2561">
        <v>0</v>
      </c>
      <c r="BF42" s="2539">
        <v>0</v>
      </c>
      <c r="BG42" s="2539">
        <v>1</v>
      </c>
      <c r="BH42" s="2539">
        <v>0</v>
      </c>
      <c r="BI42" s="2539">
        <v>1</v>
      </c>
      <c r="BJ42" s="2539">
        <v>1</v>
      </c>
      <c r="BK42" s="2539">
        <v>1</v>
      </c>
      <c r="BL42" s="2539">
        <v>1</v>
      </c>
      <c r="BM42" s="2539">
        <v>0</v>
      </c>
      <c r="BN42" s="2521">
        <v>0</v>
      </c>
      <c r="BO42" s="2539">
        <v>1</v>
      </c>
      <c r="BP42" s="2539">
        <v>1</v>
      </c>
      <c r="BQ42" s="2539">
        <v>0</v>
      </c>
      <c r="BR42" s="2562">
        <v>0</v>
      </c>
      <c r="BS42" s="2538">
        <v>0</v>
      </c>
      <c r="BT42" s="2521">
        <v>0</v>
      </c>
      <c r="BU42" s="2521">
        <v>0</v>
      </c>
      <c r="BV42" s="2521">
        <v>0</v>
      </c>
      <c r="BW42" s="2521">
        <v>0</v>
      </c>
      <c r="BX42" s="2521">
        <v>0</v>
      </c>
      <c r="BY42" s="2521">
        <v>0</v>
      </c>
      <c r="BZ42" s="2521">
        <v>0</v>
      </c>
      <c r="CA42" s="2521">
        <v>0</v>
      </c>
      <c r="CB42" s="2538">
        <v>0</v>
      </c>
      <c r="CC42" s="2521">
        <v>0</v>
      </c>
      <c r="CD42" s="2521">
        <v>0</v>
      </c>
      <c r="CE42" s="2524">
        <v>0</v>
      </c>
      <c r="CF42" s="2520">
        <v>1</v>
      </c>
      <c r="CG42" s="2521">
        <v>1</v>
      </c>
      <c r="CH42" s="2521">
        <v>1</v>
      </c>
      <c r="CI42" s="2521">
        <v>1</v>
      </c>
      <c r="CJ42" s="2521">
        <v>1</v>
      </c>
      <c r="CK42" s="2521">
        <v>1</v>
      </c>
      <c r="CL42" s="2521">
        <v>1</v>
      </c>
      <c r="CM42" s="2521">
        <v>1</v>
      </c>
      <c r="CN42" s="2521">
        <v>1</v>
      </c>
      <c r="CO42" s="2521">
        <v>1</v>
      </c>
      <c r="CP42" s="2521">
        <v>1</v>
      </c>
      <c r="CQ42" s="2521">
        <v>1</v>
      </c>
      <c r="CR42" s="2538">
        <v>1</v>
      </c>
      <c r="CS42" s="2521">
        <v>0</v>
      </c>
      <c r="CT42" s="2521">
        <v>0</v>
      </c>
      <c r="CU42" s="2521">
        <v>0</v>
      </c>
      <c r="CV42" s="2521">
        <v>0</v>
      </c>
      <c r="CW42" s="2521">
        <v>0</v>
      </c>
      <c r="CX42" s="2521">
        <v>0</v>
      </c>
      <c r="CY42" s="2563">
        <v>0</v>
      </c>
    </row>
    <row r="43" spans="1:103">
      <c r="A43" s="2541"/>
      <c r="B43" s="2542" t="s">
        <v>842</v>
      </c>
      <c r="C43" s="2543"/>
      <c r="D43" s="2544">
        <v>43</v>
      </c>
      <c r="E43" s="2545"/>
      <c r="F43" s="2522">
        <v>327</v>
      </c>
      <c r="G43" s="2546">
        <v>160</v>
      </c>
      <c r="H43" s="2546">
        <v>6.5</v>
      </c>
      <c r="I43" s="2546">
        <v>10</v>
      </c>
      <c r="J43" s="2547">
        <v>18</v>
      </c>
      <c r="K43" s="2546">
        <v>307</v>
      </c>
      <c r="L43" s="2546">
        <v>271</v>
      </c>
      <c r="M43" s="2522">
        <v>54.7</v>
      </c>
      <c r="N43" s="2548">
        <v>1.25</v>
      </c>
      <c r="O43" s="2523">
        <v>29.09</v>
      </c>
      <c r="P43" s="2549">
        <v>1</v>
      </c>
      <c r="Q43" s="2549">
        <v>1</v>
      </c>
      <c r="R43" s="2549">
        <v>1</v>
      </c>
      <c r="S43" s="2549">
        <v>1</v>
      </c>
      <c r="T43" s="2550">
        <v>1</v>
      </c>
      <c r="U43" s="2549" t="s">
        <v>2185</v>
      </c>
      <c r="V43" s="2549">
        <v>1</v>
      </c>
      <c r="W43" s="2549">
        <v>1</v>
      </c>
      <c r="X43" s="2549" t="s">
        <v>2185</v>
      </c>
      <c r="Y43" s="2550">
        <v>1</v>
      </c>
      <c r="Z43" s="2551" t="s">
        <v>2185</v>
      </c>
      <c r="AA43" s="2552" t="s">
        <v>2185</v>
      </c>
      <c r="AB43" s="2549" t="s">
        <v>2495</v>
      </c>
      <c r="AC43" s="2554">
        <v>10230</v>
      </c>
      <c r="AD43" s="2555">
        <v>625.70000000000005</v>
      </c>
      <c r="AE43" s="2555">
        <v>701.9</v>
      </c>
      <c r="AF43" s="2555">
        <v>13.6</v>
      </c>
      <c r="AG43" s="2555">
        <v>26.98</v>
      </c>
      <c r="AH43" s="2555">
        <v>685.1</v>
      </c>
      <c r="AI43" s="2555">
        <v>85.64</v>
      </c>
      <c r="AJ43" s="2555">
        <v>133.19999999999999</v>
      </c>
      <c r="AK43" s="2555">
        <v>3.5</v>
      </c>
      <c r="AL43" s="2555">
        <v>4.7</v>
      </c>
      <c r="AM43" s="2555">
        <v>19.63</v>
      </c>
      <c r="AN43" s="2523">
        <v>171.5</v>
      </c>
      <c r="AO43" s="2556">
        <v>1</v>
      </c>
      <c r="AP43" s="2547">
        <v>1</v>
      </c>
      <c r="AQ43" s="2547">
        <v>4</v>
      </c>
      <c r="AR43" s="2547">
        <v>4</v>
      </c>
      <c r="AS43" s="2557">
        <v>199</v>
      </c>
      <c r="AT43" s="2558">
        <v>228</v>
      </c>
      <c r="AU43" s="2558">
        <v>149</v>
      </c>
      <c r="AV43" s="2559">
        <v>178</v>
      </c>
      <c r="AW43" s="2560">
        <v>1</v>
      </c>
      <c r="AX43" s="2539">
        <v>0</v>
      </c>
      <c r="AY43" s="2521">
        <v>0</v>
      </c>
      <c r="AZ43" s="2539">
        <v>1</v>
      </c>
      <c r="BA43" s="2539">
        <v>1</v>
      </c>
      <c r="BB43" s="2539">
        <v>1</v>
      </c>
      <c r="BC43" s="2539">
        <v>0</v>
      </c>
      <c r="BD43" s="2539">
        <v>1</v>
      </c>
      <c r="BE43" s="2561">
        <v>0</v>
      </c>
      <c r="BF43" s="2539">
        <v>0</v>
      </c>
      <c r="BG43" s="2539">
        <v>1</v>
      </c>
      <c r="BH43" s="2539">
        <v>0</v>
      </c>
      <c r="BI43" s="2539">
        <v>1</v>
      </c>
      <c r="BJ43" s="2539">
        <v>1</v>
      </c>
      <c r="BK43" s="2539">
        <v>1</v>
      </c>
      <c r="BL43" s="2539">
        <v>1</v>
      </c>
      <c r="BM43" s="2539">
        <v>0</v>
      </c>
      <c r="BN43" s="2521">
        <v>0</v>
      </c>
      <c r="BO43" s="2539">
        <v>1</v>
      </c>
      <c r="BP43" s="2539">
        <v>1</v>
      </c>
      <c r="BQ43" s="2539">
        <v>0</v>
      </c>
      <c r="BR43" s="2562">
        <v>0</v>
      </c>
      <c r="BS43" s="2538">
        <v>0</v>
      </c>
      <c r="BT43" s="2521">
        <v>0</v>
      </c>
      <c r="BU43" s="2521">
        <v>0</v>
      </c>
      <c r="BV43" s="2521">
        <v>0</v>
      </c>
      <c r="BW43" s="2521">
        <v>0</v>
      </c>
      <c r="BX43" s="2521">
        <v>0</v>
      </c>
      <c r="BY43" s="2521">
        <v>0</v>
      </c>
      <c r="BZ43" s="2521">
        <v>0</v>
      </c>
      <c r="CA43" s="2521">
        <v>0</v>
      </c>
      <c r="CB43" s="2538">
        <v>0</v>
      </c>
      <c r="CC43" s="2521">
        <v>0</v>
      </c>
      <c r="CD43" s="2521">
        <v>0</v>
      </c>
      <c r="CE43" s="2524">
        <v>0</v>
      </c>
      <c r="CF43" s="2520">
        <v>1</v>
      </c>
      <c r="CG43" s="2521">
        <v>1</v>
      </c>
      <c r="CH43" s="2521">
        <v>1</v>
      </c>
      <c r="CI43" s="2521">
        <v>1</v>
      </c>
      <c r="CJ43" s="2521">
        <v>1</v>
      </c>
      <c r="CK43" s="2521">
        <v>1</v>
      </c>
      <c r="CL43" s="2521">
        <v>1</v>
      </c>
      <c r="CM43" s="2521">
        <v>1</v>
      </c>
      <c r="CN43" s="2521">
        <v>1</v>
      </c>
      <c r="CO43" s="2521">
        <v>1</v>
      </c>
      <c r="CP43" s="2521">
        <v>1</v>
      </c>
      <c r="CQ43" s="2521">
        <v>1</v>
      </c>
      <c r="CR43" s="2538">
        <v>1</v>
      </c>
      <c r="CS43" s="2521">
        <v>0</v>
      </c>
      <c r="CT43" s="2521">
        <v>0</v>
      </c>
      <c r="CU43" s="2521">
        <v>0</v>
      </c>
      <c r="CV43" s="2521">
        <v>0</v>
      </c>
      <c r="CW43" s="2521">
        <v>0</v>
      </c>
      <c r="CX43" s="2521">
        <v>0</v>
      </c>
      <c r="CY43" s="2563">
        <v>0</v>
      </c>
    </row>
    <row r="44" spans="1:103">
      <c r="A44" s="2541"/>
      <c r="B44" s="2542" t="s">
        <v>872</v>
      </c>
      <c r="C44" s="2543"/>
      <c r="D44" s="2544">
        <v>49.3</v>
      </c>
      <c r="E44" s="2545"/>
      <c r="F44" s="2522">
        <v>304</v>
      </c>
      <c r="G44" s="2546">
        <v>152</v>
      </c>
      <c r="H44" s="2546">
        <v>8</v>
      </c>
      <c r="I44" s="2546">
        <v>12.7</v>
      </c>
      <c r="J44" s="2547">
        <v>15</v>
      </c>
      <c r="K44" s="2546">
        <v>278.60000000000002</v>
      </c>
      <c r="L44" s="2546">
        <v>248.6</v>
      </c>
      <c r="M44" s="2522">
        <v>62.8</v>
      </c>
      <c r="N44" s="2548">
        <v>1.1739999999999999</v>
      </c>
      <c r="O44" s="2523">
        <v>23.8</v>
      </c>
      <c r="P44" s="2549">
        <v>1</v>
      </c>
      <c r="Q44" s="2549">
        <v>1</v>
      </c>
      <c r="R44" s="2549">
        <v>1</v>
      </c>
      <c r="S44" s="2549">
        <v>1</v>
      </c>
      <c r="T44" s="2550">
        <v>1</v>
      </c>
      <c r="U44" s="2549" t="s">
        <v>2185</v>
      </c>
      <c r="V44" s="2549">
        <v>1</v>
      </c>
      <c r="W44" s="2549" t="s">
        <v>2185</v>
      </c>
      <c r="X44" s="2549" t="s">
        <v>2185</v>
      </c>
      <c r="Y44" s="2550">
        <v>1</v>
      </c>
      <c r="Z44" s="2551" t="s">
        <v>2185</v>
      </c>
      <c r="AA44" s="2552" t="s">
        <v>2185</v>
      </c>
      <c r="AB44" s="2553" t="s">
        <v>2494</v>
      </c>
      <c r="AC44" s="2554">
        <v>9994</v>
      </c>
      <c r="AD44" s="2555">
        <v>657.5</v>
      </c>
      <c r="AE44" s="2555">
        <v>743.8</v>
      </c>
      <c r="AF44" s="2555">
        <v>12.6</v>
      </c>
      <c r="AG44" s="2555">
        <v>29.04</v>
      </c>
      <c r="AH44" s="2555">
        <v>745.7</v>
      </c>
      <c r="AI44" s="2555">
        <v>98.12</v>
      </c>
      <c r="AJ44" s="2555">
        <v>152.5</v>
      </c>
      <c r="AK44" s="2555">
        <v>3.4</v>
      </c>
      <c r="AL44" s="2555">
        <v>5</v>
      </c>
      <c r="AM44" s="2555">
        <v>30.97</v>
      </c>
      <c r="AN44" s="2523">
        <v>157.6</v>
      </c>
      <c r="AO44" s="2556">
        <v>1</v>
      </c>
      <c r="AP44" s="2547">
        <v>1</v>
      </c>
      <c r="AQ44" s="2547">
        <v>3</v>
      </c>
      <c r="AR44" s="2547">
        <v>4</v>
      </c>
      <c r="AS44" s="2557">
        <v>163</v>
      </c>
      <c r="AT44" s="2558">
        <v>187</v>
      </c>
      <c r="AU44" s="2558">
        <v>121</v>
      </c>
      <c r="AV44" s="2559">
        <v>145</v>
      </c>
      <c r="AW44" s="2560">
        <v>1</v>
      </c>
      <c r="AX44" s="2539">
        <v>0</v>
      </c>
      <c r="AY44" s="2521">
        <v>0</v>
      </c>
      <c r="AZ44" s="2539">
        <v>1</v>
      </c>
      <c r="BA44" s="2539">
        <v>1</v>
      </c>
      <c r="BB44" s="2539">
        <v>1</v>
      </c>
      <c r="BC44" s="2539">
        <v>0</v>
      </c>
      <c r="BD44" s="2539">
        <v>1</v>
      </c>
      <c r="BE44" s="2561">
        <v>0</v>
      </c>
      <c r="BF44" s="2539">
        <v>0</v>
      </c>
      <c r="BG44" s="2539">
        <v>1</v>
      </c>
      <c r="BH44" s="2539">
        <v>0</v>
      </c>
      <c r="BI44" s="2539">
        <v>1</v>
      </c>
      <c r="BJ44" s="2539">
        <v>1</v>
      </c>
      <c r="BK44" s="2539">
        <v>1</v>
      </c>
      <c r="BL44" s="2539">
        <v>1</v>
      </c>
      <c r="BM44" s="2539">
        <v>0</v>
      </c>
      <c r="BN44" s="2521">
        <v>0</v>
      </c>
      <c r="BO44" s="2539">
        <v>1</v>
      </c>
      <c r="BP44" s="2539">
        <v>1</v>
      </c>
      <c r="BQ44" s="2539">
        <v>0</v>
      </c>
      <c r="BR44" s="2562">
        <v>0</v>
      </c>
      <c r="BS44" s="2538">
        <v>1</v>
      </c>
      <c r="BT44" s="2521">
        <v>0</v>
      </c>
      <c r="BU44" s="2521">
        <v>0</v>
      </c>
      <c r="BV44" s="2521">
        <v>0</v>
      </c>
      <c r="BW44" s="2521">
        <v>0</v>
      </c>
      <c r="BX44" s="2521">
        <v>0</v>
      </c>
      <c r="BY44" s="2521">
        <v>0</v>
      </c>
      <c r="BZ44" s="2521">
        <v>0</v>
      </c>
      <c r="CA44" s="2521">
        <v>0</v>
      </c>
      <c r="CB44" s="2538">
        <v>0</v>
      </c>
      <c r="CC44" s="2521">
        <v>0</v>
      </c>
      <c r="CD44" s="2521">
        <v>0</v>
      </c>
      <c r="CE44" s="2524">
        <v>0</v>
      </c>
      <c r="CF44" s="2520">
        <v>1</v>
      </c>
      <c r="CG44" s="2521">
        <v>1</v>
      </c>
      <c r="CH44" s="2521">
        <v>1</v>
      </c>
      <c r="CI44" s="2521">
        <v>1</v>
      </c>
      <c r="CJ44" s="2521">
        <v>1</v>
      </c>
      <c r="CK44" s="2521">
        <v>1</v>
      </c>
      <c r="CL44" s="2521">
        <v>1</v>
      </c>
      <c r="CM44" s="2521">
        <v>1</v>
      </c>
      <c r="CN44" s="2521">
        <v>1</v>
      </c>
      <c r="CO44" s="2521">
        <v>1</v>
      </c>
      <c r="CP44" s="2521">
        <v>1</v>
      </c>
      <c r="CQ44" s="2521">
        <v>1</v>
      </c>
      <c r="CR44" s="2538">
        <v>1</v>
      </c>
      <c r="CS44" s="2521">
        <v>0</v>
      </c>
      <c r="CT44" s="2521">
        <v>0</v>
      </c>
      <c r="CU44" s="2521">
        <v>0</v>
      </c>
      <c r="CV44" s="2521">
        <v>0</v>
      </c>
      <c r="CW44" s="2521">
        <v>0</v>
      </c>
      <c r="CX44" s="2521">
        <v>0</v>
      </c>
      <c r="CY44" s="2563">
        <v>0</v>
      </c>
    </row>
    <row r="45" spans="1:103">
      <c r="A45" s="2541"/>
      <c r="B45" s="2542" t="s">
        <v>822</v>
      </c>
      <c r="C45" s="2543"/>
      <c r="D45" s="2544">
        <v>42.2</v>
      </c>
      <c r="E45" s="2545"/>
      <c r="F45" s="2522">
        <v>300</v>
      </c>
      <c r="G45" s="2546">
        <v>150</v>
      </c>
      <c r="H45" s="2546">
        <v>7.1</v>
      </c>
      <c r="I45" s="2546">
        <v>10.7</v>
      </c>
      <c r="J45" s="2547">
        <v>15</v>
      </c>
      <c r="K45" s="2546">
        <v>278.60000000000002</v>
      </c>
      <c r="L45" s="2546">
        <v>248.6</v>
      </c>
      <c r="M45" s="2522">
        <v>53.8</v>
      </c>
      <c r="N45" s="2548">
        <v>1.1599999999999999</v>
      </c>
      <c r="O45" s="2523">
        <v>27.46</v>
      </c>
      <c r="P45" s="2549">
        <v>1</v>
      </c>
      <c r="Q45" s="2549">
        <v>1</v>
      </c>
      <c r="R45" s="2549">
        <v>1</v>
      </c>
      <c r="S45" s="2549">
        <v>1</v>
      </c>
      <c r="T45" s="2550">
        <v>1</v>
      </c>
      <c r="U45" s="2549" t="s">
        <v>2185</v>
      </c>
      <c r="V45" s="2549">
        <v>1</v>
      </c>
      <c r="W45" s="2549">
        <v>1</v>
      </c>
      <c r="X45" s="2549" t="s">
        <v>2185</v>
      </c>
      <c r="Y45" s="2550">
        <v>1</v>
      </c>
      <c r="Z45" s="2551" t="s">
        <v>2185</v>
      </c>
      <c r="AA45" s="2552" t="s">
        <v>2185</v>
      </c>
      <c r="AB45" s="2549" t="s">
        <v>2495</v>
      </c>
      <c r="AC45" s="2554">
        <v>8356</v>
      </c>
      <c r="AD45" s="2555">
        <v>557</v>
      </c>
      <c r="AE45" s="2555">
        <v>628.29999999999995</v>
      </c>
      <c r="AF45" s="2555">
        <v>12.4</v>
      </c>
      <c r="AG45" s="2555">
        <v>25.68</v>
      </c>
      <c r="AH45" s="2555">
        <v>603.70000000000005</v>
      </c>
      <c r="AI45" s="2555">
        <v>80.5</v>
      </c>
      <c r="AJ45" s="2555">
        <v>125.2</v>
      </c>
      <c r="AK45" s="2555">
        <v>3.3</v>
      </c>
      <c r="AL45" s="2555">
        <v>4.5999999999999996</v>
      </c>
      <c r="AM45" s="2555">
        <v>19.91</v>
      </c>
      <c r="AN45" s="2523">
        <v>125.9</v>
      </c>
      <c r="AO45" s="2556">
        <v>1</v>
      </c>
      <c r="AP45" s="2547">
        <v>1</v>
      </c>
      <c r="AQ45" s="2547">
        <v>4</v>
      </c>
      <c r="AR45" s="2547">
        <v>4</v>
      </c>
      <c r="AS45" s="2557">
        <v>188</v>
      </c>
      <c r="AT45" s="2558">
        <v>216</v>
      </c>
      <c r="AU45" s="2558">
        <v>139</v>
      </c>
      <c r="AV45" s="2559">
        <v>167</v>
      </c>
      <c r="AW45" s="2560">
        <v>1</v>
      </c>
      <c r="AX45" s="2539">
        <v>0</v>
      </c>
      <c r="AY45" s="2521">
        <v>0</v>
      </c>
      <c r="AZ45" s="2539">
        <v>1</v>
      </c>
      <c r="BA45" s="2539">
        <v>1</v>
      </c>
      <c r="BB45" s="2539">
        <v>1</v>
      </c>
      <c r="BC45" s="2539">
        <v>0</v>
      </c>
      <c r="BD45" s="2539">
        <v>1</v>
      </c>
      <c r="BE45" s="2561">
        <v>0</v>
      </c>
      <c r="BF45" s="2539">
        <v>0</v>
      </c>
      <c r="BG45" s="2539">
        <v>1</v>
      </c>
      <c r="BH45" s="2539">
        <v>0</v>
      </c>
      <c r="BI45" s="2539">
        <v>1</v>
      </c>
      <c r="BJ45" s="2539">
        <v>1</v>
      </c>
      <c r="BK45" s="2539">
        <v>1</v>
      </c>
      <c r="BL45" s="2539">
        <v>1</v>
      </c>
      <c r="BM45" s="2539">
        <v>0</v>
      </c>
      <c r="BN45" s="2521">
        <v>0</v>
      </c>
      <c r="BO45" s="2539">
        <v>1</v>
      </c>
      <c r="BP45" s="2539">
        <v>1</v>
      </c>
      <c r="BQ45" s="2539">
        <v>0</v>
      </c>
      <c r="BR45" s="2562">
        <v>0</v>
      </c>
      <c r="BS45" s="2538">
        <v>0</v>
      </c>
      <c r="BT45" s="2521">
        <v>0</v>
      </c>
      <c r="BU45" s="2521">
        <v>0</v>
      </c>
      <c r="BV45" s="2521">
        <v>0</v>
      </c>
      <c r="BW45" s="2521">
        <v>0</v>
      </c>
      <c r="BX45" s="2521">
        <v>0</v>
      </c>
      <c r="BY45" s="2521">
        <v>0</v>
      </c>
      <c r="BZ45" s="2521">
        <v>0</v>
      </c>
      <c r="CA45" s="2521">
        <v>0</v>
      </c>
      <c r="CB45" s="2538">
        <v>0</v>
      </c>
      <c r="CC45" s="2521">
        <v>0</v>
      </c>
      <c r="CD45" s="2521">
        <v>0</v>
      </c>
      <c r="CE45" s="2524">
        <v>0</v>
      </c>
      <c r="CF45" s="2520">
        <v>1</v>
      </c>
      <c r="CG45" s="2521">
        <v>1</v>
      </c>
      <c r="CH45" s="2521">
        <v>1</v>
      </c>
      <c r="CI45" s="2521">
        <v>1</v>
      </c>
      <c r="CJ45" s="2521">
        <v>1</v>
      </c>
      <c r="CK45" s="2521">
        <v>1</v>
      </c>
      <c r="CL45" s="2521">
        <v>1</v>
      </c>
      <c r="CM45" s="2521">
        <v>1</v>
      </c>
      <c r="CN45" s="2521">
        <v>1</v>
      </c>
      <c r="CO45" s="2521">
        <v>1</v>
      </c>
      <c r="CP45" s="2521">
        <v>1</v>
      </c>
      <c r="CQ45" s="2521">
        <v>1</v>
      </c>
      <c r="CR45" s="2538">
        <v>1</v>
      </c>
      <c r="CS45" s="2521">
        <v>0</v>
      </c>
      <c r="CT45" s="2521">
        <v>0</v>
      </c>
      <c r="CU45" s="2521">
        <v>0</v>
      </c>
      <c r="CV45" s="2521">
        <v>0</v>
      </c>
      <c r="CW45" s="2521">
        <v>0</v>
      </c>
      <c r="CX45" s="2521">
        <v>0</v>
      </c>
      <c r="CY45" s="2563">
        <v>0</v>
      </c>
    </row>
    <row r="46" spans="1:103">
      <c r="A46" s="2541"/>
      <c r="B46" s="2542" t="s">
        <v>841</v>
      </c>
      <c r="C46" s="2543"/>
      <c r="D46" s="2544">
        <v>36.5</v>
      </c>
      <c r="E46" s="2545"/>
      <c r="F46" s="2522">
        <v>297</v>
      </c>
      <c r="G46" s="2546">
        <v>150</v>
      </c>
      <c r="H46" s="2546">
        <v>6.1</v>
      </c>
      <c r="I46" s="2546">
        <v>9.1999999999999993</v>
      </c>
      <c r="J46" s="2547">
        <v>15</v>
      </c>
      <c r="K46" s="2546">
        <v>278.60000000000002</v>
      </c>
      <c r="L46" s="2546">
        <v>248.6</v>
      </c>
      <c r="M46" s="2522">
        <v>46.5</v>
      </c>
      <c r="N46" s="2548">
        <v>1.1559999999999999</v>
      </c>
      <c r="O46" s="2523">
        <v>31.65</v>
      </c>
      <c r="P46" s="2549">
        <v>1</v>
      </c>
      <c r="Q46" s="2549">
        <v>1</v>
      </c>
      <c r="R46" s="2549">
        <v>1</v>
      </c>
      <c r="S46" s="2549">
        <v>1</v>
      </c>
      <c r="T46" s="2550">
        <v>1</v>
      </c>
      <c r="U46" s="2549" t="s">
        <v>2185</v>
      </c>
      <c r="V46" s="2549">
        <v>1</v>
      </c>
      <c r="W46" s="2549">
        <v>1</v>
      </c>
      <c r="X46" s="2549" t="s">
        <v>2185</v>
      </c>
      <c r="Y46" s="2550">
        <v>1</v>
      </c>
      <c r="Z46" s="2551" t="s">
        <v>2185</v>
      </c>
      <c r="AA46" s="2552" t="s">
        <v>2185</v>
      </c>
      <c r="AB46" s="2549" t="s">
        <v>2495</v>
      </c>
      <c r="AC46" s="2554">
        <v>7173</v>
      </c>
      <c r="AD46" s="2555">
        <v>483</v>
      </c>
      <c r="AE46" s="2555">
        <v>541.70000000000005</v>
      </c>
      <c r="AF46" s="2555">
        <v>12.4</v>
      </c>
      <c r="AG46" s="2555">
        <v>22.24</v>
      </c>
      <c r="AH46" s="2555">
        <v>518.9</v>
      </c>
      <c r="AI46" s="2555">
        <v>69.19</v>
      </c>
      <c r="AJ46" s="2555">
        <v>107.3</v>
      </c>
      <c r="AK46" s="2555">
        <v>3.3</v>
      </c>
      <c r="AL46" s="2555">
        <v>4.2</v>
      </c>
      <c r="AM46" s="2555">
        <v>13.34</v>
      </c>
      <c r="AN46" s="2523">
        <v>107.1</v>
      </c>
      <c r="AO46" s="2556">
        <v>1</v>
      </c>
      <c r="AP46" s="2547">
        <v>1</v>
      </c>
      <c r="AQ46" s="2547">
        <v>4</v>
      </c>
      <c r="AR46" s="2547">
        <v>4</v>
      </c>
      <c r="AS46" s="2557">
        <v>216</v>
      </c>
      <c r="AT46" s="2558">
        <v>248</v>
      </c>
      <c r="AU46" s="2558">
        <v>160</v>
      </c>
      <c r="AV46" s="2559">
        <v>192</v>
      </c>
      <c r="AW46" s="2560">
        <v>1</v>
      </c>
      <c r="AX46" s="2539">
        <v>0</v>
      </c>
      <c r="AY46" s="2521">
        <v>0</v>
      </c>
      <c r="AZ46" s="2539">
        <v>1</v>
      </c>
      <c r="BA46" s="2539">
        <v>1</v>
      </c>
      <c r="BB46" s="2539">
        <v>1</v>
      </c>
      <c r="BC46" s="2539">
        <v>0</v>
      </c>
      <c r="BD46" s="2539">
        <v>1</v>
      </c>
      <c r="BE46" s="2561">
        <v>0</v>
      </c>
      <c r="BF46" s="2539">
        <v>0</v>
      </c>
      <c r="BG46" s="2539">
        <v>1</v>
      </c>
      <c r="BH46" s="2539">
        <v>0</v>
      </c>
      <c r="BI46" s="2539">
        <v>1</v>
      </c>
      <c r="BJ46" s="2539">
        <v>1</v>
      </c>
      <c r="BK46" s="2539">
        <v>1</v>
      </c>
      <c r="BL46" s="2539">
        <v>1</v>
      </c>
      <c r="BM46" s="2539">
        <v>0</v>
      </c>
      <c r="BN46" s="2521">
        <v>0</v>
      </c>
      <c r="BO46" s="2539">
        <v>1</v>
      </c>
      <c r="BP46" s="2539">
        <v>1</v>
      </c>
      <c r="BQ46" s="2539">
        <v>0</v>
      </c>
      <c r="BR46" s="2562">
        <v>0</v>
      </c>
      <c r="BS46" s="2538">
        <v>0</v>
      </c>
      <c r="BT46" s="2521">
        <v>0</v>
      </c>
      <c r="BU46" s="2521">
        <v>0</v>
      </c>
      <c r="BV46" s="2521">
        <v>0</v>
      </c>
      <c r="BW46" s="2521">
        <v>0</v>
      </c>
      <c r="BX46" s="2521">
        <v>0</v>
      </c>
      <c r="BY46" s="2521">
        <v>0</v>
      </c>
      <c r="BZ46" s="2521">
        <v>0</v>
      </c>
      <c r="CA46" s="2521">
        <v>0</v>
      </c>
      <c r="CB46" s="2538">
        <v>0</v>
      </c>
      <c r="CC46" s="2521">
        <v>0</v>
      </c>
      <c r="CD46" s="2521">
        <v>0</v>
      </c>
      <c r="CE46" s="2524">
        <v>0</v>
      </c>
      <c r="CF46" s="2520">
        <v>1</v>
      </c>
      <c r="CG46" s="2521">
        <v>1</v>
      </c>
      <c r="CH46" s="2521">
        <v>1</v>
      </c>
      <c r="CI46" s="2521">
        <v>1</v>
      </c>
      <c r="CJ46" s="2521">
        <v>1</v>
      </c>
      <c r="CK46" s="2521">
        <v>1</v>
      </c>
      <c r="CL46" s="2521">
        <v>1</v>
      </c>
      <c r="CM46" s="2521">
        <v>1</v>
      </c>
      <c r="CN46" s="2521">
        <v>1</v>
      </c>
      <c r="CO46" s="2521">
        <v>1</v>
      </c>
      <c r="CP46" s="2521">
        <v>1</v>
      </c>
      <c r="CQ46" s="2521">
        <v>1</v>
      </c>
      <c r="CR46" s="2538">
        <v>1</v>
      </c>
      <c r="CS46" s="2521">
        <v>0</v>
      </c>
      <c r="CT46" s="2521">
        <v>0</v>
      </c>
      <c r="CU46" s="2521">
        <v>0</v>
      </c>
      <c r="CV46" s="2521">
        <v>0</v>
      </c>
      <c r="CW46" s="2521">
        <v>0</v>
      </c>
      <c r="CX46" s="2521">
        <v>0</v>
      </c>
      <c r="CY46" s="2563">
        <v>0</v>
      </c>
    </row>
    <row r="47" spans="1:103">
      <c r="A47" s="2541"/>
      <c r="B47" s="2542" t="s">
        <v>871</v>
      </c>
      <c r="C47" s="2543"/>
      <c r="D47" s="2544">
        <v>42.3</v>
      </c>
      <c r="E47" s="2545"/>
      <c r="F47" s="2522">
        <v>274</v>
      </c>
      <c r="G47" s="2546">
        <v>136</v>
      </c>
      <c r="H47" s="2546">
        <v>7.5</v>
      </c>
      <c r="I47" s="2546">
        <v>12.2</v>
      </c>
      <c r="J47" s="2547">
        <v>15</v>
      </c>
      <c r="K47" s="2546">
        <v>249.6</v>
      </c>
      <c r="L47" s="2546">
        <v>219.6</v>
      </c>
      <c r="M47" s="2522">
        <v>53.8</v>
      </c>
      <c r="N47" s="2548">
        <v>1.0509999999999999</v>
      </c>
      <c r="O47" s="2523">
        <v>24.87</v>
      </c>
      <c r="P47" s="2549">
        <v>1</v>
      </c>
      <c r="Q47" s="2549">
        <v>1</v>
      </c>
      <c r="R47" s="2549">
        <v>1</v>
      </c>
      <c r="S47" s="2549">
        <v>1</v>
      </c>
      <c r="T47" s="2550">
        <v>1</v>
      </c>
      <c r="U47" s="2549" t="s">
        <v>2185</v>
      </c>
      <c r="V47" s="2549">
        <v>1</v>
      </c>
      <c r="W47" s="2549" t="s">
        <v>2185</v>
      </c>
      <c r="X47" s="2549" t="s">
        <v>2185</v>
      </c>
      <c r="Y47" s="2550">
        <v>1</v>
      </c>
      <c r="Z47" s="2551" t="s">
        <v>2185</v>
      </c>
      <c r="AA47" s="2552" t="s">
        <v>2185</v>
      </c>
      <c r="AB47" s="2553" t="s">
        <v>2494</v>
      </c>
      <c r="AC47" s="2554">
        <v>6947</v>
      </c>
      <c r="AD47" s="2555">
        <v>507</v>
      </c>
      <c r="AE47" s="2555">
        <v>574.6</v>
      </c>
      <c r="AF47" s="2555">
        <v>11.3</v>
      </c>
      <c r="AG47" s="2555">
        <v>25.22</v>
      </c>
      <c r="AH47" s="2555">
        <v>513.4</v>
      </c>
      <c r="AI47" s="2555">
        <v>75.510000000000005</v>
      </c>
      <c r="AJ47" s="2555">
        <v>117.7</v>
      </c>
      <c r="AK47" s="2555">
        <v>3</v>
      </c>
      <c r="AL47" s="2555">
        <v>4.9000000000000004</v>
      </c>
      <c r="AM47" s="2555">
        <v>24.98</v>
      </c>
      <c r="AN47" s="2523">
        <v>87.64</v>
      </c>
      <c r="AO47" s="2556">
        <v>1</v>
      </c>
      <c r="AP47" s="2547">
        <v>1</v>
      </c>
      <c r="AQ47" s="2547">
        <v>2</v>
      </c>
      <c r="AR47" s="2547">
        <v>3</v>
      </c>
      <c r="AS47" s="2557">
        <v>170</v>
      </c>
      <c r="AT47" s="2558">
        <v>195</v>
      </c>
      <c r="AU47" s="2558">
        <v>127</v>
      </c>
      <c r="AV47" s="2559">
        <v>152</v>
      </c>
      <c r="AW47" s="2560">
        <v>1</v>
      </c>
      <c r="AX47" s="2539">
        <v>0</v>
      </c>
      <c r="AY47" s="2521">
        <v>0</v>
      </c>
      <c r="AZ47" s="2539">
        <v>1</v>
      </c>
      <c r="BA47" s="2539">
        <v>1</v>
      </c>
      <c r="BB47" s="2539">
        <v>1</v>
      </c>
      <c r="BC47" s="2539">
        <v>0</v>
      </c>
      <c r="BD47" s="2539">
        <v>1</v>
      </c>
      <c r="BE47" s="2561">
        <v>0</v>
      </c>
      <c r="BF47" s="2539">
        <v>0</v>
      </c>
      <c r="BG47" s="2539">
        <v>1</v>
      </c>
      <c r="BH47" s="2539">
        <v>0</v>
      </c>
      <c r="BI47" s="2539">
        <v>1</v>
      </c>
      <c r="BJ47" s="2539">
        <v>1</v>
      </c>
      <c r="BK47" s="2539">
        <v>1</v>
      </c>
      <c r="BL47" s="2539">
        <v>1</v>
      </c>
      <c r="BM47" s="2539">
        <v>0</v>
      </c>
      <c r="BN47" s="2521">
        <v>0</v>
      </c>
      <c r="BO47" s="2539">
        <v>1</v>
      </c>
      <c r="BP47" s="2539">
        <v>1</v>
      </c>
      <c r="BQ47" s="2539">
        <v>0</v>
      </c>
      <c r="BR47" s="2562">
        <v>0</v>
      </c>
      <c r="BS47" s="2538">
        <v>1</v>
      </c>
      <c r="BT47" s="2521">
        <v>0</v>
      </c>
      <c r="BU47" s="2521">
        <v>0</v>
      </c>
      <c r="BV47" s="2521">
        <v>0</v>
      </c>
      <c r="BW47" s="2521">
        <v>0</v>
      </c>
      <c r="BX47" s="2521">
        <v>0</v>
      </c>
      <c r="BY47" s="2521">
        <v>0</v>
      </c>
      <c r="BZ47" s="2521">
        <v>0</v>
      </c>
      <c r="CA47" s="2521">
        <v>0</v>
      </c>
      <c r="CB47" s="2538">
        <v>0</v>
      </c>
      <c r="CC47" s="2521">
        <v>0</v>
      </c>
      <c r="CD47" s="2521">
        <v>0</v>
      </c>
      <c r="CE47" s="2524">
        <v>0</v>
      </c>
      <c r="CF47" s="2520">
        <v>1</v>
      </c>
      <c r="CG47" s="2521">
        <v>1</v>
      </c>
      <c r="CH47" s="2521">
        <v>1</v>
      </c>
      <c r="CI47" s="2521">
        <v>1</v>
      </c>
      <c r="CJ47" s="2521">
        <v>1</v>
      </c>
      <c r="CK47" s="2521">
        <v>1</v>
      </c>
      <c r="CL47" s="2521">
        <v>1</v>
      </c>
      <c r="CM47" s="2521">
        <v>1</v>
      </c>
      <c r="CN47" s="2521">
        <v>1</v>
      </c>
      <c r="CO47" s="2521">
        <v>1</v>
      </c>
      <c r="CP47" s="2521">
        <v>1</v>
      </c>
      <c r="CQ47" s="2521">
        <v>1</v>
      </c>
      <c r="CR47" s="2538">
        <v>1</v>
      </c>
      <c r="CS47" s="2521">
        <v>0</v>
      </c>
      <c r="CT47" s="2521">
        <v>0</v>
      </c>
      <c r="CU47" s="2521">
        <v>0</v>
      </c>
      <c r="CV47" s="2521">
        <v>0</v>
      </c>
      <c r="CW47" s="2521">
        <v>0</v>
      </c>
      <c r="CX47" s="2521">
        <v>0</v>
      </c>
      <c r="CY47" s="2563">
        <v>0</v>
      </c>
    </row>
    <row r="48" spans="1:103">
      <c r="A48" s="2541"/>
      <c r="B48" s="2542" t="s">
        <v>821</v>
      </c>
      <c r="C48" s="2543"/>
      <c r="D48" s="2544">
        <v>36.1</v>
      </c>
      <c r="E48" s="2545"/>
      <c r="F48" s="2522">
        <v>270</v>
      </c>
      <c r="G48" s="2546">
        <v>135</v>
      </c>
      <c r="H48" s="2546">
        <v>6.6</v>
      </c>
      <c r="I48" s="2546">
        <v>10.199999999999999</v>
      </c>
      <c r="J48" s="2547">
        <v>15</v>
      </c>
      <c r="K48" s="2546">
        <v>249.6</v>
      </c>
      <c r="L48" s="2546">
        <v>219.6</v>
      </c>
      <c r="M48" s="2522">
        <v>45.9</v>
      </c>
      <c r="N48" s="2548">
        <v>1.0409999999999999</v>
      </c>
      <c r="O48" s="2523">
        <v>28.86</v>
      </c>
      <c r="P48" s="2549">
        <v>1</v>
      </c>
      <c r="Q48" s="2549">
        <v>1</v>
      </c>
      <c r="R48" s="2549">
        <v>1</v>
      </c>
      <c r="S48" s="2549">
        <v>1</v>
      </c>
      <c r="T48" s="2550">
        <v>1</v>
      </c>
      <c r="U48" s="2549" t="s">
        <v>2185</v>
      </c>
      <c r="V48" s="2549">
        <v>1</v>
      </c>
      <c r="W48" s="2549" t="s">
        <v>2185</v>
      </c>
      <c r="X48" s="2549" t="s">
        <v>2185</v>
      </c>
      <c r="Y48" s="2550">
        <v>1</v>
      </c>
      <c r="Z48" s="2551" t="s">
        <v>2185</v>
      </c>
      <c r="AA48" s="2552" t="s">
        <v>2185</v>
      </c>
      <c r="AB48" s="2549" t="s">
        <v>2495</v>
      </c>
      <c r="AC48" s="2554">
        <v>5789</v>
      </c>
      <c r="AD48" s="2555">
        <v>428.8</v>
      </c>
      <c r="AE48" s="2555">
        <v>483.9</v>
      </c>
      <c r="AF48" s="2555">
        <v>11.2</v>
      </c>
      <c r="AG48" s="2555">
        <v>22.13</v>
      </c>
      <c r="AH48" s="2555">
        <v>419.8</v>
      </c>
      <c r="AI48" s="2555">
        <v>62.2</v>
      </c>
      <c r="AJ48" s="2555">
        <v>96.95</v>
      </c>
      <c r="AK48" s="2555">
        <v>3</v>
      </c>
      <c r="AL48" s="2555">
        <v>4.4000000000000004</v>
      </c>
      <c r="AM48" s="2555">
        <v>15.9</v>
      </c>
      <c r="AN48" s="2523">
        <v>70.569999999999993</v>
      </c>
      <c r="AO48" s="2556">
        <v>1</v>
      </c>
      <c r="AP48" s="2547">
        <v>1</v>
      </c>
      <c r="AQ48" s="2547">
        <v>3</v>
      </c>
      <c r="AR48" s="2547">
        <v>4</v>
      </c>
      <c r="AS48" s="2557">
        <v>197</v>
      </c>
      <c r="AT48" s="2558">
        <v>227</v>
      </c>
      <c r="AU48" s="2558">
        <v>147</v>
      </c>
      <c r="AV48" s="2559">
        <v>176</v>
      </c>
      <c r="AW48" s="2560">
        <v>1</v>
      </c>
      <c r="AX48" s="2539">
        <v>0</v>
      </c>
      <c r="AY48" s="2521">
        <v>0</v>
      </c>
      <c r="AZ48" s="2539">
        <v>1</v>
      </c>
      <c r="BA48" s="2539">
        <v>1</v>
      </c>
      <c r="BB48" s="2539">
        <v>1</v>
      </c>
      <c r="BC48" s="2539">
        <v>0</v>
      </c>
      <c r="BD48" s="2539">
        <v>1</v>
      </c>
      <c r="BE48" s="2561">
        <v>0</v>
      </c>
      <c r="BF48" s="2539">
        <v>0</v>
      </c>
      <c r="BG48" s="2539">
        <v>1</v>
      </c>
      <c r="BH48" s="2539">
        <v>0</v>
      </c>
      <c r="BI48" s="2539">
        <v>1</v>
      </c>
      <c r="BJ48" s="2539">
        <v>1</v>
      </c>
      <c r="BK48" s="2539">
        <v>1</v>
      </c>
      <c r="BL48" s="2539">
        <v>1</v>
      </c>
      <c r="BM48" s="2539">
        <v>0</v>
      </c>
      <c r="BN48" s="2521">
        <v>0</v>
      </c>
      <c r="BO48" s="2539">
        <v>1</v>
      </c>
      <c r="BP48" s="2539">
        <v>1</v>
      </c>
      <c r="BQ48" s="2539">
        <v>0</v>
      </c>
      <c r="BR48" s="2562">
        <v>1</v>
      </c>
      <c r="BS48" s="2538">
        <v>0</v>
      </c>
      <c r="BT48" s="2521">
        <v>0</v>
      </c>
      <c r="BU48" s="2521">
        <v>0</v>
      </c>
      <c r="BV48" s="2521">
        <v>0</v>
      </c>
      <c r="BW48" s="2521">
        <v>0</v>
      </c>
      <c r="BX48" s="2521">
        <v>0</v>
      </c>
      <c r="BY48" s="2521">
        <v>0</v>
      </c>
      <c r="BZ48" s="2521">
        <v>0</v>
      </c>
      <c r="CA48" s="2521">
        <v>0</v>
      </c>
      <c r="CB48" s="2538">
        <v>0</v>
      </c>
      <c r="CC48" s="2521">
        <v>0</v>
      </c>
      <c r="CD48" s="2521">
        <v>0</v>
      </c>
      <c r="CE48" s="2524">
        <v>0</v>
      </c>
      <c r="CF48" s="2520">
        <v>1</v>
      </c>
      <c r="CG48" s="2521">
        <v>1</v>
      </c>
      <c r="CH48" s="2521">
        <v>1</v>
      </c>
      <c r="CI48" s="2521">
        <v>1</v>
      </c>
      <c r="CJ48" s="2521">
        <v>1</v>
      </c>
      <c r="CK48" s="2521">
        <v>1</v>
      </c>
      <c r="CL48" s="2521">
        <v>1</v>
      </c>
      <c r="CM48" s="2521">
        <v>1</v>
      </c>
      <c r="CN48" s="2521">
        <v>1</v>
      </c>
      <c r="CO48" s="2521">
        <v>1</v>
      </c>
      <c r="CP48" s="2521">
        <v>1</v>
      </c>
      <c r="CQ48" s="2521">
        <v>1</v>
      </c>
      <c r="CR48" s="2538">
        <v>1</v>
      </c>
      <c r="CS48" s="2521">
        <v>0</v>
      </c>
      <c r="CT48" s="2521">
        <v>0</v>
      </c>
      <c r="CU48" s="2521">
        <v>0</v>
      </c>
      <c r="CV48" s="2521">
        <v>0</v>
      </c>
      <c r="CW48" s="2521">
        <v>0</v>
      </c>
      <c r="CX48" s="2521">
        <v>0</v>
      </c>
      <c r="CY48" s="2563">
        <v>0</v>
      </c>
    </row>
    <row r="49" spans="1:103">
      <c r="A49" s="2541"/>
      <c r="B49" s="2542" t="s">
        <v>840</v>
      </c>
      <c r="C49" s="2543"/>
      <c r="D49" s="2544">
        <v>30.7</v>
      </c>
      <c r="E49" s="2545"/>
      <c r="F49" s="2522">
        <v>267</v>
      </c>
      <c r="G49" s="2546">
        <v>135</v>
      </c>
      <c r="H49" s="2546">
        <v>5.5</v>
      </c>
      <c r="I49" s="2546">
        <v>8.6999999999999993</v>
      </c>
      <c r="J49" s="2547">
        <v>15</v>
      </c>
      <c r="K49" s="2546">
        <v>249.6</v>
      </c>
      <c r="L49" s="2546">
        <v>219.6</v>
      </c>
      <c r="M49" s="2522">
        <v>39.200000000000003</v>
      </c>
      <c r="N49" s="2548">
        <v>1.0369999999999999</v>
      </c>
      <c r="O49" s="2523">
        <v>33.74</v>
      </c>
      <c r="P49" s="2549">
        <v>1</v>
      </c>
      <c r="Q49" s="2549">
        <v>1</v>
      </c>
      <c r="R49" s="2549">
        <v>1</v>
      </c>
      <c r="S49" s="2549">
        <v>1</v>
      </c>
      <c r="T49" s="2550">
        <v>1</v>
      </c>
      <c r="U49" s="2549" t="s">
        <v>2185</v>
      </c>
      <c r="V49" s="2549">
        <v>1</v>
      </c>
      <c r="W49" s="2549" t="s">
        <v>2185</v>
      </c>
      <c r="X49" s="2549" t="s">
        <v>2185</v>
      </c>
      <c r="Y49" s="2550">
        <v>1</v>
      </c>
      <c r="Z49" s="2551" t="s">
        <v>2185</v>
      </c>
      <c r="AA49" s="2552" t="s">
        <v>2185</v>
      </c>
      <c r="AB49" s="2549" t="s">
        <v>2495</v>
      </c>
      <c r="AC49" s="2554">
        <v>4917</v>
      </c>
      <c r="AD49" s="2555">
        <v>368.3</v>
      </c>
      <c r="AE49" s="2555">
        <v>412.4</v>
      </c>
      <c r="AF49" s="2555">
        <v>11.2</v>
      </c>
      <c r="AG49" s="2555">
        <v>18.739999999999998</v>
      </c>
      <c r="AH49" s="2555">
        <v>357.9</v>
      </c>
      <c r="AI49" s="2555">
        <v>53.03</v>
      </c>
      <c r="AJ49" s="2555">
        <v>82.34</v>
      </c>
      <c r="AK49" s="2555">
        <v>3</v>
      </c>
      <c r="AL49" s="2555">
        <v>4</v>
      </c>
      <c r="AM49" s="2555">
        <v>10.41</v>
      </c>
      <c r="AN49" s="2523">
        <v>59.5</v>
      </c>
      <c r="AO49" s="2556">
        <v>1</v>
      </c>
      <c r="AP49" s="2547">
        <v>1</v>
      </c>
      <c r="AQ49" s="2547">
        <v>4</v>
      </c>
      <c r="AR49" s="2547">
        <v>4</v>
      </c>
      <c r="AS49" s="2557">
        <v>230</v>
      </c>
      <c r="AT49" s="2558">
        <v>265</v>
      </c>
      <c r="AU49" s="2558">
        <v>171</v>
      </c>
      <c r="AV49" s="2559">
        <v>205</v>
      </c>
      <c r="AW49" s="2560">
        <v>1</v>
      </c>
      <c r="AX49" s="2539">
        <v>0</v>
      </c>
      <c r="AY49" s="2521">
        <v>0</v>
      </c>
      <c r="AZ49" s="2539">
        <v>1</v>
      </c>
      <c r="BA49" s="2539">
        <v>1</v>
      </c>
      <c r="BB49" s="2539">
        <v>1</v>
      </c>
      <c r="BC49" s="2539">
        <v>0</v>
      </c>
      <c r="BD49" s="2539">
        <v>1</v>
      </c>
      <c r="BE49" s="2561">
        <v>0</v>
      </c>
      <c r="BF49" s="2539">
        <v>0</v>
      </c>
      <c r="BG49" s="2539">
        <v>1</v>
      </c>
      <c r="BH49" s="2539">
        <v>0</v>
      </c>
      <c r="BI49" s="2539">
        <v>1</v>
      </c>
      <c r="BJ49" s="2539">
        <v>1</v>
      </c>
      <c r="BK49" s="2539">
        <v>1</v>
      </c>
      <c r="BL49" s="2539">
        <v>1</v>
      </c>
      <c r="BM49" s="2539">
        <v>0</v>
      </c>
      <c r="BN49" s="2521">
        <v>0</v>
      </c>
      <c r="BO49" s="2539">
        <v>1</v>
      </c>
      <c r="BP49" s="2539">
        <v>1</v>
      </c>
      <c r="BQ49" s="2539">
        <v>0</v>
      </c>
      <c r="BR49" s="2562">
        <v>1</v>
      </c>
      <c r="BS49" s="2538">
        <v>0</v>
      </c>
      <c r="BT49" s="2521">
        <v>0</v>
      </c>
      <c r="BU49" s="2521">
        <v>0</v>
      </c>
      <c r="BV49" s="2521">
        <v>0</v>
      </c>
      <c r="BW49" s="2521">
        <v>0</v>
      </c>
      <c r="BX49" s="2521">
        <v>0</v>
      </c>
      <c r="BY49" s="2521">
        <v>0</v>
      </c>
      <c r="BZ49" s="2521">
        <v>0</v>
      </c>
      <c r="CA49" s="2521">
        <v>0</v>
      </c>
      <c r="CB49" s="2538">
        <v>0</v>
      </c>
      <c r="CC49" s="2521">
        <v>0</v>
      </c>
      <c r="CD49" s="2521">
        <v>0</v>
      </c>
      <c r="CE49" s="2524">
        <v>0</v>
      </c>
      <c r="CF49" s="2520">
        <v>1</v>
      </c>
      <c r="CG49" s="2521">
        <v>1</v>
      </c>
      <c r="CH49" s="2521">
        <v>1</v>
      </c>
      <c r="CI49" s="2521">
        <v>1</v>
      </c>
      <c r="CJ49" s="2521">
        <v>1</v>
      </c>
      <c r="CK49" s="2521">
        <v>1</v>
      </c>
      <c r="CL49" s="2521">
        <v>1</v>
      </c>
      <c r="CM49" s="2521">
        <v>1</v>
      </c>
      <c r="CN49" s="2521">
        <v>1</v>
      </c>
      <c r="CO49" s="2521">
        <v>1</v>
      </c>
      <c r="CP49" s="2521">
        <v>1</v>
      </c>
      <c r="CQ49" s="2521">
        <v>1</v>
      </c>
      <c r="CR49" s="2538">
        <v>1</v>
      </c>
      <c r="CS49" s="2521">
        <v>0</v>
      </c>
      <c r="CT49" s="2521">
        <v>0</v>
      </c>
      <c r="CU49" s="2521">
        <v>0</v>
      </c>
      <c r="CV49" s="2521">
        <v>0</v>
      </c>
      <c r="CW49" s="2521">
        <v>0</v>
      </c>
      <c r="CX49" s="2521">
        <v>0</v>
      </c>
      <c r="CY49" s="2563">
        <v>0</v>
      </c>
    </row>
    <row r="50" spans="1:103">
      <c r="A50" s="2541"/>
      <c r="B50" s="2542" t="s">
        <v>870</v>
      </c>
      <c r="C50" s="2543"/>
      <c r="D50" s="2544">
        <v>34.299999999999997</v>
      </c>
      <c r="E50" s="2545"/>
      <c r="F50" s="2522">
        <v>242</v>
      </c>
      <c r="G50" s="2546">
        <v>122</v>
      </c>
      <c r="H50" s="2546">
        <v>7</v>
      </c>
      <c r="I50" s="2546">
        <v>10.8</v>
      </c>
      <c r="J50" s="2547">
        <v>15</v>
      </c>
      <c r="K50" s="2546">
        <v>220.4</v>
      </c>
      <c r="L50" s="2546">
        <v>190.4</v>
      </c>
      <c r="M50" s="2522">
        <v>43.7</v>
      </c>
      <c r="N50" s="2548">
        <v>0.93200000000000005</v>
      </c>
      <c r="O50" s="2523">
        <v>27.16</v>
      </c>
      <c r="P50" s="2549">
        <v>1</v>
      </c>
      <c r="Q50" s="2549">
        <v>1</v>
      </c>
      <c r="R50" s="2549">
        <v>1</v>
      </c>
      <c r="S50" s="2549">
        <v>1</v>
      </c>
      <c r="T50" s="2550">
        <v>1</v>
      </c>
      <c r="U50" s="2549" t="s">
        <v>2185</v>
      </c>
      <c r="V50" s="2549">
        <v>1</v>
      </c>
      <c r="W50" s="2549" t="s">
        <v>2185</v>
      </c>
      <c r="X50" s="2549" t="s">
        <v>2185</v>
      </c>
      <c r="Y50" s="2550">
        <v>1</v>
      </c>
      <c r="Z50" s="2551" t="s">
        <v>2185</v>
      </c>
      <c r="AA50" s="2552" t="s">
        <v>2185</v>
      </c>
      <c r="AB50" s="2553" t="s">
        <v>2494</v>
      </c>
      <c r="AC50" s="2554">
        <v>4369</v>
      </c>
      <c r="AD50" s="2555">
        <v>361</v>
      </c>
      <c r="AE50" s="2555">
        <v>410.2</v>
      </c>
      <c r="AF50" s="2555">
        <v>9.9</v>
      </c>
      <c r="AG50" s="2555">
        <v>21.35</v>
      </c>
      <c r="AH50" s="2555">
        <v>328.5</v>
      </c>
      <c r="AI50" s="2555">
        <v>53.85</v>
      </c>
      <c r="AJ50" s="2555">
        <v>84.39</v>
      </c>
      <c r="AK50" s="2555">
        <v>2.7</v>
      </c>
      <c r="AL50" s="2555">
        <v>4.5999999999999996</v>
      </c>
      <c r="AM50" s="2555">
        <v>17.09</v>
      </c>
      <c r="AN50" s="2523">
        <v>43.67</v>
      </c>
      <c r="AO50" s="2556">
        <v>1</v>
      </c>
      <c r="AP50" s="2547">
        <v>1</v>
      </c>
      <c r="AQ50" s="2547">
        <v>2</v>
      </c>
      <c r="AR50" s="2547">
        <v>3</v>
      </c>
      <c r="AS50" s="2557">
        <v>185</v>
      </c>
      <c r="AT50" s="2558">
        <v>213</v>
      </c>
      <c r="AU50" s="2558">
        <v>139</v>
      </c>
      <c r="AV50" s="2559">
        <v>167</v>
      </c>
      <c r="AW50" s="2560">
        <v>1</v>
      </c>
      <c r="AX50" s="2539">
        <v>0</v>
      </c>
      <c r="AY50" s="2521">
        <v>0</v>
      </c>
      <c r="AZ50" s="2539">
        <v>1</v>
      </c>
      <c r="BA50" s="2539">
        <v>1</v>
      </c>
      <c r="BB50" s="2539">
        <v>1</v>
      </c>
      <c r="BC50" s="2539">
        <v>0</v>
      </c>
      <c r="BD50" s="2539">
        <v>1</v>
      </c>
      <c r="BE50" s="2561">
        <v>0</v>
      </c>
      <c r="BF50" s="2539">
        <v>0</v>
      </c>
      <c r="BG50" s="2539">
        <v>1</v>
      </c>
      <c r="BH50" s="2539">
        <v>0</v>
      </c>
      <c r="BI50" s="2539">
        <v>1</v>
      </c>
      <c r="BJ50" s="2539">
        <v>1</v>
      </c>
      <c r="BK50" s="2539">
        <v>1</v>
      </c>
      <c r="BL50" s="2539">
        <v>1</v>
      </c>
      <c r="BM50" s="2539">
        <v>0</v>
      </c>
      <c r="BN50" s="2521">
        <v>0</v>
      </c>
      <c r="BO50" s="2539">
        <v>1</v>
      </c>
      <c r="BP50" s="2539">
        <v>1</v>
      </c>
      <c r="BQ50" s="2539">
        <v>0</v>
      </c>
      <c r="BR50" s="2562">
        <v>0</v>
      </c>
      <c r="BS50" s="2538">
        <v>1</v>
      </c>
      <c r="BT50" s="2521">
        <v>0</v>
      </c>
      <c r="BU50" s="2521">
        <v>0</v>
      </c>
      <c r="BV50" s="2521">
        <v>0</v>
      </c>
      <c r="BW50" s="2521">
        <v>0</v>
      </c>
      <c r="BX50" s="2521">
        <v>0</v>
      </c>
      <c r="BY50" s="2521">
        <v>0</v>
      </c>
      <c r="BZ50" s="2521">
        <v>0</v>
      </c>
      <c r="CA50" s="2521">
        <v>0</v>
      </c>
      <c r="CB50" s="2538">
        <v>0</v>
      </c>
      <c r="CC50" s="2521">
        <v>0</v>
      </c>
      <c r="CD50" s="2521">
        <v>0</v>
      </c>
      <c r="CE50" s="2524">
        <v>0</v>
      </c>
      <c r="CF50" s="2520">
        <v>1</v>
      </c>
      <c r="CG50" s="2521">
        <v>1</v>
      </c>
      <c r="CH50" s="2521">
        <v>1</v>
      </c>
      <c r="CI50" s="2521">
        <v>1</v>
      </c>
      <c r="CJ50" s="2521">
        <v>1</v>
      </c>
      <c r="CK50" s="2521">
        <v>1</v>
      </c>
      <c r="CL50" s="2521">
        <v>1</v>
      </c>
      <c r="CM50" s="2521">
        <v>1</v>
      </c>
      <c r="CN50" s="2521">
        <v>1</v>
      </c>
      <c r="CO50" s="2521">
        <v>1</v>
      </c>
      <c r="CP50" s="2521">
        <v>1</v>
      </c>
      <c r="CQ50" s="2521">
        <v>1</v>
      </c>
      <c r="CR50" s="2538">
        <v>1</v>
      </c>
      <c r="CS50" s="2521">
        <v>0</v>
      </c>
      <c r="CT50" s="2521">
        <v>0</v>
      </c>
      <c r="CU50" s="2521">
        <v>0</v>
      </c>
      <c r="CV50" s="2521">
        <v>0</v>
      </c>
      <c r="CW50" s="2521">
        <v>0</v>
      </c>
      <c r="CX50" s="2521">
        <v>0</v>
      </c>
      <c r="CY50" s="2563">
        <v>0</v>
      </c>
    </row>
    <row r="51" spans="1:103">
      <c r="A51" s="2541"/>
      <c r="B51" s="2542" t="s">
        <v>820</v>
      </c>
      <c r="C51" s="2543"/>
      <c r="D51" s="2544">
        <v>30.7</v>
      </c>
      <c r="E51" s="2545"/>
      <c r="F51" s="2522">
        <v>240</v>
      </c>
      <c r="G51" s="2546">
        <v>120</v>
      </c>
      <c r="H51" s="2546">
        <v>6.2</v>
      </c>
      <c r="I51" s="2546">
        <v>9.8000000000000007</v>
      </c>
      <c r="J51" s="2547">
        <v>15</v>
      </c>
      <c r="K51" s="2546">
        <v>220.4</v>
      </c>
      <c r="L51" s="2546">
        <v>190.4</v>
      </c>
      <c r="M51" s="2522">
        <v>39.1</v>
      </c>
      <c r="N51" s="2548">
        <v>0.92200000000000004</v>
      </c>
      <c r="O51" s="2523">
        <v>30.03</v>
      </c>
      <c r="P51" s="2549">
        <v>1</v>
      </c>
      <c r="Q51" s="2549">
        <v>1</v>
      </c>
      <c r="R51" s="2549">
        <v>1</v>
      </c>
      <c r="S51" s="2549">
        <v>1</v>
      </c>
      <c r="T51" s="2550">
        <v>1</v>
      </c>
      <c r="U51" s="2549" t="s">
        <v>2185</v>
      </c>
      <c r="V51" s="2549">
        <v>1</v>
      </c>
      <c r="W51" s="2549">
        <v>1</v>
      </c>
      <c r="X51" s="2549" t="s">
        <v>2185</v>
      </c>
      <c r="Y51" s="2550">
        <v>1</v>
      </c>
      <c r="Z51" s="2551" t="s">
        <v>2185</v>
      </c>
      <c r="AA51" s="2552" t="s">
        <v>2185</v>
      </c>
      <c r="AB51" s="2549" t="s">
        <v>2495</v>
      </c>
      <c r="AC51" s="2554">
        <v>3891</v>
      </c>
      <c r="AD51" s="2555">
        <v>324.3</v>
      </c>
      <c r="AE51" s="2555">
        <v>366.6</v>
      </c>
      <c r="AF51" s="2555">
        <v>9.9</v>
      </c>
      <c r="AG51" s="2555">
        <v>19.14</v>
      </c>
      <c r="AH51" s="2555">
        <v>283.60000000000002</v>
      </c>
      <c r="AI51" s="2555">
        <v>47.27</v>
      </c>
      <c r="AJ51" s="2555">
        <v>73.92</v>
      </c>
      <c r="AK51" s="2555">
        <v>2.6</v>
      </c>
      <c r="AL51" s="2555">
        <v>4.3</v>
      </c>
      <c r="AM51" s="2555">
        <v>12.95</v>
      </c>
      <c r="AN51" s="2523">
        <v>37.39</v>
      </c>
      <c r="AO51" s="2556">
        <v>1</v>
      </c>
      <c r="AP51" s="2547">
        <v>1</v>
      </c>
      <c r="AQ51" s="2547">
        <v>2</v>
      </c>
      <c r="AR51" s="2547">
        <v>4</v>
      </c>
      <c r="AS51" s="2557">
        <v>205</v>
      </c>
      <c r="AT51" s="2558">
        <v>236</v>
      </c>
      <c r="AU51" s="2558">
        <v>153</v>
      </c>
      <c r="AV51" s="2559">
        <v>184</v>
      </c>
      <c r="AW51" s="2560">
        <v>1</v>
      </c>
      <c r="AX51" s="2539">
        <v>0</v>
      </c>
      <c r="AY51" s="2521">
        <v>0</v>
      </c>
      <c r="AZ51" s="2539">
        <v>1</v>
      </c>
      <c r="BA51" s="2539">
        <v>1</v>
      </c>
      <c r="BB51" s="2539">
        <v>1</v>
      </c>
      <c r="BC51" s="2539">
        <v>0</v>
      </c>
      <c r="BD51" s="2539">
        <v>1</v>
      </c>
      <c r="BE51" s="2561">
        <v>0</v>
      </c>
      <c r="BF51" s="2539">
        <v>0</v>
      </c>
      <c r="BG51" s="2539">
        <v>1</v>
      </c>
      <c r="BH51" s="2539">
        <v>0</v>
      </c>
      <c r="BI51" s="2539">
        <v>1</v>
      </c>
      <c r="BJ51" s="2539">
        <v>1</v>
      </c>
      <c r="BK51" s="2539">
        <v>1</v>
      </c>
      <c r="BL51" s="2539">
        <v>1</v>
      </c>
      <c r="BM51" s="2539">
        <v>0</v>
      </c>
      <c r="BN51" s="2521">
        <v>0</v>
      </c>
      <c r="BO51" s="2539">
        <v>1</v>
      </c>
      <c r="BP51" s="2539">
        <v>1</v>
      </c>
      <c r="BQ51" s="2539">
        <v>0</v>
      </c>
      <c r="BR51" s="2562">
        <v>1</v>
      </c>
      <c r="BS51" s="2538">
        <v>0</v>
      </c>
      <c r="BT51" s="2521">
        <v>0</v>
      </c>
      <c r="BU51" s="2521">
        <v>0</v>
      </c>
      <c r="BV51" s="2521">
        <v>0</v>
      </c>
      <c r="BW51" s="2521">
        <v>0</v>
      </c>
      <c r="BX51" s="2521">
        <v>0</v>
      </c>
      <c r="BY51" s="2521">
        <v>0</v>
      </c>
      <c r="BZ51" s="2521">
        <v>0</v>
      </c>
      <c r="CA51" s="2521">
        <v>0</v>
      </c>
      <c r="CB51" s="2538">
        <v>0</v>
      </c>
      <c r="CC51" s="2521">
        <v>0</v>
      </c>
      <c r="CD51" s="2521">
        <v>0</v>
      </c>
      <c r="CE51" s="2524">
        <v>0</v>
      </c>
      <c r="CF51" s="2520">
        <v>1</v>
      </c>
      <c r="CG51" s="2521">
        <v>0</v>
      </c>
      <c r="CH51" s="2521">
        <v>1</v>
      </c>
      <c r="CI51" s="2521">
        <v>0</v>
      </c>
      <c r="CJ51" s="2521">
        <v>1</v>
      </c>
      <c r="CK51" s="2521">
        <v>1</v>
      </c>
      <c r="CL51" s="2521">
        <v>1</v>
      </c>
      <c r="CM51" s="2521">
        <v>1</v>
      </c>
      <c r="CN51" s="2521">
        <v>1</v>
      </c>
      <c r="CO51" s="2521">
        <v>1</v>
      </c>
      <c r="CP51" s="2521">
        <v>1</v>
      </c>
      <c r="CQ51" s="2521">
        <v>1</v>
      </c>
      <c r="CR51" s="2538">
        <v>1</v>
      </c>
      <c r="CS51" s="2521">
        <v>0</v>
      </c>
      <c r="CT51" s="2521">
        <v>0</v>
      </c>
      <c r="CU51" s="2521">
        <v>0</v>
      </c>
      <c r="CV51" s="2521">
        <v>0</v>
      </c>
      <c r="CW51" s="2521">
        <v>0</v>
      </c>
      <c r="CX51" s="2521">
        <v>0</v>
      </c>
      <c r="CY51" s="2563">
        <v>0</v>
      </c>
    </row>
    <row r="52" spans="1:103">
      <c r="A52" s="2541"/>
      <c r="B52" s="2542" t="s">
        <v>839</v>
      </c>
      <c r="C52" s="2543"/>
      <c r="D52" s="2544">
        <v>26.2</v>
      </c>
      <c r="E52" s="2545"/>
      <c r="F52" s="2522">
        <v>237</v>
      </c>
      <c r="G52" s="2546">
        <v>120</v>
      </c>
      <c r="H52" s="2546">
        <v>5.2</v>
      </c>
      <c r="I52" s="2546">
        <v>8.3000000000000007</v>
      </c>
      <c r="J52" s="2547">
        <v>15</v>
      </c>
      <c r="K52" s="2546">
        <v>220.4</v>
      </c>
      <c r="L52" s="2546">
        <v>190.4</v>
      </c>
      <c r="M52" s="2522">
        <v>33.299999999999997</v>
      </c>
      <c r="N52" s="2548">
        <v>0.91800000000000004</v>
      </c>
      <c r="O52" s="2523">
        <v>35.11</v>
      </c>
      <c r="P52" s="2549">
        <v>1</v>
      </c>
      <c r="Q52" s="2549">
        <v>1</v>
      </c>
      <c r="R52" s="2549">
        <v>1</v>
      </c>
      <c r="S52" s="2549">
        <v>1</v>
      </c>
      <c r="T52" s="2550">
        <v>1</v>
      </c>
      <c r="U52" s="2549" t="s">
        <v>2185</v>
      </c>
      <c r="V52" s="2549">
        <v>1</v>
      </c>
      <c r="W52" s="2549" t="s">
        <v>2185</v>
      </c>
      <c r="X52" s="2549" t="s">
        <v>2185</v>
      </c>
      <c r="Y52" s="2550">
        <v>1</v>
      </c>
      <c r="Z52" s="2551" t="s">
        <v>2185</v>
      </c>
      <c r="AA52" s="2552" t="s">
        <v>2185</v>
      </c>
      <c r="AB52" s="2549" t="s">
        <v>2495</v>
      </c>
      <c r="AC52" s="2554">
        <v>3290</v>
      </c>
      <c r="AD52" s="2555">
        <v>277.60000000000002</v>
      </c>
      <c r="AE52" s="2555">
        <v>311.5</v>
      </c>
      <c r="AF52" s="2555">
        <v>9.9</v>
      </c>
      <c r="AG52" s="2555">
        <v>16.309999999999999</v>
      </c>
      <c r="AH52" s="2555">
        <v>240.1</v>
      </c>
      <c r="AI52" s="2555">
        <v>40.020000000000003</v>
      </c>
      <c r="AJ52" s="2555">
        <v>62.39</v>
      </c>
      <c r="AK52" s="2555">
        <v>2.6</v>
      </c>
      <c r="AL52" s="2555">
        <v>3.9</v>
      </c>
      <c r="AM52" s="2555">
        <v>8.5030000000000001</v>
      </c>
      <c r="AN52" s="2523">
        <v>31.25</v>
      </c>
      <c r="AO52" s="2556">
        <v>1</v>
      </c>
      <c r="AP52" s="2547">
        <v>1</v>
      </c>
      <c r="AQ52" s="2547">
        <v>4</v>
      </c>
      <c r="AR52" s="2547">
        <v>4</v>
      </c>
      <c r="AS52" s="2557">
        <v>240</v>
      </c>
      <c r="AT52" s="2558">
        <v>276</v>
      </c>
      <c r="AU52" s="2558">
        <v>178</v>
      </c>
      <c r="AV52" s="2559">
        <v>214</v>
      </c>
      <c r="AW52" s="2560">
        <v>1</v>
      </c>
      <c r="AX52" s="2539">
        <v>0</v>
      </c>
      <c r="AY52" s="2521">
        <v>0</v>
      </c>
      <c r="AZ52" s="2539">
        <v>1</v>
      </c>
      <c r="BA52" s="2539">
        <v>1</v>
      </c>
      <c r="BB52" s="2539">
        <v>1</v>
      </c>
      <c r="BC52" s="2539">
        <v>0</v>
      </c>
      <c r="BD52" s="2539">
        <v>1</v>
      </c>
      <c r="BE52" s="2561">
        <v>0</v>
      </c>
      <c r="BF52" s="2539">
        <v>0</v>
      </c>
      <c r="BG52" s="2539">
        <v>1</v>
      </c>
      <c r="BH52" s="2539">
        <v>0</v>
      </c>
      <c r="BI52" s="2539">
        <v>1</v>
      </c>
      <c r="BJ52" s="2539">
        <v>1</v>
      </c>
      <c r="BK52" s="2539">
        <v>1</v>
      </c>
      <c r="BL52" s="2539">
        <v>1</v>
      </c>
      <c r="BM52" s="2539">
        <v>0</v>
      </c>
      <c r="BN52" s="2521">
        <v>0</v>
      </c>
      <c r="BO52" s="2539">
        <v>1</v>
      </c>
      <c r="BP52" s="2539">
        <v>1</v>
      </c>
      <c r="BQ52" s="2539">
        <v>0</v>
      </c>
      <c r="BR52" s="2562">
        <v>1</v>
      </c>
      <c r="BS52" s="2538">
        <v>0</v>
      </c>
      <c r="BT52" s="2521">
        <v>0</v>
      </c>
      <c r="BU52" s="2521">
        <v>0</v>
      </c>
      <c r="BV52" s="2521">
        <v>0</v>
      </c>
      <c r="BW52" s="2521">
        <v>0</v>
      </c>
      <c r="BX52" s="2521">
        <v>0</v>
      </c>
      <c r="BY52" s="2521">
        <v>0</v>
      </c>
      <c r="BZ52" s="2521">
        <v>0</v>
      </c>
      <c r="CA52" s="2521">
        <v>0</v>
      </c>
      <c r="CB52" s="2538">
        <v>0</v>
      </c>
      <c r="CC52" s="2521">
        <v>0</v>
      </c>
      <c r="CD52" s="2521">
        <v>0</v>
      </c>
      <c r="CE52" s="2524">
        <v>0</v>
      </c>
      <c r="CF52" s="2520">
        <v>1</v>
      </c>
      <c r="CG52" s="2521">
        <v>0</v>
      </c>
      <c r="CH52" s="2521">
        <v>1</v>
      </c>
      <c r="CI52" s="2521">
        <v>0</v>
      </c>
      <c r="CJ52" s="2521">
        <v>1</v>
      </c>
      <c r="CK52" s="2521">
        <v>1</v>
      </c>
      <c r="CL52" s="2521">
        <v>1</v>
      </c>
      <c r="CM52" s="2521">
        <v>1</v>
      </c>
      <c r="CN52" s="2521">
        <v>1</v>
      </c>
      <c r="CO52" s="2521">
        <v>1</v>
      </c>
      <c r="CP52" s="2521">
        <v>1</v>
      </c>
      <c r="CQ52" s="2521">
        <v>1</v>
      </c>
      <c r="CR52" s="2538">
        <v>1</v>
      </c>
      <c r="CS52" s="2521">
        <v>0</v>
      </c>
      <c r="CT52" s="2521">
        <v>0</v>
      </c>
      <c r="CU52" s="2521">
        <v>0</v>
      </c>
      <c r="CV52" s="2521">
        <v>0</v>
      </c>
      <c r="CW52" s="2521">
        <v>0</v>
      </c>
      <c r="CX52" s="2521">
        <v>0</v>
      </c>
      <c r="CY52" s="2563">
        <v>0</v>
      </c>
    </row>
    <row r="53" spans="1:103">
      <c r="A53" s="2541"/>
      <c r="B53" s="2542" t="s">
        <v>2508</v>
      </c>
      <c r="C53" s="2543"/>
      <c r="D53" s="2544">
        <v>24.9</v>
      </c>
      <c r="E53" s="2545"/>
      <c r="F53" s="2522">
        <v>236.4</v>
      </c>
      <c r="G53" s="2546">
        <v>120</v>
      </c>
      <c r="H53" s="2546">
        <v>4.8</v>
      </c>
      <c r="I53" s="2546">
        <v>8</v>
      </c>
      <c r="J53" s="2547">
        <v>15</v>
      </c>
      <c r="K53" s="2546">
        <v>220.4</v>
      </c>
      <c r="L53" s="2546">
        <v>190.4</v>
      </c>
      <c r="M53" s="2522">
        <v>31.7</v>
      </c>
      <c r="N53" s="2548">
        <v>0.91700000000000004</v>
      </c>
      <c r="O53" s="2523">
        <v>36.840000000000003</v>
      </c>
      <c r="P53" s="2549">
        <v>1</v>
      </c>
      <c r="Q53" s="2549">
        <v>1</v>
      </c>
      <c r="R53" s="2549">
        <v>1</v>
      </c>
      <c r="S53" s="2549">
        <v>1</v>
      </c>
      <c r="T53" s="2550">
        <v>1</v>
      </c>
      <c r="U53" s="2549" t="s">
        <v>2185</v>
      </c>
      <c r="V53" s="2549" t="s">
        <v>2185</v>
      </c>
      <c r="W53" s="2549" t="s">
        <v>2185</v>
      </c>
      <c r="X53" s="2549" t="s">
        <v>2185</v>
      </c>
      <c r="Y53" s="2550" t="s">
        <v>2185</v>
      </c>
      <c r="Z53" s="2551" t="s">
        <v>2185</v>
      </c>
      <c r="AA53" s="2552" t="s">
        <v>2185</v>
      </c>
      <c r="AB53" s="2549" t="s">
        <v>2495</v>
      </c>
      <c r="AC53" s="2554">
        <v>3153</v>
      </c>
      <c r="AD53" s="2555">
        <v>266.8</v>
      </c>
      <c r="AE53" s="2555">
        <v>298.10000000000002</v>
      </c>
      <c r="AF53" s="2555">
        <v>9.9</v>
      </c>
      <c r="AG53" s="2555">
        <v>15.29</v>
      </c>
      <c r="AH53" s="2555">
        <v>231.3</v>
      </c>
      <c r="AI53" s="2555">
        <v>38.56</v>
      </c>
      <c r="AJ53" s="2555">
        <v>59.98</v>
      </c>
      <c r="AK53" s="2555">
        <v>2.7</v>
      </c>
      <c r="AL53" s="2555">
        <v>3.8</v>
      </c>
      <c r="AM53" s="2555">
        <v>7.6079999999999997</v>
      </c>
      <c r="AN53" s="2523">
        <v>30.04</v>
      </c>
      <c r="AO53" s="2556">
        <v>1</v>
      </c>
      <c r="AP53" s="2547" t="s">
        <v>2185</v>
      </c>
      <c r="AQ53" s="2547">
        <v>4</v>
      </c>
      <c r="AR53" s="2547" t="s">
        <v>2185</v>
      </c>
      <c r="AS53" s="2557">
        <v>251</v>
      </c>
      <c r="AT53" s="2558">
        <v>289</v>
      </c>
      <c r="AU53" s="2558">
        <v>187</v>
      </c>
      <c r="AV53" s="2559">
        <v>225</v>
      </c>
      <c r="AW53" s="2560">
        <v>1</v>
      </c>
      <c r="AX53" s="2539">
        <v>0</v>
      </c>
      <c r="AY53" s="2521">
        <v>0</v>
      </c>
      <c r="AZ53" s="2539">
        <v>1</v>
      </c>
      <c r="BA53" s="2539">
        <v>0</v>
      </c>
      <c r="BB53" s="2539">
        <v>0</v>
      </c>
      <c r="BC53" s="2539">
        <v>0</v>
      </c>
      <c r="BD53" s="2539">
        <v>1</v>
      </c>
      <c r="BE53" s="2561">
        <v>0</v>
      </c>
      <c r="BF53" s="2539">
        <v>0</v>
      </c>
      <c r="BG53" s="2539">
        <v>0</v>
      </c>
      <c r="BH53" s="2539">
        <v>0</v>
      </c>
      <c r="BI53" s="2539">
        <v>1</v>
      </c>
      <c r="BJ53" s="2539">
        <v>1</v>
      </c>
      <c r="BK53" s="2539">
        <v>0</v>
      </c>
      <c r="BL53" s="2539">
        <v>0</v>
      </c>
      <c r="BM53" s="2539">
        <v>0</v>
      </c>
      <c r="BN53" s="2521">
        <v>0</v>
      </c>
      <c r="BO53" s="2539">
        <v>0</v>
      </c>
      <c r="BP53" s="2539">
        <v>1</v>
      </c>
      <c r="BQ53" s="2539">
        <v>0</v>
      </c>
      <c r="BR53" s="2562">
        <v>1</v>
      </c>
      <c r="BS53" s="2538">
        <v>0</v>
      </c>
      <c r="BT53" s="2521">
        <v>0</v>
      </c>
      <c r="BU53" s="2521">
        <v>0</v>
      </c>
      <c r="BV53" s="2521">
        <v>0</v>
      </c>
      <c r="BW53" s="2521">
        <v>0</v>
      </c>
      <c r="BX53" s="2521">
        <v>0</v>
      </c>
      <c r="BY53" s="2521">
        <v>0</v>
      </c>
      <c r="BZ53" s="2521">
        <v>0</v>
      </c>
      <c r="CA53" s="2521">
        <v>0</v>
      </c>
      <c r="CB53" s="2538">
        <v>0</v>
      </c>
      <c r="CC53" s="2521">
        <v>0</v>
      </c>
      <c r="CD53" s="2521">
        <v>0</v>
      </c>
      <c r="CE53" s="2524">
        <v>0</v>
      </c>
      <c r="CF53" s="2520">
        <v>1</v>
      </c>
      <c r="CG53" s="2521">
        <v>0</v>
      </c>
      <c r="CH53" s="2521">
        <v>1</v>
      </c>
      <c r="CI53" s="2521">
        <v>0</v>
      </c>
      <c r="CJ53" s="2521">
        <v>1</v>
      </c>
      <c r="CK53" s="2521">
        <v>1</v>
      </c>
      <c r="CL53" s="2521">
        <v>1</v>
      </c>
      <c r="CM53" s="2521">
        <v>1</v>
      </c>
      <c r="CN53" s="2521">
        <v>1</v>
      </c>
      <c r="CO53" s="2521">
        <v>1</v>
      </c>
      <c r="CP53" s="2521">
        <v>1</v>
      </c>
      <c r="CQ53" s="2521">
        <v>1</v>
      </c>
      <c r="CR53" s="2538">
        <v>1</v>
      </c>
      <c r="CS53" s="2521">
        <v>0</v>
      </c>
      <c r="CT53" s="2521">
        <v>0</v>
      </c>
      <c r="CU53" s="2521">
        <v>0</v>
      </c>
      <c r="CV53" s="2521">
        <v>0</v>
      </c>
      <c r="CW53" s="2521">
        <v>0</v>
      </c>
      <c r="CX53" s="2521">
        <v>0</v>
      </c>
      <c r="CY53" s="2563">
        <v>0</v>
      </c>
    </row>
    <row r="54" spans="1:103">
      <c r="A54" s="2541"/>
      <c r="B54" s="2542" t="s">
        <v>869</v>
      </c>
      <c r="C54" s="2543"/>
      <c r="D54" s="2544">
        <v>29.4</v>
      </c>
      <c r="E54" s="2545"/>
      <c r="F54" s="2522">
        <v>222</v>
      </c>
      <c r="G54" s="2546">
        <v>112</v>
      </c>
      <c r="H54" s="2546">
        <v>6.6</v>
      </c>
      <c r="I54" s="2546">
        <v>10.199999999999999</v>
      </c>
      <c r="J54" s="2547">
        <v>12</v>
      </c>
      <c r="K54" s="2546">
        <v>201.6</v>
      </c>
      <c r="L54" s="2546">
        <v>177.6</v>
      </c>
      <c r="M54" s="2522">
        <v>37.4</v>
      </c>
      <c r="N54" s="2548">
        <v>0.85799999999999998</v>
      </c>
      <c r="O54" s="2523">
        <v>29.23</v>
      </c>
      <c r="P54" s="2549">
        <v>1</v>
      </c>
      <c r="Q54" s="2549">
        <v>1</v>
      </c>
      <c r="R54" s="2549">
        <v>1</v>
      </c>
      <c r="S54" s="2549">
        <v>1</v>
      </c>
      <c r="T54" s="2550">
        <v>1</v>
      </c>
      <c r="U54" s="2549" t="s">
        <v>2185</v>
      </c>
      <c r="V54" s="2549">
        <v>1</v>
      </c>
      <c r="W54" s="2549" t="s">
        <v>2185</v>
      </c>
      <c r="X54" s="2549" t="s">
        <v>2185</v>
      </c>
      <c r="Y54" s="2550">
        <v>1</v>
      </c>
      <c r="Z54" s="2551" t="s">
        <v>2185</v>
      </c>
      <c r="AA54" s="2552" t="s">
        <v>2185</v>
      </c>
      <c r="AB54" s="2553" t="s">
        <v>2494</v>
      </c>
      <c r="AC54" s="2554">
        <v>3134</v>
      </c>
      <c r="AD54" s="2555">
        <v>282.3</v>
      </c>
      <c r="AE54" s="2555">
        <v>321.10000000000002</v>
      </c>
      <c r="AF54" s="2555">
        <v>9.1</v>
      </c>
      <c r="AG54" s="2555">
        <v>17.66</v>
      </c>
      <c r="AH54" s="2555">
        <v>239.8</v>
      </c>
      <c r="AI54" s="2555">
        <v>42.82</v>
      </c>
      <c r="AJ54" s="2555">
        <v>66.900000000000006</v>
      </c>
      <c r="AK54" s="2555">
        <v>2.5</v>
      </c>
      <c r="AL54" s="2555">
        <v>4.0999999999999996</v>
      </c>
      <c r="AM54" s="2555">
        <v>12.16</v>
      </c>
      <c r="AN54" s="2523">
        <v>26.78</v>
      </c>
      <c r="AO54" s="2556">
        <v>1</v>
      </c>
      <c r="AP54" s="2547">
        <v>1</v>
      </c>
      <c r="AQ54" s="2547">
        <v>2</v>
      </c>
      <c r="AR54" s="2547">
        <v>2</v>
      </c>
      <c r="AS54" s="2557">
        <v>200</v>
      </c>
      <c r="AT54" s="2558">
        <v>230</v>
      </c>
      <c r="AU54" s="2558">
        <v>149</v>
      </c>
      <c r="AV54" s="2559">
        <v>179</v>
      </c>
      <c r="AW54" s="2560">
        <v>1</v>
      </c>
      <c r="AX54" s="2539">
        <v>0</v>
      </c>
      <c r="AY54" s="2521">
        <v>0</v>
      </c>
      <c r="AZ54" s="2539">
        <v>1</v>
      </c>
      <c r="BA54" s="2539">
        <v>1</v>
      </c>
      <c r="BB54" s="2539">
        <v>1</v>
      </c>
      <c r="BC54" s="2539">
        <v>0</v>
      </c>
      <c r="BD54" s="2539">
        <v>1</v>
      </c>
      <c r="BE54" s="2561">
        <v>0</v>
      </c>
      <c r="BF54" s="2539">
        <v>0</v>
      </c>
      <c r="BG54" s="2539">
        <v>1</v>
      </c>
      <c r="BH54" s="2539">
        <v>0</v>
      </c>
      <c r="BI54" s="2539">
        <v>1</v>
      </c>
      <c r="BJ54" s="2539">
        <v>1</v>
      </c>
      <c r="BK54" s="2539">
        <v>1</v>
      </c>
      <c r="BL54" s="2539">
        <v>1</v>
      </c>
      <c r="BM54" s="2539">
        <v>0</v>
      </c>
      <c r="BN54" s="2521">
        <v>0</v>
      </c>
      <c r="BO54" s="2539">
        <v>1</v>
      </c>
      <c r="BP54" s="2539">
        <v>1</v>
      </c>
      <c r="BQ54" s="2539">
        <v>0</v>
      </c>
      <c r="BR54" s="2562">
        <v>0</v>
      </c>
      <c r="BS54" s="2538">
        <v>1</v>
      </c>
      <c r="BT54" s="2521">
        <v>0</v>
      </c>
      <c r="BU54" s="2521">
        <v>0</v>
      </c>
      <c r="BV54" s="2521">
        <v>0</v>
      </c>
      <c r="BW54" s="2521">
        <v>0</v>
      </c>
      <c r="BX54" s="2521">
        <v>0</v>
      </c>
      <c r="BY54" s="2521">
        <v>0</v>
      </c>
      <c r="BZ54" s="2521">
        <v>0</v>
      </c>
      <c r="CA54" s="2521">
        <v>0</v>
      </c>
      <c r="CB54" s="2538">
        <v>0</v>
      </c>
      <c r="CC54" s="2521">
        <v>0</v>
      </c>
      <c r="CD54" s="2521">
        <v>0</v>
      </c>
      <c r="CE54" s="2524">
        <v>0</v>
      </c>
      <c r="CF54" s="2520">
        <v>1</v>
      </c>
      <c r="CG54" s="2521">
        <v>0</v>
      </c>
      <c r="CH54" s="2521">
        <v>1</v>
      </c>
      <c r="CI54" s="2521">
        <v>0</v>
      </c>
      <c r="CJ54" s="2521">
        <v>1</v>
      </c>
      <c r="CK54" s="2521">
        <v>1</v>
      </c>
      <c r="CL54" s="2521">
        <v>1</v>
      </c>
      <c r="CM54" s="2521">
        <v>1</v>
      </c>
      <c r="CN54" s="2521">
        <v>1</v>
      </c>
      <c r="CO54" s="2521">
        <v>1</v>
      </c>
      <c r="CP54" s="2521">
        <v>1</v>
      </c>
      <c r="CQ54" s="2521">
        <v>1</v>
      </c>
      <c r="CR54" s="2538">
        <v>1</v>
      </c>
      <c r="CS54" s="2521">
        <v>0</v>
      </c>
      <c r="CT54" s="2521">
        <v>0</v>
      </c>
      <c r="CU54" s="2521">
        <v>0</v>
      </c>
      <c r="CV54" s="2521">
        <v>0</v>
      </c>
      <c r="CW54" s="2521">
        <v>0</v>
      </c>
      <c r="CX54" s="2521">
        <v>0</v>
      </c>
      <c r="CY54" s="2563">
        <v>0</v>
      </c>
    </row>
    <row r="55" spans="1:103">
      <c r="A55" s="2541"/>
      <c r="B55" s="2542" t="s">
        <v>819</v>
      </c>
      <c r="C55" s="2543"/>
      <c r="D55" s="2544">
        <v>26.2</v>
      </c>
      <c r="E55" s="2545"/>
      <c r="F55" s="2522">
        <v>220</v>
      </c>
      <c r="G55" s="2546">
        <v>110</v>
      </c>
      <c r="H55" s="2546">
        <v>5.9</v>
      </c>
      <c r="I55" s="2546">
        <v>9.1999999999999993</v>
      </c>
      <c r="J55" s="2547">
        <v>12</v>
      </c>
      <c r="K55" s="2546">
        <v>201.6</v>
      </c>
      <c r="L55" s="2546">
        <v>177.6</v>
      </c>
      <c r="M55" s="2522">
        <v>33.4</v>
      </c>
      <c r="N55" s="2548">
        <v>0.84799999999999998</v>
      </c>
      <c r="O55" s="2523">
        <v>32.369999999999997</v>
      </c>
      <c r="P55" s="2549">
        <v>1</v>
      </c>
      <c r="Q55" s="2549">
        <v>1</v>
      </c>
      <c r="R55" s="2549">
        <v>1</v>
      </c>
      <c r="S55" s="2549">
        <v>1</v>
      </c>
      <c r="T55" s="2550">
        <v>1</v>
      </c>
      <c r="U55" s="2549" t="s">
        <v>2185</v>
      </c>
      <c r="V55" s="2549">
        <v>1</v>
      </c>
      <c r="W55" s="2549">
        <v>1</v>
      </c>
      <c r="X55" s="2549" t="s">
        <v>2185</v>
      </c>
      <c r="Y55" s="2550">
        <v>1</v>
      </c>
      <c r="Z55" s="2551" t="s">
        <v>2185</v>
      </c>
      <c r="AA55" s="2552" t="s">
        <v>2185</v>
      </c>
      <c r="AB55" s="2549" t="s">
        <v>2495</v>
      </c>
      <c r="AC55" s="2554">
        <v>2771</v>
      </c>
      <c r="AD55" s="2555">
        <v>251.9</v>
      </c>
      <c r="AE55" s="2555">
        <v>285.39999999999998</v>
      </c>
      <c r="AF55" s="2555">
        <v>9.1</v>
      </c>
      <c r="AG55" s="2555">
        <v>15.88</v>
      </c>
      <c r="AH55" s="2555">
        <v>204.8</v>
      </c>
      <c r="AI55" s="2555">
        <v>37.25</v>
      </c>
      <c r="AJ55" s="2555">
        <v>58.11</v>
      </c>
      <c r="AK55" s="2555">
        <v>2.4</v>
      </c>
      <c r="AL55" s="2555">
        <v>3.8</v>
      </c>
      <c r="AM55" s="2555">
        <v>9.0299999999999994</v>
      </c>
      <c r="AN55" s="2523">
        <v>22.67</v>
      </c>
      <c r="AO55" s="2556">
        <v>1</v>
      </c>
      <c r="AP55" s="2547">
        <v>1</v>
      </c>
      <c r="AQ55" s="2547">
        <v>2</v>
      </c>
      <c r="AR55" s="2547">
        <v>4</v>
      </c>
      <c r="AS55" s="2557">
        <v>221</v>
      </c>
      <c r="AT55" s="2558">
        <v>254</v>
      </c>
      <c r="AU55" s="2558">
        <v>165</v>
      </c>
      <c r="AV55" s="2559">
        <v>198</v>
      </c>
      <c r="AW55" s="2560">
        <v>1</v>
      </c>
      <c r="AX55" s="2539">
        <v>0</v>
      </c>
      <c r="AY55" s="2521">
        <v>0</v>
      </c>
      <c r="AZ55" s="2539">
        <v>1</v>
      </c>
      <c r="BA55" s="2539">
        <v>1</v>
      </c>
      <c r="BB55" s="2539">
        <v>1</v>
      </c>
      <c r="BC55" s="2539">
        <v>0</v>
      </c>
      <c r="BD55" s="2539">
        <v>1</v>
      </c>
      <c r="BE55" s="2561">
        <v>0</v>
      </c>
      <c r="BF55" s="2539">
        <v>0</v>
      </c>
      <c r="BG55" s="2539">
        <v>1</v>
      </c>
      <c r="BH55" s="2539">
        <v>0</v>
      </c>
      <c r="BI55" s="2539">
        <v>1</v>
      </c>
      <c r="BJ55" s="2539">
        <v>1</v>
      </c>
      <c r="BK55" s="2539">
        <v>1</v>
      </c>
      <c r="BL55" s="2539">
        <v>1</v>
      </c>
      <c r="BM55" s="2539">
        <v>0</v>
      </c>
      <c r="BN55" s="2521">
        <v>0</v>
      </c>
      <c r="BO55" s="2539">
        <v>1</v>
      </c>
      <c r="BP55" s="2539">
        <v>1</v>
      </c>
      <c r="BQ55" s="2539">
        <v>0</v>
      </c>
      <c r="BR55" s="2562">
        <v>1</v>
      </c>
      <c r="BS55" s="2538">
        <v>0</v>
      </c>
      <c r="BT55" s="2521">
        <v>0</v>
      </c>
      <c r="BU55" s="2521">
        <v>0</v>
      </c>
      <c r="BV55" s="2521">
        <v>0</v>
      </c>
      <c r="BW55" s="2521">
        <v>0</v>
      </c>
      <c r="BX55" s="2521">
        <v>0</v>
      </c>
      <c r="BY55" s="2521">
        <v>0</v>
      </c>
      <c r="BZ55" s="2521">
        <v>0</v>
      </c>
      <c r="CA55" s="2521">
        <v>0</v>
      </c>
      <c r="CB55" s="2538">
        <v>0</v>
      </c>
      <c r="CC55" s="2521">
        <v>0</v>
      </c>
      <c r="CD55" s="2521">
        <v>0</v>
      </c>
      <c r="CE55" s="2524">
        <v>0</v>
      </c>
      <c r="CF55" s="2520">
        <v>1</v>
      </c>
      <c r="CG55" s="2521">
        <v>0</v>
      </c>
      <c r="CH55" s="2521">
        <v>1</v>
      </c>
      <c r="CI55" s="2521">
        <v>0</v>
      </c>
      <c r="CJ55" s="2521">
        <v>1</v>
      </c>
      <c r="CK55" s="2521">
        <v>1</v>
      </c>
      <c r="CL55" s="2521">
        <v>1</v>
      </c>
      <c r="CM55" s="2521">
        <v>1</v>
      </c>
      <c r="CN55" s="2521">
        <v>1</v>
      </c>
      <c r="CO55" s="2521">
        <v>1</v>
      </c>
      <c r="CP55" s="2521">
        <v>1</v>
      </c>
      <c r="CQ55" s="2521">
        <v>1</v>
      </c>
      <c r="CR55" s="2538">
        <v>1</v>
      </c>
      <c r="CS55" s="2521">
        <v>0</v>
      </c>
      <c r="CT55" s="2521">
        <v>0</v>
      </c>
      <c r="CU55" s="2521">
        <v>0</v>
      </c>
      <c r="CV55" s="2521">
        <v>0</v>
      </c>
      <c r="CW55" s="2521">
        <v>0</v>
      </c>
      <c r="CX55" s="2521">
        <v>0</v>
      </c>
      <c r="CY55" s="2563">
        <v>0</v>
      </c>
    </row>
    <row r="56" spans="1:103">
      <c r="A56" s="2541"/>
      <c r="B56" s="2542" t="s">
        <v>838</v>
      </c>
      <c r="C56" s="2543"/>
      <c r="D56" s="2544">
        <v>22.2</v>
      </c>
      <c r="E56" s="2545"/>
      <c r="F56" s="2522">
        <v>217</v>
      </c>
      <c r="G56" s="2546">
        <v>110</v>
      </c>
      <c r="H56" s="2546">
        <v>5</v>
      </c>
      <c r="I56" s="2546">
        <v>7.7</v>
      </c>
      <c r="J56" s="2547">
        <v>12</v>
      </c>
      <c r="K56" s="2546">
        <v>201.6</v>
      </c>
      <c r="L56" s="2546">
        <v>177.6</v>
      </c>
      <c r="M56" s="2522">
        <v>28.3</v>
      </c>
      <c r="N56" s="2548">
        <v>0.84299999999999997</v>
      </c>
      <c r="O56" s="2523">
        <v>38.01</v>
      </c>
      <c r="P56" s="2549">
        <v>1</v>
      </c>
      <c r="Q56" s="2549">
        <v>1</v>
      </c>
      <c r="R56" s="2549">
        <v>1</v>
      </c>
      <c r="S56" s="2549">
        <v>1</v>
      </c>
      <c r="T56" s="2550">
        <v>1</v>
      </c>
      <c r="U56" s="2549" t="s">
        <v>2185</v>
      </c>
      <c r="V56" s="2549">
        <v>1</v>
      </c>
      <c r="W56" s="2549" t="s">
        <v>2185</v>
      </c>
      <c r="X56" s="2549" t="s">
        <v>2185</v>
      </c>
      <c r="Y56" s="2550">
        <v>1</v>
      </c>
      <c r="Z56" s="2551" t="s">
        <v>2185</v>
      </c>
      <c r="AA56" s="2552" t="s">
        <v>2185</v>
      </c>
      <c r="AB56" s="2549" t="s">
        <v>2495</v>
      </c>
      <c r="AC56" s="2554">
        <v>2316</v>
      </c>
      <c r="AD56" s="2555">
        <v>213.5</v>
      </c>
      <c r="AE56" s="2555">
        <v>240.2</v>
      </c>
      <c r="AF56" s="2555">
        <v>9</v>
      </c>
      <c r="AG56" s="2555">
        <v>13.54</v>
      </c>
      <c r="AH56" s="2555">
        <v>171.4</v>
      </c>
      <c r="AI56" s="2555">
        <v>31.16</v>
      </c>
      <c r="AJ56" s="2555">
        <v>48.48</v>
      </c>
      <c r="AK56" s="2555">
        <v>2.4</v>
      </c>
      <c r="AL56" s="2555">
        <v>3.4</v>
      </c>
      <c r="AM56" s="2555">
        <v>5.6790000000000003</v>
      </c>
      <c r="AN56" s="2523">
        <v>18.7</v>
      </c>
      <c r="AO56" s="2556">
        <v>1</v>
      </c>
      <c r="AP56" s="2547">
        <v>1</v>
      </c>
      <c r="AQ56" s="2547">
        <v>4</v>
      </c>
      <c r="AR56" s="2547">
        <v>4</v>
      </c>
      <c r="AS56" s="2557">
        <v>260</v>
      </c>
      <c r="AT56" s="2558">
        <v>298</v>
      </c>
      <c r="AU56" s="2558">
        <v>193</v>
      </c>
      <c r="AV56" s="2559">
        <v>231</v>
      </c>
      <c r="AW56" s="2560">
        <v>1</v>
      </c>
      <c r="AX56" s="2539">
        <v>0</v>
      </c>
      <c r="AY56" s="2521">
        <v>0</v>
      </c>
      <c r="AZ56" s="2539">
        <v>1</v>
      </c>
      <c r="BA56" s="2539">
        <v>1</v>
      </c>
      <c r="BB56" s="2539">
        <v>1</v>
      </c>
      <c r="BC56" s="2539">
        <v>0</v>
      </c>
      <c r="BD56" s="2539">
        <v>1</v>
      </c>
      <c r="BE56" s="2561">
        <v>0</v>
      </c>
      <c r="BF56" s="2539">
        <v>0</v>
      </c>
      <c r="BG56" s="2539">
        <v>1</v>
      </c>
      <c r="BH56" s="2539">
        <v>0</v>
      </c>
      <c r="BI56" s="2539">
        <v>1</v>
      </c>
      <c r="BJ56" s="2539">
        <v>1</v>
      </c>
      <c r="BK56" s="2539">
        <v>1</v>
      </c>
      <c r="BL56" s="2539">
        <v>1</v>
      </c>
      <c r="BM56" s="2539">
        <v>0</v>
      </c>
      <c r="BN56" s="2521">
        <v>0</v>
      </c>
      <c r="BO56" s="2539">
        <v>1</v>
      </c>
      <c r="BP56" s="2539">
        <v>1</v>
      </c>
      <c r="BQ56" s="2539">
        <v>0</v>
      </c>
      <c r="BR56" s="2562">
        <v>1</v>
      </c>
      <c r="BS56" s="2538">
        <v>0</v>
      </c>
      <c r="BT56" s="2521">
        <v>0</v>
      </c>
      <c r="BU56" s="2521">
        <v>0</v>
      </c>
      <c r="BV56" s="2521">
        <v>0</v>
      </c>
      <c r="BW56" s="2521">
        <v>0</v>
      </c>
      <c r="BX56" s="2521">
        <v>0</v>
      </c>
      <c r="BY56" s="2521">
        <v>0</v>
      </c>
      <c r="BZ56" s="2521">
        <v>0</v>
      </c>
      <c r="CA56" s="2521">
        <v>0</v>
      </c>
      <c r="CB56" s="2538">
        <v>0</v>
      </c>
      <c r="CC56" s="2521">
        <v>0</v>
      </c>
      <c r="CD56" s="2521">
        <v>0</v>
      </c>
      <c r="CE56" s="2524">
        <v>0</v>
      </c>
      <c r="CF56" s="2520">
        <v>1</v>
      </c>
      <c r="CG56" s="2521">
        <v>0</v>
      </c>
      <c r="CH56" s="2521">
        <v>1</v>
      </c>
      <c r="CI56" s="2521">
        <v>0</v>
      </c>
      <c r="CJ56" s="2521">
        <v>1</v>
      </c>
      <c r="CK56" s="2521">
        <v>1</v>
      </c>
      <c r="CL56" s="2521">
        <v>1</v>
      </c>
      <c r="CM56" s="2521">
        <v>1</v>
      </c>
      <c r="CN56" s="2521">
        <v>1</v>
      </c>
      <c r="CO56" s="2521">
        <v>1</v>
      </c>
      <c r="CP56" s="2521">
        <v>1</v>
      </c>
      <c r="CQ56" s="2521">
        <v>1</v>
      </c>
      <c r="CR56" s="2538">
        <v>1</v>
      </c>
      <c r="CS56" s="2521">
        <v>0</v>
      </c>
      <c r="CT56" s="2521">
        <v>0</v>
      </c>
      <c r="CU56" s="2521">
        <v>0</v>
      </c>
      <c r="CV56" s="2521">
        <v>0</v>
      </c>
      <c r="CW56" s="2521">
        <v>0</v>
      </c>
      <c r="CX56" s="2521">
        <v>0</v>
      </c>
      <c r="CY56" s="2563">
        <v>0</v>
      </c>
    </row>
    <row r="57" spans="1:103">
      <c r="A57" s="2541"/>
      <c r="B57" s="2542" t="s">
        <v>2509</v>
      </c>
      <c r="C57" s="2543"/>
      <c r="D57" s="2544">
        <v>21.2</v>
      </c>
      <c r="E57" s="2545"/>
      <c r="F57" s="2522">
        <v>216.4</v>
      </c>
      <c r="G57" s="2546">
        <v>110</v>
      </c>
      <c r="H57" s="2546">
        <v>4.7</v>
      </c>
      <c r="I57" s="2546">
        <v>7.4</v>
      </c>
      <c r="J57" s="2547">
        <v>12</v>
      </c>
      <c r="K57" s="2546">
        <v>201.6</v>
      </c>
      <c r="L57" s="2546">
        <v>177.6</v>
      </c>
      <c r="M57" s="2522">
        <v>27</v>
      </c>
      <c r="N57" s="2548">
        <v>0.84299999999999997</v>
      </c>
      <c r="O57" s="2523">
        <v>39.79</v>
      </c>
      <c r="P57" s="2549">
        <v>1</v>
      </c>
      <c r="Q57" s="2549">
        <v>1</v>
      </c>
      <c r="R57" s="2549">
        <v>1</v>
      </c>
      <c r="S57" s="2549">
        <v>1</v>
      </c>
      <c r="T57" s="2550">
        <v>1</v>
      </c>
      <c r="U57" s="2549" t="s">
        <v>2185</v>
      </c>
      <c r="V57" s="2549">
        <v>1</v>
      </c>
      <c r="W57" s="2549" t="s">
        <v>2185</v>
      </c>
      <c r="X57" s="2549" t="s">
        <v>2185</v>
      </c>
      <c r="Y57" s="2550" t="s">
        <v>2185</v>
      </c>
      <c r="Z57" s="2551" t="s">
        <v>2185</v>
      </c>
      <c r="AA57" s="2552" t="s">
        <v>2185</v>
      </c>
      <c r="AB57" s="2549" t="s">
        <v>2495</v>
      </c>
      <c r="AC57" s="2554">
        <v>2218</v>
      </c>
      <c r="AD57" s="2555">
        <v>205</v>
      </c>
      <c r="AE57" s="2555">
        <v>230</v>
      </c>
      <c r="AF57" s="2555">
        <v>9</v>
      </c>
      <c r="AG57" s="2555">
        <v>12.83</v>
      </c>
      <c r="AH57" s="2555">
        <v>164.7</v>
      </c>
      <c r="AI57" s="2555">
        <v>29.94</v>
      </c>
      <c r="AJ57" s="2555">
        <v>46.5</v>
      </c>
      <c r="AK57" s="2555">
        <v>2.4</v>
      </c>
      <c r="AL57" s="2555">
        <v>3.3</v>
      </c>
      <c r="AM57" s="2555">
        <v>5.056</v>
      </c>
      <c r="AN57" s="2523">
        <v>17.920000000000002</v>
      </c>
      <c r="AO57" s="2556">
        <v>1</v>
      </c>
      <c r="AP57" s="2547">
        <v>1</v>
      </c>
      <c r="AQ57" s="2547">
        <v>4</v>
      </c>
      <c r="AR57" s="2547">
        <v>4</v>
      </c>
      <c r="AS57" s="2557">
        <v>271</v>
      </c>
      <c r="AT57" s="2558">
        <v>312</v>
      </c>
      <c r="AU57" s="2558">
        <v>201</v>
      </c>
      <c r="AV57" s="2559">
        <v>242</v>
      </c>
      <c r="AW57" s="2560">
        <v>1</v>
      </c>
      <c r="AX57" s="2539">
        <v>0</v>
      </c>
      <c r="AY57" s="2521">
        <v>0</v>
      </c>
      <c r="AZ57" s="2539">
        <v>1</v>
      </c>
      <c r="BA57" s="2539">
        <v>1</v>
      </c>
      <c r="BB57" s="2539">
        <v>1</v>
      </c>
      <c r="BC57" s="2539">
        <v>0</v>
      </c>
      <c r="BD57" s="2539">
        <v>1</v>
      </c>
      <c r="BE57" s="2561">
        <v>0</v>
      </c>
      <c r="BF57" s="2539">
        <v>0</v>
      </c>
      <c r="BG57" s="2539">
        <v>1</v>
      </c>
      <c r="BH57" s="2539">
        <v>0</v>
      </c>
      <c r="BI57" s="2539">
        <v>1</v>
      </c>
      <c r="BJ57" s="2539">
        <v>1</v>
      </c>
      <c r="BK57" s="2539">
        <v>1</v>
      </c>
      <c r="BL57" s="2539">
        <v>0</v>
      </c>
      <c r="BM57" s="2539">
        <v>0</v>
      </c>
      <c r="BN57" s="2521">
        <v>0</v>
      </c>
      <c r="BO57" s="2539">
        <v>0</v>
      </c>
      <c r="BP57" s="2539">
        <v>1</v>
      </c>
      <c r="BQ57" s="2539">
        <v>0</v>
      </c>
      <c r="BR57" s="2562">
        <v>1</v>
      </c>
      <c r="BS57" s="2538">
        <v>0</v>
      </c>
      <c r="BT57" s="2521">
        <v>0</v>
      </c>
      <c r="BU57" s="2521">
        <v>0</v>
      </c>
      <c r="BV57" s="2521">
        <v>0</v>
      </c>
      <c r="BW57" s="2521">
        <v>0</v>
      </c>
      <c r="BX57" s="2521">
        <v>0</v>
      </c>
      <c r="BY57" s="2521">
        <v>0</v>
      </c>
      <c r="BZ57" s="2521">
        <v>0</v>
      </c>
      <c r="CA57" s="2521">
        <v>0</v>
      </c>
      <c r="CB57" s="2538">
        <v>0</v>
      </c>
      <c r="CC57" s="2521">
        <v>0</v>
      </c>
      <c r="CD57" s="2521">
        <v>0</v>
      </c>
      <c r="CE57" s="2524">
        <v>0</v>
      </c>
      <c r="CF57" s="2520">
        <v>1</v>
      </c>
      <c r="CG57" s="2521">
        <v>0</v>
      </c>
      <c r="CH57" s="2521">
        <v>1</v>
      </c>
      <c r="CI57" s="2521">
        <v>0</v>
      </c>
      <c r="CJ57" s="2521">
        <v>1</v>
      </c>
      <c r="CK57" s="2521">
        <v>1</v>
      </c>
      <c r="CL57" s="2521">
        <v>1</v>
      </c>
      <c r="CM57" s="2521">
        <v>1</v>
      </c>
      <c r="CN57" s="2521">
        <v>1</v>
      </c>
      <c r="CO57" s="2521">
        <v>1</v>
      </c>
      <c r="CP57" s="2521">
        <v>1</v>
      </c>
      <c r="CQ57" s="2521">
        <v>1</v>
      </c>
      <c r="CR57" s="2538">
        <v>1</v>
      </c>
      <c r="CS57" s="2521">
        <v>0</v>
      </c>
      <c r="CT57" s="2521">
        <v>0</v>
      </c>
      <c r="CU57" s="2521">
        <v>0</v>
      </c>
      <c r="CV57" s="2521">
        <v>0</v>
      </c>
      <c r="CW57" s="2521">
        <v>0</v>
      </c>
      <c r="CX57" s="2521">
        <v>0</v>
      </c>
      <c r="CY57" s="2563">
        <v>0</v>
      </c>
    </row>
    <row r="58" spans="1:103">
      <c r="A58" s="2541"/>
      <c r="B58" s="2542" t="s">
        <v>868</v>
      </c>
      <c r="C58" s="2543"/>
      <c r="D58" s="2544">
        <v>25.1</v>
      </c>
      <c r="E58" s="2545"/>
      <c r="F58" s="2522">
        <v>202</v>
      </c>
      <c r="G58" s="2546">
        <v>102</v>
      </c>
      <c r="H58" s="2546">
        <v>6.2</v>
      </c>
      <c r="I58" s="2546">
        <v>9.5</v>
      </c>
      <c r="J58" s="2547">
        <v>12</v>
      </c>
      <c r="K58" s="2546">
        <v>183</v>
      </c>
      <c r="L58" s="2546">
        <v>159</v>
      </c>
      <c r="M58" s="2522">
        <v>32</v>
      </c>
      <c r="N58" s="2548">
        <v>0.77900000000000003</v>
      </c>
      <c r="O58" s="2523">
        <v>31.05</v>
      </c>
      <c r="P58" s="2549">
        <v>1</v>
      </c>
      <c r="Q58" s="2549">
        <v>1</v>
      </c>
      <c r="R58" s="2549">
        <v>1</v>
      </c>
      <c r="S58" s="2549">
        <v>1</v>
      </c>
      <c r="T58" s="2550">
        <v>1</v>
      </c>
      <c r="U58" s="2549" t="s">
        <v>2185</v>
      </c>
      <c r="V58" s="2549">
        <v>1</v>
      </c>
      <c r="W58" s="2549" t="s">
        <v>2185</v>
      </c>
      <c r="X58" s="2549" t="s">
        <v>2185</v>
      </c>
      <c r="Y58" s="2550">
        <v>1</v>
      </c>
      <c r="Z58" s="2551" t="s">
        <v>2185</v>
      </c>
      <c r="AA58" s="2552" t="s">
        <v>2185</v>
      </c>
      <c r="AB58" s="2553" t="s">
        <v>2494</v>
      </c>
      <c r="AC58" s="2554">
        <v>2211</v>
      </c>
      <c r="AD58" s="2555">
        <v>218.9</v>
      </c>
      <c r="AE58" s="2555">
        <v>249.4</v>
      </c>
      <c r="AF58" s="2555">
        <v>8.3000000000000007</v>
      </c>
      <c r="AG58" s="2555">
        <v>15.45</v>
      </c>
      <c r="AH58" s="2555">
        <v>168.8</v>
      </c>
      <c r="AI58" s="2555">
        <v>33.11</v>
      </c>
      <c r="AJ58" s="2555">
        <v>51.89</v>
      </c>
      <c r="AK58" s="2555">
        <v>2.2000000000000002</v>
      </c>
      <c r="AL58" s="2555">
        <v>3.9</v>
      </c>
      <c r="AM58" s="2555">
        <v>9.3569999999999993</v>
      </c>
      <c r="AN58" s="2523">
        <v>15.56</v>
      </c>
      <c r="AO58" s="2556">
        <v>1</v>
      </c>
      <c r="AP58" s="2547">
        <v>1</v>
      </c>
      <c r="AQ58" s="2547">
        <v>1</v>
      </c>
      <c r="AR58" s="2547">
        <v>2</v>
      </c>
      <c r="AS58" s="2557">
        <v>212</v>
      </c>
      <c r="AT58" s="2558">
        <v>244</v>
      </c>
      <c r="AU58" s="2558">
        <v>158</v>
      </c>
      <c r="AV58" s="2559">
        <v>190</v>
      </c>
      <c r="AW58" s="2560">
        <v>1</v>
      </c>
      <c r="AX58" s="2539">
        <v>0</v>
      </c>
      <c r="AY58" s="2521">
        <v>0</v>
      </c>
      <c r="AZ58" s="2539">
        <v>1</v>
      </c>
      <c r="BA58" s="2539">
        <v>1</v>
      </c>
      <c r="BB58" s="2539">
        <v>1</v>
      </c>
      <c r="BC58" s="2539">
        <v>0</v>
      </c>
      <c r="BD58" s="2539">
        <v>1</v>
      </c>
      <c r="BE58" s="2561">
        <v>0</v>
      </c>
      <c r="BF58" s="2539">
        <v>0</v>
      </c>
      <c r="BG58" s="2539">
        <v>1</v>
      </c>
      <c r="BH58" s="2539">
        <v>0</v>
      </c>
      <c r="BI58" s="2539">
        <v>1</v>
      </c>
      <c r="BJ58" s="2539">
        <v>1</v>
      </c>
      <c r="BK58" s="2539">
        <v>1</v>
      </c>
      <c r="BL58" s="2539">
        <v>1</v>
      </c>
      <c r="BM58" s="2539">
        <v>0</v>
      </c>
      <c r="BN58" s="2521">
        <v>0</v>
      </c>
      <c r="BO58" s="2539">
        <v>1</v>
      </c>
      <c r="BP58" s="2539">
        <v>1</v>
      </c>
      <c r="BQ58" s="2539">
        <v>0</v>
      </c>
      <c r="BR58" s="2562">
        <v>0</v>
      </c>
      <c r="BS58" s="2538">
        <v>1</v>
      </c>
      <c r="BT58" s="2521">
        <v>0</v>
      </c>
      <c r="BU58" s="2521">
        <v>0</v>
      </c>
      <c r="BV58" s="2521">
        <v>0</v>
      </c>
      <c r="BW58" s="2521">
        <v>0</v>
      </c>
      <c r="BX58" s="2521">
        <v>0</v>
      </c>
      <c r="BY58" s="2521">
        <v>0</v>
      </c>
      <c r="BZ58" s="2521">
        <v>0</v>
      </c>
      <c r="CA58" s="2521">
        <v>0</v>
      </c>
      <c r="CB58" s="2538">
        <v>0</v>
      </c>
      <c r="CC58" s="2521">
        <v>0</v>
      </c>
      <c r="CD58" s="2521">
        <v>0</v>
      </c>
      <c r="CE58" s="2524">
        <v>0</v>
      </c>
      <c r="CF58" s="2520">
        <v>1</v>
      </c>
      <c r="CG58" s="2521">
        <v>0</v>
      </c>
      <c r="CH58" s="2521">
        <v>1</v>
      </c>
      <c r="CI58" s="2521">
        <v>0</v>
      </c>
      <c r="CJ58" s="2521">
        <v>1</v>
      </c>
      <c r="CK58" s="2521">
        <v>1</v>
      </c>
      <c r="CL58" s="2521">
        <v>1</v>
      </c>
      <c r="CM58" s="2521">
        <v>1</v>
      </c>
      <c r="CN58" s="2521">
        <v>1</v>
      </c>
      <c r="CO58" s="2521">
        <v>1</v>
      </c>
      <c r="CP58" s="2521">
        <v>1</v>
      </c>
      <c r="CQ58" s="2521">
        <v>1</v>
      </c>
      <c r="CR58" s="2538">
        <v>1</v>
      </c>
      <c r="CS58" s="2521">
        <v>0</v>
      </c>
      <c r="CT58" s="2521">
        <v>0</v>
      </c>
      <c r="CU58" s="2521">
        <v>0</v>
      </c>
      <c r="CV58" s="2521">
        <v>0</v>
      </c>
      <c r="CW58" s="2521">
        <v>0</v>
      </c>
      <c r="CX58" s="2521">
        <v>0</v>
      </c>
      <c r="CY58" s="2563">
        <v>0</v>
      </c>
    </row>
    <row r="59" spans="1:103">
      <c r="A59" s="2541"/>
      <c r="B59" s="2542" t="s">
        <v>818</v>
      </c>
      <c r="C59" s="2543"/>
      <c r="D59" s="2544">
        <v>22.4</v>
      </c>
      <c r="E59" s="2545"/>
      <c r="F59" s="2522">
        <v>200</v>
      </c>
      <c r="G59" s="2546">
        <v>100</v>
      </c>
      <c r="H59" s="2546">
        <v>5.6</v>
      </c>
      <c r="I59" s="2546">
        <v>8.5</v>
      </c>
      <c r="J59" s="2547">
        <v>12</v>
      </c>
      <c r="K59" s="2546">
        <v>183</v>
      </c>
      <c r="L59" s="2546">
        <v>159</v>
      </c>
      <c r="M59" s="2522">
        <v>28.5</v>
      </c>
      <c r="N59" s="2548">
        <v>0.76800000000000002</v>
      </c>
      <c r="O59" s="2523">
        <v>34.35</v>
      </c>
      <c r="P59" s="2549">
        <v>1</v>
      </c>
      <c r="Q59" s="2549">
        <v>1</v>
      </c>
      <c r="R59" s="2549">
        <v>1</v>
      </c>
      <c r="S59" s="2549">
        <v>1</v>
      </c>
      <c r="T59" s="2550">
        <v>1</v>
      </c>
      <c r="U59" s="2549" t="s">
        <v>2185</v>
      </c>
      <c r="V59" s="2549">
        <v>1</v>
      </c>
      <c r="W59" s="2549">
        <v>1</v>
      </c>
      <c r="X59" s="2549" t="s">
        <v>2185</v>
      </c>
      <c r="Y59" s="2550">
        <v>1</v>
      </c>
      <c r="Z59" s="2551" t="s">
        <v>2185</v>
      </c>
      <c r="AA59" s="2552" t="s">
        <v>2185</v>
      </c>
      <c r="AB59" s="2549" t="s">
        <v>2495</v>
      </c>
      <c r="AC59" s="2554">
        <v>1943</v>
      </c>
      <c r="AD59" s="2555">
        <v>194.3</v>
      </c>
      <c r="AE59" s="2555">
        <v>220.6</v>
      </c>
      <c r="AF59" s="2555">
        <v>8.1999999999999993</v>
      </c>
      <c r="AG59" s="2555">
        <v>14</v>
      </c>
      <c r="AH59" s="2555">
        <v>142.30000000000001</v>
      </c>
      <c r="AI59" s="2555">
        <v>28.47</v>
      </c>
      <c r="AJ59" s="2555">
        <v>44.61</v>
      </c>
      <c r="AK59" s="2555">
        <v>2.2000000000000002</v>
      </c>
      <c r="AL59" s="2555">
        <v>3.6</v>
      </c>
      <c r="AM59" s="2555">
        <v>6.915</v>
      </c>
      <c r="AN59" s="2523">
        <v>12.98</v>
      </c>
      <c r="AO59" s="2556">
        <v>1</v>
      </c>
      <c r="AP59" s="2547">
        <v>1</v>
      </c>
      <c r="AQ59" s="2547">
        <v>2</v>
      </c>
      <c r="AR59" s="2547">
        <v>3</v>
      </c>
      <c r="AS59" s="2557">
        <v>235</v>
      </c>
      <c r="AT59" s="2558">
        <v>270</v>
      </c>
      <c r="AU59" s="2558">
        <v>176</v>
      </c>
      <c r="AV59" s="2559">
        <v>211</v>
      </c>
      <c r="AW59" s="2560">
        <v>1</v>
      </c>
      <c r="AX59" s="2539">
        <v>0</v>
      </c>
      <c r="AY59" s="2521">
        <v>0</v>
      </c>
      <c r="AZ59" s="2539">
        <v>1</v>
      </c>
      <c r="BA59" s="2539">
        <v>1</v>
      </c>
      <c r="BB59" s="2539">
        <v>1</v>
      </c>
      <c r="BC59" s="2539">
        <v>0</v>
      </c>
      <c r="BD59" s="2539">
        <v>1</v>
      </c>
      <c r="BE59" s="2561">
        <v>0</v>
      </c>
      <c r="BF59" s="2539">
        <v>0</v>
      </c>
      <c r="BG59" s="2539">
        <v>1</v>
      </c>
      <c r="BH59" s="2539">
        <v>0</v>
      </c>
      <c r="BI59" s="2539">
        <v>1</v>
      </c>
      <c r="BJ59" s="2539">
        <v>1</v>
      </c>
      <c r="BK59" s="2539">
        <v>1</v>
      </c>
      <c r="BL59" s="2539">
        <v>1</v>
      </c>
      <c r="BM59" s="2539">
        <v>0</v>
      </c>
      <c r="BN59" s="2521">
        <v>0</v>
      </c>
      <c r="BO59" s="2539">
        <v>1</v>
      </c>
      <c r="BP59" s="2539">
        <v>1</v>
      </c>
      <c r="BQ59" s="2539">
        <v>0</v>
      </c>
      <c r="BR59" s="2562">
        <v>1</v>
      </c>
      <c r="BS59" s="2538">
        <v>0</v>
      </c>
      <c r="BT59" s="2521">
        <v>0</v>
      </c>
      <c r="BU59" s="2521">
        <v>0</v>
      </c>
      <c r="BV59" s="2521">
        <v>0</v>
      </c>
      <c r="BW59" s="2521">
        <v>0</v>
      </c>
      <c r="BX59" s="2521">
        <v>0</v>
      </c>
      <c r="BY59" s="2521">
        <v>0</v>
      </c>
      <c r="BZ59" s="2521">
        <v>0</v>
      </c>
      <c r="CA59" s="2521">
        <v>0</v>
      </c>
      <c r="CB59" s="2538">
        <v>0</v>
      </c>
      <c r="CC59" s="2521">
        <v>0</v>
      </c>
      <c r="CD59" s="2521">
        <v>0</v>
      </c>
      <c r="CE59" s="2524">
        <v>0</v>
      </c>
      <c r="CF59" s="2520">
        <v>1</v>
      </c>
      <c r="CG59" s="2521">
        <v>0</v>
      </c>
      <c r="CH59" s="2521">
        <v>1</v>
      </c>
      <c r="CI59" s="2521">
        <v>0</v>
      </c>
      <c r="CJ59" s="2521">
        <v>1</v>
      </c>
      <c r="CK59" s="2521">
        <v>1</v>
      </c>
      <c r="CL59" s="2521">
        <v>1</v>
      </c>
      <c r="CM59" s="2521">
        <v>1</v>
      </c>
      <c r="CN59" s="2521">
        <v>1</v>
      </c>
      <c r="CO59" s="2521">
        <v>1</v>
      </c>
      <c r="CP59" s="2521">
        <v>1</v>
      </c>
      <c r="CQ59" s="2521">
        <v>1</v>
      </c>
      <c r="CR59" s="2538">
        <v>1</v>
      </c>
      <c r="CS59" s="2521">
        <v>0</v>
      </c>
      <c r="CT59" s="2521">
        <v>0</v>
      </c>
      <c r="CU59" s="2521">
        <v>0</v>
      </c>
      <c r="CV59" s="2521">
        <v>0</v>
      </c>
      <c r="CW59" s="2521">
        <v>0</v>
      </c>
      <c r="CX59" s="2521">
        <v>0</v>
      </c>
      <c r="CY59" s="2563">
        <v>0</v>
      </c>
    </row>
    <row r="60" spans="1:103">
      <c r="A60" s="2541"/>
      <c r="B60" s="2542" t="s">
        <v>837</v>
      </c>
      <c r="C60" s="2543"/>
      <c r="D60" s="2544">
        <v>18.399999999999999</v>
      </c>
      <c r="E60" s="2545"/>
      <c r="F60" s="2522">
        <v>197</v>
      </c>
      <c r="G60" s="2546">
        <v>100</v>
      </c>
      <c r="H60" s="2546">
        <v>4.5</v>
      </c>
      <c r="I60" s="2546">
        <v>7</v>
      </c>
      <c r="J60" s="2547">
        <v>12</v>
      </c>
      <c r="K60" s="2546">
        <v>183</v>
      </c>
      <c r="L60" s="2546">
        <v>159</v>
      </c>
      <c r="M60" s="2522">
        <v>23.5</v>
      </c>
      <c r="N60" s="2548">
        <v>0.76400000000000001</v>
      </c>
      <c r="O60" s="2523">
        <v>41.47</v>
      </c>
      <c r="P60" s="2549">
        <v>1</v>
      </c>
      <c r="Q60" s="2549">
        <v>1</v>
      </c>
      <c r="R60" s="2549">
        <v>1</v>
      </c>
      <c r="S60" s="2549">
        <v>1</v>
      </c>
      <c r="T60" s="2550">
        <v>1</v>
      </c>
      <c r="U60" s="2549" t="s">
        <v>2185</v>
      </c>
      <c r="V60" s="2549">
        <v>1</v>
      </c>
      <c r="W60" s="2549" t="s">
        <v>2185</v>
      </c>
      <c r="X60" s="2549" t="s">
        <v>2185</v>
      </c>
      <c r="Y60" s="2550" t="s">
        <v>2185</v>
      </c>
      <c r="Z60" s="2551" t="s">
        <v>2185</v>
      </c>
      <c r="AA60" s="2552" t="s">
        <v>2185</v>
      </c>
      <c r="AB60" s="2549" t="s">
        <v>2495</v>
      </c>
      <c r="AC60" s="2554">
        <v>1591</v>
      </c>
      <c r="AD60" s="2555">
        <v>161.5</v>
      </c>
      <c r="AE60" s="2555">
        <v>181.6</v>
      </c>
      <c r="AF60" s="2555">
        <v>8.1999999999999993</v>
      </c>
      <c r="AG60" s="2555">
        <v>11.46</v>
      </c>
      <c r="AH60" s="2555">
        <v>117.1</v>
      </c>
      <c r="AI60" s="2555">
        <v>23.43</v>
      </c>
      <c r="AJ60" s="2555">
        <v>36.53</v>
      </c>
      <c r="AK60" s="2555">
        <v>2.2000000000000002</v>
      </c>
      <c r="AL60" s="2555">
        <v>3.2</v>
      </c>
      <c r="AM60" s="2555">
        <v>4.1349999999999998</v>
      </c>
      <c r="AN60" s="2523">
        <v>10.52</v>
      </c>
      <c r="AO60" s="2556">
        <v>1</v>
      </c>
      <c r="AP60" s="2547">
        <v>1</v>
      </c>
      <c r="AQ60" s="2547">
        <v>4</v>
      </c>
      <c r="AR60" s="2547">
        <v>4</v>
      </c>
      <c r="AS60" s="2557">
        <v>283</v>
      </c>
      <c r="AT60" s="2558">
        <v>326</v>
      </c>
      <c r="AU60" s="2558">
        <v>210</v>
      </c>
      <c r="AV60" s="2559">
        <v>253</v>
      </c>
      <c r="AW60" s="2560">
        <v>1</v>
      </c>
      <c r="AX60" s="2539">
        <v>0</v>
      </c>
      <c r="AY60" s="2521">
        <v>0</v>
      </c>
      <c r="AZ60" s="2539">
        <v>1</v>
      </c>
      <c r="BA60" s="2539">
        <v>1</v>
      </c>
      <c r="BB60" s="2539">
        <v>1</v>
      </c>
      <c r="BC60" s="2539">
        <v>0</v>
      </c>
      <c r="BD60" s="2539">
        <v>1</v>
      </c>
      <c r="BE60" s="2561">
        <v>0</v>
      </c>
      <c r="BF60" s="2539">
        <v>0</v>
      </c>
      <c r="BG60" s="2539">
        <v>1</v>
      </c>
      <c r="BH60" s="2539">
        <v>0</v>
      </c>
      <c r="BI60" s="2539">
        <v>1</v>
      </c>
      <c r="BJ60" s="2539">
        <v>1</v>
      </c>
      <c r="BK60" s="2539">
        <v>1</v>
      </c>
      <c r="BL60" s="2539">
        <v>0</v>
      </c>
      <c r="BM60" s="2539">
        <v>0</v>
      </c>
      <c r="BN60" s="2521">
        <v>0</v>
      </c>
      <c r="BO60" s="2539">
        <v>0</v>
      </c>
      <c r="BP60" s="2539">
        <v>1</v>
      </c>
      <c r="BQ60" s="2539">
        <v>0</v>
      </c>
      <c r="BR60" s="2562">
        <v>1</v>
      </c>
      <c r="BS60" s="2538">
        <v>0</v>
      </c>
      <c r="BT60" s="2521">
        <v>0</v>
      </c>
      <c r="BU60" s="2521">
        <v>0</v>
      </c>
      <c r="BV60" s="2521">
        <v>0</v>
      </c>
      <c r="BW60" s="2521">
        <v>0</v>
      </c>
      <c r="BX60" s="2521">
        <v>0</v>
      </c>
      <c r="BY60" s="2521">
        <v>0</v>
      </c>
      <c r="BZ60" s="2521">
        <v>0</v>
      </c>
      <c r="CA60" s="2521">
        <v>0</v>
      </c>
      <c r="CB60" s="2538">
        <v>0</v>
      </c>
      <c r="CC60" s="2521">
        <v>0</v>
      </c>
      <c r="CD60" s="2521">
        <v>0</v>
      </c>
      <c r="CE60" s="2524">
        <v>0</v>
      </c>
      <c r="CF60" s="2520">
        <v>1</v>
      </c>
      <c r="CG60" s="2521">
        <v>0</v>
      </c>
      <c r="CH60" s="2521">
        <v>1</v>
      </c>
      <c r="CI60" s="2521">
        <v>0</v>
      </c>
      <c r="CJ60" s="2521">
        <v>1</v>
      </c>
      <c r="CK60" s="2521">
        <v>1</v>
      </c>
      <c r="CL60" s="2521">
        <v>1</v>
      </c>
      <c r="CM60" s="2521">
        <v>1</v>
      </c>
      <c r="CN60" s="2521">
        <v>1</v>
      </c>
      <c r="CO60" s="2521">
        <v>1</v>
      </c>
      <c r="CP60" s="2521">
        <v>1</v>
      </c>
      <c r="CQ60" s="2521">
        <v>1</v>
      </c>
      <c r="CR60" s="2538">
        <v>1</v>
      </c>
      <c r="CS60" s="2521">
        <v>0</v>
      </c>
      <c r="CT60" s="2521">
        <v>0</v>
      </c>
      <c r="CU60" s="2521">
        <v>0</v>
      </c>
      <c r="CV60" s="2521">
        <v>0</v>
      </c>
      <c r="CW60" s="2521">
        <v>0</v>
      </c>
      <c r="CX60" s="2521">
        <v>0</v>
      </c>
      <c r="CY60" s="2563">
        <v>0</v>
      </c>
    </row>
    <row r="61" spans="1:103">
      <c r="A61" s="2541"/>
      <c r="B61" s="2542" t="s">
        <v>2510</v>
      </c>
      <c r="C61" s="2543"/>
      <c r="D61" s="2544">
        <v>18</v>
      </c>
      <c r="E61" s="2545"/>
      <c r="F61" s="2522">
        <v>196.4</v>
      </c>
      <c r="G61" s="2546">
        <v>100</v>
      </c>
      <c r="H61" s="2546">
        <v>4.5</v>
      </c>
      <c r="I61" s="2546">
        <v>6.7</v>
      </c>
      <c r="J61" s="2547">
        <v>12</v>
      </c>
      <c r="K61" s="2546">
        <v>183</v>
      </c>
      <c r="L61" s="2546">
        <v>159</v>
      </c>
      <c r="M61" s="2522">
        <v>22.9</v>
      </c>
      <c r="N61" s="2548">
        <v>0.76300000000000001</v>
      </c>
      <c r="O61" s="2523">
        <v>42.5</v>
      </c>
      <c r="P61" s="2549">
        <v>1</v>
      </c>
      <c r="Q61" s="2549">
        <v>1</v>
      </c>
      <c r="R61" s="2549">
        <v>1</v>
      </c>
      <c r="S61" s="2549">
        <v>1</v>
      </c>
      <c r="T61" s="2550">
        <v>1</v>
      </c>
      <c r="U61" s="2549" t="s">
        <v>2185</v>
      </c>
      <c r="V61" s="2549">
        <v>1</v>
      </c>
      <c r="W61" s="2549" t="s">
        <v>2185</v>
      </c>
      <c r="X61" s="2549" t="s">
        <v>2185</v>
      </c>
      <c r="Y61" s="2550" t="s">
        <v>2185</v>
      </c>
      <c r="Z61" s="2551" t="s">
        <v>2185</v>
      </c>
      <c r="AA61" s="2552" t="s">
        <v>2185</v>
      </c>
      <c r="AB61" s="2549" t="s">
        <v>2495</v>
      </c>
      <c r="AC61" s="2554">
        <v>1533</v>
      </c>
      <c r="AD61" s="2555">
        <v>156.1</v>
      </c>
      <c r="AE61" s="2555">
        <v>175.7</v>
      </c>
      <c r="AF61" s="2555">
        <v>8.1</v>
      </c>
      <c r="AG61" s="2555">
        <v>11.38</v>
      </c>
      <c r="AH61" s="2555">
        <v>112.1</v>
      </c>
      <c r="AI61" s="2555">
        <v>22.43</v>
      </c>
      <c r="AJ61" s="2555">
        <v>35.03</v>
      </c>
      <c r="AK61" s="2555">
        <v>2.2000000000000002</v>
      </c>
      <c r="AL61" s="2555">
        <v>3.1</v>
      </c>
      <c r="AM61" s="2555">
        <v>3.8079999999999998</v>
      </c>
      <c r="AN61" s="2523">
        <v>10.039999999999999</v>
      </c>
      <c r="AO61" s="2556">
        <v>1</v>
      </c>
      <c r="AP61" s="2547">
        <v>1</v>
      </c>
      <c r="AQ61" s="2547">
        <v>4</v>
      </c>
      <c r="AR61" s="2547">
        <v>4</v>
      </c>
      <c r="AS61" s="2557">
        <v>290</v>
      </c>
      <c r="AT61" s="2558">
        <v>334</v>
      </c>
      <c r="AU61" s="2558">
        <v>215</v>
      </c>
      <c r="AV61" s="2559">
        <v>259</v>
      </c>
      <c r="AW61" s="2560">
        <v>1</v>
      </c>
      <c r="AX61" s="2539">
        <v>0</v>
      </c>
      <c r="AY61" s="2521">
        <v>0</v>
      </c>
      <c r="AZ61" s="2539">
        <v>1</v>
      </c>
      <c r="BA61" s="2539">
        <v>1</v>
      </c>
      <c r="BB61" s="2539">
        <v>1</v>
      </c>
      <c r="BC61" s="2539">
        <v>0</v>
      </c>
      <c r="BD61" s="2539">
        <v>1</v>
      </c>
      <c r="BE61" s="2561">
        <v>0</v>
      </c>
      <c r="BF61" s="2539">
        <v>0</v>
      </c>
      <c r="BG61" s="2539">
        <v>1</v>
      </c>
      <c r="BH61" s="2539">
        <v>0</v>
      </c>
      <c r="BI61" s="2539">
        <v>1</v>
      </c>
      <c r="BJ61" s="2539">
        <v>1</v>
      </c>
      <c r="BK61" s="2539">
        <v>1</v>
      </c>
      <c r="BL61" s="2539">
        <v>0</v>
      </c>
      <c r="BM61" s="2539">
        <v>0</v>
      </c>
      <c r="BN61" s="2521">
        <v>0</v>
      </c>
      <c r="BO61" s="2539">
        <v>0</v>
      </c>
      <c r="BP61" s="2539">
        <v>1</v>
      </c>
      <c r="BQ61" s="2539">
        <v>0</v>
      </c>
      <c r="BR61" s="2562">
        <v>1</v>
      </c>
      <c r="BS61" s="2538">
        <v>0</v>
      </c>
      <c r="BT61" s="2521">
        <v>0</v>
      </c>
      <c r="BU61" s="2521">
        <v>0</v>
      </c>
      <c r="BV61" s="2521">
        <v>0</v>
      </c>
      <c r="BW61" s="2521">
        <v>0</v>
      </c>
      <c r="BX61" s="2521">
        <v>0</v>
      </c>
      <c r="BY61" s="2521">
        <v>0</v>
      </c>
      <c r="BZ61" s="2521">
        <v>0</v>
      </c>
      <c r="CA61" s="2521">
        <v>0</v>
      </c>
      <c r="CB61" s="2521">
        <v>0</v>
      </c>
      <c r="CC61" s="2521">
        <v>0</v>
      </c>
      <c r="CD61" s="2521">
        <v>0</v>
      </c>
      <c r="CE61" s="2524">
        <v>0</v>
      </c>
      <c r="CF61" s="2520">
        <v>1</v>
      </c>
      <c r="CG61" s="2521">
        <v>0</v>
      </c>
      <c r="CH61" s="2521">
        <v>1</v>
      </c>
      <c r="CI61" s="2521">
        <v>0</v>
      </c>
      <c r="CJ61" s="2521">
        <v>1</v>
      </c>
      <c r="CK61" s="2521">
        <v>1</v>
      </c>
      <c r="CL61" s="2521">
        <v>1</v>
      </c>
      <c r="CM61" s="2521">
        <v>1</v>
      </c>
      <c r="CN61" s="2521">
        <v>1</v>
      </c>
      <c r="CO61" s="2521">
        <v>1</v>
      </c>
      <c r="CP61" s="2521">
        <v>1</v>
      </c>
      <c r="CQ61" s="2521">
        <v>1</v>
      </c>
      <c r="CR61" s="2538">
        <v>1</v>
      </c>
      <c r="CS61" s="2521">
        <v>0</v>
      </c>
      <c r="CT61" s="2521">
        <v>0</v>
      </c>
      <c r="CU61" s="2521">
        <v>0</v>
      </c>
      <c r="CV61" s="2521">
        <v>0</v>
      </c>
      <c r="CW61" s="2521">
        <v>0</v>
      </c>
      <c r="CX61" s="2521">
        <v>0</v>
      </c>
      <c r="CY61" s="2563">
        <v>0</v>
      </c>
    </row>
    <row r="62" spans="1:103">
      <c r="A62" s="2541"/>
      <c r="B62" s="2542" t="s">
        <v>867</v>
      </c>
      <c r="C62" s="2543"/>
      <c r="D62" s="2544">
        <v>21.3</v>
      </c>
      <c r="E62" s="2545"/>
      <c r="F62" s="2522">
        <v>182</v>
      </c>
      <c r="G62" s="2546">
        <v>92</v>
      </c>
      <c r="H62" s="2546">
        <v>6</v>
      </c>
      <c r="I62" s="2546">
        <v>9</v>
      </c>
      <c r="J62" s="2547">
        <v>9</v>
      </c>
      <c r="K62" s="2546">
        <v>164</v>
      </c>
      <c r="L62" s="2546">
        <v>146</v>
      </c>
      <c r="M62" s="2522">
        <v>27.1</v>
      </c>
      <c r="N62" s="2548">
        <v>0.70499999999999996</v>
      </c>
      <c r="O62" s="2523">
        <v>33.15</v>
      </c>
      <c r="P62" s="2549">
        <v>1</v>
      </c>
      <c r="Q62" s="2549">
        <v>1</v>
      </c>
      <c r="R62" s="2549">
        <v>1</v>
      </c>
      <c r="S62" s="2549">
        <v>1</v>
      </c>
      <c r="T62" s="2550">
        <v>1</v>
      </c>
      <c r="U62" s="2549" t="s">
        <v>2185</v>
      </c>
      <c r="V62" s="2549">
        <v>1</v>
      </c>
      <c r="W62" s="2549" t="s">
        <v>2185</v>
      </c>
      <c r="X62" s="2549" t="s">
        <v>2185</v>
      </c>
      <c r="Y62" s="2550">
        <v>1</v>
      </c>
      <c r="Z62" s="2551" t="s">
        <v>2185</v>
      </c>
      <c r="AA62" s="2552" t="s">
        <v>2185</v>
      </c>
      <c r="AB62" s="2553" t="s">
        <v>2494</v>
      </c>
      <c r="AC62" s="2554">
        <v>1505</v>
      </c>
      <c r="AD62" s="2555">
        <v>165.4</v>
      </c>
      <c r="AE62" s="2555">
        <v>189.1</v>
      </c>
      <c r="AF62" s="2555">
        <v>7.4</v>
      </c>
      <c r="AG62" s="2555">
        <v>12.69</v>
      </c>
      <c r="AH62" s="2555">
        <v>117.2</v>
      </c>
      <c r="AI62" s="2555">
        <v>25.49</v>
      </c>
      <c r="AJ62" s="2555">
        <v>39.909999999999997</v>
      </c>
      <c r="AK62" s="2555">
        <v>2</v>
      </c>
      <c r="AL62" s="2555">
        <v>3.4</v>
      </c>
      <c r="AM62" s="2555">
        <v>6.6470000000000002</v>
      </c>
      <c r="AN62" s="2523">
        <v>8.7390000000000008</v>
      </c>
      <c r="AO62" s="2556">
        <v>1</v>
      </c>
      <c r="AP62" s="2547">
        <v>1</v>
      </c>
      <c r="AQ62" s="2547">
        <v>1</v>
      </c>
      <c r="AR62" s="2547">
        <v>2</v>
      </c>
      <c r="AS62" s="2557">
        <v>226</v>
      </c>
      <c r="AT62" s="2558">
        <v>260</v>
      </c>
      <c r="AU62" s="2558">
        <v>168</v>
      </c>
      <c r="AV62" s="2559">
        <v>202</v>
      </c>
      <c r="AW62" s="2560">
        <v>1</v>
      </c>
      <c r="AX62" s="2539">
        <v>0</v>
      </c>
      <c r="AY62" s="2521">
        <v>0</v>
      </c>
      <c r="AZ62" s="2539">
        <v>1</v>
      </c>
      <c r="BA62" s="2539">
        <v>1</v>
      </c>
      <c r="BB62" s="2539">
        <v>1</v>
      </c>
      <c r="BC62" s="2539">
        <v>0</v>
      </c>
      <c r="BD62" s="2539">
        <v>1</v>
      </c>
      <c r="BE62" s="2561">
        <v>0</v>
      </c>
      <c r="BF62" s="2539">
        <v>0</v>
      </c>
      <c r="BG62" s="2539">
        <v>1</v>
      </c>
      <c r="BH62" s="2539">
        <v>0</v>
      </c>
      <c r="BI62" s="2539">
        <v>1</v>
      </c>
      <c r="BJ62" s="2539">
        <v>1</v>
      </c>
      <c r="BK62" s="2539">
        <v>1</v>
      </c>
      <c r="BL62" s="2539">
        <v>1</v>
      </c>
      <c r="BM62" s="2539">
        <v>0</v>
      </c>
      <c r="BN62" s="2521">
        <v>0</v>
      </c>
      <c r="BO62" s="2539">
        <v>1</v>
      </c>
      <c r="BP62" s="2539">
        <v>1</v>
      </c>
      <c r="BQ62" s="2539">
        <v>0</v>
      </c>
      <c r="BR62" s="2562">
        <v>0</v>
      </c>
      <c r="BS62" s="2538">
        <v>1</v>
      </c>
      <c r="BT62" s="2521">
        <v>0</v>
      </c>
      <c r="BU62" s="2521">
        <v>0</v>
      </c>
      <c r="BV62" s="2521">
        <v>0</v>
      </c>
      <c r="BW62" s="2521">
        <v>0</v>
      </c>
      <c r="BX62" s="2521">
        <v>0</v>
      </c>
      <c r="BY62" s="2521">
        <v>0</v>
      </c>
      <c r="BZ62" s="2521">
        <v>0</v>
      </c>
      <c r="CA62" s="2521">
        <v>0</v>
      </c>
      <c r="CB62" s="2521">
        <v>0</v>
      </c>
      <c r="CC62" s="2521">
        <v>0</v>
      </c>
      <c r="CD62" s="2521">
        <v>0</v>
      </c>
      <c r="CE62" s="2524">
        <v>0</v>
      </c>
      <c r="CF62" s="2520">
        <v>1</v>
      </c>
      <c r="CG62" s="2521">
        <v>0</v>
      </c>
      <c r="CH62" s="2521">
        <v>0</v>
      </c>
      <c r="CI62" s="2521">
        <v>0</v>
      </c>
      <c r="CJ62" s="2521">
        <v>1</v>
      </c>
      <c r="CK62" s="2521">
        <v>1</v>
      </c>
      <c r="CL62" s="2521">
        <v>1</v>
      </c>
      <c r="CM62" s="2521">
        <v>1</v>
      </c>
      <c r="CN62" s="2521">
        <v>1</v>
      </c>
      <c r="CO62" s="2521">
        <v>1</v>
      </c>
      <c r="CP62" s="2521">
        <v>1</v>
      </c>
      <c r="CQ62" s="2521">
        <v>1</v>
      </c>
      <c r="CR62" s="2538">
        <v>1</v>
      </c>
      <c r="CS62" s="2521">
        <v>0</v>
      </c>
      <c r="CT62" s="2521">
        <v>0</v>
      </c>
      <c r="CU62" s="2521">
        <v>0</v>
      </c>
      <c r="CV62" s="2521">
        <v>0</v>
      </c>
      <c r="CW62" s="2521">
        <v>0</v>
      </c>
      <c r="CX62" s="2521">
        <v>0</v>
      </c>
      <c r="CY62" s="2563">
        <v>0</v>
      </c>
    </row>
    <row r="63" spans="1:103">
      <c r="A63" s="2541"/>
      <c r="B63" s="2542" t="s">
        <v>817</v>
      </c>
      <c r="C63" s="2543"/>
      <c r="D63" s="2544">
        <v>18.8</v>
      </c>
      <c r="E63" s="2545"/>
      <c r="F63" s="2522">
        <v>180</v>
      </c>
      <c r="G63" s="2546">
        <v>91</v>
      </c>
      <c r="H63" s="2546">
        <v>5.3</v>
      </c>
      <c r="I63" s="2546">
        <v>8</v>
      </c>
      <c r="J63" s="2547">
        <v>9</v>
      </c>
      <c r="K63" s="2546">
        <v>164</v>
      </c>
      <c r="L63" s="2546">
        <v>146</v>
      </c>
      <c r="M63" s="2522">
        <v>23.9</v>
      </c>
      <c r="N63" s="2548">
        <v>0.69799999999999995</v>
      </c>
      <c r="O63" s="2523">
        <v>37.130000000000003</v>
      </c>
      <c r="P63" s="2549">
        <v>1</v>
      </c>
      <c r="Q63" s="2549">
        <v>1</v>
      </c>
      <c r="R63" s="2549">
        <v>1</v>
      </c>
      <c r="S63" s="2549">
        <v>1</v>
      </c>
      <c r="T63" s="2550">
        <v>1</v>
      </c>
      <c r="U63" s="2549" t="s">
        <v>2185</v>
      </c>
      <c r="V63" s="2549">
        <v>1</v>
      </c>
      <c r="W63" s="2549">
        <v>1</v>
      </c>
      <c r="X63" s="2549" t="s">
        <v>2185</v>
      </c>
      <c r="Y63" s="2550">
        <v>1</v>
      </c>
      <c r="Z63" s="2551" t="s">
        <v>2185</v>
      </c>
      <c r="AA63" s="2552" t="s">
        <v>2185</v>
      </c>
      <c r="AB63" s="2549" t="s">
        <v>2495</v>
      </c>
      <c r="AC63" s="2554">
        <v>1316</v>
      </c>
      <c r="AD63" s="2555">
        <v>146.30000000000001</v>
      </c>
      <c r="AE63" s="2555">
        <v>166.4</v>
      </c>
      <c r="AF63" s="2555">
        <v>7.4</v>
      </c>
      <c r="AG63" s="2555">
        <v>11.25</v>
      </c>
      <c r="AH63" s="2555">
        <v>100.8</v>
      </c>
      <c r="AI63" s="2555">
        <v>22.16</v>
      </c>
      <c r="AJ63" s="2555">
        <v>34.590000000000003</v>
      </c>
      <c r="AK63" s="2555">
        <v>2</v>
      </c>
      <c r="AL63" s="2555">
        <v>3.1</v>
      </c>
      <c r="AM63" s="2555">
        <v>4.726</v>
      </c>
      <c r="AN63" s="2523">
        <v>7.431</v>
      </c>
      <c r="AO63" s="2556">
        <v>1</v>
      </c>
      <c r="AP63" s="2547">
        <v>1</v>
      </c>
      <c r="AQ63" s="2547">
        <v>2</v>
      </c>
      <c r="AR63" s="2547">
        <v>3</v>
      </c>
      <c r="AS63" s="2557">
        <v>253</v>
      </c>
      <c r="AT63" s="2558">
        <v>291</v>
      </c>
      <c r="AU63" s="2558">
        <v>188</v>
      </c>
      <c r="AV63" s="2559">
        <v>226</v>
      </c>
      <c r="AW63" s="2560">
        <v>1</v>
      </c>
      <c r="AX63" s="2539">
        <v>0</v>
      </c>
      <c r="AY63" s="2521">
        <v>0</v>
      </c>
      <c r="AZ63" s="2539">
        <v>1</v>
      </c>
      <c r="BA63" s="2539">
        <v>1</v>
      </c>
      <c r="BB63" s="2539">
        <v>1</v>
      </c>
      <c r="BC63" s="2539">
        <v>0</v>
      </c>
      <c r="BD63" s="2539">
        <v>1</v>
      </c>
      <c r="BE63" s="2561">
        <v>0</v>
      </c>
      <c r="BF63" s="2539">
        <v>0</v>
      </c>
      <c r="BG63" s="2539">
        <v>1</v>
      </c>
      <c r="BH63" s="2539">
        <v>0</v>
      </c>
      <c r="BI63" s="2539">
        <v>1</v>
      </c>
      <c r="BJ63" s="2539">
        <v>1</v>
      </c>
      <c r="BK63" s="2539">
        <v>1</v>
      </c>
      <c r="BL63" s="2539">
        <v>1</v>
      </c>
      <c r="BM63" s="2539">
        <v>0</v>
      </c>
      <c r="BN63" s="2521">
        <v>0</v>
      </c>
      <c r="BO63" s="2539">
        <v>1</v>
      </c>
      <c r="BP63" s="2539">
        <v>1</v>
      </c>
      <c r="BQ63" s="2539">
        <v>0</v>
      </c>
      <c r="BR63" s="2562">
        <v>1</v>
      </c>
      <c r="BS63" s="2538">
        <v>0</v>
      </c>
      <c r="BT63" s="2521">
        <v>0</v>
      </c>
      <c r="BU63" s="2521">
        <v>0</v>
      </c>
      <c r="BV63" s="2521">
        <v>0</v>
      </c>
      <c r="BW63" s="2521">
        <v>0</v>
      </c>
      <c r="BX63" s="2521">
        <v>0</v>
      </c>
      <c r="BY63" s="2521">
        <v>0</v>
      </c>
      <c r="BZ63" s="2521">
        <v>0</v>
      </c>
      <c r="CA63" s="2521">
        <v>0</v>
      </c>
      <c r="CB63" s="2521">
        <v>0</v>
      </c>
      <c r="CC63" s="2521">
        <v>0</v>
      </c>
      <c r="CD63" s="2521">
        <v>0</v>
      </c>
      <c r="CE63" s="2524">
        <v>0</v>
      </c>
      <c r="CF63" s="2520">
        <v>1</v>
      </c>
      <c r="CG63" s="2521">
        <v>0</v>
      </c>
      <c r="CH63" s="2521">
        <v>0</v>
      </c>
      <c r="CI63" s="2521">
        <v>0</v>
      </c>
      <c r="CJ63" s="2521">
        <v>1</v>
      </c>
      <c r="CK63" s="2521">
        <v>1</v>
      </c>
      <c r="CL63" s="2521">
        <v>1</v>
      </c>
      <c r="CM63" s="2521">
        <v>1</v>
      </c>
      <c r="CN63" s="2521">
        <v>1</v>
      </c>
      <c r="CO63" s="2521">
        <v>1</v>
      </c>
      <c r="CP63" s="2521">
        <v>1</v>
      </c>
      <c r="CQ63" s="2521">
        <v>1</v>
      </c>
      <c r="CR63" s="2538">
        <v>1</v>
      </c>
      <c r="CS63" s="2521">
        <v>0</v>
      </c>
      <c r="CT63" s="2521">
        <v>0</v>
      </c>
      <c r="CU63" s="2521">
        <v>0</v>
      </c>
      <c r="CV63" s="2521">
        <v>0</v>
      </c>
      <c r="CW63" s="2521">
        <v>0</v>
      </c>
      <c r="CX63" s="2521">
        <v>0</v>
      </c>
      <c r="CY63" s="2563">
        <v>0</v>
      </c>
    </row>
    <row r="64" spans="1:103">
      <c r="A64" s="2541"/>
      <c r="B64" s="2542" t="s">
        <v>836</v>
      </c>
      <c r="C64" s="2543"/>
      <c r="D64" s="2544">
        <v>15.4</v>
      </c>
      <c r="E64" s="2545"/>
      <c r="F64" s="2522">
        <v>177</v>
      </c>
      <c r="G64" s="2546">
        <v>91</v>
      </c>
      <c r="H64" s="2546">
        <v>4.3</v>
      </c>
      <c r="I64" s="2546">
        <v>6.5</v>
      </c>
      <c r="J64" s="2547">
        <v>9</v>
      </c>
      <c r="K64" s="2546">
        <v>164</v>
      </c>
      <c r="L64" s="2546">
        <v>146</v>
      </c>
      <c r="M64" s="2522">
        <v>19.600000000000001</v>
      </c>
      <c r="N64" s="2548">
        <v>0.69399999999999995</v>
      </c>
      <c r="O64" s="2523">
        <v>45.16</v>
      </c>
      <c r="P64" s="2549">
        <v>1</v>
      </c>
      <c r="Q64" s="2549">
        <v>1</v>
      </c>
      <c r="R64" s="2549">
        <v>1</v>
      </c>
      <c r="S64" s="2549">
        <v>1</v>
      </c>
      <c r="T64" s="2550">
        <v>1</v>
      </c>
      <c r="U64" s="2549" t="s">
        <v>2185</v>
      </c>
      <c r="V64" s="2549">
        <v>1</v>
      </c>
      <c r="W64" s="2549" t="s">
        <v>2185</v>
      </c>
      <c r="X64" s="2549" t="s">
        <v>2185</v>
      </c>
      <c r="Y64" s="2550" t="s">
        <v>2185</v>
      </c>
      <c r="Z64" s="2551" t="s">
        <v>2185</v>
      </c>
      <c r="AA64" s="2552" t="s">
        <v>2185</v>
      </c>
      <c r="AB64" s="2549" t="s">
        <v>2495</v>
      </c>
      <c r="AC64" s="2554">
        <v>1062</v>
      </c>
      <c r="AD64" s="2555">
        <v>120</v>
      </c>
      <c r="AE64" s="2555">
        <v>135.30000000000001</v>
      </c>
      <c r="AF64" s="2555">
        <v>7.3</v>
      </c>
      <c r="AG64" s="2555">
        <v>9.1959999999999997</v>
      </c>
      <c r="AH64" s="2555">
        <v>81.88</v>
      </c>
      <c r="AI64" s="2555">
        <v>17.989999999999998</v>
      </c>
      <c r="AJ64" s="2555">
        <v>27.96</v>
      </c>
      <c r="AK64" s="2555">
        <v>2</v>
      </c>
      <c r="AL64" s="2555">
        <v>2.7</v>
      </c>
      <c r="AM64" s="2555">
        <v>2.673</v>
      </c>
      <c r="AN64" s="2523">
        <v>5.9329999999999998</v>
      </c>
      <c r="AO64" s="2556">
        <v>1</v>
      </c>
      <c r="AP64" s="2547">
        <v>1</v>
      </c>
      <c r="AQ64" s="2547">
        <v>3</v>
      </c>
      <c r="AR64" s="2547">
        <v>4</v>
      </c>
      <c r="AS64" s="2557">
        <v>308</v>
      </c>
      <c r="AT64" s="2558">
        <v>354</v>
      </c>
      <c r="AU64" s="2558">
        <v>227</v>
      </c>
      <c r="AV64" s="2559">
        <v>274</v>
      </c>
      <c r="AW64" s="2560">
        <v>1</v>
      </c>
      <c r="AX64" s="2539">
        <v>0</v>
      </c>
      <c r="AY64" s="2521">
        <v>0</v>
      </c>
      <c r="AZ64" s="2539">
        <v>1</v>
      </c>
      <c r="BA64" s="2539">
        <v>1</v>
      </c>
      <c r="BB64" s="2539">
        <v>1</v>
      </c>
      <c r="BC64" s="2539">
        <v>0</v>
      </c>
      <c r="BD64" s="2539">
        <v>1</v>
      </c>
      <c r="BE64" s="2561">
        <v>0</v>
      </c>
      <c r="BF64" s="2539">
        <v>0</v>
      </c>
      <c r="BG64" s="2539">
        <v>1</v>
      </c>
      <c r="BH64" s="2539">
        <v>0</v>
      </c>
      <c r="BI64" s="2539">
        <v>1</v>
      </c>
      <c r="BJ64" s="2539">
        <v>1</v>
      </c>
      <c r="BK64" s="2539">
        <v>1</v>
      </c>
      <c r="BL64" s="2539">
        <v>0</v>
      </c>
      <c r="BM64" s="2539">
        <v>0</v>
      </c>
      <c r="BN64" s="2521">
        <v>0</v>
      </c>
      <c r="BO64" s="2539">
        <v>0</v>
      </c>
      <c r="BP64" s="2539">
        <v>1</v>
      </c>
      <c r="BQ64" s="2539">
        <v>0</v>
      </c>
      <c r="BR64" s="2562">
        <v>1</v>
      </c>
      <c r="BS64" s="2538">
        <v>0</v>
      </c>
      <c r="BT64" s="2521">
        <v>0</v>
      </c>
      <c r="BU64" s="2521">
        <v>0</v>
      </c>
      <c r="BV64" s="2521">
        <v>0</v>
      </c>
      <c r="BW64" s="2521">
        <v>0</v>
      </c>
      <c r="BX64" s="2521">
        <v>0</v>
      </c>
      <c r="BY64" s="2521">
        <v>0</v>
      </c>
      <c r="BZ64" s="2521">
        <v>0</v>
      </c>
      <c r="CA64" s="2521">
        <v>0</v>
      </c>
      <c r="CB64" s="2521">
        <v>0</v>
      </c>
      <c r="CC64" s="2521">
        <v>0</v>
      </c>
      <c r="CD64" s="2521">
        <v>0</v>
      </c>
      <c r="CE64" s="2524">
        <v>0</v>
      </c>
      <c r="CF64" s="2520">
        <v>1</v>
      </c>
      <c r="CG64" s="2521">
        <v>0</v>
      </c>
      <c r="CH64" s="2521">
        <v>0</v>
      </c>
      <c r="CI64" s="2521">
        <v>0</v>
      </c>
      <c r="CJ64" s="2521">
        <v>1</v>
      </c>
      <c r="CK64" s="2521">
        <v>1</v>
      </c>
      <c r="CL64" s="2521">
        <v>1</v>
      </c>
      <c r="CM64" s="2521">
        <v>1</v>
      </c>
      <c r="CN64" s="2521">
        <v>1</v>
      </c>
      <c r="CO64" s="2521">
        <v>1</v>
      </c>
      <c r="CP64" s="2521">
        <v>1</v>
      </c>
      <c r="CQ64" s="2521">
        <v>1</v>
      </c>
      <c r="CR64" s="2538">
        <v>1</v>
      </c>
      <c r="CS64" s="2521">
        <v>0</v>
      </c>
      <c r="CT64" s="2521">
        <v>0</v>
      </c>
      <c r="CU64" s="2521">
        <v>0</v>
      </c>
      <c r="CV64" s="2521">
        <v>0</v>
      </c>
      <c r="CW64" s="2521">
        <v>0</v>
      </c>
      <c r="CX64" s="2521">
        <v>0</v>
      </c>
      <c r="CY64" s="2563">
        <v>0</v>
      </c>
    </row>
    <row r="65" spans="1:103">
      <c r="A65" s="2541"/>
      <c r="B65" s="2542" t="s">
        <v>2511</v>
      </c>
      <c r="C65" s="2543"/>
      <c r="D65" s="2544">
        <v>14.9</v>
      </c>
      <c r="E65" s="2545"/>
      <c r="F65" s="2522">
        <v>176.4</v>
      </c>
      <c r="G65" s="2546">
        <v>91</v>
      </c>
      <c r="H65" s="2546">
        <v>4.3</v>
      </c>
      <c r="I65" s="2546">
        <v>6.2</v>
      </c>
      <c r="J65" s="2547">
        <v>9</v>
      </c>
      <c r="K65" s="2546">
        <v>164</v>
      </c>
      <c r="L65" s="2546">
        <v>146</v>
      </c>
      <c r="M65" s="2522">
        <v>19</v>
      </c>
      <c r="N65" s="2548">
        <v>0.69299999999999995</v>
      </c>
      <c r="O65" s="2523">
        <v>46.39</v>
      </c>
      <c r="P65" s="2549">
        <v>1</v>
      </c>
      <c r="Q65" s="2549">
        <v>1</v>
      </c>
      <c r="R65" s="2549">
        <v>1</v>
      </c>
      <c r="S65" s="2549">
        <v>1</v>
      </c>
      <c r="T65" s="2550">
        <v>1</v>
      </c>
      <c r="U65" s="2549" t="s">
        <v>2185</v>
      </c>
      <c r="V65" s="2549">
        <v>1</v>
      </c>
      <c r="W65" s="2549" t="s">
        <v>2185</v>
      </c>
      <c r="X65" s="2549" t="s">
        <v>2185</v>
      </c>
      <c r="Y65" s="2550" t="s">
        <v>2185</v>
      </c>
      <c r="Z65" s="2551" t="s">
        <v>2185</v>
      </c>
      <c r="AA65" s="2552" t="s">
        <v>2185</v>
      </c>
      <c r="AB65" s="2549" t="s">
        <v>2495</v>
      </c>
      <c r="AC65" s="2554">
        <v>1020</v>
      </c>
      <c r="AD65" s="2555">
        <v>115.6</v>
      </c>
      <c r="AE65" s="2555">
        <v>130.5</v>
      </c>
      <c r="AF65" s="2555">
        <v>7.3</v>
      </c>
      <c r="AG65" s="2555">
        <v>9.1289999999999996</v>
      </c>
      <c r="AH65" s="2555">
        <v>78.11</v>
      </c>
      <c r="AI65" s="2555">
        <v>17.16</v>
      </c>
      <c r="AJ65" s="2555">
        <v>26.71</v>
      </c>
      <c r="AK65" s="2555">
        <v>2</v>
      </c>
      <c r="AL65" s="2555">
        <v>2.7</v>
      </c>
      <c r="AM65" s="2555">
        <v>2.431</v>
      </c>
      <c r="AN65" s="2523">
        <v>5.6390000000000002</v>
      </c>
      <c r="AO65" s="2556">
        <v>1</v>
      </c>
      <c r="AP65" s="2547">
        <v>1</v>
      </c>
      <c r="AQ65" s="2547">
        <v>3</v>
      </c>
      <c r="AR65" s="2547">
        <v>4</v>
      </c>
      <c r="AS65" s="2557">
        <v>316</v>
      </c>
      <c r="AT65" s="2558">
        <v>364</v>
      </c>
      <c r="AU65" s="2558">
        <v>233</v>
      </c>
      <c r="AV65" s="2559">
        <v>281</v>
      </c>
      <c r="AW65" s="2560">
        <v>1</v>
      </c>
      <c r="AX65" s="2539">
        <v>0</v>
      </c>
      <c r="AY65" s="2521">
        <v>0</v>
      </c>
      <c r="AZ65" s="2539">
        <v>1</v>
      </c>
      <c r="BA65" s="2539">
        <v>1</v>
      </c>
      <c r="BB65" s="2539">
        <v>1</v>
      </c>
      <c r="BC65" s="2539">
        <v>0</v>
      </c>
      <c r="BD65" s="2539">
        <v>1</v>
      </c>
      <c r="BE65" s="2561">
        <v>0</v>
      </c>
      <c r="BF65" s="2539">
        <v>0</v>
      </c>
      <c r="BG65" s="2539">
        <v>1</v>
      </c>
      <c r="BH65" s="2539">
        <v>0</v>
      </c>
      <c r="BI65" s="2539">
        <v>1</v>
      </c>
      <c r="BJ65" s="2539">
        <v>1</v>
      </c>
      <c r="BK65" s="2539">
        <v>1</v>
      </c>
      <c r="BL65" s="2539">
        <v>0</v>
      </c>
      <c r="BM65" s="2539">
        <v>0</v>
      </c>
      <c r="BN65" s="2521">
        <v>0</v>
      </c>
      <c r="BO65" s="2539">
        <v>0</v>
      </c>
      <c r="BP65" s="2539">
        <v>1</v>
      </c>
      <c r="BQ65" s="2539">
        <v>0</v>
      </c>
      <c r="BR65" s="2562">
        <v>1</v>
      </c>
      <c r="BS65" s="2538">
        <v>0</v>
      </c>
      <c r="BT65" s="2521">
        <v>0</v>
      </c>
      <c r="BU65" s="2521">
        <v>0</v>
      </c>
      <c r="BV65" s="2521">
        <v>0</v>
      </c>
      <c r="BW65" s="2521">
        <v>0</v>
      </c>
      <c r="BX65" s="2521">
        <v>0</v>
      </c>
      <c r="BY65" s="2521">
        <v>0</v>
      </c>
      <c r="BZ65" s="2521">
        <v>0</v>
      </c>
      <c r="CA65" s="2521">
        <v>0</v>
      </c>
      <c r="CB65" s="2521">
        <v>0</v>
      </c>
      <c r="CC65" s="2521">
        <v>0</v>
      </c>
      <c r="CD65" s="2521">
        <v>0</v>
      </c>
      <c r="CE65" s="2524">
        <v>0</v>
      </c>
      <c r="CF65" s="2520">
        <v>1</v>
      </c>
      <c r="CG65" s="2521">
        <v>0</v>
      </c>
      <c r="CH65" s="2521">
        <v>0</v>
      </c>
      <c r="CI65" s="2521">
        <v>0</v>
      </c>
      <c r="CJ65" s="2521">
        <v>1</v>
      </c>
      <c r="CK65" s="2521">
        <v>1</v>
      </c>
      <c r="CL65" s="2521">
        <v>1</v>
      </c>
      <c r="CM65" s="2521">
        <v>1</v>
      </c>
      <c r="CN65" s="2521">
        <v>1</v>
      </c>
      <c r="CO65" s="2521">
        <v>1</v>
      </c>
      <c r="CP65" s="2521">
        <v>1</v>
      </c>
      <c r="CQ65" s="2521">
        <v>1</v>
      </c>
      <c r="CR65" s="2538">
        <v>1</v>
      </c>
      <c r="CS65" s="2521">
        <v>0</v>
      </c>
      <c r="CT65" s="2521">
        <v>0</v>
      </c>
      <c r="CU65" s="2521">
        <v>0</v>
      </c>
      <c r="CV65" s="2521">
        <v>0</v>
      </c>
      <c r="CW65" s="2521">
        <v>0</v>
      </c>
      <c r="CX65" s="2521">
        <v>0</v>
      </c>
      <c r="CY65" s="2563">
        <v>0</v>
      </c>
    </row>
    <row r="66" spans="1:103">
      <c r="A66" s="2541"/>
      <c r="B66" s="2542" t="s">
        <v>816</v>
      </c>
      <c r="C66" s="2543"/>
      <c r="D66" s="2544">
        <v>15.8</v>
      </c>
      <c r="E66" s="2545"/>
      <c r="F66" s="2522">
        <v>160</v>
      </c>
      <c r="G66" s="2546">
        <v>82</v>
      </c>
      <c r="H66" s="2546">
        <v>5</v>
      </c>
      <c r="I66" s="2546">
        <v>7.4</v>
      </c>
      <c r="J66" s="2547">
        <v>9</v>
      </c>
      <c r="K66" s="2546">
        <v>145.19999999999999</v>
      </c>
      <c r="L66" s="2546">
        <v>127.2</v>
      </c>
      <c r="M66" s="2522">
        <v>20.100000000000001</v>
      </c>
      <c r="N66" s="2548">
        <v>0.623</v>
      </c>
      <c r="O66" s="2523">
        <v>39.5</v>
      </c>
      <c r="P66" s="2549">
        <v>1</v>
      </c>
      <c r="Q66" s="2549">
        <v>1</v>
      </c>
      <c r="R66" s="2549">
        <v>1</v>
      </c>
      <c r="S66" s="2549">
        <v>1</v>
      </c>
      <c r="T66" s="2550">
        <v>1</v>
      </c>
      <c r="U66" s="2549" t="s">
        <v>2185</v>
      </c>
      <c r="V66" s="2549">
        <v>1</v>
      </c>
      <c r="W66" s="2549">
        <v>1</v>
      </c>
      <c r="X66" s="2549" t="s">
        <v>2185</v>
      </c>
      <c r="Y66" s="2550" t="s">
        <v>2185</v>
      </c>
      <c r="Z66" s="2551" t="s">
        <v>2185</v>
      </c>
      <c r="AA66" s="2552" t="s">
        <v>2185</v>
      </c>
      <c r="AB66" s="2549" t="s">
        <v>2495</v>
      </c>
      <c r="AC66" s="2554">
        <v>869.2</v>
      </c>
      <c r="AD66" s="2555">
        <v>108.6</v>
      </c>
      <c r="AE66" s="2555">
        <v>123.8</v>
      </c>
      <c r="AF66" s="2555">
        <v>6.5</v>
      </c>
      <c r="AG66" s="2555">
        <v>9.657</v>
      </c>
      <c r="AH66" s="2555">
        <v>68.31</v>
      </c>
      <c r="AI66" s="2555">
        <v>16.66</v>
      </c>
      <c r="AJ66" s="2555">
        <v>26.09</v>
      </c>
      <c r="AK66" s="2555">
        <v>1.8</v>
      </c>
      <c r="AL66" s="2555">
        <v>3</v>
      </c>
      <c r="AM66" s="2555">
        <v>3.54</v>
      </c>
      <c r="AN66" s="2523">
        <v>3.9580000000000002</v>
      </c>
      <c r="AO66" s="2556">
        <v>1</v>
      </c>
      <c r="AP66" s="2547">
        <v>1</v>
      </c>
      <c r="AQ66" s="2547">
        <v>1</v>
      </c>
      <c r="AR66" s="2547">
        <v>2</v>
      </c>
      <c r="AS66" s="2557">
        <v>269</v>
      </c>
      <c r="AT66" s="2558">
        <v>310</v>
      </c>
      <c r="AU66" s="2558">
        <v>200</v>
      </c>
      <c r="AV66" s="2559">
        <v>241</v>
      </c>
      <c r="AW66" s="2560">
        <v>1</v>
      </c>
      <c r="AX66" s="2539">
        <v>0</v>
      </c>
      <c r="AY66" s="2521">
        <v>0</v>
      </c>
      <c r="AZ66" s="2539">
        <v>1</v>
      </c>
      <c r="BA66" s="2539">
        <v>1</v>
      </c>
      <c r="BB66" s="2539">
        <v>1</v>
      </c>
      <c r="BC66" s="2539">
        <v>0</v>
      </c>
      <c r="BD66" s="2539">
        <v>1</v>
      </c>
      <c r="BE66" s="2561">
        <v>0</v>
      </c>
      <c r="BF66" s="2539">
        <v>0</v>
      </c>
      <c r="BG66" s="2539">
        <v>1</v>
      </c>
      <c r="BH66" s="2539">
        <v>0</v>
      </c>
      <c r="BI66" s="2539">
        <v>1</v>
      </c>
      <c r="BJ66" s="2539">
        <v>1</v>
      </c>
      <c r="BK66" s="2539">
        <v>1</v>
      </c>
      <c r="BL66" s="2539">
        <v>0</v>
      </c>
      <c r="BM66" s="2539">
        <v>0</v>
      </c>
      <c r="BN66" s="2521">
        <v>0</v>
      </c>
      <c r="BO66" s="2539">
        <v>0</v>
      </c>
      <c r="BP66" s="2539">
        <v>1</v>
      </c>
      <c r="BQ66" s="2539">
        <v>0</v>
      </c>
      <c r="BR66" s="2562">
        <v>1</v>
      </c>
      <c r="BS66" s="2538">
        <v>0</v>
      </c>
      <c r="BT66" s="2521">
        <v>0</v>
      </c>
      <c r="BU66" s="2521">
        <v>0</v>
      </c>
      <c r="BV66" s="2521">
        <v>0</v>
      </c>
      <c r="BW66" s="2521">
        <v>0</v>
      </c>
      <c r="BX66" s="2521">
        <v>0</v>
      </c>
      <c r="BY66" s="2521">
        <v>0</v>
      </c>
      <c r="BZ66" s="2521">
        <v>0</v>
      </c>
      <c r="CA66" s="2521">
        <v>0</v>
      </c>
      <c r="CB66" s="2521">
        <v>0</v>
      </c>
      <c r="CC66" s="2521">
        <v>0</v>
      </c>
      <c r="CD66" s="2521">
        <v>0</v>
      </c>
      <c r="CE66" s="2524">
        <v>0</v>
      </c>
      <c r="CF66" s="2520">
        <v>1</v>
      </c>
      <c r="CG66" s="2521">
        <v>0</v>
      </c>
      <c r="CH66" s="2521">
        <v>0</v>
      </c>
      <c r="CI66" s="2521">
        <v>0</v>
      </c>
      <c r="CJ66" s="2521">
        <v>1</v>
      </c>
      <c r="CK66" s="2521">
        <v>1</v>
      </c>
      <c r="CL66" s="2521">
        <v>1</v>
      </c>
      <c r="CM66" s="2521">
        <v>1</v>
      </c>
      <c r="CN66" s="2521">
        <v>1</v>
      </c>
      <c r="CO66" s="2521">
        <v>1</v>
      </c>
      <c r="CP66" s="2521">
        <v>1</v>
      </c>
      <c r="CQ66" s="2521">
        <v>1</v>
      </c>
      <c r="CR66" s="2538">
        <v>1</v>
      </c>
      <c r="CS66" s="2521">
        <v>0</v>
      </c>
      <c r="CT66" s="2521">
        <v>0</v>
      </c>
      <c r="CU66" s="2521">
        <v>0</v>
      </c>
      <c r="CV66" s="2521">
        <v>0</v>
      </c>
      <c r="CW66" s="2521">
        <v>0</v>
      </c>
      <c r="CX66" s="2521">
        <v>0</v>
      </c>
      <c r="CY66" s="2563">
        <v>0</v>
      </c>
    </row>
    <row r="67" spans="1:103">
      <c r="A67" s="2541"/>
      <c r="B67" s="2542" t="s">
        <v>835</v>
      </c>
      <c r="C67" s="2543"/>
      <c r="D67" s="2544">
        <v>12.7</v>
      </c>
      <c r="E67" s="2545"/>
      <c r="F67" s="2522">
        <v>157</v>
      </c>
      <c r="G67" s="2546">
        <v>82</v>
      </c>
      <c r="H67" s="2546">
        <v>4</v>
      </c>
      <c r="I67" s="2546">
        <v>5.9</v>
      </c>
      <c r="J67" s="2547">
        <v>9</v>
      </c>
      <c r="K67" s="2546">
        <v>145.19999999999999</v>
      </c>
      <c r="L67" s="2546">
        <v>127.2</v>
      </c>
      <c r="M67" s="2522">
        <v>16.2</v>
      </c>
      <c r="N67" s="2548">
        <v>0.61899999999999999</v>
      </c>
      <c r="O67" s="2523">
        <v>48.74</v>
      </c>
      <c r="P67" s="2549">
        <v>1</v>
      </c>
      <c r="Q67" s="2549">
        <v>1</v>
      </c>
      <c r="R67" s="2549">
        <v>1</v>
      </c>
      <c r="S67" s="2549">
        <v>1</v>
      </c>
      <c r="T67" s="2550">
        <v>1</v>
      </c>
      <c r="U67" s="2549" t="s">
        <v>2185</v>
      </c>
      <c r="V67" s="2549">
        <v>1</v>
      </c>
      <c r="W67" s="2549" t="s">
        <v>2185</v>
      </c>
      <c r="X67" s="2549" t="s">
        <v>2185</v>
      </c>
      <c r="Y67" s="2550" t="s">
        <v>2185</v>
      </c>
      <c r="Z67" s="2551" t="s">
        <v>2185</v>
      </c>
      <c r="AA67" s="2552" t="s">
        <v>2185</v>
      </c>
      <c r="AB67" s="2549" t="s">
        <v>2495</v>
      </c>
      <c r="AC67" s="2554">
        <v>689.2</v>
      </c>
      <c r="AD67" s="2555">
        <v>87.8</v>
      </c>
      <c r="AE67" s="2555">
        <v>99.09</v>
      </c>
      <c r="AF67" s="2555">
        <v>6.5</v>
      </c>
      <c r="AG67" s="2555">
        <v>7.8010000000000002</v>
      </c>
      <c r="AH67" s="2555">
        <v>54.42</v>
      </c>
      <c r="AI67" s="2555">
        <v>13.27</v>
      </c>
      <c r="AJ67" s="2555">
        <v>20.69</v>
      </c>
      <c r="AK67" s="2555">
        <v>1.8</v>
      </c>
      <c r="AL67" s="2555">
        <v>2.6</v>
      </c>
      <c r="AM67" s="2555">
        <v>1.9339999999999999</v>
      </c>
      <c r="AN67" s="2523">
        <v>3.0939999999999999</v>
      </c>
      <c r="AO67" s="2556">
        <v>1</v>
      </c>
      <c r="AP67" s="2547">
        <v>1</v>
      </c>
      <c r="AQ67" s="2547">
        <v>3</v>
      </c>
      <c r="AR67" s="2547">
        <v>4</v>
      </c>
      <c r="AS67" s="2557">
        <v>332</v>
      </c>
      <c r="AT67" s="2558">
        <v>382</v>
      </c>
      <c r="AU67" s="2558">
        <v>245</v>
      </c>
      <c r="AV67" s="2559">
        <v>295</v>
      </c>
      <c r="AW67" s="2560">
        <v>1</v>
      </c>
      <c r="AX67" s="2539">
        <v>0</v>
      </c>
      <c r="AY67" s="2521">
        <v>0</v>
      </c>
      <c r="AZ67" s="2539">
        <v>1</v>
      </c>
      <c r="BA67" s="2539">
        <v>1</v>
      </c>
      <c r="BB67" s="2539">
        <v>1</v>
      </c>
      <c r="BC67" s="2539">
        <v>0</v>
      </c>
      <c r="BD67" s="2539">
        <v>1</v>
      </c>
      <c r="BE67" s="2561">
        <v>0</v>
      </c>
      <c r="BF67" s="2539">
        <v>0</v>
      </c>
      <c r="BG67" s="2539">
        <v>1</v>
      </c>
      <c r="BH67" s="2539">
        <v>0</v>
      </c>
      <c r="BI67" s="2539">
        <v>1</v>
      </c>
      <c r="BJ67" s="2539">
        <v>1</v>
      </c>
      <c r="BK67" s="2539">
        <v>1</v>
      </c>
      <c r="BL67" s="2539">
        <v>0</v>
      </c>
      <c r="BM67" s="2539">
        <v>0</v>
      </c>
      <c r="BN67" s="2521">
        <v>0</v>
      </c>
      <c r="BO67" s="2539">
        <v>0</v>
      </c>
      <c r="BP67" s="2539">
        <v>1</v>
      </c>
      <c r="BQ67" s="2539">
        <v>0</v>
      </c>
      <c r="BR67" s="2562">
        <v>1</v>
      </c>
      <c r="BS67" s="2538">
        <v>0</v>
      </c>
      <c r="BT67" s="2521">
        <v>0</v>
      </c>
      <c r="BU67" s="2521">
        <v>0</v>
      </c>
      <c r="BV67" s="2521">
        <v>0</v>
      </c>
      <c r="BW67" s="2521">
        <v>0</v>
      </c>
      <c r="BX67" s="2521">
        <v>0</v>
      </c>
      <c r="BY67" s="2521">
        <v>0</v>
      </c>
      <c r="BZ67" s="2521">
        <v>0</v>
      </c>
      <c r="CA67" s="2521">
        <v>0</v>
      </c>
      <c r="CB67" s="2521">
        <v>0</v>
      </c>
      <c r="CC67" s="2521">
        <v>0</v>
      </c>
      <c r="CD67" s="2521">
        <v>0</v>
      </c>
      <c r="CE67" s="2524">
        <v>0</v>
      </c>
      <c r="CF67" s="2520">
        <v>1</v>
      </c>
      <c r="CG67" s="2521">
        <v>0</v>
      </c>
      <c r="CH67" s="2521">
        <v>0</v>
      </c>
      <c r="CI67" s="2521">
        <v>0</v>
      </c>
      <c r="CJ67" s="2521">
        <v>1</v>
      </c>
      <c r="CK67" s="2521">
        <v>1</v>
      </c>
      <c r="CL67" s="2521">
        <v>1</v>
      </c>
      <c r="CM67" s="2521">
        <v>1</v>
      </c>
      <c r="CN67" s="2521">
        <v>1</v>
      </c>
      <c r="CO67" s="2521">
        <v>1</v>
      </c>
      <c r="CP67" s="2521">
        <v>1</v>
      </c>
      <c r="CQ67" s="2521">
        <v>1</v>
      </c>
      <c r="CR67" s="2538">
        <v>1</v>
      </c>
      <c r="CS67" s="2521">
        <v>0</v>
      </c>
      <c r="CT67" s="2521">
        <v>0</v>
      </c>
      <c r="CU67" s="2521">
        <v>0</v>
      </c>
      <c r="CV67" s="2521">
        <v>0</v>
      </c>
      <c r="CW67" s="2521">
        <v>0</v>
      </c>
      <c r="CX67" s="2521">
        <v>0</v>
      </c>
      <c r="CY67" s="2563">
        <v>0</v>
      </c>
    </row>
    <row r="68" spans="1:103">
      <c r="A68" s="2564"/>
      <c r="B68" s="2565" t="s">
        <v>2512</v>
      </c>
      <c r="C68" s="2566"/>
      <c r="D68" s="2544">
        <v>12.3</v>
      </c>
      <c r="E68" s="2545"/>
      <c r="F68" s="2567">
        <v>156.4</v>
      </c>
      <c r="G68" s="2568">
        <v>82</v>
      </c>
      <c r="H68" s="2568">
        <v>4</v>
      </c>
      <c r="I68" s="2568">
        <v>5.6</v>
      </c>
      <c r="J68" s="2561">
        <v>9</v>
      </c>
      <c r="K68" s="2568">
        <v>145.19999999999999</v>
      </c>
      <c r="L68" s="2568">
        <v>127.2</v>
      </c>
      <c r="M68" s="2569">
        <v>15.7</v>
      </c>
      <c r="N68" s="2548">
        <v>0.61699999999999999</v>
      </c>
      <c r="O68" s="2523">
        <v>50.1</v>
      </c>
      <c r="P68" s="2549">
        <v>1</v>
      </c>
      <c r="Q68" s="2549">
        <v>1</v>
      </c>
      <c r="R68" s="2549">
        <v>1</v>
      </c>
      <c r="S68" s="2549">
        <v>1</v>
      </c>
      <c r="T68" s="2550">
        <v>1</v>
      </c>
      <c r="U68" s="2549" t="s">
        <v>2185</v>
      </c>
      <c r="V68" s="2549">
        <v>1</v>
      </c>
      <c r="W68" s="2549" t="s">
        <v>2185</v>
      </c>
      <c r="X68" s="2549" t="s">
        <v>2185</v>
      </c>
      <c r="Y68" s="2550" t="s">
        <v>2185</v>
      </c>
      <c r="Z68" s="2551" t="s">
        <v>2185</v>
      </c>
      <c r="AA68" s="2552" t="s">
        <v>2185</v>
      </c>
      <c r="AB68" s="2549" t="s">
        <v>2495</v>
      </c>
      <c r="AC68" s="2554">
        <v>659</v>
      </c>
      <c r="AD68" s="2555">
        <v>84.28</v>
      </c>
      <c r="AE68" s="2555">
        <v>95.23</v>
      </c>
      <c r="AF68" s="2555">
        <v>6.4</v>
      </c>
      <c r="AG68" s="2555">
        <v>7.7350000000000003</v>
      </c>
      <c r="AH68" s="2555">
        <v>51.66</v>
      </c>
      <c r="AI68" s="2555">
        <v>12.6</v>
      </c>
      <c r="AJ68" s="2555">
        <v>19.68</v>
      </c>
      <c r="AK68" s="2555">
        <v>1.8</v>
      </c>
      <c r="AL68" s="2555">
        <v>2.5</v>
      </c>
      <c r="AM68" s="2555">
        <v>1.7490000000000001</v>
      </c>
      <c r="AN68" s="2523">
        <v>2.9249999999999998</v>
      </c>
      <c r="AO68" s="2556">
        <v>1</v>
      </c>
      <c r="AP68" s="2547">
        <v>1</v>
      </c>
      <c r="AQ68" s="2547">
        <v>3</v>
      </c>
      <c r="AR68" s="2547">
        <v>4</v>
      </c>
      <c r="AS68" s="2557">
        <v>341</v>
      </c>
      <c r="AT68" s="2558">
        <v>394</v>
      </c>
      <c r="AU68" s="2558">
        <v>252</v>
      </c>
      <c r="AV68" s="2559">
        <v>304</v>
      </c>
      <c r="AW68" s="2560">
        <v>1</v>
      </c>
      <c r="AX68" s="2539">
        <v>0</v>
      </c>
      <c r="AY68" s="2521">
        <v>0</v>
      </c>
      <c r="AZ68" s="2539">
        <v>1</v>
      </c>
      <c r="BA68" s="2539">
        <v>1</v>
      </c>
      <c r="BB68" s="2539">
        <v>1</v>
      </c>
      <c r="BC68" s="2539">
        <v>0</v>
      </c>
      <c r="BD68" s="2539">
        <v>1</v>
      </c>
      <c r="BE68" s="2561">
        <v>0</v>
      </c>
      <c r="BF68" s="2539">
        <v>0</v>
      </c>
      <c r="BG68" s="2539">
        <v>1</v>
      </c>
      <c r="BH68" s="2539">
        <v>0</v>
      </c>
      <c r="BI68" s="2539">
        <v>1</v>
      </c>
      <c r="BJ68" s="2539">
        <v>1</v>
      </c>
      <c r="BK68" s="2539">
        <v>1</v>
      </c>
      <c r="BL68" s="2539">
        <v>0</v>
      </c>
      <c r="BM68" s="2539">
        <v>0</v>
      </c>
      <c r="BN68" s="2521">
        <v>0</v>
      </c>
      <c r="BO68" s="2539">
        <v>0</v>
      </c>
      <c r="BP68" s="2539">
        <v>1</v>
      </c>
      <c r="BQ68" s="2539">
        <v>0</v>
      </c>
      <c r="BR68" s="2562">
        <v>1</v>
      </c>
      <c r="BS68" s="2538">
        <v>0</v>
      </c>
      <c r="BT68" s="2521">
        <v>0</v>
      </c>
      <c r="BU68" s="2521">
        <v>0</v>
      </c>
      <c r="BV68" s="2521">
        <v>0</v>
      </c>
      <c r="BW68" s="2521">
        <v>0</v>
      </c>
      <c r="BX68" s="2521">
        <v>0</v>
      </c>
      <c r="BY68" s="2539">
        <v>0</v>
      </c>
      <c r="BZ68" s="2539">
        <v>0</v>
      </c>
      <c r="CA68" s="2539">
        <v>0</v>
      </c>
      <c r="CB68" s="2539">
        <v>0</v>
      </c>
      <c r="CC68" s="2539">
        <v>0</v>
      </c>
      <c r="CD68" s="2539">
        <v>0</v>
      </c>
      <c r="CE68" s="2570">
        <v>0</v>
      </c>
      <c r="CF68" s="2571">
        <v>1</v>
      </c>
      <c r="CG68" s="2521">
        <v>0</v>
      </c>
      <c r="CH68" s="2539">
        <v>0</v>
      </c>
      <c r="CI68" s="2521">
        <v>0</v>
      </c>
      <c r="CJ68" s="2539">
        <v>1</v>
      </c>
      <c r="CK68" s="2539">
        <v>1</v>
      </c>
      <c r="CL68" s="2539">
        <v>1</v>
      </c>
      <c r="CM68" s="2539">
        <v>1</v>
      </c>
      <c r="CN68" s="2539">
        <v>1</v>
      </c>
      <c r="CO68" s="2539">
        <v>1</v>
      </c>
      <c r="CP68" s="2539">
        <v>1</v>
      </c>
      <c r="CQ68" s="2539">
        <v>1</v>
      </c>
      <c r="CR68" s="2572">
        <v>1</v>
      </c>
      <c r="CS68" s="2539">
        <v>0</v>
      </c>
      <c r="CT68" s="2539">
        <v>0</v>
      </c>
      <c r="CU68" s="2539">
        <v>0</v>
      </c>
      <c r="CV68" s="2539">
        <v>0</v>
      </c>
      <c r="CW68" s="2539">
        <v>0</v>
      </c>
      <c r="CX68" s="2539">
        <v>0</v>
      </c>
      <c r="CY68" s="2573">
        <v>0</v>
      </c>
    </row>
    <row r="69" spans="1:103">
      <c r="A69" s="2541"/>
      <c r="B69" s="2542" t="s">
        <v>815</v>
      </c>
      <c r="C69" s="2543"/>
      <c r="D69" s="2544">
        <v>12.9</v>
      </c>
      <c r="E69" s="2545"/>
      <c r="F69" s="2522">
        <v>140</v>
      </c>
      <c r="G69" s="2546">
        <v>73</v>
      </c>
      <c r="H69" s="2546">
        <v>4.7</v>
      </c>
      <c r="I69" s="2546">
        <v>6.9</v>
      </c>
      <c r="J69" s="2547">
        <v>7</v>
      </c>
      <c r="K69" s="2546">
        <v>126.2</v>
      </c>
      <c r="L69" s="2546">
        <v>112.2</v>
      </c>
      <c r="M69" s="2574">
        <v>16.399999999999999</v>
      </c>
      <c r="N69" s="2548">
        <v>0.55100000000000005</v>
      </c>
      <c r="O69" s="2523">
        <v>42.73</v>
      </c>
      <c r="P69" s="2549">
        <v>1</v>
      </c>
      <c r="Q69" s="2549">
        <v>1</v>
      </c>
      <c r="R69" s="2549">
        <v>1</v>
      </c>
      <c r="S69" s="2549">
        <v>1</v>
      </c>
      <c r="T69" s="2550">
        <v>1</v>
      </c>
      <c r="U69" s="2549" t="s">
        <v>2185</v>
      </c>
      <c r="V69" s="2549">
        <v>1</v>
      </c>
      <c r="W69" s="2549">
        <v>1</v>
      </c>
      <c r="X69" s="2549" t="s">
        <v>2185</v>
      </c>
      <c r="Y69" s="2550" t="s">
        <v>2185</v>
      </c>
      <c r="Z69" s="2551" t="s">
        <v>2185</v>
      </c>
      <c r="AA69" s="2552" t="s">
        <v>2185</v>
      </c>
      <c r="AB69" s="2549" t="s">
        <v>2495</v>
      </c>
      <c r="AC69" s="2554">
        <v>541.20000000000005</v>
      </c>
      <c r="AD69" s="2555">
        <v>77.31</v>
      </c>
      <c r="AE69" s="2555">
        <v>88.34</v>
      </c>
      <c r="AF69" s="2555">
        <v>5.7</v>
      </c>
      <c r="AG69" s="2555">
        <v>7.6420000000000003</v>
      </c>
      <c r="AH69" s="2555">
        <v>44.91</v>
      </c>
      <c r="AI69" s="2555">
        <v>12.3</v>
      </c>
      <c r="AJ69" s="2555">
        <v>19.239999999999998</v>
      </c>
      <c r="AK69" s="2555">
        <v>1.6</v>
      </c>
      <c r="AL69" s="2555">
        <v>2.6</v>
      </c>
      <c r="AM69" s="2555">
        <v>2.399</v>
      </c>
      <c r="AN69" s="2523">
        <v>1.9810000000000001</v>
      </c>
      <c r="AO69" s="2556">
        <v>1</v>
      </c>
      <c r="AP69" s="2547">
        <v>1</v>
      </c>
      <c r="AQ69" s="2547">
        <v>1</v>
      </c>
      <c r="AR69" s="2547">
        <v>2</v>
      </c>
      <c r="AS69" s="2557">
        <v>291</v>
      </c>
      <c r="AT69" s="2558">
        <v>335</v>
      </c>
      <c r="AU69" s="2558">
        <v>215</v>
      </c>
      <c r="AV69" s="2559">
        <v>259</v>
      </c>
      <c r="AW69" s="2560">
        <v>1</v>
      </c>
      <c r="AX69" s="2539">
        <v>0</v>
      </c>
      <c r="AY69" s="2521">
        <v>0</v>
      </c>
      <c r="AZ69" s="2539">
        <v>1</v>
      </c>
      <c r="BA69" s="2539">
        <v>1</v>
      </c>
      <c r="BB69" s="2539">
        <v>1</v>
      </c>
      <c r="BC69" s="2539">
        <v>0</v>
      </c>
      <c r="BD69" s="2539">
        <v>1</v>
      </c>
      <c r="BE69" s="2561">
        <v>0</v>
      </c>
      <c r="BF69" s="2539">
        <v>0</v>
      </c>
      <c r="BG69" s="2539">
        <v>1</v>
      </c>
      <c r="BH69" s="2539">
        <v>0</v>
      </c>
      <c r="BI69" s="2539">
        <v>1</v>
      </c>
      <c r="BJ69" s="2539">
        <v>1</v>
      </c>
      <c r="BK69" s="2539">
        <v>1</v>
      </c>
      <c r="BL69" s="2539">
        <v>0</v>
      </c>
      <c r="BM69" s="2539">
        <v>0</v>
      </c>
      <c r="BN69" s="2521">
        <v>0</v>
      </c>
      <c r="BO69" s="2539">
        <v>0</v>
      </c>
      <c r="BP69" s="2539">
        <v>1</v>
      </c>
      <c r="BQ69" s="2539">
        <v>0</v>
      </c>
      <c r="BR69" s="2562">
        <v>1</v>
      </c>
      <c r="BS69" s="2538">
        <v>0</v>
      </c>
      <c r="BT69" s="2521">
        <v>0</v>
      </c>
      <c r="BU69" s="2521">
        <v>0</v>
      </c>
      <c r="BV69" s="2521">
        <v>0</v>
      </c>
      <c r="BW69" s="2521">
        <v>0</v>
      </c>
      <c r="BX69" s="2521">
        <v>0</v>
      </c>
      <c r="BY69" s="2521">
        <v>0</v>
      </c>
      <c r="BZ69" s="2521">
        <v>0</v>
      </c>
      <c r="CA69" s="2521">
        <v>0</v>
      </c>
      <c r="CB69" s="2521">
        <v>0</v>
      </c>
      <c r="CC69" s="2521">
        <v>0</v>
      </c>
      <c r="CD69" s="2521">
        <v>0</v>
      </c>
      <c r="CE69" s="2524">
        <v>0</v>
      </c>
      <c r="CF69" s="2520">
        <v>1</v>
      </c>
      <c r="CG69" s="2521">
        <v>0</v>
      </c>
      <c r="CH69" s="2521">
        <v>0</v>
      </c>
      <c r="CI69" s="2521">
        <v>0</v>
      </c>
      <c r="CJ69" s="2521">
        <v>1</v>
      </c>
      <c r="CK69" s="2521">
        <v>1</v>
      </c>
      <c r="CL69" s="2521">
        <v>1</v>
      </c>
      <c r="CM69" s="2521">
        <v>1</v>
      </c>
      <c r="CN69" s="2521">
        <v>1</v>
      </c>
      <c r="CO69" s="2521">
        <v>1</v>
      </c>
      <c r="CP69" s="2521">
        <v>1</v>
      </c>
      <c r="CQ69" s="2521">
        <v>1</v>
      </c>
      <c r="CR69" s="2538">
        <v>1</v>
      </c>
      <c r="CS69" s="2521">
        <v>0</v>
      </c>
      <c r="CT69" s="2521">
        <v>0</v>
      </c>
      <c r="CU69" s="2521">
        <v>0</v>
      </c>
      <c r="CV69" s="2521">
        <v>0</v>
      </c>
      <c r="CW69" s="2521">
        <v>0</v>
      </c>
      <c r="CX69" s="2521">
        <v>0</v>
      </c>
      <c r="CY69" s="2563">
        <v>0</v>
      </c>
    </row>
    <row r="70" spans="1:103">
      <c r="A70" s="2575"/>
      <c r="B70" s="2542" t="s">
        <v>834</v>
      </c>
      <c r="C70" s="2543"/>
      <c r="D70" s="2544">
        <v>10.5</v>
      </c>
      <c r="E70" s="2545"/>
      <c r="F70" s="2522">
        <v>137.4</v>
      </c>
      <c r="G70" s="2546">
        <v>73</v>
      </c>
      <c r="H70" s="2546">
        <v>3.8</v>
      </c>
      <c r="I70" s="2546">
        <v>5.6</v>
      </c>
      <c r="J70" s="2547">
        <v>7</v>
      </c>
      <c r="K70" s="2546">
        <v>126.2</v>
      </c>
      <c r="L70" s="2546">
        <v>112.2</v>
      </c>
      <c r="M70" s="2574">
        <v>13.4</v>
      </c>
      <c r="N70" s="2548">
        <v>0.54700000000000004</v>
      </c>
      <c r="O70" s="2523">
        <v>52.03</v>
      </c>
      <c r="P70" s="2549">
        <v>1</v>
      </c>
      <c r="Q70" s="2549">
        <v>1</v>
      </c>
      <c r="R70" s="2549">
        <v>1</v>
      </c>
      <c r="S70" s="2549">
        <v>1</v>
      </c>
      <c r="T70" s="2550">
        <v>1</v>
      </c>
      <c r="U70" s="2549" t="s">
        <v>2185</v>
      </c>
      <c r="V70" s="2549">
        <v>1</v>
      </c>
      <c r="W70" s="2549" t="s">
        <v>2185</v>
      </c>
      <c r="X70" s="2549" t="s">
        <v>2185</v>
      </c>
      <c r="Y70" s="2550" t="s">
        <v>2185</v>
      </c>
      <c r="Z70" s="2551" t="s">
        <v>2185</v>
      </c>
      <c r="AA70" s="2552" t="s">
        <v>2185</v>
      </c>
      <c r="AB70" s="2549" t="s">
        <v>2495</v>
      </c>
      <c r="AC70" s="2554">
        <v>434.8</v>
      </c>
      <c r="AD70" s="2555">
        <v>63.29</v>
      </c>
      <c r="AE70" s="2555">
        <v>71.59</v>
      </c>
      <c r="AF70" s="2555">
        <v>5.6</v>
      </c>
      <c r="AG70" s="2555">
        <v>6.2130000000000001</v>
      </c>
      <c r="AH70" s="2555">
        <v>36.42</v>
      </c>
      <c r="AI70" s="2555">
        <v>9.9789999999999992</v>
      </c>
      <c r="AJ70" s="2555">
        <v>15.52</v>
      </c>
      <c r="AK70" s="2555">
        <v>1.6</v>
      </c>
      <c r="AL70" s="2555">
        <v>2.2999999999999998</v>
      </c>
      <c r="AM70" s="2555">
        <v>1.3380000000000001</v>
      </c>
      <c r="AN70" s="2523">
        <v>1.5760000000000001</v>
      </c>
      <c r="AO70" s="2556">
        <v>1</v>
      </c>
      <c r="AP70" s="2547">
        <v>1</v>
      </c>
      <c r="AQ70" s="2547">
        <v>2</v>
      </c>
      <c r="AR70" s="2547">
        <v>3</v>
      </c>
      <c r="AS70" s="2557">
        <v>354</v>
      </c>
      <c r="AT70" s="2558">
        <v>409</v>
      </c>
      <c r="AU70" s="2558">
        <v>260</v>
      </c>
      <c r="AV70" s="2559">
        <v>314</v>
      </c>
      <c r="AW70" s="2560">
        <v>1</v>
      </c>
      <c r="AX70" s="2539">
        <v>0</v>
      </c>
      <c r="AY70" s="2521">
        <v>0</v>
      </c>
      <c r="AZ70" s="2539">
        <v>1</v>
      </c>
      <c r="BA70" s="2539">
        <v>1</v>
      </c>
      <c r="BB70" s="2539">
        <v>1</v>
      </c>
      <c r="BC70" s="2539">
        <v>0</v>
      </c>
      <c r="BD70" s="2539">
        <v>1</v>
      </c>
      <c r="BE70" s="2561">
        <v>0</v>
      </c>
      <c r="BF70" s="2539">
        <v>0</v>
      </c>
      <c r="BG70" s="2539">
        <v>1</v>
      </c>
      <c r="BH70" s="2539">
        <v>0</v>
      </c>
      <c r="BI70" s="2539">
        <v>1</v>
      </c>
      <c r="BJ70" s="2539">
        <v>1</v>
      </c>
      <c r="BK70" s="2539">
        <v>1</v>
      </c>
      <c r="BL70" s="2539">
        <v>0</v>
      </c>
      <c r="BM70" s="2539">
        <v>0</v>
      </c>
      <c r="BN70" s="2521">
        <v>0</v>
      </c>
      <c r="BO70" s="2539">
        <v>0</v>
      </c>
      <c r="BP70" s="2539">
        <v>1</v>
      </c>
      <c r="BQ70" s="2539">
        <v>0</v>
      </c>
      <c r="BR70" s="2562">
        <v>1</v>
      </c>
      <c r="BS70" s="2538">
        <v>0</v>
      </c>
      <c r="BT70" s="2521">
        <v>0</v>
      </c>
      <c r="BU70" s="2521">
        <v>0</v>
      </c>
      <c r="BV70" s="2521">
        <v>0</v>
      </c>
      <c r="BW70" s="2521">
        <v>0</v>
      </c>
      <c r="BX70" s="2521">
        <v>0</v>
      </c>
      <c r="BY70" s="2521">
        <v>0</v>
      </c>
      <c r="BZ70" s="2521">
        <v>0</v>
      </c>
      <c r="CA70" s="2521">
        <v>0</v>
      </c>
      <c r="CB70" s="2521">
        <v>0</v>
      </c>
      <c r="CC70" s="2521">
        <v>0</v>
      </c>
      <c r="CD70" s="2521">
        <v>0</v>
      </c>
      <c r="CE70" s="2524">
        <v>0</v>
      </c>
      <c r="CF70" s="2520">
        <v>1</v>
      </c>
      <c r="CG70" s="2521">
        <v>0</v>
      </c>
      <c r="CH70" s="2521">
        <v>0</v>
      </c>
      <c r="CI70" s="2521">
        <v>0</v>
      </c>
      <c r="CJ70" s="2521">
        <v>1</v>
      </c>
      <c r="CK70" s="2521">
        <v>1</v>
      </c>
      <c r="CL70" s="2521">
        <v>1</v>
      </c>
      <c r="CM70" s="2521">
        <v>1</v>
      </c>
      <c r="CN70" s="2521">
        <v>1</v>
      </c>
      <c r="CO70" s="2521">
        <v>1</v>
      </c>
      <c r="CP70" s="2521">
        <v>1</v>
      </c>
      <c r="CQ70" s="2521">
        <v>1</v>
      </c>
      <c r="CR70" s="2538">
        <v>1</v>
      </c>
      <c r="CS70" s="2521">
        <v>0</v>
      </c>
      <c r="CT70" s="2521">
        <v>0</v>
      </c>
      <c r="CU70" s="2521">
        <v>0</v>
      </c>
      <c r="CV70" s="2521">
        <v>0</v>
      </c>
      <c r="CW70" s="2521">
        <v>0</v>
      </c>
      <c r="CX70" s="2521">
        <v>0</v>
      </c>
      <c r="CY70" s="2563">
        <v>0</v>
      </c>
    </row>
    <row r="71" spans="1:103">
      <c r="A71" s="2575"/>
      <c r="B71" s="2542" t="s">
        <v>2513</v>
      </c>
      <c r="C71" s="2543"/>
      <c r="D71" s="2544">
        <v>10.1</v>
      </c>
      <c r="E71" s="2545"/>
      <c r="F71" s="2522">
        <v>136.6</v>
      </c>
      <c r="G71" s="2546">
        <v>73</v>
      </c>
      <c r="H71" s="2546">
        <v>3.8</v>
      </c>
      <c r="I71" s="2546">
        <v>5.2</v>
      </c>
      <c r="J71" s="2547">
        <v>7</v>
      </c>
      <c r="K71" s="2546">
        <v>126.2</v>
      </c>
      <c r="L71" s="2546">
        <v>112.2</v>
      </c>
      <c r="M71" s="2574">
        <v>12.8</v>
      </c>
      <c r="N71" s="2548">
        <v>0.54600000000000004</v>
      </c>
      <c r="O71" s="2523">
        <v>54.3</v>
      </c>
      <c r="P71" s="2549">
        <v>1</v>
      </c>
      <c r="Q71" s="2549">
        <v>1</v>
      </c>
      <c r="R71" s="2549">
        <v>1</v>
      </c>
      <c r="S71" s="2549">
        <v>1</v>
      </c>
      <c r="T71" s="2550">
        <v>1</v>
      </c>
      <c r="U71" s="2549" t="s">
        <v>2185</v>
      </c>
      <c r="V71" s="2549">
        <v>1</v>
      </c>
      <c r="W71" s="2549" t="s">
        <v>2185</v>
      </c>
      <c r="X71" s="2549" t="s">
        <v>2185</v>
      </c>
      <c r="Y71" s="2550" t="s">
        <v>2185</v>
      </c>
      <c r="Z71" s="2551" t="s">
        <v>2185</v>
      </c>
      <c r="AA71" s="2552" t="s">
        <v>2185</v>
      </c>
      <c r="AB71" s="2549" t="s">
        <v>2495</v>
      </c>
      <c r="AC71" s="2554">
        <v>407.4</v>
      </c>
      <c r="AD71" s="2555">
        <v>59.65</v>
      </c>
      <c r="AE71" s="2555">
        <v>67.59</v>
      </c>
      <c r="AF71" s="2555">
        <v>5.6</v>
      </c>
      <c r="AG71" s="2555">
        <v>6.141</v>
      </c>
      <c r="AH71" s="2555">
        <v>33.83</v>
      </c>
      <c r="AI71" s="2555">
        <v>9.2680000000000007</v>
      </c>
      <c r="AJ71" s="2555">
        <v>14.45</v>
      </c>
      <c r="AK71" s="2555">
        <v>1.6</v>
      </c>
      <c r="AL71" s="2555">
        <v>2.2000000000000002</v>
      </c>
      <c r="AM71" s="2555">
        <v>1.153</v>
      </c>
      <c r="AN71" s="2523">
        <v>1.4550000000000001</v>
      </c>
      <c r="AO71" s="2556">
        <v>1</v>
      </c>
      <c r="AP71" s="2547">
        <v>1</v>
      </c>
      <c r="AQ71" s="2547">
        <v>2</v>
      </c>
      <c r="AR71" s="2547">
        <v>3</v>
      </c>
      <c r="AS71" s="2557">
        <v>369</v>
      </c>
      <c r="AT71" s="2558">
        <v>426</v>
      </c>
      <c r="AU71" s="2558">
        <v>270</v>
      </c>
      <c r="AV71" s="2559">
        <v>327</v>
      </c>
      <c r="AW71" s="2560">
        <v>1</v>
      </c>
      <c r="AX71" s="2539">
        <v>0</v>
      </c>
      <c r="AY71" s="2521">
        <v>0</v>
      </c>
      <c r="AZ71" s="2539">
        <v>1</v>
      </c>
      <c r="BA71" s="2539">
        <v>1</v>
      </c>
      <c r="BB71" s="2539">
        <v>1</v>
      </c>
      <c r="BC71" s="2539">
        <v>0</v>
      </c>
      <c r="BD71" s="2539">
        <v>1</v>
      </c>
      <c r="BE71" s="2561">
        <v>0</v>
      </c>
      <c r="BF71" s="2539">
        <v>0</v>
      </c>
      <c r="BG71" s="2539">
        <v>1</v>
      </c>
      <c r="BH71" s="2539">
        <v>0</v>
      </c>
      <c r="BI71" s="2539">
        <v>1</v>
      </c>
      <c r="BJ71" s="2539">
        <v>1</v>
      </c>
      <c r="BK71" s="2539">
        <v>1</v>
      </c>
      <c r="BL71" s="2539">
        <v>0</v>
      </c>
      <c r="BM71" s="2539">
        <v>0</v>
      </c>
      <c r="BN71" s="2521">
        <v>0</v>
      </c>
      <c r="BO71" s="2539">
        <v>0</v>
      </c>
      <c r="BP71" s="2539">
        <v>1</v>
      </c>
      <c r="BQ71" s="2539">
        <v>0</v>
      </c>
      <c r="BR71" s="2562">
        <v>1</v>
      </c>
      <c r="BS71" s="2538">
        <v>0</v>
      </c>
      <c r="BT71" s="2521">
        <v>0</v>
      </c>
      <c r="BU71" s="2521">
        <v>0</v>
      </c>
      <c r="BV71" s="2521">
        <v>0</v>
      </c>
      <c r="BW71" s="2521">
        <v>0</v>
      </c>
      <c r="BX71" s="2521">
        <v>0</v>
      </c>
      <c r="BY71" s="2521">
        <v>0</v>
      </c>
      <c r="BZ71" s="2521">
        <v>0</v>
      </c>
      <c r="CA71" s="2521">
        <v>0</v>
      </c>
      <c r="CB71" s="2521">
        <v>0</v>
      </c>
      <c r="CC71" s="2521">
        <v>0</v>
      </c>
      <c r="CD71" s="2521">
        <v>0</v>
      </c>
      <c r="CE71" s="2524">
        <v>0</v>
      </c>
      <c r="CF71" s="2520">
        <v>1</v>
      </c>
      <c r="CG71" s="2521">
        <v>0</v>
      </c>
      <c r="CH71" s="2521">
        <v>0</v>
      </c>
      <c r="CI71" s="2521">
        <v>0</v>
      </c>
      <c r="CJ71" s="2521">
        <v>1</v>
      </c>
      <c r="CK71" s="2521">
        <v>1</v>
      </c>
      <c r="CL71" s="2521">
        <v>1</v>
      </c>
      <c r="CM71" s="2521">
        <v>1</v>
      </c>
      <c r="CN71" s="2521">
        <v>1</v>
      </c>
      <c r="CO71" s="2521">
        <v>1</v>
      </c>
      <c r="CP71" s="2521">
        <v>1</v>
      </c>
      <c r="CQ71" s="2521">
        <v>1</v>
      </c>
      <c r="CR71" s="2538">
        <v>1</v>
      </c>
      <c r="CS71" s="2521">
        <v>0</v>
      </c>
      <c r="CT71" s="2521">
        <v>0</v>
      </c>
      <c r="CU71" s="2521">
        <v>0</v>
      </c>
      <c r="CV71" s="2521">
        <v>0</v>
      </c>
      <c r="CW71" s="2521">
        <v>0</v>
      </c>
      <c r="CX71" s="2521">
        <v>0</v>
      </c>
      <c r="CY71" s="2563">
        <v>0</v>
      </c>
    </row>
    <row r="72" spans="1:103">
      <c r="A72" s="2575"/>
      <c r="B72" s="2542" t="s">
        <v>814</v>
      </c>
      <c r="C72" s="2543"/>
      <c r="D72" s="2544">
        <v>10.4</v>
      </c>
      <c r="E72" s="2545"/>
      <c r="F72" s="2522">
        <v>120</v>
      </c>
      <c r="G72" s="2546">
        <v>64</v>
      </c>
      <c r="H72" s="2546">
        <v>4.4000000000000004</v>
      </c>
      <c r="I72" s="2546">
        <v>6.3</v>
      </c>
      <c r="J72" s="2547">
        <v>7</v>
      </c>
      <c r="K72" s="2546">
        <v>107.4</v>
      </c>
      <c r="L72" s="2546">
        <v>93.4</v>
      </c>
      <c r="M72" s="2574">
        <v>13.2</v>
      </c>
      <c r="N72" s="2548">
        <v>0.47499999999999998</v>
      </c>
      <c r="O72" s="2523">
        <v>45.81</v>
      </c>
      <c r="P72" s="2549">
        <v>1</v>
      </c>
      <c r="Q72" s="2549">
        <v>1</v>
      </c>
      <c r="R72" s="2549">
        <v>1</v>
      </c>
      <c r="S72" s="2549">
        <v>1</v>
      </c>
      <c r="T72" s="2550">
        <v>1</v>
      </c>
      <c r="U72" s="2549" t="s">
        <v>2185</v>
      </c>
      <c r="V72" s="2549">
        <v>1</v>
      </c>
      <c r="W72" s="2549">
        <v>1</v>
      </c>
      <c r="X72" s="2549" t="s">
        <v>2185</v>
      </c>
      <c r="Y72" s="2550" t="s">
        <v>2185</v>
      </c>
      <c r="Z72" s="2551" t="s">
        <v>2185</v>
      </c>
      <c r="AA72" s="2552" t="s">
        <v>2185</v>
      </c>
      <c r="AB72" s="2549" t="s">
        <v>2495</v>
      </c>
      <c r="AC72" s="2554">
        <v>317.7</v>
      </c>
      <c r="AD72" s="2555">
        <v>52.95</v>
      </c>
      <c r="AE72" s="2555">
        <v>60.72</v>
      </c>
      <c r="AF72" s="2555">
        <v>4.9000000000000004</v>
      </c>
      <c r="AG72" s="2555">
        <v>6.3049999999999997</v>
      </c>
      <c r="AH72" s="2555">
        <v>27.66</v>
      </c>
      <c r="AI72" s="2555">
        <v>8.6460000000000008</v>
      </c>
      <c r="AJ72" s="2555">
        <v>13.58</v>
      </c>
      <c r="AK72" s="2555">
        <v>1.4</v>
      </c>
      <c r="AL72" s="2555">
        <v>2.5</v>
      </c>
      <c r="AM72" s="2555">
        <v>1.69</v>
      </c>
      <c r="AN72" s="2523">
        <v>0.88900000000000001</v>
      </c>
      <c r="AO72" s="2556">
        <v>1</v>
      </c>
      <c r="AP72" s="2547">
        <v>1</v>
      </c>
      <c r="AQ72" s="2547">
        <v>1</v>
      </c>
      <c r="AR72" s="2547">
        <v>1</v>
      </c>
      <c r="AS72" s="2557">
        <v>311</v>
      </c>
      <c r="AT72" s="2558">
        <v>360</v>
      </c>
      <c r="AU72" s="2558">
        <v>230</v>
      </c>
      <c r="AV72" s="2559">
        <v>279</v>
      </c>
      <c r="AW72" s="2560">
        <v>1</v>
      </c>
      <c r="AX72" s="2539">
        <v>0</v>
      </c>
      <c r="AY72" s="2521">
        <v>0</v>
      </c>
      <c r="AZ72" s="2539">
        <v>1</v>
      </c>
      <c r="BA72" s="2539">
        <v>1</v>
      </c>
      <c r="BB72" s="2539">
        <v>1</v>
      </c>
      <c r="BC72" s="2539">
        <v>0</v>
      </c>
      <c r="BD72" s="2539">
        <v>1</v>
      </c>
      <c r="BE72" s="2561">
        <v>0</v>
      </c>
      <c r="BF72" s="2539">
        <v>0</v>
      </c>
      <c r="BG72" s="2539">
        <v>1</v>
      </c>
      <c r="BH72" s="2539">
        <v>0</v>
      </c>
      <c r="BI72" s="2539">
        <v>1</v>
      </c>
      <c r="BJ72" s="2539">
        <v>1</v>
      </c>
      <c r="BK72" s="2539">
        <v>1</v>
      </c>
      <c r="BL72" s="2539">
        <v>0</v>
      </c>
      <c r="BM72" s="2539">
        <v>0</v>
      </c>
      <c r="BN72" s="2521">
        <v>0</v>
      </c>
      <c r="BO72" s="2539">
        <v>0</v>
      </c>
      <c r="BP72" s="2539">
        <v>1</v>
      </c>
      <c r="BQ72" s="2539">
        <v>0</v>
      </c>
      <c r="BR72" s="2562">
        <v>1</v>
      </c>
      <c r="BS72" s="2538">
        <v>0</v>
      </c>
      <c r="BT72" s="2521">
        <v>0</v>
      </c>
      <c r="BU72" s="2521">
        <v>0</v>
      </c>
      <c r="BV72" s="2521">
        <v>0</v>
      </c>
      <c r="BW72" s="2521">
        <v>0</v>
      </c>
      <c r="BX72" s="2521">
        <v>0</v>
      </c>
      <c r="BY72" s="2521">
        <v>0</v>
      </c>
      <c r="BZ72" s="2521">
        <v>0</v>
      </c>
      <c r="CA72" s="2521">
        <v>0</v>
      </c>
      <c r="CB72" s="2521">
        <v>0</v>
      </c>
      <c r="CC72" s="2521">
        <v>0</v>
      </c>
      <c r="CD72" s="2521">
        <v>0</v>
      </c>
      <c r="CE72" s="2524">
        <v>0</v>
      </c>
      <c r="CF72" s="2520">
        <v>1</v>
      </c>
      <c r="CG72" s="2521">
        <v>0</v>
      </c>
      <c r="CH72" s="2521">
        <v>0</v>
      </c>
      <c r="CI72" s="2521">
        <v>0</v>
      </c>
      <c r="CJ72" s="2521">
        <v>1</v>
      </c>
      <c r="CK72" s="2521">
        <v>1</v>
      </c>
      <c r="CL72" s="2521">
        <v>1</v>
      </c>
      <c r="CM72" s="2521">
        <v>1</v>
      </c>
      <c r="CN72" s="2521">
        <v>1</v>
      </c>
      <c r="CO72" s="2521">
        <v>1</v>
      </c>
      <c r="CP72" s="2521">
        <v>1</v>
      </c>
      <c r="CQ72" s="2521">
        <v>1</v>
      </c>
      <c r="CR72" s="2538">
        <v>1</v>
      </c>
      <c r="CS72" s="2521">
        <v>0</v>
      </c>
      <c r="CT72" s="2521">
        <v>0</v>
      </c>
      <c r="CU72" s="2521">
        <v>0</v>
      </c>
      <c r="CV72" s="2521">
        <v>0</v>
      </c>
      <c r="CW72" s="2521">
        <v>0</v>
      </c>
      <c r="CX72" s="2521">
        <v>0</v>
      </c>
      <c r="CY72" s="2563">
        <v>0</v>
      </c>
    </row>
    <row r="73" spans="1:103">
      <c r="A73" s="2575"/>
      <c r="B73" s="2542" t="s">
        <v>833</v>
      </c>
      <c r="C73" s="2543"/>
      <c r="D73" s="2544">
        <v>8.6999999999999993</v>
      </c>
      <c r="E73" s="2545"/>
      <c r="F73" s="2522">
        <v>117.6</v>
      </c>
      <c r="G73" s="2546">
        <v>64</v>
      </c>
      <c r="H73" s="2546">
        <v>3.8</v>
      </c>
      <c r="I73" s="2546">
        <v>5.0999999999999996</v>
      </c>
      <c r="J73" s="2547">
        <v>7</v>
      </c>
      <c r="K73" s="2546">
        <v>107.4</v>
      </c>
      <c r="L73" s="2546">
        <v>93.4</v>
      </c>
      <c r="M73" s="2574">
        <v>11</v>
      </c>
      <c r="N73" s="2548">
        <v>0.47199999999999998</v>
      </c>
      <c r="O73" s="2523">
        <v>54.51</v>
      </c>
      <c r="P73" s="2549">
        <v>1</v>
      </c>
      <c r="Q73" s="2549">
        <v>1</v>
      </c>
      <c r="R73" s="2549">
        <v>1</v>
      </c>
      <c r="S73" s="2549">
        <v>1</v>
      </c>
      <c r="T73" s="2550">
        <v>1</v>
      </c>
      <c r="U73" s="2549" t="s">
        <v>2185</v>
      </c>
      <c r="V73" s="2549">
        <v>1</v>
      </c>
      <c r="W73" s="2549" t="s">
        <v>2185</v>
      </c>
      <c r="X73" s="2549" t="s">
        <v>2185</v>
      </c>
      <c r="Y73" s="2550" t="s">
        <v>2185</v>
      </c>
      <c r="Z73" s="2551" t="s">
        <v>2185</v>
      </c>
      <c r="AA73" s="2552" t="s">
        <v>2185</v>
      </c>
      <c r="AB73" s="2549" t="s">
        <v>2495</v>
      </c>
      <c r="AC73" s="2554">
        <v>257.3</v>
      </c>
      <c r="AD73" s="2555">
        <v>43.76</v>
      </c>
      <c r="AE73" s="2555">
        <v>49.87</v>
      </c>
      <c r="AF73" s="2555">
        <v>4.8</v>
      </c>
      <c r="AG73" s="2555">
        <v>5.4089999999999998</v>
      </c>
      <c r="AH73" s="2555">
        <v>22.38</v>
      </c>
      <c r="AI73" s="2555">
        <v>6.9960000000000004</v>
      </c>
      <c r="AJ73" s="2555">
        <v>10.97</v>
      </c>
      <c r="AK73" s="2555">
        <v>1.4</v>
      </c>
      <c r="AL73" s="2555">
        <v>2.2000000000000002</v>
      </c>
      <c r="AM73" s="2555">
        <v>0.996</v>
      </c>
      <c r="AN73" s="2523">
        <v>0.70499999999999996</v>
      </c>
      <c r="AO73" s="2556">
        <v>1</v>
      </c>
      <c r="AP73" s="2547">
        <v>1</v>
      </c>
      <c r="AQ73" s="2547">
        <v>1</v>
      </c>
      <c r="AR73" s="2547">
        <v>2</v>
      </c>
      <c r="AS73" s="2557">
        <v>370</v>
      </c>
      <c r="AT73" s="2558">
        <v>428</v>
      </c>
      <c r="AU73" s="2558">
        <v>271</v>
      </c>
      <c r="AV73" s="2559">
        <v>329</v>
      </c>
      <c r="AW73" s="2560">
        <v>1</v>
      </c>
      <c r="AX73" s="2539">
        <v>0</v>
      </c>
      <c r="AY73" s="2521">
        <v>0</v>
      </c>
      <c r="AZ73" s="2539">
        <v>1</v>
      </c>
      <c r="BA73" s="2539">
        <v>1</v>
      </c>
      <c r="BB73" s="2539">
        <v>1</v>
      </c>
      <c r="BC73" s="2539">
        <v>0</v>
      </c>
      <c r="BD73" s="2539">
        <v>1</v>
      </c>
      <c r="BE73" s="2561">
        <v>0</v>
      </c>
      <c r="BF73" s="2539">
        <v>0</v>
      </c>
      <c r="BG73" s="2539">
        <v>1</v>
      </c>
      <c r="BH73" s="2539">
        <v>0</v>
      </c>
      <c r="BI73" s="2539">
        <v>1</v>
      </c>
      <c r="BJ73" s="2539">
        <v>1</v>
      </c>
      <c r="BK73" s="2539">
        <v>1</v>
      </c>
      <c r="BL73" s="2539">
        <v>0</v>
      </c>
      <c r="BM73" s="2539">
        <v>0</v>
      </c>
      <c r="BN73" s="2521">
        <v>0</v>
      </c>
      <c r="BO73" s="2539">
        <v>0</v>
      </c>
      <c r="BP73" s="2539">
        <v>1</v>
      </c>
      <c r="BQ73" s="2539">
        <v>0</v>
      </c>
      <c r="BR73" s="2562">
        <v>1</v>
      </c>
      <c r="BS73" s="2538">
        <v>0</v>
      </c>
      <c r="BT73" s="2521">
        <v>0</v>
      </c>
      <c r="BU73" s="2521">
        <v>0</v>
      </c>
      <c r="BV73" s="2521">
        <v>0</v>
      </c>
      <c r="BW73" s="2521">
        <v>0</v>
      </c>
      <c r="BX73" s="2521">
        <v>0</v>
      </c>
      <c r="BY73" s="2521">
        <v>0</v>
      </c>
      <c r="BZ73" s="2521">
        <v>0</v>
      </c>
      <c r="CA73" s="2521">
        <v>0</v>
      </c>
      <c r="CB73" s="2521">
        <v>0</v>
      </c>
      <c r="CC73" s="2521">
        <v>0</v>
      </c>
      <c r="CD73" s="2521">
        <v>0</v>
      </c>
      <c r="CE73" s="2524">
        <v>0</v>
      </c>
      <c r="CF73" s="2520">
        <v>1</v>
      </c>
      <c r="CG73" s="2521">
        <v>0</v>
      </c>
      <c r="CH73" s="2521">
        <v>0</v>
      </c>
      <c r="CI73" s="2521">
        <v>0</v>
      </c>
      <c r="CJ73" s="2521">
        <v>1</v>
      </c>
      <c r="CK73" s="2521">
        <v>1</v>
      </c>
      <c r="CL73" s="2521">
        <v>1</v>
      </c>
      <c r="CM73" s="2521">
        <v>1</v>
      </c>
      <c r="CN73" s="2521">
        <v>1</v>
      </c>
      <c r="CO73" s="2521">
        <v>1</v>
      </c>
      <c r="CP73" s="2521">
        <v>1</v>
      </c>
      <c r="CQ73" s="2521">
        <v>1</v>
      </c>
      <c r="CR73" s="2538">
        <v>1</v>
      </c>
      <c r="CS73" s="2521">
        <v>0</v>
      </c>
      <c r="CT73" s="2521">
        <v>0</v>
      </c>
      <c r="CU73" s="2521">
        <v>0</v>
      </c>
      <c r="CV73" s="2521">
        <v>0</v>
      </c>
      <c r="CW73" s="2521">
        <v>0</v>
      </c>
      <c r="CX73" s="2521">
        <v>0</v>
      </c>
      <c r="CY73" s="2563">
        <v>0</v>
      </c>
    </row>
    <row r="74" spans="1:103">
      <c r="A74" s="2575"/>
      <c r="B74" s="2542" t="s">
        <v>2514</v>
      </c>
      <c r="C74" s="2543"/>
      <c r="D74" s="2544">
        <v>8.4</v>
      </c>
      <c r="E74" s="2545"/>
      <c r="F74" s="2522">
        <v>117</v>
      </c>
      <c r="G74" s="2546">
        <v>64</v>
      </c>
      <c r="H74" s="2546">
        <v>3.8</v>
      </c>
      <c r="I74" s="2546">
        <v>4.8</v>
      </c>
      <c r="J74" s="2547">
        <v>7</v>
      </c>
      <c r="K74" s="2546">
        <v>107.4</v>
      </c>
      <c r="L74" s="2546">
        <v>93.4</v>
      </c>
      <c r="M74" s="2574">
        <v>10.7</v>
      </c>
      <c r="N74" s="2548">
        <v>0.47</v>
      </c>
      <c r="O74" s="2523">
        <v>56.24</v>
      </c>
      <c r="P74" s="2549">
        <v>1</v>
      </c>
      <c r="Q74" s="2549">
        <v>1</v>
      </c>
      <c r="R74" s="2549">
        <v>1</v>
      </c>
      <c r="S74" s="2549">
        <v>1</v>
      </c>
      <c r="T74" s="2550">
        <v>1</v>
      </c>
      <c r="U74" s="2549" t="s">
        <v>2185</v>
      </c>
      <c r="V74" s="2549">
        <v>1</v>
      </c>
      <c r="W74" s="2549" t="s">
        <v>2185</v>
      </c>
      <c r="X74" s="2549" t="s">
        <v>2185</v>
      </c>
      <c r="Y74" s="2550" t="s">
        <v>2185</v>
      </c>
      <c r="Z74" s="2551" t="s">
        <v>2185</v>
      </c>
      <c r="AA74" s="2552" t="s">
        <v>2185</v>
      </c>
      <c r="AB74" s="2549" t="s">
        <v>2495</v>
      </c>
      <c r="AC74" s="2554">
        <v>244.1</v>
      </c>
      <c r="AD74" s="2555">
        <v>41.73</v>
      </c>
      <c r="AE74" s="2555">
        <v>47.61</v>
      </c>
      <c r="AF74" s="2555">
        <v>4.7</v>
      </c>
      <c r="AG74" s="2555">
        <v>5.3559999999999999</v>
      </c>
      <c r="AH74" s="2555">
        <v>21.07</v>
      </c>
      <c r="AI74" s="2555">
        <v>6.5860000000000003</v>
      </c>
      <c r="AJ74" s="2555">
        <v>10.36</v>
      </c>
      <c r="AK74" s="2555">
        <v>1.4</v>
      </c>
      <c r="AL74" s="2555">
        <v>2.1</v>
      </c>
      <c r="AM74" s="2555">
        <v>0.88900000000000001</v>
      </c>
      <c r="AN74" s="2523">
        <v>0.66</v>
      </c>
      <c r="AO74" s="2556">
        <v>1</v>
      </c>
      <c r="AP74" s="2547">
        <v>1</v>
      </c>
      <c r="AQ74" s="2547">
        <v>1</v>
      </c>
      <c r="AR74" s="2547">
        <v>2</v>
      </c>
      <c r="AS74" s="2557">
        <v>382</v>
      </c>
      <c r="AT74" s="2558">
        <v>442</v>
      </c>
      <c r="AU74" s="2558">
        <v>280</v>
      </c>
      <c r="AV74" s="2559">
        <v>340</v>
      </c>
      <c r="AW74" s="2560">
        <v>1</v>
      </c>
      <c r="AX74" s="2539">
        <v>0</v>
      </c>
      <c r="AY74" s="2521">
        <v>0</v>
      </c>
      <c r="AZ74" s="2539">
        <v>1</v>
      </c>
      <c r="BA74" s="2539">
        <v>1</v>
      </c>
      <c r="BB74" s="2539">
        <v>1</v>
      </c>
      <c r="BC74" s="2539">
        <v>0</v>
      </c>
      <c r="BD74" s="2539">
        <v>1</v>
      </c>
      <c r="BE74" s="2561">
        <v>0</v>
      </c>
      <c r="BF74" s="2539">
        <v>0</v>
      </c>
      <c r="BG74" s="2539">
        <v>1</v>
      </c>
      <c r="BH74" s="2539">
        <v>0</v>
      </c>
      <c r="BI74" s="2539">
        <v>1</v>
      </c>
      <c r="BJ74" s="2539">
        <v>1</v>
      </c>
      <c r="BK74" s="2539">
        <v>1</v>
      </c>
      <c r="BL74" s="2539">
        <v>0</v>
      </c>
      <c r="BM74" s="2539">
        <v>0</v>
      </c>
      <c r="BN74" s="2521">
        <v>0</v>
      </c>
      <c r="BO74" s="2539">
        <v>0</v>
      </c>
      <c r="BP74" s="2539">
        <v>1</v>
      </c>
      <c r="BQ74" s="2539">
        <v>0</v>
      </c>
      <c r="BR74" s="2562">
        <v>1</v>
      </c>
      <c r="BS74" s="2538">
        <v>0</v>
      </c>
      <c r="BT74" s="2521">
        <v>0</v>
      </c>
      <c r="BU74" s="2521">
        <v>0</v>
      </c>
      <c r="BV74" s="2521">
        <v>0</v>
      </c>
      <c r="BW74" s="2521">
        <v>0</v>
      </c>
      <c r="BX74" s="2521">
        <v>0</v>
      </c>
      <c r="BY74" s="2521">
        <v>0</v>
      </c>
      <c r="BZ74" s="2521">
        <v>0</v>
      </c>
      <c r="CA74" s="2521">
        <v>0</v>
      </c>
      <c r="CB74" s="2521">
        <v>0</v>
      </c>
      <c r="CC74" s="2521">
        <v>0</v>
      </c>
      <c r="CD74" s="2521">
        <v>0</v>
      </c>
      <c r="CE74" s="2524">
        <v>0</v>
      </c>
      <c r="CF74" s="2520">
        <v>1</v>
      </c>
      <c r="CG74" s="2521">
        <v>0</v>
      </c>
      <c r="CH74" s="2521">
        <v>0</v>
      </c>
      <c r="CI74" s="2521">
        <v>0</v>
      </c>
      <c r="CJ74" s="2521">
        <v>1</v>
      </c>
      <c r="CK74" s="2521">
        <v>1</v>
      </c>
      <c r="CL74" s="2521">
        <v>1</v>
      </c>
      <c r="CM74" s="2521">
        <v>1</v>
      </c>
      <c r="CN74" s="2521">
        <v>1</v>
      </c>
      <c r="CO74" s="2521">
        <v>1</v>
      </c>
      <c r="CP74" s="2521">
        <v>1</v>
      </c>
      <c r="CQ74" s="2521">
        <v>1</v>
      </c>
      <c r="CR74" s="2538">
        <v>1</v>
      </c>
      <c r="CS74" s="2521">
        <v>0</v>
      </c>
      <c r="CT74" s="2521">
        <v>0</v>
      </c>
      <c r="CU74" s="2521">
        <v>0</v>
      </c>
      <c r="CV74" s="2521">
        <v>0</v>
      </c>
      <c r="CW74" s="2521">
        <v>0</v>
      </c>
      <c r="CX74" s="2521">
        <v>0</v>
      </c>
      <c r="CY74" s="2563">
        <v>0</v>
      </c>
    </row>
    <row r="75" spans="1:103">
      <c r="A75" s="2575"/>
      <c r="B75" s="2542" t="s">
        <v>813</v>
      </c>
      <c r="C75" s="2543"/>
      <c r="D75" s="2544">
        <v>8.1</v>
      </c>
      <c r="E75" s="2545"/>
      <c r="F75" s="2522">
        <v>100</v>
      </c>
      <c r="G75" s="2546">
        <v>55</v>
      </c>
      <c r="H75" s="2546">
        <v>4.0999999999999996</v>
      </c>
      <c r="I75" s="2546">
        <v>5.7</v>
      </c>
      <c r="J75" s="2547">
        <v>7</v>
      </c>
      <c r="K75" s="2546">
        <v>88.6</v>
      </c>
      <c r="L75" s="2546">
        <v>74.599999999999994</v>
      </c>
      <c r="M75" s="2574">
        <v>10.3</v>
      </c>
      <c r="N75" s="2548">
        <v>0.4</v>
      </c>
      <c r="O75" s="2523">
        <v>49.36</v>
      </c>
      <c r="P75" s="2549">
        <v>1</v>
      </c>
      <c r="Q75" s="2549">
        <v>1</v>
      </c>
      <c r="R75" s="2549">
        <v>1</v>
      </c>
      <c r="S75" s="2549">
        <v>1</v>
      </c>
      <c r="T75" s="2550">
        <v>1</v>
      </c>
      <c r="U75" s="2549" t="s">
        <v>2185</v>
      </c>
      <c r="V75" s="2549">
        <v>1</v>
      </c>
      <c r="W75" s="2549">
        <v>1</v>
      </c>
      <c r="X75" s="2549" t="s">
        <v>2185</v>
      </c>
      <c r="Y75" s="2550" t="s">
        <v>2185</v>
      </c>
      <c r="Z75" s="2551" t="s">
        <v>2185</v>
      </c>
      <c r="AA75" s="2552" t="s">
        <v>2185</v>
      </c>
      <c r="AB75" s="2549" t="s">
        <v>2495</v>
      </c>
      <c r="AC75" s="2554">
        <v>171</v>
      </c>
      <c r="AD75" s="2555">
        <v>34.200000000000003</v>
      </c>
      <c r="AE75" s="2555">
        <v>39.4</v>
      </c>
      <c r="AF75" s="2555">
        <v>4</v>
      </c>
      <c r="AG75" s="2555">
        <v>5.0839999999999996</v>
      </c>
      <c r="AH75" s="2555">
        <v>15.91</v>
      </c>
      <c r="AI75" s="2555">
        <v>5.7880000000000003</v>
      </c>
      <c r="AJ75" s="2555">
        <v>9.1449999999999996</v>
      </c>
      <c r="AK75" s="2555">
        <v>1.2</v>
      </c>
      <c r="AL75" s="2555">
        <v>2.2999999999999998</v>
      </c>
      <c r="AM75" s="2555">
        <v>1.157</v>
      </c>
      <c r="AN75" s="2523">
        <v>0.35099999999999998</v>
      </c>
      <c r="AO75" s="2556">
        <v>1</v>
      </c>
      <c r="AP75" s="2547">
        <v>1</v>
      </c>
      <c r="AQ75" s="2547">
        <v>1</v>
      </c>
      <c r="AR75" s="2547">
        <v>1</v>
      </c>
      <c r="AS75" s="2557">
        <v>334</v>
      </c>
      <c r="AT75" s="2558">
        <v>387</v>
      </c>
      <c r="AU75" s="2558">
        <v>247</v>
      </c>
      <c r="AV75" s="2559">
        <v>300</v>
      </c>
      <c r="AW75" s="2560">
        <v>1</v>
      </c>
      <c r="AX75" s="2539">
        <v>0</v>
      </c>
      <c r="AY75" s="2521">
        <v>0</v>
      </c>
      <c r="AZ75" s="2539">
        <v>1</v>
      </c>
      <c r="BA75" s="2539">
        <v>1</v>
      </c>
      <c r="BB75" s="2539">
        <v>1</v>
      </c>
      <c r="BC75" s="2539">
        <v>0</v>
      </c>
      <c r="BD75" s="2539">
        <v>1</v>
      </c>
      <c r="BE75" s="2561">
        <v>0</v>
      </c>
      <c r="BF75" s="2539">
        <v>0</v>
      </c>
      <c r="BG75" s="2539">
        <v>1</v>
      </c>
      <c r="BH75" s="2539">
        <v>0</v>
      </c>
      <c r="BI75" s="2539">
        <v>1</v>
      </c>
      <c r="BJ75" s="2539">
        <v>1</v>
      </c>
      <c r="BK75" s="2539">
        <v>1</v>
      </c>
      <c r="BL75" s="2539">
        <v>0</v>
      </c>
      <c r="BM75" s="2539">
        <v>0</v>
      </c>
      <c r="BN75" s="2521">
        <v>0</v>
      </c>
      <c r="BO75" s="2539">
        <v>0</v>
      </c>
      <c r="BP75" s="2539">
        <v>1</v>
      </c>
      <c r="BQ75" s="2539">
        <v>0</v>
      </c>
      <c r="BR75" s="2562">
        <v>1</v>
      </c>
      <c r="BS75" s="2538">
        <v>0</v>
      </c>
      <c r="BT75" s="2521">
        <v>0</v>
      </c>
      <c r="BU75" s="2521">
        <v>0</v>
      </c>
      <c r="BV75" s="2521">
        <v>0</v>
      </c>
      <c r="BW75" s="2521">
        <v>0</v>
      </c>
      <c r="BX75" s="2521">
        <v>0</v>
      </c>
      <c r="BY75" s="2521">
        <v>0</v>
      </c>
      <c r="BZ75" s="2521">
        <v>0</v>
      </c>
      <c r="CA75" s="2521">
        <v>0</v>
      </c>
      <c r="CB75" s="2521">
        <v>0</v>
      </c>
      <c r="CC75" s="2521">
        <v>0</v>
      </c>
      <c r="CD75" s="2521">
        <v>0</v>
      </c>
      <c r="CE75" s="2524">
        <v>0</v>
      </c>
      <c r="CF75" s="2520">
        <v>1</v>
      </c>
      <c r="CG75" s="2521">
        <v>0</v>
      </c>
      <c r="CH75" s="2521">
        <v>0</v>
      </c>
      <c r="CI75" s="2521">
        <v>0</v>
      </c>
      <c r="CJ75" s="2521">
        <v>1</v>
      </c>
      <c r="CK75" s="2521">
        <v>1</v>
      </c>
      <c r="CL75" s="2521">
        <v>1</v>
      </c>
      <c r="CM75" s="2521">
        <v>1</v>
      </c>
      <c r="CN75" s="2521">
        <v>1</v>
      </c>
      <c r="CO75" s="2521">
        <v>1</v>
      </c>
      <c r="CP75" s="2521">
        <v>1</v>
      </c>
      <c r="CQ75" s="2521">
        <v>1</v>
      </c>
      <c r="CR75" s="2538">
        <v>1</v>
      </c>
      <c r="CS75" s="2521">
        <v>0</v>
      </c>
      <c r="CT75" s="2521">
        <v>0</v>
      </c>
      <c r="CU75" s="2521">
        <v>0</v>
      </c>
      <c r="CV75" s="2521">
        <v>0</v>
      </c>
      <c r="CW75" s="2521">
        <v>0</v>
      </c>
      <c r="CX75" s="2521">
        <v>0</v>
      </c>
      <c r="CY75" s="2563">
        <v>0</v>
      </c>
    </row>
    <row r="76" spans="1:103">
      <c r="A76" s="2576"/>
      <c r="B76" s="2542" t="s">
        <v>2515</v>
      </c>
      <c r="C76" s="2543"/>
      <c r="D76" s="2544">
        <v>6.9</v>
      </c>
      <c r="E76" s="2545"/>
      <c r="F76" s="2522">
        <v>98</v>
      </c>
      <c r="G76" s="2546">
        <v>55</v>
      </c>
      <c r="H76" s="2546">
        <v>3.6</v>
      </c>
      <c r="I76" s="2546">
        <v>4.7</v>
      </c>
      <c r="J76" s="2547">
        <v>7</v>
      </c>
      <c r="K76" s="2546">
        <v>88.6</v>
      </c>
      <c r="L76" s="2546">
        <v>74.599999999999994</v>
      </c>
      <c r="M76" s="2574">
        <v>8.8000000000000007</v>
      </c>
      <c r="N76" s="2548">
        <v>0.39700000000000002</v>
      </c>
      <c r="O76" s="2523">
        <v>57.6</v>
      </c>
      <c r="P76" s="2549">
        <v>1</v>
      </c>
      <c r="Q76" s="2549">
        <v>1</v>
      </c>
      <c r="R76" s="2549">
        <v>1</v>
      </c>
      <c r="S76" s="2549">
        <v>1</v>
      </c>
      <c r="T76" s="2550">
        <v>1</v>
      </c>
      <c r="U76" s="2549" t="s">
        <v>2185</v>
      </c>
      <c r="V76" s="2549">
        <v>1</v>
      </c>
      <c r="W76" s="2549" t="s">
        <v>2185</v>
      </c>
      <c r="X76" s="2549" t="s">
        <v>2185</v>
      </c>
      <c r="Y76" s="2550" t="s">
        <v>2185</v>
      </c>
      <c r="Z76" s="2551" t="s">
        <v>2185</v>
      </c>
      <c r="AA76" s="2552" t="s">
        <v>2185</v>
      </c>
      <c r="AB76" s="2549" t="s">
        <v>2495</v>
      </c>
      <c r="AC76" s="2554">
        <v>141.1</v>
      </c>
      <c r="AD76" s="2555">
        <v>28.8</v>
      </c>
      <c r="AE76" s="2555">
        <v>32.979999999999997</v>
      </c>
      <c r="AF76" s="2555">
        <v>4</v>
      </c>
      <c r="AG76" s="2555">
        <v>4.4370000000000003</v>
      </c>
      <c r="AH76" s="2555">
        <v>13.12</v>
      </c>
      <c r="AI76" s="2555">
        <v>4.7709999999999999</v>
      </c>
      <c r="AJ76" s="2555">
        <v>7.5369999999999999</v>
      </c>
      <c r="AK76" s="2555">
        <v>1.2</v>
      </c>
      <c r="AL76" s="2555">
        <v>2.1</v>
      </c>
      <c r="AM76" s="2555">
        <v>0.72599999999999998</v>
      </c>
      <c r="AN76" s="2523">
        <v>0.28299999999999997</v>
      </c>
      <c r="AO76" s="2556">
        <v>1</v>
      </c>
      <c r="AP76" s="2547">
        <v>1</v>
      </c>
      <c r="AQ76" s="2547">
        <v>1</v>
      </c>
      <c r="AR76" s="2547">
        <v>1</v>
      </c>
      <c r="AS76" s="2557">
        <v>389</v>
      </c>
      <c r="AT76" s="2558">
        <v>452</v>
      </c>
      <c r="AU76" s="2558">
        <v>286</v>
      </c>
      <c r="AV76" s="2559">
        <v>349</v>
      </c>
      <c r="AW76" s="2560">
        <v>1</v>
      </c>
      <c r="AX76" s="2539">
        <v>0</v>
      </c>
      <c r="AY76" s="2521">
        <v>0</v>
      </c>
      <c r="AZ76" s="2539">
        <v>1</v>
      </c>
      <c r="BA76" s="2539">
        <v>1</v>
      </c>
      <c r="BB76" s="2539">
        <v>1</v>
      </c>
      <c r="BC76" s="2539">
        <v>0</v>
      </c>
      <c r="BD76" s="2539">
        <v>1</v>
      </c>
      <c r="BE76" s="2561">
        <v>0</v>
      </c>
      <c r="BF76" s="2539">
        <v>0</v>
      </c>
      <c r="BG76" s="2539">
        <v>1</v>
      </c>
      <c r="BH76" s="2539">
        <v>0</v>
      </c>
      <c r="BI76" s="2539">
        <v>1</v>
      </c>
      <c r="BJ76" s="2539">
        <v>1</v>
      </c>
      <c r="BK76" s="2539">
        <v>1</v>
      </c>
      <c r="BL76" s="2539">
        <v>0</v>
      </c>
      <c r="BM76" s="2539">
        <v>0</v>
      </c>
      <c r="BN76" s="2521">
        <v>0</v>
      </c>
      <c r="BO76" s="2539">
        <v>0</v>
      </c>
      <c r="BP76" s="2539">
        <v>1</v>
      </c>
      <c r="BQ76" s="2539">
        <v>0</v>
      </c>
      <c r="BR76" s="2562">
        <v>1</v>
      </c>
      <c r="BS76" s="2538">
        <v>0</v>
      </c>
      <c r="BT76" s="2521">
        <v>0</v>
      </c>
      <c r="BU76" s="2521">
        <v>0</v>
      </c>
      <c r="BV76" s="2521">
        <v>0</v>
      </c>
      <c r="BW76" s="2521">
        <v>0</v>
      </c>
      <c r="BX76" s="2521">
        <v>0</v>
      </c>
      <c r="BY76" s="2521">
        <v>0</v>
      </c>
      <c r="BZ76" s="2521">
        <v>0</v>
      </c>
      <c r="CA76" s="2521">
        <v>0</v>
      </c>
      <c r="CB76" s="2521">
        <v>0</v>
      </c>
      <c r="CC76" s="2521">
        <v>0</v>
      </c>
      <c r="CD76" s="2521">
        <v>0</v>
      </c>
      <c r="CE76" s="2524">
        <v>0</v>
      </c>
      <c r="CF76" s="2520">
        <v>1</v>
      </c>
      <c r="CG76" s="2521">
        <v>0</v>
      </c>
      <c r="CH76" s="2521">
        <v>0</v>
      </c>
      <c r="CI76" s="2521">
        <v>0</v>
      </c>
      <c r="CJ76" s="2521">
        <v>1</v>
      </c>
      <c r="CK76" s="2521">
        <v>1</v>
      </c>
      <c r="CL76" s="2521">
        <v>1</v>
      </c>
      <c r="CM76" s="2521">
        <v>1</v>
      </c>
      <c r="CN76" s="2521">
        <v>1</v>
      </c>
      <c r="CO76" s="2521">
        <v>1</v>
      </c>
      <c r="CP76" s="2521">
        <v>1</v>
      </c>
      <c r="CQ76" s="2521">
        <v>1</v>
      </c>
      <c r="CR76" s="2538">
        <v>1</v>
      </c>
      <c r="CS76" s="2521">
        <v>0</v>
      </c>
      <c r="CT76" s="2521">
        <v>0</v>
      </c>
      <c r="CU76" s="2521">
        <v>0</v>
      </c>
      <c r="CV76" s="2521">
        <v>0</v>
      </c>
      <c r="CW76" s="2521">
        <v>0</v>
      </c>
      <c r="CX76" s="2521">
        <v>0</v>
      </c>
      <c r="CY76" s="2563">
        <v>0</v>
      </c>
    </row>
    <row r="77" spans="1:103">
      <c r="A77" s="2576"/>
      <c r="B77" s="2542" t="s">
        <v>2516</v>
      </c>
      <c r="C77" s="2543"/>
      <c r="D77" s="2544">
        <v>6.7</v>
      </c>
      <c r="E77" s="2545"/>
      <c r="F77" s="2522">
        <v>97.6</v>
      </c>
      <c r="G77" s="2546">
        <v>55</v>
      </c>
      <c r="H77" s="2546">
        <v>3.6</v>
      </c>
      <c r="I77" s="2546">
        <v>4.5</v>
      </c>
      <c r="J77" s="2547">
        <v>7</v>
      </c>
      <c r="K77" s="2546">
        <v>88.6</v>
      </c>
      <c r="L77" s="2546">
        <v>74.599999999999994</v>
      </c>
      <c r="M77" s="2574">
        <v>8.6</v>
      </c>
      <c r="N77" s="2548">
        <v>0.39600000000000002</v>
      </c>
      <c r="O77" s="2523">
        <v>58.93</v>
      </c>
      <c r="P77" s="2549">
        <v>1</v>
      </c>
      <c r="Q77" s="2549">
        <v>1</v>
      </c>
      <c r="R77" s="2549">
        <v>1</v>
      </c>
      <c r="S77" s="2549">
        <v>1</v>
      </c>
      <c r="T77" s="2550">
        <v>1</v>
      </c>
      <c r="U77" s="2549" t="s">
        <v>2185</v>
      </c>
      <c r="V77" s="2549">
        <v>1</v>
      </c>
      <c r="W77" s="2549" t="s">
        <v>2185</v>
      </c>
      <c r="X77" s="2549" t="s">
        <v>2185</v>
      </c>
      <c r="Y77" s="2550" t="s">
        <v>2185</v>
      </c>
      <c r="Z77" s="2551" t="s">
        <v>2185</v>
      </c>
      <c r="AA77" s="2552" t="s">
        <v>2185</v>
      </c>
      <c r="AB77" s="2549" t="s">
        <v>2495</v>
      </c>
      <c r="AC77" s="2554">
        <v>135.80000000000001</v>
      </c>
      <c r="AD77" s="2555">
        <v>27.84</v>
      </c>
      <c r="AE77" s="2555">
        <v>31.9</v>
      </c>
      <c r="AF77" s="2555">
        <v>3.9</v>
      </c>
      <c r="AG77" s="2555">
        <v>4.4020000000000001</v>
      </c>
      <c r="AH77" s="2555">
        <v>12.56</v>
      </c>
      <c r="AI77" s="2555">
        <v>4.569</v>
      </c>
      <c r="AJ77" s="2555">
        <v>7.234</v>
      </c>
      <c r="AK77" s="2555">
        <v>1.2</v>
      </c>
      <c r="AL77" s="2555">
        <v>2</v>
      </c>
      <c r="AM77" s="2555">
        <v>0.67200000000000004</v>
      </c>
      <c r="AN77" s="2523">
        <v>0.27</v>
      </c>
      <c r="AO77" s="2556">
        <v>1</v>
      </c>
      <c r="AP77" s="2547">
        <v>1</v>
      </c>
      <c r="AQ77" s="2547">
        <v>1</v>
      </c>
      <c r="AR77" s="2547">
        <v>1</v>
      </c>
      <c r="AS77" s="2557">
        <v>398</v>
      </c>
      <c r="AT77" s="2558">
        <v>463</v>
      </c>
      <c r="AU77" s="2558">
        <v>292</v>
      </c>
      <c r="AV77" s="2559">
        <v>357</v>
      </c>
      <c r="AW77" s="2560">
        <v>1</v>
      </c>
      <c r="AX77" s="2539">
        <v>0</v>
      </c>
      <c r="AY77" s="2521">
        <v>0</v>
      </c>
      <c r="AZ77" s="2539">
        <v>1</v>
      </c>
      <c r="BA77" s="2539">
        <v>1</v>
      </c>
      <c r="BB77" s="2539">
        <v>1</v>
      </c>
      <c r="BC77" s="2539">
        <v>0</v>
      </c>
      <c r="BD77" s="2539">
        <v>1</v>
      </c>
      <c r="BE77" s="2561">
        <v>0</v>
      </c>
      <c r="BF77" s="2539">
        <v>0</v>
      </c>
      <c r="BG77" s="2539">
        <v>1</v>
      </c>
      <c r="BH77" s="2539">
        <v>0</v>
      </c>
      <c r="BI77" s="2539">
        <v>1</v>
      </c>
      <c r="BJ77" s="2539">
        <v>1</v>
      </c>
      <c r="BK77" s="2539">
        <v>1</v>
      </c>
      <c r="BL77" s="2539">
        <v>0</v>
      </c>
      <c r="BM77" s="2539">
        <v>0</v>
      </c>
      <c r="BN77" s="2521">
        <v>0</v>
      </c>
      <c r="BO77" s="2539">
        <v>0</v>
      </c>
      <c r="BP77" s="2539">
        <v>1</v>
      </c>
      <c r="BQ77" s="2539">
        <v>0</v>
      </c>
      <c r="BR77" s="2562">
        <v>1</v>
      </c>
      <c r="BS77" s="2538">
        <v>0</v>
      </c>
      <c r="BT77" s="2521">
        <v>0</v>
      </c>
      <c r="BU77" s="2521">
        <v>0</v>
      </c>
      <c r="BV77" s="2521">
        <v>0</v>
      </c>
      <c r="BW77" s="2521">
        <v>0</v>
      </c>
      <c r="BX77" s="2521">
        <v>0</v>
      </c>
      <c r="BY77" s="2521">
        <v>0</v>
      </c>
      <c r="BZ77" s="2521">
        <v>0</v>
      </c>
      <c r="CA77" s="2521">
        <v>0</v>
      </c>
      <c r="CB77" s="2521">
        <v>0</v>
      </c>
      <c r="CC77" s="2521">
        <v>0</v>
      </c>
      <c r="CD77" s="2521">
        <v>0</v>
      </c>
      <c r="CE77" s="2524">
        <v>0</v>
      </c>
      <c r="CF77" s="2520">
        <v>1</v>
      </c>
      <c r="CG77" s="2521">
        <v>0</v>
      </c>
      <c r="CH77" s="2521">
        <v>0</v>
      </c>
      <c r="CI77" s="2521">
        <v>0</v>
      </c>
      <c r="CJ77" s="2521">
        <v>1</v>
      </c>
      <c r="CK77" s="2521">
        <v>1</v>
      </c>
      <c r="CL77" s="2521">
        <v>1</v>
      </c>
      <c r="CM77" s="2521">
        <v>1</v>
      </c>
      <c r="CN77" s="2521">
        <v>1</v>
      </c>
      <c r="CO77" s="2521">
        <v>1</v>
      </c>
      <c r="CP77" s="2521">
        <v>1</v>
      </c>
      <c r="CQ77" s="2521">
        <v>1</v>
      </c>
      <c r="CR77" s="2538">
        <v>1</v>
      </c>
      <c r="CS77" s="2521">
        <v>0</v>
      </c>
      <c r="CT77" s="2521">
        <v>0</v>
      </c>
      <c r="CU77" s="2521">
        <v>0</v>
      </c>
      <c r="CV77" s="2521">
        <v>0</v>
      </c>
      <c r="CW77" s="2521">
        <v>0</v>
      </c>
      <c r="CX77" s="2521">
        <v>0</v>
      </c>
      <c r="CY77" s="2563">
        <v>0</v>
      </c>
    </row>
    <row r="78" spans="1:103">
      <c r="A78" s="2576"/>
      <c r="B78" s="2542" t="s">
        <v>2517</v>
      </c>
      <c r="C78" s="2543"/>
      <c r="D78" s="2544">
        <v>6</v>
      </c>
      <c r="E78" s="2545"/>
      <c r="F78" s="2522">
        <v>80</v>
      </c>
      <c r="G78" s="2546">
        <v>46</v>
      </c>
      <c r="H78" s="2546">
        <v>3.8</v>
      </c>
      <c r="I78" s="2546">
        <v>5.2</v>
      </c>
      <c r="J78" s="2547">
        <v>5</v>
      </c>
      <c r="K78" s="2546">
        <v>69.599999999999994</v>
      </c>
      <c r="L78" s="2546">
        <v>59.6</v>
      </c>
      <c r="M78" s="2574">
        <v>7.6</v>
      </c>
      <c r="N78" s="2548">
        <v>0.32800000000000001</v>
      </c>
      <c r="O78" s="2523">
        <v>54.67</v>
      </c>
      <c r="P78" s="2549">
        <v>1</v>
      </c>
      <c r="Q78" s="2549">
        <v>1</v>
      </c>
      <c r="R78" s="2549">
        <v>1</v>
      </c>
      <c r="S78" s="2549">
        <v>1</v>
      </c>
      <c r="T78" s="2550">
        <v>1</v>
      </c>
      <c r="U78" s="2549" t="s">
        <v>2185</v>
      </c>
      <c r="V78" s="2549">
        <v>1</v>
      </c>
      <c r="W78" s="2549">
        <v>1</v>
      </c>
      <c r="X78" s="2549" t="s">
        <v>2185</v>
      </c>
      <c r="Y78" s="2550" t="s">
        <v>2185</v>
      </c>
      <c r="Z78" s="2551" t="s">
        <v>2185</v>
      </c>
      <c r="AA78" s="2552" t="s">
        <v>2185</v>
      </c>
      <c r="AB78" s="2549" t="s">
        <v>2495</v>
      </c>
      <c r="AC78" s="2554">
        <v>80.13</v>
      </c>
      <c r="AD78" s="2555">
        <v>20.03</v>
      </c>
      <c r="AE78" s="2555">
        <v>23.21</v>
      </c>
      <c r="AF78" s="2555">
        <v>3.2</v>
      </c>
      <c r="AG78" s="2555">
        <v>3.577</v>
      </c>
      <c r="AH78" s="2555">
        <v>8.4890000000000008</v>
      </c>
      <c r="AI78" s="2555">
        <v>3.69</v>
      </c>
      <c r="AJ78" s="2555">
        <v>5.8170000000000002</v>
      </c>
      <c r="AK78" s="2555">
        <v>1</v>
      </c>
      <c r="AL78" s="2555">
        <v>2</v>
      </c>
      <c r="AM78" s="2555">
        <v>0.67200000000000004</v>
      </c>
      <c r="AN78" s="2523">
        <v>0.11700000000000001</v>
      </c>
      <c r="AO78" s="2556">
        <v>1</v>
      </c>
      <c r="AP78" s="2547">
        <v>1</v>
      </c>
      <c r="AQ78" s="2547">
        <v>1</v>
      </c>
      <c r="AR78" s="2547">
        <v>1</v>
      </c>
      <c r="AS78" s="2557">
        <v>369</v>
      </c>
      <c r="AT78" s="2558">
        <v>429</v>
      </c>
      <c r="AU78" s="2558">
        <v>270</v>
      </c>
      <c r="AV78" s="2559">
        <v>330</v>
      </c>
      <c r="AW78" s="2560">
        <v>1</v>
      </c>
      <c r="AX78" s="2539">
        <v>0</v>
      </c>
      <c r="AY78" s="2521">
        <v>0</v>
      </c>
      <c r="AZ78" s="2539">
        <v>1</v>
      </c>
      <c r="BA78" s="2539">
        <v>1</v>
      </c>
      <c r="BB78" s="2539">
        <v>1</v>
      </c>
      <c r="BC78" s="2539">
        <v>0</v>
      </c>
      <c r="BD78" s="2539">
        <v>1</v>
      </c>
      <c r="BE78" s="2561">
        <v>0</v>
      </c>
      <c r="BF78" s="2539">
        <v>0</v>
      </c>
      <c r="BG78" s="2539">
        <v>1</v>
      </c>
      <c r="BH78" s="2539">
        <v>0</v>
      </c>
      <c r="BI78" s="2539">
        <v>1</v>
      </c>
      <c r="BJ78" s="2539">
        <v>1</v>
      </c>
      <c r="BK78" s="2539">
        <v>1</v>
      </c>
      <c r="BL78" s="2539">
        <v>0</v>
      </c>
      <c r="BM78" s="2539">
        <v>0</v>
      </c>
      <c r="BN78" s="2521">
        <v>0</v>
      </c>
      <c r="BO78" s="2539">
        <v>0</v>
      </c>
      <c r="BP78" s="2539">
        <v>1</v>
      </c>
      <c r="BQ78" s="2539">
        <v>0</v>
      </c>
      <c r="BR78" s="2562">
        <v>1</v>
      </c>
      <c r="BS78" s="2538">
        <v>0</v>
      </c>
      <c r="BT78" s="2521">
        <v>0</v>
      </c>
      <c r="BU78" s="2521">
        <v>0</v>
      </c>
      <c r="BV78" s="2521">
        <v>0</v>
      </c>
      <c r="BW78" s="2521">
        <v>0</v>
      </c>
      <c r="BX78" s="2521">
        <v>0</v>
      </c>
      <c r="BY78" s="2521">
        <v>0</v>
      </c>
      <c r="BZ78" s="2521">
        <v>0</v>
      </c>
      <c r="CA78" s="2521">
        <v>0</v>
      </c>
      <c r="CB78" s="2521">
        <v>0</v>
      </c>
      <c r="CC78" s="2521">
        <v>0</v>
      </c>
      <c r="CD78" s="2521">
        <v>0</v>
      </c>
      <c r="CE78" s="2524">
        <v>0</v>
      </c>
      <c r="CF78" s="2520">
        <v>1</v>
      </c>
      <c r="CG78" s="2521">
        <v>0</v>
      </c>
      <c r="CH78" s="2521">
        <v>0</v>
      </c>
      <c r="CI78" s="2521">
        <v>0</v>
      </c>
      <c r="CJ78" s="2521">
        <v>1</v>
      </c>
      <c r="CK78" s="2521">
        <v>1</v>
      </c>
      <c r="CL78" s="2521">
        <v>1</v>
      </c>
      <c r="CM78" s="2521">
        <v>1</v>
      </c>
      <c r="CN78" s="2521">
        <v>1</v>
      </c>
      <c r="CO78" s="2521">
        <v>1</v>
      </c>
      <c r="CP78" s="2521">
        <v>1</v>
      </c>
      <c r="CQ78" s="2521">
        <v>1</v>
      </c>
      <c r="CR78" s="2538">
        <v>1</v>
      </c>
      <c r="CS78" s="2521">
        <v>0</v>
      </c>
      <c r="CT78" s="2521">
        <v>0</v>
      </c>
      <c r="CU78" s="2521">
        <v>0</v>
      </c>
      <c r="CV78" s="2521">
        <v>0</v>
      </c>
      <c r="CW78" s="2521">
        <v>0</v>
      </c>
      <c r="CX78" s="2521">
        <v>0</v>
      </c>
      <c r="CY78" s="2563">
        <v>0</v>
      </c>
    </row>
    <row r="79" spans="1:103">
      <c r="A79" s="2576"/>
      <c r="B79" s="2542" t="s">
        <v>2518</v>
      </c>
      <c r="C79" s="2543"/>
      <c r="D79" s="2544">
        <v>5</v>
      </c>
      <c r="E79" s="2545"/>
      <c r="F79" s="2522">
        <v>78</v>
      </c>
      <c r="G79" s="2546">
        <v>46</v>
      </c>
      <c r="H79" s="2546">
        <v>3.3</v>
      </c>
      <c r="I79" s="2546">
        <v>4.2</v>
      </c>
      <c r="J79" s="2547">
        <v>5</v>
      </c>
      <c r="K79" s="2546">
        <v>69.599999999999994</v>
      </c>
      <c r="L79" s="2546">
        <v>59.6</v>
      </c>
      <c r="M79" s="2574">
        <v>6.4</v>
      </c>
      <c r="N79" s="2548">
        <v>0.32500000000000001</v>
      </c>
      <c r="O79" s="2523">
        <v>64.94</v>
      </c>
      <c r="P79" s="2549">
        <v>1</v>
      </c>
      <c r="Q79" s="2549">
        <v>1</v>
      </c>
      <c r="R79" s="2549">
        <v>1</v>
      </c>
      <c r="S79" s="2549">
        <v>1</v>
      </c>
      <c r="T79" s="2550">
        <v>1</v>
      </c>
      <c r="U79" s="2549" t="s">
        <v>2185</v>
      </c>
      <c r="V79" s="2549">
        <v>1</v>
      </c>
      <c r="W79" s="2549" t="s">
        <v>2185</v>
      </c>
      <c r="X79" s="2549" t="s">
        <v>2185</v>
      </c>
      <c r="Y79" s="2550" t="s">
        <v>2185</v>
      </c>
      <c r="Z79" s="2551" t="s">
        <v>2185</v>
      </c>
      <c r="AA79" s="2552" t="s">
        <v>2185</v>
      </c>
      <c r="AB79" s="2549" t="s">
        <v>2495</v>
      </c>
      <c r="AC79" s="2554">
        <v>64.37</v>
      </c>
      <c r="AD79" s="2555">
        <v>16.5</v>
      </c>
      <c r="AE79" s="2555">
        <v>18.97</v>
      </c>
      <c r="AF79" s="2555">
        <v>3.1</v>
      </c>
      <c r="AG79" s="2555">
        <v>3.07</v>
      </c>
      <c r="AH79" s="2555">
        <v>6.8520000000000003</v>
      </c>
      <c r="AI79" s="2555">
        <v>2.9790000000000001</v>
      </c>
      <c r="AJ79" s="2555">
        <v>4.6920000000000002</v>
      </c>
      <c r="AK79" s="2555">
        <v>1</v>
      </c>
      <c r="AL79" s="2555">
        <v>1.7</v>
      </c>
      <c r="AM79" s="2555">
        <v>0.39200000000000002</v>
      </c>
      <c r="AN79" s="2523">
        <v>9.1999999999999998E-2</v>
      </c>
      <c r="AO79" s="2556">
        <v>1</v>
      </c>
      <c r="AP79" s="2547">
        <v>1</v>
      </c>
      <c r="AQ79" s="2547">
        <v>1</v>
      </c>
      <c r="AR79" s="2547">
        <v>1</v>
      </c>
      <c r="AS79" s="2557">
        <v>437</v>
      </c>
      <c r="AT79" s="2558">
        <v>509</v>
      </c>
      <c r="AU79" s="2558">
        <v>317</v>
      </c>
      <c r="AV79" s="2559">
        <v>389</v>
      </c>
      <c r="AW79" s="2560">
        <v>1</v>
      </c>
      <c r="AX79" s="2539">
        <v>0</v>
      </c>
      <c r="AY79" s="2521">
        <v>0</v>
      </c>
      <c r="AZ79" s="2539">
        <v>1</v>
      </c>
      <c r="BA79" s="2539">
        <v>1</v>
      </c>
      <c r="BB79" s="2539">
        <v>1</v>
      </c>
      <c r="BC79" s="2539">
        <v>0</v>
      </c>
      <c r="BD79" s="2539">
        <v>1</v>
      </c>
      <c r="BE79" s="2561">
        <v>0</v>
      </c>
      <c r="BF79" s="2539">
        <v>0</v>
      </c>
      <c r="BG79" s="2539">
        <v>1</v>
      </c>
      <c r="BH79" s="2539">
        <v>0</v>
      </c>
      <c r="BI79" s="2539">
        <v>1</v>
      </c>
      <c r="BJ79" s="2539">
        <v>1</v>
      </c>
      <c r="BK79" s="2539">
        <v>1</v>
      </c>
      <c r="BL79" s="2539">
        <v>0</v>
      </c>
      <c r="BM79" s="2539">
        <v>0</v>
      </c>
      <c r="BN79" s="2521">
        <v>0</v>
      </c>
      <c r="BO79" s="2539">
        <v>0</v>
      </c>
      <c r="BP79" s="2539">
        <v>1</v>
      </c>
      <c r="BQ79" s="2539">
        <v>0</v>
      </c>
      <c r="BR79" s="2562">
        <v>1</v>
      </c>
      <c r="BS79" s="2538">
        <v>0</v>
      </c>
      <c r="BT79" s="2521">
        <v>0</v>
      </c>
      <c r="BU79" s="2521">
        <v>0</v>
      </c>
      <c r="BV79" s="2521">
        <v>0</v>
      </c>
      <c r="BW79" s="2521">
        <v>0</v>
      </c>
      <c r="BX79" s="2521">
        <v>0</v>
      </c>
      <c r="BY79" s="2521">
        <v>0</v>
      </c>
      <c r="BZ79" s="2521">
        <v>0</v>
      </c>
      <c r="CA79" s="2521">
        <v>0</v>
      </c>
      <c r="CB79" s="2521">
        <v>0</v>
      </c>
      <c r="CC79" s="2521">
        <v>0</v>
      </c>
      <c r="CD79" s="2521">
        <v>0</v>
      </c>
      <c r="CE79" s="2524">
        <v>0</v>
      </c>
      <c r="CF79" s="2520">
        <v>1</v>
      </c>
      <c r="CG79" s="2521">
        <v>0</v>
      </c>
      <c r="CH79" s="2521">
        <v>0</v>
      </c>
      <c r="CI79" s="2521">
        <v>0</v>
      </c>
      <c r="CJ79" s="2521">
        <v>1</v>
      </c>
      <c r="CK79" s="2521">
        <v>1</v>
      </c>
      <c r="CL79" s="2521">
        <v>1</v>
      </c>
      <c r="CM79" s="2521">
        <v>1</v>
      </c>
      <c r="CN79" s="2521">
        <v>1</v>
      </c>
      <c r="CO79" s="2521">
        <v>1</v>
      </c>
      <c r="CP79" s="2521">
        <v>1</v>
      </c>
      <c r="CQ79" s="2521">
        <v>1</v>
      </c>
      <c r="CR79" s="2538">
        <v>1</v>
      </c>
      <c r="CS79" s="2521">
        <v>0</v>
      </c>
      <c r="CT79" s="2521">
        <v>0</v>
      </c>
      <c r="CU79" s="2521">
        <v>0</v>
      </c>
      <c r="CV79" s="2521">
        <v>0</v>
      </c>
      <c r="CW79" s="2521">
        <v>0</v>
      </c>
      <c r="CX79" s="2521">
        <v>0</v>
      </c>
      <c r="CY79" s="2563">
        <v>0</v>
      </c>
    </row>
    <row r="80" spans="1:103" ht="13.5" thickBot="1">
      <c r="A80" s="2577"/>
      <c r="B80" s="2542" t="s">
        <v>2519</v>
      </c>
      <c r="C80" s="2543"/>
      <c r="D80" s="2544">
        <v>4.9000000000000004</v>
      </c>
      <c r="E80" s="2545"/>
      <c r="F80" s="2522">
        <v>78</v>
      </c>
      <c r="G80" s="2546">
        <v>46</v>
      </c>
      <c r="H80" s="2546">
        <v>3.2</v>
      </c>
      <c r="I80" s="2546">
        <v>4.2</v>
      </c>
      <c r="J80" s="2547">
        <v>5</v>
      </c>
      <c r="K80" s="2546">
        <v>69.599999999999994</v>
      </c>
      <c r="L80" s="2546">
        <v>59.6</v>
      </c>
      <c r="M80" s="2574">
        <v>6.3</v>
      </c>
      <c r="N80" s="2548">
        <v>0.32500000000000001</v>
      </c>
      <c r="O80" s="2523">
        <v>65.66</v>
      </c>
      <c r="P80" s="2549">
        <v>1</v>
      </c>
      <c r="Q80" s="2549">
        <v>1</v>
      </c>
      <c r="R80" s="2549">
        <v>1</v>
      </c>
      <c r="S80" s="2549">
        <v>1</v>
      </c>
      <c r="T80" s="2550">
        <v>1</v>
      </c>
      <c r="U80" s="2549" t="s">
        <v>2185</v>
      </c>
      <c r="V80" s="2549">
        <v>1</v>
      </c>
      <c r="W80" s="2549" t="s">
        <v>2185</v>
      </c>
      <c r="X80" s="2549" t="s">
        <v>2185</v>
      </c>
      <c r="Y80" s="2550" t="s">
        <v>2185</v>
      </c>
      <c r="Z80" s="2551" t="s">
        <v>2185</v>
      </c>
      <c r="AA80" s="2552" t="s">
        <v>2185</v>
      </c>
      <c r="AB80" s="2578" t="s">
        <v>2495</v>
      </c>
      <c r="AC80" s="2554">
        <v>64.09</v>
      </c>
      <c r="AD80" s="2555">
        <v>16.43</v>
      </c>
      <c r="AE80" s="2555">
        <v>18.850000000000001</v>
      </c>
      <c r="AF80" s="2555">
        <v>3.1</v>
      </c>
      <c r="AG80" s="2555">
        <v>2.996</v>
      </c>
      <c r="AH80" s="2555">
        <v>6.85</v>
      </c>
      <c r="AI80" s="2555">
        <v>2.9780000000000002</v>
      </c>
      <c r="AJ80" s="2555">
        <v>4.68</v>
      </c>
      <c r="AK80" s="2555">
        <v>1</v>
      </c>
      <c r="AL80" s="2555">
        <v>1.7</v>
      </c>
      <c r="AM80" s="2555">
        <v>0.38300000000000001</v>
      </c>
      <c r="AN80" s="2523">
        <v>9.1999999999999998E-2</v>
      </c>
      <c r="AO80" s="2556">
        <v>1</v>
      </c>
      <c r="AP80" s="2547">
        <v>1</v>
      </c>
      <c r="AQ80" s="2547">
        <v>1</v>
      </c>
      <c r="AR80" s="2547">
        <v>1</v>
      </c>
      <c r="AS80" s="2557">
        <v>442</v>
      </c>
      <c r="AT80" s="2558">
        <v>515</v>
      </c>
      <c r="AU80" s="2558">
        <v>320</v>
      </c>
      <c r="AV80" s="2559">
        <v>393</v>
      </c>
      <c r="AW80" s="2560">
        <v>1</v>
      </c>
      <c r="AX80" s="2539">
        <v>0</v>
      </c>
      <c r="AY80" s="2521">
        <v>0</v>
      </c>
      <c r="AZ80" s="2539">
        <v>1</v>
      </c>
      <c r="BA80" s="2539">
        <v>1</v>
      </c>
      <c r="BB80" s="2539">
        <v>1</v>
      </c>
      <c r="BC80" s="2539">
        <v>0</v>
      </c>
      <c r="BD80" s="2539">
        <v>1</v>
      </c>
      <c r="BE80" s="2561">
        <v>0</v>
      </c>
      <c r="BF80" s="2539">
        <v>0</v>
      </c>
      <c r="BG80" s="2539">
        <v>1</v>
      </c>
      <c r="BH80" s="2539">
        <v>0</v>
      </c>
      <c r="BI80" s="2539">
        <v>1</v>
      </c>
      <c r="BJ80" s="2539">
        <v>1</v>
      </c>
      <c r="BK80" s="2539">
        <v>1</v>
      </c>
      <c r="BL80" s="2539">
        <v>0</v>
      </c>
      <c r="BM80" s="2539">
        <v>0</v>
      </c>
      <c r="BN80" s="2521">
        <v>0</v>
      </c>
      <c r="BO80" s="2539">
        <v>0</v>
      </c>
      <c r="BP80" s="2539">
        <v>1</v>
      </c>
      <c r="BQ80" s="2539">
        <v>0</v>
      </c>
      <c r="BR80" s="2562">
        <v>1</v>
      </c>
      <c r="BS80" s="2520">
        <v>0</v>
      </c>
      <c r="BT80" s="2521">
        <v>0</v>
      </c>
      <c r="BU80" s="2521">
        <v>0</v>
      </c>
      <c r="BV80" s="2521">
        <v>0</v>
      </c>
      <c r="BW80" s="2521">
        <v>0</v>
      </c>
      <c r="BX80" s="2521">
        <v>0</v>
      </c>
      <c r="BY80" s="2521">
        <v>0</v>
      </c>
      <c r="BZ80" s="2579">
        <v>0</v>
      </c>
      <c r="CA80" s="2521">
        <v>0</v>
      </c>
      <c r="CB80" s="2521">
        <v>0</v>
      </c>
      <c r="CC80" s="2521">
        <v>0</v>
      </c>
      <c r="CD80" s="2521">
        <v>0</v>
      </c>
      <c r="CE80" s="2580">
        <v>0</v>
      </c>
      <c r="CF80" s="2520">
        <v>1</v>
      </c>
      <c r="CG80" s="2521">
        <v>0</v>
      </c>
      <c r="CH80" s="2521">
        <v>0</v>
      </c>
      <c r="CI80" s="2521">
        <v>0</v>
      </c>
      <c r="CJ80" s="2521">
        <v>1</v>
      </c>
      <c r="CK80" s="2521">
        <v>1</v>
      </c>
      <c r="CL80" s="2521">
        <v>1</v>
      </c>
      <c r="CM80" s="2521">
        <v>1</v>
      </c>
      <c r="CN80" s="2521">
        <v>1</v>
      </c>
      <c r="CO80" s="2521">
        <v>1</v>
      </c>
      <c r="CP80" s="2521">
        <v>1</v>
      </c>
      <c r="CQ80" s="2521">
        <v>1</v>
      </c>
      <c r="CR80" s="2538">
        <v>1</v>
      </c>
      <c r="CS80" s="2521">
        <v>0</v>
      </c>
      <c r="CT80" s="2521">
        <v>0</v>
      </c>
      <c r="CU80" s="2521">
        <v>0</v>
      </c>
      <c r="CV80" s="2521">
        <v>0</v>
      </c>
      <c r="CW80" s="2521">
        <v>0</v>
      </c>
      <c r="CX80" s="2521">
        <v>0</v>
      </c>
      <c r="CY80" s="2563">
        <v>0</v>
      </c>
    </row>
    <row r="81" spans="1:103" ht="15.75">
      <c r="A81" s="2581" t="s">
        <v>2520</v>
      </c>
      <c r="B81" s="2582" t="s">
        <v>2521</v>
      </c>
      <c r="C81" s="2583"/>
      <c r="D81" s="2584"/>
      <c r="E81" s="2585"/>
      <c r="F81" s="2586"/>
      <c r="G81" s="2587"/>
      <c r="H81" s="2587"/>
      <c r="I81" s="2587"/>
      <c r="J81" s="2588"/>
      <c r="K81" s="2587"/>
      <c r="L81" s="2587"/>
      <c r="M81" s="2586"/>
      <c r="N81" s="2589"/>
      <c r="O81" s="2590"/>
      <c r="P81" s="2591"/>
      <c r="Q81" s="2591"/>
      <c r="R81" s="2591"/>
      <c r="S81" s="2591"/>
      <c r="T81" s="2592"/>
      <c r="U81" s="2591"/>
      <c r="V81" s="2591"/>
      <c r="W81" s="2591"/>
      <c r="X81" s="2591"/>
      <c r="Y81" s="2592"/>
      <c r="Z81" s="2593"/>
      <c r="AA81" s="2594"/>
      <c r="AB81" s="2591" t="s">
        <v>2495</v>
      </c>
      <c r="AC81" s="2595"/>
      <c r="AD81" s="2596"/>
      <c r="AE81" s="2596"/>
      <c r="AF81" s="2596"/>
      <c r="AG81" s="2596"/>
      <c r="AH81" s="2596"/>
      <c r="AI81" s="2596"/>
      <c r="AJ81" s="2596"/>
      <c r="AK81" s="2596"/>
      <c r="AL81" s="2596"/>
      <c r="AM81" s="2596"/>
      <c r="AN81" s="2590"/>
      <c r="AO81" s="2597"/>
      <c r="AP81" s="2598"/>
      <c r="AQ81" s="2598"/>
      <c r="AR81" s="2598"/>
      <c r="AS81" s="2599"/>
      <c r="AT81" s="2600"/>
      <c r="AU81" s="2600"/>
      <c r="AV81" s="2601"/>
      <c r="AW81" s="2534"/>
      <c r="AX81" s="2535"/>
      <c r="AY81" s="2602"/>
      <c r="AZ81" s="2535"/>
      <c r="BA81" s="2535"/>
      <c r="BB81" s="2535"/>
      <c r="BC81" s="2535"/>
      <c r="BD81" s="2535"/>
      <c r="BE81" s="2588"/>
      <c r="BF81" s="2535"/>
      <c r="BG81" s="2535"/>
      <c r="BH81" s="2535"/>
      <c r="BI81" s="2535"/>
      <c r="BJ81" s="2535"/>
      <c r="BK81" s="2535"/>
      <c r="BL81" s="2535"/>
      <c r="BM81" s="2535"/>
      <c r="BN81" s="2602"/>
      <c r="BO81" s="2535"/>
      <c r="BP81" s="2535"/>
      <c r="BQ81" s="2535"/>
      <c r="BR81" s="2537"/>
      <c r="BS81" s="2603"/>
      <c r="BT81" s="2602"/>
      <c r="BU81" s="2535"/>
      <c r="BV81" s="2602"/>
      <c r="BW81" s="2535"/>
      <c r="BX81" s="2535"/>
      <c r="BY81" s="2535"/>
      <c r="BZ81" s="2602"/>
      <c r="CA81" s="2526"/>
      <c r="CB81" s="2526"/>
      <c r="CC81" s="2526"/>
      <c r="CD81" s="2526"/>
      <c r="CE81" s="2526"/>
      <c r="CF81" s="2604"/>
      <c r="CG81" s="2535"/>
      <c r="CH81" s="2535"/>
      <c r="CI81" s="2535"/>
      <c r="CJ81" s="2535"/>
      <c r="CK81" s="2535"/>
      <c r="CL81" s="2535"/>
      <c r="CM81" s="2535"/>
      <c r="CN81" s="2535"/>
      <c r="CO81" s="2535"/>
      <c r="CP81" s="2535"/>
      <c r="CQ81" s="2535"/>
      <c r="CR81" s="2535"/>
      <c r="CS81" s="2535"/>
      <c r="CT81" s="2535"/>
      <c r="CU81" s="2535"/>
      <c r="CV81" s="2535"/>
      <c r="CW81" s="2535"/>
      <c r="CX81" s="2535"/>
      <c r="CY81" s="2605"/>
    </row>
    <row r="82" spans="1:103">
      <c r="A82" s="2541"/>
      <c r="B82" s="2542" t="s">
        <v>2522</v>
      </c>
      <c r="C82" s="2543"/>
      <c r="D82" s="2544">
        <v>584</v>
      </c>
      <c r="E82" s="2545"/>
      <c r="F82" s="2522">
        <v>1056</v>
      </c>
      <c r="G82" s="2546">
        <v>314</v>
      </c>
      <c r="H82" s="2546">
        <v>36</v>
      </c>
      <c r="I82" s="2546">
        <v>64</v>
      </c>
      <c r="J82" s="2547">
        <v>30</v>
      </c>
      <c r="K82" s="2546">
        <v>928</v>
      </c>
      <c r="L82" s="2546">
        <v>868</v>
      </c>
      <c r="M82" s="2522">
        <v>743.7</v>
      </c>
      <c r="N82" s="2548">
        <v>3.2440000000000002</v>
      </c>
      <c r="O82" s="2523">
        <v>5.556</v>
      </c>
      <c r="P82" s="2549">
        <v>1</v>
      </c>
      <c r="Q82" s="2549" t="s">
        <v>2493</v>
      </c>
      <c r="R82" s="2549" t="s">
        <v>2493</v>
      </c>
      <c r="S82" s="2549" t="s">
        <v>2185</v>
      </c>
      <c r="T82" s="2550" t="s">
        <v>2185</v>
      </c>
      <c r="U82" s="2549">
        <v>1</v>
      </c>
      <c r="V82" s="2549" t="s">
        <v>2493</v>
      </c>
      <c r="W82" s="2549" t="s">
        <v>2493</v>
      </c>
      <c r="X82" s="2549">
        <v>1</v>
      </c>
      <c r="Y82" s="2550" t="s">
        <v>2185</v>
      </c>
      <c r="Z82" s="2551">
        <v>1</v>
      </c>
      <c r="AA82" s="2552">
        <v>1</v>
      </c>
      <c r="AB82" s="2553" t="s">
        <v>2494</v>
      </c>
      <c r="AC82" s="2554">
        <v>1246070</v>
      </c>
      <c r="AD82" s="2555">
        <v>23590</v>
      </c>
      <c r="AE82" s="2555">
        <v>28030</v>
      </c>
      <c r="AF82" s="2555">
        <v>40.9</v>
      </c>
      <c r="AG82" s="2555">
        <v>403.2</v>
      </c>
      <c r="AH82" s="2555">
        <v>33430</v>
      </c>
      <c r="AI82" s="2555">
        <v>2129</v>
      </c>
      <c r="AJ82" s="2555">
        <v>3474</v>
      </c>
      <c r="AK82" s="2555">
        <v>6.7</v>
      </c>
      <c r="AL82" s="2555">
        <v>19.899999999999999</v>
      </c>
      <c r="AM82" s="2555">
        <v>7153</v>
      </c>
      <c r="AN82" s="2523">
        <v>81240</v>
      </c>
      <c r="AO82" s="2556">
        <v>1</v>
      </c>
      <c r="AP82" s="2547">
        <v>1</v>
      </c>
      <c r="AQ82" s="2547">
        <v>1</v>
      </c>
      <c r="AR82" s="2547">
        <v>2.4430000000000001</v>
      </c>
      <c r="AS82" s="2557">
        <v>39</v>
      </c>
      <c r="AT82" s="2558">
        <v>44</v>
      </c>
      <c r="AU82" s="2558">
        <v>33</v>
      </c>
      <c r="AV82" s="2559">
        <v>37</v>
      </c>
      <c r="AW82" s="2560">
        <v>1</v>
      </c>
      <c r="AX82" s="2539">
        <v>1</v>
      </c>
      <c r="AY82" s="2521">
        <v>1</v>
      </c>
      <c r="AZ82" s="2539">
        <v>1</v>
      </c>
      <c r="BA82" s="2539">
        <v>0</v>
      </c>
      <c r="BB82" s="2539">
        <v>1</v>
      </c>
      <c r="BC82" s="2539">
        <v>1</v>
      </c>
      <c r="BD82" s="2539">
        <v>0</v>
      </c>
      <c r="BE82" s="2561">
        <v>1</v>
      </c>
      <c r="BF82" s="2539">
        <v>1</v>
      </c>
      <c r="BG82" s="2539">
        <v>0</v>
      </c>
      <c r="BH82" s="2539">
        <v>0</v>
      </c>
      <c r="BI82" s="2539">
        <v>0</v>
      </c>
      <c r="BJ82" s="2539">
        <v>1</v>
      </c>
      <c r="BK82" s="2539">
        <v>0</v>
      </c>
      <c r="BL82" s="2539">
        <v>0</v>
      </c>
      <c r="BM82" s="2539">
        <v>1</v>
      </c>
      <c r="BN82" s="2521">
        <v>0</v>
      </c>
      <c r="BO82" s="2539">
        <v>0</v>
      </c>
      <c r="BP82" s="2539">
        <v>0</v>
      </c>
      <c r="BQ82" s="2539">
        <v>0</v>
      </c>
      <c r="BR82" s="2562">
        <v>0</v>
      </c>
      <c r="BS82" s="2538">
        <v>1</v>
      </c>
      <c r="BT82" s="2521">
        <v>0</v>
      </c>
      <c r="BU82" s="2521">
        <v>0</v>
      </c>
      <c r="BV82" s="2521">
        <v>0</v>
      </c>
      <c r="BW82" s="2521">
        <v>0</v>
      </c>
      <c r="BX82" s="2521">
        <v>0</v>
      </c>
      <c r="BY82" s="2521">
        <v>0</v>
      </c>
      <c r="BZ82" s="2579">
        <v>0</v>
      </c>
      <c r="CA82" s="2521">
        <v>0</v>
      </c>
      <c r="CB82" s="2521">
        <v>0</v>
      </c>
      <c r="CC82" s="2521">
        <v>0</v>
      </c>
      <c r="CD82" s="2521">
        <v>0</v>
      </c>
      <c r="CE82" s="2524">
        <v>0</v>
      </c>
      <c r="CF82" s="2520">
        <v>1</v>
      </c>
      <c r="CG82" s="2521">
        <v>1</v>
      </c>
      <c r="CH82" s="2521">
        <v>1</v>
      </c>
      <c r="CI82" s="2521">
        <v>1</v>
      </c>
      <c r="CJ82" s="2521">
        <v>1</v>
      </c>
      <c r="CK82" s="2521">
        <v>1</v>
      </c>
      <c r="CL82" s="2521">
        <v>1</v>
      </c>
      <c r="CM82" s="2521">
        <v>1</v>
      </c>
      <c r="CN82" s="2521">
        <v>1</v>
      </c>
      <c r="CO82" s="2521">
        <v>1</v>
      </c>
      <c r="CP82" s="2521">
        <v>1</v>
      </c>
      <c r="CQ82" s="2521">
        <v>1</v>
      </c>
      <c r="CR82" s="2521">
        <v>1</v>
      </c>
      <c r="CS82" s="2521">
        <v>0</v>
      </c>
      <c r="CT82" s="2521">
        <v>0</v>
      </c>
      <c r="CU82" s="2521">
        <v>0</v>
      </c>
      <c r="CV82" s="2521">
        <v>0</v>
      </c>
      <c r="CW82" s="2521">
        <v>0</v>
      </c>
      <c r="CX82" s="2521">
        <v>0</v>
      </c>
      <c r="CY82" s="2563">
        <v>0</v>
      </c>
    </row>
    <row r="83" spans="1:103">
      <c r="A83" s="2541"/>
      <c r="B83" s="2542" t="s">
        <v>2523</v>
      </c>
      <c r="C83" s="2543"/>
      <c r="D83" s="2544">
        <v>494</v>
      </c>
      <c r="E83" s="2545"/>
      <c r="F83" s="2522">
        <v>1036</v>
      </c>
      <c r="G83" s="2546">
        <v>309</v>
      </c>
      <c r="H83" s="2546">
        <v>31</v>
      </c>
      <c r="I83" s="2546">
        <v>54</v>
      </c>
      <c r="J83" s="2547">
        <v>30</v>
      </c>
      <c r="K83" s="2546">
        <v>928</v>
      </c>
      <c r="L83" s="2546">
        <v>868</v>
      </c>
      <c r="M83" s="2522">
        <v>629.1</v>
      </c>
      <c r="N83" s="2548">
        <v>3.194</v>
      </c>
      <c r="O83" s="2523">
        <v>6.4669999999999996</v>
      </c>
      <c r="P83" s="2549">
        <v>1</v>
      </c>
      <c r="Q83" s="2549" t="s">
        <v>2493</v>
      </c>
      <c r="R83" s="2549" t="s">
        <v>2493</v>
      </c>
      <c r="S83" s="2549">
        <v>1</v>
      </c>
      <c r="T83" s="2550" t="s">
        <v>2185</v>
      </c>
      <c r="U83" s="2549">
        <v>1</v>
      </c>
      <c r="V83" s="2549" t="s">
        <v>2493</v>
      </c>
      <c r="W83" s="2549" t="s">
        <v>2493</v>
      </c>
      <c r="X83" s="2549">
        <v>1</v>
      </c>
      <c r="Y83" s="2550" t="s">
        <v>2185</v>
      </c>
      <c r="Z83" s="2551">
        <v>1</v>
      </c>
      <c r="AA83" s="2552">
        <v>1</v>
      </c>
      <c r="AB83" s="2553" t="s">
        <v>2494</v>
      </c>
      <c r="AC83" s="2554">
        <v>1027950</v>
      </c>
      <c r="AD83" s="2555">
        <v>19840</v>
      </c>
      <c r="AE83" s="2555">
        <v>23410</v>
      </c>
      <c r="AF83" s="2555">
        <v>40.4</v>
      </c>
      <c r="AG83" s="2555">
        <v>344.5</v>
      </c>
      <c r="AH83" s="2555">
        <v>26820</v>
      </c>
      <c r="AI83" s="2555">
        <v>1736</v>
      </c>
      <c r="AJ83" s="2555">
        <v>2818</v>
      </c>
      <c r="AK83" s="2555">
        <v>6.5</v>
      </c>
      <c r="AL83" s="2555">
        <v>17.399999999999999</v>
      </c>
      <c r="AM83" s="2555">
        <v>4395</v>
      </c>
      <c r="AN83" s="2523">
        <v>64010</v>
      </c>
      <c r="AO83" s="2556">
        <v>1</v>
      </c>
      <c r="AP83" s="2547">
        <v>1</v>
      </c>
      <c r="AQ83" s="2547">
        <v>2</v>
      </c>
      <c r="AR83" s="2547">
        <v>3</v>
      </c>
      <c r="AS83" s="2557">
        <v>46</v>
      </c>
      <c r="AT83" s="2558">
        <v>51</v>
      </c>
      <c r="AU83" s="2558">
        <v>38</v>
      </c>
      <c r="AV83" s="2559">
        <v>43</v>
      </c>
      <c r="AW83" s="2560">
        <v>1</v>
      </c>
      <c r="AX83" s="2539">
        <v>1</v>
      </c>
      <c r="AY83" s="2521">
        <v>1</v>
      </c>
      <c r="AZ83" s="2539">
        <v>1</v>
      </c>
      <c r="BA83" s="2539">
        <v>0</v>
      </c>
      <c r="BB83" s="2539">
        <v>1</v>
      </c>
      <c r="BC83" s="2539">
        <v>1</v>
      </c>
      <c r="BD83" s="2539">
        <v>1</v>
      </c>
      <c r="BE83" s="2561">
        <v>1</v>
      </c>
      <c r="BF83" s="2539">
        <v>1</v>
      </c>
      <c r="BG83" s="2539">
        <v>0</v>
      </c>
      <c r="BH83" s="2539">
        <v>0</v>
      </c>
      <c r="BI83" s="2539">
        <v>0</v>
      </c>
      <c r="BJ83" s="2539">
        <v>1</v>
      </c>
      <c r="BK83" s="2539">
        <v>0</v>
      </c>
      <c r="BL83" s="2539">
        <v>0</v>
      </c>
      <c r="BM83" s="2539">
        <v>1</v>
      </c>
      <c r="BN83" s="2521">
        <v>0</v>
      </c>
      <c r="BO83" s="2539">
        <v>1</v>
      </c>
      <c r="BP83" s="2539">
        <v>0</v>
      </c>
      <c r="BQ83" s="2539">
        <v>0</v>
      </c>
      <c r="BR83" s="2562">
        <v>0</v>
      </c>
      <c r="BS83" s="2538">
        <v>1</v>
      </c>
      <c r="BT83" s="2521">
        <v>0</v>
      </c>
      <c r="BU83" s="2521">
        <v>0</v>
      </c>
      <c r="BV83" s="2521">
        <v>0</v>
      </c>
      <c r="BW83" s="2521">
        <v>0</v>
      </c>
      <c r="BX83" s="2521">
        <v>0</v>
      </c>
      <c r="BY83" s="2521">
        <v>0</v>
      </c>
      <c r="BZ83" s="2579">
        <v>0</v>
      </c>
      <c r="CA83" s="2521">
        <v>0</v>
      </c>
      <c r="CB83" s="2521">
        <v>0</v>
      </c>
      <c r="CC83" s="2521">
        <v>0</v>
      </c>
      <c r="CD83" s="2521">
        <v>0</v>
      </c>
      <c r="CE83" s="2524">
        <v>0</v>
      </c>
      <c r="CF83" s="2520">
        <v>1</v>
      </c>
      <c r="CG83" s="2521">
        <v>1</v>
      </c>
      <c r="CH83" s="2521">
        <v>1</v>
      </c>
      <c r="CI83" s="2521">
        <v>1</v>
      </c>
      <c r="CJ83" s="2521">
        <v>1</v>
      </c>
      <c r="CK83" s="2521">
        <v>1</v>
      </c>
      <c r="CL83" s="2521">
        <v>1</v>
      </c>
      <c r="CM83" s="2521">
        <v>1</v>
      </c>
      <c r="CN83" s="2521">
        <v>1</v>
      </c>
      <c r="CO83" s="2521">
        <v>1</v>
      </c>
      <c r="CP83" s="2521">
        <v>1</v>
      </c>
      <c r="CQ83" s="2521">
        <v>1</v>
      </c>
      <c r="CR83" s="2521">
        <v>1</v>
      </c>
      <c r="CS83" s="2521">
        <v>0</v>
      </c>
      <c r="CT83" s="2521">
        <v>0</v>
      </c>
      <c r="CU83" s="2521">
        <v>0</v>
      </c>
      <c r="CV83" s="2521">
        <v>0</v>
      </c>
      <c r="CW83" s="2521">
        <v>0</v>
      </c>
      <c r="CX83" s="2521">
        <v>0</v>
      </c>
      <c r="CY83" s="2563">
        <v>0</v>
      </c>
    </row>
    <row r="84" spans="1:103">
      <c r="A84" s="2541"/>
      <c r="B84" s="2542" t="s">
        <v>2524</v>
      </c>
      <c r="C84" s="2543"/>
      <c r="D84" s="2544">
        <v>438</v>
      </c>
      <c r="E84" s="2545"/>
      <c r="F84" s="2522">
        <v>1026</v>
      </c>
      <c r="G84" s="2546">
        <v>305</v>
      </c>
      <c r="H84" s="2546">
        <v>26.9</v>
      </c>
      <c r="I84" s="2546">
        <v>49</v>
      </c>
      <c r="J84" s="2547">
        <v>30</v>
      </c>
      <c r="K84" s="2546">
        <v>928</v>
      </c>
      <c r="L84" s="2546">
        <v>868</v>
      </c>
      <c r="M84" s="2522">
        <v>556</v>
      </c>
      <c r="N84" s="2548">
        <v>3.1669999999999998</v>
      </c>
      <c r="O84" s="2523">
        <v>7.2530000000000001</v>
      </c>
      <c r="P84" s="2549">
        <v>1</v>
      </c>
      <c r="Q84" s="2549" t="s">
        <v>2493</v>
      </c>
      <c r="R84" s="2549" t="s">
        <v>2493</v>
      </c>
      <c r="S84" s="2549">
        <v>1</v>
      </c>
      <c r="T84" s="2550" t="s">
        <v>2185</v>
      </c>
      <c r="U84" s="2549">
        <v>1</v>
      </c>
      <c r="V84" s="2549" t="s">
        <v>2493</v>
      </c>
      <c r="W84" s="2549" t="s">
        <v>2493</v>
      </c>
      <c r="X84" s="2549">
        <v>1</v>
      </c>
      <c r="Y84" s="2550" t="s">
        <v>2185</v>
      </c>
      <c r="Z84" s="2551">
        <v>1</v>
      </c>
      <c r="AA84" s="2552">
        <v>1</v>
      </c>
      <c r="AB84" s="2553" t="s">
        <v>2494</v>
      </c>
      <c r="AC84" s="2554">
        <v>909170</v>
      </c>
      <c r="AD84" s="2555">
        <v>17720</v>
      </c>
      <c r="AE84" s="2555">
        <v>20740</v>
      </c>
      <c r="AF84" s="2555">
        <v>40.4</v>
      </c>
      <c r="AG84" s="2555">
        <v>299.89999999999998</v>
      </c>
      <c r="AH84" s="2555">
        <v>23350</v>
      </c>
      <c r="AI84" s="2555">
        <v>1531</v>
      </c>
      <c r="AJ84" s="2555">
        <v>2462</v>
      </c>
      <c r="AK84" s="2555">
        <v>6.4</v>
      </c>
      <c r="AL84" s="2555">
        <v>16</v>
      </c>
      <c r="AM84" s="2555">
        <v>3181</v>
      </c>
      <c r="AN84" s="2523">
        <v>55290</v>
      </c>
      <c r="AO84" s="2556">
        <v>1</v>
      </c>
      <c r="AP84" s="2547">
        <v>1</v>
      </c>
      <c r="AQ84" s="2547">
        <v>3</v>
      </c>
      <c r="AR84" s="2547">
        <v>4</v>
      </c>
      <c r="AS84" s="2557">
        <v>51</v>
      </c>
      <c r="AT84" s="2558">
        <v>57</v>
      </c>
      <c r="AU84" s="2558">
        <v>42</v>
      </c>
      <c r="AV84" s="2559">
        <v>48</v>
      </c>
      <c r="AW84" s="2560">
        <v>1</v>
      </c>
      <c r="AX84" s="2539">
        <v>1</v>
      </c>
      <c r="AY84" s="2521">
        <v>1</v>
      </c>
      <c r="AZ84" s="2539">
        <v>1</v>
      </c>
      <c r="BA84" s="2539">
        <v>0</v>
      </c>
      <c r="BB84" s="2539">
        <v>1</v>
      </c>
      <c r="BC84" s="2539">
        <v>1</v>
      </c>
      <c r="BD84" s="2539">
        <v>1</v>
      </c>
      <c r="BE84" s="2561">
        <v>1</v>
      </c>
      <c r="BF84" s="2539">
        <v>1</v>
      </c>
      <c r="BG84" s="2539">
        <v>0</v>
      </c>
      <c r="BH84" s="2539">
        <v>0</v>
      </c>
      <c r="BI84" s="2539">
        <v>0</v>
      </c>
      <c r="BJ84" s="2539">
        <v>1</v>
      </c>
      <c r="BK84" s="2539">
        <v>1</v>
      </c>
      <c r="BL84" s="2539">
        <v>1</v>
      </c>
      <c r="BM84" s="2539">
        <v>1</v>
      </c>
      <c r="BN84" s="2521">
        <v>0</v>
      </c>
      <c r="BO84" s="2539">
        <v>1</v>
      </c>
      <c r="BP84" s="2539">
        <v>0</v>
      </c>
      <c r="BQ84" s="2539">
        <v>0</v>
      </c>
      <c r="BR84" s="2562">
        <v>0</v>
      </c>
      <c r="BS84" s="2538">
        <v>1</v>
      </c>
      <c r="BT84" s="2521">
        <v>0</v>
      </c>
      <c r="BU84" s="2521">
        <v>0</v>
      </c>
      <c r="BV84" s="2521">
        <v>0</v>
      </c>
      <c r="BW84" s="2521">
        <v>0</v>
      </c>
      <c r="BX84" s="2521">
        <v>0</v>
      </c>
      <c r="BY84" s="2521">
        <v>0</v>
      </c>
      <c r="BZ84" s="2579">
        <v>0</v>
      </c>
      <c r="CA84" s="2521">
        <v>0</v>
      </c>
      <c r="CB84" s="2521">
        <v>0</v>
      </c>
      <c r="CC84" s="2521">
        <v>0</v>
      </c>
      <c r="CD84" s="2521">
        <v>0</v>
      </c>
      <c r="CE84" s="2524">
        <v>0</v>
      </c>
      <c r="CF84" s="2520">
        <v>1</v>
      </c>
      <c r="CG84" s="2521">
        <v>1</v>
      </c>
      <c r="CH84" s="2521">
        <v>1</v>
      </c>
      <c r="CI84" s="2521">
        <v>1</v>
      </c>
      <c r="CJ84" s="2521">
        <v>1</v>
      </c>
      <c r="CK84" s="2521">
        <v>1</v>
      </c>
      <c r="CL84" s="2521">
        <v>1</v>
      </c>
      <c r="CM84" s="2521">
        <v>1</v>
      </c>
      <c r="CN84" s="2521">
        <v>1</v>
      </c>
      <c r="CO84" s="2521">
        <v>1</v>
      </c>
      <c r="CP84" s="2521">
        <v>1</v>
      </c>
      <c r="CQ84" s="2521">
        <v>1</v>
      </c>
      <c r="CR84" s="2521">
        <v>1</v>
      </c>
      <c r="CS84" s="2521">
        <v>0</v>
      </c>
      <c r="CT84" s="2521">
        <v>0</v>
      </c>
      <c r="CU84" s="2521">
        <v>0</v>
      </c>
      <c r="CV84" s="2521">
        <v>0</v>
      </c>
      <c r="CW84" s="2521">
        <v>0</v>
      </c>
      <c r="CX84" s="2521">
        <v>0</v>
      </c>
      <c r="CY84" s="2563">
        <v>0</v>
      </c>
    </row>
    <row r="85" spans="1:103">
      <c r="A85" s="2541"/>
      <c r="B85" s="2542" t="s">
        <v>2525</v>
      </c>
      <c r="C85" s="2543"/>
      <c r="D85" s="2544">
        <v>415</v>
      </c>
      <c r="E85" s="2545"/>
      <c r="F85" s="2522">
        <v>1020</v>
      </c>
      <c r="G85" s="2546">
        <v>304</v>
      </c>
      <c r="H85" s="2546">
        <v>26</v>
      </c>
      <c r="I85" s="2546">
        <v>46</v>
      </c>
      <c r="J85" s="2547">
        <v>30</v>
      </c>
      <c r="K85" s="2546">
        <v>928</v>
      </c>
      <c r="L85" s="2546">
        <v>868</v>
      </c>
      <c r="M85" s="2522">
        <v>528.70000000000005</v>
      </c>
      <c r="N85" s="2548">
        <v>3.1520000000000001</v>
      </c>
      <c r="O85" s="2523">
        <v>7.5949999999999998</v>
      </c>
      <c r="P85" s="2549">
        <v>1</v>
      </c>
      <c r="Q85" s="2549" t="s">
        <v>2493</v>
      </c>
      <c r="R85" s="2549" t="s">
        <v>2493</v>
      </c>
      <c r="S85" s="2549">
        <v>1</v>
      </c>
      <c r="T85" s="2550" t="s">
        <v>2185</v>
      </c>
      <c r="U85" s="2549">
        <v>1</v>
      </c>
      <c r="V85" s="2549" t="s">
        <v>2493</v>
      </c>
      <c r="W85" s="2549" t="s">
        <v>2493</v>
      </c>
      <c r="X85" s="2549">
        <v>1</v>
      </c>
      <c r="Y85" s="2550" t="s">
        <v>2185</v>
      </c>
      <c r="Z85" s="2551">
        <v>1</v>
      </c>
      <c r="AA85" s="2552">
        <v>1</v>
      </c>
      <c r="AB85" s="2553" t="s">
        <v>2494</v>
      </c>
      <c r="AC85" s="2554">
        <v>853120</v>
      </c>
      <c r="AD85" s="2555">
        <v>16720</v>
      </c>
      <c r="AE85" s="2555">
        <v>19570</v>
      </c>
      <c r="AF85" s="2555">
        <v>40.1</v>
      </c>
      <c r="AG85" s="2555">
        <v>288.5</v>
      </c>
      <c r="AH85" s="2555">
        <v>21700</v>
      </c>
      <c r="AI85" s="2555">
        <v>1428</v>
      </c>
      <c r="AJ85" s="2555">
        <v>2297</v>
      </c>
      <c r="AK85" s="2555">
        <v>6.4</v>
      </c>
      <c r="AL85" s="2555">
        <v>15.3</v>
      </c>
      <c r="AM85" s="2555">
        <v>2703</v>
      </c>
      <c r="AN85" s="2523">
        <v>51080</v>
      </c>
      <c r="AO85" s="2556">
        <v>1</v>
      </c>
      <c r="AP85" s="2547">
        <v>1</v>
      </c>
      <c r="AQ85" s="2547">
        <v>3</v>
      </c>
      <c r="AR85" s="2547">
        <v>4</v>
      </c>
      <c r="AS85" s="2557">
        <v>54</v>
      </c>
      <c r="AT85" s="2558">
        <v>60</v>
      </c>
      <c r="AU85" s="2558">
        <v>44</v>
      </c>
      <c r="AV85" s="2559">
        <v>50</v>
      </c>
      <c r="AW85" s="2560">
        <v>1</v>
      </c>
      <c r="AX85" s="2539">
        <v>1</v>
      </c>
      <c r="AY85" s="2521">
        <v>1</v>
      </c>
      <c r="AZ85" s="2539">
        <v>1</v>
      </c>
      <c r="BA85" s="2539">
        <v>0</v>
      </c>
      <c r="BB85" s="2539">
        <v>1</v>
      </c>
      <c r="BC85" s="2539">
        <v>1</v>
      </c>
      <c r="BD85" s="2539">
        <v>1</v>
      </c>
      <c r="BE85" s="2561">
        <v>1</v>
      </c>
      <c r="BF85" s="2539">
        <v>1</v>
      </c>
      <c r="BG85" s="2539">
        <v>0</v>
      </c>
      <c r="BH85" s="2539">
        <v>0</v>
      </c>
      <c r="BI85" s="2539">
        <v>0</v>
      </c>
      <c r="BJ85" s="2539">
        <v>1</v>
      </c>
      <c r="BK85" s="2539">
        <v>1</v>
      </c>
      <c r="BL85" s="2539">
        <v>1</v>
      </c>
      <c r="BM85" s="2539">
        <v>1</v>
      </c>
      <c r="BN85" s="2521">
        <v>0</v>
      </c>
      <c r="BO85" s="2539">
        <v>1</v>
      </c>
      <c r="BP85" s="2539">
        <v>0</v>
      </c>
      <c r="BQ85" s="2539">
        <v>0</v>
      </c>
      <c r="BR85" s="2562">
        <v>0</v>
      </c>
      <c r="BS85" s="2538">
        <v>1</v>
      </c>
      <c r="BT85" s="2521">
        <v>0</v>
      </c>
      <c r="BU85" s="2521">
        <v>0</v>
      </c>
      <c r="BV85" s="2521">
        <v>0</v>
      </c>
      <c r="BW85" s="2521">
        <v>0</v>
      </c>
      <c r="BX85" s="2521">
        <v>0</v>
      </c>
      <c r="BY85" s="2521">
        <v>0</v>
      </c>
      <c r="BZ85" s="2579">
        <v>0</v>
      </c>
      <c r="CA85" s="2521">
        <v>0</v>
      </c>
      <c r="CB85" s="2521">
        <v>0</v>
      </c>
      <c r="CC85" s="2521">
        <v>0</v>
      </c>
      <c r="CD85" s="2521">
        <v>0</v>
      </c>
      <c r="CE85" s="2524">
        <v>0</v>
      </c>
      <c r="CF85" s="2520">
        <v>1</v>
      </c>
      <c r="CG85" s="2521">
        <v>1</v>
      </c>
      <c r="CH85" s="2521">
        <v>1</v>
      </c>
      <c r="CI85" s="2521">
        <v>1</v>
      </c>
      <c r="CJ85" s="2521">
        <v>1</v>
      </c>
      <c r="CK85" s="2521">
        <v>1</v>
      </c>
      <c r="CL85" s="2521">
        <v>1</v>
      </c>
      <c r="CM85" s="2521">
        <v>1</v>
      </c>
      <c r="CN85" s="2521">
        <v>1</v>
      </c>
      <c r="CO85" s="2521">
        <v>1</v>
      </c>
      <c r="CP85" s="2521">
        <v>1</v>
      </c>
      <c r="CQ85" s="2521">
        <v>1</v>
      </c>
      <c r="CR85" s="2521">
        <v>1</v>
      </c>
      <c r="CS85" s="2521">
        <v>0</v>
      </c>
      <c r="CT85" s="2521">
        <v>0</v>
      </c>
      <c r="CU85" s="2521">
        <v>0</v>
      </c>
      <c r="CV85" s="2521">
        <v>0</v>
      </c>
      <c r="CW85" s="2521">
        <v>0</v>
      </c>
      <c r="CX85" s="2521">
        <v>0</v>
      </c>
      <c r="CY85" s="2563">
        <v>0</v>
      </c>
    </row>
    <row r="86" spans="1:103">
      <c r="A86" s="2541"/>
      <c r="B86" s="2542" t="s">
        <v>633</v>
      </c>
      <c r="C86" s="2543"/>
      <c r="D86" s="2544">
        <v>393</v>
      </c>
      <c r="E86" s="2545"/>
      <c r="F86" s="2522">
        <v>1016</v>
      </c>
      <c r="G86" s="2546">
        <v>303</v>
      </c>
      <c r="H86" s="2546">
        <v>24.4</v>
      </c>
      <c r="I86" s="2546">
        <v>43.9</v>
      </c>
      <c r="J86" s="2547">
        <v>30</v>
      </c>
      <c r="K86" s="2546">
        <v>928</v>
      </c>
      <c r="L86" s="2546">
        <v>868</v>
      </c>
      <c r="M86" s="2522">
        <v>500.2</v>
      </c>
      <c r="N86" s="2548">
        <v>3.1440000000000001</v>
      </c>
      <c r="O86" s="2523">
        <v>8.0060000000000002</v>
      </c>
      <c r="P86" s="2549">
        <v>1</v>
      </c>
      <c r="Q86" s="2549" t="s">
        <v>2493</v>
      </c>
      <c r="R86" s="2549" t="s">
        <v>2493</v>
      </c>
      <c r="S86" s="2549">
        <v>1</v>
      </c>
      <c r="T86" s="2550" t="s">
        <v>2185</v>
      </c>
      <c r="U86" s="2549">
        <v>1</v>
      </c>
      <c r="V86" s="2549" t="s">
        <v>2493</v>
      </c>
      <c r="W86" s="2549" t="s">
        <v>2493</v>
      </c>
      <c r="X86" s="2549">
        <v>1</v>
      </c>
      <c r="Y86" s="2550" t="s">
        <v>2185</v>
      </c>
      <c r="Z86" s="2551">
        <v>1</v>
      </c>
      <c r="AA86" s="2552">
        <v>1</v>
      </c>
      <c r="AB86" s="2553" t="s">
        <v>2494</v>
      </c>
      <c r="AC86" s="2554">
        <v>807680</v>
      </c>
      <c r="AD86" s="2555">
        <v>15890</v>
      </c>
      <c r="AE86" s="2555">
        <v>18530</v>
      </c>
      <c r="AF86" s="2555">
        <v>40.1</v>
      </c>
      <c r="AG86" s="2555">
        <v>271.2</v>
      </c>
      <c r="AH86" s="2555">
        <v>20490</v>
      </c>
      <c r="AI86" s="2555">
        <v>1352</v>
      </c>
      <c r="AJ86" s="2555">
        <v>2167</v>
      </c>
      <c r="AK86" s="2555">
        <v>6.4</v>
      </c>
      <c r="AL86" s="2555">
        <v>14.7</v>
      </c>
      <c r="AM86" s="2555">
        <v>2329</v>
      </c>
      <c r="AN86" s="2523">
        <v>48080</v>
      </c>
      <c r="AO86" s="2556">
        <v>1</v>
      </c>
      <c r="AP86" s="2547">
        <v>1</v>
      </c>
      <c r="AQ86" s="2547">
        <v>4</v>
      </c>
      <c r="AR86" s="2547">
        <v>4</v>
      </c>
      <c r="AS86" s="2557">
        <v>57</v>
      </c>
      <c r="AT86" s="2558">
        <v>63</v>
      </c>
      <c r="AU86" s="2558">
        <v>47</v>
      </c>
      <c r="AV86" s="2559">
        <v>53</v>
      </c>
      <c r="AW86" s="2560">
        <v>1</v>
      </c>
      <c r="AX86" s="2539">
        <v>1</v>
      </c>
      <c r="AY86" s="2521">
        <v>1</v>
      </c>
      <c r="AZ86" s="2539">
        <v>1</v>
      </c>
      <c r="BA86" s="2539">
        <v>0</v>
      </c>
      <c r="BB86" s="2539">
        <v>1</v>
      </c>
      <c r="BC86" s="2539">
        <v>1</v>
      </c>
      <c r="BD86" s="2539">
        <v>1</v>
      </c>
      <c r="BE86" s="2561">
        <v>1</v>
      </c>
      <c r="BF86" s="2539">
        <v>1</v>
      </c>
      <c r="BG86" s="2539">
        <v>0</v>
      </c>
      <c r="BH86" s="2539">
        <v>0</v>
      </c>
      <c r="BI86" s="2539">
        <v>0</v>
      </c>
      <c r="BJ86" s="2539">
        <v>1</v>
      </c>
      <c r="BK86" s="2539">
        <v>1</v>
      </c>
      <c r="BL86" s="2539">
        <v>1</v>
      </c>
      <c r="BM86" s="2539">
        <v>1</v>
      </c>
      <c r="BN86" s="2521">
        <v>0</v>
      </c>
      <c r="BO86" s="2539">
        <v>1</v>
      </c>
      <c r="BP86" s="2539">
        <v>0</v>
      </c>
      <c r="BQ86" s="2539">
        <v>0</v>
      </c>
      <c r="BR86" s="2562">
        <v>0</v>
      </c>
      <c r="BS86" s="2538">
        <v>1</v>
      </c>
      <c r="BT86" s="2521">
        <v>0</v>
      </c>
      <c r="BU86" s="2521">
        <v>0</v>
      </c>
      <c r="BV86" s="2521">
        <v>0</v>
      </c>
      <c r="BW86" s="2521">
        <v>0</v>
      </c>
      <c r="BX86" s="2521">
        <v>0</v>
      </c>
      <c r="BY86" s="2521">
        <v>0</v>
      </c>
      <c r="BZ86" s="2579">
        <v>0</v>
      </c>
      <c r="CA86" s="2521">
        <v>0</v>
      </c>
      <c r="CB86" s="2521">
        <v>0</v>
      </c>
      <c r="CC86" s="2521">
        <v>0</v>
      </c>
      <c r="CD86" s="2521">
        <v>0</v>
      </c>
      <c r="CE86" s="2524">
        <v>0</v>
      </c>
      <c r="CF86" s="2520">
        <v>1</v>
      </c>
      <c r="CG86" s="2521">
        <v>1</v>
      </c>
      <c r="CH86" s="2521">
        <v>1</v>
      </c>
      <c r="CI86" s="2521">
        <v>1</v>
      </c>
      <c r="CJ86" s="2521">
        <v>1</v>
      </c>
      <c r="CK86" s="2521">
        <v>1</v>
      </c>
      <c r="CL86" s="2521">
        <v>1</v>
      </c>
      <c r="CM86" s="2521">
        <v>1</v>
      </c>
      <c r="CN86" s="2521">
        <v>1</v>
      </c>
      <c r="CO86" s="2521">
        <v>1</v>
      </c>
      <c r="CP86" s="2521">
        <v>1</v>
      </c>
      <c r="CQ86" s="2521">
        <v>1</v>
      </c>
      <c r="CR86" s="2521">
        <v>1</v>
      </c>
      <c r="CS86" s="2521">
        <v>0</v>
      </c>
      <c r="CT86" s="2521">
        <v>0</v>
      </c>
      <c r="CU86" s="2521">
        <v>0</v>
      </c>
      <c r="CV86" s="2521">
        <v>0</v>
      </c>
      <c r="CW86" s="2521">
        <v>0</v>
      </c>
      <c r="CX86" s="2521">
        <v>0</v>
      </c>
      <c r="CY86" s="2563">
        <v>0</v>
      </c>
    </row>
    <row r="87" spans="1:103">
      <c r="A87" s="2541"/>
      <c r="B87" s="2542" t="s">
        <v>632</v>
      </c>
      <c r="C87" s="2543"/>
      <c r="D87" s="2544">
        <v>349</v>
      </c>
      <c r="E87" s="2545"/>
      <c r="F87" s="2522">
        <v>1008</v>
      </c>
      <c r="G87" s="2546">
        <v>302</v>
      </c>
      <c r="H87" s="2546">
        <v>21</v>
      </c>
      <c r="I87" s="2546">
        <v>40</v>
      </c>
      <c r="J87" s="2547">
        <v>30</v>
      </c>
      <c r="K87" s="2546">
        <v>928</v>
      </c>
      <c r="L87" s="2546">
        <v>868</v>
      </c>
      <c r="M87" s="2522">
        <v>444.2</v>
      </c>
      <c r="N87" s="2548">
        <v>3.13</v>
      </c>
      <c r="O87" s="2523">
        <v>8.9760000000000009</v>
      </c>
      <c r="P87" s="2549">
        <v>1</v>
      </c>
      <c r="Q87" s="2549" t="s">
        <v>2493</v>
      </c>
      <c r="R87" s="2549" t="s">
        <v>2493</v>
      </c>
      <c r="S87" s="2549">
        <v>1</v>
      </c>
      <c r="T87" s="2550" t="s">
        <v>2493</v>
      </c>
      <c r="U87" s="2549">
        <v>1</v>
      </c>
      <c r="V87" s="2549" t="s">
        <v>2493</v>
      </c>
      <c r="W87" s="2549" t="s">
        <v>2493</v>
      </c>
      <c r="X87" s="2549">
        <v>1</v>
      </c>
      <c r="Y87" s="2550" t="s">
        <v>2493</v>
      </c>
      <c r="Z87" s="2551">
        <v>1</v>
      </c>
      <c r="AA87" s="2552">
        <v>1</v>
      </c>
      <c r="AB87" s="2549" t="s">
        <v>2495</v>
      </c>
      <c r="AC87" s="2554">
        <v>722290</v>
      </c>
      <c r="AD87" s="2555">
        <v>14330</v>
      </c>
      <c r="AE87" s="2555">
        <v>16560</v>
      </c>
      <c r="AF87" s="2555">
        <v>40.299999999999997</v>
      </c>
      <c r="AG87" s="2555">
        <v>235</v>
      </c>
      <c r="AH87" s="2555">
        <v>18450</v>
      </c>
      <c r="AI87" s="2555">
        <v>1222</v>
      </c>
      <c r="AJ87" s="2555">
        <v>1939</v>
      </c>
      <c r="AK87" s="2555">
        <v>6.4</v>
      </c>
      <c r="AL87" s="2555">
        <v>13.6</v>
      </c>
      <c r="AM87" s="2555">
        <v>1712</v>
      </c>
      <c r="AN87" s="2523">
        <v>43010</v>
      </c>
      <c r="AO87" s="2556">
        <v>1</v>
      </c>
      <c r="AP87" s="2547">
        <v>1</v>
      </c>
      <c r="AQ87" s="2547">
        <v>4</v>
      </c>
      <c r="AR87" s="2547">
        <v>4</v>
      </c>
      <c r="AS87" s="2557">
        <v>64</v>
      </c>
      <c r="AT87" s="2558">
        <v>70</v>
      </c>
      <c r="AU87" s="2558">
        <v>52</v>
      </c>
      <c r="AV87" s="2559">
        <v>59</v>
      </c>
      <c r="AW87" s="2560">
        <v>1</v>
      </c>
      <c r="AX87" s="2539">
        <v>1</v>
      </c>
      <c r="AY87" s="2521">
        <v>1</v>
      </c>
      <c r="AZ87" s="2539">
        <v>1</v>
      </c>
      <c r="BA87" s="2539">
        <v>1</v>
      </c>
      <c r="BB87" s="2539">
        <v>1</v>
      </c>
      <c r="BC87" s="2539">
        <v>1</v>
      </c>
      <c r="BD87" s="2539">
        <v>1</v>
      </c>
      <c r="BE87" s="2561">
        <v>1</v>
      </c>
      <c r="BF87" s="2539">
        <v>1</v>
      </c>
      <c r="BG87" s="2539">
        <v>1</v>
      </c>
      <c r="BH87" s="2539">
        <v>1</v>
      </c>
      <c r="BI87" s="2539">
        <v>1</v>
      </c>
      <c r="BJ87" s="2539">
        <v>1</v>
      </c>
      <c r="BK87" s="2539">
        <v>1</v>
      </c>
      <c r="BL87" s="2539">
        <v>1</v>
      </c>
      <c r="BM87" s="2539">
        <v>1</v>
      </c>
      <c r="BN87" s="2521">
        <v>0</v>
      </c>
      <c r="BO87" s="2539">
        <v>1</v>
      </c>
      <c r="BP87" s="2539">
        <v>1</v>
      </c>
      <c r="BQ87" s="2539">
        <v>0</v>
      </c>
      <c r="BR87" s="2562">
        <v>0</v>
      </c>
      <c r="BS87" s="2538">
        <v>0</v>
      </c>
      <c r="BT87" s="2521">
        <v>0</v>
      </c>
      <c r="BU87" s="2521">
        <v>0</v>
      </c>
      <c r="BV87" s="2521">
        <v>0</v>
      </c>
      <c r="BW87" s="2521">
        <v>0</v>
      </c>
      <c r="BX87" s="2521">
        <v>0</v>
      </c>
      <c r="BY87" s="2521">
        <v>0</v>
      </c>
      <c r="BZ87" s="2579">
        <v>0</v>
      </c>
      <c r="CA87" s="2521">
        <v>0</v>
      </c>
      <c r="CB87" s="2521">
        <v>0</v>
      </c>
      <c r="CC87" s="2521">
        <v>0</v>
      </c>
      <c r="CD87" s="2521">
        <v>0</v>
      </c>
      <c r="CE87" s="2524">
        <v>0</v>
      </c>
      <c r="CF87" s="2520">
        <v>1</v>
      </c>
      <c r="CG87" s="2521">
        <v>1</v>
      </c>
      <c r="CH87" s="2521">
        <v>1</v>
      </c>
      <c r="CI87" s="2521">
        <v>1</v>
      </c>
      <c r="CJ87" s="2521">
        <v>1</v>
      </c>
      <c r="CK87" s="2521">
        <v>1</v>
      </c>
      <c r="CL87" s="2521">
        <v>1</v>
      </c>
      <c r="CM87" s="2521">
        <v>1</v>
      </c>
      <c r="CN87" s="2521">
        <v>1</v>
      </c>
      <c r="CO87" s="2521">
        <v>1</v>
      </c>
      <c r="CP87" s="2521">
        <v>1</v>
      </c>
      <c r="CQ87" s="2521">
        <v>1</v>
      </c>
      <c r="CR87" s="2521">
        <v>1</v>
      </c>
      <c r="CS87" s="2521">
        <v>0</v>
      </c>
      <c r="CT87" s="2521">
        <v>0</v>
      </c>
      <c r="CU87" s="2521">
        <v>0</v>
      </c>
      <c r="CV87" s="2521">
        <v>0</v>
      </c>
      <c r="CW87" s="2521">
        <v>0</v>
      </c>
      <c r="CX87" s="2521">
        <v>0</v>
      </c>
      <c r="CY87" s="2563">
        <v>0</v>
      </c>
    </row>
    <row r="88" spans="1:103">
      <c r="A88" s="2541"/>
      <c r="B88" s="2542" t="s">
        <v>631</v>
      </c>
      <c r="C88" s="2543"/>
      <c r="D88" s="2544">
        <v>314</v>
      </c>
      <c r="E88" s="2545"/>
      <c r="F88" s="2522">
        <v>1000</v>
      </c>
      <c r="G88" s="2546">
        <v>300</v>
      </c>
      <c r="H88" s="2546">
        <v>19</v>
      </c>
      <c r="I88" s="2546">
        <v>36</v>
      </c>
      <c r="J88" s="2547">
        <v>30</v>
      </c>
      <c r="K88" s="2546">
        <v>928</v>
      </c>
      <c r="L88" s="2546">
        <v>868</v>
      </c>
      <c r="M88" s="2522">
        <v>400</v>
      </c>
      <c r="N88" s="2548">
        <v>3.11</v>
      </c>
      <c r="O88" s="2523">
        <v>9.9030000000000005</v>
      </c>
      <c r="P88" s="2549">
        <v>1</v>
      </c>
      <c r="Q88" s="2549" t="s">
        <v>2493</v>
      </c>
      <c r="R88" s="2549" t="s">
        <v>2493</v>
      </c>
      <c r="S88" s="2549">
        <v>1</v>
      </c>
      <c r="T88" s="2550" t="s">
        <v>2493</v>
      </c>
      <c r="U88" s="2549">
        <v>1</v>
      </c>
      <c r="V88" s="2549" t="s">
        <v>2493</v>
      </c>
      <c r="W88" s="2549" t="s">
        <v>2493</v>
      </c>
      <c r="X88" s="2549">
        <v>1</v>
      </c>
      <c r="Y88" s="2550" t="s">
        <v>2493</v>
      </c>
      <c r="Z88" s="2551">
        <v>1</v>
      </c>
      <c r="AA88" s="2552" t="s">
        <v>2185</v>
      </c>
      <c r="AB88" s="2549" t="s">
        <v>2495</v>
      </c>
      <c r="AC88" s="2554">
        <v>644740</v>
      </c>
      <c r="AD88" s="2555">
        <v>12890</v>
      </c>
      <c r="AE88" s="2555">
        <v>14850</v>
      </c>
      <c r="AF88" s="2555">
        <v>40.1</v>
      </c>
      <c r="AG88" s="2555">
        <v>212.4</v>
      </c>
      <c r="AH88" s="2555">
        <v>16270</v>
      </c>
      <c r="AI88" s="2555">
        <v>1085</v>
      </c>
      <c r="AJ88" s="2555">
        <v>1716</v>
      </c>
      <c r="AK88" s="2555">
        <v>6.3</v>
      </c>
      <c r="AL88" s="2555">
        <v>12.6</v>
      </c>
      <c r="AM88" s="2555">
        <v>1267</v>
      </c>
      <c r="AN88" s="2523">
        <v>37630</v>
      </c>
      <c r="AO88" s="2556">
        <v>1</v>
      </c>
      <c r="AP88" s="2547">
        <v>1</v>
      </c>
      <c r="AQ88" s="2547">
        <v>4</v>
      </c>
      <c r="AR88" s="2547">
        <v>4</v>
      </c>
      <c r="AS88" s="2557">
        <v>70</v>
      </c>
      <c r="AT88" s="2558">
        <v>78</v>
      </c>
      <c r="AU88" s="2558">
        <v>57</v>
      </c>
      <c r="AV88" s="2559">
        <v>65</v>
      </c>
      <c r="AW88" s="2560">
        <v>1</v>
      </c>
      <c r="AX88" s="2539">
        <v>1</v>
      </c>
      <c r="AY88" s="2521">
        <v>1</v>
      </c>
      <c r="AZ88" s="2539">
        <v>1</v>
      </c>
      <c r="BA88" s="2539">
        <v>1</v>
      </c>
      <c r="BB88" s="2539">
        <v>1</v>
      </c>
      <c r="BC88" s="2539">
        <v>0</v>
      </c>
      <c r="BD88" s="2539">
        <v>1</v>
      </c>
      <c r="BE88" s="2561">
        <v>1</v>
      </c>
      <c r="BF88" s="2539">
        <v>1</v>
      </c>
      <c r="BG88" s="2539">
        <v>1</v>
      </c>
      <c r="BH88" s="2539">
        <v>1</v>
      </c>
      <c r="BI88" s="2539">
        <v>1</v>
      </c>
      <c r="BJ88" s="2539">
        <v>1</v>
      </c>
      <c r="BK88" s="2539">
        <v>1</v>
      </c>
      <c r="BL88" s="2539">
        <v>1</v>
      </c>
      <c r="BM88" s="2539">
        <v>1</v>
      </c>
      <c r="BN88" s="2521">
        <v>0</v>
      </c>
      <c r="BO88" s="2539">
        <v>1</v>
      </c>
      <c r="BP88" s="2539">
        <v>1</v>
      </c>
      <c r="BQ88" s="2539">
        <v>0</v>
      </c>
      <c r="BR88" s="2562">
        <v>0</v>
      </c>
      <c r="BS88" s="2538">
        <v>0</v>
      </c>
      <c r="BT88" s="2521">
        <v>0</v>
      </c>
      <c r="BU88" s="2521">
        <v>0</v>
      </c>
      <c r="BV88" s="2521">
        <v>0</v>
      </c>
      <c r="BW88" s="2521">
        <v>0</v>
      </c>
      <c r="BX88" s="2521">
        <v>0</v>
      </c>
      <c r="BY88" s="2521">
        <v>0</v>
      </c>
      <c r="BZ88" s="2579">
        <v>0</v>
      </c>
      <c r="CA88" s="2521">
        <v>0</v>
      </c>
      <c r="CB88" s="2521">
        <v>0</v>
      </c>
      <c r="CC88" s="2521">
        <v>0</v>
      </c>
      <c r="CD88" s="2521">
        <v>0</v>
      </c>
      <c r="CE88" s="2524">
        <v>0</v>
      </c>
      <c r="CF88" s="2520">
        <v>1</v>
      </c>
      <c r="CG88" s="2521">
        <v>1</v>
      </c>
      <c r="CH88" s="2521">
        <v>1</v>
      </c>
      <c r="CI88" s="2521">
        <v>1</v>
      </c>
      <c r="CJ88" s="2521">
        <v>1</v>
      </c>
      <c r="CK88" s="2521">
        <v>1</v>
      </c>
      <c r="CL88" s="2521">
        <v>1</v>
      </c>
      <c r="CM88" s="2521">
        <v>1</v>
      </c>
      <c r="CN88" s="2521">
        <v>1</v>
      </c>
      <c r="CO88" s="2521">
        <v>1</v>
      </c>
      <c r="CP88" s="2521">
        <v>1</v>
      </c>
      <c r="CQ88" s="2521">
        <v>1</v>
      </c>
      <c r="CR88" s="2521">
        <v>1</v>
      </c>
      <c r="CS88" s="2521">
        <v>0</v>
      </c>
      <c r="CT88" s="2521">
        <v>0</v>
      </c>
      <c r="CU88" s="2521">
        <v>0</v>
      </c>
      <c r="CV88" s="2521">
        <v>0</v>
      </c>
      <c r="CW88" s="2521">
        <v>0</v>
      </c>
      <c r="CX88" s="2521">
        <v>0</v>
      </c>
      <c r="CY88" s="2563">
        <v>0</v>
      </c>
    </row>
    <row r="89" spans="1:103">
      <c r="A89" s="2541"/>
      <c r="B89" s="2542" t="s">
        <v>629</v>
      </c>
      <c r="C89" s="2543"/>
      <c r="D89" s="2544">
        <v>272</v>
      </c>
      <c r="E89" s="2545"/>
      <c r="F89" s="2522">
        <v>990</v>
      </c>
      <c r="G89" s="2546">
        <v>300</v>
      </c>
      <c r="H89" s="2546">
        <v>16.5</v>
      </c>
      <c r="I89" s="2546">
        <v>31</v>
      </c>
      <c r="J89" s="2547">
        <v>30</v>
      </c>
      <c r="K89" s="2546">
        <v>928</v>
      </c>
      <c r="L89" s="2546">
        <v>868</v>
      </c>
      <c r="M89" s="2522">
        <v>346.8</v>
      </c>
      <c r="N89" s="2548">
        <v>3.0950000000000002</v>
      </c>
      <c r="O89" s="2523">
        <v>11.37</v>
      </c>
      <c r="P89" s="2549">
        <v>1</v>
      </c>
      <c r="Q89" s="2549" t="s">
        <v>2493</v>
      </c>
      <c r="R89" s="2549" t="s">
        <v>2493</v>
      </c>
      <c r="S89" s="2549">
        <v>1</v>
      </c>
      <c r="T89" s="2550" t="s">
        <v>2493</v>
      </c>
      <c r="U89" s="2549">
        <v>1</v>
      </c>
      <c r="V89" s="2549" t="s">
        <v>2493</v>
      </c>
      <c r="W89" s="2549" t="s">
        <v>2493</v>
      </c>
      <c r="X89" s="2549">
        <v>1</v>
      </c>
      <c r="Y89" s="2550" t="s">
        <v>2493</v>
      </c>
      <c r="Z89" s="2551">
        <v>1</v>
      </c>
      <c r="AA89" s="2552" t="s">
        <v>2185</v>
      </c>
      <c r="AB89" s="2549" t="s">
        <v>2495</v>
      </c>
      <c r="AC89" s="2554">
        <v>553840</v>
      </c>
      <c r="AD89" s="2555">
        <v>11180</v>
      </c>
      <c r="AE89" s="2555">
        <v>12820</v>
      </c>
      <c r="AF89" s="2555">
        <v>39.9</v>
      </c>
      <c r="AG89" s="2555">
        <v>184.5</v>
      </c>
      <c r="AH89" s="2555">
        <v>14000</v>
      </c>
      <c r="AI89" s="2555">
        <v>933.6</v>
      </c>
      <c r="AJ89" s="2555">
        <v>1469</v>
      </c>
      <c r="AK89" s="2555">
        <v>6.3</v>
      </c>
      <c r="AL89" s="2555">
        <v>11.3</v>
      </c>
      <c r="AM89" s="2555">
        <v>834.8</v>
      </c>
      <c r="AN89" s="2523">
        <v>32070</v>
      </c>
      <c r="AO89" s="2556">
        <v>1</v>
      </c>
      <c r="AP89" s="2547">
        <v>2</v>
      </c>
      <c r="AQ89" s="2547">
        <v>4</v>
      </c>
      <c r="AR89" s="2547">
        <v>4</v>
      </c>
      <c r="AS89" s="2557">
        <v>81</v>
      </c>
      <c r="AT89" s="2558">
        <v>89</v>
      </c>
      <c r="AU89" s="2558">
        <v>66</v>
      </c>
      <c r="AV89" s="2559">
        <v>74</v>
      </c>
      <c r="AW89" s="2560">
        <v>1</v>
      </c>
      <c r="AX89" s="2539">
        <v>1</v>
      </c>
      <c r="AY89" s="2521">
        <v>1</v>
      </c>
      <c r="AZ89" s="2539">
        <v>1</v>
      </c>
      <c r="BA89" s="2539">
        <v>1</v>
      </c>
      <c r="BB89" s="2539">
        <v>1</v>
      </c>
      <c r="BC89" s="2539">
        <v>0</v>
      </c>
      <c r="BD89" s="2539">
        <v>1</v>
      </c>
      <c r="BE89" s="2561">
        <v>1</v>
      </c>
      <c r="BF89" s="2539">
        <v>1</v>
      </c>
      <c r="BG89" s="2539">
        <v>1</v>
      </c>
      <c r="BH89" s="2539">
        <v>1</v>
      </c>
      <c r="BI89" s="2539">
        <v>1</v>
      </c>
      <c r="BJ89" s="2539">
        <v>1</v>
      </c>
      <c r="BK89" s="2539">
        <v>1</v>
      </c>
      <c r="BL89" s="2539">
        <v>1</v>
      </c>
      <c r="BM89" s="2539">
        <v>1</v>
      </c>
      <c r="BN89" s="2521">
        <v>0</v>
      </c>
      <c r="BO89" s="2539">
        <v>1</v>
      </c>
      <c r="BP89" s="2539">
        <v>1</v>
      </c>
      <c r="BQ89" s="2539">
        <v>0</v>
      </c>
      <c r="BR89" s="2562">
        <v>0</v>
      </c>
      <c r="BS89" s="2538">
        <v>0</v>
      </c>
      <c r="BT89" s="2521">
        <v>0</v>
      </c>
      <c r="BU89" s="2521">
        <v>0</v>
      </c>
      <c r="BV89" s="2521">
        <v>0</v>
      </c>
      <c r="BW89" s="2521">
        <v>0</v>
      </c>
      <c r="BX89" s="2521">
        <v>0</v>
      </c>
      <c r="BY89" s="2521">
        <v>0</v>
      </c>
      <c r="BZ89" s="2579">
        <v>0</v>
      </c>
      <c r="CA89" s="2521">
        <v>0</v>
      </c>
      <c r="CB89" s="2521">
        <v>0</v>
      </c>
      <c r="CC89" s="2521">
        <v>0</v>
      </c>
      <c r="CD89" s="2521">
        <v>0</v>
      </c>
      <c r="CE89" s="2524">
        <v>0</v>
      </c>
      <c r="CF89" s="2520">
        <v>1</v>
      </c>
      <c r="CG89" s="2521">
        <v>1</v>
      </c>
      <c r="CH89" s="2521">
        <v>1</v>
      </c>
      <c r="CI89" s="2521">
        <v>1</v>
      </c>
      <c r="CJ89" s="2521">
        <v>1</v>
      </c>
      <c r="CK89" s="2521">
        <v>1</v>
      </c>
      <c r="CL89" s="2521">
        <v>1</v>
      </c>
      <c r="CM89" s="2521">
        <v>1</v>
      </c>
      <c r="CN89" s="2521">
        <v>1</v>
      </c>
      <c r="CO89" s="2521">
        <v>1</v>
      </c>
      <c r="CP89" s="2521">
        <v>1</v>
      </c>
      <c r="CQ89" s="2521">
        <v>1</v>
      </c>
      <c r="CR89" s="2521">
        <v>1</v>
      </c>
      <c r="CS89" s="2521">
        <v>0</v>
      </c>
      <c r="CT89" s="2521">
        <v>0</v>
      </c>
      <c r="CU89" s="2521">
        <v>0</v>
      </c>
      <c r="CV89" s="2521">
        <v>0</v>
      </c>
      <c r="CW89" s="2521">
        <v>0</v>
      </c>
      <c r="CX89" s="2521">
        <v>0</v>
      </c>
      <c r="CY89" s="2563">
        <v>0</v>
      </c>
    </row>
    <row r="90" spans="1:103">
      <c r="A90" s="2541"/>
      <c r="B90" s="2542" t="s">
        <v>2526</v>
      </c>
      <c r="C90" s="2543"/>
      <c r="D90" s="2544">
        <v>249</v>
      </c>
      <c r="E90" s="2545"/>
      <c r="F90" s="2522">
        <v>980</v>
      </c>
      <c r="G90" s="2546">
        <v>300</v>
      </c>
      <c r="H90" s="2546">
        <v>16.5</v>
      </c>
      <c r="I90" s="2546">
        <v>26</v>
      </c>
      <c r="J90" s="2547">
        <v>30</v>
      </c>
      <c r="K90" s="2546">
        <v>928</v>
      </c>
      <c r="L90" s="2546">
        <v>868</v>
      </c>
      <c r="M90" s="2522">
        <v>316.8</v>
      </c>
      <c r="N90" s="2548">
        <v>3.0750000000000002</v>
      </c>
      <c r="O90" s="2523">
        <v>12.36</v>
      </c>
      <c r="P90" s="2549">
        <v>1</v>
      </c>
      <c r="Q90" s="2549" t="s">
        <v>2493</v>
      </c>
      <c r="R90" s="2549" t="s">
        <v>2493</v>
      </c>
      <c r="S90" s="2549">
        <v>1</v>
      </c>
      <c r="T90" s="2550" t="s">
        <v>2493</v>
      </c>
      <c r="U90" s="2549">
        <v>1</v>
      </c>
      <c r="V90" s="2549" t="s">
        <v>2493</v>
      </c>
      <c r="W90" s="2549" t="s">
        <v>2493</v>
      </c>
      <c r="X90" s="2549">
        <v>1</v>
      </c>
      <c r="Y90" s="2550" t="s">
        <v>2493</v>
      </c>
      <c r="Z90" s="2551">
        <v>1</v>
      </c>
      <c r="AA90" s="2552" t="s">
        <v>2185</v>
      </c>
      <c r="AB90" s="2553" t="s">
        <v>2494</v>
      </c>
      <c r="AC90" s="2554">
        <v>481070</v>
      </c>
      <c r="AD90" s="2555">
        <v>9817</v>
      </c>
      <c r="AE90" s="2555">
        <v>11340</v>
      </c>
      <c r="AF90" s="2555">
        <v>38.9</v>
      </c>
      <c r="AG90" s="2555">
        <v>180.7</v>
      </c>
      <c r="AH90" s="2555">
        <v>11750</v>
      </c>
      <c r="AI90" s="2555">
        <v>783.6</v>
      </c>
      <c r="AJ90" s="2555">
        <v>1244</v>
      </c>
      <c r="AK90" s="2555">
        <v>6</v>
      </c>
      <c r="AL90" s="2555">
        <v>10.3</v>
      </c>
      <c r="AM90" s="2555">
        <v>581.9</v>
      </c>
      <c r="AN90" s="2523">
        <v>26620</v>
      </c>
      <c r="AO90" s="2556">
        <v>1</v>
      </c>
      <c r="AP90" s="2547">
        <v>2</v>
      </c>
      <c r="AQ90" s="2547">
        <v>4</v>
      </c>
      <c r="AR90" s="2547">
        <v>4</v>
      </c>
      <c r="AS90" s="2557">
        <v>88</v>
      </c>
      <c r="AT90" s="2558">
        <v>97</v>
      </c>
      <c r="AU90" s="2558">
        <v>71</v>
      </c>
      <c r="AV90" s="2559">
        <v>81</v>
      </c>
      <c r="AW90" s="2560">
        <v>1</v>
      </c>
      <c r="AX90" s="2539">
        <v>1</v>
      </c>
      <c r="AY90" s="2521">
        <v>1</v>
      </c>
      <c r="AZ90" s="2539">
        <v>1</v>
      </c>
      <c r="BA90" s="2539">
        <v>1</v>
      </c>
      <c r="BB90" s="2539">
        <v>1</v>
      </c>
      <c r="BC90" s="2539">
        <v>0</v>
      </c>
      <c r="BD90" s="2539">
        <v>1</v>
      </c>
      <c r="BE90" s="2561">
        <v>1</v>
      </c>
      <c r="BF90" s="2539">
        <v>1</v>
      </c>
      <c r="BG90" s="2539">
        <v>1</v>
      </c>
      <c r="BH90" s="2539">
        <v>1</v>
      </c>
      <c r="BI90" s="2539">
        <v>1</v>
      </c>
      <c r="BJ90" s="2539">
        <v>1</v>
      </c>
      <c r="BK90" s="2539">
        <v>1</v>
      </c>
      <c r="BL90" s="2539">
        <v>1</v>
      </c>
      <c r="BM90" s="2539">
        <v>1</v>
      </c>
      <c r="BN90" s="2521">
        <v>0</v>
      </c>
      <c r="BO90" s="2539">
        <v>1</v>
      </c>
      <c r="BP90" s="2539">
        <v>1</v>
      </c>
      <c r="BQ90" s="2539">
        <v>0</v>
      </c>
      <c r="BR90" s="2562">
        <v>0</v>
      </c>
      <c r="BS90" s="2538">
        <v>1</v>
      </c>
      <c r="BT90" s="2521">
        <v>0</v>
      </c>
      <c r="BU90" s="2521">
        <v>0</v>
      </c>
      <c r="BV90" s="2521">
        <v>0</v>
      </c>
      <c r="BW90" s="2521">
        <v>0</v>
      </c>
      <c r="BX90" s="2521">
        <v>0</v>
      </c>
      <c r="BY90" s="2521">
        <v>0</v>
      </c>
      <c r="BZ90" s="2579">
        <v>0</v>
      </c>
      <c r="CA90" s="2521">
        <v>0</v>
      </c>
      <c r="CB90" s="2521">
        <v>0</v>
      </c>
      <c r="CC90" s="2521">
        <v>0</v>
      </c>
      <c r="CD90" s="2521">
        <v>0</v>
      </c>
      <c r="CE90" s="2524">
        <v>0</v>
      </c>
      <c r="CF90" s="2520">
        <v>1</v>
      </c>
      <c r="CG90" s="2521">
        <v>1</v>
      </c>
      <c r="CH90" s="2521">
        <v>1</v>
      </c>
      <c r="CI90" s="2521">
        <v>1</v>
      </c>
      <c r="CJ90" s="2521">
        <v>1</v>
      </c>
      <c r="CK90" s="2521">
        <v>1</v>
      </c>
      <c r="CL90" s="2521">
        <v>1</v>
      </c>
      <c r="CM90" s="2521">
        <v>1</v>
      </c>
      <c r="CN90" s="2521">
        <v>1</v>
      </c>
      <c r="CO90" s="2521">
        <v>1</v>
      </c>
      <c r="CP90" s="2521">
        <v>1</v>
      </c>
      <c r="CQ90" s="2521">
        <v>1</v>
      </c>
      <c r="CR90" s="2521">
        <v>1</v>
      </c>
      <c r="CS90" s="2521">
        <v>0</v>
      </c>
      <c r="CT90" s="2521">
        <v>0</v>
      </c>
      <c r="CU90" s="2521">
        <v>0</v>
      </c>
      <c r="CV90" s="2521">
        <v>0</v>
      </c>
      <c r="CW90" s="2521">
        <v>0</v>
      </c>
      <c r="CX90" s="2521">
        <v>0</v>
      </c>
      <c r="CY90" s="2563">
        <v>0</v>
      </c>
    </row>
    <row r="91" spans="1:103">
      <c r="A91" s="2541"/>
      <c r="B91" s="2542" t="s">
        <v>630</v>
      </c>
      <c r="C91" s="2543"/>
      <c r="D91" s="2544">
        <v>222</v>
      </c>
      <c r="E91" s="2545"/>
      <c r="F91" s="2522">
        <v>970</v>
      </c>
      <c r="G91" s="2546">
        <v>300</v>
      </c>
      <c r="H91" s="2546">
        <v>16</v>
      </c>
      <c r="I91" s="2546">
        <v>21</v>
      </c>
      <c r="J91" s="2547">
        <v>30</v>
      </c>
      <c r="K91" s="2546">
        <v>928</v>
      </c>
      <c r="L91" s="2546">
        <v>868</v>
      </c>
      <c r="M91" s="2522">
        <v>282.2</v>
      </c>
      <c r="N91" s="2548">
        <v>3.056</v>
      </c>
      <c r="O91" s="2523">
        <v>13.79</v>
      </c>
      <c r="P91" s="2549">
        <v>1</v>
      </c>
      <c r="Q91" s="2549">
        <v>1</v>
      </c>
      <c r="R91" s="2549" t="s">
        <v>2185</v>
      </c>
      <c r="S91" s="2549">
        <v>1</v>
      </c>
      <c r="T91" s="2550">
        <v>1</v>
      </c>
      <c r="U91" s="2549">
        <v>1</v>
      </c>
      <c r="V91" s="2549" t="s">
        <v>2185</v>
      </c>
      <c r="W91" s="2549" t="s">
        <v>2185</v>
      </c>
      <c r="X91" s="2549" t="s">
        <v>2185</v>
      </c>
      <c r="Y91" s="2550" t="s">
        <v>2185</v>
      </c>
      <c r="Z91" s="2551" t="s">
        <v>2185</v>
      </c>
      <c r="AA91" s="2552" t="s">
        <v>2185</v>
      </c>
      <c r="AB91" s="2553" t="s">
        <v>2494</v>
      </c>
      <c r="AC91" s="2554">
        <v>406450</v>
      </c>
      <c r="AD91" s="2555">
        <v>8380</v>
      </c>
      <c r="AE91" s="2555">
        <v>9776</v>
      </c>
      <c r="AF91" s="2555">
        <v>37.9</v>
      </c>
      <c r="AG91" s="2555">
        <v>172.1</v>
      </c>
      <c r="AH91" s="2555">
        <v>9500</v>
      </c>
      <c r="AI91" s="2555">
        <v>633.29999999999995</v>
      </c>
      <c r="AJ91" s="2555">
        <v>1015</v>
      </c>
      <c r="AK91" s="2555">
        <v>5.8</v>
      </c>
      <c r="AL91" s="2555">
        <v>9.3000000000000007</v>
      </c>
      <c r="AM91" s="2555">
        <v>387</v>
      </c>
      <c r="AN91" s="2523">
        <v>21270</v>
      </c>
      <c r="AO91" s="2556">
        <v>1</v>
      </c>
      <c r="AP91" s="2547" t="s">
        <v>2185</v>
      </c>
      <c r="AQ91" s="2547">
        <v>4</v>
      </c>
      <c r="AR91" s="2547" t="s">
        <v>2185</v>
      </c>
      <c r="AS91" s="2557">
        <v>98</v>
      </c>
      <c r="AT91" s="2558">
        <v>108</v>
      </c>
      <c r="AU91" s="2558">
        <v>79</v>
      </c>
      <c r="AV91" s="2559">
        <v>90</v>
      </c>
      <c r="AW91" s="2560">
        <v>1</v>
      </c>
      <c r="AX91" s="2539">
        <v>1</v>
      </c>
      <c r="AY91" s="2521">
        <v>0</v>
      </c>
      <c r="AZ91" s="2539">
        <v>1</v>
      </c>
      <c r="BA91" s="2539">
        <v>0</v>
      </c>
      <c r="BB91" s="2539">
        <v>0</v>
      </c>
      <c r="BC91" s="2539">
        <v>0</v>
      </c>
      <c r="BD91" s="2539">
        <v>1</v>
      </c>
      <c r="BE91" s="2561">
        <v>0</v>
      </c>
      <c r="BF91" s="2539">
        <v>0</v>
      </c>
      <c r="BG91" s="2539">
        <v>1</v>
      </c>
      <c r="BH91" s="2539">
        <v>0</v>
      </c>
      <c r="BI91" s="2539">
        <v>1</v>
      </c>
      <c r="BJ91" s="2539">
        <v>1</v>
      </c>
      <c r="BK91" s="2539">
        <v>1</v>
      </c>
      <c r="BL91" s="2539">
        <v>1</v>
      </c>
      <c r="BM91" s="2539">
        <v>0</v>
      </c>
      <c r="BN91" s="2521">
        <v>0</v>
      </c>
      <c r="BO91" s="2539">
        <v>1</v>
      </c>
      <c r="BP91" s="2539">
        <v>1</v>
      </c>
      <c r="BQ91" s="2539">
        <v>0</v>
      </c>
      <c r="BR91" s="2562">
        <v>0</v>
      </c>
      <c r="BS91" s="2538">
        <v>1</v>
      </c>
      <c r="BT91" s="2521">
        <v>0</v>
      </c>
      <c r="BU91" s="2521">
        <v>0</v>
      </c>
      <c r="BV91" s="2521">
        <v>0</v>
      </c>
      <c r="BW91" s="2521">
        <v>0</v>
      </c>
      <c r="BX91" s="2521">
        <v>0</v>
      </c>
      <c r="BY91" s="2521">
        <v>0</v>
      </c>
      <c r="BZ91" s="2579">
        <v>0</v>
      </c>
      <c r="CA91" s="2521">
        <v>0</v>
      </c>
      <c r="CB91" s="2521">
        <v>0</v>
      </c>
      <c r="CC91" s="2521">
        <v>0</v>
      </c>
      <c r="CD91" s="2521">
        <v>0</v>
      </c>
      <c r="CE91" s="2524">
        <v>0</v>
      </c>
      <c r="CF91" s="2520">
        <v>1</v>
      </c>
      <c r="CG91" s="2521">
        <v>1</v>
      </c>
      <c r="CH91" s="2521">
        <v>1</v>
      </c>
      <c r="CI91" s="2521">
        <v>1</v>
      </c>
      <c r="CJ91" s="2521">
        <v>1</v>
      </c>
      <c r="CK91" s="2521">
        <v>1</v>
      </c>
      <c r="CL91" s="2521">
        <v>1</v>
      </c>
      <c r="CM91" s="2521">
        <v>1</v>
      </c>
      <c r="CN91" s="2521">
        <v>1</v>
      </c>
      <c r="CO91" s="2521">
        <v>1</v>
      </c>
      <c r="CP91" s="2521">
        <v>1</v>
      </c>
      <c r="CQ91" s="2521">
        <v>1</v>
      </c>
      <c r="CR91" s="2521">
        <v>1</v>
      </c>
      <c r="CS91" s="2521">
        <v>0</v>
      </c>
      <c r="CT91" s="2521">
        <v>0</v>
      </c>
      <c r="CU91" s="2521">
        <v>0</v>
      </c>
      <c r="CV91" s="2521">
        <v>0</v>
      </c>
      <c r="CW91" s="2521">
        <v>0</v>
      </c>
      <c r="CX91" s="2521">
        <v>0</v>
      </c>
      <c r="CY91" s="2563">
        <v>0</v>
      </c>
    </row>
    <row r="92" spans="1:103">
      <c r="A92" s="2541"/>
      <c r="B92" s="2542" t="s">
        <v>734</v>
      </c>
      <c r="C92" s="2543"/>
      <c r="D92" s="2544">
        <v>466</v>
      </c>
      <c r="E92" s="2545"/>
      <c r="F92" s="2522">
        <v>938</v>
      </c>
      <c r="G92" s="2546">
        <v>312</v>
      </c>
      <c r="H92" s="2546">
        <v>30</v>
      </c>
      <c r="I92" s="2546">
        <v>54</v>
      </c>
      <c r="J92" s="2547">
        <v>30</v>
      </c>
      <c r="K92" s="2546">
        <v>830</v>
      </c>
      <c r="L92" s="2546">
        <v>770</v>
      </c>
      <c r="M92" s="2522">
        <v>593.70000000000005</v>
      </c>
      <c r="N92" s="2548">
        <v>3.012</v>
      </c>
      <c r="O92" s="2523">
        <v>6.4630000000000001</v>
      </c>
      <c r="P92" s="2549">
        <v>1</v>
      </c>
      <c r="Q92" s="2549" t="s">
        <v>2493</v>
      </c>
      <c r="R92" s="2549" t="s">
        <v>2493</v>
      </c>
      <c r="S92" s="2549">
        <v>1</v>
      </c>
      <c r="T92" s="2550" t="s">
        <v>2185</v>
      </c>
      <c r="U92" s="2549">
        <v>1</v>
      </c>
      <c r="V92" s="2549" t="s">
        <v>2493</v>
      </c>
      <c r="W92" s="2549" t="s">
        <v>2493</v>
      </c>
      <c r="X92" s="2549">
        <v>1</v>
      </c>
      <c r="Y92" s="2550" t="s">
        <v>2185</v>
      </c>
      <c r="Z92" s="2551">
        <v>1</v>
      </c>
      <c r="AA92" s="2552">
        <v>1</v>
      </c>
      <c r="AB92" s="2549" t="s">
        <v>2499</v>
      </c>
      <c r="AC92" s="2554">
        <v>814940</v>
      </c>
      <c r="AD92" s="2555">
        <v>17370</v>
      </c>
      <c r="AE92" s="2555">
        <v>20370</v>
      </c>
      <c r="AF92" s="2555">
        <v>37</v>
      </c>
      <c r="AG92" s="2555">
        <v>305.3</v>
      </c>
      <c r="AH92" s="2555">
        <v>27550</v>
      </c>
      <c r="AI92" s="2555">
        <v>1766</v>
      </c>
      <c r="AJ92" s="2555">
        <v>2831</v>
      </c>
      <c r="AK92" s="2555">
        <v>6.8</v>
      </c>
      <c r="AL92" s="2555">
        <v>17.3</v>
      </c>
      <c r="AM92" s="2555">
        <v>4230</v>
      </c>
      <c r="AN92" s="2523">
        <v>53400</v>
      </c>
      <c r="AO92" s="2556">
        <v>1</v>
      </c>
      <c r="AP92" s="2547">
        <v>1</v>
      </c>
      <c r="AQ92" s="2547">
        <v>1</v>
      </c>
      <c r="AR92" s="2547">
        <v>2</v>
      </c>
      <c r="AS92" s="2557">
        <v>45</v>
      </c>
      <c r="AT92" s="2558">
        <v>51</v>
      </c>
      <c r="AU92" s="2558">
        <v>37</v>
      </c>
      <c r="AV92" s="2559">
        <v>42</v>
      </c>
      <c r="AW92" s="2560">
        <v>1</v>
      </c>
      <c r="AX92" s="2539">
        <v>1</v>
      </c>
      <c r="AY92" s="2521">
        <v>1</v>
      </c>
      <c r="AZ92" s="2539">
        <v>1</v>
      </c>
      <c r="BA92" s="2539">
        <v>0</v>
      </c>
      <c r="BB92" s="2539">
        <v>1</v>
      </c>
      <c r="BC92" s="2539">
        <v>1</v>
      </c>
      <c r="BD92" s="2539">
        <v>1</v>
      </c>
      <c r="BE92" s="2561">
        <v>1</v>
      </c>
      <c r="BF92" s="2539">
        <v>1</v>
      </c>
      <c r="BG92" s="2539">
        <v>0</v>
      </c>
      <c r="BH92" s="2539">
        <v>0</v>
      </c>
      <c r="BI92" s="2539">
        <v>0</v>
      </c>
      <c r="BJ92" s="2539">
        <v>1</v>
      </c>
      <c r="BK92" s="2539">
        <v>0</v>
      </c>
      <c r="BL92" s="2539">
        <v>0</v>
      </c>
      <c r="BM92" s="2539">
        <v>1</v>
      </c>
      <c r="BN92" s="2521">
        <v>0</v>
      </c>
      <c r="BO92" s="2539">
        <v>1</v>
      </c>
      <c r="BP92" s="2539">
        <v>0</v>
      </c>
      <c r="BQ92" s="2539">
        <v>0</v>
      </c>
      <c r="BR92" s="2562">
        <v>0</v>
      </c>
      <c r="BS92" s="2538">
        <v>0</v>
      </c>
      <c r="BT92" s="2521">
        <v>1</v>
      </c>
      <c r="BU92" s="2521">
        <v>0</v>
      </c>
      <c r="BV92" s="2521">
        <v>0</v>
      </c>
      <c r="BW92" s="2521">
        <v>0</v>
      </c>
      <c r="BX92" s="2521">
        <v>0</v>
      </c>
      <c r="BY92" s="2521">
        <v>0</v>
      </c>
      <c r="BZ92" s="2579">
        <v>0</v>
      </c>
      <c r="CA92" s="2521">
        <v>0</v>
      </c>
      <c r="CB92" s="2521">
        <v>0</v>
      </c>
      <c r="CC92" s="2521">
        <v>0</v>
      </c>
      <c r="CD92" s="2521">
        <v>0</v>
      </c>
      <c r="CE92" s="2524">
        <v>0</v>
      </c>
      <c r="CF92" s="2520">
        <v>1</v>
      </c>
      <c r="CG92" s="2521">
        <v>1</v>
      </c>
      <c r="CH92" s="2521">
        <v>1</v>
      </c>
      <c r="CI92" s="2521">
        <v>1</v>
      </c>
      <c r="CJ92" s="2521">
        <v>1</v>
      </c>
      <c r="CK92" s="2521">
        <v>1</v>
      </c>
      <c r="CL92" s="2521">
        <v>1</v>
      </c>
      <c r="CM92" s="2521">
        <v>1</v>
      </c>
      <c r="CN92" s="2521">
        <v>1</v>
      </c>
      <c r="CO92" s="2521">
        <v>1</v>
      </c>
      <c r="CP92" s="2521">
        <v>1</v>
      </c>
      <c r="CQ92" s="2521">
        <v>1</v>
      </c>
      <c r="CR92" s="2521">
        <v>1</v>
      </c>
      <c r="CS92" s="2521">
        <v>0</v>
      </c>
      <c r="CT92" s="2521">
        <v>0</v>
      </c>
      <c r="CU92" s="2521">
        <v>0</v>
      </c>
      <c r="CV92" s="2521">
        <v>0</v>
      </c>
      <c r="CW92" s="2521">
        <v>0</v>
      </c>
      <c r="CX92" s="2521">
        <v>0</v>
      </c>
      <c r="CY92" s="2563">
        <v>0</v>
      </c>
    </row>
    <row r="93" spans="1:103">
      <c r="A93" s="2541"/>
      <c r="B93" s="2542" t="s">
        <v>733</v>
      </c>
      <c r="C93" s="2543"/>
      <c r="D93" s="2544">
        <v>391</v>
      </c>
      <c r="E93" s="2545"/>
      <c r="F93" s="2522">
        <v>922</v>
      </c>
      <c r="G93" s="2546">
        <v>307</v>
      </c>
      <c r="H93" s="2546">
        <v>25</v>
      </c>
      <c r="I93" s="2546">
        <v>46</v>
      </c>
      <c r="J93" s="2547">
        <v>30</v>
      </c>
      <c r="K93" s="2546">
        <v>830</v>
      </c>
      <c r="L93" s="2546">
        <v>770</v>
      </c>
      <c r="M93" s="2522">
        <v>497.7</v>
      </c>
      <c r="N93" s="2548">
        <v>2.97</v>
      </c>
      <c r="O93" s="2523">
        <v>7.6020000000000003</v>
      </c>
      <c r="P93" s="2549">
        <v>1</v>
      </c>
      <c r="Q93" s="2549" t="s">
        <v>2493</v>
      </c>
      <c r="R93" s="2549" t="s">
        <v>2493</v>
      </c>
      <c r="S93" s="2549">
        <v>1</v>
      </c>
      <c r="T93" s="2550" t="s">
        <v>2185</v>
      </c>
      <c r="U93" s="2549">
        <v>1</v>
      </c>
      <c r="V93" s="2549" t="s">
        <v>2493</v>
      </c>
      <c r="W93" s="2549" t="s">
        <v>2493</v>
      </c>
      <c r="X93" s="2549">
        <v>1</v>
      </c>
      <c r="Y93" s="2550" t="s">
        <v>2185</v>
      </c>
      <c r="Z93" s="2551">
        <v>1</v>
      </c>
      <c r="AA93" s="2552">
        <v>1</v>
      </c>
      <c r="AB93" s="2549" t="s">
        <v>2499</v>
      </c>
      <c r="AC93" s="2554">
        <v>674340</v>
      </c>
      <c r="AD93" s="2555">
        <v>14620</v>
      </c>
      <c r="AE93" s="2555">
        <v>16990</v>
      </c>
      <c r="AF93" s="2555">
        <v>36.799999999999997</v>
      </c>
      <c r="AG93" s="2555">
        <v>254.3</v>
      </c>
      <c r="AH93" s="2555">
        <v>22320</v>
      </c>
      <c r="AI93" s="2555">
        <v>1454</v>
      </c>
      <c r="AJ93" s="2555">
        <v>2312</v>
      </c>
      <c r="AK93" s="2555">
        <v>6.6</v>
      </c>
      <c r="AL93" s="2555">
        <v>15.2</v>
      </c>
      <c r="AM93" s="2555">
        <v>2596</v>
      </c>
      <c r="AN93" s="2523">
        <v>42550</v>
      </c>
      <c r="AO93" s="2556">
        <v>1</v>
      </c>
      <c r="AP93" s="2547">
        <v>1</v>
      </c>
      <c r="AQ93" s="2547">
        <v>2</v>
      </c>
      <c r="AR93" s="2547">
        <v>4</v>
      </c>
      <c r="AS93" s="2557">
        <v>54</v>
      </c>
      <c r="AT93" s="2558">
        <v>60</v>
      </c>
      <c r="AU93" s="2558">
        <v>43</v>
      </c>
      <c r="AV93" s="2559">
        <v>49</v>
      </c>
      <c r="AW93" s="2560">
        <v>1</v>
      </c>
      <c r="AX93" s="2539">
        <v>1</v>
      </c>
      <c r="AY93" s="2521">
        <v>1</v>
      </c>
      <c r="AZ93" s="2539">
        <v>1</v>
      </c>
      <c r="BA93" s="2539">
        <v>0</v>
      </c>
      <c r="BB93" s="2539">
        <v>1</v>
      </c>
      <c r="BC93" s="2539">
        <v>1</v>
      </c>
      <c r="BD93" s="2539">
        <v>1</v>
      </c>
      <c r="BE93" s="2561">
        <v>1</v>
      </c>
      <c r="BF93" s="2539">
        <v>1</v>
      </c>
      <c r="BG93" s="2539">
        <v>0</v>
      </c>
      <c r="BH93" s="2539">
        <v>0</v>
      </c>
      <c r="BI93" s="2539">
        <v>0</v>
      </c>
      <c r="BJ93" s="2539">
        <v>1</v>
      </c>
      <c r="BK93" s="2539">
        <v>1</v>
      </c>
      <c r="BL93" s="2539">
        <v>1</v>
      </c>
      <c r="BM93" s="2539">
        <v>1</v>
      </c>
      <c r="BN93" s="2521">
        <v>0</v>
      </c>
      <c r="BO93" s="2539">
        <v>1</v>
      </c>
      <c r="BP93" s="2539">
        <v>0</v>
      </c>
      <c r="BQ93" s="2539">
        <v>0</v>
      </c>
      <c r="BR93" s="2562">
        <v>0</v>
      </c>
      <c r="BS93" s="2538">
        <v>0</v>
      </c>
      <c r="BT93" s="2521">
        <v>1</v>
      </c>
      <c r="BU93" s="2521">
        <v>0</v>
      </c>
      <c r="BV93" s="2521">
        <v>0</v>
      </c>
      <c r="BW93" s="2521">
        <v>0</v>
      </c>
      <c r="BX93" s="2521">
        <v>0</v>
      </c>
      <c r="BY93" s="2521">
        <v>0</v>
      </c>
      <c r="BZ93" s="2579">
        <v>0</v>
      </c>
      <c r="CA93" s="2521">
        <v>0</v>
      </c>
      <c r="CB93" s="2521">
        <v>0</v>
      </c>
      <c r="CC93" s="2521">
        <v>0</v>
      </c>
      <c r="CD93" s="2521">
        <v>0</v>
      </c>
      <c r="CE93" s="2524">
        <v>0</v>
      </c>
      <c r="CF93" s="2520">
        <v>1</v>
      </c>
      <c r="CG93" s="2521">
        <v>1</v>
      </c>
      <c r="CH93" s="2521">
        <v>1</v>
      </c>
      <c r="CI93" s="2521">
        <v>1</v>
      </c>
      <c r="CJ93" s="2521">
        <v>1</v>
      </c>
      <c r="CK93" s="2521">
        <v>1</v>
      </c>
      <c r="CL93" s="2521">
        <v>1</v>
      </c>
      <c r="CM93" s="2521">
        <v>1</v>
      </c>
      <c r="CN93" s="2521">
        <v>1</v>
      </c>
      <c r="CO93" s="2521">
        <v>1</v>
      </c>
      <c r="CP93" s="2521">
        <v>1</v>
      </c>
      <c r="CQ93" s="2521">
        <v>1</v>
      </c>
      <c r="CR93" s="2521">
        <v>1</v>
      </c>
      <c r="CS93" s="2521">
        <v>0</v>
      </c>
      <c r="CT93" s="2521">
        <v>0</v>
      </c>
      <c r="CU93" s="2521">
        <v>0</v>
      </c>
      <c r="CV93" s="2521">
        <v>0</v>
      </c>
      <c r="CW93" s="2521">
        <v>0</v>
      </c>
      <c r="CX93" s="2521">
        <v>0</v>
      </c>
      <c r="CY93" s="2563">
        <v>0</v>
      </c>
    </row>
    <row r="94" spans="1:103">
      <c r="A94" s="2541"/>
      <c r="B94" s="2542" t="s">
        <v>732</v>
      </c>
      <c r="C94" s="2543"/>
      <c r="D94" s="2544">
        <v>333</v>
      </c>
      <c r="E94" s="2545"/>
      <c r="F94" s="2522">
        <v>910</v>
      </c>
      <c r="G94" s="2546">
        <v>302</v>
      </c>
      <c r="H94" s="2546">
        <v>21</v>
      </c>
      <c r="I94" s="2546">
        <v>40</v>
      </c>
      <c r="J94" s="2547">
        <v>30</v>
      </c>
      <c r="K94" s="2546">
        <v>830</v>
      </c>
      <c r="L94" s="2546">
        <v>770</v>
      </c>
      <c r="M94" s="2522">
        <v>423.6</v>
      </c>
      <c r="N94" s="2548">
        <v>2.9340000000000002</v>
      </c>
      <c r="O94" s="2523">
        <v>8.8230000000000004</v>
      </c>
      <c r="P94" s="2549">
        <v>1</v>
      </c>
      <c r="Q94" s="2549" t="s">
        <v>2493</v>
      </c>
      <c r="R94" s="2549" t="s">
        <v>2493</v>
      </c>
      <c r="S94" s="2549">
        <v>1</v>
      </c>
      <c r="T94" s="2550" t="s">
        <v>2493</v>
      </c>
      <c r="U94" s="2549">
        <v>1</v>
      </c>
      <c r="V94" s="2549" t="s">
        <v>2493</v>
      </c>
      <c r="W94" s="2549" t="s">
        <v>2493</v>
      </c>
      <c r="X94" s="2549">
        <v>1</v>
      </c>
      <c r="Y94" s="2550" t="s">
        <v>2493</v>
      </c>
      <c r="Z94" s="2551">
        <v>1</v>
      </c>
      <c r="AA94" s="2552">
        <v>1</v>
      </c>
      <c r="AB94" s="2549" t="s">
        <v>2495</v>
      </c>
      <c r="AC94" s="2554">
        <v>570430</v>
      </c>
      <c r="AD94" s="2555">
        <v>12530</v>
      </c>
      <c r="AE94" s="2555">
        <v>14440</v>
      </c>
      <c r="AF94" s="2555">
        <v>36.6</v>
      </c>
      <c r="AG94" s="2555">
        <v>214.4</v>
      </c>
      <c r="AH94" s="2555">
        <v>18450</v>
      </c>
      <c r="AI94" s="2555">
        <v>1221</v>
      </c>
      <c r="AJ94" s="2555">
        <v>1928</v>
      </c>
      <c r="AK94" s="2555">
        <v>6.5</v>
      </c>
      <c r="AL94" s="2555">
        <v>13.6</v>
      </c>
      <c r="AM94" s="2555">
        <v>1682</v>
      </c>
      <c r="AN94" s="2523">
        <v>34740</v>
      </c>
      <c r="AO94" s="2556">
        <v>1</v>
      </c>
      <c r="AP94" s="2547">
        <v>1</v>
      </c>
      <c r="AQ94" s="2547">
        <v>4</v>
      </c>
      <c r="AR94" s="2547">
        <v>4</v>
      </c>
      <c r="AS94" s="2557">
        <v>62</v>
      </c>
      <c r="AT94" s="2558">
        <v>69</v>
      </c>
      <c r="AU94" s="2558">
        <v>50</v>
      </c>
      <c r="AV94" s="2559">
        <v>57</v>
      </c>
      <c r="AW94" s="2560">
        <v>1</v>
      </c>
      <c r="AX94" s="2539">
        <v>1</v>
      </c>
      <c r="AY94" s="2521">
        <v>1</v>
      </c>
      <c r="AZ94" s="2539">
        <v>1</v>
      </c>
      <c r="BA94" s="2539">
        <v>1</v>
      </c>
      <c r="BB94" s="2539">
        <v>1</v>
      </c>
      <c r="BC94" s="2539">
        <v>1</v>
      </c>
      <c r="BD94" s="2539">
        <v>1</v>
      </c>
      <c r="BE94" s="2561">
        <v>1</v>
      </c>
      <c r="BF94" s="2539">
        <v>1</v>
      </c>
      <c r="BG94" s="2539">
        <v>1</v>
      </c>
      <c r="BH94" s="2539">
        <v>1</v>
      </c>
      <c r="BI94" s="2539">
        <v>1</v>
      </c>
      <c r="BJ94" s="2539">
        <v>1</v>
      </c>
      <c r="BK94" s="2539">
        <v>1</v>
      </c>
      <c r="BL94" s="2539">
        <v>1</v>
      </c>
      <c r="BM94" s="2539">
        <v>1</v>
      </c>
      <c r="BN94" s="2521">
        <v>0</v>
      </c>
      <c r="BO94" s="2539">
        <v>1</v>
      </c>
      <c r="BP94" s="2539">
        <v>1</v>
      </c>
      <c r="BQ94" s="2539">
        <v>0</v>
      </c>
      <c r="BR94" s="2562">
        <v>0</v>
      </c>
      <c r="BS94" s="2538">
        <v>0</v>
      </c>
      <c r="BT94" s="2521">
        <v>0</v>
      </c>
      <c r="BU94" s="2521">
        <v>0</v>
      </c>
      <c r="BV94" s="2521">
        <v>0</v>
      </c>
      <c r="BW94" s="2521">
        <v>0</v>
      </c>
      <c r="BX94" s="2521">
        <v>0</v>
      </c>
      <c r="BY94" s="2521">
        <v>0</v>
      </c>
      <c r="BZ94" s="2579">
        <v>0</v>
      </c>
      <c r="CA94" s="2521">
        <v>0</v>
      </c>
      <c r="CB94" s="2521">
        <v>0</v>
      </c>
      <c r="CC94" s="2521">
        <v>0</v>
      </c>
      <c r="CD94" s="2521">
        <v>0</v>
      </c>
      <c r="CE94" s="2524">
        <v>0</v>
      </c>
      <c r="CF94" s="2520">
        <v>1</v>
      </c>
      <c r="CG94" s="2521">
        <v>1</v>
      </c>
      <c r="CH94" s="2521">
        <v>1</v>
      </c>
      <c r="CI94" s="2521">
        <v>1</v>
      </c>
      <c r="CJ94" s="2521">
        <v>1</v>
      </c>
      <c r="CK94" s="2521">
        <v>1</v>
      </c>
      <c r="CL94" s="2521">
        <v>1</v>
      </c>
      <c r="CM94" s="2521">
        <v>1</v>
      </c>
      <c r="CN94" s="2521">
        <v>1</v>
      </c>
      <c r="CO94" s="2521">
        <v>1</v>
      </c>
      <c r="CP94" s="2521">
        <v>1</v>
      </c>
      <c r="CQ94" s="2521">
        <v>1</v>
      </c>
      <c r="CR94" s="2521">
        <v>1</v>
      </c>
      <c r="CS94" s="2521">
        <v>0</v>
      </c>
      <c r="CT94" s="2521">
        <v>0</v>
      </c>
      <c r="CU94" s="2521">
        <v>0</v>
      </c>
      <c r="CV94" s="2521">
        <v>0</v>
      </c>
      <c r="CW94" s="2521">
        <v>0</v>
      </c>
      <c r="CX94" s="2521">
        <v>0</v>
      </c>
      <c r="CY94" s="2563">
        <v>0</v>
      </c>
    </row>
    <row r="95" spans="1:103">
      <c r="A95" s="2541"/>
      <c r="B95" s="2542" t="s">
        <v>731</v>
      </c>
      <c r="C95" s="2543"/>
      <c r="D95" s="2544">
        <v>291</v>
      </c>
      <c r="E95" s="2545"/>
      <c r="F95" s="2522">
        <v>900</v>
      </c>
      <c r="G95" s="2546">
        <v>300</v>
      </c>
      <c r="H95" s="2546">
        <v>18.5</v>
      </c>
      <c r="I95" s="2546">
        <v>35</v>
      </c>
      <c r="J95" s="2547">
        <v>30</v>
      </c>
      <c r="K95" s="2546">
        <v>830</v>
      </c>
      <c r="L95" s="2546">
        <v>770</v>
      </c>
      <c r="M95" s="2522">
        <v>371.3</v>
      </c>
      <c r="N95" s="2548">
        <v>2.911</v>
      </c>
      <c r="O95" s="2523">
        <v>9.9879999999999995</v>
      </c>
      <c r="P95" s="2549">
        <v>1</v>
      </c>
      <c r="Q95" s="2549" t="s">
        <v>2493</v>
      </c>
      <c r="R95" s="2549" t="s">
        <v>2493</v>
      </c>
      <c r="S95" s="2549">
        <v>1</v>
      </c>
      <c r="T95" s="2550" t="s">
        <v>2493</v>
      </c>
      <c r="U95" s="2549">
        <v>1</v>
      </c>
      <c r="V95" s="2549" t="s">
        <v>2493</v>
      </c>
      <c r="W95" s="2549" t="s">
        <v>2493</v>
      </c>
      <c r="X95" s="2549">
        <v>1</v>
      </c>
      <c r="Y95" s="2550" t="s">
        <v>2493</v>
      </c>
      <c r="Z95" s="2551">
        <v>1</v>
      </c>
      <c r="AA95" s="2552" t="s">
        <v>2185</v>
      </c>
      <c r="AB95" s="2549" t="s">
        <v>2495</v>
      </c>
      <c r="AC95" s="2554">
        <v>494060</v>
      </c>
      <c r="AD95" s="2555">
        <v>10970</v>
      </c>
      <c r="AE95" s="2555">
        <v>12580</v>
      </c>
      <c r="AF95" s="2555">
        <v>36.4</v>
      </c>
      <c r="AG95" s="2555">
        <v>188.7</v>
      </c>
      <c r="AH95" s="2555">
        <v>15810</v>
      </c>
      <c r="AI95" s="2555">
        <v>1054</v>
      </c>
      <c r="AJ95" s="2555">
        <v>1658</v>
      </c>
      <c r="AK95" s="2555">
        <v>6.5</v>
      </c>
      <c r="AL95" s="2555">
        <v>12.3</v>
      </c>
      <c r="AM95" s="2555">
        <v>1150</v>
      </c>
      <c r="AN95" s="2523">
        <v>29460</v>
      </c>
      <c r="AO95" s="2556">
        <v>1</v>
      </c>
      <c r="AP95" s="2547">
        <v>1</v>
      </c>
      <c r="AQ95" s="2547">
        <v>4</v>
      </c>
      <c r="AR95" s="2547">
        <v>4</v>
      </c>
      <c r="AS95" s="2557">
        <v>70</v>
      </c>
      <c r="AT95" s="2558">
        <v>78</v>
      </c>
      <c r="AU95" s="2558">
        <v>57</v>
      </c>
      <c r="AV95" s="2559">
        <v>65</v>
      </c>
      <c r="AW95" s="2560">
        <v>1</v>
      </c>
      <c r="AX95" s="2539">
        <v>1</v>
      </c>
      <c r="AY95" s="2521">
        <v>1</v>
      </c>
      <c r="AZ95" s="2539">
        <v>1</v>
      </c>
      <c r="BA95" s="2539">
        <v>1</v>
      </c>
      <c r="BB95" s="2539">
        <v>1</v>
      </c>
      <c r="BC95" s="2539">
        <v>0</v>
      </c>
      <c r="BD95" s="2539">
        <v>1</v>
      </c>
      <c r="BE95" s="2561">
        <v>1</v>
      </c>
      <c r="BF95" s="2539">
        <v>1</v>
      </c>
      <c r="BG95" s="2539">
        <v>1</v>
      </c>
      <c r="BH95" s="2539">
        <v>1</v>
      </c>
      <c r="BI95" s="2539">
        <v>1</v>
      </c>
      <c r="BJ95" s="2539">
        <v>1</v>
      </c>
      <c r="BK95" s="2539">
        <v>1</v>
      </c>
      <c r="BL95" s="2539">
        <v>1</v>
      </c>
      <c r="BM95" s="2539">
        <v>1</v>
      </c>
      <c r="BN95" s="2521">
        <v>0</v>
      </c>
      <c r="BO95" s="2539">
        <v>1</v>
      </c>
      <c r="BP95" s="2539">
        <v>1</v>
      </c>
      <c r="BQ95" s="2539">
        <v>0</v>
      </c>
      <c r="BR95" s="2562">
        <v>0</v>
      </c>
      <c r="BS95" s="2538">
        <v>0</v>
      </c>
      <c r="BT95" s="2521">
        <v>0</v>
      </c>
      <c r="BU95" s="2521">
        <v>0</v>
      </c>
      <c r="BV95" s="2521">
        <v>0</v>
      </c>
      <c r="BW95" s="2521">
        <v>0</v>
      </c>
      <c r="BX95" s="2521">
        <v>0</v>
      </c>
      <c r="BY95" s="2521">
        <v>0</v>
      </c>
      <c r="BZ95" s="2579">
        <v>0</v>
      </c>
      <c r="CA95" s="2521">
        <v>0</v>
      </c>
      <c r="CB95" s="2521">
        <v>0</v>
      </c>
      <c r="CC95" s="2521">
        <v>0</v>
      </c>
      <c r="CD95" s="2521">
        <v>0</v>
      </c>
      <c r="CE95" s="2524">
        <v>0</v>
      </c>
      <c r="CF95" s="2520">
        <v>1</v>
      </c>
      <c r="CG95" s="2521">
        <v>1</v>
      </c>
      <c r="CH95" s="2521">
        <v>1</v>
      </c>
      <c r="CI95" s="2521">
        <v>1</v>
      </c>
      <c r="CJ95" s="2521">
        <v>1</v>
      </c>
      <c r="CK95" s="2521">
        <v>1</v>
      </c>
      <c r="CL95" s="2521">
        <v>1</v>
      </c>
      <c r="CM95" s="2521">
        <v>1</v>
      </c>
      <c r="CN95" s="2521">
        <v>1</v>
      </c>
      <c r="CO95" s="2521">
        <v>1</v>
      </c>
      <c r="CP95" s="2521">
        <v>1</v>
      </c>
      <c r="CQ95" s="2521">
        <v>1</v>
      </c>
      <c r="CR95" s="2521">
        <v>1</v>
      </c>
      <c r="CS95" s="2521">
        <v>0</v>
      </c>
      <c r="CT95" s="2521">
        <v>0</v>
      </c>
      <c r="CU95" s="2521">
        <v>0</v>
      </c>
      <c r="CV95" s="2521">
        <v>0</v>
      </c>
      <c r="CW95" s="2521">
        <v>0</v>
      </c>
      <c r="CX95" s="2521">
        <v>0</v>
      </c>
      <c r="CY95" s="2563">
        <v>0</v>
      </c>
    </row>
    <row r="96" spans="1:103">
      <c r="A96" s="2541"/>
      <c r="B96" s="2542" t="s">
        <v>729</v>
      </c>
      <c r="C96" s="2543"/>
      <c r="D96" s="2544">
        <v>252</v>
      </c>
      <c r="E96" s="2545"/>
      <c r="F96" s="2522">
        <v>890</v>
      </c>
      <c r="G96" s="2546">
        <v>300</v>
      </c>
      <c r="H96" s="2546">
        <v>16</v>
      </c>
      <c r="I96" s="2546">
        <v>30</v>
      </c>
      <c r="J96" s="2547">
        <v>30</v>
      </c>
      <c r="K96" s="2546">
        <v>830</v>
      </c>
      <c r="L96" s="2546">
        <v>770</v>
      </c>
      <c r="M96" s="2522">
        <v>320.5</v>
      </c>
      <c r="N96" s="2548">
        <v>2.8959999999999999</v>
      </c>
      <c r="O96" s="2523">
        <v>11.51</v>
      </c>
      <c r="P96" s="2549">
        <v>1</v>
      </c>
      <c r="Q96" s="2549" t="s">
        <v>2493</v>
      </c>
      <c r="R96" s="2549" t="s">
        <v>2493</v>
      </c>
      <c r="S96" s="2549">
        <v>1</v>
      </c>
      <c r="T96" s="2550" t="s">
        <v>2493</v>
      </c>
      <c r="U96" s="2549">
        <v>1</v>
      </c>
      <c r="V96" s="2549" t="s">
        <v>2493</v>
      </c>
      <c r="W96" s="2549" t="s">
        <v>2493</v>
      </c>
      <c r="X96" s="2549">
        <v>1</v>
      </c>
      <c r="Y96" s="2550" t="s">
        <v>2493</v>
      </c>
      <c r="Z96" s="2551">
        <v>1</v>
      </c>
      <c r="AA96" s="2552" t="s">
        <v>2185</v>
      </c>
      <c r="AB96" s="2549" t="s">
        <v>2495</v>
      </c>
      <c r="AC96" s="2554">
        <v>422070</v>
      </c>
      <c r="AD96" s="2555">
        <v>9484</v>
      </c>
      <c r="AE96" s="2555">
        <v>10810</v>
      </c>
      <c r="AF96" s="2555">
        <v>36.200000000000003</v>
      </c>
      <c r="AG96" s="2555">
        <v>163.30000000000001</v>
      </c>
      <c r="AH96" s="2555">
        <v>13540</v>
      </c>
      <c r="AI96" s="2555">
        <v>903.1</v>
      </c>
      <c r="AJ96" s="2555">
        <v>1414</v>
      </c>
      <c r="AK96" s="2555">
        <v>6.4</v>
      </c>
      <c r="AL96" s="2555">
        <v>11.1</v>
      </c>
      <c r="AM96" s="2555">
        <v>749</v>
      </c>
      <c r="AN96" s="2523">
        <v>24960</v>
      </c>
      <c r="AO96" s="2556">
        <v>1</v>
      </c>
      <c r="AP96" s="2547">
        <v>1</v>
      </c>
      <c r="AQ96" s="2547">
        <v>4</v>
      </c>
      <c r="AR96" s="2547">
        <v>4</v>
      </c>
      <c r="AS96" s="2557">
        <v>81</v>
      </c>
      <c r="AT96" s="2558">
        <v>90</v>
      </c>
      <c r="AU96" s="2558">
        <v>65</v>
      </c>
      <c r="AV96" s="2559">
        <v>74</v>
      </c>
      <c r="AW96" s="2560">
        <v>1</v>
      </c>
      <c r="AX96" s="2539">
        <v>1</v>
      </c>
      <c r="AY96" s="2521">
        <v>1</v>
      </c>
      <c r="AZ96" s="2539">
        <v>1</v>
      </c>
      <c r="BA96" s="2539">
        <v>1</v>
      </c>
      <c r="BB96" s="2539">
        <v>1</v>
      </c>
      <c r="BC96" s="2539">
        <v>0</v>
      </c>
      <c r="BD96" s="2539">
        <v>1</v>
      </c>
      <c r="BE96" s="2561">
        <v>1</v>
      </c>
      <c r="BF96" s="2539">
        <v>1</v>
      </c>
      <c r="BG96" s="2539">
        <v>1</v>
      </c>
      <c r="BH96" s="2539">
        <v>1</v>
      </c>
      <c r="BI96" s="2539">
        <v>1</v>
      </c>
      <c r="BJ96" s="2539">
        <v>1</v>
      </c>
      <c r="BK96" s="2539">
        <v>1</v>
      </c>
      <c r="BL96" s="2539">
        <v>1</v>
      </c>
      <c r="BM96" s="2539">
        <v>1</v>
      </c>
      <c r="BN96" s="2521">
        <v>0</v>
      </c>
      <c r="BO96" s="2539">
        <v>1</v>
      </c>
      <c r="BP96" s="2539">
        <v>1</v>
      </c>
      <c r="BQ96" s="2539">
        <v>0</v>
      </c>
      <c r="BR96" s="2562">
        <v>0</v>
      </c>
      <c r="BS96" s="2538">
        <v>0</v>
      </c>
      <c r="BT96" s="2521">
        <v>0</v>
      </c>
      <c r="BU96" s="2521">
        <v>0</v>
      </c>
      <c r="BV96" s="2521">
        <v>0</v>
      </c>
      <c r="BW96" s="2521">
        <v>0</v>
      </c>
      <c r="BX96" s="2521">
        <v>0</v>
      </c>
      <c r="BY96" s="2521">
        <v>0</v>
      </c>
      <c r="BZ96" s="2579">
        <v>0</v>
      </c>
      <c r="CA96" s="2521">
        <v>0</v>
      </c>
      <c r="CB96" s="2521">
        <v>0</v>
      </c>
      <c r="CC96" s="2521">
        <v>0</v>
      </c>
      <c r="CD96" s="2521">
        <v>0</v>
      </c>
      <c r="CE96" s="2524">
        <v>0</v>
      </c>
      <c r="CF96" s="2520">
        <v>1</v>
      </c>
      <c r="CG96" s="2521">
        <v>1</v>
      </c>
      <c r="CH96" s="2521">
        <v>1</v>
      </c>
      <c r="CI96" s="2521">
        <v>1</v>
      </c>
      <c r="CJ96" s="2521">
        <v>1</v>
      </c>
      <c r="CK96" s="2521">
        <v>1</v>
      </c>
      <c r="CL96" s="2521">
        <v>1</v>
      </c>
      <c r="CM96" s="2521">
        <v>1</v>
      </c>
      <c r="CN96" s="2521">
        <v>1</v>
      </c>
      <c r="CO96" s="2521">
        <v>1</v>
      </c>
      <c r="CP96" s="2521">
        <v>1</v>
      </c>
      <c r="CQ96" s="2521">
        <v>1</v>
      </c>
      <c r="CR96" s="2521">
        <v>1</v>
      </c>
      <c r="CS96" s="2521">
        <v>0</v>
      </c>
      <c r="CT96" s="2521">
        <v>0</v>
      </c>
      <c r="CU96" s="2521">
        <v>0</v>
      </c>
      <c r="CV96" s="2521">
        <v>0</v>
      </c>
      <c r="CW96" s="2521">
        <v>0</v>
      </c>
      <c r="CX96" s="2521">
        <v>0</v>
      </c>
      <c r="CY96" s="2563">
        <v>0</v>
      </c>
    </row>
    <row r="97" spans="1:103">
      <c r="A97" s="2541"/>
      <c r="B97" s="2542" t="s">
        <v>730</v>
      </c>
      <c r="C97" s="2543"/>
      <c r="D97" s="2544">
        <v>198</v>
      </c>
      <c r="E97" s="2545"/>
      <c r="F97" s="2522">
        <v>870</v>
      </c>
      <c r="G97" s="2546">
        <v>300</v>
      </c>
      <c r="H97" s="2546">
        <v>15</v>
      </c>
      <c r="I97" s="2546">
        <v>20</v>
      </c>
      <c r="J97" s="2547">
        <v>30</v>
      </c>
      <c r="K97" s="2546">
        <v>830</v>
      </c>
      <c r="L97" s="2546">
        <v>770</v>
      </c>
      <c r="M97" s="2522">
        <v>252.2</v>
      </c>
      <c r="N97" s="2548">
        <v>2.8580000000000001</v>
      </c>
      <c r="O97" s="2523">
        <v>14.43</v>
      </c>
      <c r="P97" s="2549">
        <v>1</v>
      </c>
      <c r="Q97" s="2549">
        <v>1</v>
      </c>
      <c r="R97" s="2549" t="s">
        <v>2185</v>
      </c>
      <c r="S97" s="2549">
        <v>1</v>
      </c>
      <c r="T97" s="2550">
        <v>1</v>
      </c>
      <c r="U97" s="2549">
        <v>1</v>
      </c>
      <c r="V97" s="2549">
        <v>1</v>
      </c>
      <c r="W97" s="2549" t="s">
        <v>2185</v>
      </c>
      <c r="X97" s="2549" t="s">
        <v>2185</v>
      </c>
      <c r="Y97" s="2550" t="s">
        <v>2185</v>
      </c>
      <c r="Z97" s="2551" t="s">
        <v>2185</v>
      </c>
      <c r="AA97" s="2552" t="s">
        <v>2185</v>
      </c>
      <c r="AB97" s="2553" t="s">
        <v>2494</v>
      </c>
      <c r="AC97" s="2554">
        <v>301140</v>
      </c>
      <c r="AD97" s="2555">
        <v>6922</v>
      </c>
      <c r="AE97" s="2555">
        <v>7998</v>
      </c>
      <c r="AF97" s="2555">
        <v>34.5</v>
      </c>
      <c r="AG97" s="2555">
        <v>147.19999999999999</v>
      </c>
      <c r="AH97" s="2555">
        <v>9041</v>
      </c>
      <c r="AI97" s="2555">
        <v>602.70000000000005</v>
      </c>
      <c r="AJ97" s="2555">
        <v>957.6</v>
      </c>
      <c r="AK97" s="2555">
        <v>5.9</v>
      </c>
      <c r="AL97" s="2555">
        <v>9</v>
      </c>
      <c r="AM97" s="2555">
        <v>321.8</v>
      </c>
      <c r="AN97" s="2523">
        <v>16250</v>
      </c>
      <c r="AO97" s="2556">
        <v>1</v>
      </c>
      <c r="AP97" s="2547">
        <v>1</v>
      </c>
      <c r="AQ97" s="2547">
        <v>4</v>
      </c>
      <c r="AR97" s="2547">
        <v>4</v>
      </c>
      <c r="AS97" s="2557">
        <v>101</v>
      </c>
      <c r="AT97" s="2558">
        <v>113</v>
      </c>
      <c r="AU97" s="2558">
        <v>81</v>
      </c>
      <c r="AV97" s="2559">
        <v>93</v>
      </c>
      <c r="AW97" s="2560">
        <v>1</v>
      </c>
      <c r="AX97" s="2539">
        <v>1</v>
      </c>
      <c r="AY97" s="2521">
        <v>0</v>
      </c>
      <c r="AZ97" s="2539">
        <v>1</v>
      </c>
      <c r="BA97" s="2539">
        <v>1</v>
      </c>
      <c r="BB97" s="2539">
        <v>1</v>
      </c>
      <c r="BC97" s="2539">
        <v>0</v>
      </c>
      <c r="BD97" s="2539">
        <v>1</v>
      </c>
      <c r="BE97" s="2561">
        <v>0</v>
      </c>
      <c r="BF97" s="2539">
        <v>0</v>
      </c>
      <c r="BG97" s="2539">
        <v>1</v>
      </c>
      <c r="BH97" s="2539">
        <v>0</v>
      </c>
      <c r="BI97" s="2539">
        <v>1</v>
      </c>
      <c r="BJ97" s="2539">
        <v>1</v>
      </c>
      <c r="BK97" s="2539">
        <v>1</v>
      </c>
      <c r="BL97" s="2539">
        <v>1</v>
      </c>
      <c r="BM97" s="2539">
        <v>0</v>
      </c>
      <c r="BN97" s="2521">
        <v>0</v>
      </c>
      <c r="BO97" s="2539">
        <v>1</v>
      </c>
      <c r="BP97" s="2539">
        <v>1</v>
      </c>
      <c r="BQ97" s="2539">
        <v>0</v>
      </c>
      <c r="BR97" s="2562">
        <v>0</v>
      </c>
      <c r="BS97" s="2538">
        <v>1</v>
      </c>
      <c r="BT97" s="2521">
        <v>0</v>
      </c>
      <c r="BU97" s="2521">
        <v>0</v>
      </c>
      <c r="BV97" s="2521">
        <v>0</v>
      </c>
      <c r="BW97" s="2521">
        <v>0</v>
      </c>
      <c r="BX97" s="2521">
        <v>0</v>
      </c>
      <c r="BY97" s="2521">
        <v>0</v>
      </c>
      <c r="BZ97" s="2579">
        <v>0</v>
      </c>
      <c r="CA97" s="2521">
        <v>0</v>
      </c>
      <c r="CB97" s="2521">
        <v>0</v>
      </c>
      <c r="CC97" s="2521">
        <v>0</v>
      </c>
      <c r="CD97" s="2521">
        <v>0</v>
      </c>
      <c r="CE97" s="2524">
        <v>0</v>
      </c>
      <c r="CF97" s="2520">
        <v>1</v>
      </c>
      <c r="CG97" s="2521">
        <v>1</v>
      </c>
      <c r="CH97" s="2521">
        <v>1</v>
      </c>
      <c r="CI97" s="2521">
        <v>1</v>
      </c>
      <c r="CJ97" s="2521">
        <v>1</v>
      </c>
      <c r="CK97" s="2521">
        <v>1</v>
      </c>
      <c r="CL97" s="2521">
        <v>1</v>
      </c>
      <c r="CM97" s="2521">
        <v>1</v>
      </c>
      <c r="CN97" s="2521">
        <v>1</v>
      </c>
      <c r="CO97" s="2521">
        <v>1</v>
      </c>
      <c r="CP97" s="2521">
        <v>1</v>
      </c>
      <c r="CQ97" s="2521">
        <v>1</v>
      </c>
      <c r="CR97" s="2521">
        <v>1</v>
      </c>
      <c r="CS97" s="2521">
        <v>0</v>
      </c>
      <c r="CT97" s="2521">
        <v>0</v>
      </c>
      <c r="CU97" s="2521">
        <v>0</v>
      </c>
      <c r="CV97" s="2521">
        <v>0</v>
      </c>
      <c r="CW97" s="2521">
        <v>0</v>
      </c>
      <c r="CX97" s="2521">
        <v>0</v>
      </c>
      <c r="CY97" s="2563">
        <v>0</v>
      </c>
    </row>
    <row r="98" spans="1:103">
      <c r="A98" s="2541"/>
      <c r="B98" s="2542" t="s">
        <v>728</v>
      </c>
      <c r="C98" s="2543"/>
      <c r="D98" s="2544">
        <v>444</v>
      </c>
      <c r="E98" s="2545"/>
      <c r="F98" s="2522">
        <v>842</v>
      </c>
      <c r="G98" s="2546">
        <v>313</v>
      </c>
      <c r="H98" s="2546">
        <v>30</v>
      </c>
      <c r="I98" s="2546">
        <v>54</v>
      </c>
      <c r="J98" s="2547">
        <v>30</v>
      </c>
      <c r="K98" s="2546">
        <v>734</v>
      </c>
      <c r="L98" s="2546">
        <v>674</v>
      </c>
      <c r="M98" s="2522">
        <v>566</v>
      </c>
      <c r="N98" s="2548">
        <v>2.8239999999999998</v>
      </c>
      <c r="O98" s="2523">
        <v>6.3559999999999999</v>
      </c>
      <c r="P98" s="2549">
        <v>1</v>
      </c>
      <c r="Q98" s="2549" t="s">
        <v>2493</v>
      </c>
      <c r="R98" s="2549" t="s">
        <v>2493</v>
      </c>
      <c r="S98" s="2549">
        <v>1</v>
      </c>
      <c r="T98" s="2550" t="s">
        <v>2185</v>
      </c>
      <c r="U98" s="2549">
        <v>1</v>
      </c>
      <c r="V98" s="2549" t="s">
        <v>2493</v>
      </c>
      <c r="W98" s="2549" t="s">
        <v>2493</v>
      </c>
      <c r="X98" s="2549">
        <v>1</v>
      </c>
      <c r="Y98" s="2550" t="s">
        <v>2185</v>
      </c>
      <c r="Z98" s="2551">
        <v>1</v>
      </c>
      <c r="AA98" s="2552">
        <v>1</v>
      </c>
      <c r="AB98" s="2549" t="s">
        <v>2499</v>
      </c>
      <c r="AC98" s="2554">
        <v>634470</v>
      </c>
      <c r="AD98" s="2555">
        <v>15070</v>
      </c>
      <c r="AE98" s="2555">
        <v>17630</v>
      </c>
      <c r="AF98" s="2555">
        <v>33.4</v>
      </c>
      <c r="AG98" s="2555">
        <v>276.5</v>
      </c>
      <c r="AH98" s="2555">
        <v>27800</v>
      </c>
      <c r="AI98" s="2555">
        <v>1776</v>
      </c>
      <c r="AJ98" s="2555">
        <v>2827</v>
      </c>
      <c r="AK98" s="2555">
        <v>7</v>
      </c>
      <c r="AL98" s="2555">
        <v>17.3</v>
      </c>
      <c r="AM98" s="2555">
        <v>4154</v>
      </c>
      <c r="AN98" s="2523">
        <v>42840</v>
      </c>
      <c r="AO98" s="2556">
        <v>1</v>
      </c>
      <c r="AP98" s="2547">
        <v>1</v>
      </c>
      <c r="AQ98" s="2547">
        <v>1</v>
      </c>
      <c r="AR98" s="2547">
        <v>1</v>
      </c>
      <c r="AS98" s="2557">
        <v>44</v>
      </c>
      <c r="AT98" s="2558">
        <v>50</v>
      </c>
      <c r="AU98" s="2558">
        <v>35</v>
      </c>
      <c r="AV98" s="2559">
        <v>41</v>
      </c>
      <c r="AW98" s="2560">
        <v>1</v>
      </c>
      <c r="AX98" s="2539">
        <v>1</v>
      </c>
      <c r="AY98" s="2521">
        <v>1</v>
      </c>
      <c r="AZ98" s="2539">
        <v>1</v>
      </c>
      <c r="BA98" s="2539">
        <v>0</v>
      </c>
      <c r="BB98" s="2539">
        <v>1</v>
      </c>
      <c r="BC98" s="2539">
        <v>1</v>
      </c>
      <c r="BD98" s="2539">
        <v>1</v>
      </c>
      <c r="BE98" s="2561">
        <v>1</v>
      </c>
      <c r="BF98" s="2539">
        <v>1</v>
      </c>
      <c r="BG98" s="2539">
        <v>0</v>
      </c>
      <c r="BH98" s="2539">
        <v>0</v>
      </c>
      <c r="BI98" s="2539">
        <v>0</v>
      </c>
      <c r="BJ98" s="2539">
        <v>1</v>
      </c>
      <c r="BK98" s="2539">
        <v>0</v>
      </c>
      <c r="BL98" s="2539">
        <v>0</v>
      </c>
      <c r="BM98" s="2539">
        <v>1</v>
      </c>
      <c r="BN98" s="2521">
        <v>0</v>
      </c>
      <c r="BO98" s="2539">
        <v>1</v>
      </c>
      <c r="BP98" s="2539">
        <v>0</v>
      </c>
      <c r="BQ98" s="2539">
        <v>0</v>
      </c>
      <c r="BR98" s="2562">
        <v>0</v>
      </c>
      <c r="BS98" s="2538">
        <v>0</v>
      </c>
      <c r="BT98" s="2521">
        <v>1</v>
      </c>
      <c r="BU98" s="2521">
        <v>0</v>
      </c>
      <c r="BV98" s="2521">
        <v>0</v>
      </c>
      <c r="BW98" s="2521">
        <v>0</v>
      </c>
      <c r="BX98" s="2521">
        <v>0</v>
      </c>
      <c r="BY98" s="2521">
        <v>0</v>
      </c>
      <c r="BZ98" s="2579">
        <v>0</v>
      </c>
      <c r="CA98" s="2521">
        <v>0</v>
      </c>
      <c r="CB98" s="2521">
        <v>0</v>
      </c>
      <c r="CC98" s="2521">
        <v>0</v>
      </c>
      <c r="CD98" s="2521">
        <v>0</v>
      </c>
      <c r="CE98" s="2524">
        <v>0</v>
      </c>
      <c r="CF98" s="2520">
        <v>1</v>
      </c>
      <c r="CG98" s="2521">
        <v>1</v>
      </c>
      <c r="CH98" s="2521">
        <v>1</v>
      </c>
      <c r="CI98" s="2521">
        <v>1</v>
      </c>
      <c r="CJ98" s="2521">
        <v>1</v>
      </c>
      <c r="CK98" s="2521">
        <v>1</v>
      </c>
      <c r="CL98" s="2521">
        <v>1</v>
      </c>
      <c r="CM98" s="2521">
        <v>1</v>
      </c>
      <c r="CN98" s="2521">
        <v>1</v>
      </c>
      <c r="CO98" s="2521">
        <v>1</v>
      </c>
      <c r="CP98" s="2521">
        <v>1</v>
      </c>
      <c r="CQ98" s="2521">
        <v>1</v>
      </c>
      <c r="CR98" s="2521">
        <v>1</v>
      </c>
      <c r="CS98" s="2521">
        <v>0</v>
      </c>
      <c r="CT98" s="2521">
        <v>0</v>
      </c>
      <c r="CU98" s="2521">
        <v>0</v>
      </c>
      <c r="CV98" s="2521">
        <v>0</v>
      </c>
      <c r="CW98" s="2521">
        <v>0</v>
      </c>
      <c r="CX98" s="2521">
        <v>0</v>
      </c>
      <c r="CY98" s="2563">
        <v>0</v>
      </c>
    </row>
    <row r="99" spans="1:103">
      <c r="A99" s="2541"/>
      <c r="B99" s="2542" t="s">
        <v>727</v>
      </c>
      <c r="C99" s="2543"/>
      <c r="D99" s="2544">
        <v>373</v>
      </c>
      <c r="E99" s="2545"/>
      <c r="F99" s="2522">
        <v>826</v>
      </c>
      <c r="G99" s="2546">
        <v>308</v>
      </c>
      <c r="H99" s="2546">
        <v>25</v>
      </c>
      <c r="I99" s="2546">
        <v>46</v>
      </c>
      <c r="J99" s="2547">
        <v>30</v>
      </c>
      <c r="K99" s="2546">
        <v>734</v>
      </c>
      <c r="L99" s="2546">
        <v>674</v>
      </c>
      <c r="M99" s="2522">
        <v>474.6</v>
      </c>
      <c r="N99" s="2548">
        <v>2.782</v>
      </c>
      <c r="O99" s="2523">
        <v>7.4669999999999996</v>
      </c>
      <c r="P99" s="2549">
        <v>1</v>
      </c>
      <c r="Q99" s="2549" t="s">
        <v>2493</v>
      </c>
      <c r="R99" s="2549" t="s">
        <v>2493</v>
      </c>
      <c r="S99" s="2549">
        <v>1</v>
      </c>
      <c r="T99" s="2550" t="s">
        <v>2185</v>
      </c>
      <c r="U99" s="2549">
        <v>1</v>
      </c>
      <c r="V99" s="2549" t="s">
        <v>2493</v>
      </c>
      <c r="W99" s="2549" t="s">
        <v>2493</v>
      </c>
      <c r="X99" s="2549">
        <v>1</v>
      </c>
      <c r="Y99" s="2550" t="s">
        <v>2185</v>
      </c>
      <c r="Z99" s="2551">
        <v>1</v>
      </c>
      <c r="AA99" s="2552">
        <v>1</v>
      </c>
      <c r="AB99" s="2549" t="s">
        <v>2499</v>
      </c>
      <c r="AC99" s="2554">
        <v>523900</v>
      </c>
      <c r="AD99" s="2555">
        <v>12680</v>
      </c>
      <c r="AE99" s="2555">
        <v>14690</v>
      </c>
      <c r="AF99" s="2555">
        <v>33.200000000000003</v>
      </c>
      <c r="AG99" s="2555">
        <v>230.3</v>
      </c>
      <c r="AH99" s="2555">
        <v>22520</v>
      </c>
      <c r="AI99" s="2555">
        <v>1462</v>
      </c>
      <c r="AJ99" s="2555">
        <v>2311</v>
      </c>
      <c r="AK99" s="2555">
        <v>6.8</v>
      </c>
      <c r="AL99" s="2555">
        <v>15.2</v>
      </c>
      <c r="AM99" s="2555">
        <v>2553</v>
      </c>
      <c r="AN99" s="2523">
        <v>34070</v>
      </c>
      <c r="AO99" s="2556">
        <v>1</v>
      </c>
      <c r="AP99" s="2547">
        <v>1</v>
      </c>
      <c r="AQ99" s="2547">
        <v>2</v>
      </c>
      <c r="AR99" s="2547">
        <v>2</v>
      </c>
      <c r="AS99" s="2557">
        <v>52</v>
      </c>
      <c r="AT99" s="2558">
        <v>59</v>
      </c>
      <c r="AU99" s="2558">
        <v>41</v>
      </c>
      <c r="AV99" s="2559">
        <v>48</v>
      </c>
      <c r="AW99" s="2560">
        <v>1</v>
      </c>
      <c r="AX99" s="2539">
        <v>1</v>
      </c>
      <c r="AY99" s="2521">
        <v>1</v>
      </c>
      <c r="AZ99" s="2539">
        <v>1</v>
      </c>
      <c r="BA99" s="2539">
        <v>0</v>
      </c>
      <c r="BB99" s="2539">
        <v>1</v>
      </c>
      <c r="BC99" s="2539">
        <v>1</v>
      </c>
      <c r="BD99" s="2539">
        <v>1</v>
      </c>
      <c r="BE99" s="2561">
        <v>1</v>
      </c>
      <c r="BF99" s="2539">
        <v>1</v>
      </c>
      <c r="BG99" s="2539">
        <v>0</v>
      </c>
      <c r="BH99" s="2539">
        <v>0</v>
      </c>
      <c r="BI99" s="2539">
        <v>0</v>
      </c>
      <c r="BJ99" s="2539">
        <v>1</v>
      </c>
      <c r="BK99" s="2539">
        <v>1</v>
      </c>
      <c r="BL99" s="2539">
        <v>1</v>
      </c>
      <c r="BM99" s="2539">
        <v>1</v>
      </c>
      <c r="BN99" s="2521">
        <v>0</v>
      </c>
      <c r="BO99" s="2539">
        <v>1</v>
      </c>
      <c r="BP99" s="2539">
        <v>0</v>
      </c>
      <c r="BQ99" s="2539">
        <v>0</v>
      </c>
      <c r="BR99" s="2562">
        <v>0</v>
      </c>
      <c r="BS99" s="2538">
        <v>0</v>
      </c>
      <c r="BT99" s="2521">
        <v>1</v>
      </c>
      <c r="BU99" s="2521">
        <v>0</v>
      </c>
      <c r="BV99" s="2521">
        <v>0</v>
      </c>
      <c r="BW99" s="2521">
        <v>0</v>
      </c>
      <c r="BX99" s="2521">
        <v>0</v>
      </c>
      <c r="BY99" s="2521">
        <v>0</v>
      </c>
      <c r="BZ99" s="2579">
        <v>0</v>
      </c>
      <c r="CA99" s="2521">
        <v>0</v>
      </c>
      <c r="CB99" s="2521">
        <v>0</v>
      </c>
      <c r="CC99" s="2521">
        <v>0</v>
      </c>
      <c r="CD99" s="2521">
        <v>0</v>
      </c>
      <c r="CE99" s="2524">
        <v>0</v>
      </c>
      <c r="CF99" s="2520">
        <v>1</v>
      </c>
      <c r="CG99" s="2521">
        <v>1</v>
      </c>
      <c r="CH99" s="2521">
        <v>1</v>
      </c>
      <c r="CI99" s="2521">
        <v>1</v>
      </c>
      <c r="CJ99" s="2521">
        <v>1</v>
      </c>
      <c r="CK99" s="2521">
        <v>1</v>
      </c>
      <c r="CL99" s="2521">
        <v>1</v>
      </c>
      <c r="CM99" s="2521">
        <v>1</v>
      </c>
      <c r="CN99" s="2521">
        <v>1</v>
      </c>
      <c r="CO99" s="2521">
        <v>1</v>
      </c>
      <c r="CP99" s="2521">
        <v>1</v>
      </c>
      <c r="CQ99" s="2521">
        <v>1</v>
      </c>
      <c r="CR99" s="2521">
        <v>1</v>
      </c>
      <c r="CS99" s="2521">
        <v>0</v>
      </c>
      <c r="CT99" s="2521">
        <v>0</v>
      </c>
      <c r="CU99" s="2521">
        <v>0</v>
      </c>
      <c r="CV99" s="2521">
        <v>0</v>
      </c>
      <c r="CW99" s="2521">
        <v>0</v>
      </c>
      <c r="CX99" s="2521">
        <v>0</v>
      </c>
      <c r="CY99" s="2563">
        <v>0</v>
      </c>
    </row>
    <row r="100" spans="1:103">
      <c r="A100" s="2541"/>
      <c r="B100" s="2542" t="s">
        <v>726</v>
      </c>
      <c r="C100" s="2543"/>
      <c r="D100" s="2544">
        <v>317</v>
      </c>
      <c r="E100" s="2545"/>
      <c r="F100" s="2522">
        <v>814</v>
      </c>
      <c r="G100" s="2546">
        <v>303</v>
      </c>
      <c r="H100" s="2546">
        <v>21</v>
      </c>
      <c r="I100" s="2546">
        <v>40</v>
      </c>
      <c r="J100" s="2547">
        <v>30</v>
      </c>
      <c r="K100" s="2546">
        <v>734</v>
      </c>
      <c r="L100" s="2546">
        <v>674</v>
      </c>
      <c r="M100" s="2522">
        <v>404.3</v>
      </c>
      <c r="N100" s="2548">
        <v>2.746</v>
      </c>
      <c r="O100" s="2523">
        <v>8.6530000000000005</v>
      </c>
      <c r="P100" s="2549">
        <v>1</v>
      </c>
      <c r="Q100" s="2549" t="s">
        <v>2493</v>
      </c>
      <c r="R100" s="2549" t="s">
        <v>2493</v>
      </c>
      <c r="S100" s="2549">
        <v>1</v>
      </c>
      <c r="T100" s="2550" t="s">
        <v>2493</v>
      </c>
      <c r="U100" s="2549">
        <v>1</v>
      </c>
      <c r="V100" s="2549" t="s">
        <v>2493</v>
      </c>
      <c r="W100" s="2549" t="s">
        <v>2493</v>
      </c>
      <c r="X100" s="2549">
        <v>1</v>
      </c>
      <c r="Y100" s="2550" t="s">
        <v>2493</v>
      </c>
      <c r="Z100" s="2551">
        <v>1</v>
      </c>
      <c r="AA100" s="2552">
        <v>1</v>
      </c>
      <c r="AB100" s="2549" t="s">
        <v>2495</v>
      </c>
      <c r="AC100" s="2554">
        <v>442590</v>
      </c>
      <c r="AD100" s="2555">
        <v>10870</v>
      </c>
      <c r="AE100" s="2555">
        <v>12480</v>
      </c>
      <c r="AF100" s="2555">
        <v>33</v>
      </c>
      <c r="AG100" s="2555">
        <v>194.2</v>
      </c>
      <c r="AH100" s="2555">
        <v>18620</v>
      </c>
      <c r="AI100" s="2555">
        <v>1229</v>
      </c>
      <c r="AJ100" s="2555">
        <v>1930</v>
      </c>
      <c r="AK100" s="2555">
        <v>6.7</v>
      </c>
      <c r="AL100" s="2555">
        <v>13.6</v>
      </c>
      <c r="AM100" s="2555">
        <v>1657</v>
      </c>
      <c r="AN100" s="2523">
        <v>27770</v>
      </c>
      <c r="AO100" s="2556">
        <v>1</v>
      </c>
      <c r="AP100" s="2547">
        <v>1</v>
      </c>
      <c r="AQ100" s="2547">
        <v>3</v>
      </c>
      <c r="AR100" s="2547">
        <v>4</v>
      </c>
      <c r="AS100" s="2557">
        <v>60</v>
      </c>
      <c r="AT100" s="2558">
        <v>68</v>
      </c>
      <c r="AU100" s="2558">
        <v>48</v>
      </c>
      <c r="AV100" s="2559">
        <v>55</v>
      </c>
      <c r="AW100" s="2560">
        <v>1</v>
      </c>
      <c r="AX100" s="2539">
        <v>1</v>
      </c>
      <c r="AY100" s="2521">
        <v>1</v>
      </c>
      <c r="AZ100" s="2539">
        <v>1</v>
      </c>
      <c r="BA100" s="2539">
        <v>1</v>
      </c>
      <c r="BB100" s="2539">
        <v>1</v>
      </c>
      <c r="BC100" s="2539">
        <v>1</v>
      </c>
      <c r="BD100" s="2539">
        <v>1</v>
      </c>
      <c r="BE100" s="2561">
        <v>1</v>
      </c>
      <c r="BF100" s="2539">
        <v>1</v>
      </c>
      <c r="BG100" s="2539">
        <v>1</v>
      </c>
      <c r="BH100" s="2539">
        <v>1</v>
      </c>
      <c r="BI100" s="2539">
        <v>1</v>
      </c>
      <c r="BJ100" s="2539">
        <v>1</v>
      </c>
      <c r="BK100" s="2539">
        <v>1</v>
      </c>
      <c r="BL100" s="2539">
        <v>1</v>
      </c>
      <c r="BM100" s="2539">
        <v>1</v>
      </c>
      <c r="BN100" s="2521">
        <v>0</v>
      </c>
      <c r="BO100" s="2539">
        <v>1</v>
      </c>
      <c r="BP100" s="2539">
        <v>1</v>
      </c>
      <c r="BQ100" s="2539">
        <v>0</v>
      </c>
      <c r="BR100" s="2562">
        <v>0</v>
      </c>
      <c r="BS100" s="2538">
        <v>0</v>
      </c>
      <c r="BT100" s="2521">
        <v>0</v>
      </c>
      <c r="BU100" s="2521">
        <v>0</v>
      </c>
      <c r="BV100" s="2521">
        <v>0</v>
      </c>
      <c r="BW100" s="2521">
        <v>0</v>
      </c>
      <c r="BX100" s="2521">
        <v>0</v>
      </c>
      <c r="BY100" s="2521">
        <v>0</v>
      </c>
      <c r="BZ100" s="2579">
        <v>0</v>
      </c>
      <c r="CA100" s="2521">
        <v>0</v>
      </c>
      <c r="CB100" s="2521">
        <v>0</v>
      </c>
      <c r="CC100" s="2521">
        <v>0</v>
      </c>
      <c r="CD100" s="2521">
        <v>0</v>
      </c>
      <c r="CE100" s="2524">
        <v>0</v>
      </c>
      <c r="CF100" s="2520">
        <v>1</v>
      </c>
      <c r="CG100" s="2521">
        <v>1</v>
      </c>
      <c r="CH100" s="2521">
        <v>1</v>
      </c>
      <c r="CI100" s="2521">
        <v>1</v>
      </c>
      <c r="CJ100" s="2521">
        <v>1</v>
      </c>
      <c r="CK100" s="2521">
        <v>1</v>
      </c>
      <c r="CL100" s="2521">
        <v>1</v>
      </c>
      <c r="CM100" s="2521">
        <v>1</v>
      </c>
      <c r="CN100" s="2521">
        <v>1</v>
      </c>
      <c r="CO100" s="2521">
        <v>1</v>
      </c>
      <c r="CP100" s="2521">
        <v>1</v>
      </c>
      <c r="CQ100" s="2521">
        <v>1</v>
      </c>
      <c r="CR100" s="2521">
        <v>1</v>
      </c>
      <c r="CS100" s="2521">
        <v>0</v>
      </c>
      <c r="CT100" s="2521">
        <v>0</v>
      </c>
      <c r="CU100" s="2521">
        <v>0</v>
      </c>
      <c r="CV100" s="2521">
        <v>0</v>
      </c>
      <c r="CW100" s="2521">
        <v>0</v>
      </c>
      <c r="CX100" s="2521">
        <v>0</v>
      </c>
      <c r="CY100" s="2563">
        <v>0</v>
      </c>
    </row>
    <row r="101" spans="1:103">
      <c r="A101" s="2541"/>
      <c r="B101" s="2542" t="s">
        <v>725</v>
      </c>
      <c r="C101" s="2543"/>
      <c r="D101" s="2544">
        <v>262</v>
      </c>
      <c r="E101" s="2545"/>
      <c r="F101" s="2522">
        <v>800</v>
      </c>
      <c r="G101" s="2546">
        <v>300</v>
      </c>
      <c r="H101" s="2546">
        <v>17.5</v>
      </c>
      <c r="I101" s="2546">
        <v>33</v>
      </c>
      <c r="J101" s="2547">
        <v>30</v>
      </c>
      <c r="K101" s="2546">
        <v>734</v>
      </c>
      <c r="L101" s="2546">
        <v>674</v>
      </c>
      <c r="M101" s="2522">
        <v>334.2</v>
      </c>
      <c r="N101" s="2548">
        <v>2.7130000000000001</v>
      </c>
      <c r="O101" s="2523">
        <v>10.34</v>
      </c>
      <c r="P101" s="2549">
        <v>1</v>
      </c>
      <c r="Q101" s="2549" t="s">
        <v>2493</v>
      </c>
      <c r="R101" s="2549" t="s">
        <v>2493</v>
      </c>
      <c r="S101" s="2549">
        <v>1</v>
      </c>
      <c r="T101" s="2550" t="s">
        <v>2493</v>
      </c>
      <c r="U101" s="2549">
        <v>1</v>
      </c>
      <c r="V101" s="2549" t="s">
        <v>2493</v>
      </c>
      <c r="W101" s="2549" t="s">
        <v>2493</v>
      </c>
      <c r="X101" s="2549">
        <v>1</v>
      </c>
      <c r="Y101" s="2550" t="s">
        <v>2493</v>
      </c>
      <c r="Z101" s="2551">
        <v>1</v>
      </c>
      <c r="AA101" s="2552" t="s">
        <v>2185</v>
      </c>
      <c r="AB101" s="2549" t="s">
        <v>2495</v>
      </c>
      <c r="AC101" s="2554">
        <v>359080</v>
      </c>
      <c r="AD101" s="2555">
        <v>8977</v>
      </c>
      <c r="AE101" s="2555">
        <v>10220</v>
      </c>
      <c r="AF101" s="2555">
        <v>32.700000000000003</v>
      </c>
      <c r="AG101" s="2555">
        <v>161.69999999999999</v>
      </c>
      <c r="AH101" s="2555">
        <v>14900</v>
      </c>
      <c r="AI101" s="2555">
        <v>993.5</v>
      </c>
      <c r="AJ101" s="2555">
        <v>1553</v>
      </c>
      <c r="AK101" s="2555">
        <v>6.6</v>
      </c>
      <c r="AL101" s="2555">
        <v>11.8</v>
      </c>
      <c r="AM101" s="2555">
        <v>958.7</v>
      </c>
      <c r="AN101" s="2523">
        <v>21840</v>
      </c>
      <c r="AO101" s="2556">
        <v>1</v>
      </c>
      <c r="AP101" s="2547">
        <v>1</v>
      </c>
      <c r="AQ101" s="2547">
        <v>4</v>
      </c>
      <c r="AR101" s="2547">
        <v>4</v>
      </c>
      <c r="AS101" s="2557">
        <v>72</v>
      </c>
      <c r="AT101" s="2558">
        <v>81</v>
      </c>
      <c r="AU101" s="2558">
        <v>57</v>
      </c>
      <c r="AV101" s="2559">
        <v>66</v>
      </c>
      <c r="AW101" s="2560">
        <v>1</v>
      </c>
      <c r="AX101" s="2539">
        <v>1</v>
      </c>
      <c r="AY101" s="2521">
        <v>1</v>
      </c>
      <c r="AZ101" s="2539">
        <v>1</v>
      </c>
      <c r="BA101" s="2539">
        <v>1</v>
      </c>
      <c r="BB101" s="2539">
        <v>1</v>
      </c>
      <c r="BC101" s="2539">
        <v>0</v>
      </c>
      <c r="BD101" s="2539">
        <v>1</v>
      </c>
      <c r="BE101" s="2561">
        <v>1</v>
      </c>
      <c r="BF101" s="2539">
        <v>1</v>
      </c>
      <c r="BG101" s="2539">
        <v>1</v>
      </c>
      <c r="BH101" s="2539">
        <v>1</v>
      </c>
      <c r="BI101" s="2539">
        <v>1</v>
      </c>
      <c r="BJ101" s="2539">
        <v>1</v>
      </c>
      <c r="BK101" s="2539">
        <v>1</v>
      </c>
      <c r="BL101" s="2539">
        <v>1</v>
      </c>
      <c r="BM101" s="2539">
        <v>1</v>
      </c>
      <c r="BN101" s="2521">
        <v>0</v>
      </c>
      <c r="BO101" s="2539">
        <v>1</v>
      </c>
      <c r="BP101" s="2539">
        <v>1</v>
      </c>
      <c r="BQ101" s="2539">
        <v>0</v>
      </c>
      <c r="BR101" s="2562">
        <v>0</v>
      </c>
      <c r="BS101" s="2538">
        <v>0</v>
      </c>
      <c r="BT101" s="2521">
        <v>0</v>
      </c>
      <c r="BU101" s="2521">
        <v>0</v>
      </c>
      <c r="BV101" s="2521">
        <v>0</v>
      </c>
      <c r="BW101" s="2521">
        <v>0</v>
      </c>
      <c r="BX101" s="2521">
        <v>0</v>
      </c>
      <c r="BY101" s="2521">
        <v>0</v>
      </c>
      <c r="BZ101" s="2579">
        <v>0</v>
      </c>
      <c r="CA101" s="2521">
        <v>0</v>
      </c>
      <c r="CB101" s="2521">
        <v>0</v>
      </c>
      <c r="CC101" s="2521">
        <v>0</v>
      </c>
      <c r="CD101" s="2521">
        <v>0</v>
      </c>
      <c r="CE101" s="2524">
        <v>0</v>
      </c>
      <c r="CF101" s="2520">
        <v>1</v>
      </c>
      <c r="CG101" s="2521">
        <v>1</v>
      </c>
      <c r="CH101" s="2521">
        <v>1</v>
      </c>
      <c r="CI101" s="2521">
        <v>1</v>
      </c>
      <c r="CJ101" s="2521">
        <v>1</v>
      </c>
      <c r="CK101" s="2521">
        <v>1</v>
      </c>
      <c r="CL101" s="2521">
        <v>1</v>
      </c>
      <c r="CM101" s="2521">
        <v>1</v>
      </c>
      <c r="CN101" s="2521">
        <v>1</v>
      </c>
      <c r="CO101" s="2521">
        <v>1</v>
      </c>
      <c r="CP101" s="2521">
        <v>1</v>
      </c>
      <c r="CQ101" s="2521">
        <v>1</v>
      </c>
      <c r="CR101" s="2521">
        <v>1</v>
      </c>
      <c r="CS101" s="2521">
        <v>0</v>
      </c>
      <c r="CT101" s="2521">
        <v>0</v>
      </c>
      <c r="CU101" s="2521">
        <v>0</v>
      </c>
      <c r="CV101" s="2521">
        <v>0</v>
      </c>
      <c r="CW101" s="2521">
        <v>0</v>
      </c>
      <c r="CX101" s="2521">
        <v>0</v>
      </c>
      <c r="CY101" s="2563">
        <v>0</v>
      </c>
    </row>
    <row r="102" spans="1:103">
      <c r="A102" s="2541"/>
      <c r="B102" s="2542" t="s">
        <v>723</v>
      </c>
      <c r="C102" s="2543"/>
      <c r="D102" s="2544">
        <v>224</v>
      </c>
      <c r="E102" s="2545"/>
      <c r="F102" s="2522">
        <v>790</v>
      </c>
      <c r="G102" s="2546">
        <v>300</v>
      </c>
      <c r="H102" s="2546">
        <v>15</v>
      </c>
      <c r="I102" s="2546">
        <v>28</v>
      </c>
      <c r="J102" s="2547">
        <v>30</v>
      </c>
      <c r="K102" s="2546">
        <v>734</v>
      </c>
      <c r="L102" s="2546">
        <v>674</v>
      </c>
      <c r="M102" s="2522">
        <v>285.8</v>
      </c>
      <c r="N102" s="2548">
        <v>2.698</v>
      </c>
      <c r="O102" s="2523">
        <v>12.02</v>
      </c>
      <c r="P102" s="2549">
        <v>1</v>
      </c>
      <c r="Q102" s="2549" t="s">
        <v>2493</v>
      </c>
      <c r="R102" s="2549" t="s">
        <v>2493</v>
      </c>
      <c r="S102" s="2549">
        <v>1</v>
      </c>
      <c r="T102" s="2550" t="s">
        <v>2493</v>
      </c>
      <c r="U102" s="2549">
        <v>1</v>
      </c>
      <c r="V102" s="2549" t="s">
        <v>2493</v>
      </c>
      <c r="W102" s="2549" t="s">
        <v>2493</v>
      </c>
      <c r="X102" s="2549">
        <v>1</v>
      </c>
      <c r="Y102" s="2550" t="s">
        <v>2493</v>
      </c>
      <c r="Z102" s="2551">
        <v>1</v>
      </c>
      <c r="AA102" s="2552" t="s">
        <v>2185</v>
      </c>
      <c r="AB102" s="2549" t="s">
        <v>2495</v>
      </c>
      <c r="AC102" s="2554">
        <v>303440</v>
      </c>
      <c r="AD102" s="2555">
        <v>7682</v>
      </c>
      <c r="AE102" s="2555">
        <v>8699</v>
      </c>
      <c r="AF102" s="2555">
        <v>32.5</v>
      </c>
      <c r="AG102" s="2555">
        <v>138.80000000000001</v>
      </c>
      <c r="AH102" s="2555">
        <v>12630</v>
      </c>
      <c r="AI102" s="2555">
        <v>842.5</v>
      </c>
      <c r="AJ102" s="2555">
        <v>1312</v>
      </c>
      <c r="AK102" s="2555">
        <v>6.6</v>
      </c>
      <c r="AL102" s="2555">
        <v>10.6</v>
      </c>
      <c r="AM102" s="2555">
        <v>608.6</v>
      </c>
      <c r="AN102" s="2523">
        <v>18290</v>
      </c>
      <c r="AO102" s="2556">
        <v>1</v>
      </c>
      <c r="AP102" s="2547">
        <v>1</v>
      </c>
      <c r="AQ102" s="2547">
        <v>4</v>
      </c>
      <c r="AR102" s="2547">
        <v>4</v>
      </c>
      <c r="AS102" s="2557">
        <v>84</v>
      </c>
      <c r="AT102" s="2558">
        <v>94</v>
      </c>
      <c r="AU102" s="2558">
        <v>66</v>
      </c>
      <c r="AV102" s="2559">
        <v>76</v>
      </c>
      <c r="AW102" s="2560">
        <v>1</v>
      </c>
      <c r="AX102" s="2539">
        <v>1</v>
      </c>
      <c r="AY102" s="2521">
        <v>1</v>
      </c>
      <c r="AZ102" s="2539">
        <v>1</v>
      </c>
      <c r="BA102" s="2539">
        <v>1</v>
      </c>
      <c r="BB102" s="2539">
        <v>1</v>
      </c>
      <c r="BC102" s="2539">
        <v>0</v>
      </c>
      <c r="BD102" s="2539">
        <v>1</v>
      </c>
      <c r="BE102" s="2561">
        <v>1</v>
      </c>
      <c r="BF102" s="2539">
        <v>1</v>
      </c>
      <c r="BG102" s="2539">
        <v>1</v>
      </c>
      <c r="BH102" s="2539">
        <v>1</v>
      </c>
      <c r="BI102" s="2539">
        <v>1</v>
      </c>
      <c r="BJ102" s="2539">
        <v>1</v>
      </c>
      <c r="BK102" s="2539">
        <v>1</v>
      </c>
      <c r="BL102" s="2539">
        <v>1</v>
      </c>
      <c r="BM102" s="2539">
        <v>1</v>
      </c>
      <c r="BN102" s="2521">
        <v>0</v>
      </c>
      <c r="BO102" s="2539">
        <v>1</v>
      </c>
      <c r="BP102" s="2539">
        <v>1</v>
      </c>
      <c r="BQ102" s="2539">
        <v>0</v>
      </c>
      <c r="BR102" s="2562">
        <v>0</v>
      </c>
      <c r="BS102" s="2538">
        <v>0</v>
      </c>
      <c r="BT102" s="2521">
        <v>0</v>
      </c>
      <c r="BU102" s="2521">
        <v>0</v>
      </c>
      <c r="BV102" s="2521">
        <v>0</v>
      </c>
      <c r="BW102" s="2521">
        <v>0</v>
      </c>
      <c r="BX102" s="2521">
        <v>0</v>
      </c>
      <c r="BY102" s="2521">
        <v>0</v>
      </c>
      <c r="BZ102" s="2579">
        <v>0</v>
      </c>
      <c r="CA102" s="2521">
        <v>0</v>
      </c>
      <c r="CB102" s="2521">
        <v>0</v>
      </c>
      <c r="CC102" s="2521">
        <v>0</v>
      </c>
      <c r="CD102" s="2521">
        <v>0</v>
      </c>
      <c r="CE102" s="2524">
        <v>0</v>
      </c>
      <c r="CF102" s="2520">
        <v>1</v>
      </c>
      <c r="CG102" s="2521">
        <v>1</v>
      </c>
      <c r="CH102" s="2521">
        <v>1</v>
      </c>
      <c r="CI102" s="2521">
        <v>1</v>
      </c>
      <c r="CJ102" s="2521">
        <v>1</v>
      </c>
      <c r="CK102" s="2521">
        <v>1</v>
      </c>
      <c r="CL102" s="2521">
        <v>1</v>
      </c>
      <c r="CM102" s="2521">
        <v>1</v>
      </c>
      <c r="CN102" s="2521">
        <v>1</v>
      </c>
      <c r="CO102" s="2521">
        <v>1</v>
      </c>
      <c r="CP102" s="2521">
        <v>1</v>
      </c>
      <c r="CQ102" s="2521">
        <v>1</v>
      </c>
      <c r="CR102" s="2521">
        <v>1</v>
      </c>
      <c r="CS102" s="2521">
        <v>0</v>
      </c>
      <c r="CT102" s="2521">
        <v>0</v>
      </c>
      <c r="CU102" s="2521">
        <v>0</v>
      </c>
      <c r="CV102" s="2521">
        <v>0</v>
      </c>
      <c r="CW102" s="2521">
        <v>0</v>
      </c>
      <c r="CX102" s="2521">
        <v>0</v>
      </c>
      <c r="CY102" s="2563">
        <v>0</v>
      </c>
    </row>
    <row r="103" spans="1:103">
      <c r="A103" s="2541"/>
      <c r="B103" s="2542" t="s">
        <v>724</v>
      </c>
      <c r="C103" s="2543"/>
      <c r="D103" s="2544">
        <v>172</v>
      </c>
      <c r="E103" s="2545"/>
      <c r="F103" s="2522">
        <v>770</v>
      </c>
      <c r="G103" s="2546">
        <v>300</v>
      </c>
      <c r="H103" s="2546">
        <v>14</v>
      </c>
      <c r="I103" s="2546">
        <v>18</v>
      </c>
      <c r="J103" s="2547">
        <v>30</v>
      </c>
      <c r="K103" s="2546">
        <v>734</v>
      </c>
      <c r="L103" s="2546">
        <v>674</v>
      </c>
      <c r="M103" s="2522">
        <v>218.5</v>
      </c>
      <c r="N103" s="2548">
        <v>2.66</v>
      </c>
      <c r="O103" s="2523">
        <v>15.51</v>
      </c>
      <c r="P103" s="2549">
        <v>1</v>
      </c>
      <c r="Q103" s="2549">
        <v>1</v>
      </c>
      <c r="R103" s="2549" t="s">
        <v>2185</v>
      </c>
      <c r="S103" s="2549">
        <v>1</v>
      </c>
      <c r="T103" s="2550">
        <v>1</v>
      </c>
      <c r="U103" s="2549">
        <v>1</v>
      </c>
      <c r="V103" s="2549">
        <v>1</v>
      </c>
      <c r="W103" s="2549" t="s">
        <v>2185</v>
      </c>
      <c r="X103" s="2549" t="s">
        <v>2185</v>
      </c>
      <c r="Y103" s="2550" t="s">
        <v>2185</v>
      </c>
      <c r="Z103" s="2551" t="s">
        <v>2185</v>
      </c>
      <c r="AA103" s="2552" t="s">
        <v>2185</v>
      </c>
      <c r="AB103" s="2553" t="s">
        <v>2494</v>
      </c>
      <c r="AC103" s="2554">
        <v>208880</v>
      </c>
      <c r="AD103" s="2555">
        <v>5425</v>
      </c>
      <c r="AE103" s="2555">
        <v>6224</v>
      </c>
      <c r="AF103" s="2555">
        <v>30.9</v>
      </c>
      <c r="AG103" s="2555">
        <v>123.8</v>
      </c>
      <c r="AH103" s="2555">
        <v>8133</v>
      </c>
      <c r="AI103" s="2555">
        <v>542.20000000000005</v>
      </c>
      <c r="AJ103" s="2555">
        <v>856.5</v>
      </c>
      <c r="AK103" s="2555">
        <v>6.1</v>
      </c>
      <c r="AL103" s="2555">
        <v>8.5</v>
      </c>
      <c r="AM103" s="2555">
        <v>243</v>
      </c>
      <c r="AN103" s="2523">
        <v>11450</v>
      </c>
      <c r="AO103" s="2556">
        <v>1</v>
      </c>
      <c r="AP103" s="2547">
        <v>1</v>
      </c>
      <c r="AQ103" s="2547">
        <v>4</v>
      </c>
      <c r="AR103" s="2547">
        <v>4</v>
      </c>
      <c r="AS103" s="2557">
        <v>108</v>
      </c>
      <c r="AT103" s="2558">
        <v>122</v>
      </c>
      <c r="AU103" s="2558">
        <v>84</v>
      </c>
      <c r="AV103" s="2559">
        <v>98</v>
      </c>
      <c r="AW103" s="2560">
        <v>1</v>
      </c>
      <c r="AX103" s="2539">
        <v>1</v>
      </c>
      <c r="AY103" s="2521">
        <v>0</v>
      </c>
      <c r="AZ103" s="2539">
        <v>1</v>
      </c>
      <c r="BA103" s="2539">
        <v>1</v>
      </c>
      <c r="BB103" s="2539">
        <v>1</v>
      </c>
      <c r="BC103" s="2539">
        <v>0</v>
      </c>
      <c r="BD103" s="2539">
        <v>1</v>
      </c>
      <c r="BE103" s="2561">
        <v>0</v>
      </c>
      <c r="BF103" s="2539">
        <v>0</v>
      </c>
      <c r="BG103" s="2539">
        <v>1</v>
      </c>
      <c r="BH103" s="2539">
        <v>0</v>
      </c>
      <c r="BI103" s="2539">
        <v>1</v>
      </c>
      <c r="BJ103" s="2539">
        <v>1</v>
      </c>
      <c r="BK103" s="2539">
        <v>1</v>
      </c>
      <c r="BL103" s="2539">
        <v>1</v>
      </c>
      <c r="BM103" s="2539">
        <v>0</v>
      </c>
      <c r="BN103" s="2521">
        <v>0</v>
      </c>
      <c r="BO103" s="2539">
        <v>1</v>
      </c>
      <c r="BP103" s="2539">
        <v>1</v>
      </c>
      <c r="BQ103" s="2539">
        <v>0</v>
      </c>
      <c r="BR103" s="2562">
        <v>0</v>
      </c>
      <c r="BS103" s="2538">
        <v>1</v>
      </c>
      <c r="BT103" s="2521">
        <v>0</v>
      </c>
      <c r="BU103" s="2521">
        <v>0</v>
      </c>
      <c r="BV103" s="2521">
        <v>0</v>
      </c>
      <c r="BW103" s="2521">
        <v>0</v>
      </c>
      <c r="BX103" s="2521">
        <v>0</v>
      </c>
      <c r="BY103" s="2521">
        <v>0</v>
      </c>
      <c r="BZ103" s="2579">
        <v>0</v>
      </c>
      <c r="CA103" s="2521">
        <v>0</v>
      </c>
      <c r="CB103" s="2521">
        <v>0</v>
      </c>
      <c r="CC103" s="2521">
        <v>0</v>
      </c>
      <c r="CD103" s="2521">
        <v>0</v>
      </c>
      <c r="CE103" s="2524">
        <v>0</v>
      </c>
      <c r="CF103" s="2520">
        <v>1</v>
      </c>
      <c r="CG103" s="2521">
        <v>1</v>
      </c>
      <c r="CH103" s="2521">
        <v>1</v>
      </c>
      <c r="CI103" s="2521">
        <v>1</v>
      </c>
      <c r="CJ103" s="2521">
        <v>1</v>
      </c>
      <c r="CK103" s="2521">
        <v>1</v>
      </c>
      <c r="CL103" s="2521">
        <v>1</v>
      </c>
      <c r="CM103" s="2521">
        <v>1</v>
      </c>
      <c r="CN103" s="2521">
        <v>1</v>
      </c>
      <c r="CO103" s="2521">
        <v>1</v>
      </c>
      <c r="CP103" s="2521">
        <v>1</v>
      </c>
      <c r="CQ103" s="2521">
        <v>1</v>
      </c>
      <c r="CR103" s="2521">
        <v>1</v>
      </c>
      <c r="CS103" s="2521">
        <v>0</v>
      </c>
      <c r="CT103" s="2521">
        <v>0</v>
      </c>
      <c r="CU103" s="2521">
        <v>0</v>
      </c>
      <c r="CV103" s="2521">
        <v>0</v>
      </c>
      <c r="CW103" s="2521">
        <v>0</v>
      </c>
      <c r="CX103" s="2521">
        <v>0</v>
      </c>
      <c r="CY103" s="2563">
        <v>0</v>
      </c>
    </row>
    <row r="104" spans="1:103">
      <c r="A104" s="2541"/>
      <c r="B104" s="2542" t="s">
        <v>722</v>
      </c>
      <c r="C104" s="2543"/>
      <c r="D104" s="2544">
        <v>418</v>
      </c>
      <c r="E104" s="2545"/>
      <c r="F104" s="2522">
        <v>744</v>
      </c>
      <c r="G104" s="2546">
        <v>313</v>
      </c>
      <c r="H104" s="2546">
        <v>29.5</v>
      </c>
      <c r="I104" s="2546">
        <v>54</v>
      </c>
      <c r="J104" s="2547">
        <v>27</v>
      </c>
      <c r="K104" s="2546">
        <v>636</v>
      </c>
      <c r="L104" s="2546">
        <v>582</v>
      </c>
      <c r="M104" s="2522">
        <v>531.9</v>
      </c>
      <c r="N104" s="2548">
        <v>2.6349999999999998</v>
      </c>
      <c r="O104" s="2523">
        <v>6.3109999999999999</v>
      </c>
      <c r="P104" s="2549">
        <v>1</v>
      </c>
      <c r="Q104" s="2549" t="s">
        <v>2493</v>
      </c>
      <c r="R104" s="2549" t="s">
        <v>2493</v>
      </c>
      <c r="S104" s="2549">
        <v>1</v>
      </c>
      <c r="T104" s="2550" t="s">
        <v>2185</v>
      </c>
      <c r="U104" s="2549">
        <v>1</v>
      </c>
      <c r="V104" s="2549" t="s">
        <v>2493</v>
      </c>
      <c r="W104" s="2549" t="s">
        <v>2493</v>
      </c>
      <c r="X104" s="2549">
        <v>1</v>
      </c>
      <c r="Y104" s="2550" t="s">
        <v>2185</v>
      </c>
      <c r="Z104" s="2551">
        <v>1</v>
      </c>
      <c r="AA104" s="2552">
        <v>1</v>
      </c>
      <c r="AB104" s="2549" t="s">
        <v>2499</v>
      </c>
      <c r="AC104" s="2554">
        <v>472500</v>
      </c>
      <c r="AD104" s="2555">
        <v>12700</v>
      </c>
      <c r="AE104" s="2555">
        <v>14840</v>
      </c>
      <c r="AF104" s="2555">
        <v>29.8</v>
      </c>
      <c r="AG104" s="2555">
        <v>238.9</v>
      </c>
      <c r="AH104" s="2555">
        <v>27760</v>
      </c>
      <c r="AI104" s="2555">
        <v>1773</v>
      </c>
      <c r="AJ104" s="2555">
        <v>2796</v>
      </c>
      <c r="AK104" s="2555">
        <v>7.2</v>
      </c>
      <c r="AL104" s="2555">
        <v>16.899999999999999</v>
      </c>
      <c r="AM104" s="2555">
        <v>3961</v>
      </c>
      <c r="AN104" s="2523">
        <v>32840</v>
      </c>
      <c r="AO104" s="2556">
        <v>1</v>
      </c>
      <c r="AP104" s="2547">
        <v>1</v>
      </c>
      <c r="AQ104" s="2547">
        <v>1</v>
      </c>
      <c r="AR104" s="2547">
        <v>1</v>
      </c>
      <c r="AS104" s="2557">
        <v>44</v>
      </c>
      <c r="AT104" s="2558">
        <v>50</v>
      </c>
      <c r="AU104" s="2558">
        <v>34</v>
      </c>
      <c r="AV104" s="2559">
        <v>40</v>
      </c>
      <c r="AW104" s="2560">
        <v>1</v>
      </c>
      <c r="AX104" s="2539">
        <v>1</v>
      </c>
      <c r="AY104" s="2521">
        <v>1</v>
      </c>
      <c r="AZ104" s="2539">
        <v>1</v>
      </c>
      <c r="BA104" s="2539">
        <v>0</v>
      </c>
      <c r="BB104" s="2539">
        <v>1</v>
      </c>
      <c r="BC104" s="2539">
        <v>1</v>
      </c>
      <c r="BD104" s="2539">
        <v>1</v>
      </c>
      <c r="BE104" s="2561">
        <v>1</v>
      </c>
      <c r="BF104" s="2539">
        <v>1</v>
      </c>
      <c r="BG104" s="2539">
        <v>0</v>
      </c>
      <c r="BH104" s="2539">
        <v>0</v>
      </c>
      <c r="BI104" s="2539">
        <v>0</v>
      </c>
      <c r="BJ104" s="2539">
        <v>1</v>
      </c>
      <c r="BK104" s="2539">
        <v>0</v>
      </c>
      <c r="BL104" s="2539">
        <v>0</v>
      </c>
      <c r="BM104" s="2539">
        <v>1</v>
      </c>
      <c r="BN104" s="2521">
        <v>0</v>
      </c>
      <c r="BO104" s="2539">
        <v>1</v>
      </c>
      <c r="BP104" s="2539">
        <v>0</v>
      </c>
      <c r="BQ104" s="2539">
        <v>0</v>
      </c>
      <c r="BR104" s="2562">
        <v>0</v>
      </c>
      <c r="BS104" s="2538">
        <v>0</v>
      </c>
      <c r="BT104" s="2521">
        <v>1</v>
      </c>
      <c r="BU104" s="2521">
        <v>0</v>
      </c>
      <c r="BV104" s="2521">
        <v>0</v>
      </c>
      <c r="BW104" s="2521">
        <v>0</v>
      </c>
      <c r="BX104" s="2521">
        <v>0</v>
      </c>
      <c r="BY104" s="2521">
        <v>0</v>
      </c>
      <c r="BZ104" s="2579">
        <v>0</v>
      </c>
      <c r="CA104" s="2521">
        <v>0</v>
      </c>
      <c r="CB104" s="2521">
        <v>0</v>
      </c>
      <c r="CC104" s="2521">
        <v>0</v>
      </c>
      <c r="CD104" s="2521">
        <v>0</v>
      </c>
      <c r="CE104" s="2524">
        <v>0</v>
      </c>
      <c r="CF104" s="2520">
        <v>1</v>
      </c>
      <c r="CG104" s="2521">
        <v>1</v>
      </c>
      <c r="CH104" s="2521">
        <v>1</v>
      </c>
      <c r="CI104" s="2521">
        <v>1</v>
      </c>
      <c r="CJ104" s="2521">
        <v>1</v>
      </c>
      <c r="CK104" s="2521">
        <v>1</v>
      </c>
      <c r="CL104" s="2521">
        <v>1</v>
      </c>
      <c r="CM104" s="2521">
        <v>1</v>
      </c>
      <c r="CN104" s="2521">
        <v>1</v>
      </c>
      <c r="CO104" s="2521">
        <v>1</v>
      </c>
      <c r="CP104" s="2521">
        <v>1</v>
      </c>
      <c r="CQ104" s="2521">
        <v>1</v>
      </c>
      <c r="CR104" s="2521">
        <v>1</v>
      </c>
      <c r="CS104" s="2521">
        <v>0</v>
      </c>
      <c r="CT104" s="2521">
        <v>0</v>
      </c>
      <c r="CU104" s="2521">
        <v>0</v>
      </c>
      <c r="CV104" s="2521">
        <v>0</v>
      </c>
      <c r="CW104" s="2521">
        <v>0</v>
      </c>
      <c r="CX104" s="2521">
        <v>0</v>
      </c>
      <c r="CY104" s="2563">
        <v>0</v>
      </c>
    </row>
    <row r="105" spans="1:103">
      <c r="A105" s="2541"/>
      <c r="B105" s="2542" t="s">
        <v>721</v>
      </c>
      <c r="C105" s="2543"/>
      <c r="D105" s="2544">
        <v>352</v>
      </c>
      <c r="E105" s="2545"/>
      <c r="F105" s="2522">
        <v>728</v>
      </c>
      <c r="G105" s="2546">
        <v>308</v>
      </c>
      <c r="H105" s="2546">
        <v>25</v>
      </c>
      <c r="I105" s="2546">
        <v>46</v>
      </c>
      <c r="J105" s="2547">
        <v>27</v>
      </c>
      <c r="K105" s="2546">
        <v>636</v>
      </c>
      <c r="L105" s="2546">
        <v>582</v>
      </c>
      <c r="M105" s="2522">
        <v>448.6</v>
      </c>
      <c r="N105" s="2548">
        <v>2.5920000000000001</v>
      </c>
      <c r="O105" s="2523">
        <v>7.36</v>
      </c>
      <c r="P105" s="2549">
        <v>1</v>
      </c>
      <c r="Q105" s="2549" t="s">
        <v>2493</v>
      </c>
      <c r="R105" s="2549" t="s">
        <v>2493</v>
      </c>
      <c r="S105" s="2549">
        <v>1</v>
      </c>
      <c r="T105" s="2550" t="s">
        <v>2185</v>
      </c>
      <c r="U105" s="2549">
        <v>1</v>
      </c>
      <c r="V105" s="2549" t="s">
        <v>2493</v>
      </c>
      <c r="W105" s="2549" t="s">
        <v>2493</v>
      </c>
      <c r="X105" s="2549">
        <v>1</v>
      </c>
      <c r="Y105" s="2550" t="s">
        <v>2185</v>
      </c>
      <c r="Z105" s="2551">
        <v>1</v>
      </c>
      <c r="AA105" s="2552">
        <v>1</v>
      </c>
      <c r="AB105" s="2549" t="s">
        <v>2499</v>
      </c>
      <c r="AC105" s="2554">
        <v>389680</v>
      </c>
      <c r="AD105" s="2555">
        <v>10700</v>
      </c>
      <c r="AE105" s="2555">
        <v>12380</v>
      </c>
      <c r="AF105" s="2555">
        <v>29.4</v>
      </c>
      <c r="AG105" s="2555">
        <v>201.5</v>
      </c>
      <c r="AH105" s="2555">
        <v>22500</v>
      </c>
      <c r="AI105" s="2555">
        <v>1461</v>
      </c>
      <c r="AJ105" s="2555">
        <v>2292</v>
      </c>
      <c r="AK105" s="2555">
        <v>7</v>
      </c>
      <c r="AL105" s="2555">
        <v>14.8</v>
      </c>
      <c r="AM105" s="2555">
        <v>2453</v>
      </c>
      <c r="AN105" s="2523">
        <v>26040</v>
      </c>
      <c r="AO105" s="2556">
        <v>1</v>
      </c>
      <c r="AP105" s="2547">
        <v>1</v>
      </c>
      <c r="AQ105" s="2547">
        <v>1</v>
      </c>
      <c r="AR105" s="2547">
        <v>1</v>
      </c>
      <c r="AS105" s="2557">
        <v>51</v>
      </c>
      <c r="AT105" s="2558">
        <v>58</v>
      </c>
      <c r="AU105" s="2558">
        <v>39</v>
      </c>
      <c r="AV105" s="2559">
        <v>46</v>
      </c>
      <c r="AW105" s="2560">
        <v>1</v>
      </c>
      <c r="AX105" s="2539">
        <v>1</v>
      </c>
      <c r="AY105" s="2521">
        <v>1</v>
      </c>
      <c r="AZ105" s="2539">
        <v>1</v>
      </c>
      <c r="BA105" s="2539">
        <v>0</v>
      </c>
      <c r="BB105" s="2539">
        <v>1</v>
      </c>
      <c r="BC105" s="2539">
        <v>1</v>
      </c>
      <c r="BD105" s="2539">
        <v>1</v>
      </c>
      <c r="BE105" s="2561">
        <v>1</v>
      </c>
      <c r="BF105" s="2539">
        <v>1</v>
      </c>
      <c r="BG105" s="2539">
        <v>0</v>
      </c>
      <c r="BH105" s="2539">
        <v>0</v>
      </c>
      <c r="BI105" s="2539">
        <v>0</v>
      </c>
      <c r="BJ105" s="2539">
        <v>1</v>
      </c>
      <c r="BK105" s="2539">
        <v>1</v>
      </c>
      <c r="BL105" s="2539">
        <v>1</v>
      </c>
      <c r="BM105" s="2539">
        <v>1</v>
      </c>
      <c r="BN105" s="2521">
        <v>0</v>
      </c>
      <c r="BO105" s="2539">
        <v>1</v>
      </c>
      <c r="BP105" s="2539">
        <v>0</v>
      </c>
      <c r="BQ105" s="2539">
        <v>0</v>
      </c>
      <c r="BR105" s="2562">
        <v>0</v>
      </c>
      <c r="BS105" s="2538">
        <v>0</v>
      </c>
      <c r="BT105" s="2521">
        <v>1</v>
      </c>
      <c r="BU105" s="2521">
        <v>0</v>
      </c>
      <c r="BV105" s="2521">
        <v>0</v>
      </c>
      <c r="BW105" s="2521">
        <v>0</v>
      </c>
      <c r="BX105" s="2521">
        <v>0</v>
      </c>
      <c r="BY105" s="2521">
        <v>0</v>
      </c>
      <c r="BZ105" s="2579">
        <v>0</v>
      </c>
      <c r="CA105" s="2521">
        <v>0</v>
      </c>
      <c r="CB105" s="2521">
        <v>0</v>
      </c>
      <c r="CC105" s="2521">
        <v>0</v>
      </c>
      <c r="CD105" s="2521">
        <v>0</v>
      </c>
      <c r="CE105" s="2524">
        <v>0</v>
      </c>
      <c r="CF105" s="2520">
        <v>1</v>
      </c>
      <c r="CG105" s="2521">
        <v>1</v>
      </c>
      <c r="CH105" s="2521">
        <v>1</v>
      </c>
      <c r="CI105" s="2521">
        <v>1</v>
      </c>
      <c r="CJ105" s="2521">
        <v>1</v>
      </c>
      <c r="CK105" s="2521">
        <v>1</v>
      </c>
      <c r="CL105" s="2521">
        <v>1</v>
      </c>
      <c r="CM105" s="2521">
        <v>1</v>
      </c>
      <c r="CN105" s="2521">
        <v>1</v>
      </c>
      <c r="CO105" s="2521">
        <v>1</v>
      </c>
      <c r="CP105" s="2521">
        <v>1</v>
      </c>
      <c r="CQ105" s="2521">
        <v>1</v>
      </c>
      <c r="CR105" s="2521">
        <v>1</v>
      </c>
      <c r="CS105" s="2521">
        <v>0</v>
      </c>
      <c r="CT105" s="2521">
        <v>0</v>
      </c>
      <c r="CU105" s="2521">
        <v>0</v>
      </c>
      <c r="CV105" s="2521">
        <v>0</v>
      </c>
      <c r="CW105" s="2521">
        <v>0</v>
      </c>
      <c r="CX105" s="2521">
        <v>0</v>
      </c>
      <c r="CY105" s="2563">
        <v>0</v>
      </c>
    </row>
    <row r="106" spans="1:103">
      <c r="A106" s="2541"/>
      <c r="B106" s="2542" t="s">
        <v>720</v>
      </c>
      <c r="C106" s="2543"/>
      <c r="D106" s="2544">
        <v>301</v>
      </c>
      <c r="E106" s="2545"/>
      <c r="F106" s="2522">
        <v>716</v>
      </c>
      <c r="G106" s="2546">
        <v>304</v>
      </c>
      <c r="H106" s="2546">
        <v>21</v>
      </c>
      <c r="I106" s="2546">
        <v>40</v>
      </c>
      <c r="J106" s="2547">
        <v>27</v>
      </c>
      <c r="K106" s="2546">
        <v>636</v>
      </c>
      <c r="L106" s="2546">
        <v>582</v>
      </c>
      <c r="M106" s="2522">
        <v>383</v>
      </c>
      <c r="N106" s="2548">
        <v>2.56</v>
      </c>
      <c r="O106" s="2523">
        <v>8.5139999999999993</v>
      </c>
      <c r="P106" s="2549">
        <v>1</v>
      </c>
      <c r="Q106" s="2549" t="s">
        <v>2493</v>
      </c>
      <c r="R106" s="2549" t="s">
        <v>2493</v>
      </c>
      <c r="S106" s="2549">
        <v>1</v>
      </c>
      <c r="T106" s="2550" t="s">
        <v>2493</v>
      </c>
      <c r="U106" s="2549">
        <v>1</v>
      </c>
      <c r="V106" s="2549" t="s">
        <v>2493</v>
      </c>
      <c r="W106" s="2549" t="s">
        <v>2493</v>
      </c>
      <c r="X106" s="2549">
        <v>1</v>
      </c>
      <c r="Y106" s="2550" t="s">
        <v>2493</v>
      </c>
      <c r="Z106" s="2551">
        <v>1</v>
      </c>
      <c r="AA106" s="2552">
        <v>1</v>
      </c>
      <c r="AB106" s="2549" t="s">
        <v>2495</v>
      </c>
      <c r="AC106" s="2554">
        <v>329270</v>
      </c>
      <c r="AD106" s="2555">
        <v>9197</v>
      </c>
      <c r="AE106" s="2555">
        <v>10530</v>
      </c>
      <c r="AF106" s="2555">
        <v>29.3</v>
      </c>
      <c r="AG106" s="2555">
        <v>169.8</v>
      </c>
      <c r="AH106" s="2555">
        <v>18790</v>
      </c>
      <c r="AI106" s="2555">
        <v>1236</v>
      </c>
      <c r="AJ106" s="2555">
        <v>1928</v>
      </c>
      <c r="AK106" s="2555">
        <v>7</v>
      </c>
      <c r="AL106" s="2555">
        <v>13.2</v>
      </c>
      <c r="AM106" s="2555">
        <v>1594</v>
      </c>
      <c r="AN106" s="2523">
        <v>21390</v>
      </c>
      <c r="AO106" s="2556">
        <v>1</v>
      </c>
      <c r="AP106" s="2547">
        <v>1</v>
      </c>
      <c r="AQ106" s="2547">
        <v>2</v>
      </c>
      <c r="AR106" s="2547">
        <v>3</v>
      </c>
      <c r="AS106" s="2557">
        <v>59</v>
      </c>
      <c r="AT106" s="2558">
        <v>67</v>
      </c>
      <c r="AU106" s="2558">
        <v>45</v>
      </c>
      <c r="AV106" s="2559">
        <v>53</v>
      </c>
      <c r="AW106" s="2560">
        <v>1</v>
      </c>
      <c r="AX106" s="2539">
        <v>1</v>
      </c>
      <c r="AY106" s="2521">
        <v>1</v>
      </c>
      <c r="AZ106" s="2539">
        <v>1</v>
      </c>
      <c r="BA106" s="2539">
        <v>1</v>
      </c>
      <c r="BB106" s="2539">
        <v>1</v>
      </c>
      <c r="BC106" s="2539">
        <v>1</v>
      </c>
      <c r="BD106" s="2539">
        <v>1</v>
      </c>
      <c r="BE106" s="2561">
        <v>1</v>
      </c>
      <c r="BF106" s="2539">
        <v>1</v>
      </c>
      <c r="BG106" s="2539">
        <v>1</v>
      </c>
      <c r="BH106" s="2539">
        <v>1</v>
      </c>
      <c r="BI106" s="2539">
        <v>1</v>
      </c>
      <c r="BJ106" s="2539">
        <v>1</v>
      </c>
      <c r="BK106" s="2539">
        <v>1</v>
      </c>
      <c r="BL106" s="2539">
        <v>1</v>
      </c>
      <c r="BM106" s="2539">
        <v>1</v>
      </c>
      <c r="BN106" s="2521">
        <v>0</v>
      </c>
      <c r="BO106" s="2539">
        <v>1</v>
      </c>
      <c r="BP106" s="2539">
        <v>1</v>
      </c>
      <c r="BQ106" s="2539">
        <v>0</v>
      </c>
      <c r="BR106" s="2562">
        <v>0</v>
      </c>
      <c r="BS106" s="2538">
        <v>0</v>
      </c>
      <c r="BT106" s="2521">
        <v>0</v>
      </c>
      <c r="BU106" s="2521">
        <v>0</v>
      </c>
      <c r="BV106" s="2521">
        <v>0</v>
      </c>
      <c r="BW106" s="2521">
        <v>0</v>
      </c>
      <c r="BX106" s="2521">
        <v>0</v>
      </c>
      <c r="BY106" s="2521">
        <v>0</v>
      </c>
      <c r="BZ106" s="2579">
        <v>0</v>
      </c>
      <c r="CA106" s="2521">
        <v>0</v>
      </c>
      <c r="CB106" s="2521">
        <v>0</v>
      </c>
      <c r="CC106" s="2521">
        <v>0</v>
      </c>
      <c r="CD106" s="2521">
        <v>0</v>
      </c>
      <c r="CE106" s="2524">
        <v>0</v>
      </c>
      <c r="CF106" s="2520">
        <v>1</v>
      </c>
      <c r="CG106" s="2521">
        <v>1</v>
      </c>
      <c r="CH106" s="2521">
        <v>1</v>
      </c>
      <c r="CI106" s="2521">
        <v>1</v>
      </c>
      <c r="CJ106" s="2521">
        <v>1</v>
      </c>
      <c r="CK106" s="2521">
        <v>1</v>
      </c>
      <c r="CL106" s="2521">
        <v>1</v>
      </c>
      <c r="CM106" s="2521">
        <v>1</v>
      </c>
      <c r="CN106" s="2521">
        <v>1</v>
      </c>
      <c r="CO106" s="2521">
        <v>1</v>
      </c>
      <c r="CP106" s="2521">
        <v>1</v>
      </c>
      <c r="CQ106" s="2521">
        <v>1</v>
      </c>
      <c r="CR106" s="2521">
        <v>1</v>
      </c>
      <c r="CS106" s="2521">
        <v>0</v>
      </c>
      <c r="CT106" s="2521">
        <v>0</v>
      </c>
      <c r="CU106" s="2521">
        <v>0</v>
      </c>
      <c r="CV106" s="2521">
        <v>0</v>
      </c>
      <c r="CW106" s="2521">
        <v>0</v>
      </c>
      <c r="CX106" s="2521">
        <v>0</v>
      </c>
      <c r="CY106" s="2563">
        <v>0</v>
      </c>
    </row>
    <row r="107" spans="1:103">
      <c r="A107" s="2541"/>
      <c r="B107" s="2542" t="s">
        <v>719</v>
      </c>
      <c r="C107" s="2543"/>
      <c r="D107" s="2544">
        <v>241</v>
      </c>
      <c r="E107" s="2545"/>
      <c r="F107" s="2522">
        <v>700</v>
      </c>
      <c r="G107" s="2546">
        <v>300</v>
      </c>
      <c r="H107" s="2546">
        <v>17</v>
      </c>
      <c r="I107" s="2546">
        <v>32</v>
      </c>
      <c r="J107" s="2547">
        <v>27</v>
      </c>
      <c r="K107" s="2546">
        <v>636</v>
      </c>
      <c r="L107" s="2546">
        <v>582</v>
      </c>
      <c r="M107" s="2522">
        <v>306.39999999999998</v>
      </c>
      <c r="N107" s="2548">
        <v>2.52</v>
      </c>
      <c r="O107" s="2523">
        <v>10.48</v>
      </c>
      <c r="P107" s="2549">
        <v>1</v>
      </c>
      <c r="Q107" s="2549" t="s">
        <v>2493</v>
      </c>
      <c r="R107" s="2549" t="s">
        <v>2493</v>
      </c>
      <c r="S107" s="2549">
        <v>1</v>
      </c>
      <c r="T107" s="2550" t="s">
        <v>2493</v>
      </c>
      <c r="U107" s="2549">
        <v>1</v>
      </c>
      <c r="V107" s="2549" t="s">
        <v>2493</v>
      </c>
      <c r="W107" s="2549" t="s">
        <v>2493</v>
      </c>
      <c r="X107" s="2549">
        <v>1</v>
      </c>
      <c r="Y107" s="2550" t="s">
        <v>2493</v>
      </c>
      <c r="Z107" s="2551">
        <v>1</v>
      </c>
      <c r="AA107" s="2552" t="s">
        <v>2185</v>
      </c>
      <c r="AB107" s="2549" t="s">
        <v>2495</v>
      </c>
      <c r="AC107" s="2554">
        <v>256880</v>
      </c>
      <c r="AD107" s="2555">
        <v>7339</v>
      </c>
      <c r="AE107" s="2555">
        <v>8327</v>
      </c>
      <c r="AF107" s="2555">
        <v>28.9</v>
      </c>
      <c r="AG107" s="2555">
        <v>137</v>
      </c>
      <c r="AH107" s="2555">
        <v>14440</v>
      </c>
      <c r="AI107" s="2555">
        <v>962.7</v>
      </c>
      <c r="AJ107" s="2555">
        <v>1495</v>
      </c>
      <c r="AK107" s="2555">
        <v>6.8</v>
      </c>
      <c r="AL107" s="2555">
        <v>11.2</v>
      </c>
      <c r="AM107" s="2555">
        <v>838.8</v>
      </c>
      <c r="AN107" s="2523">
        <v>16060</v>
      </c>
      <c r="AO107" s="2556">
        <v>1</v>
      </c>
      <c r="AP107" s="2547">
        <v>1</v>
      </c>
      <c r="AQ107" s="2547">
        <v>4</v>
      </c>
      <c r="AR107" s="2547">
        <v>4</v>
      </c>
      <c r="AS107" s="2557">
        <v>72</v>
      </c>
      <c r="AT107" s="2558">
        <v>82</v>
      </c>
      <c r="AU107" s="2558">
        <v>55</v>
      </c>
      <c r="AV107" s="2559">
        <v>65</v>
      </c>
      <c r="AW107" s="2560">
        <v>1</v>
      </c>
      <c r="AX107" s="2539">
        <v>1</v>
      </c>
      <c r="AY107" s="2521">
        <v>1</v>
      </c>
      <c r="AZ107" s="2539">
        <v>1</v>
      </c>
      <c r="BA107" s="2539">
        <v>1</v>
      </c>
      <c r="BB107" s="2539">
        <v>1</v>
      </c>
      <c r="BC107" s="2539">
        <v>0</v>
      </c>
      <c r="BD107" s="2539">
        <v>1</v>
      </c>
      <c r="BE107" s="2561">
        <v>1</v>
      </c>
      <c r="BF107" s="2539">
        <v>1</v>
      </c>
      <c r="BG107" s="2539">
        <v>1</v>
      </c>
      <c r="BH107" s="2539">
        <v>1</v>
      </c>
      <c r="BI107" s="2539">
        <v>1</v>
      </c>
      <c r="BJ107" s="2539">
        <v>1</v>
      </c>
      <c r="BK107" s="2539">
        <v>1</v>
      </c>
      <c r="BL107" s="2539">
        <v>1</v>
      </c>
      <c r="BM107" s="2539">
        <v>1</v>
      </c>
      <c r="BN107" s="2521">
        <v>0</v>
      </c>
      <c r="BO107" s="2539">
        <v>1</v>
      </c>
      <c r="BP107" s="2539">
        <v>1</v>
      </c>
      <c r="BQ107" s="2539">
        <v>0</v>
      </c>
      <c r="BR107" s="2562">
        <v>0</v>
      </c>
      <c r="BS107" s="2538">
        <v>0</v>
      </c>
      <c r="BT107" s="2521">
        <v>0</v>
      </c>
      <c r="BU107" s="2521">
        <v>0</v>
      </c>
      <c r="BV107" s="2521">
        <v>0</v>
      </c>
      <c r="BW107" s="2521">
        <v>0</v>
      </c>
      <c r="BX107" s="2521">
        <v>0</v>
      </c>
      <c r="BY107" s="2521">
        <v>0</v>
      </c>
      <c r="BZ107" s="2579">
        <v>0</v>
      </c>
      <c r="CA107" s="2521">
        <v>0</v>
      </c>
      <c r="CB107" s="2521">
        <v>0</v>
      </c>
      <c r="CC107" s="2521">
        <v>0</v>
      </c>
      <c r="CD107" s="2521">
        <v>0</v>
      </c>
      <c r="CE107" s="2524">
        <v>0</v>
      </c>
      <c r="CF107" s="2520">
        <v>1</v>
      </c>
      <c r="CG107" s="2521">
        <v>1</v>
      </c>
      <c r="CH107" s="2521">
        <v>1</v>
      </c>
      <c r="CI107" s="2521">
        <v>1</v>
      </c>
      <c r="CJ107" s="2521">
        <v>1</v>
      </c>
      <c r="CK107" s="2521">
        <v>1</v>
      </c>
      <c r="CL107" s="2521">
        <v>1</v>
      </c>
      <c r="CM107" s="2521">
        <v>1</v>
      </c>
      <c r="CN107" s="2521">
        <v>1</v>
      </c>
      <c r="CO107" s="2521">
        <v>1</v>
      </c>
      <c r="CP107" s="2521">
        <v>1</v>
      </c>
      <c r="CQ107" s="2521">
        <v>1</v>
      </c>
      <c r="CR107" s="2521">
        <v>1</v>
      </c>
      <c r="CS107" s="2521">
        <v>0</v>
      </c>
      <c r="CT107" s="2521">
        <v>0</v>
      </c>
      <c r="CU107" s="2521">
        <v>0</v>
      </c>
      <c r="CV107" s="2521">
        <v>0</v>
      </c>
      <c r="CW107" s="2521">
        <v>0</v>
      </c>
      <c r="CX107" s="2521">
        <v>0</v>
      </c>
      <c r="CY107" s="2563">
        <v>0</v>
      </c>
    </row>
    <row r="108" spans="1:103">
      <c r="A108" s="2541"/>
      <c r="B108" s="2542" t="s">
        <v>717</v>
      </c>
      <c r="C108" s="2543"/>
      <c r="D108" s="2544">
        <v>204</v>
      </c>
      <c r="E108" s="2545"/>
      <c r="F108" s="2522">
        <v>690</v>
      </c>
      <c r="G108" s="2546">
        <v>300</v>
      </c>
      <c r="H108" s="2546">
        <v>14.5</v>
      </c>
      <c r="I108" s="2546">
        <v>27</v>
      </c>
      <c r="J108" s="2547">
        <v>27</v>
      </c>
      <c r="K108" s="2546">
        <v>636</v>
      </c>
      <c r="L108" s="2546">
        <v>582</v>
      </c>
      <c r="M108" s="2522">
        <v>260.5</v>
      </c>
      <c r="N108" s="2548">
        <v>2.5049999999999999</v>
      </c>
      <c r="O108" s="2523">
        <v>12.25</v>
      </c>
      <c r="P108" s="2549">
        <v>1</v>
      </c>
      <c r="Q108" s="2549" t="s">
        <v>2493</v>
      </c>
      <c r="R108" s="2549" t="s">
        <v>2493</v>
      </c>
      <c r="S108" s="2549">
        <v>1</v>
      </c>
      <c r="T108" s="2550" t="s">
        <v>2493</v>
      </c>
      <c r="U108" s="2549">
        <v>1</v>
      </c>
      <c r="V108" s="2549" t="s">
        <v>2493</v>
      </c>
      <c r="W108" s="2549" t="s">
        <v>2493</v>
      </c>
      <c r="X108" s="2549">
        <v>1</v>
      </c>
      <c r="Y108" s="2550" t="s">
        <v>2493</v>
      </c>
      <c r="Z108" s="2551">
        <v>1</v>
      </c>
      <c r="AA108" s="2552" t="s">
        <v>2185</v>
      </c>
      <c r="AB108" s="2549" t="s">
        <v>2495</v>
      </c>
      <c r="AC108" s="2554">
        <v>215300</v>
      </c>
      <c r="AD108" s="2555">
        <v>6240</v>
      </c>
      <c r="AE108" s="2555">
        <v>7031</v>
      </c>
      <c r="AF108" s="2555">
        <v>28.7</v>
      </c>
      <c r="AG108" s="2555">
        <v>116.9</v>
      </c>
      <c r="AH108" s="2555">
        <v>12170</v>
      </c>
      <c r="AI108" s="2555">
        <v>811.9</v>
      </c>
      <c r="AJ108" s="2555">
        <v>1256</v>
      </c>
      <c r="AK108" s="2555">
        <v>6.8</v>
      </c>
      <c r="AL108" s="2555">
        <v>10</v>
      </c>
      <c r="AM108" s="2555">
        <v>521.5</v>
      </c>
      <c r="AN108" s="2523">
        <v>13350</v>
      </c>
      <c r="AO108" s="2556">
        <v>1</v>
      </c>
      <c r="AP108" s="2547">
        <v>1</v>
      </c>
      <c r="AQ108" s="2547">
        <v>4</v>
      </c>
      <c r="AR108" s="2547">
        <v>4</v>
      </c>
      <c r="AS108" s="2557">
        <v>85</v>
      </c>
      <c r="AT108" s="2558">
        <v>96</v>
      </c>
      <c r="AU108" s="2558">
        <v>64</v>
      </c>
      <c r="AV108" s="2559">
        <v>76</v>
      </c>
      <c r="AW108" s="2560">
        <v>1</v>
      </c>
      <c r="AX108" s="2539">
        <v>1</v>
      </c>
      <c r="AY108" s="2521">
        <v>1</v>
      </c>
      <c r="AZ108" s="2539">
        <v>1</v>
      </c>
      <c r="BA108" s="2539">
        <v>1</v>
      </c>
      <c r="BB108" s="2539">
        <v>1</v>
      </c>
      <c r="BC108" s="2539">
        <v>0</v>
      </c>
      <c r="BD108" s="2539">
        <v>1</v>
      </c>
      <c r="BE108" s="2561">
        <v>1</v>
      </c>
      <c r="BF108" s="2539">
        <v>1</v>
      </c>
      <c r="BG108" s="2539">
        <v>1</v>
      </c>
      <c r="BH108" s="2539">
        <v>1</v>
      </c>
      <c r="BI108" s="2539">
        <v>1</v>
      </c>
      <c r="BJ108" s="2539">
        <v>1</v>
      </c>
      <c r="BK108" s="2539">
        <v>1</v>
      </c>
      <c r="BL108" s="2539">
        <v>1</v>
      </c>
      <c r="BM108" s="2539">
        <v>1</v>
      </c>
      <c r="BN108" s="2521">
        <v>0</v>
      </c>
      <c r="BO108" s="2539">
        <v>1</v>
      </c>
      <c r="BP108" s="2539">
        <v>1</v>
      </c>
      <c r="BQ108" s="2539">
        <v>0</v>
      </c>
      <c r="BR108" s="2562">
        <v>0</v>
      </c>
      <c r="BS108" s="2538">
        <v>0</v>
      </c>
      <c r="BT108" s="2521">
        <v>0</v>
      </c>
      <c r="BU108" s="2521">
        <v>0</v>
      </c>
      <c r="BV108" s="2521">
        <v>0</v>
      </c>
      <c r="BW108" s="2521">
        <v>0</v>
      </c>
      <c r="BX108" s="2521">
        <v>0</v>
      </c>
      <c r="BY108" s="2521">
        <v>0</v>
      </c>
      <c r="BZ108" s="2579">
        <v>0</v>
      </c>
      <c r="CA108" s="2521">
        <v>0</v>
      </c>
      <c r="CB108" s="2521">
        <v>0</v>
      </c>
      <c r="CC108" s="2521">
        <v>0</v>
      </c>
      <c r="CD108" s="2521">
        <v>0</v>
      </c>
      <c r="CE108" s="2524">
        <v>0</v>
      </c>
      <c r="CF108" s="2520">
        <v>1</v>
      </c>
      <c r="CG108" s="2521">
        <v>1</v>
      </c>
      <c r="CH108" s="2521">
        <v>1</v>
      </c>
      <c r="CI108" s="2521">
        <v>1</v>
      </c>
      <c r="CJ108" s="2521">
        <v>1</v>
      </c>
      <c r="CK108" s="2521">
        <v>1</v>
      </c>
      <c r="CL108" s="2521">
        <v>1</v>
      </c>
      <c r="CM108" s="2521">
        <v>1</v>
      </c>
      <c r="CN108" s="2521">
        <v>1</v>
      </c>
      <c r="CO108" s="2521">
        <v>1</v>
      </c>
      <c r="CP108" s="2521">
        <v>1</v>
      </c>
      <c r="CQ108" s="2521">
        <v>1</v>
      </c>
      <c r="CR108" s="2521">
        <v>1</v>
      </c>
      <c r="CS108" s="2521">
        <v>0</v>
      </c>
      <c r="CT108" s="2521">
        <v>0</v>
      </c>
      <c r="CU108" s="2521">
        <v>0</v>
      </c>
      <c r="CV108" s="2521">
        <v>0</v>
      </c>
      <c r="CW108" s="2521">
        <v>0</v>
      </c>
      <c r="CX108" s="2521">
        <v>0</v>
      </c>
      <c r="CY108" s="2563">
        <v>0</v>
      </c>
    </row>
    <row r="109" spans="1:103">
      <c r="A109" s="2541"/>
      <c r="B109" s="2542" t="s">
        <v>718</v>
      </c>
      <c r="C109" s="2543"/>
      <c r="D109" s="2544">
        <v>150</v>
      </c>
      <c r="E109" s="2545"/>
      <c r="F109" s="2522">
        <v>670</v>
      </c>
      <c r="G109" s="2546">
        <v>300</v>
      </c>
      <c r="H109" s="2546">
        <v>13</v>
      </c>
      <c r="I109" s="2546">
        <v>17</v>
      </c>
      <c r="J109" s="2547">
        <v>27</v>
      </c>
      <c r="K109" s="2546">
        <v>636</v>
      </c>
      <c r="L109" s="2546">
        <v>582</v>
      </c>
      <c r="M109" s="2522">
        <v>190.9</v>
      </c>
      <c r="N109" s="2548">
        <v>2.468</v>
      </c>
      <c r="O109" s="2523">
        <v>16.47</v>
      </c>
      <c r="P109" s="2549">
        <v>1</v>
      </c>
      <c r="Q109" s="2549">
        <v>1</v>
      </c>
      <c r="R109" s="2549" t="s">
        <v>2185</v>
      </c>
      <c r="S109" s="2549">
        <v>1</v>
      </c>
      <c r="T109" s="2550">
        <v>1</v>
      </c>
      <c r="U109" s="2549">
        <v>1</v>
      </c>
      <c r="V109" s="2549">
        <v>1</v>
      </c>
      <c r="W109" s="2549" t="s">
        <v>2185</v>
      </c>
      <c r="X109" s="2549" t="s">
        <v>2185</v>
      </c>
      <c r="Y109" s="2550" t="s">
        <v>2185</v>
      </c>
      <c r="Z109" s="2551" t="s">
        <v>2185</v>
      </c>
      <c r="AA109" s="2552" t="s">
        <v>2185</v>
      </c>
      <c r="AB109" s="2553" t="s">
        <v>2494</v>
      </c>
      <c r="AC109" s="2554">
        <v>142720</v>
      </c>
      <c r="AD109" s="2555">
        <v>4260</v>
      </c>
      <c r="AE109" s="2555">
        <v>4840</v>
      </c>
      <c r="AF109" s="2555">
        <v>27.3</v>
      </c>
      <c r="AG109" s="2555">
        <v>100.3</v>
      </c>
      <c r="AH109" s="2555">
        <v>7673</v>
      </c>
      <c r="AI109" s="2555">
        <v>511.5</v>
      </c>
      <c r="AJ109" s="2555">
        <v>799.7</v>
      </c>
      <c r="AK109" s="2555">
        <v>6.3</v>
      </c>
      <c r="AL109" s="2555">
        <v>7.8</v>
      </c>
      <c r="AM109" s="2555">
        <v>186.3</v>
      </c>
      <c r="AN109" s="2523">
        <v>8155</v>
      </c>
      <c r="AO109" s="2556">
        <v>1</v>
      </c>
      <c r="AP109" s="2547">
        <v>2</v>
      </c>
      <c r="AQ109" s="2547">
        <v>4</v>
      </c>
      <c r="AR109" s="2547">
        <v>4</v>
      </c>
      <c r="AS109" s="2557">
        <v>114</v>
      </c>
      <c r="AT109" s="2558">
        <v>129</v>
      </c>
      <c r="AU109" s="2558">
        <v>86</v>
      </c>
      <c r="AV109" s="2559">
        <v>102</v>
      </c>
      <c r="AW109" s="2560">
        <v>1</v>
      </c>
      <c r="AX109" s="2539">
        <v>1</v>
      </c>
      <c r="AY109" s="2521">
        <v>0</v>
      </c>
      <c r="AZ109" s="2539">
        <v>1</v>
      </c>
      <c r="BA109" s="2539">
        <v>1</v>
      </c>
      <c r="BB109" s="2539">
        <v>1</v>
      </c>
      <c r="BC109" s="2539">
        <v>0</v>
      </c>
      <c r="BD109" s="2539">
        <v>1</v>
      </c>
      <c r="BE109" s="2561">
        <v>0</v>
      </c>
      <c r="BF109" s="2539">
        <v>0</v>
      </c>
      <c r="BG109" s="2539">
        <v>1</v>
      </c>
      <c r="BH109" s="2539">
        <v>0</v>
      </c>
      <c r="BI109" s="2539">
        <v>1</v>
      </c>
      <c r="BJ109" s="2539">
        <v>1</v>
      </c>
      <c r="BK109" s="2539">
        <v>1</v>
      </c>
      <c r="BL109" s="2539">
        <v>1</v>
      </c>
      <c r="BM109" s="2539">
        <v>0</v>
      </c>
      <c r="BN109" s="2521">
        <v>0</v>
      </c>
      <c r="BO109" s="2539">
        <v>1</v>
      </c>
      <c r="BP109" s="2539">
        <v>1</v>
      </c>
      <c r="BQ109" s="2539">
        <v>0</v>
      </c>
      <c r="BR109" s="2562">
        <v>0</v>
      </c>
      <c r="BS109" s="2538">
        <v>1</v>
      </c>
      <c r="BT109" s="2521">
        <v>0</v>
      </c>
      <c r="BU109" s="2521">
        <v>0</v>
      </c>
      <c r="BV109" s="2521">
        <v>0</v>
      </c>
      <c r="BW109" s="2521">
        <v>0</v>
      </c>
      <c r="BX109" s="2521">
        <v>0</v>
      </c>
      <c r="BY109" s="2521">
        <v>0</v>
      </c>
      <c r="BZ109" s="2579">
        <v>0</v>
      </c>
      <c r="CA109" s="2521">
        <v>0</v>
      </c>
      <c r="CB109" s="2521">
        <v>0</v>
      </c>
      <c r="CC109" s="2521">
        <v>0</v>
      </c>
      <c r="CD109" s="2521">
        <v>0</v>
      </c>
      <c r="CE109" s="2524">
        <v>0</v>
      </c>
      <c r="CF109" s="2520">
        <v>1</v>
      </c>
      <c r="CG109" s="2521">
        <v>1</v>
      </c>
      <c r="CH109" s="2521">
        <v>1</v>
      </c>
      <c r="CI109" s="2521">
        <v>1</v>
      </c>
      <c r="CJ109" s="2521">
        <v>1</v>
      </c>
      <c r="CK109" s="2521">
        <v>1</v>
      </c>
      <c r="CL109" s="2521">
        <v>1</v>
      </c>
      <c r="CM109" s="2521">
        <v>1</v>
      </c>
      <c r="CN109" s="2521">
        <v>1</v>
      </c>
      <c r="CO109" s="2521">
        <v>1</v>
      </c>
      <c r="CP109" s="2521">
        <v>1</v>
      </c>
      <c r="CQ109" s="2521">
        <v>1</v>
      </c>
      <c r="CR109" s="2521">
        <v>1</v>
      </c>
      <c r="CS109" s="2521">
        <v>0</v>
      </c>
      <c r="CT109" s="2521">
        <v>0</v>
      </c>
      <c r="CU109" s="2521">
        <v>0</v>
      </c>
      <c r="CV109" s="2521">
        <v>0</v>
      </c>
      <c r="CW109" s="2521">
        <v>0</v>
      </c>
      <c r="CX109" s="2521">
        <v>0</v>
      </c>
      <c r="CY109" s="2563">
        <v>0</v>
      </c>
    </row>
    <row r="110" spans="1:103">
      <c r="A110" s="2541"/>
      <c r="B110" s="2542" t="s">
        <v>716</v>
      </c>
      <c r="C110" s="2543"/>
      <c r="D110" s="2544">
        <v>407</v>
      </c>
      <c r="E110" s="2545"/>
      <c r="F110" s="2522">
        <v>696</v>
      </c>
      <c r="G110" s="2546">
        <v>314</v>
      </c>
      <c r="H110" s="2546">
        <v>29.5</v>
      </c>
      <c r="I110" s="2546">
        <v>54</v>
      </c>
      <c r="J110" s="2547">
        <v>27</v>
      </c>
      <c r="K110" s="2546">
        <v>588</v>
      </c>
      <c r="L110" s="2546">
        <v>534</v>
      </c>
      <c r="M110" s="2522">
        <v>518.79999999999995</v>
      </c>
      <c r="N110" s="2548">
        <v>2.5430000000000001</v>
      </c>
      <c r="O110" s="2523">
        <v>6.2439999999999998</v>
      </c>
      <c r="P110" s="2549">
        <v>1</v>
      </c>
      <c r="Q110" s="2549" t="s">
        <v>2493</v>
      </c>
      <c r="R110" s="2549" t="s">
        <v>2493</v>
      </c>
      <c r="S110" s="2549">
        <v>1</v>
      </c>
      <c r="T110" s="2550" t="s">
        <v>2185</v>
      </c>
      <c r="U110" s="2549">
        <v>1</v>
      </c>
      <c r="V110" s="2549" t="s">
        <v>2493</v>
      </c>
      <c r="W110" s="2549" t="s">
        <v>2493</v>
      </c>
      <c r="X110" s="2549">
        <v>1</v>
      </c>
      <c r="Y110" s="2550" t="s">
        <v>2185</v>
      </c>
      <c r="Z110" s="2551">
        <v>1</v>
      </c>
      <c r="AA110" s="2552">
        <v>1</v>
      </c>
      <c r="AB110" s="2549" t="s">
        <v>2499</v>
      </c>
      <c r="AC110" s="2554">
        <v>405420</v>
      </c>
      <c r="AD110" s="2555">
        <v>11650</v>
      </c>
      <c r="AE110" s="2555">
        <v>13610</v>
      </c>
      <c r="AF110" s="2555">
        <v>27.9</v>
      </c>
      <c r="AG110" s="2555">
        <v>224.8</v>
      </c>
      <c r="AH110" s="2555">
        <v>28010</v>
      </c>
      <c r="AI110" s="2555">
        <v>1784</v>
      </c>
      <c r="AJ110" s="2555">
        <v>2803</v>
      </c>
      <c r="AK110" s="2555">
        <v>7.3</v>
      </c>
      <c r="AL110" s="2555">
        <v>16.899999999999999</v>
      </c>
      <c r="AM110" s="2555">
        <v>3930</v>
      </c>
      <c r="AN110" s="2523">
        <v>28710</v>
      </c>
      <c r="AO110" s="2556">
        <v>1</v>
      </c>
      <c r="AP110" s="2547">
        <v>1</v>
      </c>
      <c r="AQ110" s="2547">
        <v>1</v>
      </c>
      <c r="AR110" s="2547">
        <v>1</v>
      </c>
      <c r="AS110" s="2557">
        <v>43</v>
      </c>
      <c r="AT110" s="2558">
        <v>49</v>
      </c>
      <c r="AU110" s="2558">
        <v>33</v>
      </c>
      <c r="AV110" s="2559">
        <v>39</v>
      </c>
      <c r="AW110" s="2560">
        <v>1</v>
      </c>
      <c r="AX110" s="2539">
        <v>1</v>
      </c>
      <c r="AY110" s="2521">
        <v>1</v>
      </c>
      <c r="AZ110" s="2539">
        <v>1</v>
      </c>
      <c r="BA110" s="2539">
        <v>0</v>
      </c>
      <c r="BB110" s="2539">
        <v>1</v>
      </c>
      <c r="BC110" s="2539">
        <v>1</v>
      </c>
      <c r="BD110" s="2539">
        <v>1</v>
      </c>
      <c r="BE110" s="2561">
        <v>1</v>
      </c>
      <c r="BF110" s="2539">
        <v>1</v>
      </c>
      <c r="BG110" s="2539">
        <v>0</v>
      </c>
      <c r="BH110" s="2539">
        <v>0</v>
      </c>
      <c r="BI110" s="2539">
        <v>0</v>
      </c>
      <c r="BJ110" s="2539">
        <v>1</v>
      </c>
      <c r="BK110" s="2539">
        <v>0</v>
      </c>
      <c r="BL110" s="2539">
        <v>0</v>
      </c>
      <c r="BM110" s="2539">
        <v>1</v>
      </c>
      <c r="BN110" s="2521">
        <v>0</v>
      </c>
      <c r="BO110" s="2539">
        <v>1</v>
      </c>
      <c r="BP110" s="2539">
        <v>0</v>
      </c>
      <c r="BQ110" s="2539">
        <v>0</v>
      </c>
      <c r="BR110" s="2562">
        <v>0</v>
      </c>
      <c r="BS110" s="2538">
        <v>0</v>
      </c>
      <c r="BT110" s="2521">
        <v>1</v>
      </c>
      <c r="BU110" s="2521">
        <v>0</v>
      </c>
      <c r="BV110" s="2521">
        <v>0</v>
      </c>
      <c r="BW110" s="2521">
        <v>0</v>
      </c>
      <c r="BX110" s="2521">
        <v>0</v>
      </c>
      <c r="BY110" s="2521">
        <v>0</v>
      </c>
      <c r="BZ110" s="2579">
        <v>0</v>
      </c>
      <c r="CA110" s="2521">
        <v>0</v>
      </c>
      <c r="CB110" s="2521">
        <v>0</v>
      </c>
      <c r="CC110" s="2521">
        <v>0</v>
      </c>
      <c r="CD110" s="2521">
        <v>0</v>
      </c>
      <c r="CE110" s="2524">
        <v>0</v>
      </c>
      <c r="CF110" s="2520">
        <v>1</v>
      </c>
      <c r="CG110" s="2521">
        <v>1</v>
      </c>
      <c r="CH110" s="2521">
        <v>1</v>
      </c>
      <c r="CI110" s="2521">
        <v>1</v>
      </c>
      <c r="CJ110" s="2521">
        <v>1</v>
      </c>
      <c r="CK110" s="2521">
        <v>1</v>
      </c>
      <c r="CL110" s="2521">
        <v>1</v>
      </c>
      <c r="CM110" s="2521">
        <v>1</v>
      </c>
      <c r="CN110" s="2521">
        <v>1</v>
      </c>
      <c r="CO110" s="2521">
        <v>1</v>
      </c>
      <c r="CP110" s="2521">
        <v>1</v>
      </c>
      <c r="CQ110" s="2521">
        <v>1</v>
      </c>
      <c r="CR110" s="2521">
        <v>1</v>
      </c>
      <c r="CS110" s="2521">
        <v>0</v>
      </c>
      <c r="CT110" s="2521">
        <v>0</v>
      </c>
      <c r="CU110" s="2521">
        <v>0</v>
      </c>
      <c r="CV110" s="2521">
        <v>0</v>
      </c>
      <c r="CW110" s="2521">
        <v>0</v>
      </c>
      <c r="CX110" s="2521">
        <v>0</v>
      </c>
      <c r="CY110" s="2563">
        <v>0</v>
      </c>
    </row>
    <row r="111" spans="1:103">
      <c r="A111" s="2541"/>
      <c r="B111" s="2542" t="s">
        <v>715</v>
      </c>
      <c r="C111" s="2543"/>
      <c r="D111" s="2544">
        <v>343</v>
      </c>
      <c r="E111" s="2545"/>
      <c r="F111" s="2522">
        <v>680</v>
      </c>
      <c r="G111" s="2546">
        <v>309</v>
      </c>
      <c r="H111" s="2546">
        <v>25</v>
      </c>
      <c r="I111" s="2546">
        <v>46</v>
      </c>
      <c r="J111" s="2547">
        <v>27</v>
      </c>
      <c r="K111" s="2546">
        <v>588</v>
      </c>
      <c r="L111" s="2546">
        <v>534</v>
      </c>
      <c r="M111" s="2522">
        <v>437.5</v>
      </c>
      <c r="N111" s="2548">
        <v>2.5</v>
      </c>
      <c r="O111" s="2523">
        <v>7.2789999999999999</v>
      </c>
      <c r="P111" s="2549">
        <v>1</v>
      </c>
      <c r="Q111" s="2549" t="s">
        <v>2493</v>
      </c>
      <c r="R111" s="2549" t="s">
        <v>2493</v>
      </c>
      <c r="S111" s="2549">
        <v>1</v>
      </c>
      <c r="T111" s="2550" t="s">
        <v>2185</v>
      </c>
      <c r="U111" s="2549">
        <v>1</v>
      </c>
      <c r="V111" s="2549" t="s">
        <v>2493</v>
      </c>
      <c r="W111" s="2549" t="s">
        <v>2493</v>
      </c>
      <c r="X111" s="2549">
        <v>1</v>
      </c>
      <c r="Y111" s="2550" t="s">
        <v>2185</v>
      </c>
      <c r="Z111" s="2551">
        <v>1</v>
      </c>
      <c r="AA111" s="2552">
        <v>1</v>
      </c>
      <c r="AB111" s="2549" t="s">
        <v>2499</v>
      </c>
      <c r="AC111" s="2554">
        <v>333710</v>
      </c>
      <c r="AD111" s="2555">
        <v>9815</v>
      </c>
      <c r="AE111" s="2555">
        <v>11350</v>
      </c>
      <c r="AF111" s="2555">
        <v>27.6</v>
      </c>
      <c r="AG111" s="2555">
        <v>189.5</v>
      </c>
      <c r="AH111" s="2555">
        <v>22710</v>
      </c>
      <c r="AI111" s="2555">
        <v>1470</v>
      </c>
      <c r="AJ111" s="2555">
        <v>2299</v>
      </c>
      <c r="AK111" s="2555">
        <v>7.2</v>
      </c>
      <c r="AL111" s="2555">
        <v>14.8</v>
      </c>
      <c r="AM111" s="2555">
        <v>2435</v>
      </c>
      <c r="AN111" s="2523">
        <v>22730</v>
      </c>
      <c r="AO111" s="2556">
        <v>1</v>
      </c>
      <c r="AP111" s="2547">
        <v>1</v>
      </c>
      <c r="AQ111" s="2547">
        <v>1</v>
      </c>
      <c r="AR111" s="2547">
        <v>1</v>
      </c>
      <c r="AS111" s="2557">
        <v>50</v>
      </c>
      <c r="AT111" s="2558">
        <v>57</v>
      </c>
      <c r="AU111" s="2558">
        <v>38</v>
      </c>
      <c r="AV111" s="2559">
        <v>45</v>
      </c>
      <c r="AW111" s="2560">
        <v>1</v>
      </c>
      <c r="AX111" s="2539">
        <v>1</v>
      </c>
      <c r="AY111" s="2521">
        <v>1</v>
      </c>
      <c r="AZ111" s="2539">
        <v>1</v>
      </c>
      <c r="BA111" s="2539">
        <v>0</v>
      </c>
      <c r="BB111" s="2539">
        <v>1</v>
      </c>
      <c r="BC111" s="2539">
        <v>1</v>
      </c>
      <c r="BD111" s="2539">
        <v>1</v>
      </c>
      <c r="BE111" s="2561">
        <v>1</v>
      </c>
      <c r="BF111" s="2539">
        <v>1</v>
      </c>
      <c r="BG111" s="2539">
        <v>0</v>
      </c>
      <c r="BH111" s="2539">
        <v>0</v>
      </c>
      <c r="BI111" s="2539">
        <v>0</v>
      </c>
      <c r="BJ111" s="2539">
        <v>1</v>
      </c>
      <c r="BK111" s="2539">
        <v>1</v>
      </c>
      <c r="BL111" s="2539">
        <v>1</v>
      </c>
      <c r="BM111" s="2539">
        <v>1</v>
      </c>
      <c r="BN111" s="2521">
        <v>0</v>
      </c>
      <c r="BO111" s="2539">
        <v>1</v>
      </c>
      <c r="BP111" s="2539">
        <v>0</v>
      </c>
      <c r="BQ111" s="2539">
        <v>0</v>
      </c>
      <c r="BR111" s="2562">
        <v>0</v>
      </c>
      <c r="BS111" s="2538">
        <v>0</v>
      </c>
      <c r="BT111" s="2521">
        <v>1</v>
      </c>
      <c r="BU111" s="2521">
        <v>0</v>
      </c>
      <c r="BV111" s="2521">
        <v>0</v>
      </c>
      <c r="BW111" s="2521">
        <v>0</v>
      </c>
      <c r="BX111" s="2521">
        <v>0</v>
      </c>
      <c r="BY111" s="2521">
        <v>0</v>
      </c>
      <c r="BZ111" s="2579">
        <v>0</v>
      </c>
      <c r="CA111" s="2521">
        <v>0</v>
      </c>
      <c r="CB111" s="2521">
        <v>0</v>
      </c>
      <c r="CC111" s="2521">
        <v>0</v>
      </c>
      <c r="CD111" s="2521">
        <v>0</v>
      </c>
      <c r="CE111" s="2524">
        <v>0</v>
      </c>
      <c r="CF111" s="2520">
        <v>1</v>
      </c>
      <c r="CG111" s="2521">
        <v>1</v>
      </c>
      <c r="CH111" s="2521">
        <v>1</v>
      </c>
      <c r="CI111" s="2521">
        <v>1</v>
      </c>
      <c r="CJ111" s="2521">
        <v>1</v>
      </c>
      <c r="CK111" s="2521">
        <v>1</v>
      </c>
      <c r="CL111" s="2521">
        <v>1</v>
      </c>
      <c r="CM111" s="2521">
        <v>1</v>
      </c>
      <c r="CN111" s="2521">
        <v>1</v>
      </c>
      <c r="CO111" s="2521">
        <v>1</v>
      </c>
      <c r="CP111" s="2521">
        <v>1</v>
      </c>
      <c r="CQ111" s="2521">
        <v>1</v>
      </c>
      <c r="CR111" s="2521">
        <v>1</v>
      </c>
      <c r="CS111" s="2521">
        <v>0</v>
      </c>
      <c r="CT111" s="2521">
        <v>0</v>
      </c>
      <c r="CU111" s="2521">
        <v>0</v>
      </c>
      <c r="CV111" s="2521">
        <v>0</v>
      </c>
      <c r="CW111" s="2521">
        <v>0</v>
      </c>
      <c r="CX111" s="2521">
        <v>0</v>
      </c>
      <c r="CY111" s="2563">
        <v>0</v>
      </c>
    </row>
    <row r="112" spans="1:103">
      <c r="A112" s="2541"/>
      <c r="B112" s="2542" t="s">
        <v>714</v>
      </c>
      <c r="C112" s="2543"/>
      <c r="D112" s="2544">
        <v>293</v>
      </c>
      <c r="E112" s="2545"/>
      <c r="F112" s="2522">
        <v>668</v>
      </c>
      <c r="G112" s="2546">
        <v>305</v>
      </c>
      <c r="H112" s="2546">
        <v>21</v>
      </c>
      <c r="I112" s="2546">
        <v>40</v>
      </c>
      <c r="J112" s="2547">
        <v>27</v>
      </c>
      <c r="K112" s="2546">
        <v>588</v>
      </c>
      <c r="L112" s="2546">
        <v>534</v>
      </c>
      <c r="M112" s="2522">
        <v>373.7</v>
      </c>
      <c r="N112" s="2548">
        <v>2.468</v>
      </c>
      <c r="O112" s="2523">
        <v>8.4120000000000008</v>
      </c>
      <c r="P112" s="2549">
        <v>1</v>
      </c>
      <c r="Q112" s="2549" t="s">
        <v>2493</v>
      </c>
      <c r="R112" s="2549" t="s">
        <v>2493</v>
      </c>
      <c r="S112" s="2549">
        <v>1</v>
      </c>
      <c r="T112" s="2550" t="s">
        <v>2493</v>
      </c>
      <c r="U112" s="2549">
        <v>1</v>
      </c>
      <c r="V112" s="2549" t="s">
        <v>2493</v>
      </c>
      <c r="W112" s="2549" t="s">
        <v>2493</v>
      </c>
      <c r="X112" s="2549">
        <v>1</v>
      </c>
      <c r="Y112" s="2550" t="s">
        <v>2493</v>
      </c>
      <c r="Z112" s="2551">
        <v>1</v>
      </c>
      <c r="AA112" s="2552">
        <v>1</v>
      </c>
      <c r="AB112" s="2549" t="s">
        <v>2495</v>
      </c>
      <c r="AC112" s="2554">
        <v>281660</v>
      </c>
      <c r="AD112" s="2555">
        <v>8433</v>
      </c>
      <c r="AE112" s="2555">
        <v>9656</v>
      </c>
      <c r="AF112" s="2555">
        <v>27.4</v>
      </c>
      <c r="AG112" s="2555">
        <v>159.69999999999999</v>
      </c>
      <c r="AH112" s="2555">
        <v>18970</v>
      </c>
      <c r="AI112" s="2555">
        <v>1244</v>
      </c>
      <c r="AJ112" s="2555">
        <v>1935</v>
      </c>
      <c r="AK112" s="2555">
        <v>7.1</v>
      </c>
      <c r="AL112" s="2555">
        <v>13.2</v>
      </c>
      <c r="AM112" s="2555">
        <v>1584</v>
      </c>
      <c r="AN112" s="2523">
        <v>18640</v>
      </c>
      <c r="AO112" s="2556">
        <v>1</v>
      </c>
      <c r="AP112" s="2547">
        <v>1</v>
      </c>
      <c r="AQ112" s="2547">
        <v>1</v>
      </c>
      <c r="AR112" s="2547">
        <v>2</v>
      </c>
      <c r="AS112" s="2557">
        <v>58</v>
      </c>
      <c r="AT112" s="2558">
        <v>66</v>
      </c>
      <c r="AU112" s="2558">
        <v>44</v>
      </c>
      <c r="AV112" s="2559">
        <v>52</v>
      </c>
      <c r="AW112" s="2560">
        <v>1</v>
      </c>
      <c r="AX112" s="2539">
        <v>1</v>
      </c>
      <c r="AY112" s="2521">
        <v>1</v>
      </c>
      <c r="AZ112" s="2539">
        <v>1</v>
      </c>
      <c r="BA112" s="2539">
        <v>1</v>
      </c>
      <c r="BB112" s="2539">
        <v>1</v>
      </c>
      <c r="BC112" s="2539">
        <v>1</v>
      </c>
      <c r="BD112" s="2539">
        <v>1</v>
      </c>
      <c r="BE112" s="2561">
        <v>1</v>
      </c>
      <c r="BF112" s="2539">
        <v>1</v>
      </c>
      <c r="BG112" s="2539">
        <v>1</v>
      </c>
      <c r="BH112" s="2539">
        <v>1</v>
      </c>
      <c r="BI112" s="2539">
        <v>1</v>
      </c>
      <c r="BJ112" s="2539">
        <v>1</v>
      </c>
      <c r="BK112" s="2539">
        <v>1</v>
      </c>
      <c r="BL112" s="2539">
        <v>1</v>
      </c>
      <c r="BM112" s="2539">
        <v>1</v>
      </c>
      <c r="BN112" s="2521">
        <v>0</v>
      </c>
      <c r="BO112" s="2539">
        <v>1</v>
      </c>
      <c r="BP112" s="2539">
        <v>1</v>
      </c>
      <c r="BQ112" s="2539">
        <v>0</v>
      </c>
      <c r="BR112" s="2562">
        <v>0</v>
      </c>
      <c r="BS112" s="2538">
        <v>0</v>
      </c>
      <c r="BT112" s="2521">
        <v>0</v>
      </c>
      <c r="BU112" s="2521">
        <v>0</v>
      </c>
      <c r="BV112" s="2521">
        <v>0</v>
      </c>
      <c r="BW112" s="2521">
        <v>0</v>
      </c>
      <c r="BX112" s="2521">
        <v>0</v>
      </c>
      <c r="BY112" s="2521">
        <v>0</v>
      </c>
      <c r="BZ112" s="2579">
        <v>0</v>
      </c>
      <c r="CA112" s="2521">
        <v>0</v>
      </c>
      <c r="CB112" s="2521">
        <v>0</v>
      </c>
      <c r="CC112" s="2521">
        <v>0</v>
      </c>
      <c r="CD112" s="2521">
        <v>0</v>
      </c>
      <c r="CE112" s="2524">
        <v>0</v>
      </c>
      <c r="CF112" s="2520">
        <v>1</v>
      </c>
      <c r="CG112" s="2521">
        <v>1</v>
      </c>
      <c r="CH112" s="2521">
        <v>1</v>
      </c>
      <c r="CI112" s="2521">
        <v>1</v>
      </c>
      <c r="CJ112" s="2521">
        <v>1</v>
      </c>
      <c r="CK112" s="2521">
        <v>1</v>
      </c>
      <c r="CL112" s="2521">
        <v>1</v>
      </c>
      <c r="CM112" s="2521">
        <v>1</v>
      </c>
      <c r="CN112" s="2521">
        <v>1</v>
      </c>
      <c r="CO112" s="2521">
        <v>1</v>
      </c>
      <c r="CP112" s="2521">
        <v>1</v>
      </c>
      <c r="CQ112" s="2521">
        <v>1</v>
      </c>
      <c r="CR112" s="2521">
        <v>1</v>
      </c>
      <c r="CS112" s="2521">
        <v>0</v>
      </c>
      <c r="CT112" s="2521">
        <v>0</v>
      </c>
      <c r="CU112" s="2521">
        <v>0</v>
      </c>
      <c r="CV112" s="2521">
        <v>0</v>
      </c>
      <c r="CW112" s="2521">
        <v>0</v>
      </c>
      <c r="CX112" s="2521">
        <v>0</v>
      </c>
      <c r="CY112" s="2563">
        <v>0</v>
      </c>
    </row>
    <row r="113" spans="1:103">
      <c r="A113" s="2541"/>
      <c r="B113" s="2542" t="s">
        <v>713</v>
      </c>
      <c r="C113" s="2543"/>
      <c r="D113" s="2544">
        <v>225</v>
      </c>
      <c r="E113" s="2545"/>
      <c r="F113" s="2522">
        <v>650</v>
      </c>
      <c r="G113" s="2546">
        <v>300</v>
      </c>
      <c r="H113" s="2546">
        <v>16</v>
      </c>
      <c r="I113" s="2546">
        <v>31</v>
      </c>
      <c r="J113" s="2547">
        <v>27</v>
      </c>
      <c r="K113" s="2546">
        <v>588</v>
      </c>
      <c r="L113" s="2546">
        <v>534</v>
      </c>
      <c r="M113" s="2522">
        <v>286.3</v>
      </c>
      <c r="N113" s="2548">
        <v>2.4220000000000002</v>
      </c>
      <c r="O113" s="2523">
        <v>10.78</v>
      </c>
      <c r="P113" s="2549">
        <v>1</v>
      </c>
      <c r="Q113" s="2549" t="s">
        <v>2493</v>
      </c>
      <c r="R113" s="2549" t="s">
        <v>2493</v>
      </c>
      <c r="S113" s="2549">
        <v>1</v>
      </c>
      <c r="T113" s="2550" t="s">
        <v>2493</v>
      </c>
      <c r="U113" s="2549">
        <v>1</v>
      </c>
      <c r="V113" s="2549" t="s">
        <v>2493</v>
      </c>
      <c r="W113" s="2549" t="s">
        <v>2493</v>
      </c>
      <c r="X113" s="2549">
        <v>1</v>
      </c>
      <c r="Y113" s="2550" t="s">
        <v>2493</v>
      </c>
      <c r="Z113" s="2551">
        <v>1</v>
      </c>
      <c r="AA113" s="2552" t="s">
        <v>2185</v>
      </c>
      <c r="AB113" s="2549" t="s">
        <v>2495</v>
      </c>
      <c r="AC113" s="2554">
        <v>210610</v>
      </c>
      <c r="AD113" s="2555">
        <v>6480</v>
      </c>
      <c r="AE113" s="2555">
        <v>7319</v>
      </c>
      <c r="AF113" s="2555">
        <v>27.1</v>
      </c>
      <c r="AG113" s="2555">
        <v>122</v>
      </c>
      <c r="AH113" s="2555">
        <v>13980</v>
      </c>
      <c r="AI113" s="2555">
        <v>932.2</v>
      </c>
      <c r="AJ113" s="2555">
        <v>1441</v>
      </c>
      <c r="AK113" s="2555">
        <v>6.9</v>
      </c>
      <c r="AL113" s="2555">
        <v>10.9</v>
      </c>
      <c r="AM113" s="2555">
        <v>749.2</v>
      </c>
      <c r="AN113" s="2523">
        <v>13360</v>
      </c>
      <c r="AO113" s="2556">
        <v>1</v>
      </c>
      <c r="AP113" s="2547">
        <v>1</v>
      </c>
      <c r="AQ113" s="2547">
        <v>3</v>
      </c>
      <c r="AR113" s="2547">
        <v>4</v>
      </c>
      <c r="AS113" s="2557">
        <v>74</v>
      </c>
      <c r="AT113" s="2558">
        <v>85</v>
      </c>
      <c r="AU113" s="2558">
        <v>56</v>
      </c>
      <c r="AV113" s="2559">
        <v>66</v>
      </c>
      <c r="AW113" s="2560">
        <v>1</v>
      </c>
      <c r="AX113" s="2539">
        <v>1</v>
      </c>
      <c r="AY113" s="2521">
        <v>1</v>
      </c>
      <c r="AZ113" s="2539">
        <v>1</v>
      </c>
      <c r="BA113" s="2539">
        <v>1</v>
      </c>
      <c r="BB113" s="2539">
        <v>1</v>
      </c>
      <c r="BC113" s="2539">
        <v>0</v>
      </c>
      <c r="BD113" s="2539">
        <v>1</v>
      </c>
      <c r="BE113" s="2561">
        <v>1</v>
      </c>
      <c r="BF113" s="2539">
        <v>1</v>
      </c>
      <c r="BG113" s="2539">
        <v>1</v>
      </c>
      <c r="BH113" s="2539">
        <v>1</v>
      </c>
      <c r="BI113" s="2539">
        <v>1</v>
      </c>
      <c r="BJ113" s="2539">
        <v>1</v>
      </c>
      <c r="BK113" s="2539">
        <v>1</v>
      </c>
      <c r="BL113" s="2539">
        <v>1</v>
      </c>
      <c r="BM113" s="2539">
        <v>1</v>
      </c>
      <c r="BN113" s="2521">
        <v>0</v>
      </c>
      <c r="BO113" s="2539">
        <v>1</v>
      </c>
      <c r="BP113" s="2539">
        <v>1</v>
      </c>
      <c r="BQ113" s="2539">
        <v>0</v>
      </c>
      <c r="BR113" s="2562">
        <v>0</v>
      </c>
      <c r="BS113" s="2538">
        <v>0</v>
      </c>
      <c r="BT113" s="2521">
        <v>0</v>
      </c>
      <c r="BU113" s="2521">
        <v>0</v>
      </c>
      <c r="BV113" s="2521">
        <v>0</v>
      </c>
      <c r="BW113" s="2521">
        <v>0</v>
      </c>
      <c r="BX113" s="2521">
        <v>0</v>
      </c>
      <c r="BY113" s="2521">
        <v>0</v>
      </c>
      <c r="BZ113" s="2579">
        <v>0</v>
      </c>
      <c r="CA113" s="2521">
        <v>0</v>
      </c>
      <c r="CB113" s="2521">
        <v>0</v>
      </c>
      <c r="CC113" s="2521">
        <v>0</v>
      </c>
      <c r="CD113" s="2521">
        <v>0</v>
      </c>
      <c r="CE113" s="2524">
        <v>0</v>
      </c>
      <c r="CF113" s="2520">
        <v>1</v>
      </c>
      <c r="CG113" s="2521">
        <v>1</v>
      </c>
      <c r="CH113" s="2521">
        <v>1</v>
      </c>
      <c r="CI113" s="2521">
        <v>1</v>
      </c>
      <c r="CJ113" s="2521">
        <v>1</v>
      </c>
      <c r="CK113" s="2521">
        <v>1</v>
      </c>
      <c r="CL113" s="2521">
        <v>1</v>
      </c>
      <c r="CM113" s="2521">
        <v>1</v>
      </c>
      <c r="CN113" s="2521">
        <v>1</v>
      </c>
      <c r="CO113" s="2521">
        <v>1</v>
      </c>
      <c r="CP113" s="2521">
        <v>1</v>
      </c>
      <c r="CQ113" s="2521">
        <v>1</v>
      </c>
      <c r="CR113" s="2521">
        <v>1</v>
      </c>
      <c r="CS113" s="2521">
        <v>0</v>
      </c>
      <c r="CT113" s="2521">
        <v>0</v>
      </c>
      <c r="CU113" s="2521">
        <v>0</v>
      </c>
      <c r="CV113" s="2521">
        <v>0</v>
      </c>
      <c r="CW113" s="2521">
        <v>0</v>
      </c>
      <c r="CX113" s="2521">
        <v>0</v>
      </c>
      <c r="CY113" s="2563">
        <v>0</v>
      </c>
    </row>
    <row r="114" spans="1:103">
      <c r="A114" s="2541"/>
      <c r="B114" s="2542" t="s">
        <v>711</v>
      </c>
      <c r="C114" s="2543"/>
      <c r="D114" s="2544">
        <v>190</v>
      </c>
      <c r="E114" s="2545"/>
      <c r="F114" s="2522">
        <v>640</v>
      </c>
      <c r="G114" s="2546">
        <v>300</v>
      </c>
      <c r="H114" s="2546">
        <v>13.5</v>
      </c>
      <c r="I114" s="2546">
        <v>26</v>
      </c>
      <c r="J114" s="2547">
        <v>27</v>
      </c>
      <c r="K114" s="2546">
        <v>588</v>
      </c>
      <c r="L114" s="2546">
        <v>534</v>
      </c>
      <c r="M114" s="2522">
        <v>241.6</v>
      </c>
      <c r="N114" s="2548">
        <v>2.407</v>
      </c>
      <c r="O114" s="2523">
        <v>12.69</v>
      </c>
      <c r="P114" s="2549">
        <v>1</v>
      </c>
      <c r="Q114" s="2549" t="s">
        <v>2493</v>
      </c>
      <c r="R114" s="2549" t="s">
        <v>2493</v>
      </c>
      <c r="S114" s="2549">
        <v>1</v>
      </c>
      <c r="T114" s="2550" t="s">
        <v>2493</v>
      </c>
      <c r="U114" s="2549">
        <v>1</v>
      </c>
      <c r="V114" s="2549" t="s">
        <v>2493</v>
      </c>
      <c r="W114" s="2549" t="s">
        <v>2493</v>
      </c>
      <c r="X114" s="2549">
        <v>1</v>
      </c>
      <c r="Y114" s="2550" t="s">
        <v>2493</v>
      </c>
      <c r="Z114" s="2551">
        <v>1</v>
      </c>
      <c r="AA114" s="2552" t="s">
        <v>2185</v>
      </c>
      <c r="AB114" s="2549" t="s">
        <v>2495</v>
      </c>
      <c r="AC114" s="2554">
        <v>175170</v>
      </c>
      <c r="AD114" s="2555">
        <v>5474</v>
      </c>
      <c r="AE114" s="2555">
        <v>6136</v>
      </c>
      <c r="AF114" s="2555">
        <v>26.9</v>
      </c>
      <c r="AG114" s="2555">
        <v>103.1</v>
      </c>
      <c r="AH114" s="2555">
        <v>11720</v>
      </c>
      <c r="AI114" s="2555">
        <v>781.5</v>
      </c>
      <c r="AJ114" s="2555">
        <v>1204</v>
      </c>
      <c r="AK114" s="2555">
        <v>6.9</v>
      </c>
      <c r="AL114" s="2555">
        <v>9.6999999999999993</v>
      </c>
      <c r="AM114" s="2555">
        <v>457.6</v>
      </c>
      <c r="AN114" s="2523">
        <v>11020</v>
      </c>
      <c r="AO114" s="2556">
        <v>1</v>
      </c>
      <c r="AP114" s="2547">
        <v>1</v>
      </c>
      <c r="AQ114" s="2547">
        <v>4</v>
      </c>
      <c r="AR114" s="2547">
        <v>4</v>
      </c>
      <c r="AS114" s="2557">
        <v>87</v>
      </c>
      <c r="AT114" s="2558">
        <v>100</v>
      </c>
      <c r="AU114" s="2558">
        <v>65</v>
      </c>
      <c r="AV114" s="2559">
        <v>78</v>
      </c>
      <c r="AW114" s="2560">
        <v>1</v>
      </c>
      <c r="AX114" s="2539">
        <v>1</v>
      </c>
      <c r="AY114" s="2521">
        <v>1</v>
      </c>
      <c r="AZ114" s="2539">
        <v>1</v>
      </c>
      <c r="BA114" s="2539">
        <v>1</v>
      </c>
      <c r="BB114" s="2539">
        <v>1</v>
      </c>
      <c r="BC114" s="2539">
        <v>0</v>
      </c>
      <c r="BD114" s="2539">
        <v>1</v>
      </c>
      <c r="BE114" s="2561">
        <v>1</v>
      </c>
      <c r="BF114" s="2539">
        <v>1</v>
      </c>
      <c r="BG114" s="2539">
        <v>1</v>
      </c>
      <c r="BH114" s="2539">
        <v>1</v>
      </c>
      <c r="BI114" s="2539">
        <v>1</v>
      </c>
      <c r="BJ114" s="2539">
        <v>1</v>
      </c>
      <c r="BK114" s="2539">
        <v>1</v>
      </c>
      <c r="BL114" s="2539">
        <v>1</v>
      </c>
      <c r="BM114" s="2539">
        <v>1</v>
      </c>
      <c r="BN114" s="2521">
        <v>0</v>
      </c>
      <c r="BO114" s="2539">
        <v>1</v>
      </c>
      <c r="BP114" s="2539">
        <v>1</v>
      </c>
      <c r="BQ114" s="2539">
        <v>0</v>
      </c>
      <c r="BR114" s="2562">
        <v>0</v>
      </c>
      <c r="BS114" s="2538">
        <v>0</v>
      </c>
      <c r="BT114" s="2521">
        <v>0</v>
      </c>
      <c r="BU114" s="2521">
        <v>0</v>
      </c>
      <c r="BV114" s="2521">
        <v>0</v>
      </c>
      <c r="BW114" s="2521">
        <v>0</v>
      </c>
      <c r="BX114" s="2521">
        <v>0</v>
      </c>
      <c r="BY114" s="2521">
        <v>0</v>
      </c>
      <c r="BZ114" s="2579">
        <v>0</v>
      </c>
      <c r="CA114" s="2521">
        <v>0</v>
      </c>
      <c r="CB114" s="2521">
        <v>0</v>
      </c>
      <c r="CC114" s="2521">
        <v>0</v>
      </c>
      <c r="CD114" s="2521">
        <v>0</v>
      </c>
      <c r="CE114" s="2524">
        <v>0</v>
      </c>
      <c r="CF114" s="2520">
        <v>1</v>
      </c>
      <c r="CG114" s="2521">
        <v>1</v>
      </c>
      <c r="CH114" s="2521">
        <v>1</v>
      </c>
      <c r="CI114" s="2521">
        <v>1</v>
      </c>
      <c r="CJ114" s="2521">
        <v>1</v>
      </c>
      <c r="CK114" s="2521">
        <v>1</v>
      </c>
      <c r="CL114" s="2521">
        <v>1</v>
      </c>
      <c r="CM114" s="2521">
        <v>1</v>
      </c>
      <c r="CN114" s="2521">
        <v>1</v>
      </c>
      <c r="CO114" s="2521">
        <v>1</v>
      </c>
      <c r="CP114" s="2521">
        <v>1</v>
      </c>
      <c r="CQ114" s="2521">
        <v>1</v>
      </c>
      <c r="CR114" s="2521">
        <v>1</v>
      </c>
      <c r="CS114" s="2521">
        <v>0</v>
      </c>
      <c r="CT114" s="2521">
        <v>0</v>
      </c>
      <c r="CU114" s="2521">
        <v>0</v>
      </c>
      <c r="CV114" s="2521">
        <v>0</v>
      </c>
      <c r="CW114" s="2521">
        <v>0</v>
      </c>
      <c r="CX114" s="2521">
        <v>0</v>
      </c>
      <c r="CY114" s="2563">
        <v>0</v>
      </c>
    </row>
    <row r="115" spans="1:103">
      <c r="A115" s="2541"/>
      <c r="B115" s="2542" t="s">
        <v>712</v>
      </c>
      <c r="C115" s="2543"/>
      <c r="D115" s="2544">
        <v>138</v>
      </c>
      <c r="E115" s="2545"/>
      <c r="F115" s="2522">
        <v>620</v>
      </c>
      <c r="G115" s="2546">
        <v>300</v>
      </c>
      <c r="H115" s="2546">
        <v>12.5</v>
      </c>
      <c r="I115" s="2546">
        <v>16</v>
      </c>
      <c r="J115" s="2547">
        <v>27</v>
      </c>
      <c r="K115" s="2546">
        <v>588</v>
      </c>
      <c r="L115" s="2546">
        <v>534</v>
      </c>
      <c r="M115" s="2522">
        <v>175.8</v>
      </c>
      <c r="N115" s="2548">
        <v>2.3690000000000002</v>
      </c>
      <c r="O115" s="2523">
        <v>17.170000000000002</v>
      </c>
      <c r="P115" s="2549">
        <v>1</v>
      </c>
      <c r="Q115" s="2549">
        <v>1</v>
      </c>
      <c r="R115" s="2549" t="s">
        <v>2185</v>
      </c>
      <c r="S115" s="2549">
        <v>1</v>
      </c>
      <c r="T115" s="2550">
        <v>1</v>
      </c>
      <c r="U115" s="2549">
        <v>1</v>
      </c>
      <c r="V115" s="2549">
        <v>1</v>
      </c>
      <c r="W115" s="2549" t="s">
        <v>2185</v>
      </c>
      <c r="X115" s="2549" t="s">
        <v>2185</v>
      </c>
      <c r="Y115" s="2550" t="s">
        <v>2185</v>
      </c>
      <c r="Z115" s="2551" t="s">
        <v>2185</v>
      </c>
      <c r="AA115" s="2552" t="s">
        <v>2185</v>
      </c>
      <c r="AB115" s="2553" t="s">
        <v>2494</v>
      </c>
      <c r="AC115" s="2554">
        <v>113940</v>
      </c>
      <c r="AD115" s="2555">
        <v>3675</v>
      </c>
      <c r="AE115" s="2555">
        <v>4159</v>
      </c>
      <c r="AF115" s="2555">
        <v>25.4</v>
      </c>
      <c r="AG115" s="2555">
        <v>90.39</v>
      </c>
      <c r="AH115" s="2555">
        <v>7220</v>
      </c>
      <c r="AI115" s="2555">
        <v>481.3</v>
      </c>
      <c r="AJ115" s="2555">
        <v>750.6</v>
      </c>
      <c r="AK115" s="2555">
        <v>6.4</v>
      </c>
      <c r="AL115" s="2555">
        <v>7.6</v>
      </c>
      <c r="AM115" s="2555">
        <v>158.4</v>
      </c>
      <c r="AN115" s="2523">
        <v>6566</v>
      </c>
      <c r="AO115" s="2556">
        <v>1</v>
      </c>
      <c r="AP115" s="2547">
        <v>3</v>
      </c>
      <c r="AQ115" s="2547">
        <v>4</v>
      </c>
      <c r="AR115" s="2547">
        <v>4</v>
      </c>
      <c r="AS115" s="2557">
        <v>118</v>
      </c>
      <c r="AT115" s="2558">
        <v>135</v>
      </c>
      <c r="AU115" s="2558">
        <v>88</v>
      </c>
      <c r="AV115" s="2559">
        <v>105</v>
      </c>
      <c r="AW115" s="2560">
        <v>1</v>
      </c>
      <c r="AX115" s="2539">
        <v>1</v>
      </c>
      <c r="AY115" s="2521">
        <v>0</v>
      </c>
      <c r="AZ115" s="2539">
        <v>1</v>
      </c>
      <c r="BA115" s="2539">
        <v>1</v>
      </c>
      <c r="BB115" s="2539">
        <v>1</v>
      </c>
      <c r="BC115" s="2539">
        <v>0</v>
      </c>
      <c r="BD115" s="2539">
        <v>1</v>
      </c>
      <c r="BE115" s="2561">
        <v>0</v>
      </c>
      <c r="BF115" s="2539">
        <v>0</v>
      </c>
      <c r="BG115" s="2539">
        <v>1</v>
      </c>
      <c r="BH115" s="2539">
        <v>0</v>
      </c>
      <c r="BI115" s="2539">
        <v>1</v>
      </c>
      <c r="BJ115" s="2539">
        <v>1</v>
      </c>
      <c r="BK115" s="2539">
        <v>1</v>
      </c>
      <c r="BL115" s="2539">
        <v>1</v>
      </c>
      <c r="BM115" s="2539">
        <v>0</v>
      </c>
      <c r="BN115" s="2521">
        <v>0</v>
      </c>
      <c r="BO115" s="2539">
        <v>1</v>
      </c>
      <c r="BP115" s="2539">
        <v>1</v>
      </c>
      <c r="BQ115" s="2539">
        <v>0</v>
      </c>
      <c r="BR115" s="2562">
        <v>0</v>
      </c>
      <c r="BS115" s="2538">
        <v>1</v>
      </c>
      <c r="BT115" s="2521">
        <v>0</v>
      </c>
      <c r="BU115" s="2521">
        <v>0</v>
      </c>
      <c r="BV115" s="2521">
        <v>0</v>
      </c>
      <c r="BW115" s="2521">
        <v>0</v>
      </c>
      <c r="BX115" s="2521">
        <v>0</v>
      </c>
      <c r="BY115" s="2521">
        <v>0</v>
      </c>
      <c r="BZ115" s="2579">
        <v>0</v>
      </c>
      <c r="CA115" s="2521">
        <v>0</v>
      </c>
      <c r="CB115" s="2521">
        <v>0</v>
      </c>
      <c r="CC115" s="2521">
        <v>0</v>
      </c>
      <c r="CD115" s="2521">
        <v>0</v>
      </c>
      <c r="CE115" s="2524">
        <v>0</v>
      </c>
      <c r="CF115" s="2520">
        <v>1</v>
      </c>
      <c r="CG115" s="2521">
        <v>1</v>
      </c>
      <c r="CH115" s="2521">
        <v>1</v>
      </c>
      <c r="CI115" s="2521">
        <v>1</v>
      </c>
      <c r="CJ115" s="2521">
        <v>1</v>
      </c>
      <c r="CK115" s="2521">
        <v>1</v>
      </c>
      <c r="CL115" s="2521">
        <v>1</v>
      </c>
      <c r="CM115" s="2521">
        <v>1</v>
      </c>
      <c r="CN115" s="2521">
        <v>1</v>
      </c>
      <c r="CO115" s="2521">
        <v>1</v>
      </c>
      <c r="CP115" s="2521">
        <v>1</v>
      </c>
      <c r="CQ115" s="2521">
        <v>1</v>
      </c>
      <c r="CR115" s="2521">
        <v>1</v>
      </c>
      <c r="CS115" s="2521">
        <v>0</v>
      </c>
      <c r="CT115" s="2521">
        <v>0</v>
      </c>
      <c r="CU115" s="2521">
        <v>0</v>
      </c>
      <c r="CV115" s="2521">
        <v>0</v>
      </c>
      <c r="CW115" s="2521">
        <v>0</v>
      </c>
      <c r="CX115" s="2521">
        <v>0</v>
      </c>
      <c r="CY115" s="2563">
        <v>0</v>
      </c>
    </row>
    <row r="116" spans="1:103">
      <c r="A116" s="2541"/>
      <c r="B116" s="2542" t="s">
        <v>710</v>
      </c>
      <c r="C116" s="2543"/>
      <c r="D116" s="2544">
        <v>399</v>
      </c>
      <c r="E116" s="2545"/>
      <c r="F116" s="2522">
        <v>648</v>
      </c>
      <c r="G116" s="2546">
        <v>315</v>
      </c>
      <c r="H116" s="2546">
        <v>30</v>
      </c>
      <c r="I116" s="2546">
        <v>54</v>
      </c>
      <c r="J116" s="2547">
        <v>27</v>
      </c>
      <c r="K116" s="2546">
        <v>540</v>
      </c>
      <c r="L116" s="2546">
        <v>486</v>
      </c>
      <c r="M116" s="2522">
        <v>508.5</v>
      </c>
      <c r="N116" s="2548">
        <v>2.4500000000000002</v>
      </c>
      <c r="O116" s="2523">
        <v>6.1379999999999999</v>
      </c>
      <c r="P116" s="2549">
        <v>1</v>
      </c>
      <c r="Q116" s="2549" t="s">
        <v>2493</v>
      </c>
      <c r="R116" s="2549" t="s">
        <v>2493</v>
      </c>
      <c r="S116" s="2549">
        <v>1</v>
      </c>
      <c r="T116" s="2550" t="s">
        <v>2185</v>
      </c>
      <c r="U116" s="2549">
        <v>1</v>
      </c>
      <c r="V116" s="2549" t="s">
        <v>2493</v>
      </c>
      <c r="W116" s="2549" t="s">
        <v>2493</v>
      </c>
      <c r="X116" s="2549">
        <v>1</v>
      </c>
      <c r="Y116" s="2550" t="s">
        <v>2185</v>
      </c>
      <c r="Z116" s="2551">
        <v>1</v>
      </c>
      <c r="AA116" s="2552">
        <v>1</v>
      </c>
      <c r="AB116" s="2549" t="s">
        <v>2499</v>
      </c>
      <c r="AC116" s="2554">
        <v>344640</v>
      </c>
      <c r="AD116" s="2555">
        <v>10630</v>
      </c>
      <c r="AE116" s="2555">
        <v>12450</v>
      </c>
      <c r="AF116" s="2555">
        <v>26</v>
      </c>
      <c r="AG116" s="2555">
        <v>213.6</v>
      </c>
      <c r="AH116" s="2555">
        <v>28280</v>
      </c>
      <c r="AI116" s="2555">
        <v>1795</v>
      </c>
      <c r="AJ116" s="2555">
        <v>2813</v>
      </c>
      <c r="AK116" s="2555">
        <v>7.4</v>
      </c>
      <c r="AL116" s="2555">
        <v>16.899999999999999</v>
      </c>
      <c r="AM116" s="2555">
        <v>3933</v>
      </c>
      <c r="AN116" s="2523">
        <v>24810</v>
      </c>
      <c r="AO116" s="2556">
        <v>1</v>
      </c>
      <c r="AP116" s="2547">
        <v>1</v>
      </c>
      <c r="AQ116" s="2547">
        <v>1</v>
      </c>
      <c r="AR116" s="2547">
        <v>1</v>
      </c>
      <c r="AS116" s="2557">
        <v>42</v>
      </c>
      <c r="AT116" s="2558">
        <v>48</v>
      </c>
      <c r="AU116" s="2558">
        <v>32</v>
      </c>
      <c r="AV116" s="2559">
        <v>38</v>
      </c>
      <c r="AW116" s="2560">
        <v>1</v>
      </c>
      <c r="AX116" s="2539">
        <v>1</v>
      </c>
      <c r="AY116" s="2521">
        <v>1</v>
      </c>
      <c r="AZ116" s="2539">
        <v>1</v>
      </c>
      <c r="BA116" s="2539">
        <v>0</v>
      </c>
      <c r="BB116" s="2539">
        <v>1</v>
      </c>
      <c r="BC116" s="2539">
        <v>1</v>
      </c>
      <c r="BD116" s="2539">
        <v>1</v>
      </c>
      <c r="BE116" s="2561">
        <v>1</v>
      </c>
      <c r="BF116" s="2539">
        <v>1</v>
      </c>
      <c r="BG116" s="2539">
        <v>0</v>
      </c>
      <c r="BH116" s="2539">
        <v>0</v>
      </c>
      <c r="BI116" s="2539">
        <v>0</v>
      </c>
      <c r="BJ116" s="2539">
        <v>1</v>
      </c>
      <c r="BK116" s="2539">
        <v>0</v>
      </c>
      <c r="BL116" s="2539">
        <v>0</v>
      </c>
      <c r="BM116" s="2539">
        <v>1</v>
      </c>
      <c r="BN116" s="2521">
        <v>0</v>
      </c>
      <c r="BO116" s="2539">
        <v>1</v>
      </c>
      <c r="BP116" s="2539">
        <v>0</v>
      </c>
      <c r="BQ116" s="2539">
        <v>0</v>
      </c>
      <c r="BR116" s="2562">
        <v>0</v>
      </c>
      <c r="BS116" s="2538">
        <v>0</v>
      </c>
      <c r="BT116" s="2521">
        <v>1</v>
      </c>
      <c r="BU116" s="2521">
        <v>0</v>
      </c>
      <c r="BV116" s="2521">
        <v>0</v>
      </c>
      <c r="BW116" s="2521">
        <v>0</v>
      </c>
      <c r="BX116" s="2521">
        <v>0</v>
      </c>
      <c r="BY116" s="2521">
        <v>0</v>
      </c>
      <c r="BZ116" s="2579">
        <v>0</v>
      </c>
      <c r="CA116" s="2521">
        <v>0</v>
      </c>
      <c r="CB116" s="2521">
        <v>0</v>
      </c>
      <c r="CC116" s="2521">
        <v>0</v>
      </c>
      <c r="CD116" s="2521">
        <v>0</v>
      </c>
      <c r="CE116" s="2524">
        <v>0</v>
      </c>
      <c r="CF116" s="2520">
        <v>1</v>
      </c>
      <c r="CG116" s="2521">
        <v>1</v>
      </c>
      <c r="CH116" s="2521">
        <v>1</v>
      </c>
      <c r="CI116" s="2521">
        <v>1</v>
      </c>
      <c r="CJ116" s="2521">
        <v>1</v>
      </c>
      <c r="CK116" s="2521">
        <v>1</v>
      </c>
      <c r="CL116" s="2521">
        <v>1</v>
      </c>
      <c r="CM116" s="2521">
        <v>1</v>
      </c>
      <c r="CN116" s="2521">
        <v>1</v>
      </c>
      <c r="CO116" s="2521">
        <v>1</v>
      </c>
      <c r="CP116" s="2521">
        <v>1</v>
      </c>
      <c r="CQ116" s="2521">
        <v>1</v>
      </c>
      <c r="CR116" s="2521">
        <v>1</v>
      </c>
      <c r="CS116" s="2521">
        <v>0</v>
      </c>
      <c r="CT116" s="2521">
        <v>0</v>
      </c>
      <c r="CU116" s="2521">
        <v>0</v>
      </c>
      <c r="CV116" s="2521">
        <v>0</v>
      </c>
      <c r="CW116" s="2521">
        <v>0</v>
      </c>
      <c r="CX116" s="2521">
        <v>0</v>
      </c>
      <c r="CY116" s="2563">
        <v>0</v>
      </c>
    </row>
    <row r="117" spans="1:103">
      <c r="A117" s="2541"/>
      <c r="B117" s="2542" t="s">
        <v>709</v>
      </c>
      <c r="C117" s="2543"/>
      <c r="D117" s="2544">
        <v>337</v>
      </c>
      <c r="E117" s="2545"/>
      <c r="F117" s="2522">
        <v>632</v>
      </c>
      <c r="G117" s="2546">
        <v>310</v>
      </c>
      <c r="H117" s="2546">
        <v>25.5</v>
      </c>
      <c r="I117" s="2546">
        <v>46</v>
      </c>
      <c r="J117" s="2547">
        <v>27</v>
      </c>
      <c r="K117" s="2546">
        <v>540</v>
      </c>
      <c r="L117" s="2546">
        <v>486</v>
      </c>
      <c r="M117" s="2522">
        <v>429.2</v>
      </c>
      <c r="N117" s="2548">
        <v>2.407</v>
      </c>
      <c r="O117" s="2523">
        <v>7.1449999999999996</v>
      </c>
      <c r="P117" s="2549">
        <v>1</v>
      </c>
      <c r="Q117" s="2549" t="s">
        <v>2493</v>
      </c>
      <c r="R117" s="2549" t="s">
        <v>2493</v>
      </c>
      <c r="S117" s="2549">
        <v>1</v>
      </c>
      <c r="T117" s="2550" t="s">
        <v>2185</v>
      </c>
      <c r="U117" s="2549">
        <v>1</v>
      </c>
      <c r="V117" s="2549" t="s">
        <v>2493</v>
      </c>
      <c r="W117" s="2549" t="s">
        <v>2493</v>
      </c>
      <c r="X117" s="2549">
        <v>1</v>
      </c>
      <c r="Y117" s="2550" t="s">
        <v>2185</v>
      </c>
      <c r="Z117" s="2551">
        <v>1</v>
      </c>
      <c r="AA117" s="2552">
        <v>1</v>
      </c>
      <c r="AB117" s="2549" t="s">
        <v>2499</v>
      </c>
      <c r="AC117" s="2554">
        <v>283160</v>
      </c>
      <c r="AD117" s="2555">
        <v>8960</v>
      </c>
      <c r="AE117" s="2555">
        <v>10380</v>
      </c>
      <c r="AF117" s="2555">
        <v>25.6</v>
      </c>
      <c r="AG117" s="2555">
        <v>180.5</v>
      </c>
      <c r="AH117" s="2555">
        <v>22930</v>
      </c>
      <c r="AI117" s="2555">
        <v>1479</v>
      </c>
      <c r="AJ117" s="2555">
        <v>2309</v>
      </c>
      <c r="AK117" s="2555">
        <v>7.3</v>
      </c>
      <c r="AL117" s="2555">
        <v>14.9</v>
      </c>
      <c r="AM117" s="2555">
        <v>2440</v>
      </c>
      <c r="AN117" s="2523">
        <v>19600</v>
      </c>
      <c r="AO117" s="2556">
        <v>1</v>
      </c>
      <c r="AP117" s="2547">
        <v>1</v>
      </c>
      <c r="AQ117" s="2547">
        <v>1</v>
      </c>
      <c r="AR117" s="2547">
        <v>1</v>
      </c>
      <c r="AS117" s="2557">
        <v>49</v>
      </c>
      <c r="AT117" s="2558">
        <v>56</v>
      </c>
      <c r="AU117" s="2558">
        <v>37</v>
      </c>
      <c r="AV117" s="2559">
        <v>44</v>
      </c>
      <c r="AW117" s="2560">
        <v>1</v>
      </c>
      <c r="AX117" s="2539">
        <v>1</v>
      </c>
      <c r="AY117" s="2521">
        <v>1</v>
      </c>
      <c r="AZ117" s="2539">
        <v>1</v>
      </c>
      <c r="BA117" s="2539">
        <v>0</v>
      </c>
      <c r="BB117" s="2539">
        <v>1</v>
      </c>
      <c r="BC117" s="2539">
        <v>1</v>
      </c>
      <c r="BD117" s="2539">
        <v>1</v>
      </c>
      <c r="BE117" s="2561">
        <v>1</v>
      </c>
      <c r="BF117" s="2539">
        <v>1</v>
      </c>
      <c r="BG117" s="2539">
        <v>0</v>
      </c>
      <c r="BH117" s="2539">
        <v>0</v>
      </c>
      <c r="BI117" s="2539">
        <v>0</v>
      </c>
      <c r="BJ117" s="2539">
        <v>1</v>
      </c>
      <c r="BK117" s="2539">
        <v>1</v>
      </c>
      <c r="BL117" s="2539">
        <v>1</v>
      </c>
      <c r="BM117" s="2539">
        <v>1</v>
      </c>
      <c r="BN117" s="2521">
        <v>0</v>
      </c>
      <c r="BO117" s="2539">
        <v>1</v>
      </c>
      <c r="BP117" s="2539">
        <v>0</v>
      </c>
      <c r="BQ117" s="2539">
        <v>0</v>
      </c>
      <c r="BR117" s="2562">
        <v>0</v>
      </c>
      <c r="BS117" s="2538">
        <v>0</v>
      </c>
      <c r="BT117" s="2521">
        <v>1</v>
      </c>
      <c r="BU117" s="2521">
        <v>0</v>
      </c>
      <c r="BV117" s="2521">
        <v>0</v>
      </c>
      <c r="BW117" s="2521">
        <v>0</v>
      </c>
      <c r="BX117" s="2521">
        <v>0</v>
      </c>
      <c r="BY117" s="2521">
        <v>0</v>
      </c>
      <c r="BZ117" s="2579">
        <v>0</v>
      </c>
      <c r="CA117" s="2521">
        <v>0</v>
      </c>
      <c r="CB117" s="2521">
        <v>0</v>
      </c>
      <c r="CC117" s="2521">
        <v>0</v>
      </c>
      <c r="CD117" s="2521">
        <v>0</v>
      </c>
      <c r="CE117" s="2524">
        <v>0</v>
      </c>
      <c r="CF117" s="2520">
        <v>1</v>
      </c>
      <c r="CG117" s="2521">
        <v>1</v>
      </c>
      <c r="CH117" s="2521">
        <v>1</v>
      </c>
      <c r="CI117" s="2521">
        <v>1</v>
      </c>
      <c r="CJ117" s="2521">
        <v>1</v>
      </c>
      <c r="CK117" s="2521">
        <v>1</v>
      </c>
      <c r="CL117" s="2521">
        <v>1</v>
      </c>
      <c r="CM117" s="2521">
        <v>1</v>
      </c>
      <c r="CN117" s="2521">
        <v>1</v>
      </c>
      <c r="CO117" s="2521">
        <v>1</v>
      </c>
      <c r="CP117" s="2521">
        <v>1</v>
      </c>
      <c r="CQ117" s="2521">
        <v>1</v>
      </c>
      <c r="CR117" s="2521">
        <v>1</v>
      </c>
      <c r="CS117" s="2521">
        <v>0</v>
      </c>
      <c r="CT117" s="2521">
        <v>0</v>
      </c>
      <c r="CU117" s="2521">
        <v>0</v>
      </c>
      <c r="CV117" s="2521">
        <v>0</v>
      </c>
      <c r="CW117" s="2521">
        <v>0</v>
      </c>
      <c r="CX117" s="2521">
        <v>0</v>
      </c>
      <c r="CY117" s="2563">
        <v>0</v>
      </c>
    </row>
    <row r="118" spans="1:103">
      <c r="A118" s="2541"/>
      <c r="B118" s="2542" t="s">
        <v>708</v>
      </c>
      <c r="C118" s="2543"/>
      <c r="D118" s="2544">
        <v>285</v>
      </c>
      <c r="E118" s="2545"/>
      <c r="F118" s="2522">
        <v>620</v>
      </c>
      <c r="G118" s="2546">
        <v>305</v>
      </c>
      <c r="H118" s="2546">
        <v>21</v>
      </c>
      <c r="I118" s="2546">
        <v>40</v>
      </c>
      <c r="J118" s="2547">
        <v>27</v>
      </c>
      <c r="K118" s="2546">
        <v>540</v>
      </c>
      <c r="L118" s="2546">
        <v>486</v>
      </c>
      <c r="M118" s="2522">
        <v>363.7</v>
      </c>
      <c r="N118" s="2548">
        <v>2.3719999999999999</v>
      </c>
      <c r="O118" s="2523">
        <v>8.3089999999999993</v>
      </c>
      <c r="P118" s="2549">
        <v>1</v>
      </c>
      <c r="Q118" s="2549" t="s">
        <v>2493</v>
      </c>
      <c r="R118" s="2549" t="s">
        <v>2493</v>
      </c>
      <c r="S118" s="2549">
        <v>1</v>
      </c>
      <c r="T118" s="2550" t="s">
        <v>2493</v>
      </c>
      <c r="U118" s="2549">
        <v>1</v>
      </c>
      <c r="V118" s="2549" t="s">
        <v>2493</v>
      </c>
      <c r="W118" s="2549" t="s">
        <v>2493</v>
      </c>
      <c r="X118" s="2549">
        <v>1</v>
      </c>
      <c r="Y118" s="2550" t="s">
        <v>2493</v>
      </c>
      <c r="Z118" s="2551">
        <v>1</v>
      </c>
      <c r="AA118" s="2552">
        <v>1</v>
      </c>
      <c r="AB118" s="2549" t="s">
        <v>2495</v>
      </c>
      <c r="AC118" s="2554">
        <v>237440</v>
      </c>
      <c r="AD118" s="2555">
        <v>7659</v>
      </c>
      <c r="AE118" s="2555">
        <v>8772</v>
      </c>
      <c r="AF118" s="2555">
        <v>25.5</v>
      </c>
      <c r="AG118" s="2555">
        <v>149.6</v>
      </c>
      <c r="AH118" s="2555">
        <v>18970</v>
      </c>
      <c r="AI118" s="2555">
        <v>1244</v>
      </c>
      <c r="AJ118" s="2555">
        <v>1930</v>
      </c>
      <c r="AK118" s="2555">
        <v>7.2</v>
      </c>
      <c r="AL118" s="2555">
        <v>13.2</v>
      </c>
      <c r="AM118" s="2555">
        <v>1569</v>
      </c>
      <c r="AN118" s="2523">
        <v>15900</v>
      </c>
      <c r="AO118" s="2556">
        <v>1</v>
      </c>
      <c r="AP118" s="2547">
        <v>1</v>
      </c>
      <c r="AQ118" s="2547">
        <v>1</v>
      </c>
      <c r="AR118" s="2547">
        <v>1</v>
      </c>
      <c r="AS118" s="2557">
        <v>57</v>
      </c>
      <c r="AT118" s="2558">
        <v>65</v>
      </c>
      <c r="AU118" s="2558">
        <v>42</v>
      </c>
      <c r="AV118" s="2559">
        <v>51</v>
      </c>
      <c r="AW118" s="2560">
        <v>1</v>
      </c>
      <c r="AX118" s="2539">
        <v>1</v>
      </c>
      <c r="AY118" s="2521">
        <v>1</v>
      </c>
      <c r="AZ118" s="2539">
        <v>1</v>
      </c>
      <c r="BA118" s="2539">
        <v>1</v>
      </c>
      <c r="BB118" s="2539">
        <v>1</v>
      </c>
      <c r="BC118" s="2539">
        <v>1</v>
      </c>
      <c r="BD118" s="2539">
        <v>1</v>
      </c>
      <c r="BE118" s="2561">
        <v>1</v>
      </c>
      <c r="BF118" s="2539">
        <v>1</v>
      </c>
      <c r="BG118" s="2539">
        <v>1</v>
      </c>
      <c r="BH118" s="2539">
        <v>1</v>
      </c>
      <c r="BI118" s="2539">
        <v>1</v>
      </c>
      <c r="BJ118" s="2539">
        <v>1</v>
      </c>
      <c r="BK118" s="2539">
        <v>1</v>
      </c>
      <c r="BL118" s="2539">
        <v>1</v>
      </c>
      <c r="BM118" s="2539">
        <v>1</v>
      </c>
      <c r="BN118" s="2521">
        <v>0</v>
      </c>
      <c r="BO118" s="2539">
        <v>1</v>
      </c>
      <c r="BP118" s="2539">
        <v>1</v>
      </c>
      <c r="BQ118" s="2539">
        <v>0</v>
      </c>
      <c r="BR118" s="2562">
        <v>0</v>
      </c>
      <c r="BS118" s="2538">
        <v>0</v>
      </c>
      <c r="BT118" s="2521">
        <v>0</v>
      </c>
      <c r="BU118" s="2521">
        <v>0</v>
      </c>
      <c r="BV118" s="2521">
        <v>0</v>
      </c>
      <c r="BW118" s="2521">
        <v>0</v>
      </c>
      <c r="BX118" s="2521">
        <v>0</v>
      </c>
      <c r="BY118" s="2521">
        <v>0</v>
      </c>
      <c r="BZ118" s="2579">
        <v>0</v>
      </c>
      <c r="CA118" s="2521">
        <v>0</v>
      </c>
      <c r="CB118" s="2521">
        <v>0</v>
      </c>
      <c r="CC118" s="2521">
        <v>0</v>
      </c>
      <c r="CD118" s="2521">
        <v>0</v>
      </c>
      <c r="CE118" s="2524">
        <v>0</v>
      </c>
      <c r="CF118" s="2520">
        <v>1</v>
      </c>
      <c r="CG118" s="2521">
        <v>1</v>
      </c>
      <c r="CH118" s="2521">
        <v>1</v>
      </c>
      <c r="CI118" s="2521">
        <v>1</v>
      </c>
      <c r="CJ118" s="2521">
        <v>1</v>
      </c>
      <c r="CK118" s="2521">
        <v>1</v>
      </c>
      <c r="CL118" s="2521">
        <v>1</v>
      </c>
      <c r="CM118" s="2521">
        <v>1</v>
      </c>
      <c r="CN118" s="2521">
        <v>1</v>
      </c>
      <c r="CO118" s="2521">
        <v>1</v>
      </c>
      <c r="CP118" s="2521">
        <v>1</v>
      </c>
      <c r="CQ118" s="2521">
        <v>1</v>
      </c>
      <c r="CR118" s="2521">
        <v>1</v>
      </c>
      <c r="CS118" s="2521">
        <v>0</v>
      </c>
      <c r="CT118" s="2521">
        <v>0</v>
      </c>
      <c r="CU118" s="2521">
        <v>0</v>
      </c>
      <c r="CV118" s="2521">
        <v>0</v>
      </c>
      <c r="CW118" s="2521">
        <v>0</v>
      </c>
      <c r="CX118" s="2521">
        <v>0</v>
      </c>
      <c r="CY118" s="2563">
        <v>0</v>
      </c>
    </row>
    <row r="119" spans="1:103">
      <c r="A119" s="2541"/>
      <c r="B119" s="2542" t="s">
        <v>707</v>
      </c>
      <c r="C119" s="2543"/>
      <c r="D119" s="2544">
        <v>212</v>
      </c>
      <c r="E119" s="2545"/>
      <c r="F119" s="2522">
        <v>600</v>
      </c>
      <c r="G119" s="2546">
        <v>300</v>
      </c>
      <c r="H119" s="2546">
        <v>15.5</v>
      </c>
      <c r="I119" s="2546">
        <v>30</v>
      </c>
      <c r="J119" s="2547">
        <v>27</v>
      </c>
      <c r="K119" s="2546">
        <v>540</v>
      </c>
      <c r="L119" s="2546">
        <v>486</v>
      </c>
      <c r="M119" s="2522">
        <v>270</v>
      </c>
      <c r="N119" s="2548">
        <v>2.323</v>
      </c>
      <c r="O119" s="2523">
        <v>10.96</v>
      </c>
      <c r="P119" s="2549">
        <v>1</v>
      </c>
      <c r="Q119" s="2549" t="s">
        <v>2493</v>
      </c>
      <c r="R119" s="2549" t="s">
        <v>2493</v>
      </c>
      <c r="S119" s="2549">
        <v>1</v>
      </c>
      <c r="T119" s="2550" t="s">
        <v>2493</v>
      </c>
      <c r="U119" s="2549">
        <v>1</v>
      </c>
      <c r="V119" s="2549" t="s">
        <v>2493</v>
      </c>
      <c r="W119" s="2549" t="s">
        <v>2493</v>
      </c>
      <c r="X119" s="2549">
        <v>1</v>
      </c>
      <c r="Y119" s="2550" t="s">
        <v>2493</v>
      </c>
      <c r="Z119" s="2551">
        <v>1</v>
      </c>
      <c r="AA119" s="2552" t="s">
        <v>2185</v>
      </c>
      <c r="AB119" s="2549" t="s">
        <v>2495</v>
      </c>
      <c r="AC119" s="2554">
        <v>171040</v>
      </c>
      <c r="AD119" s="2555">
        <v>5701</v>
      </c>
      <c r="AE119" s="2555">
        <v>6425</v>
      </c>
      <c r="AF119" s="2555">
        <v>25.1</v>
      </c>
      <c r="AG119" s="2555">
        <v>110.8</v>
      </c>
      <c r="AH119" s="2555">
        <v>13530</v>
      </c>
      <c r="AI119" s="2555">
        <v>902</v>
      </c>
      <c r="AJ119" s="2555">
        <v>1391</v>
      </c>
      <c r="AK119" s="2555">
        <v>7</v>
      </c>
      <c r="AL119" s="2555">
        <v>10.7</v>
      </c>
      <c r="AM119" s="2555">
        <v>677.1</v>
      </c>
      <c r="AN119" s="2523">
        <v>10960</v>
      </c>
      <c r="AO119" s="2556">
        <v>1</v>
      </c>
      <c r="AP119" s="2547">
        <v>1</v>
      </c>
      <c r="AQ119" s="2547">
        <v>3</v>
      </c>
      <c r="AR119" s="2547">
        <v>4</v>
      </c>
      <c r="AS119" s="2557">
        <v>75</v>
      </c>
      <c r="AT119" s="2558">
        <v>86</v>
      </c>
      <c r="AU119" s="2558">
        <v>56</v>
      </c>
      <c r="AV119" s="2559">
        <v>67</v>
      </c>
      <c r="AW119" s="2560">
        <v>1</v>
      </c>
      <c r="AX119" s="2539">
        <v>1</v>
      </c>
      <c r="AY119" s="2521">
        <v>1</v>
      </c>
      <c r="AZ119" s="2539">
        <v>1</v>
      </c>
      <c r="BA119" s="2539">
        <v>1</v>
      </c>
      <c r="BB119" s="2539">
        <v>1</v>
      </c>
      <c r="BC119" s="2539">
        <v>0</v>
      </c>
      <c r="BD119" s="2539">
        <v>1</v>
      </c>
      <c r="BE119" s="2561">
        <v>1</v>
      </c>
      <c r="BF119" s="2539">
        <v>1</v>
      </c>
      <c r="BG119" s="2539">
        <v>1</v>
      </c>
      <c r="BH119" s="2539">
        <v>1</v>
      </c>
      <c r="BI119" s="2539">
        <v>1</v>
      </c>
      <c r="BJ119" s="2539">
        <v>1</v>
      </c>
      <c r="BK119" s="2539">
        <v>1</v>
      </c>
      <c r="BL119" s="2539">
        <v>1</v>
      </c>
      <c r="BM119" s="2539">
        <v>1</v>
      </c>
      <c r="BN119" s="2521">
        <v>0</v>
      </c>
      <c r="BO119" s="2539">
        <v>1</v>
      </c>
      <c r="BP119" s="2539">
        <v>1</v>
      </c>
      <c r="BQ119" s="2539">
        <v>0</v>
      </c>
      <c r="BR119" s="2562">
        <v>0</v>
      </c>
      <c r="BS119" s="2538">
        <v>0</v>
      </c>
      <c r="BT119" s="2521">
        <v>0</v>
      </c>
      <c r="BU119" s="2521">
        <v>0</v>
      </c>
      <c r="BV119" s="2521">
        <v>0</v>
      </c>
      <c r="BW119" s="2521">
        <v>0</v>
      </c>
      <c r="BX119" s="2521">
        <v>0</v>
      </c>
      <c r="BY119" s="2521">
        <v>0</v>
      </c>
      <c r="BZ119" s="2579">
        <v>0</v>
      </c>
      <c r="CA119" s="2521">
        <v>0</v>
      </c>
      <c r="CB119" s="2521">
        <v>0</v>
      </c>
      <c r="CC119" s="2521">
        <v>0</v>
      </c>
      <c r="CD119" s="2521">
        <v>0</v>
      </c>
      <c r="CE119" s="2524">
        <v>0</v>
      </c>
      <c r="CF119" s="2520">
        <v>1</v>
      </c>
      <c r="CG119" s="2521">
        <v>1</v>
      </c>
      <c r="CH119" s="2521">
        <v>1</v>
      </c>
      <c r="CI119" s="2521">
        <v>1</v>
      </c>
      <c r="CJ119" s="2521">
        <v>1</v>
      </c>
      <c r="CK119" s="2521">
        <v>1</v>
      </c>
      <c r="CL119" s="2521">
        <v>1</v>
      </c>
      <c r="CM119" s="2521">
        <v>1</v>
      </c>
      <c r="CN119" s="2521">
        <v>1</v>
      </c>
      <c r="CO119" s="2521">
        <v>1</v>
      </c>
      <c r="CP119" s="2521">
        <v>1</v>
      </c>
      <c r="CQ119" s="2521">
        <v>1</v>
      </c>
      <c r="CR119" s="2521">
        <v>1</v>
      </c>
      <c r="CS119" s="2521">
        <v>0</v>
      </c>
      <c r="CT119" s="2521">
        <v>0</v>
      </c>
      <c r="CU119" s="2521">
        <v>0</v>
      </c>
      <c r="CV119" s="2521">
        <v>0</v>
      </c>
      <c r="CW119" s="2521">
        <v>0</v>
      </c>
      <c r="CX119" s="2521">
        <v>0</v>
      </c>
      <c r="CY119" s="2563">
        <v>0</v>
      </c>
    </row>
    <row r="120" spans="1:103">
      <c r="A120" s="2541"/>
      <c r="B120" s="2542" t="s">
        <v>705</v>
      </c>
      <c r="C120" s="2543"/>
      <c r="D120" s="2544">
        <v>178</v>
      </c>
      <c r="E120" s="2545"/>
      <c r="F120" s="2522">
        <v>590</v>
      </c>
      <c r="G120" s="2546">
        <v>300</v>
      </c>
      <c r="H120" s="2546">
        <v>13</v>
      </c>
      <c r="I120" s="2546">
        <v>25</v>
      </c>
      <c r="J120" s="2547">
        <v>27</v>
      </c>
      <c r="K120" s="2546">
        <v>540</v>
      </c>
      <c r="L120" s="2546">
        <v>486</v>
      </c>
      <c r="M120" s="2522">
        <v>226.5</v>
      </c>
      <c r="N120" s="2548">
        <v>2.3079999999999998</v>
      </c>
      <c r="O120" s="2523">
        <v>12.98</v>
      </c>
      <c r="P120" s="2549">
        <v>1</v>
      </c>
      <c r="Q120" s="2549" t="s">
        <v>2493</v>
      </c>
      <c r="R120" s="2549" t="s">
        <v>2493</v>
      </c>
      <c r="S120" s="2549">
        <v>1</v>
      </c>
      <c r="T120" s="2550" t="s">
        <v>2493</v>
      </c>
      <c r="U120" s="2549">
        <v>1</v>
      </c>
      <c r="V120" s="2549" t="s">
        <v>2493</v>
      </c>
      <c r="W120" s="2549" t="s">
        <v>2493</v>
      </c>
      <c r="X120" s="2549">
        <v>1</v>
      </c>
      <c r="Y120" s="2550" t="s">
        <v>2493</v>
      </c>
      <c r="Z120" s="2551">
        <v>1</v>
      </c>
      <c r="AA120" s="2552" t="s">
        <v>2185</v>
      </c>
      <c r="AB120" s="2549" t="s">
        <v>2495</v>
      </c>
      <c r="AC120" s="2554">
        <v>141200</v>
      </c>
      <c r="AD120" s="2555">
        <v>4786</v>
      </c>
      <c r="AE120" s="2555">
        <v>5350</v>
      </c>
      <c r="AF120" s="2555">
        <v>24.9</v>
      </c>
      <c r="AG120" s="2555">
        <v>93.2</v>
      </c>
      <c r="AH120" s="2555">
        <v>11270</v>
      </c>
      <c r="AI120" s="2555">
        <v>751.4</v>
      </c>
      <c r="AJ120" s="2555">
        <v>1155</v>
      </c>
      <c r="AK120" s="2555">
        <v>7</v>
      </c>
      <c r="AL120" s="2555">
        <v>9.4</v>
      </c>
      <c r="AM120" s="2555">
        <v>406.8</v>
      </c>
      <c r="AN120" s="2523">
        <v>8978</v>
      </c>
      <c r="AO120" s="2556">
        <v>1</v>
      </c>
      <c r="AP120" s="2547">
        <v>1</v>
      </c>
      <c r="AQ120" s="2547">
        <v>4</v>
      </c>
      <c r="AR120" s="2547">
        <v>4</v>
      </c>
      <c r="AS120" s="2557">
        <v>89</v>
      </c>
      <c r="AT120" s="2558">
        <v>102</v>
      </c>
      <c r="AU120" s="2558">
        <v>65</v>
      </c>
      <c r="AV120" s="2559">
        <v>79</v>
      </c>
      <c r="AW120" s="2560">
        <v>1</v>
      </c>
      <c r="AX120" s="2539">
        <v>1</v>
      </c>
      <c r="AY120" s="2521">
        <v>1</v>
      </c>
      <c r="AZ120" s="2539">
        <v>1</v>
      </c>
      <c r="BA120" s="2539">
        <v>1</v>
      </c>
      <c r="BB120" s="2539">
        <v>1</v>
      </c>
      <c r="BC120" s="2539">
        <v>0</v>
      </c>
      <c r="BD120" s="2539">
        <v>1</v>
      </c>
      <c r="BE120" s="2561">
        <v>1</v>
      </c>
      <c r="BF120" s="2539">
        <v>1</v>
      </c>
      <c r="BG120" s="2539">
        <v>1</v>
      </c>
      <c r="BH120" s="2539">
        <v>1</v>
      </c>
      <c r="BI120" s="2539">
        <v>1</v>
      </c>
      <c r="BJ120" s="2539">
        <v>1</v>
      </c>
      <c r="BK120" s="2539">
        <v>1</v>
      </c>
      <c r="BL120" s="2539">
        <v>1</v>
      </c>
      <c r="BM120" s="2539">
        <v>1</v>
      </c>
      <c r="BN120" s="2521">
        <v>0</v>
      </c>
      <c r="BO120" s="2539">
        <v>1</v>
      </c>
      <c r="BP120" s="2539">
        <v>1</v>
      </c>
      <c r="BQ120" s="2539">
        <v>0</v>
      </c>
      <c r="BR120" s="2562">
        <v>0</v>
      </c>
      <c r="BS120" s="2538">
        <v>0</v>
      </c>
      <c r="BT120" s="2521">
        <v>0</v>
      </c>
      <c r="BU120" s="2521">
        <v>0</v>
      </c>
      <c r="BV120" s="2521">
        <v>0</v>
      </c>
      <c r="BW120" s="2521">
        <v>0</v>
      </c>
      <c r="BX120" s="2521">
        <v>0</v>
      </c>
      <c r="BY120" s="2521">
        <v>0</v>
      </c>
      <c r="BZ120" s="2579">
        <v>0</v>
      </c>
      <c r="CA120" s="2521">
        <v>0</v>
      </c>
      <c r="CB120" s="2521">
        <v>0</v>
      </c>
      <c r="CC120" s="2521">
        <v>0</v>
      </c>
      <c r="CD120" s="2521">
        <v>0</v>
      </c>
      <c r="CE120" s="2524">
        <v>0</v>
      </c>
      <c r="CF120" s="2520">
        <v>1</v>
      </c>
      <c r="CG120" s="2521">
        <v>1</v>
      </c>
      <c r="CH120" s="2521">
        <v>1</v>
      </c>
      <c r="CI120" s="2521">
        <v>1</v>
      </c>
      <c r="CJ120" s="2521">
        <v>1</v>
      </c>
      <c r="CK120" s="2521">
        <v>1</v>
      </c>
      <c r="CL120" s="2521">
        <v>1</v>
      </c>
      <c r="CM120" s="2521">
        <v>1</v>
      </c>
      <c r="CN120" s="2521">
        <v>1</v>
      </c>
      <c r="CO120" s="2521">
        <v>1</v>
      </c>
      <c r="CP120" s="2521">
        <v>1</v>
      </c>
      <c r="CQ120" s="2521">
        <v>1</v>
      </c>
      <c r="CR120" s="2521">
        <v>1</v>
      </c>
      <c r="CS120" s="2521">
        <v>0</v>
      </c>
      <c r="CT120" s="2521">
        <v>0</v>
      </c>
      <c r="CU120" s="2521">
        <v>0</v>
      </c>
      <c r="CV120" s="2521">
        <v>0</v>
      </c>
      <c r="CW120" s="2521">
        <v>0</v>
      </c>
      <c r="CX120" s="2521">
        <v>0</v>
      </c>
      <c r="CY120" s="2563">
        <v>0</v>
      </c>
    </row>
    <row r="121" spans="1:103">
      <c r="A121" s="2541"/>
      <c r="B121" s="2542" t="s">
        <v>706</v>
      </c>
      <c r="C121" s="2543"/>
      <c r="D121" s="2544">
        <v>129</v>
      </c>
      <c r="E121" s="2545"/>
      <c r="F121" s="2522">
        <v>571</v>
      </c>
      <c r="G121" s="2546">
        <v>300</v>
      </c>
      <c r="H121" s="2546">
        <v>12</v>
      </c>
      <c r="I121" s="2546">
        <v>15.5</v>
      </c>
      <c r="J121" s="2547">
        <v>27</v>
      </c>
      <c r="K121" s="2546">
        <v>540</v>
      </c>
      <c r="L121" s="2546">
        <v>486</v>
      </c>
      <c r="M121" s="2522">
        <v>164.1</v>
      </c>
      <c r="N121" s="2548">
        <v>2.2719999999999998</v>
      </c>
      <c r="O121" s="2523">
        <v>17.64</v>
      </c>
      <c r="P121" s="2549">
        <v>1</v>
      </c>
      <c r="Q121" s="2549">
        <v>1</v>
      </c>
      <c r="R121" s="2549" t="s">
        <v>2185</v>
      </c>
      <c r="S121" s="2549">
        <v>1</v>
      </c>
      <c r="T121" s="2550">
        <v>1</v>
      </c>
      <c r="U121" s="2549">
        <v>1</v>
      </c>
      <c r="V121" s="2549">
        <v>1</v>
      </c>
      <c r="W121" s="2549" t="s">
        <v>2185</v>
      </c>
      <c r="X121" s="2549" t="s">
        <v>2185</v>
      </c>
      <c r="Y121" s="2550" t="s">
        <v>2185</v>
      </c>
      <c r="Z121" s="2551" t="s">
        <v>2185</v>
      </c>
      <c r="AA121" s="2552" t="s">
        <v>2185</v>
      </c>
      <c r="AB121" s="2553" t="s">
        <v>2494</v>
      </c>
      <c r="AC121" s="2554">
        <v>91870</v>
      </c>
      <c r="AD121" s="2555">
        <v>3217</v>
      </c>
      <c r="AE121" s="2555">
        <v>3623</v>
      </c>
      <c r="AF121" s="2555">
        <v>23.6</v>
      </c>
      <c r="AG121" s="2555">
        <v>81.28</v>
      </c>
      <c r="AH121" s="2555">
        <v>6993</v>
      </c>
      <c r="AI121" s="2555">
        <v>466.2</v>
      </c>
      <c r="AJ121" s="2555">
        <v>724.4</v>
      </c>
      <c r="AK121" s="2555">
        <v>6.5</v>
      </c>
      <c r="AL121" s="2555">
        <v>7.4</v>
      </c>
      <c r="AM121" s="2555">
        <v>141.69999999999999</v>
      </c>
      <c r="AN121" s="2523">
        <v>5380</v>
      </c>
      <c r="AO121" s="2556">
        <v>2</v>
      </c>
      <c r="AP121" s="2547">
        <v>3</v>
      </c>
      <c r="AQ121" s="2547">
        <v>4</v>
      </c>
      <c r="AR121" s="2547">
        <v>4</v>
      </c>
      <c r="AS121" s="2557">
        <v>120</v>
      </c>
      <c r="AT121" s="2558">
        <v>138</v>
      </c>
      <c r="AU121" s="2558">
        <v>88</v>
      </c>
      <c r="AV121" s="2559">
        <v>106</v>
      </c>
      <c r="AW121" s="2560">
        <v>1</v>
      </c>
      <c r="AX121" s="2539">
        <v>1</v>
      </c>
      <c r="AY121" s="2521">
        <v>0</v>
      </c>
      <c r="AZ121" s="2539">
        <v>1</v>
      </c>
      <c r="BA121" s="2539">
        <v>1</v>
      </c>
      <c r="BB121" s="2539">
        <v>1</v>
      </c>
      <c r="BC121" s="2539">
        <v>0</v>
      </c>
      <c r="BD121" s="2539">
        <v>1</v>
      </c>
      <c r="BE121" s="2561">
        <v>0</v>
      </c>
      <c r="BF121" s="2539">
        <v>0</v>
      </c>
      <c r="BG121" s="2539">
        <v>1</v>
      </c>
      <c r="BH121" s="2539">
        <v>0</v>
      </c>
      <c r="BI121" s="2539">
        <v>1</v>
      </c>
      <c r="BJ121" s="2539">
        <v>1</v>
      </c>
      <c r="BK121" s="2539">
        <v>1</v>
      </c>
      <c r="BL121" s="2539">
        <v>1</v>
      </c>
      <c r="BM121" s="2539">
        <v>0</v>
      </c>
      <c r="BN121" s="2521">
        <v>0</v>
      </c>
      <c r="BO121" s="2539">
        <v>1</v>
      </c>
      <c r="BP121" s="2539">
        <v>1</v>
      </c>
      <c r="BQ121" s="2539">
        <v>0</v>
      </c>
      <c r="BR121" s="2562">
        <v>0</v>
      </c>
      <c r="BS121" s="2538">
        <v>1</v>
      </c>
      <c r="BT121" s="2521">
        <v>0</v>
      </c>
      <c r="BU121" s="2521">
        <v>0</v>
      </c>
      <c r="BV121" s="2521">
        <v>0</v>
      </c>
      <c r="BW121" s="2521">
        <v>0</v>
      </c>
      <c r="BX121" s="2521">
        <v>0</v>
      </c>
      <c r="BY121" s="2521">
        <v>0</v>
      </c>
      <c r="BZ121" s="2579">
        <v>0</v>
      </c>
      <c r="CA121" s="2521">
        <v>0</v>
      </c>
      <c r="CB121" s="2521">
        <v>0</v>
      </c>
      <c r="CC121" s="2521">
        <v>0</v>
      </c>
      <c r="CD121" s="2521">
        <v>0</v>
      </c>
      <c r="CE121" s="2524">
        <v>0</v>
      </c>
      <c r="CF121" s="2520">
        <v>1</v>
      </c>
      <c r="CG121" s="2521">
        <v>1</v>
      </c>
      <c r="CH121" s="2521">
        <v>1</v>
      </c>
      <c r="CI121" s="2521">
        <v>1</v>
      </c>
      <c r="CJ121" s="2521">
        <v>1</v>
      </c>
      <c r="CK121" s="2521">
        <v>1</v>
      </c>
      <c r="CL121" s="2521">
        <v>1</v>
      </c>
      <c r="CM121" s="2521">
        <v>1</v>
      </c>
      <c r="CN121" s="2521">
        <v>1</v>
      </c>
      <c r="CO121" s="2521">
        <v>1</v>
      </c>
      <c r="CP121" s="2521">
        <v>1</v>
      </c>
      <c r="CQ121" s="2521">
        <v>1</v>
      </c>
      <c r="CR121" s="2521">
        <v>1</v>
      </c>
      <c r="CS121" s="2521">
        <v>0</v>
      </c>
      <c r="CT121" s="2521">
        <v>0</v>
      </c>
      <c r="CU121" s="2521">
        <v>0</v>
      </c>
      <c r="CV121" s="2521">
        <v>0</v>
      </c>
      <c r="CW121" s="2521">
        <v>0</v>
      </c>
      <c r="CX121" s="2521">
        <v>0</v>
      </c>
      <c r="CY121" s="2563">
        <v>0</v>
      </c>
    </row>
    <row r="122" spans="1:103">
      <c r="A122" s="2541"/>
      <c r="B122" s="2542" t="s">
        <v>704</v>
      </c>
      <c r="C122" s="2543"/>
      <c r="D122" s="2544">
        <v>278</v>
      </c>
      <c r="E122" s="2545"/>
      <c r="F122" s="2522">
        <v>572</v>
      </c>
      <c r="G122" s="2546">
        <v>306</v>
      </c>
      <c r="H122" s="2546">
        <v>21</v>
      </c>
      <c r="I122" s="2546">
        <v>40</v>
      </c>
      <c r="J122" s="2547">
        <v>27</v>
      </c>
      <c r="K122" s="2546">
        <v>492</v>
      </c>
      <c r="L122" s="2546">
        <v>438</v>
      </c>
      <c r="M122" s="2522">
        <v>354.4</v>
      </c>
      <c r="N122" s="2548">
        <v>2.2799999999999998</v>
      </c>
      <c r="O122" s="2523">
        <v>8.1959999999999997</v>
      </c>
      <c r="P122" s="2549">
        <v>1</v>
      </c>
      <c r="Q122" s="2549" t="s">
        <v>2493</v>
      </c>
      <c r="R122" s="2549" t="s">
        <v>2493</v>
      </c>
      <c r="S122" s="2549">
        <v>1</v>
      </c>
      <c r="T122" s="2550" t="s">
        <v>2493</v>
      </c>
      <c r="U122" s="2549">
        <v>1</v>
      </c>
      <c r="V122" s="2549" t="s">
        <v>2493</v>
      </c>
      <c r="W122" s="2549" t="s">
        <v>2493</v>
      </c>
      <c r="X122" s="2549">
        <v>1</v>
      </c>
      <c r="Y122" s="2550" t="s">
        <v>2493</v>
      </c>
      <c r="Z122" s="2551">
        <v>1</v>
      </c>
      <c r="AA122" s="2552">
        <v>1</v>
      </c>
      <c r="AB122" s="2549" t="s">
        <v>2495</v>
      </c>
      <c r="AC122" s="2554">
        <v>197980</v>
      </c>
      <c r="AD122" s="2555">
        <v>6922</v>
      </c>
      <c r="AE122" s="2555">
        <v>7932</v>
      </c>
      <c r="AF122" s="2555">
        <v>23.6</v>
      </c>
      <c r="AG122" s="2555">
        <v>139.5</v>
      </c>
      <c r="AH122" s="2555">
        <v>19150</v>
      </c>
      <c r="AI122" s="2555">
        <v>1252</v>
      </c>
      <c r="AJ122" s="2555">
        <v>1937</v>
      </c>
      <c r="AK122" s="2555">
        <v>7.3</v>
      </c>
      <c r="AL122" s="2555">
        <v>13.2</v>
      </c>
      <c r="AM122" s="2555">
        <v>1558</v>
      </c>
      <c r="AN122" s="2523">
        <v>13510</v>
      </c>
      <c r="AO122" s="2556">
        <v>1</v>
      </c>
      <c r="AP122" s="2547">
        <v>1</v>
      </c>
      <c r="AQ122" s="2547">
        <v>1</v>
      </c>
      <c r="AR122" s="2547">
        <v>1</v>
      </c>
      <c r="AS122" s="2557">
        <v>56</v>
      </c>
      <c r="AT122" s="2558">
        <v>64</v>
      </c>
      <c r="AU122" s="2558">
        <v>41</v>
      </c>
      <c r="AV122" s="2559">
        <v>50</v>
      </c>
      <c r="AW122" s="2560">
        <v>1</v>
      </c>
      <c r="AX122" s="2539">
        <v>1</v>
      </c>
      <c r="AY122" s="2521">
        <v>1</v>
      </c>
      <c r="AZ122" s="2539">
        <v>1</v>
      </c>
      <c r="BA122" s="2539">
        <v>1</v>
      </c>
      <c r="BB122" s="2539">
        <v>1</v>
      </c>
      <c r="BC122" s="2539">
        <v>1</v>
      </c>
      <c r="BD122" s="2539">
        <v>1</v>
      </c>
      <c r="BE122" s="2561">
        <v>1</v>
      </c>
      <c r="BF122" s="2539">
        <v>1</v>
      </c>
      <c r="BG122" s="2539">
        <v>1</v>
      </c>
      <c r="BH122" s="2539">
        <v>1</v>
      </c>
      <c r="BI122" s="2539">
        <v>1</v>
      </c>
      <c r="BJ122" s="2539">
        <v>1</v>
      </c>
      <c r="BK122" s="2539">
        <v>1</v>
      </c>
      <c r="BL122" s="2539">
        <v>1</v>
      </c>
      <c r="BM122" s="2539">
        <v>1</v>
      </c>
      <c r="BN122" s="2521">
        <v>0</v>
      </c>
      <c r="BO122" s="2539">
        <v>1</v>
      </c>
      <c r="BP122" s="2539">
        <v>1</v>
      </c>
      <c r="BQ122" s="2539">
        <v>0</v>
      </c>
      <c r="BR122" s="2562">
        <v>0</v>
      </c>
      <c r="BS122" s="2538">
        <v>0</v>
      </c>
      <c r="BT122" s="2521">
        <v>0</v>
      </c>
      <c r="BU122" s="2521">
        <v>0</v>
      </c>
      <c r="BV122" s="2521">
        <v>0</v>
      </c>
      <c r="BW122" s="2521">
        <v>0</v>
      </c>
      <c r="BX122" s="2521">
        <v>0</v>
      </c>
      <c r="BY122" s="2521">
        <v>0</v>
      </c>
      <c r="BZ122" s="2579">
        <v>0</v>
      </c>
      <c r="CA122" s="2521">
        <v>0</v>
      </c>
      <c r="CB122" s="2521">
        <v>0</v>
      </c>
      <c r="CC122" s="2521">
        <v>0</v>
      </c>
      <c r="CD122" s="2521">
        <v>0</v>
      </c>
      <c r="CE122" s="2524">
        <v>0</v>
      </c>
      <c r="CF122" s="2520">
        <v>1</v>
      </c>
      <c r="CG122" s="2521">
        <v>1</v>
      </c>
      <c r="CH122" s="2521">
        <v>1</v>
      </c>
      <c r="CI122" s="2521">
        <v>1</v>
      </c>
      <c r="CJ122" s="2521">
        <v>1</v>
      </c>
      <c r="CK122" s="2521">
        <v>1</v>
      </c>
      <c r="CL122" s="2521">
        <v>1</v>
      </c>
      <c r="CM122" s="2521">
        <v>1</v>
      </c>
      <c r="CN122" s="2521">
        <v>1</v>
      </c>
      <c r="CO122" s="2521">
        <v>1</v>
      </c>
      <c r="CP122" s="2521">
        <v>1</v>
      </c>
      <c r="CQ122" s="2521">
        <v>1</v>
      </c>
      <c r="CR122" s="2521">
        <v>1</v>
      </c>
      <c r="CS122" s="2521">
        <v>0</v>
      </c>
      <c r="CT122" s="2521">
        <v>0</v>
      </c>
      <c r="CU122" s="2521">
        <v>0</v>
      </c>
      <c r="CV122" s="2521">
        <v>0</v>
      </c>
      <c r="CW122" s="2521">
        <v>0</v>
      </c>
      <c r="CX122" s="2521">
        <v>0</v>
      </c>
      <c r="CY122" s="2563">
        <v>0</v>
      </c>
    </row>
    <row r="123" spans="1:103">
      <c r="A123" s="2541"/>
      <c r="B123" s="2542" t="s">
        <v>703</v>
      </c>
      <c r="C123" s="2543"/>
      <c r="D123" s="2544">
        <v>199</v>
      </c>
      <c r="E123" s="2545"/>
      <c r="F123" s="2522">
        <v>550</v>
      </c>
      <c r="G123" s="2546">
        <v>300</v>
      </c>
      <c r="H123" s="2546">
        <v>15</v>
      </c>
      <c r="I123" s="2546">
        <v>29</v>
      </c>
      <c r="J123" s="2547">
        <v>27</v>
      </c>
      <c r="K123" s="2546">
        <v>492</v>
      </c>
      <c r="L123" s="2546">
        <v>438</v>
      </c>
      <c r="M123" s="2522">
        <v>254.1</v>
      </c>
      <c r="N123" s="2548">
        <v>2.2240000000000002</v>
      </c>
      <c r="O123" s="2523">
        <v>11.15</v>
      </c>
      <c r="P123" s="2549">
        <v>1</v>
      </c>
      <c r="Q123" s="2549" t="s">
        <v>2493</v>
      </c>
      <c r="R123" s="2549" t="s">
        <v>2493</v>
      </c>
      <c r="S123" s="2549">
        <v>1</v>
      </c>
      <c r="T123" s="2550" t="s">
        <v>2493</v>
      </c>
      <c r="U123" s="2549">
        <v>1</v>
      </c>
      <c r="V123" s="2549" t="s">
        <v>2493</v>
      </c>
      <c r="W123" s="2549" t="s">
        <v>2493</v>
      </c>
      <c r="X123" s="2549">
        <v>1</v>
      </c>
      <c r="Y123" s="2550" t="s">
        <v>2493</v>
      </c>
      <c r="Z123" s="2551">
        <v>1</v>
      </c>
      <c r="AA123" s="2552" t="s">
        <v>2185</v>
      </c>
      <c r="AB123" s="2549" t="s">
        <v>2495</v>
      </c>
      <c r="AC123" s="2554">
        <v>136690</v>
      </c>
      <c r="AD123" s="2555">
        <v>4970</v>
      </c>
      <c r="AE123" s="2555">
        <v>5590</v>
      </c>
      <c r="AF123" s="2555">
        <v>23.1</v>
      </c>
      <c r="AG123" s="2555">
        <v>100</v>
      </c>
      <c r="AH123" s="2555">
        <v>13070</v>
      </c>
      <c r="AI123" s="2555">
        <v>871.7</v>
      </c>
      <c r="AJ123" s="2555">
        <v>1341</v>
      </c>
      <c r="AK123" s="2555">
        <v>7.1</v>
      </c>
      <c r="AL123" s="2555">
        <v>10.4</v>
      </c>
      <c r="AM123" s="2555">
        <v>610.1</v>
      </c>
      <c r="AN123" s="2523">
        <v>8855</v>
      </c>
      <c r="AO123" s="2556">
        <v>1</v>
      </c>
      <c r="AP123" s="2547">
        <v>1</v>
      </c>
      <c r="AQ123" s="2547">
        <v>2</v>
      </c>
      <c r="AR123" s="2547">
        <v>3</v>
      </c>
      <c r="AS123" s="2557">
        <v>76</v>
      </c>
      <c r="AT123" s="2558">
        <v>88</v>
      </c>
      <c r="AU123" s="2558">
        <v>55</v>
      </c>
      <c r="AV123" s="2559">
        <v>67</v>
      </c>
      <c r="AW123" s="2560">
        <v>1</v>
      </c>
      <c r="AX123" s="2539">
        <v>1</v>
      </c>
      <c r="AY123" s="2521">
        <v>1</v>
      </c>
      <c r="AZ123" s="2539">
        <v>1</v>
      </c>
      <c r="BA123" s="2539">
        <v>1</v>
      </c>
      <c r="BB123" s="2539">
        <v>1</v>
      </c>
      <c r="BC123" s="2539">
        <v>0</v>
      </c>
      <c r="BD123" s="2539">
        <v>1</v>
      </c>
      <c r="BE123" s="2561">
        <v>1</v>
      </c>
      <c r="BF123" s="2539">
        <v>1</v>
      </c>
      <c r="BG123" s="2539">
        <v>1</v>
      </c>
      <c r="BH123" s="2539">
        <v>1</v>
      </c>
      <c r="BI123" s="2539">
        <v>1</v>
      </c>
      <c r="BJ123" s="2539">
        <v>1</v>
      </c>
      <c r="BK123" s="2539">
        <v>1</v>
      </c>
      <c r="BL123" s="2539">
        <v>1</v>
      </c>
      <c r="BM123" s="2539">
        <v>1</v>
      </c>
      <c r="BN123" s="2521">
        <v>0</v>
      </c>
      <c r="BO123" s="2539">
        <v>1</v>
      </c>
      <c r="BP123" s="2539">
        <v>1</v>
      </c>
      <c r="BQ123" s="2539">
        <v>0</v>
      </c>
      <c r="BR123" s="2562">
        <v>0</v>
      </c>
      <c r="BS123" s="2538">
        <v>0</v>
      </c>
      <c r="BT123" s="2521">
        <v>0</v>
      </c>
      <c r="BU123" s="2521">
        <v>0</v>
      </c>
      <c r="BV123" s="2521">
        <v>0</v>
      </c>
      <c r="BW123" s="2521">
        <v>0</v>
      </c>
      <c r="BX123" s="2521">
        <v>0</v>
      </c>
      <c r="BY123" s="2521">
        <v>0</v>
      </c>
      <c r="BZ123" s="2579">
        <v>0</v>
      </c>
      <c r="CA123" s="2521">
        <v>0</v>
      </c>
      <c r="CB123" s="2521">
        <v>0</v>
      </c>
      <c r="CC123" s="2521">
        <v>0</v>
      </c>
      <c r="CD123" s="2521">
        <v>0</v>
      </c>
      <c r="CE123" s="2524">
        <v>0</v>
      </c>
      <c r="CF123" s="2520">
        <v>1</v>
      </c>
      <c r="CG123" s="2521">
        <v>1</v>
      </c>
      <c r="CH123" s="2521">
        <v>1</v>
      </c>
      <c r="CI123" s="2521">
        <v>1</v>
      </c>
      <c r="CJ123" s="2521">
        <v>1</v>
      </c>
      <c r="CK123" s="2521">
        <v>1</v>
      </c>
      <c r="CL123" s="2521">
        <v>1</v>
      </c>
      <c r="CM123" s="2521">
        <v>1</v>
      </c>
      <c r="CN123" s="2521">
        <v>1</v>
      </c>
      <c r="CO123" s="2521">
        <v>1</v>
      </c>
      <c r="CP123" s="2521">
        <v>1</v>
      </c>
      <c r="CQ123" s="2521">
        <v>1</v>
      </c>
      <c r="CR123" s="2521">
        <v>1</v>
      </c>
      <c r="CS123" s="2521">
        <v>0</v>
      </c>
      <c r="CT123" s="2521">
        <v>0</v>
      </c>
      <c r="CU123" s="2521">
        <v>0</v>
      </c>
      <c r="CV123" s="2521">
        <v>0</v>
      </c>
      <c r="CW123" s="2521">
        <v>0</v>
      </c>
      <c r="CX123" s="2521">
        <v>0</v>
      </c>
      <c r="CY123" s="2563">
        <v>0</v>
      </c>
    </row>
    <row r="124" spans="1:103">
      <c r="A124" s="2541"/>
      <c r="B124" s="2542" t="s">
        <v>701</v>
      </c>
      <c r="C124" s="2543"/>
      <c r="D124" s="2544">
        <v>166</v>
      </c>
      <c r="E124" s="2545"/>
      <c r="F124" s="2522">
        <v>540</v>
      </c>
      <c r="G124" s="2546">
        <v>300</v>
      </c>
      <c r="H124" s="2546">
        <v>12.5</v>
      </c>
      <c r="I124" s="2546">
        <v>24</v>
      </c>
      <c r="J124" s="2547">
        <v>27</v>
      </c>
      <c r="K124" s="2546">
        <v>492</v>
      </c>
      <c r="L124" s="2546">
        <v>438</v>
      </c>
      <c r="M124" s="2522">
        <v>211.8</v>
      </c>
      <c r="N124" s="2548">
        <v>2.2090000000000001</v>
      </c>
      <c r="O124" s="2523">
        <v>13.29</v>
      </c>
      <c r="P124" s="2549">
        <v>1</v>
      </c>
      <c r="Q124" s="2549" t="s">
        <v>2493</v>
      </c>
      <c r="R124" s="2549" t="s">
        <v>2493</v>
      </c>
      <c r="S124" s="2549">
        <v>1</v>
      </c>
      <c r="T124" s="2550" t="s">
        <v>2493</v>
      </c>
      <c r="U124" s="2549">
        <v>1</v>
      </c>
      <c r="V124" s="2549" t="s">
        <v>2493</v>
      </c>
      <c r="W124" s="2549" t="s">
        <v>2493</v>
      </c>
      <c r="X124" s="2549">
        <v>1</v>
      </c>
      <c r="Y124" s="2550" t="s">
        <v>2493</v>
      </c>
      <c r="Z124" s="2551">
        <v>1</v>
      </c>
      <c r="AA124" s="2552" t="s">
        <v>2185</v>
      </c>
      <c r="AB124" s="2549" t="s">
        <v>2495</v>
      </c>
      <c r="AC124" s="2554">
        <v>111930</v>
      </c>
      <c r="AD124" s="2555">
        <v>4145</v>
      </c>
      <c r="AE124" s="2555">
        <v>4621</v>
      </c>
      <c r="AF124" s="2555">
        <v>22.9</v>
      </c>
      <c r="AG124" s="2555">
        <v>83.71</v>
      </c>
      <c r="AH124" s="2555">
        <v>10810</v>
      </c>
      <c r="AI124" s="2555">
        <v>721.2</v>
      </c>
      <c r="AJ124" s="2555">
        <v>1106</v>
      </c>
      <c r="AK124" s="2555">
        <v>7.1</v>
      </c>
      <c r="AL124" s="2555">
        <v>9.1999999999999993</v>
      </c>
      <c r="AM124" s="2555">
        <v>360.3</v>
      </c>
      <c r="AN124" s="2523">
        <v>7188</v>
      </c>
      <c r="AO124" s="2556">
        <v>1</v>
      </c>
      <c r="AP124" s="2547">
        <v>1</v>
      </c>
      <c r="AQ124" s="2547">
        <v>4</v>
      </c>
      <c r="AR124" s="2547">
        <v>4</v>
      </c>
      <c r="AS124" s="2557">
        <v>90</v>
      </c>
      <c r="AT124" s="2558">
        <v>104</v>
      </c>
      <c r="AU124" s="2558">
        <v>65</v>
      </c>
      <c r="AV124" s="2559">
        <v>79</v>
      </c>
      <c r="AW124" s="2560">
        <v>1</v>
      </c>
      <c r="AX124" s="2539">
        <v>1</v>
      </c>
      <c r="AY124" s="2521">
        <v>1</v>
      </c>
      <c r="AZ124" s="2539">
        <v>1</v>
      </c>
      <c r="BA124" s="2539">
        <v>1</v>
      </c>
      <c r="BB124" s="2539">
        <v>1</v>
      </c>
      <c r="BC124" s="2539">
        <v>0</v>
      </c>
      <c r="BD124" s="2539">
        <v>1</v>
      </c>
      <c r="BE124" s="2561">
        <v>1</v>
      </c>
      <c r="BF124" s="2539">
        <v>1</v>
      </c>
      <c r="BG124" s="2539">
        <v>1</v>
      </c>
      <c r="BH124" s="2539">
        <v>1</v>
      </c>
      <c r="BI124" s="2539">
        <v>1</v>
      </c>
      <c r="BJ124" s="2539">
        <v>1</v>
      </c>
      <c r="BK124" s="2539">
        <v>1</v>
      </c>
      <c r="BL124" s="2539">
        <v>1</v>
      </c>
      <c r="BM124" s="2539">
        <v>1</v>
      </c>
      <c r="BN124" s="2521">
        <v>0</v>
      </c>
      <c r="BO124" s="2539">
        <v>1</v>
      </c>
      <c r="BP124" s="2539">
        <v>1</v>
      </c>
      <c r="BQ124" s="2539">
        <v>0</v>
      </c>
      <c r="BR124" s="2562">
        <v>0</v>
      </c>
      <c r="BS124" s="2538">
        <v>0</v>
      </c>
      <c r="BT124" s="2521">
        <v>0</v>
      </c>
      <c r="BU124" s="2521">
        <v>0</v>
      </c>
      <c r="BV124" s="2521">
        <v>0</v>
      </c>
      <c r="BW124" s="2521">
        <v>0</v>
      </c>
      <c r="BX124" s="2521">
        <v>0</v>
      </c>
      <c r="BY124" s="2521">
        <v>0</v>
      </c>
      <c r="BZ124" s="2579">
        <v>0</v>
      </c>
      <c r="CA124" s="2521">
        <v>0</v>
      </c>
      <c r="CB124" s="2521">
        <v>0</v>
      </c>
      <c r="CC124" s="2521">
        <v>0</v>
      </c>
      <c r="CD124" s="2521">
        <v>0</v>
      </c>
      <c r="CE124" s="2524">
        <v>0</v>
      </c>
      <c r="CF124" s="2520">
        <v>1</v>
      </c>
      <c r="CG124" s="2521">
        <v>1</v>
      </c>
      <c r="CH124" s="2521">
        <v>1</v>
      </c>
      <c r="CI124" s="2521">
        <v>1</v>
      </c>
      <c r="CJ124" s="2521">
        <v>1</v>
      </c>
      <c r="CK124" s="2521">
        <v>1</v>
      </c>
      <c r="CL124" s="2521">
        <v>1</v>
      </c>
      <c r="CM124" s="2521">
        <v>1</v>
      </c>
      <c r="CN124" s="2521">
        <v>1</v>
      </c>
      <c r="CO124" s="2521">
        <v>1</v>
      </c>
      <c r="CP124" s="2521">
        <v>1</v>
      </c>
      <c r="CQ124" s="2521">
        <v>1</v>
      </c>
      <c r="CR124" s="2521">
        <v>1</v>
      </c>
      <c r="CS124" s="2521">
        <v>0</v>
      </c>
      <c r="CT124" s="2521">
        <v>0</v>
      </c>
      <c r="CU124" s="2521">
        <v>0</v>
      </c>
      <c r="CV124" s="2521">
        <v>0</v>
      </c>
      <c r="CW124" s="2521">
        <v>0</v>
      </c>
      <c r="CX124" s="2521">
        <v>0</v>
      </c>
      <c r="CY124" s="2563">
        <v>0</v>
      </c>
    </row>
    <row r="125" spans="1:103">
      <c r="A125" s="2541"/>
      <c r="B125" s="2542" t="s">
        <v>702</v>
      </c>
      <c r="C125" s="2543"/>
      <c r="D125" s="2544">
        <v>120</v>
      </c>
      <c r="E125" s="2545"/>
      <c r="F125" s="2522">
        <v>522</v>
      </c>
      <c r="G125" s="2546">
        <v>300</v>
      </c>
      <c r="H125" s="2546">
        <v>11.5</v>
      </c>
      <c r="I125" s="2546">
        <v>15</v>
      </c>
      <c r="J125" s="2547">
        <v>27</v>
      </c>
      <c r="K125" s="2546">
        <v>492</v>
      </c>
      <c r="L125" s="2546">
        <v>438</v>
      </c>
      <c r="M125" s="2522">
        <v>152.80000000000001</v>
      </c>
      <c r="N125" s="2548">
        <v>2.1749999999999998</v>
      </c>
      <c r="O125" s="2523">
        <v>18.13</v>
      </c>
      <c r="P125" s="2549">
        <v>1</v>
      </c>
      <c r="Q125" s="2549">
        <v>1</v>
      </c>
      <c r="R125" s="2549" t="s">
        <v>2185</v>
      </c>
      <c r="S125" s="2549">
        <v>1</v>
      </c>
      <c r="T125" s="2550">
        <v>1</v>
      </c>
      <c r="U125" s="2549">
        <v>1</v>
      </c>
      <c r="V125" s="2549">
        <v>1</v>
      </c>
      <c r="W125" s="2549" t="s">
        <v>2185</v>
      </c>
      <c r="X125" s="2549" t="s">
        <v>2185</v>
      </c>
      <c r="Y125" s="2550" t="s">
        <v>2185</v>
      </c>
      <c r="Z125" s="2551" t="s">
        <v>2185</v>
      </c>
      <c r="AA125" s="2552" t="s">
        <v>2185</v>
      </c>
      <c r="AB125" s="2553" t="s">
        <v>2494</v>
      </c>
      <c r="AC125" s="2554">
        <v>72870</v>
      </c>
      <c r="AD125" s="2555">
        <v>2792</v>
      </c>
      <c r="AE125" s="2555">
        <v>3127</v>
      </c>
      <c r="AF125" s="2555">
        <v>21.8</v>
      </c>
      <c r="AG125" s="2555">
        <v>72.66</v>
      </c>
      <c r="AH125" s="2555">
        <v>6766</v>
      </c>
      <c r="AI125" s="2555">
        <v>451.1</v>
      </c>
      <c r="AJ125" s="2555">
        <v>698.6</v>
      </c>
      <c r="AK125" s="2555">
        <v>6.6</v>
      </c>
      <c r="AL125" s="2555">
        <v>7.3</v>
      </c>
      <c r="AM125" s="2555">
        <v>126.6</v>
      </c>
      <c r="AN125" s="2523">
        <v>4337</v>
      </c>
      <c r="AO125" s="2556">
        <v>2</v>
      </c>
      <c r="AP125" s="2547">
        <v>3</v>
      </c>
      <c r="AQ125" s="2547">
        <v>4</v>
      </c>
      <c r="AR125" s="2547">
        <v>4</v>
      </c>
      <c r="AS125" s="2557">
        <v>123</v>
      </c>
      <c r="AT125" s="2558">
        <v>142</v>
      </c>
      <c r="AU125" s="2558">
        <v>88</v>
      </c>
      <c r="AV125" s="2559">
        <v>108</v>
      </c>
      <c r="AW125" s="2560">
        <v>1</v>
      </c>
      <c r="AX125" s="2539">
        <v>1</v>
      </c>
      <c r="AY125" s="2521">
        <v>0</v>
      </c>
      <c r="AZ125" s="2539">
        <v>1</v>
      </c>
      <c r="BA125" s="2539">
        <v>1</v>
      </c>
      <c r="BB125" s="2539">
        <v>1</v>
      </c>
      <c r="BC125" s="2539">
        <v>0</v>
      </c>
      <c r="BD125" s="2539">
        <v>1</v>
      </c>
      <c r="BE125" s="2561">
        <v>0</v>
      </c>
      <c r="BF125" s="2539">
        <v>0</v>
      </c>
      <c r="BG125" s="2539">
        <v>1</v>
      </c>
      <c r="BH125" s="2539">
        <v>0</v>
      </c>
      <c r="BI125" s="2539">
        <v>1</v>
      </c>
      <c r="BJ125" s="2539">
        <v>1</v>
      </c>
      <c r="BK125" s="2539">
        <v>1</v>
      </c>
      <c r="BL125" s="2539">
        <v>1</v>
      </c>
      <c r="BM125" s="2539">
        <v>0</v>
      </c>
      <c r="BN125" s="2521">
        <v>0</v>
      </c>
      <c r="BO125" s="2539">
        <v>1</v>
      </c>
      <c r="BP125" s="2539">
        <v>1</v>
      </c>
      <c r="BQ125" s="2539">
        <v>0</v>
      </c>
      <c r="BR125" s="2562">
        <v>0</v>
      </c>
      <c r="BS125" s="2538">
        <v>1</v>
      </c>
      <c r="BT125" s="2521">
        <v>0</v>
      </c>
      <c r="BU125" s="2521">
        <v>0</v>
      </c>
      <c r="BV125" s="2521">
        <v>0</v>
      </c>
      <c r="BW125" s="2521">
        <v>0</v>
      </c>
      <c r="BX125" s="2521">
        <v>0</v>
      </c>
      <c r="BY125" s="2521">
        <v>0</v>
      </c>
      <c r="BZ125" s="2579">
        <v>0</v>
      </c>
      <c r="CA125" s="2521">
        <v>0</v>
      </c>
      <c r="CB125" s="2521">
        <v>0</v>
      </c>
      <c r="CC125" s="2521">
        <v>0</v>
      </c>
      <c r="CD125" s="2521">
        <v>0</v>
      </c>
      <c r="CE125" s="2524">
        <v>0</v>
      </c>
      <c r="CF125" s="2520">
        <v>1</v>
      </c>
      <c r="CG125" s="2521">
        <v>1</v>
      </c>
      <c r="CH125" s="2521">
        <v>1</v>
      </c>
      <c r="CI125" s="2521">
        <v>1</v>
      </c>
      <c r="CJ125" s="2521">
        <v>1</v>
      </c>
      <c r="CK125" s="2521">
        <v>1</v>
      </c>
      <c r="CL125" s="2521">
        <v>1</v>
      </c>
      <c r="CM125" s="2521">
        <v>1</v>
      </c>
      <c r="CN125" s="2521">
        <v>1</v>
      </c>
      <c r="CO125" s="2521">
        <v>1</v>
      </c>
      <c r="CP125" s="2521">
        <v>1</v>
      </c>
      <c r="CQ125" s="2521">
        <v>1</v>
      </c>
      <c r="CR125" s="2521">
        <v>1</v>
      </c>
      <c r="CS125" s="2521">
        <v>0</v>
      </c>
      <c r="CT125" s="2521">
        <v>0</v>
      </c>
      <c r="CU125" s="2521">
        <v>0</v>
      </c>
      <c r="CV125" s="2521">
        <v>0</v>
      </c>
      <c r="CW125" s="2521">
        <v>0</v>
      </c>
      <c r="CX125" s="2521">
        <v>0</v>
      </c>
      <c r="CY125" s="2563">
        <v>0</v>
      </c>
    </row>
    <row r="126" spans="1:103">
      <c r="A126" s="2541"/>
      <c r="B126" s="2542" t="s">
        <v>700</v>
      </c>
      <c r="C126" s="2543"/>
      <c r="D126" s="2544">
        <v>270</v>
      </c>
      <c r="E126" s="2545"/>
      <c r="F126" s="2522">
        <v>524</v>
      </c>
      <c r="G126" s="2546">
        <v>306</v>
      </c>
      <c r="H126" s="2546">
        <v>21</v>
      </c>
      <c r="I126" s="2546">
        <v>40</v>
      </c>
      <c r="J126" s="2547">
        <v>27</v>
      </c>
      <c r="K126" s="2546">
        <v>444</v>
      </c>
      <c r="L126" s="2546">
        <v>390</v>
      </c>
      <c r="M126" s="2522">
        <v>344.3</v>
      </c>
      <c r="N126" s="2548">
        <v>2.1840000000000002</v>
      </c>
      <c r="O126" s="2523">
        <v>8.0809999999999995</v>
      </c>
      <c r="P126" s="2549">
        <v>1</v>
      </c>
      <c r="Q126" s="2549" t="s">
        <v>2493</v>
      </c>
      <c r="R126" s="2549" t="s">
        <v>2493</v>
      </c>
      <c r="S126" s="2549">
        <v>1</v>
      </c>
      <c r="T126" s="2550" t="s">
        <v>2493</v>
      </c>
      <c r="U126" s="2549">
        <v>1</v>
      </c>
      <c r="V126" s="2549" t="s">
        <v>2493</v>
      </c>
      <c r="W126" s="2549" t="s">
        <v>2493</v>
      </c>
      <c r="X126" s="2549">
        <v>1</v>
      </c>
      <c r="Y126" s="2550" t="s">
        <v>2493</v>
      </c>
      <c r="Z126" s="2551">
        <v>1</v>
      </c>
      <c r="AA126" s="2552">
        <v>1</v>
      </c>
      <c r="AB126" s="2549" t="s">
        <v>2495</v>
      </c>
      <c r="AC126" s="2554">
        <v>161920</v>
      </c>
      <c r="AD126" s="2555">
        <v>6180</v>
      </c>
      <c r="AE126" s="2555">
        <v>7094</v>
      </c>
      <c r="AF126" s="2555">
        <v>21.6</v>
      </c>
      <c r="AG126" s="2555">
        <v>129.4</v>
      </c>
      <c r="AH126" s="2555">
        <v>19150</v>
      </c>
      <c r="AI126" s="2555">
        <v>1251</v>
      </c>
      <c r="AJ126" s="2555">
        <v>1932</v>
      </c>
      <c r="AK126" s="2555">
        <v>7.4</v>
      </c>
      <c r="AL126" s="2555">
        <v>13.2</v>
      </c>
      <c r="AM126" s="2555">
        <v>1544</v>
      </c>
      <c r="AN126" s="2523">
        <v>11180</v>
      </c>
      <c r="AO126" s="2556">
        <v>1</v>
      </c>
      <c r="AP126" s="2547">
        <v>1</v>
      </c>
      <c r="AQ126" s="2547">
        <v>1</v>
      </c>
      <c r="AR126" s="2547">
        <v>1</v>
      </c>
      <c r="AS126" s="2557">
        <v>55</v>
      </c>
      <c r="AT126" s="2558">
        <v>63</v>
      </c>
      <c r="AU126" s="2558">
        <v>39</v>
      </c>
      <c r="AV126" s="2559">
        <v>48</v>
      </c>
      <c r="AW126" s="2560">
        <v>1</v>
      </c>
      <c r="AX126" s="2539">
        <v>1</v>
      </c>
      <c r="AY126" s="2521">
        <v>1</v>
      </c>
      <c r="AZ126" s="2539">
        <v>1</v>
      </c>
      <c r="BA126" s="2539">
        <v>1</v>
      </c>
      <c r="BB126" s="2539">
        <v>1</v>
      </c>
      <c r="BC126" s="2539">
        <v>1</v>
      </c>
      <c r="BD126" s="2539">
        <v>1</v>
      </c>
      <c r="BE126" s="2561">
        <v>1</v>
      </c>
      <c r="BF126" s="2539">
        <v>1</v>
      </c>
      <c r="BG126" s="2539">
        <v>1</v>
      </c>
      <c r="BH126" s="2539">
        <v>1</v>
      </c>
      <c r="BI126" s="2539">
        <v>1</v>
      </c>
      <c r="BJ126" s="2539">
        <v>1</v>
      </c>
      <c r="BK126" s="2539">
        <v>1</v>
      </c>
      <c r="BL126" s="2539">
        <v>1</v>
      </c>
      <c r="BM126" s="2539">
        <v>1</v>
      </c>
      <c r="BN126" s="2521">
        <v>0</v>
      </c>
      <c r="BO126" s="2539">
        <v>1</v>
      </c>
      <c r="BP126" s="2539">
        <v>1</v>
      </c>
      <c r="BQ126" s="2539">
        <v>0</v>
      </c>
      <c r="BR126" s="2562">
        <v>0</v>
      </c>
      <c r="BS126" s="2538">
        <v>0</v>
      </c>
      <c r="BT126" s="2521">
        <v>0</v>
      </c>
      <c r="BU126" s="2521">
        <v>0</v>
      </c>
      <c r="BV126" s="2521">
        <v>0</v>
      </c>
      <c r="BW126" s="2521">
        <v>0</v>
      </c>
      <c r="BX126" s="2521">
        <v>0</v>
      </c>
      <c r="BY126" s="2521">
        <v>0</v>
      </c>
      <c r="BZ126" s="2579">
        <v>0</v>
      </c>
      <c r="CA126" s="2521">
        <v>0</v>
      </c>
      <c r="CB126" s="2521">
        <v>0</v>
      </c>
      <c r="CC126" s="2521">
        <v>0</v>
      </c>
      <c r="CD126" s="2521">
        <v>0</v>
      </c>
      <c r="CE126" s="2524">
        <v>0</v>
      </c>
      <c r="CF126" s="2520">
        <v>1</v>
      </c>
      <c r="CG126" s="2521">
        <v>1</v>
      </c>
      <c r="CH126" s="2521">
        <v>1</v>
      </c>
      <c r="CI126" s="2521">
        <v>1</v>
      </c>
      <c r="CJ126" s="2521">
        <v>1</v>
      </c>
      <c r="CK126" s="2521">
        <v>1</v>
      </c>
      <c r="CL126" s="2521">
        <v>1</v>
      </c>
      <c r="CM126" s="2521">
        <v>1</v>
      </c>
      <c r="CN126" s="2521">
        <v>1</v>
      </c>
      <c r="CO126" s="2521">
        <v>1</v>
      </c>
      <c r="CP126" s="2521">
        <v>1</v>
      </c>
      <c r="CQ126" s="2521">
        <v>1</v>
      </c>
      <c r="CR126" s="2521">
        <v>1</v>
      </c>
      <c r="CS126" s="2521">
        <v>0</v>
      </c>
      <c r="CT126" s="2521">
        <v>0</v>
      </c>
      <c r="CU126" s="2521">
        <v>0</v>
      </c>
      <c r="CV126" s="2521">
        <v>0</v>
      </c>
      <c r="CW126" s="2521">
        <v>0</v>
      </c>
      <c r="CX126" s="2521">
        <v>0</v>
      </c>
      <c r="CY126" s="2563">
        <v>0</v>
      </c>
    </row>
    <row r="127" spans="1:103">
      <c r="A127" s="2541"/>
      <c r="B127" s="2542" t="s">
        <v>699</v>
      </c>
      <c r="C127" s="2543"/>
      <c r="D127" s="2544">
        <v>187</v>
      </c>
      <c r="E127" s="2545"/>
      <c r="F127" s="2522">
        <v>500</v>
      </c>
      <c r="G127" s="2546">
        <v>300</v>
      </c>
      <c r="H127" s="2546">
        <v>14.5</v>
      </c>
      <c r="I127" s="2546">
        <v>28</v>
      </c>
      <c r="J127" s="2547">
        <v>27</v>
      </c>
      <c r="K127" s="2546">
        <v>444</v>
      </c>
      <c r="L127" s="2546">
        <v>390</v>
      </c>
      <c r="M127" s="2522">
        <v>238.6</v>
      </c>
      <c r="N127" s="2548">
        <v>2.125</v>
      </c>
      <c r="O127" s="2523">
        <v>11.34</v>
      </c>
      <c r="P127" s="2549">
        <v>1</v>
      </c>
      <c r="Q127" s="2549" t="s">
        <v>2493</v>
      </c>
      <c r="R127" s="2549" t="s">
        <v>2493</v>
      </c>
      <c r="S127" s="2549">
        <v>1</v>
      </c>
      <c r="T127" s="2550" t="s">
        <v>2493</v>
      </c>
      <c r="U127" s="2549">
        <v>1</v>
      </c>
      <c r="V127" s="2549" t="s">
        <v>2493</v>
      </c>
      <c r="W127" s="2549" t="s">
        <v>2493</v>
      </c>
      <c r="X127" s="2549">
        <v>1</v>
      </c>
      <c r="Y127" s="2550" t="s">
        <v>2493</v>
      </c>
      <c r="Z127" s="2551">
        <v>1</v>
      </c>
      <c r="AA127" s="2552" t="s">
        <v>2185</v>
      </c>
      <c r="AB127" s="2549" t="s">
        <v>2495</v>
      </c>
      <c r="AC127" s="2554">
        <v>107170</v>
      </c>
      <c r="AD127" s="2555">
        <v>4287</v>
      </c>
      <c r="AE127" s="2555">
        <v>4814</v>
      </c>
      <c r="AF127" s="2555">
        <v>21.1</v>
      </c>
      <c r="AG127" s="2555">
        <v>89.81</v>
      </c>
      <c r="AH127" s="2555">
        <v>12620</v>
      </c>
      <c r="AI127" s="2555">
        <v>841.5</v>
      </c>
      <c r="AJ127" s="2555">
        <v>1291</v>
      </c>
      <c r="AK127" s="2555">
        <v>7.2</v>
      </c>
      <c r="AL127" s="2555">
        <v>10.199999999999999</v>
      </c>
      <c r="AM127" s="2555">
        <v>548.1</v>
      </c>
      <c r="AN127" s="2523">
        <v>7017</v>
      </c>
      <c r="AO127" s="2556">
        <v>1</v>
      </c>
      <c r="AP127" s="2547">
        <v>1</v>
      </c>
      <c r="AQ127" s="2547">
        <v>2</v>
      </c>
      <c r="AR127" s="2547">
        <v>2</v>
      </c>
      <c r="AS127" s="2557">
        <v>76</v>
      </c>
      <c r="AT127" s="2558">
        <v>89</v>
      </c>
      <c r="AU127" s="2558">
        <v>54</v>
      </c>
      <c r="AV127" s="2559">
        <v>67</v>
      </c>
      <c r="AW127" s="2560">
        <v>1</v>
      </c>
      <c r="AX127" s="2539">
        <v>1</v>
      </c>
      <c r="AY127" s="2521">
        <v>1</v>
      </c>
      <c r="AZ127" s="2539">
        <v>1</v>
      </c>
      <c r="BA127" s="2539">
        <v>1</v>
      </c>
      <c r="BB127" s="2539">
        <v>1</v>
      </c>
      <c r="BC127" s="2539">
        <v>0</v>
      </c>
      <c r="BD127" s="2539">
        <v>1</v>
      </c>
      <c r="BE127" s="2561">
        <v>1</v>
      </c>
      <c r="BF127" s="2539">
        <v>1</v>
      </c>
      <c r="BG127" s="2539">
        <v>1</v>
      </c>
      <c r="BH127" s="2539">
        <v>1</v>
      </c>
      <c r="BI127" s="2539">
        <v>1</v>
      </c>
      <c r="BJ127" s="2539">
        <v>1</v>
      </c>
      <c r="BK127" s="2539">
        <v>1</v>
      </c>
      <c r="BL127" s="2539">
        <v>1</v>
      </c>
      <c r="BM127" s="2539">
        <v>1</v>
      </c>
      <c r="BN127" s="2521">
        <v>0</v>
      </c>
      <c r="BO127" s="2539">
        <v>1</v>
      </c>
      <c r="BP127" s="2539">
        <v>1</v>
      </c>
      <c r="BQ127" s="2539">
        <v>0</v>
      </c>
      <c r="BR127" s="2562">
        <v>0</v>
      </c>
      <c r="BS127" s="2538">
        <v>0</v>
      </c>
      <c r="BT127" s="2521">
        <v>0</v>
      </c>
      <c r="BU127" s="2521">
        <v>0</v>
      </c>
      <c r="BV127" s="2521">
        <v>0</v>
      </c>
      <c r="BW127" s="2521">
        <v>0</v>
      </c>
      <c r="BX127" s="2521">
        <v>0</v>
      </c>
      <c r="BY127" s="2521">
        <v>0</v>
      </c>
      <c r="BZ127" s="2579">
        <v>0</v>
      </c>
      <c r="CA127" s="2521">
        <v>0</v>
      </c>
      <c r="CB127" s="2521">
        <v>0</v>
      </c>
      <c r="CC127" s="2521">
        <v>0</v>
      </c>
      <c r="CD127" s="2521">
        <v>0</v>
      </c>
      <c r="CE127" s="2524">
        <v>0</v>
      </c>
      <c r="CF127" s="2520">
        <v>1</v>
      </c>
      <c r="CG127" s="2521">
        <v>1</v>
      </c>
      <c r="CH127" s="2521">
        <v>1</v>
      </c>
      <c r="CI127" s="2521">
        <v>1</v>
      </c>
      <c r="CJ127" s="2521">
        <v>1</v>
      </c>
      <c r="CK127" s="2521">
        <v>1</v>
      </c>
      <c r="CL127" s="2521">
        <v>1</v>
      </c>
      <c r="CM127" s="2521">
        <v>1</v>
      </c>
      <c r="CN127" s="2521">
        <v>1</v>
      </c>
      <c r="CO127" s="2521">
        <v>1</v>
      </c>
      <c r="CP127" s="2521">
        <v>1</v>
      </c>
      <c r="CQ127" s="2521">
        <v>1</v>
      </c>
      <c r="CR127" s="2521">
        <v>1</v>
      </c>
      <c r="CS127" s="2521">
        <v>0</v>
      </c>
      <c r="CT127" s="2521">
        <v>0</v>
      </c>
      <c r="CU127" s="2521">
        <v>0</v>
      </c>
      <c r="CV127" s="2521">
        <v>0</v>
      </c>
      <c r="CW127" s="2521">
        <v>0</v>
      </c>
      <c r="CX127" s="2521">
        <v>0</v>
      </c>
      <c r="CY127" s="2563">
        <v>0</v>
      </c>
    </row>
    <row r="128" spans="1:103">
      <c r="A128" s="2541"/>
      <c r="B128" s="2542" t="s">
        <v>697</v>
      </c>
      <c r="C128" s="2543"/>
      <c r="D128" s="2544">
        <v>155</v>
      </c>
      <c r="E128" s="2545"/>
      <c r="F128" s="2522">
        <v>490</v>
      </c>
      <c r="G128" s="2546">
        <v>300</v>
      </c>
      <c r="H128" s="2546">
        <v>12</v>
      </c>
      <c r="I128" s="2546">
        <v>23</v>
      </c>
      <c r="J128" s="2547">
        <v>27</v>
      </c>
      <c r="K128" s="2546">
        <v>444</v>
      </c>
      <c r="L128" s="2546">
        <v>390</v>
      </c>
      <c r="M128" s="2522">
        <v>197.5</v>
      </c>
      <c r="N128" s="2548">
        <v>2.11</v>
      </c>
      <c r="O128" s="2523">
        <v>13.61</v>
      </c>
      <c r="P128" s="2549">
        <v>1</v>
      </c>
      <c r="Q128" s="2549" t="s">
        <v>2493</v>
      </c>
      <c r="R128" s="2549" t="s">
        <v>2493</v>
      </c>
      <c r="S128" s="2549">
        <v>1</v>
      </c>
      <c r="T128" s="2550" t="s">
        <v>2493</v>
      </c>
      <c r="U128" s="2549">
        <v>1</v>
      </c>
      <c r="V128" s="2549" t="s">
        <v>2493</v>
      </c>
      <c r="W128" s="2549" t="s">
        <v>2493</v>
      </c>
      <c r="X128" s="2549">
        <v>1</v>
      </c>
      <c r="Y128" s="2550" t="s">
        <v>2493</v>
      </c>
      <c r="Z128" s="2551">
        <v>1</v>
      </c>
      <c r="AA128" s="2552" t="s">
        <v>2185</v>
      </c>
      <c r="AB128" s="2549" t="s">
        <v>2495</v>
      </c>
      <c r="AC128" s="2554">
        <v>86970</v>
      </c>
      <c r="AD128" s="2555">
        <v>3549</v>
      </c>
      <c r="AE128" s="2555">
        <v>3948</v>
      </c>
      <c r="AF128" s="2555">
        <v>20.9</v>
      </c>
      <c r="AG128" s="2555">
        <v>74.709999999999994</v>
      </c>
      <c r="AH128" s="2555">
        <v>10360</v>
      </c>
      <c r="AI128" s="2555">
        <v>691.1</v>
      </c>
      <c r="AJ128" s="2555">
        <v>1058</v>
      </c>
      <c r="AK128" s="2555">
        <v>7.2</v>
      </c>
      <c r="AL128" s="2555">
        <v>8.9</v>
      </c>
      <c r="AM128" s="2555">
        <v>317.8</v>
      </c>
      <c r="AN128" s="2523">
        <v>5643</v>
      </c>
      <c r="AO128" s="2556">
        <v>1</v>
      </c>
      <c r="AP128" s="2547">
        <v>1</v>
      </c>
      <c r="AQ128" s="2547">
        <v>3</v>
      </c>
      <c r="AR128" s="2547">
        <v>4</v>
      </c>
      <c r="AS128" s="2557">
        <v>92</v>
      </c>
      <c r="AT128" s="2558">
        <v>107</v>
      </c>
      <c r="AU128" s="2558">
        <v>65</v>
      </c>
      <c r="AV128" s="2559">
        <v>80</v>
      </c>
      <c r="AW128" s="2560">
        <v>1</v>
      </c>
      <c r="AX128" s="2539">
        <v>1</v>
      </c>
      <c r="AY128" s="2521">
        <v>1</v>
      </c>
      <c r="AZ128" s="2539">
        <v>1</v>
      </c>
      <c r="BA128" s="2539">
        <v>1</v>
      </c>
      <c r="BB128" s="2539">
        <v>1</v>
      </c>
      <c r="BC128" s="2539">
        <v>0</v>
      </c>
      <c r="BD128" s="2539">
        <v>1</v>
      </c>
      <c r="BE128" s="2561">
        <v>1</v>
      </c>
      <c r="BF128" s="2539">
        <v>1</v>
      </c>
      <c r="BG128" s="2539">
        <v>1</v>
      </c>
      <c r="BH128" s="2539">
        <v>1</v>
      </c>
      <c r="BI128" s="2539">
        <v>1</v>
      </c>
      <c r="BJ128" s="2539">
        <v>1</v>
      </c>
      <c r="BK128" s="2539">
        <v>1</v>
      </c>
      <c r="BL128" s="2539">
        <v>1</v>
      </c>
      <c r="BM128" s="2539">
        <v>1</v>
      </c>
      <c r="BN128" s="2521">
        <v>0</v>
      </c>
      <c r="BO128" s="2539">
        <v>1</v>
      </c>
      <c r="BP128" s="2539">
        <v>1</v>
      </c>
      <c r="BQ128" s="2539">
        <v>0</v>
      </c>
      <c r="BR128" s="2562">
        <v>0</v>
      </c>
      <c r="BS128" s="2538">
        <v>0</v>
      </c>
      <c r="BT128" s="2521">
        <v>0</v>
      </c>
      <c r="BU128" s="2521">
        <v>0</v>
      </c>
      <c r="BV128" s="2521">
        <v>0</v>
      </c>
      <c r="BW128" s="2521">
        <v>0</v>
      </c>
      <c r="BX128" s="2521">
        <v>0</v>
      </c>
      <c r="BY128" s="2521">
        <v>0</v>
      </c>
      <c r="BZ128" s="2579">
        <v>0</v>
      </c>
      <c r="CA128" s="2521">
        <v>0</v>
      </c>
      <c r="CB128" s="2521">
        <v>0</v>
      </c>
      <c r="CC128" s="2521">
        <v>0</v>
      </c>
      <c r="CD128" s="2521">
        <v>0</v>
      </c>
      <c r="CE128" s="2524">
        <v>0</v>
      </c>
      <c r="CF128" s="2520">
        <v>1</v>
      </c>
      <c r="CG128" s="2521">
        <v>1</v>
      </c>
      <c r="CH128" s="2521">
        <v>1</v>
      </c>
      <c r="CI128" s="2521">
        <v>1</v>
      </c>
      <c r="CJ128" s="2521">
        <v>1</v>
      </c>
      <c r="CK128" s="2521">
        <v>1</v>
      </c>
      <c r="CL128" s="2521">
        <v>1</v>
      </c>
      <c r="CM128" s="2521">
        <v>1</v>
      </c>
      <c r="CN128" s="2521">
        <v>1</v>
      </c>
      <c r="CO128" s="2521">
        <v>1</v>
      </c>
      <c r="CP128" s="2521">
        <v>1</v>
      </c>
      <c r="CQ128" s="2521">
        <v>1</v>
      </c>
      <c r="CR128" s="2521">
        <v>1</v>
      </c>
      <c r="CS128" s="2521">
        <v>0</v>
      </c>
      <c r="CT128" s="2521">
        <v>0</v>
      </c>
      <c r="CU128" s="2521">
        <v>0</v>
      </c>
      <c r="CV128" s="2521">
        <v>0</v>
      </c>
      <c r="CW128" s="2521">
        <v>0</v>
      </c>
      <c r="CX128" s="2521">
        <v>0</v>
      </c>
      <c r="CY128" s="2563">
        <v>0</v>
      </c>
    </row>
    <row r="129" spans="1:103">
      <c r="A129" s="2541"/>
      <c r="B129" s="2542" t="s">
        <v>698</v>
      </c>
      <c r="C129" s="2543"/>
      <c r="D129" s="2544">
        <v>107</v>
      </c>
      <c r="E129" s="2545"/>
      <c r="F129" s="2522">
        <v>472</v>
      </c>
      <c r="G129" s="2546">
        <v>300</v>
      </c>
      <c r="H129" s="2546">
        <v>10.5</v>
      </c>
      <c r="I129" s="2546">
        <v>14</v>
      </c>
      <c r="J129" s="2547">
        <v>27</v>
      </c>
      <c r="K129" s="2546">
        <v>444</v>
      </c>
      <c r="L129" s="2546">
        <v>390</v>
      </c>
      <c r="M129" s="2522">
        <v>136.9</v>
      </c>
      <c r="N129" s="2548">
        <v>2.077</v>
      </c>
      <c r="O129" s="2523">
        <v>19.329999999999998</v>
      </c>
      <c r="P129" s="2549">
        <v>1</v>
      </c>
      <c r="Q129" s="2549">
        <v>1</v>
      </c>
      <c r="R129" s="2549" t="s">
        <v>2185</v>
      </c>
      <c r="S129" s="2549">
        <v>1</v>
      </c>
      <c r="T129" s="2550">
        <v>1</v>
      </c>
      <c r="U129" s="2549">
        <v>1</v>
      </c>
      <c r="V129" s="2549">
        <v>1</v>
      </c>
      <c r="W129" s="2549" t="s">
        <v>2185</v>
      </c>
      <c r="X129" s="2549" t="s">
        <v>2185</v>
      </c>
      <c r="Y129" s="2550" t="s">
        <v>2185</v>
      </c>
      <c r="Z129" s="2551" t="s">
        <v>2185</v>
      </c>
      <c r="AA129" s="2552" t="s">
        <v>2185</v>
      </c>
      <c r="AB129" s="2553" t="s">
        <v>2494</v>
      </c>
      <c r="AC129" s="2554">
        <v>54640</v>
      </c>
      <c r="AD129" s="2555">
        <v>2315</v>
      </c>
      <c r="AE129" s="2555">
        <v>2576</v>
      </c>
      <c r="AF129" s="2555">
        <v>19.899999999999999</v>
      </c>
      <c r="AG129" s="2555">
        <v>61.9</v>
      </c>
      <c r="AH129" s="2555">
        <v>6313</v>
      </c>
      <c r="AI129" s="2555">
        <v>420.9</v>
      </c>
      <c r="AJ129" s="2555">
        <v>649.20000000000005</v>
      </c>
      <c r="AK129" s="2555">
        <v>6.7</v>
      </c>
      <c r="AL129" s="2555">
        <v>7</v>
      </c>
      <c r="AM129" s="2555">
        <v>102.6</v>
      </c>
      <c r="AN129" s="2523">
        <v>3303</v>
      </c>
      <c r="AO129" s="2556">
        <v>3</v>
      </c>
      <c r="AP129" s="2547">
        <v>3</v>
      </c>
      <c r="AQ129" s="2547">
        <v>4</v>
      </c>
      <c r="AR129" s="2547">
        <v>4</v>
      </c>
      <c r="AS129" s="2557">
        <v>130</v>
      </c>
      <c r="AT129" s="2558">
        <v>152</v>
      </c>
      <c r="AU129" s="2558">
        <v>91</v>
      </c>
      <c r="AV129" s="2559">
        <v>113</v>
      </c>
      <c r="AW129" s="2560">
        <v>1</v>
      </c>
      <c r="AX129" s="2539">
        <v>1</v>
      </c>
      <c r="AY129" s="2521">
        <v>0</v>
      </c>
      <c r="AZ129" s="2539">
        <v>1</v>
      </c>
      <c r="BA129" s="2539">
        <v>1</v>
      </c>
      <c r="BB129" s="2539">
        <v>1</v>
      </c>
      <c r="BC129" s="2539">
        <v>0</v>
      </c>
      <c r="BD129" s="2539">
        <v>1</v>
      </c>
      <c r="BE129" s="2561">
        <v>0</v>
      </c>
      <c r="BF129" s="2539">
        <v>0</v>
      </c>
      <c r="BG129" s="2539">
        <v>1</v>
      </c>
      <c r="BH129" s="2539">
        <v>0</v>
      </c>
      <c r="BI129" s="2539">
        <v>1</v>
      </c>
      <c r="BJ129" s="2539">
        <v>1</v>
      </c>
      <c r="BK129" s="2539">
        <v>1</v>
      </c>
      <c r="BL129" s="2539">
        <v>1</v>
      </c>
      <c r="BM129" s="2539">
        <v>0</v>
      </c>
      <c r="BN129" s="2521">
        <v>0</v>
      </c>
      <c r="BO129" s="2539">
        <v>1</v>
      </c>
      <c r="BP129" s="2539">
        <v>1</v>
      </c>
      <c r="BQ129" s="2539">
        <v>0</v>
      </c>
      <c r="BR129" s="2562">
        <v>0</v>
      </c>
      <c r="BS129" s="2538">
        <v>1</v>
      </c>
      <c r="BT129" s="2521">
        <v>0</v>
      </c>
      <c r="BU129" s="2521">
        <v>0</v>
      </c>
      <c r="BV129" s="2521">
        <v>0</v>
      </c>
      <c r="BW129" s="2521">
        <v>0</v>
      </c>
      <c r="BX129" s="2521">
        <v>0</v>
      </c>
      <c r="BY129" s="2521">
        <v>0</v>
      </c>
      <c r="BZ129" s="2579">
        <v>0</v>
      </c>
      <c r="CA129" s="2521">
        <v>0</v>
      </c>
      <c r="CB129" s="2521">
        <v>0</v>
      </c>
      <c r="CC129" s="2521">
        <v>0</v>
      </c>
      <c r="CD129" s="2521">
        <v>0</v>
      </c>
      <c r="CE129" s="2524">
        <v>0</v>
      </c>
      <c r="CF129" s="2520">
        <v>1</v>
      </c>
      <c r="CG129" s="2521">
        <v>1</v>
      </c>
      <c r="CH129" s="2521">
        <v>1</v>
      </c>
      <c r="CI129" s="2521">
        <v>1</v>
      </c>
      <c r="CJ129" s="2521">
        <v>1</v>
      </c>
      <c r="CK129" s="2521">
        <v>1</v>
      </c>
      <c r="CL129" s="2521">
        <v>1</v>
      </c>
      <c r="CM129" s="2521">
        <v>1</v>
      </c>
      <c r="CN129" s="2521">
        <v>1</v>
      </c>
      <c r="CO129" s="2521">
        <v>1</v>
      </c>
      <c r="CP129" s="2521">
        <v>1</v>
      </c>
      <c r="CQ129" s="2521">
        <v>1</v>
      </c>
      <c r="CR129" s="2521">
        <v>1</v>
      </c>
      <c r="CS129" s="2521">
        <v>0</v>
      </c>
      <c r="CT129" s="2521">
        <v>0</v>
      </c>
      <c r="CU129" s="2521">
        <v>0</v>
      </c>
      <c r="CV129" s="2521">
        <v>0</v>
      </c>
      <c r="CW129" s="2521">
        <v>0</v>
      </c>
      <c r="CX129" s="2521">
        <v>0</v>
      </c>
      <c r="CY129" s="2563">
        <v>0</v>
      </c>
    </row>
    <row r="130" spans="1:103">
      <c r="A130" s="2541"/>
      <c r="B130" s="2542" t="s">
        <v>696</v>
      </c>
      <c r="C130" s="2543"/>
      <c r="D130" s="2544">
        <v>263</v>
      </c>
      <c r="E130" s="2545"/>
      <c r="F130" s="2522">
        <v>478</v>
      </c>
      <c r="G130" s="2546">
        <v>307</v>
      </c>
      <c r="H130" s="2546">
        <v>21</v>
      </c>
      <c r="I130" s="2546">
        <v>40</v>
      </c>
      <c r="J130" s="2547">
        <v>27</v>
      </c>
      <c r="K130" s="2546">
        <v>398</v>
      </c>
      <c r="L130" s="2546">
        <v>344</v>
      </c>
      <c r="M130" s="2522">
        <v>335.4</v>
      </c>
      <c r="N130" s="2548">
        <v>2.0960000000000001</v>
      </c>
      <c r="O130" s="2523">
        <v>7.96</v>
      </c>
      <c r="P130" s="2549">
        <v>1</v>
      </c>
      <c r="Q130" s="2549" t="s">
        <v>2493</v>
      </c>
      <c r="R130" s="2549" t="s">
        <v>2493</v>
      </c>
      <c r="S130" s="2549">
        <v>1</v>
      </c>
      <c r="T130" s="2550" t="s">
        <v>2493</v>
      </c>
      <c r="U130" s="2549">
        <v>1</v>
      </c>
      <c r="V130" s="2549" t="s">
        <v>2493</v>
      </c>
      <c r="W130" s="2549" t="s">
        <v>2493</v>
      </c>
      <c r="X130" s="2549">
        <v>1</v>
      </c>
      <c r="Y130" s="2550" t="s">
        <v>2493</v>
      </c>
      <c r="Z130" s="2551">
        <v>1</v>
      </c>
      <c r="AA130" s="2552">
        <v>1</v>
      </c>
      <c r="AB130" s="2549" t="s">
        <v>2495</v>
      </c>
      <c r="AC130" s="2554">
        <v>131480</v>
      </c>
      <c r="AD130" s="2555">
        <v>5501</v>
      </c>
      <c r="AE130" s="2555">
        <v>6331</v>
      </c>
      <c r="AF130" s="2555">
        <v>19.7</v>
      </c>
      <c r="AG130" s="2555">
        <v>119.8</v>
      </c>
      <c r="AH130" s="2555">
        <v>19330</v>
      </c>
      <c r="AI130" s="2555">
        <v>1259</v>
      </c>
      <c r="AJ130" s="2555">
        <v>1939</v>
      </c>
      <c r="AK130" s="2555">
        <v>7.5</v>
      </c>
      <c r="AL130" s="2555">
        <v>13.2</v>
      </c>
      <c r="AM130" s="2555">
        <v>1534</v>
      </c>
      <c r="AN130" s="2523">
        <v>9251</v>
      </c>
      <c r="AO130" s="2556">
        <v>1</v>
      </c>
      <c r="AP130" s="2547">
        <v>1</v>
      </c>
      <c r="AQ130" s="2547">
        <v>1</v>
      </c>
      <c r="AR130" s="2547">
        <v>1</v>
      </c>
      <c r="AS130" s="2557">
        <v>53</v>
      </c>
      <c r="AT130" s="2558">
        <v>62</v>
      </c>
      <c r="AU130" s="2558">
        <v>38</v>
      </c>
      <c r="AV130" s="2559">
        <v>47</v>
      </c>
      <c r="AW130" s="2560">
        <v>1</v>
      </c>
      <c r="AX130" s="2539">
        <v>1</v>
      </c>
      <c r="AY130" s="2521">
        <v>1</v>
      </c>
      <c r="AZ130" s="2539">
        <v>1</v>
      </c>
      <c r="BA130" s="2539">
        <v>1</v>
      </c>
      <c r="BB130" s="2539">
        <v>1</v>
      </c>
      <c r="BC130" s="2539">
        <v>1</v>
      </c>
      <c r="BD130" s="2539">
        <v>1</v>
      </c>
      <c r="BE130" s="2561">
        <v>1</v>
      </c>
      <c r="BF130" s="2539">
        <v>1</v>
      </c>
      <c r="BG130" s="2539">
        <v>1</v>
      </c>
      <c r="BH130" s="2539">
        <v>1</v>
      </c>
      <c r="BI130" s="2539">
        <v>1</v>
      </c>
      <c r="BJ130" s="2539">
        <v>1</v>
      </c>
      <c r="BK130" s="2539">
        <v>1</v>
      </c>
      <c r="BL130" s="2539">
        <v>1</v>
      </c>
      <c r="BM130" s="2539">
        <v>1</v>
      </c>
      <c r="BN130" s="2521">
        <v>0</v>
      </c>
      <c r="BO130" s="2539">
        <v>1</v>
      </c>
      <c r="BP130" s="2539">
        <v>1</v>
      </c>
      <c r="BQ130" s="2539">
        <v>0</v>
      </c>
      <c r="BR130" s="2562">
        <v>0</v>
      </c>
      <c r="BS130" s="2538">
        <v>0</v>
      </c>
      <c r="BT130" s="2521">
        <v>0</v>
      </c>
      <c r="BU130" s="2521">
        <v>0</v>
      </c>
      <c r="BV130" s="2521">
        <v>0</v>
      </c>
      <c r="BW130" s="2521">
        <v>0</v>
      </c>
      <c r="BX130" s="2521">
        <v>0</v>
      </c>
      <c r="BY130" s="2521">
        <v>0</v>
      </c>
      <c r="BZ130" s="2579">
        <v>0</v>
      </c>
      <c r="CA130" s="2521">
        <v>0</v>
      </c>
      <c r="CB130" s="2521">
        <v>0</v>
      </c>
      <c r="CC130" s="2521">
        <v>0</v>
      </c>
      <c r="CD130" s="2521">
        <v>0</v>
      </c>
      <c r="CE130" s="2524">
        <v>0</v>
      </c>
      <c r="CF130" s="2520">
        <v>1</v>
      </c>
      <c r="CG130" s="2521">
        <v>1</v>
      </c>
      <c r="CH130" s="2521">
        <v>1</v>
      </c>
      <c r="CI130" s="2521">
        <v>1</v>
      </c>
      <c r="CJ130" s="2521">
        <v>1</v>
      </c>
      <c r="CK130" s="2521">
        <v>1</v>
      </c>
      <c r="CL130" s="2521">
        <v>1</v>
      </c>
      <c r="CM130" s="2521">
        <v>1</v>
      </c>
      <c r="CN130" s="2521">
        <v>1</v>
      </c>
      <c r="CO130" s="2521">
        <v>1</v>
      </c>
      <c r="CP130" s="2521">
        <v>1</v>
      </c>
      <c r="CQ130" s="2521">
        <v>1</v>
      </c>
      <c r="CR130" s="2521">
        <v>1</v>
      </c>
      <c r="CS130" s="2521">
        <v>0</v>
      </c>
      <c r="CT130" s="2521">
        <v>0</v>
      </c>
      <c r="CU130" s="2521">
        <v>0</v>
      </c>
      <c r="CV130" s="2521">
        <v>0</v>
      </c>
      <c r="CW130" s="2521">
        <v>0</v>
      </c>
      <c r="CX130" s="2521">
        <v>0</v>
      </c>
      <c r="CY130" s="2563">
        <v>0</v>
      </c>
    </row>
    <row r="131" spans="1:103">
      <c r="A131" s="2541"/>
      <c r="B131" s="2542" t="s">
        <v>695</v>
      </c>
      <c r="C131" s="2543"/>
      <c r="D131" s="2544">
        <v>171</v>
      </c>
      <c r="E131" s="2545"/>
      <c r="F131" s="2522">
        <v>450</v>
      </c>
      <c r="G131" s="2546">
        <v>300</v>
      </c>
      <c r="H131" s="2546">
        <v>14</v>
      </c>
      <c r="I131" s="2546">
        <v>26</v>
      </c>
      <c r="J131" s="2547">
        <v>27</v>
      </c>
      <c r="K131" s="2546">
        <v>398</v>
      </c>
      <c r="L131" s="2546">
        <v>344</v>
      </c>
      <c r="M131" s="2522">
        <v>218</v>
      </c>
      <c r="N131" s="2548">
        <v>2.0259999999999998</v>
      </c>
      <c r="O131" s="2523">
        <v>11.84</v>
      </c>
      <c r="P131" s="2549">
        <v>1</v>
      </c>
      <c r="Q131" s="2549" t="s">
        <v>2493</v>
      </c>
      <c r="R131" s="2549" t="s">
        <v>2493</v>
      </c>
      <c r="S131" s="2549">
        <v>1</v>
      </c>
      <c r="T131" s="2550" t="s">
        <v>2493</v>
      </c>
      <c r="U131" s="2549">
        <v>1</v>
      </c>
      <c r="V131" s="2549" t="s">
        <v>2493</v>
      </c>
      <c r="W131" s="2549" t="s">
        <v>2493</v>
      </c>
      <c r="X131" s="2549">
        <v>1</v>
      </c>
      <c r="Y131" s="2550" t="s">
        <v>2493</v>
      </c>
      <c r="Z131" s="2551">
        <v>1</v>
      </c>
      <c r="AA131" s="2552" t="s">
        <v>2185</v>
      </c>
      <c r="AB131" s="2549" t="s">
        <v>2495</v>
      </c>
      <c r="AC131" s="2554">
        <v>79880</v>
      </c>
      <c r="AD131" s="2555">
        <v>3550</v>
      </c>
      <c r="AE131" s="2555">
        <v>3982</v>
      </c>
      <c r="AF131" s="2555">
        <v>19.100000000000001</v>
      </c>
      <c r="AG131" s="2555">
        <v>79.650000000000006</v>
      </c>
      <c r="AH131" s="2555">
        <v>11720</v>
      </c>
      <c r="AI131" s="2555">
        <v>781.4</v>
      </c>
      <c r="AJ131" s="2555">
        <v>1197</v>
      </c>
      <c r="AK131" s="2555">
        <v>7.3</v>
      </c>
      <c r="AL131" s="2555">
        <v>9.6999999999999993</v>
      </c>
      <c r="AM131" s="2555">
        <v>447.9</v>
      </c>
      <c r="AN131" s="2523">
        <v>5258</v>
      </c>
      <c r="AO131" s="2556">
        <v>1</v>
      </c>
      <c r="AP131" s="2547">
        <v>1</v>
      </c>
      <c r="AQ131" s="2547">
        <v>1</v>
      </c>
      <c r="AR131" s="2547">
        <v>2</v>
      </c>
      <c r="AS131" s="2557">
        <v>79</v>
      </c>
      <c r="AT131" s="2558">
        <v>93</v>
      </c>
      <c r="AU131" s="2558">
        <v>55</v>
      </c>
      <c r="AV131" s="2559">
        <v>69</v>
      </c>
      <c r="AW131" s="2560">
        <v>1</v>
      </c>
      <c r="AX131" s="2539">
        <v>1</v>
      </c>
      <c r="AY131" s="2521">
        <v>1</v>
      </c>
      <c r="AZ131" s="2539">
        <v>1</v>
      </c>
      <c r="BA131" s="2539">
        <v>1</v>
      </c>
      <c r="BB131" s="2539">
        <v>1</v>
      </c>
      <c r="BC131" s="2539">
        <v>0</v>
      </c>
      <c r="BD131" s="2539">
        <v>1</v>
      </c>
      <c r="BE131" s="2561">
        <v>1</v>
      </c>
      <c r="BF131" s="2539">
        <v>1</v>
      </c>
      <c r="BG131" s="2539">
        <v>1</v>
      </c>
      <c r="BH131" s="2539">
        <v>1</v>
      </c>
      <c r="BI131" s="2539">
        <v>1</v>
      </c>
      <c r="BJ131" s="2539">
        <v>1</v>
      </c>
      <c r="BK131" s="2539">
        <v>1</v>
      </c>
      <c r="BL131" s="2539">
        <v>1</v>
      </c>
      <c r="BM131" s="2539">
        <v>1</v>
      </c>
      <c r="BN131" s="2521">
        <v>0</v>
      </c>
      <c r="BO131" s="2539">
        <v>1</v>
      </c>
      <c r="BP131" s="2539">
        <v>1</v>
      </c>
      <c r="BQ131" s="2539">
        <v>0</v>
      </c>
      <c r="BR131" s="2562">
        <v>0</v>
      </c>
      <c r="BS131" s="2538">
        <v>0</v>
      </c>
      <c r="BT131" s="2521">
        <v>0</v>
      </c>
      <c r="BU131" s="2521">
        <v>0</v>
      </c>
      <c r="BV131" s="2521">
        <v>0</v>
      </c>
      <c r="BW131" s="2521">
        <v>0</v>
      </c>
      <c r="BX131" s="2521">
        <v>0</v>
      </c>
      <c r="BY131" s="2521">
        <v>0</v>
      </c>
      <c r="BZ131" s="2579">
        <v>0</v>
      </c>
      <c r="CA131" s="2521">
        <v>0</v>
      </c>
      <c r="CB131" s="2521">
        <v>0</v>
      </c>
      <c r="CC131" s="2521">
        <v>0</v>
      </c>
      <c r="CD131" s="2521">
        <v>0</v>
      </c>
      <c r="CE131" s="2524">
        <v>0</v>
      </c>
      <c r="CF131" s="2520">
        <v>1</v>
      </c>
      <c r="CG131" s="2521">
        <v>1</v>
      </c>
      <c r="CH131" s="2521">
        <v>1</v>
      </c>
      <c r="CI131" s="2521">
        <v>1</v>
      </c>
      <c r="CJ131" s="2521">
        <v>1</v>
      </c>
      <c r="CK131" s="2521">
        <v>1</v>
      </c>
      <c r="CL131" s="2521">
        <v>1</v>
      </c>
      <c r="CM131" s="2521">
        <v>1</v>
      </c>
      <c r="CN131" s="2521">
        <v>1</v>
      </c>
      <c r="CO131" s="2521">
        <v>1</v>
      </c>
      <c r="CP131" s="2521">
        <v>1</v>
      </c>
      <c r="CQ131" s="2521">
        <v>1</v>
      </c>
      <c r="CR131" s="2521">
        <v>1</v>
      </c>
      <c r="CS131" s="2521">
        <v>0</v>
      </c>
      <c r="CT131" s="2521">
        <v>0</v>
      </c>
      <c r="CU131" s="2521">
        <v>0</v>
      </c>
      <c r="CV131" s="2521">
        <v>0</v>
      </c>
      <c r="CW131" s="2521">
        <v>0</v>
      </c>
      <c r="CX131" s="2521">
        <v>0</v>
      </c>
      <c r="CY131" s="2563">
        <v>0</v>
      </c>
    </row>
    <row r="132" spans="1:103">
      <c r="A132" s="2541"/>
      <c r="B132" s="2542" t="s">
        <v>693</v>
      </c>
      <c r="C132" s="2543"/>
      <c r="D132" s="2544">
        <v>140</v>
      </c>
      <c r="E132" s="2545"/>
      <c r="F132" s="2522">
        <v>440</v>
      </c>
      <c r="G132" s="2546">
        <v>300</v>
      </c>
      <c r="H132" s="2546">
        <v>11.5</v>
      </c>
      <c r="I132" s="2546">
        <v>21</v>
      </c>
      <c r="J132" s="2547">
        <v>27</v>
      </c>
      <c r="K132" s="2546">
        <v>398</v>
      </c>
      <c r="L132" s="2546">
        <v>344</v>
      </c>
      <c r="M132" s="2522">
        <v>178</v>
      </c>
      <c r="N132" s="2548">
        <v>2.0110000000000001</v>
      </c>
      <c r="O132" s="2523">
        <v>14.39</v>
      </c>
      <c r="P132" s="2549">
        <v>1</v>
      </c>
      <c r="Q132" s="2549" t="s">
        <v>2493</v>
      </c>
      <c r="R132" s="2549" t="s">
        <v>2493</v>
      </c>
      <c r="S132" s="2549">
        <v>1</v>
      </c>
      <c r="T132" s="2550" t="s">
        <v>2493</v>
      </c>
      <c r="U132" s="2549">
        <v>1</v>
      </c>
      <c r="V132" s="2549" t="s">
        <v>2493</v>
      </c>
      <c r="W132" s="2549" t="s">
        <v>2493</v>
      </c>
      <c r="X132" s="2549">
        <v>1</v>
      </c>
      <c r="Y132" s="2550" t="s">
        <v>2493</v>
      </c>
      <c r="Z132" s="2551">
        <v>1</v>
      </c>
      <c r="AA132" s="2552" t="s">
        <v>2185</v>
      </c>
      <c r="AB132" s="2549" t="s">
        <v>2495</v>
      </c>
      <c r="AC132" s="2554">
        <v>63720</v>
      </c>
      <c r="AD132" s="2555">
        <v>2896</v>
      </c>
      <c r="AE132" s="2555">
        <v>3215</v>
      </c>
      <c r="AF132" s="2555">
        <v>18.899999999999999</v>
      </c>
      <c r="AG132" s="2555">
        <v>65.78</v>
      </c>
      <c r="AH132" s="2555">
        <v>9465</v>
      </c>
      <c r="AI132" s="2555">
        <v>631</v>
      </c>
      <c r="AJ132" s="2555">
        <v>965.5</v>
      </c>
      <c r="AK132" s="2555">
        <v>7.2</v>
      </c>
      <c r="AL132" s="2555">
        <v>8.5</v>
      </c>
      <c r="AM132" s="2555">
        <v>250.1</v>
      </c>
      <c r="AN132" s="2523">
        <v>4147</v>
      </c>
      <c r="AO132" s="2556">
        <v>1</v>
      </c>
      <c r="AP132" s="2547">
        <v>1</v>
      </c>
      <c r="AQ132" s="2547">
        <v>2</v>
      </c>
      <c r="AR132" s="2547">
        <v>3</v>
      </c>
      <c r="AS132" s="2557">
        <v>96</v>
      </c>
      <c r="AT132" s="2558">
        <v>113</v>
      </c>
      <c r="AU132" s="2558">
        <v>66</v>
      </c>
      <c r="AV132" s="2559">
        <v>83</v>
      </c>
      <c r="AW132" s="2560">
        <v>1</v>
      </c>
      <c r="AX132" s="2539">
        <v>1</v>
      </c>
      <c r="AY132" s="2521">
        <v>1</v>
      </c>
      <c r="AZ132" s="2539">
        <v>1</v>
      </c>
      <c r="BA132" s="2539">
        <v>1</v>
      </c>
      <c r="BB132" s="2539">
        <v>1</v>
      </c>
      <c r="BC132" s="2539">
        <v>0</v>
      </c>
      <c r="BD132" s="2539">
        <v>1</v>
      </c>
      <c r="BE132" s="2561">
        <v>1</v>
      </c>
      <c r="BF132" s="2539">
        <v>1</v>
      </c>
      <c r="BG132" s="2539">
        <v>1</v>
      </c>
      <c r="BH132" s="2539">
        <v>1</v>
      </c>
      <c r="BI132" s="2539">
        <v>1</v>
      </c>
      <c r="BJ132" s="2539">
        <v>1</v>
      </c>
      <c r="BK132" s="2539">
        <v>1</v>
      </c>
      <c r="BL132" s="2539">
        <v>1</v>
      </c>
      <c r="BM132" s="2539">
        <v>1</v>
      </c>
      <c r="BN132" s="2521">
        <v>0</v>
      </c>
      <c r="BO132" s="2539">
        <v>1</v>
      </c>
      <c r="BP132" s="2539">
        <v>1</v>
      </c>
      <c r="BQ132" s="2539">
        <v>0</v>
      </c>
      <c r="BR132" s="2562">
        <v>0</v>
      </c>
      <c r="BS132" s="2538">
        <v>0</v>
      </c>
      <c r="BT132" s="2521">
        <v>0</v>
      </c>
      <c r="BU132" s="2521">
        <v>0</v>
      </c>
      <c r="BV132" s="2521">
        <v>0</v>
      </c>
      <c r="BW132" s="2521">
        <v>0</v>
      </c>
      <c r="BX132" s="2521">
        <v>0</v>
      </c>
      <c r="BY132" s="2521">
        <v>0</v>
      </c>
      <c r="BZ132" s="2579">
        <v>0</v>
      </c>
      <c r="CA132" s="2521">
        <v>0</v>
      </c>
      <c r="CB132" s="2521">
        <v>0</v>
      </c>
      <c r="CC132" s="2521">
        <v>0</v>
      </c>
      <c r="CD132" s="2521">
        <v>0</v>
      </c>
      <c r="CE132" s="2524">
        <v>0</v>
      </c>
      <c r="CF132" s="2520">
        <v>1</v>
      </c>
      <c r="CG132" s="2521">
        <v>1</v>
      </c>
      <c r="CH132" s="2521">
        <v>1</v>
      </c>
      <c r="CI132" s="2521">
        <v>1</v>
      </c>
      <c r="CJ132" s="2521">
        <v>1</v>
      </c>
      <c r="CK132" s="2521">
        <v>1</v>
      </c>
      <c r="CL132" s="2521">
        <v>1</v>
      </c>
      <c r="CM132" s="2521">
        <v>1</v>
      </c>
      <c r="CN132" s="2521">
        <v>1</v>
      </c>
      <c r="CO132" s="2521">
        <v>1</v>
      </c>
      <c r="CP132" s="2521">
        <v>1</v>
      </c>
      <c r="CQ132" s="2521">
        <v>1</v>
      </c>
      <c r="CR132" s="2521">
        <v>1</v>
      </c>
      <c r="CS132" s="2521">
        <v>0</v>
      </c>
      <c r="CT132" s="2521">
        <v>0</v>
      </c>
      <c r="CU132" s="2521">
        <v>0</v>
      </c>
      <c r="CV132" s="2521">
        <v>0</v>
      </c>
      <c r="CW132" s="2521">
        <v>0</v>
      </c>
      <c r="CX132" s="2521">
        <v>0</v>
      </c>
      <c r="CY132" s="2563">
        <v>0</v>
      </c>
    </row>
    <row r="133" spans="1:103">
      <c r="A133" s="2541"/>
      <c r="B133" s="2542" t="s">
        <v>694</v>
      </c>
      <c r="C133" s="2543"/>
      <c r="D133" s="2544">
        <v>99.7</v>
      </c>
      <c r="E133" s="2545"/>
      <c r="F133" s="2522">
        <v>425</v>
      </c>
      <c r="G133" s="2546">
        <v>300</v>
      </c>
      <c r="H133" s="2546">
        <v>10</v>
      </c>
      <c r="I133" s="2546">
        <v>13.5</v>
      </c>
      <c r="J133" s="2547">
        <v>27</v>
      </c>
      <c r="K133" s="2546">
        <v>398</v>
      </c>
      <c r="L133" s="2546">
        <v>344</v>
      </c>
      <c r="M133" s="2522">
        <v>127.1</v>
      </c>
      <c r="N133" s="2548">
        <v>1.984</v>
      </c>
      <c r="O133" s="2523">
        <v>19.89</v>
      </c>
      <c r="P133" s="2549">
        <v>1</v>
      </c>
      <c r="Q133" s="2549">
        <v>1</v>
      </c>
      <c r="R133" s="2549" t="s">
        <v>2185</v>
      </c>
      <c r="S133" s="2549">
        <v>1</v>
      </c>
      <c r="T133" s="2550">
        <v>1</v>
      </c>
      <c r="U133" s="2549">
        <v>1</v>
      </c>
      <c r="V133" s="2549">
        <v>1</v>
      </c>
      <c r="W133" s="2549" t="s">
        <v>2185</v>
      </c>
      <c r="X133" s="2549" t="s">
        <v>2185</v>
      </c>
      <c r="Y133" s="2550" t="s">
        <v>2185</v>
      </c>
      <c r="Z133" s="2551" t="s">
        <v>2185</v>
      </c>
      <c r="AA133" s="2552" t="s">
        <v>2185</v>
      </c>
      <c r="AB133" s="2553" t="s">
        <v>2494</v>
      </c>
      <c r="AC133" s="2554">
        <v>41880</v>
      </c>
      <c r="AD133" s="2555">
        <v>1971</v>
      </c>
      <c r="AE133" s="2555">
        <v>2183</v>
      </c>
      <c r="AF133" s="2555">
        <v>18.100000000000001</v>
      </c>
      <c r="AG133" s="2555">
        <v>54.69</v>
      </c>
      <c r="AH133" s="2555">
        <v>6087</v>
      </c>
      <c r="AI133" s="2555">
        <v>405.8</v>
      </c>
      <c r="AJ133" s="2555">
        <v>624.29999999999995</v>
      </c>
      <c r="AK133" s="2555">
        <v>6.9</v>
      </c>
      <c r="AL133" s="2555">
        <v>6.8</v>
      </c>
      <c r="AM133" s="2555">
        <v>91.39</v>
      </c>
      <c r="AN133" s="2523">
        <v>2571</v>
      </c>
      <c r="AO133" s="2556">
        <v>3</v>
      </c>
      <c r="AP133" s="2547">
        <v>3</v>
      </c>
      <c r="AQ133" s="2547">
        <v>4</v>
      </c>
      <c r="AR133" s="2547">
        <v>4</v>
      </c>
      <c r="AS133" s="2557">
        <v>133</v>
      </c>
      <c r="AT133" s="2558">
        <v>156</v>
      </c>
      <c r="AU133" s="2558">
        <v>91</v>
      </c>
      <c r="AV133" s="2559">
        <v>114</v>
      </c>
      <c r="AW133" s="2560">
        <v>1</v>
      </c>
      <c r="AX133" s="2539">
        <v>1</v>
      </c>
      <c r="AY133" s="2521">
        <v>0</v>
      </c>
      <c r="AZ133" s="2539">
        <v>1</v>
      </c>
      <c r="BA133" s="2539">
        <v>1</v>
      </c>
      <c r="BB133" s="2539">
        <v>1</v>
      </c>
      <c r="BC133" s="2539">
        <v>0</v>
      </c>
      <c r="BD133" s="2539">
        <v>1</v>
      </c>
      <c r="BE133" s="2561">
        <v>0</v>
      </c>
      <c r="BF133" s="2539">
        <v>0</v>
      </c>
      <c r="BG133" s="2539">
        <v>1</v>
      </c>
      <c r="BH133" s="2539">
        <v>0</v>
      </c>
      <c r="BI133" s="2539">
        <v>1</v>
      </c>
      <c r="BJ133" s="2539">
        <v>1</v>
      </c>
      <c r="BK133" s="2539">
        <v>1</v>
      </c>
      <c r="BL133" s="2539">
        <v>1</v>
      </c>
      <c r="BM133" s="2539">
        <v>0</v>
      </c>
      <c r="BN133" s="2521">
        <v>0</v>
      </c>
      <c r="BO133" s="2539">
        <v>1</v>
      </c>
      <c r="BP133" s="2539">
        <v>1</v>
      </c>
      <c r="BQ133" s="2539">
        <v>0</v>
      </c>
      <c r="BR133" s="2562">
        <v>0</v>
      </c>
      <c r="BS133" s="2538">
        <v>1</v>
      </c>
      <c r="BT133" s="2521">
        <v>0</v>
      </c>
      <c r="BU133" s="2521">
        <v>0</v>
      </c>
      <c r="BV133" s="2521">
        <v>0</v>
      </c>
      <c r="BW133" s="2521">
        <v>0</v>
      </c>
      <c r="BX133" s="2521">
        <v>0</v>
      </c>
      <c r="BY133" s="2521">
        <v>0</v>
      </c>
      <c r="BZ133" s="2579">
        <v>0</v>
      </c>
      <c r="CA133" s="2521">
        <v>0</v>
      </c>
      <c r="CB133" s="2521">
        <v>0</v>
      </c>
      <c r="CC133" s="2521">
        <v>0</v>
      </c>
      <c r="CD133" s="2521">
        <v>0</v>
      </c>
      <c r="CE133" s="2524">
        <v>0</v>
      </c>
      <c r="CF133" s="2520">
        <v>1</v>
      </c>
      <c r="CG133" s="2521">
        <v>1</v>
      </c>
      <c r="CH133" s="2521">
        <v>1</v>
      </c>
      <c r="CI133" s="2521">
        <v>1</v>
      </c>
      <c r="CJ133" s="2521">
        <v>1</v>
      </c>
      <c r="CK133" s="2521">
        <v>1</v>
      </c>
      <c r="CL133" s="2521">
        <v>1</v>
      </c>
      <c r="CM133" s="2521">
        <v>1</v>
      </c>
      <c r="CN133" s="2521">
        <v>1</v>
      </c>
      <c r="CO133" s="2521">
        <v>1</v>
      </c>
      <c r="CP133" s="2521">
        <v>1</v>
      </c>
      <c r="CQ133" s="2521">
        <v>1</v>
      </c>
      <c r="CR133" s="2521">
        <v>1</v>
      </c>
      <c r="CS133" s="2521">
        <v>0</v>
      </c>
      <c r="CT133" s="2521">
        <v>0</v>
      </c>
      <c r="CU133" s="2521">
        <v>0</v>
      </c>
      <c r="CV133" s="2521">
        <v>0</v>
      </c>
      <c r="CW133" s="2521">
        <v>0</v>
      </c>
      <c r="CX133" s="2521">
        <v>0</v>
      </c>
      <c r="CY133" s="2563">
        <v>0</v>
      </c>
    </row>
    <row r="134" spans="1:103">
      <c r="A134" s="2541"/>
      <c r="B134" s="2542" t="s">
        <v>692</v>
      </c>
      <c r="C134" s="2543"/>
      <c r="D134" s="2544">
        <v>256</v>
      </c>
      <c r="E134" s="2545"/>
      <c r="F134" s="2522">
        <v>432</v>
      </c>
      <c r="G134" s="2546">
        <v>307</v>
      </c>
      <c r="H134" s="2546">
        <v>21</v>
      </c>
      <c r="I134" s="2546">
        <v>40</v>
      </c>
      <c r="J134" s="2547">
        <v>27</v>
      </c>
      <c r="K134" s="2546">
        <v>352</v>
      </c>
      <c r="L134" s="2546">
        <v>298</v>
      </c>
      <c r="M134" s="2522">
        <v>325.8</v>
      </c>
      <c r="N134" s="2548">
        <v>2.004</v>
      </c>
      <c r="O134" s="2523">
        <v>7.8360000000000003</v>
      </c>
      <c r="P134" s="2549">
        <v>1</v>
      </c>
      <c r="Q134" s="2549" t="s">
        <v>2493</v>
      </c>
      <c r="R134" s="2549" t="s">
        <v>2493</v>
      </c>
      <c r="S134" s="2549">
        <v>1</v>
      </c>
      <c r="T134" s="2550" t="s">
        <v>2493</v>
      </c>
      <c r="U134" s="2549">
        <v>1</v>
      </c>
      <c r="V134" s="2549" t="s">
        <v>2493</v>
      </c>
      <c r="W134" s="2549" t="s">
        <v>2493</v>
      </c>
      <c r="X134" s="2549">
        <v>1</v>
      </c>
      <c r="Y134" s="2550" t="s">
        <v>2493</v>
      </c>
      <c r="Z134" s="2551">
        <v>1</v>
      </c>
      <c r="AA134" s="2552">
        <v>1</v>
      </c>
      <c r="AB134" s="2549" t="s">
        <v>2495</v>
      </c>
      <c r="AC134" s="2554">
        <v>104110</v>
      </c>
      <c r="AD134" s="2555">
        <v>4820</v>
      </c>
      <c r="AE134" s="2555">
        <v>5570</v>
      </c>
      <c r="AF134" s="2555">
        <v>17.8</v>
      </c>
      <c r="AG134" s="2555">
        <v>110.1</v>
      </c>
      <c r="AH134" s="2555">
        <v>19330</v>
      </c>
      <c r="AI134" s="2555">
        <v>1259</v>
      </c>
      <c r="AJ134" s="2555">
        <v>1934</v>
      </c>
      <c r="AK134" s="2555">
        <v>7.7</v>
      </c>
      <c r="AL134" s="2555">
        <v>13.2</v>
      </c>
      <c r="AM134" s="2555">
        <v>1520</v>
      </c>
      <c r="AN134" s="2523">
        <v>7410</v>
      </c>
      <c r="AO134" s="2556">
        <v>1</v>
      </c>
      <c r="AP134" s="2547">
        <v>1</v>
      </c>
      <c r="AQ134" s="2547">
        <v>1</v>
      </c>
      <c r="AR134" s="2547">
        <v>1</v>
      </c>
      <c r="AS134" s="2557">
        <v>52</v>
      </c>
      <c r="AT134" s="2558">
        <v>62</v>
      </c>
      <c r="AU134" s="2558">
        <v>36</v>
      </c>
      <c r="AV134" s="2559">
        <v>45</v>
      </c>
      <c r="AW134" s="2560">
        <v>1</v>
      </c>
      <c r="AX134" s="2539">
        <v>1</v>
      </c>
      <c r="AY134" s="2521">
        <v>1</v>
      </c>
      <c r="AZ134" s="2539">
        <v>1</v>
      </c>
      <c r="BA134" s="2539">
        <v>1</v>
      </c>
      <c r="BB134" s="2539">
        <v>1</v>
      </c>
      <c r="BC134" s="2539">
        <v>1</v>
      </c>
      <c r="BD134" s="2539">
        <v>1</v>
      </c>
      <c r="BE134" s="2561">
        <v>1</v>
      </c>
      <c r="BF134" s="2539">
        <v>1</v>
      </c>
      <c r="BG134" s="2539">
        <v>1</v>
      </c>
      <c r="BH134" s="2539">
        <v>1</v>
      </c>
      <c r="BI134" s="2539">
        <v>1</v>
      </c>
      <c r="BJ134" s="2539">
        <v>1</v>
      </c>
      <c r="BK134" s="2539">
        <v>1</v>
      </c>
      <c r="BL134" s="2539">
        <v>1</v>
      </c>
      <c r="BM134" s="2539">
        <v>1</v>
      </c>
      <c r="BN134" s="2521">
        <v>0</v>
      </c>
      <c r="BO134" s="2539">
        <v>1</v>
      </c>
      <c r="BP134" s="2539">
        <v>1</v>
      </c>
      <c r="BQ134" s="2539">
        <v>0</v>
      </c>
      <c r="BR134" s="2562">
        <v>0</v>
      </c>
      <c r="BS134" s="2538">
        <v>0</v>
      </c>
      <c r="BT134" s="2521">
        <v>0</v>
      </c>
      <c r="BU134" s="2521">
        <v>0</v>
      </c>
      <c r="BV134" s="2521">
        <v>0</v>
      </c>
      <c r="BW134" s="2521">
        <v>0</v>
      </c>
      <c r="BX134" s="2521">
        <v>0</v>
      </c>
      <c r="BY134" s="2521">
        <v>0</v>
      </c>
      <c r="BZ134" s="2579">
        <v>0</v>
      </c>
      <c r="CA134" s="2521">
        <v>0</v>
      </c>
      <c r="CB134" s="2521">
        <v>0</v>
      </c>
      <c r="CC134" s="2521">
        <v>0</v>
      </c>
      <c r="CD134" s="2521">
        <v>0</v>
      </c>
      <c r="CE134" s="2524">
        <v>0</v>
      </c>
      <c r="CF134" s="2520">
        <v>1</v>
      </c>
      <c r="CG134" s="2521">
        <v>1</v>
      </c>
      <c r="CH134" s="2521">
        <v>1</v>
      </c>
      <c r="CI134" s="2521">
        <v>1</v>
      </c>
      <c r="CJ134" s="2521">
        <v>1</v>
      </c>
      <c r="CK134" s="2521">
        <v>1</v>
      </c>
      <c r="CL134" s="2521">
        <v>1</v>
      </c>
      <c r="CM134" s="2521">
        <v>1</v>
      </c>
      <c r="CN134" s="2521">
        <v>1</v>
      </c>
      <c r="CO134" s="2521">
        <v>1</v>
      </c>
      <c r="CP134" s="2521">
        <v>1</v>
      </c>
      <c r="CQ134" s="2521">
        <v>1</v>
      </c>
      <c r="CR134" s="2521">
        <v>1</v>
      </c>
      <c r="CS134" s="2521">
        <v>0</v>
      </c>
      <c r="CT134" s="2521">
        <v>0</v>
      </c>
      <c r="CU134" s="2521">
        <v>0</v>
      </c>
      <c r="CV134" s="2521">
        <v>0</v>
      </c>
      <c r="CW134" s="2521">
        <v>0</v>
      </c>
      <c r="CX134" s="2521">
        <v>0</v>
      </c>
      <c r="CY134" s="2563">
        <v>0</v>
      </c>
    </row>
    <row r="135" spans="1:103">
      <c r="A135" s="2541"/>
      <c r="B135" s="2542" t="s">
        <v>691</v>
      </c>
      <c r="C135" s="2543"/>
      <c r="D135" s="2544">
        <v>155</v>
      </c>
      <c r="E135" s="2545"/>
      <c r="F135" s="2522">
        <v>400</v>
      </c>
      <c r="G135" s="2546">
        <v>300</v>
      </c>
      <c r="H135" s="2546">
        <v>13.5</v>
      </c>
      <c r="I135" s="2546">
        <v>24</v>
      </c>
      <c r="J135" s="2547">
        <v>27</v>
      </c>
      <c r="K135" s="2546">
        <v>352</v>
      </c>
      <c r="L135" s="2546">
        <v>298</v>
      </c>
      <c r="M135" s="2522">
        <v>197.8</v>
      </c>
      <c r="N135" s="2548">
        <v>1.927</v>
      </c>
      <c r="O135" s="2523">
        <v>12.41</v>
      </c>
      <c r="P135" s="2549">
        <v>1</v>
      </c>
      <c r="Q135" s="2549" t="s">
        <v>2493</v>
      </c>
      <c r="R135" s="2549" t="s">
        <v>2493</v>
      </c>
      <c r="S135" s="2549">
        <v>1</v>
      </c>
      <c r="T135" s="2550" t="s">
        <v>2493</v>
      </c>
      <c r="U135" s="2549">
        <v>1</v>
      </c>
      <c r="V135" s="2549" t="s">
        <v>2493</v>
      </c>
      <c r="W135" s="2549" t="s">
        <v>2493</v>
      </c>
      <c r="X135" s="2549">
        <v>1</v>
      </c>
      <c r="Y135" s="2550" t="s">
        <v>2493</v>
      </c>
      <c r="Z135" s="2551">
        <v>1</v>
      </c>
      <c r="AA135" s="2552" t="s">
        <v>2185</v>
      </c>
      <c r="AB135" s="2549" t="s">
        <v>2495</v>
      </c>
      <c r="AC135" s="2554">
        <v>57680</v>
      </c>
      <c r="AD135" s="2555">
        <v>2884</v>
      </c>
      <c r="AE135" s="2555">
        <v>3231</v>
      </c>
      <c r="AF135" s="2555">
        <v>17</v>
      </c>
      <c r="AG135" s="2555">
        <v>69.97</v>
      </c>
      <c r="AH135" s="2555">
        <v>10810</v>
      </c>
      <c r="AI135" s="2555">
        <v>721.2</v>
      </c>
      <c r="AJ135" s="2555">
        <v>1104</v>
      </c>
      <c r="AK135" s="2555">
        <v>7.3</v>
      </c>
      <c r="AL135" s="2555">
        <v>9.3000000000000007</v>
      </c>
      <c r="AM135" s="2555">
        <v>361</v>
      </c>
      <c r="AN135" s="2523">
        <v>3817</v>
      </c>
      <c r="AO135" s="2556">
        <v>1</v>
      </c>
      <c r="AP135" s="2547">
        <v>1</v>
      </c>
      <c r="AQ135" s="2547">
        <v>1</v>
      </c>
      <c r="AR135" s="2547">
        <v>1</v>
      </c>
      <c r="AS135" s="2557">
        <v>82</v>
      </c>
      <c r="AT135" s="2558">
        <v>97</v>
      </c>
      <c r="AU135" s="2558">
        <v>56</v>
      </c>
      <c r="AV135" s="2559">
        <v>71</v>
      </c>
      <c r="AW135" s="2560">
        <v>1</v>
      </c>
      <c r="AX135" s="2539">
        <v>1</v>
      </c>
      <c r="AY135" s="2521">
        <v>1</v>
      </c>
      <c r="AZ135" s="2539">
        <v>1</v>
      </c>
      <c r="BA135" s="2539">
        <v>1</v>
      </c>
      <c r="BB135" s="2539">
        <v>1</v>
      </c>
      <c r="BC135" s="2539">
        <v>0</v>
      </c>
      <c r="BD135" s="2539">
        <v>1</v>
      </c>
      <c r="BE135" s="2561">
        <v>1</v>
      </c>
      <c r="BF135" s="2539">
        <v>1</v>
      </c>
      <c r="BG135" s="2539">
        <v>1</v>
      </c>
      <c r="BH135" s="2539">
        <v>1</v>
      </c>
      <c r="BI135" s="2539">
        <v>1</v>
      </c>
      <c r="BJ135" s="2539">
        <v>1</v>
      </c>
      <c r="BK135" s="2539">
        <v>1</v>
      </c>
      <c r="BL135" s="2539">
        <v>1</v>
      </c>
      <c r="BM135" s="2539">
        <v>1</v>
      </c>
      <c r="BN135" s="2521">
        <v>0</v>
      </c>
      <c r="BO135" s="2539">
        <v>1</v>
      </c>
      <c r="BP135" s="2539">
        <v>1</v>
      </c>
      <c r="BQ135" s="2539">
        <v>0</v>
      </c>
      <c r="BR135" s="2562">
        <v>0</v>
      </c>
      <c r="BS135" s="2538">
        <v>0</v>
      </c>
      <c r="BT135" s="2521">
        <v>0</v>
      </c>
      <c r="BU135" s="2521">
        <v>0</v>
      </c>
      <c r="BV135" s="2521">
        <v>0</v>
      </c>
      <c r="BW135" s="2521">
        <v>0</v>
      </c>
      <c r="BX135" s="2521">
        <v>0</v>
      </c>
      <c r="BY135" s="2521">
        <v>0</v>
      </c>
      <c r="BZ135" s="2579">
        <v>0</v>
      </c>
      <c r="CA135" s="2521">
        <v>0</v>
      </c>
      <c r="CB135" s="2521">
        <v>0</v>
      </c>
      <c r="CC135" s="2521">
        <v>0</v>
      </c>
      <c r="CD135" s="2521">
        <v>0</v>
      </c>
      <c r="CE135" s="2524">
        <v>0</v>
      </c>
      <c r="CF135" s="2520">
        <v>1</v>
      </c>
      <c r="CG135" s="2521">
        <v>1</v>
      </c>
      <c r="CH135" s="2521">
        <v>1</v>
      </c>
      <c r="CI135" s="2521">
        <v>1</v>
      </c>
      <c r="CJ135" s="2521">
        <v>1</v>
      </c>
      <c r="CK135" s="2521">
        <v>1</v>
      </c>
      <c r="CL135" s="2521">
        <v>1</v>
      </c>
      <c r="CM135" s="2521">
        <v>1</v>
      </c>
      <c r="CN135" s="2521">
        <v>1</v>
      </c>
      <c r="CO135" s="2521">
        <v>1</v>
      </c>
      <c r="CP135" s="2521">
        <v>1</v>
      </c>
      <c r="CQ135" s="2521">
        <v>1</v>
      </c>
      <c r="CR135" s="2521">
        <v>1</v>
      </c>
      <c r="CS135" s="2521">
        <v>0</v>
      </c>
      <c r="CT135" s="2521">
        <v>0</v>
      </c>
      <c r="CU135" s="2521">
        <v>0</v>
      </c>
      <c r="CV135" s="2521">
        <v>0</v>
      </c>
      <c r="CW135" s="2521">
        <v>0</v>
      </c>
      <c r="CX135" s="2521">
        <v>0</v>
      </c>
      <c r="CY135" s="2563">
        <v>0</v>
      </c>
    </row>
    <row r="136" spans="1:103">
      <c r="A136" s="2541"/>
      <c r="B136" s="2542" t="s">
        <v>689</v>
      </c>
      <c r="C136" s="2543"/>
      <c r="D136" s="2544">
        <v>125</v>
      </c>
      <c r="E136" s="2545"/>
      <c r="F136" s="2522">
        <v>390</v>
      </c>
      <c r="G136" s="2546">
        <v>300</v>
      </c>
      <c r="H136" s="2546">
        <v>11</v>
      </c>
      <c r="I136" s="2546">
        <v>19</v>
      </c>
      <c r="J136" s="2547">
        <v>27</v>
      </c>
      <c r="K136" s="2546">
        <v>352</v>
      </c>
      <c r="L136" s="2546">
        <v>298</v>
      </c>
      <c r="M136" s="2522">
        <v>159</v>
      </c>
      <c r="N136" s="2548">
        <v>1.9119999999999999</v>
      </c>
      <c r="O136" s="2523">
        <v>15.32</v>
      </c>
      <c r="P136" s="2549">
        <v>1</v>
      </c>
      <c r="Q136" s="2549" t="s">
        <v>2493</v>
      </c>
      <c r="R136" s="2549" t="s">
        <v>2493</v>
      </c>
      <c r="S136" s="2549">
        <v>1</v>
      </c>
      <c r="T136" s="2550" t="s">
        <v>2493</v>
      </c>
      <c r="U136" s="2549">
        <v>1</v>
      </c>
      <c r="V136" s="2549" t="s">
        <v>2493</v>
      </c>
      <c r="W136" s="2549" t="s">
        <v>2493</v>
      </c>
      <c r="X136" s="2549">
        <v>1</v>
      </c>
      <c r="Y136" s="2550" t="s">
        <v>2493</v>
      </c>
      <c r="Z136" s="2551">
        <v>1</v>
      </c>
      <c r="AA136" s="2552" t="s">
        <v>2185</v>
      </c>
      <c r="AB136" s="2549" t="s">
        <v>2495</v>
      </c>
      <c r="AC136" s="2554">
        <v>45060</v>
      </c>
      <c r="AD136" s="2555">
        <v>2311</v>
      </c>
      <c r="AE136" s="2555">
        <v>2561</v>
      </c>
      <c r="AF136" s="2555">
        <v>16.8</v>
      </c>
      <c r="AG136" s="2555">
        <v>57.32</v>
      </c>
      <c r="AH136" s="2555">
        <v>8563</v>
      </c>
      <c r="AI136" s="2555">
        <v>570.9</v>
      </c>
      <c r="AJ136" s="2555">
        <v>872.8</v>
      </c>
      <c r="AK136" s="2555">
        <v>7.3</v>
      </c>
      <c r="AL136" s="2555">
        <v>8</v>
      </c>
      <c r="AM136" s="2555">
        <v>193.1</v>
      </c>
      <c r="AN136" s="2523">
        <v>2942</v>
      </c>
      <c r="AO136" s="2556">
        <v>1</v>
      </c>
      <c r="AP136" s="2547">
        <v>1</v>
      </c>
      <c r="AQ136" s="2547">
        <v>2</v>
      </c>
      <c r="AR136" s="2547">
        <v>2</v>
      </c>
      <c r="AS136" s="2557">
        <v>101</v>
      </c>
      <c r="AT136" s="2558">
        <v>120</v>
      </c>
      <c r="AU136" s="2558">
        <v>68</v>
      </c>
      <c r="AV136" s="2559">
        <v>87</v>
      </c>
      <c r="AW136" s="2560">
        <v>1</v>
      </c>
      <c r="AX136" s="2539">
        <v>1</v>
      </c>
      <c r="AY136" s="2521">
        <v>1</v>
      </c>
      <c r="AZ136" s="2539">
        <v>1</v>
      </c>
      <c r="BA136" s="2539">
        <v>1</v>
      </c>
      <c r="BB136" s="2539">
        <v>1</v>
      </c>
      <c r="BC136" s="2539">
        <v>0</v>
      </c>
      <c r="BD136" s="2539">
        <v>1</v>
      </c>
      <c r="BE136" s="2561">
        <v>1</v>
      </c>
      <c r="BF136" s="2539">
        <v>1</v>
      </c>
      <c r="BG136" s="2539">
        <v>1</v>
      </c>
      <c r="BH136" s="2539">
        <v>1</v>
      </c>
      <c r="BI136" s="2539">
        <v>1</v>
      </c>
      <c r="BJ136" s="2539">
        <v>1</v>
      </c>
      <c r="BK136" s="2539">
        <v>1</v>
      </c>
      <c r="BL136" s="2539">
        <v>1</v>
      </c>
      <c r="BM136" s="2539">
        <v>1</v>
      </c>
      <c r="BN136" s="2521">
        <v>0</v>
      </c>
      <c r="BO136" s="2539">
        <v>1</v>
      </c>
      <c r="BP136" s="2539">
        <v>1</v>
      </c>
      <c r="BQ136" s="2539">
        <v>0</v>
      </c>
      <c r="BR136" s="2562">
        <v>0</v>
      </c>
      <c r="BS136" s="2538">
        <v>0</v>
      </c>
      <c r="BT136" s="2521">
        <v>0</v>
      </c>
      <c r="BU136" s="2521">
        <v>0</v>
      </c>
      <c r="BV136" s="2521">
        <v>0</v>
      </c>
      <c r="BW136" s="2521">
        <v>0</v>
      </c>
      <c r="BX136" s="2521">
        <v>0</v>
      </c>
      <c r="BY136" s="2521">
        <v>0</v>
      </c>
      <c r="BZ136" s="2579">
        <v>0</v>
      </c>
      <c r="CA136" s="2521">
        <v>0</v>
      </c>
      <c r="CB136" s="2521">
        <v>0</v>
      </c>
      <c r="CC136" s="2521">
        <v>0</v>
      </c>
      <c r="CD136" s="2521">
        <v>0</v>
      </c>
      <c r="CE136" s="2524">
        <v>0</v>
      </c>
      <c r="CF136" s="2520">
        <v>1</v>
      </c>
      <c r="CG136" s="2521">
        <v>1</v>
      </c>
      <c r="CH136" s="2521">
        <v>1</v>
      </c>
      <c r="CI136" s="2521">
        <v>1</v>
      </c>
      <c r="CJ136" s="2521">
        <v>1</v>
      </c>
      <c r="CK136" s="2521">
        <v>1</v>
      </c>
      <c r="CL136" s="2521">
        <v>1</v>
      </c>
      <c r="CM136" s="2521">
        <v>1</v>
      </c>
      <c r="CN136" s="2521">
        <v>1</v>
      </c>
      <c r="CO136" s="2521">
        <v>1</v>
      </c>
      <c r="CP136" s="2521">
        <v>1</v>
      </c>
      <c r="CQ136" s="2521">
        <v>1</v>
      </c>
      <c r="CR136" s="2521">
        <v>1</v>
      </c>
      <c r="CS136" s="2521">
        <v>0</v>
      </c>
      <c r="CT136" s="2521">
        <v>0</v>
      </c>
      <c r="CU136" s="2521">
        <v>0</v>
      </c>
      <c r="CV136" s="2521">
        <v>0</v>
      </c>
      <c r="CW136" s="2521">
        <v>0</v>
      </c>
      <c r="CX136" s="2521">
        <v>0</v>
      </c>
      <c r="CY136" s="2563">
        <v>0</v>
      </c>
    </row>
    <row r="137" spans="1:103">
      <c r="A137" s="2541"/>
      <c r="B137" s="2542" t="s">
        <v>690</v>
      </c>
      <c r="C137" s="2543"/>
      <c r="D137" s="2544">
        <v>92.4</v>
      </c>
      <c r="E137" s="2545"/>
      <c r="F137" s="2522">
        <v>378</v>
      </c>
      <c r="G137" s="2546">
        <v>300</v>
      </c>
      <c r="H137" s="2546">
        <v>9.5</v>
      </c>
      <c r="I137" s="2546">
        <v>13</v>
      </c>
      <c r="J137" s="2547">
        <v>27</v>
      </c>
      <c r="K137" s="2546">
        <v>352</v>
      </c>
      <c r="L137" s="2546">
        <v>298</v>
      </c>
      <c r="M137" s="2522">
        <v>117.7</v>
      </c>
      <c r="N137" s="2548">
        <v>1.891</v>
      </c>
      <c r="O137" s="2523">
        <v>20.47</v>
      </c>
      <c r="P137" s="2549">
        <v>1</v>
      </c>
      <c r="Q137" s="2549">
        <v>1</v>
      </c>
      <c r="R137" s="2549" t="s">
        <v>2185</v>
      </c>
      <c r="S137" s="2549">
        <v>1</v>
      </c>
      <c r="T137" s="2550">
        <v>1</v>
      </c>
      <c r="U137" s="2549">
        <v>1</v>
      </c>
      <c r="V137" s="2549">
        <v>1</v>
      </c>
      <c r="W137" s="2549" t="s">
        <v>2185</v>
      </c>
      <c r="X137" s="2549" t="s">
        <v>2185</v>
      </c>
      <c r="Y137" s="2550" t="s">
        <v>2185</v>
      </c>
      <c r="Z137" s="2551" t="s">
        <v>2185</v>
      </c>
      <c r="AA137" s="2552" t="s">
        <v>2185</v>
      </c>
      <c r="AB137" s="2553" t="s">
        <v>2494</v>
      </c>
      <c r="AC137" s="2554">
        <v>31250</v>
      </c>
      <c r="AD137" s="2555">
        <v>1653</v>
      </c>
      <c r="AE137" s="2555">
        <v>1824</v>
      </c>
      <c r="AF137" s="2555">
        <v>16.2</v>
      </c>
      <c r="AG137" s="2555">
        <v>47.95</v>
      </c>
      <c r="AH137" s="2555">
        <v>5861</v>
      </c>
      <c r="AI137" s="2555">
        <v>390.7</v>
      </c>
      <c r="AJ137" s="2555">
        <v>599.6</v>
      </c>
      <c r="AK137" s="2555">
        <v>7</v>
      </c>
      <c r="AL137" s="2555">
        <v>6.7</v>
      </c>
      <c r="AM137" s="2555">
        <v>81.31</v>
      </c>
      <c r="AN137" s="2523">
        <v>1948</v>
      </c>
      <c r="AO137" s="2556">
        <v>3</v>
      </c>
      <c r="AP137" s="2547">
        <v>3</v>
      </c>
      <c r="AQ137" s="2547">
        <v>3</v>
      </c>
      <c r="AR137" s="2547">
        <v>4</v>
      </c>
      <c r="AS137" s="2557">
        <v>135</v>
      </c>
      <c r="AT137" s="2558">
        <v>161</v>
      </c>
      <c r="AU137" s="2558">
        <v>90</v>
      </c>
      <c r="AV137" s="2559">
        <v>115</v>
      </c>
      <c r="AW137" s="2560">
        <v>1</v>
      </c>
      <c r="AX137" s="2539">
        <v>1</v>
      </c>
      <c r="AY137" s="2521">
        <v>0</v>
      </c>
      <c r="AZ137" s="2539">
        <v>1</v>
      </c>
      <c r="BA137" s="2539">
        <v>1</v>
      </c>
      <c r="BB137" s="2539">
        <v>1</v>
      </c>
      <c r="BC137" s="2539">
        <v>0</v>
      </c>
      <c r="BD137" s="2539">
        <v>1</v>
      </c>
      <c r="BE137" s="2561">
        <v>0</v>
      </c>
      <c r="BF137" s="2539">
        <v>0</v>
      </c>
      <c r="BG137" s="2539">
        <v>1</v>
      </c>
      <c r="BH137" s="2539">
        <v>0</v>
      </c>
      <c r="BI137" s="2539">
        <v>1</v>
      </c>
      <c r="BJ137" s="2539">
        <v>1</v>
      </c>
      <c r="BK137" s="2539">
        <v>1</v>
      </c>
      <c r="BL137" s="2539">
        <v>1</v>
      </c>
      <c r="BM137" s="2539">
        <v>0</v>
      </c>
      <c r="BN137" s="2521">
        <v>0</v>
      </c>
      <c r="BO137" s="2539">
        <v>1</v>
      </c>
      <c r="BP137" s="2539">
        <v>1</v>
      </c>
      <c r="BQ137" s="2539">
        <v>0</v>
      </c>
      <c r="BR137" s="2562">
        <v>0</v>
      </c>
      <c r="BS137" s="2538">
        <v>1</v>
      </c>
      <c r="BT137" s="2521">
        <v>0</v>
      </c>
      <c r="BU137" s="2521">
        <v>0</v>
      </c>
      <c r="BV137" s="2521">
        <v>0</v>
      </c>
      <c r="BW137" s="2521">
        <v>0</v>
      </c>
      <c r="BX137" s="2521">
        <v>0</v>
      </c>
      <c r="BY137" s="2521">
        <v>0</v>
      </c>
      <c r="BZ137" s="2579">
        <v>0</v>
      </c>
      <c r="CA137" s="2521">
        <v>0</v>
      </c>
      <c r="CB137" s="2521">
        <v>0</v>
      </c>
      <c r="CC137" s="2521">
        <v>0</v>
      </c>
      <c r="CD137" s="2521">
        <v>0</v>
      </c>
      <c r="CE137" s="2524">
        <v>0</v>
      </c>
      <c r="CF137" s="2520">
        <v>1</v>
      </c>
      <c r="CG137" s="2521">
        <v>1</v>
      </c>
      <c r="CH137" s="2521">
        <v>1</v>
      </c>
      <c r="CI137" s="2521">
        <v>1</v>
      </c>
      <c r="CJ137" s="2521">
        <v>1</v>
      </c>
      <c r="CK137" s="2521">
        <v>1</v>
      </c>
      <c r="CL137" s="2521">
        <v>1</v>
      </c>
      <c r="CM137" s="2521">
        <v>1</v>
      </c>
      <c r="CN137" s="2521">
        <v>1</v>
      </c>
      <c r="CO137" s="2521">
        <v>1</v>
      </c>
      <c r="CP137" s="2521">
        <v>1</v>
      </c>
      <c r="CQ137" s="2521">
        <v>1</v>
      </c>
      <c r="CR137" s="2521">
        <v>1</v>
      </c>
      <c r="CS137" s="2521">
        <v>0</v>
      </c>
      <c r="CT137" s="2521">
        <v>0</v>
      </c>
      <c r="CU137" s="2521">
        <v>0</v>
      </c>
      <c r="CV137" s="2521">
        <v>0</v>
      </c>
      <c r="CW137" s="2521">
        <v>0</v>
      </c>
      <c r="CX137" s="2521">
        <v>0</v>
      </c>
      <c r="CY137" s="2563">
        <v>0</v>
      </c>
    </row>
    <row r="138" spans="1:103">
      <c r="A138" s="2541"/>
      <c r="B138" s="2542" t="s">
        <v>688</v>
      </c>
      <c r="C138" s="2543"/>
      <c r="D138" s="2544">
        <v>250</v>
      </c>
      <c r="E138" s="2545"/>
      <c r="F138" s="2522">
        <v>395</v>
      </c>
      <c r="G138" s="2546">
        <v>308</v>
      </c>
      <c r="H138" s="2546">
        <v>21</v>
      </c>
      <c r="I138" s="2546">
        <v>40</v>
      </c>
      <c r="J138" s="2547">
        <v>27</v>
      </c>
      <c r="K138" s="2546">
        <v>315</v>
      </c>
      <c r="L138" s="2546">
        <v>261</v>
      </c>
      <c r="M138" s="2522">
        <v>318.8</v>
      </c>
      <c r="N138" s="2548">
        <v>1.9339999999999999</v>
      </c>
      <c r="O138" s="2523">
        <v>7.7279999999999998</v>
      </c>
      <c r="P138" s="2549">
        <v>1</v>
      </c>
      <c r="Q138" s="2549" t="s">
        <v>2493</v>
      </c>
      <c r="R138" s="2549" t="s">
        <v>2493</v>
      </c>
      <c r="S138" s="2549">
        <v>1</v>
      </c>
      <c r="T138" s="2550" t="s">
        <v>2493</v>
      </c>
      <c r="U138" s="2549">
        <v>1</v>
      </c>
      <c r="V138" s="2549" t="s">
        <v>2493</v>
      </c>
      <c r="W138" s="2549" t="s">
        <v>2493</v>
      </c>
      <c r="X138" s="2549">
        <v>1</v>
      </c>
      <c r="Y138" s="2550" t="s">
        <v>2493</v>
      </c>
      <c r="Z138" s="2551">
        <v>1</v>
      </c>
      <c r="AA138" s="2552">
        <v>1</v>
      </c>
      <c r="AB138" s="2549" t="s">
        <v>2495</v>
      </c>
      <c r="AC138" s="2554">
        <v>84860</v>
      </c>
      <c r="AD138" s="2555">
        <v>4297</v>
      </c>
      <c r="AE138" s="2555">
        <v>4989</v>
      </c>
      <c r="AF138" s="2555">
        <v>16.3</v>
      </c>
      <c r="AG138" s="2555">
        <v>102.4</v>
      </c>
      <c r="AH138" s="2555">
        <v>19520</v>
      </c>
      <c r="AI138" s="2555">
        <v>1267</v>
      </c>
      <c r="AJ138" s="2555">
        <v>1942</v>
      </c>
      <c r="AK138" s="2555">
        <v>7.8</v>
      </c>
      <c r="AL138" s="2555">
        <v>13.2</v>
      </c>
      <c r="AM138" s="2555">
        <v>1512</v>
      </c>
      <c r="AN138" s="2523">
        <v>6137</v>
      </c>
      <c r="AO138" s="2556">
        <v>1</v>
      </c>
      <c r="AP138" s="2547">
        <v>1</v>
      </c>
      <c r="AQ138" s="2547">
        <v>1</v>
      </c>
      <c r="AR138" s="2547">
        <v>1</v>
      </c>
      <c r="AS138" s="2557">
        <v>51</v>
      </c>
      <c r="AT138" s="2558">
        <v>61</v>
      </c>
      <c r="AU138" s="2558">
        <v>34</v>
      </c>
      <c r="AV138" s="2559">
        <v>44</v>
      </c>
      <c r="AW138" s="2560">
        <v>1</v>
      </c>
      <c r="AX138" s="2539">
        <v>1</v>
      </c>
      <c r="AY138" s="2521">
        <v>1</v>
      </c>
      <c r="AZ138" s="2539">
        <v>1</v>
      </c>
      <c r="BA138" s="2539">
        <v>1</v>
      </c>
      <c r="BB138" s="2539">
        <v>1</v>
      </c>
      <c r="BC138" s="2539">
        <v>1</v>
      </c>
      <c r="BD138" s="2539">
        <v>1</v>
      </c>
      <c r="BE138" s="2561">
        <v>1</v>
      </c>
      <c r="BF138" s="2539">
        <v>1</v>
      </c>
      <c r="BG138" s="2539">
        <v>1</v>
      </c>
      <c r="BH138" s="2539">
        <v>1</v>
      </c>
      <c r="BI138" s="2539">
        <v>1</v>
      </c>
      <c r="BJ138" s="2539">
        <v>1</v>
      </c>
      <c r="BK138" s="2539">
        <v>1</v>
      </c>
      <c r="BL138" s="2539">
        <v>1</v>
      </c>
      <c r="BM138" s="2539">
        <v>1</v>
      </c>
      <c r="BN138" s="2521">
        <v>0</v>
      </c>
      <c r="BO138" s="2539">
        <v>1</v>
      </c>
      <c r="BP138" s="2539">
        <v>1</v>
      </c>
      <c r="BQ138" s="2539">
        <v>0</v>
      </c>
      <c r="BR138" s="2562">
        <v>0</v>
      </c>
      <c r="BS138" s="2538">
        <v>0</v>
      </c>
      <c r="BT138" s="2521">
        <v>0</v>
      </c>
      <c r="BU138" s="2521">
        <v>0</v>
      </c>
      <c r="BV138" s="2521">
        <v>0</v>
      </c>
      <c r="BW138" s="2521">
        <v>0</v>
      </c>
      <c r="BX138" s="2521">
        <v>0</v>
      </c>
      <c r="BY138" s="2521">
        <v>0</v>
      </c>
      <c r="BZ138" s="2579">
        <v>0</v>
      </c>
      <c r="CA138" s="2521">
        <v>0</v>
      </c>
      <c r="CB138" s="2521">
        <v>0</v>
      </c>
      <c r="CC138" s="2521">
        <v>0</v>
      </c>
      <c r="CD138" s="2521">
        <v>0</v>
      </c>
      <c r="CE138" s="2524">
        <v>0</v>
      </c>
      <c r="CF138" s="2520">
        <v>1</v>
      </c>
      <c r="CG138" s="2521">
        <v>1</v>
      </c>
      <c r="CH138" s="2521">
        <v>1</v>
      </c>
      <c r="CI138" s="2521">
        <v>1</v>
      </c>
      <c r="CJ138" s="2521">
        <v>1</v>
      </c>
      <c r="CK138" s="2521">
        <v>1</v>
      </c>
      <c r="CL138" s="2521">
        <v>1</v>
      </c>
      <c r="CM138" s="2521">
        <v>1</v>
      </c>
      <c r="CN138" s="2521">
        <v>1</v>
      </c>
      <c r="CO138" s="2521">
        <v>1</v>
      </c>
      <c r="CP138" s="2521">
        <v>1</v>
      </c>
      <c r="CQ138" s="2521">
        <v>1</v>
      </c>
      <c r="CR138" s="2521">
        <v>1</v>
      </c>
      <c r="CS138" s="2521">
        <v>0</v>
      </c>
      <c r="CT138" s="2521">
        <v>0</v>
      </c>
      <c r="CU138" s="2521">
        <v>0</v>
      </c>
      <c r="CV138" s="2521">
        <v>0</v>
      </c>
      <c r="CW138" s="2521">
        <v>0</v>
      </c>
      <c r="CX138" s="2521">
        <v>0</v>
      </c>
      <c r="CY138" s="2563">
        <v>0</v>
      </c>
    </row>
    <row r="139" spans="1:103">
      <c r="A139" s="2541"/>
      <c r="B139" s="2542" t="s">
        <v>687</v>
      </c>
      <c r="C139" s="2543"/>
      <c r="D139" s="2544">
        <v>142</v>
      </c>
      <c r="E139" s="2545"/>
      <c r="F139" s="2522">
        <v>360</v>
      </c>
      <c r="G139" s="2546">
        <v>300</v>
      </c>
      <c r="H139" s="2546">
        <v>12.5</v>
      </c>
      <c r="I139" s="2546">
        <v>22.5</v>
      </c>
      <c r="J139" s="2547">
        <v>27</v>
      </c>
      <c r="K139" s="2546">
        <v>315</v>
      </c>
      <c r="L139" s="2546">
        <v>261</v>
      </c>
      <c r="M139" s="2522">
        <v>180.6</v>
      </c>
      <c r="N139" s="2548">
        <v>1.849</v>
      </c>
      <c r="O139" s="2523">
        <v>13.04</v>
      </c>
      <c r="P139" s="2549">
        <v>1</v>
      </c>
      <c r="Q139" s="2549" t="s">
        <v>2493</v>
      </c>
      <c r="R139" s="2549" t="s">
        <v>2493</v>
      </c>
      <c r="S139" s="2549">
        <v>1</v>
      </c>
      <c r="T139" s="2550" t="s">
        <v>2493</v>
      </c>
      <c r="U139" s="2549">
        <v>1</v>
      </c>
      <c r="V139" s="2549" t="s">
        <v>2493</v>
      </c>
      <c r="W139" s="2549" t="s">
        <v>2493</v>
      </c>
      <c r="X139" s="2549">
        <v>1</v>
      </c>
      <c r="Y139" s="2550" t="s">
        <v>2493</v>
      </c>
      <c r="Z139" s="2551">
        <v>1</v>
      </c>
      <c r="AA139" s="2552" t="s">
        <v>2185</v>
      </c>
      <c r="AB139" s="2549" t="s">
        <v>2495</v>
      </c>
      <c r="AC139" s="2554">
        <v>43190</v>
      </c>
      <c r="AD139" s="2555">
        <v>2399</v>
      </c>
      <c r="AE139" s="2555">
        <v>2682</v>
      </c>
      <c r="AF139" s="2555">
        <v>15.4</v>
      </c>
      <c r="AG139" s="2555">
        <v>60.59</v>
      </c>
      <c r="AH139" s="2555">
        <v>10140</v>
      </c>
      <c r="AI139" s="2555">
        <v>676</v>
      </c>
      <c r="AJ139" s="2555">
        <v>1032</v>
      </c>
      <c r="AK139" s="2555">
        <v>7.4</v>
      </c>
      <c r="AL139" s="2555">
        <v>8.9</v>
      </c>
      <c r="AM139" s="2555">
        <v>298.3</v>
      </c>
      <c r="AN139" s="2523">
        <v>2883</v>
      </c>
      <c r="AO139" s="2556">
        <v>1</v>
      </c>
      <c r="AP139" s="2547">
        <v>1</v>
      </c>
      <c r="AQ139" s="2547">
        <v>1</v>
      </c>
      <c r="AR139" s="2547">
        <v>1</v>
      </c>
      <c r="AS139" s="2557">
        <v>86</v>
      </c>
      <c r="AT139" s="2558">
        <v>102</v>
      </c>
      <c r="AU139" s="2558">
        <v>56</v>
      </c>
      <c r="AV139" s="2559">
        <v>73</v>
      </c>
      <c r="AW139" s="2560">
        <v>1</v>
      </c>
      <c r="AX139" s="2539">
        <v>1</v>
      </c>
      <c r="AY139" s="2521">
        <v>1</v>
      </c>
      <c r="AZ139" s="2539">
        <v>1</v>
      </c>
      <c r="BA139" s="2539">
        <v>1</v>
      </c>
      <c r="BB139" s="2539">
        <v>1</v>
      </c>
      <c r="BC139" s="2539">
        <v>0</v>
      </c>
      <c r="BD139" s="2539">
        <v>1</v>
      </c>
      <c r="BE139" s="2561">
        <v>1</v>
      </c>
      <c r="BF139" s="2539">
        <v>1</v>
      </c>
      <c r="BG139" s="2539">
        <v>1</v>
      </c>
      <c r="BH139" s="2539">
        <v>1</v>
      </c>
      <c r="BI139" s="2539">
        <v>1</v>
      </c>
      <c r="BJ139" s="2539">
        <v>1</v>
      </c>
      <c r="BK139" s="2539">
        <v>1</v>
      </c>
      <c r="BL139" s="2539">
        <v>1</v>
      </c>
      <c r="BM139" s="2539">
        <v>1</v>
      </c>
      <c r="BN139" s="2521">
        <v>0</v>
      </c>
      <c r="BO139" s="2539">
        <v>1</v>
      </c>
      <c r="BP139" s="2539">
        <v>1</v>
      </c>
      <c r="BQ139" s="2539">
        <v>0</v>
      </c>
      <c r="BR139" s="2562">
        <v>0</v>
      </c>
      <c r="BS139" s="2538">
        <v>0</v>
      </c>
      <c r="BT139" s="2521">
        <v>0</v>
      </c>
      <c r="BU139" s="2521">
        <v>0</v>
      </c>
      <c r="BV139" s="2521">
        <v>0</v>
      </c>
      <c r="BW139" s="2521">
        <v>0</v>
      </c>
      <c r="BX139" s="2521">
        <v>0</v>
      </c>
      <c r="BY139" s="2521">
        <v>0</v>
      </c>
      <c r="BZ139" s="2579">
        <v>0</v>
      </c>
      <c r="CA139" s="2521">
        <v>0</v>
      </c>
      <c r="CB139" s="2521">
        <v>0</v>
      </c>
      <c r="CC139" s="2521">
        <v>0</v>
      </c>
      <c r="CD139" s="2521">
        <v>0</v>
      </c>
      <c r="CE139" s="2524">
        <v>0</v>
      </c>
      <c r="CF139" s="2520">
        <v>1</v>
      </c>
      <c r="CG139" s="2521">
        <v>1</v>
      </c>
      <c r="CH139" s="2521">
        <v>1</v>
      </c>
      <c r="CI139" s="2521">
        <v>1</v>
      </c>
      <c r="CJ139" s="2521">
        <v>1</v>
      </c>
      <c r="CK139" s="2521">
        <v>1</v>
      </c>
      <c r="CL139" s="2521">
        <v>1</v>
      </c>
      <c r="CM139" s="2521">
        <v>1</v>
      </c>
      <c r="CN139" s="2521">
        <v>1</v>
      </c>
      <c r="CO139" s="2521">
        <v>1</v>
      </c>
      <c r="CP139" s="2521">
        <v>1</v>
      </c>
      <c r="CQ139" s="2521">
        <v>1</v>
      </c>
      <c r="CR139" s="2521">
        <v>1</v>
      </c>
      <c r="CS139" s="2521">
        <v>0</v>
      </c>
      <c r="CT139" s="2521">
        <v>0</v>
      </c>
      <c r="CU139" s="2521">
        <v>0</v>
      </c>
      <c r="CV139" s="2521">
        <v>0</v>
      </c>
      <c r="CW139" s="2521">
        <v>0</v>
      </c>
      <c r="CX139" s="2521">
        <v>0</v>
      </c>
      <c r="CY139" s="2563">
        <v>0</v>
      </c>
    </row>
    <row r="140" spans="1:103">
      <c r="A140" s="2541"/>
      <c r="B140" s="2542" t="s">
        <v>685</v>
      </c>
      <c r="C140" s="2543"/>
      <c r="D140" s="2544">
        <v>112</v>
      </c>
      <c r="E140" s="2545"/>
      <c r="F140" s="2522">
        <v>350</v>
      </c>
      <c r="G140" s="2546">
        <v>300</v>
      </c>
      <c r="H140" s="2546">
        <v>10</v>
      </c>
      <c r="I140" s="2546">
        <v>17.5</v>
      </c>
      <c r="J140" s="2547">
        <v>27</v>
      </c>
      <c r="K140" s="2546">
        <v>315</v>
      </c>
      <c r="L140" s="2546">
        <v>261</v>
      </c>
      <c r="M140" s="2522">
        <v>142.80000000000001</v>
      </c>
      <c r="N140" s="2548">
        <v>1.8340000000000001</v>
      </c>
      <c r="O140" s="2523">
        <v>16.37</v>
      </c>
      <c r="P140" s="2549">
        <v>1</v>
      </c>
      <c r="Q140" s="2549" t="s">
        <v>2493</v>
      </c>
      <c r="R140" s="2549" t="s">
        <v>2493</v>
      </c>
      <c r="S140" s="2549">
        <v>1</v>
      </c>
      <c r="T140" s="2550" t="s">
        <v>2493</v>
      </c>
      <c r="U140" s="2549">
        <v>1</v>
      </c>
      <c r="V140" s="2549" t="s">
        <v>2493</v>
      </c>
      <c r="W140" s="2549" t="s">
        <v>2493</v>
      </c>
      <c r="X140" s="2549">
        <v>1</v>
      </c>
      <c r="Y140" s="2550" t="s">
        <v>2493</v>
      </c>
      <c r="Z140" s="2551">
        <v>1</v>
      </c>
      <c r="AA140" s="2552" t="s">
        <v>2185</v>
      </c>
      <c r="AB140" s="2549" t="s">
        <v>2495</v>
      </c>
      <c r="AC140" s="2554">
        <v>33080</v>
      </c>
      <c r="AD140" s="2555">
        <v>1890</v>
      </c>
      <c r="AE140" s="2555">
        <v>2088</v>
      </c>
      <c r="AF140" s="2555">
        <v>15.2</v>
      </c>
      <c r="AG140" s="2555">
        <v>48.95</v>
      </c>
      <c r="AH140" s="2555">
        <v>7886</v>
      </c>
      <c r="AI140" s="2555">
        <v>525.70000000000005</v>
      </c>
      <c r="AJ140" s="2555">
        <v>802.2</v>
      </c>
      <c r="AK140" s="2555">
        <v>7.4</v>
      </c>
      <c r="AL140" s="2555">
        <v>7.6</v>
      </c>
      <c r="AM140" s="2555">
        <v>153.30000000000001</v>
      </c>
      <c r="AN140" s="2523">
        <v>2176</v>
      </c>
      <c r="AO140" s="2556">
        <v>1</v>
      </c>
      <c r="AP140" s="2547">
        <v>2</v>
      </c>
      <c r="AQ140" s="2547">
        <v>1</v>
      </c>
      <c r="AR140" s="2547">
        <v>2</v>
      </c>
      <c r="AS140" s="2557">
        <v>107</v>
      </c>
      <c r="AT140" s="2558">
        <v>128</v>
      </c>
      <c r="AU140" s="2558">
        <v>70</v>
      </c>
      <c r="AV140" s="2559">
        <v>91</v>
      </c>
      <c r="AW140" s="2560">
        <v>1</v>
      </c>
      <c r="AX140" s="2539">
        <v>1</v>
      </c>
      <c r="AY140" s="2521">
        <v>1</v>
      </c>
      <c r="AZ140" s="2539">
        <v>1</v>
      </c>
      <c r="BA140" s="2539">
        <v>1</v>
      </c>
      <c r="BB140" s="2539">
        <v>1</v>
      </c>
      <c r="BC140" s="2539">
        <v>0</v>
      </c>
      <c r="BD140" s="2539">
        <v>1</v>
      </c>
      <c r="BE140" s="2561">
        <v>1</v>
      </c>
      <c r="BF140" s="2539">
        <v>1</v>
      </c>
      <c r="BG140" s="2539">
        <v>1</v>
      </c>
      <c r="BH140" s="2539">
        <v>1</v>
      </c>
      <c r="BI140" s="2539">
        <v>1</v>
      </c>
      <c r="BJ140" s="2539">
        <v>1</v>
      </c>
      <c r="BK140" s="2539">
        <v>1</v>
      </c>
      <c r="BL140" s="2539">
        <v>1</v>
      </c>
      <c r="BM140" s="2539">
        <v>1</v>
      </c>
      <c r="BN140" s="2521">
        <v>0</v>
      </c>
      <c r="BO140" s="2539">
        <v>1</v>
      </c>
      <c r="BP140" s="2539">
        <v>1</v>
      </c>
      <c r="BQ140" s="2539">
        <v>0</v>
      </c>
      <c r="BR140" s="2562">
        <v>0</v>
      </c>
      <c r="BS140" s="2538">
        <v>0</v>
      </c>
      <c r="BT140" s="2521">
        <v>0</v>
      </c>
      <c r="BU140" s="2521">
        <v>0</v>
      </c>
      <c r="BV140" s="2521">
        <v>0</v>
      </c>
      <c r="BW140" s="2521">
        <v>0</v>
      </c>
      <c r="BX140" s="2521">
        <v>0</v>
      </c>
      <c r="BY140" s="2521">
        <v>0</v>
      </c>
      <c r="BZ140" s="2579">
        <v>0</v>
      </c>
      <c r="CA140" s="2521">
        <v>0</v>
      </c>
      <c r="CB140" s="2521">
        <v>0</v>
      </c>
      <c r="CC140" s="2521">
        <v>0</v>
      </c>
      <c r="CD140" s="2521">
        <v>0</v>
      </c>
      <c r="CE140" s="2524">
        <v>0</v>
      </c>
      <c r="CF140" s="2520">
        <v>1</v>
      </c>
      <c r="CG140" s="2521">
        <v>1</v>
      </c>
      <c r="CH140" s="2521">
        <v>1</v>
      </c>
      <c r="CI140" s="2521">
        <v>1</v>
      </c>
      <c r="CJ140" s="2521">
        <v>1</v>
      </c>
      <c r="CK140" s="2521">
        <v>1</v>
      </c>
      <c r="CL140" s="2521">
        <v>1</v>
      </c>
      <c r="CM140" s="2521">
        <v>1</v>
      </c>
      <c r="CN140" s="2521">
        <v>1</v>
      </c>
      <c r="CO140" s="2521">
        <v>1</v>
      </c>
      <c r="CP140" s="2521">
        <v>1</v>
      </c>
      <c r="CQ140" s="2521">
        <v>1</v>
      </c>
      <c r="CR140" s="2521">
        <v>1</v>
      </c>
      <c r="CS140" s="2521">
        <v>0</v>
      </c>
      <c r="CT140" s="2521">
        <v>0</v>
      </c>
      <c r="CU140" s="2521">
        <v>0</v>
      </c>
      <c r="CV140" s="2521">
        <v>0</v>
      </c>
      <c r="CW140" s="2521">
        <v>0</v>
      </c>
      <c r="CX140" s="2521">
        <v>0</v>
      </c>
      <c r="CY140" s="2563">
        <v>0</v>
      </c>
    </row>
    <row r="141" spans="1:103">
      <c r="A141" s="2541"/>
      <c r="B141" s="2542" t="s">
        <v>686</v>
      </c>
      <c r="C141" s="2543"/>
      <c r="D141" s="2544">
        <v>83.7</v>
      </c>
      <c r="E141" s="2545"/>
      <c r="F141" s="2522">
        <v>339</v>
      </c>
      <c r="G141" s="2546">
        <v>300</v>
      </c>
      <c r="H141" s="2546">
        <v>9</v>
      </c>
      <c r="I141" s="2546">
        <v>12</v>
      </c>
      <c r="J141" s="2547">
        <v>27</v>
      </c>
      <c r="K141" s="2546">
        <v>315</v>
      </c>
      <c r="L141" s="2546">
        <v>261</v>
      </c>
      <c r="M141" s="2522">
        <v>106.6</v>
      </c>
      <c r="N141" s="2548">
        <v>1.8140000000000001</v>
      </c>
      <c r="O141" s="2523">
        <v>21.68</v>
      </c>
      <c r="P141" s="2549">
        <v>1</v>
      </c>
      <c r="Q141" s="2549">
        <v>1</v>
      </c>
      <c r="R141" s="2549" t="s">
        <v>2185</v>
      </c>
      <c r="S141" s="2549">
        <v>1</v>
      </c>
      <c r="T141" s="2550">
        <v>1</v>
      </c>
      <c r="U141" s="2549">
        <v>1</v>
      </c>
      <c r="V141" s="2549">
        <v>1</v>
      </c>
      <c r="W141" s="2549" t="s">
        <v>2185</v>
      </c>
      <c r="X141" s="2549" t="s">
        <v>2185</v>
      </c>
      <c r="Y141" s="2550" t="s">
        <v>2185</v>
      </c>
      <c r="Z141" s="2551" t="s">
        <v>2185</v>
      </c>
      <c r="AA141" s="2552" t="s">
        <v>2185</v>
      </c>
      <c r="AB141" s="2553" t="s">
        <v>2494</v>
      </c>
      <c r="AC141" s="2554">
        <v>23030</v>
      </c>
      <c r="AD141" s="2555">
        <v>1359</v>
      </c>
      <c r="AE141" s="2555">
        <v>1495</v>
      </c>
      <c r="AF141" s="2555">
        <v>14.7</v>
      </c>
      <c r="AG141" s="2555">
        <v>42.16</v>
      </c>
      <c r="AH141" s="2555">
        <v>5410</v>
      </c>
      <c r="AI141" s="2555">
        <v>360.6</v>
      </c>
      <c r="AJ141" s="2555">
        <v>552.9</v>
      </c>
      <c r="AK141" s="2555">
        <v>7.1</v>
      </c>
      <c r="AL141" s="2555">
        <v>6.4</v>
      </c>
      <c r="AM141" s="2555">
        <v>67.13</v>
      </c>
      <c r="AN141" s="2523">
        <v>1443</v>
      </c>
      <c r="AO141" s="2556">
        <v>3</v>
      </c>
      <c r="AP141" s="2547">
        <v>3</v>
      </c>
      <c r="AQ141" s="2547">
        <v>3</v>
      </c>
      <c r="AR141" s="2547">
        <v>3</v>
      </c>
      <c r="AS141" s="2557">
        <v>142</v>
      </c>
      <c r="AT141" s="2558">
        <v>170</v>
      </c>
      <c r="AU141" s="2558">
        <v>92</v>
      </c>
      <c r="AV141" s="2559">
        <v>120</v>
      </c>
      <c r="AW141" s="2560">
        <v>1</v>
      </c>
      <c r="AX141" s="2539">
        <v>1</v>
      </c>
      <c r="AY141" s="2521">
        <v>0</v>
      </c>
      <c r="AZ141" s="2539">
        <v>1</v>
      </c>
      <c r="BA141" s="2539">
        <v>1</v>
      </c>
      <c r="BB141" s="2539">
        <v>1</v>
      </c>
      <c r="BC141" s="2539">
        <v>0</v>
      </c>
      <c r="BD141" s="2539">
        <v>1</v>
      </c>
      <c r="BE141" s="2561">
        <v>0</v>
      </c>
      <c r="BF141" s="2539">
        <v>0</v>
      </c>
      <c r="BG141" s="2539">
        <v>1</v>
      </c>
      <c r="BH141" s="2539">
        <v>0</v>
      </c>
      <c r="BI141" s="2539">
        <v>1</v>
      </c>
      <c r="BJ141" s="2539">
        <v>1</v>
      </c>
      <c r="BK141" s="2539">
        <v>1</v>
      </c>
      <c r="BL141" s="2539">
        <v>1</v>
      </c>
      <c r="BM141" s="2539">
        <v>0</v>
      </c>
      <c r="BN141" s="2521">
        <v>0</v>
      </c>
      <c r="BO141" s="2539">
        <v>1</v>
      </c>
      <c r="BP141" s="2539">
        <v>1</v>
      </c>
      <c r="BQ141" s="2539">
        <v>0</v>
      </c>
      <c r="BR141" s="2562">
        <v>0</v>
      </c>
      <c r="BS141" s="2538">
        <v>1</v>
      </c>
      <c r="BT141" s="2521">
        <v>0</v>
      </c>
      <c r="BU141" s="2521">
        <v>0</v>
      </c>
      <c r="BV141" s="2521">
        <v>0</v>
      </c>
      <c r="BW141" s="2521">
        <v>0</v>
      </c>
      <c r="BX141" s="2521">
        <v>0</v>
      </c>
      <c r="BY141" s="2521">
        <v>0</v>
      </c>
      <c r="BZ141" s="2579">
        <v>0</v>
      </c>
      <c r="CA141" s="2521">
        <v>0</v>
      </c>
      <c r="CB141" s="2521">
        <v>0</v>
      </c>
      <c r="CC141" s="2521">
        <v>0</v>
      </c>
      <c r="CD141" s="2521">
        <v>0</v>
      </c>
      <c r="CE141" s="2524">
        <v>0</v>
      </c>
      <c r="CF141" s="2520">
        <v>1</v>
      </c>
      <c r="CG141" s="2521">
        <v>1</v>
      </c>
      <c r="CH141" s="2521">
        <v>1</v>
      </c>
      <c r="CI141" s="2521">
        <v>1</v>
      </c>
      <c r="CJ141" s="2521">
        <v>1</v>
      </c>
      <c r="CK141" s="2521">
        <v>1</v>
      </c>
      <c r="CL141" s="2521">
        <v>1</v>
      </c>
      <c r="CM141" s="2521">
        <v>1</v>
      </c>
      <c r="CN141" s="2521">
        <v>1</v>
      </c>
      <c r="CO141" s="2521">
        <v>1</v>
      </c>
      <c r="CP141" s="2521">
        <v>1</v>
      </c>
      <c r="CQ141" s="2521">
        <v>1</v>
      </c>
      <c r="CR141" s="2521">
        <v>1</v>
      </c>
      <c r="CS141" s="2521">
        <v>0</v>
      </c>
      <c r="CT141" s="2521">
        <v>0</v>
      </c>
      <c r="CU141" s="2521">
        <v>0</v>
      </c>
      <c r="CV141" s="2521">
        <v>0</v>
      </c>
      <c r="CW141" s="2521">
        <v>0</v>
      </c>
      <c r="CX141" s="2521">
        <v>0</v>
      </c>
      <c r="CY141" s="2563">
        <v>0</v>
      </c>
    </row>
    <row r="142" spans="1:103">
      <c r="A142" s="2541"/>
      <c r="B142" s="2542" t="s">
        <v>684</v>
      </c>
      <c r="C142" s="2543"/>
      <c r="D142" s="2544">
        <v>248</v>
      </c>
      <c r="E142" s="2545"/>
      <c r="F142" s="2522">
        <v>377</v>
      </c>
      <c r="G142" s="2546">
        <v>309</v>
      </c>
      <c r="H142" s="2546">
        <v>21</v>
      </c>
      <c r="I142" s="2546">
        <v>40</v>
      </c>
      <c r="J142" s="2547">
        <v>27</v>
      </c>
      <c r="K142" s="2546">
        <v>297</v>
      </c>
      <c r="L142" s="2546">
        <v>243</v>
      </c>
      <c r="M142" s="2522">
        <v>315.8</v>
      </c>
      <c r="N142" s="2548">
        <v>1.9019999999999999</v>
      </c>
      <c r="O142" s="2523">
        <v>7.6719999999999997</v>
      </c>
      <c r="P142" s="2549">
        <v>1</v>
      </c>
      <c r="Q142" s="2549" t="s">
        <v>2493</v>
      </c>
      <c r="R142" s="2549" t="s">
        <v>2493</v>
      </c>
      <c r="S142" s="2549">
        <v>1</v>
      </c>
      <c r="T142" s="2550" t="s">
        <v>2493</v>
      </c>
      <c r="U142" s="2549">
        <v>1</v>
      </c>
      <c r="V142" s="2549" t="s">
        <v>2493</v>
      </c>
      <c r="W142" s="2549" t="s">
        <v>2493</v>
      </c>
      <c r="X142" s="2549">
        <v>1</v>
      </c>
      <c r="Y142" s="2550" t="s">
        <v>2493</v>
      </c>
      <c r="Z142" s="2551">
        <v>1</v>
      </c>
      <c r="AA142" s="2552">
        <v>1</v>
      </c>
      <c r="AB142" s="2549" t="s">
        <v>2495</v>
      </c>
      <c r="AC142" s="2554">
        <v>76370</v>
      </c>
      <c r="AD142" s="2555">
        <v>4051</v>
      </c>
      <c r="AE142" s="2555">
        <v>4717</v>
      </c>
      <c r="AF142" s="2555">
        <v>15.5</v>
      </c>
      <c r="AG142" s="2555">
        <v>98.62</v>
      </c>
      <c r="AH142" s="2555">
        <v>19710</v>
      </c>
      <c r="AI142" s="2555">
        <v>1275</v>
      </c>
      <c r="AJ142" s="2555">
        <v>1952</v>
      </c>
      <c r="AK142" s="2555">
        <v>7.8</v>
      </c>
      <c r="AL142" s="2555">
        <v>13.2</v>
      </c>
      <c r="AM142" s="2555">
        <v>1511</v>
      </c>
      <c r="AN142" s="2523">
        <v>5584</v>
      </c>
      <c r="AO142" s="2556">
        <v>1</v>
      </c>
      <c r="AP142" s="2547">
        <v>1</v>
      </c>
      <c r="AQ142" s="2547">
        <v>1</v>
      </c>
      <c r="AR142" s="2547">
        <v>1</v>
      </c>
      <c r="AS142" s="2557">
        <v>50</v>
      </c>
      <c r="AT142" s="2558">
        <v>60</v>
      </c>
      <c r="AU142" s="2558">
        <v>34</v>
      </c>
      <c r="AV142" s="2559">
        <v>43</v>
      </c>
      <c r="AW142" s="2560">
        <v>1</v>
      </c>
      <c r="AX142" s="2539">
        <v>1</v>
      </c>
      <c r="AY142" s="2521">
        <v>1</v>
      </c>
      <c r="AZ142" s="2539">
        <v>1</v>
      </c>
      <c r="BA142" s="2539">
        <v>1</v>
      </c>
      <c r="BB142" s="2539">
        <v>1</v>
      </c>
      <c r="BC142" s="2539">
        <v>1</v>
      </c>
      <c r="BD142" s="2539">
        <v>1</v>
      </c>
      <c r="BE142" s="2561">
        <v>1</v>
      </c>
      <c r="BF142" s="2539">
        <v>1</v>
      </c>
      <c r="BG142" s="2539">
        <v>1</v>
      </c>
      <c r="BH142" s="2539">
        <v>1</v>
      </c>
      <c r="BI142" s="2539">
        <v>1</v>
      </c>
      <c r="BJ142" s="2539">
        <v>1</v>
      </c>
      <c r="BK142" s="2539">
        <v>1</v>
      </c>
      <c r="BL142" s="2539">
        <v>1</v>
      </c>
      <c r="BM142" s="2539">
        <v>1</v>
      </c>
      <c r="BN142" s="2521">
        <v>0</v>
      </c>
      <c r="BO142" s="2539">
        <v>1</v>
      </c>
      <c r="BP142" s="2539">
        <v>1</v>
      </c>
      <c r="BQ142" s="2539">
        <v>0</v>
      </c>
      <c r="BR142" s="2562">
        <v>0</v>
      </c>
      <c r="BS142" s="2538">
        <v>0</v>
      </c>
      <c r="BT142" s="2521">
        <v>0</v>
      </c>
      <c r="BU142" s="2521">
        <v>0</v>
      </c>
      <c r="BV142" s="2521">
        <v>0</v>
      </c>
      <c r="BW142" s="2521">
        <v>0</v>
      </c>
      <c r="BX142" s="2521">
        <v>0</v>
      </c>
      <c r="BY142" s="2521">
        <v>0</v>
      </c>
      <c r="BZ142" s="2579">
        <v>0</v>
      </c>
      <c r="CA142" s="2521">
        <v>0</v>
      </c>
      <c r="CB142" s="2521">
        <v>0</v>
      </c>
      <c r="CC142" s="2521">
        <v>0</v>
      </c>
      <c r="CD142" s="2521">
        <v>0</v>
      </c>
      <c r="CE142" s="2524">
        <v>0</v>
      </c>
      <c r="CF142" s="2520">
        <v>1</v>
      </c>
      <c r="CG142" s="2521">
        <v>1</v>
      </c>
      <c r="CH142" s="2521">
        <v>1</v>
      </c>
      <c r="CI142" s="2521">
        <v>1</v>
      </c>
      <c r="CJ142" s="2521">
        <v>1</v>
      </c>
      <c r="CK142" s="2521">
        <v>1</v>
      </c>
      <c r="CL142" s="2521">
        <v>1</v>
      </c>
      <c r="CM142" s="2521">
        <v>1</v>
      </c>
      <c r="CN142" s="2521">
        <v>1</v>
      </c>
      <c r="CO142" s="2521">
        <v>1</v>
      </c>
      <c r="CP142" s="2521">
        <v>1</v>
      </c>
      <c r="CQ142" s="2521">
        <v>1</v>
      </c>
      <c r="CR142" s="2521">
        <v>1</v>
      </c>
      <c r="CS142" s="2521">
        <v>0</v>
      </c>
      <c r="CT142" s="2521">
        <v>0</v>
      </c>
      <c r="CU142" s="2521">
        <v>0</v>
      </c>
      <c r="CV142" s="2521">
        <v>0</v>
      </c>
      <c r="CW142" s="2521">
        <v>0</v>
      </c>
      <c r="CX142" s="2521">
        <v>0</v>
      </c>
      <c r="CY142" s="2563">
        <v>0</v>
      </c>
    </row>
    <row r="143" spans="1:103">
      <c r="A143" s="2541"/>
      <c r="B143" s="2542" t="s">
        <v>683</v>
      </c>
      <c r="C143" s="2543"/>
      <c r="D143" s="2544">
        <v>134</v>
      </c>
      <c r="E143" s="2545"/>
      <c r="F143" s="2522">
        <v>340</v>
      </c>
      <c r="G143" s="2546">
        <v>300</v>
      </c>
      <c r="H143" s="2546">
        <v>12</v>
      </c>
      <c r="I143" s="2546">
        <v>21.5</v>
      </c>
      <c r="J143" s="2547">
        <v>27</v>
      </c>
      <c r="K143" s="2546">
        <v>297</v>
      </c>
      <c r="L143" s="2546">
        <v>243</v>
      </c>
      <c r="M143" s="2522">
        <v>170.9</v>
      </c>
      <c r="N143" s="2548">
        <v>1.81</v>
      </c>
      <c r="O143" s="2523">
        <v>13.49</v>
      </c>
      <c r="P143" s="2549">
        <v>1</v>
      </c>
      <c r="Q143" s="2549" t="s">
        <v>2493</v>
      </c>
      <c r="R143" s="2549" t="s">
        <v>2493</v>
      </c>
      <c r="S143" s="2549">
        <v>1</v>
      </c>
      <c r="T143" s="2550" t="s">
        <v>2493</v>
      </c>
      <c r="U143" s="2549">
        <v>1</v>
      </c>
      <c r="V143" s="2549" t="s">
        <v>2493</v>
      </c>
      <c r="W143" s="2549" t="s">
        <v>2493</v>
      </c>
      <c r="X143" s="2549">
        <v>1</v>
      </c>
      <c r="Y143" s="2550" t="s">
        <v>2493</v>
      </c>
      <c r="Z143" s="2551">
        <v>1</v>
      </c>
      <c r="AA143" s="2552" t="s">
        <v>2185</v>
      </c>
      <c r="AB143" s="2549" t="s">
        <v>2495</v>
      </c>
      <c r="AC143" s="2554">
        <v>36650</v>
      </c>
      <c r="AD143" s="2555">
        <v>2156</v>
      </c>
      <c r="AE143" s="2555">
        <v>2408</v>
      </c>
      <c r="AF143" s="2555">
        <v>14.6</v>
      </c>
      <c r="AG143" s="2555">
        <v>56.08</v>
      </c>
      <c r="AH143" s="2555">
        <v>9689</v>
      </c>
      <c r="AI143" s="2555">
        <v>645.9</v>
      </c>
      <c r="AJ143" s="2555">
        <v>985.7</v>
      </c>
      <c r="AK143" s="2555">
        <v>7.5</v>
      </c>
      <c r="AL143" s="2555">
        <v>8.6</v>
      </c>
      <c r="AM143" s="2555">
        <v>262.8</v>
      </c>
      <c r="AN143" s="2523">
        <v>2453</v>
      </c>
      <c r="AO143" s="2556">
        <v>1</v>
      </c>
      <c r="AP143" s="2547">
        <v>1</v>
      </c>
      <c r="AQ143" s="2547">
        <v>1</v>
      </c>
      <c r="AR143" s="2547">
        <v>1</v>
      </c>
      <c r="AS143" s="2557">
        <v>88</v>
      </c>
      <c r="AT143" s="2558">
        <v>106</v>
      </c>
      <c r="AU143" s="2558">
        <v>57</v>
      </c>
      <c r="AV143" s="2559">
        <v>75</v>
      </c>
      <c r="AW143" s="2560">
        <v>1</v>
      </c>
      <c r="AX143" s="2539">
        <v>1</v>
      </c>
      <c r="AY143" s="2521">
        <v>1</v>
      </c>
      <c r="AZ143" s="2539">
        <v>1</v>
      </c>
      <c r="BA143" s="2539">
        <v>1</v>
      </c>
      <c r="BB143" s="2539">
        <v>1</v>
      </c>
      <c r="BC143" s="2539">
        <v>0</v>
      </c>
      <c r="BD143" s="2539">
        <v>1</v>
      </c>
      <c r="BE143" s="2561">
        <v>1</v>
      </c>
      <c r="BF143" s="2539">
        <v>1</v>
      </c>
      <c r="BG143" s="2539">
        <v>1</v>
      </c>
      <c r="BH143" s="2539">
        <v>1</v>
      </c>
      <c r="BI143" s="2539">
        <v>1</v>
      </c>
      <c r="BJ143" s="2539">
        <v>1</v>
      </c>
      <c r="BK143" s="2539">
        <v>1</v>
      </c>
      <c r="BL143" s="2539">
        <v>1</v>
      </c>
      <c r="BM143" s="2539">
        <v>1</v>
      </c>
      <c r="BN143" s="2521">
        <v>0</v>
      </c>
      <c r="BO143" s="2539">
        <v>1</v>
      </c>
      <c r="BP143" s="2539">
        <v>1</v>
      </c>
      <c r="BQ143" s="2539">
        <v>0</v>
      </c>
      <c r="BR143" s="2562">
        <v>0</v>
      </c>
      <c r="BS143" s="2538">
        <v>0</v>
      </c>
      <c r="BT143" s="2521">
        <v>0</v>
      </c>
      <c r="BU143" s="2521">
        <v>0</v>
      </c>
      <c r="BV143" s="2521">
        <v>0</v>
      </c>
      <c r="BW143" s="2521">
        <v>0</v>
      </c>
      <c r="BX143" s="2521">
        <v>0</v>
      </c>
      <c r="BY143" s="2521">
        <v>0</v>
      </c>
      <c r="BZ143" s="2579">
        <v>0</v>
      </c>
      <c r="CA143" s="2521">
        <v>0</v>
      </c>
      <c r="CB143" s="2521">
        <v>0</v>
      </c>
      <c r="CC143" s="2521">
        <v>0</v>
      </c>
      <c r="CD143" s="2521">
        <v>0</v>
      </c>
      <c r="CE143" s="2524">
        <v>0</v>
      </c>
      <c r="CF143" s="2520">
        <v>1</v>
      </c>
      <c r="CG143" s="2521">
        <v>1</v>
      </c>
      <c r="CH143" s="2521">
        <v>1</v>
      </c>
      <c r="CI143" s="2521">
        <v>1</v>
      </c>
      <c r="CJ143" s="2521">
        <v>1</v>
      </c>
      <c r="CK143" s="2521">
        <v>1</v>
      </c>
      <c r="CL143" s="2521">
        <v>1</v>
      </c>
      <c r="CM143" s="2521">
        <v>1</v>
      </c>
      <c r="CN143" s="2521">
        <v>1</v>
      </c>
      <c r="CO143" s="2521">
        <v>1</v>
      </c>
      <c r="CP143" s="2521">
        <v>1</v>
      </c>
      <c r="CQ143" s="2521">
        <v>1</v>
      </c>
      <c r="CR143" s="2521">
        <v>1</v>
      </c>
      <c r="CS143" s="2521">
        <v>0</v>
      </c>
      <c r="CT143" s="2521">
        <v>0</v>
      </c>
      <c r="CU143" s="2521">
        <v>0</v>
      </c>
      <c r="CV143" s="2521">
        <v>0</v>
      </c>
      <c r="CW143" s="2521">
        <v>0</v>
      </c>
      <c r="CX143" s="2521">
        <v>0</v>
      </c>
      <c r="CY143" s="2563">
        <v>0</v>
      </c>
    </row>
    <row r="144" spans="1:103">
      <c r="A144" s="2541"/>
      <c r="B144" s="2542" t="s">
        <v>681</v>
      </c>
      <c r="C144" s="2543"/>
      <c r="D144" s="2544">
        <v>105</v>
      </c>
      <c r="E144" s="2545"/>
      <c r="F144" s="2522">
        <v>330</v>
      </c>
      <c r="G144" s="2546">
        <v>300</v>
      </c>
      <c r="H144" s="2546">
        <v>9.5</v>
      </c>
      <c r="I144" s="2546">
        <v>16.5</v>
      </c>
      <c r="J144" s="2547">
        <v>27</v>
      </c>
      <c r="K144" s="2546">
        <v>297</v>
      </c>
      <c r="L144" s="2546">
        <v>243</v>
      </c>
      <c r="M144" s="2522">
        <v>133.5</v>
      </c>
      <c r="N144" s="2548">
        <v>1.7949999999999999</v>
      </c>
      <c r="O144" s="2523">
        <v>17.13</v>
      </c>
      <c r="P144" s="2549">
        <v>1</v>
      </c>
      <c r="Q144" s="2549" t="s">
        <v>2493</v>
      </c>
      <c r="R144" s="2549" t="s">
        <v>2493</v>
      </c>
      <c r="S144" s="2549">
        <v>1</v>
      </c>
      <c r="T144" s="2550" t="s">
        <v>2493</v>
      </c>
      <c r="U144" s="2549">
        <v>1</v>
      </c>
      <c r="V144" s="2549" t="s">
        <v>2493</v>
      </c>
      <c r="W144" s="2549" t="s">
        <v>2493</v>
      </c>
      <c r="X144" s="2549">
        <v>1</v>
      </c>
      <c r="Y144" s="2550" t="s">
        <v>2493</v>
      </c>
      <c r="Z144" s="2551">
        <v>1</v>
      </c>
      <c r="AA144" s="2552" t="s">
        <v>2185</v>
      </c>
      <c r="AB144" s="2549" t="s">
        <v>2495</v>
      </c>
      <c r="AC144" s="2554">
        <v>27690</v>
      </c>
      <c r="AD144" s="2555">
        <v>1678</v>
      </c>
      <c r="AE144" s="2555">
        <v>1850</v>
      </c>
      <c r="AF144" s="2555">
        <v>14.4</v>
      </c>
      <c r="AG144" s="2555">
        <v>44.95</v>
      </c>
      <c r="AH144" s="2555">
        <v>7435</v>
      </c>
      <c r="AI144" s="2555">
        <v>495.7</v>
      </c>
      <c r="AJ144" s="2555">
        <v>755.9</v>
      </c>
      <c r="AK144" s="2555">
        <v>7.4</v>
      </c>
      <c r="AL144" s="2555">
        <v>7.4</v>
      </c>
      <c r="AM144" s="2555">
        <v>131.4</v>
      </c>
      <c r="AN144" s="2523">
        <v>1824</v>
      </c>
      <c r="AO144" s="2556">
        <v>1</v>
      </c>
      <c r="AP144" s="2547">
        <v>3</v>
      </c>
      <c r="AQ144" s="2547">
        <v>1</v>
      </c>
      <c r="AR144" s="2547">
        <v>3</v>
      </c>
      <c r="AS144" s="2557">
        <v>112</v>
      </c>
      <c r="AT144" s="2558">
        <v>134</v>
      </c>
      <c r="AU144" s="2558">
        <v>72</v>
      </c>
      <c r="AV144" s="2559">
        <v>94</v>
      </c>
      <c r="AW144" s="2560">
        <v>1</v>
      </c>
      <c r="AX144" s="2539">
        <v>1</v>
      </c>
      <c r="AY144" s="2521">
        <v>1</v>
      </c>
      <c r="AZ144" s="2539">
        <v>1</v>
      </c>
      <c r="BA144" s="2539">
        <v>1</v>
      </c>
      <c r="BB144" s="2539">
        <v>1</v>
      </c>
      <c r="BC144" s="2539">
        <v>0</v>
      </c>
      <c r="BD144" s="2539">
        <v>1</v>
      </c>
      <c r="BE144" s="2561">
        <v>1</v>
      </c>
      <c r="BF144" s="2539">
        <v>1</v>
      </c>
      <c r="BG144" s="2539">
        <v>1</v>
      </c>
      <c r="BH144" s="2539">
        <v>1</v>
      </c>
      <c r="BI144" s="2539">
        <v>1</v>
      </c>
      <c r="BJ144" s="2539">
        <v>1</v>
      </c>
      <c r="BK144" s="2539">
        <v>1</v>
      </c>
      <c r="BL144" s="2539">
        <v>1</v>
      </c>
      <c r="BM144" s="2539">
        <v>1</v>
      </c>
      <c r="BN144" s="2521">
        <v>0</v>
      </c>
      <c r="BO144" s="2539">
        <v>1</v>
      </c>
      <c r="BP144" s="2539">
        <v>1</v>
      </c>
      <c r="BQ144" s="2539">
        <v>0</v>
      </c>
      <c r="BR144" s="2562">
        <v>0</v>
      </c>
      <c r="BS144" s="2538">
        <v>0</v>
      </c>
      <c r="BT144" s="2521">
        <v>0</v>
      </c>
      <c r="BU144" s="2521">
        <v>0</v>
      </c>
      <c r="BV144" s="2521">
        <v>0</v>
      </c>
      <c r="BW144" s="2521">
        <v>0</v>
      </c>
      <c r="BX144" s="2521">
        <v>0</v>
      </c>
      <c r="BY144" s="2521">
        <v>0</v>
      </c>
      <c r="BZ144" s="2579">
        <v>0</v>
      </c>
      <c r="CA144" s="2521">
        <v>0</v>
      </c>
      <c r="CB144" s="2521">
        <v>0</v>
      </c>
      <c r="CC144" s="2521">
        <v>0</v>
      </c>
      <c r="CD144" s="2521">
        <v>0</v>
      </c>
      <c r="CE144" s="2524">
        <v>0</v>
      </c>
      <c r="CF144" s="2520">
        <v>1</v>
      </c>
      <c r="CG144" s="2521">
        <v>1</v>
      </c>
      <c r="CH144" s="2521">
        <v>1</v>
      </c>
      <c r="CI144" s="2521">
        <v>1</v>
      </c>
      <c r="CJ144" s="2521">
        <v>1</v>
      </c>
      <c r="CK144" s="2521">
        <v>1</v>
      </c>
      <c r="CL144" s="2521">
        <v>1</v>
      </c>
      <c r="CM144" s="2521">
        <v>1</v>
      </c>
      <c r="CN144" s="2521">
        <v>1</v>
      </c>
      <c r="CO144" s="2521">
        <v>1</v>
      </c>
      <c r="CP144" s="2521">
        <v>1</v>
      </c>
      <c r="CQ144" s="2521">
        <v>1</v>
      </c>
      <c r="CR144" s="2521">
        <v>1</v>
      </c>
      <c r="CS144" s="2521">
        <v>0</v>
      </c>
      <c r="CT144" s="2521">
        <v>0</v>
      </c>
      <c r="CU144" s="2521">
        <v>0</v>
      </c>
      <c r="CV144" s="2521">
        <v>0</v>
      </c>
      <c r="CW144" s="2521">
        <v>0</v>
      </c>
      <c r="CX144" s="2521">
        <v>0</v>
      </c>
      <c r="CY144" s="2563">
        <v>0</v>
      </c>
    </row>
    <row r="145" spans="1:103">
      <c r="A145" s="2541"/>
      <c r="B145" s="2542" t="s">
        <v>682</v>
      </c>
      <c r="C145" s="2543"/>
      <c r="D145" s="2544">
        <v>78.900000000000006</v>
      </c>
      <c r="E145" s="2545"/>
      <c r="F145" s="2522">
        <v>320</v>
      </c>
      <c r="G145" s="2546">
        <v>300</v>
      </c>
      <c r="H145" s="2546">
        <v>8.5</v>
      </c>
      <c r="I145" s="2546">
        <v>11.5</v>
      </c>
      <c r="J145" s="2547">
        <v>27</v>
      </c>
      <c r="K145" s="2546">
        <v>297</v>
      </c>
      <c r="L145" s="2546">
        <v>243</v>
      </c>
      <c r="M145" s="2522">
        <v>100.5</v>
      </c>
      <c r="N145" s="2548">
        <v>1.7769999999999999</v>
      </c>
      <c r="O145" s="2523">
        <v>22.52</v>
      </c>
      <c r="P145" s="2549">
        <v>1</v>
      </c>
      <c r="Q145" s="2549">
        <v>1</v>
      </c>
      <c r="R145" s="2549" t="s">
        <v>2185</v>
      </c>
      <c r="S145" s="2549">
        <v>1</v>
      </c>
      <c r="T145" s="2550">
        <v>1</v>
      </c>
      <c r="U145" s="2549">
        <v>1</v>
      </c>
      <c r="V145" s="2549">
        <v>1</v>
      </c>
      <c r="W145" s="2549" t="s">
        <v>2185</v>
      </c>
      <c r="X145" s="2549" t="s">
        <v>2185</v>
      </c>
      <c r="Y145" s="2550" t="s">
        <v>2185</v>
      </c>
      <c r="Z145" s="2551" t="s">
        <v>2185</v>
      </c>
      <c r="AA145" s="2552" t="s">
        <v>2185</v>
      </c>
      <c r="AB145" s="2553" t="s">
        <v>2494</v>
      </c>
      <c r="AC145" s="2554">
        <v>19550</v>
      </c>
      <c r="AD145" s="2555">
        <v>1222</v>
      </c>
      <c r="AE145" s="2555">
        <v>1340</v>
      </c>
      <c r="AF145" s="2555">
        <v>13.9</v>
      </c>
      <c r="AG145" s="2555">
        <v>38.69</v>
      </c>
      <c r="AH145" s="2555">
        <v>5184</v>
      </c>
      <c r="AI145" s="2555">
        <v>345.6</v>
      </c>
      <c r="AJ145" s="2555">
        <v>529.20000000000005</v>
      </c>
      <c r="AK145" s="2555">
        <v>7.1</v>
      </c>
      <c r="AL145" s="2555">
        <v>6.3</v>
      </c>
      <c r="AM145" s="2555">
        <v>60.01</v>
      </c>
      <c r="AN145" s="2523">
        <v>1231</v>
      </c>
      <c r="AO145" s="2556">
        <v>3</v>
      </c>
      <c r="AP145" s="2547">
        <v>4</v>
      </c>
      <c r="AQ145" s="2547">
        <v>3</v>
      </c>
      <c r="AR145" s="2547">
        <v>4</v>
      </c>
      <c r="AS145" s="2557">
        <v>147</v>
      </c>
      <c r="AT145" s="2558">
        <v>177</v>
      </c>
      <c r="AU145" s="2558">
        <v>94</v>
      </c>
      <c r="AV145" s="2559">
        <v>123</v>
      </c>
      <c r="AW145" s="2560">
        <v>1</v>
      </c>
      <c r="AX145" s="2539">
        <v>1</v>
      </c>
      <c r="AY145" s="2521">
        <v>0</v>
      </c>
      <c r="AZ145" s="2539">
        <v>1</v>
      </c>
      <c r="BA145" s="2539">
        <v>1</v>
      </c>
      <c r="BB145" s="2539">
        <v>1</v>
      </c>
      <c r="BC145" s="2539">
        <v>0</v>
      </c>
      <c r="BD145" s="2539">
        <v>1</v>
      </c>
      <c r="BE145" s="2561">
        <v>0</v>
      </c>
      <c r="BF145" s="2539">
        <v>0</v>
      </c>
      <c r="BG145" s="2539">
        <v>1</v>
      </c>
      <c r="BH145" s="2539">
        <v>0</v>
      </c>
      <c r="BI145" s="2539">
        <v>1</v>
      </c>
      <c r="BJ145" s="2539">
        <v>1</v>
      </c>
      <c r="BK145" s="2539">
        <v>1</v>
      </c>
      <c r="BL145" s="2539">
        <v>1</v>
      </c>
      <c r="BM145" s="2539">
        <v>0</v>
      </c>
      <c r="BN145" s="2521">
        <v>0</v>
      </c>
      <c r="BO145" s="2539">
        <v>1</v>
      </c>
      <c r="BP145" s="2539">
        <v>1</v>
      </c>
      <c r="BQ145" s="2539">
        <v>0</v>
      </c>
      <c r="BR145" s="2562">
        <v>0</v>
      </c>
      <c r="BS145" s="2538">
        <v>1</v>
      </c>
      <c r="BT145" s="2521">
        <v>0</v>
      </c>
      <c r="BU145" s="2521">
        <v>0</v>
      </c>
      <c r="BV145" s="2521">
        <v>0</v>
      </c>
      <c r="BW145" s="2521">
        <v>0</v>
      </c>
      <c r="BX145" s="2521">
        <v>0</v>
      </c>
      <c r="BY145" s="2521">
        <v>0</v>
      </c>
      <c r="BZ145" s="2579">
        <v>0</v>
      </c>
      <c r="CA145" s="2521">
        <v>0</v>
      </c>
      <c r="CB145" s="2521">
        <v>0</v>
      </c>
      <c r="CC145" s="2521">
        <v>0</v>
      </c>
      <c r="CD145" s="2521">
        <v>0</v>
      </c>
      <c r="CE145" s="2524">
        <v>0</v>
      </c>
      <c r="CF145" s="2520">
        <v>1</v>
      </c>
      <c r="CG145" s="2521">
        <v>1</v>
      </c>
      <c r="CH145" s="2521">
        <v>1</v>
      </c>
      <c r="CI145" s="2521">
        <v>1</v>
      </c>
      <c r="CJ145" s="2521">
        <v>1</v>
      </c>
      <c r="CK145" s="2521">
        <v>1</v>
      </c>
      <c r="CL145" s="2521">
        <v>1</v>
      </c>
      <c r="CM145" s="2521">
        <v>1</v>
      </c>
      <c r="CN145" s="2521">
        <v>1</v>
      </c>
      <c r="CO145" s="2521">
        <v>1</v>
      </c>
      <c r="CP145" s="2521">
        <v>1</v>
      </c>
      <c r="CQ145" s="2521">
        <v>1</v>
      </c>
      <c r="CR145" s="2521">
        <v>1</v>
      </c>
      <c r="CS145" s="2521">
        <v>0</v>
      </c>
      <c r="CT145" s="2521">
        <v>0</v>
      </c>
      <c r="CU145" s="2521">
        <v>0</v>
      </c>
      <c r="CV145" s="2521">
        <v>0</v>
      </c>
      <c r="CW145" s="2521">
        <v>0</v>
      </c>
      <c r="CX145" s="2521">
        <v>0</v>
      </c>
      <c r="CY145" s="2563">
        <v>0</v>
      </c>
    </row>
    <row r="146" spans="1:103">
      <c r="A146" s="2541"/>
      <c r="B146" s="2542" t="s">
        <v>680</v>
      </c>
      <c r="C146" s="2543"/>
      <c r="D146" s="2544">
        <v>245</v>
      </c>
      <c r="E146" s="2545"/>
      <c r="F146" s="2522">
        <v>359</v>
      </c>
      <c r="G146" s="2546">
        <v>309</v>
      </c>
      <c r="H146" s="2546">
        <v>21</v>
      </c>
      <c r="I146" s="2546">
        <v>40</v>
      </c>
      <c r="J146" s="2547">
        <v>27</v>
      </c>
      <c r="K146" s="2546">
        <v>279</v>
      </c>
      <c r="L146" s="2546">
        <v>225</v>
      </c>
      <c r="M146" s="2522">
        <v>312</v>
      </c>
      <c r="N146" s="2548">
        <v>1.8660000000000001</v>
      </c>
      <c r="O146" s="2523">
        <v>7.6180000000000003</v>
      </c>
      <c r="P146" s="2549">
        <v>1</v>
      </c>
      <c r="Q146" s="2549" t="s">
        <v>2493</v>
      </c>
      <c r="R146" s="2549" t="s">
        <v>2493</v>
      </c>
      <c r="S146" s="2549">
        <v>1</v>
      </c>
      <c r="T146" s="2550" t="s">
        <v>2493</v>
      </c>
      <c r="U146" s="2549">
        <v>1</v>
      </c>
      <c r="V146" s="2549" t="s">
        <v>2493</v>
      </c>
      <c r="W146" s="2549" t="s">
        <v>2493</v>
      </c>
      <c r="X146" s="2549">
        <v>1</v>
      </c>
      <c r="Y146" s="2550" t="s">
        <v>2493</v>
      </c>
      <c r="Z146" s="2551">
        <v>1</v>
      </c>
      <c r="AA146" s="2552">
        <v>1</v>
      </c>
      <c r="AB146" s="2549" t="s">
        <v>2495</v>
      </c>
      <c r="AC146" s="2554">
        <v>68130</v>
      </c>
      <c r="AD146" s="2555">
        <v>3795</v>
      </c>
      <c r="AE146" s="2555">
        <v>4435</v>
      </c>
      <c r="AF146" s="2555">
        <v>14.7</v>
      </c>
      <c r="AG146" s="2555">
        <v>94.84</v>
      </c>
      <c r="AH146" s="2555">
        <v>19700</v>
      </c>
      <c r="AI146" s="2555">
        <v>1275</v>
      </c>
      <c r="AJ146" s="2555">
        <v>1950</v>
      </c>
      <c r="AK146" s="2555">
        <v>7.9</v>
      </c>
      <c r="AL146" s="2555">
        <v>13.2</v>
      </c>
      <c r="AM146" s="2555">
        <v>1506</v>
      </c>
      <c r="AN146" s="2523">
        <v>5003</v>
      </c>
      <c r="AO146" s="2556">
        <v>1</v>
      </c>
      <c r="AP146" s="2547">
        <v>1</v>
      </c>
      <c r="AQ146" s="2547">
        <v>1</v>
      </c>
      <c r="AR146" s="2547">
        <v>1</v>
      </c>
      <c r="AS146" s="2557">
        <v>50</v>
      </c>
      <c r="AT146" s="2558">
        <v>60</v>
      </c>
      <c r="AU146" s="2558">
        <v>33</v>
      </c>
      <c r="AV146" s="2559">
        <v>43</v>
      </c>
      <c r="AW146" s="2560">
        <v>1</v>
      </c>
      <c r="AX146" s="2539">
        <v>1</v>
      </c>
      <c r="AY146" s="2521">
        <v>1</v>
      </c>
      <c r="AZ146" s="2539">
        <v>1</v>
      </c>
      <c r="BA146" s="2539">
        <v>1</v>
      </c>
      <c r="BB146" s="2539">
        <v>1</v>
      </c>
      <c r="BC146" s="2539">
        <v>1</v>
      </c>
      <c r="BD146" s="2539">
        <v>1</v>
      </c>
      <c r="BE146" s="2561">
        <v>1</v>
      </c>
      <c r="BF146" s="2539">
        <v>1</v>
      </c>
      <c r="BG146" s="2539">
        <v>1</v>
      </c>
      <c r="BH146" s="2539">
        <v>1</v>
      </c>
      <c r="BI146" s="2539">
        <v>1</v>
      </c>
      <c r="BJ146" s="2539">
        <v>1</v>
      </c>
      <c r="BK146" s="2539">
        <v>1</v>
      </c>
      <c r="BL146" s="2539">
        <v>1</v>
      </c>
      <c r="BM146" s="2539">
        <v>1</v>
      </c>
      <c r="BN146" s="2521">
        <v>0</v>
      </c>
      <c r="BO146" s="2539">
        <v>1</v>
      </c>
      <c r="BP146" s="2539">
        <v>1</v>
      </c>
      <c r="BQ146" s="2539">
        <v>0</v>
      </c>
      <c r="BR146" s="2562">
        <v>0</v>
      </c>
      <c r="BS146" s="2538">
        <v>0</v>
      </c>
      <c r="BT146" s="2521">
        <v>0</v>
      </c>
      <c r="BU146" s="2521">
        <v>0</v>
      </c>
      <c r="BV146" s="2521">
        <v>0</v>
      </c>
      <c r="BW146" s="2521">
        <v>0</v>
      </c>
      <c r="BX146" s="2521">
        <v>0</v>
      </c>
      <c r="BY146" s="2521">
        <v>0</v>
      </c>
      <c r="BZ146" s="2579">
        <v>0</v>
      </c>
      <c r="CA146" s="2521">
        <v>0</v>
      </c>
      <c r="CB146" s="2521">
        <v>0</v>
      </c>
      <c r="CC146" s="2521">
        <v>0</v>
      </c>
      <c r="CD146" s="2521">
        <v>0</v>
      </c>
      <c r="CE146" s="2524">
        <v>0</v>
      </c>
      <c r="CF146" s="2520">
        <v>1</v>
      </c>
      <c r="CG146" s="2521">
        <v>1</v>
      </c>
      <c r="CH146" s="2521">
        <v>1</v>
      </c>
      <c r="CI146" s="2521">
        <v>1</v>
      </c>
      <c r="CJ146" s="2521">
        <v>1</v>
      </c>
      <c r="CK146" s="2521">
        <v>1</v>
      </c>
      <c r="CL146" s="2521">
        <v>1</v>
      </c>
      <c r="CM146" s="2521">
        <v>1</v>
      </c>
      <c r="CN146" s="2521">
        <v>1</v>
      </c>
      <c r="CO146" s="2521">
        <v>1</v>
      </c>
      <c r="CP146" s="2521">
        <v>1</v>
      </c>
      <c r="CQ146" s="2521">
        <v>1</v>
      </c>
      <c r="CR146" s="2521">
        <v>1</v>
      </c>
      <c r="CS146" s="2521">
        <v>0</v>
      </c>
      <c r="CT146" s="2521">
        <v>0</v>
      </c>
      <c r="CU146" s="2521">
        <v>0</v>
      </c>
      <c r="CV146" s="2521">
        <v>0</v>
      </c>
      <c r="CW146" s="2521">
        <v>0</v>
      </c>
      <c r="CX146" s="2521">
        <v>0</v>
      </c>
      <c r="CY146" s="2563">
        <v>0</v>
      </c>
    </row>
    <row r="147" spans="1:103">
      <c r="A147" s="2541"/>
      <c r="B147" s="2542" t="s">
        <v>2527</v>
      </c>
      <c r="C147" s="2543"/>
      <c r="D147" s="2544">
        <v>186</v>
      </c>
      <c r="E147" s="2545"/>
      <c r="F147" s="2522">
        <v>340</v>
      </c>
      <c r="G147" s="2546">
        <v>305</v>
      </c>
      <c r="H147" s="2546">
        <v>16</v>
      </c>
      <c r="I147" s="2546">
        <v>30.5</v>
      </c>
      <c r="J147" s="2547">
        <v>27</v>
      </c>
      <c r="K147" s="2546">
        <v>279</v>
      </c>
      <c r="L147" s="2546">
        <v>225</v>
      </c>
      <c r="M147" s="2522">
        <v>236.9</v>
      </c>
      <c r="N147" s="2548">
        <v>1.8220000000000001</v>
      </c>
      <c r="O147" s="2523">
        <v>9.7949999999999999</v>
      </c>
      <c r="P147" s="2549">
        <v>1</v>
      </c>
      <c r="Q147" s="2549" t="s">
        <v>2493</v>
      </c>
      <c r="R147" s="2549" t="s">
        <v>2493</v>
      </c>
      <c r="S147" s="2549">
        <v>1</v>
      </c>
      <c r="T147" s="2550" t="s">
        <v>2493</v>
      </c>
      <c r="U147" s="2549">
        <v>1</v>
      </c>
      <c r="V147" s="2549" t="s">
        <v>2493</v>
      </c>
      <c r="W147" s="2549" t="s">
        <v>2493</v>
      </c>
      <c r="X147" s="2549">
        <v>1</v>
      </c>
      <c r="Y147" s="2550" t="s">
        <v>2493</v>
      </c>
      <c r="Z147" s="2551">
        <v>1</v>
      </c>
      <c r="AA147" s="2552" t="s">
        <v>2185</v>
      </c>
      <c r="AB147" s="2553" t="s">
        <v>2494</v>
      </c>
      <c r="AC147" s="2554">
        <v>48710</v>
      </c>
      <c r="AD147" s="2555">
        <v>2865</v>
      </c>
      <c r="AE147" s="2555">
        <v>3274</v>
      </c>
      <c r="AF147" s="2555">
        <v>14.3</v>
      </c>
      <c r="AG147" s="2555">
        <v>72.239999999999995</v>
      </c>
      <c r="AH147" s="2555">
        <v>14440</v>
      </c>
      <c r="AI147" s="2555">
        <v>947.2</v>
      </c>
      <c r="AJ147" s="2555">
        <v>1445</v>
      </c>
      <c r="AK147" s="2555">
        <v>7.8</v>
      </c>
      <c r="AL147" s="2555">
        <v>10.8</v>
      </c>
      <c r="AM147" s="2555">
        <v>688</v>
      </c>
      <c r="AN147" s="2523">
        <v>3453</v>
      </c>
      <c r="AO147" s="2556">
        <v>1</v>
      </c>
      <c r="AP147" s="2547">
        <v>1</v>
      </c>
      <c r="AQ147" s="2547">
        <v>1</v>
      </c>
      <c r="AR147" s="2547">
        <v>1</v>
      </c>
      <c r="AS147" s="2557">
        <v>64</v>
      </c>
      <c r="AT147" s="2558">
        <v>77</v>
      </c>
      <c r="AU147" s="2558">
        <v>42</v>
      </c>
      <c r="AV147" s="2559">
        <v>54</v>
      </c>
      <c r="AW147" s="2560">
        <v>1</v>
      </c>
      <c r="AX147" s="2539">
        <v>1</v>
      </c>
      <c r="AY147" s="2521">
        <v>1</v>
      </c>
      <c r="AZ147" s="2539">
        <v>1</v>
      </c>
      <c r="BA147" s="2539">
        <v>1</v>
      </c>
      <c r="BB147" s="2539">
        <v>1</v>
      </c>
      <c r="BC147" s="2539">
        <v>0</v>
      </c>
      <c r="BD147" s="2539">
        <v>1</v>
      </c>
      <c r="BE147" s="2561">
        <v>1</v>
      </c>
      <c r="BF147" s="2539">
        <v>1</v>
      </c>
      <c r="BG147" s="2539">
        <v>1</v>
      </c>
      <c r="BH147" s="2539">
        <v>1</v>
      </c>
      <c r="BI147" s="2539">
        <v>1</v>
      </c>
      <c r="BJ147" s="2539">
        <v>1</v>
      </c>
      <c r="BK147" s="2539">
        <v>1</v>
      </c>
      <c r="BL147" s="2539">
        <v>1</v>
      </c>
      <c r="BM147" s="2539">
        <v>1</v>
      </c>
      <c r="BN147" s="2521">
        <v>0</v>
      </c>
      <c r="BO147" s="2539">
        <v>1</v>
      </c>
      <c r="BP147" s="2539">
        <v>1</v>
      </c>
      <c r="BQ147" s="2539">
        <v>0</v>
      </c>
      <c r="BR147" s="2562">
        <v>0</v>
      </c>
      <c r="BS147" s="2538">
        <v>1</v>
      </c>
      <c r="BT147" s="2521">
        <v>0</v>
      </c>
      <c r="BU147" s="2521">
        <v>0</v>
      </c>
      <c r="BV147" s="2521">
        <v>0</v>
      </c>
      <c r="BW147" s="2521">
        <v>0</v>
      </c>
      <c r="BX147" s="2521">
        <v>0</v>
      </c>
      <c r="BY147" s="2521">
        <v>0</v>
      </c>
      <c r="BZ147" s="2579">
        <v>0</v>
      </c>
      <c r="CA147" s="2521">
        <v>0</v>
      </c>
      <c r="CB147" s="2521">
        <v>0</v>
      </c>
      <c r="CC147" s="2521">
        <v>0</v>
      </c>
      <c r="CD147" s="2521">
        <v>0</v>
      </c>
      <c r="CE147" s="2524">
        <v>0</v>
      </c>
      <c r="CF147" s="2520">
        <v>1</v>
      </c>
      <c r="CG147" s="2521">
        <v>1</v>
      </c>
      <c r="CH147" s="2521">
        <v>0</v>
      </c>
      <c r="CI147" s="2521">
        <v>1</v>
      </c>
      <c r="CJ147" s="2521">
        <v>1</v>
      </c>
      <c r="CK147" s="2521">
        <v>1</v>
      </c>
      <c r="CL147" s="2521">
        <v>1</v>
      </c>
      <c r="CM147" s="2521">
        <v>1</v>
      </c>
      <c r="CN147" s="2521">
        <v>1</v>
      </c>
      <c r="CO147" s="2521">
        <v>1</v>
      </c>
      <c r="CP147" s="2521">
        <v>1</v>
      </c>
      <c r="CQ147" s="2521">
        <v>1</v>
      </c>
      <c r="CR147" s="2521">
        <v>1</v>
      </c>
      <c r="CS147" s="2521">
        <v>0</v>
      </c>
      <c r="CT147" s="2521">
        <v>0</v>
      </c>
      <c r="CU147" s="2521">
        <v>0</v>
      </c>
      <c r="CV147" s="2521">
        <v>0</v>
      </c>
      <c r="CW147" s="2521">
        <v>0</v>
      </c>
      <c r="CX147" s="2521">
        <v>0</v>
      </c>
      <c r="CY147" s="2563">
        <v>0</v>
      </c>
    </row>
    <row r="148" spans="1:103">
      <c r="A148" s="2541"/>
      <c r="B148" s="2542" t="s">
        <v>679</v>
      </c>
      <c r="C148" s="2543"/>
      <c r="D148" s="2544">
        <v>127</v>
      </c>
      <c r="E148" s="2545"/>
      <c r="F148" s="2522">
        <v>320</v>
      </c>
      <c r="G148" s="2546">
        <v>300</v>
      </c>
      <c r="H148" s="2546">
        <v>11.5</v>
      </c>
      <c r="I148" s="2546">
        <v>20.5</v>
      </c>
      <c r="J148" s="2547">
        <v>27</v>
      </c>
      <c r="K148" s="2546">
        <v>279</v>
      </c>
      <c r="L148" s="2546">
        <v>225</v>
      </c>
      <c r="M148" s="2522">
        <v>161.30000000000001</v>
      </c>
      <c r="N148" s="2548">
        <v>1.7709999999999999</v>
      </c>
      <c r="O148" s="2523">
        <v>13.98</v>
      </c>
      <c r="P148" s="2549">
        <v>1</v>
      </c>
      <c r="Q148" s="2549" t="s">
        <v>2493</v>
      </c>
      <c r="R148" s="2549" t="s">
        <v>2493</v>
      </c>
      <c r="S148" s="2549">
        <v>1</v>
      </c>
      <c r="T148" s="2550" t="s">
        <v>2493</v>
      </c>
      <c r="U148" s="2549">
        <v>1</v>
      </c>
      <c r="V148" s="2549" t="s">
        <v>2493</v>
      </c>
      <c r="W148" s="2549" t="s">
        <v>2493</v>
      </c>
      <c r="X148" s="2549">
        <v>1</v>
      </c>
      <c r="Y148" s="2550" t="s">
        <v>2493</v>
      </c>
      <c r="Z148" s="2551">
        <v>1</v>
      </c>
      <c r="AA148" s="2552" t="s">
        <v>2185</v>
      </c>
      <c r="AB148" s="2549" t="s">
        <v>2495</v>
      </c>
      <c r="AC148" s="2554">
        <v>30820</v>
      </c>
      <c r="AD148" s="2555">
        <v>1926</v>
      </c>
      <c r="AE148" s="2555">
        <v>2149</v>
      </c>
      <c r="AF148" s="2555">
        <v>13.8</v>
      </c>
      <c r="AG148" s="2555">
        <v>51.77</v>
      </c>
      <c r="AH148" s="2555">
        <v>9238</v>
      </c>
      <c r="AI148" s="2555">
        <v>615.9</v>
      </c>
      <c r="AJ148" s="2555">
        <v>939</v>
      </c>
      <c r="AK148" s="2555">
        <v>7.5</v>
      </c>
      <c r="AL148" s="2555">
        <v>8.4</v>
      </c>
      <c r="AM148" s="2555">
        <v>230.4</v>
      </c>
      <c r="AN148" s="2523">
        <v>2068</v>
      </c>
      <c r="AO148" s="2556">
        <v>1</v>
      </c>
      <c r="AP148" s="2547">
        <v>1</v>
      </c>
      <c r="AQ148" s="2547">
        <v>1</v>
      </c>
      <c r="AR148" s="2547">
        <v>1</v>
      </c>
      <c r="AS148" s="2557">
        <v>91</v>
      </c>
      <c r="AT148" s="2558">
        <v>110</v>
      </c>
      <c r="AU148" s="2558">
        <v>58</v>
      </c>
      <c r="AV148" s="2559">
        <v>77</v>
      </c>
      <c r="AW148" s="2560">
        <v>1</v>
      </c>
      <c r="AX148" s="2539">
        <v>1</v>
      </c>
      <c r="AY148" s="2521">
        <v>1</v>
      </c>
      <c r="AZ148" s="2539">
        <v>1</v>
      </c>
      <c r="BA148" s="2539">
        <v>1</v>
      </c>
      <c r="BB148" s="2539">
        <v>1</v>
      </c>
      <c r="BC148" s="2539">
        <v>0</v>
      </c>
      <c r="BD148" s="2539">
        <v>1</v>
      </c>
      <c r="BE148" s="2561">
        <v>1</v>
      </c>
      <c r="BF148" s="2539">
        <v>1</v>
      </c>
      <c r="BG148" s="2539">
        <v>1</v>
      </c>
      <c r="BH148" s="2539">
        <v>1</v>
      </c>
      <c r="BI148" s="2539">
        <v>1</v>
      </c>
      <c r="BJ148" s="2539">
        <v>1</v>
      </c>
      <c r="BK148" s="2539">
        <v>1</v>
      </c>
      <c r="BL148" s="2539">
        <v>1</v>
      </c>
      <c r="BM148" s="2539">
        <v>1</v>
      </c>
      <c r="BN148" s="2521">
        <v>0</v>
      </c>
      <c r="BO148" s="2539">
        <v>1</v>
      </c>
      <c r="BP148" s="2539">
        <v>1</v>
      </c>
      <c r="BQ148" s="2539">
        <v>0</v>
      </c>
      <c r="BR148" s="2562">
        <v>0</v>
      </c>
      <c r="BS148" s="2538">
        <v>0</v>
      </c>
      <c r="BT148" s="2521">
        <v>0</v>
      </c>
      <c r="BU148" s="2521">
        <v>0</v>
      </c>
      <c r="BV148" s="2521">
        <v>0</v>
      </c>
      <c r="BW148" s="2521">
        <v>0</v>
      </c>
      <c r="BX148" s="2521">
        <v>0</v>
      </c>
      <c r="BY148" s="2521">
        <v>0</v>
      </c>
      <c r="BZ148" s="2579">
        <v>0</v>
      </c>
      <c r="CA148" s="2521">
        <v>0</v>
      </c>
      <c r="CB148" s="2521">
        <v>0</v>
      </c>
      <c r="CC148" s="2521">
        <v>0</v>
      </c>
      <c r="CD148" s="2521">
        <v>0</v>
      </c>
      <c r="CE148" s="2524">
        <v>0</v>
      </c>
      <c r="CF148" s="2520">
        <v>1</v>
      </c>
      <c r="CG148" s="2521">
        <v>1</v>
      </c>
      <c r="CH148" s="2521">
        <v>1</v>
      </c>
      <c r="CI148" s="2521">
        <v>1</v>
      </c>
      <c r="CJ148" s="2521">
        <v>1</v>
      </c>
      <c r="CK148" s="2521">
        <v>1</v>
      </c>
      <c r="CL148" s="2521">
        <v>1</v>
      </c>
      <c r="CM148" s="2521">
        <v>1</v>
      </c>
      <c r="CN148" s="2521">
        <v>1</v>
      </c>
      <c r="CO148" s="2521">
        <v>1</v>
      </c>
      <c r="CP148" s="2521">
        <v>1</v>
      </c>
      <c r="CQ148" s="2521">
        <v>1</v>
      </c>
      <c r="CR148" s="2521">
        <v>1</v>
      </c>
      <c r="CS148" s="2521">
        <v>0</v>
      </c>
      <c r="CT148" s="2521">
        <v>0</v>
      </c>
      <c r="CU148" s="2521">
        <v>0</v>
      </c>
      <c r="CV148" s="2521">
        <v>0</v>
      </c>
      <c r="CW148" s="2521">
        <v>0</v>
      </c>
      <c r="CX148" s="2521">
        <v>0</v>
      </c>
      <c r="CY148" s="2563">
        <v>0</v>
      </c>
    </row>
    <row r="149" spans="1:103">
      <c r="A149" s="2541"/>
      <c r="B149" s="2542" t="s">
        <v>677</v>
      </c>
      <c r="C149" s="2543"/>
      <c r="D149" s="2544">
        <v>97.6</v>
      </c>
      <c r="E149" s="2545"/>
      <c r="F149" s="2522">
        <v>310</v>
      </c>
      <c r="G149" s="2546">
        <v>300</v>
      </c>
      <c r="H149" s="2546">
        <v>9</v>
      </c>
      <c r="I149" s="2546">
        <v>15.5</v>
      </c>
      <c r="J149" s="2547">
        <v>27</v>
      </c>
      <c r="K149" s="2546">
        <v>279</v>
      </c>
      <c r="L149" s="2546">
        <v>225</v>
      </c>
      <c r="M149" s="2522">
        <v>124.4</v>
      </c>
      <c r="N149" s="2548">
        <v>1.756</v>
      </c>
      <c r="O149" s="2523">
        <v>17.989999999999998</v>
      </c>
      <c r="P149" s="2549">
        <v>1</v>
      </c>
      <c r="Q149" s="2549" t="s">
        <v>2493</v>
      </c>
      <c r="R149" s="2549" t="s">
        <v>2493</v>
      </c>
      <c r="S149" s="2549">
        <v>1</v>
      </c>
      <c r="T149" s="2550" t="s">
        <v>2493</v>
      </c>
      <c r="U149" s="2549">
        <v>1</v>
      </c>
      <c r="V149" s="2549" t="s">
        <v>2493</v>
      </c>
      <c r="W149" s="2549" t="s">
        <v>2493</v>
      </c>
      <c r="X149" s="2549">
        <v>1</v>
      </c>
      <c r="Y149" s="2550" t="s">
        <v>2493</v>
      </c>
      <c r="Z149" s="2551">
        <v>1</v>
      </c>
      <c r="AA149" s="2552" t="s">
        <v>2185</v>
      </c>
      <c r="AB149" s="2549" t="s">
        <v>2495</v>
      </c>
      <c r="AC149" s="2554">
        <v>22920</v>
      </c>
      <c r="AD149" s="2555">
        <v>1479</v>
      </c>
      <c r="AE149" s="2555">
        <v>1628</v>
      </c>
      <c r="AF149" s="2555">
        <v>13.5</v>
      </c>
      <c r="AG149" s="2555">
        <v>41.13</v>
      </c>
      <c r="AH149" s="2555">
        <v>6985</v>
      </c>
      <c r="AI149" s="2555">
        <v>465.6</v>
      </c>
      <c r="AJ149" s="2555">
        <v>709.7</v>
      </c>
      <c r="AK149" s="2555">
        <v>7.4</v>
      </c>
      <c r="AL149" s="2555">
        <v>7.1</v>
      </c>
      <c r="AM149" s="2555">
        <v>111.8</v>
      </c>
      <c r="AN149" s="2523">
        <v>1512</v>
      </c>
      <c r="AO149" s="2556">
        <v>2</v>
      </c>
      <c r="AP149" s="2547">
        <v>3</v>
      </c>
      <c r="AQ149" s="2547">
        <v>2</v>
      </c>
      <c r="AR149" s="2547">
        <v>3</v>
      </c>
      <c r="AS149" s="2557">
        <v>117</v>
      </c>
      <c r="AT149" s="2558">
        <v>141</v>
      </c>
      <c r="AU149" s="2558">
        <v>74</v>
      </c>
      <c r="AV149" s="2559">
        <v>98</v>
      </c>
      <c r="AW149" s="2560">
        <v>1</v>
      </c>
      <c r="AX149" s="2539">
        <v>1</v>
      </c>
      <c r="AY149" s="2521">
        <v>1</v>
      </c>
      <c r="AZ149" s="2539">
        <v>1</v>
      </c>
      <c r="BA149" s="2539">
        <v>1</v>
      </c>
      <c r="BB149" s="2539">
        <v>1</v>
      </c>
      <c r="BC149" s="2539">
        <v>0</v>
      </c>
      <c r="BD149" s="2539">
        <v>1</v>
      </c>
      <c r="BE149" s="2561">
        <v>1</v>
      </c>
      <c r="BF149" s="2539">
        <v>1</v>
      </c>
      <c r="BG149" s="2539">
        <v>1</v>
      </c>
      <c r="BH149" s="2539">
        <v>1</v>
      </c>
      <c r="BI149" s="2539">
        <v>1</v>
      </c>
      <c r="BJ149" s="2539">
        <v>1</v>
      </c>
      <c r="BK149" s="2539">
        <v>1</v>
      </c>
      <c r="BL149" s="2539">
        <v>1</v>
      </c>
      <c r="BM149" s="2539">
        <v>1</v>
      </c>
      <c r="BN149" s="2521">
        <v>0</v>
      </c>
      <c r="BO149" s="2539">
        <v>1</v>
      </c>
      <c r="BP149" s="2539">
        <v>1</v>
      </c>
      <c r="BQ149" s="2539">
        <v>0</v>
      </c>
      <c r="BR149" s="2562">
        <v>0</v>
      </c>
      <c r="BS149" s="2538">
        <v>0</v>
      </c>
      <c r="BT149" s="2521">
        <v>0</v>
      </c>
      <c r="BU149" s="2521">
        <v>0</v>
      </c>
      <c r="BV149" s="2521">
        <v>0</v>
      </c>
      <c r="BW149" s="2521">
        <v>0</v>
      </c>
      <c r="BX149" s="2521">
        <v>0</v>
      </c>
      <c r="BY149" s="2521">
        <v>0</v>
      </c>
      <c r="BZ149" s="2579">
        <v>0</v>
      </c>
      <c r="CA149" s="2521">
        <v>0</v>
      </c>
      <c r="CB149" s="2521">
        <v>0</v>
      </c>
      <c r="CC149" s="2521">
        <v>0</v>
      </c>
      <c r="CD149" s="2521">
        <v>0</v>
      </c>
      <c r="CE149" s="2524">
        <v>0</v>
      </c>
      <c r="CF149" s="2520">
        <v>1</v>
      </c>
      <c r="CG149" s="2521">
        <v>1</v>
      </c>
      <c r="CH149" s="2521">
        <v>1</v>
      </c>
      <c r="CI149" s="2521">
        <v>1</v>
      </c>
      <c r="CJ149" s="2521">
        <v>1</v>
      </c>
      <c r="CK149" s="2521">
        <v>1</v>
      </c>
      <c r="CL149" s="2521">
        <v>1</v>
      </c>
      <c r="CM149" s="2521">
        <v>1</v>
      </c>
      <c r="CN149" s="2521">
        <v>1</v>
      </c>
      <c r="CO149" s="2521">
        <v>1</v>
      </c>
      <c r="CP149" s="2521">
        <v>1</v>
      </c>
      <c r="CQ149" s="2521">
        <v>1</v>
      </c>
      <c r="CR149" s="2521">
        <v>1</v>
      </c>
      <c r="CS149" s="2521">
        <v>0</v>
      </c>
      <c r="CT149" s="2521">
        <v>0</v>
      </c>
      <c r="CU149" s="2521">
        <v>0</v>
      </c>
      <c r="CV149" s="2521">
        <v>0</v>
      </c>
      <c r="CW149" s="2521">
        <v>0</v>
      </c>
      <c r="CX149" s="2521">
        <v>0</v>
      </c>
      <c r="CY149" s="2563">
        <v>0</v>
      </c>
    </row>
    <row r="150" spans="1:103">
      <c r="A150" s="2541"/>
      <c r="B150" s="2542" t="s">
        <v>678</v>
      </c>
      <c r="C150" s="2543"/>
      <c r="D150" s="2544">
        <v>74.2</v>
      </c>
      <c r="E150" s="2545"/>
      <c r="F150" s="2522">
        <v>301</v>
      </c>
      <c r="G150" s="2546">
        <v>300</v>
      </c>
      <c r="H150" s="2546">
        <v>8</v>
      </c>
      <c r="I150" s="2546">
        <v>11</v>
      </c>
      <c r="J150" s="2547">
        <v>27</v>
      </c>
      <c r="K150" s="2546">
        <v>279</v>
      </c>
      <c r="L150" s="2546">
        <v>225</v>
      </c>
      <c r="M150" s="2522">
        <v>94.6</v>
      </c>
      <c r="N150" s="2548">
        <v>1.74</v>
      </c>
      <c r="O150" s="2523">
        <v>23.44</v>
      </c>
      <c r="P150" s="2549">
        <v>1</v>
      </c>
      <c r="Q150" s="2549">
        <v>1</v>
      </c>
      <c r="R150" s="2549">
        <v>1</v>
      </c>
      <c r="S150" s="2549">
        <v>1</v>
      </c>
      <c r="T150" s="2550">
        <v>1</v>
      </c>
      <c r="U150" s="2549">
        <v>1</v>
      </c>
      <c r="V150" s="2549">
        <v>1</v>
      </c>
      <c r="W150" s="2549" t="s">
        <v>2185</v>
      </c>
      <c r="X150" s="2549" t="s">
        <v>2185</v>
      </c>
      <c r="Y150" s="2550" t="s">
        <v>2185</v>
      </c>
      <c r="Z150" s="2551" t="s">
        <v>2185</v>
      </c>
      <c r="AA150" s="2552" t="s">
        <v>2185</v>
      </c>
      <c r="AB150" s="2553" t="s">
        <v>2494</v>
      </c>
      <c r="AC150" s="2554">
        <v>16440</v>
      </c>
      <c r="AD150" s="2555">
        <v>1092</v>
      </c>
      <c r="AE150" s="2555">
        <v>1196</v>
      </c>
      <c r="AF150" s="2555">
        <v>13.1</v>
      </c>
      <c r="AG150" s="2555">
        <v>35.39</v>
      </c>
      <c r="AH150" s="2555">
        <v>4959</v>
      </c>
      <c r="AI150" s="2555">
        <v>330.6</v>
      </c>
      <c r="AJ150" s="2555">
        <v>505.7</v>
      </c>
      <c r="AK150" s="2555">
        <v>7.2</v>
      </c>
      <c r="AL150" s="2555">
        <v>6.1</v>
      </c>
      <c r="AM150" s="2555">
        <v>53.58</v>
      </c>
      <c r="AN150" s="2523">
        <v>1040</v>
      </c>
      <c r="AO150" s="2556">
        <v>3</v>
      </c>
      <c r="AP150" s="2547">
        <v>4</v>
      </c>
      <c r="AQ150" s="2547">
        <v>3</v>
      </c>
      <c r="AR150" s="2547">
        <v>4</v>
      </c>
      <c r="AS150" s="2557">
        <v>152</v>
      </c>
      <c r="AT150" s="2558">
        <v>184</v>
      </c>
      <c r="AU150" s="2558">
        <v>95</v>
      </c>
      <c r="AV150" s="2559">
        <v>127</v>
      </c>
      <c r="AW150" s="2560">
        <v>1</v>
      </c>
      <c r="AX150" s="2539">
        <v>1</v>
      </c>
      <c r="AY150" s="2521">
        <v>0</v>
      </c>
      <c r="AZ150" s="2539">
        <v>1</v>
      </c>
      <c r="BA150" s="2539">
        <v>1</v>
      </c>
      <c r="BB150" s="2539">
        <v>1</v>
      </c>
      <c r="BC150" s="2539">
        <v>0</v>
      </c>
      <c r="BD150" s="2539">
        <v>1</v>
      </c>
      <c r="BE150" s="2561">
        <v>0</v>
      </c>
      <c r="BF150" s="2539">
        <v>0</v>
      </c>
      <c r="BG150" s="2539">
        <v>1</v>
      </c>
      <c r="BH150" s="2539">
        <v>0</v>
      </c>
      <c r="BI150" s="2539">
        <v>1</v>
      </c>
      <c r="BJ150" s="2539">
        <v>1</v>
      </c>
      <c r="BK150" s="2539">
        <v>1</v>
      </c>
      <c r="BL150" s="2539">
        <v>1</v>
      </c>
      <c r="BM150" s="2539">
        <v>0</v>
      </c>
      <c r="BN150" s="2521">
        <v>0</v>
      </c>
      <c r="BO150" s="2539">
        <v>1</v>
      </c>
      <c r="BP150" s="2539">
        <v>1</v>
      </c>
      <c r="BQ150" s="2539">
        <v>0</v>
      </c>
      <c r="BR150" s="2562">
        <v>0</v>
      </c>
      <c r="BS150" s="2538">
        <v>1</v>
      </c>
      <c r="BT150" s="2521">
        <v>0</v>
      </c>
      <c r="BU150" s="2521">
        <v>0</v>
      </c>
      <c r="BV150" s="2521">
        <v>0</v>
      </c>
      <c r="BW150" s="2521">
        <v>0</v>
      </c>
      <c r="BX150" s="2521">
        <v>0</v>
      </c>
      <c r="BY150" s="2521">
        <v>0</v>
      </c>
      <c r="BZ150" s="2579">
        <v>0</v>
      </c>
      <c r="CA150" s="2521">
        <v>0</v>
      </c>
      <c r="CB150" s="2521">
        <v>0</v>
      </c>
      <c r="CC150" s="2521">
        <v>0</v>
      </c>
      <c r="CD150" s="2521">
        <v>0</v>
      </c>
      <c r="CE150" s="2524">
        <v>0</v>
      </c>
      <c r="CF150" s="2520">
        <v>1</v>
      </c>
      <c r="CG150" s="2521">
        <v>1</v>
      </c>
      <c r="CH150" s="2521">
        <v>1</v>
      </c>
      <c r="CI150" s="2521">
        <v>1</v>
      </c>
      <c r="CJ150" s="2521">
        <v>1</v>
      </c>
      <c r="CK150" s="2521">
        <v>1</v>
      </c>
      <c r="CL150" s="2521">
        <v>1</v>
      </c>
      <c r="CM150" s="2521">
        <v>1</v>
      </c>
      <c r="CN150" s="2521">
        <v>1</v>
      </c>
      <c r="CO150" s="2521">
        <v>1</v>
      </c>
      <c r="CP150" s="2521">
        <v>1</v>
      </c>
      <c r="CQ150" s="2521">
        <v>1</v>
      </c>
      <c r="CR150" s="2521">
        <v>1</v>
      </c>
      <c r="CS150" s="2521">
        <v>0</v>
      </c>
      <c r="CT150" s="2521">
        <v>0</v>
      </c>
      <c r="CU150" s="2521">
        <v>0</v>
      </c>
      <c r="CV150" s="2521">
        <v>0</v>
      </c>
      <c r="CW150" s="2521">
        <v>0</v>
      </c>
      <c r="CX150" s="2521">
        <v>0</v>
      </c>
      <c r="CY150" s="2563">
        <v>0</v>
      </c>
    </row>
    <row r="151" spans="1:103">
      <c r="A151" s="2541"/>
      <c r="B151" s="2542" t="s">
        <v>676</v>
      </c>
      <c r="C151" s="2543"/>
      <c r="D151" s="2544">
        <v>238</v>
      </c>
      <c r="E151" s="2545"/>
      <c r="F151" s="2522">
        <v>340</v>
      </c>
      <c r="G151" s="2546">
        <v>310</v>
      </c>
      <c r="H151" s="2546">
        <v>21</v>
      </c>
      <c r="I151" s="2546">
        <v>39</v>
      </c>
      <c r="J151" s="2547">
        <v>27</v>
      </c>
      <c r="K151" s="2546">
        <v>262</v>
      </c>
      <c r="L151" s="2546">
        <v>208</v>
      </c>
      <c r="M151" s="2522">
        <v>303.10000000000002</v>
      </c>
      <c r="N151" s="2548">
        <v>1.8320000000000001</v>
      </c>
      <c r="O151" s="2523">
        <v>7.7</v>
      </c>
      <c r="P151" s="2549">
        <v>1</v>
      </c>
      <c r="Q151" s="2549" t="s">
        <v>2493</v>
      </c>
      <c r="R151" s="2549" t="s">
        <v>2493</v>
      </c>
      <c r="S151" s="2549">
        <v>1</v>
      </c>
      <c r="T151" s="2550" t="s">
        <v>2493</v>
      </c>
      <c r="U151" s="2549">
        <v>1</v>
      </c>
      <c r="V151" s="2549" t="s">
        <v>2493</v>
      </c>
      <c r="W151" s="2549" t="s">
        <v>2493</v>
      </c>
      <c r="X151" s="2549">
        <v>1</v>
      </c>
      <c r="Y151" s="2550" t="s">
        <v>2493</v>
      </c>
      <c r="Z151" s="2551">
        <v>1</v>
      </c>
      <c r="AA151" s="2552" t="s">
        <v>2185</v>
      </c>
      <c r="AB151" s="2549" t="s">
        <v>2495</v>
      </c>
      <c r="AC151" s="2554">
        <v>59200</v>
      </c>
      <c r="AD151" s="2555">
        <v>3482</v>
      </c>
      <c r="AE151" s="2555">
        <v>4077</v>
      </c>
      <c r="AF151" s="2555">
        <v>13.9</v>
      </c>
      <c r="AG151" s="2555">
        <v>90.52</v>
      </c>
      <c r="AH151" s="2555">
        <v>19400</v>
      </c>
      <c r="AI151" s="2555">
        <v>1251</v>
      </c>
      <c r="AJ151" s="2555">
        <v>1913</v>
      </c>
      <c r="AK151" s="2555">
        <v>8</v>
      </c>
      <c r="AL151" s="2555">
        <v>13</v>
      </c>
      <c r="AM151" s="2555">
        <v>1410</v>
      </c>
      <c r="AN151" s="2523">
        <v>4386</v>
      </c>
      <c r="AO151" s="2556">
        <v>1</v>
      </c>
      <c r="AP151" s="2547">
        <v>1</v>
      </c>
      <c r="AQ151" s="2547">
        <v>1</v>
      </c>
      <c r="AR151" s="2547">
        <v>1</v>
      </c>
      <c r="AS151" s="2557">
        <v>50</v>
      </c>
      <c r="AT151" s="2558">
        <v>60</v>
      </c>
      <c r="AU151" s="2558">
        <v>33</v>
      </c>
      <c r="AV151" s="2559">
        <v>43</v>
      </c>
      <c r="AW151" s="2560">
        <v>1</v>
      </c>
      <c r="AX151" s="2539">
        <v>1</v>
      </c>
      <c r="AY151" s="2521">
        <v>1</v>
      </c>
      <c r="AZ151" s="2539">
        <v>1</v>
      </c>
      <c r="BA151" s="2539">
        <v>1</v>
      </c>
      <c r="BB151" s="2539">
        <v>1</v>
      </c>
      <c r="BC151" s="2539">
        <v>0</v>
      </c>
      <c r="BD151" s="2539">
        <v>1</v>
      </c>
      <c r="BE151" s="2561">
        <v>1</v>
      </c>
      <c r="BF151" s="2539">
        <v>1</v>
      </c>
      <c r="BG151" s="2539">
        <v>1</v>
      </c>
      <c r="BH151" s="2539">
        <v>1</v>
      </c>
      <c r="BI151" s="2539">
        <v>1</v>
      </c>
      <c r="BJ151" s="2539">
        <v>1</v>
      </c>
      <c r="BK151" s="2539">
        <v>1</v>
      </c>
      <c r="BL151" s="2539">
        <v>1</v>
      </c>
      <c r="BM151" s="2539">
        <v>1</v>
      </c>
      <c r="BN151" s="2521">
        <v>0</v>
      </c>
      <c r="BO151" s="2539">
        <v>1</v>
      </c>
      <c r="BP151" s="2539">
        <v>1</v>
      </c>
      <c r="BQ151" s="2539">
        <v>0</v>
      </c>
      <c r="BR151" s="2562">
        <v>0</v>
      </c>
      <c r="BS151" s="2538">
        <v>0</v>
      </c>
      <c r="BT151" s="2521">
        <v>0</v>
      </c>
      <c r="BU151" s="2521">
        <v>0</v>
      </c>
      <c r="BV151" s="2521">
        <v>0</v>
      </c>
      <c r="BW151" s="2521">
        <v>0</v>
      </c>
      <c r="BX151" s="2521">
        <v>0</v>
      </c>
      <c r="BY151" s="2521">
        <v>0</v>
      </c>
      <c r="BZ151" s="2579">
        <v>0</v>
      </c>
      <c r="CA151" s="2521">
        <v>0</v>
      </c>
      <c r="CB151" s="2521">
        <v>0</v>
      </c>
      <c r="CC151" s="2521">
        <v>0</v>
      </c>
      <c r="CD151" s="2521">
        <v>0</v>
      </c>
      <c r="CE151" s="2524">
        <v>0</v>
      </c>
      <c r="CF151" s="2520">
        <v>1</v>
      </c>
      <c r="CG151" s="2521">
        <v>1</v>
      </c>
      <c r="CH151" s="2521">
        <v>1</v>
      </c>
      <c r="CI151" s="2521">
        <v>1</v>
      </c>
      <c r="CJ151" s="2521">
        <v>1</v>
      </c>
      <c r="CK151" s="2521">
        <v>1</v>
      </c>
      <c r="CL151" s="2521">
        <v>1</v>
      </c>
      <c r="CM151" s="2521">
        <v>1</v>
      </c>
      <c r="CN151" s="2521">
        <v>1</v>
      </c>
      <c r="CO151" s="2521">
        <v>1</v>
      </c>
      <c r="CP151" s="2521">
        <v>1</v>
      </c>
      <c r="CQ151" s="2521">
        <v>1</v>
      </c>
      <c r="CR151" s="2521">
        <v>1</v>
      </c>
      <c r="CS151" s="2521">
        <v>0</v>
      </c>
      <c r="CT151" s="2521">
        <v>0</v>
      </c>
      <c r="CU151" s="2521">
        <v>0</v>
      </c>
      <c r="CV151" s="2521">
        <v>0</v>
      </c>
      <c r="CW151" s="2521">
        <v>0</v>
      </c>
      <c r="CX151" s="2521">
        <v>0</v>
      </c>
      <c r="CY151" s="2563">
        <v>0</v>
      </c>
    </row>
    <row r="152" spans="1:103">
      <c r="A152" s="2541"/>
      <c r="B152" s="2542" t="s">
        <v>2528</v>
      </c>
      <c r="C152" s="2543"/>
      <c r="D152" s="2544">
        <v>177</v>
      </c>
      <c r="E152" s="2545"/>
      <c r="F152" s="2522">
        <v>320</v>
      </c>
      <c r="G152" s="2546">
        <v>305</v>
      </c>
      <c r="H152" s="2546">
        <v>16</v>
      </c>
      <c r="I152" s="2546">
        <v>29</v>
      </c>
      <c r="J152" s="2547">
        <v>27</v>
      </c>
      <c r="K152" s="2546">
        <v>262</v>
      </c>
      <c r="L152" s="2546">
        <v>208</v>
      </c>
      <c r="M152" s="2522">
        <v>225.1</v>
      </c>
      <c r="N152" s="2548">
        <v>1.782</v>
      </c>
      <c r="O152" s="2523">
        <v>10.09</v>
      </c>
      <c r="P152" s="2549">
        <v>1</v>
      </c>
      <c r="Q152" s="2549" t="s">
        <v>2493</v>
      </c>
      <c r="R152" s="2549" t="s">
        <v>2493</v>
      </c>
      <c r="S152" s="2549">
        <v>1</v>
      </c>
      <c r="T152" s="2550" t="s">
        <v>2493</v>
      </c>
      <c r="U152" s="2549">
        <v>1</v>
      </c>
      <c r="V152" s="2549" t="s">
        <v>2493</v>
      </c>
      <c r="W152" s="2549" t="s">
        <v>2493</v>
      </c>
      <c r="X152" s="2549">
        <v>1</v>
      </c>
      <c r="Y152" s="2550" t="s">
        <v>2493</v>
      </c>
      <c r="Z152" s="2551">
        <v>1</v>
      </c>
      <c r="AA152" s="2552" t="s">
        <v>2185</v>
      </c>
      <c r="AB152" s="2553" t="s">
        <v>2494</v>
      </c>
      <c r="AC152" s="2554">
        <v>40950</v>
      </c>
      <c r="AD152" s="2555">
        <v>2559</v>
      </c>
      <c r="AE152" s="2555">
        <v>2926</v>
      </c>
      <c r="AF152" s="2555">
        <v>13.4</v>
      </c>
      <c r="AG152" s="2555">
        <v>68.47</v>
      </c>
      <c r="AH152" s="2555">
        <v>13730</v>
      </c>
      <c r="AI152" s="2555">
        <v>900.7</v>
      </c>
      <c r="AJ152" s="2555">
        <v>1374</v>
      </c>
      <c r="AK152" s="2555">
        <v>7.8</v>
      </c>
      <c r="AL152" s="2555">
        <v>10.5</v>
      </c>
      <c r="AM152" s="2555">
        <v>604</v>
      </c>
      <c r="AN152" s="2523">
        <v>2903</v>
      </c>
      <c r="AO152" s="2556">
        <v>1</v>
      </c>
      <c r="AP152" s="2547">
        <v>1</v>
      </c>
      <c r="AQ152" s="2547">
        <v>1</v>
      </c>
      <c r="AR152" s="2547">
        <v>1</v>
      </c>
      <c r="AS152" s="2557">
        <v>66</v>
      </c>
      <c r="AT152" s="2558">
        <v>79</v>
      </c>
      <c r="AU152" s="2558">
        <v>42</v>
      </c>
      <c r="AV152" s="2559">
        <v>56</v>
      </c>
      <c r="AW152" s="2560">
        <v>1</v>
      </c>
      <c r="AX152" s="2539">
        <v>1</v>
      </c>
      <c r="AY152" s="2521">
        <v>1</v>
      </c>
      <c r="AZ152" s="2539">
        <v>1</v>
      </c>
      <c r="BA152" s="2539">
        <v>1</v>
      </c>
      <c r="BB152" s="2539">
        <v>1</v>
      </c>
      <c r="BC152" s="2539">
        <v>0</v>
      </c>
      <c r="BD152" s="2539">
        <v>1</v>
      </c>
      <c r="BE152" s="2561">
        <v>1</v>
      </c>
      <c r="BF152" s="2539">
        <v>1</v>
      </c>
      <c r="BG152" s="2539">
        <v>1</v>
      </c>
      <c r="BH152" s="2539">
        <v>1</v>
      </c>
      <c r="BI152" s="2539">
        <v>1</v>
      </c>
      <c r="BJ152" s="2539">
        <v>1</v>
      </c>
      <c r="BK152" s="2539">
        <v>1</v>
      </c>
      <c r="BL152" s="2539">
        <v>1</v>
      </c>
      <c r="BM152" s="2539">
        <v>1</v>
      </c>
      <c r="BN152" s="2521">
        <v>0</v>
      </c>
      <c r="BO152" s="2539">
        <v>1</v>
      </c>
      <c r="BP152" s="2539">
        <v>1</v>
      </c>
      <c r="BQ152" s="2539">
        <v>0</v>
      </c>
      <c r="BR152" s="2562">
        <v>0</v>
      </c>
      <c r="BS152" s="2538">
        <v>1</v>
      </c>
      <c r="BT152" s="2521">
        <v>0</v>
      </c>
      <c r="BU152" s="2521">
        <v>0</v>
      </c>
      <c r="BV152" s="2521">
        <v>0</v>
      </c>
      <c r="BW152" s="2521">
        <v>0</v>
      </c>
      <c r="BX152" s="2521">
        <v>0</v>
      </c>
      <c r="BY152" s="2521">
        <v>0</v>
      </c>
      <c r="BZ152" s="2579">
        <v>0</v>
      </c>
      <c r="CA152" s="2521">
        <v>0</v>
      </c>
      <c r="CB152" s="2521">
        <v>0</v>
      </c>
      <c r="CC152" s="2521">
        <v>0</v>
      </c>
      <c r="CD152" s="2521">
        <v>0</v>
      </c>
      <c r="CE152" s="2524">
        <v>0</v>
      </c>
      <c r="CF152" s="2520">
        <v>1</v>
      </c>
      <c r="CG152" s="2521">
        <v>1</v>
      </c>
      <c r="CH152" s="2521">
        <v>0</v>
      </c>
      <c r="CI152" s="2521">
        <v>1</v>
      </c>
      <c r="CJ152" s="2521">
        <v>1</v>
      </c>
      <c r="CK152" s="2521">
        <v>1</v>
      </c>
      <c r="CL152" s="2521">
        <v>1</v>
      </c>
      <c r="CM152" s="2521">
        <v>1</v>
      </c>
      <c r="CN152" s="2521">
        <v>1</v>
      </c>
      <c r="CO152" s="2521">
        <v>1</v>
      </c>
      <c r="CP152" s="2521">
        <v>1</v>
      </c>
      <c r="CQ152" s="2521">
        <v>1</v>
      </c>
      <c r="CR152" s="2521">
        <v>1</v>
      </c>
      <c r="CS152" s="2521">
        <v>0</v>
      </c>
      <c r="CT152" s="2521">
        <v>0</v>
      </c>
      <c r="CU152" s="2521">
        <v>0</v>
      </c>
      <c r="CV152" s="2521">
        <v>0</v>
      </c>
      <c r="CW152" s="2521">
        <v>0</v>
      </c>
      <c r="CX152" s="2521">
        <v>0</v>
      </c>
      <c r="CY152" s="2563">
        <v>0</v>
      </c>
    </row>
    <row r="153" spans="1:103">
      <c r="A153" s="2541"/>
      <c r="B153" s="2542" t="s">
        <v>675</v>
      </c>
      <c r="C153" s="2543"/>
      <c r="D153" s="2544">
        <v>117</v>
      </c>
      <c r="E153" s="2545"/>
      <c r="F153" s="2522">
        <v>300</v>
      </c>
      <c r="G153" s="2546">
        <v>300</v>
      </c>
      <c r="H153" s="2546">
        <v>11</v>
      </c>
      <c r="I153" s="2546">
        <v>19</v>
      </c>
      <c r="J153" s="2547">
        <v>27</v>
      </c>
      <c r="K153" s="2546">
        <v>262</v>
      </c>
      <c r="L153" s="2546">
        <v>208</v>
      </c>
      <c r="M153" s="2522">
        <v>149.1</v>
      </c>
      <c r="N153" s="2548">
        <v>1.732</v>
      </c>
      <c r="O153" s="2523">
        <v>14.8</v>
      </c>
      <c r="P153" s="2549">
        <v>1</v>
      </c>
      <c r="Q153" s="2549" t="s">
        <v>2493</v>
      </c>
      <c r="R153" s="2549" t="s">
        <v>2493</v>
      </c>
      <c r="S153" s="2549">
        <v>1</v>
      </c>
      <c r="T153" s="2550" t="s">
        <v>2493</v>
      </c>
      <c r="U153" s="2549">
        <v>1</v>
      </c>
      <c r="V153" s="2549" t="s">
        <v>2493</v>
      </c>
      <c r="W153" s="2549" t="s">
        <v>2493</v>
      </c>
      <c r="X153" s="2549">
        <v>1</v>
      </c>
      <c r="Y153" s="2550" t="s">
        <v>2493</v>
      </c>
      <c r="Z153" s="2551">
        <v>1</v>
      </c>
      <c r="AA153" s="2552" t="s">
        <v>2185</v>
      </c>
      <c r="AB153" s="2549" t="s">
        <v>2495</v>
      </c>
      <c r="AC153" s="2554">
        <v>25160</v>
      </c>
      <c r="AD153" s="2555">
        <v>1677</v>
      </c>
      <c r="AE153" s="2555">
        <v>1868</v>
      </c>
      <c r="AF153" s="2555">
        <v>12.9</v>
      </c>
      <c r="AG153" s="2555">
        <v>47.42</v>
      </c>
      <c r="AH153" s="2555">
        <v>8562</v>
      </c>
      <c r="AI153" s="2555">
        <v>570.79999999999995</v>
      </c>
      <c r="AJ153" s="2555">
        <v>870.1</v>
      </c>
      <c r="AK153" s="2555">
        <v>7.5</v>
      </c>
      <c r="AL153" s="2555">
        <v>8</v>
      </c>
      <c r="AM153" s="2555">
        <v>189.1</v>
      </c>
      <c r="AN153" s="2523">
        <v>1687</v>
      </c>
      <c r="AO153" s="2556">
        <v>1</v>
      </c>
      <c r="AP153" s="2547">
        <v>1</v>
      </c>
      <c r="AQ153" s="2547">
        <v>1</v>
      </c>
      <c r="AR153" s="2547">
        <v>1</v>
      </c>
      <c r="AS153" s="2557">
        <v>96</v>
      </c>
      <c r="AT153" s="2558">
        <v>116</v>
      </c>
      <c r="AU153" s="2558">
        <v>60</v>
      </c>
      <c r="AV153" s="2559">
        <v>80</v>
      </c>
      <c r="AW153" s="2560">
        <v>1</v>
      </c>
      <c r="AX153" s="2539">
        <v>1</v>
      </c>
      <c r="AY153" s="2521">
        <v>1</v>
      </c>
      <c r="AZ153" s="2539">
        <v>1</v>
      </c>
      <c r="BA153" s="2539">
        <v>1</v>
      </c>
      <c r="BB153" s="2539">
        <v>1</v>
      </c>
      <c r="BC153" s="2539">
        <v>0</v>
      </c>
      <c r="BD153" s="2539">
        <v>1</v>
      </c>
      <c r="BE153" s="2561">
        <v>1</v>
      </c>
      <c r="BF153" s="2539">
        <v>1</v>
      </c>
      <c r="BG153" s="2539">
        <v>1</v>
      </c>
      <c r="BH153" s="2539">
        <v>1</v>
      </c>
      <c r="BI153" s="2539">
        <v>1</v>
      </c>
      <c r="BJ153" s="2539">
        <v>1</v>
      </c>
      <c r="BK153" s="2539">
        <v>1</v>
      </c>
      <c r="BL153" s="2539">
        <v>1</v>
      </c>
      <c r="BM153" s="2539">
        <v>1</v>
      </c>
      <c r="BN153" s="2521">
        <v>0</v>
      </c>
      <c r="BO153" s="2539">
        <v>1</v>
      </c>
      <c r="BP153" s="2539">
        <v>1</v>
      </c>
      <c r="BQ153" s="2539">
        <v>0</v>
      </c>
      <c r="BR153" s="2562">
        <v>0</v>
      </c>
      <c r="BS153" s="2538">
        <v>0</v>
      </c>
      <c r="BT153" s="2521">
        <v>0</v>
      </c>
      <c r="BU153" s="2521">
        <v>0</v>
      </c>
      <c r="BV153" s="2521">
        <v>0</v>
      </c>
      <c r="BW153" s="2521">
        <v>0</v>
      </c>
      <c r="BX153" s="2521">
        <v>0</v>
      </c>
      <c r="BY153" s="2521">
        <v>0</v>
      </c>
      <c r="BZ153" s="2579">
        <v>0</v>
      </c>
      <c r="CA153" s="2521">
        <v>0</v>
      </c>
      <c r="CB153" s="2521">
        <v>0</v>
      </c>
      <c r="CC153" s="2521">
        <v>0</v>
      </c>
      <c r="CD153" s="2521">
        <v>0</v>
      </c>
      <c r="CE153" s="2524">
        <v>0</v>
      </c>
      <c r="CF153" s="2520">
        <v>1</v>
      </c>
      <c r="CG153" s="2521">
        <v>1</v>
      </c>
      <c r="CH153" s="2521">
        <v>1</v>
      </c>
      <c r="CI153" s="2521">
        <v>1</v>
      </c>
      <c r="CJ153" s="2521">
        <v>1</v>
      </c>
      <c r="CK153" s="2521">
        <v>1</v>
      </c>
      <c r="CL153" s="2521">
        <v>1</v>
      </c>
      <c r="CM153" s="2521">
        <v>1</v>
      </c>
      <c r="CN153" s="2521">
        <v>1</v>
      </c>
      <c r="CO153" s="2521">
        <v>1</v>
      </c>
      <c r="CP153" s="2521">
        <v>1</v>
      </c>
      <c r="CQ153" s="2521">
        <v>1</v>
      </c>
      <c r="CR153" s="2521">
        <v>1</v>
      </c>
      <c r="CS153" s="2521">
        <v>0</v>
      </c>
      <c r="CT153" s="2521">
        <v>0</v>
      </c>
      <c r="CU153" s="2521">
        <v>0</v>
      </c>
      <c r="CV153" s="2521">
        <v>0</v>
      </c>
      <c r="CW153" s="2521">
        <v>0</v>
      </c>
      <c r="CX153" s="2521">
        <v>0</v>
      </c>
      <c r="CY153" s="2563">
        <v>0</v>
      </c>
    </row>
    <row r="154" spans="1:103">
      <c r="A154" s="2541"/>
      <c r="B154" s="2542" t="s">
        <v>673</v>
      </c>
      <c r="C154" s="2543"/>
      <c r="D154" s="2544">
        <v>88.3</v>
      </c>
      <c r="E154" s="2545"/>
      <c r="F154" s="2522">
        <v>290</v>
      </c>
      <c r="G154" s="2546">
        <v>300</v>
      </c>
      <c r="H154" s="2546">
        <v>8.5</v>
      </c>
      <c r="I154" s="2546">
        <v>14</v>
      </c>
      <c r="J154" s="2547">
        <v>27</v>
      </c>
      <c r="K154" s="2546">
        <v>262</v>
      </c>
      <c r="L154" s="2546">
        <v>208</v>
      </c>
      <c r="M154" s="2522">
        <v>112.5</v>
      </c>
      <c r="N154" s="2548">
        <v>1.7170000000000001</v>
      </c>
      <c r="O154" s="2523">
        <v>19.440000000000001</v>
      </c>
      <c r="P154" s="2549">
        <v>1</v>
      </c>
      <c r="Q154" s="2549" t="s">
        <v>2493</v>
      </c>
      <c r="R154" s="2549" t="s">
        <v>2493</v>
      </c>
      <c r="S154" s="2549">
        <v>1</v>
      </c>
      <c r="T154" s="2550" t="s">
        <v>2493</v>
      </c>
      <c r="U154" s="2549">
        <v>1</v>
      </c>
      <c r="V154" s="2549" t="s">
        <v>2493</v>
      </c>
      <c r="W154" s="2549" t="s">
        <v>2493</v>
      </c>
      <c r="X154" s="2549">
        <v>1</v>
      </c>
      <c r="Y154" s="2550" t="s">
        <v>2493</v>
      </c>
      <c r="Z154" s="2551">
        <v>1</v>
      </c>
      <c r="AA154" s="2552" t="s">
        <v>2185</v>
      </c>
      <c r="AB154" s="2549" t="s">
        <v>2495</v>
      </c>
      <c r="AC154" s="2554">
        <v>18260</v>
      </c>
      <c r="AD154" s="2555">
        <v>1259</v>
      </c>
      <c r="AE154" s="2555">
        <v>1383</v>
      </c>
      <c r="AF154" s="2555">
        <v>12.7</v>
      </c>
      <c r="AG154" s="2555">
        <v>37.270000000000003</v>
      </c>
      <c r="AH154" s="2555">
        <v>6309</v>
      </c>
      <c r="AI154" s="2555">
        <v>420.6</v>
      </c>
      <c r="AJ154" s="2555">
        <v>641.1</v>
      </c>
      <c r="AK154" s="2555">
        <v>7.4</v>
      </c>
      <c r="AL154" s="2555">
        <v>6.8</v>
      </c>
      <c r="AM154" s="2555">
        <v>87.76</v>
      </c>
      <c r="AN154" s="2523">
        <v>1199</v>
      </c>
      <c r="AO154" s="2556">
        <v>3</v>
      </c>
      <c r="AP154" s="2547">
        <v>3</v>
      </c>
      <c r="AQ154" s="2547">
        <v>3</v>
      </c>
      <c r="AR154" s="2547">
        <v>3</v>
      </c>
      <c r="AS154" s="2557">
        <v>126</v>
      </c>
      <c r="AT154" s="2558">
        <v>153</v>
      </c>
      <c r="AU154" s="2558">
        <v>78</v>
      </c>
      <c r="AV154" s="2559">
        <v>105</v>
      </c>
      <c r="AW154" s="2560">
        <v>1</v>
      </c>
      <c r="AX154" s="2539">
        <v>1</v>
      </c>
      <c r="AY154" s="2521">
        <v>1</v>
      </c>
      <c r="AZ154" s="2539">
        <v>1</v>
      </c>
      <c r="BA154" s="2539">
        <v>1</v>
      </c>
      <c r="BB154" s="2539">
        <v>1</v>
      </c>
      <c r="BC154" s="2539">
        <v>0</v>
      </c>
      <c r="BD154" s="2539">
        <v>1</v>
      </c>
      <c r="BE154" s="2561">
        <v>1</v>
      </c>
      <c r="BF154" s="2539">
        <v>1</v>
      </c>
      <c r="BG154" s="2539">
        <v>1</v>
      </c>
      <c r="BH154" s="2539">
        <v>1</v>
      </c>
      <c r="BI154" s="2539">
        <v>1</v>
      </c>
      <c r="BJ154" s="2539">
        <v>1</v>
      </c>
      <c r="BK154" s="2539">
        <v>1</v>
      </c>
      <c r="BL154" s="2539">
        <v>1</v>
      </c>
      <c r="BM154" s="2539">
        <v>1</v>
      </c>
      <c r="BN154" s="2521">
        <v>0</v>
      </c>
      <c r="BO154" s="2539">
        <v>1</v>
      </c>
      <c r="BP154" s="2539">
        <v>1</v>
      </c>
      <c r="BQ154" s="2539">
        <v>0</v>
      </c>
      <c r="BR154" s="2562">
        <v>0</v>
      </c>
      <c r="BS154" s="2538">
        <v>0</v>
      </c>
      <c r="BT154" s="2521">
        <v>0</v>
      </c>
      <c r="BU154" s="2521">
        <v>0</v>
      </c>
      <c r="BV154" s="2521">
        <v>0</v>
      </c>
      <c r="BW154" s="2521">
        <v>0</v>
      </c>
      <c r="BX154" s="2521">
        <v>0</v>
      </c>
      <c r="BY154" s="2521">
        <v>0</v>
      </c>
      <c r="BZ154" s="2579">
        <v>0</v>
      </c>
      <c r="CA154" s="2521">
        <v>0</v>
      </c>
      <c r="CB154" s="2521">
        <v>0</v>
      </c>
      <c r="CC154" s="2521">
        <v>0</v>
      </c>
      <c r="CD154" s="2521">
        <v>0</v>
      </c>
      <c r="CE154" s="2524">
        <v>0</v>
      </c>
      <c r="CF154" s="2520">
        <v>1</v>
      </c>
      <c r="CG154" s="2521">
        <v>1</v>
      </c>
      <c r="CH154" s="2521">
        <v>1</v>
      </c>
      <c r="CI154" s="2521">
        <v>1</v>
      </c>
      <c r="CJ154" s="2521">
        <v>1</v>
      </c>
      <c r="CK154" s="2521">
        <v>1</v>
      </c>
      <c r="CL154" s="2521">
        <v>1</v>
      </c>
      <c r="CM154" s="2521">
        <v>1</v>
      </c>
      <c r="CN154" s="2521">
        <v>1</v>
      </c>
      <c r="CO154" s="2521">
        <v>1</v>
      </c>
      <c r="CP154" s="2521">
        <v>1</v>
      </c>
      <c r="CQ154" s="2521">
        <v>1</v>
      </c>
      <c r="CR154" s="2521">
        <v>1</v>
      </c>
      <c r="CS154" s="2521">
        <v>0</v>
      </c>
      <c r="CT154" s="2521">
        <v>0</v>
      </c>
      <c r="CU154" s="2521">
        <v>0</v>
      </c>
      <c r="CV154" s="2521">
        <v>0</v>
      </c>
      <c r="CW154" s="2521">
        <v>0</v>
      </c>
      <c r="CX154" s="2521">
        <v>0</v>
      </c>
      <c r="CY154" s="2563">
        <v>0</v>
      </c>
    </row>
    <row r="155" spans="1:103">
      <c r="A155" s="2541"/>
      <c r="B155" s="2542" t="s">
        <v>674</v>
      </c>
      <c r="C155" s="2543"/>
      <c r="D155" s="2544">
        <v>69.8</v>
      </c>
      <c r="E155" s="2545"/>
      <c r="F155" s="2522">
        <v>283</v>
      </c>
      <c r="G155" s="2546">
        <v>300</v>
      </c>
      <c r="H155" s="2546">
        <v>7.5</v>
      </c>
      <c r="I155" s="2546">
        <v>10.5</v>
      </c>
      <c r="J155" s="2547">
        <v>27</v>
      </c>
      <c r="K155" s="2546">
        <v>262</v>
      </c>
      <c r="L155" s="2546">
        <v>208</v>
      </c>
      <c r="M155" s="2522">
        <v>88.9</v>
      </c>
      <c r="N155" s="2548">
        <v>1.7050000000000001</v>
      </c>
      <c r="O155" s="2523">
        <v>24.43</v>
      </c>
      <c r="P155" s="2549">
        <v>1</v>
      </c>
      <c r="Q155" s="2549">
        <v>1</v>
      </c>
      <c r="R155" s="2549">
        <v>1</v>
      </c>
      <c r="S155" s="2549">
        <v>1</v>
      </c>
      <c r="T155" s="2550">
        <v>1</v>
      </c>
      <c r="U155" s="2549">
        <v>1</v>
      </c>
      <c r="V155" s="2549">
        <v>1</v>
      </c>
      <c r="W155" s="2549" t="s">
        <v>2185</v>
      </c>
      <c r="X155" s="2549" t="s">
        <v>2185</v>
      </c>
      <c r="Y155" s="2550" t="s">
        <v>2185</v>
      </c>
      <c r="Z155" s="2551" t="s">
        <v>2185</v>
      </c>
      <c r="AA155" s="2552" t="s">
        <v>2185</v>
      </c>
      <c r="AB155" s="2553" t="s">
        <v>2494</v>
      </c>
      <c r="AC155" s="2554">
        <v>13800</v>
      </c>
      <c r="AD155" s="2555">
        <v>975.5</v>
      </c>
      <c r="AE155" s="2555">
        <v>1065</v>
      </c>
      <c r="AF155" s="2555">
        <v>12.4</v>
      </c>
      <c r="AG155" s="2555">
        <v>32.36</v>
      </c>
      <c r="AH155" s="2555">
        <v>4733</v>
      </c>
      <c r="AI155" s="2555">
        <v>315.5</v>
      </c>
      <c r="AJ155" s="2555">
        <v>482.3</v>
      </c>
      <c r="AK155" s="2555">
        <v>7.2</v>
      </c>
      <c r="AL155" s="2555">
        <v>6</v>
      </c>
      <c r="AM155" s="2555">
        <v>47.8</v>
      </c>
      <c r="AN155" s="2523">
        <v>877.1</v>
      </c>
      <c r="AO155" s="2556">
        <v>3</v>
      </c>
      <c r="AP155" s="2547">
        <v>4</v>
      </c>
      <c r="AQ155" s="2547">
        <v>3</v>
      </c>
      <c r="AR155" s="2547">
        <v>4</v>
      </c>
      <c r="AS155" s="2557">
        <v>158</v>
      </c>
      <c r="AT155" s="2558">
        <v>192</v>
      </c>
      <c r="AU155" s="2558">
        <v>97</v>
      </c>
      <c r="AV155" s="2559">
        <v>131</v>
      </c>
      <c r="AW155" s="2560">
        <v>1</v>
      </c>
      <c r="AX155" s="2539">
        <v>1</v>
      </c>
      <c r="AY155" s="2521">
        <v>0</v>
      </c>
      <c r="AZ155" s="2539">
        <v>1</v>
      </c>
      <c r="BA155" s="2539">
        <v>1</v>
      </c>
      <c r="BB155" s="2539">
        <v>1</v>
      </c>
      <c r="BC155" s="2539">
        <v>0</v>
      </c>
      <c r="BD155" s="2539">
        <v>1</v>
      </c>
      <c r="BE155" s="2561">
        <v>0</v>
      </c>
      <c r="BF155" s="2539">
        <v>0</v>
      </c>
      <c r="BG155" s="2539">
        <v>1</v>
      </c>
      <c r="BH155" s="2539">
        <v>0</v>
      </c>
      <c r="BI155" s="2539">
        <v>1</v>
      </c>
      <c r="BJ155" s="2539">
        <v>1</v>
      </c>
      <c r="BK155" s="2539">
        <v>1</v>
      </c>
      <c r="BL155" s="2539">
        <v>1</v>
      </c>
      <c r="BM155" s="2539">
        <v>0</v>
      </c>
      <c r="BN155" s="2521">
        <v>0</v>
      </c>
      <c r="BO155" s="2539">
        <v>1</v>
      </c>
      <c r="BP155" s="2539">
        <v>1</v>
      </c>
      <c r="BQ155" s="2539">
        <v>0</v>
      </c>
      <c r="BR155" s="2562">
        <v>0</v>
      </c>
      <c r="BS155" s="2538">
        <v>1</v>
      </c>
      <c r="BT155" s="2521">
        <v>0</v>
      </c>
      <c r="BU155" s="2521">
        <v>0</v>
      </c>
      <c r="BV155" s="2521">
        <v>0</v>
      </c>
      <c r="BW155" s="2521">
        <v>0</v>
      </c>
      <c r="BX155" s="2521">
        <v>0</v>
      </c>
      <c r="BY155" s="2521">
        <v>0</v>
      </c>
      <c r="BZ155" s="2579">
        <v>0</v>
      </c>
      <c r="CA155" s="2521">
        <v>0</v>
      </c>
      <c r="CB155" s="2521">
        <v>0</v>
      </c>
      <c r="CC155" s="2521">
        <v>0</v>
      </c>
      <c r="CD155" s="2521">
        <v>0</v>
      </c>
      <c r="CE155" s="2524">
        <v>0</v>
      </c>
      <c r="CF155" s="2520">
        <v>1</v>
      </c>
      <c r="CG155" s="2521">
        <v>1</v>
      </c>
      <c r="CH155" s="2521">
        <v>1</v>
      </c>
      <c r="CI155" s="2521">
        <v>1</v>
      </c>
      <c r="CJ155" s="2521">
        <v>1</v>
      </c>
      <c r="CK155" s="2521">
        <v>1</v>
      </c>
      <c r="CL155" s="2521">
        <v>1</v>
      </c>
      <c r="CM155" s="2521">
        <v>1</v>
      </c>
      <c r="CN155" s="2521">
        <v>1</v>
      </c>
      <c r="CO155" s="2521">
        <v>1</v>
      </c>
      <c r="CP155" s="2521">
        <v>1</v>
      </c>
      <c r="CQ155" s="2521">
        <v>1</v>
      </c>
      <c r="CR155" s="2521">
        <v>1</v>
      </c>
      <c r="CS155" s="2521">
        <v>0</v>
      </c>
      <c r="CT155" s="2521">
        <v>0</v>
      </c>
      <c r="CU155" s="2521">
        <v>0</v>
      </c>
      <c r="CV155" s="2521">
        <v>0</v>
      </c>
      <c r="CW155" s="2521">
        <v>0</v>
      </c>
      <c r="CX155" s="2521">
        <v>0</v>
      </c>
      <c r="CY155" s="2563">
        <v>0</v>
      </c>
    </row>
    <row r="156" spans="1:103">
      <c r="A156" s="2541"/>
      <c r="B156" s="2542" t="s">
        <v>672</v>
      </c>
      <c r="C156" s="2543"/>
      <c r="D156" s="2544">
        <v>189</v>
      </c>
      <c r="E156" s="2545"/>
      <c r="F156" s="2522">
        <v>310</v>
      </c>
      <c r="G156" s="2546">
        <v>288</v>
      </c>
      <c r="H156" s="2546">
        <v>18.5</v>
      </c>
      <c r="I156" s="2546">
        <v>33</v>
      </c>
      <c r="J156" s="2547">
        <v>24</v>
      </c>
      <c r="K156" s="2546">
        <v>244</v>
      </c>
      <c r="L156" s="2546">
        <v>196</v>
      </c>
      <c r="M156" s="2522">
        <v>240.2</v>
      </c>
      <c r="N156" s="2548">
        <v>1.694</v>
      </c>
      <c r="O156" s="2523">
        <v>8.9849999999999994</v>
      </c>
      <c r="P156" s="2549">
        <v>1</v>
      </c>
      <c r="Q156" s="2549" t="s">
        <v>2493</v>
      </c>
      <c r="R156" s="2549" t="s">
        <v>2493</v>
      </c>
      <c r="S156" s="2549">
        <v>1</v>
      </c>
      <c r="T156" s="2550" t="s">
        <v>2493</v>
      </c>
      <c r="U156" s="2549">
        <v>1</v>
      </c>
      <c r="V156" s="2549" t="s">
        <v>2493</v>
      </c>
      <c r="W156" s="2549" t="s">
        <v>2493</v>
      </c>
      <c r="X156" s="2549">
        <v>1</v>
      </c>
      <c r="Y156" s="2550" t="s">
        <v>2493</v>
      </c>
      <c r="Z156" s="2551">
        <v>1</v>
      </c>
      <c r="AA156" s="2552" t="s">
        <v>2185</v>
      </c>
      <c r="AB156" s="2549" t="s">
        <v>2495</v>
      </c>
      <c r="AC156" s="2554">
        <v>39540</v>
      </c>
      <c r="AD156" s="2555">
        <v>2551</v>
      </c>
      <c r="AE156" s="2555">
        <v>2965</v>
      </c>
      <c r="AF156" s="2555">
        <v>12.8</v>
      </c>
      <c r="AG156" s="2555">
        <v>72.02</v>
      </c>
      <c r="AH156" s="2555">
        <v>13160</v>
      </c>
      <c r="AI156" s="2555">
        <v>914</v>
      </c>
      <c r="AJ156" s="2555">
        <v>1396</v>
      </c>
      <c r="AK156" s="2555">
        <v>7.4</v>
      </c>
      <c r="AL156" s="2555">
        <v>11.2</v>
      </c>
      <c r="AM156" s="2555">
        <v>807.2</v>
      </c>
      <c r="AN156" s="2523">
        <v>2520</v>
      </c>
      <c r="AO156" s="2556">
        <v>1</v>
      </c>
      <c r="AP156" s="2547">
        <v>1</v>
      </c>
      <c r="AQ156" s="2547">
        <v>1</v>
      </c>
      <c r="AR156" s="2547">
        <v>1</v>
      </c>
      <c r="AS156" s="2557">
        <v>59</v>
      </c>
      <c r="AT156" s="2558">
        <v>71</v>
      </c>
      <c r="AU156" s="2558">
        <v>38</v>
      </c>
      <c r="AV156" s="2559">
        <v>50</v>
      </c>
      <c r="AW156" s="2560">
        <v>1</v>
      </c>
      <c r="AX156" s="2539">
        <v>1</v>
      </c>
      <c r="AY156" s="2521">
        <v>1</v>
      </c>
      <c r="AZ156" s="2539">
        <v>1</v>
      </c>
      <c r="BA156" s="2539">
        <v>1</v>
      </c>
      <c r="BB156" s="2539">
        <v>1</v>
      </c>
      <c r="BC156" s="2539">
        <v>0</v>
      </c>
      <c r="BD156" s="2539">
        <v>1</v>
      </c>
      <c r="BE156" s="2561">
        <v>1</v>
      </c>
      <c r="BF156" s="2539">
        <v>1</v>
      </c>
      <c r="BG156" s="2539">
        <v>1</v>
      </c>
      <c r="BH156" s="2539">
        <v>1</v>
      </c>
      <c r="BI156" s="2539">
        <v>1</v>
      </c>
      <c r="BJ156" s="2539">
        <v>1</v>
      </c>
      <c r="BK156" s="2539">
        <v>1</v>
      </c>
      <c r="BL156" s="2539">
        <v>1</v>
      </c>
      <c r="BM156" s="2539">
        <v>1</v>
      </c>
      <c r="BN156" s="2521">
        <v>0</v>
      </c>
      <c r="BO156" s="2539">
        <v>1</v>
      </c>
      <c r="BP156" s="2539">
        <v>1</v>
      </c>
      <c r="BQ156" s="2539">
        <v>0</v>
      </c>
      <c r="BR156" s="2562">
        <v>0</v>
      </c>
      <c r="BS156" s="2538">
        <v>0</v>
      </c>
      <c r="BT156" s="2521">
        <v>0</v>
      </c>
      <c r="BU156" s="2521">
        <v>0</v>
      </c>
      <c r="BV156" s="2521">
        <v>0</v>
      </c>
      <c r="BW156" s="2521">
        <v>0</v>
      </c>
      <c r="BX156" s="2521">
        <v>0</v>
      </c>
      <c r="BY156" s="2521">
        <v>0</v>
      </c>
      <c r="BZ156" s="2579">
        <v>0</v>
      </c>
      <c r="CA156" s="2521">
        <v>0</v>
      </c>
      <c r="CB156" s="2521">
        <v>0</v>
      </c>
      <c r="CC156" s="2521">
        <v>0</v>
      </c>
      <c r="CD156" s="2521">
        <v>0</v>
      </c>
      <c r="CE156" s="2524">
        <v>0</v>
      </c>
      <c r="CF156" s="2520">
        <v>1</v>
      </c>
      <c r="CG156" s="2521">
        <v>1</v>
      </c>
      <c r="CH156" s="2521">
        <v>1</v>
      </c>
      <c r="CI156" s="2521">
        <v>1</v>
      </c>
      <c r="CJ156" s="2521">
        <v>1</v>
      </c>
      <c r="CK156" s="2521">
        <v>1</v>
      </c>
      <c r="CL156" s="2521">
        <v>1</v>
      </c>
      <c r="CM156" s="2521">
        <v>1</v>
      </c>
      <c r="CN156" s="2521">
        <v>1</v>
      </c>
      <c r="CO156" s="2521">
        <v>1</v>
      </c>
      <c r="CP156" s="2521">
        <v>1</v>
      </c>
      <c r="CQ156" s="2521">
        <v>1</v>
      </c>
      <c r="CR156" s="2521">
        <v>1</v>
      </c>
      <c r="CS156" s="2521">
        <v>0</v>
      </c>
      <c r="CT156" s="2521">
        <v>0</v>
      </c>
      <c r="CU156" s="2521">
        <v>0</v>
      </c>
      <c r="CV156" s="2521">
        <v>0</v>
      </c>
      <c r="CW156" s="2521">
        <v>0</v>
      </c>
      <c r="CX156" s="2521">
        <v>0</v>
      </c>
      <c r="CY156" s="2563">
        <v>0</v>
      </c>
    </row>
    <row r="157" spans="1:103">
      <c r="A157" s="2541"/>
      <c r="B157" s="2542" t="s">
        <v>2529</v>
      </c>
      <c r="C157" s="2543"/>
      <c r="D157" s="2544">
        <v>145</v>
      </c>
      <c r="E157" s="2545"/>
      <c r="F157" s="2522">
        <v>295</v>
      </c>
      <c r="G157" s="2546">
        <v>284</v>
      </c>
      <c r="H157" s="2546">
        <v>14.5</v>
      </c>
      <c r="I157" s="2546">
        <v>25.5</v>
      </c>
      <c r="J157" s="2547">
        <v>24</v>
      </c>
      <c r="K157" s="2546">
        <v>244</v>
      </c>
      <c r="L157" s="2546">
        <v>196</v>
      </c>
      <c r="M157" s="2522">
        <v>185.2</v>
      </c>
      <c r="N157" s="2548">
        <v>1.6559999999999999</v>
      </c>
      <c r="O157" s="2523">
        <v>11.39</v>
      </c>
      <c r="P157" s="2549">
        <v>1</v>
      </c>
      <c r="Q157" s="2549" t="s">
        <v>2493</v>
      </c>
      <c r="R157" s="2549" t="s">
        <v>2493</v>
      </c>
      <c r="S157" s="2549">
        <v>1</v>
      </c>
      <c r="T157" s="2550" t="s">
        <v>2493</v>
      </c>
      <c r="U157" s="2549">
        <v>1</v>
      </c>
      <c r="V157" s="2549" t="s">
        <v>2493</v>
      </c>
      <c r="W157" s="2549" t="s">
        <v>2493</v>
      </c>
      <c r="X157" s="2549">
        <v>1</v>
      </c>
      <c r="Y157" s="2550" t="s">
        <v>2493</v>
      </c>
      <c r="Z157" s="2551">
        <v>1</v>
      </c>
      <c r="AA157" s="2552" t="s">
        <v>2185</v>
      </c>
      <c r="AB157" s="2553" t="s">
        <v>2494</v>
      </c>
      <c r="AC157" s="2554">
        <v>28800</v>
      </c>
      <c r="AD157" s="2555">
        <v>1953</v>
      </c>
      <c r="AE157" s="2555">
        <v>2225</v>
      </c>
      <c r="AF157" s="2555">
        <v>12.4</v>
      </c>
      <c r="AG157" s="2555">
        <v>56.26</v>
      </c>
      <c r="AH157" s="2555">
        <v>9750</v>
      </c>
      <c r="AI157" s="2555">
        <v>686.6</v>
      </c>
      <c r="AJ157" s="2555">
        <v>1047</v>
      </c>
      <c r="AK157" s="2555">
        <v>7.2</v>
      </c>
      <c r="AL157" s="2555">
        <v>9.3000000000000007</v>
      </c>
      <c r="AM157" s="2555">
        <v>384.8</v>
      </c>
      <c r="AN157" s="2523">
        <v>1767</v>
      </c>
      <c r="AO157" s="2556">
        <v>1</v>
      </c>
      <c r="AP157" s="2547">
        <v>1</v>
      </c>
      <c r="AQ157" s="2547">
        <v>1</v>
      </c>
      <c r="AR157" s="2547">
        <v>1</v>
      </c>
      <c r="AS157" s="2557">
        <v>74</v>
      </c>
      <c r="AT157" s="2558">
        <v>89</v>
      </c>
      <c r="AU157" s="2558">
        <v>47</v>
      </c>
      <c r="AV157" s="2559">
        <v>63</v>
      </c>
      <c r="AW157" s="2560">
        <v>1</v>
      </c>
      <c r="AX157" s="2539">
        <v>1</v>
      </c>
      <c r="AY157" s="2521">
        <v>1</v>
      </c>
      <c r="AZ157" s="2539">
        <v>1</v>
      </c>
      <c r="BA157" s="2539">
        <v>1</v>
      </c>
      <c r="BB157" s="2539">
        <v>1</v>
      </c>
      <c r="BC157" s="2539">
        <v>0</v>
      </c>
      <c r="BD157" s="2539">
        <v>1</v>
      </c>
      <c r="BE157" s="2561">
        <v>1</v>
      </c>
      <c r="BF157" s="2539">
        <v>1</v>
      </c>
      <c r="BG157" s="2539">
        <v>1</v>
      </c>
      <c r="BH157" s="2539">
        <v>1</v>
      </c>
      <c r="BI157" s="2539">
        <v>1</v>
      </c>
      <c r="BJ157" s="2539">
        <v>1</v>
      </c>
      <c r="BK157" s="2539">
        <v>1</v>
      </c>
      <c r="BL157" s="2539">
        <v>1</v>
      </c>
      <c r="BM157" s="2539">
        <v>1</v>
      </c>
      <c r="BN157" s="2521">
        <v>0</v>
      </c>
      <c r="BO157" s="2539">
        <v>1</v>
      </c>
      <c r="BP157" s="2539">
        <v>1</v>
      </c>
      <c r="BQ157" s="2539">
        <v>0</v>
      </c>
      <c r="BR157" s="2562">
        <v>0</v>
      </c>
      <c r="BS157" s="2538">
        <v>1</v>
      </c>
      <c r="BT157" s="2521">
        <v>0</v>
      </c>
      <c r="BU157" s="2521">
        <v>0</v>
      </c>
      <c r="BV157" s="2521">
        <v>0</v>
      </c>
      <c r="BW157" s="2521">
        <v>0</v>
      </c>
      <c r="BX157" s="2521">
        <v>0</v>
      </c>
      <c r="BY157" s="2521">
        <v>0</v>
      </c>
      <c r="BZ157" s="2579">
        <v>0</v>
      </c>
      <c r="CA157" s="2521">
        <v>0</v>
      </c>
      <c r="CB157" s="2521">
        <v>0</v>
      </c>
      <c r="CC157" s="2521">
        <v>0</v>
      </c>
      <c r="CD157" s="2521">
        <v>0</v>
      </c>
      <c r="CE157" s="2524">
        <v>0</v>
      </c>
      <c r="CF157" s="2520">
        <v>1</v>
      </c>
      <c r="CG157" s="2521">
        <v>1</v>
      </c>
      <c r="CH157" s="2521">
        <v>0</v>
      </c>
      <c r="CI157" s="2521">
        <v>1</v>
      </c>
      <c r="CJ157" s="2521">
        <v>1</v>
      </c>
      <c r="CK157" s="2521">
        <v>1</v>
      </c>
      <c r="CL157" s="2521">
        <v>1</v>
      </c>
      <c r="CM157" s="2521">
        <v>1</v>
      </c>
      <c r="CN157" s="2521">
        <v>1</v>
      </c>
      <c r="CO157" s="2521">
        <v>1</v>
      </c>
      <c r="CP157" s="2521">
        <v>1</v>
      </c>
      <c r="CQ157" s="2521">
        <v>1</v>
      </c>
      <c r="CR157" s="2521">
        <v>1</v>
      </c>
      <c r="CS157" s="2521">
        <v>0</v>
      </c>
      <c r="CT157" s="2521">
        <v>0</v>
      </c>
      <c r="CU157" s="2521">
        <v>0</v>
      </c>
      <c r="CV157" s="2521">
        <v>0</v>
      </c>
      <c r="CW157" s="2521">
        <v>0</v>
      </c>
      <c r="CX157" s="2521">
        <v>0</v>
      </c>
      <c r="CY157" s="2563">
        <v>0</v>
      </c>
    </row>
    <row r="158" spans="1:103">
      <c r="A158" s="2541"/>
      <c r="B158" s="2542" t="s">
        <v>671</v>
      </c>
      <c r="C158" s="2543"/>
      <c r="D158" s="2544">
        <v>103</v>
      </c>
      <c r="E158" s="2545"/>
      <c r="F158" s="2522">
        <v>280</v>
      </c>
      <c r="G158" s="2546">
        <v>280</v>
      </c>
      <c r="H158" s="2546">
        <v>10.5</v>
      </c>
      <c r="I158" s="2546">
        <v>18</v>
      </c>
      <c r="J158" s="2547">
        <v>24</v>
      </c>
      <c r="K158" s="2546">
        <v>244</v>
      </c>
      <c r="L158" s="2546">
        <v>196</v>
      </c>
      <c r="M158" s="2522">
        <v>131.4</v>
      </c>
      <c r="N158" s="2548">
        <v>1.6180000000000001</v>
      </c>
      <c r="O158" s="2523">
        <v>15.69</v>
      </c>
      <c r="P158" s="2549">
        <v>1</v>
      </c>
      <c r="Q158" s="2549" t="s">
        <v>2493</v>
      </c>
      <c r="R158" s="2549" t="s">
        <v>2493</v>
      </c>
      <c r="S158" s="2549">
        <v>1</v>
      </c>
      <c r="T158" s="2550" t="s">
        <v>2493</v>
      </c>
      <c r="U158" s="2549">
        <v>1</v>
      </c>
      <c r="V158" s="2549" t="s">
        <v>2493</v>
      </c>
      <c r="W158" s="2549" t="s">
        <v>2493</v>
      </c>
      <c r="X158" s="2549">
        <v>1</v>
      </c>
      <c r="Y158" s="2550" t="s">
        <v>2493</v>
      </c>
      <c r="Z158" s="2551">
        <v>1</v>
      </c>
      <c r="AA158" s="2552" t="s">
        <v>2185</v>
      </c>
      <c r="AB158" s="2549" t="s">
        <v>2495</v>
      </c>
      <c r="AC158" s="2554">
        <v>19270</v>
      </c>
      <c r="AD158" s="2555">
        <v>1376</v>
      </c>
      <c r="AE158" s="2555">
        <v>1534</v>
      </c>
      <c r="AF158" s="2555">
        <v>12.1</v>
      </c>
      <c r="AG158" s="2555">
        <v>41.09</v>
      </c>
      <c r="AH158" s="2555">
        <v>6594</v>
      </c>
      <c r="AI158" s="2555">
        <v>471</v>
      </c>
      <c r="AJ158" s="2555">
        <v>717.5</v>
      </c>
      <c r="AK158" s="2555">
        <v>7</v>
      </c>
      <c r="AL158" s="2555">
        <v>7.4</v>
      </c>
      <c r="AM158" s="2555">
        <v>146</v>
      </c>
      <c r="AN158" s="2523">
        <v>1130</v>
      </c>
      <c r="AO158" s="2556">
        <v>1</v>
      </c>
      <c r="AP158" s="2547">
        <v>1</v>
      </c>
      <c r="AQ158" s="2547">
        <v>1</v>
      </c>
      <c r="AR158" s="2547">
        <v>1</v>
      </c>
      <c r="AS158" s="2557">
        <v>102</v>
      </c>
      <c r="AT158" s="2558">
        <v>123</v>
      </c>
      <c r="AU158" s="2558">
        <v>64</v>
      </c>
      <c r="AV158" s="2559">
        <v>85</v>
      </c>
      <c r="AW158" s="2560">
        <v>1</v>
      </c>
      <c r="AX158" s="2539">
        <v>1</v>
      </c>
      <c r="AY158" s="2521">
        <v>1</v>
      </c>
      <c r="AZ158" s="2539">
        <v>1</v>
      </c>
      <c r="BA158" s="2539">
        <v>1</v>
      </c>
      <c r="BB158" s="2539">
        <v>1</v>
      </c>
      <c r="BC158" s="2539">
        <v>0</v>
      </c>
      <c r="BD158" s="2539">
        <v>1</v>
      </c>
      <c r="BE158" s="2561">
        <v>1</v>
      </c>
      <c r="BF158" s="2539">
        <v>1</v>
      </c>
      <c r="BG158" s="2539">
        <v>1</v>
      </c>
      <c r="BH158" s="2539">
        <v>1</v>
      </c>
      <c r="BI158" s="2539">
        <v>1</v>
      </c>
      <c r="BJ158" s="2539">
        <v>1</v>
      </c>
      <c r="BK158" s="2539">
        <v>1</v>
      </c>
      <c r="BL158" s="2539">
        <v>1</v>
      </c>
      <c r="BM158" s="2539">
        <v>1</v>
      </c>
      <c r="BN158" s="2521">
        <v>0</v>
      </c>
      <c r="BO158" s="2539">
        <v>1</v>
      </c>
      <c r="BP158" s="2539">
        <v>1</v>
      </c>
      <c r="BQ158" s="2539">
        <v>0</v>
      </c>
      <c r="BR158" s="2562">
        <v>0</v>
      </c>
      <c r="BS158" s="2538">
        <v>0</v>
      </c>
      <c r="BT158" s="2521">
        <v>0</v>
      </c>
      <c r="BU158" s="2521">
        <v>0</v>
      </c>
      <c r="BV158" s="2521">
        <v>0</v>
      </c>
      <c r="BW158" s="2521">
        <v>0</v>
      </c>
      <c r="BX158" s="2521">
        <v>0</v>
      </c>
      <c r="BY158" s="2521">
        <v>0</v>
      </c>
      <c r="BZ158" s="2579">
        <v>0</v>
      </c>
      <c r="CA158" s="2521">
        <v>0</v>
      </c>
      <c r="CB158" s="2521">
        <v>0</v>
      </c>
      <c r="CC158" s="2521">
        <v>0</v>
      </c>
      <c r="CD158" s="2521">
        <v>0</v>
      </c>
      <c r="CE158" s="2524">
        <v>0</v>
      </c>
      <c r="CF158" s="2520">
        <v>1</v>
      </c>
      <c r="CG158" s="2521">
        <v>1</v>
      </c>
      <c r="CH158" s="2521">
        <v>1</v>
      </c>
      <c r="CI158" s="2521">
        <v>1</v>
      </c>
      <c r="CJ158" s="2521">
        <v>1</v>
      </c>
      <c r="CK158" s="2521">
        <v>1</v>
      </c>
      <c r="CL158" s="2521">
        <v>1</v>
      </c>
      <c r="CM158" s="2521">
        <v>1</v>
      </c>
      <c r="CN158" s="2521">
        <v>1</v>
      </c>
      <c r="CO158" s="2521">
        <v>1</v>
      </c>
      <c r="CP158" s="2521">
        <v>1</v>
      </c>
      <c r="CQ158" s="2521">
        <v>1</v>
      </c>
      <c r="CR158" s="2521">
        <v>1</v>
      </c>
      <c r="CS158" s="2521">
        <v>0</v>
      </c>
      <c r="CT158" s="2521">
        <v>0</v>
      </c>
      <c r="CU158" s="2521">
        <v>0</v>
      </c>
      <c r="CV158" s="2521">
        <v>0</v>
      </c>
      <c r="CW158" s="2521">
        <v>0</v>
      </c>
      <c r="CX158" s="2521">
        <v>0</v>
      </c>
      <c r="CY158" s="2563">
        <v>0</v>
      </c>
    </row>
    <row r="159" spans="1:103">
      <c r="A159" s="2541"/>
      <c r="B159" s="2542" t="s">
        <v>669</v>
      </c>
      <c r="C159" s="2543"/>
      <c r="D159" s="2544">
        <v>76.400000000000006</v>
      </c>
      <c r="E159" s="2545"/>
      <c r="F159" s="2522">
        <v>270</v>
      </c>
      <c r="G159" s="2546">
        <v>280</v>
      </c>
      <c r="H159" s="2546">
        <v>8</v>
      </c>
      <c r="I159" s="2546">
        <v>13</v>
      </c>
      <c r="J159" s="2547">
        <v>24</v>
      </c>
      <c r="K159" s="2546">
        <v>244</v>
      </c>
      <c r="L159" s="2546">
        <v>196</v>
      </c>
      <c r="M159" s="2522">
        <v>97.3</v>
      </c>
      <c r="N159" s="2548">
        <v>1.603</v>
      </c>
      <c r="O159" s="2523">
        <v>20.99</v>
      </c>
      <c r="P159" s="2549">
        <v>1</v>
      </c>
      <c r="Q159" s="2549" t="s">
        <v>2493</v>
      </c>
      <c r="R159" s="2549" t="s">
        <v>2493</v>
      </c>
      <c r="S159" s="2549">
        <v>1</v>
      </c>
      <c r="T159" s="2550" t="s">
        <v>2493</v>
      </c>
      <c r="U159" s="2549">
        <v>1</v>
      </c>
      <c r="V159" s="2549" t="s">
        <v>2493</v>
      </c>
      <c r="W159" s="2549" t="s">
        <v>2493</v>
      </c>
      <c r="X159" s="2549">
        <v>1</v>
      </c>
      <c r="Y159" s="2550" t="s">
        <v>2493</v>
      </c>
      <c r="Z159" s="2551">
        <v>1</v>
      </c>
      <c r="AA159" s="2552" t="s">
        <v>2185</v>
      </c>
      <c r="AB159" s="2549" t="s">
        <v>2495</v>
      </c>
      <c r="AC159" s="2554">
        <v>13670</v>
      </c>
      <c r="AD159" s="2555">
        <v>1012</v>
      </c>
      <c r="AE159" s="2555">
        <v>1112</v>
      </c>
      <c r="AF159" s="2555">
        <v>11.8</v>
      </c>
      <c r="AG159" s="2555">
        <v>31.74</v>
      </c>
      <c r="AH159" s="2555">
        <v>4762</v>
      </c>
      <c r="AI159" s="2555">
        <v>340.1</v>
      </c>
      <c r="AJ159" s="2555">
        <v>518.1</v>
      </c>
      <c r="AK159" s="2555">
        <v>6.9</v>
      </c>
      <c r="AL159" s="2555">
        <v>6.2</v>
      </c>
      <c r="AM159" s="2555">
        <v>63.45</v>
      </c>
      <c r="AN159" s="2523">
        <v>785.3</v>
      </c>
      <c r="AO159" s="2556">
        <v>3</v>
      </c>
      <c r="AP159" s="2547">
        <v>3</v>
      </c>
      <c r="AQ159" s="2547">
        <v>3</v>
      </c>
      <c r="AR159" s="2547">
        <v>3</v>
      </c>
      <c r="AS159" s="2557">
        <v>136</v>
      </c>
      <c r="AT159" s="2558">
        <v>165</v>
      </c>
      <c r="AU159" s="2558">
        <v>84</v>
      </c>
      <c r="AV159" s="2559">
        <v>113</v>
      </c>
      <c r="AW159" s="2560">
        <v>1</v>
      </c>
      <c r="AX159" s="2539">
        <v>1</v>
      </c>
      <c r="AY159" s="2521">
        <v>1</v>
      </c>
      <c r="AZ159" s="2539">
        <v>1</v>
      </c>
      <c r="BA159" s="2539">
        <v>1</v>
      </c>
      <c r="BB159" s="2539">
        <v>1</v>
      </c>
      <c r="BC159" s="2539">
        <v>0</v>
      </c>
      <c r="BD159" s="2539">
        <v>1</v>
      </c>
      <c r="BE159" s="2561">
        <v>1</v>
      </c>
      <c r="BF159" s="2539">
        <v>1</v>
      </c>
      <c r="BG159" s="2539">
        <v>1</v>
      </c>
      <c r="BH159" s="2539">
        <v>1</v>
      </c>
      <c r="BI159" s="2539">
        <v>1</v>
      </c>
      <c r="BJ159" s="2539">
        <v>1</v>
      </c>
      <c r="BK159" s="2539">
        <v>1</v>
      </c>
      <c r="BL159" s="2539">
        <v>1</v>
      </c>
      <c r="BM159" s="2539">
        <v>1</v>
      </c>
      <c r="BN159" s="2521">
        <v>0</v>
      </c>
      <c r="BO159" s="2539">
        <v>1</v>
      </c>
      <c r="BP159" s="2539">
        <v>1</v>
      </c>
      <c r="BQ159" s="2539">
        <v>0</v>
      </c>
      <c r="BR159" s="2562">
        <v>0</v>
      </c>
      <c r="BS159" s="2538">
        <v>0</v>
      </c>
      <c r="BT159" s="2521">
        <v>0</v>
      </c>
      <c r="BU159" s="2521">
        <v>0</v>
      </c>
      <c r="BV159" s="2521">
        <v>0</v>
      </c>
      <c r="BW159" s="2521">
        <v>0</v>
      </c>
      <c r="BX159" s="2521">
        <v>0</v>
      </c>
      <c r="BY159" s="2521">
        <v>0</v>
      </c>
      <c r="BZ159" s="2579">
        <v>0</v>
      </c>
      <c r="CA159" s="2521">
        <v>0</v>
      </c>
      <c r="CB159" s="2521">
        <v>0</v>
      </c>
      <c r="CC159" s="2521">
        <v>0</v>
      </c>
      <c r="CD159" s="2521">
        <v>0</v>
      </c>
      <c r="CE159" s="2524">
        <v>0</v>
      </c>
      <c r="CF159" s="2520">
        <v>1</v>
      </c>
      <c r="CG159" s="2521">
        <v>1</v>
      </c>
      <c r="CH159" s="2521">
        <v>1</v>
      </c>
      <c r="CI159" s="2521">
        <v>1</v>
      </c>
      <c r="CJ159" s="2521">
        <v>1</v>
      </c>
      <c r="CK159" s="2521">
        <v>1</v>
      </c>
      <c r="CL159" s="2521">
        <v>1</v>
      </c>
      <c r="CM159" s="2521">
        <v>1</v>
      </c>
      <c r="CN159" s="2521">
        <v>1</v>
      </c>
      <c r="CO159" s="2521">
        <v>1</v>
      </c>
      <c r="CP159" s="2521">
        <v>1</v>
      </c>
      <c r="CQ159" s="2521">
        <v>1</v>
      </c>
      <c r="CR159" s="2521">
        <v>1</v>
      </c>
      <c r="CS159" s="2521">
        <v>0</v>
      </c>
      <c r="CT159" s="2521">
        <v>0</v>
      </c>
      <c r="CU159" s="2521">
        <v>0</v>
      </c>
      <c r="CV159" s="2521">
        <v>0</v>
      </c>
      <c r="CW159" s="2521">
        <v>0</v>
      </c>
      <c r="CX159" s="2521">
        <v>0</v>
      </c>
      <c r="CY159" s="2563">
        <v>0</v>
      </c>
    </row>
    <row r="160" spans="1:103">
      <c r="A160" s="2541"/>
      <c r="B160" s="2542" t="s">
        <v>670</v>
      </c>
      <c r="C160" s="2543"/>
      <c r="D160" s="2544">
        <v>61.2</v>
      </c>
      <c r="E160" s="2545"/>
      <c r="F160" s="2522">
        <v>264</v>
      </c>
      <c r="G160" s="2546">
        <v>280</v>
      </c>
      <c r="H160" s="2546">
        <v>7</v>
      </c>
      <c r="I160" s="2546">
        <v>10</v>
      </c>
      <c r="J160" s="2547">
        <v>24</v>
      </c>
      <c r="K160" s="2546">
        <v>244</v>
      </c>
      <c r="L160" s="2546">
        <v>196</v>
      </c>
      <c r="M160" s="2522">
        <v>78</v>
      </c>
      <c r="N160" s="2548">
        <v>1.593</v>
      </c>
      <c r="O160" s="2523">
        <v>26.01</v>
      </c>
      <c r="P160" s="2549">
        <v>1</v>
      </c>
      <c r="Q160" s="2549">
        <v>1</v>
      </c>
      <c r="R160" s="2549">
        <v>1</v>
      </c>
      <c r="S160" s="2549">
        <v>1</v>
      </c>
      <c r="T160" s="2550">
        <v>1</v>
      </c>
      <c r="U160" s="2549" t="s">
        <v>2185</v>
      </c>
      <c r="V160" s="2549">
        <v>1</v>
      </c>
      <c r="W160" s="2549" t="s">
        <v>2185</v>
      </c>
      <c r="X160" s="2549" t="s">
        <v>2185</v>
      </c>
      <c r="Y160" s="2550">
        <v>1</v>
      </c>
      <c r="Z160" s="2551" t="s">
        <v>2185</v>
      </c>
      <c r="AA160" s="2552" t="s">
        <v>2185</v>
      </c>
      <c r="AB160" s="2553" t="s">
        <v>2494</v>
      </c>
      <c r="AC160" s="2554">
        <v>10550</v>
      </c>
      <c r="AD160" s="2555">
        <v>799.8</v>
      </c>
      <c r="AE160" s="2555">
        <v>873</v>
      </c>
      <c r="AF160" s="2555">
        <v>11.6</v>
      </c>
      <c r="AG160" s="2555">
        <v>27.52</v>
      </c>
      <c r="AH160" s="2555">
        <v>3664</v>
      </c>
      <c r="AI160" s="2555">
        <v>261.7</v>
      </c>
      <c r="AJ160" s="2555">
        <v>399.3</v>
      </c>
      <c r="AK160" s="2555">
        <v>6.8</v>
      </c>
      <c r="AL160" s="2555">
        <v>5.5</v>
      </c>
      <c r="AM160" s="2555">
        <v>35.49</v>
      </c>
      <c r="AN160" s="2523">
        <v>590.1</v>
      </c>
      <c r="AO160" s="2556">
        <v>3</v>
      </c>
      <c r="AP160" s="2547">
        <v>4</v>
      </c>
      <c r="AQ160" s="2547">
        <v>3</v>
      </c>
      <c r="AR160" s="2547">
        <v>4</v>
      </c>
      <c r="AS160" s="2557">
        <v>168</v>
      </c>
      <c r="AT160" s="2558">
        <v>204</v>
      </c>
      <c r="AU160" s="2558">
        <v>104</v>
      </c>
      <c r="AV160" s="2559">
        <v>139</v>
      </c>
      <c r="AW160" s="2560">
        <v>1</v>
      </c>
      <c r="AX160" s="2539">
        <v>0</v>
      </c>
      <c r="AY160" s="2521">
        <v>0</v>
      </c>
      <c r="AZ160" s="2539">
        <v>1</v>
      </c>
      <c r="BA160" s="2539">
        <v>1</v>
      </c>
      <c r="BB160" s="2539">
        <v>1</v>
      </c>
      <c r="BC160" s="2539">
        <v>0</v>
      </c>
      <c r="BD160" s="2539">
        <v>1</v>
      </c>
      <c r="BE160" s="2561">
        <v>0</v>
      </c>
      <c r="BF160" s="2539">
        <v>0</v>
      </c>
      <c r="BG160" s="2539">
        <v>1</v>
      </c>
      <c r="BH160" s="2539">
        <v>0</v>
      </c>
      <c r="BI160" s="2539">
        <v>1</v>
      </c>
      <c r="BJ160" s="2539">
        <v>1</v>
      </c>
      <c r="BK160" s="2539">
        <v>1</v>
      </c>
      <c r="BL160" s="2539">
        <v>1</v>
      </c>
      <c r="BM160" s="2539">
        <v>0</v>
      </c>
      <c r="BN160" s="2521">
        <v>0</v>
      </c>
      <c r="BO160" s="2539">
        <v>1</v>
      </c>
      <c r="BP160" s="2539">
        <v>1</v>
      </c>
      <c r="BQ160" s="2539">
        <v>0</v>
      </c>
      <c r="BR160" s="2562">
        <v>0</v>
      </c>
      <c r="BS160" s="2538">
        <v>1</v>
      </c>
      <c r="BT160" s="2521">
        <v>0</v>
      </c>
      <c r="BU160" s="2521">
        <v>0</v>
      </c>
      <c r="BV160" s="2521">
        <v>0</v>
      </c>
      <c r="BW160" s="2521">
        <v>0</v>
      </c>
      <c r="BX160" s="2521">
        <v>0</v>
      </c>
      <c r="BY160" s="2521">
        <v>0</v>
      </c>
      <c r="BZ160" s="2579">
        <v>0</v>
      </c>
      <c r="CA160" s="2521">
        <v>0</v>
      </c>
      <c r="CB160" s="2521">
        <v>0</v>
      </c>
      <c r="CC160" s="2521">
        <v>0</v>
      </c>
      <c r="CD160" s="2521">
        <v>0</v>
      </c>
      <c r="CE160" s="2524">
        <v>0</v>
      </c>
      <c r="CF160" s="2520">
        <v>1</v>
      </c>
      <c r="CG160" s="2521">
        <v>1</v>
      </c>
      <c r="CH160" s="2521">
        <v>1</v>
      </c>
      <c r="CI160" s="2521">
        <v>1</v>
      </c>
      <c r="CJ160" s="2521">
        <v>1</v>
      </c>
      <c r="CK160" s="2521">
        <v>1</v>
      </c>
      <c r="CL160" s="2521">
        <v>1</v>
      </c>
      <c r="CM160" s="2521">
        <v>1</v>
      </c>
      <c r="CN160" s="2521">
        <v>1</v>
      </c>
      <c r="CO160" s="2521">
        <v>1</v>
      </c>
      <c r="CP160" s="2521">
        <v>1</v>
      </c>
      <c r="CQ160" s="2521">
        <v>1</v>
      </c>
      <c r="CR160" s="2521">
        <v>1</v>
      </c>
      <c r="CS160" s="2521">
        <v>0</v>
      </c>
      <c r="CT160" s="2521">
        <v>0</v>
      </c>
      <c r="CU160" s="2521">
        <v>0</v>
      </c>
      <c r="CV160" s="2521">
        <v>0</v>
      </c>
      <c r="CW160" s="2521">
        <v>0</v>
      </c>
      <c r="CX160" s="2521">
        <v>0</v>
      </c>
      <c r="CY160" s="2563">
        <v>0</v>
      </c>
    </row>
    <row r="161" spans="1:103">
      <c r="A161" s="2541"/>
      <c r="B161" s="2542" t="s">
        <v>668</v>
      </c>
      <c r="C161" s="2543"/>
      <c r="D161" s="2544">
        <v>172</v>
      </c>
      <c r="E161" s="2545"/>
      <c r="F161" s="2522">
        <v>290</v>
      </c>
      <c r="G161" s="2546">
        <v>268</v>
      </c>
      <c r="H161" s="2546">
        <v>18</v>
      </c>
      <c r="I161" s="2546">
        <v>32.5</v>
      </c>
      <c r="J161" s="2547">
        <v>24</v>
      </c>
      <c r="K161" s="2546">
        <v>225</v>
      </c>
      <c r="L161" s="2546">
        <v>177</v>
      </c>
      <c r="M161" s="2522">
        <v>219.6</v>
      </c>
      <c r="N161" s="2548">
        <v>1.575</v>
      </c>
      <c r="O161" s="2523">
        <v>9.1349999999999998</v>
      </c>
      <c r="P161" s="2549">
        <v>1</v>
      </c>
      <c r="Q161" s="2549" t="s">
        <v>2493</v>
      </c>
      <c r="R161" s="2549" t="s">
        <v>2493</v>
      </c>
      <c r="S161" s="2549">
        <v>1</v>
      </c>
      <c r="T161" s="2550" t="s">
        <v>2493</v>
      </c>
      <c r="U161" s="2549">
        <v>1</v>
      </c>
      <c r="V161" s="2549" t="s">
        <v>2493</v>
      </c>
      <c r="W161" s="2549" t="s">
        <v>2493</v>
      </c>
      <c r="X161" s="2549">
        <v>1</v>
      </c>
      <c r="Y161" s="2550" t="s">
        <v>2493</v>
      </c>
      <c r="Z161" s="2551">
        <v>1</v>
      </c>
      <c r="AA161" s="2552" t="s">
        <v>2185</v>
      </c>
      <c r="AB161" s="2549" t="s">
        <v>2495</v>
      </c>
      <c r="AC161" s="2554">
        <v>31300</v>
      </c>
      <c r="AD161" s="2555">
        <v>2159</v>
      </c>
      <c r="AE161" s="2555">
        <v>2523</v>
      </c>
      <c r="AF161" s="2555">
        <v>11.9</v>
      </c>
      <c r="AG161" s="2555">
        <v>66.89</v>
      </c>
      <c r="AH161" s="2555">
        <v>10440</v>
      </c>
      <c r="AI161" s="2555">
        <v>779.7</v>
      </c>
      <c r="AJ161" s="2555">
        <v>1192</v>
      </c>
      <c r="AK161" s="2555">
        <v>6.8</v>
      </c>
      <c r="AL161" s="2555">
        <v>11.1</v>
      </c>
      <c r="AM161" s="2555">
        <v>720.1</v>
      </c>
      <c r="AN161" s="2523">
        <v>1728</v>
      </c>
      <c r="AO161" s="2556">
        <v>1</v>
      </c>
      <c r="AP161" s="2547">
        <v>1</v>
      </c>
      <c r="AQ161" s="2547">
        <v>1</v>
      </c>
      <c r="AR161" s="2547">
        <v>1</v>
      </c>
      <c r="AS161" s="2557">
        <v>59</v>
      </c>
      <c r="AT161" s="2558">
        <v>72</v>
      </c>
      <c r="AU161" s="2558">
        <v>39</v>
      </c>
      <c r="AV161" s="2559">
        <v>51</v>
      </c>
      <c r="AW161" s="2560">
        <v>1</v>
      </c>
      <c r="AX161" s="2539">
        <v>1</v>
      </c>
      <c r="AY161" s="2521">
        <v>1</v>
      </c>
      <c r="AZ161" s="2539">
        <v>1</v>
      </c>
      <c r="BA161" s="2539">
        <v>1</v>
      </c>
      <c r="BB161" s="2539">
        <v>1</v>
      </c>
      <c r="BC161" s="2539">
        <v>0</v>
      </c>
      <c r="BD161" s="2539">
        <v>1</v>
      </c>
      <c r="BE161" s="2561">
        <v>1</v>
      </c>
      <c r="BF161" s="2539">
        <v>1</v>
      </c>
      <c r="BG161" s="2539">
        <v>1</v>
      </c>
      <c r="BH161" s="2539">
        <v>1</v>
      </c>
      <c r="BI161" s="2539">
        <v>1</v>
      </c>
      <c r="BJ161" s="2539">
        <v>1</v>
      </c>
      <c r="BK161" s="2539">
        <v>1</v>
      </c>
      <c r="BL161" s="2539">
        <v>1</v>
      </c>
      <c r="BM161" s="2539">
        <v>1</v>
      </c>
      <c r="BN161" s="2521">
        <v>0</v>
      </c>
      <c r="BO161" s="2539">
        <v>1</v>
      </c>
      <c r="BP161" s="2539">
        <v>1</v>
      </c>
      <c r="BQ161" s="2539">
        <v>0</v>
      </c>
      <c r="BR161" s="2562">
        <v>0</v>
      </c>
      <c r="BS161" s="2538">
        <v>0</v>
      </c>
      <c r="BT161" s="2521">
        <v>0</v>
      </c>
      <c r="BU161" s="2521">
        <v>0</v>
      </c>
      <c r="BV161" s="2521">
        <v>0</v>
      </c>
      <c r="BW161" s="2521">
        <v>0</v>
      </c>
      <c r="BX161" s="2521">
        <v>0</v>
      </c>
      <c r="BY161" s="2521">
        <v>0</v>
      </c>
      <c r="BZ161" s="2579">
        <v>0</v>
      </c>
      <c r="CA161" s="2521">
        <v>0</v>
      </c>
      <c r="CB161" s="2521">
        <v>0</v>
      </c>
      <c r="CC161" s="2521">
        <v>0</v>
      </c>
      <c r="CD161" s="2521">
        <v>0</v>
      </c>
      <c r="CE161" s="2524">
        <v>0</v>
      </c>
      <c r="CF161" s="2520">
        <v>1</v>
      </c>
      <c r="CG161" s="2521">
        <v>1</v>
      </c>
      <c r="CH161" s="2521">
        <v>1</v>
      </c>
      <c r="CI161" s="2521">
        <v>1</v>
      </c>
      <c r="CJ161" s="2521">
        <v>1</v>
      </c>
      <c r="CK161" s="2521">
        <v>1</v>
      </c>
      <c r="CL161" s="2521">
        <v>1</v>
      </c>
      <c r="CM161" s="2521">
        <v>1</v>
      </c>
      <c r="CN161" s="2521">
        <v>1</v>
      </c>
      <c r="CO161" s="2521">
        <v>1</v>
      </c>
      <c r="CP161" s="2521">
        <v>1</v>
      </c>
      <c r="CQ161" s="2521">
        <v>1</v>
      </c>
      <c r="CR161" s="2521">
        <v>1</v>
      </c>
      <c r="CS161" s="2521">
        <v>0</v>
      </c>
      <c r="CT161" s="2521">
        <v>0</v>
      </c>
      <c r="CU161" s="2521">
        <v>0</v>
      </c>
      <c r="CV161" s="2521">
        <v>0</v>
      </c>
      <c r="CW161" s="2521">
        <v>0</v>
      </c>
      <c r="CX161" s="2521">
        <v>0</v>
      </c>
      <c r="CY161" s="2563">
        <v>0</v>
      </c>
    </row>
    <row r="162" spans="1:103">
      <c r="A162" s="2541"/>
      <c r="B162" s="2542" t="s">
        <v>2530</v>
      </c>
      <c r="C162" s="2543"/>
      <c r="D162" s="2544">
        <v>132</v>
      </c>
      <c r="E162" s="2545"/>
      <c r="F162" s="2522">
        <v>275</v>
      </c>
      <c r="G162" s="2546">
        <v>264</v>
      </c>
      <c r="H162" s="2546">
        <v>14</v>
      </c>
      <c r="I162" s="2546">
        <v>25</v>
      </c>
      <c r="J162" s="2547">
        <v>24</v>
      </c>
      <c r="K162" s="2546">
        <v>225</v>
      </c>
      <c r="L162" s="2546">
        <v>177</v>
      </c>
      <c r="M162" s="2522">
        <v>168.4</v>
      </c>
      <c r="N162" s="2548">
        <v>1.5369999999999999</v>
      </c>
      <c r="O162" s="2523">
        <v>11.62</v>
      </c>
      <c r="P162" s="2549">
        <v>1</v>
      </c>
      <c r="Q162" s="2549" t="s">
        <v>2493</v>
      </c>
      <c r="R162" s="2549" t="s">
        <v>2493</v>
      </c>
      <c r="S162" s="2549">
        <v>1</v>
      </c>
      <c r="T162" s="2550" t="s">
        <v>2493</v>
      </c>
      <c r="U162" s="2549">
        <v>1</v>
      </c>
      <c r="V162" s="2549" t="s">
        <v>2493</v>
      </c>
      <c r="W162" s="2549" t="s">
        <v>2493</v>
      </c>
      <c r="X162" s="2549">
        <v>1</v>
      </c>
      <c r="Y162" s="2550" t="s">
        <v>2493</v>
      </c>
      <c r="Z162" s="2551">
        <v>1</v>
      </c>
      <c r="AA162" s="2552" t="s">
        <v>2185</v>
      </c>
      <c r="AB162" s="2553" t="s">
        <v>2494</v>
      </c>
      <c r="AC162" s="2554">
        <v>22590</v>
      </c>
      <c r="AD162" s="2555">
        <v>1642</v>
      </c>
      <c r="AE162" s="2555">
        <v>1880</v>
      </c>
      <c r="AF162" s="2555">
        <v>11.5</v>
      </c>
      <c r="AG162" s="2555">
        <v>51.94</v>
      </c>
      <c r="AH162" s="2555">
        <v>7680</v>
      </c>
      <c r="AI162" s="2555">
        <v>581.79999999999995</v>
      </c>
      <c r="AJ162" s="2555">
        <v>888.3</v>
      </c>
      <c r="AK162" s="2555">
        <v>6.7</v>
      </c>
      <c r="AL162" s="2555">
        <v>9.1999999999999993</v>
      </c>
      <c r="AM162" s="2555">
        <v>339.5</v>
      </c>
      <c r="AN162" s="2523">
        <v>1197</v>
      </c>
      <c r="AO162" s="2556">
        <v>1</v>
      </c>
      <c r="AP162" s="2547">
        <v>1</v>
      </c>
      <c r="AQ162" s="2547">
        <v>1</v>
      </c>
      <c r="AR162" s="2547">
        <v>1</v>
      </c>
      <c r="AS162" s="2557">
        <v>76</v>
      </c>
      <c r="AT162" s="2558">
        <v>91</v>
      </c>
      <c r="AU162" s="2558">
        <v>48</v>
      </c>
      <c r="AV162" s="2559">
        <v>64</v>
      </c>
      <c r="AW162" s="2560">
        <v>1</v>
      </c>
      <c r="AX162" s="2539">
        <v>1</v>
      </c>
      <c r="AY162" s="2521">
        <v>1</v>
      </c>
      <c r="AZ162" s="2539">
        <v>1</v>
      </c>
      <c r="BA162" s="2539">
        <v>1</v>
      </c>
      <c r="BB162" s="2539">
        <v>1</v>
      </c>
      <c r="BC162" s="2539">
        <v>0</v>
      </c>
      <c r="BD162" s="2539">
        <v>1</v>
      </c>
      <c r="BE162" s="2561">
        <v>1</v>
      </c>
      <c r="BF162" s="2539">
        <v>1</v>
      </c>
      <c r="BG162" s="2539">
        <v>1</v>
      </c>
      <c r="BH162" s="2539">
        <v>1</v>
      </c>
      <c r="BI162" s="2539">
        <v>1</v>
      </c>
      <c r="BJ162" s="2539">
        <v>1</v>
      </c>
      <c r="BK162" s="2539">
        <v>1</v>
      </c>
      <c r="BL162" s="2539">
        <v>1</v>
      </c>
      <c r="BM162" s="2539">
        <v>1</v>
      </c>
      <c r="BN162" s="2521">
        <v>0</v>
      </c>
      <c r="BO162" s="2539">
        <v>1</v>
      </c>
      <c r="BP162" s="2539">
        <v>1</v>
      </c>
      <c r="BQ162" s="2539">
        <v>0</v>
      </c>
      <c r="BR162" s="2562">
        <v>0</v>
      </c>
      <c r="BS162" s="2538">
        <v>1</v>
      </c>
      <c r="BT162" s="2521">
        <v>0</v>
      </c>
      <c r="BU162" s="2521">
        <v>0</v>
      </c>
      <c r="BV162" s="2521">
        <v>0</v>
      </c>
      <c r="BW162" s="2521">
        <v>0</v>
      </c>
      <c r="BX162" s="2521">
        <v>0</v>
      </c>
      <c r="BY162" s="2521">
        <v>0</v>
      </c>
      <c r="BZ162" s="2579">
        <v>0</v>
      </c>
      <c r="CA162" s="2521">
        <v>0</v>
      </c>
      <c r="CB162" s="2521">
        <v>0</v>
      </c>
      <c r="CC162" s="2521">
        <v>0</v>
      </c>
      <c r="CD162" s="2521">
        <v>0</v>
      </c>
      <c r="CE162" s="2524">
        <v>0</v>
      </c>
      <c r="CF162" s="2520">
        <v>1</v>
      </c>
      <c r="CG162" s="2521">
        <v>1</v>
      </c>
      <c r="CH162" s="2521">
        <v>0</v>
      </c>
      <c r="CI162" s="2521">
        <v>1</v>
      </c>
      <c r="CJ162" s="2521">
        <v>1</v>
      </c>
      <c r="CK162" s="2521">
        <v>1</v>
      </c>
      <c r="CL162" s="2521">
        <v>1</v>
      </c>
      <c r="CM162" s="2521">
        <v>1</v>
      </c>
      <c r="CN162" s="2521">
        <v>1</v>
      </c>
      <c r="CO162" s="2521">
        <v>1</v>
      </c>
      <c r="CP162" s="2521">
        <v>1</v>
      </c>
      <c r="CQ162" s="2521">
        <v>1</v>
      </c>
      <c r="CR162" s="2521">
        <v>1</v>
      </c>
      <c r="CS162" s="2521">
        <v>0</v>
      </c>
      <c r="CT162" s="2521">
        <v>0</v>
      </c>
      <c r="CU162" s="2521">
        <v>0</v>
      </c>
      <c r="CV162" s="2521">
        <v>0</v>
      </c>
      <c r="CW162" s="2521">
        <v>0</v>
      </c>
      <c r="CX162" s="2521">
        <v>0</v>
      </c>
      <c r="CY162" s="2563">
        <v>0</v>
      </c>
    </row>
    <row r="163" spans="1:103">
      <c r="A163" s="2541"/>
      <c r="B163" s="2542" t="s">
        <v>667</v>
      </c>
      <c r="C163" s="2543"/>
      <c r="D163" s="2544">
        <v>93</v>
      </c>
      <c r="E163" s="2545"/>
      <c r="F163" s="2522">
        <v>260</v>
      </c>
      <c r="G163" s="2546">
        <v>260</v>
      </c>
      <c r="H163" s="2546">
        <v>10</v>
      </c>
      <c r="I163" s="2546">
        <v>17.5</v>
      </c>
      <c r="J163" s="2547">
        <v>24</v>
      </c>
      <c r="K163" s="2546">
        <v>225</v>
      </c>
      <c r="L163" s="2546">
        <v>177</v>
      </c>
      <c r="M163" s="2522">
        <v>118.4</v>
      </c>
      <c r="N163" s="2548">
        <v>1.4990000000000001</v>
      </c>
      <c r="O163" s="2523">
        <v>16.12</v>
      </c>
      <c r="P163" s="2549">
        <v>1</v>
      </c>
      <c r="Q163" s="2549" t="s">
        <v>2493</v>
      </c>
      <c r="R163" s="2549" t="s">
        <v>2493</v>
      </c>
      <c r="S163" s="2549">
        <v>1</v>
      </c>
      <c r="T163" s="2550" t="s">
        <v>2493</v>
      </c>
      <c r="U163" s="2549">
        <v>1</v>
      </c>
      <c r="V163" s="2549" t="s">
        <v>2493</v>
      </c>
      <c r="W163" s="2549" t="s">
        <v>2493</v>
      </c>
      <c r="X163" s="2549">
        <v>1</v>
      </c>
      <c r="Y163" s="2550" t="s">
        <v>2493</v>
      </c>
      <c r="Z163" s="2551">
        <v>1</v>
      </c>
      <c r="AA163" s="2552" t="s">
        <v>2185</v>
      </c>
      <c r="AB163" s="2549" t="s">
        <v>2495</v>
      </c>
      <c r="AC163" s="2554">
        <v>14910</v>
      </c>
      <c r="AD163" s="2555">
        <v>1147</v>
      </c>
      <c r="AE163" s="2555">
        <v>1282</v>
      </c>
      <c r="AF163" s="2555">
        <v>11.2</v>
      </c>
      <c r="AG163" s="2555">
        <v>37.590000000000003</v>
      </c>
      <c r="AH163" s="2555">
        <v>5134</v>
      </c>
      <c r="AI163" s="2555">
        <v>394.9</v>
      </c>
      <c r="AJ163" s="2555">
        <v>602.20000000000005</v>
      </c>
      <c r="AK163" s="2555">
        <v>6.5</v>
      </c>
      <c r="AL163" s="2555">
        <v>7.3</v>
      </c>
      <c r="AM163" s="2555">
        <v>126.6</v>
      </c>
      <c r="AN163" s="2523">
        <v>753.6</v>
      </c>
      <c r="AO163" s="2556">
        <v>1</v>
      </c>
      <c r="AP163" s="2547">
        <v>1</v>
      </c>
      <c r="AQ163" s="2547">
        <v>1</v>
      </c>
      <c r="AR163" s="2547">
        <v>1</v>
      </c>
      <c r="AS163" s="2557">
        <v>105</v>
      </c>
      <c r="AT163" s="2558">
        <v>127</v>
      </c>
      <c r="AU163" s="2558">
        <v>66</v>
      </c>
      <c r="AV163" s="2559">
        <v>88</v>
      </c>
      <c r="AW163" s="2560">
        <v>1</v>
      </c>
      <c r="AX163" s="2539">
        <v>1</v>
      </c>
      <c r="AY163" s="2521">
        <v>1</v>
      </c>
      <c r="AZ163" s="2539">
        <v>1</v>
      </c>
      <c r="BA163" s="2539">
        <v>1</v>
      </c>
      <c r="BB163" s="2539">
        <v>1</v>
      </c>
      <c r="BC163" s="2539">
        <v>0</v>
      </c>
      <c r="BD163" s="2539">
        <v>1</v>
      </c>
      <c r="BE163" s="2561">
        <v>1</v>
      </c>
      <c r="BF163" s="2539">
        <v>1</v>
      </c>
      <c r="BG163" s="2539">
        <v>1</v>
      </c>
      <c r="BH163" s="2539">
        <v>1</v>
      </c>
      <c r="BI163" s="2539">
        <v>1</v>
      </c>
      <c r="BJ163" s="2539">
        <v>1</v>
      </c>
      <c r="BK163" s="2539">
        <v>1</v>
      </c>
      <c r="BL163" s="2539">
        <v>1</v>
      </c>
      <c r="BM163" s="2539">
        <v>1</v>
      </c>
      <c r="BN163" s="2521">
        <v>0</v>
      </c>
      <c r="BO163" s="2539">
        <v>1</v>
      </c>
      <c r="BP163" s="2539">
        <v>1</v>
      </c>
      <c r="BQ163" s="2539">
        <v>0</v>
      </c>
      <c r="BR163" s="2562">
        <v>0</v>
      </c>
      <c r="BS163" s="2538">
        <v>0</v>
      </c>
      <c r="BT163" s="2521">
        <v>0</v>
      </c>
      <c r="BU163" s="2521">
        <v>0</v>
      </c>
      <c r="BV163" s="2521">
        <v>0</v>
      </c>
      <c r="BW163" s="2521">
        <v>0</v>
      </c>
      <c r="BX163" s="2521">
        <v>0</v>
      </c>
      <c r="BY163" s="2521">
        <v>0</v>
      </c>
      <c r="BZ163" s="2579">
        <v>0</v>
      </c>
      <c r="CA163" s="2521">
        <v>0</v>
      </c>
      <c r="CB163" s="2521">
        <v>0</v>
      </c>
      <c r="CC163" s="2521">
        <v>0</v>
      </c>
      <c r="CD163" s="2521">
        <v>0</v>
      </c>
      <c r="CE163" s="2524">
        <v>0</v>
      </c>
      <c r="CF163" s="2520">
        <v>1</v>
      </c>
      <c r="CG163" s="2521">
        <v>1</v>
      </c>
      <c r="CH163" s="2521">
        <v>1</v>
      </c>
      <c r="CI163" s="2521">
        <v>1</v>
      </c>
      <c r="CJ163" s="2521">
        <v>1</v>
      </c>
      <c r="CK163" s="2521">
        <v>1</v>
      </c>
      <c r="CL163" s="2521">
        <v>1</v>
      </c>
      <c r="CM163" s="2521">
        <v>1</v>
      </c>
      <c r="CN163" s="2521">
        <v>1</v>
      </c>
      <c r="CO163" s="2521">
        <v>1</v>
      </c>
      <c r="CP163" s="2521">
        <v>1</v>
      </c>
      <c r="CQ163" s="2521">
        <v>1</v>
      </c>
      <c r="CR163" s="2521">
        <v>1</v>
      </c>
      <c r="CS163" s="2521">
        <v>0</v>
      </c>
      <c r="CT163" s="2521">
        <v>0</v>
      </c>
      <c r="CU163" s="2521">
        <v>0</v>
      </c>
      <c r="CV163" s="2521">
        <v>0</v>
      </c>
      <c r="CW163" s="2521">
        <v>0</v>
      </c>
      <c r="CX163" s="2521">
        <v>0</v>
      </c>
      <c r="CY163" s="2563">
        <v>0</v>
      </c>
    </row>
    <row r="164" spans="1:103">
      <c r="A164" s="2541"/>
      <c r="B164" s="2542" t="s">
        <v>665</v>
      </c>
      <c r="C164" s="2543"/>
      <c r="D164" s="2544">
        <v>68.2</v>
      </c>
      <c r="E164" s="2545"/>
      <c r="F164" s="2522">
        <v>250</v>
      </c>
      <c r="G164" s="2546">
        <v>260</v>
      </c>
      <c r="H164" s="2546">
        <v>7.5</v>
      </c>
      <c r="I164" s="2546">
        <v>12.5</v>
      </c>
      <c r="J164" s="2547">
        <v>24</v>
      </c>
      <c r="K164" s="2546">
        <v>225</v>
      </c>
      <c r="L164" s="2546">
        <v>177</v>
      </c>
      <c r="M164" s="2522">
        <v>86.8</v>
      </c>
      <c r="N164" s="2548">
        <v>1.484</v>
      </c>
      <c r="O164" s="2523">
        <v>21.77</v>
      </c>
      <c r="P164" s="2549">
        <v>1</v>
      </c>
      <c r="Q164" s="2549" t="s">
        <v>2493</v>
      </c>
      <c r="R164" s="2549" t="s">
        <v>2493</v>
      </c>
      <c r="S164" s="2549">
        <v>1</v>
      </c>
      <c r="T164" s="2550" t="s">
        <v>2493</v>
      </c>
      <c r="U164" s="2549">
        <v>1</v>
      </c>
      <c r="V164" s="2549" t="s">
        <v>2493</v>
      </c>
      <c r="W164" s="2549" t="s">
        <v>2493</v>
      </c>
      <c r="X164" s="2549">
        <v>1</v>
      </c>
      <c r="Y164" s="2550" t="s">
        <v>2493</v>
      </c>
      <c r="Z164" s="2551">
        <v>1</v>
      </c>
      <c r="AA164" s="2552" t="s">
        <v>2185</v>
      </c>
      <c r="AB164" s="2549" t="s">
        <v>2495</v>
      </c>
      <c r="AC164" s="2554">
        <v>10450</v>
      </c>
      <c r="AD164" s="2555">
        <v>836.3</v>
      </c>
      <c r="AE164" s="2555">
        <v>919.7</v>
      </c>
      <c r="AF164" s="2555">
        <v>10.9</v>
      </c>
      <c r="AG164" s="2555">
        <v>28.75</v>
      </c>
      <c r="AH164" s="2555">
        <v>3667</v>
      </c>
      <c r="AI164" s="2555">
        <v>282.10000000000002</v>
      </c>
      <c r="AJ164" s="2555">
        <v>430.1</v>
      </c>
      <c r="AK164" s="2555">
        <v>6.4</v>
      </c>
      <c r="AL164" s="2555">
        <v>6</v>
      </c>
      <c r="AM164" s="2555">
        <v>54.19</v>
      </c>
      <c r="AN164" s="2523">
        <v>516.29999999999995</v>
      </c>
      <c r="AO164" s="2556">
        <v>3</v>
      </c>
      <c r="AP164" s="2547">
        <v>3</v>
      </c>
      <c r="AQ164" s="2547">
        <v>3</v>
      </c>
      <c r="AR164" s="2547">
        <v>3</v>
      </c>
      <c r="AS164" s="2557">
        <v>141</v>
      </c>
      <c r="AT164" s="2558">
        <v>171</v>
      </c>
      <c r="AU164" s="2558">
        <v>88</v>
      </c>
      <c r="AV164" s="2559">
        <v>117</v>
      </c>
      <c r="AW164" s="2560">
        <v>1</v>
      </c>
      <c r="AX164" s="2539">
        <v>1</v>
      </c>
      <c r="AY164" s="2521">
        <v>1</v>
      </c>
      <c r="AZ164" s="2539">
        <v>1</v>
      </c>
      <c r="BA164" s="2539">
        <v>1</v>
      </c>
      <c r="BB164" s="2539">
        <v>1</v>
      </c>
      <c r="BC164" s="2539">
        <v>0</v>
      </c>
      <c r="BD164" s="2539">
        <v>1</v>
      </c>
      <c r="BE164" s="2561">
        <v>1</v>
      </c>
      <c r="BF164" s="2539">
        <v>1</v>
      </c>
      <c r="BG164" s="2539">
        <v>1</v>
      </c>
      <c r="BH164" s="2539">
        <v>1</v>
      </c>
      <c r="BI164" s="2539">
        <v>1</v>
      </c>
      <c r="BJ164" s="2539">
        <v>1</v>
      </c>
      <c r="BK164" s="2539">
        <v>1</v>
      </c>
      <c r="BL164" s="2539">
        <v>1</v>
      </c>
      <c r="BM164" s="2539">
        <v>1</v>
      </c>
      <c r="BN164" s="2521">
        <v>0</v>
      </c>
      <c r="BO164" s="2539">
        <v>1</v>
      </c>
      <c r="BP164" s="2539">
        <v>1</v>
      </c>
      <c r="BQ164" s="2539">
        <v>0</v>
      </c>
      <c r="BR164" s="2562">
        <v>0</v>
      </c>
      <c r="BS164" s="2538">
        <v>0</v>
      </c>
      <c r="BT164" s="2521">
        <v>0</v>
      </c>
      <c r="BU164" s="2521">
        <v>0</v>
      </c>
      <c r="BV164" s="2521">
        <v>0</v>
      </c>
      <c r="BW164" s="2521">
        <v>0</v>
      </c>
      <c r="BX164" s="2521">
        <v>0</v>
      </c>
      <c r="BY164" s="2521">
        <v>0</v>
      </c>
      <c r="BZ164" s="2579">
        <v>0</v>
      </c>
      <c r="CA164" s="2521">
        <v>0</v>
      </c>
      <c r="CB164" s="2521">
        <v>0</v>
      </c>
      <c r="CC164" s="2521">
        <v>0</v>
      </c>
      <c r="CD164" s="2521">
        <v>0</v>
      </c>
      <c r="CE164" s="2524">
        <v>0</v>
      </c>
      <c r="CF164" s="2520">
        <v>1</v>
      </c>
      <c r="CG164" s="2521">
        <v>1</v>
      </c>
      <c r="CH164" s="2521">
        <v>1</v>
      </c>
      <c r="CI164" s="2521">
        <v>1</v>
      </c>
      <c r="CJ164" s="2521">
        <v>1</v>
      </c>
      <c r="CK164" s="2521">
        <v>1</v>
      </c>
      <c r="CL164" s="2521">
        <v>1</v>
      </c>
      <c r="CM164" s="2521">
        <v>1</v>
      </c>
      <c r="CN164" s="2521">
        <v>1</v>
      </c>
      <c r="CO164" s="2521">
        <v>1</v>
      </c>
      <c r="CP164" s="2521">
        <v>1</v>
      </c>
      <c r="CQ164" s="2521">
        <v>1</v>
      </c>
      <c r="CR164" s="2521">
        <v>1</v>
      </c>
      <c r="CS164" s="2521">
        <v>0</v>
      </c>
      <c r="CT164" s="2521">
        <v>0</v>
      </c>
      <c r="CU164" s="2521">
        <v>0</v>
      </c>
      <c r="CV164" s="2521">
        <v>0</v>
      </c>
      <c r="CW164" s="2521">
        <v>0</v>
      </c>
      <c r="CX164" s="2521">
        <v>0</v>
      </c>
      <c r="CY164" s="2563">
        <v>0</v>
      </c>
    </row>
    <row r="165" spans="1:103">
      <c r="A165" s="2541"/>
      <c r="B165" s="2542" t="s">
        <v>666</v>
      </c>
      <c r="C165" s="2543"/>
      <c r="D165" s="2544">
        <v>54.1</v>
      </c>
      <c r="E165" s="2545"/>
      <c r="F165" s="2522">
        <v>244</v>
      </c>
      <c r="G165" s="2546">
        <v>260</v>
      </c>
      <c r="H165" s="2546">
        <v>6.5</v>
      </c>
      <c r="I165" s="2546">
        <v>9.5</v>
      </c>
      <c r="J165" s="2547">
        <v>24</v>
      </c>
      <c r="K165" s="2546">
        <v>225</v>
      </c>
      <c r="L165" s="2546">
        <v>177</v>
      </c>
      <c r="M165" s="2522">
        <v>69</v>
      </c>
      <c r="N165" s="2548">
        <v>1.474</v>
      </c>
      <c r="O165" s="2523">
        <v>27.23</v>
      </c>
      <c r="P165" s="2549">
        <v>1</v>
      </c>
      <c r="Q165" s="2549">
        <v>1</v>
      </c>
      <c r="R165" s="2549">
        <v>1</v>
      </c>
      <c r="S165" s="2549">
        <v>1</v>
      </c>
      <c r="T165" s="2550">
        <v>1</v>
      </c>
      <c r="U165" s="2549" t="s">
        <v>2185</v>
      </c>
      <c r="V165" s="2549">
        <v>1</v>
      </c>
      <c r="W165" s="2549" t="s">
        <v>2185</v>
      </c>
      <c r="X165" s="2549" t="s">
        <v>2185</v>
      </c>
      <c r="Y165" s="2550">
        <v>1</v>
      </c>
      <c r="Z165" s="2551" t="s">
        <v>2185</v>
      </c>
      <c r="AA165" s="2552" t="s">
        <v>2185</v>
      </c>
      <c r="AB165" s="2553" t="s">
        <v>2494</v>
      </c>
      <c r="AC165" s="2554">
        <v>7980</v>
      </c>
      <c r="AD165" s="2555">
        <v>654.1</v>
      </c>
      <c r="AE165" s="2555">
        <v>714.4</v>
      </c>
      <c r="AF165" s="2555">
        <v>10.7</v>
      </c>
      <c r="AG165" s="2555">
        <v>24.74</v>
      </c>
      <c r="AH165" s="2555">
        <v>2788</v>
      </c>
      <c r="AI165" s="2555">
        <v>214.4</v>
      </c>
      <c r="AJ165" s="2555">
        <v>327.7</v>
      </c>
      <c r="AK165" s="2555">
        <v>6.3</v>
      </c>
      <c r="AL165" s="2555">
        <v>5.3</v>
      </c>
      <c r="AM165" s="2555">
        <v>30.09</v>
      </c>
      <c r="AN165" s="2523">
        <v>382.5</v>
      </c>
      <c r="AO165" s="2556">
        <v>3</v>
      </c>
      <c r="AP165" s="2547">
        <v>4</v>
      </c>
      <c r="AQ165" s="2547">
        <v>3</v>
      </c>
      <c r="AR165" s="2547">
        <v>4</v>
      </c>
      <c r="AS165" s="2557">
        <v>176</v>
      </c>
      <c r="AT165" s="2558">
        <v>214</v>
      </c>
      <c r="AU165" s="2558">
        <v>108</v>
      </c>
      <c r="AV165" s="2559">
        <v>146</v>
      </c>
      <c r="AW165" s="2560">
        <v>1</v>
      </c>
      <c r="AX165" s="2539">
        <v>0</v>
      </c>
      <c r="AY165" s="2521">
        <v>0</v>
      </c>
      <c r="AZ165" s="2539">
        <v>1</v>
      </c>
      <c r="BA165" s="2539">
        <v>1</v>
      </c>
      <c r="BB165" s="2539">
        <v>1</v>
      </c>
      <c r="BC165" s="2539">
        <v>0</v>
      </c>
      <c r="BD165" s="2539">
        <v>1</v>
      </c>
      <c r="BE165" s="2561">
        <v>0</v>
      </c>
      <c r="BF165" s="2539">
        <v>0</v>
      </c>
      <c r="BG165" s="2539">
        <v>1</v>
      </c>
      <c r="BH165" s="2539">
        <v>0</v>
      </c>
      <c r="BI165" s="2539">
        <v>1</v>
      </c>
      <c r="BJ165" s="2539">
        <v>1</v>
      </c>
      <c r="BK165" s="2539">
        <v>1</v>
      </c>
      <c r="BL165" s="2539">
        <v>1</v>
      </c>
      <c r="BM165" s="2539">
        <v>0</v>
      </c>
      <c r="BN165" s="2521">
        <v>0</v>
      </c>
      <c r="BO165" s="2539">
        <v>1</v>
      </c>
      <c r="BP165" s="2539">
        <v>1</v>
      </c>
      <c r="BQ165" s="2539">
        <v>0</v>
      </c>
      <c r="BR165" s="2562">
        <v>0</v>
      </c>
      <c r="BS165" s="2538">
        <v>1</v>
      </c>
      <c r="BT165" s="2521">
        <v>0</v>
      </c>
      <c r="BU165" s="2521">
        <v>0</v>
      </c>
      <c r="BV165" s="2521">
        <v>0</v>
      </c>
      <c r="BW165" s="2521">
        <v>0</v>
      </c>
      <c r="BX165" s="2521">
        <v>0</v>
      </c>
      <c r="BY165" s="2521">
        <v>0</v>
      </c>
      <c r="BZ165" s="2579">
        <v>0</v>
      </c>
      <c r="CA165" s="2521">
        <v>0</v>
      </c>
      <c r="CB165" s="2521">
        <v>0</v>
      </c>
      <c r="CC165" s="2521">
        <v>0</v>
      </c>
      <c r="CD165" s="2521">
        <v>0</v>
      </c>
      <c r="CE165" s="2524">
        <v>0</v>
      </c>
      <c r="CF165" s="2520">
        <v>1</v>
      </c>
      <c r="CG165" s="2521">
        <v>1</v>
      </c>
      <c r="CH165" s="2521">
        <v>1</v>
      </c>
      <c r="CI165" s="2521">
        <v>1</v>
      </c>
      <c r="CJ165" s="2521">
        <v>1</v>
      </c>
      <c r="CK165" s="2521">
        <v>1</v>
      </c>
      <c r="CL165" s="2521">
        <v>1</v>
      </c>
      <c r="CM165" s="2521">
        <v>1</v>
      </c>
      <c r="CN165" s="2521">
        <v>1</v>
      </c>
      <c r="CO165" s="2521">
        <v>1</v>
      </c>
      <c r="CP165" s="2521">
        <v>1</v>
      </c>
      <c r="CQ165" s="2521">
        <v>1</v>
      </c>
      <c r="CR165" s="2521">
        <v>1</v>
      </c>
      <c r="CS165" s="2521">
        <v>0</v>
      </c>
      <c r="CT165" s="2521">
        <v>0</v>
      </c>
      <c r="CU165" s="2521">
        <v>0</v>
      </c>
      <c r="CV165" s="2521">
        <v>0</v>
      </c>
      <c r="CW165" s="2521">
        <v>0</v>
      </c>
      <c r="CX165" s="2521">
        <v>0</v>
      </c>
      <c r="CY165" s="2563">
        <v>0</v>
      </c>
    </row>
    <row r="166" spans="1:103">
      <c r="A166" s="2541"/>
      <c r="B166" s="2542" t="s">
        <v>664</v>
      </c>
      <c r="C166" s="2543"/>
      <c r="D166" s="2544">
        <v>157</v>
      </c>
      <c r="E166" s="2545"/>
      <c r="F166" s="2522">
        <v>270</v>
      </c>
      <c r="G166" s="2546">
        <v>248</v>
      </c>
      <c r="H166" s="2546">
        <v>18</v>
      </c>
      <c r="I166" s="2546">
        <v>32</v>
      </c>
      <c r="J166" s="2547">
        <v>21</v>
      </c>
      <c r="K166" s="2546">
        <v>206</v>
      </c>
      <c r="L166" s="2546">
        <v>164</v>
      </c>
      <c r="M166" s="2522">
        <v>199.6</v>
      </c>
      <c r="N166" s="2548">
        <v>1.46</v>
      </c>
      <c r="O166" s="2523">
        <v>9.3190000000000008</v>
      </c>
      <c r="P166" s="2549">
        <v>1</v>
      </c>
      <c r="Q166" s="2549">
        <v>1</v>
      </c>
      <c r="R166" s="2549">
        <v>1</v>
      </c>
      <c r="S166" s="2549">
        <v>1</v>
      </c>
      <c r="T166" s="2550">
        <v>1</v>
      </c>
      <c r="U166" s="2549">
        <v>1</v>
      </c>
      <c r="V166" s="2549">
        <v>1</v>
      </c>
      <c r="W166" s="2549" t="s">
        <v>2185</v>
      </c>
      <c r="X166" s="2549" t="s">
        <v>2185</v>
      </c>
      <c r="Y166" s="2550" t="s">
        <v>2185</v>
      </c>
      <c r="Z166" s="2551" t="s">
        <v>2185</v>
      </c>
      <c r="AA166" s="2552" t="s">
        <v>2185</v>
      </c>
      <c r="AB166" s="2549" t="s">
        <v>2495</v>
      </c>
      <c r="AC166" s="2554">
        <v>24280</v>
      </c>
      <c r="AD166" s="2555">
        <v>1799</v>
      </c>
      <c r="AE166" s="2555">
        <v>2116</v>
      </c>
      <c r="AF166" s="2555">
        <v>11</v>
      </c>
      <c r="AG166" s="2555">
        <v>60.06</v>
      </c>
      <c r="AH166" s="2555">
        <v>8152</v>
      </c>
      <c r="AI166" s="2555">
        <v>657.4</v>
      </c>
      <c r="AJ166" s="2555">
        <v>1005</v>
      </c>
      <c r="AK166" s="2555">
        <v>6.3</v>
      </c>
      <c r="AL166" s="2555">
        <v>10.6</v>
      </c>
      <c r="AM166" s="2555">
        <v>626</v>
      </c>
      <c r="AN166" s="2523">
        <v>1151</v>
      </c>
      <c r="AO166" s="2556">
        <v>1</v>
      </c>
      <c r="AP166" s="2547">
        <v>1</v>
      </c>
      <c r="AQ166" s="2547">
        <v>1</v>
      </c>
      <c r="AR166" s="2547">
        <v>1</v>
      </c>
      <c r="AS166" s="2557">
        <v>61</v>
      </c>
      <c r="AT166" s="2558">
        <v>73</v>
      </c>
      <c r="AU166" s="2558">
        <v>39</v>
      </c>
      <c r="AV166" s="2559">
        <v>52</v>
      </c>
      <c r="AW166" s="2560">
        <v>1</v>
      </c>
      <c r="AX166" s="2539">
        <v>1</v>
      </c>
      <c r="AY166" s="2521">
        <v>0</v>
      </c>
      <c r="AZ166" s="2539">
        <v>1</v>
      </c>
      <c r="BA166" s="2539">
        <v>1</v>
      </c>
      <c r="BB166" s="2539">
        <v>1</v>
      </c>
      <c r="BC166" s="2539">
        <v>0</v>
      </c>
      <c r="BD166" s="2539">
        <v>1</v>
      </c>
      <c r="BE166" s="2561">
        <v>0</v>
      </c>
      <c r="BF166" s="2539">
        <v>0</v>
      </c>
      <c r="BG166" s="2539">
        <v>1</v>
      </c>
      <c r="BH166" s="2539">
        <v>0</v>
      </c>
      <c r="BI166" s="2539">
        <v>1</v>
      </c>
      <c r="BJ166" s="2539">
        <v>1</v>
      </c>
      <c r="BK166" s="2539">
        <v>1</v>
      </c>
      <c r="BL166" s="2539">
        <v>1</v>
      </c>
      <c r="BM166" s="2539">
        <v>0</v>
      </c>
      <c r="BN166" s="2521">
        <v>0</v>
      </c>
      <c r="BO166" s="2539">
        <v>1</v>
      </c>
      <c r="BP166" s="2539">
        <v>1</v>
      </c>
      <c r="BQ166" s="2539">
        <v>0</v>
      </c>
      <c r="BR166" s="2562">
        <v>0</v>
      </c>
      <c r="BS166" s="2538">
        <v>0</v>
      </c>
      <c r="BT166" s="2521">
        <v>0</v>
      </c>
      <c r="BU166" s="2521">
        <v>0</v>
      </c>
      <c r="BV166" s="2521">
        <v>0</v>
      </c>
      <c r="BW166" s="2521">
        <v>0</v>
      </c>
      <c r="BX166" s="2521">
        <v>0</v>
      </c>
      <c r="BY166" s="2521">
        <v>0</v>
      </c>
      <c r="BZ166" s="2579">
        <v>0</v>
      </c>
      <c r="CA166" s="2521">
        <v>0</v>
      </c>
      <c r="CB166" s="2521">
        <v>0</v>
      </c>
      <c r="CC166" s="2521">
        <v>0</v>
      </c>
      <c r="CD166" s="2521">
        <v>0</v>
      </c>
      <c r="CE166" s="2524">
        <v>0</v>
      </c>
      <c r="CF166" s="2520">
        <v>1</v>
      </c>
      <c r="CG166" s="2521">
        <v>1</v>
      </c>
      <c r="CH166" s="2521">
        <v>1</v>
      </c>
      <c r="CI166" s="2521">
        <v>1</v>
      </c>
      <c r="CJ166" s="2521">
        <v>1</v>
      </c>
      <c r="CK166" s="2521">
        <v>1</v>
      </c>
      <c r="CL166" s="2521">
        <v>1</v>
      </c>
      <c r="CM166" s="2521">
        <v>1</v>
      </c>
      <c r="CN166" s="2521">
        <v>1</v>
      </c>
      <c r="CO166" s="2521">
        <v>1</v>
      </c>
      <c r="CP166" s="2521">
        <v>1</v>
      </c>
      <c r="CQ166" s="2521">
        <v>1</v>
      </c>
      <c r="CR166" s="2521">
        <v>1</v>
      </c>
      <c r="CS166" s="2521">
        <v>0</v>
      </c>
      <c r="CT166" s="2521">
        <v>0</v>
      </c>
      <c r="CU166" s="2521">
        <v>0</v>
      </c>
      <c r="CV166" s="2521">
        <v>0</v>
      </c>
      <c r="CW166" s="2521">
        <v>0</v>
      </c>
      <c r="CX166" s="2521">
        <v>0</v>
      </c>
      <c r="CY166" s="2563">
        <v>0</v>
      </c>
    </row>
    <row r="167" spans="1:103">
      <c r="A167" s="2541"/>
      <c r="B167" s="2542" t="s">
        <v>2531</v>
      </c>
      <c r="C167" s="2543"/>
      <c r="D167" s="2544">
        <v>119</v>
      </c>
      <c r="E167" s="2545"/>
      <c r="F167" s="2522">
        <v>255</v>
      </c>
      <c r="G167" s="2546">
        <v>244</v>
      </c>
      <c r="H167" s="2546">
        <v>14</v>
      </c>
      <c r="I167" s="2546">
        <v>24.5</v>
      </c>
      <c r="J167" s="2547">
        <v>21</v>
      </c>
      <c r="K167" s="2546">
        <v>206</v>
      </c>
      <c r="L167" s="2546">
        <v>164</v>
      </c>
      <c r="M167" s="2522">
        <v>152.19999999999999</v>
      </c>
      <c r="N167" s="2548">
        <v>1.4219999999999999</v>
      </c>
      <c r="O167" s="2523">
        <v>11.9</v>
      </c>
      <c r="P167" s="2549">
        <v>1</v>
      </c>
      <c r="Q167" s="2549">
        <v>1</v>
      </c>
      <c r="R167" s="2549">
        <v>1</v>
      </c>
      <c r="S167" s="2549">
        <v>1</v>
      </c>
      <c r="T167" s="2550">
        <v>1</v>
      </c>
      <c r="U167" s="2549">
        <v>1</v>
      </c>
      <c r="V167" s="2549" t="s">
        <v>2185</v>
      </c>
      <c r="W167" s="2549" t="s">
        <v>2185</v>
      </c>
      <c r="X167" s="2549" t="s">
        <v>2185</v>
      </c>
      <c r="Y167" s="2550" t="s">
        <v>2185</v>
      </c>
      <c r="Z167" s="2551" t="s">
        <v>2185</v>
      </c>
      <c r="AA167" s="2552" t="s">
        <v>2185</v>
      </c>
      <c r="AB167" s="2553" t="s">
        <v>2494</v>
      </c>
      <c r="AC167" s="2554">
        <v>17320</v>
      </c>
      <c r="AD167" s="2555">
        <v>1358</v>
      </c>
      <c r="AE167" s="2555">
        <v>1563</v>
      </c>
      <c r="AF167" s="2555">
        <v>10.6</v>
      </c>
      <c r="AG167" s="2555">
        <v>46.34</v>
      </c>
      <c r="AH167" s="2555">
        <v>5942</v>
      </c>
      <c r="AI167" s="2555">
        <v>487</v>
      </c>
      <c r="AJ167" s="2555">
        <v>743.8</v>
      </c>
      <c r="AK167" s="2555">
        <v>6.2</v>
      </c>
      <c r="AL167" s="2555">
        <v>8.6999999999999993</v>
      </c>
      <c r="AM167" s="2555">
        <v>289.39999999999998</v>
      </c>
      <c r="AN167" s="2523">
        <v>787.8</v>
      </c>
      <c r="AO167" s="2556">
        <v>1</v>
      </c>
      <c r="AP167" s="2547" t="s">
        <v>2185</v>
      </c>
      <c r="AQ167" s="2547">
        <v>1</v>
      </c>
      <c r="AR167" s="2547" t="s">
        <v>2185</v>
      </c>
      <c r="AS167" s="2557">
        <v>77</v>
      </c>
      <c r="AT167" s="2558">
        <v>93</v>
      </c>
      <c r="AU167" s="2558">
        <v>50</v>
      </c>
      <c r="AV167" s="2559">
        <v>66</v>
      </c>
      <c r="AW167" s="2560">
        <v>1</v>
      </c>
      <c r="AX167" s="2539">
        <v>1</v>
      </c>
      <c r="AY167" s="2521">
        <v>0</v>
      </c>
      <c r="AZ167" s="2539">
        <v>1</v>
      </c>
      <c r="BA167" s="2539">
        <v>0</v>
      </c>
      <c r="BB167" s="2539">
        <v>0</v>
      </c>
      <c r="BC167" s="2539">
        <v>0</v>
      </c>
      <c r="BD167" s="2539">
        <v>1</v>
      </c>
      <c r="BE167" s="2561">
        <v>0</v>
      </c>
      <c r="BF167" s="2539">
        <v>0</v>
      </c>
      <c r="BG167" s="2539">
        <v>1</v>
      </c>
      <c r="BH167" s="2539">
        <v>0</v>
      </c>
      <c r="BI167" s="2539">
        <v>1</v>
      </c>
      <c r="BJ167" s="2539">
        <v>1</v>
      </c>
      <c r="BK167" s="2539">
        <v>1</v>
      </c>
      <c r="BL167" s="2539">
        <v>1</v>
      </c>
      <c r="BM167" s="2539">
        <v>0</v>
      </c>
      <c r="BN167" s="2521">
        <v>0</v>
      </c>
      <c r="BO167" s="2539">
        <v>1</v>
      </c>
      <c r="BP167" s="2539">
        <v>1</v>
      </c>
      <c r="BQ167" s="2539">
        <v>0</v>
      </c>
      <c r="BR167" s="2562">
        <v>0</v>
      </c>
      <c r="BS167" s="2538">
        <v>1</v>
      </c>
      <c r="BT167" s="2521">
        <v>0</v>
      </c>
      <c r="BU167" s="2521">
        <v>0</v>
      </c>
      <c r="BV167" s="2521">
        <v>0</v>
      </c>
      <c r="BW167" s="2521">
        <v>0</v>
      </c>
      <c r="BX167" s="2521">
        <v>0</v>
      </c>
      <c r="BY167" s="2521">
        <v>0</v>
      </c>
      <c r="BZ167" s="2579">
        <v>0</v>
      </c>
      <c r="CA167" s="2521">
        <v>0</v>
      </c>
      <c r="CB167" s="2521">
        <v>0</v>
      </c>
      <c r="CC167" s="2521">
        <v>0</v>
      </c>
      <c r="CD167" s="2521">
        <v>0</v>
      </c>
      <c r="CE167" s="2524">
        <v>0</v>
      </c>
      <c r="CF167" s="2520">
        <v>1</v>
      </c>
      <c r="CG167" s="2521">
        <v>1</v>
      </c>
      <c r="CH167" s="2521">
        <v>0</v>
      </c>
      <c r="CI167" s="2521">
        <v>1</v>
      </c>
      <c r="CJ167" s="2521">
        <v>1</v>
      </c>
      <c r="CK167" s="2521">
        <v>1</v>
      </c>
      <c r="CL167" s="2521">
        <v>1</v>
      </c>
      <c r="CM167" s="2521">
        <v>1</v>
      </c>
      <c r="CN167" s="2521">
        <v>1</v>
      </c>
      <c r="CO167" s="2521">
        <v>1</v>
      </c>
      <c r="CP167" s="2521">
        <v>1</v>
      </c>
      <c r="CQ167" s="2521">
        <v>1</v>
      </c>
      <c r="CR167" s="2521">
        <v>1</v>
      </c>
      <c r="CS167" s="2521">
        <v>0</v>
      </c>
      <c r="CT167" s="2521">
        <v>0</v>
      </c>
      <c r="CU167" s="2521">
        <v>0</v>
      </c>
      <c r="CV167" s="2521">
        <v>0</v>
      </c>
      <c r="CW167" s="2521">
        <v>0</v>
      </c>
      <c r="CX167" s="2521">
        <v>0</v>
      </c>
      <c r="CY167" s="2563">
        <v>0</v>
      </c>
    </row>
    <row r="168" spans="1:103">
      <c r="A168" s="2541"/>
      <c r="B168" s="2542" t="s">
        <v>663</v>
      </c>
      <c r="C168" s="2543"/>
      <c r="D168" s="2544">
        <v>83.2</v>
      </c>
      <c r="E168" s="2545"/>
      <c r="F168" s="2522">
        <v>240</v>
      </c>
      <c r="G168" s="2546">
        <v>240</v>
      </c>
      <c r="H168" s="2546">
        <v>10</v>
      </c>
      <c r="I168" s="2546">
        <v>17</v>
      </c>
      <c r="J168" s="2547">
        <v>21</v>
      </c>
      <c r="K168" s="2546">
        <v>206</v>
      </c>
      <c r="L168" s="2546">
        <v>164</v>
      </c>
      <c r="M168" s="2522">
        <v>106</v>
      </c>
      <c r="N168" s="2548">
        <v>1.3839999999999999</v>
      </c>
      <c r="O168" s="2523">
        <v>16.63</v>
      </c>
      <c r="P168" s="2549">
        <v>1</v>
      </c>
      <c r="Q168" s="2549">
        <v>1</v>
      </c>
      <c r="R168" s="2549">
        <v>1</v>
      </c>
      <c r="S168" s="2549">
        <v>1</v>
      </c>
      <c r="T168" s="2550">
        <v>1</v>
      </c>
      <c r="U168" s="2549">
        <v>1</v>
      </c>
      <c r="V168" s="2549">
        <v>1</v>
      </c>
      <c r="W168" s="2549" t="s">
        <v>2185</v>
      </c>
      <c r="X168" s="2549" t="s">
        <v>2185</v>
      </c>
      <c r="Y168" s="2550">
        <v>1</v>
      </c>
      <c r="Z168" s="2551" t="s">
        <v>2185</v>
      </c>
      <c r="AA168" s="2552" t="s">
        <v>2185</v>
      </c>
      <c r="AB168" s="2549" t="s">
        <v>2495</v>
      </c>
      <c r="AC168" s="2554">
        <v>11250</v>
      </c>
      <c r="AD168" s="2555">
        <v>938.2</v>
      </c>
      <c r="AE168" s="2555">
        <v>1053</v>
      </c>
      <c r="AF168" s="2555">
        <v>10.3</v>
      </c>
      <c r="AG168" s="2555">
        <v>33.22</v>
      </c>
      <c r="AH168" s="2555">
        <v>3922</v>
      </c>
      <c r="AI168" s="2555">
        <v>326.8</v>
      </c>
      <c r="AJ168" s="2555">
        <v>498.4</v>
      </c>
      <c r="AK168" s="2555">
        <v>6</v>
      </c>
      <c r="AL168" s="2555">
        <v>6.8</v>
      </c>
      <c r="AM168" s="2555">
        <v>103.8</v>
      </c>
      <c r="AN168" s="2523">
        <v>486.9</v>
      </c>
      <c r="AO168" s="2556">
        <v>1</v>
      </c>
      <c r="AP168" s="2547">
        <v>1</v>
      </c>
      <c r="AQ168" s="2547">
        <v>1</v>
      </c>
      <c r="AR168" s="2547">
        <v>1</v>
      </c>
      <c r="AS168" s="2557">
        <v>108</v>
      </c>
      <c r="AT168" s="2558">
        <v>131</v>
      </c>
      <c r="AU168" s="2558">
        <v>68</v>
      </c>
      <c r="AV168" s="2559">
        <v>91</v>
      </c>
      <c r="AW168" s="2560">
        <v>1</v>
      </c>
      <c r="AX168" s="2539">
        <v>1</v>
      </c>
      <c r="AY168" s="2521">
        <v>0</v>
      </c>
      <c r="AZ168" s="2539">
        <v>1</v>
      </c>
      <c r="BA168" s="2539">
        <v>1</v>
      </c>
      <c r="BB168" s="2539">
        <v>1</v>
      </c>
      <c r="BC168" s="2539">
        <v>0</v>
      </c>
      <c r="BD168" s="2539">
        <v>1</v>
      </c>
      <c r="BE168" s="2561">
        <v>0</v>
      </c>
      <c r="BF168" s="2539">
        <v>0</v>
      </c>
      <c r="BG168" s="2539">
        <v>1</v>
      </c>
      <c r="BH168" s="2539">
        <v>0</v>
      </c>
      <c r="BI168" s="2539">
        <v>1</v>
      </c>
      <c r="BJ168" s="2539">
        <v>1</v>
      </c>
      <c r="BK168" s="2539">
        <v>1</v>
      </c>
      <c r="BL168" s="2539">
        <v>1</v>
      </c>
      <c r="BM168" s="2539">
        <v>0</v>
      </c>
      <c r="BN168" s="2521">
        <v>0</v>
      </c>
      <c r="BO168" s="2539">
        <v>1</v>
      </c>
      <c r="BP168" s="2539">
        <v>1</v>
      </c>
      <c r="BQ168" s="2539">
        <v>0</v>
      </c>
      <c r="BR168" s="2562">
        <v>0</v>
      </c>
      <c r="BS168" s="2538">
        <v>0</v>
      </c>
      <c r="BT168" s="2521">
        <v>0</v>
      </c>
      <c r="BU168" s="2521">
        <v>0</v>
      </c>
      <c r="BV168" s="2521">
        <v>0</v>
      </c>
      <c r="BW168" s="2521">
        <v>0</v>
      </c>
      <c r="BX168" s="2521">
        <v>0</v>
      </c>
      <c r="BY168" s="2521">
        <v>0</v>
      </c>
      <c r="BZ168" s="2579">
        <v>0</v>
      </c>
      <c r="CA168" s="2521">
        <v>0</v>
      </c>
      <c r="CB168" s="2521">
        <v>0</v>
      </c>
      <c r="CC168" s="2521">
        <v>0</v>
      </c>
      <c r="CD168" s="2521">
        <v>0</v>
      </c>
      <c r="CE168" s="2524">
        <v>0</v>
      </c>
      <c r="CF168" s="2520">
        <v>1</v>
      </c>
      <c r="CG168" s="2521">
        <v>1</v>
      </c>
      <c r="CH168" s="2521">
        <v>1</v>
      </c>
      <c r="CI168" s="2521">
        <v>1</v>
      </c>
      <c r="CJ168" s="2521">
        <v>1</v>
      </c>
      <c r="CK168" s="2521">
        <v>1</v>
      </c>
      <c r="CL168" s="2521">
        <v>1</v>
      </c>
      <c r="CM168" s="2521">
        <v>1</v>
      </c>
      <c r="CN168" s="2521">
        <v>1</v>
      </c>
      <c r="CO168" s="2521">
        <v>1</v>
      </c>
      <c r="CP168" s="2521">
        <v>1</v>
      </c>
      <c r="CQ168" s="2521">
        <v>1</v>
      </c>
      <c r="CR168" s="2521">
        <v>1</v>
      </c>
      <c r="CS168" s="2521">
        <v>0</v>
      </c>
      <c r="CT168" s="2521">
        <v>0</v>
      </c>
      <c r="CU168" s="2521">
        <v>0</v>
      </c>
      <c r="CV168" s="2521">
        <v>0</v>
      </c>
      <c r="CW168" s="2521">
        <v>0</v>
      </c>
      <c r="CX168" s="2521">
        <v>0</v>
      </c>
      <c r="CY168" s="2563">
        <v>0</v>
      </c>
    </row>
    <row r="169" spans="1:103">
      <c r="A169" s="2541"/>
      <c r="B169" s="2542" t="s">
        <v>661</v>
      </c>
      <c r="C169" s="2543"/>
      <c r="D169" s="2544">
        <v>60.3</v>
      </c>
      <c r="E169" s="2545"/>
      <c r="F169" s="2522">
        <v>230</v>
      </c>
      <c r="G169" s="2546">
        <v>240</v>
      </c>
      <c r="H169" s="2546">
        <v>7.5</v>
      </c>
      <c r="I169" s="2546">
        <v>12</v>
      </c>
      <c r="J169" s="2547">
        <v>21</v>
      </c>
      <c r="K169" s="2546">
        <v>206</v>
      </c>
      <c r="L169" s="2546">
        <v>164</v>
      </c>
      <c r="M169" s="2522">
        <v>76.8</v>
      </c>
      <c r="N169" s="2548">
        <v>1.369</v>
      </c>
      <c r="O169" s="2523">
        <v>22.7</v>
      </c>
      <c r="P169" s="2549">
        <v>1</v>
      </c>
      <c r="Q169" s="2549">
        <v>1</v>
      </c>
      <c r="R169" s="2549">
        <v>1</v>
      </c>
      <c r="S169" s="2549">
        <v>1</v>
      </c>
      <c r="T169" s="2550">
        <v>1</v>
      </c>
      <c r="U169" s="2549" t="s">
        <v>2185</v>
      </c>
      <c r="V169" s="2549">
        <v>1</v>
      </c>
      <c r="W169" s="2549" t="s">
        <v>2185</v>
      </c>
      <c r="X169" s="2549" t="s">
        <v>2185</v>
      </c>
      <c r="Y169" s="2550">
        <v>1</v>
      </c>
      <c r="Z169" s="2551" t="s">
        <v>2185</v>
      </c>
      <c r="AA169" s="2552" t="s">
        <v>2185</v>
      </c>
      <c r="AB169" s="2549" t="s">
        <v>2495</v>
      </c>
      <c r="AC169" s="2554">
        <v>7763</v>
      </c>
      <c r="AD169" s="2555">
        <v>675</v>
      </c>
      <c r="AE169" s="2555">
        <v>744.6</v>
      </c>
      <c r="AF169" s="2555">
        <v>10</v>
      </c>
      <c r="AG169" s="2555">
        <v>25.17</v>
      </c>
      <c r="AH169" s="2555">
        <v>2768</v>
      </c>
      <c r="AI169" s="2555">
        <v>230.7</v>
      </c>
      <c r="AJ169" s="2555">
        <v>351.6</v>
      </c>
      <c r="AK169" s="2555">
        <v>6</v>
      </c>
      <c r="AL169" s="2555">
        <v>5.6</v>
      </c>
      <c r="AM169" s="2555">
        <v>42.14</v>
      </c>
      <c r="AN169" s="2523">
        <v>328.4</v>
      </c>
      <c r="AO169" s="2556">
        <v>2</v>
      </c>
      <c r="AP169" s="2547">
        <v>3</v>
      </c>
      <c r="AQ169" s="2547">
        <v>2</v>
      </c>
      <c r="AR169" s="2547">
        <v>3</v>
      </c>
      <c r="AS169" s="2557">
        <v>147</v>
      </c>
      <c r="AT169" s="2558">
        <v>178</v>
      </c>
      <c r="AU169" s="2558">
        <v>91</v>
      </c>
      <c r="AV169" s="2559">
        <v>122</v>
      </c>
      <c r="AW169" s="2560">
        <v>1</v>
      </c>
      <c r="AX169" s="2539">
        <v>0</v>
      </c>
      <c r="AY169" s="2521">
        <v>0</v>
      </c>
      <c r="AZ169" s="2539">
        <v>1</v>
      </c>
      <c r="BA169" s="2539">
        <v>1</v>
      </c>
      <c r="BB169" s="2539">
        <v>1</v>
      </c>
      <c r="BC169" s="2539">
        <v>0</v>
      </c>
      <c r="BD169" s="2539">
        <v>1</v>
      </c>
      <c r="BE169" s="2561">
        <v>0</v>
      </c>
      <c r="BF169" s="2539">
        <v>0</v>
      </c>
      <c r="BG169" s="2539">
        <v>1</v>
      </c>
      <c r="BH169" s="2539">
        <v>0</v>
      </c>
      <c r="BI169" s="2539">
        <v>1</v>
      </c>
      <c r="BJ169" s="2539">
        <v>1</v>
      </c>
      <c r="BK169" s="2539">
        <v>1</v>
      </c>
      <c r="BL169" s="2539">
        <v>1</v>
      </c>
      <c r="BM169" s="2539">
        <v>0</v>
      </c>
      <c r="BN169" s="2521">
        <v>0</v>
      </c>
      <c r="BO169" s="2539">
        <v>1</v>
      </c>
      <c r="BP169" s="2539">
        <v>1</v>
      </c>
      <c r="BQ169" s="2539">
        <v>0</v>
      </c>
      <c r="BR169" s="2562">
        <v>0</v>
      </c>
      <c r="BS169" s="2538">
        <v>0</v>
      </c>
      <c r="BT169" s="2521">
        <v>0</v>
      </c>
      <c r="BU169" s="2521">
        <v>0</v>
      </c>
      <c r="BV169" s="2521">
        <v>0</v>
      </c>
      <c r="BW169" s="2521">
        <v>0</v>
      </c>
      <c r="BX169" s="2521">
        <v>0</v>
      </c>
      <c r="BY169" s="2521">
        <v>0</v>
      </c>
      <c r="BZ169" s="2579">
        <v>0</v>
      </c>
      <c r="CA169" s="2521">
        <v>0</v>
      </c>
      <c r="CB169" s="2521">
        <v>0</v>
      </c>
      <c r="CC169" s="2521">
        <v>0</v>
      </c>
      <c r="CD169" s="2521">
        <v>0</v>
      </c>
      <c r="CE169" s="2524">
        <v>0</v>
      </c>
      <c r="CF169" s="2520">
        <v>1</v>
      </c>
      <c r="CG169" s="2521">
        <v>1</v>
      </c>
      <c r="CH169" s="2521">
        <v>1</v>
      </c>
      <c r="CI169" s="2521">
        <v>1</v>
      </c>
      <c r="CJ169" s="2521">
        <v>1</v>
      </c>
      <c r="CK169" s="2521">
        <v>1</v>
      </c>
      <c r="CL169" s="2521">
        <v>1</v>
      </c>
      <c r="CM169" s="2521">
        <v>1</v>
      </c>
      <c r="CN169" s="2521">
        <v>1</v>
      </c>
      <c r="CO169" s="2521">
        <v>1</v>
      </c>
      <c r="CP169" s="2521">
        <v>1</v>
      </c>
      <c r="CQ169" s="2521">
        <v>1</v>
      </c>
      <c r="CR169" s="2521">
        <v>1</v>
      </c>
      <c r="CS169" s="2521">
        <v>0</v>
      </c>
      <c r="CT169" s="2521">
        <v>0</v>
      </c>
      <c r="CU169" s="2521">
        <v>0</v>
      </c>
      <c r="CV169" s="2521">
        <v>0</v>
      </c>
      <c r="CW169" s="2521">
        <v>0</v>
      </c>
      <c r="CX169" s="2521">
        <v>0</v>
      </c>
      <c r="CY169" s="2563">
        <v>0</v>
      </c>
    </row>
    <row r="170" spans="1:103">
      <c r="A170" s="2541"/>
      <c r="B170" s="2542" t="s">
        <v>662</v>
      </c>
      <c r="C170" s="2543"/>
      <c r="D170" s="2544">
        <v>47.4</v>
      </c>
      <c r="E170" s="2545"/>
      <c r="F170" s="2522">
        <v>224</v>
      </c>
      <c r="G170" s="2546">
        <v>240</v>
      </c>
      <c r="H170" s="2546">
        <v>6.5</v>
      </c>
      <c r="I170" s="2546">
        <v>9</v>
      </c>
      <c r="J170" s="2547">
        <v>21</v>
      </c>
      <c r="K170" s="2546">
        <v>206</v>
      </c>
      <c r="L170" s="2546">
        <v>164</v>
      </c>
      <c r="M170" s="2522">
        <v>60.4</v>
      </c>
      <c r="N170" s="2548">
        <v>1.359</v>
      </c>
      <c r="O170" s="2523">
        <v>28.67</v>
      </c>
      <c r="P170" s="2549">
        <v>1</v>
      </c>
      <c r="Q170" s="2549">
        <v>1</v>
      </c>
      <c r="R170" s="2549">
        <v>1</v>
      </c>
      <c r="S170" s="2549">
        <v>1</v>
      </c>
      <c r="T170" s="2550">
        <v>1</v>
      </c>
      <c r="U170" s="2549" t="s">
        <v>2185</v>
      </c>
      <c r="V170" s="2549">
        <v>1</v>
      </c>
      <c r="W170" s="2549" t="s">
        <v>2185</v>
      </c>
      <c r="X170" s="2549" t="s">
        <v>2185</v>
      </c>
      <c r="Y170" s="2550">
        <v>1</v>
      </c>
      <c r="Z170" s="2551" t="s">
        <v>2185</v>
      </c>
      <c r="AA170" s="2552" t="s">
        <v>2185</v>
      </c>
      <c r="AB170" s="2553" t="s">
        <v>2494</v>
      </c>
      <c r="AC170" s="2554">
        <v>5835</v>
      </c>
      <c r="AD170" s="2555">
        <v>520.9</v>
      </c>
      <c r="AE170" s="2555">
        <v>570.5</v>
      </c>
      <c r="AF170" s="2555">
        <v>9.8000000000000007</v>
      </c>
      <c r="AG170" s="2555">
        <v>21.54</v>
      </c>
      <c r="AH170" s="2555">
        <v>2077</v>
      </c>
      <c r="AI170" s="2555">
        <v>173</v>
      </c>
      <c r="AJ170" s="2555">
        <v>264.3</v>
      </c>
      <c r="AK170" s="2555">
        <v>5.8</v>
      </c>
      <c r="AL170" s="2555">
        <v>4.9000000000000004</v>
      </c>
      <c r="AM170" s="2555">
        <v>22.14</v>
      </c>
      <c r="AN170" s="2523">
        <v>239.6</v>
      </c>
      <c r="AO170" s="2556">
        <v>3</v>
      </c>
      <c r="AP170" s="2547">
        <v>4</v>
      </c>
      <c r="AQ170" s="2547">
        <v>3</v>
      </c>
      <c r="AR170" s="2547">
        <v>4</v>
      </c>
      <c r="AS170" s="2557">
        <v>185</v>
      </c>
      <c r="AT170" s="2558">
        <v>225</v>
      </c>
      <c r="AU170" s="2558">
        <v>114</v>
      </c>
      <c r="AV170" s="2559">
        <v>154</v>
      </c>
      <c r="AW170" s="2560">
        <v>1</v>
      </c>
      <c r="AX170" s="2539">
        <v>0</v>
      </c>
      <c r="AY170" s="2521">
        <v>0</v>
      </c>
      <c r="AZ170" s="2539">
        <v>1</v>
      </c>
      <c r="BA170" s="2539">
        <v>1</v>
      </c>
      <c r="BB170" s="2539">
        <v>1</v>
      </c>
      <c r="BC170" s="2539">
        <v>0</v>
      </c>
      <c r="BD170" s="2539">
        <v>1</v>
      </c>
      <c r="BE170" s="2561">
        <v>0</v>
      </c>
      <c r="BF170" s="2539">
        <v>0</v>
      </c>
      <c r="BG170" s="2539">
        <v>1</v>
      </c>
      <c r="BH170" s="2539">
        <v>0</v>
      </c>
      <c r="BI170" s="2539">
        <v>1</v>
      </c>
      <c r="BJ170" s="2539">
        <v>1</v>
      </c>
      <c r="BK170" s="2539">
        <v>1</v>
      </c>
      <c r="BL170" s="2539">
        <v>1</v>
      </c>
      <c r="BM170" s="2539">
        <v>0</v>
      </c>
      <c r="BN170" s="2521">
        <v>0</v>
      </c>
      <c r="BO170" s="2539">
        <v>1</v>
      </c>
      <c r="BP170" s="2539">
        <v>1</v>
      </c>
      <c r="BQ170" s="2539">
        <v>0</v>
      </c>
      <c r="BR170" s="2562">
        <v>0</v>
      </c>
      <c r="BS170" s="2538">
        <v>1</v>
      </c>
      <c r="BT170" s="2521">
        <v>0</v>
      </c>
      <c r="BU170" s="2521">
        <v>0</v>
      </c>
      <c r="BV170" s="2521">
        <v>0</v>
      </c>
      <c r="BW170" s="2521">
        <v>0</v>
      </c>
      <c r="BX170" s="2521">
        <v>0</v>
      </c>
      <c r="BY170" s="2521">
        <v>0</v>
      </c>
      <c r="BZ170" s="2579">
        <v>0</v>
      </c>
      <c r="CA170" s="2521">
        <v>0</v>
      </c>
      <c r="CB170" s="2521">
        <v>0</v>
      </c>
      <c r="CC170" s="2521">
        <v>0</v>
      </c>
      <c r="CD170" s="2521">
        <v>0</v>
      </c>
      <c r="CE170" s="2524">
        <v>0</v>
      </c>
      <c r="CF170" s="2520">
        <v>1</v>
      </c>
      <c r="CG170" s="2521">
        <v>1</v>
      </c>
      <c r="CH170" s="2521">
        <v>1</v>
      </c>
      <c r="CI170" s="2521">
        <v>1</v>
      </c>
      <c r="CJ170" s="2521">
        <v>1</v>
      </c>
      <c r="CK170" s="2521">
        <v>1</v>
      </c>
      <c r="CL170" s="2521">
        <v>1</v>
      </c>
      <c r="CM170" s="2521">
        <v>1</v>
      </c>
      <c r="CN170" s="2521">
        <v>1</v>
      </c>
      <c r="CO170" s="2521">
        <v>1</v>
      </c>
      <c r="CP170" s="2521">
        <v>1</v>
      </c>
      <c r="CQ170" s="2521">
        <v>1</v>
      </c>
      <c r="CR170" s="2521">
        <v>1</v>
      </c>
      <c r="CS170" s="2521">
        <v>0</v>
      </c>
      <c r="CT170" s="2521">
        <v>0</v>
      </c>
      <c r="CU170" s="2521">
        <v>0</v>
      </c>
      <c r="CV170" s="2521">
        <v>0</v>
      </c>
      <c r="CW170" s="2521">
        <v>0</v>
      </c>
      <c r="CX170" s="2521">
        <v>0</v>
      </c>
      <c r="CY170" s="2563">
        <v>0</v>
      </c>
    </row>
    <row r="171" spans="1:103">
      <c r="A171" s="2541"/>
      <c r="B171" s="2542" t="s">
        <v>660</v>
      </c>
      <c r="C171" s="2543"/>
      <c r="D171" s="2544">
        <v>117</v>
      </c>
      <c r="E171" s="2545"/>
      <c r="F171" s="2522">
        <v>240</v>
      </c>
      <c r="G171" s="2546">
        <v>226</v>
      </c>
      <c r="H171" s="2546">
        <v>15.5</v>
      </c>
      <c r="I171" s="2546">
        <v>26</v>
      </c>
      <c r="J171" s="2547">
        <v>18</v>
      </c>
      <c r="K171" s="2546">
        <v>188</v>
      </c>
      <c r="L171" s="2546">
        <v>152</v>
      </c>
      <c r="M171" s="2522">
        <v>149.4</v>
      </c>
      <c r="N171" s="2548">
        <v>1.3220000000000001</v>
      </c>
      <c r="O171" s="2523">
        <v>11.27</v>
      </c>
      <c r="P171" s="2549">
        <v>1</v>
      </c>
      <c r="Q171" s="2549">
        <v>1</v>
      </c>
      <c r="R171" s="2549">
        <v>1</v>
      </c>
      <c r="S171" s="2549">
        <v>1</v>
      </c>
      <c r="T171" s="2550">
        <v>1</v>
      </c>
      <c r="U171" s="2549" t="s">
        <v>2185</v>
      </c>
      <c r="V171" s="2549">
        <v>1</v>
      </c>
      <c r="W171" s="2549" t="s">
        <v>2185</v>
      </c>
      <c r="X171" s="2549" t="s">
        <v>2185</v>
      </c>
      <c r="Y171" s="2550">
        <v>1</v>
      </c>
      <c r="Z171" s="2551" t="s">
        <v>2185</v>
      </c>
      <c r="AA171" s="2552" t="s">
        <v>2185</v>
      </c>
      <c r="AB171" s="2549" t="s">
        <v>2495</v>
      </c>
      <c r="AC171" s="2554">
        <v>14600</v>
      </c>
      <c r="AD171" s="2555">
        <v>1217</v>
      </c>
      <c r="AE171" s="2555">
        <v>1419</v>
      </c>
      <c r="AF171" s="2555">
        <v>9.8000000000000007</v>
      </c>
      <c r="AG171" s="2555">
        <v>45.31</v>
      </c>
      <c r="AH171" s="2555">
        <v>5012</v>
      </c>
      <c r="AI171" s="2555">
        <v>443.5</v>
      </c>
      <c r="AJ171" s="2555">
        <v>678.5</v>
      </c>
      <c r="AK171" s="2555">
        <v>5.7</v>
      </c>
      <c r="AL171" s="2555">
        <v>8.8000000000000007</v>
      </c>
      <c r="AM171" s="2555">
        <v>313</v>
      </c>
      <c r="AN171" s="2523">
        <v>572.6</v>
      </c>
      <c r="AO171" s="2556">
        <v>1</v>
      </c>
      <c r="AP171" s="2547">
        <v>1</v>
      </c>
      <c r="AQ171" s="2547">
        <v>1</v>
      </c>
      <c r="AR171" s="2547">
        <v>1</v>
      </c>
      <c r="AS171" s="2557">
        <v>73</v>
      </c>
      <c r="AT171" s="2558">
        <v>88</v>
      </c>
      <c r="AU171" s="2558">
        <v>47</v>
      </c>
      <c r="AV171" s="2559">
        <v>62</v>
      </c>
      <c r="AW171" s="2560">
        <v>1</v>
      </c>
      <c r="AX171" s="2539">
        <v>0</v>
      </c>
      <c r="AY171" s="2521">
        <v>0</v>
      </c>
      <c r="AZ171" s="2539">
        <v>1</v>
      </c>
      <c r="BA171" s="2539">
        <v>1</v>
      </c>
      <c r="BB171" s="2539">
        <v>1</v>
      </c>
      <c r="BC171" s="2539">
        <v>0</v>
      </c>
      <c r="BD171" s="2539">
        <v>1</v>
      </c>
      <c r="BE171" s="2561">
        <v>0</v>
      </c>
      <c r="BF171" s="2539">
        <v>0</v>
      </c>
      <c r="BG171" s="2539">
        <v>1</v>
      </c>
      <c r="BH171" s="2539">
        <v>0</v>
      </c>
      <c r="BI171" s="2539">
        <v>1</v>
      </c>
      <c r="BJ171" s="2539">
        <v>1</v>
      </c>
      <c r="BK171" s="2539">
        <v>1</v>
      </c>
      <c r="BL171" s="2539">
        <v>1</v>
      </c>
      <c r="BM171" s="2539">
        <v>0</v>
      </c>
      <c r="BN171" s="2521">
        <v>0</v>
      </c>
      <c r="BO171" s="2539">
        <v>1</v>
      </c>
      <c r="BP171" s="2539">
        <v>1</v>
      </c>
      <c r="BQ171" s="2539">
        <v>0</v>
      </c>
      <c r="BR171" s="2562">
        <v>0</v>
      </c>
      <c r="BS171" s="2538">
        <v>0</v>
      </c>
      <c r="BT171" s="2521">
        <v>0</v>
      </c>
      <c r="BU171" s="2521">
        <v>0</v>
      </c>
      <c r="BV171" s="2521">
        <v>0</v>
      </c>
      <c r="BW171" s="2521">
        <v>0</v>
      </c>
      <c r="BX171" s="2521">
        <v>0</v>
      </c>
      <c r="BY171" s="2521">
        <v>0</v>
      </c>
      <c r="BZ171" s="2579">
        <v>0</v>
      </c>
      <c r="CA171" s="2521">
        <v>0</v>
      </c>
      <c r="CB171" s="2521">
        <v>0</v>
      </c>
      <c r="CC171" s="2521">
        <v>0</v>
      </c>
      <c r="CD171" s="2521">
        <v>0</v>
      </c>
      <c r="CE171" s="2524">
        <v>0</v>
      </c>
      <c r="CF171" s="2520">
        <v>1</v>
      </c>
      <c r="CG171" s="2521">
        <v>1</v>
      </c>
      <c r="CH171" s="2521">
        <v>1</v>
      </c>
      <c r="CI171" s="2521">
        <v>1</v>
      </c>
      <c r="CJ171" s="2521">
        <v>1</v>
      </c>
      <c r="CK171" s="2521">
        <v>1</v>
      </c>
      <c r="CL171" s="2521">
        <v>1</v>
      </c>
      <c r="CM171" s="2521">
        <v>1</v>
      </c>
      <c r="CN171" s="2521">
        <v>1</v>
      </c>
      <c r="CO171" s="2521">
        <v>1</v>
      </c>
      <c r="CP171" s="2521">
        <v>1</v>
      </c>
      <c r="CQ171" s="2521">
        <v>1</v>
      </c>
      <c r="CR171" s="2521">
        <v>1</v>
      </c>
      <c r="CS171" s="2521">
        <v>0</v>
      </c>
      <c r="CT171" s="2521">
        <v>0</v>
      </c>
      <c r="CU171" s="2521">
        <v>0</v>
      </c>
      <c r="CV171" s="2521">
        <v>0</v>
      </c>
      <c r="CW171" s="2521">
        <v>0</v>
      </c>
      <c r="CX171" s="2521">
        <v>0</v>
      </c>
      <c r="CY171" s="2563">
        <v>0</v>
      </c>
    </row>
    <row r="172" spans="1:103">
      <c r="A172" s="2541"/>
      <c r="B172" s="2542" t="s">
        <v>2532</v>
      </c>
      <c r="C172" s="2543"/>
      <c r="D172" s="2544">
        <v>94.1</v>
      </c>
      <c r="E172" s="2545"/>
      <c r="F172" s="2522">
        <v>230</v>
      </c>
      <c r="G172" s="2546">
        <v>223</v>
      </c>
      <c r="H172" s="2546">
        <v>12.5</v>
      </c>
      <c r="I172" s="2546">
        <v>21</v>
      </c>
      <c r="J172" s="2547">
        <v>18</v>
      </c>
      <c r="K172" s="2546">
        <v>188</v>
      </c>
      <c r="L172" s="2546">
        <v>152</v>
      </c>
      <c r="M172" s="2522">
        <v>119.9</v>
      </c>
      <c r="N172" s="2548">
        <v>1.296</v>
      </c>
      <c r="O172" s="2523">
        <v>13.76</v>
      </c>
      <c r="P172" s="2549">
        <v>1</v>
      </c>
      <c r="Q172" s="2549">
        <v>1</v>
      </c>
      <c r="R172" s="2549">
        <v>1</v>
      </c>
      <c r="S172" s="2549">
        <v>1</v>
      </c>
      <c r="T172" s="2550">
        <v>1</v>
      </c>
      <c r="U172" s="2549" t="s">
        <v>2185</v>
      </c>
      <c r="V172" s="2549">
        <v>1</v>
      </c>
      <c r="W172" s="2549" t="s">
        <v>2185</v>
      </c>
      <c r="X172" s="2549" t="s">
        <v>2185</v>
      </c>
      <c r="Y172" s="2550">
        <v>1</v>
      </c>
      <c r="Z172" s="2551" t="s">
        <v>2185</v>
      </c>
      <c r="AA172" s="2552" t="s">
        <v>2185</v>
      </c>
      <c r="AB172" s="2549" t="s">
        <v>2495</v>
      </c>
      <c r="AC172" s="2554">
        <v>11170</v>
      </c>
      <c r="AD172" s="2555">
        <v>972.1</v>
      </c>
      <c r="AE172" s="2555">
        <v>1114</v>
      </c>
      <c r="AF172" s="2555">
        <v>9.6</v>
      </c>
      <c r="AG172" s="2555">
        <v>36.46</v>
      </c>
      <c r="AH172" s="2555">
        <v>3887</v>
      </c>
      <c r="AI172" s="2555">
        <v>348.6</v>
      </c>
      <c r="AJ172" s="2555">
        <v>532.29999999999995</v>
      </c>
      <c r="AK172" s="2555">
        <v>5.6</v>
      </c>
      <c r="AL172" s="2555">
        <v>7.5</v>
      </c>
      <c r="AM172" s="2555">
        <v>167.8</v>
      </c>
      <c r="AN172" s="2523">
        <v>423.8</v>
      </c>
      <c r="AO172" s="2556">
        <v>1</v>
      </c>
      <c r="AP172" s="2547">
        <v>1</v>
      </c>
      <c r="AQ172" s="2547">
        <v>1</v>
      </c>
      <c r="AR172" s="2547">
        <v>1</v>
      </c>
      <c r="AS172" s="2557">
        <v>89</v>
      </c>
      <c r="AT172" s="2558">
        <v>108</v>
      </c>
      <c r="AU172" s="2558">
        <v>57</v>
      </c>
      <c r="AV172" s="2559">
        <v>76</v>
      </c>
      <c r="AW172" s="2560">
        <v>1</v>
      </c>
      <c r="AX172" s="2539">
        <v>0</v>
      </c>
      <c r="AY172" s="2521">
        <v>0</v>
      </c>
      <c r="AZ172" s="2539">
        <v>1</v>
      </c>
      <c r="BA172" s="2539">
        <v>0</v>
      </c>
      <c r="BB172" s="2539">
        <v>1</v>
      </c>
      <c r="BC172" s="2539">
        <v>0</v>
      </c>
      <c r="BD172" s="2539">
        <v>1</v>
      </c>
      <c r="BE172" s="2561">
        <v>0</v>
      </c>
      <c r="BF172" s="2539">
        <v>0</v>
      </c>
      <c r="BG172" s="2539">
        <v>1</v>
      </c>
      <c r="BH172" s="2539">
        <v>0</v>
      </c>
      <c r="BI172" s="2539">
        <v>1</v>
      </c>
      <c r="BJ172" s="2539">
        <v>1</v>
      </c>
      <c r="BK172" s="2539">
        <v>1</v>
      </c>
      <c r="BL172" s="2539">
        <v>1</v>
      </c>
      <c r="BM172" s="2539">
        <v>0</v>
      </c>
      <c r="BN172" s="2521">
        <v>0</v>
      </c>
      <c r="BO172" s="2539">
        <v>1</v>
      </c>
      <c r="BP172" s="2539">
        <v>1</v>
      </c>
      <c r="BQ172" s="2539">
        <v>0</v>
      </c>
      <c r="BR172" s="2562">
        <v>0</v>
      </c>
      <c r="BS172" s="2538">
        <v>0</v>
      </c>
      <c r="BT172" s="2521">
        <v>0</v>
      </c>
      <c r="BU172" s="2521">
        <v>0</v>
      </c>
      <c r="BV172" s="2521">
        <v>0</v>
      </c>
      <c r="BW172" s="2521">
        <v>0</v>
      </c>
      <c r="BX172" s="2521">
        <v>0</v>
      </c>
      <c r="BY172" s="2521">
        <v>0</v>
      </c>
      <c r="BZ172" s="2579">
        <v>0</v>
      </c>
      <c r="CA172" s="2521">
        <v>0</v>
      </c>
      <c r="CB172" s="2521">
        <v>0</v>
      </c>
      <c r="CC172" s="2521">
        <v>0</v>
      </c>
      <c r="CD172" s="2521">
        <v>0</v>
      </c>
      <c r="CE172" s="2524">
        <v>0</v>
      </c>
      <c r="CF172" s="2520">
        <v>1</v>
      </c>
      <c r="CG172" s="2521">
        <v>1</v>
      </c>
      <c r="CH172" s="2521">
        <v>0</v>
      </c>
      <c r="CI172" s="2521">
        <v>1</v>
      </c>
      <c r="CJ172" s="2521">
        <v>1</v>
      </c>
      <c r="CK172" s="2521">
        <v>1</v>
      </c>
      <c r="CL172" s="2521">
        <v>1</v>
      </c>
      <c r="CM172" s="2521">
        <v>1</v>
      </c>
      <c r="CN172" s="2521">
        <v>1</v>
      </c>
      <c r="CO172" s="2521">
        <v>1</v>
      </c>
      <c r="CP172" s="2521">
        <v>1</v>
      </c>
      <c r="CQ172" s="2521">
        <v>1</v>
      </c>
      <c r="CR172" s="2521">
        <v>1</v>
      </c>
      <c r="CS172" s="2521">
        <v>0</v>
      </c>
      <c r="CT172" s="2521">
        <v>0</v>
      </c>
      <c r="CU172" s="2521">
        <v>0</v>
      </c>
      <c r="CV172" s="2521">
        <v>0</v>
      </c>
      <c r="CW172" s="2521">
        <v>0</v>
      </c>
      <c r="CX172" s="2521">
        <v>0</v>
      </c>
      <c r="CY172" s="2563">
        <v>0</v>
      </c>
    </row>
    <row r="173" spans="1:103">
      <c r="A173" s="2541"/>
      <c r="B173" s="2542" t="s">
        <v>659</v>
      </c>
      <c r="C173" s="2543"/>
      <c r="D173" s="2544">
        <v>71.5</v>
      </c>
      <c r="E173" s="2545"/>
      <c r="F173" s="2522">
        <v>220</v>
      </c>
      <c r="G173" s="2546">
        <v>220</v>
      </c>
      <c r="H173" s="2546">
        <v>9.5</v>
      </c>
      <c r="I173" s="2546">
        <v>16</v>
      </c>
      <c r="J173" s="2547">
        <v>18</v>
      </c>
      <c r="K173" s="2546">
        <v>188</v>
      </c>
      <c r="L173" s="2546">
        <v>152</v>
      </c>
      <c r="M173" s="2522">
        <v>91</v>
      </c>
      <c r="N173" s="2548">
        <v>1.27</v>
      </c>
      <c r="O173" s="2523">
        <v>17.77</v>
      </c>
      <c r="P173" s="2549">
        <v>1</v>
      </c>
      <c r="Q173" s="2549">
        <v>1</v>
      </c>
      <c r="R173" s="2549">
        <v>1</v>
      </c>
      <c r="S173" s="2549">
        <v>1</v>
      </c>
      <c r="T173" s="2550">
        <v>1</v>
      </c>
      <c r="U173" s="2549" t="s">
        <v>2185</v>
      </c>
      <c r="V173" s="2549">
        <v>1</v>
      </c>
      <c r="W173" s="2549" t="s">
        <v>2185</v>
      </c>
      <c r="X173" s="2549" t="s">
        <v>2185</v>
      </c>
      <c r="Y173" s="2550">
        <v>1</v>
      </c>
      <c r="Z173" s="2551" t="s">
        <v>2185</v>
      </c>
      <c r="AA173" s="2552" t="s">
        <v>2185</v>
      </c>
      <c r="AB173" s="2549" t="s">
        <v>2495</v>
      </c>
      <c r="AC173" s="2554">
        <v>8090</v>
      </c>
      <c r="AD173" s="2555">
        <v>735.5</v>
      </c>
      <c r="AE173" s="2555">
        <v>827</v>
      </c>
      <c r="AF173" s="2555">
        <v>9.4</v>
      </c>
      <c r="AG173" s="2555">
        <v>27.92</v>
      </c>
      <c r="AH173" s="2555">
        <v>2843</v>
      </c>
      <c r="AI173" s="2555">
        <v>258.39999999999998</v>
      </c>
      <c r="AJ173" s="2555">
        <v>393.8</v>
      </c>
      <c r="AK173" s="2555">
        <v>5.5</v>
      </c>
      <c r="AL173" s="2555">
        <v>6.2</v>
      </c>
      <c r="AM173" s="2555">
        <v>77.02</v>
      </c>
      <c r="AN173" s="2523">
        <v>295.39999999999998</v>
      </c>
      <c r="AO173" s="2556">
        <v>1</v>
      </c>
      <c r="AP173" s="2547">
        <v>1</v>
      </c>
      <c r="AQ173" s="2547">
        <v>1</v>
      </c>
      <c r="AR173" s="2547">
        <v>1</v>
      </c>
      <c r="AS173" s="2557">
        <v>115</v>
      </c>
      <c r="AT173" s="2558">
        <v>140</v>
      </c>
      <c r="AU173" s="2558">
        <v>72</v>
      </c>
      <c r="AV173" s="2559">
        <v>97</v>
      </c>
      <c r="AW173" s="2560">
        <v>1</v>
      </c>
      <c r="AX173" s="2539">
        <v>0</v>
      </c>
      <c r="AY173" s="2521">
        <v>0</v>
      </c>
      <c r="AZ173" s="2539">
        <v>1</v>
      </c>
      <c r="BA173" s="2539">
        <v>1</v>
      </c>
      <c r="BB173" s="2539">
        <v>1</v>
      </c>
      <c r="BC173" s="2539">
        <v>0</v>
      </c>
      <c r="BD173" s="2539">
        <v>1</v>
      </c>
      <c r="BE173" s="2561">
        <v>0</v>
      </c>
      <c r="BF173" s="2539">
        <v>0</v>
      </c>
      <c r="BG173" s="2539">
        <v>1</v>
      </c>
      <c r="BH173" s="2539">
        <v>0</v>
      </c>
      <c r="BI173" s="2539">
        <v>1</v>
      </c>
      <c r="BJ173" s="2539">
        <v>1</v>
      </c>
      <c r="BK173" s="2539">
        <v>1</v>
      </c>
      <c r="BL173" s="2539">
        <v>1</v>
      </c>
      <c r="BM173" s="2539">
        <v>0</v>
      </c>
      <c r="BN173" s="2521">
        <v>0</v>
      </c>
      <c r="BO173" s="2539">
        <v>1</v>
      </c>
      <c r="BP173" s="2539">
        <v>1</v>
      </c>
      <c r="BQ173" s="2539">
        <v>0</v>
      </c>
      <c r="BR173" s="2562">
        <v>0</v>
      </c>
      <c r="BS173" s="2538">
        <v>0</v>
      </c>
      <c r="BT173" s="2521">
        <v>0</v>
      </c>
      <c r="BU173" s="2521">
        <v>0</v>
      </c>
      <c r="BV173" s="2521">
        <v>0</v>
      </c>
      <c r="BW173" s="2521">
        <v>0</v>
      </c>
      <c r="BX173" s="2521">
        <v>0</v>
      </c>
      <c r="BY173" s="2521">
        <v>0</v>
      </c>
      <c r="BZ173" s="2579">
        <v>0</v>
      </c>
      <c r="CA173" s="2521">
        <v>0</v>
      </c>
      <c r="CB173" s="2521">
        <v>0</v>
      </c>
      <c r="CC173" s="2521">
        <v>0</v>
      </c>
      <c r="CD173" s="2521">
        <v>0</v>
      </c>
      <c r="CE173" s="2524">
        <v>0</v>
      </c>
      <c r="CF173" s="2520">
        <v>1</v>
      </c>
      <c r="CG173" s="2521">
        <v>1</v>
      </c>
      <c r="CH173" s="2521">
        <v>1</v>
      </c>
      <c r="CI173" s="2521">
        <v>1</v>
      </c>
      <c r="CJ173" s="2521">
        <v>1</v>
      </c>
      <c r="CK173" s="2521">
        <v>1</v>
      </c>
      <c r="CL173" s="2521">
        <v>1</v>
      </c>
      <c r="CM173" s="2521">
        <v>1</v>
      </c>
      <c r="CN173" s="2521">
        <v>1</v>
      </c>
      <c r="CO173" s="2521">
        <v>1</v>
      </c>
      <c r="CP173" s="2521">
        <v>1</v>
      </c>
      <c r="CQ173" s="2521">
        <v>1</v>
      </c>
      <c r="CR173" s="2521">
        <v>1</v>
      </c>
      <c r="CS173" s="2521">
        <v>0</v>
      </c>
      <c r="CT173" s="2521">
        <v>0</v>
      </c>
      <c r="CU173" s="2521">
        <v>0</v>
      </c>
      <c r="CV173" s="2521">
        <v>0</v>
      </c>
      <c r="CW173" s="2521">
        <v>0</v>
      </c>
      <c r="CX173" s="2521">
        <v>0</v>
      </c>
      <c r="CY173" s="2563">
        <v>0</v>
      </c>
    </row>
    <row r="174" spans="1:103">
      <c r="A174" s="2541"/>
      <c r="B174" s="2542" t="s">
        <v>657</v>
      </c>
      <c r="C174" s="2543"/>
      <c r="D174" s="2544">
        <v>50.5</v>
      </c>
      <c r="E174" s="2545"/>
      <c r="F174" s="2522">
        <v>210</v>
      </c>
      <c r="G174" s="2546">
        <v>220</v>
      </c>
      <c r="H174" s="2546">
        <v>7</v>
      </c>
      <c r="I174" s="2546">
        <v>11</v>
      </c>
      <c r="J174" s="2547">
        <v>18</v>
      </c>
      <c r="K174" s="2546">
        <v>188</v>
      </c>
      <c r="L174" s="2546">
        <v>152</v>
      </c>
      <c r="M174" s="2522">
        <v>64.3</v>
      </c>
      <c r="N174" s="2548">
        <v>1.2549999999999999</v>
      </c>
      <c r="O174" s="2523">
        <v>24.85</v>
      </c>
      <c r="P174" s="2549">
        <v>1</v>
      </c>
      <c r="Q174" s="2549">
        <v>1</v>
      </c>
      <c r="R174" s="2549">
        <v>1</v>
      </c>
      <c r="S174" s="2549">
        <v>1</v>
      </c>
      <c r="T174" s="2550">
        <v>1</v>
      </c>
      <c r="U174" s="2549" t="s">
        <v>2185</v>
      </c>
      <c r="V174" s="2549">
        <v>1</v>
      </c>
      <c r="W174" s="2549" t="s">
        <v>2185</v>
      </c>
      <c r="X174" s="2549" t="s">
        <v>2185</v>
      </c>
      <c r="Y174" s="2550">
        <v>1</v>
      </c>
      <c r="Z174" s="2551" t="s">
        <v>2185</v>
      </c>
      <c r="AA174" s="2552" t="s">
        <v>2185</v>
      </c>
      <c r="AB174" s="2549" t="s">
        <v>2495</v>
      </c>
      <c r="AC174" s="2554">
        <v>5409</v>
      </c>
      <c r="AD174" s="2555">
        <v>515.20000000000005</v>
      </c>
      <c r="AE174" s="2555">
        <v>568.4</v>
      </c>
      <c r="AF174" s="2555">
        <v>9.1</v>
      </c>
      <c r="AG174" s="2555">
        <v>20.67</v>
      </c>
      <c r="AH174" s="2555">
        <v>1954</v>
      </c>
      <c r="AI174" s="2555">
        <v>177.6</v>
      </c>
      <c r="AJ174" s="2555">
        <v>270.5</v>
      </c>
      <c r="AK174" s="2555">
        <v>5.5</v>
      </c>
      <c r="AL174" s="2555">
        <v>5</v>
      </c>
      <c r="AM174" s="2555">
        <v>28.61</v>
      </c>
      <c r="AN174" s="2523">
        <v>193.2</v>
      </c>
      <c r="AO174" s="2556">
        <v>2</v>
      </c>
      <c r="AP174" s="2547">
        <v>3</v>
      </c>
      <c r="AQ174" s="2547">
        <v>2</v>
      </c>
      <c r="AR174" s="2547">
        <v>3</v>
      </c>
      <c r="AS174" s="2557">
        <v>161</v>
      </c>
      <c r="AT174" s="2558">
        <v>195</v>
      </c>
      <c r="AU174" s="2558">
        <v>99</v>
      </c>
      <c r="AV174" s="2559">
        <v>134</v>
      </c>
      <c r="AW174" s="2560">
        <v>1</v>
      </c>
      <c r="AX174" s="2539">
        <v>0</v>
      </c>
      <c r="AY174" s="2521">
        <v>0</v>
      </c>
      <c r="AZ174" s="2539">
        <v>1</v>
      </c>
      <c r="BA174" s="2539">
        <v>1</v>
      </c>
      <c r="BB174" s="2539">
        <v>1</v>
      </c>
      <c r="BC174" s="2539">
        <v>0</v>
      </c>
      <c r="BD174" s="2539">
        <v>1</v>
      </c>
      <c r="BE174" s="2561">
        <v>0</v>
      </c>
      <c r="BF174" s="2539">
        <v>0</v>
      </c>
      <c r="BG174" s="2539">
        <v>1</v>
      </c>
      <c r="BH174" s="2539">
        <v>0</v>
      </c>
      <c r="BI174" s="2539">
        <v>1</v>
      </c>
      <c r="BJ174" s="2539">
        <v>1</v>
      </c>
      <c r="BK174" s="2539">
        <v>1</v>
      </c>
      <c r="BL174" s="2539">
        <v>1</v>
      </c>
      <c r="BM174" s="2539">
        <v>0</v>
      </c>
      <c r="BN174" s="2521">
        <v>0</v>
      </c>
      <c r="BO174" s="2539">
        <v>1</v>
      </c>
      <c r="BP174" s="2539">
        <v>1</v>
      </c>
      <c r="BQ174" s="2539">
        <v>0</v>
      </c>
      <c r="BR174" s="2562">
        <v>0</v>
      </c>
      <c r="BS174" s="2538">
        <v>0</v>
      </c>
      <c r="BT174" s="2521">
        <v>0</v>
      </c>
      <c r="BU174" s="2521">
        <v>0</v>
      </c>
      <c r="BV174" s="2521">
        <v>0</v>
      </c>
      <c r="BW174" s="2521">
        <v>0</v>
      </c>
      <c r="BX174" s="2521">
        <v>0</v>
      </c>
      <c r="BY174" s="2521">
        <v>0</v>
      </c>
      <c r="BZ174" s="2579">
        <v>0</v>
      </c>
      <c r="CA174" s="2521">
        <v>0</v>
      </c>
      <c r="CB174" s="2521">
        <v>0</v>
      </c>
      <c r="CC174" s="2521">
        <v>0</v>
      </c>
      <c r="CD174" s="2521">
        <v>0</v>
      </c>
      <c r="CE174" s="2524">
        <v>0</v>
      </c>
      <c r="CF174" s="2520">
        <v>1</v>
      </c>
      <c r="CG174" s="2521">
        <v>1</v>
      </c>
      <c r="CH174" s="2521">
        <v>1</v>
      </c>
      <c r="CI174" s="2521">
        <v>1</v>
      </c>
      <c r="CJ174" s="2521">
        <v>1</v>
      </c>
      <c r="CK174" s="2521">
        <v>1</v>
      </c>
      <c r="CL174" s="2521">
        <v>1</v>
      </c>
      <c r="CM174" s="2521">
        <v>1</v>
      </c>
      <c r="CN174" s="2521">
        <v>1</v>
      </c>
      <c r="CO174" s="2521">
        <v>1</v>
      </c>
      <c r="CP174" s="2521">
        <v>1</v>
      </c>
      <c r="CQ174" s="2521">
        <v>1</v>
      </c>
      <c r="CR174" s="2521">
        <v>1</v>
      </c>
      <c r="CS174" s="2521">
        <v>0</v>
      </c>
      <c r="CT174" s="2521">
        <v>0</v>
      </c>
      <c r="CU174" s="2521">
        <v>0</v>
      </c>
      <c r="CV174" s="2521">
        <v>0</v>
      </c>
      <c r="CW174" s="2521">
        <v>0</v>
      </c>
      <c r="CX174" s="2521">
        <v>0</v>
      </c>
      <c r="CY174" s="2563">
        <v>0</v>
      </c>
    </row>
    <row r="175" spans="1:103">
      <c r="A175" s="2541"/>
      <c r="B175" s="2542" t="s">
        <v>658</v>
      </c>
      <c r="C175" s="2543"/>
      <c r="D175" s="2544">
        <v>40.4</v>
      </c>
      <c r="E175" s="2545"/>
      <c r="F175" s="2522">
        <v>205</v>
      </c>
      <c r="G175" s="2546">
        <v>220</v>
      </c>
      <c r="H175" s="2546">
        <v>6</v>
      </c>
      <c r="I175" s="2546">
        <v>8.5</v>
      </c>
      <c r="J175" s="2547">
        <v>18</v>
      </c>
      <c r="K175" s="2546">
        <v>188</v>
      </c>
      <c r="L175" s="2546">
        <v>152</v>
      </c>
      <c r="M175" s="2522">
        <v>51.5</v>
      </c>
      <c r="N175" s="2548">
        <v>1.2470000000000001</v>
      </c>
      <c r="O175" s="2523">
        <v>30.87</v>
      </c>
      <c r="P175" s="2549">
        <v>1</v>
      </c>
      <c r="Q175" s="2549">
        <v>1</v>
      </c>
      <c r="R175" s="2549">
        <v>1</v>
      </c>
      <c r="S175" s="2549">
        <v>1</v>
      </c>
      <c r="T175" s="2550">
        <v>1</v>
      </c>
      <c r="U175" s="2549" t="s">
        <v>2185</v>
      </c>
      <c r="V175" s="2549">
        <v>1</v>
      </c>
      <c r="W175" s="2549" t="s">
        <v>2185</v>
      </c>
      <c r="X175" s="2549" t="s">
        <v>2185</v>
      </c>
      <c r="Y175" s="2550">
        <v>1</v>
      </c>
      <c r="Z175" s="2551" t="s">
        <v>2185</v>
      </c>
      <c r="AA175" s="2552" t="s">
        <v>2185</v>
      </c>
      <c r="AB175" s="2553" t="s">
        <v>2494</v>
      </c>
      <c r="AC175" s="2554">
        <v>4170</v>
      </c>
      <c r="AD175" s="2555">
        <v>406.8</v>
      </c>
      <c r="AE175" s="2555">
        <v>445.4</v>
      </c>
      <c r="AF175" s="2555">
        <v>9</v>
      </c>
      <c r="AG175" s="2555">
        <v>17.63</v>
      </c>
      <c r="AH175" s="2555">
        <v>1510</v>
      </c>
      <c r="AI175" s="2555">
        <v>137.30000000000001</v>
      </c>
      <c r="AJ175" s="2555">
        <v>209.3</v>
      </c>
      <c r="AK175" s="2555">
        <v>5.4</v>
      </c>
      <c r="AL175" s="2555">
        <v>4.4000000000000004</v>
      </c>
      <c r="AM175" s="2555">
        <v>15.54</v>
      </c>
      <c r="AN175" s="2523">
        <v>145.6</v>
      </c>
      <c r="AO175" s="2556">
        <v>3</v>
      </c>
      <c r="AP175" s="2547">
        <v>4</v>
      </c>
      <c r="AQ175" s="2547">
        <v>3</v>
      </c>
      <c r="AR175" s="2547">
        <v>4</v>
      </c>
      <c r="AS175" s="2557">
        <v>200</v>
      </c>
      <c r="AT175" s="2558">
        <v>242</v>
      </c>
      <c r="AU175" s="2558">
        <v>122</v>
      </c>
      <c r="AV175" s="2559">
        <v>165</v>
      </c>
      <c r="AW175" s="2560">
        <v>1</v>
      </c>
      <c r="AX175" s="2539">
        <v>0</v>
      </c>
      <c r="AY175" s="2521">
        <v>0</v>
      </c>
      <c r="AZ175" s="2539">
        <v>1</v>
      </c>
      <c r="BA175" s="2539">
        <v>1</v>
      </c>
      <c r="BB175" s="2539">
        <v>1</v>
      </c>
      <c r="BC175" s="2539">
        <v>0</v>
      </c>
      <c r="BD175" s="2539">
        <v>1</v>
      </c>
      <c r="BE175" s="2561">
        <v>0</v>
      </c>
      <c r="BF175" s="2539">
        <v>0</v>
      </c>
      <c r="BG175" s="2539">
        <v>1</v>
      </c>
      <c r="BH175" s="2539">
        <v>0</v>
      </c>
      <c r="BI175" s="2539">
        <v>1</v>
      </c>
      <c r="BJ175" s="2539">
        <v>1</v>
      </c>
      <c r="BK175" s="2539">
        <v>1</v>
      </c>
      <c r="BL175" s="2539">
        <v>1</v>
      </c>
      <c r="BM175" s="2539">
        <v>0</v>
      </c>
      <c r="BN175" s="2521">
        <v>0</v>
      </c>
      <c r="BO175" s="2539">
        <v>1</v>
      </c>
      <c r="BP175" s="2539">
        <v>1</v>
      </c>
      <c r="BQ175" s="2539">
        <v>0</v>
      </c>
      <c r="BR175" s="2562">
        <v>0</v>
      </c>
      <c r="BS175" s="2538">
        <v>1</v>
      </c>
      <c r="BT175" s="2521">
        <v>0</v>
      </c>
      <c r="BU175" s="2521">
        <v>0</v>
      </c>
      <c r="BV175" s="2521">
        <v>0</v>
      </c>
      <c r="BW175" s="2521">
        <v>0</v>
      </c>
      <c r="BX175" s="2521">
        <v>0</v>
      </c>
      <c r="BY175" s="2521">
        <v>0</v>
      </c>
      <c r="BZ175" s="2579">
        <v>0</v>
      </c>
      <c r="CA175" s="2521">
        <v>0</v>
      </c>
      <c r="CB175" s="2521">
        <v>0</v>
      </c>
      <c r="CC175" s="2521">
        <v>0</v>
      </c>
      <c r="CD175" s="2521">
        <v>0</v>
      </c>
      <c r="CE175" s="2524">
        <v>0</v>
      </c>
      <c r="CF175" s="2520">
        <v>1</v>
      </c>
      <c r="CG175" s="2521">
        <v>1</v>
      </c>
      <c r="CH175" s="2521">
        <v>1</v>
      </c>
      <c r="CI175" s="2521">
        <v>1</v>
      </c>
      <c r="CJ175" s="2521">
        <v>1</v>
      </c>
      <c r="CK175" s="2521">
        <v>1</v>
      </c>
      <c r="CL175" s="2521">
        <v>1</v>
      </c>
      <c r="CM175" s="2521">
        <v>1</v>
      </c>
      <c r="CN175" s="2521">
        <v>1</v>
      </c>
      <c r="CO175" s="2521">
        <v>1</v>
      </c>
      <c r="CP175" s="2521">
        <v>1</v>
      </c>
      <c r="CQ175" s="2521">
        <v>1</v>
      </c>
      <c r="CR175" s="2521">
        <v>1</v>
      </c>
      <c r="CS175" s="2521">
        <v>0</v>
      </c>
      <c r="CT175" s="2521">
        <v>0</v>
      </c>
      <c r="CU175" s="2521">
        <v>0</v>
      </c>
      <c r="CV175" s="2521">
        <v>0</v>
      </c>
      <c r="CW175" s="2521">
        <v>0</v>
      </c>
      <c r="CX175" s="2521">
        <v>0</v>
      </c>
      <c r="CY175" s="2563">
        <v>0</v>
      </c>
    </row>
    <row r="176" spans="1:103">
      <c r="A176" s="2541"/>
      <c r="B176" s="2542" t="s">
        <v>656</v>
      </c>
      <c r="C176" s="2543"/>
      <c r="D176" s="2544">
        <v>103</v>
      </c>
      <c r="E176" s="2545"/>
      <c r="F176" s="2522">
        <v>220</v>
      </c>
      <c r="G176" s="2546">
        <v>206</v>
      </c>
      <c r="H176" s="2546">
        <v>15</v>
      </c>
      <c r="I176" s="2546">
        <v>25</v>
      </c>
      <c r="J176" s="2547">
        <v>18</v>
      </c>
      <c r="K176" s="2546">
        <v>170</v>
      </c>
      <c r="L176" s="2546">
        <v>134</v>
      </c>
      <c r="M176" s="2522">
        <v>131.30000000000001</v>
      </c>
      <c r="N176" s="2548">
        <v>1.2030000000000001</v>
      </c>
      <c r="O176" s="2523">
        <v>11.67</v>
      </c>
      <c r="P176" s="2549">
        <v>1</v>
      </c>
      <c r="Q176" s="2549">
        <v>1</v>
      </c>
      <c r="R176" s="2549">
        <v>1</v>
      </c>
      <c r="S176" s="2549">
        <v>1</v>
      </c>
      <c r="T176" s="2550">
        <v>1</v>
      </c>
      <c r="U176" s="2549" t="s">
        <v>2185</v>
      </c>
      <c r="V176" s="2549">
        <v>1</v>
      </c>
      <c r="W176" s="2549" t="s">
        <v>2185</v>
      </c>
      <c r="X176" s="2549" t="s">
        <v>2185</v>
      </c>
      <c r="Y176" s="2550">
        <v>1</v>
      </c>
      <c r="Z176" s="2551" t="s">
        <v>2185</v>
      </c>
      <c r="AA176" s="2552" t="s">
        <v>2185</v>
      </c>
      <c r="AB176" s="2549" t="s">
        <v>2495</v>
      </c>
      <c r="AC176" s="2554">
        <v>10640</v>
      </c>
      <c r="AD176" s="2555">
        <v>967.4</v>
      </c>
      <c r="AE176" s="2555">
        <v>1135</v>
      </c>
      <c r="AF176" s="2555">
        <v>9</v>
      </c>
      <c r="AG176" s="2555">
        <v>41.03</v>
      </c>
      <c r="AH176" s="2555">
        <v>3651</v>
      </c>
      <c r="AI176" s="2555">
        <v>354.4</v>
      </c>
      <c r="AJ176" s="2555">
        <v>543.20000000000005</v>
      </c>
      <c r="AK176" s="2555">
        <v>5.2</v>
      </c>
      <c r="AL176" s="2555">
        <v>8.6</v>
      </c>
      <c r="AM176" s="2555">
        <v>257.5</v>
      </c>
      <c r="AN176" s="2523">
        <v>346.2</v>
      </c>
      <c r="AO176" s="2556">
        <v>1</v>
      </c>
      <c r="AP176" s="2547">
        <v>1</v>
      </c>
      <c r="AQ176" s="2547">
        <v>1</v>
      </c>
      <c r="AR176" s="2547">
        <v>1</v>
      </c>
      <c r="AS176" s="2557">
        <v>76</v>
      </c>
      <c r="AT176" s="2558">
        <v>92</v>
      </c>
      <c r="AU176" s="2558">
        <v>49</v>
      </c>
      <c r="AV176" s="2559">
        <v>65</v>
      </c>
      <c r="AW176" s="2560">
        <v>1</v>
      </c>
      <c r="AX176" s="2539">
        <v>0</v>
      </c>
      <c r="AY176" s="2521">
        <v>0</v>
      </c>
      <c r="AZ176" s="2539">
        <v>1</v>
      </c>
      <c r="BA176" s="2539">
        <v>1</v>
      </c>
      <c r="BB176" s="2539">
        <v>1</v>
      </c>
      <c r="BC176" s="2539">
        <v>0</v>
      </c>
      <c r="BD176" s="2539">
        <v>1</v>
      </c>
      <c r="BE176" s="2561">
        <v>0</v>
      </c>
      <c r="BF176" s="2539">
        <v>0</v>
      </c>
      <c r="BG176" s="2539">
        <v>1</v>
      </c>
      <c r="BH176" s="2539">
        <v>0</v>
      </c>
      <c r="BI176" s="2539">
        <v>1</v>
      </c>
      <c r="BJ176" s="2539">
        <v>1</v>
      </c>
      <c r="BK176" s="2539">
        <v>1</v>
      </c>
      <c r="BL176" s="2539">
        <v>1</v>
      </c>
      <c r="BM176" s="2539">
        <v>0</v>
      </c>
      <c r="BN176" s="2521">
        <v>0</v>
      </c>
      <c r="BO176" s="2539">
        <v>1</v>
      </c>
      <c r="BP176" s="2539">
        <v>1</v>
      </c>
      <c r="BQ176" s="2539">
        <v>0</v>
      </c>
      <c r="BR176" s="2562">
        <v>0</v>
      </c>
      <c r="BS176" s="2538">
        <v>0</v>
      </c>
      <c r="BT176" s="2521">
        <v>0</v>
      </c>
      <c r="BU176" s="2521">
        <v>0</v>
      </c>
      <c r="BV176" s="2521">
        <v>0</v>
      </c>
      <c r="BW176" s="2521">
        <v>0</v>
      </c>
      <c r="BX176" s="2521">
        <v>0</v>
      </c>
      <c r="BY176" s="2521">
        <v>0</v>
      </c>
      <c r="BZ176" s="2579">
        <v>0</v>
      </c>
      <c r="CA176" s="2521">
        <v>0</v>
      </c>
      <c r="CB176" s="2521">
        <v>0</v>
      </c>
      <c r="CC176" s="2521">
        <v>0</v>
      </c>
      <c r="CD176" s="2521">
        <v>0</v>
      </c>
      <c r="CE176" s="2524">
        <v>0</v>
      </c>
      <c r="CF176" s="2520">
        <v>1</v>
      </c>
      <c r="CG176" s="2521">
        <v>1</v>
      </c>
      <c r="CH176" s="2521">
        <v>1</v>
      </c>
      <c r="CI176" s="2521">
        <v>1</v>
      </c>
      <c r="CJ176" s="2521">
        <v>1</v>
      </c>
      <c r="CK176" s="2521">
        <v>1</v>
      </c>
      <c r="CL176" s="2521">
        <v>1</v>
      </c>
      <c r="CM176" s="2521">
        <v>1</v>
      </c>
      <c r="CN176" s="2521">
        <v>1</v>
      </c>
      <c r="CO176" s="2521">
        <v>1</v>
      </c>
      <c r="CP176" s="2521">
        <v>1</v>
      </c>
      <c r="CQ176" s="2521">
        <v>1</v>
      </c>
      <c r="CR176" s="2521">
        <v>1</v>
      </c>
      <c r="CS176" s="2521">
        <v>0</v>
      </c>
      <c r="CT176" s="2521">
        <v>0</v>
      </c>
      <c r="CU176" s="2521">
        <v>0</v>
      </c>
      <c r="CV176" s="2521">
        <v>0</v>
      </c>
      <c r="CW176" s="2521">
        <v>0</v>
      </c>
      <c r="CX176" s="2521">
        <v>0</v>
      </c>
      <c r="CY176" s="2563">
        <v>0</v>
      </c>
    </row>
    <row r="177" spans="1:103">
      <c r="A177" s="2541"/>
      <c r="B177" s="2542" t="s">
        <v>2533</v>
      </c>
      <c r="C177" s="2543"/>
      <c r="D177" s="2544">
        <v>81.900000000000006</v>
      </c>
      <c r="E177" s="2545"/>
      <c r="F177" s="2522">
        <v>210</v>
      </c>
      <c r="G177" s="2546">
        <v>203</v>
      </c>
      <c r="H177" s="2546">
        <v>12</v>
      </c>
      <c r="I177" s="2546">
        <v>20</v>
      </c>
      <c r="J177" s="2547">
        <v>18</v>
      </c>
      <c r="K177" s="2546">
        <v>170</v>
      </c>
      <c r="L177" s="2546">
        <v>134</v>
      </c>
      <c r="M177" s="2522">
        <v>104.4</v>
      </c>
      <c r="N177" s="2548">
        <v>1.177</v>
      </c>
      <c r="O177" s="2523">
        <v>14.36</v>
      </c>
      <c r="P177" s="2549">
        <v>1</v>
      </c>
      <c r="Q177" s="2549">
        <v>1</v>
      </c>
      <c r="R177" s="2549">
        <v>1</v>
      </c>
      <c r="S177" s="2549">
        <v>1</v>
      </c>
      <c r="T177" s="2550">
        <v>1</v>
      </c>
      <c r="U177" s="2549" t="s">
        <v>2185</v>
      </c>
      <c r="V177" s="2549">
        <v>1</v>
      </c>
      <c r="W177" s="2549" t="s">
        <v>2185</v>
      </c>
      <c r="X177" s="2549" t="s">
        <v>2185</v>
      </c>
      <c r="Y177" s="2550">
        <v>1</v>
      </c>
      <c r="Z177" s="2551" t="s">
        <v>2185</v>
      </c>
      <c r="AA177" s="2552" t="s">
        <v>2185</v>
      </c>
      <c r="AB177" s="2549" t="s">
        <v>2495</v>
      </c>
      <c r="AC177" s="2554">
        <v>8029</v>
      </c>
      <c r="AD177" s="2555">
        <v>764.7</v>
      </c>
      <c r="AE177" s="2555">
        <v>880.6</v>
      </c>
      <c r="AF177" s="2555">
        <v>8.6999999999999993</v>
      </c>
      <c r="AG177" s="2555">
        <v>32.78</v>
      </c>
      <c r="AH177" s="2555">
        <v>2794</v>
      </c>
      <c r="AI177" s="2555">
        <v>275.2</v>
      </c>
      <c r="AJ177" s="2555">
        <v>420.9</v>
      </c>
      <c r="AK177" s="2555">
        <v>5.0999999999999996</v>
      </c>
      <c r="AL177" s="2555">
        <v>7.3</v>
      </c>
      <c r="AM177" s="2555">
        <v>134.69999999999999</v>
      </c>
      <c r="AN177" s="2523">
        <v>251.6</v>
      </c>
      <c r="AO177" s="2556">
        <v>1</v>
      </c>
      <c r="AP177" s="2547">
        <v>1</v>
      </c>
      <c r="AQ177" s="2547">
        <v>1</v>
      </c>
      <c r="AR177" s="2547">
        <v>1</v>
      </c>
      <c r="AS177" s="2557">
        <v>93</v>
      </c>
      <c r="AT177" s="2558">
        <v>113</v>
      </c>
      <c r="AU177" s="2558">
        <v>60</v>
      </c>
      <c r="AV177" s="2559">
        <v>79</v>
      </c>
      <c r="AW177" s="2560">
        <v>1</v>
      </c>
      <c r="AX177" s="2539">
        <v>0</v>
      </c>
      <c r="AY177" s="2521">
        <v>0</v>
      </c>
      <c r="AZ177" s="2539">
        <v>1</v>
      </c>
      <c r="BA177" s="2539">
        <v>0</v>
      </c>
      <c r="BB177" s="2539">
        <v>1</v>
      </c>
      <c r="BC177" s="2539">
        <v>0</v>
      </c>
      <c r="BD177" s="2539">
        <v>1</v>
      </c>
      <c r="BE177" s="2561">
        <v>0</v>
      </c>
      <c r="BF177" s="2539">
        <v>0</v>
      </c>
      <c r="BG177" s="2539">
        <v>1</v>
      </c>
      <c r="BH177" s="2539">
        <v>0</v>
      </c>
      <c r="BI177" s="2539">
        <v>1</v>
      </c>
      <c r="BJ177" s="2539">
        <v>1</v>
      </c>
      <c r="BK177" s="2539">
        <v>1</v>
      </c>
      <c r="BL177" s="2539">
        <v>1</v>
      </c>
      <c r="BM177" s="2539">
        <v>0</v>
      </c>
      <c r="BN177" s="2521">
        <v>0</v>
      </c>
      <c r="BO177" s="2539">
        <v>1</v>
      </c>
      <c r="BP177" s="2539">
        <v>1</v>
      </c>
      <c r="BQ177" s="2539">
        <v>0</v>
      </c>
      <c r="BR177" s="2562">
        <v>0</v>
      </c>
      <c r="BS177" s="2538">
        <v>0</v>
      </c>
      <c r="BT177" s="2521">
        <v>0</v>
      </c>
      <c r="BU177" s="2521">
        <v>0</v>
      </c>
      <c r="BV177" s="2521">
        <v>0</v>
      </c>
      <c r="BW177" s="2521">
        <v>0</v>
      </c>
      <c r="BX177" s="2521">
        <v>0</v>
      </c>
      <c r="BY177" s="2521">
        <v>0</v>
      </c>
      <c r="BZ177" s="2579">
        <v>0</v>
      </c>
      <c r="CA177" s="2521">
        <v>0</v>
      </c>
      <c r="CB177" s="2521">
        <v>0</v>
      </c>
      <c r="CC177" s="2521">
        <v>0</v>
      </c>
      <c r="CD177" s="2521">
        <v>0</v>
      </c>
      <c r="CE177" s="2524">
        <v>0</v>
      </c>
      <c r="CF177" s="2520">
        <v>1</v>
      </c>
      <c r="CG177" s="2521">
        <v>1</v>
      </c>
      <c r="CH177" s="2521">
        <v>0</v>
      </c>
      <c r="CI177" s="2521">
        <v>1</v>
      </c>
      <c r="CJ177" s="2521">
        <v>1</v>
      </c>
      <c r="CK177" s="2521">
        <v>1</v>
      </c>
      <c r="CL177" s="2521">
        <v>1</v>
      </c>
      <c r="CM177" s="2521">
        <v>1</v>
      </c>
      <c r="CN177" s="2521">
        <v>1</v>
      </c>
      <c r="CO177" s="2521">
        <v>1</v>
      </c>
      <c r="CP177" s="2521">
        <v>1</v>
      </c>
      <c r="CQ177" s="2521">
        <v>1</v>
      </c>
      <c r="CR177" s="2521">
        <v>1</v>
      </c>
      <c r="CS177" s="2521">
        <v>0</v>
      </c>
      <c r="CT177" s="2521">
        <v>0</v>
      </c>
      <c r="CU177" s="2521">
        <v>0</v>
      </c>
      <c r="CV177" s="2521">
        <v>0</v>
      </c>
      <c r="CW177" s="2521">
        <v>0</v>
      </c>
      <c r="CX177" s="2521">
        <v>0</v>
      </c>
      <c r="CY177" s="2563">
        <v>0</v>
      </c>
    </row>
    <row r="178" spans="1:103">
      <c r="A178" s="2541"/>
      <c r="B178" s="2542" t="s">
        <v>655</v>
      </c>
      <c r="C178" s="2543"/>
      <c r="D178" s="2544">
        <v>61.3</v>
      </c>
      <c r="E178" s="2545"/>
      <c r="F178" s="2522">
        <v>200</v>
      </c>
      <c r="G178" s="2546">
        <v>200</v>
      </c>
      <c r="H178" s="2546">
        <v>9</v>
      </c>
      <c r="I178" s="2546">
        <v>15</v>
      </c>
      <c r="J178" s="2547">
        <v>18</v>
      </c>
      <c r="K178" s="2546">
        <v>170</v>
      </c>
      <c r="L178" s="2546">
        <v>134</v>
      </c>
      <c r="M178" s="2522">
        <v>78.099999999999994</v>
      </c>
      <c r="N178" s="2548">
        <v>1.151</v>
      </c>
      <c r="O178" s="2523">
        <v>18.78</v>
      </c>
      <c r="P178" s="2549">
        <v>1</v>
      </c>
      <c r="Q178" s="2549">
        <v>1</v>
      </c>
      <c r="R178" s="2549">
        <v>1</v>
      </c>
      <c r="S178" s="2549">
        <v>1</v>
      </c>
      <c r="T178" s="2550">
        <v>1</v>
      </c>
      <c r="U178" s="2549" t="s">
        <v>2185</v>
      </c>
      <c r="V178" s="2549">
        <v>1</v>
      </c>
      <c r="W178" s="2549" t="s">
        <v>2185</v>
      </c>
      <c r="X178" s="2549" t="s">
        <v>2185</v>
      </c>
      <c r="Y178" s="2550">
        <v>1</v>
      </c>
      <c r="Z178" s="2551" t="s">
        <v>2185</v>
      </c>
      <c r="AA178" s="2552" t="s">
        <v>2185</v>
      </c>
      <c r="AB178" s="2549" t="s">
        <v>2495</v>
      </c>
      <c r="AC178" s="2554">
        <v>5696</v>
      </c>
      <c r="AD178" s="2555">
        <v>569.6</v>
      </c>
      <c r="AE178" s="2555">
        <v>642.5</v>
      </c>
      <c r="AF178" s="2555">
        <v>8.5</v>
      </c>
      <c r="AG178" s="2555">
        <v>24.83</v>
      </c>
      <c r="AH178" s="2555">
        <v>2003</v>
      </c>
      <c r="AI178" s="2555">
        <v>200.3</v>
      </c>
      <c r="AJ178" s="2555">
        <v>305.8</v>
      </c>
      <c r="AK178" s="2555">
        <v>5</v>
      </c>
      <c r="AL178" s="2555">
        <v>6</v>
      </c>
      <c r="AM178" s="2555">
        <v>59.7</v>
      </c>
      <c r="AN178" s="2523">
        <v>171.1</v>
      </c>
      <c r="AO178" s="2556">
        <v>1</v>
      </c>
      <c r="AP178" s="2547">
        <v>1</v>
      </c>
      <c r="AQ178" s="2547">
        <v>1</v>
      </c>
      <c r="AR178" s="2547">
        <v>1</v>
      </c>
      <c r="AS178" s="2557">
        <v>122</v>
      </c>
      <c r="AT178" s="2558">
        <v>147</v>
      </c>
      <c r="AU178" s="2558">
        <v>77</v>
      </c>
      <c r="AV178" s="2559">
        <v>102</v>
      </c>
      <c r="AW178" s="2560">
        <v>1</v>
      </c>
      <c r="AX178" s="2539">
        <v>0</v>
      </c>
      <c r="AY178" s="2521">
        <v>0</v>
      </c>
      <c r="AZ178" s="2539">
        <v>1</v>
      </c>
      <c r="BA178" s="2539">
        <v>1</v>
      </c>
      <c r="BB178" s="2539">
        <v>1</v>
      </c>
      <c r="BC178" s="2539">
        <v>0</v>
      </c>
      <c r="BD178" s="2539">
        <v>1</v>
      </c>
      <c r="BE178" s="2561">
        <v>0</v>
      </c>
      <c r="BF178" s="2539">
        <v>0</v>
      </c>
      <c r="BG178" s="2539">
        <v>1</v>
      </c>
      <c r="BH178" s="2539">
        <v>0</v>
      </c>
      <c r="BI178" s="2539">
        <v>1</v>
      </c>
      <c r="BJ178" s="2539">
        <v>1</v>
      </c>
      <c r="BK178" s="2539">
        <v>1</v>
      </c>
      <c r="BL178" s="2539">
        <v>1</v>
      </c>
      <c r="BM178" s="2539">
        <v>0</v>
      </c>
      <c r="BN178" s="2521">
        <v>0</v>
      </c>
      <c r="BO178" s="2539">
        <v>1</v>
      </c>
      <c r="BP178" s="2539">
        <v>1</v>
      </c>
      <c r="BQ178" s="2539">
        <v>0</v>
      </c>
      <c r="BR178" s="2562">
        <v>0</v>
      </c>
      <c r="BS178" s="2538">
        <v>0</v>
      </c>
      <c r="BT178" s="2521">
        <v>0</v>
      </c>
      <c r="BU178" s="2521">
        <v>0</v>
      </c>
      <c r="BV178" s="2521">
        <v>0</v>
      </c>
      <c r="BW178" s="2521">
        <v>0</v>
      </c>
      <c r="BX178" s="2521">
        <v>0</v>
      </c>
      <c r="BY178" s="2521">
        <v>0</v>
      </c>
      <c r="BZ178" s="2579">
        <v>0</v>
      </c>
      <c r="CA178" s="2521">
        <v>0</v>
      </c>
      <c r="CB178" s="2521">
        <v>0</v>
      </c>
      <c r="CC178" s="2521">
        <v>0</v>
      </c>
      <c r="CD178" s="2521">
        <v>0</v>
      </c>
      <c r="CE178" s="2524">
        <v>0</v>
      </c>
      <c r="CF178" s="2520">
        <v>1</v>
      </c>
      <c r="CG178" s="2521">
        <v>1</v>
      </c>
      <c r="CH178" s="2521">
        <v>1</v>
      </c>
      <c r="CI178" s="2521">
        <v>1</v>
      </c>
      <c r="CJ178" s="2521">
        <v>1</v>
      </c>
      <c r="CK178" s="2521">
        <v>1</v>
      </c>
      <c r="CL178" s="2521">
        <v>1</v>
      </c>
      <c r="CM178" s="2521">
        <v>1</v>
      </c>
      <c r="CN178" s="2521">
        <v>1</v>
      </c>
      <c r="CO178" s="2521">
        <v>1</v>
      </c>
      <c r="CP178" s="2521">
        <v>1</v>
      </c>
      <c r="CQ178" s="2521">
        <v>1</v>
      </c>
      <c r="CR178" s="2521">
        <v>1</v>
      </c>
      <c r="CS178" s="2521">
        <v>0</v>
      </c>
      <c r="CT178" s="2521">
        <v>0</v>
      </c>
      <c r="CU178" s="2521">
        <v>0</v>
      </c>
      <c r="CV178" s="2521">
        <v>0</v>
      </c>
      <c r="CW178" s="2521">
        <v>0</v>
      </c>
      <c r="CX178" s="2521">
        <v>0</v>
      </c>
      <c r="CY178" s="2563">
        <v>0</v>
      </c>
    </row>
    <row r="179" spans="1:103">
      <c r="A179" s="2541"/>
      <c r="B179" s="2542" t="s">
        <v>653</v>
      </c>
      <c r="C179" s="2543"/>
      <c r="D179" s="2544">
        <v>42.3</v>
      </c>
      <c r="E179" s="2545"/>
      <c r="F179" s="2522">
        <v>190</v>
      </c>
      <c r="G179" s="2546">
        <v>200</v>
      </c>
      <c r="H179" s="2546">
        <v>6.5</v>
      </c>
      <c r="I179" s="2546">
        <v>10</v>
      </c>
      <c r="J179" s="2547">
        <v>18</v>
      </c>
      <c r="K179" s="2546">
        <v>170</v>
      </c>
      <c r="L179" s="2546">
        <v>134</v>
      </c>
      <c r="M179" s="2522">
        <v>53.8</v>
      </c>
      <c r="N179" s="2548">
        <v>1.1359999999999999</v>
      </c>
      <c r="O179" s="2523">
        <v>26.88</v>
      </c>
      <c r="P179" s="2549">
        <v>1</v>
      </c>
      <c r="Q179" s="2549">
        <v>1</v>
      </c>
      <c r="R179" s="2549">
        <v>1</v>
      </c>
      <c r="S179" s="2549">
        <v>1</v>
      </c>
      <c r="T179" s="2550">
        <v>1</v>
      </c>
      <c r="U179" s="2549" t="s">
        <v>2185</v>
      </c>
      <c r="V179" s="2549">
        <v>1</v>
      </c>
      <c r="W179" s="2549" t="s">
        <v>2185</v>
      </c>
      <c r="X179" s="2549" t="s">
        <v>2185</v>
      </c>
      <c r="Y179" s="2550">
        <v>1</v>
      </c>
      <c r="Z179" s="2551" t="s">
        <v>2185</v>
      </c>
      <c r="AA179" s="2552" t="s">
        <v>2185</v>
      </c>
      <c r="AB179" s="2549" t="s">
        <v>2495</v>
      </c>
      <c r="AC179" s="2554">
        <v>3692</v>
      </c>
      <c r="AD179" s="2555">
        <v>388.6</v>
      </c>
      <c r="AE179" s="2555">
        <v>429.4</v>
      </c>
      <c r="AF179" s="2555">
        <v>8.1999999999999993</v>
      </c>
      <c r="AG179" s="2555">
        <v>18.079999999999998</v>
      </c>
      <c r="AH179" s="2555">
        <v>1335</v>
      </c>
      <c r="AI179" s="2555">
        <v>133.5</v>
      </c>
      <c r="AJ179" s="2555">
        <v>203.8</v>
      </c>
      <c r="AK179" s="2555">
        <v>4.9000000000000004</v>
      </c>
      <c r="AL179" s="2555">
        <v>4.7</v>
      </c>
      <c r="AM179" s="2555">
        <v>21.04</v>
      </c>
      <c r="AN179" s="2523">
        <v>108</v>
      </c>
      <c r="AO179" s="2556">
        <v>2</v>
      </c>
      <c r="AP179" s="2547">
        <v>3</v>
      </c>
      <c r="AQ179" s="2547">
        <v>2</v>
      </c>
      <c r="AR179" s="2547">
        <v>3</v>
      </c>
      <c r="AS179" s="2557">
        <v>174</v>
      </c>
      <c r="AT179" s="2558">
        <v>211</v>
      </c>
      <c r="AU179" s="2558">
        <v>108</v>
      </c>
      <c r="AV179" s="2559">
        <v>145</v>
      </c>
      <c r="AW179" s="2560">
        <v>1</v>
      </c>
      <c r="AX179" s="2539">
        <v>0</v>
      </c>
      <c r="AY179" s="2521">
        <v>0</v>
      </c>
      <c r="AZ179" s="2539">
        <v>1</v>
      </c>
      <c r="BA179" s="2539">
        <v>1</v>
      </c>
      <c r="BB179" s="2539">
        <v>1</v>
      </c>
      <c r="BC179" s="2539">
        <v>0</v>
      </c>
      <c r="BD179" s="2539">
        <v>1</v>
      </c>
      <c r="BE179" s="2561">
        <v>0</v>
      </c>
      <c r="BF179" s="2539">
        <v>0</v>
      </c>
      <c r="BG179" s="2539">
        <v>1</v>
      </c>
      <c r="BH179" s="2539">
        <v>0</v>
      </c>
      <c r="BI179" s="2539">
        <v>1</v>
      </c>
      <c r="BJ179" s="2539">
        <v>1</v>
      </c>
      <c r="BK179" s="2539">
        <v>1</v>
      </c>
      <c r="BL179" s="2539">
        <v>1</v>
      </c>
      <c r="BM179" s="2539">
        <v>0</v>
      </c>
      <c r="BN179" s="2521">
        <v>0</v>
      </c>
      <c r="BO179" s="2539">
        <v>1</v>
      </c>
      <c r="BP179" s="2539">
        <v>1</v>
      </c>
      <c r="BQ179" s="2539">
        <v>0</v>
      </c>
      <c r="BR179" s="2562">
        <v>0</v>
      </c>
      <c r="BS179" s="2538">
        <v>0</v>
      </c>
      <c r="BT179" s="2521">
        <v>0</v>
      </c>
      <c r="BU179" s="2521">
        <v>0</v>
      </c>
      <c r="BV179" s="2521">
        <v>0</v>
      </c>
      <c r="BW179" s="2521">
        <v>0</v>
      </c>
      <c r="BX179" s="2521">
        <v>0</v>
      </c>
      <c r="BY179" s="2521">
        <v>0</v>
      </c>
      <c r="BZ179" s="2579">
        <v>0</v>
      </c>
      <c r="CA179" s="2521">
        <v>0</v>
      </c>
      <c r="CB179" s="2521">
        <v>0</v>
      </c>
      <c r="CC179" s="2521">
        <v>0</v>
      </c>
      <c r="CD179" s="2521">
        <v>0</v>
      </c>
      <c r="CE179" s="2524">
        <v>0</v>
      </c>
      <c r="CF179" s="2520">
        <v>1</v>
      </c>
      <c r="CG179" s="2521">
        <v>1</v>
      </c>
      <c r="CH179" s="2521">
        <v>1</v>
      </c>
      <c r="CI179" s="2521">
        <v>1</v>
      </c>
      <c r="CJ179" s="2521">
        <v>1</v>
      </c>
      <c r="CK179" s="2521">
        <v>1</v>
      </c>
      <c r="CL179" s="2521">
        <v>1</v>
      </c>
      <c r="CM179" s="2521">
        <v>1</v>
      </c>
      <c r="CN179" s="2521">
        <v>1</v>
      </c>
      <c r="CO179" s="2521">
        <v>1</v>
      </c>
      <c r="CP179" s="2521">
        <v>1</v>
      </c>
      <c r="CQ179" s="2521">
        <v>1</v>
      </c>
      <c r="CR179" s="2521">
        <v>1</v>
      </c>
      <c r="CS179" s="2521">
        <v>0</v>
      </c>
      <c r="CT179" s="2521">
        <v>0</v>
      </c>
      <c r="CU179" s="2521">
        <v>0</v>
      </c>
      <c r="CV179" s="2521">
        <v>0</v>
      </c>
      <c r="CW179" s="2521">
        <v>0</v>
      </c>
      <c r="CX179" s="2521">
        <v>0</v>
      </c>
      <c r="CY179" s="2563">
        <v>0</v>
      </c>
    </row>
    <row r="180" spans="1:103">
      <c r="A180" s="2541"/>
      <c r="B180" s="2542" t="s">
        <v>654</v>
      </c>
      <c r="C180" s="2543"/>
      <c r="D180" s="2544">
        <v>34.6</v>
      </c>
      <c r="E180" s="2545"/>
      <c r="F180" s="2522">
        <v>186</v>
      </c>
      <c r="G180" s="2546">
        <v>200</v>
      </c>
      <c r="H180" s="2546">
        <v>5.5</v>
      </c>
      <c r="I180" s="2546">
        <v>8</v>
      </c>
      <c r="J180" s="2547">
        <v>18</v>
      </c>
      <c r="K180" s="2546">
        <v>170</v>
      </c>
      <c r="L180" s="2546">
        <v>134</v>
      </c>
      <c r="M180" s="2522">
        <v>44.1</v>
      </c>
      <c r="N180" s="2548">
        <v>1.1299999999999999</v>
      </c>
      <c r="O180" s="2523">
        <v>32.619999999999997</v>
      </c>
      <c r="P180" s="2549">
        <v>1</v>
      </c>
      <c r="Q180" s="2549">
        <v>1</v>
      </c>
      <c r="R180" s="2549">
        <v>1</v>
      </c>
      <c r="S180" s="2549">
        <v>1</v>
      </c>
      <c r="T180" s="2550">
        <v>1</v>
      </c>
      <c r="U180" s="2549" t="s">
        <v>2185</v>
      </c>
      <c r="V180" s="2549">
        <v>1</v>
      </c>
      <c r="W180" s="2549" t="s">
        <v>2185</v>
      </c>
      <c r="X180" s="2549" t="s">
        <v>2185</v>
      </c>
      <c r="Y180" s="2550">
        <v>1</v>
      </c>
      <c r="Z180" s="2551" t="s">
        <v>2185</v>
      </c>
      <c r="AA180" s="2552" t="s">
        <v>2185</v>
      </c>
      <c r="AB180" s="2553" t="s">
        <v>2494</v>
      </c>
      <c r="AC180" s="2554">
        <v>2944</v>
      </c>
      <c r="AD180" s="2555">
        <v>316.5</v>
      </c>
      <c r="AE180" s="2555">
        <v>347</v>
      </c>
      <c r="AF180" s="2555">
        <v>8.1</v>
      </c>
      <c r="AG180" s="2555">
        <v>15.45</v>
      </c>
      <c r="AH180" s="2555">
        <v>1068</v>
      </c>
      <c r="AI180" s="2555">
        <v>106.8</v>
      </c>
      <c r="AJ180" s="2555">
        <v>163.1</v>
      </c>
      <c r="AK180" s="2555">
        <v>4.9000000000000004</v>
      </c>
      <c r="AL180" s="2555">
        <v>4.2</v>
      </c>
      <c r="AM180" s="2555">
        <v>12.52</v>
      </c>
      <c r="AN180" s="2523">
        <v>84.49</v>
      </c>
      <c r="AO180" s="2556">
        <v>3</v>
      </c>
      <c r="AP180" s="2547">
        <v>3</v>
      </c>
      <c r="AQ180" s="2547">
        <v>3</v>
      </c>
      <c r="AR180" s="2547">
        <v>3</v>
      </c>
      <c r="AS180" s="2557">
        <v>211</v>
      </c>
      <c r="AT180" s="2558">
        <v>256</v>
      </c>
      <c r="AU180" s="2558">
        <v>130</v>
      </c>
      <c r="AV180" s="2559">
        <v>175</v>
      </c>
      <c r="AW180" s="2560">
        <v>1</v>
      </c>
      <c r="AX180" s="2539">
        <v>0</v>
      </c>
      <c r="AY180" s="2521">
        <v>0</v>
      </c>
      <c r="AZ180" s="2539">
        <v>1</v>
      </c>
      <c r="BA180" s="2539">
        <v>1</v>
      </c>
      <c r="BB180" s="2539">
        <v>1</v>
      </c>
      <c r="BC180" s="2539">
        <v>0</v>
      </c>
      <c r="BD180" s="2539">
        <v>1</v>
      </c>
      <c r="BE180" s="2561">
        <v>0</v>
      </c>
      <c r="BF180" s="2539">
        <v>0</v>
      </c>
      <c r="BG180" s="2539">
        <v>1</v>
      </c>
      <c r="BH180" s="2539">
        <v>0</v>
      </c>
      <c r="BI180" s="2539">
        <v>1</v>
      </c>
      <c r="BJ180" s="2539">
        <v>1</v>
      </c>
      <c r="BK180" s="2539">
        <v>1</v>
      </c>
      <c r="BL180" s="2539">
        <v>1</v>
      </c>
      <c r="BM180" s="2539">
        <v>0</v>
      </c>
      <c r="BN180" s="2521">
        <v>0</v>
      </c>
      <c r="BO180" s="2539">
        <v>1</v>
      </c>
      <c r="BP180" s="2539">
        <v>1</v>
      </c>
      <c r="BQ180" s="2539">
        <v>0</v>
      </c>
      <c r="BR180" s="2562">
        <v>0</v>
      </c>
      <c r="BS180" s="2538">
        <v>1</v>
      </c>
      <c r="BT180" s="2521">
        <v>0</v>
      </c>
      <c r="BU180" s="2521">
        <v>0</v>
      </c>
      <c r="BV180" s="2521">
        <v>0</v>
      </c>
      <c r="BW180" s="2521">
        <v>0</v>
      </c>
      <c r="BX180" s="2521">
        <v>0</v>
      </c>
      <c r="BY180" s="2521">
        <v>0</v>
      </c>
      <c r="BZ180" s="2579">
        <v>0</v>
      </c>
      <c r="CA180" s="2521">
        <v>0</v>
      </c>
      <c r="CB180" s="2521">
        <v>0</v>
      </c>
      <c r="CC180" s="2521">
        <v>0</v>
      </c>
      <c r="CD180" s="2521">
        <v>0</v>
      </c>
      <c r="CE180" s="2524">
        <v>0</v>
      </c>
      <c r="CF180" s="2520">
        <v>1</v>
      </c>
      <c r="CG180" s="2521">
        <v>1</v>
      </c>
      <c r="CH180" s="2521">
        <v>1</v>
      </c>
      <c r="CI180" s="2521">
        <v>1</v>
      </c>
      <c r="CJ180" s="2521">
        <v>1</v>
      </c>
      <c r="CK180" s="2521">
        <v>1</v>
      </c>
      <c r="CL180" s="2521">
        <v>1</v>
      </c>
      <c r="CM180" s="2521">
        <v>1</v>
      </c>
      <c r="CN180" s="2521">
        <v>1</v>
      </c>
      <c r="CO180" s="2521">
        <v>1</v>
      </c>
      <c r="CP180" s="2521">
        <v>1</v>
      </c>
      <c r="CQ180" s="2521">
        <v>1</v>
      </c>
      <c r="CR180" s="2521">
        <v>1</v>
      </c>
      <c r="CS180" s="2521">
        <v>0</v>
      </c>
      <c r="CT180" s="2521">
        <v>0</v>
      </c>
      <c r="CU180" s="2521">
        <v>0</v>
      </c>
      <c r="CV180" s="2521">
        <v>0</v>
      </c>
      <c r="CW180" s="2521">
        <v>0</v>
      </c>
      <c r="CX180" s="2521">
        <v>0</v>
      </c>
      <c r="CY180" s="2563">
        <v>0</v>
      </c>
    </row>
    <row r="181" spans="1:103">
      <c r="A181" s="2541"/>
      <c r="B181" s="2542" t="s">
        <v>652</v>
      </c>
      <c r="C181" s="2543"/>
      <c r="D181" s="2544">
        <v>88.9</v>
      </c>
      <c r="E181" s="2545"/>
      <c r="F181" s="2522">
        <v>200</v>
      </c>
      <c r="G181" s="2546">
        <v>186</v>
      </c>
      <c r="H181" s="2546">
        <v>14.5</v>
      </c>
      <c r="I181" s="2546">
        <v>24</v>
      </c>
      <c r="J181" s="2547">
        <v>15</v>
      </c>
      <c r="K181" s="2546">
        <v>152</v>
      </c>
      <c r="L181" s="2546">
        <v>122</v>
      </c>
      <c r="M181" s="2522">
        <v>113.3</v>
      </c>
      <c r="N181" s="2548">
        <v>1.089</v>
      </c>
      <c r="O181" s="2523">
        <v>12.25</v>
      </c>
      <c r="P181" s="2549">
        <v>1</v>
      </c>
      <c r="Q181" s="2549">
        <v>1</v>
      </c>
      <c r="R181" s="2549">
        <v>1</v>
      </c>
      <c r="S181" s="2549">
        <v>1</v>
      </c>
      <c r="T181" s="2550">
        <v>1</v>
      </c>
      <c r="U181" s="2549" t="s">
        <v>2185</v>
      </c>
      <c r="V181" s="2549">
        <v>1</v>
      </c>
      <c r="W181" s="2549" t="s">
        <v>2185</v>
      </c>
      <c r="X181" s="2549" t="s">
        <v>2185</v>
      </c>
      <c r="Y181" s="2550">
        <v>1</v>
      </c>
      <c r="Z181" s="2551" t="s">
        <v>2185</v>
      </c>
      <c r="AA181" s="2552" t="s">
        <v>2185</v>
      </c>
      <c r="AB181" s="2549" t="s">
        <v>2495</v>
      </c>
      <c r="AC181" s="2554">
        <v>7483</v>
      </c>
      <c r="AD181" s="2555">
        <v>748.3</v>
      </c>
      <c r="AE181" s="2555">
        <v>883.4</v>
      </c>
      <c r="AF181" s="2555">
        <v>8.1</v>
      </c>
      <c r="AG181" s="2555">
        <v>34.65</v>
      </c>
      <c r="AH181" s="2555">
        <v>2580</v>
      </c>
      <c r="AI181" s="2555">
        <v>277.39999999999998</v>
      </c>
      <c r="AJ181" s="2555">
        <v>425.1</v>
      </c>
      <c r="AK181" s="2555">
        <v>4.7</v>
      </c>
      <c r="AL181" s="2555">
        <v>8</v>
      </c>
      <c r="AM181" s="2555">
        <v>201.1</v>
      </c>
      <c r="AN181" s="2523">
        <v>199.3</v>
      </c>
      <c r="AO181" s="2556">
        <v>1</v>
      </c>
      <c r="AP181" s="2547">
        <v>1</v>
      </c>
      <c r="AQ181" s="2547">
        <v>1</v>
      </c>
      <c r="AR181" s="2547">
        <v>1</v>
      </c>
      <c r="AS181" s="2557">
        <v>80</v>
      </c>
      <c r="AT181" s="2558">
        <v>96</v>
      </c>
      <c r="AU181" s="2558">
        <v>52</v>
      </c>
      <c r="AV181" s="2559">
        <v>68</v>
      </c>
      <c r="AW181" s="2560">
        <v>1</v>
      </c>
      <c r="AX181" s="2539">
        <v>0</v>
      </c>
      <c r="AY181" s="2521">
        <v>0</v>
      </c>
      <c r="AZ181" s="2539">
        <v>1</v>
      </c>
      <c r="BA181" s="2539">
        <v>1</v>
      </c>
      <c r="BB181" s="2539">
        <v>1</v>
      </c>
      <c r="BC181" s="2539">
        <v>0</v>
      </c>
      <c r="BD181" s="2539">
        <v>1</v>
      </c>
      <c r="BE181" s="2561">
        <v>0</v>
      </c>
      <c r="BF181" s="2539">
        <v>0</v>
      </c>
      <c r="BG181" s="2539">
        <v>1</v>
      </c>
      <c r="BH181" s="2539">
        <v>0</v>
      </c>
      <c r="BI181" s="2539">
        <v>1</v>
      </c>
      <c r="BJ181" s="2539">
        <v>1</v>
      </c>
      <c r="BK181" s="2539">
        <v>1</v>
      </c>
      <c r="BL181" s="2539">
        <v>1</v>
      </c>
      <c r="BM181" s="2539">
        <v>0</v>
      </c>
      <c r="BN181" s="2521">
        <v>0</v>
      </c>
      <c r="BO181" s="2539">
        <v>1</v>
      </c>
      <c r="BP181" s="2539">
        <v>1</v>
      </c>
      <c r="BQ181" s="2539">
        <v>0</v>
      </c>
      <c r="BR181" s="2562">
        <v>0</v>
      </c>
      <c r="BS181" s="2538">
        <v>0</v>
      </c>
      <c r="BT181" s="2521">
        <v>0</v>
      </c>
      <c r="BU181" s="2521">
        <v>0</v>
      </c>
      <c r="BV181" s="2521">
        <v>0</v>
      </c>
      <c r="BW181" s="2521">
        <v>0</v>
      </c>
      <c r="BX181" s="2521">
        <v>0</v>
      </c>
      <c r="BY181" s="2521">
        <v>0</v>
      </c>
      <c r="BZ181" s="2579">
        <v>0</v>
      </c>
      <c r="CA181" s="2521">
        <v>0</v>
      </c>
      <c r="CB181" s="2521">
        <v>0</v>
      </c>
      <c r="CC181" s="2521">
        <v>0</v>
      </c>
      <c r="CD181" s="2521">
        <v>0</v>
      </c>
      <c r="CE181" s="2524">
        <v>0</v>
      </c>
      <c r="CF181" s="2520">
        <v>1</v>
      </c>
      <c r="CG181" s="2521">
        <v>1</v>
      </c>
      <c r="CH181" s="2521">
        <v>1</v>
      </c>
      <c r="CI181" s="2521">
        <v>1</v>
      </c>
      <c r="CJ181" s="2521">
        <v>1</v>
      </c>
      <c r="CK181" s="2521">
        <v>1</v>
      </c>
      <c r="CL181" s="2521">
        <v>1</v>
      </c>
      <c r="CM181" s="2521">
        <v>1</v>
      </c>
      <c r="CN181" s="2521">
        <v>1</v>
      </c>
      <c r="CO181" s="2521">
        <v>1</v>
      </c>
      <c r="CP181" s="2521">
        <v>1</v>
      </c>
      <c r="CQ181" s="2521">
        <v>1</v>
      </c>
      <c r="CR181" s="2521">
        <v>1</v>
      </c>
      <c r="CS181" s="2521">
        <v>0</v>
      </c>
      <c r="CT181" s="2521">
        <v>0</v>
      </c>
      <c r="CU181" s="2521">
        <v>0</v>
      </c>
      <c r="CV181" s="2521">
        <v>0</v>
      </c>
      <c r="CW181" s="2521">
        <v>0</v>
      </c>
      <c r="CX181" s="2521">
        <v>0</v>
      </c>
      <c r="CY181" s="2563">
        <v>0</v>
      </c>
    </row>
    <row r="182" spans="1:103">
      <c r="A182" s="2541"/>
      <c r="B182" s="2542" t="s">
        <v>2534</v>
      </c>
      <c r="C182" s="2543"/>
      <c r="D182" s="2544">
        <v>69.8</v>
      </c>
      <c r="E182" s="2545"/>
      <c r="F182" s="2522">
        <v>190</v>
      </c>
      <c r="G182" s="2546">
        <v>183</v>
      </c>
      <c r="H182" s="2546">
        <v>11.5</v>
      </c>
      <c r="I182" s="2546">
        <v>19</v>
      </c>
      <c r="J182" s="2547">
        <v>15</v>
      </c>
      <c r="K182" s="2546">
        <v>152</v>
      </c>
      <c r="L182" s="2546">
        <v>122</v>
      </c>
      <c r="M182" s="2522">
        <v>89</v>
      </c>
      <c r="N182" s="2548">
        <v>1.0629999999999999</v>
      </c>
      <c r="O182" s="2523">
        <v>15.22</v>
      </c>
      <c r="P182" s="2549">
        <v>1</v>
      </c>
      <c r="Q182" s="2549">
        <v>1</v>
      </c>
      <c r="R182" s="2549">
        <v>1</v>
      </c>
      <c r="S182" s="2549">
        <v>1</v>
      </c>
      <c r="T182" s="2550">
        <v>1</v>
      </c>
      <c r="U182" s="2549" t="s">
        <v>2185</v>
      </c>
      <c r="V182" s="2549">
        <v>1</v>
      </c>
      <c r="W182" s="2549" t="s">
        <v>2185</v>
      </c>
      <c r="X182" s="2549" t="s">
        <v>2185</v>
      </c>
      <c r="Y182" s="2550">
        <v>1</v>
      </c>
      <c r="Z182" s="2551" t="s">
        <v>2185</v>
      </c>
      <c r="AA182" s="2552" t="s">
        <v>2185</v>
      </c>
      <c r="AB182" s="2549" t="s">
        <v>2495</v>
      </c>
      <c r="AC182" s="2554">
        <v>5543</v>
      </c>
      <c r="AD182" s="2555">
        <v>583.4</v>
      </c>
      <c r="AE182" s="2555">
        <v>675</v>
      </c>
      <c r="AF182" s="2555">
        <v>7.8</v>
      </c>
      <c r="AG182" s="2555">
        <v>27.29</v>
      </c>
      <c r="AH182" s="2555">
        <v>1944</v>
      </c>
      <c r="AI182" s="2555">
        <v>212.4</v>
      </c>
      <c r="AJ182" s="2555">
        <v>324.89999999999998</v>
      </c>
      <c r="AK182" s="2555">
        <v>4.5999999999999996</v>
      </c>
      <c r="AL182" s="2555">
        <v>6.7</v>
      </c>
      <c r="AM182" s="2555">
        <v>101.4</v>
      </c>
      <c r="AN182" s="2523">
        <v>141.80000000000001</v>
      </c>
      <c r="AO182" s="2556">
        <v>1</v>
      </c>
      <c r="AP182" s="2547">
        <v>1</v>
      </c>
      <c r="AQ182" s="2547">
        <v>1</v>
      </c>
      <c r="AR182" s="2547">
        <v>1</v>
      </c>
      <c r="AS182" s="2557">
        <v>99</v>
      </c>
      <c r="AT182" s="2558">
        <v>120</v>
      </c>
      <c r="AU182" s="2558">
        <v>63</v>
      </c>
      <c r="AV182" s="2559">
        <v>84</v>
      </c>
      <c r="AW182" s="2560">
        <v>1</v>
      </c>
      <c r="AX182" s="2539">
        <v>0</v>
      </c>
      <c r="AY182" s="2521">
        <v>0</v>
      </c>
      <c r="AZ182" s="2539">
        <v>1</v>
      </c>
      <c r="BA182" s="2539">
        <v>0</v>
      </c>
      <c r="BB182" s="2539">
        <v>1</v>
      </c>
      <c r="BC182" s="2539">
        <v>0</v>
      </c>
      <c r="BD182" s="2539">
        <v>1</v>
      </c>
      <c r="BE182" s="2561">
        <v>0</v>
      </c>
      <c r="BF182" s="2539">
        <v>0</v>
      </c>
      <c r="BG182" s="2539">
        <v>1</v>
      </c>
      <c r="BH182" s="2539">
        <v>0</v>
      </c>
      <c r="BI182" s="2539">
        <v>1</v>
      </c>
      <c r="BJ182" s="2539">
        <v>1</v>
      </c>
      <c r="BK182" s="2539">
        <v>1</v>
      </c>
      <c r="BL182" s="2539">
        <v>1</v>
      </c>
      <c r="BM182" s="2539">
        <v>0</v>
      </c>
      <c r="BN182" s="2521">
        <v>0</v>
      </c>
      <c r="BO182" s="2539">
        <v>1</v>
      </c>
      <c r="BP182" s="2539">
        <v>1</v>
      </c>
      <c r="BQ182" s="2539">
        <v>0</v>
      </c>
      <c r="BR182" s="2562">
        <v>0</v>
      </c>
      <c r="BS182" s="2538">
        <v>0</v>
      </c>
      <c r="BT182" s="2521">
        <v>0</v>
      </c>
      <c r="BU182" s="2521">
        <v>0</v>
      </c>
      <c r="BV182" s="2521">
        <v>0</v>
      </c>
      <c r="BW182" s="2521">
        <v>0</v>
      </c>
      <c r="BX182" s="2521">
        <v>0</v>
      </c>
      <c r="BY182" s="2521">
        <v>0</v>
      </c>
      <c r="BZ182" s="2579">
        <v>0</v>
      </c>
      <c r="CA182" s="2521">
        <v>0</v>
      </c>
      <c r="CB182" s="2521">
        <v>0</v>
      </c>
      <c r="CC182" s="2521">
        <v>0</v>
      </c>
      <c r="CD182" s="2521">
        <v>0</v>
      </c>
      <c r="CE182" s="2524">
        <v>0</v>
      </c>
      <c r="CF182" s="2520">
        <v>1</v>
      </c>
      <c r="CG182" s="2521">
        <v>1</v>
      </c>
      <c r="CH182" s="2521">
        <v>0</v>
      </c>
      <c r="CI182" s="2521">
        <v>1</v>
      </c>
      <c r="CJ182" s="2521">
        <v>1</v>
      </c>
      <c r="CK182" s="2521">
        <v>1</v>
      </c>
      <c r="CL182" s="2521">
        <v>1</v>
      </c>
      <c r="CM182" s="2521">
        <v>1</v>
      </c>
      <c r="CN182" s="2521">
        <v>1</v>
      </c>
      <c r="CO182" s="2521">
        <v>1</v>
      </c>
      <c r="CP182" s="2521">
        <v>1</v>
      </c>
      <c r="CQ182" s="2521">
        <v>1</v>
      </c>
      <c r="CR182" s="2521">
        <v>1</v>
      </c>
      <c r="CS182" s="2521">
        <v>0</v>
      </c>
      <c r="CT182" s="2521">
        <v>0</v>
      </c>
      <c r="CU182" s="2521">
        <v>0</v>
      </c>
      <c r="CV182" s="2521">
        <v>0</v>
      </c>
      <c r="CW182" s="2521">
        <v>0</v>
      </c>
      <c r="CX182" s="2521">
        <v>0</v>
      </c>
      <c r="CY182" s="2563">
        <v>0</v>
      </c>
    </row>
    <row r="183" spans="1:103">
      <c r="A183" s="2541"/>
      <c r="B183" s="2542" t="s">
        <v>651</v>
      </c>
      <c r="C183" s="2543"/>
      <c r="D183" s="2544">
        <v>51.2</v>
      </c>
      <c r="E183" s="2545"/>
      <c r="F183" s="2522">
        <v>180</v>
      </c>
      <c r="G183" s="2546">
        <v>180</v>
      </c>
      <c r="H183" s="2546">
        <v>8.5</v>
      </c>
      <c r="I183" s="2546">
        <v>14</v>
      </c>
      <c r="J183" s="2547">
        <v>15</v>
      </c>
      <c r="K183" s="2546">
        <v>152</v>
      </c>
      <c r="L183" s="2546">
        <v>122</v>
      </c>
      <c r="M183" s="2522">
        <v>65.3</v>
      </c>
      <c r="N183" s="2548">
        <v>1.0369999999999999</v>
      </c>
      <c r="O183" s="2523">
        <v>20.25</v>
      </c>
      <c r="P183" s="2549">
        <v>1</v>
      </c>
      <c r="Q183" s="2549">
        <v>1</v>
      </c>
      <c r="R183" s="2549">
        <v>1</v>
      </c>
      <c r="S183" s="2549">
        <v>1</v>
      </c>
      <c r="T183" s="2550">
        <v>1</v>
      </c>
      <c r="U183" s="2549" t="s">
        <v>2185</v>
      </c>
      <c r="V183" s="2549">
        <v>1</v>
      </c>
      <c r="W183" s="2549" t="s">
        <v>2185</v>
      </c>
      <c r="X183" s="2549" t="s">
        <v>2185</v>
      </c>
      <c r="Y183" s="2550">
        <v>1</v>
      </c>
      <c r="Z183" s="2551" t="s">
        <v>2185</v>
      </c>
      <c r="AA183" s="2552" t="s">
        <v>2185</v>
      </c>
      <c r="AB183" s="2549" t="s">
        <v>2495</v>
      </c>
      <c r="AC183" s="2554">
        <v>3831</v>
      </c>
      <c r="AD183" s="2555">
        <v>425.6</v>
      </c>
      <c r="AE183" s="2555">
        <v>481.4</v>
      </c>
      <c r="AF183" s="2555">
        <v>7.6</v>
      </c>
      <c r="AG183" s="2555">
        <v>20.239999999999998</v>
      </c>
      <c r="AH183" s="2555">
        <v>1362</v>
      </c>
      <c r="AI183" s="2555">
        <v>151.4</v>
      </c>
      <c r="AJ183" s="2555">
        <v>231</v>
      </c>
      <c r="AK183" s="2555">
        <v>4.5</v>
      </c>
      <c r="AL183" s="2555">
        <v>5.4</v>
      </c>
      <c r="AM183" s="2555">
        <v>42.21</v>
      </c>
      <c r="AN183" s="2523">
        <v>93.74</v>
      </c>
      <c r="AO183" s="2556">
        <v>1</v>
      </c>
      <c r="AP183" s="2547">
        <v>1</v>
      </c>
      <c r="AQ183" s="2547">
        <v>1</v>
      </c>
      <c r="AR183" s="2547">
        <v>1</v>
      </c>
      <c r="AS183" s="2557">
        <v>131</v>
      </c>
      <c r="AT183" s="2558">
        <v>159</v>
      </c>
      <c r="AU183" s="2558">
        <v>83</v>
      </c>
      <c r="AV183" s="2559">
        <v>110</v>
      </c>
      <c r="AW183" s="2560">
        <v>1</v>
      </c>
      <c r="AX183" s="2539">
        <v>0</v>
      </c>
      <c r="AY183" s="2521">
        <v>0</v>
      </c>
      <c r="AZ183" s="2539">
        <v>1</v>
      </c>
      <c r="BA183" s="2539">
        <v>1</v>
      </c>
      <c r="BB183" s="2539">
        <v>1</v>
      </c>
      <c r="BC183" s="2539">
        <v>0</v>
      </c>
      <c r="BD183" s="2539">
        <v>1</v>
      </c>
      <c r="BE183" s="2561">
        <v>0</v>
      </c>
      <c r="BF183" s="2539">
        <v>0</v>
      </c>
      <c r="BG183" s="2539">
        <v>1</v>
      </c>
      <c r="BH183" s="2539">
        <v>0</v>
      </c>
      <c r="BI183" s="2539">
        <v>1</v>
      </c>
      <c r="BJ183" s="2539">
        <v>1</v>
      </c>
      <c r="BK183" s="2539">
        <v>1</v>
      </c>
      <c r="BL183" s="2539">
        <v>1</v>
      </c>
      <c r="BM183" s="2539">
        <v>0</v>
      </c>
      <c r="BN183" s="2521">
        <v>0</v>
      </c>
      <c r="BO183" s="2539">
        <v>1</v>
      </c>
      <c r="BP183" s="2539">
        <v>1</v>
      </c>
      <c r="BQ183" s="2539">
        <v>0</v>
      </c>
      <c r="BR183" s="2562">
        <v>1</v>
      </c>
      <c r="BS183" s="2538">
        <v>0</v>
      </c>
      <c r="BT183" s="2521">
        <v>0</v>
      </c>
      <c r="BU183" s="2521">
        <v>0</v>
      </c>
      <c r="BV183" s="2521">
        <v>0</v>
      </c>
      <c r="BW183" s="2521">
        <v>0</v>
      </c>
      <c r="BX183" s="2521">
        <v>0</v>
      </c>
      <c r="BY183" s="2521">
        <v>0</v>
      </c>
      <c r="BZ183" s="2579">
        <v>0</v>
      </c>
      <c r="CA183" s="2521">
        <v>0</v>
      </c>
      <c r="CB183" s="2521">
        <v>0</v>
      </c>
      <c r="CC183" s="2521">
        <v>0</v>
      </c>
      <c r="CD183" s="2521">
        <v>0</v>
      </c>
      <c r="CE183" s="2524">
        <v>0</v>
      </c>
      <c r="CF183" s="2520">
        <v>1</v>
      </c>
      <c r="CG183" s="2521">
        <v>1</v>
      </c>
      <c r="CH183" s="2521">
        <v>1</v>
      </c>
      <c r="CI183" s="2521">
        <v>1</v>
      </c>
      <c r="CJ183" s="2521">
        <v>1</v>
      </c>
      <c r="CK183" s="2521">
        <v>1</v>
      </c>
      <c r="CL183" s="2521">
        <v>1</v>
      </c>
      <c r="CM183" s="2521">
        <v>1</v>
      </c>
      <c r="CN183" s="2521">
        <v>1</v>
      </c>
      <c r="CO183" s="2521">
        <v>1</v>
      </c>
      <c r="CP183" s="2521">
        <v>1</v>
      </c>
      <c r="CQ183" s="2521">
        <v>1</v>
      </c>
      <c r="CR183" s="2521">
        <v>1</v>
      </c>
      <c r="CS183" s="2521">
        <v>0</v>
      </c>
      <c r="CT183" s="2521">
        <v>0</v>
      </c>
      <c r="CU183" s="2521">
        <v>0</v>
      </c>
      <c r="CV183" s="2521">
        <v>0</v>
      </c>
      <c r="CW183" s="2521">
        <v>0</v>
      </c>
      <c r="CX183" s="2521">
        <v>0</v>
      </c>
      <c r="CY183" s="2563">
        <v>0</v>
      </c>
    </row>
    <row r="184" spans="1:103">
      <c r="A184" s="2541"/>
      <c r="B184" s="2542" t="s">
        <v>649</v>
      </c>
      <c r="C184" s="2543"/>
      <c r="D184" s="2544">
        <v>35.5</v>
      </c>
      <c r="E184" s="2545"/>
      <c r="F184" s="2522">
        <v>171</v>
      </c>
      <c r="G184" s="2546">
        <v>180</v>
      </c>
      <c r="H184" s="2546">
        <v>6</v>
      </c>
      <c r="I184" s="2546">
        <v>9.5</v>
      </c>
      <c r="J184" s="2547">
        <v>15</v>
      </c>
      <c r="K184" s="2546">
        <v>152</v>
      </c>
      <c r="L184" s="2546">
        <v>122</v>
      </c>
      <c r="M184" s="2522">
        <v>45.3</v>
      </c>
      <c r="N184" s="2548">
        <v>1.024</v>
      </c>
      <c r="O184" s="2523">
        <v>28.83</v>
      </c>
      <c r="P184" s="2549">
        <v>1</v>
      </c>
      <c r="Q184" s="2549">
        <v>1</v>
      </c>
      <c r="R184" s="2549">
        <v>1</v>
      </c>
      <c r="S184" s="2549">
        <v>1</v>
      </c>
      <c r="T184" s="2550">
        <v>1</v>
      </c>
      <c r="U184" s="2549" t="s">
        <v>2185</v>
      </c>
      <c r="V184" s="2549">
        <v>1</v>
      </c>
      <c r="W184" s="2549" t="s">
        <v>2185</v>
      </c>
      <c r="X184" s="2549" t="s">
        <v>2185</v>
      </c>
      <c r="Y184" s="2550">
        <v>1</v>
      </c>
      <c r="Z184" s="2551" t="s">
        <v>2185</v>
      </c>
      <c r="AA184" s="2552" t="s">
        <v>2185</v>
      </c>
      <c r="AB184" s="2549" t="s">
        <v>2495</v>
      </c>
      <c r="AC184" s="2554">
        <v>2510</v>
      </c>
      <c r="AD184" s="2555">
        <v>293.60000000000002</v>
      </c>
      <c r="AE184" s="2555">
        <v>324.8</v>
      </c>
      <c r="AF184" s="2555">
        <v>7.4</v>
      </c>
      <c r="AG184" s="2555">
        <v>14.47</v>
      </c>
      <c r="AH184" s="2555">
        <v>924.6</v>
      </c>
      <c r="AI184" s="2555">
        <v>102.7</v>
      </c>
      <c r="AJ184" s="2555">
        <v>156.4</v>
      </c>
      <c r="AK184" s="2555">
        <v>4.5</v>
      </c>
      <c r="AL184" s="2555">
        <v>4.2</v>
      </c>
      <c r="AM184" s="2555">
        <v>14.88</v>
      </c>
      <c r="AN184" s="2523">
        <v>60.21</v>
      </c>
      <c r="AO184" s="2556">
        <v>2</v>
      </c>
      <c r="AP184" s="2547">
        <v>3</v>
      </c>
      <c r="AQ184" s="2547">
        <v>2</v>
      </c>
      <c r="AR184" s="2547">
        <v>3</v>
      </c>
      <c r="AS184" s="2557">
        <v>187</v>
      </c>
      <c r="AT184" s="2558">
        <v>226</v>
      </c>
      <c r="AU184" s="2558">
        <v>115</v>
      </c>
      <c r="AV184" s="2559">
        <v>155</v>
      </c>
      <c r="AW184" s="2560">
        <v>1</v>
      </c>
      <c r="AX184" s="2539">
        <v>0</v>
      </c>
      <c r="AY184" s="2521">
        <v>0</v>
      </c>
      <c r="AZ184" s="2539">
        <v>1</v>
      </c>
      <c r="BA184" s="2539">
        <v>1</v>
      </c>
      <c r="BB184" s="2539">
        <v>1</v>
      </c>
      <c r="BC184" s="2539">
        <v>0</v>
      </c>
      <c r="BD184" s="2539">
        <v>1</v>
      </c>
      <c r="BE184" s="2561">
        <v>0</v>
      </c>
      <c r="BF184" s="2539">
        <v>0</v>
      </c>
      <c r="BG184" s="2539">
        <v>1</v>
      </c>
      <c r="BH184" s="2539">
        <v>0</v>
      </c>
      <c r="BI184" s="2539">
        <v>1</v>
      </c>
      <c r="BJ184" s="2539">
        <v>1</v>
      </c>
      <c r="BK184" s="2539">
        <v>1</v>
      </c>
      <c r="BL184" s="2539">
        <v>1</v>
      </c>
      <c r="BM184" s="2539">
        <v>0</v>
      </c>
      <c r="BN184" s="2521">
        <v>0</v>
      </c>
      <c r="BO184" s="2539">
        <v>1</v>
      </c>
      <c r="BP184" s="2539">
        <v>1</v>
      </c>
      <c r="BQ184" s="2539">
        <v>0</v>
      </c>
      <c r="BR184" s="2562">
        <v>1</v>
      </c>
      <c r="BS184" s="2538">
        <v>0</v>
      </c>
      <c r="BT184" s="2521">
        <v>0</v>
      </c>
      <c r="BU184" s="2521">
        <v>0</v>
      </c>
      <c r="BV184" s="2521">
        <v>0</v>
      </c>
      <c r="BW184" s="2521">
        <v>0</v>
      </c>
      <c r="BX184" s="2521">
        <v>0</v>
      </c>
      <c r="BY184" s="2521">
        <v>0</v>
      </c>
      <c r="BZ184" s="2579">
        <v>0</v>
      </c>
      <c r="CA184" s="2521">
        <v>0</v>
      </c>
      <c r="CB184" s="2521">
        <v>0</v>
      </c>
      <c r="CC184" s="2521">
        <v>0</v>
      </c>
      <c r="CD184" s="2521">
        <v>0</v>
      </c>
      <c r="CE184" s="2524">
        <v>0</v>
      </c>
      <c r="CF184" s="2520">
        <v>1</v>
      </c>
      <c r="CG184" s="2521">
        <v>1</v>
      </c>
      <c r="CH184" s="2521">
        <v>1</v>
      </c>
      <c r="CI184" s="2521">
        <v>1</v>
      </c>
      <c r="CJ184" s="2521">
        <v>1</v>
      </c>
      <c r="CK184" s="2521">
        <v>1</v>
      </c>
      <c r="CL184" s="2521">
        <v>1</v>
      </c>
      <c r="CM184" s="2521">
        <v>1</v>
      </c>
      <c r="CN184" s="2521">
        <v>1</v>
      </c>
      <c r="CO184" s="2521">
        <v>1</v>
      </c>
      <c r="CP184" s="2521">
        <v>1</v>
      </c>
      <c r="CQ184" s="2521">
        <v>1</v>
      </c>
      <c r="CR184" s="2521">
        <v>1</v>
      </c>
      <c r="CS184" s="2521">
        <v>0</v>
      </c>
      <c r="CT184" s="2521">
        <v>0</v>
      </c>
      <c r="CU184" s="2521">
        <v>0</v>
      </c>
      <c r="CV184" s="2521">
        <v>0</v>
      </c>
      <c r="CW184" s="2521">
        <v>0</v>
      </c>
      <c r="CX184" s="2521">
        <v>0</v>
      </c>
      <c r="CY184" s="2563">
        <v>0</v>
      </c>
    </row>
    <row r="185" spans="1:103">
      <c r="A185" s="2541"/>
      <c r="B185" s="2542" t="s">
        <v>650</v>
      </c>
      <c r="C185" s="2543"/>
      <c r="D185" s="2544">
        <v>28.7</v>
      </c>
      <c r="E185" s="2545"/>
      <c r="F185" s="2522">
        <v>167</v>
      </c>
      <c r="G185" s="2546">
        <v>180</v>
      </c>
      <c r="H185" s="2546">
        <v>5</v>
      </c>
      <c r="I185" s="2546">
        <v>7.5</v>
      </c>
      <c r="J185" s="2547">
        <v>15</v>
      </c>
      <c r="K185" s="2546">
        <v>152</v>
      </c>
      <c r="L185" s="2546">
        <v>122</v>
      </c>
      <c r="M185" s="2522">
        <v>36.5</v>
      </c>
      <c r="N185" s="2548">
        <v>1.018</v>
      </c>
      <c r="O185" s="2523">
        <v>35.5</v>
      </c>
      <c r="P185" s="2549">
        <v>1</v>
      </c>
      <c r="Q185" s="2549">
        <v>1</v>
      </c>
      <c r="R185" s="2549">
        <v>1</v>
      </c>
      <c r="S185" s="2549">
        <v>1</v>
      </c>
      <c r="T185" s="2550">
        <v>1</v>
      </c>
      <c r="U185" s="2549" t="s">
        <v>2185</v>
      </c>
      <c r="V185" s="2549">
        <v>1</v>
      </c>
      <c r="W185" s="2549" t="s">
        <v>2185</v>
      </c>
      <c r="X185" s="2549" t="s">
        <v>2185</v>
      </c>
      <c r="Y185" s="2550">
        <v>1</v>
      </c>
      <c r="Z185" s="2551" t="s">
        <v>2185</v>
      </c>
      <c r="AA185" s="2552" t="s">
        <v>2185</v>
      </c>
      <c r="AB185" s="2553" t="s">
        <v>2494</v>
      </c>
      <c r="AC185" s="2554">
        <v>1966</v>
      </c>
      <c r="AD185" s="2555">
        <v>235.5</v>
      </c>
      <c r="AE185" s="2555">
        <v>258.2</v>
      </c>
      <c r="AF185" s="2555">
        <v>7.3</v>
      </c>
      <c r="AG185" s="2555">
        <v>12.15</v>
      </c>
      <c r="AH185" s="2555">
        <v>729.9</v>
      </c>
      <c r="AI185" s="2555">
        <v>81.099999999999994</v>
      </c>
      <c r="AJ185" s="2555">
        <v>123.5</v>
      </c>
      <c r="AK185" s="2555">
        <v>4.4000000000000004</v>
      </c>
      <c r="AL185" s="2555">
        <v>3.7</v>
      </c>
      <c r="AM185" s="2555">
        <v>8.3140000000000001</v>
      </c>
      <c r="AN185" s="2523">
        <v>46.36</v>
      </c>
      <c r="AO185" s="2556">
        <v>3</v>
      </c>
      <c r="AP185" s="2547">
        <v>3</v>
      </c>
      <c r="AQ185" s="2547">
        <v>3</v>
      </c>
      <c r="AR185" s="2547">
        <v>3</v>
      </c>
      <c r="AS185" s="2557">
        <v>229</v>
      </c>
      <c r="AT185" s="2558">
        <v>279</v>
      </c>
      <c r="AU185" s="2558">
        <v>141</v>
      </c>
      <c r="AV185" s="2559">
        <v>190</v>
      </c>
      <c r="AW185" s="2560">
        <v>1</v>
      </c>
      <c r="AX185" s="2539">
        <v>0</v>
      </c>
      <c r="AY185" s="2521">
        <v>0</v>
      </c>
      <c r="AZ185" s="2539">
        <v>1</v>
      </c>
      <c r="BA185" s="2539">
        <v>1</v>
      </c>
      <c r="BB185" s="2539">
        <v>1</v>
      </c>
      <c r="BC185" s="2539">
        <v>0</v>
      </c>
      <c r="BD185" s="2539">
        <v>1</v>
      </c>
      <c r="BE185" s="2561">
        <v>0</v>
      </c>
      <c r="BF185" s="2539">
        <v>0</v>
      </c>
      <c r="BG185" s="2539">
        <v>1</v>
      </c>
      <c r="BH185" s="2539">
        <v>0</v>
      </c>
      <c r="BI185" s="2539">
        <v>1</v>
      </c>
      <c r="BJ185" s="2539">
        <v>1</v>
      </c>
      <c r="BK185" s="2539">
        <v>1</v>
      </c>
      <c r="BL185" s="2539">
        <v>1</v>
      </c>
      <c r="BM185" s="2539">
        <v>0</v>
      </c>
      <c r="BN185" s="2521">
        <v>0</v>
      </c>
      <c r="BO185" s="2539">
        <v>1</v>
      </c>
      <c r="BP185" s="2539">
        <v>1</v>
      </c>
      <c r="BQ185" s="2539">
        <v>0</v>
      </c>
      <c r="BR185" s="2562">
        <v>0</v>
      </c>
      <c r="BS185" s="2538">
        <v>1</v>
      </c>
      <c r="BT185" s="2521">
        <v>0</v>
      </c>
      <c r="BU185" s="2521">
        <v>0</v>
      </c>
      <c r="BV185" s="2521">
        <v>0</v>
      </c>
      <c r="BW185" s="2521">
        <v>0</v>
      </c>
      <c r="BX185" s="2521">
        <v>0</v>
      </c>
      <c r="BY185" s="2521">
        <v>0</v>
      </c>
      <c r="BZ185" s="2579">
        <v>0</v>
      </c>
      <c r="CA185" s="2521">
        <v>0</v>
      </c>
      <c r="CB185" s="2521">
        <v>0</v>
      </c>
      <c r="CC185" s="2521">
        <v>0</v>
      </c>
      <c r="CD185" s="2521">
        <v>0</v>
      </c>
      <c r="CE185" s="2524">
        <v>0</v>
      </c>
      <c r="CF185" s="2520">
        <v>1</v>
      </c>
      <c r="CG185" s="2521">
        <v>1</v>
      </c>
      <c r="CH185" s="2521">
        <v>1</v>
      </c>
      <c r="CI185" s="2521">
        <v>1</v>
      </c>
      <c r="CJ185" s="2521">
        <v>1</v>
      </c>
      <c r="CK185" s="2521">
        <v>1</v>
      </c>
      <c r="CL185" s="2521">
        <v>1</v>
      </c>
      <c r="CM185" s="2521">
        <v>1</v>
      </c>
      <c r="CN185" s="2521">
        <v>1</v>
      </c>
      <c r="CO185" s="2521">
        <v>1</v>
      </c>
      <c r="CP185" s="2521">
        <v>1</v>
      </c>
      <c r="CQ185" s="2521">
        <v>1</v>
      </c>
      <c r="CR185" s="2521">
        <v>1</v>
      </c>
      <c r="CS185" s="2521">
        <v>0</v>
      </c>
      <c r="CT185" s="2521">
        <v>0</v>
      </c>
      <c r="CU185" s="2521">
        <v>0</v>
      </c>
      <c r="CV185" s="2521">
        <v>0</v>
      </c>
      <c r="CW185" s="2521">
        <v>0</v>
      </c>
      <c r="CX185" s="2521">
        <v>0</v>
      </c>
      <c r="CY185" s="2563">
        <v>0</v>
      </c>
    </row>
    <row r="186" spans="1:103">
      <c r="A186" s="2541"/>
      <c r="B186" s="2542" t="s">
        <v>648</v>
      </c>
      <c r="C186" s="2543"/>
      <c r="D186" s="2544">
        <v>76.2</v>
      </c>
      <c r="E186" s="2545"/>
      <c r="F186" s="2522">
        <v>180</v>
      </c>
      <c r="G186" s="2546">
        <v>166</v>
      </c>
      <c r="H186" s="2546">
        <v>14</v>
      </c>
      <c r="I186" s="2546">
        <v>23</v>
      </c>
      <c r="J186" s="2547">
        <v>15</v>
      </c>
      <c r="K186" s="2546">
        <v>134</v>
      </c>
      <c r="L186" s="2546">
        <v>104</v>
      </c>
      <c r="M186" s="2522">
        <v>97.1</v>
      </c>
      <c r="N186" s="2548">
        <v>0.97</v>
      </c>
      <c r="O186" s="2523">
        <v>12.73</v>
      </c>
      <c r="P186" s="2549">
        <v>1</v>
      </c>
      <c r="Q186" s="2549">
        <v>1</v>
      </c>
      <c r="R186" s="2549">
        <v>1</v>
      </c>
      <c r="S186" s="2549">
        <v>1</v>
      </c>
      <c r="T186" s="2550">
        <v>1</v>
      </c>
      <c r="U186" s="2549" t="s">
        <v>2185</v>
      </c>
      <c r="V186" s="2549">
        <v>1</v>
      </c>
      <c r="W186" s="2549" t="s">
        <v>2185</v>
      </c>
      <c r="X186" s="2549" t="s">
        <v>2185</v>
      </c>
      <c r="Y186" s="2550">
        <v>1</v>
      </c>
      <c r="Z186" s="2551" t="s">
        <v>2185</v>
      </c>
      <c r="AA186" s="2552" t="s">
        <v>2185</v>
      </c>
      <c r="AB186" s="2549" t="s">
        <v>2495</v>
      </c>
      <c r="AC186" s="2554">
        <v>5098</v>
      </c>
      <c r="AD186" s="2555">
        <v>566.4</v>
      </c>
      <c r="AE186" s="2555">
        <v>674.5</v>
      </c>
      <c r="AF186" s="2555">
        <v>7.2</v>
      </c>
      <c r="AG186" s="2555">
        <v>30.81</v>
      </c>
      <c r="AH186" s="2555">
        <v>1758</v>
      </c>
      <c r="AI186" s="2555">
        <v>211.8</v>
      </c>
      <c r="AJ186" s="2555">
        <v>325.39999999999998</v>
      </c>
      <c r="AK186" s="2555">
        <v>4.2</v>
      </c>
      <c r="AL186" s="2555">
        <v>7.7</v>
      </c>
      <c r="AM186" s="2555">
        <v>160.5</v>
      </c>
      <c r="AN186" s="2523">
        <v>108</v>
      </c>
      <c r="AO186" s="2556">
        <v>1</v>
      </c>
      <c r="AP186" s="2547">
        <v>1</v>
      </c>
      <c r="AQ186" s="2547">
        <v>1</v>
      </c>
      <c r="AR186" s="2547">
        <v>1</v>
      </c>
      <c r="AS186" s="2557">
        <v>83</v>
      </c>
      <c r="AT186" s="2558">
        <v>100</v>
      </c>
      <c r="AU186" s="2558">
        <v>54</v>
      </c>
      <c r="AV186" s="2559">
        <v>71</v>
      </c>
      <c r="AW186" s="2560">
        <v>1</v>
      </c>
      <c r="AX186" s="2539">
        <v>0</v>
      </c>
      <c r="AY186" s="2521">
        <v>0</v>
      </c>
      <c r="AZ186" s="2539">
        <v>1</v>
      </c>
      <c r="BA186" s="2539">
        <v>1</v>
      </c>
      <c r="BB186" s="2539">
        <v>1</v>
      </c>
      <c r="BC186" s="2539">
        <v>0</v>
      </c>
      <c r="BD186" s="2539">
        <v>1</v>
      </c>
      <c r="BE186" s="2561">
        <v>0</v>
      </c>
      <c r="BF186" s="2539">
        <v>0</v>
      </c>
      <c r="BG186" s="2539">
        <v>1</v>
      </c>
      <c r="BH186" s="2539">
        <v>0</v>
      </c>
      <c r="BI186" s="2539">
        <v>1</v>
      </c>
      <c r="BJ186" s="2539">
        <v>1</v>
      </c>
      <c r="BK186" s="2539">
        <v>1</v>
      </c>
      <c r="BL186" s="2539">
        <v>1</v>
      </c>
      <c r="BM186" s="2539">
        <v>0</v>
      </c>
      <c r="BN186" s="2521">
        <v>0</v>
      </c>
      <c r="BO186" s="2539">
        <v>1</v>
      </c>
      <c r="BP186" s="2539">
        <v>1</v>
      </c>
      <c r="BQ186" s="2539">
        <v>0</v>
      </c>
      <c r="BR186" s="2562">
        <v>0</v>
      </c>
      <c r="BS186" s="2538">
        <v>0</v>
      </c>
      <c r="BT186" s="2521">
        <v>0</v>
      </c>
      <c r="BU186" s="2521">
        <v>0</v>
      </c>
      <c r="BV186" s="2521">
        <v>0</v>
      </c>
      <c r="BW186" s="2521">
        <v>0</v>
      </c>
      <c r="BX186" s="2521">
        <v>0</v>
      </c>
      <c r="BY186" s="2521">
        <v>0</v>
      </c>
      <c r="BZ186" s="2579">
        <v>0</v>
      </c>
      <c r="CA186" s="2521">
        <v>0</v>
      </c>
      <c r="CB186" s="2521">
        <v>0</v>
      </c>
      <c r="CC186" s="2521">
        <v>0</v>
      </c>
      <c r="CD186" s="2521">
        <v>0</v>
      </c>
      <c r="CE186" s="2524">
        <v>0</v>
      </c>
      <c r="CF186" s="2520">
        <v>1</v>
      </c>
      <c r="CG186" s="2521">
        <v>1</v>
      </c>
      <c r="CH186" s="2521">
        <v>1</v>
      </c>
      <c r="CI186" s="2521">
        <v>1</v>
      </c>
      <c r="CJ186" s="2521">
        <v>1</v>
      </c>
      <c r="CK186" s="2521">
        <v>1</v>
      </c>
      <c r="CL186" s="2521">
        <v>1</v>
      </c>
      <c r="CM186" s="2521">
        <v>1</v>
      </c>
      <c r="CN186" s="2521">
        <v>1</v>
      </c>
      <c r="CO186" s="2521">
        <v>1</v>
      </c>
      <c r="CP186" s="2521">
        <v>1</v>
      </c>
      <c r="CQ186" s="2521">
        <v>1</v>
      </c>
      <c r="CR186" s="2521">
        <v>1</v>
      </c>
      <c r="CS186" s="2521">
        <v>0</v>
      </c>
      <c r="CT186" s="2521">
        <v>0</v>
      </c>
      <c r="CU186" s="2521">
        <v>0</v>
      </c>
      <c r="CV186" s="2521">
        <v>0</v>
      </c>
      <c r="CW186" s="2521">
        <v>0</v>
      </c>
      <c r="CX186" s="2521">
        <v>0</v>
      </c>
      <c r="CY186" s="2563">
        <v>0</v>
      </c>
    </row>
    <row r="187" spans="1:103">
      <c r="A187" s="2541"/>
      <c r="B187" s="2542" t="s">
        <v>2535</v>
      </c>
      <c r="C187" s="2543"/>
      <c r="D187" s="2544">
        <v>59.2</v>
      </c>
      <c r="E187" s="2545"/>
      <c r="F187" s="2522">
        <v>170</v>
      </c>
      <c r="G187" s="2546">
        <v>163</v>
      </c>
      <c r="H187" s="2546">
        <v>11</v>
      </c>
      <c r="I187" s="2546">
        <v>18</v>
      </c>
      <c r="J187" s="2547">
        <v>15</v>
      </c>
      <c r="K187" s="2546">
        <v>134</v>
      </c>
      <c r="L187" s="2546">
        <v>104</v>
      </c>
      <c r="M187" s="2522">
        <v>75.400000000000006</v>
      </c>
      <c r="N187" s="2548">
        <v>0.94399999999999995</v>
      </c>
      <c r="O187" s="2523">
        <v>15.96</v>
      </c>
      <c r="P187" s="2549">
        <v>1</v>
      </c>
      <c r="Q187" s="2549">
        <v>1</v>
      </c>
      <c r="R187" s="2549">
        <v>1</v>
      </c>
      <c r="S187" s="2549">
        <v>1</v>
      </c>
      <c r="T187" s="2550">
        <v>1</v>
      </c>
      <c r="U187" s="2549" t="s">
        <v>2185</v>
      </c>
      <c r="V187" s="2549">
        <v>1</v>
      </c>
      <c r="W187" s="2549" t="s">
        <v>2185</v>
      </c>
      <c r="X187" s="2549" t="s">
        <v>2185</v>
      </c>
      <c r="Y187" s="2550">
        <v>1</v>
      </c>
      <c r="Z187" s="2551" t="s">
        <v>2185</v>
      </c>
      <c r="AA187" s="2552" t="s">
        <v>2185</v>
      </c>
      <c r="AB187" s="2549" t="s">
        <v>2495</v>
      </c>
      <c r="AC187" s="2554">
        <v>3704</v>
      </c>
      <c r="AD187" s="2555">
        <v>435.7</v>
      </c>
      <c r="AE187" s="2555">
        <v>507.6</v>
      </c>
      <c r="AF187" s="2555">
        <v>7</v>
      </c>
      <c r="AG187" s="2555">
        <v>24.05</v>
      </c>
      <c r="AH187" s="2555">
        <v>1302</v>
      </c>
      <c r="AI187" s="2555">
        <v>159.80000000000001</v>
      </c>
      <c r="AJ187" s="2555">
        <v>244.8</v>
      </c>
      <c r="AK187" s="2555">
        <v>4.0999999999999996</v>
      </c>
      <c r="AL187" s="2555">
        <v>6.4</v>
      </c>
      <c r="AM187" s="2555">
        <v>78.69</v>
      </c>
      <c r="AN187" s="2523">
        <v>75.040000000000006</v>
      </c>
      <c r="AO187" s="2556">
        <v>1</v>
      </c>
      <c r="AP187" s="2547">
        <v>1</v>
      </c>
      <c r="AQ187" s="2547">
        <v>1</v>
      </c>
      <c r="AR187" s="2547">
        <v>1</v>
      </c>
      <c r="AS187" s="2557">
        <v>104</v>
      </c>
      <c r="AT187" s="2558">
        <v>125</v>
      </c>
      <c r="AU187" s="2558">
        <v>67</v>
      </c>
      <c r="AV187" s="2559">
        <v>88</v>
      </c>
      <c r="AW187" s="2560">
        <v>1</v>
      </c>
      <c r="AX187" s="2539">
        <v>0</v>
      </c>
      <c r="AY187" s="2521">
        <v>0</v>
      </c>
      <c r="AZ187" s="2539">
        <v>1</v>
      </c>
      <c r="BA187" s="2539">
        <v>0</v>
      </c>
      <c r="BB187" s="2539">
        <v>1</v>
      </c>
      <c r="BC187" s="2539">
        <v>0</v>
      </c>
      <c r="BD187" s="2539">
        <v>1</v>
      </c>
      <c r="BE187" s="2561">
        <v>0</v>
      </c>
      <c r="BF187" s="2539">
        <v>0</v>
      </c>
      <c r="BG187" s="2539">
        <v>1</v>
      </c>
      <c r="BH187" s="2539">
        <v>0</v>
      </c>
      <c r="BI187" s="2539">
        <v>1</v>
      </c>
      <c r="BJ187" s="2539">
        <v>1</v>
      </c>
      <c r="BK187" s="2539">
        <v>1</v>
      </c>
      <c r="BL187" s="2539">
        <v>1</v>
      </c>
      <c r="BM187" s="2539">
        <v>0</v>
      </c>
      <c r="BN187" s="2521">
        <v>0</v>
      </c>
      <c r="BO187" s="2539">
        <v>1</v>
      </c>
      <c r="BP187" s="2539">
        <v>1</v>
      </c>
      <c r="BQ187" s="2539">
        <v>0</v>
      </c>
      <c r="BR187" s="2562">
        <v>0</v>
      </c>
      <c r="BS187" s="2538">
        <v>0</v>
      </c>
      <c r="BT187" s="2521">
        <v>0</v>
      </c>
      <c r="BU187" s="2521">
        <v>0</v>
      </c>
      <c r="BV187" s="2521">
        <v>0</v>
      </c>
      <c r="BW187" s="2521">
        <v>0</v>
      </c>
      <c r="BX187" s="2521">
        <v>0</v>
      </c>
      <c r="BY187" s="2521">
        <v>0</v>
      </c>
      <c r="BZ187" s="2579">
        <v>0</v>
      </c>
      <c r="CA187" s="2521">
        <v>0</v>
      </c>
      <c r="CB187" s="2521">
        <v>0</v>
      </c>
      <c r="CC187" s="2521">
        <v>0</v>
      </c>
      <c r="CD187" s="2521">
        <v>0</v>
      </c>
      <c r="CE187" s="2524">
        <v>0</v>
      </c>
      <c r="CF187" s="2520">
        <v>1</v>
      </c>
      <c r="CG187" s="2521">
        <v>1</v>
      </c>
      <c r="CH187" s="2521">
        <v>0</v>
      </c>
      <c r="CI187" s="2521">
        <v>1</v>
      </c>
      <c r="CJ187" s="2521">
        <v>1</v>
      </c>
      <c r="CK187" s="2521">
        <v>1</v>
      </c>
      <c r="CL187" s="2521">
        <v>1</v>
      </c>
      <c r="CM187" s="2521">
        <v>1</v>
      </c>
      <c r="CN187" s="2521">
        <v>1</v>
      </c>
      <c r="CO187" s="2521">
        <v>1</v>
      </c>
      <c r="CP187" s="2521">
        <v>1</v>
      </c>
      <c r="CQ187" s="2521">
        <v>1</v>
      </c>
      <c r="CR187" s="2521">
        <v>1</v>
      </c>
      <c r="CS187" s="2521">
        <v>0</v>
      </c>
      <c r="CT187" s="2521">
        <v>0</v>
      </c>
      <c r="CU187" s="2521">
        <v>0</v>
      </c>
      <c r="CV187" s="2521">
        <v>0</v>
      </c>
      <c r="CW187" s="2521">
        <v>0</v>
      </c>
      <c r="CX187" s="2521">
        <v>0</v>
      </c>
      <c r="CY187" s="2563">
        <v>0</v>
      </c>
    </row>
    <row r="188" spans="1:103">
      <c r="A188" s="2541"/>
      <c r="B188" s="2542" t="s">
        <v>647</v>
      </c>
      <c r="C188" s="2543"/>
      <c r="D188" s="2544">
        <v>42.6</v>
      </c>
      <c r="E188" s="2545"/>
      <c r="F188" s="2522">
        <v>160</v>
      </c>
      <c r="G188" s="2546">
        <v>160</v>
      </c>
      <c r="H188" s="2546">
        <v>8</v>
      </c>
      <c r="I188" s="2546">
        <v>13</v>
      </c>
      <c r="J188" s="2547">
        <v>15</v>
      </c>
      <c r="K188" s="2546">
        <v>134</v>
      </c>
      <c r="L188" s="2546">
        <v>104</v>
      </c>
      <c r="M188" s="2522">
        <v>54.3</v>
      </c>
      <c r="N188" s="2548">
        <v>0.91800000000000004</v>
      </c>
      <c r="O188" s="2523">
        <v>21.56</v>
      </c>
      <c r="P188" s="2549">
        <v>1</v>
      </c>
      <c r="Q188" s="2549">
        <v>1</v>
      </c>
      <c r="R188" s="2549">
        <v>1</v>
      </c>
      <c r="S188" s="2549">
        <v>1</v>
      </c>
      <c r="T188" s="2550">
        <v>1</v>
      </c>
      <c r="U188" s="2549" t="s">
        <v>2185</v>
      </c>
      <c r="V188" s="2549">
        <v>1</v>
      </c>
      <c r="W188" s="2549">
        <v>1</v>
      </c>
      <c r="X188" s="2549" t="s">
        <v>2185</v>
      </c>
      <c r="Y188" s="2550">
        <v>1</v>
      </c>
      <c r="Z188" s="2551" t="s">
        <v>2185</v>
      </c>
      <c r="AA188" s="2552" t="s">
        <v>2185</v>
      </c>
      <c r="AB188" s="2549" t="s">
        <v>2495</v>
      </c>
      <c r="AC188" s="2554">
        <v>2491</v>
      </c>
      <c r="AD188" s="2555">
        <v>311.39999999999998</v>
      </c>
      <c r="AE188" s="2555">
        <v>353.9</v>
      </c>
      <c r="AF188" s="2555">
        <v>6.7</v>
      </c>
      <c r="AG188" s="2555">
        <v>17.59</v>
      </c>
      <c r="AH188" s="2555">
        <v>889.2</v>
      </c>
      <c r="AI188" s="2555">
        <v>111.1</v>
      </c>
      <c r="AJ188" s="2555">
        <v>169.9</v>
      </c>
      <c r="AK188" s="2555">
        <v>4</v>
      </c>
      <c r="AL188" s="2555">
        <v>5.0999999999999996</v>
      </c>
      <c r="AM188" s="2555">
        <v>31.27</v>
      </c>
      <c r="AN188" s="2523">
        <v>47.94</v>
      </c>
      <c r="AO188" s="2556">
        <v>1</v>
      </c>
      <c r="AP188" s="2547">
        <v>1</v>
      </c>
      <c r="AQ188" s="2547">
        <v>1</v>
      </c>
      <c r="AR188" s="2547">
        <v>1</v>
      </c>
      <c r="AS188" s="2557">
        <v>140</v>
      </c>
      <c r="AT188" s="2558">
        <v>169</v>
      </c>
      <c r="AU188" s="2558">
        <v>88</v>
      </c>
      <c r="AV188" s="2559">
        <v>118</v>
      </c>
      <c r="AW188" s="2560">
        <v>1</v>
      </c>
      <c r="AX188" s="2539">
        <v>0</v>
      </c>
      <c r="AY188" s="2521">
        <v>0</v>
      </c>
      <c r="AZ188" s="2539">
        <v>1</v>
      </c>
      <c r="BA188" s="2539">
        <v>1</v>
      </c>
      <c r="BB188" s="2539">
        <v>1</v>
      </c>
      <c r="BC188" s="2539">
        <v>0</v>
      </c>
      <c r="BD188" s="2539">
        <v>1</v>
      </c>
      <c r="BE188" s="2561">
        <v>0</v>
      </c>
      <c r="BF188" s="2539">
        <v>0</v>
      </c>
      <c r="BG188" s="2539">
        <v>1</v>
      </c>
      <c r="BH188" s="2539">
        <v>0</v>
      </c>
      <c r="BI188" s="2539">
        <v>1</v>
      </c>
      <c r="BJ188" s="2539">
        <v>1</v>
      </c>
      <c r="BK188" s="2539">
        <v>1</v>
      </c>
      <c r="BL188" s="2539">
        <v>1</v>
      </c>
      <c r="BM188" s="2539">
        <v>0</v>
      </c>
      <c r="BN188" s="2521">
        <v>0</v>
      </c>
      <c r="BO188" s="2539">
        <v>1</v>
      </c>
      <c r="BP188" s="2539">
        <v>1</v>
      </c>
      <c r="BQ188" s="2539">
        <v>0</v>
      </c>
      <c r="BR188" s="2562">
        <v>1</v>
      </c>
      <c r="BS188" s="2538">
        <v>0</v>
      </c>
      <c r="BT188" s="2521">
        <v>0</v>
      </c>
      <c r="BU188" s="2521">
        <v>0</v>
      </c>
      <c r="BV188" s="2521">
        <v>0</v>
      </c>
      <c r="BW188" s="2521">
        <v>0</v>
      </c>
      <c r="BX188" s="2521">
        <v>0</v>
      </c>
      <c r="BY188" s="2521">
        <v>0</v>
      </c>
      <c r="BZ188" s="2579">
        <v>0</v>
      </c>
      <c r="CA188" s="2521">
        <v>0</v>
      </c>
      <c r="CB188" s="2521">
        <v>0</v>
      </c>
      <c r="CC188" s="2521">
        <v>0</v>
      </c>
      <c r="CD188" s="2521">
        <v>0</v>
      </c>
      <c r="CE188" s="2524">
        <v>0</v>
      </c>
      <c r="CF188" s="2520">
        <v>1</v>
      </c>
      <c r="CG188" s="2521">
        <v>1</v>
      </c>
      <c r="CH188" s="2521">
        <v>1</v>
      </c>
      <c r="CI188" s="2521">
        <v>1</v>
      </c>
      <c r="CJ188" s="2521">
        <v>1</v>
      </c>
      <c r="CK188" s="2521">
        <v>1</v>
      </c>
      <c r="CL188" s="2521">
        <v>1</v>
      </c>
      <c r="CM188" s="2521">
        <v>1</v>
      </c>
      <c r="CN188" s="2521">
        <v>1</v>
      </c>
      <c r="CO188" s="2521">
        <v>1</v>
      </c>
      <c r="CP188" s="2521">
        <v>1</v>
      </c>
      <c r="CQ188" s="2521">
        <v>1</v>
      </c>
      <c r="CR188" s="2521">
        <v>1</v>
      </c>
      <c r="CS188" s="2521">
        <v>0</v>
      </c>
      <c r="CT188" s="2521">
        <v>0</v>
      </c>
      <c r="CU188" s="2521">
        <v>0</v>
      </c>
      <c r="CV188" s="2521">
        <v>0</v>
      </c>
      <c r="CW188" s="2521">
        <v>0</v>
      </c>
      <c r="CX188" s="2521">
        <v>0</v>
      </c>
      <c r="CY188" s="2563">
        <v>0</v>
      </c>
    </row>
    <row r="189" spans="1:103">
      <c r="A189" s="2541"/>
      <c r="B189" s="2542" t="s">
        <v>645</v>
      </c>
      <c r="C189" s="2543"/>
      <c r="D189" s="2544">
        <v>30.4</v>
      </c>
      <c r="E189" s="2545"/>
      <c r="F189" s="2522">
        <v>152</v>
      </c>
      <c r="G189" s="2546">
        <v>160</v>
      </c>
      <c r="H189" s="2546">
        <v>6</v>
      </c>
      <c r="I189" s="2546">
        <v>9</v>
      </c>
      <c r="J189" s="2547">
        <v>15</v>
      </c>
      <c r="K189" s="2546">
        <v>134</v>
      </c>
      <c r="L189" s="2546">
        <v>104</v>
      </c>
      <c r="M189" s="2522">
        <v>38.799999999999997</v>
      </c>
      <c r="N189" s="2548">
        <v>0.90600000000000003</v>
      </c>
      <c r="O189" s="2523">
        <v>29.77</v>
      </c>
      <c r="P189" s="2549">
        <v>1</v>
      </c>
      <c r="Q189" s="2549">
        <v>1</v>
      </c>
      <c r="R189" s="2549">
        <v>1</v>
      </c>
      <c r="S189" s="2549">
        <v>1</v>
      </c>
      <c r="T189" s="2550">
        <v>1</v>
      </c>
      <c r="U189" s="2549" t="s">
        <v>2185</v>
      </c>
      <c r="V189" s="2549">
        <v>1</v>
      </c>
      <c r="W189" s="2549">
        <v>1</v>
      </c>
      <c r="X189" s="2549" t="s">
        <v>2185</v>
      </c>
      <c r="Y189" s="2550">
        <v>1</v>
      </c>
      <c r="Z189" s="2551" t="s">
        <v>2185</v>
      </c>
      <c r="AA189" s="2552" t="s">
        <v>2185</v>
      </c>
      <c r="AB189" s="2549" t="s">
        <v>2495</v>
      </c>
      <c r="AC189" s="2554">
        <v>1672</v>
      </c>
      <c r="AD189" s="2555">
        <v>220.1</v>
      </c>
      <c r="AE189" s="2555">
        <v>245.1</v>
      </c>
      <c r="AF189" s="2555">
        <v>6.5</v>
      </c>
      <c r="AG189" s="2555">
        <v>13.21</v>
      </c>
      <c r="AH189" s="2555">
        <v>615.5</v>
      </c>
      <c r="AI189" s="2555">
        <v>76.94</v>
      </c>
      <c r="AJ189" s="2555">
        <v>117.6</v>
      </c>
      <c r="AK189" s="2555">
        <v>3.9</v>
      </c>
      <c r="AL189" s="2555">
        <v>4.0999999999999996</v>
      </c>
      <c r="AM189" s="2555">
        <v>12.09</v>
      </c>
      <c r="AN189" s="2523">
        <v>31.4</v>
      </c>
      <c r="AO189" s="2556">
        <v>1</v>
      </c>
      <c r="AP189" s="2547">
        <v>2</v>
      </c>
      <c r="AQ189" s="2547">
        <v>1</v>
      </c>
      <c r="AR189" s="2547">
        <v>2</v>
      </c>
      <c r="AS189" s="2557">
        <v>192</v>
      </c>
      <c r="AT189" s="2558">
        <v>234</v>
      </c>
      <c r="AU189" s="2558">
        <v>120</v>
      </c>
      <c r="AV189" s="2559">
        <v>161</v>
      </c>
      <c r="AW189" s="2560">
        <v>1</v>
      </c>
      <c r="AX189" s="2539">
        <v>0</v>
      </c>
      <c r="AY189" s="2521">
        <v>0</v>
      </c>
      <c r="AZ189" s="2539">
        <v>1</v>
      </c>
      <c r="BA189" s="2539">
        <v>1</v>
      </c>
      <c r="BB189" s="2539">
        <v>1</v>
      </c>
      <c r="BC189" s="2539">
        <v>0</v>
      </c>
      <c r="BD189" s="2539">
        <v>1</v>
      </c>
      <c r="BE189" s="2561">
        <v>0</v>
      </c>
      <c r="BF189" s="2539">
        <v>0</v>
      </c>
      <c r="BG189" s="2539">
        <v>1</v>
      </c>
      <c r="BH189" s="2539">
        <v>0</v>
      </c>
      <c r="BI189" s="2539">
        <v>1</v>
      </c>
      <c r="BJ189" s="2539">
        <v>1</v>
      </c>
      <c r="BK189" s="2539">
        <v>1</v>
      </c>
      <c r="BL189" s="2539">
        <v>1</v>
      </c>
      <c r="BM189" s="2539">
        <v>0</v>
      </c>
      <c r="BN189" s="2521">
        <v>0</v>
      </c>
      <c r="BO189" s="2539">
        <v>1</v>
      </c>
      <c r="BP189" s="2539">
        <v>1</v>
      </c>
      <c r="BQ189" s="2539">
        <v>0</v>
      </c>
      <c r="BR189" s="2562">
        <v>1</v>
      </c>
      <c r="BS189" s="2538">
        <v>0</v>
      </c>
      <c r="BT189" s="2521">
        <v>0</v>
      </c>
      <c r="BU189" s="2521">
        <v>0</v>
      </c>
      <c r="BV189" s="2521">
        <v>0</v>
      </c>
      <c r="BW189" s="2521">
        <v>0</v>
      </c>
      <c r="BX189" s="2521">
        <v>0</v>
      </c>
      <c r="BY189" s="2521">
        <v>0</v>
      </c>
      <c r="BZ189" s="2579">
        <v>0</v>
      </c>
      <c r="CA189" s="2521">
        <v>0</v>
      </c>
      <c r="CB189" s="2521">
        <v>0</v>
      </c>
      <c r="CC189" s="2521">
        <v>0</v>
      </c>
      <c r="CD189" s="2521">
        <v>0</v>
      </c>
      <c r="CE189" s="2524">
        <v>0</v>
      </c>
      <c r="CF189" s="2520">
        <v>1</v>
      </c>
      <c r="CG189" s="2521">
        <v>1</v>
      </c>
      <c r="CH189" s="2521">
        <v>1</v>
      </c>
      <c r="CI189" s="2521">
        <v>1</v>
      </c>
      <c r="CJ189" s="2521">
        <v>1</v>
      </c>
      <c r="CK189" s="2521">
        <v>1</v>
      </c>
      <c r="CL189" s="2521">
        <v>1</v>
      </c>
      <c r="CM189" s="2521">
        <v>1</v>
      </c>
      <c r="CN189" s="2521">
        <v>1</v>
      </c>
      <c r="CO189" s="2521">
        <v>1</v>
      </c>
      <c r="CP189" s="2521">
        <v>1</v>
      </c>
      <c r="CQ189" s="2521">
        <v>1</v>
      </c>
      <c r="CR189" s="2521">
        <v>1</v>
      </c>
      <c r="CS189" s="2521">
        <v>0</v>
      </c>
      <c r="CT189" s="2521">
        <v>0</v>
      </c>
      <c r="CU189" s="2521">
        <v>0</v>
      </c>
      <c r="CV189" s="2521">
        <v>0</v>
      </c>
      <c r="CW189" s="2521">
        <v>0</v>
      </c>
      <c r="CX189" s="2521">
        <v>0</v>
      </c>
      <c r="CY189" s="2563">
        <v>0</v>
      </c>
    </row>
    <row r="190" spans="1:103">
      <c r="A190" s="2541"/>
      <c r="B190" s="2542" t="s">
        <v>646</v>
      </c>
      <c r="C190" s="2543"/>
      <c r="D190" s="2544">
        <v>23.8</v>
      </c>
      <c r="E190" s="2545"/>
      <c r="F190" s="2522">
        <v>148</v>
      </c>
      <c r="G190" s="2546">
        <v>160</v>
      </c>
      <c r="H190" s="2546">
        <v>4.5</v>
      </c>
      <c r="I190" s="2546">
        <v>7</v>
      </c>
      <c r="J190" s="2547">
        <v>15</v>
      </c>
      <c r="K190" s="2546">
        <v>134</v>
      </c>
      <c r="L190" s="2546">
        <v>104</v>
      </c>
      <c r="M190" s="2522">
        <v>30.4</v>
      </c>
      <c r="N190" s="2548">
        <v>0.90100000000000002</v>
      </c>
      <c r="O190" s="2523">
        <v>37.799999999999997</v>
      </c>
      <c r="P190" s="2549">
        <v>1</v>
      </c>
      <c r="Q190" s="2549">
        <v>1</v>
      </c>
      <c r="R190" s="2549">
        <v>1</v>
      </c>
      <c r="S190" s="2549">
        <v>1</v>
      </c>
      <c r="T190" s="2550">
        <v>1</v>
      </c>
      <c r="U190" s="2549" t="s">
        <v>2185</v>
      </c>
      <c r="V190" s="2549">
        <v>1</v>
      </c>
      <c r="W190" s="2549" t="s">
        <v>2185</v>
      </c>
      <c r="X190" s="2549" t="s">
        <v>2185</v>
      </c>
      <c r="Y190" s="2550">
        <v>1</v>
      </c>
      <c r="Z190" s="2551" t="s">
        <v>2185</v>
      </c>
      <c r="AA190" s="2552" t="s">
        <v>2185</v>
      </c>
      <c r="AB190" s="2553" t="s">
        <v>2494</v>
      </c>
      <c r="AC190" s="2554">
        <v>1282</v>
      </c>
      <c r="AD190" s="2555">
        <v>173.3</v>
      </c>
      <c r="AE190" s="2555">
        <v>190.4</v>
      </c>
      <c r="AF190" s="2555">
        <v>6.5</v>
      </c>
      <c r="AG190" s="2555">
        <v>10.37</v>
      </c>
      <c r="AH190" s="2555">
        <v>478.7</v>
      </c>
      <c r="AI190" s="2555">
        <v>59.84</v>
      </c>
      <c r="AJ190" s="2555">
        <v>91.36</v>
      </c>
      <c r="AK190" s="2555">
        <v>3.9</v>
      </c>
      <c r="AL190" s="2555">
        <v>3.6</v>
      </c>
      <c r="AM190" s="2555">
        <v>6.431</v>
      </c>
      <c r="AN190" s="2523">
        <v>23.75</v>
      </c>
      <c r="AO190" s="2556">
        <v>3</v>
      </c>
      <c r="AP190" s="2547">
        <v>3</v>
      </c>
      <c r="AQ190" s="2547">
        <v>3</v>
      </c>
      <c r="AR190" s="2547">
        <v>3</v>
      </c>
      <c r="AS190" s="2557">
        <v>244</v>
      </c>
      <c r="AT190" s="2558">
        <v>297</v>
      </c>
      <c r="AU190" s="2558">
        <v>150</v>
      </c>
      <c r="AV190" s="2559">
        <v>203</v>
      </c>
      <c r="AW190" s="2560">
        <v>1</v>
      </c>
      <c r="AX190" s="2539">
        <v>0</v>
      </c>
      <c r="AY190" s="2521">
        <v>0</v>
      </c>
      <c r="AZ190" s="2539">
        <v>1</v>
      </c>
      <c r="BA190" s="2539">
        <v>1</v>
      </c>
      <c r="BB190" s="2539">
        <v>1</v>
      </c>
      <c r="BC190" s="2539">
        <v>0</v>
      </c>
      <c r="BD190" s="2539">
        <v>1</v>
      </c>
      <c r="BE190" s="2561">
        <v>0</v>
      </c>
      <c r="BF190" s="2539">
        <v>0</v>
      </c>
      <c r="BG190" s="2539">
        <v>1</v>
      </c>
      <c r="BH190" s="2539">
        <v>0</v>
      </c>
      <c r="BI190" s="2539">
        <v>1</v>
      </c>
      <c r="BJ190" s="2539">
        <v>1</v>
      </c>
      <c r="BK190" s="2539">
        <v>1</v>
      </c>
      <c r="BL190" s="2539">
        <v>1</v>
      </c>
      <c r="BM190" s="2539">
        <v>0</v>
      </c>
      <c r="BN190" s="2521">
        <v>0</v>
      </c>
      <c r="BO190" s="2539">
        <v>1</v>
      </c>
      <c r="BP190" s="2539">
        <v>1</v>
      </c>
      <c r="BQ190" s="2539">
        <v>0</v>
      </c>
      <c r="BR190" s="2562">
        <v>0</v>
      </c>
      <c r="BS190" s="2538">
        <v>1</v>
      </c>
      <c r="BT190" s="2521">
        <v>0</v>
      </c>
      <c r="BU190" s="2521">
        <v>0</v>
      </c>
      <c r="BV190" s="2521">
        <v>0</v>
      </c>
      <c r="BW190" s="2521">
        <v>0</v>
      </c>
      <c r="BX190" s="2521">
        <v>0</v>
      </c>
      <c r="BY190" s="2521">
        <v>0</v>
      </c>
      <c r="BZ190" s="2579">
        <v>0</v>
      </c>
      <c r="CA190" s="2521">
        <v>0</v>
      </c>
      <c r="CB190" s="2521">
        <v>0</v>
      </c>
      <c r="CC190" s="2521">
        <v>0</v>
      </c>
      <c r="CD190" s="2521">
        <v>0</v>
      </c>
      <c r="CE190" s="2524">
        <v>0</v>
      </c>
      <c r="CF190" s="2520">
        <v>1</v>
      </c>
      <c r="CG190" s="2521">
        <v>1</v>
      </c>
      <c r="CH190" s="2521">
        <v>1</v>
      </c>
      <c r="CI190" s="2521">
        <v>1</v>
      </c>
      <c r="CJ190" s="2521">
        <v>1</v>
      </c>
      <c r="CK190" s="2521">
        <v>1</v>
      </c>
      <c r="CL190" s="2521">
        <v>1</v>
      </c>
      <c r="CM190" s="2521">
        <v>1</v>
      </c>
      <c r="CN190" s="2521">
        <v>1</v>
      </c>
      <c r="CO190" s="2521">
        <v>1</v>
      </c>
      <c r="CP190" s="2521">
        <v>1</v>
      </c>
      <c r="CQ190" s="2521">
        <v>1</v>
      </c>
      <c r="CR190" s="2521">
        <v>1</v>
      </c>
      <c r="CS190" s="2521">
        <v>0</v>
      </c>
      <c r="CT190" s="2521">
        <v>0</v>
      </c>
      <c r="CU190" s="2521">
        <v>0</v>
      </c>
      <c r="CV190" s="2521">
        <v>0</v>
      </c>
      <c r="CW190" s="2521">
        <v>0</v>
      </c>
      <c r="CX190" s="2521">
        <v>0</v>
      </c>
      <c r="CY190" s="2563">
        <v>0</v>
      </c>
    </row>
    <row r="191" spans="1:103">
      <c r="A191" s="2541"/>
      <c r="B191" s="2542" t="s">
        <v>644</v>
      </c>
      <c r="C191" s="2543"/>
      <c r="D191" s="2544">
        <v>63.2</v>
      </c>
      <c r="E191" s="2545"/>
      <c r="F191" s="2522">
        <v>160</v>
      </c>
      <c r="G191" s="2546">
        <v>146</v>
      </c>
      <c r="H191" s="2546">
        <v>13</v>
      </c>
      <c r="I191" s="2546">
        <v>22</v>
      </c>
      <c r="J191" s="2547">
        <v>12</v>
      </c>
      <c r="K191" s="2546">
        <v>116</v>
      </c>
      <c r="L191" s="2546">
        <v>92</v>
      </c>
      <c r="M191" s="2522">
        <v>80.599999999999994</v>
      </c>
      <c r="N191" s="2548">
        <v>0.85699999999999998</v>
      </c>
      <c r="O191" s="2523">
        <v>13.55</v>
      </c>
      <c r="P191" s="2549">
        <v>1</v>
      </c>
      <c r="Q191" s="2549">
        <v>1</v>
      </c>
      <c r="R191" s="2549">
        <v>1</v>
      </c>
      <c r="S191" s="2549">
        <v>1</v>
      </c>
      <c r="T191" s="2550">
        <v>1</v>
      </c>
      <c r="U191" s="2549" t="s">
        <v>2185</v>
      </c>
      <c r="V191" s="2549">
        <v>1</v>
      </c>
      <c r="W191" s="2549" t="s">
        <v>2185</v>
      </c>
      <c r="X191" s="2549" t="s">
        <v>2185</v>
      </c>
      <c r="Y191" s="2550">
        <v>1</v>
      </c>
      <c r="Z191" s="2551" t="s">
        <v>2185</v>
      </c>
      <c r="AA191" s="2552" t="s">
        <v>2185</v>
      </c>
      <c r="AB191" s="2549" t="s">
        <v>2495</v>
      </c>
      <c r="AC191" s="2554">
        <v>3291</v>
      </c>
      <c r="AD191" s="2555">
        <v>411.4</v>
      </c>
      <c r="AE191" s="2555">
        <v>493.8</v>
      </c>
      <c r="AF191" s="2555">
        <v>6.3</v>
      </c>
      <c r="AG191" s="2555">
        <v>24.45</v>
      </c>
      <c r="AH191" s="2555">
        <v>1144</v>
      </c>
      <c r="AI191" s="2555">
        <v>156.69999999999999</v>
      </c>
      <c r="AJ191" s="2555">
        <v>240.5</v>
      </c>
      <c r="AK191" s="2555">
        <v>3.7</v>
      </c>
      <c r="AL191" s="2555">
        <v>7.1</v>
      </c>
      <c r="AM191" s="2555">
        <v>118.6</v>
      </c>
      <c r="AN191" s="2523">
        <v>54.32</v>
      </c>
      <c r="AO191" s="2556">
        <v>1</v>
      </c>
      <c r="AP191" s="2547">
        <v>1</v>
      </c>
      <c r="AQ191" s="2547">
        <v>1</v>
      </c>
      <c r="AR191" s="2547">
        <v>1</v>
      </c>
      <c r="AS191" s="2557">
        <v>88</v>
      </c>
      <c r="AT191" s="2558">
        <v>106</v>
      </c>
      <c r="AU191" s="2558">
        <v>58</v>
      </c>
      <c r="AV191" s="2559">
        <v>76</v>
      </c>
      <c r="AW191" s="2560">
        <v>1</v>
      </c>
      <c r="AX191" s="2539">
        <v>0</v>
      </c>
      <c r="AY191" s="2521">
        <v>0</v>
      </c>
      <c r="AZ191" s="2539">
        <v>1</v>
      </c>
      <c r="BA191" s="2539">
        <v>1</v>
      </c>
      <c r="BB191" s="2539">
        <v>1</v>
      </c>
      <c r="BC191" s="2539">
        <v>0</v>
      </c>
      <c r="BD191" s="2539">
        <v>1</v>
      </c>
      <c r="BE191" s="2561">
        <v>0</v>
      </c>
      <c r="BF191" s="2539">
        <v>0</v>
      </c>
      <c r="BG191" s="2539">
        <v>1</v>
      </c>
      <c r="BH191" s="2539">
        <v>0</v>
      </c>
      <c r="BI191" s="2539">
        <v>1</v>
      </c>
      <c r="BJ191" s="2539">
        <v>1</v>
      </c>
      <c r="BK191" s="2539">
        <v>1</v>
      </c>
      <c r="BL191" s="2539">
        <v>1</v>
      </c>
      <c r="BM191" s="2539">
        <v>0</v>
      </c>
      <c r="BN191" s="2521">
        <v>0</v>
      </c>
      <c r="BO191" s="2539">
        <v>1</v>
      </c>
      <c r="BP191" s="2539">
        <v>1</v>
      </c>
      <c r="BQ191" s="2539">
        <v>0</v>
      </c>
      <c r="BR191" s="2562">
        <v>0</v>
      </c>
      <c r="BS191" s="2538">
        <v>0</v>
      </c>
      <c r="BT191" s="2521">
        <v>0</v>
      </c>
      <c r="BU191" s="2521">
        <v>0</v>
      </c>
      <c r="BV191" s="2521">
        <v>0</v>
      </c>
      <c r="BW191" s="2521">
        <v>0</v>
      </c>
      <c r="BX191" s="2521">
        <v>0</v>
      </c>
      <c r="BY191" s="2521">
        <v>0</v>
      </c>
      <c r="BZ191" s="2579">
        <v>0</v>
      </c>
      <c r="CA191" s="2521">
        <v>0</v>
      </c>
      <c r="CB191" s="2521">
        <v>0</v>
      </c>
      <c r="CC191" s="2521">
        <v>0</v>
      </c>
      <c r="CD191" s="2521">
        <v>0</v>
      </c>
      <c r="CE191" s="2524">
        <v>0</v>
      </c>
      <c r="CF191" s="2520">
        <v>1</v>
      </c>
      <c r="CG191" s="2521">
        <v>1</v>
      </c>
      <c r="CH191" s="2521">
        <v>0</v>
      </c>
      <c r="CI191" s="2521">
        <v>1</v>
      </c>
      <c r="CJ191" s="2521">
        <v>1</v>
      </c>
      <c r="CK191" s="2521">
        <v>1</v>
      </c>
      <c r="CL191" s="2521">
        <v>1</v>
      </c>
      <c r="CM191" s="2521">
        <v>1</v>
      </c>
      <c r="CN191" s="2521">
        <v>1</v>
      </c>
      <c r="CO191" s="2521">
        <v>1</v>
      </c>
      <c r="CP191" s="2521">
        <v>1</v>
      </c>
      <c r="CQ191" s="2521">
        <v>1</v>
      </c>
      <c r="CR191" s="2521">
        <v>1</v>
      </c>
      <c r="CS191" s="2521">
        <v>0</v>
      </c>
      <c r="CT191" s="2521">
        <v>0</v>
      </c>
      <c r="CU191" s="2521">
        <v>0</v>
      </c>
      <c r="CV191" s="2521">
        <v>0</v>
      </c>
      <c r="CW191" s="2521">
        <v>0</v>
      </c>
      <c r="CX191" s="2521">
        <v>0</v>
      </c>
      <c r="CY191" s="2563">
        <v>0</v>
      </c>
    </row>
    <row r="192" spans="1:103">
      <c r="A192" s="2541"/>
      <c r="B192" s="2542" t="s">
        <v>2536</v>
      </c>
      <c r="C192" s="2543"/>
      <c r="D192" s="2544">
        <v>48.2</v>
      </c>
      <c r="E192" s="2545"/>
      <c r="F192" s="2522">
        <v>150</v>
      </c>
      <c r="G192" s="2546">
        <v>143</v>
      </c>
      <c r="H192" s="2546">
        <v>10</v>
      </c>
      <c r="I192" s="2546">
        <v>17</v>
      </c>
      <c r="J192" s="2547">
        <v>12</v>
      </c>
      <c r="K192" s="2546">
        <v>116</v>
      </c>
      <c r="L192" s="2546">
        <v>92</v>
      </c>
      <c r="M192" s="2522">
        <v>61.5</v>
      </c>
      <c r="N192" s="2548">
        <v>0.83099999999999996</v>
      </c>
      <c r="O192" s="2523">
        <v>17.23</v>
      </c>
      <c r="P192" s="2549">
        <v>1</v>
      </c>
      <c r="Q192" s="2549">
        <v>1</v>
      </c>
      <c r="R192" s="2549">
        <v>1</v>
      </c>
      <c r="S192" s="2549">
        <v>1</v>
      </c>
      <c r="T192" s="2550">
        <v>1</v>
      </c>
      <c r="U192" s="2549" t="s">
        <v>2185</v>
      </c>
      <c r="V192" s="2549">
        <v>1</v>
      </c>
      <c r="W192" s="2549" t="s">
        <v>2185</v>
      </c>
      <c r="X192" s="2549" t="s">
        <v>2185</v>
      </c>
      <c r="Y192" s="2550">
        <v>1</v>
      </c>
      <c r="Z192" s="2551" t="s">
        <v>2185</v>
      </c>
      <c r="AA192" s="2552" t="s">
        <v>2185</v>
      </c>
      <c r="AB192" s="2549" t="s">
        <v>2495</v>
      </c>
      <c r="AC192" s="2554">
        <v>2329</v>
      </c>
      <c r="AD192" s="2555">
        <v>310.60000000000002</v>
      </c>
      <c r="AE192" s="2555">
        <v>363.8</v>
      </c>
      <c r="AF192" s="2555">
        <v>6.1</v>
      </c>
      <c r="AG192" s="2555">
        <v>18.61</v>
      </c>
      <c r="AH192" s="2555">
        <v>830.2</v>
      </c>
      <c r="AI192" s="2555">
        <v>116.1</v>
      </c>
      <c r="AJ192" s="2555">
        <v>177.6</v>
      </c>
      <c r="AK192" s="2555">
        <v>3.6</v>
      </c>
      <c r="AL192" s="2555">
        <v>5.8</v>
      </c>
      <c r="AM192" s="2555">
        <v>55.37</v>
      </c>
      <c r="AN192" s="2523">
        <v>36.630000000000003</v>
      </c>
      <c r="AO192" s="2556">
        <v>1</v>
      </c>
      <c r="AP192" s="2547">
        <v>1</v>
      </c>
      <c r="AQ192" s="2547">
        <v>1</v>
      </c>
      <c r="AR192" s="2547">
        <v>1</v>
      </c>
      <c r="AS192" s="2557">
        <v>112</v>
      </c>
      <c r="AT192" s="2558">
        <v>135</v>
      </c>
      <c r="AU192" s="2558">
        <v>72</v>
      </c>
      <c r="AV192" s="2559">
        <v>95</v>
      </c>
      <c r="AW192" s="2560">
        <v>1</v>
      </c>
      <c r="AX192" s="2539">
        <v>0</v>
      </c>
      <c r="AY192" s="2521">
        <v>0</v>
      </c>
      <c r="AZ192" s="2539">
        <v>1</v>
      </c>
      <c r="BA192" s="2539">
        <v>0</v>
      </c>
      <c r="BB192" s="2539">
        <v>1</v>
      </c>
      <c r="BC192" s="2539">
        <v>0</v>
      </c>
      <c r="BD192" s="2539">
        <v>1</v>
      </c>
      <c r="BE192" s="2561">
        <v>0</v>
      </c>
      <c r="BF192" s="2539">
        <v>0</v>
      </c>
      <c r="BG192" s="2539">
        <v>1</v>
      </c>
      <c r="BH192" s="2539">
        <v>0</v>
      </c>
      <c r="BI192" s="2539">
        <v>1</v>
      </c>
      <c r="BJ192" s="2539">
        <v>1</v>
      </c>
      <c r="BK192" s="2539">
        <v>1</v>
      </c>
      <c r="BL192" s="2539">
        <v>1</v>
      </c>
      <c r="BM192" s="2539">
        <v>0</v>
      </c>
      <c r="BN192" s="2521">
        <v>0</v>
      </c>
      <c r="BO192" s="2539">
        <v>1</v>
      </c>
      <c r="BP192" s="2539">
        <v>1</v>
      </c>
      <c r="BQ192" s="2539">
        <v>0</v>
      </c>
      <c r="BR192" s="2562">
        <v>0</v>
      </c>
      <c r="BS192" s="2538">
        <v>0</v>
      </c>
      <c r="BT192" s="2521">
        <v>0</v>
      </c>
      <c r="BU192" s="2521">
        <v>0</v>
      </c>
      <c r="BV192" s="2521">
        <v>0</v>
      </c>
      <c r="BW192" s="2521">
        <v>0</v>
      </c>
      <c r="BX192" s="2521">
        <v>0</v>
      </c>
      <c r="BY192" s="2521">
        <v>0</v>
      </c>
      <c r="BZ192" s="2579">
        <v>0</v>
      </c>
      <c r="CA192" s="2521">
        <v>0</v>
      </c>
      <c r="CB192" s="2521">
        <v>0</v>
      </c>
      <c r="CC192" s="2521">
        <v>0</v>
      </c>
      <c r="CD192" s="2521">
        <v>0</v>
      </c>
      <c r="CE192" s="2524">
        <v>0</v>
      </c>
      <c r="CF192" s="2520">
        <v>1</v>
      </c>
      <c r="CG192" s="2521">
        <v>1</v>
      </c>
      <c r="CH192" s="2521">
        <v>0</v>
      </c>
      <c r="CI192" s="2521">
        <v>1</v>
      </c>
      <c r="CJ192" s="2521">
        <v>1</v>
      </c>
      <c r="CK192" s="2521">
        <v>1</v>
      </c>
      <c r="CL192" s="2521">
        <v>1</v>
      </c>
      <c r="CM192" s="2521">
        <v>1</v>
      </c>
      <c r="CN192" s="2521">
        <v>1</v>
      </c>
      <c r="CO192" s="2521">
        <v>1</v>
      </c>
      <c r="CP192" s="2521">
        <v>1</v>
      </c>
      <c r="CQ192" s="2521">
        <v>1</v>
      </c>
      <c r="CR192" s="2521">
        <v>1</v>
      </c>
      <c r="CS192" s="2521">
        <v>0</v>
      </c>
      <c r="CT192" s="2521">
        <v>0</v>
      </c>
      <c r="CU192" s="2521">
        <v>0</v>
      </c>
      <c r="CV192" s="2521">
        <v>0</v>
      </c>
      <c r="CW192" s="2521">
        <v>0</v>
      </c>
      <c r="CX192" s="2521">
        <v>0</v>
      </c>
      <c r="CY192" s="2563">
        <v>0</v>
      </c>
    </row>
    <row r="193" spans="1:103">
      <c r="A193" s="2541"/>
      <c r="B193" s="2542" t="s">
        <v>643</v>
      </c>
      <c r="C193" s="2543"/>
      <c r="D193" s="2544">
        <v>33.700000000000003</v>
      </c>
      <c r="E193" s="2545"/>
      <c r="F193" s="2522">
        <v>140</v>
      </c>
      <c r="G193" s="2546">
        <v>140</v>
      </c>
      <c r="H193" s="2546">
        <v>7</v>
      </c>
      <c r="I193" s="2546">
        <v>12</v>
      </c>
      <c r="J193" s="2547">
        <v>12</v>
      </c>
      <c r="K193" s="2546">
        <v>116</v>
      </c>
      <c r="L193" s="2546">
        <v>92</v>
      </c>
      <c r="M193" s="2522">
        <v>43</v>
      </c>
      <c r="N193" s="2548">
        <v>0.80500000000000005</v>
      </c>
      <c r="O193" s="2523">
        <v>23.87</v>
      </c>
      <c r="P193" s="2549">
        <v>1</v>
      </c>
      <c r="Q193" s="2549">
        <v>1</v>
      </c>
      <c r="R193" s="2549">
        <v>1</v>
      </c>
      <c r="S193" s="2549">
        <v>1</v>
      </c>
      <c r="T193" s="2550">
        <v>1</v>
      </c>
      <c r="U193" s="2549" t="s">
        <v>2185</v>
      </c>
      <c r="V193" s="2549">
        <v>1</v>
      </c>
      <c r="W193" s="2549">
        <v>1</v>
      </c>
      <c r="X193" s="2549" t="s">
        <v>2185</v>
      </c>
      <c r="Y193" s="2550">
        <v>1</v>
      </c>
      <c r="Z193" s="2551" t="s">
        <v>2185</v>
      </c>
      <c r="AA193" s="2552" t="s">
        <v>2185</v>
      </c>
      <c r="AB193" s="2549" t="s">
        <v>2495</v>
      </c>
      <c r="AC193" s="2554">
        <v>1509</v>
      </c>
      <c r="AD193" s="2555">
        <v>215.6</v>
      </c>
      <c r="AE193" s="2555">
        <v>245.4</v>
      </c>
      <c r="AF193" s="2555">
        <v>5.9</v>
      </c>
      <c r="AG193" s="2555">
        <v>13.07</v>
      </c>
      <c r="AH193" s="2555">
        <v>549.6</v>
      </c>
      <c r="AI193" s="2555">
        <v>78.52</v>
      </c>
      <c r="AJ193" s="2555">
        <v>119.7</v>
      </c>
      <c r="AK193" s="2555">
        <v>3.5</v>
      </c>
      <c r="AL193" s="2555">
        <v>4.5</v>
      </c>
      <c r="AM193" s="2555">
        <v>20.149999999999999</v>
      </c>
      <c r="AN193" s="2523">
        <v>22.47</v>
      </c>
      <c r="AO193" s="2556">
        <v>1</v>
      </c>
      <c r="AP193" s="2547">
        <v>1</v>
      </c>
      <c r="AQ193" s="2547">
        <v>1</v>
      </c>
      <c r="AR193" s="2547">
        <v>1</v>
      </c>
      <c r="AS193" s="2557">
        <v>155</v>
      </c>
      <c r="AT193" s="2558">
        <v>187</v>
      </c>
      <c r="AU193" s="2558">
        <v>98</v>
      </c>
      <c r="AV193" s="2559">
        <v>130</v>
      </c>
      <c r="AW193" s="2560">
        <v>1</v>
      </c>
      <c r="AX193" s="2539">
        <v>0</v>
      </c>
      <c r="AY193" s="2521">
        <v>0</v>
      </c>
      <c r="AZ193" s="2539">
        <v>1</v>
      </c>
      <c r="BA193" s="2539">
        <v>1</v>
      </c>
      <c r="BB193" s="2539">
        <v>1</v>
      </c>
      <c r="BC193" s="2539">
        <v>0</v>
      </c>
      <c r="BD193" s="2539">
        <v>1</v>
      </c>
      <c r="BE193" s="2561">
        <v>0</v>
      </c>
      <c r="BF193" s="2539">
        <v>0</v>
      </c>
      <c r="BG193" s="2539">
        <v>1</v>
      </c>
      <c r="BH193" s="2539">
        <v>0</v>
      </c>
      <c r="BI193" s="2539">
        <v>1</v>
      </c>
      <c r="BJ193" s="2539">
        <v>1</v>
      </c>
      <c r="BK193" s="2539">
        <v>1</v>
      </c>
      <c r="BL193" s="2539">
        <v>1</v>
      </c>
      <c r="BM193" s="2539">
        <v>0</v>
      </c>
      <c r="BN193" s="2521">
        <v>0</v>
      </c>
      <c r="BO193" s="2539">
        <v>1</v>
      </c>
      <c r="BP193" s="2539">
        <v>1</v>
      </c>
      <c r="BQ193" s="2539">
        <v>0</v>
      </c>
      <c r="BR193" s="2562">
        <v>1</v>
      </c>
      <c r="BS193" s="2538">
        <v>0</v>
      </c>
      <c r="BT193" s="2521">
        <v>0</v>
      </c>
      <c r="BU193" s="2521">
        <v>0</v>
      </c>
      <c r="BV193" s="2521">
        <v>0</v>
      </c>
      <c r="BW193" s="2521">
        <v>0</v>
      </c>
      <c r="BX193" s="2521">
        <v>0</v>
      </c>
      <c r="BY193" s="2521">
        <v>0</v>
      </c>
      <c r="BZ193" s="2579">
        <v>0</v>
      </c>
      <c r="CA193" s="2521">
        <v>0</v>
      </c>
      <c r="CB193" s="2521">
        <v>0</v>
      </c>
      <c r="CC193" s="2521">
        <v>0</v>
      </c>
      <c r="CD193" s="2521">
        <v>0</v>
      </c>
      <c r="CE193" s="2524">
        <v>0</v>
      </c>
      <c r="CF193" s="2520">
        <v>1</v>
      </c>
      <c r="CG193" s="2521">
        <v>1</v>
      </c>
      <c r="CH193" s="2521">
        <v>0</v>
      </c>
      <c r="CI193" s="2521">
        <v>1</v>
      </c>
      <c r="CJ193" s="2521">
        <v>1</v>
      </c>
      <c r="CK193" s="2521">
        <v>1</v>
      </c>
      <c r="CL193" s="2521">
        <v>1</v>
      </c>
      <c r="CM193" s="2521">
        <v>1</v>
      </c>
      <c r="CN193" s="2521">
        <v>1</v>
      </c>
      <c r="CO193" s="2521">
        <v>1</v>
      </c>
      <c r="CP193" s="2521">
        <v>1</v>
      </c>
      <c r="CQ193" s="2521">
        <v>1</v>
      </c>
      <c r="CR193" s="2521">
        <v>1</v>
      </c>
      <c r="CS193" s="2521">
        <v>0</v>
      </c>
      <c r="CT193" s="2521">
        <v>0</v>
      </c>
      <c r="CU193" s="2521">
        <v>0</v>
      </c>
      <c r="CV193" s="2521">
        <v>0</v>
      </c>
      <c r="CW193" s="2521">
        <v>0</v>
      </c>
      <c r="CX193" s="2521">
        <v>0</v>
      </c>
      <c r="CY193" s="2563">
        <v>0</v>
      </c>
    </row>
    <row r="194" spans="1:103">
      <c r="A194" s="2541"/>
      <c r="B194" s="2542" t="s">
        <v>641</v>
      </c>
      <c r="C194" s="2543"/>
      <c r="D194" s="2544">
        <v>24.7</v>
      </c>
      <c r="E194" s="2545"/>
      <c r="F194" s="2522">
        <v>133</v>
      </c>
      <c r="G194" s="2546">
        <v>140</v>
      </c>
      <c r="H194" s="2546">
        <v>5.5</v>
      </c>
      <c r="I194" s="2546">
        <v>8.5</v>
      </c>
      <c r="J194" s="2547">
        <v>12</v>
      </c>
      <c r="K194" s="2546">
        <v>116</v>
      </c>
      <c r="L194" s="2546">
        <v>92</v>
      </c>
      <c r="M194" s="2522">
        <v>31.4</v>
      </c>
      <c r="N194" s="2548">
        <v>0.79400000000000004</v>
      </c>
      <c r="O194" s="2523">
        <v>32.200000000000003</v>
      </c>
      <c r="P194" s="2549">
        <v>1</v>
      </c>
      <c r="Q194" s="2549">
        <v>1</v>
      </c>
      <c r="R194" s="2549">
        <v>1</v>
      </c>
      <c r="S194" s="2549">
        <v>1</v>
      </c>
      <c r="T194" s="2550">
        <v>1</v>
      </c>
      <c r="U194" s="2549" t="s">
        <v>2185</v>
      </c>
      <c r="V194" s="2549">
        <v>1</v>
      </c>
      <c r="W194" s="2549">
        <v>1</v>
      </c>
      <c r="X194" s="2549" t="s">
        <v>2185</v>
      </c>
      <c r="Y194" s="2550">
        <v>1</v>
      </c>
      <c r="Z194" s="2551" t="s">
        <v>2185</v>
      </c>
      <c r="AA194" s="2552" t="s">
        <v>2185</v>
      </c>
      <c r="AB194" s="2549" t="s">
        <v>2495</v>
      </c>
      <c r="AC194" s="2554">
        <v>1033</v>
      </c>
      <c r="AD194" s="2555">
        <v>155.30000000000001</v>
      </c>
      <c r="AE194" s="2555">
        <v>173.4</v>
      </c>
      <c r="AF194" s="2555">
        <v>5.7</v>
      </c>
      <c r="AG194" s="2555">
        <v>10.119999999999999</v>
      </c>
      <c r="AH194" s="2555">
        <v>389.3</v>
      </c>
      <c r="AI194" s="2555">
        <v>55.61</v>
      </c>
      <c r="AJ194" s="2555">
        <v>84.84</v>
      </c>
      <c r="AK194" s="2555">
        <v>3.5</v>
      </c>
      <c r="AL194" s="2555">
        <v>3.6</v>
      </c>
      <c r="AM194" s="2555">
        <v>8.1010000000000009</v>
      </c>
      <c r="AN194" s="2523">
        <v>15.06</v>
      </c>
      <c r="AO194" s="2556">
        <v>1</v>
      </c>
      <c r="AP194" s="2547">
        <v>2</v>
      </c>
      <c r="AQ194" s="2547">
        <v>1</v>
      </c>
      <c r="AR194" s="2547">
        <v>2</v>
      </c>
      <c r="AS194" s="2557">
        <v>208</v>
      </c>
      <c r="AT194" s="2558">
        <v>253</v>
      </c>
      <c r="AU194" s="2558">
        <v>129</v>
      </c>
      <c r="AV194" s="2559">
        <v>174</v>
      </c>
      <c r="AW194" s="2560">
        <v>1</v>
      </c>
      <c r="AX194" s="2539">
        <v>0</v>
      </c>
      <c r="AY194" s="2521">
        <v>0</v>
      </c>
      <c r="AZ194" s="2539">
        <v>1</v>
      </c>
      <c r="BA194" s="2539">
        <v>1</v>
      </c>
      <c r="BB194" s="2539">
        <v>1</v>
      </c>
      <c r="BC194" s="2539">
        <v>0</v>
      </c>
      <c r="BD194" s="2539">
        <v>1</v>
      </c>
      <c r="BE194" s="2561">
        <v>0</v>
      </c>
      <c r="BF194" s="2539">
        <v>0</v>
      </c>
      <c r="BG194" s="2539">
        <v>1</v>
      </c>
      <c r="BH194" s="2539">
        <v>0</v>
      </c>
      <c r="BI194" s="2539">
        <v>1</v>
      </c>
      <c r="BJ194" s="2539">
        <v>1</v>
      </c>
      <c r="BK194" s="2539">
        <v>1</v>
      </c>
      <c r="BL194" s="2539">
        <v>1</v>
      </c>
      <c r="BM194" s="2539">
        <v>0</v>
      </c>
      <c r="BN194" s="2521">
        <v>0</v>
      </c>
      <c r="BO194" s="2539">
        <v>1</v>
      </c>
      <c r="BP194" s="2539">
        <v>1</v>
      </c>
      <c r="BQ194" s="2539">
        <v>0</v>
      </c>
      <c r="BR194" s="2562">
        <v>1</v>
      </c>
      <c r="BS194" s="2538">
        <v>0</v>
      </c>
      <c r="BT194" s="2521">
        <v>0</v>
      </c>
      <c r="BU194" s="2521">
        <v>0</v>
      </c>
      <c r="BV194" s="2521">
        <v>0</v>
      </c>
      <c r="BW194" s="2521">
        <v>0</v>
      </c>
      <c r="BX194" s="2521">
        <v>0</v>
      </c>
      <c r="BY194" s="2521">
        <v>0</v>
      </c>
      <c r="BZ194" s="2579">
        <v>0</v>
      </c>
      <c r="CA194" s="2521">
        <v>0</v>
      </c>
      <c r="CB194" s="2521">
        <v>0</v>
      </c>
      <c r="CC194" s="2521">
        <v>0</v>
      </c>
      <c r="CD194" s="2521">
        <v>0</v>
      </c>
      <c r="CE194" s="2524">
        <v>0</v>
      </c>
      <c r="CF194" s="2520">
        <v>1</v>
      </c>
      <c r="CG194" s="2521">
        <v>1</v>
      </c>
      <c r="CH194" s="2521">
        <v>0</v>
      </c>
      <c r="CI194" s="2521">
        <v>1</v>
      </c>
      <c r="CJ194" s="2521">
        <v>1</v>
      </c>
      <c r="CK194" s="2521">
        <v>1</v>
      </c>
      <c r="CL194" s="2521">
        <v>1</v>
      </c>
      <c r="CM194" s="2521">
        <v>1</v>
      </c>
      <c r="CN194" s="2521">
        <v>1</v>
      </c>
      <c r="CO194" s="2521">
        <v>1</v>
      </c>
      <c r="CP194" s="2521">
        <v>1</v>
      </c>
      <c r="CQ194" s="2521">
        <v>1</v>
      </c>
      <c r="CR194" s="2521">
        <v>1</v>
      </c>
      <c r="CS194" s="2521">
        <v>0</v>
      </c>
      <c r="CT194" s="2521">
        <v>0</v>
      </c>
      <c r="CU194" s="2521">
        <v>0</v>
      </c>
      <c r="CV194" s="2521">
        <v>0</v>
      </c>
      <c r="CW194" s="2521">
        <v>0</v>
      </c>
      <c r="CX194" s="2521">
        <v>0</v>
      </c>
      <c r="CY194" s="2563">
        <v>0</v>
      </c>
    </row>
    <row r="195" spans="1:103">
      <c r="A195" s="2541"/>
      <c r="B195" s="2542" t="s">
        <v>642</v>
      </c>
      <c r="C195" s="2543"/>
      <c r="D195" s="2544">
        <v>18.100000000000001</v>
      </c>
      <c r="E195" s="2545"/>
      <c r="F195" s="2522">
        <v>128</v>
      </c>
      <c r="G195" s="2546">
        <v>140</v>
      </c>
      <c r="H195" s="2546">
        <v>4.3</v>
      </c>
      <c r="I195" s="2546">
        <v>6</v>
      </c>
      <c r="J195" s="2547">
        <v>12</v>
      </c>
      <c r="K195" s="2546">
        <v>116</v>
      </c>
      <c r="L195" s="2546">
        <v>92</v>
      </c>
      <c r="M195" s="2522">
        <v>23</v>
      </c>
      <c r="N195" s="2548">
        <v>0.78700000000000003</v>
      </c>
      <c r="O195" s="2523">
        <v>43.54</v>
      </c>
      <c r="P195" s="2549">
        <v>1</v>
      </c>
      <c r="Q195" s="2549">
        <v>1</v>
      </c>
      <c r="R195" s="2549">
        <v>1</v>
      </c>
      <c r="S195" s="2549">
        <v>1</v>
      </c>
      <c r="T195" s="2550">
        <v>1</v>
      </c>
      <c r="U195" s="2549" t="s">
        <v>2185</v>
      </c>
      <c r="V195" s="2549">
        <v>1</v>
      </c>
      <c r="W195" s="2549" t="s">
        <v>2185</v>
      </c>
      <c r="X195" s="2549" t="s">
        <v>2185</v>
      </c>
      <c r="Y195" s="2550">
        <v>1</v>
      </c>
      <c r="Z195" s="2551" t="s">
        <v>2185</v>
      </c>
      <c r="AA195" s="2552" t="s">
        <v>2185</v>
      </c>
      <c r="AB195" s="2549" t="s">
        <v>2495</v>
      </c>
      <c r="AC195" s="2554">
        <v>719.4</v>
      </c>
      <c r="AD195" s="2555">
        <v>112.4</v>
      </c>
      <c r="AE195" s="2555">
        <v>123.7</v>
      </c>
      <c r="AF195" s="2555">
        <v>5.5</v>
      </c>
      <c r="AG195" s="2555">
        <v>7.9219999999999997</v>
      </c>
      <c r="AH195" s="2555">
        <v>274.8</v>
      </c>
      <c r="AI195" s="2555">
        <v>39.26</v>
      </c>
      <c r="AJ195" s="2555">
        <v>59.93</v>
      </c>
      <c r="AK195" s="2555">
        <v>3.4</v>
      </c>
      <c r="AL195" s="2555">
        <v>3</v>
      </c>
      <c r="AM195" s="2555">
        <v>3.4329999999999998</v>
      </c>
      <c r="AN195" s="2523">
        <v>10.210000000000001</v>
      </c>
      <c r="AO195" s="2556">
        <v>3</v>
      </c>
      <c r="AP195" s="2547">
        <v>3</v>
      </c>
      <c r="AQ195" s="2547">
        <v>3</v>
      </c>
      <c r="AR195" s="2547">
        <v>3</v>
      </c>
      <c r="AS195" s="2557">
        <v>281</v>
      </c>
      <c r="AT195" s="2558">
        <v>342</v>
      </c>
      <c r="AU195" s="2558">
        <v>172</v>
      </c>
      <c r="AV195" s="2559">
        <v>233</v>
      </c>
      <c r="AW195" s="2560">
        <v>1</v>
      </c>
      <c r="AX195" s="2539">
        <v>0</v>
      </c>
      <c r="AY195" s="2521">
        <v>0</v>
      </c>
      <c r="AZ195" s="2539">
        <v>1</v>
      </c>
      <c r="BA195" s="2539">
        <v>1</v>
      </c>
      <c r="BB195" s="2539">
        <v>1</v>
      </c>
      <c r="BC195" s="2539">
        <v>0</v>
      </c>
      <c r="BD195" s="2539">
        <v>1</v>
      </c>
      <c r="BE195" s="2561">
        <v>0</v>
      </c>
      <c r="BF195" s="2539">
        <v>0</v>
      </c>
      <c r="BG195" s="2539">
        <v>1</v>
      </c>
      <c r="BH195" s="2539">
        <v>0</v>
      </c>
      <c r="BI195" s="2539">
        <v>1</v>
      </c>
      <c r="BJ195" s="2539">
        <v>1</v>
      </c>
      <c r="BK195" s="2539">
        <v>1</v>
      </c>
      <c r="BL195" s="2539">
        <v>1</v>
      </c>
      <c r="BM195" s="2539">
        <v>0</v>
      </c>
      <c r="BN195" s="2521">
        <v>0</v>
      </c>
      <c r="BO195" s="2539">
        <v>1</v>
      </c>
      <c r="BP195" s="2539">
        <v>1</v>
      </c>
      <c r="BQ195" s="2539">
        <v>0</v>
      </c>
      <c r="BR195" s="2562">
        <v>0</v>
      </c>
      <c r="BS195" s="2538">
        <v>0</v>
      </c>
      <c r="BT195" s="2521">
        <v>0</v>
      </c>
      <c r="BU195" s="2521">
        <v>0</v>
      </c>
      <c r="BV195" s="2521">
        <v>0</v>
      </c>
      <c r="BW195" s="2521">
        <v>0</v>
      </c>
      <c r="BX195" s="2521">
        <v>0</v>
      </c>
      <c r="BY195" s="2521">
        <v>0</v>
      </c>
      <c r="BZ195" s="2579">
        <v>0</v>
      </c>
      <c r="CA195" s="2521">
        <v>0</v>
      </c>
      <c r="CB195" s="2521">
        <v>0</v>
      </c>
      <c r="CC195" s="2521">
        <v>0</v>
      </c>
      <c r="CD195" s="2521">
        <v>0</v>
      </c>
      <c r="CE195" s="2524">
        <v>0</v>
      </c>
      <c r="CF195" s="2520">
        <v>1</v>
      </c>
      <c r="CG195" s="2521">
        <v>1</v>
      </c>
      <c r="CH195" s="2521">
        <v>0</v>
      </c>
      <c r="CI195" s="2521">
        <v>1</v>
      </c>
      <c r="CJ195" s="2521">
        <v>1</v>
      </c>
      <c r="CK195" s="2521">
        <v>1</v>
      </c>
      <c r="CL195" s="2521">
        <v>1</v>
      </c>
      <c r="CM195" s="2521">
        <v>1</v>
      </c>
      <c r="CN195" s="2521">
        <v>1</v>
      </c>
      <c r="CO195" s="2521">
        <v>1</v>
      </c>
      <c r="CP195" s="2521">
        <v>1</v>
      </c>
      <c r="CQ195" s="2521">
        <v>1</v>
      </c>
      <c r="CR195" s="2521">
        <v>1</v>
      </c>
      <c r="CS195" s="2521">
        <v>0</v>
      </c>
      <c r="CT195" s="2521">
        <v>0</v>
      </c>
      <c r="CU195" s="2521">
        <v>0</v>
      </c>
      <c r="CV195" s="2521">
        <v>0</v>
      </c>
      <c r="CW195" s="2521">
        <v>0</v>
      </c>
      <c r="CX195" s="2521">
        <v>0</v>
      </c>
      <c r="CY195" s="2563">
        <v>0</v>
      </c>
    </row>
    <row r="196" spans="1:103">
      <c r="A196" s="2541"/>
      <c r="B196" s="2542" t="s">
        <v>640</v>
      </c>
      <c r="C196" s="2543"/>
      <c r="D196" s="2544">
        <v>52.1</v>
      </c>
      <c r="E196" s="2545"/>
      <c r="F196" s="2522">
        <v>140</v>
      </c>
      <c r="G196" s="2546">
        <v>126</v>
      </c>
      <c r="H196" s="2546">
        <v>12.5</v>
      </c>
      <c r="I196" s="2546">
        <v>21</v>
      </c>
      <c r="J196" s="2547">
        <v>12</v>
      </c>
      <c r="K196" s="2546">
        <v>98</v>
      </c>
      <c r="L196" s="2546">
        <v>74</v>
      </c>
      <c r="M196" s="2522">
        <v>66.400000000000006</v>
      </c>
      <c r="N196" s="2548">
        <v>0.73799999999999999</v>
      </c>
      <c r="O196" s="2523">
        <v>14.16</v>
      </c>
      <c r="P196" s="2549">
        <v>1</v>
      </c>
      <c r="Q196" s="2549">
        <v>1</v>
      </c>
      <c r="R196" s="2549">
        <v>1</v>
      </c>
      <c r="S196" s="2549">
        <v>1</v>
      </c>
      <c r="T196" s="2550">
        <v>1</v>
      </c>
      <c r="U196" s="2549" t="s">
        <v>2185</v>
      </c>
      <c r="V196" s="2549">
        <v>1</v>
      </c>
      <c r="W196" s="2549" t="s">
        <v>2185</v>
      </c>
      <c r="X196" s="2549" t="s">
        <v>2185</v>
      </c>
      <c r="Y196" s="2550">
        <v>1</v>
      </c>
      <c r="Z196" s="2551" t="s">
        <v>2185</v>
      </c>
      <c r="AA196" s="2552" t="s">
        <v>2185</v>
      </c>
      <c r="AB196" s="2549" t="s">
        <v>2495</v>
      </c>
      <c r="AC196" s="2554">
        <v>2017</v>
      </c>
      <c r="AD196" s="2555">
        <v>288.2</v>
      </c>
      <c r="AE196" s="2555">
        <v>350.6</v>
      </c>
      <c r="AF196" s="2555">
        <v>5.5</v>
      </c>
      <c r="AG196" s="2555">
        <v>21.15</v>
      </c>
      <c r="AH196" s="2555">
        <v>702.7</v>
      </c>
      <c r="AI196" s="2555">
        <v>111.5</v>
      </c>
      <c r="AJ196" s="2555">
        <v>171.6</v>
      </c>
      <c r="AK196" s="2555">
        <v>3.2</v>
      </c>
      <c r="AL196" s="2555">
        <v>6.8</v>
      </c>
      <c r="AM196" s="2555">
        <v>90.51</v>
      </c>
      <c r="AN196" s="2523">
        <v>24.78</v>
      </c>
      <c r="AO196" s="2556">
        <v>1</v>
      </c>
      <c r="AP196" s="2547">
        <v>1</v>
      </c>
      <c r="AQ196" s="2547">
        <v>1</v>
      </c>
      <c r="AR196" s="2547">
        <v>1</v>
      </c>
      <c r="AS196" s="2557">
        <v>92</v>
      </c>
      <c r="AT196" s="2558">
        <v>111</v>
      </c>
      <c r="AU196" s="2558">
        <v>61</v>
      </c>
      <c r="AV196" s="2559">
        <v>80</v>
      </c>
      <c r="AW196" s="2560">
        <v>1</v>
      </c>
      <c r="AX196" s="2539">
        <v>0</v>
      </c>
      <c r="AY196" s="2521">
        <v>0</v>
      </c>
      <c r="AZ196" s="2539">
        <v>1</v>
      </c>
      <c r="BA196" s="2539">
        <v>1</v>
      </c>
      <c r="BB196" s="2539">
        <v>1</v>
      </c>
      <c r="BC196" s="2539">
        <v>0</v>
      </c>
      <c r="BD196" s="2539">
        <v>1</v>
      </c>
      <c r="BE196" s="2561">
        <v>0</v>
      </c>
      <c r="BF196" s="2539">
        <v>0</v>
      </c>
      <c r="BG196" s="2539">
        <v>1</v>
      </c>
      <c r="BH196" s="2539">
        <v>0</v>
      </c>
      <c r="BI196" s="2539">
        <v>1</v>
      </c>
      <c r="BJ196" s="2539">
        <v>1</v>
      </c>
      <c r="BK196" s="2539">
        <v>1</v>
      </c>
      <c r="BL196" s="2539">
        <v>1</v>
      </c>
      <c r="BM196" s="2539">
        <v>0</v>
      </c>
      <c r="BN196" s="2521">
        <v>0</v>
      </c>
      <c r="BO196" s="2539">
        <v>1</v>
      </c>
      <c r="BP196" s="2539">
        <v>1</v>
      </c>
      <c r="BQ196" s="2539">
        <v>0</v>
      </c>
      <c r="BR196" s="2562">
        <v>1</v>
      </c>
      <c r="BS196" s="2538">
        <v>0</v>
      </c>
      <c r="BT196" s="2521">
        <v>0</v>
      </c>
      <c r="BU196" s="2521">
        <v>0</v>
      </c>
      <c r="BV196" s="2521">
        <v>0</v>
      </c>
      <c r="BW196" s="2521">
        <v>0</v>
      </c>
      <c r="BX196" s="2521">
        <v>0</v>
      </c>
      <c r="BY196" s="2521">
        <v>0</v>
      </c>
      <c r="BZ196" s="2579">
        <v>0</v>
      </c>
      <c r="CA196" s="2521">
        <v>0</v>
      </c>
      <c r="CB196" s="2521">
        <v>0</v>
      </c>
      <c r="CC196" s="2521">
        <v>0</v>
      </c>
      <c r="CD196" s="2521">
        <v>0</v>
      </c>
      <c r="CE196" s="2524">
        <v>0</v>
      </c>
      <c r="CF196" s="2520">
        <v>1</v>
      </c>
      <c r="CG196" s="2521">
        <v>1</v>
      </c>
      <c r="CH196" s="2521">
        <v>0</v>
      </c>
      <c r="CI196" s="2521">
        <v>1</v>
      </c>
      <c r="CJ196" s="2521">
        <v>1</v>
      </c>
      <c r="CK196" s="2521">
        <v>1</v>
      </c>
      <c r="CL196" s="2521">
        <v>1</v>
      </c>
      <c r="CM196" s="2521">
        <v>1</v>
      </c>
      <c r="CN196" s="2521">
        <v>1</v>
      </c>
      <c r="CO196" s="2521">
        <v>1</v>
      </c>
      <c r="CP196" s="2521">
        <v>1</v>
      </c>
      <c r="CQ196" s="2521">
        <v>1</v>
      </c>
      <c r="CR196" s="2521">
        <v>1</v>
      </c>
      <c r="CS196" s="2521">
        <v>0</v>
      </c>
      <c r="CT196" s="2521">
        <v>0</v>
      </c>
      <c r="CU196" s="2521">
        <v>0</v>
      </c>
      <c r="CV196" s="2521">
        <v>0</v>
      </c>
      <c r="CW196" s="2521">
        <v>0</v>
      </c>
      <c r="CX196" s="2521">
        <v>0</v>
      </c>
      <c r="CY196" s="2563">
        <v>0</v>
      </c>
    </row>
    <row r="197" spans="1:103">
      <c r="A197" s="2606"/>
      <c r="B197" s="2542" t="s">
        <v>2537</v>
      </c>
      <c r="C197" s="2543"/>
      <c r="D197" s="2544">
        <v>39.200000000000003</v>
      </c>
      <c r="E197" s="2545"/>
      <c r="F197" s="2522">
        <v>130</v>
      </c>
      <c r="G197" s="2546">
        <v>123</v>
      </c>
      <c r="H197" s="2546">
        <v>9.5</v>
      </c>
      <c r="I197" s="2546">
        <v>16</v>
      </c>
      <c r="J197" s="2547">
        <v>12</v>
      </c>
      <c r="K197" s="2546">
        <v>98</v>
      </c>
      <c r="L197" s="2546">
        <v>74</v>
      </c>
      <c r="M197" s="2522">
        <v>49.9</v>
      </c>
      <c r="N197" s="2548">
        <v>0.71199999999999997</v>
      </c>
      <c r="O197" s="2523">
        <v>18.170000000000002</v>
      </c>
      <c r="P197" s="2549">
        <v>1</v>
      </c>
      <c r="Q197" s="2549">
        <v>1</v>
      </c>
      <c r="R197" s="2549">
        <v>1</v>
      </c>
      <c r="S197" s="2549">
        <v>1</v>
      </c>
      <c r="T197" s="2550">
        <v>1</v>
      </c>
      <c r="U197" s="2549" t="s">
        <v>2185</v>
      </c>
      <c r="V197" s="2549">
        <v>1</v>
      </c>
      <c r="W197" s="2549" t="s">
        <v>2185</v>
      </c>
      <c r="X197" s="2549" t="s">
        <v>2185</v>
      </c>
      <c r="Y197" s="2550">
        <v>1</v>
      </c>
      <c r="Z197" s="2551" t="s">
        <v>2185</v>
      </c>
      <c r="AA197" s="2552" t="s">
        <v>2185</v>
      </c>
      <c r="AB197" s="2549" t="s">
        <v>2495</v>
      </c>
      <c r="AC197" s="2554">
        <v>1388</v>
      </c>
      <c r="AD197" s="2555">
        <v>213.5</v>
      </c>
      <c r="AE197" s="2555">
        <v>252.8</v>
      </c>
      <c r="AF197" s="2555">
        <v>5.2</v>
      </c>
      <c r="AG197" s="2555">
        <v>15.9</v>
      </c>
      <c r="AH197" s="2555">
        <v>497.6</v>
      </c>
      <c r="AI197" s="2555">
        <v>80.92</v>
      </c>
      <c r="AJ197" s="2555">
        <v>124.1</v>
      </c>
      <c r="AK197" s="2555">
        <v>3.1</v>
      </c>
      <c r="AL197" s="2555">
        <v>5.5</v>
      </c>
      <c r="AM197" s="2555">
        <v>40.72</v>
      </c>
      <c r="AN197" s="2523">
        <v>16.12</v>
      </c>
      <c r="AO197" s="2556">
        <v>1</v>
      </c>
      <c r="AP197" s="2547">
        <v>1</v>
      </c>
      <c r="AQ197" s="2547">
        <v>1</v>
      </c>
      <c r="AR197" s="2547">
        <v>1</v>
      </c>
      <c r="AS197" s="2557">
        <v>118</v>
      </c>
      <c r="AT197" s="2558">
        <v>143</v>
      </c>
      <c r="AU197" s="2558">
        <v>77</v>
      </c>
      <c r="AV197" s="2559">
        <v>101</v>
      </c>
      <c r="AW197" s="2560">
        <v>1</v>
      </c>
      <c r="AX197" s="2539">
        <v>0</v>
      </c>
      <c r="AY197" s="2521">
        <v>0</v>
      </c>
      <c r="AZ197" s="2539">
        <v>1</v>
      </c>
      <c r="BA197" s="2539">
        <v>0</v>
      </c>
      <c r="BB197" s="2539">
        <v>1</v>
      </c>
      <c r="BC197" s="2539">
        <v>0</v>
      </c>
      <c r="BD197" s="2539">
        <v>1</v>
      </c>
      <c r="BE197" s="2561">
        <v>0</v>
      </c>
      <c r="BF197" s="2539">
        <v>0</v>
      </c>
      <c r="BG197" s="2539">
        <v>1</v>
      </c>
      <c r="BH197" s="2539">
        <v>0</v>
      </c>
      <c r="BI197" s="2539">
        <v>1</v>
      </c>
      <c r="BJ197" s="2539">
        <v>1</v>
      </c>
      <c r="BK197" s="2539">
        <v>1</v>
      </c>
      <c r="BL197" s="2539">
        <v>1</v>
      </c>
      <c r="BM197" s="2539">
        <v>0</v>
      </c>
      <c r="BN197" s="2521">
        <v>0</v>
      </c>
      <c r="BO197" s="2539">
        <v>1</v>
      </c>
      <c r="BP197" s="2539">
        <v>1</v>
      </c>
      <c r="BQ197" s="2539">
        <v>0</v>
      </c>
      <c r="BR197" s="2562">
        <v>0</v>
      </c>
      <c r="BS197" s="2538">
        <v>0</v>
      </c>
      <c r="BT197" s="2521">
        <v>0</v>
      </c>
      <c r="BU197" s="2521">
        <v>0</v>
      </c>
      <c r="BV197" s="2521">
        <v>0</v>
      </c>
      <c r="BW197" s="2521">
        <v>0</v>
      </c>
      <c r="BX197" s="2521">
        <v>0</v>
      </c>
      <c r="BY197" s="2521">
        <v>0</v>
      </c>
      <c r="BZ197" s="2579">
        <v>0</v>
      </c>
      <c r="CA197" s="2521">
        <v>0</v>
      </c>
      <c r="CB197" s="2521">
        <v>0</v>
      </c>
      <c r="CC197" s="2521">
        <v>0</v>
      </c>
      <c r="CD197" s="2521">
        <v>0</v>
      </c>
      <c r="CE197" s="2524">
        <v>0</v>
      </c>
      <c r="CF197" s="2520">
        <v>1</v>
      </c>
      <c r="CG197" s="2521">
        <v>1</v>
      </c>
      <c r="CH197" s="2521">
        <v>0</v>
      </c>
      <c r="CI197" s="2521">
        <v>1</v>
      </c>
      <c r="CJ197" s="2521">
        <v>1</v>
      </c>
      <c r="CK197" s="2521">
        <v>1</v>
      </c>
      <c r="CL197" s="2521">
        <v>1</v>
      </c>
      <c r="CM197" s="2521">
        <v>1</v>
      </c>
      <c r="CN197" s="2521">
        <v>1</v>
      </c>
      <c r="CO197" s="2521">
        <v>1</v>
      </c>
      <c r="CP197" s="2521">
        <v>1</v>
      </c>
      <c r="CQ197" s="2521">
        <v>1</v>
      </c>
      <c r="CR197" s="2521">
        <v>1</v>
      </c>
      <c r="CS197" s="2521">
        <v>0</v>
      </c>
      <c r="CT197" s="2521">
        <v>0</v>
      </c>
      <c r="CU197" s="2521">
        <v>0</v>
      </c>
      <c r="CV197" s="2521">
        <v>0</v>
      </c>
      <c r="CW197" s="2521">
        <v>0</v>
      </c>
      <c r="CX197" s="2521">
        <v>0</v>
      </c>
      <c r="CY197" s="2563">
        <v>0</v>
      </c>
    </row>
    <row r="198" spans="1:103">
      <c r="A198" s="2575"/>
      <c r="B198" s="2542" t="s">
        <v>639</v>
      </c>
      <c r="C198" s="2543"/>
      <c r="D198" s="2544">
        <v>26.7</v>
      </c>
      <c r="E198" s="2545"/>
      <c r="F198" s="2522">
        <v>120</v>
      </c>
      <c r="G198" s="2546">
        <v>120</v>
      </c>
      <c r="H198" s="2546">
        <v>6.5</v>
      </c>
      <c r="I198" s="2546">
        <v>11</v>
      </c>
      <c r="J198" s="2547">
        <v>12</v>
      </c>
      <c r="K198" s="2546">
        <v>98</v>
      </c>
      <c r="L198" s="2546">
        <v>74</v>
      </c>
      <c r="M198" s="2522">
        <v>34</v>
      </c>
      <c r="N198" s="2548">
        <v>0.68600000000000005</v>
      </c>
      <c r="O198" s="2523">
        <v>25.7</v>
      </c>
      <c r="P198" s="2549">
        <v>1</v>
      </c>
      <c r="Q198" s="2549">
        <v>1</v>
      </c>
      <c r="R198" s="2549">
        <v>1</v>
      </c>
      <c r="S198" s="2549">
        <v>1</v>
      </c>
      <c r="T198" s="2550">
        <v>1</v>
      </c>
      <c r="U198" s="2549" t="s">
        <v>2185</v>
      </c>
      <c r="V198" s="2549">
        <v>1</v>
      </c>
      <c r="W198" s="2549">
        <v>1</v>
      </c>
      <c r="X198" s="2549" t="s">
        <v>2185</v>
      </c>
      <c r="Y198" s="2550">
        <v>1</v>
      </c>
      <c r="Z198" s="2551" t="s">
        <v>2185</v>
      </c>
      <c r="AA198" s="2552" t="s">
        <v>2185</v>
      </c>
      <c r="AB198" s="2549" t="s">
        <v>2495</v>
      </c>
      <c r="AC198" s="2554">
        <v>864.3</v>
      </c>
      <c r="AD198" s="2555">
        <v>144</v>
      </c>
      <c r="AE198" s="2555">
        <v>165.2</v>
      </c>
      <c r="AF198" s="2555">
        <v>5</v>
      </c>
      <c r="AG198" s="2555">
        <v>10.96</v>
      </c>
      <c r="AH198" s="2555">
        <v>317.5</v>
      </c>
      <c r="AI198" s="2555">
        <v>52.92</v>
      </c>
      <c r="AJ198" s="2555">
        <v>80.959999999999994</v>
      </c>
      <c r="AK198" s="2555">
        <v>3</v>
      </c>
      <c r="AL198" s="2555">
        <v>4.2</v>
      </c>
      <c r="AM198" s="2555">
        <v>13.93</v>
      </c>
      <c r="AN198" s="2523">
        <v>9.4090000000000007</v>
      </c>
      <c r="AO198" s="2556">
        <v>1</v>
      </c>
      <c r="AP198" s="2547">
        <v>1</v>
      </c>
      <c r="AQ198" s="2547">
        <v>1</v>
      </c>
      <c r="AR198" s="2547">
        <v>1</v>
      </c>
      <c r="AS198" s="2557">
        <v>167</v>
      </c>
      <c r="AT198" s="2558">
        <v>202</v>
      </c>
      <c r="AU198" s="2558">
        <v>106</v>
      </c>
      <c r="AV198" s="2559">
        <v>141</v>
      </c>
      <c r="AW198" s="2560">
        <v>1</v>
      </c>
      <c r="AX198" s="2539">
        <v>0</v>
      </c>
      <c r="AY198" s="2521">
        <v>0</v>
      </c>
      <c r="AZ198" s="2539">
        <v>1</v>
      </c>
      <c r="BA198" s="2539">
        <v>1</v>
      </c>
      <c r="BB198" s="2539">
        <v>1</v>
      </c>
      <c r="BC198" s="2539">
        <v>0</v>
      </c>
      <c r="BD198" s="2539">
        <v>1</v>
      </c>
      <c r="BE198" s="2561">
        <v>0</v>
      </c>
      <c r="BF198" s="2539">
        <v>0</v>
      </c>
      <c r="BG198" s="2539">
        <v>1</v>
      </c>
      <c r="BH198" s="2539">
        <v>0</v>
      </c>
      <c r="BI198" s="2539">
        <v>1</v>
      </c>
      <c r="BJ198" s="2539">
        <v>1</v>
      </c>
      <c r="BK198" s="2539">
        <v>1</v>
      </c>
      <c r="BL198" s="2539">
        <v>1</v>
      </c>
      <c r="BM198" s="2539">
        <v>0</v>
      </c>
      <c r="BN198" s="2521">
        <v>0</v>
      </c>
      <c r="BO198" s="2539">
        <v>1</v>
      </c>
      <c r="BP198" s="2539">
        <v>1</v>
      </c>
      <c r="BQ198" s="2539">
        <v>0</v>
      </c>
      <c r="BR198" s="2562">
        <v>1</v>
      </c>
      <c r="BS198" s="2538">
        <v>0</v>
      </c>
      <c r="BT198" s="2521">
        <v>0</v>
      </c>
      <c r="BU198" s="2521">
        <v>0</v>
      </c>
      <c r="BV198" s="2521">
        <v>0</v>
      </c>
      <c r="BW198" s="2521">
        <v>0</v>
      </c>
      <c r="BX198" s="2521">
        <v>0</v>
      </c>
      <c r="BY198" s="2521">
        <v>0</v>
      </c>
      <c r="BZ198" s="2579">
        <v>0</v>
      </c>
      <c r="CA198" s="2521">
        <v>0</v>
      </c>
      <c r="CB198" s="2521">
        <v>0</v>
      </c>
      <c r="CC198" s="2521">
        <v>0</v>
      </c>
      <c r="CD198" s="2521">
        <v>0</v>
      </c>
      <c r="CE198" s="2524">
        <v>0</v>
      </c>
      <c r="CF198" s="2520">
        <v>1</v>
      </c>
      <c r="CG198" s="2521">
        <v>1</v>
      </c>
      <c r="CH198" s="2521">
        <v>0</v>
      </c>
      <c r="CI198" s="2521">
        <v>1</v>
      </c>
      <c r="CJ198" s="2521">
        <v>1</v>
      </c>
      <c r="CK198" s="2521">
        <v>1</v>
      </c>
      <c r="CL198" s="2521">
        <v>1</v>
      </c>
      <c r="CM198" s="2521">
        <v>1</v>
      </c>
      <c r="CN198" s="2521">
        <v>1</v>
      </c>
      <c r="CO198" s="2521">
        <v>1</v>
      </c>
      <c r="CP198" s="2521">
        <v>1</v>
      </c>
      <c r="CQ198" s="2521">
        <v>1</v>
      </c>
      <c r="CR198" s="2521">
        <v>1</v>
      </c>
      <c r="CS198" s="2521">
        <v>0</v>
      </c>
      <c r="CT198" s="2521">
        <v>0</v>
      </c>
      <c r="CU198" s="2521">
        <v>0</v>
      </c>
      <c r="CV198" s="2521">
        <v>0</v>
      </c>
      <c r="CW198" s="2521">
        <v>0</v>
      </c>
      <c r="CX198" s="2521">
        <v>0</v>
      </c>
      <c r="CY198" s="2563">
        <v>0</v>
      </c>
    </row>
    <row r="199" spans="1:103">
      <c r="A199" s="2575"/>
      <c r="B199" s="2542" t="s">
        <v>637</v>
      </c>
      <c r="C199" s="2543"/>
      <c r="D199" s="2544">
        <v>19.899999999999999</v>
      </c>
      <c r="E199" s="2545"/>
      <c r="F199" s="2522">
        <v>114</v>
      </c>
      <c r="G199" s="2546">
        <v>120</v>
      </c>
      <c r="H199" s="2546">
        <v>5</v>
      </c>
      <c r="I199" s="2546">
        <v>8</v>
      </c>
      <c r="J199" s="2547">
        <v>12</v>
      </c>
      <c r="K199" s="2546">
        <v>98</v>
      </c>
      <c r="L199" s="2546">
        <v>74</v>
      </c>
      <c r="M199" s="2522">
        <v>25.3</v>
      </c>
      <c r="N199" s="2548">
        <v>0.67700000000000005</v>
      </c>
      <c r="O199" s="2523">
        <v>34.04</v>
      </c>
      <c r="P199" s="2549">
        <v>1</v>
      </c>
      <c r="Q199" s="2549">
        <v>1</v>
      </c>
      <c r="R199" s="2549">
        <v>1</v>
      </c>
      <c r="S199" s="2549">
        <v>1</v>
      </c>
      <c r="T199" s="2550">
        <v>1</v>
      </c>
      <c r="U199" s="2549" t="s">
        <v>2185</v>
      </c>
      <c r="V199" s="2549">
        <v>1</v>
      </c>
      <c r="W199" s="2549">
        <v>1</v>
      </c>
      <c r="X199" s="2549" t="s">
        <v>2185</v>
      </c>
      <c r="Y199" s="2550">
        <v>1</v>
      </c>
      <c r="Z199" s="2551" t="s">
        <v>2185</v>
      </c>
      <c r="AA199" s="2552" t="s">
        <v>2185</v>
      </c>
      <c r="AB199" s="2549" t="s">
        <v>2495</v>
      </c>
      <c r="AC199" s="2554">
        <v>606.1</v>
      </c>
      <c r="AD199" s="2555">
        <v>106.3</v>
      </c>
      <c r="AE199" s="2555">
        <v>119.4</v>
      </c>
      <c r="AF199" s="2555">
        <v>4.8</v>
      </c>
      <c r="AG199" s="2555">
        <v>8.4559999999999995</v>
      </c>
      <c r="AH199" s="2555">
        <v>230.8</v>
      </c>
      <c r="AI199" s="2555">
        <v>38.479999999999997</v>
      </c>
      <c r="AJ199" s="2555">
        <v>58.85</v>
      </c>
      <c r="AK199" s="2555">
        <v>3</v>
      </c>
      <c r="AL199" s="2555">
        <v>3.5</v>
      </c>
      <c r="AM199" s="2555">
        <v>6.0410000000000004</v>
      </c>
      <c r="AN199" s="2523">
        <v>6.4710000000000001</v>
      </c>
      <c r="AO199" s="2556">
        <v>1</v>
      </c>
      <c r="AP199" s="2547">
        <v>1</v>
      </c>
      <c r="AQ199" s="2547">
        <v>1</v>
      </c>
      <c r="AR199" s="2547">
        <v>1</v>
      </c>
      <c r="AS199" s="2557">
        <v>220</v>
      </c>
      <c r="AT199" s="2558">
        <v>267</v>
      </c>
      <c r="AU199" s="2558">
        <v>137</v>
      </c>
      <c r="AV199" s="2559">
        <v>185</v>
      </c>
      <c r="AW199" s="2560">
        <v>1</v>
      </c>
      <c r="AX199" s="2539">
        <v>0</v>
      </c>
      <c r="AY199" s="2521">
        <v>0</v>
      </c>
      <c r="AZ199" s="2539">
        <v>1</v>
      </c>
      <c r="BA199" s="2539">
        <v>1</v>
      </c>
      <c r="BB199" s="2539">
        <v>1</v>
      </c>
      <c r="BC199" s="2539">
        <v>0</v>
      </c>
      <c r="BD199" s="2539">
        <v>1</v>
      </c>
      <c r="BE199" s="2561">
        <v>0</v>
      </c>
      <c r="BF199" s="2539">
        <v>0</v>
      </c>
      <c r="BG199" s="2539">
        <v>1</v>
      </c>
      <c r="BH199" s="2539">
        <v>0</v>
      </c>
      <c r="BI199" s="2539">
        <v>1</v>
      </c>
      <c r="BJ199" s="2539">
        <v>1</v>
      </c>
      <c r="BK199" s="2539">
        <v>1</v>
      </c>
      <c r="BL199" s="2539">
        <v>1</v>
      </c>
      <c r="BM199" s="2539">
        <v>0</v>
      </c>
      <c r="BN199" s="2521">
        <v>0</v>
      </c>
      <c r="BO199" s="2539">
        <v>1</v>
      </c>
      <c r="BP199" s="2539">
        <v>1</v>
      </c>
      <c r="BQ199" s="2539">
        <v>0</v>
      </c>
      <c r="BR199" s="2562">
        <v>1</v>
      </c>
      <c r="BS199" s="2538">
        <v>0</v>
      </c>
      <c r="BT199" s="2521">
        <v>0</v>
      </c>
      <c r="BU199" s="2521">
        <v>0</v>
      </c>
      <c r="BV199" s="2521">
        <v>0</v>
      </c>
      <c r="BW199" s="2521">
        <v>0</v>
      </c>
      <c r="BX199" s="2521">
        <v>0</v>
      </c>
      <c r="BY199" s="2521">
        <v>0</v>
      </c>
      <c r="BZ199" s="2579">
        <v>0</v>
      </c>
      <c r="CA199" s="2521">
        <v>0</v>
      </c>
      <c r="CB199" s="2521">
        <v>0</v>
      </c>
      <c r="CC199" s="2521">
        <v>0</v>
      </c>
      <c r="CD199" s="2521">
        <v>0</v>
      </c>
      <c r="CE199" s="2524">
        <v>0</v>
      </c>
      <c r="CF199" s="2520">
        <v>1</v>
      </c>
      <c r="CG199" s="2521">
        <v>1</v>
      </c>
      <c r="CH199" s="2521">
        <v>0</v>
      </c>
      <c r="CI199" s="2521">
        <v>1</v>
      </c>
      <c r="CJ199" s="2521">
        <v>1</v>
      </c>
      <c r="CK199" s="2521">
        <v>1</v>
      </c>
      <c r="CL199" s="2521">
        <v>1</v>
      </c>
      <c r="CM199" s="2521">
        <v>1</v>
      </c>
      <c r="CN199" s="2521">
        <v>1</v>
      </c>
      <c r="CO199" s="2521">
        <v>1</v>
      </c>
      <c r="CP199" s="2521">
        <v>1</v>
      </c>
      <c r="CQ199" s="2521">
        <v>1</v>
      </c>
      <c r="CR199" s="2521">
        <v>1</v>
      </c>
      <c r="CS199" s="2521">
        <v>0</v>
      </c>
      <c r="CT199" s="2521">
        <v>0</v>
      </c>
      <c r="CU199" s="2521">
        <v>0</v>
      </c>
      <c r="CV199" s="2521">
        <v>0</v>
      </c>
      <c r="CW199" s="2521">
        <v>0</v>
      </c>
      <c r="CX199" s="2521">
        <v>0</v>
      </c>
      <c r="CY199" s="2563">
        <v>0</v>
      </c>
    </row>
    <row r="200" spans="1:103">
      <c r="A200" s="2575"/>
      <c r="B200" s="2542" t="s">
        <v>638</v>
      </c>
      <c r="C200" s="2543"/>
      <c r="D200" s="2544">
        <v>14.6</v>
      </c>
      <c r="E200" s="2545"/>
      <c r="F200" s="2522">
        <v>109</v>
      </c>
      <c r="G200" s="2546">
        <v>120</v>
      </c>
      <c r="H200" s="2546">
        <v>4.2</v>
      </c>
      <c r="I200" s="2546">
        <v>5.5</v>
      </c>
      <c r="J200" s="2547">
        <v>12</v>
      </c>
      <c r="K200" s="2546">
        <v>98</v>
      </c>
      <c r="L200" s="2546">
        <v>74</v>
      </c>
      <c r="M200" s="2522">
        <v>18.600000000000001</v>
      </c>
      <c r="N200" s="2548">
        <v>0.66900000000000004</v>
      </c>
      <c r="O200" s="2523">
        <v>45.94</v>
      </c>
      <c r="P200" s="2549">
        <v>1</v>
      </c>
      <c r="Q200" s="2549">
        <v>1</v>
      </c>
      <c r="R200" s="2549">
        <v>1</v>
      </c>
      <c r="S200" s="2549">
        <v>1</v>
      </c>
      <c r="T200" s="2550">
        <v>1</v>
      </c>
      <c r="U200" s="2549" t="s">
        <v>2185</v>
      </c>
      <c r="V200" s="2549">
        <v>1</v>
      </c>
      <c r="W200" s="2549" t="s">
        <v>2185</v>
      </c>
      <c r="X200" s="2549" t="s">
        <v>2185</v>
      </c>
      <c r="Y200" s="2550" t="s">
        <v>2185</v>
      </c>
      <c r="Z200" s="2551" t="s">
        <v>2185</v>
      </c>
      <c r="AA200" s="2552" t="s">
        <v>2185</v>
      </c>
      <c r="AB200" s="2549" t="s">
        <v>2495</v>
      </c>
      <c r="AC200" s="2554">
        <v>413.3</v>
      </c>
      <c r="AD200" s="2555">
        <v>75.84</v>
      </c>
      <c r="AE200" s="2555">
        <v>84.11</v>
      </c>
      <c r="AF200" s="2555">
        <v>4.7</v>
      </c>
      <c r="AG200" s="2555">
        <v>6.9029999999999996</v>
      </c>
      <c r="AH200" s="2555">
        <v>158.80000000000001</v>
      </c>
      <c r="AI200" s="2555">
        <v>26.46</v>
      </c>
      <c r="AJ200" s="2555">
        <v>40.619999999999997</v>
      </c>
      <c r="AK200" s="2555">
        <v>2.9</v>
      </c>
      <c r="AL200" s="2555">
        <v>2.9</v>
      </c>
      <c r="AM200" s="2555">
        <v>2.5910000000000002</v>
      </c>
      <c r="AN200" s="2523">
        <v>4.242</v>
      </c>
      <c r="AO200" s="2556">
        <v>3</v>
      </c>
      <c r="AP200" s="2547">
        <v>3</v>
      </c>
      <c r="AQ200" s="2547">
        <v>3</v>
      </c>
      <c r="AR200" s="2547">
        <v>3</v>
      </c>
      <c r="AS200" s="2557">
        <v>296</v>
      </c>
      <c r="AT200" s="2558">
        <v>361</v>
      </c>
      <c r="AU200" s="2558">
        <v>182</v>
      </c>
      <c r="AV200" s="2559">
        <v>247</v>
      </c>
      <c r="AW200" s="2560">
        <v>1</v>
      </c>
      <c r="AX200" s="2539">
        <v>0</v>
      </c>
      <c r="AY200" s="2521">
        <v>0</v>
      </c>
      <c r="AZ200" s="2539">
        <v>1</v>
      </c>
      <c r="BA200" s="2539">
        <v>1</v>
      </c>
      <c r="BB200" s="2539">
        <v>1</v>
      </c>
      <c r="BC200" s="2539">
        <v>0</v>
      </c>
      <c r="BD200" s="2539">
        <v>1</v>
      </c>
      <c r="BE200" s="2561">
        <v>0</v>
      </c>
      <c r="BF200" s="2539">
        <v>0</v>
      </c>
      <c r="BG200" s="2539">
        <v>1</v>
      </c>
      <c r="BH200" s="2539">
        <v>0</v>
      </c>
      <c r="BI200" s="2539">
        <v>1</v>
      </c>
      <c r="BJ200" s="2539">
        <v>1</v>
      </c>
      <c r="BK200" s="2539">
        <v>1</v>
      </c>
      <c r="BL200" s="2539">
        <v>0</v>
      </c>
      <c r="BM200" s="2539">
        <v>0</v>
      </c>
      <c r="BN200" s="2521">
        <v>0</v>
      </c>
      <c r="BO200" s="2539">
        <v>0</v>
      </c>
      <c r="BP200" s="2539">
        <v>1</v>
      </c>
      <c r="BQ200" s="2539">
        <v>0</v>
      </c>
      <c r="BR200" s="2562">
        <v>1</v>
      </c>
      <c r="BS200" s="2538">
        <v>0</v>
      </c>
      <c r="BT200" s="2521">
        <v>0</v>
      </c>
      <c r="BU200" s="2521">
        <v>0</v>
      </c>
      <c r="BV200" s="2521">
        <v>0</v>
      </c>
      <c r="BW200" s="2521">
        <v>0</v>
      </c>
      <c r="BX200" s="2521">
        <v>0</v>
      </c>
      <c r="BY200" s="2521">
        <v>0</v>
      </c>
      <c r="BZ200" s="2579">
        <v>0</v>
      </c>
      <c r="CA200" s="2521">
        <v>0</v>
      </c>
      <c r="CB200" s="2521">
        <v>0</v>
      </c>
      <c r="CC200" s="2521">
        <v>0</v>
      </c>
      <c r="CD200" s="2521">
        <v>0</v>
      </c>
      <c r="CE200" s="2524">
        <v>0</v>
      </c>
      <c r="CF200" s="2520">
        <v>1</v>
      </c>
      <c r="CG200" s="2521">
        <v>1</v>
      </c>
      <c r="CH200" s="2521">
        <v>0</v>
      </c>
      <c r="CI200" s="2521">
        <v>1</v>
      </c>
      <c r="CJ200" s="2521">
        <v>1</v>
      </c>
      <c r="CK200" s="2521">
        <v>1</v>
      </c>
      <c r="CL200" s="2521">
        <v>1</v>
      </c>
      <c r="CM200" s="2521">
        <v>1</v>
      </c>
      <c r="CN200" s="2521">
        <v>1</v>
      </c>
      <c r="CO200" s="2521">
        <v>1</v>
      </c>
      <c r="CP200" s="2521">
        <v>1</v>
      </c>
      <c r="CQ200" s="2521">
        <v>1</v>
      </c>
      <c r="CR200" s="2521">
        <v>1</v>
      </c>
      <c r="CS200" s="2521">
        <v>0</v>
      </c>
      <c r="CT200" s="2521">
        <v>0</v>
      </c>
      <c r="CU200" s="2521">
        <v>0</v>
      </c>
      <c r="CV200" s="2521">
        <v>0</v>
      </c>
      <c r="CW200" s="2521">
        <v>0</v>
      </c>
      <c r="CX200" s="2521">
        <v>0</v>
      </c>
      <c r="CY200" s="2563">
        <v>0</v>
      </c>
    </row>
    <row r="201" spans="1:103">
      <c r="A201" s="2576"/>
      <c r="B201" s="2542" t="s">
        <v>628</v>
      </c>
      <c r="C201" s="2543"/>
      <c r="D201" s="2544">
        <v>41.8</v>
      </c>
      <c r="E201" s="2545"/>
      <c r="F201" s="2522">
        <v>120</v>
      </c>
      <c r="G201" s="2546">
        <v>106</v>
      </c>
      <c r="H201" s="2546">
        <v>12</v>
      </c>
      <c r="I201" s="2546">
        <v>20</v>
      </c>
      <c r="J201" s="2547">
        <v>12</v>
      </c>
      <c r="K201" s="2546">
        <v>80</v>
      </c>
      <c r="L201" s="2546">
        <v>56</v>
      </c>
      <c r="M201" s="2522">
        <v>53.2</v>
      </c>
      <c r="N201" s="2548">
        <v>0.61899999999999999</v>
      </c>
      <c r="O201" s="2523">
        <v>14.81</v>
      </c>
      <c r="P201" s="2549">
        <v>1</v>
      </c>
      <c r="Q201" s="2549">
        <v>1</v>
      </c>
      <c r="R201" s="2549">
        <v>1</v>
      </c>
      <c r="S201" s="2549">
        <v>1</v>
      </c>
      <c r="T201" s="2550">
        <v>1</v>
      </c>
      <c r="U201" s="2549" t="s">
        <v>2185</v>
      </c>
      <c r="V201" s="2549">
        <v>1</v>
      </c>
      <c r="W201" s="2549" t="s">
        <v>2185</v>
      </c>
      <c r="X201" s="2549" t="s">
        <v>2185</v>
      </c>
      <c r="Y201" s="2550">
        <v>1</v>
      </c>
      <c r="Z201" s="2551" t="s">
        <v>2185</v>
      </c>
      <c r="AA201" s="2552" t="s">
        <v>2185</v>
      </c>
      <c r="AB201" s="2549" t="s">
        <v>2495</v>
      </c>
      <c r="AC201" s="2554">
        <v>1142</v>
      </c>
      <c r="AD201" s="2555">
        <v>190.4</v>
      </c>
      <c r="AE201" s="2555">
        <v>235.8</v>
      </c>
      <c r="AF201" s="2555">
        <v>4.5999999999999996</v>
      </c>
      <c r="AG201" s="2555">
        <v>18.03</v>
      </c>
      <c r="AH201" s="2555">
        <v>399.1</v>
      </c>
      <c r="AI201" s="2555">
        <v>75.31</v>
      </c>
      <c r="AJ201" s="2555">
        <v>116.3</v>
      </c>
      <c r="AK201" s="2555">
        <v>2.7</v>
      </c>
      <c r="AL201" s="2555">
        <v>6.6</v>
      </c>
      <c r="AM201" s="2555">
        <v>67.23</v>
      </c>
      <c r="AN201" s="2523">
        <v>9.9250000000000007</v>
      </c>
      <c r="AO201" s="2556">
        <v>1</v>
      </c>
      <c r="AP201" s="2547">
        <v>1</v>
      </c>
      <c r="AQ201" s="2547">
        <v>1</v>
      </c>
      <c r="AR201" s="2547">
        <v>1</v>
      </c>
      <c r="AS201" s="2557">
        <v>96</v>
      </c>
      <c r="AT201" s="2558">
        <v>116</v>
      </c>
      <c r="AU201" s="2558">
        <v>65</v>
      </c>
      <c r="AV201" s="2559">
        <v>85</v>
      </c>
      <c r="AW201" s="2560">
        <v>1</v>
      </c>
      <c r="AX201" s="2539">
        <v>0</v>
      </c>
      <c r="AY201" s="2521">
        <v>0</v>
      </c>
      <c r="AZ201" s="2539">
        <v>1</v>
      </c>
      <c r="BA201" s="2539">
        <v>1</v>
      </c>
      <c r="BB201" s="2539">
        <v>1</v>
      </c>
      <c r="BC201" s="2539">
        <v>0</v>
      </c>
      <c r="BD201" s="2539">
        <v>1</v>
      </c>
      <c r="BE201" s="2561">
        <v>0</v>
      </c>
      <c r="BF201" s="2539">
        <v>0</v>
      </c>
      <c r="BG201" s="2539">
        <v>1</v>
      </c>
      <c r="BH201" s="2539">
        <v>0</v>
      </c>
      <c r="BI201" s="2539">
        <v>1</v>
      </c>
      <c r="BJ201" s="2539">
        <v>1</v>
      </c>
      <c r="BK201" s="2539">
        <v>1</v>
      </c>
      <c r="BL201" s="2539">
        <v>1</v>
      </c>
      <c r="BM201" s="2539">
        <v>0</v>
      </c>
      <c r="BN201" s="2521">
        <v>0</v>
      </c>
      <c r="BO201" s="2539">
        <v>1</v>
      </c>
      <c r="BP201" s="2539">
        <v>1</v>
      </c>
      <c r="BQ201" s="2539">
        <v>0</v>
      </c>
      <c r="BR201" s="2562">
        <v>1</v>
      </c>
      <c r="BS201" s="2538">
        <v>0</v>
      </c>
      <c r="BT201" s="2521">
        <v>0</v>
      </c>
      <c r="BU201" s="2521">
        <v>0</v>
      </c>
      <c r="BV201" s="2521">
        <v>0</v>
      </c>
      <c r="BW201" s="2521">
        <v>0</v>
      </c>
      <c r="BX201" s="2521">
        <v>0</v>
      </c>
      <c r="BY201" s="2521">
        <v>0</v>
      </c>
      <c r="BZ201" s="2579">
        <v>0</v>
      </c>
      <c r="CA201" s="2521">
        <v>0</v>
      </c>
      <c r="CB201" s="2521">
        <v>0</v>
      </c>
      <c r="CC201" s="2521">
        <v>0</v>
      </c>
      <c r="CD201" s="2521">
        <v>0</v>
      </c>
      <c r="CE201" s="2524">
        <v>0</v>
      </c>
      <c r="CF201" s="2520">
        <v>1</v>
      </c>
      <c r="CG201" s="2521">
        <v>1</v>
      </c>
      <c r="CH201" s="2521">
        <v>0</v>
      </c>
      <c r="CI201" s="2521">
        <v>1</v>
      </c>
      <c r="CJ201" s="2521">
        <v>1</v>
      </c>
      <c r="CK201" s="2521">
        <v>1</v>
      </c>
      <c r="CL201" s="2521">
        <v>1</v>
      </c>
      <c r="CM201" s="2521">
        <v>1</v>
      </c>
      <c r="CN201" s="2521">
        <v>1</v>
      </c>
      <c r="CO201" s="2521">
        <v>1</v>
      </c>
      <c r="CP201" s="2521">
        <v>1</v>
      </c>
      <c r="CQ201" s="2521">
        <v>1</v>
      </c>
      <c r="CR201" s="2521">
        <v>1</v>
      </c>
      <c r="CS201" s="2521">
        <v>0</v>
      </c>
      <c r="CT201" s="2521">
        <v>0</v>
      </c>
      <c r="CU201" s="2521">
        <v>0</v>
      </c>
      <c r="CV201" s="2521">
        <v>0</v>
      </c>
      <c r="CW201" s="2521">
        <v>0</v>
      </c>
      <c r="CX201" s="2521">
        <v>0</v>
      </c>
      <c r="CY201" s="2563">
        <v>0</v>
      </c>
    </row>
    <row r="202" spans="1:103">
      <c r="A202" s="2576"/>
      <c r="B202" s="2542" t="s">
        <v>2538</v>
      </c>
      <c r="C202" s="2543"/>
      <c r="D202" s="2544">
        <v>30.9</v>
      </c>
      <c r="E202" s="2545"/>
      <c r="F202" s="2522">
        <v>110</v>
      </c>
      <c r="G202" s="2546">
        <v>103</v>
      </c>
      <c r="H202" s="2546">
        <v>9</v>
      </c>
      <c r="I202" s="2546">
        <v>15</v>
      </c>
      <c r="J202" s="2547">
        <v>12</v>
      </c>
      <c r="K202" s="2546">
        <v>80</v>
      </c>
      <c r="L202" s="2546">
        <v>56</v>
      </c>
      <c r="M202" s="2522">
        <v>39.299999999999997</v>
      </c>
      <c r="N202" s="2548">
        <v>0.59299999999999997</v>
      </c>
      <c r="O202" s="2523">
        <v>19.2</v>
      </c>
      <c r="P202" s="2549">
        <v>1</v>
      </c>
      <c r="Q202" s="2549">
        <v>1</v>
      </c>
      <c r="R202" s="2549">
        <v>1</v>
      </c>
      <c r="S202" s="2549">
        <v>1</v>
      </c>
      <c r="T202" s="2550">
        <v>1</v>
      </c>
      <c r="U202" s="2549" t="s">
        <v>2185</v>
      </c>
      <c r="V202" s="2549">
        <v>1</v>
      </c>
      <c r="W202" s="2549" t="s">
        <v>2185</v>
      </c>
      <c r="X202" s="2549" t="s">
        <v>2185</v>
      </c>
      <c r="Y202" s="2550">
        <v>1</v>
      </c>
      <c r="Z202" s="2551" t="s">
        <v>2185</v>
      </c>
      <c r="AA202" s="2552" t="s">
        <v>2185</v>
      </c>
      <c r="AB202" s="2549" t="s">
        <v>2495</v>
      </c>
      <c r="AC202" s="2554">
        <v>758.6</v>
      </c>
      <c r="AD202" s="2555">
        <v>137.9</v>
      </c>
      <c r="AE202" s="2555">
        <v>165.7</v>
      </c>
      <c r="AF202" s="2555">
        <v>4.3</v>
      </c>
      <c r="AG202" s="2555">
        <v>13.38</v>
      </c>
      <c r="AH202" s="2555">
        <v>274.3</v>
      </c>
      <c r="AI202" s="2555">
        <v>53.27</v>
      </c>
      <c r="AJ202" s="2555">
        <v>82.07</v>
      </c>
      <c r="AK202" s="2555">
        <v>2.6</v>
      </c>
      <c r="AL202" s="2555">
        <v>5.3</v>
      </c>
      <c r="AM202" s="2555">
        <v>29.1</v>
      </c>
      <c r="AN202" s="2523">
        <v>6.1630000000000003</v>
      </c>
      <c r="AO202" s="2556">
        <v>1</v>
      </c>
      <c r="AP202" s="2547">
        <v>1</v>
      </c>
      <c r="AQ202" s="2547">
        <v>1</v>
      </c>
      <c r="AR202" s="2547">
        <v>1</v>
      </c>
      <c r="AS202" s="2557">
        <v>125</v>
      </c>
      <c r="AT202" s="2558">
        <v>151</v>
      </c>
      <c r="AU202" s="2558">
        <v>82</v>
      </c>
      <c r="AV202" s="2559">
        <v>108</v>
      </c>
      <c r="AW202" s="2560">
        <v>1</v>
      </c>
      <c r="AX202" s="2539">
        <v>0</v>
      </c>
      <c r="AY202" s="2521">
        <v>0</v>
      </c>
      <c r="AZ202" s="2539">
        <v>1</v>
      </c>
      <c r="BA202" s="2539">
        <v>0</v>
      </c>
      <c r="BB202" s="2539">
        <v>1</v>
      </c>
      <c r="BC202" s="2539">
        <v>0</v>
      </c>
      <c r="BD202" s="2539">
        <v>1</v>
      </c>
      <c r="BE202" s="2561">
        <v>0</v>
      </c>
      <c r="BF202" s="2539">
        <v>0</v>
      </c>
      <c r="BG202" s="2539">
        <v>1</v>
      </c>
      <c r="BH202" s="2539">
        <v>0</v>
      </c>
      <c r="BI202" s="2539">
        <v>1</v>
      </c>
      <c r="BJ202" s="2539">
        <v>1</v>
      </c>
      <c r="BK202" s="2539">
        <v>1</v>
      </c>
      <c r="BL202" s="2539">
        <v>1</v>
      </c>
      <c r="BM202" s="2539">
        <v>0</v>
      </c>
      <c r="BN202" s="2521">
        <v>0</v>
      </c>
      <c r="BO202" s="2539">
        <v>1</v>
      </c>
      <c r="BP202" s="2539">
        <v>1</v>
      </c>
      <c r="BQ202" s="2539">
        <v>0</v>
      </c>
      <c r="BR202" s="2562">
        <v>0</v>
      </c>
      <c r="BS202" s="2538">
        <v>0</v>
      </c>
      <c r="BT202" s="2521">
        <v>0</v>
      </c>
      <c r="BU202" s="2521">
        <v>0</v>
      </c>
      <c r="BV202" s="2521">
        <v>0</v>
      </c>
      <c r="BW202" s="2521">
        <v>0</v>
      </c>
      <c r="BX202" s="2521">
        <v>0</v>
      </c>
      <c r="BY202" s="2521">
        <v>0</v>
      </c>
      <c r="BZ202" s="2579">
        <v>0</v>
      </c>
      <c r="CA202" s="2521">
        <v>0</v>
      </c>
      <c r="CB202" s="2521">
        <v>0</v>
      </c>
      <c r="CC202" s="2521">
        <v>0</v>
      </c>
      <c r="CD202" s="2521">
        <v>0</v>
      </c>
      <c r="CE202" s="2524">
        <v>0</v>
      </c>
      <c r="CF202" s="2520">
        <v>1</v>
      </c>
      <c r="CG202" s="2521">
        <v>1</v>
      </c>
      <c r="CH202" s="2521">
        <v>0</v>
      </c>
      <c r="CI202" s="2521">
        <v>1</v>
      </c>
      <c r="CJ202" s="2521">
        <v>1</v>
      </c>
      <c r="CK202" s="2521">
        <v>1</v>
      </c>
      <c r="CL202" s="2521">
        <v>1</v>
      </c>
      <c r="CM202" s="2521">
        <v>1</v>
      </c>
      <c r="CN202" s="2521">
        <v>1</v>
      </c>
      <c r="CO202" s="2521">
        <v>1</v>
      </c>
      <c r="CP202" s="2521">
        <v>1</v>
      </c>
      <c r="CQ202" s="2521">
        <v>1</v>
      </c>
      <c r="CR202" s="2521">
        <v>1</v>
      </c>
      <c r="CS202" s="2521">
        <v>0</v>
      </c>
      <c r="CT202" s="2521">
        <v>0</v>
      </c>
      <c r="CU202" s="2521">
        <v>0</v>
      </c>
      <c r="CV202" s="2521">
        <v>0</v>
      </c>
      <c r="CW202" s="2521">
        <v>0</v>
      </c>
      <c r="CX202" s="2521">
        <v>0</v>
      </c>
      <c r="CY202" s="2563">
        <v>0</v>
      </c>
    </row>
    <row r="203" spans="1:103">
      <c r="A203" s="2576"/>
      <c r="B203" s="2542" t="s">
        <v>627</v>
      </c>
      <c r="C203" s="2543"/>
      <c r="D203" s="2544">
        <v>20.399999999999999</v>
      </c>
      <c r="E203" s="2545"/>
      <c r="F203" s="2522">
        <v>100</v>
      </c>
      <c r="G203" s="2546">
        <v>100</v>
      </c>
      <c r="H203" s="2546">
        <v>6</v>
      </c>
      <c r="I203" s="2546">
        <v>10</v>
      </c>
      <c r="J203" s="2547">
        <v>12</v>
      </c>
      <c r="K203" s="2546">
        <v>80</v>
      </c>
      <c r="L203" s="2546">
        <v>56</v>
      </c>
      <c r="M203" s="2522">
        <v>26</v>
      </c>
      <c r="N203" s="2548">
        <v>0.56699999999999995</v>
      </c>
      <c r="O203" s="2523">
        <v>27.74</v>
      </c>
      <c r="P203" s="2549">
        <v>1</v>
      </c>
      <c r="Q203" s="2549">
        <v>1</v>
      </c>
      <c r="R203" s="2549">
        <v>1</v>
      </c>
      <c r="S203" s="2549">
        <v>1</v>
      </c>
      <c r="T203" s="2550">
        <v>1</v>
      </c>
      <c r="U203" s="2549" t="s">
        <v>2185</v>
      </c>
      <c r="V203" s="2549">
        <v>1</v>
      </c>
      <c r="W203" s="2549">
        <v>1</v>
      </c>
      <c r="X203" s="2549" t="s">
        <v>2185</v>
      </c>
      <c r="Y203" s="2550">
        <v>1</v>
      </c>
      <c r="Z203" s="2551" t="s">
        <v>2185</v>
      </c>
      <c r="AA203" s="2552" t="s">
        <v>2185</v>
      </c>
      <c r="AB203" s="2549" t="s">
        <v>2495</v>
      </c>
      <c r="AC203" s="2554">
        <v>449.5</v>
      </c>
      <c r="AD203" s="2555">
        <v>89.9</v>
      </c>
      <c r="AE203" s="2555">
        <v>104.2</v>
      </c>
      <c r="AF203" s="2555">
        <v>4.0999999999999996</v>
      </c>
      <c r="AG203" s="2555">
        <v>9.0359999999999996</v>
      </c>
      <c r="AH203" s="2555">
        <v>167.2</v>
      </c>
      <c r="AI203" s="2555">
        <v>33.450000000000003</v>
      </c>
      <c r="AJ203" s="2555">
        <v>51.42</v>
      </c>
      <c r="AK203" s="2555">
        <v>2.5</v>
      </c>
      <c r="AL203" s="2555">
        <v>4</v>
      </c>
      <c r="AM203" s="2555">
        <v>9.33</v>
      </c>
      <c r="AN203" s="2523">
        <v>3.375</v>
      </c>
      <c r="AO203" s="2556">
        <v>1</v>
      </c>
      <c r="AP203" s="2547">
        <v>1</v>
      </c>
      <c r="AQ203" s="2547">
        <v>1</v>
      </c>
      <c r="AR203" s="2547">
        <v>1</v>
      </c>
      <c r="AS203" s="2557">
        <v>180</v>
      </c>
      <c r="AT203" s="2558">
        <v>218</v>
      </c>
      <c r="AU203" s="2558">
        <v>115</v>
      </c>
      <c r="AV203" s="2559">
        <v>154</v>
      </c>
      <c r="AW203" s="2560">
        <v>1</v>
      </c>
      <c r="AX203" s="2539">
        <v>0</v>
      </c>
      <c r="AY203" s="2521">
        <v>0</v>
      </c>
      <c r="AZ203" s="2539">
        <v>1</v>
      </c>
      <c r="BA203" s="2539">
        <v>1</v>
      </c>
      <c r="BB203" s="2539">
        <v>1</v>
      </c>
      <c r="BC203" s="2539">
        <v>0</v>
      </c>
      <c r="BD203" s="2539">
        <v>1</v>
      </c>
      <c r="BE203" s="2561">
        <v>0</v>
      </c>
      <c r="BF203" s="2539">
        <v>0</v>
      </c>
      <c r="BG203" s="2539">
        <v>1</v>
      </c>
      <c r="BH203" s="2539">
        <v>0</v>
      </c>
      <c r="BI203" s="2539">
        <v>1</v>
      </c>
      <c r="BJ203" s="2539">
        <v>1</v>
      </c>
      <c r="BK203" s="2539">
        <v>1</v>
      </c>
      <c r="BL203" s="2539">
        <v>1</v>
      </c>
      <c r="BM203" s="2539">
        <v>0</v>
      </c>
      <c r="BN203" s="2521">
        <v>0</v>
      </c>
      <c r="BO203" s="2539">
        <v>1</v>
      </c>
      <c r="BP203" s="2539">
        <v>1</v>
      </c>
      <c r="BQ203" s="2539">
        <v>0</v>
      </c>
      <c r="BR203" s="2562">
        <v>1</v>
      </c>
      <c r="BS203" s="2538">
        <v>0</v>
      </c>
      <c r="BT203" s="2521">
        <v>0</v>
      </c>
      <c r="BU203" s="2521">
        <v>0</v>
      </c>
      <c r="BV203" s="2521">
        <v>0</v>
      </c>
      <c r="BW203" s="2521">
        <v>0</v>
      </c>
      <c r="BX203" s="2521">
        <v>0</v>
      </c>
      <c r="BY203" s="2521">
        <v>0</v>
      </c>
      <c r="BZ203" s="2579">
        <v>0</v>
      </c>
      <c r="CA203" s="2521">
        <v>0</v>
      </c>
      <c r="CB203" s="2521">
        <v>0</v>
      </c>
      <c r="CC203" s="2521">
        <v>0</v>
      </c>
      <c r="CD203" s="2521">
        <v>0</v>
      </c>
      <c r="CE203" s="2524">
        <v>0</v>
      </c>
      <c r="CF203" s="2520">
        <v>1</v>
      </c>
      <c r="CG203" s="2521">
        <v>1</v>
      </c>
      <c r="CH203" s="2521">
        <v>0</v>
      </c>
      <c r="CI203" s="2521">
        <v>1</v>
      </c>
      <c r="CJ203" s="2521">
        <v>1</v>
      </c>
      <c r="CK203" s="2521">
        <v>1</v>
      </c>
      <c r="CL203" s="2521">
        <v>1</v>
      </c>
      <c r="CM203" s="2521">
        <v>1</v>
      </c>
      <c r="CN203" s="2521">
        <v>1</v>
      </c>
      <c r="CO203" s="2521">
        <v>1</v>
      </c>
      <c r="CP203" s="2521">
        <v>1</v>
      </c>
      <c r="CQ203" s="2521">
        <v>1</v>
      </c>
      <c r="CR203" s="2521">
        <v>1</v>
      </c>
      <c r="CS203" s="2521">
        <v>0</v>
      </c>
      <c r="CT203" s="2521">
        <v>0</v>
      </c>
      <c r="CU203" s="2521">
        <v>0</v>
      </c>
      <c r="CV203" s="2521">
        <v>0</v>
      </c>
      <c r="CW203" s="2521">
        <v>0</v>
      </c>
      <c r="CX203" s="2521">
        <v>0</v>
      </c>
      <c r="CY203" s="2563">
        <v>0</v>
      </c>
    </row>
    <row r="204" spans="1:103">
      <c r="A204" s="2576"/>
      <c r="B204" s="2542" t="s">
        <v>2539</v>
      </c>
      <c r="C204" s="2543"/>
      <c r="D204" s="2544">
        <v>16.7</v>
      </c>
      <c r="E204" s="2545"/>
      <c r="F204" s="2522">
        <v>96</v>
      </c>
      <c r="G204" s="2546">
        <v>100</v>
      </c>
      <c r="H204" s="2546">
        <v>5</v>
      </c>
      <c r="I204" s="2546">
        <v>8</v>
      </c>
      <c r="J204" s="2547">
        <v>12</v>
      </c>
      <c r="K204" s="2546">
        <v>80</v>
      </c>
      <c r="L204" s="2546">
        <v>56</v>
      </c>
      <c r="M204" s="2522">
        <v>21.2</v>
      </c>
      <c r="N204" s="2548">
        <v>0.56100000000000005</v>
      </c>
      <c r="O204" s="2523">
        <v>33.65</v>
      </c>
      <c r="P204" s="2549">
        <v>1</v>
      </c>
      <c r="Q204" s="2549">
        <v>1</v>
      </c>
      <c r="R204" s="2549">
        <v>1</v>
      </c>
      <c r="S204" s="2549">
        <v>1</v>
      </c>
      <c r="T204" s="2550">
        <v>1</v>
      </c>
      <c r="U204" s="2549" t="s">
        <v>2185</v>
      </c>
      <c r="V204" s="2549">
        <v>1</v>
      </c>
      <c r="W204" s="2549">
        <v>1</v>
      </c>
      <c r="X204" s="2549" t="s">
        <v>2185</v>
      </c>
      <c r="Y204" s="2550">
        <v>1</v>
      </c>
      <c r="Z204" s="2551" t="s">
        <v>2185</v>
      </c>
      <c r="AA204" s="2552" t="s">
        <v>2185</v>
      </c>
      <c r="AB204" s="2549" t="s">
        <v>2495</v>
      </c>
      <c r="AC204" s="2554">
        <v>349.2</v>
      </c>
      <c r="AD204" s="2555">
        <v>72.75</v>
      </c>
      <c r="AE204" s="2555">
        <v>83.01</v>
      </c>
      <c r="AF204" s="2555">
        <v>4</v>
      </c>
      <c r="AG204" s="2555">
        <v>7.556</v>
      </c>
      <c r="AH204" s="2555">
        <v>133.80000000000001</v>
      </c>
      <c r="AI204" s="2555">
        <v>26.76</v>
      </c>
      <c r="AJ204" s="2555">
        <v>41.14</v>
      </c>
      <c r="AK204" s="2555">
        <v>2.5</v>
      </c>
      <c r="AL204" s="2555">
        <v>3.5</v>
      </c>
      <c r="AM204" s="2555">
        <v>5.2830000000000004</v>
      </c>
      <c r="AN204" s="2523">
        <v>2.581</v>
      </c>
      <c r="AO204" s="2556">
        <v>1</v>
      </c>
      <c r="AP204" s="2547">
        <v>1</v>
      </c>
      <c r="AQ204" s="2547">
        <v>1</v>
      </c>
      <c r="AR204" s="2547">
        <v>1</v>
      </c>
      <c r="AS204" s="2557">
        <v>217</v>
      </c>
      <c r="AT204" s="2558">
        <v>264</v>
      </c>
      <c r="AU204" s="2558">
        <v>138</v>
      </c>
      <c r="AV204" s="2559">
        <v>185</v>
      </c>
      <c r="AW204" s="2560">
        <v>1</v>
      </c>
      <c r="AX204" s="2539">
        <v>0</v>
      </c>
      <c r="AY204" s="2521">
        <v>0</v>
      </c>
      <c r="AZ204" s="2539">
        <v>1</v>
      </c>
      <c r="BA204" s="2539">
        <v>1</v>
      </c>
      <c r="BB204" s="2539">
        <v>1</v>
      </c>
      <c r="BC204" s="2539">
        <v>0</v>
      </c>
      <c r="BD204" s="2539">
        <v>1</v>
      </c>
      <c r="BE204" s="2561">
        <v>0</v>
      </c>
      <c r="BF204" s="2539">
        <v>0</v>
      </c>
      <c r="BG204" s="2539">
        <v>1</v>
      </c>
      <c r="BH204" s="2539">
        <v>0</v>
      </c>
      <c r="BI204" s="2539">
        <v>1</v>
      </c>
      <c r="BJ204" s="2539">
        <v>1</v>
      </c>
      <c r="BK204" s="2539">
        <v>1</v>
      </c>
      <c r="BL204" s="2539">
        <v>1</v>
      </c>
      <c r="BM204" s="2539">
        <v>0</v>
      </c>
      <c r="BN204" s="2521">
        <v>0</v>
      </c>
      <c r="BO204" s="2539">
        <v>1</v>
      </c>
      <c r="BP204" s="2539">
        <v>1</v>
      </c>
      <c r="BQ204" s="2539">
        <v>0</v>
      </c>
      <c r="BR204" s="2562">
        <v>1</v>
      </c>
      <c r="BS204" s="2538">
        <v>0</v>
      </c>
      <c r="BT204" s="2521">
        <v>0</v>
      </c>
      <c r="BU204" s="2521">
        <v>0</v>
      </c>
      <c r="BV204" s="2521">
        <v>0</v>
      </c>
      <c r="BW204" s="2521">
        <v>0</v>
      </c>
      <c r="BX204" s="2521">
        <v>0</v>
      </c>
      <c r="BY204" s="2521">
        <v>0</v>
      </c>
      <c r="BZ204" s="2579">
        <v>0</v>
      </c>
      <c r="CA204" s="2521">
        <v>0</v>
      </c>
      <c r="CB204" s="2521">
        <v>0</v>
      </c>
      <c r="CC204" s="2521">
        <v>0</v>
      </c>
      <c r="CD204" s="2521">
        <v>0</v>
      </c>
      <c r="CE204" s="2524">
        <v>0</v>
      </c>
      <c r="CF204" s="2520">
        <v>1</v>
      </c>
      <c r="CG204" s="2521">
        <v>1</v>
      </c>
      <c r="CH204" s="2521">
        <v>0</v>
      </c>
      <c r="CI204" s="2521">
        <v>1</v>
      </c>
      <c r="CJ204" s="2521">
        <v>1</v>
      </c>
      <c r="CK204" s="2521">
        <v>1</v>
      </c>
      <c r="CL204" s="2521">
        <v>1</v>
      </c>
      <c r="CM204" s="2521">
        <v>1</v>
      </c>
      <c r="CN204" s="2521">
        <v>1</v>
      </c>
      <c r="CO204" s="2521">
        <v>1</v>
      </c>
      <c r="CP204" s="2521">
        <v>1</v>
      </c>
      <c r="CQ204" s="2521">
        <v>1</v>
      </c>
      <c r="CR204" s="2521">
        <v>1</v>
      </c>
      <c r="CS204" s="2521">
        <v>0</v>
      </c>
      <c r="CT204" s="2521">
        <v>0</v>
      </c>
      <c r="CU204" s="2521">
        <v>0</v>
      </c>
      <c r="CV204" s="2521">
        <v>0</v>
      </c>
      <c r="CW204" s="2521">
        <v>0</v>
      </c>
      <c r="CX204" s="2521">
        <v>0</v>
      </c>
      <c r="CY204" s="2563">
        <v>0</v>
      </c>
    </row>
    <row r="205" spans="1:103" ht="13.5" thickBot="1">
      <c r="A205" s="2576"/>
      <c r="B205" s="2542" t="s">
        <v>2540</v>
      </c>
      <c r="C205" s="2543"/>
      <c r="D205" s="2544">
        <v>12.2</v>
      </c>
      <c r="E205" s="2545"/>
      <c r="F205" s="2522">
        <v>91</v>
      </c>
      <c r="G205" s="2546">
        <v>100</v>
      </c>
      <c r="H205" s="2546">
        <v>4.2</v>
      </c>
      <c r="I205" s="2546">
        <v>5.5</v>
      </c>
      <c r="J205" s="2547">
        <v>12</v>
      </c>
      <c r="K205" s="2546">
        <v>80</v>
      </c>
      <c r="L205" s="2546">
        <v>56</v>
      </c>
      <c r="M205" s="2522">
        <v>15.6</v>
      </c>
      <c r="N205" s="2548">
        <v>0.55300000000000005</v>
      </c>
      <c r="O205" s="2523">
        <v>45.17</v>
      </c>
      <c r="P205" s="2549">
        <v>1</v>
      </c>
      <c r="Q205" s="2549">
        <v>1</v>
      </c>
      <c r="R205" s="2549">
        <v>1</v>
      </c>
      <c r="S205" s="2549">
        <v>1</v>
      </c>
      <c r="T205" s="2550">
        <v>1</v>
      </c>
      <c r="U205" s="2549" t="s">
        <v>2185</v>
      </c>
      <c r="V205" s="2549">
        <v>1</v>
      </c>
      <c r="W205" s="2549" t="s">
        <v>2185</v>
      </c>
      <c r="X205" s="2549" t="s">
        <v>2185</v>
      </c>
      <c r="Y205" s="2550" t="s">
        <v>2185</v>
      </c>
      <c r="Z205" s="2551" t="s">
        <v>2185</v>
      </c>
      <c r="AA205" s="2552" t="s">
        <v>2185</v>
      </c>
      <c r="AB205" s="2578" t="s">
        <v>2495</v>
      </c>
      <c r="AC205" s="2554">
        <v>236.5</v>
      </c>
      <c r="AD205" s="2555">
        <v>51.97</v>
      </c>
      <c r="AE205" s="2555">
        <v>58.35</v>
      </c>
      <c r="AF205" s="2555">
        <v>3.8</v>
      </c>
      <c r="AG205" s="2555">
        <v>6.1470000000000002</v>
      </c>
      <c r="AH205" s="2555">
        <v>92.06</v>
      </c>
      <c r="AI205" s="2555">
        <v>18.41</v>
      </c>
      <c r="AJ205" s="2555">
        <v>28.44</v>
      </c>
      <c r="AK205" s="2555">
        <v>2.4</v>
      </c>
      <c r="AL205" s="2555">
        <v>2.9</v>
      </c>
      <c r="AM205" s="2555">
        <v>2.3250000000000002</v>
      </c>
      <c r="AN205" s="2523">
        <v>1.675</v>
      </c>
      <c r="AO205" s="2556">
        <v>1</v>
      </c>
      <c r="AP205" s="2547">
        <v>2</v>
      </c>
      <c r="AQ205" s="2547">
        <v>1</v>
      </c>
      <c r="AR205" s="2547">
        <v>2</v>
      </c>
      <c r="AS205" s="2557">
        <v>290</v>
      </c>
      <c r="AT205" s="2558">
        <v>355</v>
      </c>
      <c r="AU205" s="2558">
        <v>181</v>
      </c>
      <c r="AV205" s="2559">
        <v>245</v>
      </c>
      <c r="AW205" s="2560">
        <v>1</v>
      </c>
      <c r="AX205" s="2539">
        <v>0</v>
      </c>
      <c r="AY205" s="2521">
        <v>0</v>
      </c>
      <c r="AZ205" s="2539">
        <v>1</v>
      </c>
      <c r="BA205" s="2539">
        <v>1</v>
      </c>
      <c r="BB205" s="2539">
        <v>1</v>
      </c>
      <c r="BC205" s="2539">
        <v>0</v>
      </c>
      <c r="BD205" s="2539">
        <v>1</v>
      </c>
      <c r="BE205" s="2561">
        <v>0</v>
      </c>
      <c r="BF205" s="2539">
        <v>0</v>
      </c>
      <c r="BG205" s="2539">
        <v>1</v>
      </c>
      <c r="BH205" s="2539">
        <v>0</v>
      </c>
      <c r="BI205" s="2539">
        <v>1</v>
      </c>
      <c r="BJ205" s="2539">
        <v>1</v>
      </c>
      <c r="BK205" s="2539">
        <v>1</v>
      </c>
      <c r="BL205" s="2539">
        <v>0</v>
      </c>
      <c r="BM205" s="2539">
        <v>0</v>
      </c>
      <c r="BN205" s="2521">
        <v>0</v>
      </c>
      <c r="BO205" s="2539">
        <v>0</v>
      </c>
      <c r="BP205" s="2539">
        <v>1</v>
      </c>
      <c r="BQ205" s="2539">
        <v>0</v>
      </c>
      <c r="BR205" s="2562">
        <v>1</v>
      </c>
      <c r="BS205" s="2538">
        <v>0</v>
      </c>
      <c r="BT205" s="2521">
        <v>0</v>
      </c>
      <c r="BU205" s="2521">
        <v>0</v>
      </c>
      <c r="BV205" s="2521">
        <v>0</v>
      </c>
      <c r="BW205" s="2521">
        <v>0</v>
      </c>
      <c r="BX205" s="2521">
        <v>0</v>
      </c>
      <c r="BY205" s="2521">
        <v>0</v>
      </c>
      <c r="BZ205" s="2579">
        <v>0</v>
      </c>
      <c r="CA205" s="2521">
        <v>0</v>
      </c>
      <c r="CB205" s="2521">
        <v>0</v>
      </c>
      <c r="CC205" s="2521">
        <v>0</v>
      </c>
      <c r="CD205" s="2521">
        <v>0</v>
      </c>
      <c r="CE205" s="2580">
        <v>0</v>
      </c>
      <c r="CF205" s="2520">
        <v>1</v>
      </c>
      <c r="CG205" s="2521">
        <v>1</v>
      </c>
      <c r="CH205" s="2521">
        <v>0</v>
      </c>
      <c r="CI205" s="2521">
        <v>1</v>
      </c>
      <c r="CJ205" s="2521">
        <v>1</v>
      </c>
      <c r="CK205" s="2521">
        <v>1</v>
      </c>
      <c r="CL205" s="2521">
        <v>1</v>
      </c>
      <c r="CM205" s="2521">
        <v>1</v>
      </c>
      <c r="CN205" s="2521">
        <v>1</v>
      </c>
      <c r="CO205" s="2521">
        <v>1</v>
      </c>
      <c r="CP205" s="2521">
        <v>1</v>
      </c>
      <c r="CQ205" s="2521">
        <v>1</v>
      </c>
      <c r="CR205" s="2538">
        <v>1</v>
      </c>
      <c r="CS205" s="2521">
        <v>0</v>
      </c>
      <c r="CT205" s="2521">
        <v>0</v>
      </c>
      <c r="CU205" s="2521">
        <v>0</v>
      </c>
      <c r="CV205" s="2521">
        <v>0</v>
      </c>
      <c r="CW205" s="2521">
        <v>0</v>
      </c>
      <c r="CX205" s="2521">
        <v>0</v>
      </c>
      <c r="CY205" s="2563">
        <v>0</v>
      </c>
    </row>
    <row r="206" spans="1:103" ht="15.75">
      <c r="A206" s="2607" t="s">
        <v>2541</v>
      </c>
      <c r="B206" s="2608" t="s">
        <v>2265</v>
      </c>
      <c r="C206" s="2609"/>
      <c r="D206" s="2610"/>
      <c r="E206" s="2610"/>
      <c r="F206" s="2611"/>
      <c r="G206" s="2612"/>
      <c r="H206" s="2612"/>
      <c r="I206" s="2612"/>
      <c r="J206" s="2613"/>
      <c r="K206" s="2612"/>
      <c r="L206" s="2612"/>
      <c r="M206" s="2611"/>
      <c r="N206" s="2589"/>
      <c r="O206" s="2590"/>
      <c r="P206" s="2591"/>
      <c r="Q206" s="2591"/>
      <c r="R206" s="2591"/>
      <c r="S206" s="2591"/>
      <c r="T206" s="2592"/>
      <c r="U206" s="2591"/>
      <c r="V206" s="2591"/>
      <c r="W206" s="2591"/>
      <c r="X206" s="2591"/>
      <c r="Y206" s="2592"/>
      <c r="Z206" s="2593"/>
      <c r="AA206" s="2594"/>
      <c r="AB206" s="2614"/>
      <c r="AC206" s="2595"/>
      <c r="AD206" s="2596"/>
      <c r="AE206" s="2596"/>
      <c r="AF206" s="2596"/>
      <c r="AG206" s="2596"/>
      <c r="AH206" s="2596"/>
      <c r="AI206" s="2596"/>
      <c r="AJ206" s="2596"/>
      <c r="AK206" s="2596"/>
      <c r="AL206" s="2596"/>
      <c r="AM206" s="2596"/>
      <c r="AN206" s="2590"/>
      <c r="AO206" s="2597"/>
      <c r="AP206" s="2598"/>
      <c r="AQ206" s="2598"/>
      <c r="AR206" s="2598"/>
      <c r="AS206" s="2615"/>
      <c r="AT206" s="2616"/>
      <c r="AU206" s="2616"/>
      <c r="AV206" s="2617"/>
      <c r="AW206" s="2534"/>
      <c r="AX206" s="2535"/>
      <c r="AY206" s="2602"/>
      <c r="AZ206" s="2535"/>
      <c r="BA206" s="2535"/>
      <c r="BB206" s="2535"/>
      <c r="BC206" s="2535"/>
      <c r="BD206" s="2535"/>
      <c r="BE206" s="2588"/>
      <c r="BF206" s="2535"/>
      <c r="BG206" s="2535"/>
      <c r="BH206" s="2535"/>
      <c r="BI206" s="2535"/>
      <c r="BJ206" s="2535"/>
      <c r="BK206" s="2535"/>
      <c r="BL206" s="2535"/>
      <c r="BM206" s="2535"/>
      <c r="BN206" s="2602"/>
      <c r="BO206" s="2535"/>
      <c r="BP206" s="2535"/>
      <c r="BQ206" s="2535"/>
      <c r="BR206" s="2537"/>
      <c r="BS206" s="2618"/>
      <c r="BT206" s="2619"/>
      <c r="BU206" s="2620"/>
      <c r="BV206" s="2619"/>
      <c r="BW206" s="2620"/>
      <c r="BX206" s="2620"/>
      <c r="BY206" s="2620"/>
      <c r="BZ206" s="2621"/>
      <c r="CA206" s="2619"/>
      <c r="CB206" s="2619"/>
      <c r="CC206" s="2619"/>
      <c r="CD206" s="2619"/>
      <c r="CE206" s="2622"/>
      <c r="CF206" s="2623"/>
      <c r="CG206" s="2620"/>
      <c r="CH206" s="2620"/>
      <c r="CI206" s="2620"/>
      <c r="CJ206" s="2620"/>
      <c r="CK206" s="2620"/>
      <c r="CL206" s="2620"/>
      <c r="CM206" s="2620"/>
      <c r="CN206" s="2620"/>
      <c r="CO206" s="2620"/>
      <c r="CP206" s="2620"/>
      <c r="CQ206" s="2620"/>
      <c r="CR206" s="2620"/>
      <c r="CS206" s="2620"/>
      <c r="CT206" s="2620"/>
      <c r="CU206" s="2620"/>
      <c r="CV206" s="2620"/>
      <c r="CW206" s="2620"/>
      <c r="CX206" s="2620"/>
      <c r="CY206" s="2624"/>
    </row>
    <row r="207" spans="1:103">
      <c r="A207" s="2541"/>
      <c r="B207" s="2542" t="s">
        <v>2542</v>
      </c>
      <c r="C207" s="2543"/>
      <c r="D207" s="2544">
        <v>607</v>
      </c>
      <c r="E207" s="2545"/>
      <c r="F207" s="2522">
        <v>1138</v>
      </c>
      <c r="G207" s="2546">
        <v>410</v>
      </c>
      <c r="H207" s="2546">
        <v>31</v>
      </c>
      <c r="I207" s="2546">
        <v>55</v>
      </c>
      <c r="J207" s="2547">
        <v>30</v>
      </c>
      <c r="K207" s="2546">
        <v>1028</v>
      </c>
      <c r="L207" s="2546">
        <v>968</v>
      </c>
      <c r="M207" s="2522">
        <v>773.1</v>
      </c>
      <c r="N207" s="2548">
        <v>3.802</v>
      </c>
      <c r="O207" s="2523">
        <v>6.23</v>
      </c>
      <c r="P207" s="2549">
        <v>1</v>
      </c>
      <c r="Q207" s="2549" t="s">
        <v>2493</v>
      </c>
      <c r="R207" s="2549" t="s">
        <v>2493</v>
      </c>
      <c r="S207" s="2549">
        <v>1</v>
      </c>
      <c r="T207" s="2550" t="s">
        <v>2185</v>
      </c>
      <c r="U207" s="2549">
        <v>1</v>
      </c>
      <c r="V207" s="2549" t="s">
        <v>2493</v>
      </c>
      <c r="W207" s="2549" t="s">
        <v>2493</v>
      </c>
      <c r="X207" s="2549">
        <v>1</v>
      </c>
      <c r="Y207" s="2550" t="s">
        <v>2185</v>
      </c>
      <c r="Z207" s="2551" t="s">
        <v>2185</v>
      </c>
      <c r="AA207" s="2552" t="s">
        <v>2185</v>
      </c>
      <c r="AB207" s="2553" t="s">
        <v>2494</v>
      </c>
      <c r="AC207" s="2554">
        <v>1624100</v>
      </c>
      <c r="AD207" s="2555">
        <v>28540</v>
      </c>
      <c r="AE207" s="2555">
        <v>33000</v>
      </c>
      <c r="AF207" s="2555">
        <v>45.7</v>
      </c>
      <c r="AG207" s="2555">
        <v>376.4</v>
      </c>
      <c r="AH207" s="2555">
        <v>63470</v>
      </c>
      <c r="AI207" s="2555">
        <v>3096</v>
      </c>
      <c r="AJ207" s="2555">
        <v>4886</v>
      </c>
      <c r="AK207" s="2555">
        <v>9</v>
      </c>
      <c r="AL207" s="2555">
        <v>17.600000000000001</v>
      </c>
      <c r="AM207" s="2555">
        <v>5789</v>
      </c>
      <c r="AN207" s="2523">
        <v>185250</v>
      </c>
      <c r="AO207" s="2556">
        <v>1</v>
      </c>
      <c r="AP207" s="2547">
        <v>1</v>
      </c>
      <c r="AQ207" s="2547">
        <v>3</v>
      </c>
      <c r="AR207" s="2547">
        <v>4</v>
      </c>
      <c r="AS207" s="2557">
        <v>44</v>
      </c>
      <c r="AT207" s="2558">
        <v>49</v>
      </c>
      <c r="AU207" s="2558">
        <v>35</v>
      </c>
      <c r="AV207" s="2559">
        <v>40</v>
      </c>
      <c r="AW207" s="2560">
        <v>1</v>
      </c>
      <c r="AX207" s="2539">
        <v>1</v>
      </c>
      <c r="AY207" s="2521">
        <v>0</v>
      </c>
      <c r="AZ207" s="2539">
        <v>1</v>
      </c>
      <c r="BA207" s="2539">
        <v>0</v>
      </c>
      <c r="BB207" s="2539">
        <v>1</v>
      </c>
      <c r="BC207" s="2539">
        <v>0</v>
      </c>
      <c r="BD207" s="2539">
        <v>1</v>
      </c>
      <c r="BE207" s="2561">
        <v>1</v>
      </c>
      <c r="BF207" s="2539">
        <v>1</v>
      </c>
      <c r="BG207" s="2539">
        <v>0</v>
      </c>
      <c r="BH207" s="2539">
        <v>0</v>
      </c>
      <c r="BI207" s="2539">
        <v>0</v>
      </c>
      <c r="BJ207" s="2539">
        <v>1</v>
      </c>
      <c r="BK207" s="2539">
        <v>0</v>
      </c>
      <c r="BL207" s="2539">
        <v>0</v>
      </c>
      <c r="BM207" s="2539">
        <v>1</v>
      </c>
      <c r="BN207" s="2521">
        <v>0</v>
      </c>
      <c r="BO207" s="2539">
        <v>1</v>
      </c>
      <c r="BP207" s="2539">
        <v>0</v>
      </c>
      <c r="BQ207" s="2539">
        <v>0</v>
      </c>
      <c r="BR207" s="2562">
        <v>0</v>
      </c>
      <c r="BS207" s="2538">
        <v>1</v>
      </c>
      <c r="BT207" s="2521">
        <v>0</v>
      </c>
      <c r="BU207" s="2521">
        <v>0</v>
      </c>
      <c r="BV207" s="2521">
        <v>0</v>
      </c>
      <c r="BW207" s="2521">
        <v>0</v>
      </c>
      <c r="BX207" s="2521">
        <v>0</v>
      </c>
      <c r="BY207" s="2521">
        <v>0</v>
      </c>
      <c r="BZ207" s="2579">
        <v>0</v>
      </c>
      <c r="CA207" s="2521">
        <v>0</v>
      </c>
      <c r="CB207" s="2521">
        <v>0</v>
      </c>
      <c r="CC207" s="2521">
        <v>0</v>
      </c>
      <c r="CD207" s="2521">
        <v>0</v>
      </c>
      <c r="CE207" s="2524">
        <v>0</v>
      </c>
      <c r="CF207" s="2520">
        <v>1</v>
      </c>
      <c r="CG207" s="2521">
        <v>1</v>
      </c>
      <c r="CH207" s="2521">
        <v>1</v>
      </c>
      <c r="CI207" s="2521">
        <v>1</v>
      </c>
      <c r="CJ207" s="2521">
        <v>1</v>
      </c>
      <c r="CK207" s="2521">
        <v>1</v>
      </c>
      <c r="CL207" s="2521">
        <v>1</v>
      </c>
      <c r="CM207" s="2521">
        <v>1</v>
      </c>
      <c r="CN207" s="2521">
        <v>1</v>
      </c>
      <c r="CO207" s="2521">
        <v>1</v>
      </c>
      <c r="CP207" s="2521">
        <v>1</v>
      </c>
      <c r="CQ207" s="2521">
        <v>1</v>
      </c>
      <c r="CR207" s="2538">
        <v>1</v>
      </c>
      <c r="CS207" s="2521">
        <v>0</v>
      </c>
      <c r="CT207" s="2521">
        <v>0</v>
      </c>
      <c r="CU207" s="2521">
        <v>0</v>
      </c>
      <c r="CV207" s="2521">
        <v>0</v>
      </c>
      <c r="CW207" s="2521">
        <v>0</v>
      </c>
      <c r="CX207" s="2521">
        <v>0</v>
      </c>
      <c r="CY207" s="2563">
        <v>0</v>
      </c>
    </row>
    <row r="208" spans="1:103">
      <c r="A208" s="2541"/>
      <c r="B208" s="2542" t="s">
        <v>2543</v>
      </c>
      <c r="C208" s="2543"/>
      <c r="D208" s="2544">
        <v>548</v>
      </c>
      <c r="E208" s="2545"/>
      <c r="F208" s="2522">
        <v>1128</v>
      </c>
      <c r="G208" s="2546">
        <v>407</v>
      </c>
      <c r="H208" s="2546">
        <v>28</v>
      </c>
      <c r="I208" s="2546">
        <v>50</v>
      </c>
      <c r="J208" s="2547">
        <v>30</v>
      </c>
      <c r="K208" s="2546">
        <v>1028</v>
      </c>
      <c r="L208" s="2546">
        <v>968</v>
      </c>
      <c r="M208" s="2522">
        <v>698.3</v>
      </c>
      <c r="N208" s="2548">
        <v>3.7759999999999998</v>
      </c>
      <c r="O208" s="2523">
        <v>6.8470000000000004</v>
      </c>
      <c r="P208" s="2549">
        <v>1</v>
      </c>
      <c r="Q208" s="2549" t="s">
        <v>2493</v>
      </c>
      <c r="R208" s="2549" t="s">
        <v>2493</v>
      </c>
      <c r="S208" s="2549">
        <v>1</v>
      </c>
      <c r="T208" s="2550" t="s">
        <v>2185</v>
      </c>
      <c r="U208" s="2549">
        <v>1</v>
      </c>
      <c r="V208" s="2549" t="s">
        <v>2493</v>
      </c>
      <c r="W208" s="2549" t="s">
        <v>2493</v>
      </c>
      <c r="X208" s="2549">
        <v>1</v>
      </c>
      <c r="Y208" s="2550" t="s">
        <v>2185</v>
      </c>
      <c r="Z208" s="2551" t="s">
        <v>2185</v>
      </c>
      <c r="AA208" s="2552" t="s">
        <v>2185</v>
      </c>
      <c r="AB208" s="2553" t="s">
        <v>2494</v>
      </c>
      <c r="AC208" s="2554">
        <v>1456640</v>
      </c>
      <c r="AD208" s="2555">
        <v>25820</v>
      </c>
      <c r="AE208" s="2555">
        <v>29720</v>
      </c>
      <c r="AF208" s="2555">
        <v>45.5</v>
      </c>
      <c r="AG208" s="2555">
        <v>339.5</v>
      </c>
      <c r="AH208" s="2555">
        <v>56400</v>
      </c>
      <c r="AI208" s="2555">
        <v>2771</v>
      </c>
      <c r="AJ208" s="2555">
        <v>4358</v>
      </c>
      <c r="AK208" s="2555">
        <v>8.9</v>
      </c>
      <c r="AL208" s="2555">
        <v>16.3</v>
      </c>
      <c r="AM208" s="2555">
        <v>4344</v>
      </c>
      <c r="AN208" s="2523">
        <v>163220</v>
      </c>
      <c r="AO208" s="2556">
        <v>1</v>
      </c>
      <c r="AP208" s="2547">
        <v>1</v>
      </c>
      <c r="AQ208" s="2547">
        <v>4</v>
      </c>
      <c r="AR208" s="2547">
        <v>4</v>
      </c>
      <c r="AS208" s="2557">
        <v>48</v>
      </c>
      <c r="AT208" s="2558">
        <v>54</v>
      </c>
      <c r="AU208" s="2558">
        <v>38</v>
      </c>
      <c r="AV208" s="2559">
        <v>44</v>
      </c>
      <c r="AW208" s="2560">
        <v>1</v>
      </c>
      <c r="AX208" s="2539">
        <v>1</v>
      </c>
      <c r="AY208" s="2521">
        <v>0</v>
      </c>
      <c r="AZ208" s="2539">
        <v>1</v>
      </c>
      <c r="BA208" s="2539">
        <v>0</v>
      </c>
      <c r="BB208" s="2539">
        <v>1</v>
      </c>
      <c r="BC208" s="2539">
        <v>0</v>
      </c>
      <c r="BD208" s="2539">
        <v>1</v>
      </c>
      <c r="BE208" s="2561">
        <v>1</v>
      </c>
      <c r="BF208" s="2539">
        <v>1</v>
      </c>
      <c r="BG208" s="2539">
        <v>0</v>
      </c>
      <c r="BH208" s="2539">
        <v>0</v>
      </c>
      <c r="BI208" s="2539">
        <v>0</v>
      </c>
      <c r="BJ208" s="2539">
        <v>1</v>
      </c>
      <c r="BK208" s="2539">
        <v>1</v>
      </c>
      <c r="BL208" s="2539">
        <v>1</v>
      </c>
      <c r="BM208" s="2539">
        <v>1</v>
      </c>
      <c r="BN208" s="2521">
        <v>0</v>
      </c>
      <c r="BO208" s="2539">
        <v>1</v>
      </c>
      <c r="BP208" s="2539">
        <v>0</v>
      </c>
      <c r="BQ208" s="2539">
        <v>0</v>
      </c>
      <c r="BR208" s="2562">
        <v>0</v>
      </c>
      <c r="BS208" s="2538">
        <v>1</v>
      </c>
      <c r="BT208" s="2521">
        <v>0</v>
      </c>
      <c r="BU208" s="2521">
        <v>0</v>
      </c>
      <c r="BV208" s="2521">
        <v>0</v>
      </c>
      <c r="BW208" s="2521">
        <v>0</v>
      </c>
      <c r="BX208" s="2521">
        <v>0</v>
      </c>
      <c r="BY208" s="2521">
        <v>0</v>
      </c>
      <c r="BZ208" s="2579">
        <v>0</v>
      </c>
      <c r="CA208" s="2521">
        <v>0</v>
      </c>
      <c r="CB208" s="2521">
        <v>0</v>
      </c>
      <c r="CC208" s="2521">
        <v>0</v>
      </c>
      <c r="CD208" s="2521">
        <v>0</v>
      </c>
      <c r="CE208" s="2524">
        <v>0</v>
      </c>
      <c r="CF208" s="2520">
        <v>1</v>
      </c>
      <c r="CG208" s="2521">
        <v>1</v>
      </c>
      <c r="CH208" s="2521">
        <v>1</v>
      </c>
      <c r="CI208" s="2521">
        <v>1</v>
      </c>
      <c r="CJ208" s="2521">
        <v>1</v>
      </c>
      <c r="CK208" s="2521">
        <v>1</v>
      </c>
      <c r="CL208" s="2521">
        <v>1</v>
      </c>
      <c r="CM208" s="2521">
        <v>1</v>
      </c>
      <c r="CN208" s="2521">
        <v>1</v>
      </c>
      <c r="CO208" s="2521">
        <v>1</v>
      </c>
      <c r="CP208" s="2521">
        <v>1</v>
      </c>
      <c r="CQ208" s="2521">
        <v>1</v>
      </c>
      <c r="CR208" s="2538">
        <v>1</v>
      </c>
      <c r="CS208" s="2521">
        <v>0</v>
      </c>
      <c r="CT208" s="2521">
        <v>0</v>
      </c>
      <c r="CU208" s="2521">
        <v>0</v>
      </c>
      <c r="CV208" s="2521">
        <v>0</v>
      </c>
      <c r="CW208" s="2521">
        <v>0</v>
      </c>
      <c r="CX208" s="2521">
        <v>0</v>
      </c>
      <c r="CY208" s="2563">
        <v>0</v>
      </c>
    </row>
    <row r="209" spans="1:103">
      <c r="A209" s="2541"/>
      <c r="B209" s="2542" t="s">
        <v>747</v>
      </c>
      <c r="C209" s="2543"/>
      <c r="D209" s="2544">
        <v>499</v>
      </c>
      <c r="E209" s="2545"/>
      <c r="F209" s="2522">
        <v>1118</v>
      </c>
      <c r="G209" s="2546">
        <v>405</v>
      </c>
      <c r="H209" s="2546">
        <v>26</v>
      </c>
      <c r="I209" s="2546">
        <v>45</v>
      </c>
      <c r="J209" s="2547">
        <v>30</v>
      </c>
      <c r="K209" s="2546">
        <v>1028</v>
      </c>
      <c r="L209" s="2546">
        <v>968</v>
      </c>
      <c r="M209" s="2522">
        <v>635.20000000000005</v>
      </c>
      <c r="N209" s="2548">
        <v>3.7519999999999998</v>
      </c>
      <c r="O209" s="2523">
        <v>7.4740000000000002</v>
      </c>
      <c r="P209" s="2549">
        <v>1</v>
      </c>
      <c r="Q209" s="2549" t="s">
        <v>2493</v>
      </c>
      <c r="R209" s="2549" t="s">
        <v>2493</v>
      </c>
      <c r="S209" s="2549">
        <v>1</v>
      </c>
      <c r="T209" s="2550" t="s">
        <v>2185</v>
      </c>
      <c r="U209" s="2549">
        <v>1</v>
      </c>
      <c r="V209" s="2549" t="s">
        <v>2493</v>
      </c>
      <c r="W209" s="2549" t="s">
        <v>2493</v>
      </c>
      <c r="X209" s="2549">
        <v>1</v>
      </c>
      <c r="Y209" s="2550" t="s">
        <v>2185</v>
      </c>
      <c r="Z209" s="2551" t="s">
        <v>2185</v>
      </c>
      <c r="AA209" s="2552" t="s">
        <v>2185</v>
      </c>
      <c r="AB209" s="2553" t="s">
        <v>2494</v>
      </c>
      <c r="AC209" s="2554">
        <v>1305020</v>
      </c>
      <c r="AD209" s="2555">
        <v>23340</v>
      </c>
      <c r="AE209" s="2555">
        <v>26810</v>
      </c>
      <c r="AF209" s="2555">
        <v>45.1</v>
      </c>
      <c r="AG209" s="2555">
        <v>313.7</v>
      </c>
      <c r="AH209" s="2555">
        <v>50000</v>
      </c>
      <c r="AI209" s="2555">
        <v>2469</v>
      </c>
      <c r="AJ209" s="2555">
        <v>3879</v>
      </c>
      <c r="AK209" s="2555">
        <v>8.8000000000000007</v>
      </c>
      <c r="AL209" s="2555">
        <v>15.1</v>
      </c>
      <c r="AM209" s="2555">
        <v>3253</v>
      </c>
      <c r="AN209" s="2523">
        <v>143400</v>
      </c>
      <c r="AO209" s="2556">
        <v>1</v>
      </c>
      <c r="AP209" s="2547">
        <v>1</v>
      </c>
      <c r="AQ209" s="2547">
        <v>4</v>
      </c>
      <c r="AR209" s="2547">
        <v>4</v>
      </c>
      <c r="AS209" s="2557">
        <v>52</v>
      </c>
      <c r="AT209" s="2558">
        <v>59</v>
      </c>
      <c r="AU209" s="2558">
        <v>41</v>
      </c>
      <c r="AV209" s="2559">
        <v>48</v>
      </c>
      <c r="AW209" s="2560">
        <v>1</v>
      </c>
      <c r="AX209" s="2539">
        <v>1</v>
      </c>
      <c r="AY209" s="2521">
        <v>0</v>
      </c>
      <c r="AZ209" s="2539">
        <v>1</v>
      </c>
      <c r="BA209" s="2539">
        <v>0</v>
      </c>
      <c r="BB209" s="2539">
        <v>1</v>
      </c>
      <c r="BC209" s="2539">
        <v>0</v>
      </c>
      <c r="BD209" s="2539">
        <v>1</v>
      </c>
      <c r="BE209" s="2561">
        <v>1</v>
      </c>
      <c r="BF209" s="2539">
        <v>1</v>
      </c>
      <c r="BG209" s="2539">
        <v>0</v>
      </c>
      <c r="BH209" s="2539">
        <v>0</v>
      </c>
      <c r="BI209" s="2539">
        <v>0</v>
      </c>
      <c r="BJ209" s="2539">
        <v>1</v>
      </c>
      <c r="BK209" s="2539">
        <v>1</v>
      </c>
      <c r="BL209" s="2539">
        <v>1</v>
      </c>
      <c r="BM209" s="2539">
        <v>1</v>
      </c>
      <c r="BN209" s="2521">
        <v>0</v>
      </c>
      <c r="BO209" s="2539">
        <v>1</v>
      </c>
      <c r="BP209" s="2539">
        <v>0</v>
      </c>
      <c r="BQ209" s="2539">
        <v>0</v>
      </c>
      <c r="BR209" s="2562">
        <v>0</v>
      </c>
      <c r="BS209" s="2538">
        <v>1</v>
      </c>
      <c r="BT209" s="2521">
        <v>0</v>
      </c>
      <c r="BU209" s="2521">
        <v>0</v>
      </c>
      <c r="BV209" s="2521">
        <v>0</v>
      </c>
      <c r="BW209" s="2521">
        <v>0</v>
      </c>
      <c r="BX209" s="2521">
        <v>0</v>
      </c>
      <c r="BY209" s="2521">
        <v>0</v>
      </c>
      <c r="BZ209" s="2579">
        <v>0</v>
      </c>
      <c r="CA209" s="2521">
        <v>0</v>
      </c>
      <c r="CB209" s="2521">
        <v>0</v>
      </c>
      <c r="CC209" s="2521">
        <v>0</v>
      </c>
      <c r="CD209" s="2521">
        <v>0</v>
      </c>
      <c r="CE209" s="2524">
        <v>0</v>
      </c>
      <c r="CF209" s="2520">
        <v>1</v>
      </c>
      <c r="CG209" s="2521">
        <v>1</v>
      </c>
      <c r="CH209" s="2521">
        <v>1</v>
      </c>
      <c r="CI209" s="2521">
        <v>1</v>
      </c>
      <c r="CJ209" s="2521">
        <v>1</v>
      </c>
      <c r="CK209" s="2521">
        <v>1</v>
      </c>
      <c r="CL209" s="2521">
        <v>1</v>
      </c>
      <c r="CM209" s="2521">
        <v>1</v>
      </c>
      <c r="CN209" s="2521">
        <v>1</v>
      </c>
      <c r="CO209" s="2521">
        <v>1</v>
      </c>
      <c r="CP209" s="2521">
        <v>1</v>
      </c>
      <c r="CQ209" s="2521">
        <v>1</v>
      </c>
      <c r="CR209" s="2538">
        <v>1</v>
      </c>
      <c r="CS209" s="2521">
        <v>0</v>
      </c>
      <c r="CT209" s="2521">
        <v>0</v>
      </c>
      <c r="CU209" s="2521">
        <v>0</v>
      </c>
      <c r="CV209" s="2521">
        <v>0</v>
      </c>
      <c r="CW209" s="2521">
        <v>0</v>
      </c>
      <c r="CX209" s="2521">
        <v>0</v>
      </c>
      <c r="CY209" s="2563">
        <v>0</v>
      </c>
    </row>
    <row r="210" spans="1:103">
      <c r="A210" s="2541"/>
      <c r="B210" s="2542" t="s">
        <v>746</v>
      </c>
      <c r="C210" s="2543"/>
      <c r="D210" s="2544">
        <v>433</v>
      </c>
      <c r="E210" s="2545"/>
      <c r="F210" s="2522">
        <v>1108</v>
      </c>
      <c r="G210" s="2546">
        <v>402</v>
      </c>
      <c r="H210" s="2546">
        <v>22</v>
      </c>
      <c r="I210" s="2546">
        <v>40</v>
      </c>
      <c r="J210" s="2547">
        <v>30</v>
      </c>
      <c r="K210" s="2546">
        <v>1028</v>
      </c>
      <c r="L210" s="2546">
        <v>968</v>
      </c>
      <c r="M210" s="2522">
        <v>551.20000000000005</v>
      </c>
      <c r="N210" s="2548">
        <v>3.7280000000000002</v>
      </c>
      <c r="O210" s="2523">
        <v>8.5489999999999995</v>
      </c>
      <c r="P210" s="2549">
        <v>1</v>
      </c>
      <c r="Q210" s="2549" t="s">
        <v>2493</v>
      </c>
      <c r="R210" s="2549" t="s">
        <v>2493</v>
      </c>
      <c r="S210" s="2549">
        <v>1</v>
      </c>
      <c r="T210" s="2550" t="s">
        <v>2493</v>
      </c>
      <c r="U210" s="2549">
        <v>1</v>
      </c>
      <c r="V210" s="2549" t="s">
        <v>2493</v>
      </c>
      <c r="W210" s="2549" t="s">
        <v>2493</v>
      </c>
      <c r="X210" s="2549">
        <v>1</v>
      </c>
      <c r="Y210" s="2550" t="s">
        <v>2493</v>
      </c>
      <c r="Z210" s="2551" t="s">
        <v>2185</v>
      </c>
      <c r="AA210" s="2552" t="s">
        <v>2185</v>
      </c>
      <c r="AB210" s="2549" t="s">
        <v>2495</v>
      </c>
      <c r="AC210" s="2554">
        <v>1136540</v>
      </c>
      <c r="AD210" s="2555">
        <v>20510</v>
      </c>
      <c r="AE210" s="2555">
        <v>23370</v>
      </c>
      <c r="AF210" s="2555">
        <v>45.2</v>
      </c>
      <c r="AG210" s="2555">
        <v>266.60000000000002</v>
      </c>
      <c r="AH210" s="2555">
        <v>43420</v>
      </c>
      <c r="AI210" s="2555">
        <v>2160</v>
      </c>
      <c r="AJ210" s="2555">
        <v>3370</v>
      </c>
      <c r="AK210" s="2555">
        <v>8.8000000000000007</v>
      </c>
      <c r="AL210" s="2555">
        <v>13.7</v>
      </c>
      <c r="AM210" s="2555">
        <v>2229</v>
      </c>
      <c r="AN210" s="2523">
        <v>123500</v>
      </c>
      <c r="AO210" s="2556">
        <v>1</v>
      </c>
      <c r="AP210" s="2547">
        <v>1</v>
      </c>
      <c r="AQ210" s="2547">
        <v>4</v>
      </c>
      <c r="AR210" s="2547">
        <v>4</v>
      </c>
      <c r="AS210" s="2557">
        <v>60</v>
      </c>
      <c r="AT210" s="2558">
        <v>67</v>
      </c>
      <c r="AU210" s="2558">
        <v>47</v>
      </c>
      <c r="AV210" s="2559">
        <v>54</v>
      </c>
      <c r="AW210" s="2560">
        <v>1</v>
      </c>
      <c r="AX210" s="2539">
        <v>1</v>
      </c>
      <c r="AY210" s="2521">
        <v>0</v>
      </c>
      <c r="AZ210" s="2539">
        <v>1</v>
      </c>
      <c r="BA210" s="2539">
        <v>1</v>
      </c>
      <c r="BB210" s="2539">
        <v>1</v>
      </c>
      <c r="BC210" s="2539">
        <v>0</v>
      </c>
      <c r="BD210" s="2539">
        <v>1</v>
      </c>
      <c r="BE210" s="2561">
        <v>1</v>
      </c>
      <c r="BF210" s="2539">
        <v>1</v>
      </c>
      <c r="BG210" s="2539">
        <v>1</v>
      </c>
      <c r="BH210" s="2539">
        <v>1</v>
      </c>
      <c r="BI210" s="2539">
        <v>1</v>
      </c>
      <c r="BJ210" s="2539">
        <v>1</v>
      </c>
      <c r="BK210" s="2539">
        <v>1</v>
      </c>
      <c r="BL210" s="2539">
        <v>1</v>
      </c>
      <c r="BM210" s="2539">
        <v>1</v>
      </c>
      <c r="BN210" s="2521">
        <v>0</v>
      </c>
      <c r="BO210" s="2539">
        <v>1</v>
      </c>
      <c r="BP210" s="2539">
        <v>1</v>
      </c>
      <c r="BQ210" s="2539">
        <v>0</v>
      </c>
      <c r="BR210" s="2562">
        <v>0</v>
      </c>
      <c r="BS210" s="2538">
        <v>0</v>
      </c>
      <c r="BT210" s="2521">
        <v>0</v>
      </c>
      <c r="BU210" s="2521">
        <v>0</v>
      </c>
      <c r="BV210" s="2521">
        <v>0</v>
      </c>
      <c r="BW210" s="2521">
        <v>0</v>
      </c>
      <c r="BX210" s="2521">
        <v>0</v>
      </c>
      <c r="BY210" s="2521">
        <v>0</v>
      </c>
      <c r="BZ210" s="2579">
        <v>0</v>
      </c>
      <c r="CA210" s="2521">
        <v>0</v>
      </c>
      <c r="CB210" s="2521">
        <v>0</v>
      </c>
      <c r="CC210" s="2521">
        <v>0</v>
      </c>
      <c r="CD210" s="2521">
        <v>0</v>
      </c>
      <c r="CE210" s="2524">
        <v>0</v>
      </c>
      <c r="CF210" s="2520">
        <v>1</v>
      </c>
      <c r="CG210" s="2521">
        <v>1</v>
      </c>
      <c r="CH210" s="2521">
        <v>1</v>
      </c>
      <c r="CI210" s="2521">
        <v>1</v>
      </c>
      <c r="CJ210" s="2521">
        <v>1</v>
      </c>
      <c r="CK210" s="2521">
        <v>1</v>
      </c>
      <c r="CL210" s="2521">
        <v>1</v>
      </c>
      <c r="CM210" s="2521">
        <v>1</v>
      </c>
      <c r="CN210" s="2521">
        <v>1</v>
      </c>
      <c r="CO210" s="2521">
        <v>1</v>
      </c>
      <c r="CP210" s="2521">
        <v>1</v>
      </c>
      <c r="CQ210" s="2521">
        <v>1</v>
      </c>
      <c r="CR210" s="2538">
        <v>1</v>
      </c>
      <c r="CS210" s="2521">
        <v>0</v>
      </c>
      <c r="CT210" s="2521">
        <v>0</v>
      </c>
      <c r="CU210" s="2521">
        <v>0</v>
      </c>
      <c r="CV210" s="2521">
        <v>0</v>
      </c>
      <c r="CW210" s="2521">
        <v>0</v>
      </c>
      <c r="CX210" s="2521">
        <v>0</v>
      </c>
      <c r="CY210" s="2563">
        <v>0</v>
      </c>
    </row>
    <row r="211" spans="1:103">
      <c r="A211" s="2541"/>
      <c r="B211" s="2542" t="s">
        <v>745</v>
      </c>
      <c r="C211" s="2543"/>
      <c r="D211" s="2544">
        <v>390</v>
      </c>
      <c r="E211" s="2545"/>
      <c r="F211" s="2522">
        <v>1100</v>
      </c>
      <c r="G211" s="2546">
        <v>400</v>
      </c>
      <c r="H211" s="2546">
        <v>20</v>
      </c>
      <c r="I211" s="2546">
        <v>36</v>
      </c>
      <c r="J211" s="2547">
        <v>30</v>
      </c>
      <c r="K211" s="2546">
        <v>1028</v>
      </c>
      <c r="L211" s="2546">
        <v>968</v>
      </c>
      <c r="M211" s="2522">
        <v>497</v>
      </c>
      <c r="N211" s="2548">
        <v>3.7080000000000002</v>
      </c>
      <c r="O211" s="2523">
        <v>9.4220000000000006</v>
      </c>
      <c r="P211" s="2549">
        <v>1</v>
      </c>
      <c r="Q211" s="2549" t="s">
        <v>2493</v>
      </c>
      <c r="R211" s="2549" t="s">
        <v>2493</v>
      </c>
      <c r="S211" s="2549">
        <v>1</v>
      </c>
      <c r="T211" s="2550" t="s">
        <v>2493</v>
      </c>
      <c r="U211" s="2549">
        <v>1</v>
      </c>
      <c r="V211" s="2549" t="s">
        <v>2493</v>
      </c>
      <c r="W211" s="2549" t="s">
        <v>2493</v>
      </c>
      <c r="X211" s="2549">
        <v>1</v>
      </c>
      <c r="Y211" s="2550" t="s">
        <v>2493</v>
      </c>
      <c r="Z211" s="2551" t="s">
        <v>2185</v>
      </c>
      <c r="AA211" s="2552" t="s">
        <v>2185</v>
      </c>
      <c r="AB211" s="2549" t="s">
        <v>2495</v>
      </c>
      <c r="AC211" s="2554">
        <v>1016360</v>
      </c>
      <c r="AD211" s="2555">
        <v>18470</v>
      </c>
      <c r="AE211" s="2555">
        <v>20990</v>
      </c>
      <c r="AF211" s="2555">
        <v>45</v>
      </c>
      <c r="AG211" s="2555">
        <v>242.1</v>
      </c>
      <c r="AH211" s="2555">
        <v>38490</v>
      </c>
      <c r="AI211" s="2555">
        <v>1924</v>
      </c>
      <c r="AJ211" s="2555">
        <v>2995</v>
      </c>
      <c r="AK211" s="2555">
        <v>8.6999999999999993</v>
      </c>
      <c r="AL211" s="2555">
        <v>12.7</v>
      </c>
      <c r="AM211" s="2555">
        <v>1649</v>
      </c>
      <c r="AN211" s="2523">
        <v>108680</v>
      </c>
      <c r="AO211" s="2556">
        <v>1</v>
      </c>
      <c r="AP211" s="2547">
        <v>1</v>
      </c>
      <c r="AQ211" s="2547">
        <v>4</v>
      </c>
      <c r="AR211" s="2547">
        <v>4</v>
      </c>
      <c r="AS211" s="2557">
        <v>66</v>
      </c>
      <c r="AT211" s="2558">
        <v>74</v>
      </c>
      <c r="AU211" s="2558">
        <v>52</v>
      </c>
      <c r="AV211" s="2559">
        <v>60</v>
      </c>
      <c r="AW211" s="2560">
        <v>1</v>
      </c>
      <c r="AX211" s="2539">
        <v>1</v>
      </c>
      <c r="AY211" s="2521">
        <v>0</v>
      </c>
      <c r="AZ211" s="2539">
        <v>1</v>
      </c>
      <c r="BA211" s="2539">
        <v>1</v>
      </c>
      <c r="BB211" s="2539">
        <v>1</v>
      </c>
      <c r="BC211" s="2539">
        <v>0</v>
      </c>
      <c r="BD211" s="2539">
        <v>1</v>
      </c>
      <c r="BE211" s="2561">
        <v>1</v>
      </c>
      <c r="BF211" s="2539">
        <v>1</v>
      </c>
      <c r="BG211" s="2539">
        <v>1</v>
      </c>
      <c r="BH211" s="2539">
        <v>1</v>
      </c>
      <c r="BI211" s="2539">
        <v>1</v>
      </c>
      <c r="BJ211" s="2539">
        <v>1</v>
      </c>
      <c r="BK211" s="2539">
        <v>1</v>
      </c>
      <c r="BL211" s="2539">
        <v>1</v>
      </c>
      <c r="BM211" s="2539">
        <v>1</v>
      </c>
      <c r="BN211" s="2521">
        <v>0</v>
      </c>
      <c r="BO211" s="2539">
        <v>1</v>
      </c>
      <c r="BP211" s="2539">
        <v>1</v>
      </c>
      <c r="BQ211" s="2539">
        <v>0</v>
      </c>
      <c r="BR211" s="2562">
        <v>0</v>
      </c>
      <c r="BS211" s="2538">
        <v>0</v>
      </c>
      <c r="BT211" s="2521">
        <v>0</v>
      </c>
      <c r="BU211" s="2521">
        <v>0</v>
      </c>
      <c r="BV211" s="2521">
        <v>0</v>
      </c>
      <c r="BW211" s="2521">
        <v>0</v>
      </c>
      <c r="BX211" s="2521">
        <v>0</v>
      </c>
      <c r="BY211" s="2521">
        <v>0</v>
      </c>
      <c r="BZ211" s="2579">
        <v>0</v>
      </c>
      <c r="CA211" s="2521">
        <v>0</v>
      </c>
      <c r="CB211" s="2521">
        <v>0</v>
      </c>
      <c r="CC211" s="2521">
        <v>0</v>
      </c>
      <c r="CD211" s="2521">
        <v>0</v>
      </c>
      <c r="CE211" s="2524">
        <v>0</v>
      </c>
      <c r="CF211" s="2520">
        <v>1</v>
      </c>
      <c r="CG211" s="2521">
        <v>1</v>
      </c>
      <c r="CH211" s="2521">
        <v>1</v>
      </c>
      <c r="CI211" s="2521">
        <v>1</v>
      </c>
      <c r="CJ211" s="2521">
        <v>1</v>
      </c>
      <c r="CK211" s="2521">
        <v>1</v>
      </c>
      <c r="CL211" s="2521">
        <v>1</v>
      </c>
      <c r="CM211" s="2521">
        <v>1</v>
      </c>
      <c r="CN211" s="2521">
        <v>1</v>
      </c>
      <c r="CO211" s="2521">
        <v>1</v>
      </c>
      <c r="CP211" s="2521">
        <v>1</v>
      </c>
      <c r="CQ211" s="2521">
        <v>1</v>
      </c>
      <c r="CR211" s="2538">
        <v>1</v>
      </c>
      <c r="CS211" s="2521">
        <v>0</v>
      </c>
      <c r="CT211" s="2521">
        <v>0</v>
      </c>
      <c r="CU211" s="2521">
        <v>0</v>
      </c>
      <c r="CV211" s="2521">
        <v>0</v>
      </c>
      <c r="CW211" s="2521">
        <v>0</v>
      </c>
      <c r="CX211" s="2521">
        <v>0</v>
      </c>
      <c r="CY211" s="2563">
        <v>0</v>
      </c>
    </row>
    <row r="212" spans="1:103">
      <c r="A212" s="2541"/>
      <c r="B212" s="2542" t="s">
        <v>744</v>
      </c>
      <c r="C212" s="2543"/>
      <c r="D212" s="2544">
        <v>343</v>
      </c>
      <c r="E212" s="2545"/>
      <c r="F212" s="2522">
        <v>1090</v>
      </c>
      <c r="G212" s="2546">
        <v>400</v>
      </c>
      <c r="H212" s="2546">
        <v>18</v>
      </c>
      <c r="I212" s="2546">
        <v>31</v>
      </c>
      <c r="J212" s="2547">
        <v>30</v>
      </c>
      <c r="K212" s="2546">
        <v>1028</v>
      </c>
      <c r="L212" s="2546">
        <v>968</v>
      </c>
      <c r="M212" s="2522">
        <v>436.5</v>
      </c>
      <c r="N212" s="2548">
        <v>3.6920000000000002</v>
      </c>
      <c r="O212" s="2523">
        <v>10.67</v>
      </c>
      <c r="P212" s="2549">
        <v>1</v>
      </c>
      <c r="Q212" s="2549" t="s">
        <v>2493</v>
      </c>
      <c r="R212" s="2549" t="s">
        <v>2493</v>
      </c>
      <c r="S212" s="2549">
        <v>1</v>
      </c>
      <c r="T212" s="2550" t="s">
        <v>2493</v>
      </c>
      <c r="U212" s="2549">
        <v>1</v>
      </c>
      <c r="V212" s="2549" t="s">
        <v>2493</v>
      </c>
      <c r="W212" s="2549" t="s">
        <v>2493</v>
      </c>
      <c r="X212" s="2549">
        <v>1</v>
      </c>
      <c r="Y212" s="2550" t="s">
        <v>2493</v>
      </c>
      <c r="Z212" s="2551" t="s">
        <v>2185</v>
      </c>
      <c r="AA212" s="2552" t="s">
        <v>2185</v>
      </c>
      <c r="AB212" s="2553" t="s">
        <v>2494</v>
      </c>
      <c r="AC212" s="2554">
        <v>878350</v>
      </c>
      <c r="AD212" s="2555">
        <v>16110</v>
      </c>
      <c r="AE212" s="2555">
        <v>18270</v>
      </c>
      <c r="AF212" s="2555">
        <v>44.6</v>
      </c>
      <c r="AG212" s="2555">
        <v>216.9</v>
      </c>
      <c r="AH212" s="2555">
        <v>33130</v>
      </c>
      <c r="AI212" s="2555">
        <v>1656</v>
      </c>
      <c r="AJ212" s="2555">
        <v>2575</v>
      </c>
      <c r="AK212" s="2555">
        <v>8.6</v>
      </c>
      <c r="AL212" s="2555">
        <v>11.5</v>
      </c>
      <c r="AM212" s="2555">
        <v>1104</v>
      </c>
      <c r="AN212" s="2523">
        <v>92700</v>
      </c>
      <c r="AO212" s="2556">
        <v>1</v>
      </c>
      <c r="AP212" s="2547">
        <v>2</v>
      </c>
      <c r="AQ212" s="2547">
        <v>4</v>
      </c>
      <c r="AR212" s="2547">
        <v>4</v>
      </c>
      <c r="AS212" s="2557">
        <v>75</v>
      </c>
      <c r="AT212" s="2558">
        <v>84</v>
      </c>
      <c r="AU212" s="2558">
        <v>59</v>
      </c>
      <c r="AV212" s="2559">
        <v>68</v>
      </c>
      <c r="AW212" s="2560">
        <v>1</v>
      </c>
      <c r="AX212" s="2539">
        <v>1</v>
      </c>
      <c r="AY212" s="2521">
        <v>0</v>
      </c>
      <c r="AZ212" s="2539">
        <v>1</v>
      </c>
      <c r="BA212" s="2539">
        <v>1</v>
      </c>
      <c r="BB212" s="2539">
        <v>1</v>
      </c>
      <c r="BC212" s="2539">
        <v>0</v>
      </c>
      <c r="BD212" s="2539">
        <v>1</v>
      </c>
      <c r="BE212" s="2561">
        <v>1</v>
      </c>
      <c r="BF212" s="2539">
        <v>1</v>
      </c>
      <c r="BG212" s="2539">
        <v>1</v>
      </c>
      <c r="BH212" s="2539">
        <v>1</v>
      </c>
      <c r="BI212" s="2539">
        <v>1</v>
      </c>
      <c r="BJ212" s="2539">
        <v>1</v>
      </c>
      <c r="BK212" s="2539">
        <v>1</v>
      </c>
      <c r="BL212" s="2539">
        <v>1</v>
      </c>
      <c r="BM212" s="2539">
        <v>1</v>
      </c>
      <c r="BN212" s="2521">
        <v>0</v>
      </c>
      <c r="BO212" s="2539">
        <v>1</v>
      </c>
      <c r="BP212" s="2539">
        <v>1</v>
      </c>
      <c r="BQ212" s="2539">
        <v>0</v>
      </c>
      <c r="BR212" s="2562">
        <v>0</v>
      </c>
      <c r="BS212" s="2538">
        <v>1</v>
      </c>
      <c r="BT212" s="2521">
        <v>0</v>
      </c>
      <c r="BU212" s="2521">
        <v>0</v>
      </c>
      <c r="BV212" s="2521">
        <v>0</v>
      </c>
      <c r="BW212" s="2521">
        <v>0</v>
      </c>
      <c r="BX212" s="2521">
        <v>0</v>
      </c>
      <c r="BY212" s="2521">
        <v>0</v>
      </c>
      <c r="BZ212" s="2579">
        <v>0</v>
      </c>
      <c r="CA212" s="2521">
        <v>0</v>
      </c>
      <c r="CB212" s="2521">
        <v>0</v>
      </c>
      <c r="CC212" s="2521">
        <v>0</v>
      </c>
      <c r="CD212" s="2521">
        <v>0</v>
      </c>
      <c r="CE212" s="2524">
        <v>0</v>
      </c>
      <c r="CF212" s="2520">
        <v>1</v>
      </c>
      <c r="CG212" s="2521">
        <v>1</v>
      </c>
      <c r="CH212" s="2521">
        <v>1</v>
      </c>
      <c r="CI212" s="2521">
        <v>1</v>
      </c>
      <c r="CJ212" s="2521">
        <v>1</v>
      </c>
      <c r="CK212" s="2521">
        <v>1</v>
      </c>
      <c r="CL212" s="2521">
        <v>1</v>
      </c>
      <c r="CM212" s="2521">
        <v>1</v>
      </c>
      <c r="CN212" s="2521">
        <v>1</v>
      </c>
      <c r="CO212" s="2521">
        <v>1</v>
      </c>
      <c r="CP212" s="2521">
        <v>1</v>
      </c>
      <c r="CQ212" s="2521">
        <v>1</v>
      </c>
      <c r="CR212" s="2538">
        <v>1</v>
      </c>
      <c r="CS212" s="2521">
        <v>0</v>
      </c>
      <c r="CT212" s="2521">
        <v>0</v>
      </c>
      <c r="CU212" s="2521">
        <v>0</v>
      </c>
      <c r="CV212" s="2521">
        <v>0</v>
      </c>
      <c r="CW212" s="2521">
        <v>0</v>
      </c>
      <c r="CX212" s="2521">
        <v>0</v>
      </c>
      <c r="CY212" s="2563">
        <v>0</v>
      </c>
    </row>
    <row r="213" spans="1:103">
      <c r="A213" s="2541"/>
      <c r="B213" s="2542" t="s">
        <v>2310</v>
      </c>
      <c r="C213" s="2543"/>
      <c r="D213" s="2544">
        <v>976</v>
      </c>
      <c r="E213" s="2545"/>
      <c r="F213" s="2522">
        <v>1108</v>
      </c>
      <c r="G213" s="2546">
        <v>428</v>
      </c>
      <c r="H213" s="2546">
        <v>50</v>
      </c>
      <c r="I213" s="2546">
        <v>89.9</v>
      </c>
      <c r="J213" s="2547">
        <v>30</v>
      </c>
      <c r="K213" s="2568">
        <v>928</v>
      </c>
      <c r="L213" s="2546">
        <v>868</v>
      </c>
      <c r="M213" s="2522">
        <v>1241.4000000000001</v>
      </c>
      <c r="N213" s="2548">
        <v>3.7759999999999998</v>
      </c>
      <c r="O213" s="2523">
        <v>3.875</v>
      </c>
      <c r="P213" s="2549">
        <v>1</v>
      </c>
      <c r="Q213" s="2549" t="s">
        <v>2493</v>
      </c>
      <c r="R213" s="2549" t="s">
        <v>2493</v>
      </c>
      <c r="S213" s="2549" t="s">
        <v>2185</v>
      </c>
      <c r="T213" s="2550" t="s">
        <v>2185</v>
      </c>
      <c r="U213" s="2549">
        <v>1</v>
      </c>
      <c r="V213" s="2549" t="s">
        <v>2493</v>
      </c>
      <c r="W213" s="2549" t="s">
        <v>2493</v>
      </c>
      <c r="X213" s="2549">
        <v>1</v>
      </c>
      <c r="Y213" s="2550" t="s">
        <v>2185</v>
      </c>
      <c r="Z213" s="2551">
        <v>1</v>
      </c>
      <c r="AA213" s="2552">
        <v>1</v>
      </c>
      <c r="AB213" s="2553" t="s">
        <v>2494</v>
      </c>
      <c r="AC213" s="2554">
        <v>2348680</v>
      </c>
      <c r="AD213" s="2555">
        <v>42390</v>
      </c>
      <c r="AE213" s="2555">
        <v>50290</v>
      </c>
      <c r="AF213" s="2555">
        <v>43.4</v>
      </c>
      <c r="AG213" s="2555">
        <v>570.70000000000005</v>
      </c>
      <c r="AH213" s="2555">
        <v>118520</v>
      </c>
      <c r="AI213" s="2555">
        <v>5538</v>
      </c>
      <c r="AJ213" s="2555">
        <v>8838</v>
      </c>
      <c r="AK213" s="2555">
        <v>9.6999999999999993</v>
      </c>
      <c r="AL213" s="2555">
        <v>26.4</v>
      </c>
      <c r="AM213" s="2555">
        <v>24410</v>
      </c>
      <c r="AN213" s="2523">
        <v>304410</v>
      </c>
      <c r="AO213" s="2556">
        <v>1</v>
      </c>
      <c r="AP213" s="2547">
        <v>1</v>
      </c>
      <c r="AQ213" s="2547">
        <v>1</v>
      </c>
      <c r="AR213" s="2547">
        <v>1</v>
      </c>
      <c r="AS213" s="2557">
        <v>27</v>
      </c>
      <c r="AT213" s="2558">
        <v>30</v>
      </c>
      <c r="AU213" s="2558">
        <v>21</v>
      </c>
      <c r="AV213" s="2559">
        <v>25</v>
      </c>
      <c r="AW213" s="2560">
        <v>1</v>
      </c>
      <c r="AX213" s="2539">
        <v>1</v>
      </c>
      <c r="AY213" s="2521">
        <v>1</v>
      </c>
      <c r="AZ213" s="2539">
        <v>1</v>
      </c>
      <c r="BA213" s="2539">
        <v>0</v>
      </c>
      <c r="BB213" s="2539">
        <v>1</v>
      </c>
      <c r="BC213" s="2539">
        <v>1</v>
      </c>
      <c r="BD213" s="2539">
        <v>0</v>
      </c>
      <c r="BE213" s="2561">
        <v>1</v>
      </c>
      <c r="BF213" s="2539">
        <v>1</v>
      </c>
      <c r="BG213" s="2539">
        <v>0</v>
      </c>
      <c r="BH213" s="2539">
        <v>0</v>
      </c>
      <c r="BI213" s="2539">
        <v>0</v>
      </c>
      <c r="BJ213" s="2539">
        <v>1</v>
      </c>
      <c r="BK213" s="2539">
        <v>0</v>
      </c>
      <c r="BL213" s="2539">
        <v>0</v>
      </c>
      <c r="BM213" s="2539">
        <v>1</v>
      </c>
      <c r="BN213" s="2521">
        <v>0</v>
      </c>
      <c r="BO213" s="2539">
        <v>0</v>
      </c>
      <c r="BP213" s="2539">
        <v>0</v>
      </c>
      <c r="BQ213" s="2539">
        <v>0</v>
      </c>
      <c r="BR213" s="2562">
        <v>0</v>
      </c>
      <c r="BS213" s="2538">
        <v>1</v>
      </c>
      <c r="BT213" s="2521">
        <v>0</v>
      </c>
      <c r="BU213" s="2521">
        <v>0</v>
      </c>
      <c r="BV213" s="2521">
        <v>0</v>
      </c>
      <c r="BW213" s="2521">
        <v>0</v>
      </c>
      <c r="BX213" s="2521">
        <v>0</v>
      </c>
      <c r="BY213" s="2521">
        <v>0</v>
      </c>
      <c r="BZ213" s="2579">
        <v>0</v>
      </c>
      <c r="CA213" s="2521">
        <v>0</v>
      </c>
      <c r="CB213" s="2521">
        <v>0</v>
      </c>
      <c r="CC213" s="2521">
        <v>0</v>
      </c>
      <c r="CD213" s="2521">
        <v>0</v>
      </c>
      <c r="CE213" s="2524">
        <v>0</v>
      </c>
      <c r="CF213" s="2520">
        <v>1</v>
      </c>
      <c r="CG213" s="2521">
        <v>1</v>
      </c>
      <c r="CH213" s="2521">
        <v>1</v>
      </c>
      <c r="CI213" s="2521">
        <v>1</v>
      </c>
      <c r="CJ213" s="2521">
        <v>1</v>
      </c>
      <c r="CK213" s="2521">
        <v>1</v>
      </c>
      <c r="CL213" s="2521">
        <v>1</v>
      </c>
      <c r="CM213" s="2521">
        <v>1</v>
      </c>
      <c r="CN213" s="2521">
        <v>1</v>
      </c>
      <c r="CO213" s="2521">
        <v>1</v>
      </c>
      <c r="CP213" s="2521">
        <v>1</v>
      </c>
      <c r="CQ213" s="2521">
        <v>1</v>
      </c>
      <c r="CR213" s="2538">
        <v>1</v>
      </c>
      <c r="CS213" s="2521">
        <v>0</v>
      </c>
      <c r="CT213" s="2521">
        <v>0</v>
      </c>
      <c r="CU213" s="2521">
        <v>0</v>
      </c>
      <c r="CV213" s="2521">
        <v>0</v>
      </c>
      <c r="CW213" s="2521">
        <v>0</v>
      </c>
      <c r="CX213" s="2521">
        <v>0</v>
      </c>
      <c r="CY213" s="2563">
        <v>0</v>
      </c>
    </row>
    <row r="214" spans="1:103">
      <c r="A214" s="2541"/>
      <c r="B214" s="2542" t="s">
        <v>743</v>
      </c>
      <c r="C214" s="2543"/>
      <c r="D214" s="2544">
        <v>883</v>
      </c>
      <c r="E214" s="2545"/>
      <c r="F214" s="2522">
        <v>1092</v>
      </c>
      <c r="G214" s="2546">
        <v>424</v>
      </c>
      <c r="H214" s="2546">
        <v>45.5</v>
      </c>
      <c r="I214" s="2546">
        <v>82</v>
      </c>
      <c r="J214" s="2547">
        <v>30</v>
      </c>
      <c r="K214" s="2568">
        <v>928</v>
      </c>
      <c r="L214" s="2546">
        <v>868</v>
      </c>
      <c r="M214" s="2522">
        <v>1125.3</v>
      </c>
      <c r="N214" s="2548">
        <v>3.7370000000000001</v>
      </c>
      <c r="O214" s="2523">
        <v>4.2300000000000004</v>
      </c>
      <c r="P214" s="2549">
        <v>1</v>
      </c>
      <c r="Q214" s="2549" t="s">
        <v>2493</v>
      </c>
      <c r="R214" s="2549" t="s">
        <v>2493</v>
      </c>
      <c r="S214" s="2549" t="s">
        <v>2185</v>
      </c>
      <c r="T214" s="2550" t="s">
        <v>2185</v>
      </c>
      <c r="U214" s="2549">
        <v>1</v>
      </c>
      <c r="V214" s="2549" t="s">
        <v>2493</v>
      </c>
      <c r="W214" s="2549" t="s">
        <v>2493</v>
      </c>
      <c r="X214" s="2549">
        <v>1</v>
      </c>
      <c r="Y214" s="2550" t="s">
        <v>2185</v>
      </c>
      <c r="Z214" s="2551">
        <v>1</v>
      </c>
      <c r="AA214" s="2552">
        <v>1</v>
      </c>
      <c r="AB214" s="2553" t="s">
        <v>2494</v>
      </c>
      <c r="AC214" s="2554">
        <v>2096410</v>
      </c>
      <c r="AD214" s="2555">
        <v>38390</v>
      </c>
      <c r="AE214" s="2555">
        <v>45260</v>
      </c>
      <c r="AF214" s="2555">
        <v>43.1</v>
      </c>
      <c r="AG214" s="2555">
        <v>516.4</v>
      </c>
      <c r="AH214" s="2555">
        <v>104970</v>
      </c>
      <c r="AI214" s="2555">
        <v>4951</v>
      </c>
      <c r="AJ214" s="2555">
        <v>7873</v>
      </c>
      <c r="AK214" s="2555">
        <v>9.6</v>
      </c>
      <c r="AL214" s="2555">
        <v>24.4</v>
      </c>
      <c r="AM214" s="2555">
        <v>18510</v>
      </c>
      <c r="AN214" s="2523">
        <v>265670</v>
      </c>
      <c r="AO214" s="2556">
        <v>1</v>
      </c>
      <c r="AP214" s="2547">
        <v>1</v>
      </c>
      <c r="AQ214" s="2547">
        <v>1</v>
      </c>
      <c r="AR214" s="2547">
        <v>1</v>
      </c>
      <c r="AS214" s="2557">
        <v>29</v>
      </c>
      <c r="AT214" s="2558">
        <v>33</v>
      </c>
      <c r="AU214" s="2558">
        <v>23</v>
      </c>
      <c r="AV214" s="2559">
        <v>27</v>
      </c>
      <c r="AW214" s="2560">
        <v>1</v>
      </c>
      <c r="AX214" s="2539">
        <v>1</v>
      </c>
      <c r="AY214" s="2521">
        <v>1</v>
      </c>
      <c r="AZ214" s="2539">
        <v>1</v>
      </c>
      <c r="BA214" s="2539">
        <v>0</v>
      </c>
      <c r="BB214" s="2539">
        <v>1</v>
      </c>
      <c r="BC214" s="2539">
        <v>1</v>
      </c>
      <c r="BD214" s="2539">
        <v>0</v>
      </c>
      <c r="BE214" s="2561">
        <v>1</v>
      </c>
      <c r="BF214" s="2539">
        <v>1</v>
      </c>
      <c r="BG214" s="2539">
        <v>0</v>
      </c>
      <c r="BH214" s="2539">
        <v>0</v>
      </c>
      <c r="BI214" s="2539">
        <v>0</v>
      </c>
      <c r="BJ214" s="2539">
        <v>1</v>
      </c>
      <c r="BK214" s="2539">
        <v>0</v>
      </c>
      <c r="BL214" s="2539">
        <v>0</v>
      </c>
      <c r="BM214" s="2539">
        <v>1</v>
      </c>
      <c r="BN214" s="2521">
        <v>0</v>
      </c>
      <c r="BO214" s="2539">
        <v>0</v>
      </c>
      <c r="BP214" s="2539">
        <v>0</v>
      </c>
      <c r="BQ214" s="2539">
        <v>0</v>
      </c>
      <c r="BR214" s="2562">
        <v>0</v>
      </c>
      <c r="BS214" s="2538">
        <v>1</v>
      </c>
      <c r="BT214" s="2521">
        <v>0</v>
      </c>
      <c r="BU214" s="2521">
        <v>0</v>
      </c>
      <c r="BV214" s="2521">
        <v>0</v>
      </c>
      <c r="BW214" s="2521">
        <v>0</v>
      </c>
      <c r="BX214" s="2521">
        <v>0</v>
      </c>
      <c r="BY214" s="2521">
        <v>0</v>
      </c>
      <c r="BZ214" s="2579">
        <v>0</v>
      </c>
      <c r="CA214" s="2521">
        <v>0</v>
      </c>
      <c r="CB214" s="2521">
        <v>0</v>
      </c>
      <c r="CC214" s="2521">
        <v>0</v>
      </c>
      <c r="CD214" s="2521">
        <v>0</v>
      </c>
      <c r="CE214" s="2524">
        <v>0</v>
      </c>
      <c r="CF214" s="2520">
        <v>1</v>
      </c>
      <c r="CG214" s="2521">
        <v>1</v>
      </c>
      <c r="CH214" s="2521">
        <v>1</v>
      </c>
      <c r="CI214" s="2521">
        <v>1</v>
      </c>
      <c r="CJ214" s="2521">
        <v>1</v>
      </c>
      <c r="CK214" s="2521">
        <v>1</v>
      </c>
      <c r="CL214" s="2521">
        <v>1</v>
      </c>
      <c r="CM214" s="2521">
        <v>1</v>
      </c>
      <c r="CN214" s="2521">
        <v>1</v>
      </c>
      <c r="CO214" s="2521">
        <v>1</v>
      </c>
      <c r="CP214" s="2521">
        <v>1</v>
      </c>
      <c r="CQ214" s="2521">
        <v>1</v>
      </c>
      <c r="CR214" s="2538">
        <v>1</v>
      </c>
      <c r="CS214" s="2521">
        <v>0</v>
      </c>
      <c r="CT214" s="2521">
        <v>0</v>
      </c>
      <c r="CU214" s="2521">
        <v>0</v>
      </c>
      <c r="CV214" s="2521">
        <v>0</v>
      </c>
      <c r="CW214" s="2521">
        <v>0</v>
      </c>
      <c r="CX214" s="2521">
        <v>0</v>
      </c>
      <c r="CY214" s="2563">
        <v>0</v>
      </c>
    </row>
    <row r="215" spans="1:103">
      <c r="A215" s="2541"/>
      <c r="B215" s="2542" t="s">
        <v>742</v>
      </c>
      <c r="C215" s="2543"/>
      <c r="D215" s="2544">
        <v>748</v>
      </c>
      <c r="E215" s="2545"/>
      <c r="F215" s="2522">
        <v>1068</v>
      </c>
      <c r="G215" s="2546">
        <v>417</v>
      </c>
      <c r="H215" s="2546">
        <v>39</v>
      </c>
      <c r="I215" s="2546">
        <v>70</v>
      </c>
      <c r="J215" s="2547">
        <v>30</v>
      </c>
      <c r="K215" s="2568">
        <v>928</v>
      </c>
      <c r="L215" s="2546">
        <v>868</v>
      </c>
      <c r="M215" s="2522">
        <v>953.4</v>
      </c>
      <c r="N215" s="2548">
        <v>3.6739999999999999</v>
      </c>
      <c r="O215" s="2523">
        <v>4.9089999999999998</v>
      </c>
      <c r="P215" s="2549">
        <v>1</v>
      </c>
      <c r="Q215" s="2549" t="s">
        <v>2493</v>
      </c>
      <c r="R215" s="2549" t="s">
        <v>2493</v>
      </c>
      <c r="S215" s="2549" t="s">
        <v>2185</v>
      </c>
      <c r="T215" s="2550" t="s">
        <v>2185</v>
      </c>
      <c r="U215" s="2549">
        <v>1</v>
      </c>
      <c r="V215" s="2549" t="s">
        <v>2493</v>
      </c>
      <c r="W215" s="2549" t="s">
        <v>2493</v>
      </c>
      <c r="X215" s="2549">
        <v>1</v>
      </c>
      <c r="Y215" s="2550" t="s">
        <v>2185</v>
      </c>
      <c r="Z215" s="2551" t="s">
        <v>2185</v>
      </c>
      <c r="AA215" s="2552" t="s">
        <v>2185</v>
      </c>
      <c r="AB215" s="2553" t="s">
        <v>2494</v>
      </c>
      <c r="AC215" s="2554">
        <v>1731940</v>
      </c>
      <c r="AD215" s="2555">
        <v>32430</v>
      </c>
      <c r="AE215" s="2555">
        <v>37880</v>
      </c>
      <c r="AF215" s="2555">
        <v>42.6</v>
      </c>
      <c r="AG215" s="2555">
        <v>438.9</v>
      </c>
      <c r="AH215" s="2555">
        <v>85110</v>
      </c>
      <c r="AI215" s="2555">
        <v>4082</v>
      </c>
      <c r="AJ215" s="2555">
        <v>6459</v>
      </c>
      <c r="AK215" s="2555">
        <v>9.4</v>
      </c>
      <c r="AL215" s="2555">
        <v>21.4</v>
      </c>
      <c r="AM215" s="2555">
        <v>11550</v>
      </c>
      <c r="AN215" s="2523">
        <v>210640</v>
      </c>
      <c r="AO215" s="2556">
        <v>1</v>
      </c>
      <c r="AP215" s="2547">
        <v>1</v>
      </c>
      <c r="AQ215" s="2547">
        <v>1</v>
      </c>
      <c r="AR215" s="2547">
        <v>1</v>
      </c>
      <c r="AS215" s="2557">
        <v>34</v>
      </c>
      <c r="AT215" s="2558">
        <v>39</v>
      </c>
      <c r="AU215" s="2558">
        <v>27</v>
      </c>
      <c r="AV215" s="2559">
        <v>31</v>
      </c>
      <c r="AW215" s="2560">
        <v>1</v>
      </c>
      <c r="AX215" s="2539">
        <v>1</v>
      </c>
      <c r="AY215" s="2521">
        <v>0</v>
      </c>
      <c r="AZ215" s="2539">
        <v>1</v>
      </c>
      <c r="BA215" s="2539">
        <v>0</v>
      </c>
      <c r="BB215" s="2539">
        <v>1</v>
      </c>
      <c r="BC215" s="2539">
        <v>0</v>
      </c>
      <c r="BD215" s="2539">
        <v>0</v>
      </c>
      <c r="BE215" s="2561">
        <v>1</v>
      </c>
      <c r="BF215" s="2539">
        <v>1</v>
      </c>
      <c r="BG215" s="2539">
        <v>0</v>
      </c>
      <c r="BH215" s="2539">
        <v>0</v>
      </c>
      <c r="BI215" s="2539">
        <v>0</v>
      </c>
      <c r="BJ215" s="2539">
        <v>1</v>
      </c>
      <c r="BK215" s="2539">
        <v>0</v>
      </c>
      <c r="BL215" s="2539">
        <v>0</v>
      </c>
      <c r="BM215" s="2539">
        <v>1</v>
      </c>
      <c r="BN215" s="2521">
        <v>0</v>
      </c>
      <c r="BO215" s="2539">
        <v>0</v>
      </c>
      <c r="BP215" s="2539">
        <v>0</v>
      </c>
      <c r="BQ215" s="2539">
        <v>0</v>
      </c>
      <c r="BR215" s="2562">
        <v>0</v>
      </c>
      <c r="BS215" s="2538">
        <v>1</v>
      </c>
      <c r="BT215" s="2521">
        <v>0</v>
      </c>
      <c r="BU215" s="2521">
        <v>0</v>
      </c>
      <c r="BV215" s="2521">
        <v>0</v>
      </c>
      <c r="BW215" s="2521">
        <v>0</v>
      </c>
      <c r="BX215" s="2521">
        <v>0</v>
      </c>
      <c r="BY215" s="2521">
        <v>0</v>
      </c>
      <c r="BZ215" s="2579">
        <v>0</v>
      </c>
      <c r="CA215" s="2521">
        <v>0</v>
      </c>
      <c r="CB215" s="2521">
        <v>0</v>
      </c>
      <c r="CC215" s="2521">
        <v>0</v>
      </c>
      <c r="CD215" s="2521">
        <v>0</v>
      </c>
      <c r="CE215" s="2524">
        <v>0</v>
      </c>
      <c r="CF215" s="2520">
        <v>1</v>
      </c>
      <c r="CG215" s="2521">
        <v>1</v>
      </c>
      <c r="CH215" s="2521">
        <v>1</v>
      </c>
      <c r="CI215" s="2521">
        <v>1</v>
      </c>
      <c r="CJ215" s="2521">
        <v>1</v>
      </c>
      <c r="CK215" s="2521">
        <v>1</v>
      </c>
      <c r="CL215" s="2521">
        <v>1</v>
      </c>
      <c r="CM215" s="2521">
        <v>1</v>
      </c>
      <c r="CN215" s="2521">
        <v>1</v>
      </c>
      <c r="CO215" s="2521">
        <v>1</v>
      </c>
      <c r="CP215" s="2521">
        <v>1</v>
      </c>
      <c r="CQ215" s="2521">
        <v>1</v>
      </c>
      <c r="CR215" s="2538">
        <v>1</v>
      </c>
      <c r="CS215" s="2521">
        <v>0</v>
      </c>
      <c r="CT215" s="2521">
        <v>0</v>
      </c>
      <c r="CU215" s="2521">
        <v>0</v>
      </c>
      <c r="CV215" s="2521">
        <v>0</v>
      </c>
      <c r="CW215" s="2521">
        <v>0</v>
      </c>
      <c r="CX215" s="2521">
        <v>0</v>
      </c>
      <c r="CY215" s="2563">
        <v>0</v>
      </c>
    </row>
    <row r="216" spans="1:103">
      <c r="A216" s="2541"/>
      <c r="B216" s="2542" t="s">
        <v>741</v>
      </c>
      <c r="C216" s="2543"/>
      <c r="D216" s="2544">
        <v>642</v>
      </c>
      <c r="E216" s="2545"/>
      <c r="F216" s="2522">
        <v>1048</v>
      </c>
      <c r="G216" s="2546">
        <v>412</v>
      </c>
      <c r="H216" s="2546">
        <v>34</v>
      </c>
      <c r="I216" s="2546">
        <v>60</v>
      </c>
      <c r="J216" s="2547">
        <v>30</v>
      </c>
      <c r="K216" s="2568">
        <v>928</v>
      </c>
      <c r="L216" s="2546">
        <v>868</v>
      </c>
      <c r="M216" s="2522">
        <v>817.6</v>
      </c>
      <c r="N216" s="2548">
        <v>3.6240000000000001</v>
      </c>
      <c r="O216" s="2523">
        <v>5.6459999999999999</v>
      </c>
      <c r="P216" s="2549">
        <v>1</v>
      </c>
      <c r="Q216" s="2549" t="s">
        <v>2493</v>
      </c>
      <c r="R216" s="2549" t="s">
        <v>2493</v>
      </c>
      <c r="S216" s="2549">
        <v>1</v>
      </c>
      <c r="T216" s="2550" t="s">
        <v>2185</v>
      </c>
      <c r="U216" s="2549">
        <v>1</v>
      </c>
      <c r="V216" s="2549" t="s">
        <v>2493</v>
      </c>
      <c r="W216" s="2549" t="s">
        <v>2493</v>
      </c>
      <c r="X216" s="2549">
        <v>1</v>
      </c>
      <c r="Y216" s="2550" t="s">
        <v>2185</v>
      </c>
      <c r="Z216" s="2551" t="s">
        <v>2185</v>
      </c>
      <c r="AA216" s="2552" t="s">
        <v>2185</v>
      </c>
      <c r="AB216" s="2553" t="s">
        <v>2494</v>
      </c>
      <c r="AC216" s="2554">
        <v>1450580</v>
      </c>
      <c r="AD216" s="2555">
        <v>27680</v>
      </c>
      <c r="AE216" s="2555">
        <v>32090</v>
      </c>
      <c r="AF216" s="2555">
        <v>42.1</v>
      </c>
      <c r="AG216" s="2555">
        <v>379.6</v>
      </c>
      <c r="AH216" s="2555">
        <v>70280</v>
      </c>
      <c r="AI216" s="2555">
        <v>3411</v>
      </c>
      <c r="AJ216" s="2555">
        <v>5378</v>
      </c>
      <c r="AK216" s="2555">
        <v>9.1999999999999993</v>
      </c>
      <c r="AL216" s="2555">
        <v>18.899999999999999</v>
      </c>
      <c r="AM216" s="2555">
        <v>7381</v>
      </c>
      <c r="AN216" s="2523">
        <v>170660</v>
      </c>
      <c r="AO216" s="2556">
        <v>1</v>
      </c>
      <c r="AP216" s="2547">
        <v>1</v>
      </c>
      <c r="AQ216" s="2547">
        <v>1</v>
      </c>
      <c r="AR216" s="2547">
        <v>2</v>
      </c>
      <c r="AS216" s="2557">
        <v>39</v>
      </c>
      <c r="AT216" s="2558">
        <v>44</v>
      </c>
      <c r="AU216" s="2558">
        <v>31</v>
      </c>
      <c r="AV216" s="2559">
        <v>36</v>
      </c>
      <c r="AW216" s="2560">
        <v>1</v>
      </c>
      <c r="AX216" s="2539">
        <v>1</v>
      </c>
      <c r="AY216" s="2521">
        <v>0</v>
      </c>
      <c r="AZ216" s="2539">
        <v>1</v>
      </c>
      <c r="BA216" s="2539">
        <v>0</v>
      </c>
      <c r="BB216" s="2539">
        <v>1</v>
      </c>
      <c r="BC216" s="2539">
        <v>0</v>
      </c>
      <c r="BD216" s="2539">
        <v>1</v>
      </c>
      <c r="BE216" s="2561">
        <v>1</v>
      </c>
      <c r="BF216" s="2539">
        <v>1</v>
      </c>
      <c r="BG216" s="2539">
        <v>0</v>
      </c>
      <c r="BH216" s="2539">
        <v>0</v>
      </c>
      <c r="BI216" s="2539">
        <v>0</v>
      </c>
      <c r="BJ216" s="2539">
        <v>1</v>
      </c>
      <c r="BK216" s="2539">
        <v>0</v>
      </c>
      <c r="BL216" s="2539">
        <v>0</v>
      </c>
      <c r="BM216" s="2539">
        <v>1</v>
      </c>
      <c r="BN216" s="2521">
        <v>0</v>
      </c>
      <c r="BO216" s="2539">
        <v>1</v>
      </c>
      <c r="BP216" s="2539">
        <v>0</v>
      </c>
      <c r="BQ216" s="2539">
        <v>0</v>
      </c>
      <c r="BR216" s="2562">
        <v>0</v>
      </c>
      <c r="BS216" s="2538">
        <v>1</v>
      </c>
      <c r="BT216" s="2521">
        <v>0</v>
      </c>
      <c r="BU216" s="2521">
        <v>0</v>
      </c>
      <c r="BV216" s="2521">
        <v>0</v>
      </c>
      <c r="BW216" s="2521">
        <v>0</v>
      </c>
      <c r="BX216" s="2521">
        <v>0</v>
      </c>
      <c r="BY216" s="2521">
        <v>0</v>
      </c>
      <c r="BZ216" s="2579">
        <v>0</v>
      </c>
      <c r="CA216" s="2521">
        <v>0</v>
      </c>
      <c r="CB216" s="2521">
        <v>0</v>
      </c>
      <c r="CC216" s="2521">
        <v>0</v>
      </c>
      <c r="CD216" s="2521">
        <v>0</v>
      </c>
      <c r="CE216" s="2524">
        <v>0</v>
      </c>
      <c r="CF216" s="2520">
        <v>1</v>
      </c>
      <c r="CG216" s="2521">
        <v>1</v>
      </c>
      <c r="CH216" s="2521">
        <v>1</v>
      </c>
      <c r="CI216" s="2521">
        <v>1</v>
      </c>
      <c r="CJ216" s="2521">
        <v>1</v>
      </c>
      <c r="CK216" s="2521">
        <v>1</v>
      </c>
      <c r="CL216" s="2521">
        <v>1</v>
      </c>
      <c r="CM216" s="2521">
        <v>1</v>
      </c>
      <c r="CN216" s="2521">
        <v>1</v>
      </c>
      <c r="CO216" s="2521">
        <v>1</v>
      </c>
      <c r="CP216" s="2521">
        <v>1</v>
      </c>
      <c r="CQ216" s="2521">
        <v>1</v>
      </c>
      <c r="CR216" s="2538">
        <v>1</v>
      </c>
      <c r="CS216" s="2521">
        <v>0</v>
      </c>
      <c r="CT216" s="2521">
        <v>0</v>
      </c>
      <c r="CU216" s="2521">
        <v>0</v>
      </c>
      <c r="CV216" s="2521">
        <v>0</v>
      </c>
      <c r="CW216" s="2521">
        <v>0</v>
      </c>
      <c r="CX216" s="2521">
        <v>0</v>
      </c>
      <c r="CY216" s="2563">
        <v>0</v>
      </c>
    </row>
    <row r="217" spans="1:103">
      <c r="A217" s="2541"/>
      <c r="B217" s="2542" t="s">
        <v>2314</v>
      </c>
      <c r="C217" s="2543"/>
      <c r="D217" s="2544">
        <v>591</v>
      </c>
      <c r="E217" s="2545"/>
      <c r="F217" s="2522">
        <v>1040</v>
      </c>
      <c r="G217" s="2546">
        <v>409</v>
      </c>
      <c r="H217" s="2546">
        <v>31</v>
      </c>
      <c r="I217" s="2546">
        <v>55.9</v>
      </c>
      <c r="J217" s="2547">
        <v>30</v>
      </c>
      <c r="K217" s="2568">
        <v>928</v>
      </c>
      <c r="L217" s="2546">
        <v>868</v>
      </c>
      <c r="M217" s="2522">
        <v>752.7</v>
      </c>
      <c r="N217" s="2548">
        <v>3.6019999999999999</v>
      </c>
      <c r="O217" s="2523">
        <v>6.0960000000000001</v>
      </c>
      <c r="P217" s="2549">
        <v>1</v>
      </c>
      <c r="Q217" s="2549" t="s">
        <v>2493</v>
      </c>
      <c r="R217" s="2549" t="s">
        <v>2493</v>
      </c>
      <c r="S217" s="2549">
        <v>1</v>
      </c>
      <c r="T217" s="2550" t="s">
        <v>2185</v>
      </c>
      <c r="U217" s="2549">
        <v>1</v>
      </c>
      <c r="V217" s="2549" t="s">
        <v>2493</v>
      </c>
      <c r="W217" s="2549" t="s">
        <v>2493</v>
      </c>
      <c r="X217" s="2549">
        <v>1</v>
      </c>
      <c r="Y217" s="2550" t="s">
        <v>2185</v>
      </c>
      <c r="Z217" s="2551" t="s">
        <v>2185</v>
      </c>
      <c r="AA217" s="2552" t="s">
        <v>2185</v>
      </c>
      <c r="AB217" s="2553" t="s">
        <v>2494</v>
      </c>
      <c r="AC217" s="2554">
        <v>1331030</v>
      </c>
      <c r="AD217" s="2555">
        <v>25590</v>
      </c>
      <c r="AE217" s="2555">
        <v>29520</v>
      </c>
      <c r="AF217" s="2555">
        <v>42</v>
      </c>
      <c r="AG217" s="2555">
        <v>346.3</v>
      </c>
      <c r="AH217" s="2555">
        <v>64010</v>
      </c>
      <c r="AI217" s="2555">
        <v>3130</v>
      </c>
      <c r="AJ217" s="2555">
        <v>4915</v>
      </c>
      <c r="AK217" s="2555">
        <v>9.1999999999999993</v>
      </c>
      <c r="AL217" s="2555">
        <v>17.7</v>
      </c>
      <c r="AM217" s="2555">
        <v>5895</v>
      </c>
      <c r="AN217" s="2523">
        <v>154320</v>
      </c>
      <c r="AO217" s="2556">
        <v>1</v>
      </c>
      <c r="AP217" s="2547">
        <v>1</v>
      </c>
      <c r="AQ217" s="2547">
        <v>2</v>
      </c>
      <c r="AR217" s="2547">
        <v>3</v>
      </c>
      <c r="AS217" s="2557">
        <v>42</v>
      </c>
      <c r="AT217" s="2558">
        <v>48</v>
      </c>
      <c r="AU217" s="2558">
        <v>33</v>
      </c>
      <c r="AV217" s="2559">
        <v>38</v>
      </c>
      <c r="AW217" s="2560">
        <v>1</v>
      </c>
      <c r="AX217" s="2539">
        <v>1</v>
      </c>
      <c r="AY217" s="2521">
        <v>0</v>
      </c>
      <c r="AZ217" s="2539">
        <v>1</v>
      </c>
      <c r="BA217" s="2539">
        <v>0</v>
      </c>
      <c r="BB217" s="2539">
        <v>1</v>
      </c>
      <c r="BC217" s="2539">
        <v>0</v>
      </c>
      <c r="BD217" s="2539">
        <v>1</v>
      </c>
      <c r="BE217" s="2561">
        <v>1</v>
      </c>
      <c r="BF217" s="2539">
        <v>1</v>
      </c>
      <c r="BG217" s="2539">
        <v>0</v>
      </c>
      <c r="BH217" s="2539">
        <v>0</v>
      </c>
      <c r="BI217" s="2539">
        <v>0</v>
      </c>
      <c r="BJ217" s="2539">
        <v>1</v>
      </c>
      <c r="BK217" s="2539">
        <v>0</v>
      </c>
      <c r="BL217" s="2539">
        <v>0</v>
      </c>
      <c r="BM217" s="2539">
        <v>1</v>
      </c>
      <c r="BN217" s="2521">
        <v>0</v>
      </c>
      <c r="BO217" s="2539">
        <v>1</v>
      </c>
      <c r="BP217" s="2539">
        <v>0</v>
      </c>
      <c r="BQ217" s="2539">
        <v>0</v>
      </c>
      <c r="BR217" s="2562">
        <v>0</v>
      </c>
      <c r="BS217" s="2538">
        <v>1</v>
      </c>
      <c r="BT217" s="2521">
        <v>0</v>
      </c>
      <c r="BU217" s="2521">
        <v>0</v>
      </c>
      <c r="BV217" s="2521">
        <v>0</v>
      </c>
      <c r="BW217" s="2521">
        <v>0</v>
      </c>
      <c r="BX217" s="2521">
        <v>0</v>
      </c>
      <c r="BY217" s="2521">
        <v>0</v>
      </c>
      <c r="BZ217" s="2579">
        <v>0</v>
      </c>
      <c r="CA217" s="2521">
        <v>0</v>
      </c>
      <c r="CB217" s="2521">
        <v>0</v>
      </c>
      <c r="CC217" s="2521">
        <v>0</v>
      </c>
      <c r="CD217" s="2521">
        <v>0</v>
      </c>
      <c r="CE217" s="2524">
        <v>0</v>
      </c>
      <c r="CF217" s="2520">
        <v>1</v>
      </c>
      <c r="CG217" s="2521">
        <v>1</v>
      </c>
      <c r="CH217" s="2521">
        <v>1</v>
      </c>
      <c r="CI217" s="2521">
        <v>1</v>
      </c>
      <c r="CJ217" s="2521">
        <v>1</v>
      </c>
      <c r="CK217" s="2521">
        <v>1</v>
      </c>
      <c r="CL217" s="2521">
        <v>1</v>
      </c>
      <c r="CM217" s="2521">
        <v>1</v>
      </c>
      <c r="CN217" s="2521">
        <v>1</v>
      </c>
      <c r="CO217" s="2521">
        <v>1</v>
      </c>
      <c r="CP217" s="2521">
        <v>1</v>
      </c>
      <c r="CQ217" s="2521">
        <v>1</v>
      </c>
      <c r="CR217" s="2538">
        <v>1</v>
      </c>
      <c r="CS217" s="2521">
        <v>0</v>
      </c>
      <c r="CT217" s="2521">
        <v>0</v>
      </c>
      <c r="CU217" s="2521">
        <v>0</v>
      </c>
      <c r="CV217" s="2521">
        <v>0</v>
      </c>
      <c r="CW217" s="2521">
        <v>0</v>
      </c>
      <c r="CX217" s="2521">
        <v>0</v>
      </c>
      <c r="CY217" s="2563">
        <v>0</v>
      </c>
    </row>
    <row r="218" spans="1:103">
      <c r="A218" s="2541"/>
      <c r="B218" s="2542" t="s">
        <v>740</v>
      </c>
      <c r="C218" s="2543"/>
      <c r="D218" s="2544">
        <v>554</v>
      </c>
      <c r="E218" s="2545"/>
      <c r="F218" s="2522">
        <v>1032</v>
      </c>
      <c r="G218" s="2546">
        <v>408</v>
      </c>
      <c r="H218" s="2546">
        <v>29.5</v>
      </c>
      <c r="I218" s="2546">
        <v>52</v>
      </c>
      <c r="J218" s="2547">
        <v>30</v>
      </c>
      <c r="K218" s="2568">
        <v>928</v>
      </c>
      <c r="L218" s="2546">
        <v>868</v>
      </c>
      <c r="M218" s="2522">
        <v>705.8</v>
      </c>
      <c r="N218" s="2548">
        <v>3.585</v>
      </c>
      <c r="O218" s="2523">
        <v>6.47</v>
      </c>
      <c r="P218" s="2549">
        <v>1</v>
      </c>
      <c r="Q218" s="2549" t="s">
        <v>2493</v>
      </c>
      <c r="R218" s="2549" t="s">
        <v>2493</v>
      </c>
      <c r="S218" s="2549">
        <v>1</v>
      </c>
      <c r="T218" s="2550" t="s">
        <v>2185</v>
      </c>
      <c r="U218" s="2549">
        <v>1</v>
      </c>
      <c r="V218" s="2549" t="s">
        <v>2493</v>
      </c>
      <c r="W218" s="2549" t="s">
        <v>2493</v>
      </c>
      <c r="X218" s="2549">
        <v>1</v>
      </c>
      <c r="Y218" s="2550" t="s">
        <v>2185</v>
      </c>
      <c r="Z218" s="2551" t="s">
        <v>2185</v>
      </c>
      <c r="AA218" s="2552" t="s">
        <v>2185</v>
      </c>
      <c r="AB218" s="2553" t="s">
        <v>2494</v>
      </c>
      <c r="AC218" s="2554">
        <v>1232370</v>
      </c>
      <c r="AD218" s="2555">
        <v>23880</v>
      </c>
      <c r="AE218" s="2555">
        <v>27490</v>
      </c>
      <c r="AF218" s="2555">
        <v>41.7</v>
      </c>
      <c r="AG218" s="2555">
        <v>328</v>
      </c>
      <c r="AH218" s="2555">
        <v>59090</v>
      </c>
      <c r="AI218" s="2555">
        <v>2896</v>
      </c>
      <c r="AJ218" s="2555">
        <v>4546</v>
      </c>
      <c r="AK218" s="2555">
        <v>9.1</v>
      </c>
      <c r="AL218" s="2555">
        <v>16.8</v>
      </c>
      <c r="AM218" s="2555">
        <v>4834</v>
      </c>
      <c r="AN218" s="2523">
        <v>141320</v>
      </c>
      <c r="AO218" s="2556">
        <v>1</v>
      </c>
      <c r="AP218" s="2547">
        <v>1</v>
      </c>
      <c r="AQ218" s="2547">
        <v>2</v>
      </c>
      <c r="AR218" s="2547">
        <v>3</v>
      </c>
      <c r="AS218" s="2557">
        <v>45</v>
      </c>
      <c r="AT218" s="2558">
        <v>51</v>
      </c>
      <c r="AU218" s="2558">
        <v>35</v>
      </c>
      <c r="AV218" s="2559">
        <v>41</v>
      </c>
      <c r="AW218" s="2560">
        <v>1</v>
      </c>
      <c r="AX218" s="2539">
        <v>1</v>
      </c>
      <c r="AY218" s="2521">
        <v>0</v>
      </c>
      <c r="AZ218" s="2539">
        <v>1</v>
      </c>
      <c r="BA218" s="2539">
        <v>0</v>
      </c>
      <c r="BB218" s="2539">
        <v>1</v>
      </c>
      <c r="BC218" s="2539">
        <v>0</v>
      </c>
      <c r="BD218" s="2539">
        <v>1</v>
      </c>
      <c r="BE218" s="2561">
        <v>1</v>
      </c>
      <c r="BF218" s="2539">
        <v>1</v>
      </c>
      <c r="BG218" s="2539">
        <v>0</v>
      </c>
      <c r="BH218" s="2539">
        <v>0</v>
      </c>
      <c r="BI218" s="2539">
        <v>0</v>
      </c>
      <c r="BJ218" s="2539">
        <v>1</v>
      </c>
      <c r="BK218" s="2539">
        <v>0</v>
      </c>
      <c r="BL218" s="2539">
        <v>0</v>
      </c>
      <c r="BM218" s="2539">
        <v>1</v>
      </c>
      <c r="BN218" s="2521">
        <v>0</v>
      </c>
      <c r="BO218" s="2539">
        <v>1</v>
      </c>
      <c r="BP218" s="2539">
        <v>0</v>
      </c>
      <c r="BQ218" s="2539">
        <v>0</v>
      </c>
      <c r="BR218" s="2562">
        <v>0</v>
      </c>
      <c r="BS218" s="2538">
        <v>1</v>
      </c>
      <c r="BT218" s="2521">
        <v>0</v>
      </c>
      <c r="BU218" s="2521">
        <v>0</v>
      </c>
      <c r="BV218" s="2521">
        <v>0</v>
      </c>
      <c r="BW218" s="2521">
        <v>0</v>
      </c>
      <c r="BX218" s="2521">
        <v>0</v>
      </c>
      <c r="BY218" s="2521">
        <v>0</v>
      </c>
      <c r="BZ218" s="2579">
        <v>0</v>
      </c>
      <c r="CA218" s="2521">
        <v>0</v>
      </c>
      <c r="CB218" s="2521">
        <v>0</v>
      </c>
      <c r="CC218" s="2521">
        <v>0</v>
      </c>
      <c r="CD218" s="2521">
        <v>0</v>
      </c>
      <c r="CE218" s="2524">
        <v>0</v>
      </c>
      <c r="CF218" s="2520">
        <v>1</v>
      </c>
      <c r="CG218" s="2521">
        <v>1</v>
      </c>
      <c r="CH218" s="2521">
        <v>1</v>
      </c>
      <c r="CI218" s="2521">
        <v>1</v>
      </c>
      <c r="CJ218" s="2521">
        <v>1</v>
      </c>
      <c r="CK218" s="2521">
        <v>1</v>
      </c>
      <c r="CL218" s="2521">
        <v>1</v>
      </c>
      <c r="CM218" s="2521">
        <v>1</v>
      </c>
      <c r="CN218" s="2521">
        <v>1</v>
      </c>
      <c r="CO218" s="2521">
        <v>1</v>
      </c>
      <c r="CP218" s="2521">
        <v>1</v>
      </c>
      <c r="CQ218" s="2521">
        <v>1</v>
      </c>
      <c r="CR218" s="2538">
        <v>1</v>
      </c>
      <c r="CS218" s="2521">
        <v>0</v>
      </c>
      <c r="CT218" s="2521">
        <v>0</v>
      </c>
      <c r="CU218" s="2521">
        <v>0</v>
      </c>
      <c r="CV218" s="2521">
        <v>0</v>
      </c>
      <c r="CW218" s="2521">
        <v>0</v>
      </c>
      <c r="CX218" s="2521">
        <v>0</v>
      </c>
      <c r="CY218" s="2563">
        <v>0</v>
      </c>
    </row>
    <row r="219" spans="1:103">
      <c r="A219" s="2541"/>
      <c r="B219" s="2542" t="s">
        <v>2313</v>
      </c>
      <c r="C219" s="2543"/>
      <c r="D219" s="2544">
        <v>539</v>
      </c>
      <c r="E219" s="2545"/>
      <c r="F219" s="2522">
        <v>1030</v>
      </c>
      <c r="G219" s="2546">
        <v>407</v>
      </c>
      <c r="H219" s="2546">
        <v>28.4</v>
      </c>
      <c r="I219" s="2546">
        <v>51.1</v>
      </c>
      <c r="J219" s="2547">
        <v>30</v>
      </c>
      <c r="K219" s="2568">
        <v>928</v>
      </c>
      <c r="L219" s="2546">
        <v>868</v>
      </c>
      <c r="M219" s="2522">
        <v>687.2</v>
      </c>
      <c r="N219" s="2548">
        <v>3.58</v>
      </c>
      <c r="O219" s="2523">
        <v>6.6369999999999996</v>
      </c>
      <c r="P219" s="2549">
        <v>1</v>
      </c>
      <c r="Q219" s="2549" t="s">
        <v>2493</v>
      </c>
      <c r="R219" s="2549" t="s">
        <v>2493</v>
      </c>
      <c r="S219" s="2549">
        <v>1</v>
      </c>
      <c r="T219" s="2550" t="s">
        <v>2185</v>
      </c>
      <c r="U219" s="2549">
        <v>1</v>
      </c>
      <c r="V219" s="2549" t="s">
        <v>2493</v>
      </c>
      <c r="W219" s="2549" t="s">
        <v>2493</v>
      </c>
      <c r="X219" s="2549">
        <v>1</v>
      </c>
      <c r="Y219" s="2550" t="s">
        <v>2185</v>
      </c>
      <c r="Z219" s="2551" t="s">
        <v>2185</v>
      </c>
      <c r="AA219" s="2552" t="s">
        <v>2185</v>
      </c>
      <c r="AB219" s="2553" t="s">
        <v>2494</v>
      </c>
      <c r="AC219" s="2554">
        <v>1202530</v>
      </c>
      <c r="AD219" s="2555">
        <v>23350</v>
      </c>
      <c r="AE219" s="2555">
        <v>26820</v>
      </c>
      <c r="AF219" s="2555">
        <v>41.8</v>
      </c>
      <c r="AG219" s="2555">
        <v>316.3</v>
      </c>
      <c r="AH219" s="2555">
        <v>57630</v>
      </c>
      <c r="AI219" s="2555">
        <v>2832</v>
      </c>
      <c r="AJ219" s="2555">
        <v>4435</v>
      </c>
      <c r="AK219" s="2555">
        <v>9.1</v>
      </c>
      <c r="AL219" s="2555">
        <v>16.5</v>
      </c>
      <c r="AM219" s="2555">
        <v>4529</v>
      </c>
      <c r="AN219" s="2523">
        <v>137550</v>
      </c>
      <c r="AO219" s="2556">
        <v>1</v>
      </c>
      <c r="AP219" s="2547">
        <v>1</v>
      </c>
      <c r="AQ219" s="2547">
        <v>2</v>
      </c>
      <c r="AR219" s="2547">
        <v>4</v>
      </c>
      <c r="AS219" s="2557">
        <v>46</v>
      </c>
      <c r="AT219" s="2558">
        <v>52</v>
      </c>
      <c r="AU219" s="2558">
        <v>36</v>
      </c>
      <c r="AV219" s="2559">
        <v>42</v>
      </c>
      <c r="AW219" s="2560">
        <v>1</v>
      </c>
      <c r="AX219" s="2539">
        <v>1</v>
      </c>
      <c r="AY219" s="2521">
        <v>0</v>
      </c>
      <c r="AZ219" s="2539">
        <v>1</v>
      </c>
      <c r="BA219" s="2539">
        <v>0</v>
      </c>
      <c r="BB219" s="2539">
        <v>1</v>
      </c>
      <c r="BC219" s="2539">
        <v>0</v>
      </c>
      <c r="BD219" s="2539">
        <v>1</v>
      </c>
      <c r="BE219" s="2561">
        <v>1</v>
      </c>
      <c r="BF219" s="2539">
        <v>1</v>
      </c>
      <c r="BG219" s="2539">
        <v>0</v>
      </c>
      <c r="BH219" s="2539">
        <v>0</v>
      </c>
      <c r="BI219" s="2539">
        <v>0</v>
      </c>
      <c r="BJ219" s="2539">
        <v>1</v>
      </c>
      <c r="BK219" s="2539">
        <v>0</v>
      </c>
      <c r="BL219" s="2539">
        <v>0</v>
      </c>
      <c r="BM219" s="2539">
        <v>1</v>
      </c>
      <c r="BN219" s="2521">
        <v>0</v>
      </c>
      <c r="BO219" s="2539">
        <v>1</v>
      </c>
      <c r="BP219" s="2539">
        <v>0</v>
      </c>
      <c r="BQ219" s="2539">
        <v>0</v>
      </c>
      <c r="BR219" s="2562">
        <v>0</v>
      </c>
      <c r="BS219" s="2538">
        <v>1</v>
      </c>
      <c r="BT219" s="2521">
        <v>0</v>
      </c>
      <c r="BU219" s="2521">
        <v>0</v>
      </c>
      <c r="BV219" s="2521">
        <v>0</v>
      </c>
      <c r="BW219" s="2521">
        <v>0</v>
      </c>
      <c r="BX219" s="2521">
        <v>0</v>
      </c>
      <c r="BY219" s="2521">
        <v>0</v>
      </c>
      <c r="BZ219" s="2579">
        <v>0</v>
      </c>
      <c r="CA219" s="2521">
        <v>0</v>
      </c>
      <c r="CB219" s="2521">
        <v>0</v>
      </c>
      <c r="CC219" s="2521">
        <v>0</v>
      </c>
      <c r="CD219" s="2521">
        <v>0</v>
      </c>
      <c r="CE219" s="2524">
        <v>0</v>
      </c>
      <c r="CF219" s="2520">
        <v>1</v>
      </c>
      <c r="CG219" s="2521">
        <v>1</v>
      </c>
      <c r="CH219" s="2521">
        <v>1</v>
      </c>
      <c r="CI219" s="2521">
        <v>1</v>
      </c>
      <c r="CJ219" s="2521">
        <v>1</v>
      </c>
      <c r="CK219" s="2521">
        <v>1</v>
      </c>
      <c r="CL219" s="2521">
        <v>1</v>
      </c>
      <c r="CM219" s="2521">
        <v>1</v>
      </c>
      <c r="CN219" s="2521">
        <v>1</v>
      </c>
      <c r="CO219" s="2521">
        <v>1</v>
      </c>
      <c r="CP219" s="2521">
        <v>1</v>
      </c>
      <c r="CQ219" s="2521">
        <v>1</v>
      </c>
      <c r="CR219" s="2538">
        <v>1</v>
      </c>
      <c r="CS219" s="2521">
        <v>0</v>
      </c>
      <c r="CT219" s="2521">
        <v>0</v>
      </c>
      <c r="CU219" s="2521">
        <v>0</v>
      </c>
      <c r="CV219" s="2521">
        <v>0</v>
      </c>
      <c r="CW219" s="2521">
        <v>0</v>
      </c>
      <c r="CX219" s="2521">
        <v>0</v>
      </c>
      <c r="CY219" s="2563">
        <v>0</v>
      </c>
    </row>
    <row r="220" spans="1:103">
      <c r="A220" s="2541"/>
      <c r="B220" s="2542" t="s">
        <v>2312</v>
      </c>
      <c r="C220" s="2543"/>
      <c r="D220" s="2544">
        <v>483</v>
      </c>
      <c r="E220" s="2545"/>
      <c r="F220" s="2522">
        <v>1020</v>
      </c>
      <c r="G220" s="2546">
        <v>404</v>
      </c>
      <c r="H220" s="2546">
        <v>25.4</v>
      </c>
      <c r="I220" s="2546">
        <v>46</v>
      </c>
      <c r="J220" s="2547">
        <v>30</v>
      </c>
      <c r="K220" s="2568">
        <v>928</v>
      </c>
      <c r="L220" s="2546">
        <v>868</v>
      </c>
      <c r="M220" s="2522">
        <v>615.1</v>
      </c>
      <c r="N220" s="2548">
        <v>3.5539999999999998</v>
      </c>
      <c r="O220" s="2523">
        <v>7.36</v>
      </c>
      <c r="P220" s="2549">
        <v>1</v>
      </c>
      <c r="Q220" s="2549" t="s">
        <v>2493</v>
      </c>
      <c r="R220" s="2549" t="s">
        <v>2493</v>
      </c>
      <c r="S220" s="2549">
        <v>1</v>
      </c>
      <c r="T220" s="2550" t="s">
        <v>2185</v>
      </c>
      <c r="U220" s="2549">
        <v>1</v>
      </c>
      <c r="V220" s="2549" t="s">
        <v>2493</v>
      </c>
      <c r="W220" s="2549" t="s">
        <v>2493</v>
      </c>
      <c r="X220" s="2549">
        <v>1</v>
      </c>
      <c r="Y220" s="2550" t="s">
        <v>2185</v>
      </c>
      <c r="Z220" s="2551" t="s">
        <v>2185</v>
      </c>
      <c r="AA220" s="2552" t="s">
        <v>2185</v>
      </c>
      <c r="AB220" s="2553" t="s">
        <v>2494</v>
      </c>
      <c r="AC220" s="2554">
        <v>1067480</v>
      </c>
      <c r="AD220" s="2555">
        <v>20930</v>
      </c>
      <c r="AE220" s="2555">
        <v>23920</v>
      </c>
      <c r="AF220" s="2555">
        <v>41.6</v>
      </c>
      <c r="AG220" s="2555">
        <v>282.7</v>
      </c>
      <c r="AH220" s="2555">
        <v>50710</v>
      </c>
      <c r="AI220" s="2555">
        <v>2510</v>
      </c>
      <c r="AJ220" s="2555">
        <v>3918</v>
      </c>
      <c r="AK220" s="2555">
        <v>9</v>
      </c>
      <c r="AL220" s="2555">
        <v>15.2</v>
      </c>
      <c r="AM220" s="2555">
        <v>3306</v>
      </c>
      <c r="AN220" s="2523">
        <v>119890</v>
      </c>
      <c r="AO220" s="2556">
        <v>1</v>
      </c>
      <c r="AP220" s="2547">
        <v>1</v>
      </c>
      <c r="AQ220" s="2547">
        <v>4</v>
      </c>
      <c r="AR220" s="2547">
        <v>4</v>
      </c>
      <c r="AS220" s="2557">
        <v>51</v>
      </c>
      <c r="AT220" s="2558">
        <v>58</v>
      </c>
      <c r="AU220" s="2558">
        <v>40</v>
      </c>
      <c r="AV220" s="2559">
        <v>46</v>
      </c>
      <c r="AW220" s="2560">
        <v>1</v>
      </c>
      <c r="AX220" s="2539">
        <v>1</v>
      </c>
      <c r="AY220" s="2521">
        <v>0</v>
      </c>
      <c r="AZ220" s="2539">
        <v>1</v>
      </c>
      <c r="BA220" s="2539">
        <v>0</v>
      </c>
      <c r="BB220" s="2539">
        <v>1</v>
      </c>
      <c r="BC220" s="2539">
        <v>0</v>
      </c>
      <c r="BD220" s="2539">
        <v>1</v>
      </c>
      <c r="BE220" s="2561">
        <v>1</v>
      </c>
      <c r="BF220" s="2539">
        <v>1</v>
      </c>
      <c r="BG220" s="2539">
        <v>0</v>
      </c>
      <c r="BH220" s="2539">
        <v>0</v>
      </c>
      <c r="BI220" s="2539">
        <v>0</v>
      </c>
      <c r="BJ220" s="2539">
        <v>1</v>
      </c>
      <c r="BK220" s="2539">
        <v>1</v>
      </c>
      <c r="BL220" s="2539">
        <v>1</v>
      </c>
      <c r="BM220" s="2539">
        <v>1</v>
      </c>
      <c r="BN220" s="2521">
        <v>0</v>
      </c>
      <c r="BO220" s="2539">
        <v>1</v>
      </c>
      <c r="BP220" s="2539">
        <v>0</v>
      </c>
      <c r="BQ220" s="2539">
        <v>0</v>
      </c>
      <c r="BR220" s="2562">
        <v>0</v>
      </c>
      <c r="BS220" s="2538">
        <v>1</v>
      </c>
      <c r="BT220" s="2521">
        <v>0</v>
      </c>
      <c r="BU220" s="2521">
        <v>0</v>
      </c>
      <c r="BV220" s="2521">
        <v>0</v>
      </c>
      <c r="BW220" s="2521">
        <v>0</v>
      </c>
      <c r="BX220" s="2521">
        <v>0</v>
      </c>
      <c r="BY220" s="2521">
        <v>0</v>
      </c>
      <c r="BZ220" s="2579">
        <v>0</v>
      </c>
      <c r="CA220" s="2521">
        <v>0</v>
      </c>
      <c r="CB220" s="2521">
        <v>0</v>
      </c>
      <c r="CC220" s="2521">
        <v>0</v>
      </c>
      <c r="CD220" s="2521">
        <v>0</v>
      </c>
      <c r="CE220" s="2524">
        <v>0</v>
      </c>
      <c r="CF220" s="2520">
        <v>1</v>
      </c>
      <c r="CG220" s="2521">
        <v>1</v>
      </c>
      <c r="CH220" s="2521">
        <v>1</v>
      </c>
      <c r="CI220" s="2521">
        <v>1</v>
      </c>
      <c r="CJ220" s="2521">
        <v>1</v>
      </c>
      <c r="CK220" s="2521">
        <v>1</v>
      </c>
      <c r="CL220" s="2521">
        <v>1</v>
      </c>
      <c r="CM220" s="2521">
        <v>1</v>
      </c>
      <c r="CN220" s="2521">
        <v>1</v>
      </c>
      <c r="CO220" s="2521">
        <v>1</v>
      </c>
      <c r="CP220" s="2521">
        <v>1</v>
      </c>
      <c r="CQ220" s="2521">
        <v>1</v>
      </c>
      <c r="CR220" s="2538">
        <v>1</v>
      </c>
      <c r="CS220" s="2521">
        <v>0</v>
      </c>
      <c r="CT220" s="2521">
        <v>0</v>
      </c>
      <c r="CU220" s="2521">
        <v>0</v>
      </c>
      <c r="CV220" s="2521">
        <v>0</v>
      </c>
      <c r="CW220" s="2521">
        <v>0</v>
      </c>
      <c r="CX220" s="2521">
        <v>0</v>
      </c>
      <c r="CY220" s="2563">
        <v>0</v>
      </c>
    </row>
    <row r="221" spans="1:103">
      <c r="A221" s="2541"/>
      <c r="B221" s="2542" t="s">
        <v>2311</v>
      </c>
      <c r="C221" s="2543"/>
      <c r="D221" s="2544">
        <v>443</v>
      </c>
      <c r="E221" s="2545"/>
      <c r="F221" s="2522">
        <v>1012</v>
      </c>
      <c r="G221" s="2546">
        <v>402</v>
      </c>
      <c r="H221" s="2546">
        <v>23.6</v>
      </c>
      <c r="I221" s="2546">
        <v>41.9</v>
      </c>
      <c r="J221" s="2547">
        <v>30</v>
      </c>
      <c r="K221" s="2568">
        <v>928</v>
      </c>
      <c r="L221" s="2546">
        <v>868</v>
      </c>
      <c r="M221" s="2522">
        <v>563.70000000000005</v>
      </c>
      <c r="N221" s="2548">
        <v>3.5329999999999999</v>
      </c>
      <c r="O221" s="2523">
        <v>7.9850000000000003</v>
      </c>
      <c r="P221" s="2549">
        <v>1</v>
      </c>
      <c r="Q221" s="2549" t="s">
        <v>2493</v>
      </c>
      <c r="R221" s="2549" t="s">
        <v>2493</v>
      </c>
      <c r="S221" s="2549">
        <v>1</v>
      </c>
      <c r="T221" s="2550" t="s">
        <v>2185</v>
      </c>
      <c r="U221" s="2549">
        <v>1</v>
      </c>
      <c r="V221" s="2549" t="s">
        <v>2493</v>
      </c>
      <c r="W221" s="2549" t="s">
        <v>2493</v>
      </c>
      <c r="X221" s="2549">
        <v>1</v>
      </c>
      <c r="Y221" s="2550" t="s">
        <v>2185</v>
      </c>
      <c r="Z221" s="2551" t="s">
        <v>2185</v>
      </c>
      <c r="AA221" s="2552" t="s">
        <v>2185</v>
      </c>
      <c r="AB221" s="2553" t="s">
        <v>2494</v>
      </c>
      <c r="AC221" s="2554">
        <v>966510</v>
      </c>
      <c r="AD221" s="2555">
        <v>19100</v>
      </c>
      <c r="AE221" s="2555">
        <v>21770</v>
      </c>
      <c r="AF221" s="2555">
        <v>41.4</v>
      </c>
      <c r="AG221" s="2555">
        <v>261.8</v>
      </c>
      <c r="AH221" s="2555">
        <v>45490</v>
      </c>
      <c r="AI221" s="2555">
        <v>2263</v>
      </c>
      <c r="AJ221" s="2555">
        <v>3529</v>
      </c>
      <c r="AK221" s="2555">
        <v>8.9</v>
      </c>
      <c r="AL221" s="2555">
        <v>14.2</v>
      </c>
      <c r="AM221" s="2555">
        <v>2543</v>
      </c>
      <c r="AN221" s="2523">
        <v>106730</v>
      </c>
      <c r="AO221" s="2556">
        <v>1</v>
      </c>
      <c r="AP221" s="2547">
        <v>1</v>
      </c>
      <c r="AQ221" s="2547">
        <v>4</v>
      </c>
      <c r="AR221" s="2547">
        <v>4</v>
      </c>
      <c r="AS221" s="2557">
        <v>56</v>
      </c>
      <c r="AT221" s="2558">
        <v>63</v>
      </c>
      <c r="AU221" s="2558">
        <v>43</v>
      </c>
      <c r="AV221" s="2559">
        <v>50</v>
      </c>
      <c r="AW221" s="2560">
        <v>1</v>
      </c>
      <c r="AX221" s="2539">
        <v>1</v>
      </c>
      <c r="AY221" s="2521">
        <v>0</v>
      </c>
      <c r="AZ221" s="2539">
        <v>1</v>
      </c>
      <c r="BA221" s="2539">
        <v>0</v>
      </c>
      <c r="BB221" s="2539">
        <v>1</v>
      </c>
      <c r="BC221" s="2539">
        <v>0</v>
      </c>
      <c r="BD221" s="2539">
        <v>1</v>
      </c>
      <c r="BE221" s="2561">
        <v>1</v>
      </c>
      <c r="BF221" s="2539">
        <v>1</v>
      </c>
      <c r="BG221" s="2539">
        <v>0</v>
      </c>
      <c r="BH221" s="2539">
        <v>0</v>
      </c>
      <c r="BI221" s="2539">
        <v>0</v>
      </c>
      <c r="BJ221" s="2539">
        <v>1</v>
      </c>
      <c r="BK221" s="2539">
        <v>1</v>
      </c>
      <c r="BL221" s="2539">
        <v>1</v>
      </c>
      <c r="BM221" s="2539">
        <v>1</v>
      </c>
      <c r="BN221" s="2521">
        <v>0</v>
      </c>
      <c r="BO221" s="2539">
        <v>1</v>
      </c>
      <c r="BP221" s="2539">
        <v>0</v>
      </c>
      <c r="BQ221" s="2539">
        <v>0</v>
      </c>
      <c r="BR221" s="2562">
        <v>0</v>
      </c>
      <c r="BS221" s="2538">
        <v>1</v>
      </c>
      <c r="BT221" s="2521">
        <v>0</v>
      </c>
      <c r="BU221" s="2521">
        <v>0</v>
      </c>
      <c r="BV221" s="2521">
        <v>0</v>
      </c>
      <c r="BW221" s="2521">
        <v>0</v>
      </c>
      <c r="BX221" s="2521">
        <v>0</v>
      </c>
      <c r="BY221" s="2521">
        <v>0</v>
      </c>
      <c r="BZ221" s="2579">
        <v>0</v>
      </c>
      <c r="CA221" s="2521">
        <v>0</v>
      </c>
      <c r="CB221" s="2521">
        <v>0</v>
      </c>
      <c r="CC221" s="2521">
        <v>0</v>
      </c>
      <c r="CD221" s="2521">
        <v>0</v>
      </c>
      <c r="CE221" s="2524">
        <v>0</v>
      </c>
      <c r="CF221" s="2520">
        <v>1</v>
      </c>
      <c r="CG221" s="2521">
        <v>1</v>
      </c>
      <c r="CH221" s="2521">
        <v>1</v>
      </c>
      <c r="CI221" s="2521">
        <v>1</v>
      </c>
      <c r="CJ221" s="2521">
        <v>1</v>
      </c>
      <c r="CK221" s="2521">
        <v>1</v>
      </c>
      <c r="CL221" s="2521">
        <v>1</v>
      </c>
      <c r="CM221" s="2521">
        <v>1</v>
      </c>
      <c r="CN221" s="2521">
        <v>1</v>
      </c>
      <c r="CO221" s="2521">
        <v>1</v>
      </c>
      <c r="CP221" s="2521">
        <v>1</v>
      </c>
      <c r="CQ221" s="2521">
        <v>1</v>
      </c>
      <c r="CR221" s="2538">
        <v>1</v>
      </c>
      <c r="CS221" s="2521">
        <v>0</v>
      </c>
      <c r="CT221" s="2521">
        <v>0</v>
      </c>
      <c r="CU221" s="2521">
        <v>0</v>
      </c>
      <c r="CV221" s="2521">
        <v>0</v>
      </c>
      <c r="CW221" s="2521">
        <v>0</v>
      </c>
      <c r="CX221" s="2521">
        <v>0</v>
      </c>
      <c r="CY221" s="2563">
        <v>0</v>
      </c>
    </row>
    <row r="222" spans="1:103">
      <c r="A222" s="2564"/>
      <c r="B222" s="2565" t="s">
        <v>737</v>
      </c>
      <c r="C222" s="2566"/>
      <c r="D222" s="2544">
        <v>412</v>
      </c>
      <c r="E222" s="2545"/>
      <c r="F222" s="2567">
        <v>1008</v>
      </c>
      <c r="G222" s="2568">
        <v>402</v>
      </c>
      <c r="H222" s="2568">
        <v>21.1</v>
      </c>
      <c r="I222" s="2568">
        <v>40</v>
      </c>
      <c r="J222" s="2561">
        <v>30</v>
      </c>
      <c r="K222" s="2568">
        <v>928</v>
      </c>
      <c r="L222" s="2568">
        <v>868</v>
      </c>
      <c r="M222" s="2567">
        <v>525.1</v>
      </c>
      <c r="N222" s="2548">
        <v>3.53</v>
      </c>
      <c r="O222" s="2523">
        <v>8.5630000000000006</v>
      </c>
      <c r="P222" s="2549">
        <v>1</v>
      </c>
      <c r="Q222" s="2549" t="s">
        <v>2493</v>
      </c>
      <c r="R222" s="2549" t="s">
        <v>2493</v>
      </c>
      <c r="S222" s="2549">
        <v>1</v>
      </c>
      <c r="T222" s="2550" t="s">
        <v>2493</v>
      </c>
      <c r="U222" s="2549">
        <v>1</v>
      </c>
      <c r="V222" s="2549" t="s">
        <v>2493</v>
      </c>
      <c r="W222" s="2549" t="s">
        <v>2493</v>
      </c>
      <c r="X222" s="2549">
        <v>1</v>
      </c>
      <c r="Y222" s="2550" t="s">
        <v>2493</v>
      </c>
      <c r="Z222" s="2551" t="s">
        <v>2185</v>
      </c>
      <c r="AA222" s="2552" t="s">
        <v>2185</v>
      </c>
      <c r="AB222" s="2553" t="s">
        <v>2494</v>
      </c>
      <c r="AC222" s="2554">
        <v>910470</v>
      </c>
      <c r="AD222" s="2555">
        <v>18060</v>
      </c>
      <c r="AE222" s="2555">
        <v>20460</v>
      </c>
      <c r="AF222" s="2555">
        <v>41.6</v>
      </c>
      <c r="AG222" s="2555">
        <v>235.9</v>
      </c>
      <c r="AH222" s="2555">
        <v>43400</v>
      </c>
      <c r="AI222" s="2555">
        <v>2159</v>
      </c>
      <c r="AJ222" s="2555">
        <v>3348</v>
      </c>
      <c r="AK222" s="2555">
        <v>9</v>
      </c>
      <c r="AL222" s="2555">
        <v>13.6</v>
      </c>
      <c r="AM222" s="2555">
        <v>2144</v>
      </c>
      <c r="AN222" s="2523">
        <v>101450</v>
      </c>
      <c r="AO222" s="2556">
        <v>1</v>
      </c>
      <c r="AP222" s="2547">
        <v>1</v>
      </c>
      <c r="AQ222" s="2547">
        <v>4</v>
      </c>
      <c r="AR222" s="2547">
        <v>4</v>
      </c>
      <c r="AS222" s="2557">
        <v>60</v>
      </c>
      <c r="AT222" s="2558">
        <v>67</v>
      </c>
      <c r="AU222" s="2558">
        <v>46</v>
      </c>
      <c r="AV222" s="2559">
        <v>54</v>
      </c>
      <c r="AW222" s="2560">
        <v>1</v>
      </c>
      <c r="AX222" s="2539">
        <v>1</v>
      </c>
      <c r="AY222" s="2521">
        <v>0</v>
      </c>
      <c r="AZ222" s="2539">
        <v>1</v>
      </c>
      <c r="BA222" s="2539">
        <v>1</v>
      </c>
      <c r="BB222" s="2539">
        <v>1</v>
      </c>
      <c r="BC222" s="2539">
        <v>0</v>
      </c>
      <c r="BD222" s="2539">
        <v>1</v>
      </c>
      <c r="BE222" s="2561">
        <v>1</v>
      </c>
      <c r="BF222" s="2539">
        <v>1</v>
      </c>
      <c r="BG222" s="2539">
        <v>1</v>
      </c>
      <c r="BH222" s="2539">
        <v>1</v>
      </c>
      <c r="BI222" s="2539">
        <v>1</v>
      </c>
      <c r="BJ222" s="2539">
        <v>1</v>
      </c>
      <c r="BK222" s="2539">
        <v>1</v>
      </c>
      <c r="BL222" s="2539">
        <v>1</v>
      </c>
      <c r="BM222" s="2539">
        <v>1</v>
      </c>
      <c r="BN222" s="2521">
        <v>0</v>
      </c>
      <c r="BO222" s="2539">
        <v>1</v>
      </c>
      <c r="BP222" s="2539">
        <v>1</v>
      </c>
      <c r="BQ222" s="2539">
        <v>0</v>
      </c>
      <c r="BR222" s="2562">
        <v>0</v>
      </c>
      <c r="BS222" s="2538">
        <v>1</v>
      </c>
      <c r="BT222" s="2521">
        <v>0</v>
      </c>
      <c r="BU222" s="2521">
        <v>0</v>
      </c>
      <c r="BV222" s="2521">
        <v>0</v>
      </c>
      <c r="BW222" s="2539">
        <v>0</v>
      </c>
      <c r="BX222" s="2539">
        <v>0</v>
      </c>
      <c r="BY222" s="2539">
        <v>0</v>
      </c>
      <c r="BZ222" s="2579">
        <v>0</v>
      </c>
      <c r="CA222" s="2521">
        <v>0</v>
      </c>
      <c r="CB222" s="2521">
        <v>0</v>
      </c>
      <c r="CC222" s="2521">
        <v>0</v>
      </c>
      <c r="CD222" s="2521">
        <v>0</v>
      </c>
      <c r="CE222" s="2524">
        <v>0</v>
      </c>
      <c r="CF222" s="2520">
        <v>1</v>
      </c>
      <c r="CG222" s="2521">
        <v>1</v>
      </c>
      <c r="CH222" s="2521">
        <v>1</v>
      </c>
      <c r="CI222" s="2521">
        <v>1</v>
      </c>
      <c r="CJ222" s="2521">
        <v>1</v>
      </c>
      <c r="CK222" s="2521">
        <v>1</v>
      </c>
      <c r="CL222" s="2521">
        <v>1</v>
      </c>
      <c r="CM222" s="2521">
        <v>1</v>
      </c>
      <c r="CN222" s="2521">
        <v>1</v>
      </c>
      <c r="CO222" s="2521">
        <v>1</v>
      </c>
      <c r="CP222" s="2521">
        <v>1</v>
      </c>
      <c r="CQ222" s="2521">
        <v>1</v>
      </c>
      <c r="CR222" s="2538">
        <v>1</v>
      </c>
      <c r="CS222" s="2539">
        <v>0</v>
      </c>
      <c r="CT222" s="2539">
        <v>0</v>
      </c>
      <c r="CU222" s="2539">
        <v>0</v>
      </c>
      <c r="CV222" s="2539">
        <v>0</v>
      </c>
      <c r="CW222" s="2539">
        <v>0</v>
      </c>
      <c r="CX222" s="2539">
        <v>0</v>
      </c>
      <c r="CY222" s="2573">
        <v>0</v>
      </c>
    </row>
    <row r="223" spans="1:103">
      <c r="A223" s="2564"/>
      <c r="B223" s="2565" t="s">
        <v>736</v>
      </c>
      <c r="C223" s="2566"/>
      <c r="D223" s="2544">
        <v>371</v>
      </c>
      <c r="E223" s="2545"/>
      <c r="F223" s="2567">
        <v>1000</v>
      </c>
      <c r="G223" s="2568">
        <v>400</v>
      </c>
      <c r="H223" s="2568">
        <v>19</v>
      </c>
      <c r="I223" s="2568">
        <v>36.1</v>
      </c>
      <c r="J223" s="2561">
        <v>30</v>
      </c>
      <c r="K223" s="2568">
        <v>928</v>
      </c>
      <c r="L223" s="2568">
        <v>868</v>
      </c>
      <c r="M223" s="2567">
        <v>472.8</v>
      </c>
      <c r="N223" s="2548">
        <v>3.51</v>
      </c>
      <c r="O223" s="2523">
        <v>9.4570000000000007</v>
      </c>
      <c r="P223" s="2549">
        <v>1</v>
      </c>
      <c r="Q223" s="2549" t="s">
        <v>2493</v>
      </c>
      <c r="R223" s="2549" t="s">
        <v>2493</v>
      </c>
      <c r="S223" s="2549">
        <v>1</v>
      </c>
      <c r="T223" s="2550" t="s">
        <v>2493</v>
      </c>
      <c r="U223" s="2549">
        <v>1</v>
      </c>
      <c r="V223" s="2549" t="s">
        <v>2493</v>
      </c>
      <c r="W223" s="2549" t="s">
        <v>2493</v>
      </c>
      <c r="X223" s="2549">
        <v>1</v>
      </c>
      <c r="Y223" s="2550" t="s">
        <v>2493</v>
      </c>
      <c r="Z223" s="2551" t="s">
        <v>2185</v>
      </c>
      <c r="AA223" s="2552" t="s">
        <v>2185</v>
      </c>
      <c r="AB223" s="2553" t="s">
        <v>2494</v>
      </c>
      <c r="AC223" s="2554">
        <v>813730</v>
      </c>
      <c r="AD223" s="2555">
        <v>16270</v>
      </c>
      <c r="AE223" s="2555">
        <v>18360</v>
      </c>
      <c r="AF223" s="2555">
        <v>41.4</v>
      </c>
      <c r="AG223" s="2555">
        <v>212.5</v>
      </c>
      <c r="AH223" s="2555">
        <v>38580</v>
      </c>
      <c r="AI223" s="2555">
        <v>1929</v>
      </c>
      <c r="AJ223" s="2555">
        <v>2984</v>
      </c>
      <c r="AK223" s="2555">
        <v>9</v>
      </c>
      <c r="AL223" s="2555">
        <v>12.6</v>
      </c>
      <c r="AM223" s="2555">
        <v>1588</v>
      </c>
      <c r="AN223" s="2523">
        <v>89440</v>
      </c>
      <c r="AO223" s="2556">
        <v>1</v>
      </c>
      <c r="AP223" s="2547">
        <v>1</v>
      </c>
      <c r="AQ223" s="2547">
        <v>4</v>
      </c>
      <c r="AR223" s="2547">
        <v>4</v>
      </c>
      <c r="AS223" s="2557">
        <v>66</v>
      </c>
      <c r="AT223" s="2558">
        <v>74</v>
      </c>
      <c r="AU223" s="2558">
        <v>51</v>
      </c>
      <c r="AV223" s="2559">
        <v>59</v>
      </c>
      <c r="AW223" s="2560">
        <v>1</v>
      </c>
      <c r="AX223" s="2539">
        <v>1</v>
      </c>
      <c r="AY223" s="2521">
        <v>0</v>
      </c>
      <c r="AZ223" s="2539">
        <v>1</v>
      </c>
      <c r="BA223" s="2539">
        <v>1</v>
      </c>
      <c r="BB223" s="2539">
        <v>1</v>
      </c>
      <c r="BC223" s="2539">
        <v>0</v>
      </c>
      <c r="BD223" s="2539">
        <v>1</v>
      </c>
      <c r="BE223" s="2561">
        <v>1</v>
      </c>
      <c r="BF223" s="2539">
        <v>1</v>
      </c>
      <c r="BG223" s="2539">
        <v>1</v>
      </c>
      <c r="BH223" s="2539">
        <v>1</v>
      </c>
      <c r="BI223" s="2539">
        <v>1</v>
      </c>
      <c r="BJ223" s="2539">
        <v>1</v>
      </c>
      <c r="BK223" s="2539">
        <v>1</v>
      </c>
      <c r="BL223" s="2539">
        <v>1</v>
      </c>
      <c r="BM223" s="2539">
        <v>1</v>
      </c>
      <c r="BN223" s="2521">
        <v>0</v>
      </c>
      <c r="BO223" s="2539">
        <v>1</v>
      </c>
      <c r="BP223" s="2539">
        <v>1</v>
      </c>
      <c r="BQ223" s="2539">
        <v>0</v>
      </c>
      <c r="BR223" s="2562">
        <v>0</v>
      </c>
      <c r="BS223" s="2538">
        <v>1</v>
      </c>
      <c r="BT223" s="2521">
        <v>0</v>
      </c>
      <c r="BU223" s="2521">
        <v>0</v>
      </c>
      <c r="BV223" s="2521">
        <v>0</v>
      </c>
      <c r="BW223" s="2539">
        <v>0</v>
      </c>
      <c r="BX223" s="2539">
        <v>0</v>
      </c>
      <c r="BY223" s="2539">
        <v>0</v>
      </c>
      <c r="BZ223" s="2579">
        <v>0</v>
      </c>
      <c r="CA223" s="2521">
        <v>0</v>
      </c>
      <c r="CB223" s="2521">
        <v>0</v>
      </c>
      <c r="CC223" s="2521">
        <v>0</v>
      </c>
      <c r="CD223" s="2521">
        <v>0</v>
      </c>
      <c r="CE223" s="2524">
        <v>0</v>
      </c>
      <c r="CF223" s="2520">
        <v>1</v>
      </c>
      <c r="CG223" s="2521">
        <v>1</v>
      </c>
      <c r="CH223" s="2521">
        <v>1</v>
      </c>
      <c r="CI223" s="2521">
        <v>1</v>
      </c>
      <c r="CJ223" s="2521">
        <v>1</v>
      </c>
      <c r="CK223" s="2521">
        <v>1</v>
      </c>
      <c r="CL223" s="2521">
        <v>1</v>
      </c>
      <c r="CM223" s="2521">
        <v>1</v>
      </c>
      <c r="CN223" s="2521">
        <v>1</v>
      </c>
      <c r="CO223" s="2521">
        <v>1</v>
      </c>
      <c r="CP223" s="2521">
        <v>1</v>
      </c>
      <c r="CQ223" s="2521">
        <v>1</v>
      </c>
      <c r="CR223" s="2538">
        <v>1</v>
      </c>
      <c r="CS223" s="2539">
        <v>0</v>
      </c>
      <c r="CT223" s="2539">
        <v>0</v>
      </c>
      <c r="CU223" s="2539">
        <v>0</v>
      </c>
      <c r="CV223" s="2539">
        <v>0</v>
      </c>
      <c r="CW223" s="2539">
        <v>0</v>
      </c>
      <c r="CX223" s="2539">
        <v>0</v>
      </c>
      <c r="CY223" s="2573">
        <v>0</v>
      </c>
    </row>
    <row r="224" spans="1:103">
      <c r="A224" s="2564"/>
      <c r="B224" s="2565" t="s">
        <v>735</v>
      </c>
      <c r="C224" s="2566"/>
      <c r="D224" s="2544">
        <v>321</v>
      </c>
      <c r="E224" s="2545"/>
      <c r="F224" s="2567">
        <v>990</v>
      </c>
      <c r="G224" s="2568">
        <v>400</v>
      </c>
      <c r="H224" s="2568">
        <v>16.5</v>
      </c>
      <c r="I224" s="2568">
        <v>31</v>
      </c>
      <c r="J224" s="2561">
        <v>30</v>
      </c>
      <c r="K224" s="2568">
        <v>928</v>
      </c>
      <c r="L224" s="2568">
        <v>868</v>
      </c>
      <c r="M224" s="2567">
        <v>408.8</v>
      </c>
      <c r="N224" s="2548">
        <v>3.4950000000000001</v>
      </c>
      <c r="O224" s="2523">
        <v>10.89</v>
      </c>
      <c r="P224" s="2549">
        <v>1</v>
      </c>
      <c r="Q224" s="2549" t="s">
        <v>2493</v>
      </c>
      <c r="R224" s="2549" t="s">
        <v>2493</v>
      </c>
      <c r="S224" s="2549">
        <v>1</v>
      </c>
      <c r="T224" s="2550" t="s">
        <v>2493</v>
      </c>
      <c r="U224" s="2549">
        <v>1</v>
      </c>
      <c r="V224" s="2549" t="s">
        <v>2493</v>
      </c>
      <c r="W224" s="2549" t="s">
        <v>2493</v>
      </c>
      <c r="X224" s="2549">
        <v>1</v>
      </c>
      <c r="Y224" s="2550" t="s">
        <v>2493</v>
      </c>
      <c r="Z224" s="2551" t="s">
        <v>2185</v>
      </c>
      <c r="AA224" s="2552" t="s">
        <v>2185</v>
      </c>
      <c r="AB224" s="2553" t="s">
        <v>2494</v>
      </c>
      <c r="AC224" s="2554">
        <v>696440</v>
      </c>
      <c r="AD224" s="2555">
        <v>14060</v>
      </c>
      <c r="AE224" s="2555">
        <v>15790</v>
      </c>
      <c r="AF224" s="2555">
        <v>41.2</v>
      </c>
      <c r="AG224" s="2555">
        <v>184.5</v>
      </c>
      <c r="AH224" s="2555">
        <v>33120</v>
      </c>
      <c r="AI224" s="2555">
        <v>1656</v>
      </c>
      <c r="AJ224" s="2555">
        <v>2554</v>
      </c>
      <c r="AK224" s="2555">
        <v>9</v>
      </c>
      <c r="AL224" s="2555">
        <v>11.3</v>
      </c>
      <c r="AM224" s="2555">
        <v>1033</v>
      </c>
      <c r="AN224" s="2523">
        <v>76020</v>
      </c>
      <c r="AO224" s="2556">
        <v>1</v>
      </c>
      <c r="AP224" s="2547">
        <v>2</v>
      </c>
      <c r="AQ224" s="2547">
        <v>4</v>
      </c>
      <c r="AR224" s="2547">
        <v>4</v>
      </c>
      <c r="AS224" s="2557">
        <v>76</v>
      </c>
      <c r="AT224" s="2558">
        <v>85</v>
      </c>
      <c r="AU224" s="2558">
        <v>58</v>
      </c>
      <c r="AV224" s="2559">
        <v>68</v>
      </c>
      <c r="AW224" s="2560">
        <v>1</v>
      </c>
      <c r="AX224" s="2539">
        <v>1</v>
      </c>
      <c r="AY224" s="2521">
        <v>0</v>
      </c>
      <c r="AZ224" s="2539">
        <v>1</v>
      </c>
      <c r="BA224" s="2539">
        <v>1</v>
      </c>
      <c r="BB224" s="2539">
        <v>1</v>
      </c>
      <c r="BC224" s="2539">
        <v>0</v>
      </c>
      <c r="BD224" s="2539">
        <v>1</v>
      </c>
      <c r="BE224" s="2561">
        <v>1</v>
      </c>
      <c r="BF224" s="2539">
        <v>1</v>
      </c>
      <c r="BG224" s="2539">
        <v>1</v>
      </c>
      <c r="BH224" s="2539">
        <v>1</v>
      </c>
      <c r="BI224" s="2539">
        <v>1</v>
      </c>
      <c r="BJ224" s="2539">
        <v>1</v>
      </c>
      <c r="BK224" s="2539">
        <v>1</v>
      </c>
      <c r="BL224" s="2539">
        <v>1</v>
      </c>
      <c r="BM224" s="2539">
        <v>1</v>
      </c>
      <c r="BN224" s="2521">
        <v>0</v>
      </c>
      <c r="BO224" s="2539">
        <v>1</v>
      </c>
      <c r="BP224" s="2539">
        <v>1</v>
      </c>
      <c r="BQ224" s="2539">
        <v>0</v>
      </c>
      <c r="BR224" s="2562">
        <v>0</v>
      </c>
      <c r="BS224" s="2538">
        <v>1</v>
      </c>
      <c r="BT224" s="2521">
        <v>0</v>
      </c>
      <c r="BU224" s="2521">
        <v>0</v>
      </c>
      <c r="BV224" s="2521">
        <v>0</v>
      </c>
      <c r="BW224" s="2539">
        <v>0</v>
      </c>
      <c r="BX224" s="2539">
        <v>0</v>
      </c>
      <c r="BY224" s="2539">
        <v>0</v>
      </c>
      <c r="BZ224" s="2579">
        <v>0</v>
      </c>
      <c r="CA224" s="2521">
        <v>0</v>
      </c>
      <c r="CB224" s="2521">
        <v>0</v>
      </c>
      <c r="CC224" s="2521">
        <v>0</v>
      </c>
      <c r="CD224" s="2521">
        <v>0</v>
      </c>
      <c r="CE224" s="2524">
        <v>0</v>
      </c>
      <c r="CF224" s="2520">
        <v>1</v>
      </c>
      <c r="CG224" s="2521">
        <v>1</v>
      </c>
      <c r="CH224" s="2521">
        <v>1</v>
      </c>
      <c r="CI224" s="2521">
        <v>1</v>
      </c>
      <c r="CJ224" s="2521">
        <v>1</v>
      </c>
      <c r="CK224" s="2521">
        <v>1</v>
      </c>
      <c r="CL224" s="2521">
        <v>1</v>
      </c>
      <c r="CM224" s="2521">
        <v>1</v>
      </c>
      <c r="CN224" s="2521">
        <v>1</v>
      </c>
      <c r="CO224" s="2521">
        <v>1</v>
      </c>
      <c r="CP224" s="2521">
        <v>1</v>
      </c>
      <c r="CQ224" s="2521">
        <v>1</v>
      </c>
      <c r="CR224" s="2538">
        <v>1</v>
      </c>
      <c r="CS224" s="2539">
        <v>0</v>
      </c>
      <c r="CT224" s="2539">
        <v>0</v>
      </c>
      <c r="CU224" s="2539">
        <v>0</v>
      </c>
      <c r="CV224" s="2539">
        <v>0</v>
      </c>
      <c r="CW224" s="2539">
        <v>0</v>
      </c>
      <c r="CX224" s="2539">
        <v>0</v>
      </c>
      <c r="CY224" s="2573">
        <v>0</v>
      </c>
    </row>
    <row r="225" spans="1:103">
      <c r="A225" s="2564"/>
      <c r="B225" s="2565" t="s">
        <v>2544</v>
      </c>
      <c r="C225" s="2566"/>
      <c r="D225" s="2544">
        <v>296</v>
      </c>
      <c r="E225" s="2545"/>
      <c r="F225" s="2567">
        <v>982</v>
      </c>
      <c r="G225" s="2568">
        <v>400</v>
      </c>
      <c r="H225" s="2568">
        <v>16.5</v>
      </c>
      <c r="I225" s="2568">
        <v>27.1</v>
      </c>
      <c r="J225" s="2561">
        <v>30</v>
      </c>
      <c r="K225" s="2568">
        <v>928</v>
      </c>
      <c r="L225" s="2568">
        <v>868</v>
      </c>
      <c r="M225" s="2567">
        <v>377.6</v>
      </c>
      <c r="N225" s="2548">
        <v>3.4790000000000001</v>
      </c>
      <c r="O225" s="2523">
        <v>11.74</v>
      </c>
      <c r="P225" s="2549">
        <v>1</v>
      </c>
      <c r="Q225" s="2549" t="s">
        <v>2493</v>
      </c>
      <c r="R225" s="2549" t="s">
        <v>2493</v>
      </c>
      <c r="S225" s="2549">
        <v>1</v>
      </c>
      <c r="T225" s="2550" t="s">
        <v>2493</v>
      </c>
      <c r="U225" s="2549">
        <v>1</v>
      </c>
      <c r="V225" s="2549" t="s">
        <v>2493</v>
      </c>
      <c r="W225" s="2549" t="s">
        <v>2493</v>
      </c>
      <c r="X225" s="2549">
        <v>1</v>
      </c>
      <c r="Y225" s="2550" t="s">
        <v>2493</v>
      </c>
      <c r="Z225" s="2551" t="s">
        <v>2185</v>
      </c>
      <c r="AA225" s="2552" t="s">
        <v>2185</v>
      </c>
      <c r="AB225" s="2553" t="s">
        <v>2494</v>
      </c>
      <c r="AC225" s="2554">
        <v>620310</v>
      </c>
      <c r="AD225" s="2555">
        <v>12630</v>
      </c>
      <c r="AE225" s="2555">
        <v>14250</v>
      </c>
      <c r="AF225" s="2555">
        <v>40.5</v>
      </c>
      <c r="AG225" s="2555">
        <v>181.5</v>
      </c>
      <c r="AH225" s="2555">
        <v>28960</v>
      </c>
      <c r="AI225" s="2555">
        <v>1448</v>
      </c>
      <c r="AJ225" s="2555">
        <v>2242</v>
      </c>
      <c r="AK225" s="2555">
        <v>8.6999999999999993</v>
      </c>
      <c r="AL225" s="2555">
        <v>10.5</v>
      </c>
      <c r="AM225" s="2555">
        <v>763.6</v>
      </c>
      <c r="AN225" s="2523">
        <v>65890</v>
      </c>
      <c r="AO225" s="2556">
        <v>1</v>
      </c>
      <c r="AP225" s="2547">
        <v>2</v>
      </c>
      <c r="AQ225" s="2547">
        <v>4</v>
      </c>
      <c r="AR225" s="2547">
        <v>4</v>
      </c>
      <c r="AS225" s="2557">
        <v>82</v>
      </c>
      <c r="AT225" s="2558">
        <v>92</v>
      </c>
      <c r="AU225" s="2558">
        <v>63</v>
      </c>
      <c r="AV225" s="2559">
        <v>73</v>
      </c>
      <c r="AW225" s="2560">
        <v>1</v>
      </c>
      <c r="AX225" s="2539">
        <v>1</v>
      </c>
      <c r="AY225" s="2521">
        <v>0</v>
      </c>
      <c r="AZ225" s="2539">
        <v>1</v>
      </c>
      <c r="BA225" s="2539">
        <v>1</v>
      </c>
      <c r="BB225" s="2539">
        <v>1</v>
      </c>
      <c r="BC225" s="2539">
        <v>0</v>
      </c>
      <c r="BD225" s="2539">
        <v>1</v>
      </c>
      <c r="BE225" s="2561">
        <v>1</v>
      </c>
      <c r="BF225" s="2539">
        <v>1</v>
      </c>
      <c r="BG225" s="2539">
        <v>1</v>
      </c>
      <c r="BH225" s="2539">
        <v>1</v>
      </c>
      <c r="BI225" s="2539">
        <v>1</v>
      </c>
      <c r="BJ225" s="2539">
        <v>1</v>
      </c>
      <c r="BK225" s="2539">
        <v>1</v>
      </c>
      <c r="BL225" s="2539">
        <v>1</v>
      </c>
      <c r="BM225" s="2539">
        <v>1</v>
      </c>
      <c r="BN225" s="2521">
        <v>0</v>
      </c>
      <c r="BO225" s="2539">
        <v>1</v>
      </c>
      <c r="BP225" s="2539">
        <v>1</v>
      </c>
      <c r="BQ225" s="2539">
        <v>0</v>
      </c>
      <c r="BR225" s="2562">
        <v>0</v>
      </c>
      <c r="BS225" s="2538">
        <v>1</v>
      </c>
      <c r="BT225" s="2521">
        <v>0</v>
      </c>
      <c r="BU225" s="2521">
        <v>0</v>
      </c>
      <c r="BV225" s="2521">
        <v>0</v>
      </c>
      <c r="BW225" s="2539">
        <v>0</v>
      </c>
      <c r="BX225" s="2539">
        <v>0</v>
      </c>
      <c r="BY225" s="2539">
        <v>0</v>
      </c>
      <c r="BZ225" s="2579">
        <v>0</v>
      </c>
      <c r="CA225" s="2521">
        <v>0</v>
      </c>
      <c r="CB225" s="2521">
        <v>0</v>
      </c>
      <c r="CC225" s="2521">
        <v>0</v>
      </c>
      <c r="CD225" s="2521">
        <v>0</v>
      </c>
      <c r="CE225" s="2524">
        <v>0</v>
      </c>
      <c r="CF225" s="2520">
        <v>1</v>
      </c>
      <c r="CG225" s="2521">
        <v>1</v>
      </c>
      <c r="CH225" s="2521">
        <v>1</v>
      </c>
      <c r="CI225" s="2521">
        <v>1</v>
      </c>
      <c r="CJ225" s="2521">
        <v>1</v>
      </c>
      <c r="CK225" s="2521">
        <v>1</v>
      </c>
      <c r="CL225" s="2521">
        <v>1</v>
      </c>
      <c r="CM225" s="2521">
        <v>1</v>
      </c>
      <c r="CN225" s="2521">
        <v>1</v>
      </c>
      <c r="CO225" s="2521">
        <v>1</v>
      </c>
      <c r="CP225" s="2521">
        <v>1</v>
      </c>
      <c r="CQ225" s="2521">
        <v>1</v>
      </c>
      <c r="CR225" s="2538">
        <v>1</v>
      </c>
      <c r="CS225" s="2539">
        <v>0</v>
      </c>
      <c r="CT225" s="2539">
        <v>0</v>
      </c>
      <c r="CU225" s="2539">
        <v>0</v>
      </c>
      <c r="CV225" s="2539">
        <v>0</v>
      </c>
      <c r="CW225" s="2539">
        <v>0</v>
      </c>
      <c r="CX225" s="2539">
        <v>0</v>
      </c>
      <c r="CY225" s="2573">
        <v>0</v>
      </c>
    </row>
    <row r="226" spans="1:103">
      <c r="A226" s="2541"/>
      <c r="B226" s="2542" t="s">
        <v>2295</v>
      </c>
      <c r="C226" s="2543"/>
      <c r="D226" s="2544">
        <v>1377</v>
      </c>
      <c r="E226" s="2545"/>
      <c r="F226" s="2522">
        <v>1093</v>
      </c>
      <c r="G226" s="2546">
        <v>473</v>
      </c>
      <c r="H226" s="2546">
        <v>76.7</v>
      </c>
      <c r="I226" s="2546">
        <v>115.1</v>
      </c>
      <c r="J226" s="2547">
        <v>25</v>
      </c>
      <c r="K226" s="2546">
        <v>862.8</v>
      </c>
      <c r="L226" s="2546">
        <v>812.8</v>
      </c>
      <c r="M226" s="2522">
        <v>1753.7</v>
      </c>
      <c r="N226" s="2548">
        <v>3.8820000000000001</v>
      </c>
      <c r="O226" s="2523">
        <v>2.8159999999999998</v>
      </c>
      <c r="P226" s="2549">
        <v>1</v>
      </c>
      <c r="Q226" s="2549" t="s">
        <v>2493</v>
      </c>
      <c r="R226" s="2549" t="s">
        <v>2493</v>
      </c>
      <c r="S226" s="2549" t="s">
        <v>2185</v>
      </c>
      <c r="T226" s="2550" t="s">
        <v>2185</v>
      </c>
      <c r="U226" s="2549">
        <v>1</v>
      </c>
      <c r="V226" s="2549" t="s">
        <v>2493</v>
      </c>
      <c r="W226" s="2549" t="s">
        <v>2493</v>
      </c>
      <c r="X226" s="2549">
        <v>1</v>
      </c>
      <c r="Y226" s="2550" t="s">
        <v>2185</v>
      </c>
      <c r="Z226" s="2551">
        <v>1</v>
      </c>
      <c r="AA226" s="2552">
        <v>1</v>
      </c>
      <c r="AB226" s="2553" t="s">
        <v>2494</v>
      </c>
      <c r="AC226" s="2554">
        <v>3035400</v>
      </c>
      <c r="AD226" s="2555">
        <v>55540</v>
      </c>
      <c r="AE226" s="2555">
        <v>67740</v>
      </c>
      <c r="AF226" s="2555">
        <v>41.5</v>
      </c>
      <c r="AG226" s="2555">
        <v>812.9</v>
      </c>
      <c r="AH226" s="2555">
        <v>206350</v>
      </c>
      <c r="AI226" s="2555">
        <v>8725</v>
      </c>
      <c r="AJ226" s="2555">
        <v>14160</v>
      </c>
      <c r="AK226" s="2555">
        <v>10.8</v>
      </c>
      <c r="AL226" s="2555">
        <v>33.6</v>
      </c>
      <c r="AM226" s="2555">
        <v>60450</v>
      </c>
      <c r="AN226" s="2523">
        <v>485320</v>
      </c>
      <c r="AO226" s="2556">
        <v>1</v>
      </c>
      <c r="AP226" s="2547">
        <v>1</v>
      </c>
      <c r="AQ226" s="2547">
        <v>1</v>
      </c>
      <c r="AR226" s="2547">
        <v>1</v>
      </c>
      <c r="AS226" s="2557">
        <v>19</v>
      </c>
      <c r="AT226" s="2558">
        <v>22</v>
      </c>
      <c r="AU226" s="2558">
        <v>15</v>
      </c>
      <c r="AV226" s="2559">
        <v>18</v>
      </c>
      <c r="AW226" s="2560">
        <v>1</v>
      </c>
      <c r="AX226" s="2539">
        <v>1</v>
      </c>
      <c r="AY226" s="2521">
        <v>1</v>
      </c>
      <c r="AZ226" s="2539">
        <v>1</v>
      </c>
      <c r="BA226" s="2539">
        <v>0</v>
      </c>
      <c r="BB226" s="2539">
        <v>1</v>
      </c>
      <c r="BC226" s="2539">
        <v>1</v>
      </c>
      <c r="BD226" s="2539">
        <v>0</v>
      </c>
      <c r="BE226" s="2561">
        <v>1</v>
      </c>
      <c r="BF226" s="2539">
        <v>1</v>
      </c>
      <c r="BG226" s="2539">
        <v>0</v>
      </c>
      <c r="BH226" s="2539">
        <v>0</v>
      </c>
      <c r="BI226" s="2539">
        <v>0</v>
      </c>
      <c r="BJ226" s="2539">
        <v>1</v>
      </c>
      <c r="BK226" s="2539">
        <v>0</v>
      </c>
      <c r="BL226" s="2539">
        <v>0</v>
      </c>
      <c r="BM226" s="2539">
        <v>1</v>
      </c>
      <c r="BN226" s="2521">
        <v>0</v>
      </c>
      <c r="BO226" s="2539">
        <v>0</v>
      </c>
      <c r="BP226" s="2539">
        <v>0</v>
      </c>
      <c r="BQ226" s="2539">
        <v>0</v>
      </c>
      <c r="BR226" s="2562">
        <v>0</v>
      </c>
      <c r="BS226" s="2538">
        <v>1</v>
      </c>
      <c r="BT226" s="2521">
        <v>0</v>
      </c>
      <c r="BU226" s="2521">
        <v>0</v>
      </c>
      <c r="BV226" s="2521">
        <v>0</v>
      </c>
      <c r="BW226" s="2521">
        <v>0</v>
      </c>
      <c r="BX226" s="2521">
        <v>0</v>
      </c>
      <c r="BY226" s="2521">
        <v>0</v>
      </c>
      <c r="BZ226" s="2579">
        <v>0</v>
      </c>
      <c r="CA226" s="2521">
        <v>0</v>
      </c>
      <c r="CB226" s="2521">
        <v>0</v>
      </c>
      <c r="CC226" s="2521">
        <v>0</v>
      </c>
      <c r="CD226" s="2521">
        <v>0</v>
      </c>
      <c r="CE226" s="2524">
        <v>0</v>
      </c>
      <c r="CF226" s="2520">
        <v>1</v>
      </c>
      <c r="CG226" s="2521">
        <v>1</v>
      </c>
      <c r="CH226" s="2521">
        <v>1</v>
      </c>
      <c r="CI226" s="2521">
        <v>1</v>
      </c>
      <c r="CJ226" s="2521">
        <v>1</v>
      </c>
      <c r="CK226" s="2521">
        <v>1</v>
      </c>
      <c r="CL226" s="2521">
        <v>1</v>
      </c>
      <c r="CM226" s="2521">
        <v>1</v>
      </c>
      <c r="CN226" s="2521">
        <v>1</v>
      </c>
      <c r="CO226" s="2521">
        <v>1</v>
      </c>
      <c r="CP226" s="2521">
        <v>1</v>
      </c>
      <c r="CQ226" s="2521">
        <v>1</v>
      </c>
      <c r="CR226" s="2538">
        <v>1</v>
      </c>
      <c r="CS226" s="2521">
        <v>0</v>
      </c>
      <c r="CT226" s="2521">
        <v>0</v>
      </c>
      <c r="CU226" s="2521">
        <v>0</v>
      </c>
      <c r="CV226" s="2521">
        <v>0</v>
      </c>
      <c r="CW226" s="2521">
        <v>0</v>
      </c>
      <c r="CX226" s="2521">
        <v>0</v>
      </c>
      <c r="CY226" s="2563">
        <v>0</v>
      </c>
    </row>
    <row r="227" spans="1:103">
      <c r="A227" s="2541"/>
      <c r="B227" s="2542" t="s">
        <v>2294</v>
      </c>
      <c r="C227" s="2543"/>
      <c r="D227" s="2544">
        <v>1269</v>
      </c>
      <c r="E227" s="2545"/>
      <c r="F227" s="2522">
        <v>1093</v>
      </c>
      <c r="G227" s="2546">
        <v>461</v>
      </c>
      <c r="H227" s="2546">
        <v>64</v>
      </c>
      <c r="I227" s="2546">
        <v>115.1</v>
      </c>
      <c r="J227" s="2547">
        <v>25</v>
      </c>
      <c r="K227" s="2546">
        <v>862.8</v>
      </c>
      <c r="L227" s="2546">
        <v>812.8</v>
      </c>
      <c r="M227" s="2522">
        <v>1616.5</v>
      </c>
      <c r="N227" s="2548">
        <v>3.859</v>
      </c>
      <c r="O227" s="2523">
        <v>3.0369999999999999</v>
      </c>
      <c r="P227" s="2549">
        <v>1</v>
      </c>
      <c r="Q227" s="2549" t="s">
        <v>2493</v>
      </c>
      <c r="R227" s="2549" t="s">
        <v>2493</v>
      </c>
      <c r="S227" s="2549" t="s">
        <v>2185</v>
      </c>
      <c r="T227" s="2550" t="s">
        <v>2185</v>
      </c>
      <c r="U227" s="2549">
        <v>1</v>
      </c>
      <c r="V227" s="2549" t="s">
        <v>2493</v>
      </c>
      <c r="W227" s="2549" t="s">
        <v>2493</v>
      </c>
      <c r="X227" s="2549">
        <v>1</v>
      </c>
      <c r="Y227" s="2550" t="s">
        <v>2185</v>
      </c>
      <c r="Z227" s="2551">
        <v>1</v>
      </c>
      <c r="AA227" s="2552">
        <v>1</v>
      </c>
      <c r="AB227" s="2553" t="s">
        <v>2494</v>
      </c>
      <c r="AC227" s="2554">
        <v>2901080</v>
      </c>
      <c r="AD227" s="2555">
        <v>53080</v>
      </c>
      <c r="AE227" s="2555">
        <v>64020</v>
      </c>
      <c r="AF227" s="2555">
        <v>42.3</v>
      </c>
      <c r="AG227" s="2555">
        <v>688.7</v>
      </c>
      <c r="AH227" s="2555">
        <v>189900</v>
      </c>
      <c r="AI227" s="2555">
        <v>8238</v>
      </c>
      <c r="AJ227" s="2555">
        <v>13130</v>
      </c>
      <c r="AK227" s="2555">
        <v>10.8</v>
      </c>
      <c r="AL227" s="2555">
        <v>32.299999999999997</v>
      </c>
      <c r="AM227" s="2555">
        <v>52120</v>
      </c>
      <c r="AN227" s="2523">
        <v>449320</v>
      </c>
      <c r="AO227" s="2556">
        <v>1</v>
      </c>
      <c r="AP227" s="2547">
        <v>1</v>
      </c>
      <c r="AQ227" s="2547">
        <v>1</v>
      </c>
      <c r="AR227" s="2547">
        <v>1</v>
      </c>
      <c r="AS227" s="2557">
        <v>21</v>
      </c>
      <c r="AT227" s="2558">
        <v>24</v>
      </c>
      <c r="AU227" s="2558">
        <v>16</v>
      </c>
      <c r="AV227" s="2559">
        <v>19</v>
      </c>
      <c r="AW227" s="2560">
        <v>1</v>
      </c>
      <c r="AX227" s="2539">
        <v>1</v>
      </c>
      <c r="AY227" s="2521">
        <v>1</v>
      </c>
      <c r="AZ227" s="2539">
        <v>1</v>
      </c>
      <c r="BA227" s="2539">
        <v>0</v>
      </c>
      <c r="BB227" s="2539">
        <v>1</v>
      </c>
      <c r="BC227" s="2539">
        <v>1</v>
      </c>
      <c r="BD227" s="2539">
        <v>0</v>
      </c>
      <c r="BE227" s="2561">
        <v>1</v>
      </c>
      <c r="BF227" s="2539">
        <v>1</v>
      </c>
      <c r="BG227" s="2539">
        <v>0</v>
      </c>
      <c r="BH227" s="2539">
        <v>0</v>
      </c>
      <c r="BI227" s="2539">
        <v>0</v>
      </c>
      <c r="BJ227" s="2539">
        <v>1</v>
      </c>
      <c r="BK227" s="2539">
        <v>0</v>
      </c>
      <c r="BL227" s="2539">
        <v>0</v>
      </c>
      <c r="BM227" s="2539">
        <v>1</v>
      </c>
      <c r="BN227" s="2521">
        <v>0</v>
      </c>
      <c r="BO227" s="2539">
        <v>0</v>
      </c>
      <c r="BP227" s="2539">
        <v>0</v>
      </c>
      <c r="BQ227" s="2539">
        <v>0</v>
      </c>
      <c r="BR227" s="2562">
        <v>0</v>
      </c>
      <c r="BS227" s="2538">
        <v>1</v>
      </c>
      <c r="BT227" s="2521">
        <v>0</v>
      </c>
      <c r="BU227" s="2521">
        <v>0</v>
      </c>
      <c r="BV227" s="2521">
        <v>0</v>
      </c>
      <c r="BW227" s="2521">
        <v>0</v>
      </c>
      <c r="BX227" s="2521">
        <v>0</v>
      </c>
      <c r="BY227" s="2521">
        <v>0</v>
      </c>
      <c r="BZ227" s="2579">
        <v>0</v>
      </c>
      <c r="CA227" s="2521">
        <v>0</v>
      </c>
      <c r="CB227" s="2521">
        <v>0</v>
      </c>
      <c r="CC227" s="2521">
        <v>0</v>
      </c>
      <c r="CD227" s="2521">
        <v>0</v>
      </c>
      <c r="CE227" s="2524">
        <v>0</v>
      </c>
      <c r="CF227" s="2520">
        <v>1</v>
      </c>
      <c r="CG227" s="2521">
        <v>1</v>
      </c>
      <c r="CH227" s="2521">
        <v>1</v>
      </c>
      <c r="CI227" s="2521">
        <v>1</v>
      </c>
      <c r="CJ227" s="2521">
        <v>1</v>
      </c>
      <c r="CK227" s="2521">
        <v>1</v>
      </c>
      <c r="CL227" s="2521">
        <v>1</v>
      </c>
      <c r="CM227" s="2521">
        <v>1</v>
      </c>
      <c r="CN227" s="2521">
        <v>1</v>
      </c>
      <c r="CO227" s="2521">
        <v>1</v>
      </c>
      <c r="CP227" s="2521">
        <v>1</v>
      </c>
      <c r="CQ227" s="2521">
        <v>1</v>
      </c>
      <c r="CR227" s="2538">
        <v>1</v>
      </c>
      <c r="CS227" s="2521">
        <v>0</v>
      </c>
      <c r="CT227" s="2521">
        <v>0</v>
      </c>
      <c r="CU227" s="2521">
        <v>0</v>
      </c>
      <c r="CV227" s="2521">
        <v>0</v>
      </c>
      <c r="CW227" s="2521">
        <v>0</v>
      </c>
      <c r="CX227" s="2521">
        <v>0</v>
      </c>
      <c r="CY227" s="2563">
        <v>0</v>
      </c>
    </row>
    <row r="228" spans="1:103">
      <c r="A228" s="2541"/>
      <c r="B228" s="2542" t="s">
        <v>2293</v>
      </c>
      <c r="C228" s="2543"/>
      <c r="D228" s="2544">
        <v>1194</v>
      </c>
      <c r="E228" s="2545"/>
      <c r="F228" s="2522">
        <v>1081</v>
      </c>
      <c r="G228" s="2546">
        <v>457</v>
      </c>
      <c r="H228" s="2546">
        <v>60.5</v>
      </c>
      <c r="I228" s="2546">
        <v>109</v>
      </c>
      <c r="J228" s="2547">
        <v>25</v>
      </c>
      <c r="K228" s="2546">
        <v>862.8</v>
      </c>
      <c r="L228" s="2546">
        <v>812.8</v>
      </c>
      <c r="M228" s="2522">
        <v>1521.5</v>
      </c>
      <c r="N228" s="2548">
        <v>3.8260000000000001</v>
      </c>
      <c r="O228" s="2523">
        <v>3.1989999999999998</v>
      </c>
      <c r="P228" s="2549">
        <v>1</v>
      </c>
      <c r="Q228" s="2549" t="s">
        <v>2493</v>
      </c>
      <c r="R228" s="2549" t="s">
        <v>2493</v>
      </c>
      <c r="S228" s="2549" t="s">
        <v>2185</v>
      </c>
      <c r="T228" s="2550" t="s">
        <v>2185</v>
      </c>
      <c r="U228" s="2549">
        <v>1</v>
      </c>
      <c r="V228" s="2549" t="s">
        <v>2493</v>
      </c>
      <c r="W228" s="2549" t="s">
        <v>2493</v>
      </c>
      <c r="X228" s="2549">
        <v>1</v>
      </c>
      <c r="Y228" s="2550" t="s">
        <v>2185</v>
      </c>
      <c r="Z228" s="2551">
        <v>1</v>
      </c>
      <c r="AA228" s="2552">
        <v>1</v>
      </c>
      <c r="AB228" s="2553" t="s">
        <v>2494</v>
      </c>
      <c r="AC228" s="2554">
        <v>2696760</v>
      </c>
      <c r="AD228" s="2555">
        <v>49890</v>
      </c>
      <c r="AE228" s="2555">
        <v>59910</v>
      </c>
      <c r="AF228" s="2555">
        <v>42</v>
      </c>
      <c r="AG228" s="2555">
        <v>647.9</v>
      </c>
      <c r="AH228" s="2555">
        <v>175050</v>
      </c>
      <c r="AI228" s="2555">
        <v>7660</v>
      </c>
      <c r="AJ228" s="2555">
        <v>12190</v>
      </c>
      <c r="AK228" s="2555">
        <v>10.7</v>
      </c>
      <c r="AL228" s="2555">
        <v>30.7</v>
      </c>
      <c r="AM228" s="2555">
        <v>44110</v>
      </c>
      <c r="AN228" s="2523">
        <v>409540</v>
      </c>
      <c r="AO228" s="2556">
        <v>1</v>
      </c>
      <c r="AP228" s="2547">
        <v>1</v>
      </c>
      <c r="AQ228" s="2547">
        <v>1</v>
      </c>
      <c r="AR228" s="2547">
        <v>1</v>
      </c>
      <c r="AS228" s="2557">
        <v>22</v>
      </c>
      <c r="AT228" s="2558">
        <v>25</v>
      </c>
      <c r="AU228" s="2558">
        <v>17</v>
      </c>
      <c r="AV228" s="2559">
        <v>20</v>
      </c>
      <c r="AW228" s="2560">
        <v>1</v>
      </c>
      <c r="AX228" s="2539">
        <v>1</v>
      </c>
      <c r="AY228" s="2521">
        <v>1</v>
      </c>
      <c r="AZ228" s="2539">
        <v>1</v>
      </c>
      <c r="BA228" s="2539">
        <v>0</v>
      </c>
      <c r="BB228" s="2539">
        <v>1</v>
      </c>
      <c r="BC228" s="2539">
        <v>1</v>
      </c>
      <c r="BD228" s="2539">
        <v>0</v>
      </c>
      <c r="BE228" s="2561">
        <v>1</v>
      </c>
      <c r="BF228" s="2539">
        <v>1</v>
      </c>
      <c r="BG228" s="2539">
        <v>0</v>
      </c>
      <c r="BH228" s="2539">
        <v>0</v>
      </c>
      <c r="BI228" s="2539">
        <v>0</v>
      </c>
      <c r="BJ228" s="2539">
        <v>1</v>
      </c>
      <c r="BK228" s="2539">
        <v>0</v>
      </c>
      <c r="BL228" s="2539">
        <v>0</v>
      </c>
      <c r="BM228" s="2539">
        <v>1</v>
      </c>
      <c r="BN228" s="2521">
        <v>0</v>
      </c>
      <c r="BO228" s="2539">
        <v>0</v>
      </c>
      <c r="BP228" s="2539">
        <v>0</v>
      </c>
      <c r="BQ228" s="2539">
        <v>0</v>
      </c>
      <c r="BR228" s="2562">
        <v>0</v>
      </c>
      <c r="BS228" s="2538">
        <v>1</v>
      </c>
      <c r="BT228" s="2521">
        <v>0</v>
      </c>
      <c r="BU228" s="2521">
        <v>0</v>
      </c>
      <c r="BV228" s="2521">
        <v>0</v>
      </c>
      <c r="BW228" s="2521">
        <v>0</v>
      </c>
      <c r="BX228" s="2521">
        <v>0</v>
      </c>
      <c r="BY228" s="2521">
        <v>0</v>
      </c>
      <c r="BZ228" s="2579">
        <v>0</v>
      </c>
      <c r="CA228" s="2521">
        <v>0</v>
      </c>
      <c r="CB228" s="2521">
        <v>0</v>
      </c>
      <c r="CC228" s="2521">
        <v>0</v>
      </c>
      <c r="CD228" s="2521">
        <v>0</v>
      </c>
      <c r="CE228" s="2524">
        <v>0</v>
      </c>
      <c r="CF228" s="2520">
        <v>1</v>
      </c>
      <c r="CG228" s="2521">
        <v>1</v>
      </c>
      <c r="CH228" s="2521">
        <v>1</v>
      </c>
      <c r="CI228" s="2521">
        <v>1</v>
      </c>
      <c r="CJ228" s="2521">
        <v>1</v>
      </c>
      <c r="CK228" s="2521">
        <v>1</v>
      </c>
      <c r="CL228" s="2521">
        <v>1</v>
      </c>
      <c r="CM228" s="2521">
        <v>1</v>
      </c>
      <c r="CN228" s="2521">
        <v>1</v>
      </c>
      <c r="CO228" s="2521">
        <v>1</v>
      </c>
      <c r="CP228" s="2521">
        <v>1</v>
      </c>
      <c r="CQ228" s="2521">
        <v>1</v>
      </c>
      <c r="CR228" s="2538">
        <v>1</v>
      </c>
      <c r="CS228" s="2521">
        <v>0</v>
      </c>
      <c r="CT228" s="2521">
        <v>0</v>
      </c>
      <c r="CU228" s="2521">
        <v>0</v>
      </c>
      <c r="CV228" s="2521">
        <v>0</v>
      </c>
      <c r="CW228" s="2521">
        <v>0</v>
      </c>
      <c r="CX228" s="2521">
        <v>0</v>
      </c>
      <c r="CY228" s="2563">
        <v>0</v>
      </c>
    </row>
    <row r="229" spans="1:103">
      <c r="A229" s="2541"/>
      <c r="B229" s="2542" t="s">
        <v>2292</v>
      </c>
      <c r="C229" s="2543"/>
      <c r="D229" s="2544">
        <v>1077</v>
      </c>
      <c r="E229" s="2545"/>
      <c r="F229" s="2522">
        <v>1061</v>
      </c>
      <c r="G229" s="2546">
        <v>451</v>
      </c>
      <c r="H229" s="2546">
        <v>55</v>
      </c>
      <c r="I229" s="2546">
        <v>99.1</v>
      </c>
      <c r="J229" s="2547">
        <v>25</v>
      </c>
      <c r="K229" s="2546">
        <v>862.8</v>
      </c>
      <c r="L229" s="2546">
        <v>812.8</v>
      </c>
      <c r="M229" s="2522">
        <v>1371.5</v>
      </c>
      <c r="N229" s="2548">
        <v>3.7730000000000001</v>
      </c>
      <c r="O229" s="2523">
        <v>3.4990000000000001</v>
      </c>
      <c r="P229" s="2549">
        <v>1</v>
      </c>
      <c r="Q229" s="2549" t="s">
        <v>2493</v>
      </c>
      <c r="R229" s="2549" t="s">
        <v>2493</v>
      </c>
      <c r="S229" s="2549" t="s">
        <v>2185</v>
      </c>
      <c r="T229" s="2550" t="s">
        <v>2185</v>
      </c>
      <c r="U229" s="2549">
        <v>1</v>
      </c>
      <c r="V229" s="2549" t="s">
        <v>2493</v>
      </c>
      <c r="W229" s="2549" t="s">
        <v>2493</v>
      </c>
      <c r="X229" s="2549">
        <v>1</v>
      </c>
      <c r="Y229" s="2550" t="s">
        <v>2185</v>
      </c>
      <c r="Z229" s="2551">
        <v>1</v>
      </c>
      <c r="AA229" s="2552">
        <v>1</v>
      </c>
      <c r="AB229" s="2553" t="s">
        <v>2494</v>
      </c>
      <c r="AC229" s="2554">
        <v>2379090</v>
      </c>
      <c r="AD229" s="2555">
        <v>44840</v>
      </c>
      <c r="AE229" s="2555">
        <v>53450</v>
      </c>
      <c r="AF229" s="2555">
        <v>41.6</v>
      </c>
      <c r="AG229" s="2555">
        <v>583.9</v>
      </c>
      <c r="AH229" s="2555">
        <v>152760</v>
      </c>
      <c r="AI229" s="2555">
        <v>6774</v>
      </c>
      <c r="AJ229" s="2555">
        <v>10740</v>
      </c>
      <c r="AK229" s="2555">
        <v>10.5</v>
      </c>
      <c r="AL229" s="2555">
        <v>28.2</v>
      </c>
      <c r="AM229" s="2555">
        <v>33050</v>
      </c>
      <c r="AN229" s="2523">
        <v>350470</v>
      </c>
      <c r="AO229" s="2556">
        <v>1</v>
      </c>
      <c r="AP229" s="2547">
        <v>1</v>
      </c>
      <c r="AQ229" s="2547">
        <v>1</v>
      </c>
      <c r="AR229" s="2547">
        <v>1</v>
      </c>
      <c r="AS229" s="2557">
        <v>24</v>
      </c>
      <c r="AT229" s="2558">
        <v>27</v>
      </c>
      <c r="AU229" s="2558">
        <v>19</v>
      </c>
      <c r="AV229" s="2559">
        <v>22</v>
      </c>
      <c r="AW229" s="2560">
        <v>1</v>
      </c>
      <c r="AX229" s="2539">
        <v>1</v>
      </c>
      <c r="AY229" s="2521">
        <v>1</v>
      </c>
      <c r="AZ229" s="2539">
        <v>1</v>
      </c>
      <c r="BA229" s="2539">
        <v>0</v>
      </c>
      <c r="BB229" s="2539">
        <v>1</v>
      </c>
      <c r="BC229" s="2539">
        <v>1</v>
      </c>
      <c r="BD229" s="2539">
        <v>0</v>
      </c>
      <c r="BE229" s="2561">
        <v>1</v>
      </c>
      <c r="BF229" s="2539">
        <v>1</v>
      </c>
      <c r="BG229" s="2539">
        <v>0</v>
      </c>
      <c r="BH229" s="2539">
        <v>0</v>
      </c>
      <c r="BI229" s="2539">
        <v>0</v>
      </c>
      <c r="BJ229" s="2539">
        <v>1</v>
      </c>
      <c r="BK229" s="2539">
        <v>0</v>
      </c>
      <c r="BL229" s="2539">
        <v>0</v>
      </c>
      <c r="BM229" s="2539">
        <v>1</v>
      </c>
      <c r="BN229" s="2521">
        <v>0</v>
      </c>
      <c r="BO229" s="2539">
        <v>0</v>
      </c>
      <c r="BP229" s="2539">
        <v>0</v>
      </c>
      <c r="BQ229" s="2539">
        <v>0</v>
      </c>
      <c r="BR229" s="2562">
        <v>0</v>
      </c>
      <c r="BS229" s="2538">
        <v>1</v>
      </c>
      <c r="BT229" s="2521">
        <v>0</v>
      </c>
      <c r="BU229" s="2521">
        <v>0</v>
      </c>
      <c r="BV229" s="2521">
        <v>0</v>
      </c>
      <c r="BW229" s="2521">
        <v>0</v>
      </c>
      <c r="BX229" s="2521">
        <v>0</v>
      </c>
      <c r="BY229" s="2521">
        <v>0</v>
      </c>
      <c r="BZ229" s="2579">
        <v>0</v>
      </c>
      <c r="CA229" s="2521">
        <v>0</v>
      </c>
      <c r="CB229" s="2521">
        <v>0</v>
      </c>
      <c r="CC229" s="2521">
        <v>0</v>
      </c>
      <c r="CD229" s="2521">
        <v>0</v>
      </c>
      <c r="CE229" s="2524">
        <v>0</v>
      </c>
      <c r="CF229" s="2520">
        <v>1</v>
      </c>
      <c r="CG229" s="2521">
        <v>1</v>
      </c>
      <c r="CH229" s="2521">
        <v>1</v>
      </c>
      <c r="CI229" s="2521">
        <v>1</v>
      </c>
      <c r="CJ229" s="2521">
        <v>1</v>
      </c>
      <c r="CK229" s="2521">
        <v>1</v>
      </c>
      <c r="CL229" s="2521">
        <v>1</v>
      </c>
      <c r="CM229" s="2521">
        <v>1</v>
      </c>
      <c r="CN229" s="2521">
        <v>1</v>
      </c>
      <c r="CO229" s="2521">
        <v>1</v>
      </c>
      <c r="CP229" s="2521">
        <v>1</v>
      </c>
      <c r="CQ229" s="2521">
        <v>1</v>
      </c>
      <c r="CR229" s="2538">
        <v>1</v>
      </c>
      <c r="CS229" s="2521">
        <v>0</v>
      </c>
      <c r="CT229" s="2521">
        <v>0</v>
      </c>
      <c r="CU229" s="2521">
        <v>0</v>
      </c>
      <c r="CV229" s="2521">
        <v>0</v>
      </c>
      <c r="CW229" s="2521">
        <v>0</v>
      </c>
      <c r="CX229" s="2521">
        <v>0</v>
      </c>
      <c r="CY229" s="2563">
        <v>0</v>
      </c>
    </row>
    <row r="230" spans="1:103">
      <c r="A230" s="2541"/>
      <c r="B230" s="2542" t="s">
        <v>2291</v>
      </c>
      <c r="C230" s="2543"/>
      <c r="D230" s="2544">
        <v>970</v>
      </c>
      <c r="E230" s="2545"/>
      <c r="F230" s="2522">
        <v>1043</v>
      </c>
      <c r="G230" s="2546">
        <v>446</v>
      </c>
      <c r="H230" s="2546">
        <v>50</v>
      </c>
      <c r="I230" s="2546">
        <v>89.9</v>
      </c>
      <c r="J230" s="2547">
        <v>25</v>
      </c>
      <c r="K230" s="2546">
        <v>862.8</v>
      </c>
      <c r="L230" s="2546">
        <v>812.8</v>
      </c>
      <c r="M230" s="2522">
        <v>1236.5999999999999</v>
      </c>
      <c r="N230" s="2548">
        <v>3.7269999999999999</v>
      </c>
      <c r="O230" s="2523">
        <v>3.8319999999999999</v>
      </c>
      <c r="P230" s="2549">
        <v>1</v>
      </c>
      <c r="Q230" s="2549" t="s">
        <v>2493</v>
      </c>
      <c r="R230" s="2549" t="s">
        <v>2493</v>
      </c>
      <c r="S230" s="2549" t="s">
        <v>2185</v>
      </c>
      <c r="T230" s="2550" t="s">
        <v>2185</v>
      </c>
      <c r="U230" s="2549">
        <v>1</v>
      </c>
      <c r="V230" s="2549" t="s">
        <v>2493</v>
      </c>
      <c r="W230" s="2549" t="s">
        <v>2493</v>
      </c>
      <c r="X230" s="2549">
        <v>1</v>
      </c>
      <c r="Y230" s="2550" t="s">
        <v>2185</v>
      </c>
      <c r="Z230" s="2551">
        <v>1</v>
      </c>
      <c r="AA230" s="2552">
        <v>1</v>
      </c>
      <c r="AB230" s="2553" t="s">
        <v>2494</v>
      </c>
      <c r="AC230" s="2554">
        <v>2104260</v>
      </c>
      <c r="AD230" s="2555">
        <v>40350</v>
      </c>
      <c r="AE230" s="2555">
        <v>47750</v>
      </c>
      <c r="AF230" s="2555">
        <v>41.2</v>
      </c>
      <c r="AG230" s="2555">
        <v>526.79999999999995</v>
      </c>
      <c r="AH230" s="2555">
        <v>133870</v>
      </c>
      <c r="AI230" s="2555">
        <v>6003</v>
      </c>
      <c r="AJ230" s="2555">
        <v>9497</v>
      </c>
      <c r="AK230" s="2555">
        <v>10.3</v>
      </c>
      <c r="AL230" s="2555">
        <v>25.9</v>
      </c>
      <c r="AM230" s="2555">
        <v>24680</v>
      </c>
      <c r="AN230" s="2523">
        <v>301870</v>
      </c>
      <c r="AO230" s="2556">
        <v>1</v>
      </c>
      <c r="AP230" s="2547">
        <v>1</v>
      </c>
      <c r="AQ230" s="2547">
        <v>1</v>
      </c>
      <c r="AR230" s="2547">
        <v>1</v>
      </c>
      <c r="AS230" s="2557">
        <v>26</v>
      </c>
      <c r="AT230" s="2558">
        <v>30</v>
      </c>
      <c r="AU230" s="2558">
        <v>20</v>
      </c>
      <c r="AV230" s="2559">
        <v>24</v>
      </c>
      <c r="AW230" s="2560">
        <v>1</v>
      </c>
      <c r="AX230" s="2539">
        <v>1</v>
      </c>
      <c r="AY230" s="2521">
        <v>1</v>
      </c>
      <c r="AZ230" s="2539">
        <v>1</v>
      </c>
      <c r="BA230" s="2539">
        <v>0</v>
      </c>
      <c r="BB230" s="2539">
        <v>1</v>
      </c>
      <c r="BC230" s="2539">
        <v>1</v>
      </c>
      <c r="BD230" s="2539">
        <v>0</v>
      </c>
      <c r="BE230" s="2561">
        <v>1</v>
      </c>
      <c r="BF230" s="2539">
        <v>1</v>
      </c>
      <c r="BG230" s="2539">
        <v>0</v>
      </c>
      <c r="BH230" s="2539">
        <v>0</v>
      </c>
      <c r="BI230" s="2539">
        <v>0</v>
      </c>
      <c r="BJ230" s="2539">
        <v>1</v>
      </c>
      <c r="BK230" s="2539">
        <v>0</v>
      </c>
      <c r="BL230" s="2539">
        <v>0</v>
      </c>
      <c r="BM230" s="2539">
        <v>1</v>
      </c>
      <c r="BN230" s="2521">
        <v>0</v>
      </c>
      <c r="BO230" s="2539">
        <v>0</v>
      </c>
      <c r="BP230" s="2539">
        <v>0</v>
      </c>
      <c r="BQ230" s="2539">
        <v>0</v>
      </c>
      <c r="BR230" s="2562">
        <v>0</v>
      </c>
      <c r="BS230" s="2538">
        <v>1</v>
      </c>
      <c r="BT230" s="2521">
        <v>0</v>
      </c>
      <c r="BU230" s="2521">
        <v>0</v>
      </c>
      <c r="BV230" s="2521">
        <v>0</v>
      </c>
      <c r="BW230" s="2521">
        <v>0</v>
      </c>
      <c r="BX230" s="2521">
        <v>0</v>
      </c>
      <c r="BY230" s="2521">
        <v>0</v>
      </c>
      <c r="BZ230" s="2579">
        <v>0</v>
      </c>
      <c r="CA230" s="2521">
        <v>0</v>
      </c>
      <c r="CB230" s="2521">
        <v>0</v>
      </c>
      <c r="CC230" s="2521">
        <v>0</v>
      </c>
      <c r="CD230" s="2521">
        <v>0</v>
      </c>
      <c r="CE230" s="2524">
        <v>0</v>
      </c>
      <c r="CF230" s="2520">
        <v>1</v>
      </c>
      <c r="CG230" s="2521">
        <v>1</v>
      </c>
      <c r="CH230" s="2521">
        <v>1</v>
      </c>
      <c r="CI230" s="2521">
        <v>1</v>
      </c>
      <c r="CJ230" s="2521">
        <v>1</v>
      </c>
      <c r="CK230" s="2521">
        <v>1</v>
      </c>
      <c r="CL230" s="2521">
        <v>1</v>
      </c>
      <c r="CM230" s="2521">
        <v>1</v>
      </c>
      <c r="CN230" s="2521">
        <v>1</v>
      </c>
      <c r="CO230" s="2521">
        <v>1</v>
      </c>
      <c r="CP230" s="2521">
        <v>1</v>
      </c>
      <c r="CQ230" s="2521">
        <v>1</v>
      </c>
      <c r="CR230" s="2538">
        <v>1</v>
      </c>
      <c r="CS230" s="2521">
        <v>0</v>
      </c>
      <c r="CT230" s="2521">
        <v>0</v>
      </c>
      <c r="CU230" s="2521">
        <v>0</v>
      </c>
      <c r="CV230" s="2521">
        <v>0</v>
      </c>
      <c r="CW230" s="2521">
        <v>0</v>
      </c>
      <c r="CX230" s="2521">
        <v>0</v>
      </c>
      <c r="CY230" s="2563">
        <v>0</v>
      </c>
    </row>
    <row r="231" spans="1:103">
      <c r="A231" s="2541"/>
      <c r="B231" s="2542" t="s">
        <v>2289</v>
      </c>
      <c r="C231" s="2543"/>
      <c r="D231" s="2544">
        <v>787</v>
      </c>
      <c r="E231" s="2545"/>
      <c r="F231" s="2522">
        <v>1011</v>
      </c>
      <c r="G231" s="2546">
        <v>437</v>
      </c>
      <c r="H231" s="2546">
        <v>40.9</v>
      </c>
      <c r="I231" s="2546">
        <v>73.900000000000006</v>
      </c>
      <c r="J231" s="2547">
        <v>25</v>
      </c>
      <c r="K231" s="2546">
        <v>862.8</v>
      </c>
      <c r="L231" s="2546">
        <v>812.8</v>
      </c>
      <c r="M231" s="2522">
        <v>1002</v>
      </c>
      <c r="N231" s="2548">
        <v>3.645</v>
      </c>
      <c r="O231" s="2523">
        <v>4.6230000000000002</v>
      </c>
      <c r="P231" s="2549">
        <v>1</v>
      </c>
      <c r="Q231" s="2549" t="s">
        <v>2493</v>
      </c>
      <c r="R231" s="2549" t="s">
        <v>2493</v>
      </c>
      <c r="S231" s="2549" t="s">
        <v>2185</v>
      </c>
      <c r="T231" s="2550" t="s">
        <v>2185</v>
      </c>
      <c r="U231" s="2549">
        <v>1</v>
      </c>
      <c r="V231" s="2549" t="s">
        <v>2493</v>
      </c>
      <c r="W231" s="2549" t="s">
        <v>2493</v>
      </c>
      <c r="X231" s="2549">
        <v>1</v>
      </c>
      <c r="Y231" s="2550" t="s">
        <v>2185</v>
      </c>
      <c r="Z231" s="2551">
        <v>1</v>
      </c>
      <c r="AA231" s="2552">
        <v>1</v>
      </c>
      <c r="AB231" s="2553" t="s">
        <v>2494</v>
      </c>
      <c r="AC231" s="2554">
        <v>1649860</v>
      </c>
      <c r="AD231" s="2555">
        <v>32630</v>
      </c>
      <c r="AE231" s="2555">
        <v>38110</v>
      </c>
      <c r="AF231" s="2555">
        <v>40.5</v>
      </c>
      <c r="AG231" s="2555">
        <v>425.5</v>
      </c>
      <c r="AH231" s="2555">
        <v>103310</v>
      </c>
      <c r="AI231" s="2555">
        <v>4728</v>
      </c>
      <c r="AJ231" s="2555">
        <v>7431</v>
      </c>
      <c r="AK231" s="2555">
        <v>10.1</v>
      </c>
      <c r="AL231" s="2555">
        <v>21.7</v>
      </c>
      <c r="AM231" s="2555">
        <v>13650</v>
      </c>
      <c r="AN231" s="2523">
        <v>225650</v>
      </c>
      <c r="AO231" s="2556">
        <v>1</v>
      </c>
      <c r="AP231" s="2547">
        <v>1</v>
      </c>
      <c r="AQ231" s="2547">
        <v>1</v>
      </c>
      <c r="AR231" s="2547">
        <v>1</v>
      </c>
      <c r="AS231" s="2557">
        <v>32</v>
      </c>
      <c r="AT231" s="2558">
        <v>36</v>
      </c>
      <c r="AU231" s="2558">
        <v>24</v>
      </c>
      <c r="AV231" s="2559">
        <v>29</v>
      </c>
      <c r="AW231" s="2560">
        <v>1</v>
      </c>
      <c r="AX231" s="2539">
        <v>1</v>
      </c>
      <c r="AY231" s="2521">
        <v>1</v>
      </c>
      <c r="AZ231" s="2539">
        <v>1</v>
      </c>
      <c r="BA231" s="2539">
        <v>0</v>
      </c>
      <c r="BB231" s="2539">
        <v>1</v>
      </c>
      <c r="BC231" s="2539">
        <v>1</v>
      </c>
      <c r="BD231" s="2539">
        <v>0</v>
      </c>
      <c r="BE231" s="2561">
        <v>1</v>
      </c>
      <c r="BF231" s="2539">
        <v>1</v>
      </c>
      <c r="BG231" s="2539">
        <v>0</v>
      </c>
      <c r="BH231" s="2539">
        <v>0</v>
      </c>
      <c r="BI231" s="2539">
        <v>0</v>
      </c>
      <c r="BJ231" s="2539">
        <v>1</v>
      </c>
      <c r="BK231" s="2539">
        <v>0</v>
      </c>
      <c r="BL231" s="2539">
        <v>0</v>
      </c>
      <c r="BM231" s="2539">
        <v>1</v>
      </c>
      <c r="BN231" s="2521">
        <v>0</v>
      </c>
      <c r="BO231" s="2539">
        <v>0</v>
      </c>
      <c r="BP231" s="2539">
        <v>0</v>
      </c>
      <c r="BQ231" s="2539">
        <v>0</v>
      </c>
      <c r="BR231" s="2562">
        <v>0</v>
      </c>
      <c r="BS231" s="2538">
        <v>1</v>
      </c>
      <c r="BT231" s="2521">
        <v>0</v>
      </c>
      <c r="BU231" s="2521">
        <v>0</v>
      </c>
      <c r="BV231" s="2521">
        <v>0</v>
      </c>
      <c r="BW231" s="2521">
        <v>0</v>
      </c>
      <c r="BX231" s="2521">
        <v>0</v>
      </c>
      <c r="BY231" s="2521">
        <v>0</v>
      </c>
      <c r="BZ231" s="2579">
        <v>0</v>
      </c>
      <c r="CA231" s="2521">
        <v>0</v>
      </c>
      <c r="CB231" s="2521">
        <v>0</v>
      </c>
      <c r="CC231" s="2521">
        <v>0</v>
      </c>
      <c r="CD231" s="2521">
        <v>0</v>
      </c>
      <c r="CE231" s="2524">
        <v>0</v>
      </c>
      <c r="CF231" s="2520">
        <v>1</v>
      </c>
      <c r="CG231" s="2521">
        <v>1</v>
      </c>
      <c r="CH231" s="2521">
        <v>1</v>
      </c>
      <c r="CI231" s="2521">
        <v>1</v>
      </c>
      <c r="CJ231" s="2521">
        <v>1</v>
      </c>
      <c r="CK231" s="2521">
        <v>1</v>
      </c>
      <c r="CL231" s="2521">
        <v>1</v>
      </c>
      <c r="CM231" s="2521">
        <v>1</v>
      </c>
      <c r="CN231" s="2521">
        <v>1</v>
      </c>
      <c r="CO231" s="2521">
        <v>1</v>
      </c>
      <c r="CP231" s="2521">
        <v>1</v>
      </c>
      <c r="CQ231" s="2521">
        <v>1</v>
      </c>
      <c r="CR231" s="2538">
        <v>1</v>
      </c>
      <c r="CS231" s="2521">
        <v>0</v>
      </c>
      <c r="CT231" s="2521">
        <v>0</v>
      </c>
      <c r="CU231" s="2521">
        <v>0</v>
      </c>
      <c r="CV231" s="2521">
        <v>0</v>
      </c>
      <c r="CW231" s="2521">
        <v>0</v>
      </c>
      <c r="CX231" s="2521">
        <v>0</v>
      </c>
      <c r="CY231" s="2563">
        <v>0</v>
      </c>
    </row>
    <row r="232" spans="1:103">
      <c r="A232" s="2541"/>
      <c r="B232" s="2542" t="s">
        <v>2288</v>
      </c>
      <c r="C232" s="2543"/>
      <c r="D232" s="2544">
        <v>725</v>
      </c>
      <c r="E232" s="2545"/>
      <c r="F232" s="2522">
        <v>999</v>
      </c>
      <c r="G232" s="2546">
        <v>434</v>
      </c>
      <c r="H232" s="2546">
        <v>38.1</v>
      </c>
      <c r="I232" s="2546">
        <v>68.099999999999994</v>
      </c>
      <c r="J232" s="2547">
        <v>25</v>
      </c>
      <c r="K232" s="2546">
        <v>862.8</v>
      </c>
      <c r="L232" s="2546">
        <v>812.8</v>
      </c>
      <c r="M232" s="2522">
        <v>922.9</v>
      </c>
      <c r="N232" s="2548">
        <v>3.6150000000000002</v>
      </c>
      <c r="O232" s="2523">
        <v>4.9770000000000003</v>
      </c>
      <c r="P232" s="2549">
        <v>1</v>
      </c>
      <c r="Q232" s="2549" t="s">
        <v>2493</v>
      </c>
      <c r="R232" s="2549" t="s">
        <v>2493</v>
      </c>
      <c r="S232" s="2549" t="s">
        <v>2185</v>
      </c>
      <c r="T232" s="2550" t="s">
        <v>2185</v>
      </c>
      <c r="U232" s="2549">
        <v>1</v>
      </c>
      <c r="V232" s="2549" t="s">
        <v>2493</v>
      </c>
      <c r="W232" s="2549" t="s">
        <v>2493</v>
      </c>
      <c r="X232" s="2549">
        <v>1</v>
      </c>
      <c r="Y232" s="2550" t="s">
        <v>2185</v>
      </c>
      <c r="Z232" s="2551" t="s">
        <v>2185</v>
      </c>
      <c r="AA232" s="2552" t="s">
        <v>2185</v>
      </c>
      <c r="AB232" s="2553" t="s">
        <v>2494</v>
      </c>
      <c r="AC232" s="2554">
        <v>1496530</v>
      </c>
      <c r="AD232" s="2555">
        <v>29960</v>
      </c>
      <c r="AE232" s="2555">
        <v>34830</v>
      </c>
      <c r="AF232" s="2555">
        <v>40.200000000000003</v>
      </c>
      <c r="AG232" s="2555">
        <v>394</v>
      </c>
      <c r="AH232" s="2555">
        <v>93210</v>
      </c>
      <c r="AI232" s="2555">
        <v>4295</v>
      </c>
      <c r="AJ232" s="2555">
        <v>6739</v>
      </c>
      <c r="AK232" s="2555">
        <v>10</v>
      </c>
      <c r="AL232" s="2555">
        <v>20.3</v>
      </c>
      <c r="AM232" s="2555">
        <v>10750</v>
      </c>
      <c r="AN232" s="2523">
        <v>201000</v>
      </c>
      <c r="AO232" s="2556">
        <v>1</v>
      </c>
      <c r="AP232" s="2547">
        <v>1</v>
      </c>
      <c r="AQ232" s="2547">
        <v>1</v>
      </c>
      <c r="AR232" s="2547">
        <v>1</v>
      </c>
      <c r="AS232" s="2557">
        <v>34</v>
      </c>
      <c r="AT232" s="2558">
        <v>39</v>
      </c>
      <c r="AU232" s="2558">
        <v>26</v>
      </c>
      <c r="AV232" s="2559">
        <v>31</v>
      </c>
      <c r="AW232" s="2560">
        <v>1</v>
      </c>
      <c r="AX232" s="2539">
        <v>1</v>
      </c>
      <c r="AY232" s="2521">
        <v>0</v>
      </c>
      <c r="AZ232" s="2539">
        <v>1</v>
      </c>
      <c r="BA232" s="2539">
        <v>0</v>
      </c>
      <c r="BB232" s="2539">
        <v>1</v>
      </c>
      <c r="BC232" s="2539">
        <v>0</v>
      </c>
      <c r="BD232" s="2539">
        <v>0</v>
      </c>
      <c r="BE232" s="2561">
        <v>1</v>
      </c>
      <c r="BF232" s="2539">
        <v>1</v>
      </c>
      <c r="BG232" s="2539">
        <v>0</v>
      </c>
      <c r="BH232" s="2539">
        <v>0</v>
      </c>
      <c r="BI232" s="2539">
        <v>0</v>
      </c>
      <c r="BJ232" s="2539">
        <v>1</v>
      </c>
      <c r="BK232" s="2539">
        <v>0</v>
      </c>
      <c r="BL232" s="2539">
        <v>0</v>
      </c>
      <c r="BM232" s="2539">
        <v>1</v>
      </c>
      <c r="BN232" s="2521">
        <v>0</v>
      </c>
      <c r="BO232" s="2539">
        <v>0</v>
      </c>
      <c r="BP232" s="2539">
        <v>0</v>
      </c>
      <c r="BQ232" s="2539">
        <v>0</v>
      </c>
      <c r="BR232" s="2562">
        <v>0</v>
      </c>
      <c r="BS232" s="2538">
        <v>1</v>
      </c>
      <c r="BT232" s="2521">
        <v>0</v>
      </c>
      <c r="BU232" s="2521">
        <v>0</v>
      </c>
      <c r="BV232" s="2521">
        <v>0</v>
      </c>
      <c r="BW232" s="2521">
        <v>0</v>
      </c>
      <c r="BX232" s="2521">
        <v>0</v>
      </c>
      <c r="BY232" s="2521">
        <v>0</v>
      </c>
      <c r="BZ232" s="2579">
        <v>0</v>
      </c>
      <c r="CA232" s="2521">
        <v>0</v>
      </c>
      <c r="CB232" s="2521">
        <v>0</v>
      </c>
      <c r="CC232" s="2521">
        <v>0</v>
      </c>
      <c r="CD232" s="2521">
        <v>0</v>
      </c>
      <c r="CE232" s="2524">
        <v>0</v>
      </c>
      <c r="CF232" s="2520">
        <v>1</v>
      </c>
      <c r="CG232" s="2521">
        <v>1</v>
      </c>
      <c r="CH232" s="2521">
        <v>1</v>
      </c>
      <c r="CI232" s="2521">
        <v>1</v>
      </c>
      <c r="CJ232" s="2521">
        <v>1</v>
      </c>
      <c r="CK232" s="2521">
        <v>1</v>
      </c>
      <c r="CL232" s="2521">
        <v>1</v>
      </c>
      <c r="CM232" s="2521">
        <v>1</v>
      </c>
      <c r="CN232" s="2521">
        <v>1</v>
      </c>
      <c r="CO232" s="2521">
        <v>1</v>
      </c>
      <c r="CP232" s="2521">
        <v>1</v>
      </c>
      <c r="CQ232" s="2521">
        <v>1</v>
      </c>
      <c r="CR232" s="2538">
        <v>1</v>
      </c>
      <c r="CS232" s="2521">
        <v>0</v>
      </c>
      <c r="CT232" s="2521">
        <v>0</v>
      </c>
      <c r="CU232" s="2521">
        <v>0</v>
      </c>
      <c r="CV232" s="2521">
        <v>0</v>
      </c>
      <c r="CW232" s="2521">
        <v>0</v>
      </c>
      <c r="CX232" s="2521">
        <v>0</v>
      </c>
      <c r="CY232" s="2563">
        <v>0</v>
      </c>
    </row>
    <row r="233" spans="1:103">
      <c r="A233" s="2541"/>
      <c r="B233" s="2542" t="s">
        <v>2287</v>
      </c>
      <c r="C233" s="2543"/>
      <c r="D233" s="2544">
        <v>656</v>
      </c>
      <c r="E233" s="2545"/>
      <c r="F233" s="2522">
        <v>987</v>
      </c>
      <c r="G233" s="2546">
        <v>431</v>
      </c>
      <c r="H233" s="2546">
        <v>34.5</v>
      </c>
      <c r="I233" s="2546">
        <v>62</v>
      </c>
      <c r="J233" s="2547">
        <v>25</v>
      </c>
      <c r="K233" s="2546">
        <v>862.8</v>
      </c>
      <c r="L233" s="2546">
        <v>812.8</v>
      </c>
      <c r="M233" s="2522">
        <v>835.3</v>
      </c>
      <c r="N233" s="2548">
        <v>3.5859999999999999</v>
      </c>
      <c r="O233" s="2523">
        <v>5.4539999999999997</v>
      </c>
      <c r="P233" s="2549">
        <v>1</v>
      </c>
      <c r="Q233" s="2549" t="s">
        <v>2493</v>
      </c>
      <c r="R233" s="2549" t="s">
        <v>2493</v>
      </c>
      <c r="S233" s="2549">
        <v>1</v>
      </c>
      <c r="T233" s="2550" t="s">
        <v>2185</v>
      </c>
      <c r="U233" s="2549">
        <v>1</v>
      </c>
      <c r="V233" s="2549" t="s">
        <v>2493</v>
      </c>
      <c r="W233" s="2549" t="s">
        <v>2493</v>
      </c>
      <c r="X233" s="2549">
        <v>1</v>
      </c>
      <c r="Y233" s="2550" t="s">
        <v>2185</v>
      </c>
      <c r="Z233" s="2551" t="s">
        <v>2185</v>
      </c>
      <c r="AA233" s="2552" t="s">
        <v>2185</v>
      </c>
      <c r="AB233" s="2553" t="s">
        <v>2494</v>
      </c>
      <c r="AC233" s="2554">
        <v>1339430</v>
      </c>
      <c r="AD233" s="2555">
        <v>27140</v>
      </c>
      <c r="AE233" s="2555">
        <v>31360</v>
      </c>
      <c r="AF233" s="2555">
        <v>39.9</v>
      </c>
      <c r="AG233" s="2555">
        <v>355.4</v>
      </c>
      <c r="AH233" s="2555">
        <v>83050</v>
      </c>
      <c r="AI233" s="2555">
        <v>3854</v>
      </c>
      <c r="AJ233" s="2555">
        <v>6027</v>
      </c>
      <c r="AK233" s="2555">
        <v>9.9</v>
      </c>
      <c r="AL233" s="2555">
        <v>18.7</v>
      </c>
      <c r="AM233" s="2555">
        <v>8098</v>
      </c>
      <c r="AN233" s="2523">
        <v>176960</v>
      </c>
      <c r="AO233" s="2556">
        <v>1</v>
      </c>
      <c r="AP233" s="2547">
        <v>1</v>
      </c>
      <c r="AQ233" s="2547">
        <v>1</v>
      </c>
      <c r="AR233" s="2547">
        <v>1</v>
      </c>
      <c r="AS233" s="2557">
        <v>38</v>
      </c>
      <c r="AT233" s="2558">
        <v>43</v>
      </c>
      <c r="AU233" s="2558">
        <v>29</v>
      </c>
      <c r="AV233" s="2559">
        <v>34</v>
      </c>
      <c r="AW233" s="2560">
        <v>1</v>
      </c>
      <c r="AX233" s="2539">
        <v>1</v>
      </c>
      <c r="AY233" s="2521">
        <v>0</v>
      </c>
      <c r="AZ233" s="2539">
        <v>1</v>
      </c>
      <c r="BA233" s="2539">
        <v>0</v>
      </c>
      <c r="BB233" s="2539">
        <v>1</v>
      </c>
      <c r="BC233" s="2539">
        <v>0</v>
      </c>
      <c r="BD233" s="2539">
        <v>1</v>
      </c>
      <c r="BE233" s="2561">
        <v>1</v>
      </c>
      <c r="BF233" s="2539">
        <v>1</v>
      </c>
      <c r="BG233" s="2539">
        <v>0</v>
      </c>
      <c r="BH233" s="2539">
        <v>0</v>
      </c>
      <c r="BI233" s="2539">
        <v>0</v>
      </c>
      <c r="BJ233" s="2539">
        <v>1</v>
      </c>
      <c r="BK233" s="2539">
        <v>0</v>
      </c>
      <c r="BL233" s="2539">
        <v>0</v>
      </c>
      <c r="BM233" s="2539">
        <v>1</v>
      </c>
      <c r="BN233" s="2521">
        <v>0</v>
      </c>
      <c r="BO233" s="2539">
        <v>1</v>
      </c>
      <c r="BP233" s="2539">
        <v>0</v>
      </c>
      <c r="BQ233" s="2539">
        <v>0</v>
      </c>
      <c r="BR233" s="2562">
        <v>0</v>
      </c>
      <c r="BS233" s="2538">
        <v>1</v>
      </c>
      <c r="BT233" s="2521">
        <v>0</v>
      </c>
      <c r="BU233" s="2521">
        <v>0</v>
      </c>
      <c r="BV233" s="2521">
        <v>0</v>
      </c>
      <c r="BW233" s="2521">
        <v>0</v>
      </c>
      <c r="BX233" s="2521">
        <v>0</v>
      </c>
      <c r="BY233" s="2521">
        <v>0</v>
      </c>
      <c r="BZ233" s="2579">
        <v>0</v>
      </c>
      <c r="CA233" s="2521">
        <v>0</v>
      </c>
      <c r="CB233" s="2521">
        <v>0</v>
      </c>
      <c r="CC233" s="2521">
        <v>0</v>
      </c>
      <c r="CD233" s="2521">
        <v>0</v>
      </c>
      <c r="CE233" s="2524">
        <v>0</v>
      </c>
      <c r="CF233" s="2520">
        <v>1</v>
      </c>
      <c r="CG233" s="2521">
        <v>1</v>
      </c>
      <c r="CH233" s="2521">
        <v>1</v>
      </c>
      <c r="CI233" s="2521">
        <v>1</v>
      </c>
      <c r="CJ233" s="2521">
        <v>1</v>
      </c>
      <c r="CK233" s="2521">
        <v>1</v>
      </c>
      <c r="CL233" s="2521">
        <v>1</v>
      </c>
      <c r="CM233" s="2521">
        <v>1</v>
      </c>
      <c r="CN233" s="2521">
        <v>1</v>
      </c>
      <c r="CO233" s="2521">
        <v>1</v>
      </c>
      <c r="CP233" s="2521">
        <v>1</v>
      </c>
      <c r="CQ233" s="2521">
        <v>1</v>
      </c>
      <c r="CR233" s="2538">
        <v>1</v>
      </c>
      <c r="CS233" s="2521">
        <v>0</v>
      </c>
      <c r="CT233" s="2521">
        <v>0</v>
      </c>
      <c r="CU233" s="2521">
        <v>0</v>
      </c>
      <c r="CV233" s="2521">
        <v>0</v>
      </c>
      <c r="CW233" s="2521">
        <v>0</v>
      </c>
      <c r="CX233" s="2521">
        <v>0</v>
      </c>
      <c r="CY233" s="2563">
        <v>0</v>
      </c>
    </row>
    <row r="234" spans="1:103">
      <c r="A234" s="2576"/>
      <c r="B234" s="2542" t="s">
        <v>2286</v>
      </c>
      <c r="C234" s="2543"/>
      <c r="D234" s="2544">
        <v>588</v>
      </c>
      <c r="E234" s="2545"/>
      <c r="F234" s="2522">
        <v>975</v>
      </c>
      <c r="G234" s="2546">
        <v>427</v>
      </c>
      <c r="H234" s="2546">
        <v>31</v>
      </c>
      <c r="I234" s="2546">
        <v>55.9</v>
      </c>
      <c r="J234" s="2547">
        <v>25</v>
      </c>
      <c r="K234" s="2546">
        <v>862.8</v>
      </c>
      <c r="L234" s="2546">
        <v>812.8</v>
      </c>
      <c r="M234" s="2522">
        <v>748.1</v>
      </c>
      <c r="N234" s="2548">
        <v>3.5529999999999999</v>
      </c>
      <c r="O234" s="2523">
        <v>6.032</v>
      </c>
      <c r="P234" s="2549">
        <v>1</v>
      </c>
      <c r="Q234" s="2549" t="s">
        <v>2493</v>
      </c>
      <c r="R234" s="2549" t="s">
        <v>2493</v>
      </c>
      <c r="S234" s="2549">
        <v>1</v>
      </c>
      <c r="T234" s="2550" t="s">
        <v>2185</v>
      </c>
      <c r="U234" s="2549">
        <v>1</v>
      </c>
      <c r="V234" s="2549" t="s">
        <v>2493</v>
      </c>
      <c r="W234" s="2549" t="s">
        <v>2493</v>
      </c>
      <c r="X234" s="2549">
        <v>1</v>
      </c>
      <c r="Y234" s="2550" t="s">
        <v>2185</v>
      </c>
      <c r="Z234" s="2551" t="s">
        <v>2185</v>
      </c>
      <c r="AA234" s="2552" t="s">
        <v>2185</v>
      </c>
      <c r="AB234" s="2553" t="s">
        <v>2494</v>
      </c>
      <c r="AC234" s="2554">
        <v>1185310</v>
      </c>
      <c r="AD234" s="2555">
        <v>24310</v>
      </c>
      <c r="AE234" s="2555">
        <v>27940</v>
      </c>
      <c r="AF234" s="2555">
        <v>39.700000000000003</v>
      </c>
      <c r="AG234" s="2555">
        <v>318.2</v>
      </c>
      <c r="AH234" s="2555">
        <v>72770</v>
      </c>
      <c r="AI234" s="2555">
        <v>3408</v>
      </c>
      <c r="AJ234" s="2555">
        <v>5314</v>
      </c>
      <c r="AK234" s="2555">
        <v>9.8000000000000007</v>
      </c>
      <c r="AL234" s="2555">
        <v>17.2</v>
      </c>
      <c r="AM234" s="2555">
        <v>5923</v>
      </c>
      <c r="AN234" s="2523">
        <v>153180</v>
      </c>
      <c r="AO234" s="2556">
        <v>1</v>
      </c>
      <c r="AP234" s="2547">
        <v>1</v>
      </c>
      <c r="AQ234" s="2547">
        <v>1</v>
      </c>
      <c r="AR234" s="2547">
        <v>2</v>
      </c>
      <c r="AS234" s="2557">
        <v>42</v>
      </c>
      <c r="AT234" s="2558">
        <v>47</v>
      </c>
      <c r="AU234" s="2558">
        <v>32</v>
      </c>
      <c r="AV234" s="2559">
        <v>37</v>
      </c>
      <c r="AW234" s="2560">
        <v>1</v>
      </c>
      <c r="AX234" s="2539">
        <v>1</v>
      </c>
      <c r="AY234" s="2521">
        <v>0</v>
      </c>
      <c r="AZ234" s="2539">
        <v>1</v>
      </c>
      <c r="BA234" s="2539">
        <v>0</v>
      </c>
      <c r="BB234" s="2539">
        <v>1</v>
      </c>
      <c r="BC234" s="2539">
        <v>0</v>
      </c>
      <c r="BD234" s="2539">
        <v>1</v>
      </c>
      <c r="BE234" s="2561">
        <v>1</v>
      </c>
      <c r="BF234" s="2539">
        <v>1</v>
      </c>
      <c r="BG234" s="2539">
        <v>0</v>
      </c>
      <c r="BH234" s="2539">
        <v>0</v>
      </c>
      <c r="BI234" s="2539">
        <v>0</v>
      </c>
      <c r="BJ234" s="2539">
        <v>1</v>
      </c>
      <c r="BK234" s="2539">
        <v>0</v>
      </c>
      <c r="BL234" s="2539">
        <v>0</v>
      </c>
      <c r="BM234" s="2539">
        <v>1</v>
      </c>
      <c r="BN234" s="2521">
        <v>0</v>
      </c>
      <c r="BO234" s="2539">
        <v>1</v>
      </c>
      <c r="BP234" s="2539">
        <v>0</v>
      </c>
      <c r="BQ234" s="2539">
        <v>0</v>
      </c>
      <c r="BR234" s="2562">
        <v>0</v>
      </c>
      <c r="BS234" s="2538">
        <v>1</v>
      </c>
      <c r="BT234" s="2521">
        <v>0</v>
      </c>
      <c r="BU234" s="2521">
        <v>0</v>
      </c>
      <c r="BV234" s="2521">
        <v>0</v>
      </c>
      <c r="BW234" s="2521">
        <v>0</v>
      </c>
      <c r="BX234" s="2521">
        <v>0</v>
      </c>
      <c r="BY234" s="2521">
        <v>0</v>
      </c>
      <c r="BZ234" s="2579">
        <v>0</v>
      </c>
      <c r="CA234" s="2521">
        <v>0</v>
      </c>
      <c r="CB234" s="2521">
        <v>0</v>
      </c>
      <c r="CC234" s="2521">
        <v>0</v>
      </c>
      <c r="CD234" s="2521">
        <v>0</v>
      </c>
      <c r="CE234" s="2524">
        <v>0</v>
      </c>
      <c r="CF234" s="2520">
        <v>1</v>
      </c>
      <c r="CG234" s="2521">
        <v>1</v>
      </c>
      <c r="CH234" s="2521">
        <v>1</v>
      </c>
      <c r="CI234" s="2521">
        <v>1</v>
      </c>
      <c r="CJ234" s="2521">
        <v>1</v>
      </c>
      <c r="CK234" s="2521">
        <v>1</v>
      </c>
      <c r="CL234" s="2521">
        <v>1</v>
      </c>
      <c r="CM234" s="2521">
        <v>1</v>
      </c>
      <c r="CN234" s="2521">
        <v>1</v>
      </c>
      <c r="CO234" s="2521">
        <v>1</v>
      </c>
      <c r="CP234" s="2521">
        <v>1</v>
      </c>
      <c r="CQ234" s="2521">
        <v>1</v>
      </c>
      <c r="CR234" s="2538">
        <v>1</v>
      </c>
      <c r="CS234" s="2521">
        <v>0</v>
      </c>
      <c r="CT234" s="2521">
        <v>0</v>
      </c>
      <c r="CU234" s="2521">
        <v>0</v>
      </c>
      <c r="CV234" s="2521">
        <v>0</v>
      </c>
      <c r="CW234" s="2521">
        <v>0</v>
      </c>
      <c r="CX234" s="2521">
        <v>0</v>
      </c>
      <c r="CY234" s="2563">
        <v>0</v>
      </c>
    </row>
    <row r="235" spans="1:103">
      <c r="A235" s="2576"/>
      <c r="B235" s="2542" t="s">
        <v>2285</v>
      </c>
      <c r="C235" s="2543"/>
      <c r="D235" s="2544">
        <v>537</v>
      </c>
      <c r="E235" s="2545"/>
      <c r="F235" s="2522">
        <v>965</v>
      </c>
      <c r="G235" s="2546">
        <v>425</v>
      </c>
      <c r="H235" s="2546">
        <v>28.4</v>
      </c>
      <c r="I235" s="2546">
        <v>51.1</v>
      </c>
      <c r="J235" s="2547">
        <v>25</v>
      </c>
      <c r="K235" s="2546">
        <v>862.8</v>
      </c>
      <c r="L235" s="2546">
        <v>812.8</v>
      </c>
      <c r="M235" s="2522">
        <v>682.5</v>
      </c>
      <c r="N235" s="2548">
        <v>3.53</v>
      </c>
      <c r="O235" s="2523">
        <v>6.5670000000000002</v>
      </c>
      <c r="P235" s="2549">
        <v>1</v>
      </c>
      <c r="Q235" s="2549" t="s">
        <v>2493</v>
      </c>
      <c r="R235" s="2549" t="s">
        <v>2493</v>
      </c>
      <c r="S235" s="2549">
        <v>1</v>
      </c>
      <c r="T235" s="2550" t="s">
        <v>2185</v>
      </c>
      <c r="U235" s="2549">
        <v>1</v>
      </c>
      <c r="V235" s="2549" t="s">
        <v>2493</v>
      </c>
      <c r="W235" s="2549" t="s">
        <v>2493</v>
      </c>
      <c r="X235" s="2549">
        <v>1</v>
      </c>
      <c r="Y235" s="2550" t="s">
        <v>2185</v>
      </c>
      <c r="Z235" s="2551" t="s">
        <v>2185</v>
      </c>
      <c r="AA235" s="2552" t="s">
        <v>2185</v>
      </c>
      <c r="AB235" s="2553" t="s">
        <v>2494</v>
      </c>
      <c r="AC235" s="2554">
        <v>1069610</v>
      </c>
      <c r="AD235" s="2555">
        <v>22160</v>
      </c>
      <c r="AE235" s="2555">
        <v>25360</v>
      </c>
      <c r="AF235" s="2555">
        <v>39.5</v>
      </c>
      <c r="AG235" s="2555">
        <v>290.39999999999998</v>
      </c>
      <c r="AH235" s="2555">
        <v>65560</v>
      </c>
      <c r="AI235" s="2555">
        <v>3085</v>
      </c>
      <c r="AJ235" s="2555">
        <v>4799</v>
      </c>
      <c r="AK235" s="2555">
        <v>9.6999999999999993</v>
      </c>
      <c r="AL235" s="2555">
        <v>15.9</v>
      </c>
      <c r="AM235" s="2555">
        <v>4542</v>
      </c>
      <c r="AN235" s="2523">
        <v>136510</v>
      </c>
      <c r="AO235" s="2556">
        <v>1</v>
      </c>
      <c r="AP235" s="2547">
        <v>1</v>
      </c>
      <c r="AQ235" s="2547">
        <v>2</v>
      </c>
      <c r="AR235" s="2547">
        <v>3</v>
      </c>
      <c r="AS235" s="2557">
        <v>45</v>
      </c>
      <c r="AT235" s="2558">
        <v>52</v>
      </c>
      <c r="AU235" s="2558">
        <v>34</v>
      </c>
      <c r="AV235" s="2559">
        <v>41</v>
      </c>
      <c r="AW235" s="2560">
        <v>1</v>
      </c>
      <c r="AX235" s="2539">
        <v>1</v>
      </c>
      <c r="AY235" s="2521">
        <v>0</v>
      </c>
      <c r="AZ235" s="2539">
        <v>1</v>
      </c>
      <c r="BA235" s="2539">
        <v>0</v>
      </c>
      <c r="BB235" s="2539">
        <v>1</v>
      </c>
      <c r="BC235" s="2539">
        <v>0</v>
      </c>
      <c r="BD235" s="2539">
        <v>1</v>
      </c>
      <c r="BE235" s="2561">
        <v>1</v>
      </c>
      <c r="BF235" s="2539">
        <v>1</v>
      </c>
      <c r="BG235" s="2539">
        <v>0</v>
      </c>
      <c r="BH235" s="2539">
        <v>0</v>
      </c>
      <c r="BI235" s="2539">
        <v>0</v>
      </c>
      <c r="BJ235" s="2539">
        <v>1</v>
      </c>
      <c r="BK235" s="2539">
        <v>0</v>
      </c>
      <c r="BL235" s="2539">
        <v>0</v>
      </c>
      <c r="BM235" s="2539">
        <v>1</v>
      </c>
      <c r="BN235" s="2521">
        <v>0</v>
      </c>
      <c r="BO235" s="2539">
        <v>1</v>
      </c>
      <c r="BP235" s="2539">
        <v>0</v>
      </c>
      <c r="BQ235" s="2539">
        <v>0</v>
      </c>
      <c r="BR235" s="2562">
        <v>0</v>
      </c>
      <c r="BS235" s="2538">
        <v>1</v>
      </c>
      <c r="BT235" s="2521">
        <v>0</v>
      </c>
      <c r="BU235" s="2521">
        <v>0</v>
      </c>
      <c r="BV235" s="2521">
        <v>0</v>
      </c>
      <c r="BW235" s="2521">
        <v>0</v>
      </c>
      <c r="BX235" s="2521">
        <v>0</v>
      </c>
      <c r="BY235" s="2521">
        <v>0</v>
      </c>
      <c r="BZ235" s="2579">
        <v>0</v>
      </c>
      <c r="CA235" s="2521">
        <v>0</v>
      </c>
      <c r="CB235" s="2521">
        <v>0</v>
      </c>
      <c r="CC235" s="2521">
        <v>0</v>
      </c>
      <c r="CD235" s="2521">
        <v>0</v>
      </c>
      <c r="CE235" s="2524">
        <v>0</v>
      </c>
      <c r="CF235" s="2520">
        <v>1</v>
      </c>
      <c r="CG235" s="2521">
        <v>1</v>
      </c>
      <c r="CH235" s="2521">
        <v>1</v>
      </c>
      <c r="CI235" s="2521">
        <v>1</v>
      </c>
      <c r="CJ235" s="2521">
        <v>1</v>
      </c>
      <c r="CK235" s="2521">
        <v>1</v>
      </c>
      <c r="CL235" s="2521">
        <v>1</v>
      </c>
      <c r="CM235" s="2521">
        <v>1</v>
      </c>
      <c r="CN235" s="2521">
        <v>1</v>
      </c>
      <c r="CO235" s="2521">
        <v>1</v>
      </c>
      <c r="CP235" s="2521">
        <v>1</v>
      </c>
      <c r="CQ235" s="2521">
        <v>1</v>
      </c>
      <c r="CR235" s="2538">
        <v>1</v>
      </c>
      <c r="CS235" s="2521">
        <v>0</v>
      </c>
      <c r="CT235" s="2521">
        <v>0</v>
      </c>
      <c r="CU235" s="2521">
        <v>0</v>
      </c>
      <c r="CV235" s="2521">
        <v>0</v>
      </c>
      <c r="CW235" s="2521">
        <v>0</v>
      </c>
      <c r="CX235" s="2521">
        <v>0</v>
      </c>
      <c r="CY235" s="2563">
        <v>0</v>
      </c>
    </row>
    <row r="236" spans="1:103">
      <c r="A236" s="2576"/>
      <c r="B236" s="2542" t="s">
        <v>2284</v>
      </c>
      <c r="C236" s="2543"/>
      <c r="D236" s="2544">
        <v>491</v>
      </c>
      <c r="E236" s="2545"/>
      <c r="F236" s="2522">
        <v>957</v>
      </c>
      <c r="G236" s="2546">
        <v>422</v>
      </c>
      <c r="H236" s="2546">
        <v>25.9</v>
      </c>
      <c r="I236" s="2546">
        <v>47</v>
      </c>
      <c r="J236" s="2547">
        <v>25</v>
      </c>
      <c r="K236" s="2546">
        <v>862.8</v>
      </c>
      <c r="L236" s="2546">
        <v>812.8</v>
      </c>
      <c r="M236" s="2522">
        <v>623.29999999999995</v>
      </c>
      <c r="N236" s="2548">
        <v>3.5070000000000001</v>
      </c>
      <c r="O236" s="2523">
        <v>7.1420000000000003</v>
      </c>
      <c r="P236" s="2549">
        <v>1</v>
      </c>
      <c r="Q236" s="2549" t="s">
        <v>2493</v>
      </c>
      <c r="R236" s="2549" t="s">
        <v>2493</v>
      </c>
      <c r="S236" s="2549">
        <v>1</v>
      </c>
      <c r="T236" s="2550" t="s">
        <v>2185</v>
      </c>
      <c r="U236" s="2549">
        <v>1</v>
      </c>
      <c r="V236" s="2549" t="s">
        <v>2493</v>
      </c>
      <c r="W236" s="2549" t="s">
        <v>2493</v>
      </c>
      <c r="X236" s="2549">
        <v>1</v>
      </c>
      <c r="Y236" s="2550" t="s">
        <v>2185</v>
      </c>
      <c r="Z236" s="2551" t="s">
        <v>2185</v>
      </c>
      <c r="AA236" s="2552" t="s">
        <v>2185</v>
      </c>
      <c r="AB236" s="2553" t="s">
        <v>2494</v>
      </c>
      <c r="AC236" s="2554">
        <v>970410</v>
      </c>
      <c r="AD236" s="2555">
        <v>20280</v>
      </c>
      <c r="AE236" s="2555">
        <v>23090</v>
      </c>
      <c r="AF236" s="2555">
        <v>39.299999999999997</v>
      </c>
      <c r="AG236" s="2555">
        <v>264.5</v>
      </c>
      <c r="AH236" s="2555">
        <v>59010</v>
      </c>
      <c r="AI236" s="2555">
        <v>2796</v>
      </c>
      <c r="AJ236" s="2555">
        <v>4339</v>
      </c>
      <c r="AK236" s="2555">
        <v>9.6999999999999993</v>
      </c>
      <c r="AL236" s="2555">
        <v>14.9</v>
      </c>
      <c r="AM236" s="2555">
        <v>3520</v>
      </c>
      <c r="AN236" s="2523">
        <v>121870</v>
      </c>
      <c r="AO236" s="2556">
        <v>1</v>
      </c>
      <c r="AP236" s="2547">
        <v>1</v>
      </c>
      <c r="AQ236" s="2547">
        <v>3</v>
      </c>
      <c r="AR236" s="2547">
        <v>4</v>
      </c>
      <c r="AS236" s="2557">
        <v>49</v>
      </c>
      <c r="AT236" s="2558">
        <v>56</v>
      </c>
      <c r="AU236" s="2558">
        <v>37</v>
      </c>
      <c r="AV236" s="2559">
        <v>44</v>
      </c>
      <c r="AW236" s="2560">
        <v>1</v>
      </c>
      <c r="AX236" s="2539">
        <v>1</v>
      </c>
      <c r="AY236" s="2521">
        <v>0</v>
      </c>
      <c r="AZ236" s="2539">
        <v>1</v>
      </c>
      <c r="BA236" s="2539">
        <v>0</v>
      </c>
      <c r="BB236" s="2539">
        <v>1</v>
      </c>
      <c r="BC236" s="2539">
        <v>0</v>
      </c>
      <c r="BD236" s="2539">
        <v>1</v>
      </c>
      <c r="BE236" s="2561">
        <v>1</v>
      </c>
      <c r="BF236" s="2539">
        <v>1</v>
      </c>
      <c r="BG236" s="2539">
        <v>0</v>
      </c>
      <c r="BH236" s="2539">
        <v>0</v>
      </c>
      <c r="BI236" s="2539">
        <v>0</v>
      </c>
      <c r="BJ236" s="2539">
        <v>1</v>
      </c>
      <c r="BK236" s="2539">
        <v>1</v>
      </c>
      <c r="BL236" s="2539">
        <v>1</v>
      </c>
      <c r="BM236" s="2539">
        <v>1</v>
      </c>
      <c r="BN236" s="2521">
        <v>0</v>
      </c>
      <c r="BO236" s="2539">
        <v>1</v>
      </c>
      <c r="BP236" s="2539">
        <v>0</v>
      </c>
      <c r="BQ236" s="2539">
        <v>0</v>
      </c>
      <c r="BR236" s="2562">
        <v>0</v>
      </c>
      <c r="BS236" s="2538">
        <v>1</v>
      </c>
      <c r="BT236" s="2521">
        <v>0</v>
      </c>
      <c r="BU236" s="2521">
        <v>0</v>
      </c>
      <c r="BV236" s="2521">
        <v>0</v>
      </c>
      <c r="BW236" s="2521">
        <v>0</v>
      </c>
      <c r="BX236" s="2521">
        <v>0</v>
      </c>
      <c r="BY236" s="2521">
        <v>0</v>
      </c>
      <c r="BZ236" s="2579">
        <v>0</v>
      </c>
      <c r="CA236" s="2521">
        <v>0</v>
      </c>
      <c r="CB236" s="2521">
        <v>0</v>
      </c>
      <c r="CC236" s="2521">
        <v>0</v>
      </c>
      <c r="CD236" s="2521">
        <v>0</v>
      </c>
      <c r="CE236" s="2524">
        <v>0</v>
      </c>
      <c r="CF236" s="2520">
        <v>1</v>
      </c>
      <c r="CG236" s="2521">
        <v>1</v>
      </c>
      <c r="CH236" s="2521">
        <v>1</v>
      </c>
      <c r="CI236" s="2521">
        <v>1</v>
      </c>
      <c r="CJ236" s="2521">
        <v>1</v>
      </c>
      <c r="CK236" s="2521">
        <v>1</v>
      </c>
      <c r="CL236" s="2521">
        <v>1</v>
      </c>
      <c r="CM236" s="2521">
        <v>1</v>
      </c>
      <c r="CN236" s="2521">
        <v>1</v>
      </c>
      <c r="CO236" s="2521">
        <v>1</v>
      </c>
      <c r="CP236" s="2521">
        <v>1</v>
      </c>
      <c r="CQ236" s="2521">
        <v>1</v>
      </c>
      <c r="CR236" s="2538">
        <v>1</v>
      </c>
      <c r="CS236" s="2521">
        <v>0</v>
      </c>
      <c r="CT236" s="2521">
        <v>0</v>
      </c>
      <c r="CU236" s="2521">
        <v>0</v>
      </c>
      <c r="CV236" s="2521">
        <v>0</v>
      </c>
      <c r="CW236" s="2521">
        <v>0</v>
      </c>
      <c r="CX236" s="2521">
        <v>0</v>
      </c>
      <c r="CY236" s="2563">
        <v>0</v>
      </c>
    </row>
    <row r="237" spans="1:103">
      <c r="A237" s="2576"/>
      <c r="B237" s="2542" t="s">
        <v>2283</v>
      </c>
      <c r="C237" s="2543"/>
      <c r="D237" s="2544">
        <v>449</v>
      </c>
      <c r="E237" s="2545"/>
      <c r="F237" s="2522">
        <v>948</v>
      </c>
      <c r="G237" s="2546">
        <v>423</v>
      </c>
      <c r="H237" s="2546">
        <v>24</v>
      </c>
      <c r="I237" s="2546">
        <v>42.7</v>
      </c>
      <c r="J237" s="2547">
        <v>25</v>
      </c>
      <c r="K237" s="2546">
        <v>862.8</v>
      </c>
      <c r="L237" s="2546">
        <v>812.8</v>
      </c>
      <c r="M237" s="2522">
        <v>571.4</v>
      </c>
      <c r="N237" s="2548">
        <v>3.4969999999999999</v>
      </c>
      <c r="O237" s="2523">
        <v>7.766</v>
      </c>
      <c r="P237" s="2549">
        <v>1</v>
      </c>
      <c r="Q237" s="2549" t="s">
        <v>2493</v>
      </c>
      <c r="R237" s="2549" t="s">
        <v>2493</v>
      </c>
      <c r="S237" s="2549">
        <v>1</v>
      </c>
      <c r="T237" s="2550" t="s">
        <v>2185</v>
      </c>
      <c r="U237" s="2549">
        <v>1</v>
      </c>
      <c r="V237" s="2549" t="s">
        <v>2493</v>
      </c>
      <c r="W237" s="2549" t="s">
        <v>2493</v>
      </c>
      <c r="X237" s="2549">
        <v>1</v>
      </c>
      <c r="Y237" s="2550" t="s">
        <v>2185</v>
      </c>
      <c r="Z237" s="2551" t="s">
        <v>2185</v>
      </c>
      <c r="AA237" s="2552" t="s">
        <v>2185</v>
      </c>
      <c r="AB237" s="2553" t="s">
        <v>2494</v>
      </c>
      <c r="AC237" s="2554">
        <v>878790</v>
      </c>
      <c r="AD237" s="2555">
        <v>18540</v>
      </c>
      <c r="AE237" s="2555">
        <v>21040</v>
      </c>
      <c r="AF237" s="2555">
        <v>39.1</v>
      </c>
      <c r="AG237" s="2555">
        <v>243.9</v>
      </c>
      <c r="AH237" s="2555">
        <v>53980</v>
      </c>
      <c r="AI237" s="2555">
        <v>2552</v>
      </c>
      <c r="AJ237" s="2555">
        <v>3953</v>
      </c>
      <c r="AK237" s="2555">
        <v>9.6999999999999993</v>
      </c>
      <c r="AL237" s="2555">
        <v>13.8</v>
      </c>
      <c r="AM237" s="2555">
        <v>2692</v>
      </c>
      <c r="AN237" s="2523">
        <v>110360</v>
      </c>
      <c r="AO237" s="2556">
        <v>1</v>
      </c>
      <c r="AP237" s="2547">
        <v>1</v>
      </c>
      <c r="AQ237" s="2547">
        <v>3</v>
      </c>
      <c r="AR237" s="2547">
        <v>4</v>
      </c>
      <c r="AS237" s="2557">
        <v>54</v>
      </c>
      <c r="AT237" s="2558">
        <v>61</v>
      </c>
      <c r="AU237" s="2558">
        <v>40</v>
      </c>
      <c r="AV237" s="2559">
        <v>48</v>
      </c>
      <c r="AW237" s="2560">
        <v>1</v>
      </c>
      <c r="AX237" s="2539">
        <v>1</v>
      </c>
      <c r="AY237" s="2521">
        <v>0</v>
      </c>
      <c r="AZ237" s="2539">
        <v>1</v>
      </c>
      <c r="BA237" s="2539">
        <v>0</v>
      </c>
      <c r="BB237" s="2539">
        <v>1</v>
      </c>
      <c r="BC237" s="2539">
        <v>0</v>
      </c>
      <c r="BD237" s="2539">
        <v>1</v>
      </c>
      <c r="BE237" s="2561">
        <v>1</v>
      </c>
      <c r="BF237" s="2539">
        <v>1</v>
      </c>
      <c r="BG237" s="2539">
        <v>0</v>
      </c>
      <c r="BH237" s="2539">
        <v>0</v>
      </c>
      <c r="BI237" s="2539">
        <v>0</v>
      </c>
      <c r="BJ237" s="2539">
        <v>1</v>
      </c>
      <c r="BK237" s="2539">
        <v>1</v>
      </c>
      <c r="BL237" s="2539">
        <v>1</v>
      </c>
      <c r="BM237" s="2539">
        <v>1</v>
      </c>
      <c r="BN237" s="2521">
        <v>0</v>
      </c>
      <c r="BO237" s="2539">
        <v>1</v>
      </c>
      <c r="BP237" s="2539">
        <v>0</v>
      </c>
      <c r="BQ237" s="2539">
        <v>0</v>
      </c>
      <c r="BR237" s="2562">
        <v>0</v>
      </c>
      <c r="BS237" s="2538">
        <v>1</v>
      </c>
      <c r="BT237" s="2521">
        <v>0</v>
      </c>
      <c r="BU237" s="2521">
        <v>0</v>
      </c>
      <c r="BV237" s="2521">
        <v>0</v>
      </c>
      <c r="BW237" s="2521">
        <v>0</v>
      </c>
      <c r="BX237" s="2521">
        <v>0</v>
      </c>
      <c r="BY237" s="2521">
        <v>0</v>
      </c>
      <c r="BZ237" s="2579">
        <v>0</v>
      </c>
      <c r="CA237" s="2521">
        <v>0</v>
      </c>
      <c r="CB237" s="2521">
        <v>0</v>
      </c>
      <c r="CC237" s="2521">
        <v>0</v>
      </c>
      <c r="CD237" s="2521">
        <v>0</v>
      </c>
      <c r="CE237" s="2524">
        <v>0</v>
      </c>
      <c r="CF237" s="2520">
        <v>1</v>
      </c>
      <c r="CG237" s="2521">
        <v>1</v>
      </c>
      <c r="CH237" s="2521">
        <v>1</v>
      </c>
      <c r="CI237" s="2521">
        <v>1</v>
      </c>
      <c r="CJ237" s="2521">
        <v>1</v>
      </c>
      <c r="CK237" s="2521">
        <v>1</v>
      </c>
      <c r="CL237" s="2521">
        <v>1</v>
      </c>
      <c r="CM237" s="2521">
        <v>1</v>
      </c>
      <c r="CN237" s="2521">
        <v>1</v>
      </c>
      <c r="CO237" s="2521">
        <v>1</v>
      </c>
      <c r="CP237" s="2521">
        <v>1</v>
      </c>
      <c r="CQ237" s="2521">
        <v>1</v>
      </c>
      <c r="CR237" s="2538">
        <v>1</v>
      </c>
      <c r="CS237" s="2521">
        <v>0</v>
      </c>
      <c r="CT237" s="2521">
        <v>0</v>
      </c>
      <c r="CU237" s="2521">
        <v>0</v>
      </c>
      <c r="CV237" s="2521">
        <v>0</v>
      </c>
      <c r="CW237" s="2521">
        <v>0</v>
      </c>
      <c r="CX237" s="2521">
        <v>0</v>
      </c>
      <c r="CY237" s="2563">
        <v>0</v>
      </c>
    </row>
    <row r="238" spans="1:103">
      <c r="A238" s="2576"/>
      <c r="B238" s="2542" t="s">
        <v>2282</v>
      </c>
      <c r="C238" s="2543"/>
      <c r="D238" s="2544">
        <v>420</v>
      </c>
      <c r="E238" s="2545"/>
      <c r="F238" s="2522">
        <v>943</v>
      </c>
      <c r="G238" s="2546">
        <v>422</v>
      </c>
      <c r="H238" s="2546">
        <v>22.5</v>
      </c>
      <c r="I238" s="2546">
        <v>39.9</v>
      </c>
      <c r="J238" s="2547">
        <v>25</v>
      </c>
      <c r="K238" s="2546">
        <v>862.8</v>
      </c>
      <c r="L238" s="2546">
        <v>812.8</v>
      </c>
      <c r="M238" s="2522">
        <v>534.1</v>
      </c>
      <c r="N238" s="2548">
        <v>3.4860000000000002</v>
      </c>
      <c r="O238" s="2523">
        <v>8.2799999999999994</v>
      </c>
      <c r="P238" s="2549">
        <v>1</v>
      </c>
      <c r="Q238" s="2549" t="s">
        <v>2493</v>
      </c>
      <c r="R238" s="2549" t="s">
        <v>2493</v>
      </c>
      <c r="S238" s="2549">
        <v>1</v>
      </c>
      <c r="T238" s="2550" t="s">
        <v>2493</v>
      </c>
      <c r="U238" s="2549">
        <v>1</v>
      </c>
      <c r="V238" s="2549" t="s">
        <v>2493</v>
      </c>
      <c r="W238" s="2549" t="s">
        <v>2493</v>
      </c>
      <c r="X238" s="2549">
        <v>1</v>
      </c>
      <c r="Y238" s="2550" t="s">
        <v>2493</v>
      </c>
      <c r="Z238" s="2551" t="s">
        <v>2185</v>
      </c>
      <c r="AA238" s="2552" t="s">
        <v>2185</v>
      </c>
      <c r="AB238" s="2553" t="s">
        <v>2494</v>
      </c>
      <c r="AC238" s="2554">
        <v>817410</v>
      </c>
      <c r="AD238" s="2555">
        <v>17330</v>
      </c>
      <c r="AE238" s="2555">
        <v>19620</v>
      </c>
      <c r="AF238" s="2555">
        <v>39</v>
      </c>
      <c r="AG238" s="2555">
        <v>228.5</v>
      </c>
      <c r="AH238" s="2555">
        <v>50070</v>
      </c>
      <c r="AI238" s="2555">
        <v>2373</v>
      </c>
      <c r="AJ238" s="2555">
        <v>3671</v>
      </c>
      <c r="AK238" s="2555">
        <v>9.6</v>
      </c>
      <c r="AL238" s="2555">
        <v>13.1</v>
      </c>
      <c r="AM238" s="2555">
        <v>2208</v>
      </c>
      <c r="AN238" s="2523">
        <v>101890</v>
      </c>
      <c r="AO238" s="2556">
        <v>1</v>
      </c>
      <c r="AP238" s="2547">
        <v>1</v>
      </c>
      <c r="AQ238" s="2547">
        <v>4</v>
      </c>
      <c r="AR238" s="2547">
        <v>4</v>
      </c>
      <c r="AS238" s="2557">
        <v>57</v>
      </c>
      <c r="AT238" s="2558">
        <v>65</v>
      </c>
      <c r="AU238" s="2558">
        <v>43</v>
      </c>
      <c r="AV238" s="2559">
        <v>51</v>
      </c>
      <c r="AW238" s="2560">
        <v>1</v>
      </c>
      <c r="AX238" s="2539">
        <v>1</v>
      </c>
      <c r="AY238" s="2521">
        <v>0</v>
      </c>
      <c r="AZ238" s="2539">
        <v>1</v>
      </c>
      <c r="BA238" s="2539">
        <v>1</v>
      </c>
      <c r="BB238" s="2539">
        <v>1</v>
      </c>
      <c r="BC238" s="2539">
        <v>0</v>
      </c>
      <c r="BD238" s="2539">
        <v>1</v>
      </c>
      <c r="BE238" s="2561">
        <v>1</v>
      </c>
      <c r="BF238" s="2539">
        <v>1</v>
      </c>
      <c r="BG238" s="2539">
        <v>1</v>
      </c>
      <c r="BH238" s="2539">
        <v>1</v>
      </c>
      <c r="BI238" s="2539">
        <v>1</v>
      </c>
      <c r="BJ238" s="2539">
        <v>1</v>
      </c>
      <c r="BK238" s="2539">
        <v>1</v>
      </c>
      <c r="BL238" s="2539">
        <v>1</v>
      </c>
      <c r="BM238" s="2539">
        <v>1</v>
      </c>
      <c r="BN238" s="2521">
        <v>0</v>
      </c>
      <c r="BO238" s="2539">
        <v>1</v>
      </c>
      <c r="BP238" s="2539">
        <v>1</v>
      </c>
      <c r="BQ238" s="2539">
        <v>0</v>
      </c>
      <c r="BR238" s="2562">
        <v>0</v>
      </c>
      <c r="BS238" s="2538">
        <v>1</v>
      </c>
      <c r="BT238" s="2521">
        <v>0</v>
      </c>
      <c r="BU238" s="2521">
        <v>0</v>
      </c>
      <c r="BV238" s="2521">
        <v>0</v>
      </c>
      <c r="BW238" s="2521">
        <v>0</v>
      </c>
      <c r="BX238" s="2521">
        <v>0</v>
      </c>
      <c r="BY238" s="2521">
        <v>0</v>
      </c>
      <c r="BZ238" s="2579">
        <v>0</v>
      </c>
      <c r="CA238" s="2521">
        <v>0</v>
      </c>
      <c r="CB238" s="2521">
        <v>0</v>
      </c>
      <c r="CC238" s="2521">
        <v>0</v>
      </c>
      <c r="CD238" s="2521">
        <v>0</v>
      </c>
      <c r="CE238" s="2524">
        <v>0</v>
      </c>
      <c r="CF238" s="2520">
        <v>1</v>
      </c>
      <c r="CG238" s="2521">
        <v>1</v>
      </c>
      <c r="CH238" s="2521">
        <v>1</v>
      </c>
      <c r="CI238" s="2521">
        <v>1</v>
      </c>
      <c r="CJ238" s="2521">
        <v>1</v>
      </c>
      <c r="CK238" s="2521">
        <v>1</v>
      </c>
      <c r="CL238" s="2521">
        <v>1</v>
      </c>
      <c r="CM238" s="2521">
        <v>1</v>
      </c>
      <c r="CN238" s="2521">
        <v>1</v>
      </c>
      <c r="CO238" s="2521">
        <v>1</v>
      </c>
      <c r="CP238" s="2521">
        <v>1</v>
      </c>
      <c r="CQ238" s="2521">
        <v>1</v>
      </c>
      <c r="CR238" s="2538">
        <v>1</v>
      </c>
      <c r="CS238" s="2521">
        <v>0</v>
      </c>
      <c r="CT238" s="2521">
        <v>0</v>
      </c>
      <c r="CU238" s="2521">
        <v>0</v>
      </c>
      <c r="CV238" s="2521">
        <v>0</v>
      </c>
      <c r="CW238" s="2521">
        <v>0</v>
      </c>
      <c r="CX238" s="2521">
        <v>0</v>
      </c>
      <c r="CY238" s="2563">
        <v>0</v>
      </c>
    </row>
    <row r="239" spans="1:103">
      <c r="A239" s="2576"/>
      <c r="B239" s="2542" t="s">
        <v>2281</v>
      </c>
      <c r="C239" s="2543"/>
      <c r="D239" s="2544">
        <v>390</v>
      </c>
      <c r="E239" s="2545"/>
      <c r="F239" s="2522">
        <v>936</v>
      </c>
      <c r="G239" s="2546">
        <v>420</v>
      </c>
      <c r="H239" s="2546">
        <v>21.3</v>
      </c>
      <c r="I239" s="2546">
        <v>36.6</v>
      </c>
      <c r="J239" s="2547">
        <v>25</v>
      </c>
      <c r="K239" s="2546">
        <v>862.8</v>
      </c>
      <c r="L239" s="2546">
        <v>812.8</v>
      </c>
      <c r="M239" s="2522">
        <v>494.3</v>
      </c>
      <c r="N239" s="2548">
        <v>3.4660000000000002</v>
      </c>
      <c r="O239" s="2523">
        <v>8.891</v>
      </c>
      <c r="P239" s="2549">
        <v>1</v>
      </c>
      <c r="Q239" s="2549" t="s">
        <v>2493</v>
      </c>
      <c r="R239" s="2549" t="s">
        <v>2493</v>
      </c>
      <c r="S239" s="2549">
        <v>1</v>
      </c>
      <c r="T239" s="2550" t="s">
        <v>2493</v>
      </c>
      <c r="U239" s="2549">
        <v>1</v>
      </c>
      <c r="V239" s="2549" t="s">
        <v>2493</v>
      </c>
      <c r="W239" s="2549" t="s">
        <v>2493</v>
      </c>
      <c r="X239" s="2549">
        <v>1</v>
      </c>
      <c r="Y239" s="2550" t="s">
        <v>2493</v>
      </c>
      <c r="Z239" s="2551" t="s">
        <v>2185</v>
      </c>
      <c r="AA239" s="2552" t="s">
        <v>2185</v>
      </c>
      <c r="AB239" s="2553" t="s">
        <v>2494</v>
      </c>
      <c r="AC239" s="2554">
        <v>745810</v>
      </c>
      <c r="AD239" s="2555">
        <v>15930</v>
      </c>
      <c r="AE239" s="2555">
        <v>18010</v>
      </c>
      <c r="AF239" s="2555">
        <v>38.700000000000003</v>
      </c>
      <c r="AG239" s="2555">
        <v>215.2</v>
      </c>
      <c r="AH239" s="2555">
        <v>45270</v>
      </c>
      <c r="AI239" s="2555">
        <v>2156</v>
      </c>
      <c r="AJ239" s="2555">
        <v>3334</v>
      </c>
      <c r="AK239" s="2555">
        <v>9.5</v>
      </c>
      <c r="AL239" s="2555">
        <v>12.3</v>
      </c>
      <c r="AM239" s="2555">
        <v>1741</v>
      </c>
      <c r="AN239" s="2523">
        <v>91390</v>
      </c>
      <c r="AO239" s="2556">
        <v>1</v>
      </c>
      <c r="AP239" s="2547">
        <v>1</v>
      </c>
      <c r="AQ239" s="2547">
        <v>4</v>
      </c>
      <c r="AR239" s="2547">
        <v>4</v>
      </c>
      <c r="AS239" s="2557">
        <v>61</v>
      </c>
      <c r="AT239" s="2558">
        <v>70</v>
      </c>
      <c r="AU239" s="2558">
        <v>46</v>
      </c>
      <c r="AV239" s="2559">
        <v>55</v>
      </c>
      <c r="AW239" s="2560">
        <v>1</v>
      </c>
      <c r="AX239" s="2539">
        <v>1</v>
      </c>
      <c r="AY239" s="2521">
        <v>0</v>
      </c>
      <c r="AZ239" s="2539">
        <v>1</v>
      </c>
      <c r="BA239" s="2539">
        <v>1</v>
      </c>
      <c r="BB239" s="2539">
        <v>1</v>
      </c>
      <c r="BC239" s="2539">
        <v>0</v>
      </c>
      <c r="BD239" s="2539">
        <v>1</v>
      </c>
      <c r="BE239" s="2561">
        <v>1</v>
      </c>
      <c r="BF239" s="2539">
        <v>1</v>
      </c>
      <c r="BG239" s="2539">
        <v>1</v>
      </c>
      <c r="BH239" s="2539">
        <v>1</v>
      </c>
      <c r="BI239" s="2539">
        <v>1</v>
      </c>
      <c r="BJ239" s="2539">
        <v>1</v>
      </c>
      <c r="BK239" s="2539">
        <v>1</v>
      </c>
      <c r="BL239" s="2539">
        <v>1</v>
      </c>
      <c r="BM239" s="2539">
        <v>1</v>
      </c>
      <c r="BN239" s="2521">
        <v>0</v>
      </c>
      <c r="BO239" s="2539">
        <v>1</v>
      </c>
      <c r="BP239" s="2539">
        <v>1</v>
      </c>
      <c r="BQ239" s="2539">
        <v>0</v>
      </c>
      <c r="BR239" s="2562">
        <v>0</v>
      </c>
      <c r="BS239" s="2538">
        <v>1</v>
      </c>
      <c r="BT239" s="2521">
        <v>0</v>
      </c>
      <c r="BU239" s="2521">
        <v>0</v>
      </c>
      <c r="BV239" s="2521">
        <v>0</v>
      </c>
      <c r="BW239" s="2521">
        <v>0</v>
      </c>
      <c r="BX239" s="2521">
        <v>0</v>
      </c>
      <c r="BY239" s="2521">
        <v>0</v>
      </c>
      <c r="BZ239" s="2579">
        <v>0</v>
      </c>
      <c r="CA239" s="2521">
        <v>0</v>
      </c>
      <c r="CB239" s="2521">
        <v>0</v>
      </c>
      <c r="CC239" s="2521">
        <v>0</v>
      </c>
      <c r="CD239" s="2521">
        <v>0</v>
      </c>
      <c r="CE239" s="2524">
        <v>0</v>
      </c>
      <c r="CF239" s="2520">
        <v>1</v>
      </c>
      <c r="CG239" s="2521">
        <v>1</v>
      </c>
      <c r="CH239" s="2521">
        <v>1</v>
      </c>
      <c r="CI239" s="2521">
        <v>1</v>
      </c>
      <c r="CJ239" s="2521">
        <v>1</v>
      </c>
      <c r="CK239" s="2521">
        <v>1</v>
      </c>
      <c r="CL239" s="2521">
        <v>1</v>
      </c>
      <c r="CM239" s="2521">
        <v>1</v>
      </c>
      <c r="CN239" s="2521">
        <v>1</v>
      </c>
      <c r="CO239" s="2521">
        <v>1</v>
      </c>
      <c r="CP239" s="2521">
        <v>1</v>
      </c>
      <c r="CQ239" s="2521">
        <v>1</v>
      </c>
      <c r="CR239" s="2538">
        <v>1</v>
      </c>
      <c r="CS239" s="2521">
        <v>0</v>
      </c>
      <c r="CT239" s="2521">
        <v>0</v>
      </c>
      <c r="CU239" s="2521">
        <v>0</v>
      </c>
      <c r="CV239" s="2521">
        <v>0</v>
      </c>
      <c r="CW239" s="2521">
        <v>0</v>
      </c>
      <c r="CX239" s="2521">
        <v>0</v>
      </c>
      <c r="CY239" s="2563">
        <v>0</v>
      </c>
    </row>
    <row r="240" spans="1:103">
      <c r="A240" s="2576"/>
      <c r="B240" s="2542" t="s">
        <v>2280</v>
      </c>
      <c r="C240" s="2543"/>
      <c r="D240" s="2544">
        <v>368</v>
      </c>
      <c r="E240" s="2545"/>
      <c r="F240" s="2522">
        <v>931</v>
      </c>
      <c r="G240" s="2546">
        <v>419</v>
      </c>
      <c r="H240" s="2546">
        <v>20.3</v>
      </c>
      <c r="I240" s="2546">
        <v>34.299999999999997</v>
      </c>
      <c r="J240" s="2547">
        <v>25</v>
      </c>
      <c r="K240" s="2546">
        <v>862.8</v>
      </c>
      <c r="L240" s="2546">
        <v>812.8</v>
      </c>
      <c r="M240" s="2522">
        <v>465.6</v>
      </c>
      <c r="N240" s="2548">
        <v>3.4540000000000002</v>
      </c>
      <c r="O240" s="2523">
        <v>9.4039999999999999</v>
      </c>
      <c r="P240" s="2549">
        <v>1</v>
      </c>
      <c r="Q240" s="2549" t="s">
        <v>2493</v>
      </c>
      <c r="R240" s="2549" t="s">
        <v>2493</v>
      </c>
      <c r="S240" s="2549">
        <v>1</v>
      </c>
      <c r="T240" s="2550" t="s">
        <v>2493</v>
      </c>
      <c r="U240" s="2549">
        <v>1</v>
      </c>
      <c r="V240" s="2549" t="s">
        <v>2493</v>
      </c>
      <c r="W240" s="2549" t="s">
        <v>2493</v>
      </c>
      <c r="X240" s="2549">
        <v>1</v>
      </c>
      <c r="Y240" s="2550" t="s">
        <v>2493</v>
      </c>
      <c r="Z240" s="2551" t="s">
        <v>2185</v>
      </c>
      <c r="AA240" s="2552" t="s">
        <v>2185</v>
      </c>
      <c r="AB240" s="2553" t="s">
        <v>2494</v>
      </c>
      <c r="AC240" s="2554">
        <v>696290</v>
      </c>
      <c r="AD240" s="2555">
        <v>14950</v>
      </c>
      <c r="AE240" s="2555">
        <v>16880</v>
      </c>
      <c r="AF240" s="2555">
        <v>38.5</v>
      </c>
      <c r="AG240" s="2555">
        <v>204.5</v>
      </c>
      <c r="AH240" s="2555">
        <v>42120</v>
      </c>
      <c r="AI240" s="2555">
        <v>2010</v>
      </c>
      <c r="AJ240" s="2555">
        <v>3108</v>
      </c>
      <c r="AK240" s="2555">
        <v>9.4</v>
      </c>
      <c r="AL240" s="2555">
        <v>11.8</v>
      </c>
      <c r="AM240" s="2555">
        <v>1452</v>
      </c>
      <c r="AN240" s="2523">
        <v>84530</v>
      </c>
      <c r="AO240" s="2556">
        <v>1</v>
      </c>
      <c r="AP240" s="2547">
        <v>1</v>
      </c>
      <c r="AQ240" s="2547">
        <v>4</v>
      </c>
      <c r="AR240" s="2547">
        <v>4</v>
      </c>
      <c r="AS240" s="2557">
        <v>65</v>
      </c>
      <c r="AT240" s="2558">
        <v>74</v>
      </c>
      <c r="AU240" s="2558">
        <v>49</v>
      </c>
      <c r="AV240" s="2559">
        <v>58</v>
      </c>
      <c r="AW240" s="2560">
        <v>1</v>
      </c>
      <c r="AX240" s="2539">
        <v>1</v>
      </c>
      <c r="AY240" s="2521">
        <v>0</v>
      </c>
      <c r="AZ240" s="2539">
        <v>1</v>
      </c>
      <c r="BA240" s="2539">
        <v>1</v>
      </c>
      <c r="BB240" s="2539">
        <v>1</v>
      </c>
      <c r="BC240" s="2539">
        <v>0</v>
      </c>
      <c r="BD240" s="2539">
        <v>1</v>
      </c>
      <c r="BE240" s="2561">
        <v>1</v>
      </c>
      <c r="BF240" s="2539">
        <v>1</v>
      </c>
      <c r="BG240" s="2539">
        <v>1</v>
      </c>
      <c r="BH240" s="2539">
        <v>1</v>
      </c>
      <c r="BI240" s="2539">
        <v>1</v>
      </c>
      <c r="BJ240" s="2539">
        <v>1</v>
      </c>
      <c r="BK240" s="2539">
        <v>1</v>
      </c>
      <c r="BL240" s="2539">
        <v>1</v>
      </c>
      <c r="BM240" s="2539">
        <v>1</v>
      </c>
      <c r="BN240" s="2521">
        <v>0</v>
      </c>
      <c r="BO240" s="2539">
        <v>1</v>
      </c>
      <c r="BP240" s="2539">
        <v>1</v>
      </c>
      <c r="BQ240" s="2539">
        <v>0</v>
      </c>
      <c r="BR240" s="2562">
        <v>0</v>
      </c>
      <c r="BS240" s="2538">
        <v>1</v>
      </c>
      <c r="BT240" s="2521">
        <v>0</v>
      </c>
      <c r="BU240" s="2521">
        <v>0</v>
      </c>
      <c r="BV240" s="2521">
        <v>0</v>
      </c>
      <c r="BW240" s="2521">
        <v>0</v>
      </c>
      <c r="BX240" s="2521">
        <v>0</v>
      </c>
      <c r="BY240" s="2521">
        <v>0</v>
      </c>
      <c r="BZ240" s="2579">
        <v>0</v>
      </c>
      <c r="CA240" s="2521">
        <v>0</v>
      </c>
      <c r="CB240" s="2521">
        <v>0</v>
      </c>
      <c r="CC240" s="2521">
        <v>0</v>
      </c>
      <c r="CD240" s="2521">
        <v>0</v>
      </c>
      <c r="CE240" s="2524">
        <v>0</v>
      </c>
      <c r="CF240" s="2520">
        <v>1</v>
      </c>
      <c r="CG240" s="2521">
        <v>1</v>
      </c>
      <c r="CH240" s="2521">
        <v>1</v>
      </c>
      <c r="CI240" s="2521">
        <v>1</v>
      </c>
      <c r="CJ240" s="2521">
        <v>1</v>
      </c>
      <c r="CK240" s="2521">
        <v>1</v>
      </c>
      <c r="CL240" s="2521">
        <v>1</v>
      </c>
      <c r="CM240" s="2521">
        <v>1</v>
      </c>
      <c r="CN240" s="2521">
        <v>1</v>
      </c>
      <c r="CO240" s="2521">
        <v>1</v>
      </c>
      <c r="CP240" s="2521">
        <v>1</v>
      </c>
      <c r="CQ240" s="2521">
        <v>1</v>
      </c>
      <c r="CR240" s="2538">
        <v>1</v>
      </c>
      <c r="CS240" s="2521">
        <v>0</v>
      </c>
      <c r="CT240" s="2521">
        <v>0</v>
      </c>
      <c r="CU240" s="2521">
        <v>0</v>
      </c>
      <c r="CV240" s="2521">
        <v>0</v>
      </c>
      <c r="CW240" s="2521">
        <v>0</v>
      </c>
      <c r="CX240" s="2521">
        <v>0</v>
      </c>
      <c r="CY240" s="2563">
        <v>0</v>
      </c>
    </row>
    <row r="241" spans="1:103" ht="13.5" thickBot="1">
      <c r="A241" s="2576"/>
      <c r="B241" s="2542" t="s">
        <v>2279</v>
      </c>
      <c r="C241" s="2543"/>
      <c r="D241" s="2544">
        <v>344</v>
      </c>
      <c r="E241" s="2545"/>
      <c r="F241" s="2522">
        <v>927</v>
      </c>
      <c r="G241" s="2546">
        <v>418</v>
      </c>
      <c r="H241" s="2546">
        <v>19.3</v>
      </c>
      <c r="I241" s="2546">
        <v>32</v>
      </c>
      <c r="J241" s="2547">
        <v>25</v>
      </c>
      <c r="K241" s="2546">
        <v>862.8</v>
      </c>
      <c r="L241" s="2546">
        <v>812.8</v>
      </c>
      <c r="M241" s="2522">
        <v>437.2</v>
      </c>
      <c r="N241" s="2548">
        <v>3.444</v>
      </c>
      <c r="O241" s="2523">
        <v>9.984</v>
      </c>
      <c r="P241" s="2549">
        <v>1</v>
      </c>
      <c r="Q241" s="2549" t="s">
        <v>2493</v>
      </c>
      <c r="R241" s="2549" t="s">
        <v>2493</v>
      </c>
      <c r="S241" s="2549">
        <v>1</v>
      </c>
      <c r="T241" s="2550" t="s">
        <v>2493</v>
      </c>
      <c r="U241" s="2549">
        <v>1</v>
      </c>
      <c r="V241" s="2549" t="s">
        <v>2493</v>
      </c>
      <c r="W241" s="2549" t="s">
        <v>2493</v>
      </c>
      <c r="X241" s="2549">
        <v>1</v>
      </c>
      <c r="Y241" s="2550" t="s">
        <v>2493</v>
      </c>
      <c r="Z241" s="2551" t="s">
        <v>2185</v>
      </c>
      <c r="AA241" s="2552" t="s">
        <v>2185</v>
      </c>
      <c r="AB241" s="2625" t="s">
        <v>2494</v>
      </c>
      <c r="AC241" s="2554">
        <v>649060</v>
      </c>
      <c r="AD241" s="2555">
        <v>14000</v>
      </c>
      <c r="AE241" s="2555">
        <v>15790</v>
      </c>
      <c r="AF241" s="2555">
        <v>38.4</v>
      </c>
      <c r="AG241" s="2555">
        <v>194.1</v>
      </c>
      <c r="AH241" s="2555">
        <v>39010</v>
      </c>
      <c r="AI241" s="2555">
        <v>1866</v>
      </c>
      <c r="AJ241" s="2555">
        <v>2884</v>
      </c>
      <c r="AK241" s="2555">
        <v>9.4</v>
      </c>
      <c r="AL241" s="2555">
        <v>11.2</v>
      </c>
      <c r="AM241" s="2555">
        <v>1198</v>
      </c>
      <c r="AN241" s="2523">
        <v>78000</v>
      </c>
      <c r="AO241" s="2556">
        <v>1</v>
      </c>
      <c r="AP241" s="2547">
        <v>1</v>
      </c>
      <c r="AQ241" s="2547">
        <v>4</v>
      </c>
      <c r="AR241" s="2547">
        <v>4</v>
      </c>
      <c r="AS241" s="2557">
        <v>69</v>
      </c>
      <c r="AT241" s="2558">
        <v>78</v>
      </c>
      <c r="AU241" s="2558">
        <v>52</v>
      </c>
      <c r="AV241" s="2559">
        <v>61</v>
      </c>
      <c r="AW241" s="2560">
        <v>1</v>
      </c>
      <c r="AX241" s="2539">
        <v>1</v>
      </c>
      <c r="AY241" s="2521">
        <v>0</v>
      </c>
      <c r="AZ241" s="2539">
        <v>1</v>
      </c>
      <c r="BA241" s="2539">
        <v>1</v>
      </c>
      <c r="BB241" s="2539">
        <v>1</v>
      </c>
      <c r="BC241" s="2539">
        <v>0</v>
      </c>
      <c r="BD241" s="2539">
        <v>1</v>
      </c>
      <c r="BE241" s="2561">
        <v>1</v>
      </c>
      <c r="BF241" s="2539">
        <v>1</v>
      </c>
      <c r="BG241" s="2539">
        <v>1</v>
      </c>
      <c r="BH241" s="2539">
        <v>1</v>
      </c>
      <c r="BI241" s="2539">
        <v>1</v>
      </c>
      <c r="BJ241" s="2539">
        <v>1</v>
      </c>
      <c r="BK241" s="2539">
        <v>1</v>
      </c>
      <c r="BL241" s="2539">
        <v>1</v>
      </c>
      <c r="BM241" s="2539">
        <v>1</v>
      </c>
      <c r="BN241" s="2521">
        <v>0</v>
      </c>
      <c r="BO241" s="2539">
        <v>1</v>
      </c>
      <c r="BP241" s="2539">
        <v>1</v>
      </c>
      <c r="BQ241" s="2539">
        <v>0</v>
      </c>
      <c r="BR241" s="2562">
        <v>0</v>
      </c>
      <c r="BS241" s="2538">
        <v>1</v>
      </c>
      <c r="BT241" s="2521">
        <v>0</v>
      </c>
      <c r="BU241" s="2521">
        <v>0</v>
      </c>
      <c r="BV241" s="2521">
        <v>0</v>
      </c>
      <c r="BW241" s="2521">
        <v>0</v>
      </c>
      <c r="BX241" s="2521">
        <v>0</v>
      </c>
      <c r="BY241" s="2521">
        <v>0</v>
      </c>
      <c r="BZ241" s="2579">
        <v>0</v>
      </c>
      <c r="CA241" s="2521">
        <v>0</v>
      </c>
      <c r="CB241" s="2521">
        <v>0</v>
      </c>
      <c r="CC241" s="2521">
        <v>0</v>
      </c>
      <c r="CD241" s="2521">
        <v>0</v>
      </c>
      <c r="CE241" s="2580">
        <v>0</v>
      </c>
      <c r="CF241" s="2520">
        <v>1</v>
      </c>
      <c r="CG241" s="2521">
        <v>1</v>
      </c>
      <c r="CH241" s="2521">
        <v>1</v>
      </c>
      <c r="CI241" s="2521">
        <v>1</v>
      </c>
      <c r="CJ241" s="2521">
        <v>1</v>
      </c>
      <c r="CK241" s="2521">
        <v>1</v>
      </c>
      <c r="CL241" s="2521">
        <v>1</v>
      </c>
      <c r="CM241" s="2521">
        <v>1</v>
      </c>
      <c r="CN241" s="2521">
        <v>1</v>
      </c>
      <c r="CO241" s="2521">
        <v>1</v>
      </c>
      <c r="CP241" s="2521">
        <v>1</v>
      </c>
      <c r="CQ241" s="2521">
        <v>1</v>
      </c>
      <c r="CR241" s="2521">
        <v>1</v>
      </c>
      <c r="CS241" s="2521">
        <v>0</v>
      </c>
      <c r="CT241" s="2521">
        <v>0</v>
      </c>
      <c r="CU241" s="2521">
        <v>0</v>
      </c>
      <c r="CV241" s="2521">
        <v>0</v>
      </c>
      <c r="CW241" s="2521">
        <v>0</v>
      </c>
      <c r="CX241" s="2521">
        <v>0</v>
      </c>
      <c r="CY241" s="2563">
        <v>0</v>
      </c>
    </row>
    <row r="242" spans="1:103" ht="15.75">
      <c r="A242" s="2607" t="s">
        <v>2541</v>
      </c>
      <c r="B242" s="2608" t="s">
        <v>2545</v>
      </c>
      <c r="C242" s="2609"/>
      <c r="D242" s="2610"/>
      <c r="E242" s="2610"/>
      <c r="F242" s="2611"/>
      <c r="G242" s="2612"/>
      <c r="H242" s="2612"/>
      <c r="I242" s="2612"/>
      <c r="J242" s="2613"/>
      <c r="K242" s="2612"/>
      <c r="L242" s="2612"/>
      <c r="M242" s="2611"/>
      <c r="N242" s="2589"/>
      <c r="O242" s="2590"/>
      <c r="P242" s="2591"/>
      <c r="Q242" s="2591"/>
      <c r="R242" s="2591"/>
      <c r="S242" s="2591"/>
      <c r="T242" s="2592"/>
      <c r="U242" s="2591"/>
      <c r="V242" s="2591"/>
      <c r="W242" s="2591"/>
      <c r="X242" s="2591"/>
      <c r="Y242" s="2592"/>
      <c r="Z242" s="2593"/>
      <c r="AA242" s="2594"/>
      <c r="AB242" s="2614"/>
      <c r="AC242" s="2595"/>
      <c r="AD242" s="2596"/>
      <c r="AE242" s="2596"/>
      <c r="AF242" s="2596"/>
      <c r="AG242" s="2596"/>
      <c r="AH242" s="2596"/>
      <c r="AI242" s="2596"/>
      <c r="AJ242" s="2596"/>
      <c r="AK242" s="2596"/>
      <c r="AL242" s="2596"/>
      <c r="AM242" s="2596"/>
      <c r="AN242" s="2590"/>
      <c r="AO242" s="2597"/>
      <c r="AP242" s="2598"/>
      <c r="AQ242" s="2598"/>
      <c r="AR242" s="2598"/>
      <c r="AS242" s="2615"/>
      <c r="AT242" s="2616"/>
      <c r="AU242" s="2616"/>
      <c r="AV242" s="2617"/>
      <c r="AW242" s="2534"/>
      <c r="AX242" s="2535"/>
      <c r="AY242" s="2602"/>
      <c r="AZ242" s="2535"/>
      <c r="BA242" s="2535"/>
      <c r="BB242" s="2535"/>
      <c r="BC242" s="2535"/>
      <c r="BD242" s="2535"/>
      <c r="BE242" s="2588"/>
      <c r="BF242" s="2535"/>
      <c r="BG242" s="2535"/>
      <c r="BH242" s="2535"/>
      <c r="BI242" s="2535"/>
      <c r="BJ242" s="2535"/>
      <c r="BK242" s="2535"/>
      <c r="BL242" s="2535"/>
      <c r="BM242" s="2535"/>
      <c r="BN242" s="2602"/>
      <c r="BO242" s="2535"/>
      <c r="BP242" s="2535"/>
      <c r="BQ242" s="2535"/>
      <c r="BR242" s="2537"/>
      <c r="BS242" s="2618"/>
      <c r="BT242" s="2619"/>
      <c r="BU242" s="2620"/>
      <c r="BV242" s="2619"/>
      <c r="BW242" s="2620"/>
      <c r="BX242" s="2620"/>
      <c r="BY242" s="2620"/>
      <c r="BZ242" s="2621"/>
      <c r="CA242" s="2619"/>
      <c r="CB242" s="2619"/>
      <c r="CC242" s="2619"/>
      <c r="CD242" s="2619"/>
      <c r="CE242" s="2622"/>
      <c r="CF242" s="2623"/>
      <c r="CG242" s="2620"/>
      <c r="CH242" s="2620"/>
      <c r="CI242" s="2620"/>
      <c r="CJ242" s="2620"/>
      <c r="CK242" s="2620"/>
      <c r="CL242" s="2620"/>
      <c r="CM242" s="2620"/>
      <c r="CN242" s="2620"/>
      <c r="CO242" s="2620"/>
      <c r="CP242" s="2620"/>
      <c r="CQ242" s="2620"/>
      <c r="CR242" s="2620"/>
      <c r="CS242" s="2620"/>
      <c r="CT242" s="2620"/>
      <c r="CU242" s="2620"/>
      <c r="CV242" s="2620"/>
      <c r="CW242" s="2620"/>
      <c r="CX242" s="2620"/>
      <c r="CY242" s="2624"/>
    </row>
    <row r="243" spans="1:103">
      <c r="A243" s="3302"/>
      <c r="B243" s="2542" t="s">
        <v>2546</v>
      </c>
      <c r="C243" s="2543"/>
      <c r="D243" s="2544">
        <v>453</v>
      </c>
      <c r="E243" s="2545"/>
      <c r="F243" s="2522">
        <v>1087.4000000000001</v>
      </c>
      <c r="G243" s="2546">
        <v>460</v>
      </c>
      <c r="H243" s="2546">
        <v>22</v>
      </c>
      <c r="I243" s="2546">
        <v>37</v>
      </c>
      <c r="J243" s="2547">
        <v>35</v>
      </c>
      <c r="K243" s="2546"/>
      <c r="L243" s="2546">
        <v>935.9</v>
      </c>
      <c r="M243" s="2522">
        <v>577.5</v>
      </c>
      <c r="N243" s="2548">
        <v>3.911</v>
      </c>
      <c r="O243" s="2523">
        <v>8.6820000000000004</v>
      </c>
      <c r="P243" s="2549">
        <v>1</v>
      </c>
      <c r="Q243" s="2549" t="s">
        <v>2493</v>
      </c>
      <c r="R243" s="2549" t="s">
        <v>2493</v>
      </c>
      <c r="S243" s="2549">
        <v>1</v>
      </c>
      <c r="T243" s="2550" t="s">
        <v>2493</v>
      </c>
      <c r="U243" s="2549">
        <v>1</v>
      </c>
      <c r="V243" s="2549" t="s">
        <v>2493</v>
      </c>
      <c r="W243" s="2549" t="s">
        <v>2493</v>
      </c>
      <c r="X243" s="2549">
        <v>1</v>
      </c>
      <c r="Y243" s="2550" t="s">
        <v>2493</v>
      </c>
      <c r="Z243" s="2551">
        <v>1</v>
      </c>
      <c r="AA243" s="2552" t="s">
        <v>2185</v>
      </c>
      <c r="AB243" s="2553" t="s">
        <v>2494</v>
      </c>
      <c r="AC243" s="2554">
        <v>1156300</v>
      </c>
      <c r="AD243" s="2555">
        <v>21260</v>
      </c>
      <c r="AE243" s="2555">
        <v>24050</v>
      </c>
      <c r="AF243" s="2555">
        <v>44.8</v>
      </c>
      <c r="AG243" s="2555">
        <v>267.5</v>
      </c>
      <c r="AH243" s="2555">
        <v>60150</v>
      </c>
      <c r="AI243" s="2555">
        <v>2615</v>
      </c>
      <c r="AJ243" s="2555">
        <v>4057</v>
      </c>
      <c r="AK243" s="2555">
        <v>10.199999999999999</v>
      </c>
      <c r="AL243" s="2555">
        <v>13.7</v>
      </c>
      <c r="AM243" s="2555">
        <v>2131</v>
      </c>
      <c r="AN243" s="2523">
        <v>165560</v>
      </c>
      <c r="AO243" s="2556">
        <v>1</v>
      </c>
      <c r="AP243" s="2547">
        <v>1</v>
      </c>
      <c r="AQ243" s="2547">
        <v>4</v>
      </c>
      <c r="AR243" s="2547">
        <v>4</v>
      </c>
      <c r="AS243" s="2557">
        <v>60</v>
      </c>
      <c r="AT243" s="2558">
        <v>68</v>
      </c>
      <c r="AU243" s="2558">
        <v>46</v>
      </c>
      <c r="AV243" s="2559">
        <v>54</v>
      </c>
      <c r="AW243" s="2560">
        <v>1</v>
      </c>
      <c r="AX243" s="2539">
        <v>1</v>
      </c>
      <c r="AY243" s="2521">
        <v>1</v>
      </c>
      <c r="AZ243" s="2539">
        <v>1</v>
      </c>
      <c r="BA243" s="2539">
        <v>1</v>
      </c>
      <c r="BB243" s="2539">
        <v>1</v>
      </c>
      <c r="BC243" s="2539">
        <v>0</v>
      </c>
      <c r="BD243" s="2539">
        <v>1</v>
      </c>
      <c r="BE243" s="2561">
        <v>1</v>
      </c>
      <c r="BF243" s="2539">
        <v>1</v>
      </c>
      <c r="BG243" s="2539">
        <v>1</v>
      </c>
      <c r="BH243" s="2539">
        <v>1</v>
      </c>
      <c r="BI243" s="2539">
        <v>1</v>
      </c>
      <c r="BJ243" s="2539">
        <v>1</v>
      </c>
      <c r="BK243" s="2539">
        <v>1</v>
      </c>
      <c r="BL243" s="2539">
        <v>1</v>
      </c>
      <c r="BM243" s="2539">
        <v>1</v>
      </c>
      <c r="BN243" s="2521">
        <v>0</v>
      </c>
      <c r="BO243" s="2539">
        <v>1</v>
      </c>
      <c r="BP243" s="2539">
        <v>1</v>
      </c>
      <c r="BQ243" s="2539">
        <v>0</v>
      </c>
      <c r="BR243" s="2562">
        <v>0</v>
      </c>
      <c r="BS243" s="2538">
        <v>1</v>
      </c>
      <c r="BT243" s="2521">
        <v>0</v>
      </c>
      <c r="BU243" s="2521">
        <v>0</v>
      </c>
      <c r="BV243" s="2521">
        <v>0</v>
      </c>
      <c r="BW243" s="2521">
        <v>0</v>
      </c>
      <c r="BX243" s="2521">
        <v>0</v>
      </c>
      <c r="BY243" s="2521">
        <v>0</v>
      </c>
      <c r="BZ243" s="2579">
        <v>0</v>
      </c>
      <c r="CA243" s="2521">
        <v>0</v>
      </c>
      <c r="CB243" s="2521">
        <v>0</v>
      </c>
      <c r="CC243" s="2521">
        <v>0</v>
      </c>
      <c r="CD243" s="2521">
        <v>0</v>
      </c>
      <c r="CE243" s="2524">
        <v>0</v>
      </c>
      <c r="CF243" s="2520">
        <v>0</v>
      </c>
      <c r="CG243" s="2521">
        <v>0</v>
      </c>
      <c r="CH243" s="2521">
        <v>1</v>
      </c>
      <c r="CI243" s="2521">
        <v>0</v>
      </c>
      <c r="CJ243" s="2521">
        <v>0</v>
      </c>
      <c r="CK243" s="2521">
        <v>0</v>
      </c>
      <c r="CL243" s="2521">
        <v>0</v>
      </c>
      <c r="CM243" s="2521">
        <v>0</v>
      </c>
      <c r="CN243" s="2521">
        <v>0</v>
      </c>
      <c r="CO243" s="2521">
        <v>0</v>
      </c>
      <c r="CP243" s="2521">
        <v>0</v>
      </c>
      <c r="CQ243" s="2521">
        <v>0</v>
      </c>
      <c r="CR243" s="2538">
        <v>0</v>
      </c>
      <c r="CS243" s="2521">
        <v>0</v>
      </c>
      <c r="CT243" s="2521">
        <v>0</v>
      </c>
      <c r="CU243" s="2521">
        <v>0</v>
      </c>
      <c r="CV243" s="2521">
        <v>0</v>
      </c>
      <c r="CW243" s="2521">
        <v>0</v>
      </c>
      <c r="CX243" s="2521">
        <v>0</v>
      </c>
      <c r="CY243" s="2563">
        <v>0</v>
      </c>
    </row>
    <row r="244" spans="1:103">
      <c r="A244" s="3302"/>
      <c r="B244" s="2542" t="s">
        <v>2547</v>
      </c>
      <c r="C244" s="2543"/>
      <c r="D244" s="2544">
        <v>430</v>
      </c>
      <c r="E244" s="2545"/>
      <c r="F244" s="2522">
        <v>1083.4000000000001</v>
      </c>
      <c r="G244" s="2546">
        <v>459</v>
      </c>
      <c r="H244" s="2546">
        <v>21</v>
      </c>
      <c r="I244" s="2546">
        <v>35</v>
      </c>
      <c r="J244" s="2547">
        <v>35</v>
      </c>
      <c r="K244" s="2546"/>
      <c r="L244" s="2546">
        <v>935.9</v>
      </c>
      <c r="M244" s="2522">
        <v>548.29999999999995</v>
      </c>
      <c r="N244" s="2548">
        <v>3.9009999999999998</v>
      </c>
      <c r="O244" s="2523">
        <v>9.1240000000000006</v>
      </c>
      <c r="P244" s="2549">
        <v>1</v>
      </c>
      <c r="Q244" s="2549" t="s">
        <v>2493</v>
      </c>
      <c r="R244" s="2549" t="s">
        <v>2493</v>
      </c>
      <c r="S244" s="2549">
        <v>1</v>
      </c>
      <c r="T244" s="2550" t="s">
        <v>2493</v>
      </c>
      <c r="U244" s="2549">
        <v>1</v>
      </c>
      <c r="V244" s="2549" t="s">
        <v>2493</v>
      </c>
      <c r="W244" s="2549" t="s">
        <v>2493</v>
      </c>
      <c r="X244" s="2549">
        <v>1</v>
      </c>
      <c r="Y244" s="2550" t="s">
        <v>2493</v>
      </c>
      <c r="Z244" s="2551">
        <v>1</v>
      </c>
      <c r="AA244" s="2552" t="s">
        <v>2185</v>
      </c>
      <c r="AB244" s="2553" t="s">
        <v>2494</v>
      </c>
      <c r="AC244" s="2554">
        <v>1091510</v>
      </c>
      <c r="AD244" s="2555">
        <v>20140</v>
      </c>
      <c r="AE244" s="2555">
        <v>22750</v>
      </c>
      <c r="AF244" s="2555">
        <v>44.7</v>
      </c>
      <c r="AG244" s="2555">
        <v>255.1</v>
      </c>
      <c r="AH244" s="2555">
        <v>56520</v>
      </c>
      <c r="AI244" s="2555">
        <v>2463</v>
      </c>
      <c r="AJ244" s="2555">
        <v>3817</v>
      </c>
      <c r="AK244" s="2555">
        <v>10.1</v>
      </c>
      <c r="AL244" s="2555">
        <v>13.2</v>
      </c>
      <c r="AM244" s="2555">
        <v>1826</v>
      </c>
      <c r="AN244" s="2523">
        <v>155000</v>
      </c>
      <c r="AO244" s="2556">
        <v>1</v>
      </c>
      <c r="AP244" s="2547">
        <v>1</v>
      </c>
      <c r="AQ244" s="2547">
        <v>4</v>
      </c>
      <c r="AR244" s="2547">
        <v>4</v>
      </c>
      <c r="AS244" s="2557">
        <v>63</v>
      </c>
      <c r="AT244" s="2558">
        <v>72</v>
      </c>
      <c r="AU244" s="2558">
        <v>48</v>
      </c>
      <c r="AV244" s="2559">
        <v>57</v>
      </c>
      <c r="AW244" s="2560">
        <v>1</v>
      </c>
      <c r="AX244" s="2539">
        <v>1</v>
      </c>
      <c r="AY244" s="2521">
        <v>1</v>
      </c>
      <c r="AZ244" s="2539">
        <v>1</v>
      </c>
      <c r="BA244" s="2539">
        <v>1</v>
      </c>
      <c r="BB244" s="2539">
        <v>1</v>
      </c>
      <c r="BC244" s="2539">
        <v>0</v>
      </c>
      <c r="BD244" s="2539">
        <v>1</v>
      </c>
      <c r="BE244" s="2561">
        <v>1</v>
      </c>
      <c r="BF244" s="2539">
        <v>1</v>
      </c>
      <c r="BG244" s="2539">
        <v>1</v>
      </c>
      <c r="BH244" s="2539">
        <v>1</v>
      </c>
      <c r="BI244" s="2539">
        <v>1</v>
      </c>
      <c r="BJ244" s="2539">
        <v>1</v>
      </c>
      <c r="BK244" s="2539">
        <v>1</v>
      </c>
      <c r="BL244" s="2539">
        <v>1</v>
      </c>
      <c r="BM244" s="2539">
        <v>1</v>
      </c>
      <c r="BN244" s="2521">
        <v>0</v>
      </c>
      <c r="BO244" s="2539">
        <v>1</v>
      </c>
      <c r="BP244" s="2539">
        <v>1</v>
      </c>
      <c r="BQ244" s="2539">
        <v>0</v>
      </c>
      <c r="BR244" s="2562">
        <v>0</v>
      </c>
      <c r="BS244" s="2538">
        <v>1</v>
      </c>
      <c r="BT244" s="2521">
        <v>0</v>
      </c>
      <c r="BU244" s="2521">
        <v>0</v>
      </c>
      <c r="BV244" s="2521">
        <v>0</v>
      </c>
      <c r="BW244" s="2521">
        <v>0</v>
      </c>
      <c r="BX244" s="2521">
        <v>0</v>
      </c>
      <c r="BY244" s="2521">
        <v>0</v>
      </c>
      <c r="BZ244" s="2579">
        <v>0</v>
      </c>
      <c r="CA244" s="2521">
        <v>0</v>
      </c>
      <c r="CB244" s="2521">
        <v>0</v>
      </c>
      <c r="CC244" s="2521">
        <v>0</v>
      </c>
      <c r="CD244" s="2521">
        <v>0</v>
      </c>
      <c r="CE244" s="2524">
        <v>0</v>
      </c>
      <c r="CF244" s="2520">
        <v>0</v>
      </c>
      <c r="CG244" s="2521">
        <v>0</v>
      </c>
      <c r="CH244" s="2521">
        <v>1</v>
      </c>
      <c r="CI244" s="2521">
        <v>0</v>
      </c>
      <c r="CJ244" s="2521">
        <v>0</v>
      </c>
      <c r="CK244" s="2521">
        <v>0</v>
      </c>
      <c r="CL244" s="2521">
        <v>0</v>
      </c>
      <c r="CM244" s="2521">
        <v>0</v>
      </c>
      <c r="CN244" s="2521">
        <v>0</v>
      </c>
      <c r="CO244" s="2521">
        <v>0</v>
      </c>
      <c r="CP244" s="2521">
        <v>0</v>
      </c>
      <c r="CQ244" s="2521">
        <v>0</v>
      </c>
      <c r="CR244" s="2538">
        <v>0</v>
      </c>
      <c r="CS244" s="2521">
        <v>0</v>
      </c>
      <c r="CT244" s="2521">
        <v>0</v>
      </c>
      <c r="CU244" s="2521">
        <v>0</v>
      </c>
      <c r="CV244" s="2521">
        <v>0</v>
      </c>
      <c r="CW244" s="2521">
        <v>0</v>
      </c>
      <c r="CX244" s="2521">
        <v>0</v>
      </c>
      <c r="CY244" s="2563">
        <v>0</v>
      </c>
    </row>
    <row r="245" spans="1:103">
      <c r="A245" s="3302"/>
      <c r="B245" s="2542" t="s">
        <v>2548</v>
      </c>
      <c r="C245" s="2543"/>
      <c r="D245" s="2544">
        <v>408</v>
      </c>
      <c r="E245" s="2545"/>
      <c r="F245" s="2522">
        <v>1079.4000000000001</v>
      </c>
      <c r="G245" s="2546">
        <v>458</v>
      </c>
      <c r="H245" s="2546">
        <v>20</v>
      </c>
      <c r="I245" s="2546">
        <v>33</v>
      </c>
      <c r="J245" s="2547">
        <v>35</v>
      </c>
      <c r="K245" s="2546"/>
      <c r="L245" s="2546">
        <v>935.9</v>
      </c>
      <c r="M245" s="2522">
        <v>519.1</v>
      </c>
      <c r="N245" s="2548">
        <v>3.891</v>
      </c>
      <c r="O245" s="2523">
        <v>9.6159999999999997</v>
      </c>
      <c r="P245" s="2549">
        <v>1</v>
      </c>
      <c r="Q245" s="2549" t="s">
        <v>2493</v>
      </c>
      <c r="R245" s="2549" t="s">
        <v>2493</v>
      </c>
      <c r="S245" s="2549">
        <v>1</v>
      </c>
      <c r="T245" s="2550" t="s">
        <v>2493</v>
      </c>
      <c r="U245" s="2549">
        <v>1</v>
      </c>
      <c r="V245" s="2549" t="s">
        <v>2493</v>
      </c>
      <c r="W245" s="2549" t="s">
        <v>2493</v>
      </c>
      <c r="X245" s="2549">
        <v>1</v>
      </c>
      <c r="Y245" s="2550" t="s">
        <v>2493</v>
      </c>
      <c r="Z245" s="2551">
        <v>1</v>
      </c>
      <c r="AA245" s="2552" t="s">
        <v>2185</v>
      </c>
      <c r="AB245" s="2553" t="s">
        <v>2494</v>
      </c>
      <c r="AC245" s="2554">
        <v>1027360</v>
      </c>
      <c r="AD245" s="2555">
        <v>19030</v>
      </c>
      <c r="AE245" s="2555">
        <v>21470</v>
      </c>
      <c r="AF245" s="2555">
        <v>44.6</v>
      </c>
      <c r="AG245" s="2555">
        <v>242.8</v>
      </c>
      <c r="AH245" s="2555">
        <v>52940</v>
      </c>
      <c r="AI245" s="2555">
        <v>2312</v>
      </c>
      <c r="AJ245" s="2555">
        <v>3581</v>
      </c>
      <c r="AK245" s="2555">
        <v>10.1</v>
      </c>
      <c r="AL245" s="2555">
        <v>12.7</v>
      </c>
      <c r="AM245" s="2555">
        <v>1553</v>
      </c>
      <c r="AN245" s="2523">
        <v>144640</v>
      </c>
      <c r="AO245" s="2556">
        <v>1</v>
      </c>
      <c r="AP245" s="2547">
        <v>1</v>
      </c>
      <c r="AQ245" s="2547">
        <v>4</v>
      </c>
      <c r="AR245" s="2547">
        <v>4</v>
      </c>
      <c r="AS245" s="2557">
        <v>67</v>
      </c>
      <c r="AT245" s="2558">
        <v>75</v>
      </c>
      <c r="AU245" s="2558">
        <v>51</v>
      </c>
      <c r="AV245" s="2559">
        <v>60</v>
      </c>
      <c r="AW245" s="2560">
        <v>1</v>
      </c>
      <c r="AX245" s="2539">
        <v>1</v>
      </c>
      <c r="AY245" s="2521">
        <v>1</v>
      </c>
      <c r="AZ245" s="2539">
        <v>1</v>
      </c>
      <c r="BA245" s="2539">
        <v>1</v>
      </c>
      <c r="BB245" s="2539">
        <v>1</v>
      </c>
      <c r="BC245" s="2539">
        <v>0</v>
      </c>
      <c r="BD245" s="2539">
        <v>1</v>
      </c>
      <c r="BE245" s="2561">
        <v>1</v>
      </c>
      <c r="BF245" s="2539">
        <v>1</v>
      </c>
      <c r="BG245" s="2539">
        <v>1</v>
      </c>
      <c r="BH245" s="2539">
        <v>1</v>
      </c>
      <c r="BI245" s="2539">
        <v>1</v>
      </c>
      <c r="BJ245" s="2539">
        <v>1</v>
      </c>
      <c r="BK245" s="2539">
        <v>1</v>
      </c>
      <c r="BL245" s="2539">
        <v>1</v>
      </c>
      <c r="BM245" s="2539">
        <v>1</v>
      </c>
      <c r="BN245" s="2521">
        <v>0</v>
      </c>
      <c r="BO245" s="2539">
        <v>1</v>
      </c>
      <c r="BP245" s="2539">
        <v>1</v>
      </c>
      <c r="BQ245" s="2539">
        <v>0</v>
      </c>
      <c r="BR245" s="2562">
        <v>0</v>
      </c>
      <c r="BS245" s="2538">
        <v>1</v>
      </c>
      <c r="BT245" s="2521">
        <v>0</v>
      </c>
      <c r="BU245" s="2521">
        <v>0</v>
      </c>
      <c r="BV245" s="2521">
        <v>0</v>
      </c>
      <c r="BW245" s="2521">
        <v>0</v>
      </c>
      <c r="BX245" s="2521">
        <v>0</v>
      </c>
      <c r="BY245" s="2521">
        <v>0</v>
      </c>
      <c r="BZ245" s="2579">
        <v>0</v>
      </c>
      <c r="CA245" s="2521">
        <v>0</v>
      </c>
      <c r="CB245" s="2521">
        <v>0</v>
      </c>
      <c r="CC245" s="2521">
        <v>0</v>
      </c>
      <c r="CD245" s="2521">
        <v>0</v>
      </c>
      <c r="CE245" s="2524">
        <v>0</v>
      </c>
      <c r="CF245" s="2520">
        <v>0</v>
      </c>
      <c r="CG245" s="2521">
        <v>0</v>
      </c>
      <c r="CH245" s="2521">
        <v>1</v>
      </c>
      <c r="CI245" s="2521">
        <v>0</v>
      </c>
      <c r="CJ245" s="2521">
        <v>0</v>
      </c>
      <c r="CK245" s="2521">
        <v>0</v>
      </c>
      <c r="CL245" s="2521">
        <v>0</v>
      </c>
      <c r="CM245" s="2521">
        <v>0</v>
      </c>
      <c r="CN245" s="2521">
        <v>0</v>
      </c>
      <c r="CO245" s="2521">
        <v>0</v>
      </c>
      <c r="CP245" s="2521">
        <v>0</v>
      </c>
      <c r="CQ245" s="2521">
        <v>0</v>
      </c>
      <c r="CR245" s="2538">
        <v>0</v>
      </c>
      <c r="CS245" s="2521">
        <v>0</v>
      </c>
      <c r="CT245" s="2521">
        <v>0</v>
      </c>
      <c r="CU245" s="2521">
        <v>0</v>
      </c>
      <c r="CV245" s="2521">
        <v>0</v>
      </c>
      <c r="CW245" s="2521">
        <v>0</v>
      </c>
      <c r="CX245" s="2521">
        <v>0</v>
      </c>
      <c r="CY245" s="2563">
        <v>0</v>
      </c>
    </row>
    <row r="246" spans="1:103" ht="13.5" thickBot="1">
      <c r="A246" s="3302"/>
      <c r="B246" s="2542" t="s">
        <v>2549</v>
      </c>
      <c r="C246" s="2543"/>
      <c r="D246" s="2544">
        <v>393</v>
      </c>
      <c r="E246" s="2545"/>
      <c r="F246" s="2522">
        <v>1075.4000000000001</v>
      </c>
      <c r="G246" s="2546">
        <v>458</v>
      </c>
      <c r="H246" s="2546">
        <v>20</v>
      </c>
      <c r="I246" s="2546">
        <v>31</v>
      </c>
      <c r="J246" s="2547">
        <v>35</v>
      </c>
      <c r="K246" s="2546"/>
      <c r="L246" s="2546">
        <v>935.9</v>
      </c>
      <c r="M246" s="2522">
        <v>500.8</v>
      </c>
      <c r="N246" s="2548">
        <v>3.883</v>
      </c>
      <c r="O246" s="2523">
        <v>9.9499999999999993</v>
      </c>
      <c r="P246" s="2549">
        <v>1</v>
      </c>
      <c r="Q246" s="2549" t="s">
        <v>2493</v>
      </c>
      <c r="R246" s="2549" t="s">
        <v>2493</v>
      </c>
      <c r="S246" s="2549">
        <v>1</v>
      </c>
      <c r="T246" s="2550" t="s">
        <v>2493</v>
      </c>
      <c r="U246" s="2549">
        <v>1</v>
      </c>
      <c r="V246" s="2549" t="s">
        <v>2493</v>
      </c>
      <c r="W246" s="2549" t="s">
        <v>2493</v>
      </c>
      <c r="X246" s="2549">
        <v>1</v>
      </c>
      <c r="Y246" s="2550" t="s">
        <v>2493</v>
      </c>
      <c r="Z246" s="2551">
        <v>1</v>
      </c>
      <c r="AA246" s="2552" t="s">
        <v>2185</v>
      </c>
      <c r="AB246" s="2625" t="s">
        <v>2494</v>
      </c>
      <c r="AC246" s="2554">
        <v>974190</v>
      </c>
      <c r="AD246" s="2555">
        <v>18110</v>
      </c>
      <c r="AE246" s="2555">
        <v>20480</v>
      </c>
      <c r="AF246" s="2555">
        <v>44.2</v>
      </c>
      <c r="AG246" s="2555">
        <v>241</v>
      </c>
      <c r="AH246" s="2555">
        <v>49740</v>
      </c>
      <c r="AI246" s="2555">
        <v>2172</v>
      </c>
      <c r="AJ246" s="2555">
        <v>3371</v>
      </c>
      <c r="AK246" s="2555">
        <v>10</v>
      </c>
      <c r="AL246" s="2555">
        <v>12.3</v>
      </c>
      <c r="AM246" s="2555">
        <v>1358</v>
      </c>
      <c r="AN246" s="2523">
        <v>135350</v>
      </c>
      <c r="AO246" s="2556">
        <v>1</v>
      </c>
      <c r="AP246" s="2547">
        <v>1</v>
      </c>
      <c r="AQ246" s="2547">
        <v>4</v>
      </c>
      <c r="AR246" s="2547">
        <v>4</v>
      </c>
      <c r="AS246" s="2557">
        <v>69</v>
      </c>
      <c r="AT246" s="2558">
        <v>78</v>
      </c>
      <c r="AU246" s="2558">
        <v>52</v>
      </c>
      <c r="AV246" s="2559">
        <v>62</v>
      </c>
      <c r="AW246" s="2560">
        <v>1</v>
      </c>
      <c r="AX246" s="2539">
        <v>1</v>
      </c>
      <c r="AY246" s="2521">
        <v>1</v>
      </c>
      <c r="AZ246" s="2539">
        <v>1</v>
      </c>
      <c r="BA246" s="2539">
        <v>1</v>
      </c>
      <c r="BB246" s="2539">
        <v>1</v>
      </c>
      <c r="BC246" s="2539">
        <v>0</v>
      </c>
      <c r="BD246" s="2539">
        <v>1</v>
      </c>
      <c r="BE246" s="2561">
        <v>1</v>
      </c>
      <c r="BF246" s="2539">
        <v>1</v>
      </c>
      <c r="BG246" s="2539">
        <v>1</v>
      </c>
      <c r="BH246" s="2539">
        <v>1</v>
      </c>
      <c r="BI246" s="2539">
        <v>1</v>
      </c>
      <c r="BJ246" s="2539">
        <v>1</v>
      </c>
      <c r="BK246" s="2539">
        <v>1</v>
      </c>
      <c r="BL246" s="2539">
        <v>1</v>
      </c>
      <c r="BM246" s="2539">
        <v>1</v>
      </c>
      <c r="BN246" s="2521">
        <v>0</v>
      </c>
      <c r="BO246" s="2539">
        <v>1</v>
      </c>
      <c r="BP246" s="2539">
        <v>1</v>
      </c>
      <c r="BQ246" s="2539">
        <v>0</v>
      </c>
      <c r="BR246" s="2562">
        <v>0</v>
      </c>
      <c r="BS246" s="2538">
        <v>1</v>
      </c>
      <c r="BT246" s="2521">
        <v>0</v>
      </c>
      <c r="BU246" s="2521">
        <v>0</v>
      </c>
      <c r="BV246" s="2521">
        <v>0</v>
      </c>
      <c r="BW246" s="2521">
        <v>0</v>
      </c>
      <c r="BX246" s="2521">
        <v>0</v>
      </c>
      <c r="BY246" s="2521">
        <v>0</v>
      </c>
      <c r="BZ246" s="2579">
        <v>0</v>
      </c>
      <c r="CA246" s="2521">
        <v>0</v>
      </c>
      <c r="CB246" s="2521">
        <v>0</v>
      </c>
      <c r="CC246" s="2521">
        <v>0</v>
      </c>
      <c r="CD246" s="2521">
        <v>0</v>
      </c>
      <c r="CE246" s="2580">
        <v>0</v>
      </c>
      <c r="CF246" s="2520">
        <v>0</v>
      </c>
      <c r="CG246" s="2521">
        <v>0</v>
      </c>
      <c r="CH246" s="2521">
        <v>1</v>
      </c>
      <c r="CI246" s="2521">
        <v>0</v>
      </c>
      <c r="CJ246" s="2521">
        <v>0</v>
      </c>
      <c r="CK246" s="2521">
        <v>0</v>
      </c>
      <c r="CL246" s="2521">
        <v>0</v>
      </c>
      <c r="CM246" s="2521">
        <v>0</v>
      </c>
      <c r="CN246" s="2521">
        <v>0</v>
      </c>
      <c r="CO246" s="2521">
        <v>0</v>
      </c>
      <c r="CP246" s="2521">
        <v>0</v>
      </c>
      <c r="CQ246" s="2521">
        <v>0</v>
      </c>
      <c r="CR246" s="2521">
        <v>0</v>
      </c>
      <c r="CS246" s="2521">
        <v>0</v>
      </c>
      <c r="CT246" s="2521">
        <v>0</v>
      </c>
      <c r="CU246" s="2521">
        <v>0</v>
      </c>
      <c r="CV246" s="2521">
        <v>0</v>
      </c>
      <c r="CW246" s="2521">
        <v>0</v>
      </c>
      <c r="CX246" s="2521">
        <v>0</v>
      </c>
      <c r="CY246" s="2563">
        <v>0</v>
      </c>
    </row>
    <row r="247" spans="1:103" ht="15.75">
      <c r="A247" s="2581" t="s">
        <v>2550</v>
      </c>
      <c r="B247" s="2582" t="s">
        <v>2333</v>
      </c>
      <c r="C247" s="2583"/>
      <c r="D247" s="2584"/>
      <c r="E247" s="2585"/>
      <c r="F247" s="2586"/>
      <c r="G247" s="2587"/>
      <c r="H247" s="2587"/>
      <c r="I247" s="2587"/>
      <c r="J247" s="2588"/>
      <c r="K247" s="2587"/>
      <c r="L247" s="2587"/>
      <c r="M247" s="2586"/>
      <c r="N247" s="2589"/>
      <c r="O247" s="2590"/>
      <c r="P247" s="2591"/>
      <c r="Q247" s="2591"/>
      <c r="R247" s="2591"/>
      <c r="S247" s="2591"/>
      <c r="T247" s="2592"/>
      <c r="U247" s="2591"/>
      <c r="V247" s="2591"/>
      <c r="W247" s="2591"/>
      <c r="X247" s="2591"/>
      <c r="Y247" s="2592"/>
      <c r="Z247" s="2593"/>
      <c r="AA247" s="2594"/>
      <c r="AB247" s="2591" t="s">
        <v>2495</v>
      </c>
      <c r="AC247" s="2595"/>
      <c r="AD247" s="2596"/>
      <c r="AE247" s="2596"/>
      <c r="AF247" s="2596"/>
      <c r="AG247" s="2596"/>
      <c r="AH247" s="2596"/>
      <c r="AI247" s="2596"/>
      <c r="AJ247" s="2596"/>
      <c r="AK247" s="2596"/>
      <c r="AL247" s="2596"/>
      <c r="AM247" s="2596"/>
      <c r="AN247" s="2590"/>
      <c r="AO247" s="2597"/>
      <c r="AP247" s="2598"/>
      <c r="AQ247" s="2598"/>
      <c r="AR247" s="2598"/>
      <c r="AS247" s="2599"/>
      <c r="AT247" s="2600"/>
      <c r="AU247" s="2600"/>
      <c r="AV247" s="2601"/>
      <c r="AW247" s="2534"/>
      <c r="AX247" s="2535"/>
      <c r="AY247" s="2602"/>
      <c r="AZ247" s="2535"/>
      <c r="BA247" s="2535"/>
      <c r="BB247" s="2535"/>
      <c r="BC247" s="2535"/>
      <c r="BD247" s="2535"/>
      <c r="BE247" s="2588"/>
      <c r="BF247" s="2535"/>
      <c r="BG247" s="2535"/>
      <c r="BH247" s="2535"/>
      <c r="BI247" s="2535"/>
      <c r="BJ247" s="2535"/>
      <c r="BK247" s="2535"/>
      <c r="BL247" s="2535"/>
      <c r="BM247" s="2535"/>
      <c r="BN247" s="2602"/>
      <c r="BO247" s="2535"/>
      <c r="BP247" s="2535"/>
      <c r="BQ247" s="2535"/>
      <c r="BR247" s="2537"/>
      <c r="BS247" s="2603"/>
      <c r="BT247" s="2602"/>
      <c r="BU247" s="2535"/>
      <c r="BV247" s="2602"/>
      <c r="BW247" s="2535"/>
      <c r="BX247" s="2535"/>
      <c r="BY247" s="2535"/>
      <c r="BZ247" s="2626"/>
      <c r="CA247" s="2602"/>
      <c r="CB247" s="2602"/>
      <c r="CC247" s="2602"/>
      <c r="CD247" s="2602"/>
      <c r="CE247" s="2526"/>
      <c r="CF247" s="2604"/>
      <c r="CG247" s="2535"/>
      <c r="CH247" s="2535"/>
      <c r="CI247" s="2535"/>
      <c r="CJ247" s="2535"/>
      <c r="CK247" s="2535"/>
      <c r="CL247" s="2535"/>
      <c r="CM247" s="2535"/>
      <c r="CN247" s="2535"/>
      <c r="CO247" s="2535"/>
      <c r="CP247" s="2535"/>
      <c r="CQ247" s="2535"/>
      <c r="CR247" s="2535"/>
      <c r="CS247" s="2535"/>
      <c r="CT247" s="2535"/>
      <c r="CU247" s="2535"/>
      <c r="CV247" s="2535"/>
      <c r="CW247" s="2535"/>
      <c r="CX247" s="2535"/>
      <c r="CY247" s="2605"/>
    </row>
    <row r="248" spans="1:103">
      <c r="A248" s="2541"/>
      <c r="B248" s="2542" t="s">
        <v>2551</v>
      </c>
      <c r="C248" s="2543"/>
      <c r="D248" s="2544">
        <v>1299</v>
      </c>
      <c r="E248" s="2545"/>
      <c r="F248" s="2522">
        <v>600</v>
      </c>
      <c r="G248" s="2546">
        <v>476</v>
      </c>
      <c r="H248" s="2546">
        <v>100</v>
      </c>
      <c r="I248" s="2546">
        <v>140</v>
      </c>
      <c r="J248" s="2547">
        <v>20</v>
      </c>
      <c r="K248" s="2546">
        <v>320</v>
      </c>
      <c r="L248" s="2546">
        <v>280</v>
      </c>
      <c r="M248" s="2522">
        <v>1654.7</v>
      </c>
      <c r="N248" s="2548">
        <v>2.87</v>
      </c>
      <c r="O248" s="2523">
        <v>2.2069999999999999</v>
      </c>
      <c r="P248" s="2549">
        <v>1</v>
      </c>
      <c r="Q248" s="2549" t="s">
        <v>2493</v>
      </c>
      <c r="R248" s="2549" t="s">
        <v>2185</v>
      </c>
      <c r="S248" s="2549" t="s">
        <v>2185</v>
      </c>
      <c r="T248" s="2550" t="s">
        <v>2185</v>
      </c>
      <c r="U248" s="2549">
        <v>1</v>
      </c>
      <c r="V248" s="2549" t="s">
        <v>2493</v>
      </c>
      <c r="W248" s="2549" t="s">
        <v>2185</v>
      </c>
      <c r="X248" s="2549">
        <v>1</v>
      </c>
      <c r="Y248" s="2550" t="s">
        <v>2185</v>
      </c>
      <c r="Z248" s="2551">
        <v>1</v>
      </c>
      <c r="AA248" s="2552" t="s">
        <v>2185</v>
      </c>
      <c r="AB248" s="2549" t="s">
        <v>2495</v>
      </c>
      <c r="AC248" s="2554">
        <v>754950</v>
      </c>
      <c r="AD248" s="2555">
        <v>25160</v>
      </c>
      <c r="AE248" s="2555">
        <v>33260</v>
      </c>
      <c r="AF248" s="2555">
        <v>21.3</v>
      </c>
      <c r="AG248" s="2555">
        <v>519.4</v>
      </c>
      <c r="AH248" s="2555">
        <v>254410</v>
      </c>
      <c r="AI248" s="2555">
        <v>10680</v>
      </c>
      <c r="AJ248" s="2555">
        <v>16670</v>
      </c>
      <c r="AK248" s="2555">
        <v>12.3</v>
      </c>
      <c r="AL248" s="2555">
        <v>40.299999999999997</v>
      </c>
      <c r="AM248" s="2555">
        <v>95520</v>
      </c>
      <c r="AN248" s="2523">
        <v>133120</v>
      </c>
      <c r="AO248" s="2556">
        <v>1</v>
      </c>
      <c r="AP248" s="2547">
        <v>1</v>
      </c>
      <c r="AQ248" s="2547">
        <v>1</v>
      </c>
      <c r="AR248" s="2547">
        <v>1</v>
      </c>
      <c r="AS248" s="2557">
        <v>14</v>
      </c>
      <c r="AT248" s="2558">
        <v>17</v>
      </c>
      <c r="AU248" s="2558">
        <v>10</v>
      </c>
      <c r="AV248" s="2559">
        <v>13</v>
      </c>
      <c r="AW248" s="2560">
        <v>1</v>
      </c>
      <c r="AX248" s="2539">
        <v>1</v>
      </c>
      <c r="AY248" s="2521">
        <v>1</v>
      </c>
      <c r="AZ248" s="2539">
        <v>1</v>
      </c>
      <c r="BA248" s="2539">
        <v>0</v>
      </c>
      <c r="BB248" s="2539">
        <v>1</v>
      </c>
      <c r="BC248" s="2539">
        <v>0</v>
      </c>
      <c r="BD248" s="2539">
        <v>0</v>
      </c>
      <c r="BE248" s="2561">
        <v>1</v>
      </c>
      <c r="BF248" s="2539">
        <v>1</v>
      </c>
      <c r="BG248" s="2539">
        <v>0</v>
      </c>
      <c r="BH248" s="2539">
        <v>0</v>
      </c>
      <c r="BI248" s="2539">
        <v>0</v>
      </c>
      <c r="BJ248" s="2539">
        <v>1</v>
      </c>
      <c r="BK248" s="2539">
        <v>0</v>
      </c>
      <c r="BL248" s="2539">
        <v>0</v>
      </c>
      <c r="BM248" s="2539">
        <v>1</v>
      </c>
      <c r="BN248" s="2521">
        <v>0</v>
      </c>
      <c r="BO248" s="2539">
        <v>0</v>
      </c>
      <c r="BP248" s="2539">
        <v>0</v>
      </c>
      <c r="BQ248" s="2539">
        <v>0</v>
      </c>
      <c r="BR248" s="2562">
        <v>0</v>
      </c>
      <c r="BS248" s="2538">
        <v>0</v>
      </c>
      <c r="BT248" s="2521">
        <v>0</v>
      </c>
      <c r="BU248" s="2521">
        <v>0</v>
      </c>
      <c r="BV248" s="2521">
        <v>0</v>
      </c>
      <c r="BW248" s="2521">
        <v>0</v>
      </c>
      <c r="BX248" s="2521">
        <v>0</v>
      </c>
      <c r="BY248" s="2521">
        <v>0</v>
      </c>
      <c r="BZ248" s="2579">
        <v>0</v>
      </c>
      <c r="CA248" s="2521">
        <v>0</v>
      </c>
      <c r="CB248" s="2521">
        <v>0</v>
      </c>
      <c r="CC248" s="2521">
        <v>0</v>
      </c>
      <c r="CD248" s="2521">
        <v>0</v>
      </c>
      <c r="CE248" s="2524">
        <v>0</v>
      </c>
      <c r="CF248" s="2520">
        <v>1</v>
      </c>
      <c r="CG248" s="2521">
        <v>1</v>
      </c>
      <c r="CH248" s="2521">
        <v>1</v>
      </c>
      <c r="CI248" s="2521">
        <v>1</v>
      </c>
      <c r="CJ248" s="2521">
        <v>1</v>
      </c>
      <c r="CK248" s="2521">
        <v>1</v>
      </c>
      <c r="CL248" s="2521">
        <v>1</v>
      </c>
      <c r="CM248" s="2521">
        <v>1</v>
      </c>
      <c r="CN248" s="2521">
        <v>1</v>
      </c>
      <c r="CO248" s="2521">
        <v>1</v>
      </c>
      <c r="CP248" s="2521">
        <v>1</v>
      </c>
      <c r="CQ248" s="2521">
        <v>1</v>
      </c>
      <c r="CR248" s="2521">
        <v>1</v>
      </c>
      <c r="CS248" s="2521">
        <v>0</v>
      </c>
      <c r="CT248" s="2521">
        <v>0</v>
      </c>
      <c r="CU248" s="2521">
        <v>0</v>
      </c>
      <c r="CV248" s="2521">
        <v>0</v>
      </c>
      <c r="CW248" s="2521">
        <v>0</v>
      </c>
      <c r="CX248" s="2521">
        <v>0</v>
      </c>
      <c r="CY248" s="2563">
        <v>0</v>
      </c>
    </row>
    <row r="249" spans="1:103">
      <c r="A249" s="2541"/>
      <c r="B249" s="2542" t="s">
        <v>2552</v>
      </c>
      <c r="C249" s="2543"/>
      <c r="D249" s="2544">
        <v>1202</v>
      </c>
      <c r="E249" s="2545"/>
      <c r="F249" s="2522">
        <v>580</v>
      </c>
      <c r="G249" s="2546">
        <v>471</v>
      </c>
      <c r="H249" s="2546">
        <v>95</v>
      </c>
      <c r="I249" s="2546">
        <v>130</v>
      </c>
      <c r="J249" s="2547">
        <v>20</v>
      </c>
      <c r="K249" s="2546">
        <v>320</v>
      </c>
      <c r="L249" s="2546">
        <v>280</v>
      </c>
      <c r="M249" s="2522">
        <v>1530.5</v>
      </c>
      <c r="N249" s="2548">
        <v>2.82</v>
      </c>
      <c r="O249" s="2523">
        <v>2.3450000000000002</v>
      </c>
      <c r="P249" s="2549">
        <v>1</v>
      </c>
      <c r="Q249" s="2549" t="s">
        <v>2493</v>
      </c>
      <c r="R249" s="2549" t="s">
        <v>2185</v>
      </c>
      <c r="S249" s="2549" t="s">
        <v>2185</v>
      </c>
      <c r="T249" s="2550" t="s">
        <v>2185</v>
      </c>
      <c r="U249" s="2549">
        <v>1</v>
      </c>
      <c r="V249" s="2549" t="s">
        <v>2493</v>
      </c>
      <c r="W249" s="2549" t="s">
        <v>2185</v>
      </c>
      <c r="X249" s="2549">
        <v>1</v>
      </c>
      <c r="Y249" s="2550" t="s">
        <v>2185</v>
      </c>
      <c r="Z249" s="2551">
        <v>1</v>
      </c>
      <c r="AA249" s="2552" t="s">
        <v>2185</v>
      </c>
      <c r="AB249" s="2549" t="s">
        <v>2495</v>
      </c>
      <c r="AC249" s="2554">
        <v>663970</v>
      </c>
      <c r="AD249" s="2555">
        <v>22890</v>
      </c>
      <c r="AE249" s="2555">
        <v>30030</v>
      </c>
      <c r="AF249" s="2555">
        <v>20.8</v>
      </c>
      <c r="AG249" s="2555">
        <v>482.9</v>
      </c>
      <c r="AH249" s="2555">
        <v>228760</v>
      </c>
      <c r="AI249" s="2555">
        <v>9714</v>
      </c>
      <c r="AJ249" s="2555">
        <v>15150</v>
      </c>
      <c r="AK249" s="2555">
        <v>12.2</v>
      </c>
      <c r="AL249" s="2555">
        <v>37.799999999999997</v>
      </c>
      <c r="AM249" s="2555">
        <v>77190</v>
      </c>
      <c r="AN249" s="2523">
        <v>114600</v>
      </c>
      <c r="AO249" s="2556">
        <v>1</v>
      </c>
      <c r="AP249" s="2547">
        <v>1</v>
      </c>
      <c r="AQ249" s="2547">
        <v>1</v>
      </c>
      <c r="AR249" s="2547">
        <v>1</v>
      </c>
      <c r="AS249" s="2557">
        <v>15</v>
      </c>
      <c r="AT249" s="2558">
        <v>18</v>
      </c>
      <c r="AU249" s="2558">
        <v>11</v>
      </c>
      <c r="AV249" s="2559">
        <v>14</v>
      </c>
      <c r="AW249" s="2560">
        <v>1</v>
      </c>
      <c r="AX249" s="2539">
        <v>1</v>
      </c>
      <c r="AY249" s="2521">
        <v>1</v>
      </c>
      <c r="AZ249" s="2539">
        <v>1</v>
      </c>
      <c r="BA249" s="2539">
        <v>0</v>
      </c>
      <c r="BB249" s="2539">
        <v>1</v>
      </c>
      <c r="BC249" s="2539">
        <v>0</v>
      </c>
      <c r="BD249" s="2539">
        <v>0</v>
      </c>
      <c r="BE249" s="2561">
        <v>1</v>
      </c>
      <c r="BF249" s="2539">
        <v>1</v>
      </c>
      <c r="BG249" s="2539">
        <v>0</v>
      </c>
      <c r="BH249" s="2539">
        <v>0</v>
      </c>
      <c r="BI249" s="2539">
        <v>0</v>
      </c>
      <c r="BJ249" s="2539">
        <v>1</v>
      </c>
      <c r="BK249" s="2539">
        <v>0</v>
      </c>
      <c r="BL249" s="2539">
        <v>0</v>
      </c>
      <c r="BM249" s="2539">
        <v>1</v>
      </c>
      <c r="BN249" s="2521">
        <v>0</v>
      </c>
      <c r="BO249" s="2539">
        <v>0</v>
      </c>
      <c r="BP249" s="2539">
        <v>0</v>
      </c>
      <c r="BQ249" s="2539">
        <v>0</v>
      </c>
      <c r="BR249" s="2562">
        <v>0</v>
      </c>
      <c r="BS249" s="2538">
        <v>0</v>
      </c>
      <c r="BT249" s="2521">
        <v>0</v>
      </c>
      <c r="BU249" s="2521">
        <v>0</v>
      </c>
      <c r="BV249" s="2521">
        <v>0</v>
      </c>
      <c r="BW249" s="2521">
        <v>0</v>
      </c>
      <c r="BX249" s="2521">
        <v>0</v>
      </c>
      <c r="BY249" s="2521">
        <v>0</v>
      </c>
      <c r="BZ249" s="2579">
        <v>0</v>
      </c>
      <c r="CA249" s="2521">
        <v>0</v>
      </c>
      <c r="CB249" s="2521">
        <v>0</v>
      </c>
      <c r="CC249" s="2521">
        <v>0</v>
      </c>
      <c r="CD249" s="2521">
        <v>0</v>
      </c>
      <c r="CE249" s="2524">
        <v>0</v>
      </c>
      <c r="CF249" s="2520">
        <v>1</v>
      </c>
      <c r="CG249" s="2521">
        <v>1</v>
      </c>
      <c r="CH249" s="2521">
        <v>1</v>
      </c>
      <c r="CI249" s="2521">
        <v>1</v>
      </c>
      <c r="CJ249" s="2521">
        <v>1</v>
      </c>
      <c r="CK249" s="2521">
        <v>1</v>
      </c>
      <c r="CL249" s="2521">
        <v>1</v>
      </c>
      <c r="CM249" s="2521">
        <v>1</v>
      </c>
      <c r="CN249" s="2521">
        <v>1</v>
      </c>
      <c r="CO249" s="2521">
        <v>1</v>
      </c>
      <c r="CP249" s="2521">
        <v>1</v>
      </c>
      <c r="CQ249" s="2521">
        <v>1</v>
      </c>
      <c r="CR249" s="2521">
        <v>1</v>
      </c>
      <c r="CS249" s="2521">
        <v>0</v>
      </c>
      <c r="CT249" s="2521">
        <v>0</v>
      </c>
      <c r="CU249" s="2521">
        <v>0</v>
      </c>
      <c r="CV249" s="2521">
        <v>0</v>
      </c>
      <c r="CW249" s="2521">
        <v>0</v>
      </c>
      <c r="CX249" s="2521">
        <v>0</v>
      </c>
      <c r="CY249" s="2563">
        <v>0</v>
      </c>
    </row>
    <row r="250" spans="1:103">
      <c r="A250" s="2541"/>
      <c r="B250" s="2542" t="s">
        <v>605</v>
      </c>
      <c r="C250" s="2543"/>
      <c r="D250" s="2544">
        <v>1086</v>
      </c>
      <c r="E250" s="2545"/>
      <c r="F250" s="2522">
        <v>569</v>
      </c>
      <c r="G250" s="2546">
        <v>454</v>
      </c>
      <c r="H250" s="2546">
        <v>78</v>
      </c>
      <c r="I250" s="2546">
        <v>125</v>
      </c>
      <c r="J250" s="2547">
        <v>20</v>
      </c>
      <c r="K250" s="2546">
        <v>320</v>
      </c>
      <c r="L250" s="2546">
        <v>280</v>
      </c>
      <c r="M250" s="2522">
        <v>1385.8</v>
      </c>
      <c r="N250" s="2548">
        <v>2.7639999999999998</v>
      </c>
      <c r="O250" s="2523">
        <v>2.5379999999999998</v>
      </c>
      <c r="P250" s="2549">
        <v>1</v>
      </c>
      <c r="Q250" s="2549" t="s">
        <v>2493</v>
      </c>
      <c r="R250" s="2549" t="s">
        <v>2493</v>
      </c>
      <c r="S250" s="2549" t="s">
        <v>2185</v>
      </c>
      <c r="T250" s="2550" t="s">
        <v>2185</v>
      </c>
      <c r="U250" s="2549">
        <v>1</v>
      </c>
      <c r="V250" s="2549" t="s">
        <v>2493</v>
      </c>
      <c r="W250" s="2549" t="s">
        <v>2493</v>
      </c>
      <c r="X250" s="2549">
        <v>1</v>
      </c>
      <c r="Y250" s="2550" t="s">
        <v>2185</v>
      </c>
      <c r="Z250" s="2551">
        <v>1</v>
      </c>
      <c r="AA250" s="2552">
        <v>1</v>
      </c>
      <c r="AB250" s="2549" t="s">
        <v>2495</v>
      </c>
      <c r="AC250" s="2554">
        <v>596070</v>
      </c>
      <c r="AD250" s="2555">
        <v>20950</v>
      </c>
      <c r="AE250" s="2555">
        <v>27230</v>
      </c>
      <c r="AF250" s="2555">
        <v>20.7</v>
      </c>
      <c r="AG250" s="2555">
        <v>399.7</v>
      </c>
      <c r="AH250" s="2555">
        <v>196270</v>
      </c>
      <c r="AI250" s="2555">
        <v>8646</v>
      </c>
      <c r="AJ250" s="2555">
        <v>13380</v>
      </c>
      <c r="AK250" s="2555">
        <v>11.8</v>
      </c>
      <c r="AL250" s="2555">
        <v>35.1</v>
      </c>
      <c r="AM250" s="2555">
        <v>61220</v>
      </c>
      <c r="AN250" s="2523">
        <v>96070</v>
      </c>
      <c r="AO250" s="2556">
        <v>1</v>
      </c>
      <c r="AP250" s="2547">
        <v>1</v>
      </c>
      <c r="AQ250" s="2547">
        <v>1</v>
      </c>
      <c r="AR250" s="2547">
        <v>1</v>
      </c>
      <c r="AS250" s="2557">
        <v>17</v>
      </c>
      <c r="AT250" s="2558">
        <v>20</v>
      </c>
      <c r="AU250" s="2558">
        <v>11</v>
      </c>
      <c r="AV250" s="2559">
        <v>15</v>
      </c>
      <c r="AW250" s="2560">
        <v>1</v>
      </c>
      <c r="AX250" s="2539">
        <v>1</v>
      </c>
      <c r="AY250" s="2521">
        <v>1</v>
      </c>
      <c r="AZ250" s="2539">
        <v>1</v>
      </c>
      <c r="BA250" s="2539">
        <v>0</v>
      </c>
      <c r="BB250" s="2539">
        <v>1</v>
      </c>
      <c r="BC250" s="2539">
        <v>1</v>
      </c>
      <c r="BD250" s="2539">
        <v>0</v>
      </c>
      <c r="BE250" s="2561">
        <v>1</v>
      </c>
      <c r="BF250" s="2539">
        <v>1</v>
      </c>
      <c r="BG250" s="2539">
        <v>0</v>
      </c>
      <c r="BH250" s="2539">
        <v>0</v>
      </c>
      <c r="BI250" s="2539">
        <v>0</v>
      </c>
      <c r="BJ250" s="2539">
        <v>1</v>
      </c>
      <c r="BK250" s="2539">
        <v>0</v>
      </c>
      <c r="BL250" s="2539">
        <v>0</v>
      </c>
      <c r="BM250" s="2539">
        <v>1</v>
      </c>
      <c r="BN250" s="2521">
        <v>0</v>
      </c>
      <c r="BO250" s="2539">
        <v>0</v>
      </c>
      <c r="BP250" s="2539">
        <v>0</v>
      </c>
      <c r="BQ250" s="2539">
        <v>0</v>
      </c>
      <c r="BR250" s="2562">
        <v>0</v>
      </c>
      <c r="BS250" s="2538">
        <v>0</v>
      </c>
      <c r="BT250" s="2521">
        <v>0</v>
      </c>
      <c r="BU250" s="2521">
        <v>0</v>
      </c>
      <c r="BV250" s="2521">
        <v>0</v>
      </c>
      <c r="BW250" s="2521">
        <v>0</v>
      </c>
      <c r="BX250" s="2521">
        <v>0</v>
      </c>
      <c r="BY250" s="2521">
        <v>0</v>
      </c>
      <c r="BZ250" s="2579">
        <v>0</v>
      </c>
      <c r="CA250" s="2521">
        <v>0</v>
      </c>
      <c r="CB250" s="2521">
        <v>0</v>
      </c>
      <c r="CC250" s="2521">
        <v>0</v>
      </c>
      <c r="CD250" s="2521">
        <v>0</v>
      </c>
      <c r="CE250" s="2524">
        <v>0</v>
      </c>
      <c r="CF250" s="2520">
        <v>1</v>
      </c>
      <c r="CG250" s="2521">
        <v>1</v>
      </c>
      <c r="CH250" s="2521">
        <v>1</v>
      </c>
      <c r="CI250" s="2521">
        <v>1</v>
      </c>
      <c r="CJ250" s="2521">
        <v>1</v>
      </c>
      <c r="CK250" s="2521">
        <v>1</v>
      </c>
      <c r="CL250" s="2521">
        <v>1</v>
      </c>
      <c r="CM250" s="2521">
        <v>1</v>
      </c>
      <c r="CN250" s="2521">
        <v>1</v>
      </c>
      <c r="CO250" s="2521">
        <v>1</v>
      </c>
      <c r="CP250" s="2521">
        <v>1</v>
      </c>
      <c r="CQ250" s="2521">
        <v>1</v>
      </c>
      <c r="CR250" s="2521">
        <v>1</v>
      </c>
      <c r="CS250" s="2521">
        <v>0</v>
      </c>
      <c r="CT250" s="2521">
        <v>0</v>
      </c>
      <c r="CU250" s="2521">
        <v>0</v>
      </c>
      <c r="CV250" s="2521">
        <v>0</v>
      </c>
      <c r="CW250" s="2521">
        <v>0</v>
      </c>
      <c r="CX250" s="2521">
        <v>0</v>
      </c>
      <c r="CY250" s="2563">
        <v>0</v>
      </c>
    </row>
    <row r="251" spans="1:103">
      <c r="A251" s="2541"/>
      <c r="B251" s="2542" t="s">
        <v>626</v>
      </c>
      <c r="C251" s="2543"/>
      <c r="D251" s="2544">
        <v>990</v>
      </c>
      <c r="E251" s="2545"/>
      <c r="F251" s="2522">
        <v>550</v>
      </c>
      <c r="G251" s="2546">
        <v>448</v>
      </c>
      <c r="H251" s="2546">
        <v>71.900000000000006</v>
      </c>
      <c r="I251" s="2546">
        <v>115</v>
      </c>
      <c r="J251" s="2547">
        <v>20</v>
      </c>
      <c r="K251" s="2546">
        <v>320</v>
      </c>
      <c r="L251" s="2546">
        <v>280</v>
      </c>
      <c r="M251" s="2522">
        <v>1262.4000000000001</v>
      </c>
      <c r="N251" s="2548">
        <v>2.714</v>
      </c>
      <c r="O251" s="2523">
        <v>2.7349999999999999</v>
      </c>
      <c r="P251" s="2549">
        <v>1</v>
      </c>
      <c r="Q251" s="2549" t="s">
        <v>2493</v>
      </c>
      <c r="R251" s="2549" t="s">
        <v>2493</v>
      </c>
      <c r="S251" s="2549" t="s">
        <v>2185</v>
      </c>
      <c r="T251" s="2550" t="s">
        <v>2185</v>
      </c>
      <c r="U251" s="2549">
        <v>1</v>
      </c>
      <c r="V251" s="2549" t="s">
        <v>2493</v>
      </c>
      <c r="W251" s="2549" t="s">
        <v>2493</v>
      </c>
      <c r="X251" s="2549">
        <v>1</v>
      </c>
      <c r="Y251" s="2550" t="s">
        <v>2185</v>
      </c>
      <c r="Z251" s="2551">
        <v>1</v>
      </c>
      <c r="AA251" s="2552">
        <v>1</v>
      </c>
      <c r="AB251" s="2549" t="s">
        <v>2495</v>
      </c>
      <c r="AC251" s="2554">
        <v>519260</v>
      </c>
      <c r="AD251" s="2555">
        <v>18880</v>
      </c>
      <c r="AE251" s="2555">
        <v>24300</v>
      </c>
      <c r="AF251" s="2555">
        <v>20.2</v>
      </c>
      <c r="AG251" s="2555">
        <v>362.1</v>
      </c>
      <c r="AH251" s="2555">
        <v>173380</v>
      </c>
      <c r="AI251" s="2555">
        <v>7740</v>
      </c>
      <c r="AJ251" s="2555">
        <v>11960</v>
      </c>
      <c r="AK251" s="2555">
        <v>11.7</v>
      </c>
      <c r="AL251" s="2555">
        <v>32.5</v>
      </c>
      <c r="AM251" s="2555">
        <v>47490</v>
      </c>
      <c r="AN251" s="2523">
        <v>81520</v>
      </c>
      <c r="AO251" s="2556">
        <v>1</v>
      </c>
      <c r="AP251" s="2547">
        <v>1</v>
      </c>
      <c r="AQ251" s="2547">
        <v>1</v>
      </c>
      <c r="AR251" s="2547">
        <v>1</v>
      </c>
      <c r="AS251" s="2557">
        <v>18</v>
      </c>
      <c r="AT251" s="2558">
        <v>21</v>
      </c>
      <c r="AU251" s="2558">
        <v>12</v>
      </c>
      <c r="AV251" s="2559">
        <v>16</v>
      </c>
      <c r="AW251" s="2560">
        <v>1</v>
      </c>
      <c r="AX251" s="2539">
        <v>1</v>
      </c>
      <c r="AY251" s="2521">
        <v>1</v>
      </c>
      <c r="AZ251" s="2539">
        <v>1</v>
      </c>
      <c r="BA251" s="2539">
        <v>0</v>
      </c>
      <c r="BB251" s="2539">
        <v>1</v>
      </c>
      <c r="BC251" s="2539">
        <v>1</v>
      </c>
      <c r="BD251" s="2539">
        <v>0</v>
      </c>
      <c r="BE251" s="2561">
        <v>1</v>
      </c>
      <c r="BF251" s="2539">
        <v>1</v>
      </c>
      <c r="BG251" s="2539">
        <v>0</v>
      </c>
      <c r="BH251" s="2539">
        <v>0</v>
      </c>
      <c r="BI251" s="2539">
        <v>0</v>
      </c>
      <c r="BJ251" s="2539">
        <v>1</v>
      </c>
      <c r="BK251" s="2539">
        <v>0</v>
      </c>
      <c r="BL251" s="2539">
        <v>0</v>
      </c>
      <c r="BM251" s="2539">
        <v>1</v>
      </c>
      <c r="BN251" s="2521">
        <v>0</v>
      </c>
      <c r="BO251" s="2539">
        <v>0</v>
      </c>
      <c r="BP251" s="2539">
        <v>0</v>
      </c>
      <c r="BQ251" s="2539">
        <v>0</v>
      </c>
      <c r="BR251" s="2562">
        <v>0</v>
      </c>
      <c r="BS251" s="2538">
        <v>0</v>
      </c>
      <c r="BT251" s="2521">
        <v>0</v>
      </c>
      <c r="BU251" s="2521">
        <v>0</v>
      </c>
      <c r="BV251" s="2521">
        <v>0</v>
      </c>
      <c r="BW251" s="2521">
        <v>0</v>
      </c>
      <c r="BX251" s="2521">
        <v>0</v>
      </c>
      <c r="BY251" s="2521">
        <v>0</v>
      </c>
      <c r="BZ251" s="2579">
        <v>0</v>
      </c>
      <c r="CA251" s="2521">
        <v>0</v>
      </c>
      <c r="CB251" s="2521">
        <v>0</v>
      </c>
      <c r="CC251" s="2521">
        <v>0</v>
      </c>
      <c r="CD251" s="2521">
        <v>0</v>
      </c>
      <c r="CE251" s="2524">
        <v>0</v>
      </c>
      <c r="CF251" s="2520">
        <v>1</v>
      </c>
      <c r="CG251" s="2521">
        <v>1</v>
      </c>
      <c r="CH251" s="2521">
        <v>1</v>
      </c>
      <c r="CI251" s="2521">
        <v>1</v>
      </c>
      <c r="CJ251" s="2521">
        <v>1</v>
      </c>
      <c r="CK251" s="2521">
        <v>1</v>
      </c>
      <c r="CL251" s="2521">
        <v>1</v>
      </c>
      <c r="CM251" s="2521">
        <v>1</v>
      </c>
      <c r="CN251" s="2521">
        <v>1</v>
      </c>
      <c r="CO251" s="2521">
        <v>1</v>
      </c>
      <c r="CP251" s="2521">
        <v>1</v>
      </c>
      <c r="CQ251" s="2521">
        <v>1</v>
      </c>
      <c r="CR251" s="2521">
        <v>1</v>
      </c>
      <c r="CS251" s="2521">
        <v>0</v>
      </c>
      <c r="CT251" s="2521">
        <v>0</v>
      </c>
      <c r="CU251" s="2521">
        <v>0</v>
      </c>
      <c r="CV251" s="2521">
        <v>0</v>
      </c>
      <c r="CW251" s="2521">
        <v>0</v>
      </c>
      <c r="CX251" s="2521">
        <v>0</v>
      </c>
      <c r="CY251" s="2563">
        <v>0</v>
      </c>
    </row>
    <row r="252" spans="1:103">
      <c r="A252" s="2541"/>
      <c r="B252" s="2542" t="s">
        <v>625</v>
      </c>
      <c r="C252" s="2543"/>
      <c r="D252" s="2544">
        <v>900</v>
      </c>
      <c r="E252" s="2545"/>
      <c r="F252" s="2522">
        <v>531</v>
      </c>
      <c r="G252" s="2546">
        <v>442</v>
      </c>
      <c r="H252" s="2546">
        <v>65.900000000000006</v>
      </c>
      <c r="I252" s="2546">
        <v>106</v>
      </c>
      <c r="J252" s="2547">
        <v>20</v>
      </c>
      <c r="K252" s="2546">
        <v>320</v>
      </c>
      <c r="L252" s="2546">
        <v>280</v>
      </c>
      <c r="M252" s="2522">
        <v>1149.2</v>
      </c>
      <c r="N252" s="2548">
        <v>2.6640000000000001</v>
      </c>
      <c r="O252" s="2523">
        <v>2.9489999999999998</v>
      </c>
      <c r="P252" s="2549">
        <v>1</v>
      </c>
      <c r="Q252" s="2549" t="s">
        <v>2493</v>
      </c>
      <c r="R252" s="2549" t="s">
        <v>2493</v>
      </c>
      <c r="S252" s="2549" t="s">
        <v>2185</v>
      </c>
      <c r="T252" s="2550" t="s">
        <v>2185</v>
      </c>
      <c r="U252" s="2549">
        <v>1</v>
      </c>
      <c r="V252" s="2549" t="s">
        <v>2493</v>
      </c>
      <c r="W252" s="2549" t="s">
        <v>2493</v>
      </c>
      <c r="X252" s="2549">
        <v>1</v>
      </c>
      <c r="Y252" s="2550" t="s">
        <v>2185</v>
      </c>
      <c r="Z252" s="2551">
        <v>1</v>
      </c>
      <c r="AA252" s="2552">
        <v>1</v>
      </c>
      <c r="AB252" s="2549" t="s">
        <v>2495</v>
      </c>
      <c r="AC252" s="2554">
        <v>450550</v>
      </c>
      <c r="AD252" s="2555">
        <v>16970</v>
      </c>
      <c r="AE252" s="2555">
        <v>21640</v>
      </c>
      <c r="AF252" s="2555">
        <v>19.7</v>
      </c>
      <c r="AG252" s="2555">
        <v>325.89999999999998</v>
      </c>
      <c r="AH252" s="2555">
        <v>153360</v>
      </c>
      <c r="AI252" s="2555">
        <v>6939</v>
      </c>
      <c r="AJ252" s="2555">
        <v>10710</v>
      </c>
      <c r="AK252" s="2555">
        <v>11.5</v>
      </c>
      <c r="AL252" s="2555">
        <v>30.1</v>
      </c>
      <c r="AM252" s="2555">
        <v>36880</v>
      </c>
      <c r="AN252" s="2523">
        <v>68880</v>
      </c>
      <c r="AO252" s="2556">
        <v>1</v>
      </c>
      <c r="AP252" s="2547">
        <v>1</v>
      </c>
      <c r="AQ252" s="2547">
        <v>1</v>
      </c>
      <c r="AR252" s="2547">
        <v>1</v>
      </c>
      <c r="AS252" s="2557">
        <v>19</v>
      </c>
      <c r="AT252" s="2558">
        <v>23</v>
      </c>
      <c r="AU252" s="2558">
        <v>13</v>
      </c>
      <c r="AV252" s="2559">
        <v>17</v>
      </c>
      <c r="AW252" s="2560">
        <v>1</v>
      </c>
      <c r="AX252" s="2539">
        <v>1</v>
      </c>
      <c r="AY252" s="2521">
        <v>1</v>
      </c>
      <c r="AZ252" s="2539">
        <v>1</v>
      </c>
      <c r="BA252" s="2539">
        <v>0</v>
      </c>
      <c r="BB252" s="2539">
        <v>1</v>
      </c>
      <c r="BC252" s="2539">
        <v>1</v>
      </c>
      <c r="BD252" s="2539">
        <v>0</v>
      </c>
      <c r="BE252" s="2561">
        <v>1</v>
      </c>
      <c r="BF252" s="2539">
        <v>1</v>
      </c>
      <c r="BG252" s="2539">
        <v>0</v>
      </c>
      <c r="BH252" s="2539">
        <v>0</v>
      </c>
      <c r="BI252" s="2539">
        <v>0</v>
      </c>
      <c r="BJ252" s="2539">
        <v>1</v>
      </c>
      <c r="BK252" s="2539">
        <v>0</v>
      </c>
      <c r="BL252" s="2539">
        <v>0</v>
      </c>
      <c r="BM252" s="2539">
        <v>1</v>
      </c>
      <c r="BN252" s="2521">
        <v>0</v>
      </c>
      <c r="BO252" s="2539">
        <v>0</v>
      </c>
      <c r="BP252" s="2539">
        <v>0</v>
      </c>
      <c r="BQ252" s="2539">
        <v>0</v>
      </c>
      <c r="BR252" s="2562">
        <v>0</v>
      </c>
      <c r="BS252" s="2538">
        <v>0</v>
      </c>
      <c r="BT252" s="2521">
        <v>0</v>
      </c>
      <c r="BU252" s="2521">
        <v>0</v>
      </c>
      <c r="BV252" s="2521">
        <v>0</v>
      </c>
      <c r="BW252" s="2521">
        <v>0</v>
      </c>
      <c r="BX252" s="2521">
        <v>0</v>
      </c>
      <c r="BY252" s="2521">
        <v>0</v>
      </c>
      <c r="BZ252" s="2579">
        <v>0</v>
      </c>
      <c r="CA252" s="2521">
        <v>0</v>
      </c>
      <c r="CB252" s="2521">
        <v>0</v>
      </c>
      <c r="CC252" s="2521">
        <v>0</v>
      </c>
      <c r="CD252" s="2521">
        <v>0</v>
      </c>
      <c r="CE252" s="2524">
        <v>0</v>
      </c>
      <c r="CF252" s="2520">
        <v>1</v>
      </c>
      <c r="CG252" s="2521">
        <v>1</v>
      </c>
      <c r="CH252" s="2521">
        <v>1</v>
      </c>
      <c r="CI252" s="2521">
        <v>1</v>
      </c>
      <c r="CJ252" s="2521">
        <v>1</v>
      </c>
      <c r="CK252" s="2521">
        <v>1</v>
      </c>
      <c r="CL252" s="2521">
        <v>1</v>
      </c>
      <c r="CM252" s="2521">
        <v>1</v>
      </c>
      <c r="CN252" s="2521">
        <v>1</v>
      </c>
      <c r="CO252" s="2521">
        <v>1</v>
      </c>
      <c r="CP252" s="2521">
        <v>1</v>
      </c>
      <c r="CQ252" s="2521">
        <v>1</v>
      </c>
      <c r="CR252" s="2521">
        <v>1</v>
      </c>
      <c r="CS252" s="2521">
        <v>0</v>
      </c>
      <c r="CT252" s="2521">
        <v>0</v>
      </c>
      <c r="CU252" s="2521">
        <v>0</v>
      </c>
      <c r="CV252" s="2521">
        <v>0</v>
      </c>
      <c r="CW252" s="2521">
        <v>0</v>
      </c>
      <c r="CX252" s="2521">
        <v>0</v>
      </c>
      <c r="CY252" s="2563">
        <v>0</v>
      </c>
    </row>
    <row r="253" spans="1:103">
      <c r="A253" s="2541"/>
      <c r="B253" s="2542" t="s">
        <v>624</v>
      </c>
      <c r="C253" s="2543"/>
      <c r="D253" s="2544">
        <v>818</v>
      </c>
      <c r="E253" s="2545"/>
      <c r="F253" s="2522">
        <v>514</v>
      </c>
      <c r="G253" s="2546">
        <v>437</v>
      </c>
      <c r="H253" s="2546">
        <v>60.5</v>
      </c>
      <c r="I253" s="2546">
        <v>97</v>
      </c>
      <c r="J253" s="2547">
        <v>20</v>
      </c>
      <c r="K253" s="2546">
        <v>320</v>
      </c>
      <c r="L253" s="2546">
        <v>280</v>
      </c>
      <c r="M253" s="2522">
        <v>1043.3</v>
      </c>
      <c r="N253" s="2548">
        <v>2.621</v>
      </c>
      <c r="O253" s="2523">
        <v>3.1960000000000002</v>
      </c>
      <c r="P253" s="2549">
        <v>1</v>
      </c>
      <c r="Q253" s="2549" t="s">
        <v>2493</v>
      </c>
      <c r="R253" s="2549" t="s">
        <v>2493</v>
      </c>
      <c r="S253" s="2549" t="s">
        <v>2185</v>
      </c>
      <c r="T253" s="2550" t="s">
        <v>2185</v>
      </c>
      <c r="U253" s="2549">
        <v>1</v>
      </c>
      <c r="V253" s="2549" t="s">
        <v>2493</v>
      </c>
      <c r="W253" s="2549" t="s">
        <v>2493</v>
      </c>
      <c r="X253" s="2549">
        <v>1</v>
      </c>
      <c r="Y253" s="2550" t="s">
        <v>2185</v>
      </c>
      <c r="Z253" s="2551">
        <v>1</v>
      </c>
      <c r="AA253" s="2552">
        <v>1</v>
      </c>
      <c r="AB253" s="2549" t="s">
        <v>2495</v>
      </c>
      <c r="AC253" s="2554">
        <v>392540</v>
      </c>
      <c r="AD253" s="2555">
        <v>15270</v>
      </c>
      <c r="AE253" s="2555">
        <v>19270</v>
      </c>
      <c r="AF253" s="2555">
        <v>19.3</v>
      </c>
      <c r="AG253" s="2555">
        <v>294.5</v>
      </c>
      <c r="AH253" s="2555">
        <v>135540</v>
      </c>
      <c r="AI253" s="2555">
        <v>6203</v>
      </c>
      <c r="AJ253" s="2555">
        <v>9566</v>
      </c>
      <c r="AK253" s="2555">
        <v>11.3</v>
      </c>
      <c r="AL253" s="2555">
        <v>27.7</v>
      </c>
      <c r="AM253" s="2555">
        <v>28210</v>
      </c>
      <c r="AN253" s="2523">
        <v>58650</v>
      </c>
      <c r="AO253" s="2556">
        <v>1</v>
      </c>
      <c r="AP253" s="2547">
        <v>1</v>
      </c>
      <c r="AQ253" s="2547">
        <v>1</v>
      </c>
      <c r="AR253" s="2547">
        <v>1</v>
      </c>
      <c r="AS253" s="2557">
        <v>21</v>
      </c>
      <c r="AT253" s="2558">
        <v>25</v>
      </c>
      <c r="AU253" s="2558">
        <v>14</v>
      </c>
      <c r="AV253" s="2559">
        <v>18</v>
      </c>
      <c r="AW253" s="2560">
        <v>1</v>
      </c>
      <c r="AX253" s="2539">
        <v>1</v>
      </c>
      <c r="AY253" s="2521">
        <v>1</v>
      </c>
      <c r="AZ253" s="2539">
        <v>1</v>
      </c>
      <c r="BA253" s="2539">
        <v>0</v>
      </c>
      <c r="BB253" s="2539">
        <v>1</v>
      </c>
      <c r="BC253" s="2539">
        <v>1</v>
      </c>
      <c r="BD253" s="2539">
        <v>0</v>
      </c>
      <c r="BE253" s="2561">
        <v>1</v>
      </c>
      <c r="BF253" s="2539">
        <v>1</v>
      </c>
      <c r="BG253" s="2539">
        <v>0</v>
      </c>
      <c r="BH253" s="2539">
        <v>0</v>
      </c>
      <c r="BI253" s="2539">
        <v>0</v>
      </c>
      <c r="BJ253" s="2539">
        <v>1</v>
      </c>
      <c r="BK253" s="2539">
        <v>0</v>
      </c>
      <c r="BL253" s="2539">
        <v>0</v>
      </c>
      <c r="BM253" s="2539">
        <v>1</v>
      </c>
      <c r="BN253" s="2521">
        <v>0</v>
      </c>
      <c r="BO253" s="2539">
        <v>0</v>
      </c>
      <c r="BP253" s="2539">
        <v>0</v>
      </c>
      <c r="BQ253" s="2539">
        <v>0</v>
      </c>
      <c r="BR253" s="2562">
        <v>0</v>
      </c>
      <c r="BS253" s="2538">
        <v>0</v>
      </c>
      <c r="BT253" s="2521">
        <v>0</v>
      </c>
      <c r="BU253" s="2521">
        <v>0</v>
      </c>
      <c r="BV253" s="2521">
        <v>0</v>
      </c>
      <c r="BW253" s="2521">
        <v>0</v>
      </c>
      <c r="BX253" s="2521">
        <v>0</v>
      </c>
      <c r="BY253" s="2521">
        <v>0</v>
      </c>
      <c r="BZ253" s="2579">
        <v>0</v>
      </c>
      <c r="CA253" s="2521">
        <v>0</v>
      </c>
      <c r="CB253" s="2521">
        <v>0</v>
      </c>
      <c r="CC253" s="2521">
        <v>0</v>
      </c>
      <c r="CD253" s="2521">
        <v>0</v>
      </c>
      <c r="CE253" s="2524">
        <v>0</v>
      </c>
      <c r="CF253" s="2520">
        <v>1</v>
      </c>
      <c r="CG253" s="2521">
        <v>1</v>
      </c>
      <c r="CH253" s="2521">
        <v>1</v>
      </c>
      <c r="CI253" s="2521">
        <v>1</v>
      </c>
      <c r="CJ253" s="2521">
        <v>1</v>
      </c>
      <c r="CK253" s="2521">
        <v>1</v>
      </c>
      <c r="CL253" s="2521">
        <v>1</v>
      </c>
      <c r="CM253" s="2521">
        <v>1</v>
      </c>
      <c r="CN253" s="2521">
        <v>1</v>
      </c>
      <c r="CO253" s="2521">
        <v>1</v>
      </c>
      <c r="CP253" s="2521">
        <v>1</v>
      </c>
      <c r="CQ253" s="2521">
        <v>1</v>
      </c>
      <c r="CR253" s="2521">
        <v>1</v>
      </c>
      <c r="CS253" s="2521">
        <v>0</v>
      </c>
      <c r="CT253" s="2521">
        <v>0</v>
      </c>
      <c r="CU253" s="2521">
        <v>0</v>
      </c>
      <c r="CV253" s="2521">
        <v>0</v>
      </c>
      <c r="CW253" s="2521">
        <v>0</v>
      </c>
      <c r="CX253" s="2521">
        <v>0</v>
      </c>
      <c r="CY253" s="2563">
        <v>0</v>
      </c>
    </row>
    <row r="254" spans="1:103">
      <c r="A254" s="2541"/>
      <c r="B254" s="2542" t="s">
        <v>623</v>
      </c>
      <c r="C254" s="2543"/>
      <c r="D254" s="2544">
        <v>744</v>
      </c>
      <c r="E254" s="2545"/>
      <c r="F254" s="2522">
        <v>498</v>
      </c>
      <c r="G254" s="2546">
        <v>432</v>
      </c>
      <c r="H254" s="2546">
        <v>55.6</v>
      </c>
      <c r="I254" s="2546">
        <v>88.9</v>
      </c>
      <c r="J254" s="2547">
        <v>20</v>
      </c>
      <c r="K254" s="2546">
        <v>320</v>
      </c>
      <c r="L254" s="2546">
        <v>280</v>
      </c>
      <c r="M254" s="2522">
        <v>948.1</v>
      </c>
      <c r="N254" s="2548">
        <v>2.5779999999999998</v>
      </c>
      <c r="O254" s="2523">
        <v>3.4590000000000001</v>
      </c>
      <c r="P254" s="2549">
        <v>1</v>
      </c>
      <c r="Q254" s="2549" t="s">
        <v>2493</v>
      </c>
      <c r="R254" s="2549" t="s">
        <v>2493</v>
      </c>
      <c r="S254" s="2549" t="s">
        <v>2185</v>
      </c>
      <c r="T254" s="2550" t="s">
        <v>2185</v>
      </c>
      <c r="U254" s="2549">
        <v>1</v>
      </c>
      <c r="V254" s="2549" t="s">
        <v>2493</v>
      </c>
      <c r="W254" s="2549" t="s">
        <v>2493</v>
      </c>
      <c r="X254" s="2549">
        <v>1</v>
      </c>
      <c r="Y254" s="2550" t="s">
        <v>2185</v>
      </c>
      <c r="Z254" s="2551">
        <v>1</v>
      </c>
      <c r="AA254" s="2552">
        <v>1</v>
      </c>
      <c r="AB254" s="2549" t="s">
        <v>2495</v>
      </c>
      <c r="AC254" s="2554">
        <v>342470</v>
      </c>
      <c r="AD254" s="2555">
        <v>13750</v>
      </c>
      <c r="AE254" s="2555">
        <v>17180</v>
      </c>
      <c r="AF254" s="2555">
        <v>18.899999999999999</v>
      </c>
      <c r="AG254" s="2555">
        <v>266.39999999999998</v>
      </c>
      <c r="AH254" s="2555">
        <v>119940</v>
      </c>
      <c r="AI254" s="2555">
        <v>5553</v>
      </c>
      <c r="AJ254" s="2555">
        <v>8553</v>
      </c>
      <c r="AK254" s="2555">
        <v>11.2</v>
      </c>
      <c r="AL254" s="2555">
        <v>25.6</v>
      </c>
      <c r="AM254" s="2555">
        <v>21660</v>
      </c>
      <c r="AN254" s="2523">
        <v>49980</v>
      </c>
      <c r="AO254" s="2556">
        <v>1</v>
      </c>
      <c r="AP254" s="2547">
        <v>1</v>
      </c>
      <c r="AQ254" s="2547">
        <v>1</v>
      </c>
      <c r="AR254" s="2547">
        <v>1</v>
      </c>
      <c r="AS254" s="2557">
        <v>23</v>
      </c>
      <c r="AT254" s="2558">
        <v>27</v>
      </c>
      <c r="AU254" s="2558">
        <v>15</v>
      </c>
      <c r="AV254" s="2559">
        <v>20</v>
      </c>
      <c r="AW254" s="2560">
        <v>1</v>
      </c>
      <c r="AX254" s="2539">
        <v>1</v>
      </c>
      <c r="AY254" s="2521">
        <v>1</v>
      </c>
      <c r="AZ254" s="2539">
        <v>1</v>
      </c>
      <c r="BA254" s="2539">
        <v>0</v>
      </c>
      <c r="BB254" s="2539">
        <v>1</v>
      </c>
      <c r="BC254" s="2539">
        <v>1</v>
      </c>
      <c r="BD254" s="2539">
        <v>0</v>
      </c>
      <c r="BE254" s="2561">
        <v>1</v>
      </c>
      <c r="BF254" s="2539">
        <v>1</v>
      </c>
      <c r="BG254" s="2539">
        <v>0</v>
      </c>
      <c r="BH254" s="2539">
        <v>0</v>
      </c>
      <c r="BI254" s="2539">
        <v>0</v>
      </c>
      <c r="BJ254" s="2539">
        <v>1</v>
      </c>
      <c r="BK254" s="2539">
        <v>0</v>
      </c>
      <c r="BL254" s="2539">
        <v>0</v>
      </c>
      <c r="BM254" s="2539">
        <v>1</v>
      </c>
      <c r="BN254" s="2521">
        <v>0</v>
      </c>
      <c r="BO254" s="2539">
        <v>0</v>
      </c>
      <c r="BP254" s="2539">
        <v>0</v>
      </c>
      <c r="BQ254" s="2539">
        <v>0</v>
      </c>
      <c r="BR254" s="2562">
        <v>0</v>
      </c>
      <c r="BS254" s="2538">
        <v>0</v>
      </c>
      <c r="BT254" s="2521">
        <v>0</v>
      </c>
      <c r="BU254" s="2521">
        <v>0</v>
      </c>
      <c r="BV254" s="2521">
        <v>0</v>
      </c>
      <c r="BW254" s="2521">
        <v>0</v>
      </c>
      <c r="BX254" s="2521">
        <v>0</v>
      </c>
      <c r="BY254" s="2521">
        <v>0</v>
      </c>
      <c r="BZ254" s="2579">
        <v>0</v>
      </c>
      <c r="CA254" s="2521">
        <v>0</v>
      </c>
      <c r="CB254" s="2521">
        <v>0</v>
      </c>
      <c r="CC254" s="2521">
        <v>0</v>
      </c>
      <c r="CD254" s="2521">
        <v>0</v>
      </c>
      <c r="CE254" s="2524">
        <v>0</v>
      </c>
      <c r="CF254" s="2520">
        <v>1</v>
      </c>
      <c r="CG254" s="2521">
        <v>1</v>
      </c>
      <c r="CH254" s="2521">
        <v>1</v>
      </c>
      <c r="CI254" s="2521">
        <v>1</v>
      </c>
      <c r="CJ254" s="2521">
        <v>1</v>
      </c>
      <c r="CK254" s="2521">
        <v>1</v>
      </c>
      <c r="CL254" s="2521">
        <v>1</v>
      </c>
      <c r="CM254" s="2521">
        <v>1</v>
      </c>
      <c r="CN254" s="2521">
        <v>1</v>
      </c>
      <c r="CO254" s="2521">
        <v>1</v>
      </c>
      <c r="CP254" s="2521">
        <v>1</v>
      </c>
      <c r="CQ254" s="2521">
        <v>1</v>
      </c>
      <c r="CR254" s="2521">
        <v>1</v>
      </c>
      <c r="CS254" s="2521">
        <v>0</v>
      </c>
      <c r="CT254" s="2521">
        <v>0</v>
      </c>
      <c r="CU254" s="2521">
        <v>0</v>
      </c>
      <c r="CV254" s="2521">
        <v>0</v>
      </c>
      <c r="CW254" s="2521">
        <v>0</v>
      </c>
      <c r="CX254" s="2521">
        <v>0</v>
      </c>
      <c r="CY254" s="2563">
        <v>0</v>
      </c>
    </row>
    <row r="255" spans="1:103">
      <c r="A255" s="2541"/>
      <c r="B255" s="2542" t="s">
        <v>622</v>
      </c>
      <c r="C255" s="2543"/>
      <c r="D255" s="2544">
        <v>677</v>
      </c>
      <c r="E255" s="2545"/>
      <c r="F255" s="2522">
        <v>483</v>
      </c>
      <c r="G255" s="2546">
        <v>428</v>
      </c>
      <c r="H255" s="2546">
        <v>51.2</v>
      </c>
      <c r="I255" s="2546">
        <v>81.5</v>
      </c>
      <c r="J255" s="2547">
        <v>20</v>
      </c>
      <c r="K255" s="2546">
        <v>320</v>
      </c>
      <c r="L255" s="2546">
        <v>280</v>
      </c>
      <c r="M255" s="2522">
        <v>863.4</v>
      </c>
      <c r="N255" s="2548">
        <v>2.5409999999999999</v>
      </c>
      <c r="O255" s="2523">
        <v>3.7429999999999999</v>
      </c>
      <c r="P255" s="2549">
        <v>1</v>
      </c>
      <c r="Q255" s="2549" t="s">
        <v>2493</v>
      </c>
      <c r="R255" s="2549" t="s">
        <v>2493</v>
      </c>
      <c r="S255" s="2549" t="s">
        <v>2185</v>
      </c>
      <c r="T255" s="2550" t="s">
        <v>2185</v>
      </c>
      <c r="U255" s="2549">
        <v>1</v>
      </c>
      <c r="V255" s="2549" t="s">
        <v>2493</v>
      </c>
      <c r="W255" s="2549" t="s">
        <v>2493</v>
      </c>
      <c r="X255" s="2549">
        <v>1</v>
      </c>
      <c r="Y255" s="2550" t="s">
        <v>2185</v>
      </c>
      <c r="Z255" s="2551">
        <v>1</v>
      </c>
      <c r="AA255" s="2552">
        <v>1</v>
      </c>
      <c r="AB255" s="2549" t="s">
        <v>2495</v>
      </c>
      <c r="AC255" s="2554">
        <v>299820</v>
      </c>
      <c r="AD255" s="2555">
        <v>12410</v>
      </c>
      <c r="AE255" s="2555">
        <v>15360</v>
      </c>
      <c r="AF255" s="2555">
        <v>18.600000000000001</v>
      </c>
      <c r="AG255" s="2555">
        <v>241.6</v>
      </c>
      <c r="AH255" s="2555">
        <v>106880</v>
      </c>
      <c r="AI255" s="2555">
        <v>4994</v>
      </c>
      <c r="AJ255" s="2555">
        <v>7684</v>
      </c>
      <c r="AK255" s="2555">
        <v>11.1</v>
      </c>
      <c r="AL255" s="2555">
        <v>23.7</v>
      </c>
      <c r="AM255" s="2555">
        <v>16680</v>
      </c>
      <c r="AN255" s="2523">
        <v>42910</v>
      </c>
      <c r="AO255" s="2556">
        <v>1</v>
      </c>
      <c r="AP255" s="2547">
        <v>1</v>
      </c>
      <c r="AQ255" s="2547">
        <v>1</v>
      </c>
      <c r="AR255" s="2547">
        <v>1</v>
      </c>
      <c r="AS255" s="2557">
        <v>24</v>
      </c>
      <c r="AT255" s="2558">
        <v>29</v>
      </c>
      <c r="AU255" s="2558">
        <v>16</v>
      </c>
      <c r="AV255" s="2559">
        <v>21</v>
      </c>
      <c r="AW255" s="2560">
        <v>1</v>
      </c>
      <c r="AX255" s="2539">
        <v>1</v>
      </c>
      <c r="AY255" s="2521">
        <v>1</v>
      </c>
      <c r="AZ255" s="2539">
        <v>1</v>
      </c>
      <c r="BA255" s="2539">
        <v>0</v>
      </c>
      <c r="BB255" s="2539">
        <v>1</v>
      </c>
      <c r="BC255" s="2539">
        <v>1</v>
      </c>
      <c r="BD255" s="2539">
        <v>0</v>
      </c>
      <c r="BE255" s="2561">
        <v>1</v>
      </c>
      <c r="BF255" s="2539">
        <v>1</v>
      </c>
      <c r="BG255" s="2539">
        <v>0</v>
      </c>
      <c r="BH255" s="2539">
        <v>0</v>
      </c>
      <c r="BI255" s="2539">
        <v>0</v>
      </c>
      <c r="BJ255" s="2539">
        <v>1</v>
      </c>
      <c r="BK255" s="2539">
        <v>0</v>
      </c>
      <c r="BL255" s="2539">
        <v>0</v>
      </c>
      <c r="BM255" s="2539">
        <v>1</v>
      </c>
      <c r="BN255" s="2521">
        <v>0</v>
      </c>
      <c r="BO255" s="2539">
        <v>0</v>
      </c>
      <c r="BP255" s="2539">
        <v>0</v>
      </c>
      <c r="BQ255" s="2539">
        <v>0</v>
      </c>
      <c r="BR255" s="2562">
        <v>0</v>
      </c>
      <c r="BS255" s="2538">
        <v>0</v>
      </c>
      <c r="BT255" s="2521">
        <v>0</v>
      </c>
      <c r="BU255" s="2521">
        <v>0</v>
      </c>
      <c r="BV255" s="2521">
        <v>0</v>
      </c>
      <c r="BW255" s="2521">
        <v>0</v>
      </c>
      <c r="BX255" s="2521">
        <v>0</v>
      </c>
      <c r="BY255" s="2521">
        <v>0</v>
      </c>
      <c r="BZ255" s="2579">
        <v>0</v>
      </c>
      <c r="CA255" s="2521">
        <v>0</v>
      </c>
      <c r="CB255" s="2521">
        <v>0</v>
      </c>
      <c r="CC255" s="2521">
        <v>0</v>
      </c>
      <c r="CD255" s="2521">
        <v>0</v>
      </c>
      <c r="CE255" s="2524">
        <v>0</v>
      </c>
      <c r="CF255" s="2520">
        <v>1</v>
      </c>
      <c r="CG255" s="2521">
        <v>1</v>
      </c>
      <c r="CH255" s="2521">
        <v>1</v>
      </c>
      <c r="CI255" s="2521">
        <v>1</v>
      </c>
      <c r="CJ255" s="2521">
        <v>1</v>
      </c>
      <c r="CK255" s="2521">
        <v>1</v>
      </c>
      <c r="CL255" s="2521">
        <v>1</v>
      </c>
      <c r="CM255" s="2521">
        <v>1</v>
      </c>
      <c r="CN255" s="2521">
        <v>1</v>
      </c>
      <c r="CO255" s="2521">
        <v>1</v>
      </c>
      <c r="CP255" s="2521">
        <v>1</v>
      </c>
      <c r="CQ255" s="2521">
        <v>1</v>
      </c>
      <c r="CR255" s="2521">
        <v>1</v>
      </c>
      <c r="CS255" s="2521">
        <v>0</v>
      </c>
      <c r="CT255" s="2521">
        <v>0</v>
      </c>
      <c r="CU255" s="2521">
        <v>0</v>
      </c>
      <c r="CV255" s="2521">
        <v>0</v>
      </c>
      <c r="CW255" s="2521">
        <v>0</v>
      </c>
      <c r="CX255" s="2521">
        <v>0</v>
      </c>
      <c r="CY255" s="2563">
        <v>0</v>
      </c>
    </row>
    <row r="256" spans="1:103">
      <c r="A256" s="2541"/>
      <c r="B256" s="2542" t="s">
        <v>621</v>
      </c>
      <c r="C256" s="2543"/>
      <c r="D256" s="2544">
        <v>634</v>
      </c>
      <c r="E256" s="2545"/>
      <c r="F256" s="2522">
        <v>474</v>
      </c>
      <c r="G256" s="2546">
        <v>424</v>
      </c>
      <c r="H256" s="2546">
        <v>47.6</v>
      </c>
      <c r="I256" s="2546">
        <v>77.099999999999994</v>
      </c>
      <c r="J256" s="2547">
        <v>20</v>
      </c>
      <c r="K256" s="2546">
        <v>320</v>
      </c>
      <c r="L256" s="2546">
        <v>280</v>
      </c>
      <c r="M256" s="2522">
        <v>808</v>
      </c>
      <c r="N256" s="2548">
        <v>2.5139999999999998</v>
      </c>
      <c r="O256" s="2523">
        <v>3.956</v>
      </c>
      <c r="P256" s="2549">
        <v>1</v>
      </c>
      <c r="Q256" s="2549" t="s">
        <v>2493</v>
      </c>
      <c r="R256" s="2549" t="s">
        <v>2493</v>
      </c>
      <c r="S256" s="2549" t="s">
        <v>2185</v>
      </c>
      <c r="T256" s="2550" t="s">
        <v>2185</v>
      </c>
      <c r="U256" s="2549">
        <v>1</v>
      </c>
      <c r="V256" s="2549" t="s">
        <v>2493</v>
      </c>
      <c r="W256" s="2549" t="s">
        <v>2493</v>
      </c>
      <c r="X256" s="2549">
        <v>1</v>
      </c>
      <c r="Y256" s="2550" t="s">
        <v>2185</v>
      </c>
      <c r="Z256" s="2551">
        <v>1</v>
      </c>
      <c r="AA256" s="2552">
        <v>1</v>
      </c>
      <c r="AB256" s="2549" t="s">
        <v>2495</v>
      </c>
      <c r="AC256" s="2554">
        <v>274520</v>
      </c>
      <c r="AD256" s="2555">
        <v>11580</v>
      </c>
      <c r="AE256" s="2555">
        <v>14240</v>
      </c>
      <c r="AF256" s="2555">
        <v>18.399999999999999</v>
      </c>
      <c r="AG256" s="2555">
        <v>223.1</v>
      </c>
      <c r="AH256" s="2555">
        <v>98260</v>
      </c>
      <c r="AI256" s="2555">
        <v>4635</v>
      </c>
      <c r="AJ256" s="2555">
        <v>7121</v>
      </c>
      <c r="AK256" s="2555">
        <v>11</v>
      </c>
      <c r="AL256" s="2555">
        <v>22.5</v>
      </c>
      <c r="AM256" s="2555">
        <v>13960</v>
      </c>
      <c r="AN256" s="2523">
        <v>38570</v>
      </c>
      <c r="AO256" s="2556">
        <v>1</v>
      </c>
      <c r="AP256" s="2547">
        <v>1</v>
      </c>
      <c r="AQ256" s="2547">
        <v>1</v>
      </c>
      <c r="AR256" s="2547">
        <v>1</v>
      </c>
      <c r="AS256" s="2557">
        <v>26</v>
      </c>
      <c r="AT256" s="2558">
        <v>31</v>
      </c>
      <c r="AU256" s="2558">
        <v>17</v>
      </c>
      <c r="AV256" s="2559">
        <v>22</v>
      </c>
      <c r="AW256" s="2560">
        <v>1</v>
      </c>
      <c r="AX256" s="2539">
        <v>1</v>
      </c>
      <c r="AY256" s="2521">
        <v>1</v>
      </c>
      <c r="AZ256" s="2539">
        <v>1</v>
      </c>
      <c r="BA256" s="2539">
        <v>0</v>
      </c>
      <c r="BB256" s="2539">
        <v>1</v>
      </c>
      <c r="BC256" s="2539">
        <v>1</v>
      </c>
      <c r="BD256" s="2539">
        <v>0</v>
      </c>
      <c r="BE256" s="2561">
        <v>1</v>
      </c>
      <c r="BF256" s="2539">
        <v>1</v>
      </c>
      <c r="BG256" s="2539">
        <v>0</v>
      </c>
      <c r="BH256" s="2539">
        <v>0</v>
      </c>
      <c r="BI256" s="2539">
        <v>0</v>
      </c>
      <c r="BJ256" s="2539">
        <v>1</v>
      </c>
      <c r="BK256" s="2539">
        <v>0</v>
      </c>
      <c r="BL256" s="2539">
        <v>0</v>
      </c>
      <c r="BM256" s="2539">
        <v>1</v>
      </c>
      <c r="BN256" s="2521">
        <v>0</v>
      </c>
      <c r="BO256" s="2539">
        <v>0</v>
      </c>
      <c r="BP256" s="2539">
        <v>0</v>
      </c>
      <c r="BQ256" s="2539">
        <v>0</v>
      </c>
      <c r="BR256" s="2562">
        <v>0</v>
      </c>
      <c r="BS256" s="2538">
        <v>0</v>
      </c>
      <c r="BT256" s="2521">
        <v>0</v>
      </c>
      <c r="BU256" s="2521">
        <v>0</v>
      </c>
      <c r="BV256" s="2521">
        <v>0</v>
      </c>
      <c r="BW256" s="2521">
        <v>0</v>
      </c>
      <c r="BX256" s="2521">
        <v>0</v>
      </c>
      <c r="BY256" s="2521">
        <v>0</v>
      </c>
      <c r="BZ256" s="2579">
        <v>0</v>
      </c>
      <c r="CA256" s="2521">
        <v>0</v>
      </c>
      <c r="CB256" s="2521">
        <v>0</v>
      </c>
      <c r="CC256" s="2521">
        <v>0</v>
      </c>
      <c r="CD256" s="2521">
        <v>0</v>
      </c>
      <c r="CE256" s="2524">
        <v>0</v>
      </c>
      <c r="CF256" s="2520">
        <v>1</v>
      </c>
      <c r="CG256" s="2521">
        <v>1</v>
      </c>
      <c r="CH256" s="2521">
        <v>1</v>
      </c>
      <c r="CI256" s="2521">
        <v>1</v>
      </c>
      <c r="CJ256" s="2521">
        <v>1</v>
      </c>
      <c r="CK256" s="2521">
        <v>1</v>
      </c>
      <c r="CL256" s="2521">
        <v>1</v>
      </c>
      <c r="CM256" s="2521">
        <v>1</v>
      </c>
      <c r="CN256" s="2521">
        <v>1</v>
      </c>
      <c r="CO256" s="2521">
        <v>1</v>
      </c>
      <c r="CP256" s="2521">
        <v>1</v>
      </c>
      <c r="CQ256" s="2521">
        <v>1</v>
      </c>
      <c r="CR256" s="2521">
        <v>1</v>
      </c>
      <c r="CS256" s="2521">
        <v>0</v>
      </c>
      <c r="CT256" s="2521">
        <v>0</v>
      </c>
      <c r="CU256" s="2521">
        <v>0</v>
      </c>
      <c r="CV256" s="2521">
        <v>0</v>
      </c>
      <c r="CW256" s="2521">
        <v>0</v>
      </c>
      <c r="CX256" s="2521">
        <v>0</v>
      </c>
      <c r="CY256" s="2563">
        <v>0</v>
      </c>
    </row>
    <row r="257" spans="1:103">
      <c r="A257" s="2541"/>
      <c r="B257" s="2542" t="s">
        <v>620</v>
      </c>
      <c r="C257" s="2543"/>
      <c r="D257" s="2544">
        <v>592</v>
      </c>
      <c r="E257" s="2545"/>
      <c r="F257" s="2522">
        <v>465</v>
      </c>
      <c r="G257" s="2546">
        <v>421</v>
      </c>
      <c r="H257" s="2546">
        <v>45</v>
      </c>
      <c r="I257" s="2546">
        <v>72.3</v>
      </c>
      <c r="J257" s="2547">
        <v>20</v>
      </c>
      <c r="K257" s="2546">
        <v>320</v>
      </c>
      <c r="L257" s="2546">
        <v>280</v>
      </c>
      <c r="M257" s="2522">
        <v>754.9</v>
      </c>
      <c r="N257" s="2548">
        <v>2.4900000000000002</v>
      </c>
      <c r="O257" s="2523">
        <v>4.194</v>
      </c>
      <c r="P257" s="2549">
        <v>1</v>
      </c>
      <c r="Q257" s="2549" t="s">
        <v>2493</v>
      </c>
      <c r="R257" s="2549" t="s">
        <v>2493</v>
      </c>
      <c r="S257" s="2549" t="s">
        <v>2185</v>
      </c>
      <c r="T257" s="2550" t="s">
        <v>2185</v>
      </c>
      <c r="U257" s="2549">
        <v>1</v>
      </c>
      <c r="V257" s="2549" t="s">
        <v>2493</v>
      </c>
      <c r="W257" s="2549" t="s">
        <v>2493</v>
      </c>
      <c r="X257" s="2549">
        <v>1</v>
      </c>
      <c r="Y257" s="2550" t="s">
        <v>2185</v>
      </c>
      <c r="Z257" s="2551">
        <v>1</v>
      </c>
      <c r="AA257" s="2552">
        <v>1</v>
      </c>
      <c r="AB257" s="2549" t="s">
        <v>2495</v>
      </c>
      <c r="AC257" s="2554">
        <v>250510</v>
      </c>
      <c r="AD257" s="2555">
        <v>10770</v>
      </c>
      <c r="AE257" s="2555">
        <v>13160</v>
      </c>
      <c r="AF257" s="2555">
        <v>18.100000000000001</v>
      </c>
      <c r="AG257" s="2555">
        <v>209</v>
      </c>
      <c r="AH257" s="2555">
        <v>90180</v>
      </c>
      <c r="AI257" s="2555">
        <v>4284</v>
      </c>
      <c r="AJ257" s="2555">
        <v>6578</v>
      </c>
      <c r="AK257" s="2555">
        <v>10.9</v>
      </c>
      <c r="AL257" s="2555">
        <v>21.3</v>
      </c>
      <c r="AM257" s="2555">
        <v>11520</v>
      </c>
      <c r="AN257" s="2523">
        <v>34660</v>
      </c>
      <c r="AO257" s="2556">
        <v>1</v>
      </c>
      <c r="AP257" s="2547">
        <v>1</v>
      </c>
      <c r="AQ257" s="2547">
        <v>1</v>
      </c>
      <c r="AR257" s="2547">
        <v>1</v>
      </c>
      <c r="AS257" s="2557">
        <v>27</v>
      </c>
      <c r="AT257" s="2558">
        <v>33</v>
      </c>
      <c r="AU257" s="2558">
        <v>18</v>
      </c>
      <c r="AV257" s="2559">
        <v>23</v>
      </c>
      <c r="AW257" s="2560">
        <v>1</v>
      </c>
      <c r="AX257" s="2539">
        <v>1</v>
      </c>
      <c r="AY257" s="2521">
        <v>1</v>
      </c>
      <c r="AZ257" s="2539">
        <v>1</v>
      </c>
      <c r="BA257" s="2539">
        <v>0</v>
      </c>
      <c r="BB257" s="2539">
        <v>1</v>
      </c>
      <c r="BC257" s="2539">
        <v>1</v>
      </c>
      <c r="BD257" s="2539">
        <v>0</v>
      </c>
      <c r="BE257" s="2561">
        <v>1</v>
      </c>
      <c r="BF257" s="2539">
        <v>1</v>
      </c>
      <c r="BG257" s="2539">
        <v>0</v>
      </c>
      <c r="BH257" s="2539">
        <v>0</v>
      </c>
      <c r="BI257" s="2539">
        <v>0</v>
      </c>
      <c r="BJ257" s="2539">
        <v>1</v>
      </c>
      <c r="BK257" s="2539">
        <v>0</v>
      </c>
      <c r="BL257" s="2539">
        <v>0</v>
      </c>
      <c r="BM257" s="2539">
        <v>1</v>
      </c>
      <c r="BN257" s="2521">
        <v>0</v>
      </c>
      <c r="BO257" s="2539">
        <v>0</v>
      </c>
      <c r="BP257" s="2539">
        <v>0</v>
      </c>
      <c r="BQ257" s="2539">
        <v>0</v>
      </c>
      <c r="BR257" s="2562">
        <v>0</v>
      </c>
      <c r="BS257" s="2538">
        <v>0</v>
      </c>
      <c r="BT257" s="2521">
        <v>0</v>
      </c>
      <c r="BU257" s="2521">
        <v>0</v>
      </c>
      <c r="BV257" s="2521">
        <v>0</v>
      </c>
      <c r="BW257" s="2521">
        <v>0</v>
      </c>
      <c r="BX257" s="2521">
        <v>0</v>
      </c>
      <c r="BY257" s="2521">
        <v>0</v>
      </c>
      <c r="BZ257" s="2579">
        <v>0</v>
      </c>
      <c r="CA257" s="2521">
        <v>0</v>
      </c>
      <c r="CB257" s="2521">
        <v>0</v>
      </c>
      <c r="CC257" s="2521">
        <v>0</v>
      </c>
      <c r="CD257" s="2521">
        <v>0</v>
      </c>
      <c r="CE257" s="2524">
        <v>0</v>
      </c>
      <c r="CF257" s="2520">
        <v>1</v>
      </c>
      <c r="CG257" s="2521">
        <v>1</v>
      </c>
      <c r="CH257" s="2521">
        <v>1</v>
      </c>
      <c r="CI257" s="2521">
        <v>1</v>
      </c>
      <c r="CJ257" s="2521">
        <v>1</v>
      </c>
      <c r="CK257" s="2521">
        <v>1</v>
      </c>
      <c r="CL257" s="2521">
        <v>1</v>
      </c>
      <c r="CM257" s="2521">
        <v>1</v>
      </c>
      <c r="CN257" s="2521">
        <v>1</v>
      </c>
      <c r="CO257" s="2521">
        <v>1</v>
      </c>
      <c r="CP257" s="2521">
        <v>1</v>
      </c>
      <c r="CQ257" s="2521">
        <v>1</v>
      </c>
      <c r="CR257" s="2521">
        <v>1</v>
      </c>
      <c r="CS257" s="2521">
        <v>0</v>
      </c>
      <c r="CT257" s="2521">
        <v>0</v>
      </c>
      <c r="CU257" s="2521">
        <v>0</v>
      </c>
      <c r="CV257" s="2521">
        <v>0</v>
      </c>
      <c r="CW257" s="2521">
        <v>0</v>
      </c>
      <c r="CX257" s="2521">
        <v>0</v>
      </c>
      <c r="CY257" s="2563">
        <v>0</v>
      </c>
    </row>
    <row r="258" spans="1:103">
      <c r="A258" s="2541"/>
      <c r="B258" s="2542" t="s">
        <v>619</v>
      </c>
      <c r="C258" s="2543"/>
      <c r="D258" s="2544">
        <v>551</v>
      </c>
      <c r="E258" s="2545"/>
      <c r="F258" s="2522">
        <v>455</v>
      </c>
      <c r="G258" s="2546">
        <v>418</v>
      </c>
      <c r="H258" s="2546">
        <v>42</v>
      </c>
      <c r="I258" s="2546">
        <v>67.599999999999994</v>
      </c>
      <c r="J258" s="2547">
        <v>20</v>
      </c>
      <c r="K258" s="2546">
        <v>320</v>
      </c>
      <c r="L258" s="2546">
        <v>280</v>
      </c>
      <c r="M258" s="2522">
        <v>701.4</v>
      </c>
      <c r="N258" s="2548">
        <v>2.464</v>
      </c>
      <c r="O258" s="2523">
        <v>4.4660000000000002</v>
      </c>
      <c r="P258" s="2549">
        <v>1</v>
      </c>
      <c r="Q258" s="2549" t="s">
        <v>2493</v>
      </c>
      <c r="R258" s="2549" t="s">
        <v>2493</v>
      </c>
      <c r="S258" s="2549" t="s">
        <v>2185</v>
      </c>
      <c r="T258" s="2550" t="s">
        <v>2185</v>
      </c>
      <c r="U258" s="2549">
        <v>1</v>
      </c>
      <c r="V258" s="2549" t="s">
        <v>2493</v>
      </c>
      <c r="W258" s="2549" t="s">
        <v>2493</v>
      </c>
      <c r="X258" s="2549">
        <v>1</v>
      </c>
      <c r="Y258" s="2550" t="s">
        <v>2185</v>
      </c>
      <c r="Z258" s="2551">
        <v>1</v>
      </c>
      <c r="AA258" s="2552">
        <v>1</v>
      </c>
      <c r="AB258" s="2549" t="s">
        <v>2495</v>
      </c>
      <c r="AC258" s="2554">
        <v>226460</v>
      </c>
      <c r="AD258" s="2555">
        <v>9954</v>
      </c>
      <c r="AE258" s="2555">
        <v>12070</v>
      </c>
      <c r="AF258" s="2555">
        <v>17.899999999999999</v>
      </c>
      <c r="AG258" s="2555">
        <v>193.1</v>
      </c>
      <c r="AH258" s="2555">
        <v>82500</v>
      </c>
      <c r="AI258" s="2555">
        <v>3947</v>
      </c>
      <c r="AJ258" s="2555">
        <v>6055</v>
      </c>
      <c r="AK258" s="2555">
        <v>10.8</v>
      </c>
      <c r="AL258" s="2555">
        <v>20</v>
      </c>
      <c r="AM258" s="2555">
        <v>9395</v>
      </c>
      <c r="AN258" s="2523">
        <v>30870</v>
      </c>
      <c r="AO258" s="2556">
        <v>1</v>
      </c>
      <c r="AP258" s="2547">
        <v>1</v>
      </c>
      <c r="AQ258" s="2547">
        <v>1</v>
      </c>
      <c r="AR258" s="2547">
        <v>1</v>
      </c>
      <c r="AS258" s="2557">
        <v>29</v>
      </c>
      <c r="AT258" s="2558">
        <v>35</v>
      </c>
      <c r="AU258" s="2558">
        <v>19</v>
      </c>
      <c r="AV258" s="2559">
        <v>25</v>
      </c>
      <c r="AW258" s="2560">
        <v>1</v>
      </c>
      <c r="AX258" s="2539">
        <v>1</v>
      </c>
      <c r="AY258" s="2521">
        <v>1</v>
      </c>
      <c r="AZ258" s="2539">
        <v>1</v>
      </c>
      <c r="BA258" s="2539">
        <v>0</v>
      </c>
      <c r="BB258" s="2539">
        <v>1</v>
      </c>
      <c r="BC258" s="2539">
        <v>1</v>
      </c>
      <c r="BD258" s="2539">
        <v>0</v>
      </c>
      <c r="BE258" s="2561">
        <v>1</v>
      </c>
      <c r="BF258" s="2539">
        <v>1</v>
      </c>
      <c r="BG258" s="2539">
        <v>0</v>
      </c>
      <c r="BH258" s="2539">
        <v>0</v>
      </c>
      <c r="BI258" s="2539">
        <v>0</v>
      </c>
      <c r="BJ258" s="2539">
        <v>1</v>
      </c>
      <c r="BK258" s="2539">
        <v>0</v>
      </c>
      <c r="BL258" s="2539">
        <v>0</v>
      </c>
      <c r="BM258" s="2539">
        <v>1</v>
      </c>
      <c r="BN258" s="2521">
        <v>0</v>
      </c>
      <c r="BO258" s="2539">
        <v>0</v>
      </c>
      <c r="BP258" s="2539">
        <v>0</v>
      </c>
      <c r="BQ258" s="2539">
        <v>0</v>
      </c>
      <c r="BR258" s="2562">
        <v>0</v>
      </c>
      <c r="BS258" s="2538">
        <v>0</v>
      </c>
      <c r="BT258" s="2521">
        <v>0</v>
      </c>
      <c r="BU258" s="2521">
        <v>0</v>
      </c>
      <c r="BV258" s="2521">
        <v>0</v>
      </c>
      <c r="BW258" s="2521">
        <v>0</v>
      </c>
      <c r="BX258" s="2521">
        <v>0</v>
      </c>
      <c r="BY258" s="2521">
        <v>0</v>
      </c>
      <c r="BZ258" s="2579">
        <v>0</v>
      </c>
      <c r="CA258" s="2521">
        <v>0</v>
      </c>
      <c r="CB258" s="2521">
        <v>0</v>
      </c>
      <c r="CC258" s="2521">
        <v>0</v>
      </c>
      <c r="CD258" s="2521">
        <v>0</v>
      </c>
      <c r="CE258" s="2524">
        <v>0</v>
      </c>
      <c r="CF258" s="2520">
        <v>1</v>
      </c>
      <c r="CG258" s="2521">
        <v>1</v>
      </c>
      <c r="CH258" s="2521">
        <v>1</v>
      </c>
      <c r="CI258" s="2521">
        <v>1</v>
      </c>
      <c r="CJ258" s="2521">
        <v>1</v>
      </c>
      <c r="CK258" s="2521">
        <v>1</v>
      </c>
      <c r="CL258" s="2521">
        <v>1</v>
      </c>
      <c r="CM258" s="2521">
        <v>1</v>
      </c>
      <c r="CN258" s="2521">
        <v>1</v>
      </c>
      <c r="CO258" s="2521">
        <v>1</v>
      </c>
      <c r="CP258" s="2521">
        <v>1</v>
      </c>
      <c r="CQ258" s="2521">
        <v>1</v>
      </c>
      <c r="CR258" s="2521">
        <v>1</v>
      </c>
      <c r="CS258" s="2521">
        <v>0</v>
      </c>
      <c r="CT258" s="2521">
        <v>0</v>
      </c>
      <c r="CU258" s="2521">
        <v>0</v>
      </c>
      <c r="CV258" s="2521">
        <v>0</v>
      </c>
      <c r="CW258" s="2521">
        <v>0</v>
      </c>
      <c r="CX258" s="2521">
        <v>0</v>
      </c>
      <c r="CY258" s="2563">
        <v>0</v>
      </c>
    </row>
    <row r="259" spans="1:103">
      <c r="A259" s="2541"/>
      <c r="B259" s="2542" t="s">
        <v>618</v>
      </c>
      <c r="C259" s="2543"/>
      <c r="D259" s="2544">
        <v>509</v>
      </c>
      <c r="E259" s="2545"/>
      <c r="F259" s="2522">
        <v>446</v>
      </c>
      <c r="G259" s="2546">
        <v>416</v>
      </c>
      <c r="H259" s="2546">
        <v>39.1</v>
      </c>
      <c r="I259" s="2546">
        <v>62.7</v>
      </c>
      <c r="J259" s="2547">
        <v>20</v>
      </c>
      <c r="K259" s="2546">
        <v>320</v>
      </c>
      <c r="L259" s="2546">
        <v>280</v>
      </c>
      <c r="M259" s="2522">
        <v>649</v>
      </c>
      <c r="N259" s="2548">
        <v>2.4430000000000001</v>
      </c>
      <c r="O259" s="2523">
        <v>4.7850000000000001</v>
      </c>
      <c r="P259" s="2549">
        <v>1</v>
      </c>
      <c r="Q259" s="2549" t="s">
        <v>2493</v>
      </c>
      <c r="R259" s="2549" t="s">
        <v>2493</v>
      </c>
      <c r="S259" s="2549">
        <v>1</v>
      </c>
      <c r="T259" s="2550" t="s">
        <v>2185</v>
      </c>
      <c r="U259" s="2549">
        <v>1</v>
      </c>
      <c r="V259" s="2549" t="s">
        <v>2493</v>
      </c>
      <c r="W259" s="2549" t="s">
        <v>2493</v>
      </c>
      <c r="X259" s="2549">
        <v>1</v>
      </c>
      <c r="Y259" s="2550" t="s">
        <v>2185</v>
      </c>
      <c r="Z259" s="2551">
        <v>1</v>
      </c>
      <c r="AA259" s="2552">
        <v>1</v>
      </c>
      <c r="AB259" s="2549" t="s">
        <v>2495</v>
      </c>
      <c r="AC259" s="2554">
        <v>204880</v>
      </c>
      <c r="AD259" s="2555">
        <v>9187</v>
      </c>
      <c r="AE259" s="2555">
        <v>11050</v>
      </c>
      <c r="AF259" s="2555">
        <v>17.7</v>
      </c>
      <c r="AG259" s="2555">
        <v>178.3</v>
      </c>
      <c r="AH259" s="2555">
        <v>75410</v>
      </c>
      <c r="AI259" s="2555">
        <v>3625</v>
      </c>
      <c r="AJ259" s="2555">
        <v>5556</v>
      </c>
      <c r="AK259" s="2555">
        <v>10.7</v>
      </c>
      <c r="AL259" s="2555">
        <v>18.7</v>
      </c>
      <c r="AM259" s="2555">
        <v>7513</v>
      </c>
      <c r="AN259" s="2523">
        <v>27630</v>
      </c>
      <c r="AO259" s="2556">
        <v>1</v>
      </c>
      <c r="AP259" s="2547">
        <v>1</v>
      </c>
      <c r="AQ259" s="2547">
        <v>1</v>
      </c>
      <c r="AR259" s="2547">
        <v>1</v>
      </c>
      <c r="AS259" s="2557">
        <v>31</v>
      </c>
      <c r="AT259" s="2558">
        <v>38</v>
      </c>
      <c r="AU259" s="2558">
        <v>20</v>
      </c>
      <c r="AV259" s="2559">
        <v>27</v>
      </c>
      <c r="AW259" s="2560">
        <v>1</v>
      </c>
      <c r="AX259" s="2539">
        <v>1</v>
      </c>
      <c r="AY259" s="2521">
        <v>1</v>
      </c>
      <c r="AZ259" s="2539">
        <v>1</v>
      </c>
      <c r="BA259" s="2539">
        <v>0</v>
      </c>
      <c r="BB259" s="2539">
        <v>1</v>
      </c>
      <c r="BC259" s="2539">
        <v>1</v>
      </c>
      <c r="BD259" s="2539">
        <v>1</v>
      </c>
      <c r="BE259" s="2561">
        <v>1</v>
      </c>
      <c r="BF259" s="2539">
        <v>1</v>
      </c>
      <c r="BG259" s="2539">
        <v>0</v>
      </c>
      <c r="BH259" s="2539">
        <v>0</v>
      </c>
      <c r="BI259" s="2539">
        <v>0</v>
      </c>
      <c r="BJ259" s="2539">
        <v>1</v>
      </c>
      <c r="BK259" s="2539">
        <v>0</v>
      </c>
      <c r="BL259" s="2539">
        <v>0</v>
      </c>
      <c r="BM259" s="2539">
        <v>1</v>
      </c>
      <c r="BN259" s="2521">
        <v>0</v>
      </c>
      <c r="BO259" s="2539">
        <v>1</v>
      </c>
      <c r="BP259" s="2539">
        <v>0</v>
      </c>
      <c r="BQ259" s="2539">
        <v>0</v>
      </c>
      <c r="BR259" s="2562">
        <v>0</v>
      </c>
      <c r="BS259" s="2538">
        <v>0</v>
      </c>
      <c r="BT259" s="2521">
        <v>0</v>
      </c>
      <c r="BU259" s="2521">
        <v>0</v>
      </c>
      <c r="BV259" s="2521">
        <v>0</v>
      </c>
      <c r="BW259" s="2521">
        <v>0</v>
      </c>
      <c r="BX259" s="2521">
        <v>0</v>
      </c>
      <c r="BY259" s="2521">
        <v>0</v>
      </c>
      <c r="BZ259" s="2579">
        <v>0</v>
      </c>
      <c r="CA259" s="2521">
        <v>0</v>
      </c>
      <c r="CB259" s="2521">
        <v>0</v>
      </c>
      <c r="CC259" s="2521">
        <v>0</v>
      </c>
      <c r="CD259" s="2521">
        <v>0</v>
      </c>
      <c r="CE259" s="2524">
        <v>0</v>
      </c>
      <c r="CF259" s="2520">
        <v>1</v>
      </c>
      <c r="CG259" s="2521">
        <v>1</v>
      </c>
      <c r="CH259" s="2521">
        <v>1</v>
      </c>
      <c r="CI259" s="2521">
        <v>1</v>
      </c>
      <c r="CJ259" s="2521">
        <v>1</v>
      </c>
      <c r="CK259" s="2521">
        <v>1</v>
      </c>
      <c r="CL259" s="2521">
        <v>1</v>
      </c>
      <c r="CM259" s="2521">
        <v>1</v>
      </c>
      <c r="CN259" s="2521">
        <v>1</v>
      </c>
      <c r="CO259" s="2521">
        <v>1</v>
      </c>
      <c r="CP259" s="2521">
        <v>1</v>
      </c>
      <c r="CQ259" s="2521">
        <v>1</v>
      </c>
      <c r="CR259" s="2521">
        <v>1</v>
      </c>
      <c r="CS259" s="2521">
        <v>0</v>
      </c>
      <c r="CT259" s="2521">
        <v>0</v>
      </c>
      <c r="CU259" s="2521">
        <v>0</v>
      </c>
      <c r="CV259" s="2521">
        <v>0</v>
      </c>
      <c r="CW259" s="2521">
        <v>0</v>
      </c>
      <c r="CX259" s="2521">
        <v>0</v>
      </c>
      <c r="CY259" s="2563">
        <v>0</v>
      </c>
    </row>
    <row r="260" spans="1:103">
      <c r="A260" s="2541"/>
      <c r="B260" s="2542" t="s">
        <v>617</v>
      </c>
      <c r="C260" s="2543"/>
      <c r="D260" s="2544">
        <v>463</v>
      </c>
      <c r="E260" s="2545"/>
      <c r="F260" s="2522">
        <v>435</v>
      </c>
      <c r="G260" s="2546">
        <v>412</v>
      </c>
      <c r="H260" s="2546">
        <v>35.799999999999997</v>
      </c>
      <c r="I260" s="2546">
        <v>57.4</v>
      </c>
      <c r="J260" s="2547">
        <v>20</v>
      </c>
      <c r="K260" s="2546">
        <v>320</v>
      </c>
      <c r="L260" s="2546">
        <v>280</v>
      </c>
      <c r="M260" s="2522">
        <v>589.5</v>
      </c>
      <c r="N260" s="2548">
        <v>2.4119999999999999</v>
      </c>
      <c r="O260" s="2523">
        <v>5.1989999999999998</v>
      </c>
      <c r="P260" s="2549">
        <v>1</v>
      </c>
      <c r="Q260" s="2549" t="s">
        <v>2493</v>
      </c>
      <c r="R260" s="2549" t="s">
        <v>2493</v>
      </c>
      <c r="S260" s="2549">
        <v>1</v>
      </c>
      <c r="T260" s="2550" t="s">
        <v>2185</v>
      </c>
      <c r="U260" s="2549">
        <v>1</v>
      </c>
      <c r="V260" s="2549" t="s">
        <v>2493</v>
      </c>
      <c r="W260" s="2549" t="s">
        <v>2493</v>
      </c>
      <c r="X260" s="2549">
        <v>1</v>
      </c>
      <c r="Y260" s="2550" t="s">
        <v>2185</v>
      </c>
      <c r="Z260" s="2551">
        <v>1</v>
      </c>
      <c r="AA260" s="2552">
        <v>1</v>
      </c>
      <c r="AB260" s="2549" t="s">
        <v>2495</v>
      </c>
      <c r="AC260" s="2554">
        <v>180510</v>
      </c>
      <c r="AD260" s="2555">
        <v>8299</v>
      </c>
      <c r="AE260" s="2555">
        <v>9900</v>
      </c>
      <c r="AF260" s="2555">
        <v>17.399999999999999</v>
      </c>
      <c r="AG260" s="2555">
        <v>161.5</v>
      </c>
      <c r="AH260" s="2555">
        <v>67040</v>
      </c>
      <c r="AI260" s="2555">
        <v>3254</v>
      </c>
      <c r="AJ260" s="2555">
        <v>4981</v>
      </c>
      <c r="AK260" s="2555">
        <v>10.6</v>
      </c>
      <c r="AL260" s="2555">
        <v>17.399999999999999</v>
      </c>
      <c r="AM260" s="2555">
        <v>5746</v>
      </c>
      <c r="AN260" s="2523">
        <v>23840</v>
      </c>
      <c r="AO260" s="2556">
        <v>1</v>
      </c>
      <c r="AP260" s="2547">
        <v>1</v>
      </c>
      <c r="AQ260" s="2547">
        <v>1</v>
      </c>
      <c r="AR260" s="2547">
        <v>1</v>
      </c>
      <c r="AS260" s="2557">
        <v>34</v>
      </c>
      <c r="AT260" s="2558">
        <v>41</v>
      </c>
      <c r="AU260" s="2558">
        <v>22</v>
      </c>
      <c r="AV260" s="2559">
        <v>29</v>
      </c>
      <c r="AW260" s="2560">
        <v>1</v>
      </c>
      <c r="AX260" s="2539">
        <v>1</v>
      </c>
      <c r="AY260" s="2521">
        <v>1</v>
      </c>
      <c r="AZ260" s="2539">
        <v>1</v>
      </c>
      <c r="BA260" s="2539">
        <v>0</v>
      </c>
      <c r="BB260" s="2539">
        <v>1</v>
      </c>
      <c r="BC260" s="2539">
        <v>1</v>
      </c>
      <c r="BD260" s="2539">
        <v>1</v>
      </c>
      <c r="BE260" s="2561">
        <v>1</v>
      </c>
      <c r="BF260" s="2539">
        <v>1</v>
      </c>
      <c r="BG260" s="2539">
        <v>0</v>
      </c>
      <c r="BH260" s="2539">
        <v>0</v>
      </c>
      <c r="BI260" s="2539">
        <v>0</v>
      </c>
      <c r="BJ260" s="2539">
        <v>1</v>
      </c>
      <c r="BK260" s="2539">
        <v>0</v>
      </c>
      <c r="BL260" s="2539">
        <v>0</v>
      </c>
      <c r="BM260" s="2539">
        <v>1</v>
      </c>
      <c r="BN260" s="2521">
        <v>0</v>
      </c>
      <c r="BO260" s="2539">
        <v>1</v>
      </c>
      <c r="BP260" s="2539">
        <v>0</v>
      </c>
      <c r="BQ260" s="2539">
        <v>0</v>
      </c>
      <c r="BR260" s="2562">
        <v>0</v>
      </c>
      <c r="BS260" s="2538">
        <v>0</v>
      </c>
      <c r="BT260" s="2521">
        <v>0</v>
      </c>
      <c r="BU260" s="2521">
        <v>0</v>
      </c>
      <c r="BV260" s="2521">
        <v>0</v>
      </c>
      <c r="BW260" s="2521">
        <v>0</v>
      </c>
      <c r="BX260" s="2521">
        <v>0</v>
      </c>
      <c r="BY260" s="2521">
        <v>0</v>
      </c>
      <c r="BZ260" s="2579">
        <v>0</v>
      </c>
      <c r="CA260" s="2521">
        <v>0</v>
      </c>
      <c r="CB260" s="2521">
        <v>0</v>
      </c>
      <c r="CC260" s="2521">
        <v>0</v>
      </c>
      <c r="CD260" s="2521">
        <v>0</v>
      </c>
      <c r="CE260" s="2524">
        <v>0</v>
      </c>
      <c r="CF260" s="2520">
        <v>1</v>
      </c>
      <c r="CG260" s="2521">
        <v>1</v>
      </c>
      <c r="CH260" s="2521">
        <v>1</v>
      </c>
      <c r="CI260" s="2521">
        <v>1</v>
      </c>
      <c r="CJ260" s="2521">
        <v>1</v>
      </c>
      <c r="CK260" s="2521">
        <v>1</v>
      </c>
      <c r="CL260" s="2521">
        <v>1</v>
      </c>
      <c r="CM260" s="2521">
        <v>1</v>
      </c>
      <c r="CN260" s="2521">
        <v>1</v>
      </c>
      <c r="CO260" s="2521">
        <v>1</v>
      </c>
      <c r="CP260" s="2521">
        <v>1</v>
      </c>
      <c r="CQ260" s="2521">
        <v>1</v>
      </c>
      <c r="CR260" s="2521">
        <v>1</v>
      </c>
      <c r="CS260" s="2521">
        <v>0</v>
      </c>
      <c r="CT260" s="2521">
        <v>0</v>
      </c>
      <c r="CU260" s="2521">
        <v>0</v>
      </c>
      <c r="CV260" s="2521">
        <v>0</v>
      </c>
      <c r="CW260" s="2521">
        <v>0</v>
      </c>
      <c r="CX260" s="2521">
        <v>0</v>
      </c>
      <c r="CY260" s="2563">
        <v>0</v>
      </c>
    </row>
    <row r="261" spans="1:103">
      <c r="A261" s="2541"/>
      <c r="B261" s="2542" t="s">
        <v>616</v>
      </c>
      <c r="C261" s="2543"/>
      <c r="D261" s="2544">
        <v>421</v>
      </c>
      <c r="E261" s="2545"/>
      <c r="F261" s="2522">
        <v>425</v>
      </c>
      <c r="G261" s="2546">
        <v>409</v>
      </c>
      <c r="H261" s="2546">
        <v>32.799999999999997</v>
      </c>
      <c r="I261" s="2546">
        <v>52.6</v>
      </c>
      <c r="J261" s="2547">
        <v>20</v>
      </c>
      <c r="K261" s="2546">
        <v>320</v>
      </c>
      <c r="L261" s="2546">
        <v>280</v>
      </c>
      <c r="M261" s="2522">
        <v>537.1</v>
      </c>
      <c r="N261" s="2548">
        <v>2.3860000000000001</v>
      </c>
      <c r="O261" s="2523">
        <v>5.6429999999999998</v>
      </c>
      <c r="P261" s="2549">
        <v>1</v>
      </c>
      <c r="Q261" s="2549" t="s">
        <v>2493</v>
      </c>
      <c r="R261" s="2549" t="s">
        <v>2493</v>
      </c>
      <c r="S261" s="2549">
        <v>1</v>
      </c>
      <c r="T261" s="2550" t="s">
        <v>2185</v>
      </c>
      <c r="U261" s="2549">
        <v>1</v>
      </c>
      <c r="V261" s="2549" t="s">
        <v>2493</v>
      </c>
      <c r="W261" s="2549" t="s">
        <v>2493</v>
      </c>
      <c r="X261" s="2549">
        <v>1</v>
      </c>
      <c r="Y261" s="2550" t="s">
        <v>2185</v>
      </c>
      <c r="Z261" s="2551">
        <v>1</v>
      </c>
      <c r="AA261" s="2552">
        <v>1</v>
      </c>
      <c r="AB261" s="2549" t="s">
        <v>2495</v>
      </c>
      <c r="AC261" s="2554">
        <v>159930</v>
      </c>
      <c r="AD261" s="2555">
        <v>7526</v>
      </c>
      <c r="AE261" s="2555">
        <v>8903</v>
      </c>
      <c r="AF261" s="2555">
        <v>17.2</v>
      </c>
      <c r="AG261" s="2555">
        <v>146.6</v>
      </c>
      <c r="AH261" s="2555">
        <v>60080</v>
      </c>
      <c r="AI261" s="2555">
        <v>2938</v>
      </c>
      <c r="AJ261" s="2555">
        <v>4492</v>
      </c>
      <c r="AK261" s="2555">
        <v>10.5</v>
      </c>
      <c r="AL261" s="2555">
        <v>16.100000000000001</v>
      </c>
      <c r="AM261" s="2555">
        <v>4416</v>
      </c>
      <c r="AN261" s="2523">
        <v>20790</v>
      </c>
      <c r="AO261" s="2556">
        <v>1</v>
      </c>
      <c r="AP261" s="2547">
        <v>1</v>
      </c>
      <c r="AQ261" s="2547">
        <v>1</v>
      </c>
      <c r="AR261" s="2547">
        <v>1</v>
      </c>
      <c r="AS261" s="2557">
        <v>37</v>
      </c>
      <c r="AT261" s="2558">
        <v>44</v>
      </c>
      <c r="AU261" s="2558">
        <v>23</v>
      </c>
      <c r="AV261" s="2559">
        <v>31</v>
      </c>
      <c r="AW261" s="2560">
        <v>1</v>
      </c>
      <c r="AX261" s="2539">
        <v>1</v>
      </c>
      <c r="AY261" s="2521">
        <v>1</v>
      </c>
      <c r="AZ261" s="2539">
        <v>1</v>
      </c>
      <c r="BA261" s="2539">
        <v>0</v>
      </c>
      <c r="BB261" s="2539">
        <v>1</v>
      </c>
      <c r="BC261" s="2539">
        <v>1</v>
      </c>
      <c r="BD261" s="2539">
        <v>1</v>
      </c>
      <c r="BE261" s="2561">
        <v>1</v>
      </c>
      <c r="BF261" s="2539">
        <v>1</v>
      </c>
      <c r="BG261" s="2539">
        <v>0</v>
      </c>
      <c r="BH261" s="2539">
        <v>0</v>
      </c>
      <c r="BI261" s="2539">
        <v>0</v>
      </c>
      <c r="BJ261" s="2539">
        <v>1</v>
      </c>
      <c r="BK261" s="2539">
        <v>0</v>
      </c>
      <c r="BL261" s="2539">
        <v>0</v>
      </c>
      <c r="BM261" s="2539">
        <v>1</v>
      </c>
      <c r="BN261" s="2521">
        <v>0</v>
      </c>
      <c r="BO261" s="2539">
        <v>1</v>
      </c>
      <c r="BP261" s="2539">
        <v>0</v>
      </c>
      <c r="BQ261" s="2539">
        <v>0</v>
      </c>
      <c r="BR261" s="2562">
        <v>0</v>
      </c>
      <c r="BS261" s="2538">
        <v>0</v>
      </c>
      <c r="BT261" s="2521">
        <v>0</v>
      </c>
      <c r="BU261" s="2521">
        <v>0</v>
      </c>
      <c r="BV261" s="2521">
        <v>0</v>
      </c>
      <c r="BW261" s="2521">
        <v>0</v>
      </c>
      <c r="BX261" s="2521">
        <v>0</v>
      </c>
      <c r="BY261" s="2521">
        <v>0</v>
      </c>
      <c r="BZ261" s="2579">
        <v>0</v>
      </c>
      <c r="CA261" s="2521">
        <v>0</v>
      </c>
      <c r="CB261" s="2521">
        <v>0</v>
      </c>
      <c r="CC261" s="2521">
        <v>0</v>
      </c>
      <c r="CD261" s="2521">
        <v>0</v>
      </c>
      <c r="CE261" s="2524">
        <v>0</v>
      </c>
      <c r="CF261" s="2520">
        <v>1</v>
      </c>
      <c r="CG261" s="2521">
        <v>1</v>
      </c>
      <c r="CH261" s="2521">
        <v>1</v>
      </c>
      <c r="CI261" s="2521">
        <v>1</v>
      </c>
      <c r="CJ261" s="2521">
        <v>1</v>
      </c>
      <c r="CK261" s="2521">
        <v>1</v>
      </c>
      <c r="CL261" s="2521">
        <v>1</v>
      </c>
      <c r="CM261" s="2521">
        <v>1</v>
      </c>
      <c r="CN261" s="2521">
        <v>1</v>
      </c>
      <c r="CO261" s="2521">
        <v>1</v>
      </c>
      <c r="CP261" s="2521">
        <v>1</v>
      </c>
      <c r="CQ261" s="2521">
        <v>1</v>
      </c>
      <c r="CR261" s="2521">
        <v>1</v>
      </c>
      <c r="CS261" s="2521">
        <v>0</v>
      </c>
      <c r="CT261" s="2521">
        <v>0</v>
      </c>
      <c r="CU261" s="2521">
        <v>0</v>
      </c>
      <c r="CV261" s="2521">
        <v>0</v>
      </c>
      <c r="CW261" s="2521">
        <v>0</v>
      </c>
      <c r="CX261" s="2521">
        <v>0</v>
      </c>
      <c r="CY261" s="2563">
        <v>0</v>
      </c>
    </row>
    <row r="262" spans="1:103">
      <c r="A262" s="2541"/>
      <c r="B262" s="2542" t="s">
        <v>615</v>
      </c>
      <c r="C262" s="2543"/>
      <c r="D262" s="2544">
        <v>382</v>
      </c>
      <c r="E262" s="2545"/>
      <c r="F262" s="2522">
        <v>416</v>
      </c>
      <c r="G262" s="2546">
        <v>406</v>
      </c>
      <c r="H262" s="2546">
        <v>29.8</v>
      </c>
      <c r="I262" s="2546">
        <v>48</v>
      </c>
      <c r="J262" s="2547">
        <v>20</v>
      </c>
      <c r="K262" s="2546">
        <v>320</v>
      </c>
      <c r="L262" s="2546">
        <v>280</v>
      </c>
      <c r="M262" s="2522">
        <v>487.1</v>
      </c>
      <c r="N262" s="2548">
        <v>2.3620000000000001</v>
      </c>
      <c r="O262" s="2523">
        <v>6.1589999999999998</v>
      </c>
      <c r="P262" s="2549">
        <v>1</v>
      </c>
      <c r="Q262" s="2549" t="s">
        <v>2493</v>
      </c>
      <c r="R262" s="2549" t="s">
        <v>2493</v>
      </c>
      <c r="S262" s="2549">
        <v>1</v>
      </c>
      <c r="T262" s="2550" t="s">
        <v>2185</v>
      </c>
      <c r="U262" s="2549">
        <v>1</v>
      </c>
      <c r="V262" s="2549" t="s">
        <v>2493</v>
      </c>
      <c r="W262" s="2549" t="s">
        <v>2493</v>
      </c>
      <c r="X262" s="2549">
        <v>1</v>
      </c>
      <c r="Y262" s="2550" t="s">
        <v>2185</v>
      </c>
      <c r="Z262" s="2551">
        <v>1</v>
      </c>
      <c r="AA262" s="2552">
        <v>1</v>
      </c>
      <c r="AB262" s="2549" t="s">
        <v>2495</v>
      </c>
      <c r="AC262" s="2554">
        <v>141670</v>
      </c>
      <c r="AD262" s="2555">
        <v>6811</v>
      </c>
      <c r="AE262" s="2555">
        <v>7987</v>
      </c>
      <c r="AF262" s="2555">
        <v>17</v>
      </c>
      <c r="AG262" s="2555">
        <v>132.19999999999999</v>
      </c>
      <c r="AH262" s="2555">
        <v>53620</v>
      </c>
      <c r="AI262" s="2555">
        <v>2641</v>
      </c>
      <c r="AJ262" s="2555">
        <v>4033</v>
      </c>
      <c r="AK262" s="2555">
        <v>10.4</v>
      </c>
      <c r="AL262" s="2555">
        <v>14.9</v>
      </c>
      <c r="AM262" s="2555">
        <v>3348</v>
      </c>
      <c r="AN262" s="2523">
        <v>18120</v>
      </c>
      <c r="AO262" s="2556">
        <v>1</v>
      </c>
      <c r="AP262" s="2547">
        <v>1</v>
      </c>
      <c r="AQ262" s="2547">
        <v>1</v>
      </c>
      <c r="AR262" s="2547">
        <v>1</v>
      </c>
      <c r="AS262" s="2557">
        <v>40</v>
      </c>
      <c r="AT262" s="2558">
        <v>48</v>
      </c>
      <c r="AU262" s="2558">
        <v>25</v>
      </c>
      <c r="AV262" s="2559">
        <v>34</v>
      </c>
      <c r="AW262" s="2560">
        <v>1</v>
      </c>
      <c r="AX262" s="2539">
        <v>1</v>
      </c>
      <c r="AY262" s="2521">
        <v>1</v>
      </c>
      <c r="AZ262" s="2539">
        <v>1</v>
      </c>
      <c r="BA262" s="2539">
        <v>0</v>
      </c>
      <c r="BB262" s="2539">
        <v>1</v>
      </c>
      <c r="BC262" s="2539">
        <v>1</v>
      </c>
      <c r="BD262" s="2539">
        <v>1</v>
      </c>
      <c r="BE262" s="2561">
        <v>1</v>
      </c>
      <c r="BF262" s="2539">
        <v>1</v>
      </c>
      <c r="BG262" s="2539">
        <v>0</v>
      </c>
      <c r="BH262" s="2539">
        <v>0</v>
      </c>
      <c r="BI262" s="2539">
        <v>0</v>
      </c>
      <c r="BJ262" s="2539">
        <v>1</v>
      </c>
      <c r="BK262" s="2539">
        <v>1</v>
      </c>
      <c r="BL262" s="2539">
        <v>1</v>
      </c>
      <c r="BM262" s="2539">
        <v>1</v>
      </c>
      <c r="BN262" s="2521">
        <v>0</v>
      </c>
      <c r="BO262" s="2539">
        <v>1</v>
      </c>
      <c r="BP262" s="2539">
        <v>0</v>
      </c>
      <c r="BQ262" s="2539">
        <v>0</v>
      </c>
      <c r="BR262" s="2562">
        <v>0</v>
      </c>
      <c r="BS262" s="2538">
        <v>0</v>
      </c>
      <c r="BT262" s="2521">
        <v>0</v>
      </c>
      <c r="BU262" s="2521">
        <v>0</v>
      </c>
      <c r="BV262" s="2521">
        <v>0</v>
      </c>
      <c r="BW262" s="2521">
        <v>0</v>
      </c>
      <c r="BX262" s="2521">
        <v>0</v>
      </c>
      <c r="BY262" s="2521">
        <v>0</v>
      </c>
      <c r="BZ262" s="2579">
        <v>0</v>
      </c>
      <c r="CA262" s="2521">
        <v>0</v>
      </c>
      <c r="CB262" s="2521">
        <v>0</v>
      </c>
      <c r="CC262" s="2521">
        <v>0</v>
      </c>
      <c r="CD262" s="2521">
        <v>0</v>
      </c>
      <c r="CE262" s="2524">
        <v>0</v>
      </c>
      <c r="CF262" s="2520">
        <v>1</v>
      </c>
      <c r="CG262" s="2521">
        <v>1</v>
      </c>
      <c r="CH262" s="2521">
        <v>1</v>
      </c>
      <c r="CI262" s="2521">
        <v>1</v>
      </c>
      <c r="CJ262" s="2521">
        <v>1</v>
      </c>
      <c r="CK262" s="2521">
        <v>1</v>
      </c>
      <c r="CL262" s="2521">
        <v>1</v>
      </c>
      <c r="CM262" s="2521">
        <v>1</v>
      </c>
      <c r="CN262" s="2521">
        <v>1</v>
      </c>
      <c r="CO262" s="2521">
        <v>1</v>
      </c>
      <c r="CP262" s="2521">
        <v>1</v>
      </c>
      <c r="CQ262" s="2521">
        <v>1</v>
      </c>
      <c r="CR262" s="2521">
        <v>1</v>
      </c>
      <c r="CS262" s="2521">
        <v>0</v>
      </c>
      <c r="CT262" s="2521">
        <v>0</v>
      </c>
      <c r="CU262" s="2521">
        <v>0</v>
      </c>
      <c r="CV262" s="2521">
        <v>0</v>
      </c>
      <c r="CW262" s="2521">
        <v>0</v>
      </c>
      <c r="CX262" s="2521">
        <v>0</v>
      </c>
      <c r="CY262" s="2563">
        <v>0</v>
      </c>
    </row>
    <row r="263" spans="1:103">
      <c r="A263" s="2541"/>
      <c r="B263" s="2542" t="s">
        <v>614</v>
      </c>
      <c r="C263" s="2543"/>
      <c r="D263" s="2544">
        <v>347</v>
      </c>
      <c r="E263" s="2545"/>
      <c r="F263" s="2522">
        <v>407</v>
      </c>
      <c r="G263" s="2546">
        <v>404</v>
      </c>
      <c r="H263" s="2546">
        <v>27.2</v>
      </c>
      <c r="I263" s="2546">
        <v>43.7</v>
      </c>
      <c r="J263" s="2547">
        <v>20</v>
      </c>
      <c r="K263" s="2546">
        <v>320</v>
      </c>
      <c r="L263" s="2546">
        <v>280</v>
      </c>
      <c r="M263" s="2522">
        <v>442</v>
      </c>
      <c r="N263" s="2548">
        <v>2.3410000000000002</v>
      </c>
      <c r="O263" s="2523">
        <v>6.7249999999999996</v>
      </c>
      <c r="P263" s="2549">
        <v>1</v>
      </c>
      <c r="Q263" s="2549" t="s">
        <v>2493</v>
      </c>
      <c r="R263" s="2549" t="s">
        <v>2493</v>
      </c>
      <c r="S263" s="2549">
        <v>1</v>
      </c>
      <c r="T263" s="2550" t="s">
        <v>2185</v>
      </c>
      <c r="U263" s="2549">
        <v>1</v>
      </c>
      <c r="V263" s="2549" t="s">
        <v>2493</v>
      </c>
      <c r="W263" s="2549" t="s">
        <v>2493</v>
      </c>
      <c r="X263" s="2549">
        <v>1</v>
      </c>
      <c r="Y263" s="2550" t="s">
        <v>2185</v>
      </c>
      <c r="Z263" s="2551">
        <v>1</v>
      </c>
      <c r="AA263" s="2552">
        <v>1</v>
      </c>
      <c r="AB263" s="2549" t="s">
        <v>2495</v>
      </c>
      <c r="AC263" s="2554">
        <v>125300</v>
      </c>
      <c r="AD263" s="2555">
        <v>6157</v>
      </c>
      <c r="AE263" s="2555">
        <v>7161</v>
      </c>
      <c r="AF263" s="2555">
        <v>16.8</v>
      </c>
      <c r="AG263" s="2555">
        <v>119.7</v>
      </c>
      <c r="AH263" s="2555">
        <v>48090</v>
      </c>
      <c r="AI263" s="2555">
        <v>2380</v>
      </c>
      <c r="AJ263" s="2555">
        <v>3631</v>
      </c>
      <c r="AK263" s="2555">
        <v>10.4</v>
      </c>
      <c r="AL263" s="2555">
        <v>13.8</v>
      </c>
      <c r="AM263" s="2555">
        <v>2532</v>
      </c>
      <c r="AN263" s="2523">
        <v>15840</v>
      </c>
      <c r="AO263" s="2556">
        <v>1</v>
      </c>
      <c r="AP263" s="2547">
        <v>1</v>
      </c>
      <c r="AQ263" s="2547">
        <v>1</v>
      </c>
      <c r="AR263" s="2547">
        <v>1</v>
      </c>
      <c r="AS263" s="2557">
        <v>44</v>
      </c>
      <c r="AT263" s="2558">
        <v>53</v>
      </c>
      <c r="AU263" s="2558">
        <v>27</v>
      </c>
      <c r="AV263" s="2559">
        <v>37</v>
      </c>
      <c r="AW263" s="2560">
        <v>1</v>
      </c>
      <c r="AX263" s="2539">
        <v>1</v>
      </c>
      <c r="AY263" s="2521">
        <v>1</v>
      </c>
      <c r="AZ263" s="2539">
        <v>1</v>
      </c>
      <c r="BA263" s="2539">
        <v>0</v>
      </c>
      <c r="BB263" s="2539">
        <v>1</v>
      </c>
      <c r="BC263" s="2539">
        <v>1</v>
      </c>
      <c r="BD263" s="2539">
        <v>1</v>
      </c>
      <c r="BE263" s="2561">
        <v>1</v>
      </c>
      <c r="BF263" s="2539">
        <v>1</v>
      </c>
      <c r="BG263" s="2539">
        <v>0</v>
      </c>
      <c r="BH263" s="2539">
        <v>0</v>
      </c>
      <c r="BI263" s="2539">
        <v>0</v>
      </c>
      <c r="BJ263" s="2539">
        <v>1</v>
      </c>
      <c r="BK263" s="2539">
        <v>1</v>
      </c>
      <c r="BL263" s="2539">
        <v>1</v>
      </c>
      <c r="BM263" s="2539">
        <v>1</v>
      </c>
      <c r="BN263" s="2521">
        <v>0</v>
      </c>
      <c r="BO263" s="2539">
        <v>1</v>
      </c>
      <c r="BP263" s="2539">
        <v>0</v>
      </c>
      <c r="BQ263" s="2539">
        <v>0</v>
      </c>
      <c r="BR263" s="2562">
        <v>0</v>
      </c>
      <c r="BS263" s="2538">
        <v>0</v>
      </c>
      <c r="BT263" s="2521">
        <v>0</v>
      </c>
      <c r="BU263" s="2521">
        <v>0</v>
      </c>
      <c r="BV263" s="2521">
        <v>0</v>
      </c>
      <c r="BW263" s="2521">
        <v>0</v>
      </c>
      <c r="BX263" s="2521">
        <v>0</v>
      </c>
      <c r="BY263" s="2521">
        <v>0</v>
      </c>
      <c r="BZ263" s="2579">
        <v>0</v>
      </c>
      <c r="CA263" s="2521">
        <v>0</v>
      </c>
      <c r="CB263" s="2521">
        <v>0</v>
      </c>
      <c r="CC263" s="2521">
        <v>0</v>
      </c>
      <c r="CD263" s="2521">
        <v>0</v>
      </c>
      <c r="CE263" s="2524">
        <v>0</v>
      </c>
      <c r="CF263" s="2520">
        <v>1</v>
      </c>
      <c r="CG263" s="2521">
        <v>1</v>
      </c>
      <c r="CH263" s="2521">
        <v>1</v>
      </c>
      <c r="CI263" s="2521">
        <v>1</v>
      </c>
      <c r="CJ263" s="2521">
        <v>1</v>
      </c>
      <c r="CK263" s="2521">
        <v>1</v>
      </c>
      <c r="CL263" s="2521">
        <v>1</v>
      </c>
      <c r="CM263" s="2521">
        <v>1</v>
      </c>
      <c r="CN263" s="2521">
        <v>1</v>
      </c>
      <c r="CO263" s="2521">
        <v>1</v>
      </c>
      <c r="CP263" s="2521">
        <v>1</v>
      </c>
      <c r="CQ263" s="2521">
        <v>1</v>
      </c>
      <c r="CR263" s="2521">
        <v>1</v>
      </c>
      <c r="CS263" s="2521">
        <v>0</v>
      </c>
      <c r="CT263" s="2521">
        <v>0</v>
      </c>
      <c r="CU263" s="2521">
        <v>0</v>
      </c>
      <c r="CV263" s="2521">
        <v>0</v>
      </c>
      <c r="CW263" s="2521">
        <v>0</v>
      </c>
      <c r="CX263" s="2521">
        <v>0</v>
      </c>
      <c r="CY263" s="2563">
        <v>0</v>
      </c>
    </row>
    <row r="264" spans="1:103">
      <c r="A264" s="2541"/>
      <c r="B264" s="2542" t="s">
        <v>613</v>
      </c>
      <c r="C264" s="2543"/>
      <c r="D264" s="2544">
        <v>314</v>
      </c>
      <c r="E264" s="2545"/>
      <c r="F264" s="2522">
        <v>399</v>
      </c>
      <c r="G264" s="2546">
        <v>401</v>
      </c>
      <c r="H264" s="2546">
        <v>24.9</v>
      </c>
      <c r="I264" s="2546">
        <v>39.6</v>
      </c>
      <c r="J264" s="2547">
        <v>20</v>
      </c>
      <c r="K264" s="2546">
        <v>320</v>
      </c>
      <c r="L264" s="2546">
        <v>280</v>
      </c>
      <c r="M264" s="2522">
        <v>399.2</v>
      </c>
      <c r="N264" s="2548">
        <v>2.3180000000000001</v>
      </c>
      <c r="O264" s="2523">
        <v>7.37</v>
      </c>
      <c r="P264" s="2549">
        <v>1</v>
      </c>
      <c r="Q264" s="2549" t="s">
        <v>2493</v>
      </c>
      <c r="R264" s="2549" t="s">
        <v>2493</v>
      </c>
      <c r="S264" s="2549">
        <v>1</v>
      </c>
      <c r="T264" s="2550" t="s">
        <v>2493</v>
      </c>
      <c r="U264" s="2549">
        <v>1</v>
      </c>
      <c r="V264" s="2549" t="s">
        <v>2493</v>
      </c>
      <c r="W264" s="2549" t="s">
        <v>2493</v>
      </c>
      <c r="X264" s="2549">
        <v>1</v>
      </c>
      <c r="Y264" s="2550" t="s">
        <v>2493</v>
      </c>
      <c r="Z264" s="2551">
        <v>1</v>
      </c>
      <c r="AA264" s="2552" t="s">
        <v>2185</v>
      </c>
      <c r="AB264" s="2549" t="s">
        <v>2495</v>
      </c>
      <c r="AC264" s="2554">
        <v>110580</v>
      </c>
      <c r="AD264" s="2555">
        <v>5543</v>
      </c>
      <c r="AE264" s="2555">
        <v>6397</v>
      </c>
      <c r="AF264" s="2555">
        <v>16.600000000000001</v>
      </c>
      <c r="AG264" s="2555">
        <v>108.7</v>
      </c>
      <c r="AH264" s="2555">
        <v>42600</v>
      </c>
      <c r="AI264" s="2555">
        <v>2125</v>
      </c>
      <c r="AJ264" s="2555">
        <v>3239</v>
      </c>
      <c r="AK264" s="2555">
        <v>10.3</v>
      </c>
      <c r="AL264" s="2555">
        <v>12.7</v>
      </c>
      <c r="AM264" s="2555">
        <v>1891</v>
      </c>
      <c r="AN264" s="2523">
        <v>13740</v>
      </c>
      <c r="AO264" s="2556">
        <v>1</v>
      </c>
      <c r="AP264" s="2547">
        <v>1</v>
      </c>
      <c r="AQ264" s="2547">
        <v>1</v>
      </c>
      <c r="AR264" s="2547">
        <v>1</v>
      </c>
      <c r="AS264" s="2557">
        <v>48</v>
      </c>
      <c r="AT264" s="2558">
        <v>58</v>
      </c>
      <c r="AU264" s="2558">
        <v>30</v>
      </c>
      <c r="AV264" s="2559">
        <v>40</v>
      </c>
      <c r="AW264" s="2560">
        <v>1</v>
      </c>
      <c r="AX264" s="2539">
        <v>1</v>
      </c>
      <c r="AY264" s="2521">
        <v>1</v>
      </c>
      <c r="AZ264" s="2539">
        <v>1</v>
      </c>
      <c r="BA264" s="2539">
        <v>1</v>
      </c>
      <c r="BB264" s="2539">
        <v>1</v>
      </c>
      <c r="BC264" s="2539">
        <v>0</v>
      </c>
      <c r="BD264" s="2539">
        <v>1</v>
      </c>
      <c r="BE264" s="2561">
        <v>1</v>
      </c>
      <c r="BF264" s="2539">
        <v>1</v>
      </c>
      <c r="BG264" s="2539">
        <v>1</v>
      </c>
      <c r="BH264" s="2539">
        <v>1</v>
      </c>
      <c r="BI264" s="2539">
        <v>1</v>
      </c>
      <c r="BJ264" s="2539">
        <v>1</v>
      </c>
      <c r="BK264" s="2539">
        <v>1</v>
      </c>
      <c r="BL264" s="2539">
        <v>1</v>
      </c>
      <c r="BM264" s="2539">
        <v>1</v>
      </c>
      <c r="BN264" s="2521">
        <v>0</v>
      </c>
      <c r="BO264" s="2539">
        <v>1</v>
      </c>
      <c r="BP264" s="2539">
        <v>1</v>
      </c>
      <c r="BQ264" s="2539">
        <v>0</v>
      </c>
      <c r="BR264" s="2562">
        <v>0</v>
      </c>
      <c r="BS264" s="2538">
        <v>0</v>
      </c>
      <c r="BT264" s="2521">
        <v>0</v>
      </c>
      <c r="BU264" s="2521">
        <v>0</v>
      </c>
      <c r="BV264" s="2521">
        <v>0</v>
      </c>
      <c r="BW264" s="2521">
        <v>0</v>
      </c>
      <c r="BX264" s="2521">
        <v>0</v>
      </c>
      <c r="BY264" s="2521">
        <v>0</v>
      </c>
      <c r="BZ264" s="2579">
        <v>0</v>
      </c>
      <c r="CA264" s="2521">
        <v>0</v>
      </c>
      <c r="CB264" s="2521">
        <v>0</v>
      </c>
      <c r="CC264" s="2521">
        <v>0</v>
      </c>
      <c r="CD264" s="2521">
        <v>0</v>
      </c>
      <c r="CE264" s="2524">
        <v>0</v>
      </c>
      <c r="CF264" s="2520">
        <v>1</v>
      </c>
      <c r="CG264" s="2521">
        <v>1</v>
      </c>
      <c r="CH264" s="2521">
        <v>1</v>
      </c>
      <c r="CI264" s="2521">
        <v>1</v>
      </c>
      <c r="CJ264" s="2521">
        <v>1</v>
      </c>
      <c r="CK264" s="2521">
        <v>1</v>
      </c>
      <c r="CL264" s="2521">
        <v>1</v>
      </c>
      <c r="CM264" s="2521">
        <v>1</v>
      </c>
      <c r="CN264" s="2521">
        <v>1</v>
      </c>
      <c r="CO264" s="2521">
        <v>1</v>
      </c>
      <c r="CP264" s="2521">
        <v>1</v>
      </c>
      <c r="CQ264" s="2521">
        <v>1</v>
      </c>
      <c r="CR264" s="2521">
        <v>1</v>
      </c>
      <c r="CS264" s="2521">
        <v>0</v>
      </c>
      <c r="CT264" s="2521">
        <v>0</v>
      </c>
      <c r="CU264" s="2521">
        <v>0</v>
      </c>
      <c r="CV264" s="2521">
        <v>0</v>
      </c>
      <c r="CW264" s="2521">
        <v>0</v>
      </c>
      <c r="CX264" s="2521">
        <v>0</v>
      </c>
      <c r="CY264" s="2563">
        <v>0</v>
      </c>
    </row>
    <row r="265" spans="1:103">
      <c r="A265" s="2541"/>
      <c r="B265" s="2542" t="s">
        <v>612</v>
      </c>
      <c r="C265" s="2543"/>
      <c r="D265" s="2544">
        <v>287</v>
      </c>
      <c r="E265" s="2545"/>
      <c r="F265" s="2522">
        <v>393</v>
      </c>
      <c r="G265" s="2546">
        <v>399</v>
      </c>
      <c r="H265" s="2546">
        <v>22.6</v>
      </c>
      <c r="I265" s="2546">
        <v>36.6</v>
      </c>
      <c r="J265" s="2547">
        <v>20</v>
      </c>
      <c r="K265" s="2546">
        <v>320</v>
      </c>
      <c r="L265" s="2546">
        <v>280</v>
      </c>
      <c r="M265" s="2522">
        <v>366.3</v>
      </c>
      <c r="N265" s="2548">
        <v>2.302</v>
      </c>
      <c r="O265" s="2523">
        <v>7.9740000000000002</v>
      </c>
      <c r="P265" s="2549">
        <v>1</v>
      </c>
      <c r="Q265" s="2549" t="s">
        <v>2493</v>
      </c>
      <c r="R265" s="2549" t="s">
        <v>2493</v>
      </c>
      <c r="S265" s="2549">
        <v>1</v>
      </c>
      <c r="T265" s="2550" t="s">
        <v>2493</v>
      </c>
      <c r="U265" s="2549">
        <v>1</v>
      </c>
      <c r="V265" s="2549" t="s">
        <v>2493</v>
      </c>
      <c r="W265" s="2549" t="s">
        <v>2493</v>
      </c>
      <c r="X265" s="2549">
        <v>1</v>
      </c>
      <c r="Y265" s="2550" t="s">
        <v>2493</v>
      </c>
      <c r="Z265" s="2551">
        <v>1</v>
      </c>
      <c r="AA265" s="2552" t="s">
        <v>2185</v>
      </c>
      <c r="AB265" s="2549" t="s">
        <v>2495</v>
      </c>
      <c r="AC265" s="2554">
        <v>100060</v>
      </c>
      <c r="AD265" s="2555">
        <v>5092</v>
      </c>
      <c r="AE265" s="2555">
        <v>5835</v>
      </c>
      <c r="AF265" s="2555">
        <v>16.399999999999999</v>
      </c>
      <c r="AG265" s="2555">
        <v>98.62</v>
      </c>
      <c r="AH265" s="2555">
        <v>38780</v>
      </c>
      <c r="AI265" s="2555">
        <v>1944</v>
      </c>
      <c r="AJ265" s="2555">
        <v>2959</v>
      </c>
      <c r="AK265" s="2555">
        <v>10.199999999999999</v>
      </c>
      <c r="AL265" s="2555">
        <v>11.9</v>
      </c>
      <c r="AM265" s="2555">
        <v>1484</v>
      </c>
      <c r="AN265" s="2523">
        <v>12300</v>
      </c>
      <c r="AO265" s="2556">
        <v>1</v>
      </c>
      <c r="AP265" s="2547">
        <v>1</v>
      </c>
      <c r="AQ265" s="2547">
        <v>1</v>
      </c>
      <c r="AR265" s="2547">
        <v>1</v>
      </c>
      <c r="AS265" s="2557">
        <v>52</v>
      </c>
      <c r="AT265" s="2558">
        <v>63</v>
      </c>
      <c r="AU265" s="2558">
        <v>32</v>
      </c>
      <c r="AV265" s="2559">
        <v>43</v>
      </c>
      <c r="AW265" s="2560">
        <v>1</v>
      </c>
      <c r="AX265" s="2539">
        <v>1</v>
      </c>
      <c r="AY265" s="2521">
        <v>1</v>
      </c>
      <c r="AZ265" s="2539">
        <v>1</v>
      </c>
      <c r="BA265" s="2539">
        <v>1</v>
      </c>
      <c r="BB265" s="2539">
        <v>1</v>
      </c>
      <c r="BC265" s="2539">
        <v>0</v>
      </c>
      <c r="BD265" s="2539">
        <v>1</v>
      </c>
      <c r="BE265" s="2561">
        <v>1</v>
      </c>
      <c r="BF265" s="2539">
        <v>1</v>
      </c>
      <c r="BG265" s="2539">
        <v>1</v>
      </c>
      <c r="BH265" s="2539">
        <v>1</v>
      </c>
      <c r="BI265" s="2539">
        <v>1</v>
      </c>
      <c r="BJ265" s="2539">
        <v>1</v>
      </c>
      <c r="BK265" s="2539">
        <v>1</v>
      </c>
      <c r="BL265" s="2539">
        <v>1</v>
      </c>
      <c r="BM265" s="2539">
        <v>1</v>
      </c>
      <c r="BN265" s="2521">
        <v>0</v>
      </c>
      <c r="BO265" s="2539">
        <v>1</v>
      </c>
      <c r="BP265" s="2539">
        <v>1</v>
      </c>
      <c r="BQ265" s="2539">
        <v>0</v>
      </c>
      <c r="BR265" s="2562">
        <v>0</v>
      </c>
      <c r="BS265" s="2538">
        <v>0</v>
      </c>
      <c r="BT265" s="2521">
        <v>0</v>
      </c>
      <c r="BU265" s="2521">
        <v>0</v>
      </c>
      <c r="BV265" s="2521">
        <v>0</v>
      </c>
      <c r="BW265" s="2521">
        <v>0</v>
      </c>
      <c r="BX265" s="2521">
        <v>0</v>
      </c>
      <c r="BY265" s="2521">
        <v>0</v>
      </c>
      <c r="BZ265" s="2579">
        <v>0</v>
      </c>
      <c r="CA265" s="2521">
        <v>0</v>
      </c>
      <c r="CB265" s="2521">
        <v>0</v>
      </c>
      <c r="CC265" s="2521">
        <v>0</v>
      </c>
      <c r="CD265" s="2521">
        <v>0</v>
      </c>
      <c r="CE265" s="2524">
        <v>0</v>
      </c>
      <c r="CF265" s="2520">
        <v>1</v>
      </c>
      <c r="CG265" s="2521">
        <v>1</v>
      </c>
      <c r="CH265" s="2521">
        <v>1</v>
      </c>
      <c r="CI265" s="2521">
        <v>1</v>
      </c>
      <c r="CJ265" s="2521">
        <v>1</v>
      </c>
      <c r="CK265" s="2521">
        <v>1</v>
      </c>
      <c r="CL265" s="2521">
        <v>1</v>
      </c>
      <c r="CM265" s="2521">
        <v>1</v>
      </c>
      <c r="CN265" s="2521">
        <v>1</v>
      </c>
      <c r="CO265" s="2521">
        <v>1</v>
      </c>
      <c r="CP265" s="2521">
        <v>1</v>
      </c>
      <c r="CQ265" s="2521">
        <v>1</v>
      </c>
      <c r="CR265" s="2521">
        <v>1</v>
      </c>
      <c r="CS265" s="2521">
        <v>0</v>
      </c>
      <c r="CT265" s="2521">
        <v>0</v>
      </c>
      <c r="CU265" s="2521">
        <v>0</v>
      </c>
      <c r="CV265" s="2521">
        <v>0</v>
      </c>
      <c r="CW265" s="2521">
        <v>0</v>
      </c>
      <c r="CX265" s="2521">
        <v>0</v>
      </c>
      <c r="CY265" s="2563">
        <v>0</v>
      </c>
    </row>
    <row r="266" spans="1:103">
      <c r="A266" s="2541"/>
      <c r="B266" s="2542" t="s">
        <v>611</v>
      </c>
      <c r="C266" s="2543"/>
      <c r="D266" s="2544">
        <v>262</v>
      </c>
      <c r="E266" s="2545"/>
      <c r="F266" s="2522">
        <v>387</v>
      </c>
      <c r="G266" s="2546">
        <v>398</v>
      </c>
      <c r="H266" s="2546">
        <v>21.1</v>
      </c>
      <c r="I266" s="2546">
        <v>33.299999999999997</v>
      </c>
      <c r="J266" s="2547">
        <v>20</v>
      </c>
      <c r="K266" s="2546">
        <v>320</v>
      </c>
      <c r="L266" s="2546">
        <v>280</v>
      </c>
      <c r="M266" s="2522">
        <v>334.6</v>
      </c>
      <c r="N266" s="2548">
        <v>2.2890000000000001</v>
      </c>
      <c r="O266" s="2523">
        <v>8.6760000000000002</v>
      </c>
      <c r="P266" s="2549">
        <v>1</v>
      </c>
      <c r="Q266" s="2549" t="s">
        <v>2493</v>
      </c>
      <c r="R266" s="2549" t="s">
        <v>2493</v>
      </c>
      <c r="S266" s="2549">
        <v>1</v>
      </c>
      <c r="T266" s="2550" t="s">
        <v>2493</v>
      </c>
      <c r="U266" s="2549">
        <v>1</v>
      </c>
      <c r="V266" s="2549" t="s">
        <v>2493</v>
      </c>
      <c r="W266" s="2549" t="s">
        <v>2493</v>
      </c>
      <c r="X266" s="2549">
        <v>1</v>
      </c>
      <c r="Y266" s="2550" t="s">
        <v>2493</v>
      </c>
      <c r="Z266" s="2551">
        <v>1</v>
      </c>
      <c r="AA266" s="2552" t="s">
        <v>2185</v>
      </c>
      <c r="AB266" s="2549" t="s">
        <v>2495</v>
      </c>
      <c r="AC266" s="2554">
        <v>89760</v>
      </c>
      <c r="AD266" s="2555">
        <v>4638</v>
      </c>
      <c r="AE266" s="2555">
        <v>5282</v>
      </c>
      <c r="AF266" s="2555">
        <v>16.3</v>
      </c>
      <c r="AG266" s="2555">
        <v>91.38</v>
      </c>
      <c r="AH266" s="2555">
        <v>35020</v>
      </c>
      <c r="AI266" s="2555">
        <v>1759</v>
      </c>
      <c r="AJ266" s="2555">
        <v>2678</v>
      </c>
      <c r="AK266" s="2555">
        <v>10.199999999999999</v>
      </c>
      <c r="AL266" s="2555">
        <v>11.1</v>
      </c>
      <c r="AM266" s="2555">
        <v>1133</v>
      </c>
      <c r="AN266" s="2523">
        <v>10940</v>
      </c>
      <c r="AO266" s="2556">
        <v>1</v>
      </c>
      <c r="AP266" s="2547">
        <v>1</v>
      </c>
      <c r="AQ266" s="2547">
        <v>1</v>
      </c>
      <c r="AR266" s="2547">
        <v>1</v>
      </c>
      <c r="AS266" s="2557">
        <v>56</v>
      </c>
      <c r="AT266" s="2558">
        <v>68</v>
      </c>
      <c r="AU266" s="2558">
        <v>35</v>
      </c>
      <c r="AV266" s="2559">
        <v>47</v>
      </c>
      <c r="AW266" s="2560">
        <v>1</v>
      </c>
      <c r="AX266" s="2539">
        <v>1</v>
      </c>
      <c r="AY266" s="2521">
        <v>1</v>
      </c>
      <c r="AZ266" s="2539">
        <v>1</v>
      </c>
      <c r="BA266" s="2539">
        <v>1</v>
      </c>
      <c r="BB266" s="2539">
        <v>1</v>
      </c>
      <c r="BC266" s="2539">
        <v>0</v>
      </c>
      <c r="BD266" s="2539">
        <v>1</v>
      </c>
      <c r="BE266" s="2561">
        <v>1</v>
      </c>
      <c r="BF266" s="2539">
        <v>1</v>
      </c>
      <c r="BG266" s="2539">
        <v>1</v>
      </c>
      <c r="BH266" s="2539">
        <v>1</v>
      </c>
      <c r="BI266" s="2539">
        <v>1</v>
      </c>
      <c r="BJ266" s="2539">
        <v>1</v>
      </c>
      <c r="BK266" s="2539">
        <v>1</v>
      </c>
      <c r="BL266" s="2539">
        <v>1</v>
      </c>
      <c r="BM266" s="2539">
        <v>1</v>
      </c>
      <c r="BN266" s="2521">
        <v>0</v>
      </c>
      <c r="BO266" s="2539">
        <v>1</v>
      </c>
      <c r="BP266" s="2539">
        <v>1</v>
      </c>
      <c r="BQ266" s="2539">
        <v>0</v>
      </c>
      <c r="BR266" s="2562">
        <v>0</v>
      </c>
      <c r="BS266" s="2538">
        <v>0</v>
      </c>
      <c r="BT266" s="2521">
        <v>0</v>
      </c>
      <c r="BU266" s="2521">
        <v>0</v>
      </c>
      <c r="BV266" s="2521">
        <v>0</v>
      </c>
      <c r="BW266" s="2521">
        <v>0</v>
      </c>
      <c r="BX266" s="2521">
        <v>0</v>
      </c>
      <c r="BY266" s="2521">
        <v>0</v>
      </c>
      <c r="BZ266" s="2579">
        <v>0</v>
      </c>
      <c r="CA266" s="2521">
        <v>0</v>
      </c>
      <c r="CB266" s="2521">
        <v>0</v>
      </c>
      <c r="CC266" s="2521">
        <v>0</v>
      </c>
      <c r="CD266" s="2521">
        <v>0</v>
      </c>
      <c r="CE266" s="2524">
        <v>0</v>
      </c>
      <c r="CF266" s="2520">
        <v>1</v>
      </c>
      <c r="CG266" s="2521">
        <v>1</v>
      </c>
      <c r="CH266" s="2521">
        <v>1</v>
      </c>
      <c r="CI266" s="2521">
        <v>1</v>
      </c>
      <c r="CJ266" s="2521">
        <v>1</v>
      </c>
      <c r="CK266" s="2521">
        <v>1</v>
      </c>
      <c r="CL266" s="2521">
        <v>1</v>
      </c>
      <c r="CM266" s="2521">
        <v>1</v>
      </c>
      <c r="CN266" s="2521">
        <v>1</v>
      </c>
      <c r="CO266" s="2521">
        <v>1</v>
      </c>
      <c r="CP266" s="2521">
        <v>1</v>
      </c>
      <c r="CQ266" s="2521">
        <v>1</v>
      </c>
      <c r="CR266" s="2521">
        <v>1</v>
      </c>
      <c r="CS266" s="2521">
        <v>0</v>
      </c>
      <c r="CT266" s="2521">
        <v>0</v>
      </c>
      <c r="CU266" s="2521">
        <v>0</v>
      </c>
      <c r="CV266" s="2521">
        <v>0</v>
      </c>
      <c r="CW266" s="2521">
        <v>0</v>
      </c>
      <c r="CX266" s="2521">
        <v>0</v>
      </c>
      <c r="CY266" s="2563">
        <v>0</v>
      </c>
    </row>
    <row r="267" spans="1:103">
      <c r="A267" s="2541"/>
      <c r="B267" s="2542" t="s">
        <v>610</v>
      </c>
      <c r="C267" s="2543"/>
      <c r="D267" s="2544">
        <v>237</v>
      </c>
      <c r="E267" s="2545"/>
      <c r="F267" s="2522">
        <v>380</v>
      </c>
      <c r="G267" s="2546">
        <v>395</v>
      </c>
      <c r="H267" s="2546">
        <v>18.899999999999999</v>
      </c>
      <c r="I267" s="2546">
        <v>30.2</v>
      </c>
      <c r="J267" s="2547">
        <v>20</v>
      </c>
      <c r="K267" s="2546">
        <v>320</v>
      </c>
      <c r="L267" s="2546">
        <v>280</v>
      </c>
      <c r="M267" s="2522">
        <v>300.89999999999998</v>
      </c>
      <c r="N267" s="2548">
        <v>2.2679999999999998</v>
      </c>
      <c r="O267" s="2523">
        <v>9.5540000000000003</v>
      </c>
      <c r="P267" s="2549">
        <v>1</v>
      </c>
      <c r="Q267" s="2549" t="s">
        <v>2493</v>
      </c>
      <c r="R267" s="2549" t="s">
        <v>2493</v>
      </c>
      <c r="S267" s="2549">
        <v>1</v>
      </c>
      <c r="T267" s="2550" t="s">
        <v>2493</v>
      </c>
      <c r="U267" s="2549">
        <v>1</v>
      </c>
      <c r="V267" s="2549" t="s">
        <v>2493</v>
      </c>
      <c r="W267" s="2549" t="s">
        <v>2493</v>
      </c>
      <c r="X267" s="2549">
        <v>1</v>
      </c>
      <c r="Y267" s="2550" t="s">
        <v>2493</v>
      </c>
      <c r="Z267" s="2551">
        <v>1</v>
      </c>
      <c r="AA267" s="2552" t="s">
        <v>2185</v>
      </c>
      <c r="AB267" s="2549" t="s">
        <v>2495</v>
      </c>
      <c r="AC267" s="2554">
        <v>79130</v>
      </c>
      <c r="AD267" s="2555">
        <v>4164</v>
      </c>
      <c r="AE267" s="2555">
        <v>4708</v>
      </c>
      <c r="AF267" s="2555">
        <v>16.100000000000001</v>
      </c>
      <c r="AG267" s="2555">
        <v>81.62</v>
      </c>
      <c r="AH267" s="2555">
        <v>31040</v>
      </c>
      <c r="AI267" s="2555">
        <v>1571</v>
      </c>
      <c r="AJ267" s="2555">
        <v>2389</v>
      </c>
      <c r="AK267" s="2555">
        <v>10.1</v>
      </c>
      <c r="AL267" s="2555">
        <v>10.199999999999999</v>
      </c>
      <c r="AM267" s="2555">
        <v>841.9</v>
      </c>
      <c r="AN267" s="2523">
        <v>9489</v>
      </c>
      <c r="AO267" s="2556">
        <v>1</v>
      </c>
      <c r="AP267" s="2547">
        <v>1</v>
      </c>
      <c r="AQ267" s="2547">
        <v>1</v>
      </c>
      <c r="AR267" s="2547">
        <v>1</v>
      </c>
      <c r="AS267" s="2557">
        <v>62</v>
      </c>
      <c r="AT267" s="2558">
        <v>75</v>
      </c>
      <c r="AU267" s="2558">
        <v>38</v>
      </c>
      <c r="AV267" s="2559">
        <v>51</v>
      </c>
      <c r="AW267" s="2560">
        <v>1</v>
      </c>
      <c r="AX267" s="2539">
        <v>1</v>
      </c>
      <c r="AY267" s="2521">
        <v>1</v>
      </c>
      <c r="AZ267" s="2539">
        <v>1</v>
      </c>
      <c r="BA267" s="2539">
        <v>1</v>
      </c>
      <c r="BB267" s="2539">
        <v>1</v>
      </c>
      <c r="BC267" s="2539">
        <v>0</v>
      </c>
      <c r="BD267" s="2539">
        <v>1</v>
      </c>
      <c r="BE267" s="2561">
        <v>1</v>
      </c>
      <c r="BF267" s="2539">
        <v>1</v>
      </c>
      <c r="BG267" s="2539">
        <v>1</v>
      </c>
      <c r="BH267" s="2539">
        <v>1</v>
      </c>
      <c r="BI267" s="2539">
        <v>1</v>
      </c>
      <c r="BJ267" s="2539">
        <v>1</v>
      </c>
      <c r="BK267" s="2539">
        <v>1</v>
      </c>
      <c r="BL267" s="2539">
        <v>1</v>
      </c>
      <c r="BM267" s="2539">
        <v>1</v>
      </c>
      <c r="BN267" s="2521">
        <v>0</v>
      </c>
      <c r="BO267" s="2539">
        <v>1</v>
      </c>
      <c r="BP267" s="2539">
        <v>1</v>
      </c>
      <c r="BQ267" s="2539">
        <v>0</v>
      </c>
      <c r="BR267" s="2562">
        <v>0</v>
      </c>
      <c r="BS267" s="2538">
        <v>0</v>
      </c>
      <c r="BT267" s="2521">
        <v>0</v>
      </c>
      <c r="BU267" s="2521">
        <v>0</v>
      </c>
      <c r="BV267" s="2521">
        <v>0</v>
      </c>
      <c r="BW267" s="2521">
        <v>0</v>
      </c>
      <c r="BX267" s="2521">
        <v>0</v>
      </c>
      <c r="BY267" s="2521">
        <v>0</v>
      </c>
      <c r="BZ267" s="2579">
        <v>0</v>
      </c>
      <c r="CA267" s="2521">
        <v>0</v>
      </c>
      <c r="CB267" s="2521">
        <v>0</v>
      </c>
      <c r="CC267" s="2521">
        <v>0</v>
      </c>
      <c r="CD267" s="2521">
        <v>0</v>
      </c>
      <c r="CE267" s="2524">
        <v>0</v>
      </c>
      <c r="CF267" s="2520">
        <v>1</v>
      </c>
      <c r="CG267" s="2521">
        <v>1</v>
      </c>
      <c r="CH267" s="2521">
        <v>1</v>
      </c>
      <c r="CI267" s="2521">
        <v>1</v>
      </c>
      <c r="CJ267" s="2521">
        <v>1</v>
      </c>
      <c r="CK267" s="2521">
        <v>1</v>
      </c>
      <c r="CL267" s="2521">
        <v>1</v>
      </c>
      <c r="CM267" s="2521">
        <v>1</v>
      </c>
      <c r="CN267" s="2521">
        <v>1</v>
      </c>
      <c r="CO267" s="2521">
        <v>1</v>
      </c>
      <c r="CP267" s="2521">
        <v>1</v>
      </c>
      <c r="CQ267" s="2521">
        <v>1</v>
      </c>
      <c r="CR267" s="2521">
        <v>1</v>
      </c>
      <c r="CS267" s="2521">
        <v>0</v>
      </c>
      <c r="CT267" s="2521">
        <v>0</v>
      </c>
      <c r="CU267" s="2521">
        <v>0</v>
      </c>
      <c r="CV267" s="2521">
        <v>0</v>
      </c>
      <c r="CW267" s="2521">
        <v>0</v>
      </c>
      <c r="CX267" s="2521">
        <v>0</v>
      </c>
      <c r="CY267" s="2563">
        <v>0</v>
      </c>
    </row>
    <row r="268" spans="1:103">
      <c r="A268" s="2541"/>
      <c r="B268" s="2542" t="s">
        <v>609</v>
      </c>
      <c r="C268" s="2543"/>
      <c r="D268" s="2544">
        <v>216</v>
      </c>
      <c r="E268" s="2545"/>
      <c r="F268" s="2522">
        <v>375</v>
      </c>
      <c r="G268" s="2546">
        <v>394</v>
      </c>
      <c r="H268" s="2546">
        <v>17.3</v>
      </c>
      <c r="I268" s="2546">
        <v>27.7</v>
      </c>
      <c r="J268" s="2547">
        <v>20</v>
      </c>
      <c r="K268" s="2546">
        <v>320</v>
      </c>
      <c r="L268" s="2546">
        <v>280</v>
      </c>
      <c r="M268" s="2522">
        <v>275.5</v>
      </c>
      <c r="N268" s="2548">
        <v>2.2570000000000001</v>
      </c>
      <c r="O268" s="2523">
        <v>10.38</v>
      </c>
      <c r="P268" s="2549">
        <v>1</v>
      </c>
      <c r="Q268" s="2549" t="s">
        <v>2493</v>
      </c>
      <c r="R268" s="2549" t="s">
        <v>2493</v>
      </c>
      <c r="S268" s="2549">
        <v>1</v>
      </c>
      <c r="T268" s="2550" t="s">
        <v>2493</v>
      </c>
      <c r="U268" s="2549">
        <v>1</v>
      </c>
      <c r="V268" s="2549" t="s">
        <v>2493</v>
      </c>
      <c r="W268" s="2549" t="s">
        <v>2493</v>
      </c>
      <c r="X268" s="2549">
        <v>1</v>
      </c>
      <c r="Y268" s="2550" t="s">
        <v>2493</v>
      </c>
      <c r="Z268" s="2551">
        <v>1</v>
      </c>
      <c r="AA268" s="2552" t="s">
        <v>2185</v>
      </c>
      <c r="AB268" s="2553" t="s">
        <v>2494</v>
      </c>
      <c r="AC268" s="2554">
        <v>71490</v>
      </c>
      <c r="AD268" s="2555">
        <v>3813</v>
      </c>
      <c r="AE268" s="2555">
        <v>4285</v>
      </c>
      <c r="AF268" s="2555">
        <v>16</v>
      </c>
      <c r="AG268" s="2555">
        <v>74.59</v>
      </c>
      <c r="AH268" s="2555">
        <v>28250</v>
      </c>
      <c r="AI268" s="2555">
        <v>1434</v>
      </c>
      <c r="AJ268" s="2555">
        <v>2178</v>
      </c>
      <c r="AK268" s="2555">
        <v>10</v>
      </c>
      <c r="AL268" s="2555">
        <v>9.6</v>
      </c>
      <c r="AM268" s="2555">
        <v>652.1</v>
      </c>
      <c r="AN268" s="2523">
        <v>8514</v>
      </c>
      <c r="AO268" s="2556">
        <v>1</v>
      </c>
      <c r="AP268" s="2547">
        <v>1</v>
      </c>
      <c r="AQ268" s="2547">
        <v>1</v>
      </c>
      <c r="AR268" s="2547">
        <v>1</v>
      </c>
      <c r="AS268" s="2557">
        <v>67</v>
      </c>
      <c r="AT268" s="2558">
        <v>81</v>
      </c>
      <c r="AU268" s="2558">
        <v>41</v>
      </c>
      <c r="AV268" s="2559">
        <v>56</v>
      </c>
      <c r="AW268" s="2560">
        <v>1</v>
      </c>
      <c r="AX268" s="2539">
        <v>1</v>
      </c>
      <c r="AY268" s="2521">
        <v>1</v>
      </c>
      <c r="AZ268" s="2539">
        <v>1</v>
      </c>
      <c r="BA268" s="2539">
        <v>1</v>
      </c>
      <c r="BB268" s="2539">
        <v>1</v>
      </c>
      <c r="BC268" s="2539">
        <v>0</v>
      </c>
      <c r="BD268" s="2539">
        <v>1</v>
      </c>
      <c r="BE268" s="2561">
        <v>1</v>
      </c>
      <c r="BF268" s="2539">
        <v>1</v>
      </c>
      <c r="BG268" s="2539">
        <v>1</v>
      </c>
      <c r="BH268" s="2539">
        <v>1</v>
      </c>
      <c r="BI268" s="2539">
        <v>1</v>
      </c>
      <c r="BJ268" s="2539">
        <v>1</v>
      </c>
      <c r="BK268" s="2539">
        <v>1</v>
      </c>
      <c r="BL268" s="2539">
        <v>1</v>
      </c>
      <c r="BM268" s="2539">
        <v>1</v>
      </c>
      <c r="BN268" s="2521">
        <v>0</v>
      </c>
      <c r="BO268" s="2539">
        <v>1</v>
      </c>
      <c r="BP268" s="2539">
        <v>1</v>
      </c>
      <c r="BQ268" s="2539">
        <v>0</v>
      </c>
      <c r="BR268" s="2562">
        <v>0</v>
      </c>
      <c r="BS268" s="2538">
        <v>1</v>
      </c>
      <c r="BT268" s="2521">
        <v>0</v>
      </c>
      <c r="BU268" s="2521">
        <v>0</v>
      </c>
      <c r="BV268" s="2521">
        <v>0</v>
      </c>
      <c r="BW268" s="2521">
        <v>0</v>
      </c>
      <c r="BX268" s="2521">
        <v>0</v>
      </c>
      <c r="BY268" s="2521">
        <v>0</v>
      </c>
      <c r="BZ268" s="2579">
        <v>0</v>
      </c>
      <c r="CA268" s="2521">
        <v>0</v>
      </c>
      <c r="CB268" s="2521">
        <v>0</v>
      </c>
      <c r="CC268" s="2521">
        <v>0</v>
      </c>
      <c r="CD268" s="2521">
        <v>0</v>
      </c>
      <c r="CE268" s="2524">
        <v>0</v>
      </c>
      <c r="CF268" s="2520">
        <v>1</v>
      </c>
      <c r="CG268" s="2521">
        <v>1</v>
      </c>
      <c r="CH268" s="2521">
        <v>1</v>
      </c>
      <c r="CI268" s="2521">
        <v>1</v>
      </c>
      <c r="CJ268" s="2521">
        <v>1</v>
      </c>
      <c r="CK268" s="2521">
        <v>1</v>
      </c>
      <c r="CL268" s="2521">
        <v>1</v>
      </c>
      <c r="CM268" s="2521">
        <v>1</v>
      </c>
      <c r="CN268" s="2521">
        <v>1</v>
      </c>
      <c r="CO268" s="2521">
        <v>1</v>
      </c>
      <c r="CP268" s="2521">
        <v>1</v>
      </c>
      <c r="CQ268" s="2521">
        <v>1</v>
      </c>
      <c r="CR268" s="2521">
        <v>1</v>
      </c>
      <c r="CS268" s="2521">
        <v>0</v>
      </c>
      <c r="CT268" s="2521">
        <v>0</v>
      </c>
      <c r="CU268" s="2521">
        <v>0</v>
      </c>
      <c r="CV268" s="2521">
        <v>0</v>
      </c>
      <c r="CW268" s="2521">
        <v>0</v>
      </c>
      <c r="CX268" s="2521">
        <v>0</v>
      </c>
      <c r="CY268" s="2563">
        <v>0</v>
      </c>
    </row>
    <row r="269" spans="1:103">
      <c r="A269" s="2541"/>
      <c r="B269" s="2542" t="s">
        <v>607</v>
      </c>
      <c r="C269" s="2543"/>
      <c r="D269" s="2544">
        <v>187</v>
      </c>
      <c r="E269" s="2545"/>
      <c r="F269" s="2522">
        <v>368</v>
      </c>
      <c r="G269" s="2546">
        <v>391</v>
      </c>
      <c r="H269" s="2546">
        <v>15</v>
      </c>
      <c r="I269" s="2546">
        <v>24</v>
      </c>
      <c r="J269" s="2547">
        <v>20</v>
      </c>
      <c r="K269" s="2546">
        <v>320</v>
      </c>
      <c r="L269" s="2546">
        <v>280</v>
      </c>
      <c r="M269" s="2522">
        <v>237.6</v>
      </c>
      <c r="N269" s="2548">
        <v>2.2360000000000002</v>
      </c>
      <c r="O269" s="2523">
        <v>11.91</v>
      </c>
      <c r="P269" s="2549">
        <v>1</v>
      </c>
      <c r="Q269" s="2549" t="s">
        <v>2493</v>
      </c>
      <c r="R269" s="2549" t="s">
        <v>2493</v>
      </c>
      <c r="S269" s="2549">
        <v>1</v>
      </c>
      <c r="T269" s="2550" t="s">
        <v>2493</v>
      </c>
      <c r="U269" s="2549">
        <v>1</v>
      </c>
      <c r="V269" s="2549" t="s">
        <v>2493</v>
      </c>
      <c r="W269" s="2549" t="s">
        <v>2493</v>
      </c>
      <c r="X269" s="2549">
        <v>1</v>
      </c>
      <c r="Y269" s="2550" t="s">
        <v>2493</v>
      </c>
      <c r="Z269" s="2551">
        <v>1</v>
      </c>
      <c r="AA269" s="2552" t="s">
        <v>2185</v>
      </c>
      <c r="AB269" s="2553" t="s">
        <v>2494</v>
      </c>
      <c r="AC269" s="2554">
        <v>60540</v>
      </c>
      <c r="AD269" s="2555">
        <v>3290</v>
      </c>
      <c r="AE269" s="2555">
        <v>3665</v>
      </c>
      <c r="AF269" s="2555">
        <v>15.9</v>
      </c>
      <c r="AG269" s="2555">
        <v>64.63</v>
      </c>
      <c r="AH269" s="2555">
        <v>23920</v>
      </c>
      <c r="AI269" s="2555">
        <v>1223</v>
      </c>
      <c r="AJ269" s="2555">
        <v>1856</v>
      </c>
      <c r="AK269" s="2555">
        <v>10</v>
      </c>
      <c r="AL269" s="2555">
        <v>8.6</v>
      </c>
      <c r="AM269" s="2555">
        <v>426.9</v>
      </c>
      <c r="AN269" s="2523">
        <v>7073</v>
      </c>
      <c r="AO269" s="2556">
        <v>1</v>
      </c>
      <c r="AP269" s="2547">
        <v>2</v>
      </c>
      <c r="AQ269" s="2547">
        <v>1</v>
      </c>
      <c r="AR269" s="2547">
        <v>2</v>
      </c>
      <c r="AS269" s="2557">
        <v>77</v>
      </c>
      <c r="AT269" s="2558">
        <v>93</v>
      </c>
      <c r="AU269" s="2558">
        <v>47</v>
      </c>
      <c r="AV269" s="2559">
        <v>63</v>
      </c>
      <c r="AW269" s="2560">
        <v>1</v>
      </c>
      <c r="AX269" s="2539">
        <v>1</v>
      </c>
      <c r="AY269" s="2521">
        <v>1</v>
      </c>
      <c r="AZ269" s="2539">
        <v>1</v>
      </c>
      <c r="BA269" s="2539">
        <v>1</v>
      </c>
      <c r="BB269" s="2539">
        <v>1</v>
      </c>
      <c r="BC269" s="2539">
        <v>0</v>
      </c>
      <c r="BD269" s="2539">
        <v>1</v>
      </c>
      <c r="BE269" s="2561">
        <v>1</v>
      </c>
      <c r="BF269" s="2539">
        <v>1</v>
      </c>
      <c r="BG269" s="2539">
        <v>1</v>
      </c>
      <c r="BH269" s="2539">
        <v>1</v>
      </c>
      <c r="BI269" s="2539">
        <v>1</v>
      </c>
      <c r="BJ269" s="2539">
        <v>1</v>
      </c>
      <c r="BK269" s="2539">
        <v>1</v>
      </c>
      <c r="BL269" s="2539">
        <v>1</v>
      </c>
      <c r="BM269" s="2539">
        <v>1</v>
      </c>
      <c r="BN269" s="2521">
        <v>0</v>
      </c>
      <c r="BO269" s="2539">
        <v>1</v>
      </c>
      <c r="BP269" s="2539">
        <v>1</v>
      </c>
      <c r="BQ269" s="2539">
        <v>0</v>
      </c>
      <c r="BR269" s="2562">
        <v>0</v>
      </c>
      <c r="BS269" s="2538">
        <v>1</v>
      </c>
      <c r="BT269" s="2521">
        <v>0</v>
      </c>
      <c r="BU269" s="2521">
        <v>0</v>
      </c>
      <c r="BV269" s="2521">
        <v>0</v>
      </c>
      <c r="BW269" s="2521">
        <v>0</v>
      </c>
      <c r="BX269" s="2521">
        <v>0</v>
      </c>
      <c r="BY269" s="2521">
        <v>0</v>
      </c>
      <c r="BZ269" s="2579">
        <v>0</v>
      </c>
      <c r="CA269" s="2521">
        <v>0</v>
      </c>
      <c r="CB269" s="2521">
        <v>0</v>
      </c>
      <c r="CC269" s="2521">
        <v>0</v>
      </c>
      <c r="CD269" s="2521">
        <v>0</v>
      </c>
      <c r="CE269" s="2524">
        <v>0</v>
      </c>
      <c r="CF269" s="2520">
        <v>1</v>
      </c>
      <c r="CG269" s="2521">
        <v>1</v>
      </c>
      <c r="CH269" s="2521">
        <v>1</v>
      </c>
      <c r="CI269" s="2521">
        <v>1</v>
      </c>
      <c r="CJ269" s="2521">
        <v>1</v>
      </c>
      <c r="CK269" s="2521">
        <v>1</v>
      </c>
      <c r="CL269" s="2521">
        <v>1</v>
      </c>
      <c r="CM269" s="2521">
        <v>1</v>
      </c>
      <c r="CN269" s="2521">
        <v>1</v>
      </c>
      <c r="CO269" s="2521">
        <v>1</v>
      </c>
      <c r="CP269" s="2521">
        <v>1</v>
      </c>
      <c r="CQ269" s="2521">
        <v>1</v>
      </c>
      <c r="CR269" s="2521">
        <v>1</v>
      </c>
      <c r="CS269" s="2521">
        <v>0</v>
      </c>
      <c r="CT269" s="2521">
        <v>0</v>
      </c>
      <c r="CU269" s="2521">
        <v>0</v>
      </c>
      <c r="CV269" s="2521">
        <v>0</v>
      </c>
      <c r="CW269" s="2521">
        <v>0</v>
      </c>
      <c r="CX269" s="2521">
        <v>0</v>
      </c>
      <c r="CY269" s="2563">
        <v>0</v>
      </c>
    </row>
    <row r="270" spans="1:103">
      <c r="A270" s="2541"/>
      <c r="B270" s="2542" t="s">
        <v>604</v>
      </c>
      <c r="C270" s="2543"/>
      <c r="D270" s="2544">
        <v>196</v>
      </c>
      <c r="E270" s="2545"/>
      <c r="F270" s="2522">
        <v>372</v>
      </c>
      <c r="G270" s="2546">
        <v>374</v>
      </c>
      <c r="H270" s="2546">
        <v>16.399999999999999</v>
      </c>
      <c r="I270" s="2546">
        <v>26.2</v>
      </c>
      <c r="J270" s="2547">
        <v>20</v>
      </c>
      <c r="K270" s="2546">
        <v>320</v>
      </c>
      <c r="L270" s="2546">
        <v>280</v>
      </c>
      <c r="M270" s="2522">
        <v>250.3</v>
      </c>
      <c r="N270" s="2548">
        <v>2.173</v>
      </c>
      <c r="O270" s="2523">
        <v>10.99</v>
      </c>
      <c r="P270" s="2549">
        <v>1</v>
      </c>
      <c r="Q270" s="2549" t="s">
        <v>2493</v>
      </c>
      <c r="R270" s="2549" t="s">
        <v>2493</v>
      </c>
      <c r="S270" s="2549">
        <v>1</v>
      </c>
      <c r="T270" s="2550" t="s">
        <v>2493</v>
      </c>
      <c r="U270" s="2549">
        <v>1</v>
      </c>
      <c r="V270" s="2549" t="s">
        <v>2493</v>
      </c>
      <c r="W270" s="2549" t="s">
        <v>2493</v>
      </c>
      <c r="X270" s="2549">
        <v>1</v>
      </c>
      <c r="Y270" s="2550" t="s">
        <v>2493</v>
      </c>
      <c r="Z270" s="2551">
        <v>1</v>
      </c>
      <c r="AA270" s="2552" t="s">
        <v>2185</v>
      </c>
      <c r="AB270" s="2553" t="s">
        <v>2494</v>
      </c>
      <c r="AC270" s="2554">
        <v>63980</v>
      </c>
      <c r="AD270" s="2555">
        <v>3440</v>
      </c>
      <c r="AE270" s="2555">
        <v>3860</v>
      </c>
      <c r="AF270" s="2555">
        <v>15.9</v>
      </c>
      <c r="AG270" s="2555">
        <v>70.62</v>
      </c>
      <c r="AH270" s="2555">
        <v>22860</v>
      </c>
      <c r="AI270" s="2555">
        <v>1222</v>
      </c>
      <c r="AJ270" s="2555">
        <v>1858</v>
      </c>
      <c r="AK270" s="2555">
        <v>9.5</v>
      </c>
      <c r="AL270" s="2555">
        <v>9.1999999999999993</v>
      </c>
      <c r="AM270" s="2555">
        <v>530.9</v>
      </c>
      <c r="AN270" s="2523">
        <v>6828</v>
      </c>
      <c r="AO270" s="2556">
        <v>1</v>
      </c>
      <c r="AP270" s="2547">
        <v>1</v>
      </c>
      <c r="AQ270" s="2547">
        <v>1</v>
      </c>
      <c r="AR270" s="2547">
        <v>1</v>
      </c>
      <c r="AS270" s="2557">
        <v>71</v>
      </c>
      <c r="AT270" s="2558">
        <v>86</v>
      </c>
      <c r="AU270" s="2558">
        <v>44</v>
      </c>
      <c r="AV270" s="2559">
        <v>59</v>
      </c>
      <c r="AW270" s="2560">
        <v>1</v>
      </c>
      <c r="AX270" s="2539">
        <v>1</v>
      </c>
      <c r="AY270" s="2521">
        <v>1</v>
      </c>
      <c r="AZ270" s="2539">
        <v>1</v>
      </c>
      <c r="BA270" s="2539">
        <v>1</v>
      </c>
      <c r="BB270" s="2539">
        <v>1</v>
      </c>
      <c r="BC270" s="2539">
        <v>0</v>
      </c>
      <c r="BD270" s="2539">
        <v>1</v>
      </c>
      <c r="BE270" s="2561">
        <v>1</v>
      </c>
      <c r="BF270" s="2539">
        <v>1</v>
      </c>
      <c r="BG270" s="2539">
        <v>1</v>
      </c>
      <c r="BH270" s="2539">
        <v>1</v>
      </c>
      <c r="BI270" s="2539">
        <v>1</v>
      </c>
      <c r="BJ270" s="2539">
        <v>1</v>
      </c>
      <c r="BK270" s="2539">
        <v>1</v>
      </c>
      <c r="BL270" s="2539">
        <v>1</v>
      </c>
      <c r="BM270" s="2539">
        <v>1</v>
      </c>
      <c r="BN270" s="2521">
        <v>0</v>
      </c>
      <c r="BO270" s="2539">
        <v>1</v>
      </c>
      <c r="BP270" s="2539">
        <v>1</v>
      </c>
      <c r="BQ270" s="2539">
        <v>0</v>
      </c>
      <c r="BR270" s="2562">
        <v>0</v>
      </c>
      <c r="BS270" s="2538">
        <v>1</v>
      </c>
      <c r="BT270" s="2521">
        <v>0</v>
      </c>
      <c r="BU270" s="2521">
        <v>0</v>
      </c>
      <c r="BV270" s="2521">
        <v>0</v>
      </c>
      <c r="BW270" s="2521">
        <v>0</v>
      </c>
      <c r="BX270" s="2521">
        <v>0</v>
      </c>
      <c r="BY270" s="2521">
        <v>0</v>
      </c>
      <c r="BZ270" s="2579">
        <v>0</v>
      </c>
      <c r="CA270" s="2521">
        <v>0</v>
      </c>
      <c r="CB270" s="2521">
        <v>0</v>
      </c>
      <c r="CC270" s="2521">
        <v>0</v>
      </c>
      <c r="CD270" s="2521">
        <v>0</v>
      </c>
      <c r="CE270" s="2524">
        <v>0</v>
      </c>
      <c r="CF270" s="2520">
        <v>1</v>
      </c>
      <c r="CG270" s="2521">
        <v>1</v>
      </c>
      <c r="CH270" s="2521">
        <v>1</v>
      </c>
      <c r="CI270" s="2521">
        <v>1</v>
      </c>
      <c r="CJ270" s="2521">
        <v>1</v>
      </c>
      <c r="CK270" s="2521">
        <v>1</v>
      </c>
      <c r="CL270" s="2521">
        <v>1</v>
      </c>
      <c r="CM270" s="2521">
        <v>1</v>
      </c>
      <c r="CN270" s="2521">
        <v>1</v>
      </c>
      <c r="CO270" s="2521">
        <v>1</v>
      </c>
      <c r="CP270" s="2521">
        <v>1</v>
      </c>
      <c r="CQ270" s="2521">
        <v>1</v>
      </c>
      <c r="CR270" s="2521">
        <v>1</v>
      </c>
      <c r="CS270" s="2521">
        <v>0</v>
      </c>
      <c r="CT270" s="2521">
        <v>0</v>
      </c>
      <c r="CU270" s="2521">
        <v>0</v>
      </c>
      <c r="CV270" s="2521">
        <v>0</v>
      </c>
      <c r="CW270" s="2521">
        <v>0</v>
      </c>
      <c r="CX270" s="2521">
        <v>0</v>
      </c>
      <c r="CY270" s="2563">
        <v>0</v>
      </c>
    </row>
    <row r="271" spans="1:103">
      <c r="A271" s="2541"/>
      <c r="B271" s="2542" t="s">
        <v>603</v>
      </c>
      <c r="C271" s="2543"/>
      <c r="D271" s="2544">
        <v>179</v>
      </c>
      <c r="E271" s="2545"/>
      <c r="F271" s="2522">
        <v>368</v>
      </c>
      <c r="G271" s="2546">
        <v>373</v>
      </c>
      <c r="H271" s="2546">
        <v>15</v>
      </c>
      <c r="I271" s="2546">
        <v>23.9</v>
      </c>
      <c r="J271" s="2547">
        <v>20</v>
      </c>
      <c r="K271" s="2546">
        <v>320</v>
      </c>
      <c r="L271" s="2546">
        <v>280</v>
      </c>
      <c r="M271" s="2522">
        <v>228.3</v>
      </c>
      <c r="N271" s="2548">
        <v>2.1640000000000001</v>
      </c>
      <c r="O271" s="2523">
        <v>12</v>
      </c>
      <c r="P271" s="2549">
        <v>1</v>
      </c>
      <c r="Q271" s="2549" t="s">
        <v>2493</v>
      </c>
      <c r="R271" s="2549" t="s">
        <v>2493</v>
      </c>
      <c r="S271" s="2549">
        <v>1</v>
      </c>
      <c r="T271" s="2550" t="s">
        <v>2493</v>
      </c>
      <c r="U271" s="2549">
        <v>1</v>
      </c>
      <c r="V271" s="2549" t="s">
        <v>2493</v>
      </c>
      <c r="W271" s="2549" t="s">
        <v>2493</v>
      </c>
      <c r="X271" s="2549">
        <v>1</v>
      </c>
      <c r="Y271" s="2550" t="s">
        <v>2493</v>
      </c>
      <c r="Z271" s="2551">
        <v>1</v>
      </c>
      <c r="AA271" s="2552" t="s">
        <v>2185</v>
      </c>
      <c r="AB271" s="2553" t="s">
        <v>2494</v>
      </c>
      <c r="AC271" s="2554">
        <v>57790</v>
      </c>
      <c r="AD271" s="2555">
        <v>3141</v>
      </c>
      <c r="AE271" s="2555">
        <v>3505</v>
      </c>
      <c r="AF271" s="2555">
        <v>15.8</v>
      </c>
      <c r="AG271" s="2555">
        <v>64.599999999999994</v>
      </c>
      <c r="AH271" s="2555">
        <v>20680</v>
      </c>
      <c r="AI271" s="2555">
        <v>1109</v>
      </c>
      <c r="AJ271" s="2555">
        <v>1684</v>
      </c>
      <c r="AK271" s="2555">
        <v>9.4</v>
      </c>
      <c r="AL271" s="2555">
        <v>8.6</v>
      </c>
      <c r="AM271" s="2555">
        <v>406</v>
      </c>
      <c r="AN271" s="2523">
        <v>6119</v>
      </c>
      <c r="AO271" s="2556">
        <v>1</v>
      </c>
      <c r="AP271" s="2547">
        <v>2</v>
      </c>
      <c r="AQ271" s="2547">
        <v>1</v>
      </c>
      <c r="AR271" s="2547">
        <v>2</v>
      </c>
      <c r="AS271" s="2557">
        <v>78</v>
      </c>
      <c r="AT271" s="2558">
        <v>94</v>
      </c>
      <c r="AU271" s="2558">
        <v>48</v>
      </c>
      <c r="AV271" s="2559">
        <v>65</v>
      </c>
      <c r="AW271" s="2560">
        <v>1</v>
      </c>
      <c r="AX271" s="2539">
        <v>1</v>
      </c>
      <c r="AY271" s="2521">
        <v>1</v>
      </c>
      <c r="AZ271" s="2539">
        <v>1</v>
      </c>
      <c r="BA271" s="2539">
        <v>1</v>
      </c>
      <c r="BB271" s="2539">
        <v>1</v>
      </c>
      <c r="BC271" s="2539">
        <v>0</v>
      </c>
      <c r="BD271" s="2539">
        <v>1</v>
      </c>
      <c r="BE271" s="2561">
        <v>1</v>
      </c>
      <c r="BF271" s="2539">
        <v>1</v>
      </c>
      <c r="BG271" s="2539">
        <v>1</v>
      </c>
      <c r="BH271" s="2539">
        <v>1</v>
      </c>
      <c r="BI271" s="2539">
        <v>1</v>
      </c>
      <c r="BJ271" s="2539">
        <v>1</v>
      </c>
      <c r="BK271" s="2539">
        <v>1</v>
      </c>
      <c r="BL271" s="2539">
        <v>1</v>
      </c>
      <c r="BM271" s="2539">
        <v>1</v>
      </c>
      <c r="BN271" s="2521">
        <v>0</v>
      </c>
      <c r="BO271" s="2539">
        <v>1</v>
      </c>
      <c r="BP271" s="2539">
        <v>1</v>
      </c>
      <c r="BQ271" s="2539">
        <v>0</v>
      </c>
      <c r="BR271" s="2562">
        <v>0</v>
      </c>
      <c r="BS271" s="2538">
        <v>1</v>
      </c>
      <c r="BT271" s="2521">
        <v>0</v>
      </c>
      <c r="BU271" s="2521">
        <v>0</v>
      </c>
      <c r="BV271" s="2521">
        <v>0</v>
      </c>
      <c r="BW271" s="2521">
        <v>0</v>
      </c>
      <c r="BX271" s="2521">
        <v>0</v>
      </c>
      <c r="BY271" s="2521">
        <v>0</v>
      </c>
      <c r="BZ271" s="2579">
        <v>0</v>
      </c>
      <c r="CA271" s="2521">
        <v>0</v>
      </c>
      <c r="CB271" s="2521">
        <v>0</v>
      </c>
      <c r="CC271" s="2521">
        <v>0</v>
      </c>
      <c r="CD271" s="2521">
        <v>0</v>
      </c>
      <c r="CE271" s="2524">
        <v>0</v>
      </c>
      <c r="CF271" s="2520">
        <v>1</v>
      </c>
      <c r="CG271" s="2521">
        <v>1</v>
      </c>
      <c r="CH271" s="2521">
        <v>1</v>
      </c>
      <c r="CI271" s="2521">
        <v>1</v>
      </c>
      <c r="CJ271" s="2521">
        <v>1</v>
      </c>
      <c r="CK271" s="2521">
        <v>1</v>
      </c>
      <c r="CL271" s="2521">
        <v>1</v>
      </c>
      <c r="CM271" s="2521">
        <v>1</v>
      </c>
      <c r="CN271" s="2521">
        <v>1</v>
      </c>
      <c r="CO271" s="2521">
        <v>1</v>
      </c>
      <c r="CP271" s="2521">
        <v>1</v>
      </c>
      <c r="CQ271" s="2521">
        <v>1</v>
      </c>
      <c r="CR271" s="2521">
        <v>1</v>
      </c>
      <c r="CS271" s="2521">
        <v>0</v>
      </c>
      <c r="CT271" s="2521">
        <v>0</v>
      </c>
      <c r="CU271" s="2521">
        <v>0</v>
      </c>
      <c r="CV271" s="2521">
        <v>0</v>
      </c>
      <c r="CW271" s="2521">
        <v>0</v>
      </c>
      <c r="CX271" s="2521">
        <v>0</v>
      </c>
      <c r="CY271" s="2563">
        <v>0</v>
      </c>
    </row>
    <row r="272" spans="1:103">
      <c r="A272" s="2541"/>
      <c r="B272" s="2542" t="s">
        <v>602</v>
      </c>
      <c r="C272" s="2543"/>
      <c r="D272" s="2544">
        <v>162</v>
      </c>
      <c r="E272" s="2545"/>
      <c r="F272" s="2522">
        <v>364</v>
      </c>
      <c r="G272" s="2546">
        <v>371</v>
      </c>
      <c r="H272" s="2546">
        <v>13.3</v>
      </c>
      <c r="I272" s="2546">
        <v>21.8</v>
      </c>
      <c r="J272" s="2547">
        <v>20</v>
      </c>
      <c r="K272" s="2546">
        <v>320</v>
      </c>
      <c r="L272" s="2546">
        <v>280</v>
      </c>
      <c r="M272" s="2522">
        <v>206.3</v>
      </c>
      <c r="N272" s="2548">
        <v>2.1509999999999998</v>
      </c>
      <c r="O272" s="2523">
        <v>13.19</v>
      </c>
      <c r="P272" s="2549">
        <v>1</v>
      </c>
      <c r="Q272" s="2549" t="s">
        <v>2493</v>
      </c>
      <c r="R272" s="2549" t="s">
        <v>2493</v>
      </c>
      <c r="S272" s="2549">
        <v>1</v>
      </c>
      <c r="T272" s="2550" t="s">
        <v>2493</v>
      </c>
      <c r="U272" s="2549">
        <v>1</v>
      </c>
      <c r="V272" s="2549" t="s">
        <v>2493</v>
      </c>
      <c r="W272" s="2549" t="s">
        <v>2493</v>
      </c>
      <c r="X272" s="2549">
        <v>1</v>
      </c>
      <c r="Y272" s="2550" t="s">
        <v>2493</v>
      </c>
      <c r="Z272" s="2551">
        <v>1</v>
      </c>
      <c r="AA272" s="2552" t="s">
        <v>2185</v>
      </c>
      <c r="AB272" s="2553" t="s">
        <v>2494</v>
      </c>
      <c r="AC272" s="2554">
        <v>51890</v>
      </c>
      <c r="AD272" s="2555">
        <v>2851</v>
      </c>
      <c r="AE272" s="2555">
        <v>3162</v>
      </c>
      <c r="AF272" s="2555">
        <v>15.8</v>
      </c>
      <c r="AG272" s="2555">
        <v>57.66</v>
      </c>
      <c r="AH272" s="2555">
        <v>18560</v>
      </c>
      <c r="AI272" s="2555">
        <v>1000</v>
      </c>
      <c r="AJ272" s="2555">
        <v>1518</v>
      </c>
      <c r="AK272" s="2555">
        <v>9.4</v>
      </c>
      <c r="AL272" s="2555">
        <v>8</v>
      </c>
      <c r="AM272" s="2555">
        <v>306.60000000000002</v>
      </c>
      <c r="AN272" s="2523">
        <v>5431</v>
      </c>
      <c r="AO272" s="2556">
        <v>1</v>
      </c>
      <c r="AP272" s="2547">
        <v>3</v>
      </c>
      <c r="AQ272" s="2547">
        <v>1</v>
      </c>
      <c r="AR272" s="2547">
        <v>3</v>
      </c>
      <c r="AS272" s="2557">
        <v>86</v>
      </c>
      <c r="AT272" s="2558">
        <v>104</v>
      </c>
      <c r="AU272" s="2558">
        <v>53</v>
      </c>
      <c r="AV272" s="2559">
        <v>71</v>
      </c>
      <c r="AW272" s="2560">
        <v>1</v>
      </c>
      <c r="AX272" s="2539">
        <v>1</v>
      </c>
      <c r="AY272" s="2521">
        <v>1</v>
      </c>
      <c r="AZ272" s="2539">
        <v>1</v>
      </c>
      <c r="BA272" s="2539">
        <v>1</v>
      </c>
      <c r="BB272" s="2539">
        <v>1</v>
      </c>
      <c r="BC272" s="2539">
        <v>0</v>
      </c>
      <c r="BD272" s="2539">
        <v>1</v>
      </c>
      <c r="BE272" s="2561">
        <v>1</v>
      </c>
      <c r="BF272" s="2539">
        <v>1</v>
      </c>
      <c r="BG272" s="2539">
        <v>1</v>
      </c>
      <c r="BH272" s="2539">
        <v>1</v>
      </c>
      <c r="BI272" s="2539">
        <v>1</v>
      </c>
      <c r="BJ272" s="2539">
        <v>1</v>
      </c>
      <c r="BK272" s="2539">
        <v>1</v>
      </c>
      <c r="BL272" s="2539">
        <v>1</v>
      </c>
      <c r="BM272" s="2539">
        <v>1</v>
      </c>
      <c r="BN272" s="2521">
        <v>0</v>
      </c>
      <c r="BO272" s="2539">
        <v>1</v>
      </c>
      <c r="BP272" s="2539">
        <v>1</v>
      </c>
      <c r="BQ272" s="2539">
        <v>0</v>
      </c>
      <c r="BR272" s="2562">
        <v>0</v>
      </c>
      <c r="BS272" s="2538">
        <v>1</v>
      </c>
      <c r="BT272" s="2521">
        <v>0</v>
      </c>
      <c r="BU272" s="2521">
        <v>0</v>
      </c>
      <c r="BV272" s="2521">
        <v>0</v>
      </c>
      <c r="BW272" s="2521">
        <v>0</v>
      </c>
      <c r="BX272" s="2521">
        <v>0</v>
      </c>
      <c r="BY272" s="2521">
        <v>0</v>
      </c>
      <c r="BZ272" s="2579">
        <v>0</v>
      </c>
      <c r="CA272" s="2521">
        <v>0</v>
      </c>
      <c r="CB272" s="2521">
        <v>0</v>
      </c>
      <c r="CC272" s="2521">
        <v>0</v>
      </c>
      <c r="CD272" s="2521">
        <v>0</v>
      </c>
      <c r="CE272" s="2524">
        <v>0</v>
      </c>
      <c r="CF272" s="2520">
        <v>1</v>
      </c>
      <c r="CG272" s="2521">
        <v>1</v>
      </c>
      <c r="CH272" s="2521">
        <v>1</v>
      </c>
      <c r="CI272" s="2521">
        <v>1</v>
      </c>
      <c r="CJ272" s="2521">
        <v>1</v>
      </c>
      <c r="CK272" s="2521">
        <v>1</v>
      </c>
      <c r="CL272" s="2521">
        <v>1</v>
      </c>
      <c r="CM272" s="2521">
        <v>1</v>
      </c>
      <c r="CN272" s="2521">
        <v>1</v>
      </c>
      <c r="CO272" s="2521">
        <v>1</v>
      </c>
      <c r="CP272" s="2521">
        <v>1</v>
      </c>
      <c r="CQ272" s="2521">
        <v>1</v>
      </c>
      <c r="CR272" s="2521">
        <v>1</v>
      </c>
      <c r="CS272" s="2521">
        <v>0</v>
      </c>
      <c r="CT272" s="2521">
        <v>0</v>
      </c>
      <c r="CU272" s="2521">
        <v>0</v>
      </c>
      <c r="CV272" s="2521">
        <v>0</v>
      </c>
      <c r="CW272" s="2521">
        <v>0</v>
      </c>
      <c r="CX272" s="2521">
        <v>0</v>
      </c>
      <c r="CY272" s="2563">
        <v>0</v>
      </c>
    </row>
    <row r="273" spans="1:103">
      <c r="A273" s="2541"/>
      <c r="B273" s="2542" t="s">
        <v>601</v>
      </c>
      <c r="C273" s="2543"/>
      <c r="D273" s="2544">
        <v>147</v>
      </c>
      <c r="E273" s="2545"/>
      <c r="F273" s="2522">
        <v>360</v>
      </c>
      <c r="G273" s="2546">
        <v>370</v>
      </c>
      <c r="H273" s="2546">
        <v>12.3</v>
      </c>
      <c r="I273" s="2546">
        <v>19.8</v>
      </c>
      <c r="J273" s="2547">
        <v>20</v>
      </c>
      <c r="K273" s="2546">
        <v>320</v>
      </c>
      <c r="L273" s="2546">
        <v>280</v>
      </c>
      <c r="M273" s="2522">
        <v>187.9</v>
      </c>
      <c r="N273" s="2548">
        <v>2.141</v>
      </c>
      <c r="O273" s="2523">
        <v>14.4</v>
      </c>
      <c r="P273" s="2549">
        <v>1</v>
      </c>
      <c r="Q273" s="2549" t="s">
        <v>2493</v>
      </c>
      <c r="R273" s="2549" t="s">
        <v>2493</v>
      </c>
      <c r="S273" s="2549">
        <v>1</v>
      </c>
      <c r="T273" s="2550" t="s">
        <v>2493</v>
      </c>
      <c r="U273" s="2549">
        <v>1</v>
      </c>
      <c r="V273" s="2549" t="s">
        <v>2493</v>
      </c>
      <c r="W273" s="2549" t="s">
        <v>2493</v>
      </c>
      <c r="X273" s="2549">
        <v>1</v>
      </c>
      <c r="Y273" s="2550" t="s">
        <v>2493</v>
      </c>
      <c r="Z273" s="2551">
        <v>1</v>
      </c>
      <c r="AA273" s="2552" t="s">
        <v>2185</v>
      </c>
      <c r="AB273" s="2553" t="s">
        <v>2494</v>
      </c>
      <c r="AC273" s="2554">
        <v>46640</v>
      </c>
      <c r="AD273" s="2555">
        <v>2591</v>
      </c>
      <c r="AE273" s="2555">
        <v>2861</v>
      </c>
      <c r="AF273" s="2555">
        <v>15.6</v>
      </c>
      <c r="AG273" s="2555">
        <v>53.19</v>
      </c>
      <c r="AH273" s="2555">
        <v>16720</v>
      </c>
      <c r="AI273" s="2555">
        <v>904</v>
      </c>
      <c r="AJ273" s="2555">
        <v>1371</v>
      </c>
      <c r="AK273" s="2555">
        <v>9.3000000000000007</v>
      </c>
      <c r="AL273" s="2555">
        <v>7.5</v>
      </c>
      <c r="AM273" s="2555">
        <v>233.3</v>
      </c>
      <c r="AN273" s="2523">
        <v>4836</v>
      </c>
      <c r="AO273" s="2556">
        <v>2</v>
      </c>
      <c r="AP273" s="2547">
        <v>3</v>
      </c>
      <c r="AQ273" s="2547">
        <v>2</v>
      </c>
      <c r="AR273" s="2547">
        <v>3</v>
      </c>
      <c r="AS273" s="2557">
        <v>94</v>
      </c>
      <c r="AT273" s="2558">
        <v>113</v>
      </c>
      <c r="AU273" s="2558">
        <v>58</v>
      </c>
      <c r="AV273" s="2559">
        <v>77</v>
      </c>
      <c r="AW273" s="2560">
        <v>1</v>
      </c>
      <c r="AX273" s="2539">
        <v>1</v>
      </c>
      <c r="AY273" s="2521">
        <v>1</v>
      </c>
      <c r="AZ273" s="2539">
        <v>1</v>
      </c>
      <c r="BA273" s="2539">
        <v>1</v>
      </c>
      <c r="BB273" s="2539">
        <v>1</v>
      </c>
      <c r="BC273" s="2539">
        <v>0</v>
      </c>
      <c r="BD273" s="2539">
        <v>1</v>
      </c>
      <c r="BE273" s="2561">
        <v>1</v>
      </c>
      <c r="BF273" s="2539">
        <v>1</v>
      </c>
      <c r="BG273" s="2539">
        <v>1</v>
      </c>
      <c r="BH273" s="2539">
        <v>1</v>
      </c>
      <c r="BI273" s="2539">
        <v>1</v>
      </c>
      <c r="BJ273" s="2539">
        <v>1</v>
      </c>
      <c r="BK273" s="2539">
        <v>1</v>
      </c>
      <c r="BL273" s="2539">
        <v>1</v>
      </c>
      <c r="BM273" s="2539">
        <v>1</v>
      </c>
      <c r="BN273" s="2521">
        <v>0</v>
      </c>
      <c r="BO273" s="2539">
        <v>1</v>
      </c>
      <c r="BP273" s="2539">
        <v>1</v>
      </c>
      <c r="BQ273" s="2539">
        <v>0</v>
      </c>
      <c r="BR273" s="2562">
        <v>0</v>
      </c>
      <c r="BS273" s="2538">
        <v>1</v>
      </c>
      <c r="BT273" s="2521">
        <v>0</v>
      </c>
      <c r="BU273" s="2521">
        <v>0</v>
      </c>
      <c r="BV273" s="2521">
        <v>0</v>
      </c>
      <c r="BW273" s="2521">
        <v>0</v>
      </c>
      <c r="BX273" s="2521">
        <v>0</v>
      </c>
      <c r="BY273" s="2521">
        <v>0</v>
      </c>
      <c r="BZ273" s="2579">
        <v>0</v>
      </c>
      <c r="CA273" s="2521">
        <v>0</v>
      </c>
      <c r="CB273" s="2521">
        <v>0</v>
      </c>
      <c r="CC273" s="2521">
        <v>0</v>
      </c>
      <c r="CD273" s="2521">
        <v>0</v>
      </c>
      <c r="CE273" s="2524">
        <v>0</v>
      </c>
      <c r="CF273" s="2520">
        <v>1</v>
      </c>
      <c r="CG273" s="2521">
        <v>1</v>
      </c>
      <c r="CH273" s="2521">
        <v>1</v>
      </c>
      <c r="CI273" s="2521">
        <v>1</v>
      </c>
      <c r="CJ273" s="2521">
        <v>1</v>
      </c>
      <c r="CK273" s="2521">
        <v>1</v>
      </c>
      <c r="CL273" s="2521">
        <v>1</v>
      </c>
      <c r="CM273" s="2521">
        <v>1</v>
      </c>
      <c r="CN273" s="2521">
        <v>1</v>
      </c>
      <c r="CO273" s="2521">
        <v>1</v>
      </c>
      <c r="CP273" s="2521">
        <v>1</v>
      </c>
      <c r="CQ273" s="2521">
        <v>1</v>
      </c>
      <c r="CR273" s="2521">
        <v>1</v>
      </c>
      <c r="CS273" s="2521">
        <v>0</v>
      </c>
      <c r="CT273" s="2521">
        <v>0</v>
      </c>
      <c r="CU273" s="2521">
        <v>0</v>
      </c>
      <c r="CV273" s="2521">
        <v>0</v>
      </c>
      <c r="CW273" s="2521">
        <v>0</v>
      </c>
      <c r="CX273" s="2521">
        <v>0</v>
      </c>
      <c r="CY273" s="2563">
        <v>0</v>
      </c>
    </row>
    <row r="274" spans="1:103">
      <c r="A274" s="2541"/>
      <c r="B274" s="2542" t="s">
        <v>600</v>
      </c>
      <c r="C274" s="2543"/>
      <c r="D274" s="2544">
        <v>134</v>
      </c>
      <c r="E274" s="2545"/>
      <c r="F274" s="2522">
        <v>356</v>
      </c>
      <c r="G274" s="2546">
        <v>369</v>
      </c>
      <c r="H274" s="2546">
        <v>11.2</v>
      </c>
      <c r="I274" s="2546">
        <v>18</v>
      </c>
      <c r="J274" s="2547">
        <v>20</v>
      </c>
      <c r="K274" s="2546">
        <v>320</v>
      </c>
      <c r="L274" s="2546">
        <v>280</v>
      </c>
      <c r="M274" s="2522">
        <v>170.6</v>
      </c>
      <c r="N274" s="2548">
        <v>2.1309999999999998</v>
      </c>
      <c r="O274" s="2523">
        <v>15.77</v>
      </c>
      <c r="P274" s="2549">
        <v>1</v>
      </c>
      <c r="Q274" s="2549" t="s">
        <v>2493</v>
      </c>
      <c r="R274" s="2549" t="s">
        <v>2493</v>
      </c>
      <c r="S274" s="2549">
        <v>1</v>
      </c>
      <c r="T274" s="2550" t="s">
        <v>2493</v>
      </c>
      <c r="U274" s="2549">
        <v>1</v>
      </c>
      <c r="V274" s="2549" t="s">
        <v>2493</v>
      </c>
      <c r="W274" s="2549" t="s">
        <v>2493</v>
      </c>
      <c r="X274" s="2549">
        <v>1</v>
      </c>
      <c r="Y274" s="2550" t="s">
        <v>2493</v>
      </c>
      <c r="Z274" s="2551">
        <v>1</v>
      </c>
      <c r="AA274" s="2552" t="s">
        <v>2185</v>
      </c>
      <c r="AB274" s="2549" t="s">
        <v>2495</v>
      </c>
      <c r="AC274" s="2554">
        <v>41860</v>
      </c>
      <c r="AD274" s="2555">
        <v>2352</v>
      </c>
      <c r="AE274" s="2555">
        <v>2585</v>
      </c>
      <c r="AF274" s="2555">
        <v>15.5</v>
      </c>
      <c r="AG274" s="2555">
        <v>48.48</v>
      </c>
      <c r="AH274" s="2555">
        <v>15080</v>
      </c>
      <c r="AI274" s="2555">
        <v>817.3</v>
      </c>
      <c r="AJ274" s="2555">
        <v>1238</v>
      </c>
      <c r="AK274" s="2555">
        <v>9.3000000000000007</v>
      </c>
      <c r="AL274" s="2555">
        <v>7</v>
      </c>
      <c r="AM274" s="2555">
        <v>177.3</v>
      </c>
      <c r="AN274" s="2523">
        <v>4305</v>
      </c>
      <c r="AO274" s="2556">
        <v>3</v>
      </c>
      <c r="AP274" s="2547">
        <v>3</v>
      </c>
      <c r="AQ274" s="2547">
        <v>3</v>
      </c>
      <c r="AR274" s="2547">
        <v>3</v>
      </c>
      <c r="AS274" s="2557">
        <v>102</v>
      </c>
      <c r="AT274" s="2558">
        <v>124</v>
      </c>
      <c r="AU274" s="2558">
        <v>63</v>
      </c>
      <c r="AV274" s="2559">
        <v>84</v>
      </c>
      <c r="AW274" s="2560">
        <v>1</v>
      </c>
      <c r="AX274" s="2539">
        <v>1</v>
      </c>
      <c r="AY274" s="2521">
        <v>1</v>
      </c>
      <c r="AZ274" s="2539">
        <v>1</v>
      </c>
      <c r="BA274" s="2539">
        <v>1</v>
      </c>
      <c r="BB274" s="2539">
        <v>1</v>
      </c>
      <c r="BC274" s="2539">
        <v>0</v>
      </c>
      <c r="BD274" s="2539">
        <v>1</v>
      </c>
      <c r="BE274" s="2561">
        <v>1</v>
      </c>
      <c r="BF274" s="2539">
        <v>1</v>
      </c>
      <c r="BG274" s="2539">
        <v>1</v>
      </c>
      <c r="BH274" s="2539">
        <v>1</v>
      </c>
      <c r="BI274" s="2539">
        <v>1</v>
      </c>
      <c r="BJ274" s="2539">
        <v>1</v>
      </c>
      <c r="BK274" s="2539">
        <v>1</v>
      </c>
      <c r="BL274" s="2539">
        <v>1</v>
      </c>
      <c r="BM274" s="2539">
        <v>1</v>
      </c>
      <c r="BN274" s="2521">
        <v>0</v>
      </c>
      <c r="BO274" s="2539">
        <v>1</v>
      </c>
      <c r="BP274" s="2539">
        <v>1</v>
      </c>
      <c r="BQ274" s="2539">
        <v>0</v>
      </c>
      <c r="BR274" s="2562">
        <v>0</v>
      </c>
      <c r="BS274" s="2538">
        <v>0</v>
      </c>
      <c r="BT274" s="2521">
        <v>0</v>
      </c>
      <c r="BU274" s="2521">
        <v>0</v>
      </c>
      <c r="BV274" s="2521">
        <v>0</v>
      </c>
      <c r="BW274" s="2521">
        <v>0</v>
      </c>
      <c r="BX274" s="2521">
        <v>0</v>
      </c>
      <c r="BY274" s="2521">
        <v>0</v>
      </c>
      <c r="BZ274" s="2579">
        <v>0</v>
      </c>
      <c r="CA274" s="2521">
        <v>0</v>
      </c>
      <c r="CB274" s="2521">
        <v>0</v>
      </c>
      <c r="CC274" s="2521">
        <v>0</v>
      </c>
      <c r="CD274" s="2521">
        <v>0</v>
      </c>
      <c r="CE274" s="2524">
        <v>0</v>
      </c>
      <c r="CF274" s="2520">
        <v>1</v>
      </c>
      <c r="CG274" s="2521">
        <v>1</v>
      </c>
      <c r="CH274" s="2521">
        <v>1</v>
      </c>
      <c r="CI274" s="2521">
        <v>1</v>
      </c>
      <c r="CJ274" s="2521">
        <v>1</v>
      </c>
      <c r="CK274" s="2521">
        <v>1</v>
      </c>
      <c r="CL274" s="2521">
        <v>1</v>
      </c>
      <c r="CM274" s="2521">
        <v>1</v>
      </c>
      <c r="CN274" s="2521">
        <v>1</v>
      </c>
      <c r="CO274" s="2521">
        <v>1</v>
      </c>
      <c r="CP274" s="2521">
        <v>1</v>
      </c>
      <c r="CQ274" s="2521">
        <v>1</v>
      </c>
      <c r="CR274" s="2521">
        <v>1</v>
      </c>
      <c r="CS274" s="2521">
        <v>0</v>
      </c>
      <c r="CT274" s="2521">
        <v>0</v>
      </c>
      <c r="CU274" s="2521">
        <v>0</v>
      </c>
      <c r="CV274" s="2521">
        <v>0</v>
      </c>
      <c r="CW274" s="2521">
        <v>0</v>
      </c>
      <c r="CX274" s="2521">
        <v>0</v>
      </c>
      <c r="CY274" s="2563">
        <v>0</v>
      </c>
    </row>
    <row r="275" spans="1:103">
      <c r="A275" s="2541"/>
      <c r="B275" s="2542" t="s">
        <v>597</v>
      </c>
      <c r="C275" s="2543"/>
      <c r="D275" s="2544">
        <v>300</v>
      </c>
      <c r="E275" s="2545"/>
      <c r="F275" s="2522">
        <v>375</v>
      </c>
      <c r="G275" s="2546">
        <v>313</v>
      </c>
      <c r="H275" s="2546">
        <v>27</v>
      </c>
      <c r="I275" s="2546">
        <v>48</v>
      </c>
      <c r="J275" s="2547">
        <v>27</v>
      </c>
      <c r="K275" s="2546">
        <v>279</v>
      </c>
      <c r="L275" s="2546">
        <v>225</v>
      </c>
      <c r="M275" s="2522">
        <v>382.1</v>
      </c>
      <c r="N275" s="2548">
        <v>1.9019999999999999</v>
      </c>
      <c r="O275" s="2523">
        <v>6.3419999999999996</v>
      </c>
      <c r="P275" s="2549">
        <v>1</v>
      </c>
      <c r="Q275" s="2549" t="s">
        <v>2493</v>
      </c>
      <c r="R275" s="2549" t="s">
        <v>2493</v>
      </c>
      <c r="S275" s="2549">
        <v>1</v>
      </c>
      <c r="T275" s="2550" t="s">
        <v>2185</v>
      </c>
      <c r="U275" s="2549">
        <v>1</v>
      </c>
      <c r="V275" s="2549" t="s">
        <v>2493</v>
      </c>
      <c r="W275" s="2549" t="s">
        <v>2493</v>
      </c>
      <c r="X275" s="2549">
        <v>1</v>
      </c>
      <c r="Y275" s="2550" t="s">
        <v>2185</v>
      </c>
      <c r="Z275" s="2551">
        <v>1</v>
      </c>
      <c r="AA275" s="2552">
        <v>1</v>
      </c>
      <c r="AB275" s="2549" t="s">
        <v>2499</v>
      </c>
      <c r="AC275" s="2554">
        <v>86900</v>
      </c>
      <c r="AD275" s="2555">
        <v>4634</v>
      </c>
      <c r="AE275" s="2555">
        <v>5521</v>
      </c>
      <c r="AF275" s="2555">
        <v>15</v>
      </c>
      <c r="AG275" s="2555">
        <v>120.4</v>
      </c>
      <c r="AH275" s="2555">
        <v>24600</v>
      </c>
      <c r="AI275" s="2555">
        <v>1572</v>
      </c>
      <c r="AJ275" s="2555">
        <v>2414</v>
      </c>
      <c r="AK275" s="2555">
        <v>8</v>
      </c>
      <c r="AL275" s="2555">
        <v>15.4</v>
      </c>
      <c r="AM275" s="2555">
        <v>2631</v>
      </c>
      <c r="AN275" s="2523">
        <v>6557</v>
      </c>
      <c r="AO275" s="2556">
        <v>1</v>
      </c>
      <c r="AP275" s="2547">
        <v>1</v>
      </c>
      <c r="AQ275" s="2547">
        <v>1</v>
      </c>
      <c r="AR275" s="2547">
        <v>1</v>
      </c>
      <c r="AS275" s="2557">
        <v>42</v>
      </c>
      <c r="AT275" s="2558">
        <v>50</v>
      </c>
      <c r="AU275" s="2558">
        <v>28</v>
      </c>
      <c r="AV275" s="2559">
        <v>36</v>
      </c>
      <c r="AW275" s="2560">
        <v>1</v>
      </c>
      <c r="AX275" s="2539">
        <v>1</v>
      </c>
      <c r="AY275" s="2521">
        <v>1</v>
      </c>
      <c r="AZ275" s="2539">
        <v>1</v>
      </c>
      <c r="BA275" s="2539">
        <v>0</v>
      </c>
      <c r="BB275" s="2539">
        <v>1</v>
      </c>
      <c r="BC275" s="2539">
        <v>1</v>
      </c>
      <c r="BD275" s="2539">
        <v>1</v>
      </c>
      <c r="BE275" s="2561">
        <v>1</v>
      </c>
      <c r="BF275" s="2539">
        <v>1</v>
      </c>
      <c r="BG275" s="2539">
        <v>0</v>
      </c>
      <c r="BH275" s="2539">
        <v>0</v>
      </c>
      <c r="BI275" s="2539">
        <v>0</v>
      </c>
      <c r="BJ275" s="2539">
        <v>1</v>
      </c>
      <c r="BK275" s="2539">
        <v>1</v>
      </c>
      <c r="BL275" s="2539">
        <v>1</v>
      </c>
      <c r="BM275" s="2539">
        <v>1</v>
      </c>
      <c r="BN275" s="2521">
        <v>0</v>
      </c>
      <c r="BO275" s="2539">
        <v>1</v>
      </c>
      <c r="BP275" s="2539">
        <v>0</v>
      </c>
      <c r="BQ275" s="2539">
        <v>0</v>
      </c>
      <c r="BR275" s="2562">
        <v>0</v>
      </c>
      <c r="BS275" s="2538">
        <v>0</v>
      </c>
      <c r="BT275" s="2521">
        <v>1</v>
      </c>
      <c r="BU275" s="2521">
        <v>0</v>
      </c>
      <c r="BV275" s="2521">
        <v>0</v>
      </c>
      <c r="BW275" s="2521">
        <v>0</v>
      </c>
      <c r="BX275" s="2521">
        <v>0</v>
      </c>
      <c r="BY275" s="2521">
        <v>0</v>
      </c>
      <c r="BZ275" s="2579">
        <v>0</v>
      </c>
      <c r="CA275" s="2521">
        <v>0</v>
      </c>
      <c r="CB275" s="2521">
        <v>0</v>
      </c>
      <c r="CC275" s="2521">
        <v>0</v>
      </c>
      <c r="CD275" s="2521">
        <v>0</v>
      </c>
      <c r="CE275" s="2524">
        <v>0</v>
      </c>
      <c r="CF275" s="2520">
        <v>1</v>
      </c>
      <c r="CG275" s="2521">
        <v>1</v>
      </c>
      <c r="CH275" s="2521">
        <v>1</v>
      </c>
      <c r="CI275" s="2521">
        <v>1</v>
      </c>
      <c r="CJ275" s="2521">
        <v>1</v>
      </c>
      <c r="CK275" s="2521">
        <v>1</v>
      </c>
      <c r="CL275" s="2521">
        <v>1</v>
      </c>
      <c r="CM275" s="2521">
        <v>1</v>
      </c>
      <c r="CN275" s="2521">
        <v>1</v>
      </c>
      <c r="CO275" s="2521">
        <v>1</v>
      </c>
      <c r="CP275" s="2521">
        <v>1</v>
      </c>
      <c r="CQ275" s="2521">
        <v>1</v>
      </c>
      <c r="CR275" s="2521">
        <v>1</v>
      </c>
      <c r="CS275" s="2521">
        <v>0</v>
      </c>
      <c r="CT275" s="2521">
        <v>0</v>
      </c>
      <c r="CU275" s="2521">
        <v>0</v>
      </c>
      <c r="CV275" s="2521">
        <v>0</v>
      </c>
      <c r="CW275" s="2521">
        <v>0</v>
      </c>
      <c r="CX275" s="2521">
        <v>0</v>
      </c>
      <c r="CY275" s="2563">
        <v>0</v>
      </c>
    </row>
    <row r="276" spans="1:103">
      <c r="A276" s="2541"/>
      <c r="B276" s="2542" t="s">
        <v>596</v>
      </c>
      <c r="C276" s="2543"/>
      <c r="D276" s="2544">
        <v>245</v>
      </c>
      <c r="E276" s="2545"/>
      <c r="F276" s="2522">
        <v>359</v>
      </c>
      <c r="G276" s="2546">
        <v>309</v>
      </c>
      <c r="H276" s="2546">
        <v>21</v>
      </c>
      <c r="I276" s="2546">
        <v>40</v>
      </c>
      <c r="J276" s="2547">
        <v>27</v>
      </c>
      <c r="K276" s="2546">
        <v>279</v>
      </c>
      <c r="L276" s="2546">
        <v>225</v>
      </c>
      <c r="M276" s="2522">
        <v>312</v>
      </c>
      <c r="N276" s="2548">
        <v>1.8660000000000001</v>
      </c>
      <c r="O276" s="2523">
        <v>7.6180000000000003</v>
      </c>
      <c r="P276" s="2549">
        <v>1</v>
      </c>
      <c r="Q276" s="2549" t="s">
        <v>2493</v>
      </c>
      <c r="R276" s="2549" t="s">
        <v>2493</v>
      </c>
      <c r="S276" s="2549">
        <v>1</v>
      </c>
      <c r="T276" s="2550" t="s">
        <v>2493</v>
      </c>
      <c r="U276" s="2549">
        <v>1</v>
      </c>
      <c r="V276" s="2549" t="s">
        <v>2493</v>
      </c>
      <c r="W276" s="2549" t="s">
        <v>2493</v>
      </c>
      <c r="X276" s="2549">
        <v>1</v>
      </c>
      <c r="Y276" s="2550" t="s">
        <v>2493</v>
      </c>
      <c r="Z276" s="2551">
        <v>1</v>
      </c>
      <c r="AA276" s="2552">
        <v>1</v>
      </c>
      <c r="AB276" s="2549" t="s">
        <v>2495</v>
      </c>
      <c r="AC276" s="2554">
        <v>68130</v>
      </c>
      <c r="AD276" s="2555">
        <v>3795</v>
      </c>
      <c r="AE276" s="2555">
        <v>4435</v>
      </c>
      <c r="AF276" s="2555">
        <v>14.7</v>
      </c>
      <c r="AG276" s="2555">
        <v>94.84</v>
      </c>
      <c r="AH276" s="2555">
        <v>19700</v>
      </c>
      <c r="AI276" s="2555">
        <v>1275</v>
      </c>
      <c r="AJ276" s="2555">
        <v>1950</v>
      </c>
      <c r="AK276" s="2555">
        <v>7.9</v>
      </c>
      <c r="AL276" s="2555">
        <v>13.2</v>
      </c>
      <c r="AM276" s="2555">
        <v>1506</v>
      </c>
      <c r="AN276" s="2523">
        <v>5003</v>
      </c>
      <c r="AO276" s="2556">
        <v>1</v>
      </c>
      <c r="AP276" s="2547">
        <v>1</v>
      </c>
      <c r="AQ276" s="2547">
        <v>1</v>
      </c>
      <c r="AR276" s="2547">
        <v>1</v>
      </c>
      <c r="AS276" s="2557">
        <v>50</v>
      </c>
      <c r="AT276" s="2558">
        <v>60</v>
      </c>
      <c r="AU276" s="2558">
        <v>33</v>
      </c>
      <c r="AV276" s="2559">
        <v>43</v>
      </c>
      <c r="AW276" s="2560">
        <v>1</v>
      </c>
      <c r="AX276" s="2539">
        <v>1</v>
      </c>
      <c r="AY276" s="2521">
        <v>1</v>
      </c>
      <c r="AZ276" s="2539">
        <v>1</v>
      </c>
      <c r="BA276" s="2539">
        <v>1</v>
      </c>
      <c r="BB276" s="2539">
        <v>1</v>
      </c>
      <c r="BC276" s="2539">
        <v>1</v>
      </c>
      <c r="BD276" s="2539">
        <v>1</v>
      </c>
      <c r="BE276" s="2561">
        <v>1</v>
      </c>
      <c r="BF276" s="2539">
        <v>1</v>
      </c>
      <c r="BG276" s="2539">
        <v>1</v>
      </c>
      <c r="BH276" s="2539">
        <v>1</v>
      </c>
      <c r="BI276" s="2539">
        <v>1</v>
      </c>
      <c r="BJ276" s="2539">
        <v>1</v>
      </c>
      <c r="BK276" s="2539">
        <v>1</v>
      </c>
      <c r="BL276" s="2539">
        <v>1</v>
      </c>
      <c r="BM276" s="2539">
        <v>1</v>
      </c>
      <c r="BN276" s="2521">
        <v>0</v>
      </c>
      <c r="BO276" s="2539">
        <v>1</v>
      </c>
      <c r="BP276" s="2539">
        <v>1</v>
      </c>
      <c r="BQ276" s="2539">
        <v>0</v>
      </c>
      <c r="BR276" s="2562">
        <v>0</v>
      </c>
      <c r="BS276" s="2538">
        <v>0</v>
      </c>
      <c r="BT276" s="2521">
        <v>0</v>
      </c>
      <c r="BU276" s="2521">
        <v>0</v>
      </c>
      <c r="BV276" s="2521">
        <v>0</v>
      </c>
      <c r="BW276" s="2521">
        <v>0</v>
      </c>
      <c r="BX276" s="2521">
        <v>0</v>
      </c>
      <c r="BY276" s="2521">
        <v>0</v>
      </c>
      <c r="BZ276" s="2579">
        <v>0</v>
      </c>
      <c r="CA276" s="2521">
        <v>0</v>
      </c>
      <c r="CB276" s="2521">
        <v>0</v>
      </c>
      <c r="CC276" s="2521">
        <v>0</v>
      </c>
      <c r="CD276" s="2521">
        <v>0</v>
      </c>
      <c r="CE276" s="2524">
        <v>0</v>
      </c>
      <c r="CF276" s="2520">
        <v>1</v>
      </c>
      <c r="CG276" s="2521">
        <v>1</v>
      </c>
      <c r="CH276" s="2521">
        <v>1</v>
      </c>
      <c r="CI276" s="2521">
        <v>1</v>
      </c>
      <c r="CJ276" s="2521">
        <v>1</v>
      </c>
      <c r="CK276" s="2521">
        <v>1</v>
      </c>
      <c r="CL276" s="2521">
        <v>1</v>
      </c>
      <c r="CM276" s="2521">
        <v>1</v>
      </c>
      <c r="CN276" s="2521">
        <v>1</v>
      </c>
      <c r="CO276" s="2521">
        <v>1</v>
      </c>
      <c r="CP276" s="2521">
        <v>1</v>
      </c>
      <c r="CQ276" s="2521">
        <v>1</v>
      </c>
      <c r="CR276" s="2521">
        <v>1</v>
      </c>
      <c r="CS276" s="2521">
        <v>0</v>
      </c>
      <c r="CT276" s="2521">
        <v>0</v>
      </c>
      <c r="CU276" s="2521">
        <v>0</v>
      </c>
      <c r="CV276" s="2521">
        <v>0</v>
      </c>
      <c r="CW276" s="2521">
        <v>0</v>
      </c>
      <c r="CX276" s="2521">
        <v>0</v>
      </c>
      <c r="CY276" s="2563">
        <v>0</v>
      </c>
    </row>
    <row r="277" spans="1:103">
      <c r="A277" s="2541"/>
      <c r="B277" s="2542" t="s">
        <v>595</v>
      </c>
      <c r="C277" s="2543"/>
      <c r="D277" s="2544">
        <v>198</v>
      </c>
      <c r="E277" s="2545"/>
      <c r="F277" s="2522">
        <v>343</v>
      </c>
      <c r="G277" s="2546">
        <v>306</v>
      </c>
      <c r="H277" s="2546">
        <v>18</v>
      </c>
      <c r="I277" s="2546">
        <v>32</v>
      </c>
      <c r="J277" s="2547">
        <v>27</v>
      </c>
      <c r="K277" s="2546">
        <v>279</v>
      </c>
      <c r="L277" s="2546">
        <v>225</v>
      </c>
      <c r="M277" s="2522">
        <v>252.3</v>
      </c>
      <c r="N277" s="2548">
        <v>1.8280000000000001</v>
      </c>
      <c r="O277" s="2523">
        <v>9.2289999999999992</v>
      </c>
      <c r="P277" s="2549">
        <v>1</v>
      </c>
      <c r="Q277" s="2549" t="s">
        <v>2493</v>
      </c>
      <c r="R277" s="2549" t="s">
        <v>2493</v>
      </c>
      <c r="S277" s="2549">
        <v>1</v>
      </c>
      <c r="T277" s="2550" t="s">
        <v>2493</v>
      </c>
      <c r="U277" s="2549">
        <v>1</v>
      </c>
      <c r="V277" s="2549" t="s">
        <v>2493</v>
      </c>
      <c r="W277" s="2549" t="s">
        <v>2493</v>
      </c>
      <c r="X277" s="2549">
        <v>1</v>
      </c>
      <c r="Y277" s="2550" t="s">
        <v>2493</v>
      </c>
      <c r="Z277" s="2551">
        <v>1</v>
      </c>
      <c r="AA277" s="2552" t="s">
        <v>2185</v>
      </c>
      <c r="AB277" s="2549" t="s">
        <v>2499</v>
      </c>
      <c r="AC277" s="2554">
        <v>51890</v>
      </c>
      <c r="AD277" s="2555">
        <v>3025</v>
      </c>
      <c r="AE277" s="2555">
        <v>3479</v>
      </c>
      <c r="AF277" s="2555">
        <v>14.3</v>
      </c>
      <c r="AG277" s="2555">
        <v>79.510000000000005</v>
      </c>
      <c r="AH277" s="2555">
        <v>15310</v>
      </c>
      <c r="AI277" s="2555">
        <v>1000</v>
      </c>
      <c r="AJ277" s="2555">
        <v>1530</v>
      </c>
      <c r="AK277" s="2555">
        <v>7.7</v>
      </c>
      <c r="AL277" s="2555">
        <v>11.3</v>
      </c>
      <c r="AM277" s="2555">
        <v>808.5</v>
      </c>
      <c r="AN277" s="2523">
        <v>3695</v>
      </c>
      <c r="AO277" s="2556">
        <v>1</v>
      </c>
      <c r="AP277" s="2547">
        <v>1</v>
      </c>
      <c r="AQ277" s="2547">
        <v>1</v>
      </c>
      <c r="AR277" s="2547">
        <v>1</v>
      </c>
      <c r="AS277" s="2557">
        <v>60</v>
      </c>
      <c r="AT277" s="2558">
        <v>72</v>
      </c>
      <c r="AU277" s="2558">
        <v>39</v>
      </c>
      <c r="AV277" s="2559">
        <v>51</v>
      </c>
      <c r="AW277" s="2560">
        <v>1</v>
      </c>
      <c r="AX277" s="2539">
        <v>1</v>
      </c>
      <c r="AY277" s="2521">
        <v>1</v>
      </c>
      <c r="AZ277" s="2539">
        <v>1</v>
      </c>
      <c r="BA277" s="2539">
        <v>1</v>
      </c>
      <c r="BB277" s="2539">
        <v>1</v>
      </c>
      <c r="BC277" s="2539">
        <v>0</v>
      </c>
      <c r="BD277" s="2539">
        <v>1</v>
      </c>
      <c r="BE277" s="2561">
        <v>1</v>
      </c>
      <c r="BF277" s="2539">
        <v>1</v>
      </c>
      <c r="BG277" s="2539">
        <v>1</v>
      </c>
      <c r="BH277" s="2539">
        <v>1</v>
      </c>
      <c r="BI277" s="2539">
        <v>1</v>
      </c>
      <c r="BJ277" s="2539">
        <v>1</v>
      </c>
      <c r="BK277" s="2539">
        <v>1</v>
      </c>
      <c r="BL277" s="2539">
        <v>1</v>
      </c>
      <c r="BM277" s="2539">
        <v>1</v>
      </c>
      <c r="BN277" s="2521">
        <v>0</v>
      </c>
      <c r="BO277" s="2539">
        <v>1</v>
      </c>
      <c r="BP277" s="2539">
        <v>1</v>
      </c>
      <c r="BQ277" s="2539">
        <v>0</v>
      </c>
      <c r="BR277" s="2562">
        <v>0</v>
      </c>
      <c r="BS277" s="2538">
        <v>0</v>
      </c>
      <c r="BT277" s="2521">
        <v>1</v>
      </c>
      <c r="BU277" s="2521">
        <v>0</v>
      </c>
      <c r="BV277" s="2521">
        <v>0</v>
      </c>
      <c r="BW277" s="2521">
        <v>0</v>
      </c>
      <c r="BX277" s="2521">
        <v>0</v>
      </c>
      <c r="BY277" s="2521">
        <v>0</v>
      </c>
      <c r="BZ277" s="2579">
        <v>0</v>
      </c>
      <c r="CA277" s="2521">
        <v>0</v>
      </c>
      <c r="CB277" s="2521">
        <v>0</v>
      </c>
      <c r="CC277" s="2521">
        <v>0</v>
      </c>
      <c r="CD277" s="2521">
        <v>0</v>
      </c>
      <c r="CE277" s="2524">
        <v>0</v>
      </c>
      <c r="CF277" s="2520">
        <v>1</v>
      </c>
      <c r="CG277" s="2521">
        <v>1</v>
      </c>
      <c r="CH277" s="2521">
        <v>1</v>
      </c>
      <c r="CI277" s="2521">
        <v>1</v>
      </c>
      <c r="CJ277" s="2521">
        <v>1</v>
      </c>
      <c r="CK277" s="2521">
        <v>1</v>
      </c>
      <c r="CL277" s="2521">
        <v>1</v>
      </c>
      <c r="CM277" s="2521">
        <v>1</v>
      </c>
      <c r="CN277" s="2521">
        <v>1</v>
      </c>
      <c r="CO277" s="2521">
        <v>1</v>
      </c>
      <c r="CP277" s="2521">
        <v>1</v>
      </c>
      <c r="CQ277" s="2521">
        <v>1</v>
      </c>
      <c r="CR277" s="2521">
        <v>1</v>
      </c>
      <c r="CS277" s="2521">
        <v>0</v>
      </c>
      <c r="CT277" s="2521">
        <v>0</v>
      </c>
      <c r="CU277" s="2521">
        <v>0</v>
      </c>
      <c r="CV277" s="2521">
        <v>0</v>
      </c>
      <c r="CW277" s="2521">
        <v>0</v>
      </c>
      <c r="CX277" s="2521">
        <v>0</v>
      </c>
      <c r="CY277" s="2563">
        <v>0</v>
      </c>
    </row>
    <row r="278" spans="1:103">
      <c r="A278" s="2541"/>
      <c r="B278" s="2542" t="s">
        <v>594</v>
      </c>
      <c r="C278" s="2543"/>
      <c r="D278" s="2544">
        <v>158</v>
      </c>
      <c r="E278" s="2545"/>
      <c r="F278" s="2522">
        <v>330</v>
      </c>
      <c r="G278" s="2546">
        <v>303</v>
      </c>
      <c r="H278" s="2546">
        <v>14.5</v>
      </c>
      <c r="I278" s="2546">
        <v>25.5</v>
      </c>
      <c r="J278" s="2547">
        <v>27</v>
      </c>
      <c r="K278" s="2546">
        <v>279</v>
      </c>
      <c r="L278" s="2546">
        <v>225</v>
      </c>
      <c r="M278" s="2522">
        <v>201.2</v>
      </c>
      <c r="N278" s="2548">
        <v>1.7969999999999999</v>
      </c>
      <c r="O278" s="2523">
        <v>11.38</v>
      </c>
      <c r="P278" s="2549">
        <v>1</v>
      </c>
      <c r="Q278" s="2549" t="s">
        <v>2493</v>
      </c>
      <c r="R278" s="2549" t="s">
        <v>2493</v>
      </c>
      <c r="S278" s="2549">
        <v>1</v>
      </c>
      <c r="T278" s="2550" t="s">
        <v>2493</v>
      </c>
      <c r="U278" s="2549">
        <v>1</v>
      </c>
      <c r="V278" s="2549" t="s">
        <v>2493</v>
      </c>
      <c r="W278" s="2549" t="s">
        <v>2493</v>
      </c>
      <c r="X278" s="2549">
        <v>1</v>
      </c>
      <c r="Y278" s="2550" t="s">
        <v>2493</v>
      </c>
      <c r="Z278" s="2551">
        <v>1</v>
      </c>
      <c r="AA278" s="2552" t="s">
        <v>2185</v>
      </c>
      <c r="AB278" s="2549" t="s">
        <v>2499</v>
      </c>
      <c r="AC278" s="2554">
        <v>39640</v>
      </c>
      <c r="AD278" s="2555">
        <v>2402</v>
      </c>
      <c r="AE278" s="2555">
        <v>2718</v>
      </c>
      <c r="AF278" s="2555">
        <v>14</v>
      </c>
      <c r="AG278" s="2555">
        <v>64.180000000000007</v>
      </c>
      <c r="AH278" s="2555">
        <v>11840</v>
      </c>
      <c r="AI278" s="2555">
        <v>781.6</v>
      </c>
      <c r="AJ278" s="2555">
        <v>1193</v>
      </c>
      <c r="AK278" s="2555">
        <v>7.6</v>
      </c>
      <c r="AL278" s="2555">
        <v>9.6999999999999993</v>
      </c>
      <c r="AM278" s="2555">
        <v>424.9</v>
      </c>
      <c r="AN278" s="2523">
        <v>2740</v>
      </c>
      <c r="AO278" s="2556">
        <v>1</v>
      </c>
      <c r="AP278" s="2547">
        <v>1</v>
      </c>
      <c r="AQ278" s="2547">
        <v>1</v>
      </c>
      <c r="AR278" s="2547">
        <v>1</v>
      </c>
      <c r="AS278" s="2557">
        <v>74</v>
      </c>
      <c r="AT278" s="2558">
        <v>89</v>
      </c>
      <c r="AU278" s="2558">
        <v>48</v>
      </c>
      <c r="AV278" s="2559">
        <v>63</v>
      </c>
      <c r="AW278" s="2560">
        <v>1</v>
      </c>
      <c r="AX278" s="2539">
        <v>1</v>
      </c>
      <c r="AY278" s="2521">
        <v>1</v>
      </c>
      <c r="AZ278" s="2539">
        <v>1</v>
      </c>
      <c r="BA278" s="2539">
        <v>1</v>
      </c>
      <c r="BB278" s="2539">
        <v>1</v>
      </c>
      <c r="BC278" s="2539">
        <v>0</v>
      </c>
      <c r="BD278" s="2539">
        <v>1</v>
      </c>
      <c r="BE278" s="2561">
        <v>1</v>
      </c>
      <c r="BF278" s="2539">
        <v>1</v>
      </c>
      <c r="BG278" s="2539">
        <v>1</v>
      </c>
      <c r="BH278" s="2539">
        <v>1</v>
      </c>
      <c r="BI278" s="2539">
        <v>1</v>
      </c>
      <c r="BJ278" s="2539">
        <v>1</v>
      </c>
      <c r="BK278" s="2539">
        <v>1</v>
      </c>
      <c r="BL278" s="2539">
        <v>1</v>
      </c>
      <c r="BM278" s="2539">
        <v>1</v>
      </c>
      <c r="BN278" s="2521">
        <v>0</v>
      </c>
      <c r="BO278" s="2539">
        <v>1</v>
      </c>
      <c r="BP278" s="2539">
        <v>1</v>
      </c>
      <c r="BQ278" s="2539">
        <v>0</v>
      </c>
      <c r="BR278" s="2562">
        <v>0</v>
      </c>
      <c r="BS278" s="2538">
        <v>0</v>
      </c>
      <c r="BT278" s="2521">
        <v>1</v>
      </c>
      <c r="BU278" s="2521">
        <v>0</v>
      </c>
      <c r="BV278" s="2521">
        <v>0</v>
      </c>
      <c r="BW278" s="2521">
        <v>0</v>
      </c>
      <c r="BX278" s="2521">
        <v>0</v>
      </c>
      <c r="BY278" s="2521">
        <v>0</v>
      </c>
      <c r="BZ278" s="2579">
        <v>0</v>
      </c>
      <c r="CA278" s="2521">
        <v>0</v>
      </c>
      <c r="CB278" s="2521">
        <v>0</v>
      </c>
      <c r="CC278" s="2521">
        <v>0</v>
      </c>
      <c r="CD278" s="2521">
        <v>0</v>
      </c>
      <c r="CE278" s="2524">
        <v>0</v>
      </c>
      <c r="CF278" s="2520">
        <v>1</v>
      </c>
      <c r="CG278" s="2521">
        <v>1</v>
      </c>
      <c r="CH278" s="2521">
        <v>1</v>
      </c>
      <c r="CI278" s="2521">
        <v>1</v>
      </c>
      <c r="CJ278" s="2521">
        <v>1</v>
      </c>
      <c r="CK278" s="2521">
        <v>1</v>
      </c>
      <c r="CL278" s="2521">
        <v>1</v>
      </c>
      <c r="CM278" s="2521">
        <v>1</v>
      </c>
      <c r="CN278" s="2521">
        <v>1</v>
      </c>
      <c r="CO278" s="2521">
        <v>1</v>
      </c>
      <c r="CP278" s="2521">
        <v>1</v>
      </c>
      <c r="CQ278" s="2521">
        <v>1</v>
      </c>
      <c r="CR278" s="2521">
        <v>1</v>
      </c>
      <c r="CS278" s="2521">
        <v>0</v>
      </c>
      <c r="CT278" s="2521">
        <v>0</v>
      </c>
      <c r="CU278" s="2521">
        <v>0</v>
      </c>
      <c r="CV278" s="2521">
        <v>0</v>
      </c>
      <c r="CW278" s="2521">
        <v>0</v>
      </c>
      <c r="CX278" s="2521">
        <v>0</v>
      </c>
      <c r="CY278" s="2563">
        <v>0</v>
      </c>
    </row>
    <row r="279" spans="1:103">
      <c r="A279" s="2541"/>
      <c r="B279" s="2542" t="s">
        <v>593</v>
      </c>
      <c r="C279" s="2543"/>
      <c r="D279" s="2544">
        <v>127</v>
      </c>
      <c r="E279" s="2545"/>
      <c r="F279" s="2522">
        <v>320</v>
      </c>
      <c r="G279" s="2546">
        <v>300</v>
      </c>
      <c r="H279" s="2546">
        <v>11.5</v>
      </c>
      <c r="I279" s="2546">
        <v>20.5</v>
      </c>
      <c r="J279" s="2547">
        <v>27</v>
      </c>
      <c r="K279" s="2546">
        <v>279</v>
      </c>
      <c r="L279" s="2546">
        <v>225</v>
      </c>
      <c r="M279" s="2522">
        <v>161.30000000000001</v>
      </c>
      <c r="N279" s="2548">
        <v>1.7709999999999999</v>
      </c>
      <c r="O279" s="2523">
        <v>13.98</v>
      </c>
      <c r="P279" s="2549">
        <v>1</v>
      </c>
      <c r="Q279" s="2549" t="s">
        <v>2493</v>
      </c>
      <c r="R279" s="2549" t="s">
        <v>2493</v>
      </c>
      <c r="S279" s="2549">
        <v>1</v>
      </c>
      <c r="T279" s="2550" t="s">
        <v>2493</v>
      </c>
      <c r="U279" s="2549">
        <v>1</v>
      </c>
      <c r="V279" s="2549" t="s">
        <v>2493</v>
      </c>
      <c r="W279" s="2549" t="s">
        <v>2493</v>
      </c>
      <c r="X279" s="2549">
        <v>1</v>
      </c>
      <c r="Y279" s="2550" t="s">
        <v>2493</v>
      </c>
      <c r="Z279" s="2551">
        <v>1</v>
      </c>
      <c r="AA279" s="2552" t="s">
        <v>2185</v>
      </c>
      <c r="AB279" s="2549" t="s">
        <v>2495</v>
      </c>
      <c r="AC279" s="2554">
        <v>30820</v>
      </c>
      <c r="AD279" s="2555">
        <v>1926</v>
      </c>
      <c r="AE279" s="2555">
        <v>2149</v>
      </c>
      <c r="AF279" s="2555">
        <v>13.8</v>
      </c>
      <c r="AG279" s="2555">
        <v>51.77</v>
      </c>
      <c r="AH279" s="2555">
        <v>9238</v>
      </c>
      <c r="AI279" s="2555">
        <v>615.9</v>
      </c>
      <c r="AJ279" s="2555">
        <v>939</v>
      </c>
      <c r="AK279" s="2555">
        <v>7.5</v>
      </c>
      <c r="AL279" s="2555">
        <v>8.4</v>
      </c>
      <c r="AM279" s="2555">
        <v>230.4</v>
      </c>
      <c r="AN279" s="2523">
        <v>2068</v>
      </c>
      <c r="AO279" s="2556">
        <v>1</v>
      </c>
      <c r="AP279" s="2547">
        <v>1</v>
      </c>
      <c r="AQ279" s="2547">
        <v>1</v>
      </c>
      <c r="AR279" s="2547">
        <v>1</v>
      </c>
      <c r="AS279" s="2557">
        <v>91</v>
      </c>
      <c r="AT279" s="2558">
        <v>110</v>
      </c>
      <c r="AU279" s="2558">
        <v>58</v>
      </c>
      <c r="AV279" s="2559">
        <v>77</v>
      </c>
      <c r="AW279" s="2560">
        <v>1</v>
      </c>
      <c r="AX279" s="2539">
        <v>1</v>
      </c>
      <c r="AY279" s="2521">
        <v>1</v>
      </c>
      <c r="AZ279" s="2539">
        <v>1</v>
      </c>
      <c r="BA279" s="2539">
        <v>1</v>
      </c>
      <c r="BB279" s="2539">
        <v>1</v>
      </c>
      <c r="BC279" s="2539">
        <v>0</v>
      </c>
      <c r="BD279" s="2539">
        <v>1</v>
      </c>
      <c r="BE279" s="2561">
        <v>1</v>
      </c>
      <c r="BF279" s="2539">
        <v>1</v>
      </c>
      <c r="BG279" s="2539">
        <v>1</v>
      </c>
      <c r="BH279" s="2539">
        <v>1</v>
      </c>
      <c r="BI279" s="2539">
        <v>1</v>
      </c>
      <c r="BJ279" s="2539">
        <v>1</v>
      </c>
      <c r="BK279" s="2539">
        <v>1</v>
      </c>
      <c r="BL279" s="2539">
        <v>1</v>
      </c>
      <c r="BM279" s="2539">
        <v>1</v>
      </c>
      <c r="BN279" s="2521">
        <v>0</v>
      </c>
      <c r="BO279" s="2539">
        <v>1</v>
      </c>
      <c r="BP279" s="2539">
        <v>1</v>
      </c>
      <c r="BQ279" s="2539">
        <v>0</v>
      </c>
      <c r="BR279" s="2562">
        <v>0</v>
      </c>
      <c r="BS279" s="2538">
        <v>0</v>
      </c>
      <c r="BT279" s="2521">
        <v>0</v>
      </c>
      <c r="BU279" s="2521">
        <v>0</v>
      </c>
      <c r="BV279" s="2521">
        <v>0</v>
      </c>
      <c r="BW279" s="2521">
        <v>0</v>
      </c>
      <c r="BX279" s="2521">
        <v>0</v>
      </c>
      <c r="BY279" s="2521">
        <v>0</v>
      </c>
      <c r="BZ279" s="2579">
        <v>0</v>
      </c>
      <c r="CA279" s="2521">
        <v>0</v>
      </c>
      <c r="CB279" s="2521">
        <v>0</v>
      </c>
      <c r="CC279" s="2521">
        <v>0</v>
      </c>
      <c r="CD279" s="2521">
        <v>0</v>
      </c>
      <c r="CE279" s="2524">
        <v>0</v>
      </c>
      <c r="CF279" s="2520">
        <v>1</v>
      </c>
      <c r="CG279" s="2521">
        <v>1</v>
      </c>
      <c r="CH279" s="2521">
        <v>1</v>
      </c>
      <c r="CI279" s="2521">
        <v>1</v>
      </c>
      <c r="CJ279" s="2521">
        <v>1</v>
      </c>
      <c r="CK279" s="2521">
        <v>1</v>
      </c>
      <c r="CL279" s="2521">
        <v>1</v>
      </c>
      <c r="CM279" s="2521">
        <v>1</v>
      </c>
      <c r="CN279" s="2521">
        <v>1</v>
      </c>
      <c r="CO279" s="2521">
        <v>1</v>
      </c>
      <c r="CP279" s="2521">
        <v>1</v>
      </c>
      <c r="CQ279" s="2521">
        <v>1</v>
      </c>
      <c r="CR279" s="2521">
        <v>1</v>
      </c>
      <c r="CS279" s="2521">
        <v>0</v>
      </c>
      <c r="CT279" s="2521">
        <v>0</v>
      </c>
      <c r="CU279" s="2521">
        <v>0</v>
      </c>
      <c r="CV279" s="2521">
        <v>0</v>
      </c>
      <c r="CW279" s="2521">
        <v>0</v>
      </c>
      <c r="CX279" s="2521">
        <v>0</v>
      </c>
      <c r="CY279" s="2563">
        <v>0</v>
      </c>
    </row>
    <row r="280" spans="1:103">
      <c r="A280" s="2575"/>
      <c r="B280" s="2542" t="s">
        <v>2553</v>
      </c>
      <c r="C280" s="2543"/>
      <c r="D280" s="2544">
        <v>97.6</v>
      </c>
      <c r="E280" s="2545"/>
      <c r="F280" s="2522">
        <v>310</v>
      </c>
      <c r="G280" s="2546">
        <v>300</v>
      </c>
      <c r="H280" s="2546">
        <v>9</v>
      </c>
      <c r="I280" s="2546">
        <v>15.5</v>
      </c>
      <c r="J280" s="2547">
        <v>27</v>
      </c>
      <c r="K280" s="2546">
        <v>279</v>
      </c>
      <c r="L280" s="2546">
        <v>225</v>
      </c>
      <c r="M280" s="2522">
        <v>124.4</v>
      </c>
      <c r="N280" s="2548">
        <v>1.756</v>
      </c>
      <c r="O280" s="2523">
        <v>17.989999999999998</v>
      </c>
      <c r="P280" s="2549">
        <v>1</v>
      </c>
      <c r="Q280" s="2549" t="s">
        <v>2493</v>
      </c>
      <c r="R280" s="2549" t="s">
        <v>2493</v>
      </c>
      <c r="S280" s="2549">
        <v>1</v>
      </c>
      <c r="T280" s="2550" t="s">
        <v>2493</v>
      </c>
      <c r="U280" s="2549">
        <v>1</v>
      </c>
      <c r="V280" s="2549" t="s">
        <v>2493</v>
      </c>
      <c r="W280" s="2549" t="s">
        <v>2493</v>
      </c>
      <c r="X280" s="2549">
        <v>1</v>
      </c>
      <c r="Y280" s="2550" t="s">
        <v>2493</v>
      </c>
      <c r="Z280" s="2551">
        <v>1</v>
      </c>
      <c r="AA280" s="2552" t="s">
        <v>2185</v>
      </c>
      <c r="AB280" s="2549" t="s">
        <v>2495</v>
      </c>
      <c r="AC280" s="2554">
        <v>22920</v>
      </c>
      <c r="AD280" s="2555">
        <v>1479</v>
      </c>
      <c r="AE280" s="2555">
        <v>1628</v>
      </c>
      <c r="AF280" s="2555">
        <v>13.5</v>
      </c>
      <c r="AG280" s="2555">
        <v>41.13</v>
      </c>
      <c r="AH280" s="2555">
        <v>6985</v>
      </c>
      <c r="AI280" s="2555">
        <v>465.6</v>
      </c>
      <c r="AJ280" s="2555">
        <v>709.7</v>
      </c>
      <c r="AK280" s="2555">
        <v>7.4</v>
      </c>
      <c r="AL280" s="2555">
        <v>7.1</v>
      </c>
      <c r="AM280" s="2555">
        <v>111.8</v>
      </c>
      <c r="AN280" s="2523">
        <v>1512</v>
      </c>
      <c r="AO280" s="2556">
        <v>2</v>
      </c>
      <c r="AP280" s="2547">
        <v>3</v>
      </c>
      <c r="AQ280" s="2547">
        <v>2</v>
      </c>
      <c r="AR280" s="2547">
        <v>3</v>
      </c>
      <c r="AS280" s="2557">
        <v>117</v>
      </c>
      <c r="AT280" s="2558">
        <v>141</v>
      </c>
      <c r="AU280" s="2558">
        <v>74</v>
      </c>
      <c r="AV280" s="2559">
        <v>98</v>
      </c>
      <c r="AW280" s="2560">
        <v>1</v>
      </c>
      <c r="AX280" s="2539">
        <v>1</v>
      </c>
      <c r="AY280" s="2521">
        <v>1</v>
      </c>
      <c r="AZ280" s="2539">
        <v>1</v>
      </c>
      <c r="BA280" s="2539">
        <v>1</v>
      </c>
      <c r="BB280" s="2539">
        <v>1</v>
      </c>
      <c r="BC280" s="2539">
        <v>0</v>
      </c>
      <c r="BD280" s="2539">
        <v>1</v>
      </c>
      <c r="BE280" s="2561">
        <v>1</v>
      </c>
      <c r="BF280" s="2539">
        <v>1</v>
      </c>
      <c r="BG280" s="2539">
        <v>1</v>
      </c>
      <c r="BH280" s="2539">
        <v>1</v>
      </c>
      <c r="BI280" s="2539">
        <v>1</v>
      </c>
      <c r="BJ280" s="2539">
        <v>1</v>
      </c>
      <c r="BK280" s="2539">
        <v>1</v>
      </c>
      <c r="BL280" s="2539">
        <v>1</v>
      </c>
      <c r="BM280" s="2539">
        <v>1</v>
      </c>
      <c r="BN280" s="2521">
        <v>0</v>
      </c>
      <c r="BO280" s="2539">
        <v>1</v>
      </c>
      <c r="BP280" s="2539">
        <v>1</v>
      </c>
      <c r="BQ280" s="2539">
        <v>0</v>
      </c>
      <c r="BR280" s="2562">
        <v>0</v>
      </c>
      <c r="BS280" s="2538">
        <v>0</v>
      </c>
      <c r="BT280" s="2521">
        <v>0</v>
      </c>
      <c r="BU280" s="2521">
        <v>0</v>
      </c>
      <c r="BV280" s="2521">
        <v>0</v>
      </c>
      <c r="BW280" s="2521">
        <v>0</v>
      </c>
      <c r="BX280" s="2521">
        <v>0</v>
      </c>
      <c r="BY280" s="2521">
        <v>0</v>
      </c>
      <c r="BZ280" s="2579">
        <v>0</v>
      </c>
      <c r="CA280" s="2521">
        <v>0</v>
      </c>
      <c r="CB280" s="2521">
        <v>0</v>
      </c>
      <c r="CC280" s="2521">
        <v>0</v>
      </c>
      <c r="CD280" s="2521">
        <v>0</v>
      </c>
      <c r="CE280" s="2524">
        <v>0</v>
      </c>
      <c r="CF280" s="2520">
        <v>1</v>
      </c>
      <c r="CG280" s="2521">
        <v>1</v>
      </c>
      <c r="CH280" s="2521">
        <v>1</v>
      </c>
      <c r="CI280" s="2521">
        <v>1</v>
      </c>
      <c r="CJ280" s="2521">
        <v>1</v>
      </c>
      <c r="CK280" s="2521">
        <v>1</v>
      </c>
      <c r="CL280" s="2521">
        <v>1</v>
      </c>
      <c r="CM280" s="2521">
        <v>1</v>
      </c>
      <c r="CN280" s="2521">
        <v>1</v>
      </c>
      <c r="CO280" s="2521">
        <v>1</v>
      </c>
      <c r="CP280" s="2521">
        <v>1</v>
      </c>
      <c r="CQ280" s="2521">
        <v>1</v>
      </c>
      <c r="CR280" s="2521">
        <v>1</v>
      </c>
      <c r="CS280" s="2521">
        <v>0</v>
      </c>
      <c r="CT280" s="2521">
        <v>0</v>
      </c>
      <c r="CU280" s="2521">
        <v>0</v>
      </c>
      <c r="CV280" s="2521">
        <v>0</v>
      </c>
      <c r="CW280" s="2521">
        <v>0</v>
      </c>
      <c r="CX280" s="2521">
        <v>0</v>
      </c>
      <c r="CY280" s="2563">
        <v>0</v>
      </c>
    </row>
    <row r="281" spans="1:103">
      <c r="A281" s="2575"/>
      <c r="B281" s="2542" t="s">
        <v>2554</v>
      </c>
      <c r="C281" s="2543"/>
      <c r="D281" s="2544">
        <v>74.2</v>
      </c>
      <c r="E281" s="2545"/>
      <c r="F281" s="2522">
        <v>301</v>
      </c>
      <c r="G281" s="2546">
        <v>300</v>
      </c>
      <c r="H281" s="2546">
        <v>8</v>
      </c>
      <c r="I281" s="2546">
        <v>11</v>
      </c>
      <c r="J281" s="2547">
        <v>27</v>
      </c>
      <c r="K281" s="2546">
        <v>279</v>
      </c>
      <c r="L281" s="2546">
        <v>225</v>
      </c>
      <c r="M281" s="2522">
        <v>94.6</v>
      </c>
      <c r="N281" s="2548">
        <v>1.74</v>
      </c>
      <c r="O281" s="2523">
        <v>23.44</v>
      </c>
      <c r="P281" s="2549">
        <v>1</v>
      </c>
      <c r="Q281" s="2549">
        <v>1</v>
      </c>
      <c r="R281" s="2549" t="s">
        <v>2185</v>
      </c>
      <c r="S281" s="2549">
        <v>1</v>
      </c>
      <c r="T281" s="2550">
        <v>1</v>
      </c>
      <c r="U281" s="2549">
        <v>1</v>
      </c>
      <c r="V281" s="2549">
        <v>1</v>
      </c>
      <c r="W281" s="2549" t="s">
        <v>2185</v>
      </c>
      <c r="X281" s="2549" t="s">
        <v>2185</v>
      </c>
      <c r="Y281" s="2550" t="s">
        <v>2185</v>
      </c>
      <c r="Z281" s="2551" t="s">
        <v>2185</v>
      </c>
      <c r="AA281" s="2552" t="s">
        <v>2185</v>
      </c>
      <c r="AB281" s="2553" t="s">
        <v>2494</v>
      </c>
      <c r="AC281" s="2554">
        <v>16440</v>
      </c>
      <c r="AD281" s="2555">
        <v>1092</v>
      </c>
      <c r="AE281" s="2555">
        <v>1196</v>
      </c>
      <c r="AF281" s="2555">
        <v>13.1</v>
      </c>
      <c r="AG281" s="2555">
        <v>35.39</v>
      </c>
      <c r="AH281" s="2555">
        <v>4959</v>
      </c>
      <c r="AI281" s="2555">
        <v>330.6</v>
      </c>
      <c r="AJ281" s="2555">
        <v>505.7</v>
      </c>
      <c r="AK281" s="2555">
        <v>7.2</v>
      </c>
      <c r="AL281" s="2555">
        <v>6.1</v>
      </c>
      <c r="AM281" s="2555">
        <v>53.58</v>
      </c>
      <c r="AN281" s="2523">
        <v>1040</v>
      </c>
      <c r="AO281" s="2556">
        <v>3</v>
      </c>
      <c r="AP281" s="2547">
        <v>4</v>
      </c>
      <c r="AQ281" s="2547">
        <v>3</v>
      </c>
      <c r="AR281" s="2547">
        <v>4</v>
      </c>
      <c r="AS281" s="2557">
        <v>152</v>
      </c>
      <c r="AT281" s="2558">
        <v>184</v>
      </c>
      <c r="AU281" s="2558">
        <v>95</v>
      </c>
      <c r="AV281" s="2559">
        <v>127</v>
      </c>
      <c r="AW281" s="2560">
        <v>1</v>
      </c>
      <c r="AX281" s="2539">
        <v>1</v>
      </c>
      <c r="AY281" s="2521">
        <v>0</v>
      </c>
      <c r="AZ281" s="2539">
        <v>1</v>
      </c>
      <c r="BA281" s="2539">
        <v>1</v>
      </c>
      <c r="BB281" s="2539">
        <v>1</v>
      </c>
      <c r="BC281" s="2539">
        <v>0</v>
      </c>
      <c r="BD281" s="2539">
        <v>1</v>
      </c>
      <c r="BE281" s="2561">
        <v>0</v>
      </c>
      <c r="BF281" s="2539">
        <v>0</v>
      </c>
      <c r="BG281" s="2539">
        <v>1</v>
      </c>
      <c r="BH281" s="2539">
        <v>0</v>
      </c>
      <c r="BI281" s="2539">
        <v>1</v>
      </c>
      <c r="BJ281" s="2539">
        <v>1</v>
      </c>
      <c r="BK281" s="2539">
        <v>1</v>
      </c>
      <c r="BL281" s="2539">
        <v>1</v>
      </c>
      <c r="BM281" s="2539">
        <v>0</v>
      </c>
      <c r="BN281" s="2521">
        <v>0</v>
      </c>
      <c r="BO281" s="2539">
        <v>1</v>
      </c>
      <c r="BP281" s="2539">
        <v>1</v>
      </c>
      <c r="BQ281" s="2539">
        <v>0</v>
      </c>
      <c r="BR281" s="2562">
        <v>0</v>
      </c>
      <c r="BS281" s="2538">
        <v>1</v>
      </c>
      <c r="BT281" s="2521">
        <v>0</v>
      </c>
      <c r="BU281" s="2521">
        <v>0</v>
      </c>
      <c r="BV281" s="2521">
        <v>0</v>
      </c>
      <c r="BW281" s="2521">
        <v>0</v>
      </c>
      <c r="BX281" s="2521">
        <v>0</v>
      </c>
      <c r="BY281" s="2521">
        <v>0</v>
      </c>
      <c r="BZ281" s="2579">
        <v>0</v>
      </c>
      <c r="CA281" s="2521">
        <v>0</v>
      </c>
      <c r="CB281" s="2521">
        <v>0</v>
      </c>
      <c r="CC281" s="2521">
        <v>0</v>
      </c>
      <c r="CD281" s="2521">
        <v>0</v>
      </c>
      <c r="CE281" s="2524">
        <v>0</v>
      </c>
      <c r="CF281" s="2520">
        <v>1</v>
      </c>
      <c r="CG281" s="2521">
        <v>1</v>
      </c>
      <c r="CH281" s="2521">
        <v>1</v>
      </c>
      <c r="CI281" s="2521">
        <v>1</v>
      </c>
      <c r="CJ281" s="2521">
        <v>1</v>
      </c>
      <c r="CK281" s="2521">
        <v>1</v>
      </c>
      <c r="CL281" s="2521">
        <v>1</v>
      </c>
      <c r="CM281" s="2521">
        <v>1</v>
      </c>
      <c r="CN281" s="2521">
        <v>1</v>
      </c>
      <c r="CO281" s="2521">
        <v>1</v>
      </c>
      <c r="CP281" s="2521">
        <v>1</v>
      </c>
      <c r="CQ281" s="2521">
        <v>1</v>
      </c>
      <c r="CR281" s="2521">
        <v>1</v>
      </c>
      <c r="CS281" s="2521">
        <v>0</v>
      </c>
      <c r="CT281" s="2521">
        <v>0</v>
      </c>
      <c r="CU281" s="2521">
        <v>0</v>
      </c>
      <c r="CV281" s="2521">
        <v>0</v>
      </c>
      <c r="CW281" s="2521">
        <v>0</v>
      </c>
      <c r="CX281" s="2521">
        <v>0</v>
      </c>
      <c r="CY281" s="2563">
        <v>0</v>
      </c>
    </row>
    <row r="282" spans="1:103">
      <c r="A282" s="2575"/>
      <c r="B282" s="2542" t="s">
        <v>2555</v>
      </c>
      <c r="C282" s="2543"/>
      <c r="D282" s="2544">
        <v>299</v>
      </c>
      <c r="E282" s="2545"/>
      <c r="F282" s="2522">
        <v>335</v>
      </c>
      <c r="G282" s="2546">
        <v>278</v>
      </c>
      <c r="H282" s="2546">
        <v>31</v>
      </c>
      <c r="I282" s="2546">
        <v>55</v>
      </c>
      <c r="J282" s="2547">
        <v>24</v>
      </c>
      <c r="K282" s="2546">
        <v>225</v>
      </c>
      <c r="L282" s="2546">
        <v>177</v>
      </c>
      <c r="M282" s="2522">
        <v>380.5</v>
      </c>
      <c r="N282" s="2548">
        <v>1.679</v>
      </c>
      <c r="O282" s="2523">
        <v>5.6210000000000004</v>
      </c>
      <c r="P282" s="2549">
        <v>1</v>
      </c>
      <c r="Q282" s="2549" t="s">
        <v>2493</v>
      </c>
      <c r="R282" s="2549" t="s">
        <v>2493</v>
      </c>
      <c r="S282" s="2549">
        <v>1</v>
      </c>
      <c r="T282" s="2550" t="s">
        <v>2185</v>
      </c>
      <c r="U282" s="2549">
        <v>1</v>
      </c>
      <c r="V282" s="2549" t="s">
        <v>2493</v>
      </c>
      <c r="W282" s="2549" t="s">
        <v>2493</v>
      </c>
      <c r="X282" s="2549">
        <v>1</v>
      </c>
      <c r="Y282" s="2550" t="s">
        <v>2185</v>
      </c>
      <c r="Z282" s="2551">
        <v>1</v>
      </c>
      <c r="AA282" s="2552">
        <v>1</v>
      </c>
      <c r="AB282" s="2549" t="s">
        <v>2499</v>
      </c>
      <c r="AC282" s="2554">
        <v>64210</v>
      </c>
      <c r="AD282" s="2555">
        <v>3833</v>
      </c>
      <c r="AE282" s="2555">
        <v>4726</v>
      </c>
      <c r="AF282" s="2555">
        <v>12.9</v>
      </c>
      <c r="AG282" s="2555">
        <v>118.1</v>
      </c>
      <c r="AH282" s="2555">
        <v>19770</v>
      </c>
      <c r="AI282" s="2555">
        <v>1422</v>
      </c>
      <c r="AJ282" s="2555">
        <v>2189</v>
      </c>
      <c r="AK282" s="2555">
        <v>7.2</v>
      </c>
      <c r="AL282" s="2555">
        <v>16.899999999999999</v>
      </c>
      <c r="AM282" s="2555">
        <v>3392</v>
      </c>
      <c r="AN282" s="2523">
        <v>3860</v>
      </c>
      <c r="AO282" s="2556">
        <v>1</v>
      </c>
      <c r="AP282" s="2547">
        <v>1</v>
      </c>
      <c r="AQ282" s="2547">
        <v>1</v>
      </c>
      <c r="AR282" s="2547">
        <v>1</v>
      </c>
      <c r="AS282" s="2557">
        <v>37</v>
      </c>
      <c r="AT282" s="2558">
        <v>44</v>
      </c>
      <c r="AU282" s="2558">
        <v>25</v>
      </c>
      <c r="AV282" s="2559">
        <v>32</v>
      </c>
      <c r="AW282" s="2560">
        <v>1</v>
      </c>
      <c r="AX282" s="2539">
        <v>1</v>
      </c>
      <c r="AY282" s="2521">
        <v>1</v>
      </c>
      <c r="AZ282" s="2539">
        <v>1</v>
      </c>
      <c r="BA282" s="2539">
        <v>0</v>
      </c>
      <c r="BB282" s="2539">
        <v>1</v>
      </c>
      <c r="BC282" s="2539">
        <v>1</v>
      </c>
      <c r="BD282" s="2539">
        <v>1</v>
      </c>
      <c r="BE282" s="2561">
        <v>1</v>
      </c>
      <c r="BF282" s="2539">
        <v>1</v>
      </c>
      <c r="BG282" s="2539">
        <v>0</v>
      </c>
      <c r="BH282" s="2539">
        <v>0</v>
      </c>
      <c r="BI282" s="2539">
        <v>0</v>
      </c>
      <c r="BJ282" s="2539">
        <v>1</v>
      </c>
      <c r="BK282" s="2539">
        <v>0</v>
      </c>
      <c r="BL282" s="2539">
        <v>0</v>
      </c>
      <c r="BM282" s="2539">
        <v>1</v>
      </c>
      <c r="BN282" s="2521">
        <v>0</v>
      </c>
      <c r="BO282" s="2539">
        <v>1</v>
      </c>
      <c r="BP282" s="2539">
        <v>0</v>
      </c>
      <c r="BQ282" s="2539">
        <v>0</v>
      </c>
      <c r="BR282" s="2562">
        <v>0</v>
      </c>
      <c r="BS282" s="2538">
        <v>0</v>
      </c>
      <c r="BT282" s="2521">
        <v>1</v>
      </c>
      <c r="BU282" s="2521">
        <v>0</v>
      </c>
      <c r="BV282" s="2521">
        <v>0</v>
      </c>
      <c r="BW282" s="2521">
        <v>0</v>
      </c>
      <c r="BX282" s="2521">
        <v>0</v>
      </c>
      <c r="BY282" s="2521">
        <v>0</v>
      </c>
      <c r="BZ282" s="2579">
        <v>0</v>
      </c>
      <c r="CA282" s="2521">
        <v>0</v>
      </c>
      <c r="CB282" s="2521">
        <v>0</v>
      </c>
      <c r="CC282" s="2521">
        <v>0</v>
      </c>
      <c r="CD282" s="2521">
        <v>0</v>
      </c>
      <c r="CE282" s="2524">
        <v>0</v>
      </c>
      <c r="CF282" s="2520">
        <v>1</v>
      </c>
      <c r="CG282" s="2521">
        <v>1</v>
      </c>
      <c r="CH282" s="2521">
        <v>1</v>
      </c>
      <c r="CI282" s="2521">
        <v>1</v>
      </c>
      <c r="CJ282" s="2521">
        <v>1</v>
      </c>
      <c r="CK282" s="2521">
        <v>1</v>
      </c>
      <c r="CL282" s="2521">
        <v>1</v>
      </c>
      <c r="CM282" s="2521">
        <v>1</v>
      </c>
      <c r="CN282" s="2521">
        <v>1</v>
      </c>
      <c r="CO282" s="2521">
        <v>1</v>
      </c>
      <c r="CP282" s="2521">
        <v>1</v>
      </c>
      <c r="CQ282" s="2521">
        <v>1</v>
      </c>
      <c r="CR282" s="2521">
        <v>1</v>
      </c>
      <c r="CS282" s="2521">
        <v>0</v>
      </c>
      <c r="CT282" s="2521">
        <v>0</v>
      </c>
      <c r="CU282" s="2521">
        <v>0</v>
      </c>
      <c r="CV282" s="2521">
        <v>0</v>
      </c>
      <c r="CW282" s="2521">
        <v>0</v>
      </c>
      <c r="CX282" s="2521">
        <v>0</v>
      </c>
      <c r="CY282" s="2563">
        <v>0</v>
      </c>
    </row>
    <row r="283" spans="1:103">
      <c r="A283" s="2575"/>
      <c r="B283" s="2542" t="s">
        <v>2556</v>
      </c>
      <c r="C283" s="2543"/>
      <c r="D283" s="2544">
        <v>225</v>
      </c>
      <c r="E283" s="2545"/>
      <c r="F283" s="2522">
        <v>309</v>
      </c>
      <c r="G283" s="2546">
        <v>271</v>
      </c>
      <c r="H283" s="2546">
        <v>24</v>
      </c>
      <c r="I283" s="2546">
        <v>42</v>
      </c>
      <c r="J283" s="2547">
        <v>24</v>
      </c>
      <c r="K283" s="2546">
        <v>225</v>
      </c>
      <c r="L283" s="2546">
        <v>177</v>
      </c>
      <c r="M283" s="2522">
        <v>286.60000000000002</v>
      </c>
      <c r="N283" s="2548">
        <v>1.613</v>
      </c>
      <c r="O283" s="2523">
        <v>7.17</v>
      </c>
      <c r="P283" s="2549">
        <v>1</v>
      </c>
      <c r="Q283" s="2549" t="s">
        <v>2493</v>
      </c>
      <c r="R283" s="2549" t="s">
        <v>2493</v>
      </c>
      <c r="S283" s="2549">
        <v>1</v>
      </c>
      <c r="T283" s="2550" t="s">
        <v>2185</v>
      </c>
      <c r="U283" s="2549">
        <v>1</v>
      </c>
      <c r="V283" s="2549" t="s">
        <v>2493</v>
      </c>
      <c r="W283" s="2549" t="s">
        <v>2493</v>
      </c>
      <c r="X283" s="2549">
        <v>1</v>
      </c>
      <c r="Y283" s="2550" t="s">
        <v>2185</v>
      </c>
      <c r="Z283" s="2551">
        <v>1</v>
      </c>
      <c r="AA283" s="2552">
        <v>1</v>
      </c>
      <c r="AB283" s="2549" t="s">
        <v>2499</v>
      </c>
      <c r="AC283" s="2554">
        <v>43750</v>
      </c>
      <c r="AD283" s="2555">
        <v>2831</v>
      </c>
      <c r="AE283" s="2555">
        <v>3395</v>
      </c>
      <c r="AF283" s="2555">
        <v>12.3</v>
      </c>
      <c r="AG283" s="2555">
        <v>89.18</v>
      </c>
      <c r="AH283" s="2555">
        <v>13970</v>
      </c>
      <c r="AI283" s="2555">
        <v>1031</v>
      </c>
      <c r="AJ283" s="2555">
        <v>1583</v>
      </c>
      <c r="AK283" s="2555">
        <v>6.9</v>
      </c>
      <c r="AL283" s="2555">
        <v>13.6</v>
      </c>
      <c r="AM283" s="2555">
        <v>1533</v>
      </c>
      <c r="AN283" s="2523">
        <v>2482</v>
      </c>
      <c r="AO283" s="2556">
        <v>1</v>
      </c>
      <c r="AP283" s="2547">
        <v>1</v>
      </c>
      <c r="AQ283" s="2547">
        <v>1</v>
      </c>
      <c r="AR283" s="2547">
        <v>1</v>
      </c>
      <c r="AS283" s="2557">
        <v>47</v>
      </c>
      <c r="AT283" s="2558">
        <v>56</v>
      </c>
      <c r="AU283" s="2558">
        <v>31</v>
      </c>
      <c r="AV283" s="2559">
        <v>40</v>
      </c>
      <c r="AW283" s="2560">
        <v>1</v>
      </c>
      <c r="AX283" s="2539">
        <v>1</v>
      </c>
      <c r="AY283" s="2521">
        <v>1</v>
      </c>
      <c r="AZ283" s="2539">
        <v>1</v>
      </c>
      <c r="BA283" s="2539">
        <v>0</v>
      </c>
      <c r="BB283" s="2539">
        <v>1</v>
      </c>
      <c r="BC283" s="2539">
        <v>1</v>
      </c>
      <c r="BD283" s="2539">
        <v>1</v>
      </c>
      <c r="BE283" s="2561">
        <v>1</v>
      </c>
      <c r="BF283" s="2539">
        <v>1</v>
      </c>
      <c r="BG283" s="2539">
        <v>0</v>
      </c>
      <c r="BH283" s="2539">
        <v>0</v>
      </c>
      <c r="BI283" s="2539">
        <v>0</v>
      </c>
      <c r="BJ283" s="2539">
        <v>1</v>
      </c>
      <c r="BK283" s="2539">
        <v>1</v>
      </c>
      <c r="BL283" s="2539">
        <v>1</v>
      </c>
      <c r="BM283" s="2539">
        <v>1</v>
      </c>
      <c r="BN283" s="2521">
        <v>0</v>
      </c>
      <c r="BO283" s="2539">
        <v>1</v>
      </c>
      <c r="BP283" s="2539">
        <v>0</v>
      </c>
      <c r="BQ283" s="2539">
        <v>0</v>
      </c>
      <c r="BR283" s="2562">
        <v>0</v>
      </c>
      <c r="BS283" s="2538">
        <v>0</v>
      </c>
      <c r="BT283" s="2521">
        <v>1</v>
      </c>
      <c r="BU283" s="2521">
        <v>0</v>
      </c>
      <c r="BV283" s="2521">
        <v>0</v>
      </c>
      <c r="BW283" s="2521">
        <v>0</v>
      </c>
      <c r="BX283" s="2521">
        <v>0</v>
      </c>
      <c r="BY283" s="2521">
        <v>0</v>
      </c>
      <c r="BZ283" s="2579">
        <v>0</v>
      </c>
      <c r="CA283" s="2521">
        <v>0</v>
      </c>
      <c r="CB283" s="2521">
        <v>0</v>
      </c>
      <c r="CC283" s="2521">
        <v>0</v>
      </c>
      <c r="CD283" s="2521">
        <v>0</v>
      </c>
      <c r="CE283" s="2524">
        <v>0</v>
      </c>
      <c r="CF283" s="2520">
        <v>1</v>
      </c>
      <c r="CG283" s="2521">
        <v>1</v>
      </c>
      <c r="CH283" s="2521">
        <v>1</v>
      </c>
      <c r="CI283" s="2521">
        <v>1</v>
      </c>
      <c r="CJ283" s="2521">
        <v>1</v>
      </c>
      <c r="CK283" s="2521">
        <v>1</v>
      </c>
      <c r="CL283" s="2521">
        <v>1</v>
      </c>
      <c r="CM283" s="2521">
        <v>1</v>
      </c>
      <c r="CN283" s="2521">
        <v>1</v>
      </c>
      <c r="CO283" s="2521">
        <v>1</v>
      </c>
      <c r="CP283" s="2521">
        <v>1</v>
      </c>
      <c r="CQ283" s="2521">
        <v>1</v>
      </c>
      <c r="CR283" s="2521">
        <v>1</v>
      </c>
      <c r="CS283" s="2521">
        <v>0</v>
      </c>
      <c r="CT283" s="2521">
        <v>0</v>
      </c>
      <c r="CU283" s="2521">
        <v>0</v>
      </c>
      <c r="CV283" s="2521">
        <v>0</v>
      </c>
      <c r="CW283" s="2521">
        <v>0</v>
      </c>
      <c r="CX283" s="2521">
        <v>0</v>
      </c>
      <c r="CY283" s="2563">
        <v>0</v>
      </c>
    </row>
    <row r="284" spans="1:103">
      <c r="A284" s="2576"/>
      <c r="B284" s="2542" t="s">
        <v>589</v>
      </c>
      <c r="C284" s="2543"/>
      <c r="D284" s="2544">
        <v>172</v>
      </c>
      <c r="E284" s="2545"/>
      <c r="F284" s="2522">
        <v>290</v>
      </c>
      <c r="G284" s="2546">
        <v>268</v>
      </c>
      <c r="H284" s="2546">
        <v>18</v>
      </c>
      <c r="I284" s="2546">
        <v>32.5</v>
      </c>
      <c r="J284" s="2547">
        <v>24</v>
      </c>
      <c r="K284" s="2546">
        <v>225</v>
      </c>
      <c r="L284" s="2546">
        <v>177</v>
      </c>
      <c r="M284" s="2522">
        <v>219.6</v>
      </c>
      <c r="N284" s="2548">
        <v>1.575</v>
      </c>
      <c r="O284" s="2523">
        <v>9.1349999999999998</v>
      </c>
      <c r="P284" s="2549">
        <v>1</v>
      </c>
      <c r="Q284" s="2549" t="s">
        <v>2493</v>
      </c>
      <c r="R284" s="2549" t="s">
        <v>2493</v>
      </c>
      <c r="S284" s="2549">
        <v>1</v>
      </c>
      <c r="T284" s="2550" t="s">
        <v>2493</v>
      </c>
      <c r="U284" s="2549">
        <v>1</v>
      </c>
      <c r="V284" s="2549" t="s">
        <v>2493</v>
      </c>
      <c r="W284" s="2549" t="s">
        <v>2493</v>
      </c>
      <c r="X284" s="2549">
        <v>1</v>
      </c>
      <c r="Y284" s="2550" t="s">
        <v>2493</v>
      </c>
      <c r="Z284" s="2551">
        <v>1</v>
      </c>
      <c r="AA284" s="2552" t="s">
        <v>2185</v>
      </c>
      <c r="AB284" s="2549" t="s">
        <v>2495</v>
      </c>
      <c r="AC284" s="2554">
        <v>31300</v>
      </c>
      <c r="AD284" s="2555">
        <v>2159</v>
      </c>
      <c r="AE284" s="2555">
        <v>2523</v>
      </c>
      <c r="AF284" s="2555">
        <v>11.9</v>
      </c>
      <c r="AG284" s="2555">
        <v>66.89</v>
      </c>
      <c r="AH284" s="2555">
        <v>10440</v>
      </c>
      <c r="AI284" s="2555">
        <v>779.7</v>
      </c>
      <c r="AJ284" s="2555">
        <v>1192</v>
      </c>
      <c r="AK284" s="2555">
        <v>6.8</v>
      </c>
      <c r="AL284" s="2555">
        <v>11.1</v>
      </c>
      <c r="AM284" s="2555">
        <v>720.1</v>
      </c>
      <c r="AN284" s="2523">
        <v>1728</v>
      </c>
      <c r="AO284" s="2556">
        <v>1</v>
      </c>
      <c r="AP284" s="2547">
        <v>1</v>
      </c>
      <c r="AQ284" s="2547">
        <v>1</v>
      </c>
      <c r="AR284" s="2547">
        <v>1</v>
      </c>
      <c r="AS284" s="2557">
        <v>59</v>
      </c>
      <c r="AT284" s="2558">
        <v>72</v>
      </c>
      <c r="AU284" s="2558">
        <v>39</v>
      </c>
      <c r="AV284" s="2559">
        <v>51</v>
      </c>
      <c r="AW284" s="2560">
        <v>1</v>
      </c>
      <c r="AX284" s="2539">
        <v>1</v>
      </c>
      <c r="AY284" s="2521">
        <v>1</v>
      </c>
      <c r="AZ284" s="2539">
        <v>1</v>
      </c>
      <c r="BA284" s="2539">
        <v>1</v>
      </c>
      <c r="BB284" s="2539">
        <v>1</v>
      </c>
      <c r="BC284" s="2539">
        <v>0</v>
      </c>
      <c r="BD284" s="2539">
        <v>1</v>
      </c>
      <c r="BE284" s="2561">
        <v>1</v>
      </c>
      <c r="BF284" s="2539">
        <v>1</v>
      </c>
      <c r="BG284" s="2539">
        <v>1</v>
      </c>
      <c r="BH284" s="2539">
        <v>1</v>
      </c>
      <c r="BI284" s="2539">
        <v>1</v>
      </c>
      <c r="BJ284" s="2539">
        <v>1</v>
      </c>
      <c r="BK284" s="2539">
        <v>1</v>
      </c>
      <c r="BL284" s="2539">
        <v>1</v>
      </c>
      <c r="BM284" s="2539">
        <v>1</v>
      </c>
      <c r="BN284" s="2521">
        <v>0</v>
      </c>
      <c r="BO284" s="2539">
        <v>1</v>
      </c>
      <c r="BP284" s="2539">
        <v>1</v>
      </c>
      <c r="BQ284" s="2539">
        <v>0</v>
      </c>
      <c r="BR284" s="2562">
        <v>0</v>
      </c>
      <c r="BS284" s="2538">
        <v>0</v>
      </c>
      <c r="BT284" s="2521">
        <v>0</v>
      </c>
      <c r="BU284" s="2521">
        <v>0</v>
      </c>
      <c r="BV284" s="2521">
        <v>0</v>
      </c>
      <c r="BW284" s="2521">
        <v>0</v>
      </c>
      <c r="BX284" s="2521">
        <v>0</v>
      </c>
      <c r="BY284" s="2521">
        <v>0</v>
      </c>
      <c r="BZ284" s="2579">
        <v>0</v>
      </c>
      <c r="CA284" s="2521">
        <v>0</v>
      </c>
      <c r="CB284" s="2521">
        <v>0</v>
      </c>
      <c r="CC284" s="2521">
        <v>0</v>
      </c>
      <c r="CD284" s="2521">
        <v>0</v>
      </c>
      <c r="CE284" s="2524">
        <v>0</v>
      </c>
      <c r="CF284" s="2520">
        <v>1</v>
      </c>
      <c r="CG284" s="2521">
        <v>1</v>
      </c>
      <c r="CH284" s="2521">
        <v>1</v>
      </c>
      <c r="CI284" s="2521">
        <v>1</v>
      </c>
      <c r="CJ284" s="2521">
        <v>1</v>
      </c>
      <c r="CK284" s="2521">
        <v>1</v>
      </c>
      <c r="CL284" s="2521">
        <v>1</v>
      </c>
      <c r="CM284" s="2521">
        <v>1</v>
      </c>
      <c r="CN284" s="2521">
        <v>1</v>
      </c>
      <c r="CO284" s="2521">
        <v>1</v>
      </c>
      <c r="CP284" s="2521">
        <v>1</v>
      </c>
      <c r="CQ284" s="2521">
        <v>1</v>
      </c>
      <c r="CR284" s="2521">
        <v>1</v>
      </c>
      <c r="CS284" s="2521">
        <v>0</v>
      </c>
      <c r="CT284" s="2521">
        <v>0</v>
      </c>
      <c r="CU284" s="2521">
        <v>0</v>
      </c>
      <c r="CV284" s="2521">
        <v>0</v>
      </c>
      <c r="CW284" s="2521">
        <v>0</v>
      </c>
      <c r="CX284" s="2521">
        <v>0</v>
      </c>
      <c r="CY284" s="2563">
        <v>0</v>
      </c>
    </row>
    <row r="285" spans="1:103">
      <c r="A285" s="2576"/>
      <c r="B285" s="2542" t="s">
        <v>588</v>
      </c>
      <c r="C285" s="2543"/>
      <c r="D285" s="2544">
        <v>142</v>
      </c>
      <c r="E285" s="2545"/>
      <c r="F285" s="2522">
        <v>278</v>
      </c>
      <c r="G285" s="2546">
        <v>265</v>
      </c>
      <c r="H285" s="2546">
        <v>15.5</v>
      </c>
      <c r="I285" s="2546">
        <v>26.5</v>
      </c>
      <c r="J285" s="2547">
        <v>24</v>
      </c>
      <c r="K285" s="2546">
        <v>225</v>
      </c>
      <c r="L285" s="2546">
        <v>177</v>
      </c>
      <c r="M285" s="2522">
        <v>180.3</v>
      </c>
      <c r="N285" s="2548">
        <v>1.544</v>
      </c>
      <c r="O285" s="2523">
        <v>10.91</v>
      </c>
      <c r="P285" s="2549">
        <v>1</v>
      </c>
      <c r="Q285" s="2549" t="s">
        <v>2493</v>
      </c>
      <c r="R285" s="2549" t="s">
        <v>2493</v>
      </c>
      <c r="S285" s="2549">
        <v>1</v>
      </c>
      <c r="T285" s="2550" t="s">
        <v>2493</v>
      </c>
      <c r="U285" s="2549">
        <v>1</v>
      </c>
      <c r="V285" s="2549" t="s">
        <v>2493</v>
      </c>
      <c r="W285" s="2549" t="s">
        <v>2493</v>
      </c>
      <c r="X285" s="2549">
        <v>1</v>
      </c>
      <c r="Y285" s="2550" t="s">
        <v>2493</v>
      </c>
      <c r="Z285" s="2551">
        <v>1</v>
      </c>
      <c r="AA285" s="2552" t="s">
        <v>2185</v>
      </c>
      <c r="AB285" s="2549" t="s">
        <v>2499</v>
      </c>
      <c r="AC285" s="2554">
        <v>24330</v>
      </c>
      <c r="AD285" s="2555">
        <v>1750</v>
      </c>
      <c r="AE285" s="2555">
        <v>2015</v>
      </c>
      <c r="AF285" s="2555">
        <v>11.6</v>
      </c>
      <c r="AG285" s="2555">
        <v>56.64</v>
      </c>
      <c r="AH285" s="2555">
        <v>8235</v>
      </c>
      <c r="AI285" s="2555">
        <v>621.5</v>
      </c>
      <c r="AJ285" s="2555">
        <v>950.4</v>
      </c>
      <c r="AK285" s="2555">
        <v>6.7</v>
      </c>
      <c r="AL285" s="2555">
        <v>9.6</v>
      </c>
      <c r="AM285" s="2555">
        <v>407.3</v>
      </c>
      <c r="AN285" s="2523">
        <v>1299</v>
      </c>
      <c r="AO285" s="2556">
        <v>1</v>
      </c>
      <c r="AP285" s="2547">
        <v>1</v>
      </c>
      <c r="AQ285" s="2547">
        <v>1</v>
      </c>
      <c r="AR285" s="2547">
        <v>1</v>
      </c>
      <c r="AS285" s="2557">
        <v>71</v>
      </c>
      <c r="AT285" s="2558">
        <v>86</v>
      </c>
      <c r="AU285" s="2558">
        <v>46</v>
      </c>
      <c r="AV285" s="2559">
        <v>60</v>
      </c>
      <c r="AW285" s="2560">
        <v>1</v>
      </c>
      <c r="AX285" s="2539">
        <v>1</v>
      </c>
      <c r="AY285" s="2521">
        <v>1</v>
      </c>
      <c r="AZ285" s="2539">
        <v>1</v>
      </c>
      <c r="BA285" s="2539">
        <v>1</v>
      </c>
      <c r="BB285" s="2539">
        <v>1</v>
      </c>
      <c r="BC285" s="2539">
        <v>0</v>
      </c>
      <c r="BD285" s="2539">
        <v>1</v>
      </c>
      <c r="BE285" s="2561">
        <v>1</v>
      </c>
      <c r="BF285" s="2539">
        <v>1</v>
      </c>
      <c r="BG285" s="2539">
        <v>1</v>
      </c>
      <c r="BH285" s="2539">
        <v>1</v>
      </c>
      <c r="BI285" s="2539">
        <v>1</v>
      </c>
      <c r="BJ285" s="2539">
        <v>1</v>
      </c>
      <c r="BK285" s="2539">
        <v>1</v>
      </c>
      <c r="BL285" s="2539">
        <v>1</v>
      </c>
      <c r="BM285" s="2539">
        <v>1</v>
      </c>
      <c r="BN285" s="2521">
        <v>0</v>
      </c>
      <c r="BO285" s="2539">
        <v>1</v>
      </c>
      <c r="BP285" s="2539">
        <v>1</v>
      </c>
      <c r="BQ285" s="2539">
        <v>0</v>
      </c>
      <c r="BR285" s="2562">
        <v>0</v>
      </c>
      <c r="BS285" s="2538">
        <v>0</v>
      </c>
      <c r="BT285" s="2521">
        <v>1</v>
      </c>
      <c r="BU285" s="2521">
        <v>0</v>
      </c>
      <c r="BV285" s="2521">
        <v>0</v>
      </c>
      <c r="BW285" s="2521">
        <v>0</v>
      </c>
      <c r="BX285" s="2521">
        <v>0</v>
      </c>
      <c r="BY285" s="2521">
        <v>0</v>
      </c>
      <c r="BZ285" s="2579">
        <v>0</v>
      </c>
      <c r="CA285" s="2521">
        <v>0</v>
      </c>
      <c r="CB285" s="2521">
        <v>0</v>
      </c>
      <c r="CC285" s="2521">
        <v>0</v>
      </c>
      <c r="CD285" s="2521">
        <v>0</v>
      </c>
      <c r="CE285" s="2524">
        <v>0</v>
      </c>
      <c r="CF285" s="2520">
        <v>1</v>
      </c>
      <c r="CG285" s="2521">
        <v>1</v>
      </c>
      <c r="CH285" s="2521">
        <v>1</v>
      </c>
      <c r="CI285" s="2521">
        <v>1</v>
      </c>
      <c r="CJ285" s="2521">
        <v>1</v>
      </c>
      <c r="CK285" s="2521">
        <v>1</v>
      </c>
      <c r="CL285" s="2521">
        <v>1</v>
      </c>
      <c r="CM285" s="2521">
        <v>1</v>
      </c>
      <c r="CN285" s="2521">
        <v>1</v>
      </c>
      <c r="CO285" s="2521">
        <v>1</v>
      </c>
      <c r="CP285" s="2521">
        <v>1</v>
      </c>
      <c r="CQ285" s="2521">
        <v>1</v>
      </c>
      <c r="CR285" s="2521">
        <v>1</v>
      </c>
      <c r="CS285" s="2521">
        <v>0</v>
      </c>
      <c r="CT285" s="2521">
        <v>0</v>
      </c>
      <c r="CU285" s="2521">
        <v>0</v>
      </c>
      <c r="CV285" s="2521">
        <v>0</v>
      </c>
      <c r="CW285" s="2521">
        <v>0</v>
      </c>
      <c r="CX285" s="2521">
        <v>0</v>
      </c>
      <c r="CY285" s="2563">
        <v>0</v>
      </c>
    </row>
    <row r="286" spans="1:103">
      <c r="A286" s="2576"/>
      <c r="B286" s="2542" t="s">
        <v>586</v>
      </c>
      <c r="C286" s="2543"/>
      <c r="D286" s="2544">
        <v>114</v>
      </c>
      <c r="E286" s="2545"/>
      <c r="F286" s="2522">
        <v>268</v>
      </c>
      <c r="G286" s="2546">
        <v>262</v>
      </c>
      <c r="H286" s="2546">
        <v>12.5</v>
      </c>
      <c r="I286" s="2546">
        <v>21.5</v>
      </c>
      <c r="J286" s="2547">
        <v>24</v>
      </c>
      <c r="K286" s="2546">
        <v>225</v>
      </c>
      <c r="L286" s="2546">
        <v>177</v>
      </c>
      <c r="M286" s="2522">
        <v>145.69999999999999</v>
      </c>
      <c r="N286" s="2548">
        <v>1.518</v>
      </c>
      <c r="O286" s="2523">
        <v>13.27</v>
      </c>
      <c r="P286" s="2549">
        <v>1</v>
      </c>
      <c r="Q286" s="2549" t="s">
        <v>2493</v>
      </c>
      <c r="R286" s="2549" t="s">
        <v>2493</v>
      </c>
      <c r="S286" s="2549">
        <v>1</v>
      </c>
      <c r="T286" s="2550" t="s">
        <v>2493</v>
      </c>
      <c r="U286" s="2549">
        <v>1</v>
      </c>
      <c r="V286" s="2549" t="s">
        <v>2493</v>
      </c>
      <c r="W286" s="2549" t="s">
        <v>2493</v>
      </c>
      <c r="X286" s="2549">
        <v>1</v>
      </c>
      <c r="Y286" s="2550" t="s">
        <v>2493</v>
      </c>
      <c r="Z286" s="2551">
        <v>1</v>
      </c>
      <c r="AA286" s="2552" t="s">
        <v>2185</v>
      </c>
      <c r="AB286" s="2549" t="s">
        <v>2499</v>
      </c>
      <c r="AC286" s="2554">
        <v>18910</v>
      </c>
      <c r="AD286" s="2555">
        <v>1411</v>
      </c>
      <c r="AE286" s="2555">
        <v>1599</v>
      </c>
      <c r="AF286" s="2555">
        <v>11.3</v>
      </c>
      <c r="AG286" s="2555">
        <v>46.07</v>
      </c>
      <c r="AH286" s="2555">
        <v>6455</v>
      </c>
      <c r="AI286" s="2555">
        <v>492.8</v>
      </c>
      <c r="AJ286" s="2555">
        <v>752.4</v>
      </c>
      <c r="AK286" s="2555">
        <v>6.6</v>
      </c>
      <c r="AL286" s="2555">
        <v>8.3000000000000007</v>
      </c>
      <c r="AM286" s="2555">
        <v>224.5</v>
      </c>
      <c r="AN286" s="2523">
        <v>978.9</v>
      </c>
      <c r="AO286" s="2556">
        <v>1</v>
      </c>
      <c r="AP286" s="2547">
        <v>1</v>
      </c>
      <c r="AQ286" s="2547">
        <v>1</v>
      </c>
      <c r="AR286" s="2547">
        <v>1</v>
      </c>
      <c r="AS286" s="2557">
        <v>86</v>
      </c>
      <c r="AT286" s="2558">
        <v>104</v>
      </c>
      <c r="AU286" s="2558">
        <v>55</v>
      </c>
      <c r="AV286" s="2559">
        <v>73</v>
      </c>
      <c r="AW286" s="2560">
        <v>1</v>
      </c>
      <c r="AX286" s="2539">
        <v>1</v>
      </c>
      <c r="AY286" s="2521">
        <v>1</v>
      </c>
      <c r="AZ286" s="2539">
        <v>1</v>
      </c>
      <c r="BA286" s="2539">
        <v>1</v>
      </c>
      <c r="BB286" s="2539">
        <v>1</v>
      </c>
      <c r="BC286" s="2539">
        <v>0</v>
      </c>
      <c r="BD286" s="2539">
        <v>1</v>
      </c>
      <c r="BE286" s="2561">
        <v>1</v>
      </c>
      <c r="BF286" s="2539">
        <v>1</v>
      </c>
      <c r="BG286" s="2539">
        <v>1</v>
      </c>
      <c r="BH286" s="2539">
        <v>1</v>
      </c>
      <c r="BI286" s="2539">
        <v>1</v>
      </c>
      <c r="BJ286" s="2539">
        <v>1</v>
      </c>
      <c r="BK286" s="2539">
        <v>1</v>
      </c>
      <c r="BL286" s="2539">
        <v>1</v>
      </c>
      <c r="BM286" s="2539">
        <v>1</v>
      </c>
      <c r="BN286" s="2521">
        <v>0</v>
      </c>
      <c r="BO286" s="2539">
        <v>1</v>
      </c>
      <c r="BP286" s="2539">
        <v>1</v>
      </c>
      <c r="BQ286" s="2539">
        <v>0</v>
      </c>
      <c r="BR286" s="2562">
        <v>0</v>
      </c>
      <c r="BS286" s="2538">
        <v>0</v>
      </c>
      <c r="BT286" s="2521">
        <v>1</v>
      </c>
      <c r="BU286" s="2521">
        <v>0</v>
      </c>
      <c r="BV286" s="2521">
        <v>0</v>
      </c>
      <c r="BW286" s="2521">
        <v>0</v>
      </c>
      <c r="BX286" s="2521">
        <v>0</v>
      </c>
      <c r="BY286" s="2521">
        <v>0</v>
      </c>
      <c r="BZ286" s="2579">
        <v>0</v>
      </c>
      <c r="CA286" s="2521">
        <v>0</v>
      </c>
      <c r="CB286" s="2521">
        <v>0</v>
      </c>
      <c r="CC286" s="2521">
        <v>0</v>
      </c>
      <c r="CD286" s="2521">
        <v>0</v>
      </c>
      <c r="CE286" s="2524">
        <v>0</v>
      </c>
      <c r="CF286" s="2520">
        <v>1</v>
      </c>
      <c r="CG286" s="2521">
        <v>1</v>
      </c>
      <c r="CH286" s="2521">
        <v>1</v>
      </c>
      <c r="CI286" s="2521">
        <v>1</v>
      </c>
      <c r="CJ286" s="2521">
        <v>1</v>
      </c>
      <c r="CK286" s="2521">
        <v>1</v>
      </c>
      <c r="CL286" s="2521">
        <v>1</v>
      </c>
      <c r="CM286" s="2521">
        <v>1</v>
      </c>
      <c r="CN286" s="2521">
        <v>1</v>
      </c>
      <c r="CO286" s="2521">
        <v>1</v>
      </c>
      <c r="CP286" s="2521">
        <v>1</v>
      </c>
      <c r="CQ286" s="2521">
        <v>1</v>
      </c>
      <c r="CR286" s="2521">
        <v>1</v>
      </c>
      <c r="CS286" s="2521">
        <v>0</v>
      </c>
      <c r="CT286" s="2521">
        <v>0</v>
      </c>
      <c r="CU286" s="2521">
        <v>0</v>
      </c>
      <c r="CV286" s="2521">
        <v>0</v>
      </c>
      <c r="CW286" s="2521">
        <v>0</v>
      </c>
      <c r="CX286" s="2521">
        <v>0</v>
      </c>
      <c r="CY286" s="2563">
        <v>0</v>
      </c>
    </row>
    <row r="287" spans="1:103">
      <c r="A287" s="2576"/>
      <c r="B287" s="2542" t="s">
        <v>2557</v>
      </c>
      <c r="C287" s="2543"/>
      <c r="D287" s="2544">
        <v>93</v>
      </c>
      <c r="E287" s="2545"/>
      <c r="F287" s="2522">
        <v>260</v>
      </c>
      <c r="G287" s="2546">
        <v>260</v>
      </c>
      <c r="H287" s="2546">
        <v>10</v>
      </c>
      <c r="I287" s="2546">
        <v>17.5</v>
      </c>
      <c r="J287" s="2547">
        <v>24</v>
      </c>
      <c r="K287" s="2546">
        <v>225</v>
      </c>
      <c r="L287" s="2546">
        <v>177</v>
      </c>
      <c r="M287" s="2522">
        <v>118.4</v>
      </c>
      <c r="N287" s="2548">
        <v>1.4990000000000001</v>
      </c>
      <c r="O287" s="2523">
        <v>16.12</v>
      </c>
      <c r="P287" s="2549">
        <v>1</v>
      </c>
      <c r="Q287" s="2549" t="s">
        <v>2493</v>
      </c>
      <c r="R287" s="2549" t="s">
        <v>2493</v>
      </c>
      <c r="S287" s="2549">
        <v>1</v>
      </c>
      <c r="T287" s="2550" t="s">
        <v>2493</v>
      </c>
      <c r="U287" s="2549">
        <v>1</v>
      </c>
      <c r="V287" s="2549" t="s">
        <v>2493</v>
      </c>
      <c r="W287" s="2549" t="s">
        <v>2493</v>
      </c>
      <c r="X287" s="2549">
        <v>1</v>
      </c>
      <c r="Y287" s="2550" t="s">
        <v>2493</v>
      </c>
      <c r="Z287" s="2551">
        <v>1</v>
      </c>
      <c r="AA287" s="2552" t="s">
        <v>2185</v>
      </c>
      <c r="AB287" s="2549" t="s">
        <v>2495</v>
      </c>
      <c r="AC287" s="2554">
        <v>14910</v>
      </c>
      <c r="AD287" s="2555">
        <v>1147</v>
      </c>
      <c r="AE287" s="2555">
        <v>1282</v>
      </c>
      <c r="AF287" s="2555">
        <v>11.2</v>
      </c>
      <c r="AG287" s="2555">
        <v>37.590000000000003</v>
      </c>
      <c r="AH287" s="2555">
        <v>5134</v>
      </c>
      <c r="AI287" s="2555">
        <v>394.9</v>
      </c>
      <c r="AJ287" s="2555">
        <v>602.20000000000005</v>
      </c>
      <c r="AK287" s="2555">
        <v>6.5</v>
      </c>
      <c r="AL287" s="2555">
        <v>7.3</v>
      </c>
      <c r="AM287" s="2555">
        <v>126.6</v>
      </c>
      <c r="AN287" s="2523">
        <v>753.6</v>
      </c>
      <c r="AO287" s="2556">
        <v>1</v>
      </c>
      <c r="AP287" s="2547">
        <v>1</v>
      </c>
      <c r="AQ287" s="2547">
        <v>1</v>
      </c>
      <c r="AR287" s="2547">
        <v>1</v>
      </c>
      <c r="AS287" s="2557">
        <v>105</v>
      </c>
      <c r="AT287" s="2558">
        <v>127</v>
      </c>
      <c r="AU287" s="2558">
        <v>66</v>
      </c>
      <c r="AV287" s="2559">
        <v>88</v>
      </c>
      <c r="AW287" s="2560">
        <v>1</v>
      </c>
      <c r="AX287" s="2539">
        <v>1</v>
      </c>
      <c r="AY287" s="2521">
        <v>1</v>
      </c>
      <c r="AZ287" s="2539">
        <v>1</v>
      </c>
      <c r="BA287" s="2539">
        <v>1</v>
      </c>
      <c r="BB287" s="2539">
        <v>1</v>
      </c>
      <c r="BC287" s="2539">
        <v>0</v>
      </c>
      <c r="BD287" s="2539">
        <v>1</v>
      </c>
      <c r="BE287" s="2561">
        <v>1</v>
      </c>
      <c r="BF287" s="2539">
        <v>1</v>
      </c>
      <c r="BG287" s="2539">
        <v>1</v>
      </c>
      <c r="BH287" s="2539">
        <v>1</v>
      </c>
      <c r="BI287" s="2539">
        <v>1</v>
      </c>
      <c r="BJ287" s="2539">
        <v>1</v>
      </c>
      <c r="BK287" s="2539">
        <v>1</v>
      </c>
      <c r="BL287" s="2539">
        <v>1</v>
      </c>
      <c r="BM287" s="2539">
        <v>1</v>
      </c>
      <c r="BN287" s="2521">
        <v>0</v>
      </c>
      <c r="BO287" s="2539">
        <v>1</v>
      </c>
      <c r="BP287" s="2539">
        <v>1</v>
      </c>
      <c r="BQ287" s="2539">
        <v>0</v>
      </c>
      <c r="BR287" s="2562">
        <v>0</v>
      </c>
      <c r="BS287" s="2538">
        <v>0</v>
      </c>
      <c r="BT287" s="2521">
        <v>0</v>
      </c>
      <c r="BU287" s="2521">
        <v>0</v>
      </c>
      <c r="BV287" s="2521">
        <v>0</v>
      </c>
      <c r="BW287" s="2521">
        <v>0</v>
      </c>
      <c r="BX287" s="2521">
        <v>0</v>
      </c>
      <c r="BY287" s="2521">
        <v>0</v>
      </c>
      <c r="BZ287" s="2579">
        <v>0</v>
      </c>
      <c r="CA287" s="2521">
        <v>0</v>
      </c>
      <c r="CB287" s="2521">
        <v>0</v>
      </c>
      <c r="CC287" s="2521">
        <v>0</v>
      </c>
      <c r="CD287" s="2521">
        <v>0</v>
      </c>
      <c r="CE287" s="2524">
        <v>0</v>
      </c>
      <c r="CF287" s="2520">
        <v>1</v>
      </c>
      <c r="CG287" s="2521">
        <v>1</v>
      </c>
      <c r="CH287" s="2521">
        <v>1</v>
      </c>
      <c r="CI287" s="2521">
        <v>1</v>
      </c>
      <c r="CJ287" s="2521">
        <v>1</v>
      </c>
      <c r="CK287" s="2521">
        <v>1</v>
      </c>
      <c r="CL287" s="2521">
        <v>1</v>
      </c>
      <c r="CM287" s="2521">
        <v>1</v>
      </c>
      <c r="CN287" s="2521">
        <v>1</v>
      </c>
      <c r="CO287" s="2521">
        <v>1</v>
      </c>
      <c r="CP287" s="2521">
        <v>1</v>
      </c>
      <c r="CQ287" s="2521">
        <v>1</v>
      </c>
      <c r="CR287" s="2521">
        <v>1</v>
      </c>
      <c r="CS287" s="2521">
        <v>0</v>
      </c>
      <c r="CT287" s="2521">
        <v>0</v>
      </c>
      <c r="CU287" s="2521">
        <v>0</v>
      </c>
      <c r="CV287" s="2521">
        <v>0</v>
      </c>
      <c r="CW287" s="2521">
        <v>0</v>
      </c>
      <c r="CX287" s="2521">
        <v>0</v>
      </c>
      <c r="CY287" s="2563">
        <v>0</v>
      </c>
    </row>
    <row r="288" spans="1:103">
      <c r="A288" s="2576"/>
      <c r="B288" s="2542" t="s">
        <v>2558</v>
      </c>
      <c r="C288" s="2543"/>
      <c r="D288" s="2544">
        <v>68.2</v>
      </c>
      <c r="E288" s="2545"/>
      <c r="F288" s="2522">
        <v>250</v>
      </c>
      <c r="G288" s="2546">
        <v>260</v>
      </c>
      <c r="H288" s="2546">
        <v>7.5</v>
      </c>
      <c r="I288" s="2546">
        <v>12.5</v>
      </c>
      <c r="J288" s="2547">
        <v>24</v>
      </c>
      <c r="K288" s="2546">
        <v>225</v>
      </c>
      <c r="L288" s="2546">
        <v>177</v>
      </c>
      <c r="M288" s="2522">
        <v>86.8</v>
      </c>
      <c r="N288" s="2548">
        <v>1.484</v>
      </c>
      <c r="O288" s="2523">
        <v>21.77</v>
      </c>
      <c r="P288" s="2549">
        <v>1</v>
      </c>
      <c r="Q288" s="2549" t="s">
        <v>2493</v>
      </c>
      <c r="R288" s="2549" t="s">
        <v>2493</v>
      </c>
      <c r="S288" s="2549">
        <v>1</v>
      </c>
      <c r="T288" s="2550" t="s">
        <v>2493</v>
      </c>
      <c r="U288" s="2549">
        <v>1</v>
      </c>
      <c r="V288" s="2549" t="s">
        <v>2493</v>
      </c>
      <c r="W288" s="2549" t="s">
        <v>2493</v>
      </c>
      <c r="X288" s="2549">
        <v>1</v>
      </c>
      <c r="Y288" s="2550" t="s">
        <v>2493</v>
      </c>
      <c r="Z288" s="2551">
        <v>1</v>
      </c>
      <c r="AA288" s="2552" t="s">
        <v>2185</v>
      </c>
      <c r="AB288" s="2549" t="s">
        <v>2495</v>
      </c>
      <c r="AC288" s="2554">
        <v>10450</v>
      </c>
      <c r="AD288" s="2555">
        <v>836.3</v>
      </c>
      <c r="AE288" s="2555">
        <v>919.7</v>
      </c>
      <c r="AF288" s="2555">
        <v>10.9</v>
      </c>
      <c r="AG288" s="2555">
        <v>28.75</v>
      </c>
      <c r="AH288" s="2555">
        <v>3667</v>
      </c>
      <c r="AI288" s="2555">
        <v>282.10000000000002</v>
      </c>
      <c r="AJ288" s="2555">
        <v>430.1</v>
      </c>
      <c r="AK288" s="2555">
        <v>6.4</v>
      </c>
      <c r="AL288" s="2555">
        <v>6</v>
      </c>
      <c r="AM288" s="2555">
        <v>54.19</v>
      </c>
      <c r="AN288" s="2523">
        <v>516.29999999999995</v>
      </c>
      <c r="AO288" s="2556">
        <v>3</v>
      </c>
      <c r="AP288" s="2547">
        <v>3</v>
      </c>
      <c r="AQ288" s="2547">
        <v>3</v>
      </c>
      <c r="AR288" s="2547">
        <v>3</v>
      </c>
      <c r="AS288" s="2557">
        <v>141</v>
      </c>
      <c r="AT288" s="2558">
        <v>171</v>
      </c>
      <c r="AU288" s="2558">
        <v>88</v>
      </c>
      <c r="AV288" s="2559">
        <v>117</v>
      </c>
      <c r="AW288" s="2560">
        <v>1</v>
      </c>
      <c r="AX288" s="2539">
        <v>1</v>
      </c>
      <c r="AY288" s="2521">
        <v>1</v>
      </c>
      <c r="AZ288" s="2539">
        <v>1</v>
      </c>
      <c r="BA288" s="2539">
        <v>1</v>
      </c>
      <c r="BB288" s="2539">
        <v>1</v>
      </c>
      <c r="BC288" s="2539">
        <v>0</v>
      </c>
      <c r="BD288" s="2539">
        <v>1</v>
      </c>
      <c r="BE288" s="2561">
        <v>1</v>
      </c>
      <c r="BF288" s="2539">
        <v>1</v>
      </c>
      <c r="BG288" s="2539">
        <v>1</v>
      </c>
      <c r="BH288" s="2539">
        <v>1</v>
      </c>
      <c r="BI288" s="2539">
        <v>1</v>
      </c>
      <c r="BJ288" s="2539">
        <v>1</v>
      </c>
      <c r="BK288" s="2539">
        <v>1</v>
      </c>
      <c r="BL288" s="2539">
        <v>1</v>
      </c>
      <c r="BM288" s="2539">
        <v>1</v>
      </c>
      <c r="BN288" s="2521">
        <v>0</v>
      </c>
      <c r="BO288" s="2539">
        <v>1</v>
      </c>
      <c r="BP288" s="2539">
        <v>1</v>
      </c>
      <c r="BQ288" s="2539">
        <v>0</v>
      </c>
      <c r="BR288" s="2562">
        <v>0</v>
      </c>
      <c r="BS288" s="2538">
        <v>0</v>
      </c>
      <c r="BT288" s="2521">
        <v>0</v>
      </c>
      <c r="BU288" s="2521">
        <v>0</v>
      </c>
      <c r="BV288" s="2521">
        <v>0</v>
      </c>
      <c r="BW288" s="2521">
        <v>0</v>
      </c>
      <c r="BX288" s="2521">
        <v>0</v>
      </c>
      <c r="BY288" s="2521">
        <v>0</v>
      </c>
      <c r="BZ288" s="2579">
        <v>0</v>
      </c>
      <c r="CA288" s="2521">
        <v>0</v>
      </c>
      <c r="CB288" s="2521">
        <v>0</v>
      </c>
      <c r="CC288" s="2521">
        <v>0</v>
      </c>
      <c r="CD288" s="2521">
        <v>0</v>
      </c>
      <c r="CE288" s="2524">
        <v>0</v>
      </c>
      <c r="CF288" s="2520">
        <v>1</v>
      </c>
      <c r="CG288" s="2521">
        <v>1</v>
      </c>
      <c r="CH288" s="2521">
        <v>1</v>
      </c>
      <c r="CI288" s="2521">
        <v>1</v>
      </c>
      <c r="CJ288" s="2521">
        <v>1</v>
      </c>
      <c r="CK288" s="2521">
        <v>1</v>
      </c>
      <c r="CL288" s="2521">
        <v>1</v>
      </c>
      <c r="CM288" s="2521">
        <v>1</v>
      </c>
      <c r="CN288" s="2521">
        <v>1</v>
      </c>
      <c r="CO288" s="2521">
        <v>1</v>
      </c>
      <c r="CP288" s="2521">
        <v>1</v>
      </c>
      <c r="CQ288" s="2521">
        <v>1</v>
      </c>
      <c r="CR288" s="2521">
        <v>1</v>
      </c>
      <c r="CS288" s="2521">
        <v>0</v>
      </c>
      <c r="CT288" s="2521">
        <v>0</v>
      </c>
      <c r="CU288" s="2521">
        <v>0</v>
      </c>
      <c r="CV288" s="2521">
        <v>0</v>
      </c>
      <c r="CW288" s="2521">
        <v>0</v>
      </c>
      <c r="CX288" s="2521">
        <v>0</v>
      </c>
      <c r="CY288" s="2563">
        <v>0</v>
      </c>
    </row>
    <row r="289" spans="1:103" ht="13.5" thickBot="1">
      <c r="A289" s="2576"/>
      <c r="B289" s="2542" t="s">
        <v>2559</v>
      </c>
      <c r="C289" s="2543"/>
      <c r="D289" s="2544">
        <v>54.1</v>
      </c>
      <c r="E289" s="2545"/>
      <c r="F289" s="2522">
        <v>244</v>
      </c>
      <c r="G289" s="2546">
        <v>260</v>
      </c>
      <c r="H289" s="2546">
        <v>6.5</v>
      </c>
      <c r="I289" s="2546">
        <v>9.5</v>
      </c>
      <c r="J289" s="2547">
        <v>24</v>
      </c>
      <c r="K289" s="2546">
        <v>225</v>
      </c>
      <c r="L289" s="2546">
        <v>177</v>
      </c>
      <c r="M289" s="2522">
        <v>69</v>
      </c>
      <c r="N289" s="2548">
        <v>1.474</v>
      </c>
      <c r="O289" s="2523">
        <v>27.23</v>
      </c>
      <c r="P289" s="2549">
        <v>1</v>
      </c>
      <c r="Q289" s="2549">
        <v>1</v>
      </c>
      <c r="R289" s="2549">
        <v>1</v>
      </c>
      <c r="S289" s="2549">
        <v>1</v>
      </c>
      <c r="T289" s="2550">
        <v>1</v>
      </c>
      <c r="U289" s="2549" t="s">
        <v>2185</v>
      </c>
      <c r="V289" s="2549">
        <v>1</v>
      </c>
      <c r="W289" s="2549" t="s">
        <v>2185</v>
      </c>
      <c r="X289" s="2549" t="s">
        <v>2185</v>
      </c>
      <c r="Y289" s="2550">
        <v>1</v>
      </c>
      <c r="Z289" s="2551" t="s">
        <v>2185</v>
      </c>
      <c r="AA289" s="2552" t="s">
        <v>2185</v>
      </c>
      <c r="AB289" s="2625" t="s">
        <v>2494</v>
      </c>
      <c r="AC289" s="2554">
        <v>7980</v>
      </c>
      <c r="AD289" s="2555">
        <v>654.1</v>
      </c>
      <c r="AE289" s="2555">
        <v>714.4</v>
      </c>
      <c r="AF289" s="2555">
        <v>10.7</v>
      </c>
      <c r="AG289" s="2555">
        <v>24.74</v>
      </c>
      <c r="AH289" s="2555">
        <v>2788</v>
      </c>
      <c r="AI289" s="2555">
        <v>214.4</v>
      </c>
      <c r="AJ289" s="2555">
        <v>327.7</v>
      </c>
      <c r="AK289" s="2555">
        <v>6.3</v>
      </c>
      <c r="AL289" s="2555">
        <v>5.3</v>
      </c>
      <c r="AM289" s="2555">
        <v>30.09</v>
      </c>
      <c r="AN289" s="2523">
        <v>382.5</v>
      </c>
      <c r="AO289" s="2556">
        <v>3</v>
      </c>
      <c r="AP289" s="2547">
        <v>4</v>
      </c>
      <c r="AQ289" s="2547">
        <v>3</v>
      </c>
      <c r="AR289" s="2547">
        <v>4</v>
      </c>
      <c r="AS289" s="2557">
        <v>176</v>
      </c>
      <c r="AT289" s="2558">
        <v>214</v>
      </c>
      <c r="AU289" s="2558">
        <v>108</v>
      </c>
      <c r="AV289" s="2559">
        <v>146</v>
      </c>
      <c r="AW289" s="2560">
        <v>1</v>
      </c>
      <c r="AX289" s="2539">
        <v>0</v>
      </c>
      <c r="AY289" s="2521">
        <v>0</v>
      </c>
      <c r="AZ289" s="2539">
        <v>1</v>
      </c>
      <c r="BA289" s="2539">
        <v>0</v>
      </c>
      <c r="BB289" s="2539">
        <v>1</v>
      </c>
      <c r="BC289" s="2539">
        <v>0</v>
      </c>
      <c r="BD289" s="2539">
        <v>1</v>
      </c>
      <c r="BE289" s="2561">
        <v>0</v>
      </c>
      <c r="BF289" s="2539">
        <v>0</v>
      </c>
      <c r="BG289" s="2539">
        <v>1</v>
      </c>
      <c r="BH289" s="2539">
        <v>0</v>
      </c>
      <c r="BI289" s="2539">
        <v>1</v>
      </c>
      <c r="BJ289" s="2539">
        <v>1</v>
      </c>
      <c r="BK289" s="2539">
        <v>1</v>
      </c>
      <c r="BL289" s="2539">
        <v>1</v>
      </c>
      <c r="BM289" s="2539">
        <v>0</v>
      </c>
      <c r="BN289" s="2521">
        <v>0</v>
      </c>
      <c r="BO289" s="2539">
        <v>1</v>
      </c>
      <c r="BP289" s="2539">
        <v>1</v>
      </c>
      <c r="BQ289" s="2539">
        <v>0</v>
      </c>
      <c r="BR289" s="2562">
        <v>0</v>
      </c>
      <c r="BS289" s="2538">
        <v>1</v>
      </c>
      <c r="BT289" s="2521">
        <v>0</v>
      </c>
      <c r="BU289" s="2521">
        <v>0</v>
      </c>
      <c r="BV289" s="2521">
        <v>0</v>
      </c>
      <c r="BW289" s="2521">
        <v>0</v>
      </c>
      <c r="BX289" s="2521">
        <v>0</v>
      </c>
      <c r="BY289" s="2521">
        <v>0</v>
      </c>
      <c r="BZ289" s="2579">
        <v>0</v>
      </c>
      <c r="CA289" s="2521">
        <v>0</v>
      </c>
      <c r="CB289" s="2521">
        <v>0</v>
      </c>
      <c r="CC289" s="2521">
        <v>0</v>
      </c>
      <c r="CD289" s="2521">
        <v>0</v>
      </c>
      <c r="CE289" s="2580">
        <v>0</v>
      </c>
      <c r="CF289" s="2520">
        <v>1</v>
      </c>
      <c r="CG289" s="2521">
        <v>1</v>
      </c>
      <c r="CH289" s="2521">
        <v>1</v>
      </c>
      <c r="CI289" s="2521">
        <v>1</v>
      </c>
      <c r="CJ289" s="2521">
        <v>1</v>
      </c>
      <c r="CK289" s="2521">
        <v>1</v>
      </c>
      <c r="CL289" s="2521">
        <v>1</v>
      </c>
      <c r="CM289" s="2521">
        <v>1</v>
      </c>
      <c r="CN289" s="2521">
        <v>1</v>
      </c>
      <c r="CO289" s="2521">
        <v>1</v>
      </c>
      <c r="CP289" s="2521">
        <v>1</v>
      </c>
      <c r="CQ289" s="2521">
        <v>1</v>
      </c>
      <c r="CR289" s="2521">
        <v>1</v>
      </c>
      <c r="CS289" s="2521">
        <v>0</v>
      </c>
      <c r="CT289" s="2521">
        <v>0</v>
      </c>
      <c r="CU289" s="2521">
        <v>0</v>
      </c>
      <c r="CV289" s="2521">
        <v>0</v>
      </c>
      <c r="CW289" s="2521">
        <v>0</v>
      </c>
      <c r="CX289" s="2521">
        <v>0</v>
      </c>
      <c r="CY289" s="2563">
        <v>0</v>
      </c>
    </row>
    <row r="290" spans="1:103" ht="15.75">
      <c r="A290" s="2627" t="s">
        <v>2560</v>
      </c>
      <c r="B290" s="2582" t="s">
        <v>2561</v>
      </c>
      <c r="C290" s="2583"/>
      <c r="D290" s="2584"/>
      <c r="E290" s="2585"/>
      <c r="F290" s="2586"/>
      <c r="G290" s="2587"/>
      <c r="H290" s="2587"/>
      <c r="I290" s="2587"/>
      <c r="J290" s="2588"/>
      <c r="K290" s="2587"/>
      <c r="L290" s="2587"/>
      <c r="M290" s="2586"/>
      <c r="N290" s="2589"/>
      <c r="O290" s="2590"/>
      <c r="P290" s="2591"/>
      <c r="Q290" s="2591"/>
      <c r="R290" s="2591"/>
      <c r="S290" s="2591"/>
      <c r="T290" s="2592"/>
      <c r="U290" s="2591"/>
      <c r="V290" s="2591"/>
      <c r="W290" s="2591"/>
      <c r="X290" s="2591"/>
      <c r="Y290" s="2592"/>
      <c r="Z290" s="2593"/>
      <c r="AA290" s="2594"/>
      <c r="AB290" s="2591" t="s">
        <v>2495</v>
      </c>
      <c r="AC290" s="2595"/>
      <c r="AD290" s="2596"/>
      <c r="AE290" s="2596"/>
      <c r="AF290" s="2596"/>
      <c r="AG290" s="2596"/>
      <c r="AH290" s="2596"/>
      <c r="AI290" s="2596"/>
      <c r="AJ290" s="2596"/>
      <c r="AK290" s="2596"/>
      <c r="AL290" s="2596"/>
      <c r="AM290" s="2596"/>
      <c r="AN290" s="2590"/>
      <c r="AO290" s="2597"/>
      <c r="AP290" s="2598"/>
      <c r="AQ290" s="2598"/>
      <c r="AR290" s="2598"/>
      <c r="AS290" s="2599"/>
      <c r="AT290" s="2600"/>
      <c r="AU290" s="2600"/>
      <c r="AV290" s="2601"/>
      <c r="AW290" s="2534"/>
      <c r="AX290" s="2535"/>
      <c r="AY290" s="2602"/>
      <c r="AZ290" s="2535"/>
      <c r="BA290" s="2535"/>
      <c r="BB290" s="2535"/>
      <c r="BC290" s="2535"/>
      <c r="BD290" s="2535"/>
      <c r="BE290" s="2588"/>
      <c r="BF290" s="2535"/>
      <c r="BG290" s="2535"/>
      <c r="BH290" s="2535"/>
      <c r="BI290" s="2535"/>
      <c r="BJ290" s="2535"/>
      <c r="BK290" s="2535"/>
      <c r="BL290" s="2535"/>
      <c r="BM290" s="2535"/>
      <c r="BN290" s="2602"/>
      <c r="BO290" s="2535"/>
      <c r="BP290" s="2535"/>
      <c r="BQ290" s="2535"/>
      <c r="BR290" s="2537"/>
      <c r="BS290" s="2628"/>
      <c r="BT290" s="2535"/>
      <c r="BU290" s="2535"/>
      <c r="BV290" s="2602"/>
      <c r="BW290" s="2535"/>
      <c r="BX290" s="2535"/>
      <c r="BY290" s="2535"/>
      <c r="BZ290" s="2626"/>
      <c r="CA290" s="2602"/>
      <c r="CB290" s="2602"/>
      <c r="CC290" s="2602"/>
      <c r="CD290" s="2602"/>
      <c r="CE290" s="2526"/>
      <c r="CF290" s="2604"/>
      <c r="CG290" s="2535"/>
      <c r="CH290" s="2535"/>
      <c r="CI290" s="2535"/>
      <c r="CJ290" s="2535"/>
      <c r="CK290" s="2535"/>
      <c r="CL290" s="2535"/>
      <c r="CM290" s="2535"/>
      <c r="CN290" s="2535"/>
      <c r="CO290" s="2535"/>
      <c r="CP290" s="2535"/>
      <c r="CQ290" s="2535"/>
      <c r="CR290" s="2535"/>
      <c r="CS290" s="2535"/>
      <c r="CT290" s="2535"/>
      <c r="CU290" s="2535"/>
      <c r="CV290" s="2535"/>
      <c r="CW290" s="2535"/>
      <c r="CX290" s="2535"/>
      <c r="CY290" s="2605"/>
    </row>
    <row r="291" spans="1:103">
      <c r="A291" s="2541"/>
      <c r="B291" s="2542" t="s">
        <v>812</v>
      </c>
      <c r="C291" s="2543"/>
      <c r="D291" s="2544">
        <v>231</v>
      </c>
      <c r="E291" s="2545"/>
      <c r="F291" s="2522">
        <v>372</v>
      </c>
      <c r="G291" s="2546">
        <v>402</v>
      </c>
      <c r="H291" s="2546">
        <v>26</v>
      </c>
      <c r="I291" s="2546">
        <v>26</v>
      </c>
      <c r="J291" s="2547">
        <v>20</v>
      </c>
      <c r="K291" s="2546">
        <v>320</v>
      </c>
      <c r="L291" s="2546">
        <v>280</v>
      </c>
      <c r="M291" s="2522">
        <v>294.2</v>
      </c>
      <c r="N291" s="2548">
        <v>2.266</v>
      </c>
      <c r="O291" s="2523">
        <v>9.7629999999999999</v>
      </c>
      <c r="P291" s="2549">
        <v>1</v>
      </c>
      <c r="Q291" s="2549" t="s">
        <v>2493</v>
      </c>
      <c r="R291" s="2549" t="s">
        <v>2493</v>
      </c>
      <c r="S291" s="2549">
        <v>1</v>
      </c>
      <c r="T291" s="2550" t="s">
        <v>2493</v>
      </c>
      <c r="U291" s="2549">
        <v>1</v>
      </c>
      <c r="V291" s="2549" t="s">
        <v>2493</v>
      </c>
      <c r="W291" s="2549" t="s">
        <v>2493</v>
      </c>
      <c r="X291" s="2549">
        <v>1</v>
      </c>
      <c r="Y291" s="2550" t="s">
        <v>2493</v>
      </c>
      <c r="Z291" s="2551">
        <v>1</v>
      </c>
      <c r="AA291" s="2552" t="s">
        <v>2185</v>
      </c>
      <c r="AB291" s="2553" t="s">
        <v>2494</v>
      </c>
      <c r="AC291" s="2554">
        <v>70610</v>
      </c>
      <c r="AD291" s="2555">
        <v>3796</v>
      </c>
      <c r="AE291" s="2555">
        <v>4335</v>
      </c>
      <c r="AF291" s="2555">
        <v>15.4</v>
      </c>
      <c r="AG291" s="2555">
        <v>103.7</v>
      </c>
      <c r="AH291" s="2555">
        <v>28200</v>
      </c>
      <c r="AI291" s="2555">
        <v>1403</v>
      </c>
      <c r="AJ291" s="2555">
        <v>2160</v>
      </c>
      <c r="AK291" s="2555">
        <v>9.6999999999999993</v>
      </c>
      <c r="AL291" s="2555">
        <v>10.1</v>
      </c>
      <c r="AM291" s="2555">
        <v>733</v>
      </c>
      <c r="AN291" s="2523">
        <v>8425</v>
      </c>
      <c r="AO291" s="2556">
        <v>1</v>
      </c>
      <c r="AP291" s="2547">
        <v>2</v>
      </c>
      <c r="AQ291" s="2547">
        <v>1</v>
      </c>
      <c r="AR291" s="2547">
        <v>2</v>
      </c>
      <c r="AS291" s="2557">
        <v>63</v>
      </c>
      <c r="AT291" s="2558">
        <v>77</v>
      </c>
      <c r="AU291" s="2558">
        <v>39</v>
      </c>
      <c r="AV291" s="2559">
        <v>52</v>
      </c>
      <c r="AW291" s="2560">
        <v>1</v>
      </c>
      <c r="AX291" s="2539">
        <v>1</v>
      </c>
      <c r="AY291" s="2521">
        <v>1</v>
      </c>
      <c r="AZ291" s="2539">
        <v>1</v>
      </c>
      <c r="BA291" s="2539">
        <v>1</v>
      </c>
      <c r="BB291" s="2539">
        <v>1</v>
      </c>
      <c r="BC291" s="2539">
        <v>0</v>
      </c>
      <c r="BD291" s="2539">
        <v>1</v>
      </c>
      <c r="BE291" s="2561">
        <v>1</v>
      </c>
      <c r="BF291" s="2539">
        <v>1</v>
      </c>
      <c r="BG291" s="2539">
        <v>1</v>
      </c>
      <c r="BH291" s="2539">
        <v>1</v>
      </c>
      <c r="BI291" s="2539">
        <v>1</v>
      </c>
      <c r="BJ291" s="2539">
        <v>1</v>
      </c>
      <c r="BK291" s="2539">
        <v>1</v>
      </c>
      <c r="BL291" s="2539">
        <v>1</v>
      </c>
      <c r="BM291" s="2539">
        <v>1</v>
      </c>
      <c r="BN291" s="2521">
        <v>0</v>
      </c>
      <c r="BO291" s="2539">
        <v>1</v>
      </c>
      <c r="BP291" s="2539">
        <v>1</v>
      </c>
      <c r="BQ291" s="2539">
        <v>0</v>
      </c>
      <c r="BR291" s="2562">
        <v>0</v>
      </c>
      <c r="BS291" s="2538">
        <v>1</v>
      </c>
      <c r="BT291" s="2521">
        <v>0</v>
      </c>
      <c r="BU291" s="2521">
        <v>0</v>
      </c>
      <c r="BV291" s="2521">
        <v>0</v>
      </c>
      <c r="BW291" s="2521">
        <v>0</v>
      </c>
      <c r="BX291" s="2521">
        <v>0</v>
      </c>
      <c r="BY291" s="2521">
        <v>0</v>
      </c>
      <c r="BZ291" s="2579">
        <v>0</v>
      </c>
      <c r="CA291" s="2521">
        <v>0</v>
      </c>
      <c r="CB291" s="2521">
        <v>0</v>
      </c>
      <c r="CC291" s="2521">
        <v>0</v>
      </c>
      <c r="CD291" s="2521">
        <v>0</v>
      </c>
      <c r="CE291" s="2524">
        <v>0</v>
      </c>
      <c r="CF291" s="2520">
        <v>1</v>
      </c>
      <c r="CG291" s="2521">
        <v>1</v>
      </c>
      <c r="CH291" s="2521">
        <v>1</v>
      </c>
      <c r="CI291" s="2521">
        <v>1</v>
      </c>
      <c r="CJ291" s="2521">
        <v>1</v>
      </c>
      <c r="CK291" s="2521">
        <v>1</v>
      </c>
      <c r="CL291" s="2521">
        <v>1</v>
      </c>
      <c r="CM291" s="2521">
        <v>1</v>
      </c>
      <c r="CN291" s="2521">
        <v>1</v>
      </c>
      <c r="CO291" s="2521">
        <v>1</v>
      </c>
      <c r="CP291" s="2521">
        <v>1</v>
      </c>
      <c r="CQ291" s="2521">
        <v>1</v>
      </c>
      <c r="CR291" s="2521">
        <v>1</v>
      </c>
      <c r="CS291" s="2521">
        <v>0</v>
      </c>
      <c r="CT291" s="2521">
        <v>0</v>
      </c>
      <c r="CU291" s="2521">
        <v>0</v>
      </c>
      <c r="CV291" s="2521">
        <v>0</v>
      </c>
      <c r="CW291" s="2521">
        <v>0</v>
      </c>
      <c r="CX291" s="2521">
        <v>0</v>
      </c>
      <c r="CY291" s="2563">
        <v>0</v>
      </c>
    </row>
    <row r="292" spans="1:103">
      <c r="A292" s="2541"/>
      <c r="B292" s="2542" t="s">
        <v>811</v>
      </c>
      <c r="C292" s="2543"/>
      <c r="D292" s="2544">
        <v>213</v>
      </c>
      <c r="E292" s="2545"/>
      <c r="F292" s="2522">
        <v>368</v>
      </c>
      <c r="G292" s="2546">
        <v>400</v>
      </c>
      <c r="H292" s="2546">
        <v>24</v>
      </c>
      <c r="I292" s="2546">
        <v>24</v>
      </c>
      <c r="J292" s="2547">
        <v>20</v>
      </c>
      <c r="K292" s="2546">
        <v>320</v>
      </c>
      <c r="L292" s="2546">
        <v>280</v>
      </c>
      <c r="M292" s="2522">
        <v>270.7</v>
      </c>
      <c r="N292" s="2548">
        <v>2.254</v>
      </c>
      <c r="O292" s="2523">
        <v>10.55</v>
      </c>
      <c r="P292" s="2549">
        <v>1</v>
      </c>
      <c r="Q292" s="2549" t="s">
        <v>2493</v>
      </c>
      <c r="R292" s="2549" t="s">
        <v>2493</v>
      </c>
      <c r="S292" s="2549">
        <v>1</v>
      </c>
      <c r="T292" s="2550" t="s">
        <v>2493</v>
      </c>
      <c r="U292" s="2549">
        <v>1</v>
      </c>
      <c r="V292" s="2549" t="s">
        <v>2493</v>
      </c>
      <c r="W292" s="2549" t="s">
        <v>2493</v>
      </c>
      <c r="X292" s="2549">
        <v>1</v>
      </c>
      <c r="Y292" s="2550" t="s">
        <v>2493</v>
      </c>
      <c r="Z292" s="2551">
        <v>1</v>
      </c>
      <c r="AA292" s="2552" t="s">
        <v>2185</v>
      </c>
      <c r="AB292" s="2553" t="s">
        <v>2494</v>
      </c>
      <c r="AC292" s="2554">
        <v>64270</v>
      </c>
      <c r="AD292" s="2555">
        <v>3493</v>
      </c>
      <c r="AE292" s="2555">
        <v>3970</v>
      </c>
      <c r="AF292" s="2555">
        <v>15.3</v>
      </c>
      <c r="AG292" s="2555">
        <v>95.59</v>
      </c>
      <c r="AH292" s="2555">
        <v>25640</v>
      </c>
      <c r="AI292" s="2555">
        <v>1282</v>
      </c>
      <c r="AJ292" s="2555">
        <v>1971</v>
      </c>
      <c r="AK292" s="2555">
        <v>9.6999999999999993</v>
      </c>
      <c r="AL292" s="2555">
        <v>9.5</v>
      </c>
      <c r="AM292" s="2555">
        <v>577.20000000000005</v>
      </c>
      <c r="AN292" s="2523">
        <v>7573</v>
      </c>
      <c r="AO292" s="2556">
        <v>1</v>
      </c>
      <c r="AP292" s="2547">
        <v>2</v>
      </c>
      <c r="AQ292" s="2547">
        <v>1</v>
      </c>
      <c r="AR292" s="2547">
        <v>2</v>
      </c>
      <c r="AS292" s="2557">
        <v>68</v>
      </c>
      <c r="AT292" s="2558">
        <v>83</v>
      </c>
      <c r="AU292" s="2558">
        <v>42</v>
      </c>
      <c r="AV292" s="2559">
        <v>56</v>
      </c>
      <c r="AW292" s="2560">
        <v>1</v>
      </c>
      <c r="AX292" s="2539">
        <v>1</v>
      </c>
      <c r="AY292" s="2521">
        <v>1</v>
      </c>
      <c r="AZ292" s="2539">
        <v>1</v>
      </c>
      <c r="BA292" s="2539">
        <v>1</v>
      </c>
      <c r="BB292" s="2539">
        <v>1</v>
      </c>
      <c r="BC292" s="2539">
        <v>0</v>
      </c>
      <c r="BD292" s="2539">
        <v>1</v>
      </c>
      <c r="BE292" s="2561">
        <v>1</v>
      </c>
      <c r="BF292" s="2539">
        <v>1</v>
      </c>
      <c r="BG292" s="2539">
        <v>1</v>
      </c>
      <c r="BH292" s="2539">
        <v>1</v>
      </c>
      <c r="BI292" s="2539">
        <v>1</v>
      </c>
      <c r="BJ292" s="2539">
        <v>1</v>
      </c>
      <c r="BK292" s="2539">
        <v>1</v>
      </c>
      <c r="BL292" s="2539">
        <v>1</v>
      </c>
      <c r="BM292" s="2539">
        <v>1</v>
      </c>
      <c r="BN292" s="2521">
        <v>0</v>
      </c>
      <c r="BO292" s="2539">
        <v>1</v>
      </c>
      <c r="BP292" s="2539">
        <v>1</v>
      </c>
      <c r="BQ292" s="2539">
        <v>0</v>
      </c>
      <c r="BR292" s="2562">
        <v>0</v>
      </c>
      <c r="BS292" s="2538">
        <v>1</v>
      </c>
      <c r="BT292" s="2521">
        <v>0</v>
      </c>
      <c r="BU292" s="2521">
        <v>0</v>
      </c>
      <c r="BV292" s="2521">
        <v>0</v>
      </c>
      <c r="BW292" s="2521">
        <v>0</v>
      </c>
      <c r="BX292" s="2521">
        <v>0</v>
      </c>
      <c r="BY292" s="2521">
        <v>0</v>
      </c>
      <c r="BZ292" s="2579">
        <v>0</v>
      </c>
      <c r="CA292" s="2521">
        <v>0</v>
      </c>
      <c r="CB292" s="2521">
        <v>0</v>
      </c>
      <c r="CC292" s="2521">
        <v>0</v>
      </c>
      <c r="CD292" s="2521">
        <v>0</v>
      </c>
      <c r="CE292" s="2524">
        <v>0</v>
      </c>
      <c r="CF292" s="2520">
        <v>1</v>
      </c>
      <c r="CG292" s="2521">
        <v>1</v>
      </c>
      <c r="CH292" s="2521">
        <v>1</v>
      </c>
      <c r="CI292" s="2521">
        <v>1</v>
      </c>
      <c r="CJ292" s="2521">
        <v>1</v>
      </c>
      <c r="CK292" s="2521">
        <v>1</v>
      </c>
      <c r="CL292" s="2521">
        <v>1</v>
      </c>
      <c r="CM292" s="2521">
        <v>1</v>
      </c>
      <c r="CN292" s="2521">
        <v>1</v>
      </c>
      <c r="CO292" s="2521">
        <v>1</v>
      </c>
      <c r="CP292" s="2521">
        <v>1</v>
      </c>
      <c r="CQ292" s="2521">
        <v>1</v>
      </c>
      <c r="CR292" s="2521">
        <v>1</v>
      </c>
      <c r="CS292" s="2521">
        <v>0</v>
      </c>
      <c r="CT292" s="2521">
        <v>0</v>
      </c>
      <c r="CU292" s="2521">
        <v>0</v>
      </c>
      <c r="CV292" s="2521">
        <v>0</v>
      </c>
      <c r="CW292" s="2521">
        <v>0</v>
      </c>
      <c r="CX292" s="2521">
        <v>0</v>
      </c>
      <c r="CY292" s="2563">
        <v>0</v>
      </c>
    </row>
    <row r="293" spans="1:103">
      <c r="A293" s="2541"/>
      <c r="B293" s="2542" t="s">
        <v>810</v>
      </c>
      <c r="C293" s="2543"/>
      <c r="D293" s="2544">
        <v>194</v>
      </c>
      <c r="E293" s="2545"/>
      <c r="F293" s="2522">
        <v>364</v>
      </c>
      <c r="G293" s="2546">
        <v>398</v>
      </c>
      <c r="H293" s="2546">
        <v>22</v>
      </c>
      <c r="I293" s="2546">
        <v>22</v>
      </c>
      <c r="J293" s="2547">
        <v>20</v>
      </c>
      <c r="K293" s="2546">
        <v>320</v>
      </c>
      <c r="L293" s="2546">
        <v>280</v>
      </c>
      <c r="M293" s="2522">
        <v>247.5</v>
      </c>
      <c r="N293" s="2548">
        <v>2.242</v>
      </c>
      <c r="O293" s="2523">
        <v>11.47</v>
      </c>
      <c r="P293" s="2549">
        <v>1</v>
      </c>
      <c r="Q293" s="2549" t="s">
        <v>2493</v>
      </c>
      <c r="R293" s="2549" t="s">
        <v>2493</v>
      </c>
      <c r="S293" s="2549">
        <v>1</v>
      </c>
      <c r="T293" s="2550" t="s">
        <v>2493</v>
      </c>
      <c r="U293" s="2549">
        <v>1</v>
      </c>
      <c r="V293" s="2549" t="s">
        <v>2493</v>
      </c>
      <c r="W293" s="2549" t="s">
        <v>2493</v>
      </c>
      <c r="X293" s="2549">
        <v>1</v>
      </c>
      <c r="Y293" s="2550" t="s">
        <v>2493</v>
      </c>
      <c r="Z293" s="2551">
        <v>1</v>
      </c>
      <c r="AA293" s="2552" t="s">
        <v>2185</v>
      </c>
      <c r="AB293" s="2553" t="s">
        <v>2494</v>
      </c>
      <c r="AC293" s="2554">
        <v>58110</v>
      </c>
      <c r="AD293" s="2555">
        <v>3193</v>
      </c>
      <c r="AE293" s="2555">
        <v>3611</v>
      </c>
      <c r="AF293" s="2555">
        <v>15.2</v>
      </c>
      <c r="AG293" s="2555">
        <v>87.47</v>
      </c>
      <c r="AH293" s="2555">
        <v>23150</v>
      </c>
      <c r="AI293" s="2555">
        <v>1163</v>
      </c>
      <c r="AJ293" s="2555">
        <v>1786</v>
      </c>
      <c r="AK293" s="2555">
        <v>9.6</v>
      </c>
      <c r="AL293" s="2555">
        <v>8.9</v>
      </c>
      <c r="AM293" s="2555">
        <v>445.7</v>
      </c>
      <c r="AN293" s="2523">
        <v>6759</v>
      </c>
      <c r="AO293" s="2556">
        <v>2</v>
      </c>
      <c r="AP293" s="2547">
        <v>3</v>
      </c>
      <c r="AQ293" s="2547">
        <v>2</v>
      </c>
      <c r="AR293" s="2547">
        <v>3</v>
      </c>
      <c r="AS293" s="2557">
        <v>74</v>
      </c>
      <c r="AT293" s="2558">
        <v>90</v>
      </c>
      <c r="AU293" s="2558">
        <v>45</v>
      </c>
      <c r="AV293" s="2559">
        <v>61</v>
      </c>
      <c r="AW293" s="2560">
        <v>1</v>
      </c>
      <c r="AX293" s="2539">
        <v>1</v>
      </c>
      <c r="AY293" s="2521">
        <v>1</v>
      </c>
      <c r="AZ293" s="2539">
        <v>1</v>
      </c>
      <c r="BA293" s="2539">
        <v>1</v>
      </c>
      <c r="BB293" s="2539">
        <v>1</v>
      </c>
      <c r="BC293" s="2539">
        <v>0</v>
      </c>
      <c r="BD293" s="2539">
        <v>1</v>
      </c>
      <c r="BE293" s="2561">
        <v>1</v>
      </c>
      <c r="BF293" s="2539">
        <v>1</v>
      </c>
      <c r="BG293" s="2539">
        <v>1</v>
      </c>
      <c r="BH293" s="2539">
        <v>1</v>
      </c>
      <c r="BI293" s="2539">
        <v>1</v>
      </c>
      <c r="BJ293" s="2539">
        <v>1</v>
      </c>
      <c r="BK293" s="2539">
        <v>1</v>
      </c>
      <c r="BL293" s="2539">
        <v>1</v>
      </c>
      <c r="BM293" s="2539">
        <v>1</v>
      </c>
      <c r="BN293" s="2521">
        <v>0</v>
      </c>
      <c r="BO293" s="2539">
        <v>1</v>
      </c>
      <c r="BP293" s="2539">
        <v>1</v>
      </c>
      <c r="BQ293" s="2539">
        <v>0</v>
      </c>
      <c r="BR293" s="2562">
        <v>0</v>
      </c>
      <c r="BS293" s="2538">
        <v>1</v>
      </c>
      <c r="BT293" s="2521">
        <v>0</v>
      </c>
      <c r="BU293" s="2521">
        <v>0</v>
      </c>
      <c r="BV293" s="2521">
        <v>0</v>
      </c>
      <c r="BW293" s="2521">
        <v>0</v>
      </c>
      <c r="BX293" s="2521">
        <v>0</v>
      </c>
      <c r="BY293" s="2521">
        <v>0</v>
      </c>
      <c r="BZ293" s="2579">
        <v>0</v>
      </c>
      <c r="CA293" s="2521">
        <v>0</v>
      </c>
      <c r="CB293" s="2521">
        <v>0</v>
      </c>
      <c r="CC293" s="2521">
        <v>0</v>
      </c>
      <c r="CD293" s="2521">
        <v>0</v>
      </c>
      <c r="CE293" s="2524">
        <v>0</v>
      </c>
      <c r="CF293" s="2520">
        <v>1</v>
      </c>
      <c r="CG293" s="2521">
        <v>1</v>
      </c>
      <c r="CH293" s="2521">
        <v>1</v>
      </c>
      <c r="CI293" s="2521">
        <v>1</v>
      </c>
      <c r="CJ293" s="2521">
        <v>1</v>
      </c>
      <c r="CK293" s="2521">
        <v>1</v>
      </c>
      <c r="CL293" s="2521">
        <v>1</v>
      </c>
      <c r="CM293" s="2521">
        <v>1</v>
      </c>
      <c r="CN293" s="2521">
        <v>1</v>
      </c>
      <c r="CO293" s="2521">
        <v>1</v>
      </c>
      <c r="CP293" s="2521">
        <v>1</v>
      </c>
      <c r="CQ293" s="2521">
        <v>1</v>
      </c>
      <c r="CR293" s="2521">
        <v>1</v>
      </c>
      <c r="CS293" s="2521">
        <v>0</v>
      </c>
      <c r="CT293" s="2521">
        <v>0</v>
      </c>
      <c r="CU293" s="2521">
        <v>0</v>
      </c>
      <c r="CV293" s="2521">
        <v>0</v>
      </c>
      <c r="CW293" s="2521">
        <v>0</v>
      </c>
      <c r="CX293" s="2521">
        <v>0</v>
      </c>
      <c r="CY293" s="2563">
        <v>0</v>
      </c>
    </row>
    <row r="294" spans="1:103">
      <c r="A294" s="2541"/>
      <c r="B294" s="2542" t="s">
        <v>809</v>
      </c>
      <c r="C294" s="2543"/>
      <c r="D294" s="2544">
        <v>176</v>
      </c>
      <c r="E294" s="2545"/>
      <c r="F294" s="2522">
        <v>360</v>
      </c>
      <c r="G294" s="2546">
        <v>396</v>
      </c>
      <c r="H294" s="2546">
        <v>20</v>
      </c>
      <c r="I294" s="2546">
        <v>20</v>
      </c>
      <c r="J294" s="2547">
        <v>20</v>
      </c>
      <c r="K294" s="2546">
        <v>320</v>
      </c>
      <c r="L294" s="2546">
        <v>280</v>
      </c>
      <c r="M294" s="2522">
        <v>224.3</v>
      </c>
      <c r="N294" s="2548">
        <v>2.23</v>
      </c>
      <c r="O294" s="2523">
        <v>12.58</v>
      </c>
      <c r="P294" s="2549">
        <v>1</v>
      </c>
      <c r="Q294" s="2549" t="s">
        <v>2493</v>
      </c>
      <c r="R294" s="2549" t="s">
        <v>2493</v>
      </c>
      <c r="S294" s="2549">
        <v>1</v>
      </c>
      <c r="T294" s="2550" t="s">
        <v>2493</v>
      </c>
      <c r="U294" s="2549">
        <v>1</v>
      </c>
      <c r="V294" s="2549" t="s">
        <v>2493</v>
      </c>
      <c r="W294" s="2549" t="s">
        <v>2493</v>
      </c>
      <c r="X294" s="2549">
        <v>1</v>
      </c>
      <c r="Y294" s="2550" t="s">
        <v>2493</v>
      </c>
      <c r="Z294" s="2551">
        <v>1</v>
      </c>
      <c r="AA294" s="2552" t="s">
        <v>2185</v>
      </c>
      <c r="AB294" s="2553" t="s">
        <v>2494</v>
      </c>
      <c r="AC294" s="2554">
        <v>52120</v>
      </c>
      <c r="AD294" s="2555">
        <v>2895</v>
      </c>
      <c r="AE294" s="2555">
        <v>3258</v>
      </c>
      <c r="AF294" s="2555">
        <v>15.1</v>
      </c>
      <c r="AG294" s="2555">
        <v>79.430000000000007</v>
      </c>
      <c r="AH294" s="2555">
        <v>20720</v>
      </c>
      <c r="AI294" s="2555">
        <v>1046</v>
      </c>
      <c r="AJ294" s="2555">
        <v>1605</v>
      </c>
      <c r="AK294" s="2555">
        <v>9.5</v>
      </c>
      <c r="AL294" s="2555">
        <v>8.3000000000000007</v>
      </c>
      <c r="AM294" s="2555">
        <v>336.3</v>
      </c>
      <c r="AN294" s="2523">
        <v>5982</v>
      </c>
      <c r="AO294" s="2556">
        <v>3</v>
      </c>
      <c r="AP294" s="2547">
        <v>3</v>
      </c>
      <c r="AQ294" s="2547">
        <v>3</v>
      </c>
      <c r="AR294" s="2547">
        <v>3</v>
      </c>
      <c r="AS294" s="2557">
        <v>81</v>
      </c>
      <c r="AT294" s="2558">
        <v>99</v>
      </c>
      <c r="AU294" s="2558">
        <v>49</v>
      </c>
      <c r="AV294" s="2559">
        <v>67</v>
      </c>
      <c r="AW294" s="2560">
        <v>1</v>
      </c>
      <c r="AX294" s="2539">
        <v>1</v>
      </c>
      <c r="AY294" s="2521">
        <v>1</v>
      </c>
      <c r="AZ294" s="2539">
        <v>1</v>
      </c>
      <c r="BA294" s="2539">
        <v>1</v>
      </c>
      <c r="BB294" s="2539">
        <v>1</v>
      </c>
      <c r="BC294" s="2539">
        <v>0</v>
      </c>
      <c r="BD294" s="2539">
        <v>1</v>
      </c>
      <c r="BE294" s="2561">
        <v>1</v>
      </c>
      <c r="BF294" s="2539">
        <v>1</v>
      </c>
      <c r="BG294" s="2539">
        <v>1</v>
      </c>
      <c r="BH294" s="2539">
        <v>1</v>
      </c>
      <c r="BI294" s="2539">
        <v>1</v>
      </c>
      <c r="BJ294" s="2539">
        <v>1</v>
      </c>
      <c r="BK294" s="2539">
        <v>1</v>
      </c>
      <c r="BL294" s="2539">
        <v>1</v>
      </c>
      <c r="BM294" s="2539">
        <v>1</v>
      </c>
      <c r="BN294" s="2521">
        <v>0</v>
      </c>
      <c r="BO294" s="2539">
        <v>1</v>
      </c>
      <c r="BP294" s="2539">
        <v>1</v>
      </c>
      <c r="BQ294" s="2539">
        <v>0</v>
      </c>
      <c r="BR294" s="2562">
        <v>0</v>
      </c>
      <c r="BS294" s="2538">
        <v>1</v>
      </c>
      <c r="BT294" s="2521">
        <v>0</v>
      </c>
      <c r="BU294" s="2521">
        <v>0</v>
      </c>
      <c r="BV294" s="2521">
        <v>0</v>
      </c>
      <c r="BW294" s="2521">
        <v>0</v>
      </c>
      <c r="BX294" s="2521">
        <v>0</v>
      </c>
      <c r="BY294" s="2521">
        <v>0</v>
      </c>
      <c r="BZ294" s="2579">
        <v>0</v>
      </c>
      <c r="CA294" s="2521">
        <v>0</v>
      </c>
      <c r="CB294" s="2521">
        <v>0</v>
      </c>
      <c r="CC294" s="2521">
        <v>0</v>
      </c>
      <c r="CD294" s="2521">
        <v>0</v>
      </c>
      <c r="CE294" s="2524">
        <v>0</v>
      </c>
      <c r="CF294" s="2520">
        <v>1</v>
      </c>
      <c r="CG294" s="2521">
        <v>1</v>
      </c>
      <c r="CH294" s="2521">
        <v>1</v>
      </c>
      <c r="CI294" s="2521">
        <v>1</v>
      </c>
      <c r="CJ294" s="2521">
        <v>1</v>
      </c>
      <c r="CK294" s="2521">
        <v>1</v>
      </c>
      <c r="CL294" s="2521">
        <v>1</v>
      </c>
      <c r="CM294" s="2521">
        <v>1</v>
      </c>
      <c r="CN294" s="2521">
        <v>1</v>
      </c>
      <c r="CO294" s="2521">
        <v>1</v>
      </c>
      <c r="CP294" s="2521">
        <v>1</v>
      </c>
      <c r="CQ294" s="2521">
        <v>1</v>
      </c>
      <c r="CR294" s="2521">
        <v>1</v>
      </c>
      <c r="CS294" s="2521">
        <v>0</v>
      </c>
      <c r="CT294" s="2521">
        <v>0</v>
      </c>
      <c r="CU294" s="2521">
        <v>0</v>
      </c>
      <c r="CV294" s="2521">
        <v>0</v>
      </c>
      <c r="CW294" s="2521">
        <v>0</v>
      </c>
      <c r="CX294" s="2521">
        <v>0</v>
      </c>
      <c r="CY294" s="2563">
        <v>0</v>
      </c>
    </row>
    <row r="295" spans="1:103">
      <c r="A295" s="2541"/>
      <c r="B295" s="2542" t="s">
        <v>808</v>
      </c>
      <c r="C295" s="2543"/>
      <c r="D295" s="2544">
        <v>158</v>
      </c>
      <c r="E295" s="2545"/>
      <c r="F295" s="2522">
        <v>356</v>
      </c>
      <c r="G295" s="2546">
        <v>394</v>
      </c>
      <c r="H295" s="2546">
        <v>18</v>
      </c>
      <c r="I295" s="2546">
        <v>18</v>
      </c>
      <c r="J295" s="2547">
        <v>20</v>
      </c>
      <c r="K295" s="2546">
        <v>320</v>
      </c>
      <c r="L295" s="2546">
        <v>280</v>
      </c>
      <c r="M295" s="2522">
        <v>201.4</v>
      </c>
      <c r="N295" s="2548">
        <v>2.218</v>
      </c>
      <c r="O295" s="2523">
        <v>13.93</v>
      </c>
      <c r="P295" s="2549">
        <v>1</v>
      </c>
      <c r="Q295" s="2549" t="s">
        <v>2493</v>
      </c>
      <c r="R295" s="2549" t="s">
        <v>2493</v>
      </c>
      <c r="S295" s="2549">
        <v>1</v>
      </c>
      <c r="T295" s="2550" t="s">
        <v>2493</v>
      </c>
      <c r="U295" s="2549">
        <v>1</v>
      </c>
      <c r="V295" s="2549" t="s">
        <v>2493</v>
      </c>
      <c r="W295" s="2549" t="s">
        <v>2493</v>
      </c>
      <c r="X295" s="2549">
        <v>1</v>
      </c>
      <c r="Y295" s="2550" t="s">
        <v>2493</v>
      </c>
      <c r="Z295" s="2551">
        <v>1</v>
      </c>
      <c r="AA295" s="2552" t="s">
        <v>2185</v>
      </c>
      <c r="AB295" s="2553" t="s">
        <v>2494</v>
      </c>
      <c r="AC295" s="2554">
        <v>46290</v>
      </c>
      <c r="AD295" s="2555">
        <v>2600</v>
      </c>
      <c r="AE295" s="2555">
        <v>2911</v>
      </c>
      <c r="AF295" s="2555">
        <v>15.1</v>
      </c>
      <c r="AG295" s="2555">
        <v>71.47</v>
      </c>
      <c r="AH295" s="2555">
        <v>18370</v>
      </c>
      <c r="AI295" s="2555">
        <v>932.5</v>
      </c>
      <c r="AJ295" s="2555">
        <v>1427</v>
      </c>
      <c r="AK295" s="2555">
        <v>9.5</v>
      </c>
      <c r="AL295" s="2555">
        <v>7.7</v>
      </c>
      <c r="AM295" s="2555">
        <v>246.7</v>
      </c>
      <c r="AN295" s="2523">
        <v>5240</v>
      </c>
      <c r="AO295" s="2556">
        <v>3</v>
      </c>
      <c r="AP295" s="2547">
        <v>3</v>
      </c>
      <c r="AQ295" s="2547">
        <v>3</v>
      </c>
      <c r="AR295" s="2547">
        <v>3</v>
      </c>
      <c r="AS295" s="2557">
        <v>90</v>
      </c>
      <c r="AT295" s="2558">
        <v>109</v>
      </c>
      <c r="AU295" s="2558">
        <v>55</v>
      </c>
      <c r="AV295" s="2559">
        <v>74</v>
      </c>
      <c r="AW295" s="2560">
        <v>1</v>
      </c>
      <c r="AX295" s="2539">
        <v>1</v>
      </c>
      <c r="AY295" s="2521">
        <v>1</v>
      </c>
      <c r="AZ295" s="2539">
        <v>1</v>
      </c>
      <c r="BA295" s="2539">
        <v>1</v>
      </c>
      <c r="BB295" s="2539">
        <v>1</v>
      </c>
      <c r="BC295" s="2539">
        <v>0</v>
      </c>
      <c r="BD295" s="2539">
        <v>1</v>
      </c>
      <c r="BE295" s="2561">
        <v>1</v>
      </c>
      <c r="BF295" s="2539">
        <v>1</v>
      </c>
      <c r="BG295" s="2539">
        <v>1</v>
      </c>
      <c r="BH295" s="2539">
        <v>1</v>
      </c>
      <c r="BI295" s="2539">
        <v>1</v>
      </c>
      <c r="BJ295" s="2539">
        <v>1</v>
      </c>
      <c r="BK295" s="2539">
        <v>1</v>
      </c>
      <c r="BL295" s="2539">
        <v>1</v>
      </c>
      <c r="BM295" s="2539">
        <v>1</v>
      </c>
      <c r="BN295" s="2521">
        <v>0</v>
      </c>
      <c r="BO295" s="2539">
        <v>1</v>
      </c>
      <c r="BP295" s="2539">
        <v>1</v>
      </c>
      <c r="BQ295" s="2539">
        <v>0</v>
      </c>
      <c r="BR295" s="2562">
        <v>0</v>
      </c>
      <c r="BS295" s="2538">
        <v>1</v>
      </c>
      <c r="BT295" s="2521">
        <v>0</v>
      </c>
      <c r="BU295" s="2521">
        <v>0</v>
      </c>
      <c r="BV295" s="2521">
        <v>0</v>
      </c>
      <c r="BW295" s="2521">
        <v>0</v>
      </c>
      <c r="BX295" s="2521">
        <v>0</v>
      </c>
      <c r="BY295" s="2521">
        <v>0</v>
      </c>
      <c r="BZ295" s="2579">
        <v>0</v>
      </c>
      <c r="CA295" s="2521">
        <v>0</v>
      </c>
      <c r="CB295" s="2521">
        <v>0</v>
      </c>
      <c r="CC295" s="2521">
        <v>0</v>
      </c>
      <c r="CD295" s="2521">
        <v>0</v>
      </c>
      <c r="CE295" s="2524">
        <v>0</v>
      </c>
      <c r="CF295" s="2520">
        <v>1</v>
      </c>
      <c r="CG295" s="2521">
        <v>1</v>
      </c>
      <c r="CH295" s="2521">
        <v>1</v>
      </c>
      <c r="CI295" s="2521">
        <v>1</v>
      </c>
      <c r="CJ295" s="2521">
        <v>1</v>
      </c>
      <c r="CK295" s="2521">
        <v>1</v>
      </c>
      <c r="CL295" s="2521">
        <v>1</v>
      </c>
      <c r="CM295" s="2521">
        <v>1</v>
      </c>
      <c r="CN295" s="2521">
        <v>1</v>
      </c>
      <c r="CO295" s="2521">
        <v>1</v>
      </c>
      <c r="CP295" s="2521">
        <v>1</v>
      </c>
      <c r="CQ295" s="2521">
        <v>1</v>
      </c>
      <c r="CR295" s="2521">
        <v>1</v>
      </c>
      <c r="CS295" s="2521">
        <v>0</v>
      </c>
      <c r="CT295" s="2521">
        <v>0</v>
      </c>
      <c r="CU295" s="2521">
        <v>0</v>
      </c>
      <c r="CV295" s="2521">
        <v>0</v>
      </c>
      <c r="CW295" s="2521">
        <v>0</v>
      </c>
      <c r="CX295" s="2521">
        <v>0</v>
      </c>
      <c r="CY295" s="2563">
        <v>0</v>
      </c>
    </row>
    <row r="296" spans="1:103">
      <c r="A296" s="2541"/>
      <c r="B296" s="2542" t="s">
        <v>807</v>
      </c>
      <c r="C296" s="2543"/>
      <c r="D296" s="2544">
        <v>140</v>
      </c>
      <c r="E296" s="2545"/>
      <c r="F296" s="2522">
        <v>352</v>
      </c>
      <c r="G296" s="2546">
        <v>392</v>
      </c>
      <c r="H296" s="2546">
        <v>16</v>
      </c>
      <c r="I296" s="2546">
        <v>16</v>
      </c>
      <c r="J296" s="2547">
        <v>20</v>
      </c>
      <c r="K296" s="2546">
        <v>320</v>
      </c>
      <c r="L296" s="2546">
        <v>280</v>
      </c>
      <c r="M296" s="2522">
        <v>178.6</v>
      </c>
      <c r="N296" s="2548">
        <v>2.206</v>
      </c>
      <c r="O296" s="2523">
        <v>15.61</v>
      </c>
      <c r="P296" s="2549">
        <v>1</v>
      </c>
      <c r="Q296" s="2549" t="s">
        <v>2493</v>
      </c>
      <c r="R296" s="2549" t="s">
        <v>2493</v>
      </c>
      <c r="S296" s="2549">
        <v>1</v>
      </c>
      <c r="T296" s="2550" t="s">
        <v>2493</v>
      </c>
      <c r="U296" s="2549">
        <v>1</v>
      </c>
      <c r="V296" s="2549" t="s">
        <v>2493</v>
      </c>
      <c r="W296" s="2549" t="s">
        <v>2493</v>
      </c>
      <c r="X296" s="2549">
        <v>1</v>
      </c>
      <c r="Y296" s="2550" t="s">
        <v>2493</v>
      </c>
      <c r="Z296" s="2551">
        <v>1</v>
      </c>
      <c r="AA296" s="2552" t="s">
        <v>2185</v>
      </c>
      <c r="AB296" s="2553" t="s">
        <v>2494</v>
      </c>
      <c r="AC296" s="2554">
        <v>40630</v>
      </c>
      <c r="AD296" s="2555">
        <v>2308</v>
      </c>
      <c r="AE296" s="2555">
        <v>2570</v>
      </c>
      <c r="AF296" s="2555">
        <v>15</v>
      </c>
      <c r="AG296" s="2555">
        <v>63.59</v>
      </c>
      <c r="AH296" s="2555">
        <v>16070</v>
      </c>
      <c r="AI296" s="2555">
        <v>820.3</v>
      </c>
      <c r="AJ296" s="2555">
        <v>1254</v>
      </c>
      <c r="AK296" s="2555">
        <v>9.4</v>
      </c>
      <c r="AL296" s="2555">
        <v>7.1</v>
      </c>
      <c r="AM296" s="2555">
        <v>175</v>
      </c>
      <c r="AN296" s="2523">
        <v>4533</v>
      </c>
      <c r="AO296" s="2556">
        <v>3</v>
      </c>
      <c r="AP296" s="2547">
        <v>4</v>
      </c>
      <c r="AQ296" s="2547">
        <v>3</v>
      </c>
      <c r="AR296" s="2547">
        <v>4</v>
      </c>
      <c r="AS296" s="2557">
        <v>101</v>
      </c>
      <c r="AT296" s="2558">
        <v>122</v>
      </c>
      <c r="AU296" s="2558">
        <v>61</v>
      </c>
      <c r="AV296" s="2559">
        <v>83</v>
      </c>
      <c r="AW296" s="2560">
        <v>1</v>
      </c>
      <c r="AX296" s="2539">
        <v>1</v>
      </c>
      <c r="AY296" s="2521">
        <v>1</v>
      </c>
      <c r="AZ296" s="2539">
        <v>1</v>
      </c>
      <c r="BA296" s="2539">
        <v>1</v>
      </c>
      <c r="BB296" s="2539">
        <v>1</v>
      </c>
      <c r="BC296" s="2539">
        <v>0</v>
      </c>
      <c r="BD296" s="2539">
        <v>1</v>
      </c>
      <c r="BE296" s="2561">
        <v>1</v>
      </c>
      <c r="BF296" s="2539">
        <v>1</v>
      </c>
      <c r="BG296" s="2539">
        <v>1</v>
      </c>
      <c r="BH296" s="2539">
        <v>1</v>
      </c>
      <c r="BI296" s="2539">
        <v>1</v>
      </c>
      <c r="BJ296" s="2539">
        <v>1</v>
      </c>
      <c r="BK296" s="2539">
        <v>1</v>
      </c>
      <c r="BL296" s="2539">
        <v>1</v>
      </c>
      <c r="BM296" s="2539">
        <v>1</v>
      </c>
      <c r="BN296" s="2521">
        <v>0</v>
      </c>
      <c r="BO296" s="2539">
        <v>1</v>
      </c>
      <c r="BP296" s="2539">
        <v>1</v>
      </c>
      <c r="BQ296" s="2539">
        <v>0</v>
      </c>
      <c r="BR296" s="2562">
        <v>0</v>
      </c>
      <c r="BS296" s="2538">
        <v>1</v>
      </c>
      <c r="BT296" s="2521">
        <v>0</v>
      </c>
      <c r="BU296" s="2521">
        <v>0</v>
      </c>
      <c r="BV296" s="2521">
        <v>0</v>
      </c>
      <c r="BW296" s="2521">
        <v>0</v>
      </c>
      <c r="BX296" s="2521">
        <v>0</v>
      </c>
      <c r="BY296" s="2521">
        <v>0</v>
      </c>
      <c r="BZ296" s="2579">
        <v>0</v>
      </c>
      <c r="CA296" s="2521">
        <v>0</v>
      </c>
      <c r="CB296" s="2521">
        <v>0</v>
      </c>
      <c r="CC296" s="2521">
        <v>0</v>
      </c>
      <c r="CD296" s="2521">
        <v>0</v>
      </c>
      <c r="CE296" s="2524">
        <v>0</v>
      </c>
      <c r="CF296" s="2520">
        <v>1</v>
      </c>
      <c r="CG296" s="2521">
        <v>1</v>
      </c>
      <c r="CH296" s="2521">
        <v>1</v>
      </c>
      <c r="CI296" s="2521">
        <v>1</v>
      </c>
      <c r="CJ296" s="2521">
        <v>1</v>
      </c>
      <c r="CK296" s="2521">
        <v>1</v>
      </c>
      <c r="CL296" s="2521">
        <v>1</v>
      </c>
      <c r="CM296" s="2521">
        <v>1</v>
      </c>
      <c r="CN296" s="2521">
        <v>1</v>
      </c>
      <c r="CO296" s="2521">
        <v>1</v>
      </c>
      <c r="CP296" s="2521">
        <v>1</v>
      </c>
      <c r="CQ296" s="2521">
        <v>1</v>
      </c>
      <c r="CR296" s="2521">
        <v>1</v>
      </c>
      <c r="CS296" s="2521">
        <v>0</v>
      </c>
      <c r="CT296" s="2521">
        <v>0</v>
      </c>
      <c r="CU296" s="2521">
        <v>0</v>
      </c>
      <c r="CV296" s="2521">
        <v>0</v>
      </c>
      <c r="CW296" s="2521">
        <v>0</v>
      </c>
      <c r="CX296" s="2521">
        <v>0</v>
      </c>
      <c r="CY296" s="2563">
        <v>0</v>
      </c>
    </row>
    <row r="297" spans="1:103">
      <c r="A297" s="2541"/>
      <c r="B297" s="2542" t="s">
        <v>806</v>
      </c>
      <c r="C297" s="2543"/>
      <c r="D297" s="2544">
        <v>122</v>
      </c>
      <c r="E297" s="2545"/>
      <c r="F297" s="2522">
        <v>348</v>
      </c>
      <c r="G297" s="2546">
        <v>390</v>
      </c>
      <c r="H297" s="2546">
        <v>14</v>
      </c>
      <c r="I297" s="2546">
        <v>14</v>
      </c>
      <c r="J297" s="2547">
        <v>20</v>
      </c>
      <c r="K297" s="2546">
        <v>320</v>
      </c>
      <c r="L297" s="2546">
        <v>280</v>
      </c>
      <c r="M297" s="2522">
        <v>155.9</v>
      </c>
      <c r="N297" s="2548">
        <v>2.194</v>
      </c>
      <c r="O297" s="2523">
        <v>17.75</v>
      </c>
      <c r="P297" s="2549">
        <v>1</v>
      </c>
      <c r="Q297" s="2549">
        <v>1</v>
      </c>
      <c r="R297" s="2549" t="s">
        <v>2185</v>
      </c>
      <c r="S297" s="2549">
        <v>1</v>
      </c>
      <c r="T297" s="2550">
        <v>1</v>
      </c>
      <c r="U297" s="2549">
        <v>1</v>
      </c>
      <c r="V297" s="2549">
        <v>1</v>
      </c>
      <c r="W297" s="2549" t="s">
        <v>2185</v>
      </c>
      <c r="X297" s="2549" t="s">
        <v>2185</v>
      </c>
      <c r="Y297" s="2550" t="s">
        <v>2185</v>
      </c>
      <c r="Z297" s="2551" t="s">
        <v>2185</v>
      </c>
      <c r="AA297" s="2552" t="s">
        <v>2185</v>
      </c>
      <c r="AB297" s="2553" t="s">
        <v>2494</v>
      </c>
      <c r="AC297" s="2554">
        <v>35120</v>
      </c>
      <c r="AD297" s="2555">
        <v>2018</v>
      </c>
      <c r="AE297" s="2555">
        <v>2235</v>
      </c>
      <c r="AF297" s="2555">
        <v>14.9</v>
      </c>
      <c r="AG297" s="2555">
        <v>55.79</v>
      </c>
      <c r="AH297" s="2555">
        <v>13850</v>
      </c>
      <c r="AI297" s="2555">
        <v>710.4</v>
      </c>
      <c r="AJ297" s="2555">
        <v>1084</v>
      </c>
      <c r="AK297" s="2555">
        <v>9.3000000000000007</v>
      </c>
      <c r="AL297" s="2555">
        <v>6.5</v>
      </c>
      <c r="AM297" s="2555">
        <v>119.1</v>
      </c>
      <c r="AN297" s="2523">
        <v>3860</v>
      </c>
      <c r="AO297" s="2556">
        <v>4</v>
      </c>
      <c r="AP297" s="2547">
        <v>4</v>
      </c>
      <c r="AQ297" s="2547">
        <v>4</v>
      </c>
      <c r="AR297" s="2547">
        <v>4</v>
      </c>
      <c r="AS297" s="2557">
        <v>115</v>
      </c>
      <c r="AT297" s="2558">
        <v>139</v>
      </c>
      <c r="AU297" s="2558">
        <v>69</v>
      </c>
      <c r="AV297" s="2559">
        <v>94</v>
      </c>
      <c r="AW297" s="2560">
        <v>1</v>
      </c>
      <c r="AX297" s="2539">
        <v>1</v>
      </c>
      <c r="AY297" s="2521">
        <v>0</v>
      </c>
      <c r="AZ297" s="2539">
        <v>1</v>
      </c>
      <c r="BA297" s="2539">
        <v>1</v>
      </c>
      <c r="BB297" s="2539">
        <v>1</v>
      </c>
      <c r="BC297" s="2539">
        <v>0</v>
      </c>
      <c r="BD297" s="2539">
        <v>1</v>
      </c>
      <c r="BE297" s="2561">
        <v>0</v>
      </c>
      <c r="BF297" s="2539">
        <v>0</v>
      </c>
      <c r="BG297" s="2539">
        <v>1</v>
      </c>
      <c r="BH297" s="2539">
        <v>0</v>
      </c>
      <c r="BI297" s="2539">
        <v>1</v>
      </c>
      <c r="BJ297" s="2539">
        <v>1</v>
      </c>
      <c r="BK297" s="2539">
        <v>1</v>
      </c>
      <c r="BL297" s="2539">
        <v>1</v>
      </c>
      <c r="BM297" s="2539">
        <v>0</v>
      </c>
      <c r="BN297" s="2521">
        <v>0</v>
      </c>
      <c r="BO297" s="2539">
        <v>1</v>
      </c>
      <c r="BP297" s="2539">
        <v>1</v>
      </c>
      <c r="BQ297" s="2539">
        <v>0</v>
      </c>
      <c r="BR297" s="2562">
        <v>0</v>
      </c>
      <c r="BS297" s="2538">
        <v>1</v>
      </c>
      <c r="BT297" s="2521">
        <v>0</v>
      </c>
      <c r="BU297" s="2521">
        <v>0</v>
      </c>
      <c r="BV297" s="2521">
        <v>0</v>
      </c>
      <c r="BW297" s="2521">
        <v>0</v>
      </c>
      <c r="BX297" s="2521">
        <v>0</v>
      </c>
      <c r="BY297" s="2521">
        <v>0</v>
      </c>
      <c r="BZ297" s="2579">
        <v>0</v>
      </c>
      <c r="CA297" s="2521">
        <v>0</v>
      </c>
      <c r="CB297" s="2521">
        <v>0</v>
      </c>
      <c r="CC297" s="2521">
        <v>0</v>
      </c>
      <c r="CD297" s="2521">
        <v>0</v>
      </c>
      <c r="CE297" s="2524">
        <v>0</v>
      </c>
      <c r="CF297" s="2520">
        <v>1</v>
      </c>
      <c r="CG297" s="2521">
        <v>1</v>
      </c>
      <c r="CH297" s="2521">
        <v>1</v>
      </c>
      <c r="CI297" s="2521">
        <v>1</v>
      </c>
      <c r="CJ297" s="2521">
        <v>1</v>
      </c>
      <c r="CK297" s="2521">
        <v>1</v>
      </c>
      <c r="CL297" s="2521">
        <v>1</v>
      </c>
      <c r="CM297" s="2521">
        <v>1</v>
      </c>
      <c r="CN297" s="2521">
        <v>1</v>
      </c>
      <c r="CO297" s="2521">
        <v>1</v>
      </c>
      <c r="CP297" s="2521">
        <v>1</v>
      </c>
      <c r="CQ297" s="2521">
        <v>1</v>
      </c>
      <c r="CR297" s="2521">
        <v>1</v>
      </c>
      <c r="CS297" s="2521">
        <v>0</v>
      </c>
      <c r="CT297" s="2521">
        <v>0</v>
      </c>
      <c r="CU297" s="2521">
        <v>0</v>
      </c>
      <c r="CV297" s="2521">
        <v>0</v>
      </c>
      <c r="CW297" s="2521">
        <v>0</v>
      </c>
      <c r="CX297" s="2521">
        <v>0</v>
      </c>
      <c r="CY297" s="2563">
        <v>0</v>
      </c>
    </row>
    <row r="298" spans="1:103">
      <c r="A298" s="2541"/>
      <c r="B298" s="2542" t="s">
        <v>804</v>
      </c>
      <c r="C298" s="2543"/>
      <c r="D298" s="2544">
        <v>180</v>
      </c>
      <c r="E298" s="2545"/>
      <c r="F298" s="2522">
        <v>362.9</v>
      </c>
      <c r="G298" s="2546">
        <v>378.8</v>
      </c>
      <c r="H298" s="2546">
        <v>21.1</v>
      </c>
      <c r="I298" s="2546">
        <v>21.1</v>
      </c>
      <c r="J298" s="2547">
        <v>20</v>
      </c>
      <c r="K298" s="2546">
        <v>320.60000000000002</v>
      </c>
      <c r="L298" s="2546">
        <v>280.60000000000002</v>
      </c>
      <c r="M298" s="2522">
        <v>229.5</v>
      </c>
      <c r="N298" s="2548">
        <v>2.1640000000000001</v>
      </c>
      <c r="O298" s="2523">
        <v>11.94</v>
      </c>
      <c r="P298" s="2549">
        <v>1</v>
      </c>
      <c r="Q298" s="2549" t="s">
        <v>2493</v>
      </c>
      <c r="R298" s="2549" t="s">
        <v>2493</v>
      </c>
      <c r="S298" s="2549">
        <v>1</v>
      </c>
      <c r="T298" s="2550" t="s">
        <v>2493</v>
      </c>
      <c r="U298" s="2549">
        <v>1</v>
      </c>
      <c r="V298" s="2549" t="s">
        <v>2493</v>
      </c>
      <c r="W298" s="2549" t="s">
        <v>2493</v>
      </c>
      <c r="X298" s="2549">
        <v>1</v>
      </c>
      <c r="Y298" s="2550" t="s">
        <v>2493</v>
      </c>
      <c r="Z298" s="2551">
        <v>1</v>
      </c>
      <c r="AA298" s="2552" t="s">
        <v>2185</v>
      </c>
      <c r="AB298" s="2553" t="s">
        <v>2494</v>
      </c>
      <c r="AC298" s="2554">
        <v>53380</v>
      </c>
      <c r="AD298" s="2555">
        <v>2941</v>
      </c>
      <c r="AE298" s="2555">
        <v>3327</v>
      </c>
      <c r="AF298" s="2555">
        <v>15.2</v>
      </c>
      <c r="AG298" s="2555">
        <v>83.99</v>
      </c>
      <c r="AH298" s="2555">
        <v>19140</v>
      </c>
      <c r="AI298" s="2555">
        <v>1010</v>
      </c>
      <c r="AJ298" s="2555">
        <v>1554</v>
      </c>
      <c r="AK298" s="2555">
        <v>9.1</v>
      </c>
      <c r="AL298" s="2555">
        <v>8.6</v>
      </c>
      <c r="AM298" s="2555">
        <v>382.6</v>
      </c>
      <c r="AN298" s="2523">
        <v>5582</v>
      </c>
      <c r="AO298" s="2556">
        <v>2</v>
      </c>
      <c r="AP298" s="2547">
        <v>3</v>
      </c>
      <c r="AQ298" s="2547">
        <v>2</v>
      </c>
      <c r="AR298" s="2547">
        <v>3</v>
      </c>
      <c r="AS298" s="2557">
        <v>77</v>
      </c>
      <c r="AT298" s="2558">
        <v>94</v>
      </c>
      <c r="AU298" s="2558">
        <v>48</v>
      </c>
      <c r="AV298" s="2559">
        <v>64</v>
      </c>
      <c r="AW298" s="2560">
        <v>1</v>
      </c>
      <c r="AX298" s="2539">
        <v>1</v>
      </c>
      <c r="AY298" s="2521">
        <v>1</v>
      </c>
      <c r="AZ298" s="2539">
        <v>1</v>
      </c>
      <c r="BA298" s="2539">
        <v>1</v>
      </c>
      <c r="BB298" s="2539">
        <v>1</v>
      </c>
      <c r="BC298" s="2539">
        <v>0</v>
      </c>
      <c r="BD298" s="2539">
        <v>1</v>
      </c>
      <c r="BE298" s="2561">
        <v>1</v>
      </c>
      <c r="BF298" s="2539">
        <v>1</v>
      </c>
      <c r="BG298" s="2539">
        <v>1</v>
      </c>
      <c r="BH298" s="2539">
        <v>1</v>
      </c>
      <c r="BI298" s="2539">
        <v>1</v>
      </c>
      <c r="BJ298" s="2539">
        <v>1</v>
      </c>
      <c r="BK298" s="2539">
        <v>1</v>
      </c>
      <c r="BL298" s="2539">
        <v>1</v>
      </c>
      <c r="BM298" s="2539">
        <v>1</v>
      </c>
      <c r="BN298" s="2521">
        <v>0</v>
      </c>
      <c r="BO298" s="2539">
        <v>1</v>
      </c>
      <c r="BP298" s="2539">
        <v>1</v>
      </c>
      <c r="BQ298" s="2539">
        <v>0</v>
      </c>
      <c r="BR298" s="2562">
        <v>0</v>
      </c>
      <c r="BS298" s="2538">
        <v>1</v>
      </c>
      <c r="BT298" s="2521">
        <v>0</v>
      </c>
      <c r="BU298" s="2521">
        <v>0</v>
      </c>
      <c r="BV298" s="2521">
        <v>0</v>
      </c>
      <c r="BW298" s="2521">
        <v>0</v>
      </c>
      <c r="BX298" s="2521">
        <v>0</v>
      </c>
      <c r="BY298" s="2521">
        <v>0</v>
      </c>
      <c r="BZ298" s="2579">
        <v>0</v>
      </c>
      <c r="CA298" s="2521">
        <v>0</v>
      </c>
      <c r="CB298" s="2521">
        <v>0</v>
      </c>
      <c r="CC298" s="2521">
        <v>0</v>
      </c>
      <c r="CD298" s="2521">
        <v>0</v>
      </c>
      <c r="CE298" s="2524">
        <v>0</v>
      </c>
      <c r="CF298" s="2520">
        <v>1</v>
      </c>
      <c r="CG298" s="2521">
        <v>1</v>
      </c>
      <c r="CH298" s="2521">
        <v>1</v>
      </c>
      <c r="CI298" s="2521">
        <v>1</v>
      </c>
      <c r="CJ298" s="2521">
        <v>1</v>
      </c>
      <c r="CK298" s="2521">
        <v>1</v>
      </c>
      <c r="CL298" s="2521">
        <v>1</v>
      </c>
      <c r="CM298" s="2521">
        <v>1</v>
      </c>
      <c r="CN298" s="2521">
        <v>1</v>
      </c>
      <c r="CO298" s="2521">
        <v>1</v>
      </c>
      <c r="CP298" s="2521">
        <v>1</v>
      </c>
      <c r="CQ298" s="2521">
        <v>1</v>
      </c>
      <c r="CR298" s="2521">
        <v>1</v>
      </c>
      <c r="CS298" s="2521">
        <v>0</v>
      </c>
      <c r="CT298" s="2521">
        <v>0</v>
      </c>
      <c r="CU298" s="2521">
        <v>0</v>
      </c>
      <c r="CV298" s="2521">
        <v>0</v>
      </c>
      <c r="CW298" s="2521">
        <v>0</v>
      </c>
      <c r="CX298" s="2521">
        <v>0</v>
      </c>
      <c r="CY298" s="2563">
        <v>0</v>
      </c>
    </row>
    <row r="299" spans="1:103">
      <c r="A299" s="2541"/>
      <c r="B299" s="2542" t="s">
        <v>803</v>
      </c>
      <c r="C299" s="2543"/>
      <c r="D299" s="2544">
        <v>174</v>
      </c>
      <c r="E299" s="2545"/>
      <c r="F299" s="2522">
        <v>361.4</v>
      </c>
      <c r="G299" s="2546">
        <v>378.5</v>
      </c>
      <c r="H299" s="2546">
        <v>20.3</v>
      </c>
      <c r="I299" s="2546">
        <v>20.399999999999999</v>
      </c>
      <c r="J299" s="2547">
        <v>20</v>
      </c>
      <c r="K299" s="2546">
        <v>320.60000000000002</v>
      </c>
      <c r="L299" s="2546">
        <v>280.60000000000002</v>
      </c>
      <c r="M299" s="2522">
        <v>221.5</v>
      </c>
      <c r="N299" s="2548">
        <v>2.1619999999999999</v>
      </c>
      <c r="O299" s="2523">
        <v>12.35</v>
      </c>
      <c r="P299" s="2549">
        <v>1</v>
      </c>
      <c r="Q299" s="2549" t="s">
        <v>2493</v>
      </c>
      <c r="R299" s="2549" t="s">
        <v>2493</v>
      </c>
      <c r="S299" s="2549">
        <v>1</v>
      </c>
      <c r="T299" s="2550" t="s">
        <v>2493</v>
      </c>
      <c r="U299" s="2549">
        <v>1</v>
      </c>
      <c r="V299" s="2549" t="s">
        <v>2493</v>
      </c>
      <c r="W299" s="2549" t="s">
        <v>2493</v>
      </c>
      <c r="X299" s="2549">
        <v>1</v>
      </c>
      <c r="Y299" s="2550" t="s">
        <v>2493</v>
      </c>
      <c r="Z299" s="2551">
        <v>1</v>
      </c>
      <c r="AA299" s="2552" t="s">
        <v>2185</v>
      </c>
      <c r="AB299" s="2553" t="s">
        <v>2494</v>
      </c>
      <c r="AC299" s="2554">
        <v>51350</v>
      </c>
      <c r="AD299" s="2555">
        <v>2841</v>
      </c>
      <c r="AE299" s="2555">
        <v>3208</v>
      </c>
      <c r="AF299" s="2555">
        <v>15.1</v>
      </c>
      <c r="AG299" s="2555">
        <v>80.81</v>
      </c>
      <c r="AH299" s="2555">
        <v>18460</v>
      </c>
      <c r="AI299" s="2555">
        <v>975.7</v>
      </c>
      <c r="AJ299" s="2555">
        <v>1499</v>
      </c>
      <c r="AK299" s="2555">
        <v>9</v>
      </c>
      <c r="AL299" s="2555">
        <v>8.4</v>
      </c>
      <c r="AM299" s="2555">
        <v>344.9</v>
      </c>
      <c r="AN299" s="2523">
        <v>5359</v>
      </c>
      <c r="AO299" s="2556">
        <v>2</v>
      </c>
      <c r="AP299" s="2547">
        <v>3</v>
      </c>
      <c r="AQ299" s="2547">
        <v>2</v>
      </c>
      <c r="AR299" s="2547">
        <v>3</v>
      </c>
      <c r="AS299" s="2557">
        <v>80</v>
      </c>
      <c r="AT299" s="2558">
        <v>97</v>
      </c>
      <c r="AU299" s="2558">
        <v>49</v>
      </c>
      <c r="AV299" s="2559">
        <v>66</v>
      </c>
      <c r="AW299" s="2560">
        <v>1</v>
      </c>
      <c r="AX299" s="2539">
        <v>1</v>
      </c>
      <c r="AY299" s="2521">
        <v>1</v>
      </c>
      <c r="AZ299" s="2539">
        <v>1</v>
      </c>
      <c r="BA299" s="2539">
        <v>1</v>
      </c>
      <c r="BB299" s="2539">
        <v>1</v>
      </c>
      <c r="BC299" s="2539">
        <v>0</v>
      </c>
      <c r="BD299" s="2539">
        <v>1</v>
      </c>
      <c r="BE299" s="2561">
        <v>1</v>
      </c>
      <c r="BF299" s="2539">
        <v>1</v>
      </c>
      <c r="BG299" s="2539">
        <v>1</v>
      </c>
      <c r="BH299" s="2539">
        <v>1</v>
      </c>
      <c r="BI299" s="2539">
        <v>1</v>
      </c>
      <c r="BJ299" s="2539">
        <v>1</v>
      </c>
      <c r="BK299" s="2539">
        <v>1</v>
      </c>
      <c r="BL299" s="2539">
        <v>1</v>
      </c>
      <c r="BM299" s="2539">
        <v>1</v>
      </c>
      <c r="BN299" s="2521">
        <v>0</v>
      </c>
      <c r="BO299" s="2539">
        <v>1</v>
      </c>
      <c r="BP299" s="2539">
        <v>1</v>
      </c>
      <c r="BQ299" s="2539">
        <v>0</v>
      </c>
      <c r="BR299" s="2562">
        <v>0</v>
      </c>
      <c r="BS299" s="2538">
        <v>1</v>
      </c>
      <c r="BT299" s="2521">
        <v>0</v>
      </c>
      <c r="BU299" s="2521">
        <v>0</v>
      </c>
      <c r="BV299" s="2521">
        <v>0</v>
      </c>
      <c r="BW299" s="2521">
        <v>0</v>
      </c>
      <c r="BX299" s="2521">
        <v>0</v>
      </c>
      <c r="BY299" s="2521">
        <v>0</v>
      </c>
      <c r="BZ299" s="2579">
        <v>0</v>
      </c>
      <c r="CA299" s="2521">
        <v>0</v>
      </c>
      <c r="CB299" s="2521">
        <v>0</v>
      </c>
      <c r="CC299" s="2521">
        <v>0</v>
      </c>
      <c r="CD299" s="2521">
        <v>0</v>
      </c>
      <c r="CE299" s="2524">
        <v>0</v>
      </c>
      <c r="CF299" s="2520">
        <v>1</v>
      </c>
      <c r="CG299" s="2521">
        <v>1</v>
      </c>
      <c r="CH299" s="2521">
        <v>1</v>
      </c>
      <c r="CI299" s="2521">
        <v>1</v>
      </c>
      <c r="CJ299" s="2521">
        <v>1</v>
      </c>
      <c r="CK299" s="2521">
        <v>1</v>
      </c>
      <c r="CL299" s="2521">
        <v>1</v>
      </c>
      <c r="CM299" s="2521">
        <v>1</v>
      </c>
      <c r="CN299" s="2521">
        <v>1</v>
      </c>
      <c r="CO299" s="2521">
        <v>1</v>
      </c>
      <c r="CP299" s="2521">
        <v>1</v>
      </c>
      <c r="CQ299" s="2521">
        <v>1</v>
      </c>
      <c r="CR299" s="2521">
        <v>1</v>
      </c>
      <c r="CS299" s="2521">
        <v>0</v>
      </c>
      <c r="CT299" s="2521">
        <v>0</v>
      </c>
      <c r="CU299" s="2521">
        <v>0</v>
      </c>
      <c r="CV299" s="2521">
        <v>0</v>
      </c>
      <c r="CW299" s="2521">
        <v>0</v>
      </c>
      <c r="CX299" s="2521">
        <v>0</v>
      </c>
      <c r="CY299" s="2563">
        <v>0</v>
      </c>
    </row>
    <row r="300" spans="1:103">
      <c r="A300" s="2541"/>
      <c r="B300" s="2542" t="s">
        <v>802</v>
      </c>
      <c r="C300" s="2543"/>
      <c r="D300" s="2544">
        <v>152</v>
      </c>
      <c r="E300" s="2545"/>
      <c r="F300" s="2522">
        <v>356.4</v>
      </c>
      <c r="G300" s="2546">
        <v>376</v>
      </c>
      <c r="H300" s="2546">
        <v>17.8</v>
      </c>
      <c r="I300" s="2546">
        <v>17.899999999999999</v>
      </c>
      <c r="J300" s="2547">
        <v>20</v>
      </c>
      <c r="K300" s="2546">
        <v>320.60000000000002</v>
      </c>
      <c r="L300" s="2546">
        <v>280.60000000000002</v>
      </c>
      <c r="M300" s="2522">
        <v>193.7</v>
      </c>
      <c r="N300" s="2548">
        <v>2.1469999999999998</v>
      </c>
      <c r="O300" s="2523">
        <v>14.02</v>
      </c>
      <c r="P300" s="2549">
        <v>1</v>
      </c>
      <c r="Q300" s="2549" t="s">
        <v>2493</v>
      </c>
      <c r="R300" s="2549" t="s">
        <v>2493</v>
      </c>
      <c r="S300" s="2549">
        <v>1</v>
      </c>
      <c r="T300" s="2550" t="s">
        <v>2493</v>
      </c>
      <c r="U300" s="2549">
        <v>1</v>
      </c>
      <c r="V300" s="2549" t="s">
        <v>2493</v>
      </c>
      <c r="W300" s="2549" t="s">
        <v>2493</v>
      </c>
      <c r="X300" s="2549">
        <v>1</v>
      </c>
      <c r="Y300" s="2550" t="s">
        <v>2493</v>
      </c>
      <c r="Z300" s="2551">
        <v>1</v>
      </c>
      <c r="AA300" s="2552" t="s">
        <v>2185</v>
      </c>
      <c r="AB300" s="2553" t="s">
        <v>2494</v>
      </c>
      <c r="AC300" s="2554">
        <v>44310</v>
      </c>
      <c r="AD300" s="2555">
        <v>2486</v>
      </c>
      <c r="AE300" s="2555">
        <v>2789</v>
      </c>
      <c r="AF300" s="2555">
        <v>15</v>
      </c>
      <c r="AG300" s="2555">
        <v>70.84</v>
      </c>
      <c r="AH300" s="2555">
        <v>15880</v>
      </c>
      <c r="AI300" s="2555">
        <v>844.6</v>
      </c>
      <c r="AJ300" s="2555">
        <v>1295</v>
      </c>
      <c r="AK300" s="2555">
        <v>9</v>
      </c>
      <c r="AL300" s="2555">
        <v>7.7</v>
      </c>
      <c r="AM300" s="2555">
        <v>234.8</v>
      </c>
      <c r="AN300" s="2523">
        <v>4542</v>
      </c>
      <c r="AO300" s="2556">
        <v>3</v>
      </c>
      <c r="AP300" s="2547">
        <v>3</v>
      </c>
      <c r="AQ300" s="2547">
        <v>3</v>
      </c>
      <c r="AR300" s="2547">
        <v>3</v>
      </c>
      <c r="AS300" s="2557">
        <v>91</v>
      </c>
      <c r="AT300" s="2558">
        <v>110</v>
      </c>
      <c r="AU300" s="2558">
        <v>56</v>
      </c>
      <c r="AV300" s="2559">
        <v>75</v>
      </c>
      <c r="AW300" s="2560">
        <v>1</v>
      </c>
      <c r="AX300" s="2539">
        <v>1</v>
      </c>
      <c r="AY300" s="2521">
        <v>1</v>
      </c>
      <c r="AZ300" s="2539">
        <v>1</v>
      </c>
      <c r="BA300" s="2539">
        <v>1</v>
      </c>
      <c r="BB300" s="2539">
        <v>1</v>
      </c>
      <c r="BC300" s="2539">
        <v>0</v>
      </c>
      <c r="BD300" s="2539">
        <v>1</v>
      </c>
      <c r="BE300" s="2561">
        <v>1</v>
      </c>
      <c r="BF300" s="2539">
        <v>1</v>
      </c>
      <c r="BG300" s="2539">
        <v>1</v>
      </c>
      <c r="BH300" s="2539">
        <v>1</v>
      </c>
      <c r="BI300" s="2539">
        <v>1</v>
      </c>
      <c r="BJ300" s="2539">
        <v>1</v>
      </c>
      <c r="BK300" s="2539">
        <v>1</v>
      </c>
      <c r="BL300" s="2539">
        <v>1</v>
      </c>
      <c r="BM300" s="2539">
        <v>1</v>
      </c>
      <c r="BN300" s="2521">
        <v>0</v>
      </c>
      <c r="BO300" s="2539">
        <v>1</v>
      </c>
      <c r="BP300" s="2539">
        <v>1</v>
      </c>
      <c r="BQ300" s="2539">
        <v>0</v>
      </c>
      <c r="BR300" s="2562">
        <v>0</v>
      </c>
      <c r="BS300" s="2538">
        <v>1</v>
      </c>
      <c r="BT300" s="2521">
        <v>0</v>
      </c>
      <c r="BU300" s="2521">
        <v>0</v>
      </c>
      <c r="BV300" s="2521">
        <v>0</v>
      </c>
      <c r="BW300" s="2521">
        <v>0</v>
      </c>
      <c r="BX300" s="2521">
        <v>0</v>
      </c>
      <c r="BY300" s="2521">
        <v>0</v>
      </c>
      <c r="BZ300" s="2579">
        <v>0</v>
      </c>
      <c r="CA300" s="2521">
        <v>0</v>
      </c>
      <c r="CB300" s="2521">
        <v>0</v>
      </c>
      <c r="CC300" s="2521">
        <v>0</v>
      </c>
      <c r="CD300" s="2521">
        <v>0</v>
      </c>
      <c r="CE300" s="2524">
        <v>0</v>
      </c>
      <c r="CF300" s="2520">
        <v>1</v>
      </c>
      <c r="CG300" s="2521">
        <v>1</v>
      </c>
      <c r="CH300" s="2521">
        <v>1</v>
      </c>
      <c r="CI300" s="2521">
        <v>1</v>
      </c>
      <c r="CJ300" s="2521">
        <v>1</v>
      </c>
      <c r="CK300" s="2521">
        <v>1</v>
      </c>
      <c r="CL300" s="2521">
        <v>1</v>
      </c>
      <c r="CM300" s="2521">
        <v>1</v>
      </c>
      <c r="CN300" s="2521">
        <v>1</v>
      </c>
      <c r="CO300" s="2521">
        <v>1</v>
      </c>
      <c r="CP300" s="2521">
        <v>1</v>
      </c>
      <c r="CQ300" s="2521">
        <v>1</v>
      </c>
      <c r="CR300" s="2521">
        <v>1</v>
      </c>
      <c r="CS300" s="2521">
        <v>0</v>
      </c>
      <c r="CT300" s="2521">
        <v>0</v>
      </c>
      <c r="CU300" s="2521">
        <v>0</v>
      </c>
      <c r="CV300" s="2521">
        <v>0</v>
      </c>
      <c r="CW300" s="2521">
        <v>0</v>
      </c>
      <c r="CX300" s="2521">
        <v>0</v>
      </c>
      <c r="CY300" s="2563">
        <v>0</v>
      </c>
    </row>
    <row r="301" spans="1:103">
      <c r="A301" s="2541"/>
      <c r="B301" s="2542" t="s">
        <v>801</v>
      </c>
      <c r="C301" s="2543"/>
      <c r="D301" s="2544">
        <v>133</v>
      </c>
      <c r="E301" s="2545"/>
      <c r="F301" s="2522">
        <v>352</v>
      </c>
      <c r="G301" s="2546">
        <v>373.8</v>
      </c>
      <c r="H301" s="2546">
        <v>15.6</v>
      </c>
      <c r="I301" s="2546">
        <v>15.7</v>
      </c>
      <c r="J301" s="2547">
        <v>20</v>
      </c>
      <c r="K301" s="2546">
        <v>320.60000000000002</v>
      </c>
      <c r="L301" s="2546">
        <v>280.60000000000002</v>
      </c>
      <c r="M301" s="2522">
        <v>169.4</v>
      </c>
      <c r="N301" s="2548">
        <v>2.1339999999999999</v>
      </c>
      <c r="O301" s="2523">
        <v>15.91</v>
      </c>
      <c r="P301" s="2549">
        <v>1</v>
      </c>
      <c r="Q301" s="2549" t="s">
        <v>2493</v>
      </c>
      <c r="R301" s="2549" t="s">
        <v>2493</v>
      </c>
      <c r="S301" s="2549">
        <v>1</v>
      </c>
      <c r="T301" s="2550" t="s">
        <v>2493</v>
      </c>
      <c r="U301" s="2549">
        <v>1</v>
      </c>
      <c r="V301" s="2549" t="s">
        <v>2493</v>
      </c>
      <c r="W301" s="2549" t="s">
        <v>2493</v>
      </c>
      <c r="X301" s="2549">
        <v>1</v>
      </c>
      <c r="Y301" s="2550" t="s">
        <v>2493</v>
      </c>
      <c r="Z301" s="2551">
        <v>1</v>
      </c>
      <c r="AA301" s="2552" t="s">
        <v>2185</v>
      </c>
      <c r="AB301" s="2553" t="s">
        <v>2494</v>
      </c>
      <c r="AC301" s="2554">
        <v>38320</v>
      </c>
      <c r="AD301" s="2555">
        <v>2177</v>
      </c>
      <c r="AE301" s="2555">
        <v>2427</v>
      </c>
      <c r="AF301" s="2555">
        <v>14.9</v>
      </c>
      <c r="AG301" s="2555">
        <v>62.17</v>
      </c>
      <c r="AH301" s="2555">
        <v>13680</v>
      </c>
      <c r="AI301" s="2555">
        <v>732</v>
      </c>
      <c r="AJ301" s="2555">
        <v>1120</v>
      </c>
      <c r="AK301" s="2555">
        <v>8.9</v>
      </c>
      <c r="AL301" s="2555">
        <v>7</v>
      </c>
      <c r="AM301" s="2555">
        <v>160.19999999999999</v>
      </c>
      <c r="AN301" s="2523">
        <v>3864</v>
      </c>
      <c r="AO301" s="2556">
        <v>3</v>
      </c>
      <c r="AP301" s="2547">
        <v>4</v>
      </c>
      <c r="AQ301" s="2547">
        <v>3</v>
      </c>
      <c r="AR301" s="2547">
        <v>4</v>
      </c>
      <c r="AS301" s="2557">
        <v>103</v>
      </c>
      <c r="AT301" s="2558">
        <v>125</v>
      </c>
      <c r="AU301" s="2558">
        <v>63</v>
      </c>
      <c r="AV301" s="2559">
        <v>85</v>
      </c>
      <c r="AW301" s="2560">
        <v>1</v>
      </c>
      <c r="AX301" s="2539">
        <v>1</v>
      </c>
      <c r="AY301" s="2521">
        <v>1</v>
      </c>
      <c r="AZ301" s="2539">
        <v>1</v>
      </c>
      <c r="BA301" s="2539">
        <v>1</v>
      </c>
      <c r="BB301" s="2539">
        <v>1</v>
      </c>
      <c r="BC301" s="2539">
        <v>0</v>
      </c>
      <c r="BD301" s="2539">
        <v>1</v>
      </c>
      <c r="BE301" s="2561">
        <v>1</v>
      </c>
      <c r="BF301" s="2539">
        <v>1</v>
      </c>
      <c r="BG301" s="2539">
        <v>1</v>
      </c>
      <c r="BH301" s="2539">
        <v>1</v>
      </c>
      <c r="BI301" s="2539">
        <v>1</v>
      </c>
      <c r="BJ301" s="2539">
        <v>1</v>
      </c>
      <c r="BK301" s="2539">
        <v>1</v>
      </c>
      <c r="BL301" s="2539">
        <v>1</v>
      </c>
      <c r="BM301" s="2539">
        <v>1</v>
      </c>
      <c r="BN301" s="2521">
        <v>0</v>
      </c>
      <c r="BO301" s="2539">
        <v>1</v>
      </c>
      <c r="BP301" s="2539">
        <v>1</v>
      </c>
      <c r="BQ301" s="2539">
        <v>0</v>
      </c>
      <c r="BR301" s="2562">
        <v>0</v>
      </c>
      <c r="BS301" s="2538">
        <v>1</v>
      </c>
      <c r="BT301" s="2521">
        <v>0</v>
      </c>
      <c r="BU301" s="2521">
        <v>0</v>
      </c>
      <c r="BV301" s="2521">
        <v>0</v>
      </c>
      <c r="BW301" s="2521">
        <v>0</v>
      </c>
      <c r="BX301" s="2521">
        <v>0</v>
      </c>
      <c r="BY301" s="2521">
        <v>0</v>
      </c>
      <c r="BZ301" s="2579">
        <v>0</v>
      </c>
      <c r="CA301" s="2521">
        <v>0</v>
      </c>
      <c r="CB301" s="2521">
        <v>0</v>
      </c>
      <c r="CC301" s="2521">
        <v>0</v>
      </c>
      <c r="CD301" s="2521">
        <v>0</v>
      </c>
      <c r="CE301" s="2524">
        <v>0</v>
      </c>
      <c r="CF301" s="2520">
        <v>1</v>
      </c>
      <c r="CG301" s="2521">
        <v>1</v>
      </c>
      <c r="CH301" s="2521">
        <v>1</v>
      </c>
      <c r="CI301" s="2521">
        <v>1</v>
      </c>
      <c r="CJ301" s="2521">
        <v>1</v>
      </c>
      <c r="CK301" s="2521">
        <v>1</v>
      </c>
      <c r="CL301" s="2521">
        <v>1</v>
      </c>
      <c r="CM301" s="2521">
        <v>1</v>
      </c>
      <c r="CN301" s="2521">
        <v>1</v>
      </c>
      <c r="CO301" s="2521">
        <v>1</v>
      </c>
      <c r="CP301" s="2521">
        <v>1</v>
      </c>
      <c r="CQ301" s="2521">
        <v>1</v>
      </c>
      <c r="CR301" s="2521">
        <v>1</v>
      </c>
      <c r="CS301" s="2521">
        <v>0</v>
      </c>
      <c r="CT301" s="2521">
        <v>0</v>
      </c>
      <c r="CU301" s="2521">
        <v>0</v>
      </c>
      <c r="CV301" s="2521">
        <v>0</v>
      </c>
      <c r="CW301" s="2521">
        <v>0</v>
      </c>
      <c r="CX301" s="2521">
        <v>0</v>
      </c>
      <c r="CY301" s="2563">
        <v>0</v>
      </c>
    </row>
    <row r="302" spans="1:103">
      <c r="A302" s="2541"/>
      <c r="B302" s="2542" t="s">
        <v>781</v>
      </c>
      <c r="C302" s="2543"/>
      <c r="D302" s="2544">
        <v>109</v>
      </c>
      <c r="E302" s="2545"/>
      <c r="F302" s="2522">
        <v>346.4</v>
      </c>
      <c r="G302" s="2546">
        <v>371</v>
      </c>
      <c r="H302" s="2546">
        <v>12.8</v>
      </c>
      <c r="I302" s="2546">
        <v>12.9</v>
      </c>
      <c r="J302" s="2547">
        <v>20</v>
      </c>
      <c r="K302" s="2546">
        <v>320.60000000000002</v>
      </c>
      <c r="L302" s="2546">
        <v>280.60000000000002</v>
      </c>
      <c r="M302" s="2522">
        <v>138.69999999999999</v>
      </c>
      <c r="N302" s="2548">
        <v>2.117</v>
      </c>
      <c r="O302" s="2523">
        <v>19.239999999999998</v>
      </c>
      <c r="P302" s="2549">
        <v>1</v>
      </c>
      <c r="Q302" s="2549">
        <v>1</v>
      </c>
      <c r="R302" s="2549" t="s">
        <v>2185</v>
      </c>
      <c r="S302" s="2549">
        <v>1</v>
      </c>
      <c r="T302" s="2550">
        <v>1</v>
      </c>
      <c r="U302" s="2549">
        <v>1</v>
      </c>
      <c r="V302" s="2549">
        <v>1</v>
      </c>
      <c r="W302" s="2549" t="s">
        <v>2185</v>
      </c>
      <c r="X302" s="2549" t="s">
        <v>2185</v>
      </c>
      <c r="Y302" s="2550" t="s">
        <v>2185</v>
      </c>
      <c r="Z302" s="2551" t="s">
        <v>2185</v>
      </c>
      <c r="AA302" s="2552" t="s">
        <v>2185</v>
      </c>
      <c r="AB302" s="2553" t="s">
        <v>2494</v>
      </c>
      <c r="AC302" s="2554">
        <v>30970</v>
      </c>
      <c r="AD302" s="2555">
        <v>1788</v>
      </c>
      <c r="AE302" s="2555">
        <v>1978</v>
      </c>
      <c r="AF302" s="2555">
        <v>14.8</v>
      </c>
      <c r="AG302" s="2555">
        <v>51.28</v>
      </c>
      <c r="AH302" s="2555">
        <v>10980</v>
      </c>
      <c r="AI302" s="2555">
        <v>592.4</v>
      </c>
      <c r="AJ302" s="2555">
        <v>904.6</v>
      </c>
      <c r="AK302" s="2555">
        <v>8.8000000000000007</v>
      </c>
      <c r="AL302" s="2555">
        <v>6.2</v>
      </c>
      <c r="AM302" s="2555">
        <v>91.19</v>
      </c>
      <c r="AN302" s="2523">
        <v>3052</v>
      </c>
      <c r="AO302" s="2556">
        <v>4</v>
      </c>
      <c r="AP302" s="2547">
        <v>4</v>
      </c>
      <c r="AQ302" s="2547">
        <v>4</v>
      </c>
      <c r="AR302" s="2547">
        <v>4</v>
      </c>
      <c r="AS302" s="2557">
        <v>125</v>
      </c>
      <c r="AT302" s="2558">
        <v>151</v>
      </c>
      <c r="AU302" s="2558">
        <v>76</v>
      </c>
      <c r="AV302" s="2559">
        <v>102</v>
      </c>
      <c r="AW302" s="2560">
        <v>1</v>
      </c>
      <c r="AX302" s="2539">
        <v>1</v>
      </c>
      <c r="AY302" s="2521">
        <v>0</v>
      </c>
      <c r="AZ302" s="2539">
        <v>1</v>
      </c>
      <c r="BA302" s="2539">
        <v>1</v>
      </c>
      <c r="BB302" s="2539">
        <v>1</v>
      </c>
      <c r="BC302" s="2539">
        <v>0</v>
      </c>
      <c r="BD302" s="2539">
        <v>1</v>
      </c>
      <c r="BE302" s="2561">
        <v>0</v>
      </c>
      <c r="BF302" s="2539">
        <v>0</v>
      </c>
      <c r="BG302" s="2539">
        <v>1</v>
      </c>
      <c r="BH302" s="2539">
        <v>0</v>
      </c>
      <c r="BI302" s="2539">
        <v>1</v>
      </c>
      <c r="BJ302" s="2539">
        <v>1</v>
      </c>
      <c r="BK302" s="2539">
        <v>1</v>
      </c>
      <c r="BL302" s="2539">
        <v>1</v>
      </c>
      <c r="BM302" s="2539">
        <v>0</v>
      </c>
      <c r="BN302" s="2521">
        <v>0</v>
      </c>
      <c r="BO302" s="2539">
        <v>1</v>
      </c>
      <c r="BP302" s="2539">
        <v>1</v>
      </c>
      <c r="BQ302" s="2539">
        <v>0</v>
      </c>
      <c r="BR302" s="2562">
        <v>0</v>
      </c>
      <c r="BS302" s="2538">
        <v>1</v>
      </c>
      <c r="BT302" s="2521">
        <v>0</v>
      </c>
      <c r="BU302" s="2521">
        <v>0</v>
      </c>
      <c r="BV302" s="2521">
        <v>0</v>
      </c>
      <c r="BW302" s="2521">
        <v>0</v>
      </c>
      <c r="BX302" s="2521">
        <v>0</v>
      </c>
      <c r="BY302" s="2521">
        <v>0</v>
      </c>
      <c r="BZ302" s="2579">
        <v>0</v>
      </c>
      <c r="CA302" s="2521">
        <v>0</v>
      </c>
      <c r="CB302" s="2521">
        <v>0</v>
      </c>
      <c r="CC302" s="2521">
        <v>0</v>
      </c>
      <c r="CD302" s="2521">
        <v>0</v>
      </c>
      <c r="CE302" s="2524">
        <v>0</v>
      </c>
      <c r="CF302" s="2520">
        <v>1</v>
      </c>
      <c r="CG302" s="2521">
        <v>1</v>
      </c>
      <c r="CH302" s="2521">
        <v>1</v>
      </c>
      <c r="CI302" s="2521">
        <v>1</v>
      </c>
      <c r="CJ302" s="2521">
        <v>1</v>
      </c>
      <c r="CK302" s="2521">
        <v>1</v>
      </c>
      <c r="CL302" s="2521">
        <v>1</v>
      </c>
      <c r="CM302" s="2521">
        <v>1</v>
      </c>
      <c r="CN302" s="2521">
        <v>1</v>
      </c>
      <c r="CO302" s="2521">
        <v>1</v>
      </c>
      <c r="CP302" s="2521">
        <v>1</v>
      </c>
      <c r="CQ302" s="2521">
        <v>1</v>
      </c>
      <c r="CR302" s="2521">
        <v>1</v>
      </c>
      <c r="CS302" s="2521">
        <v>0</v>
      </c>
      <c r="CT302" s="2521">
        <v>0</v>
      </c>
      <c r="CU302" s="2521">
        <v>0</v>
      </c>
      <c r="CV302" s="2521">
        <v>0</v>
      </c>
      <c r="CW302" s="2521">
        <v>0</v>
      </c>
      <c r="CX302" s="2521">
        <v>0</v>
      </c>
      <c r="CY302" s="2563">
        <v>0</v>
      </c>
    </row>
    <row r="303" spans="1:103">
      <c r="A303" s="2541"/>
      <c r="B303" s="2542" t="s">
        <v>779</v>
      </c>
      <c r="C303" s="2543"/>
      <c r="D303" s="2544">
        <v>184</v>
      </c>
      <c r="E303" s="2545"/>
      <c r="F303" s="2522">
        <v>329</v>
      </c>
      <c r="G303" s="2546">
        <v>317</v>
      </c>
      <c r="H303" s="2546">
        <v>25</v>
      </c>
      <c r="I303" s="2546">
        <v>25</v>
      </c>
      <c r="J303" s="2547">
        <v>27</v>
      </c>
      <c r="K303" s="2546">
        <v>279</v>
      </c>
      <c r="L303" s="2546">
        <v>225</v>
      </c>
      <c r="M303" s="2522">
        <v>234.5</v>
      </c>
      <c r="N303" s="2548">
        <v>1.83</v>
      </c>
      <c r="O303" s="2523">
        <v>9.9410000000000007</v>
      </c>
      <c r="P303" s="2549">
        <v>1</v>
      </c>
      <c r="Q303" s="2549" t="s">
        <v>2493</v>
      </c>
      <c r="R303" s="2549" t="s">
        <v>2493</v>
      </c>
      <c r="S303" s="2549">
        <v>1</v>
      </c>
      <c r="T303" s="2550" t="s">
        <v>2493</v>
      </c>
      <c r="U303" s="2549">
        <v>1</v>
      </c>
      <c r="V303" s="2549" t="s">
        <v>2493</v>
      </c>
      <c r="W303" s="2549" t="s">
        <v>2493</v>
      </c>
      <c r="X303" s="2549">
        <v>1</v>
      </c>
      <c r="Y303" s="2550" t="s">
        <v>2493</v>
      </c>
      <c r="Z303" s="2551">
        <v>1</v>
      </c>
      <c r="AA303" s="2552" t="s">
        <v>2185</v>
      </c>
      <c r="AB303" s="2549" t="s">
        <v>2499</v>
      </c>
      <c r="AC303" s="2554">
        <v>42340</v>
      </c>
      <c r="AD303" s="2555">
        <v>2574</v>
      </c>
      <c r="AE303" s="2555">
        <v>2979</v>
      </c>
      <c r="AF303" s="2555">
        <v>13.4</v>
      </c>
      <c r="AG303" s="2555">
        <v>95.75</v>
      </c>
      <c r="AH303" s="2555">
        <v>13330</v>
      </c>
      <c r="AI303" s="2555">
        <v>841.1</v>
      </c>
      <c r="AJ303" s="2555">
        <v>1311</v>
      </c>
      <c r="AK303" s="2555">
        <v>7.5</v>
      </c>
      <c r="AL303" s="2555">
        <v>10.6</v>
      </c>
      <c r="AM303" s="2555">
        <v>586.4</v>
      </c>
      <c r="AN303" s="2523">
        <v>3066</v>
      </c>
      <c r="AO303" s="2556">
        <v>1</v>
      </c>
      <c r="AP303" s="2547">
        <v>1</v>
      </c>
      <c r="AQ303" s="2547">
        <v>1</v>
      </c>
      <c r="AR303" s="2547">
        <v>1</v>
      </c>
      <c r="AS303" s="2557">
        <v>65</v>
      </c>
      <c r="AT303" s="2558">
        <v>78</v>
      </c>
      <c r="AU303" s="2558">
        <v>42</v>
      </c>
      <c r="AV303" s="2559">
        <v>55</v>
      </c>
      <c r="AW303" s="2560">
        <v>1</v>
      </c>
      <c r="AX303" s="2539">
        <v>1</v>
      </c>
      <c r="AY303" s="2521">
        <v>1</v>
      </c>
      <c r="AZ303" s="2539">
        <v>1</v>
      </c>
      <c r="BA303" s="2539">
        <v>1</v>
      </c>
      <c r="BB303" s="2539">
        <v>1</v>
      </c>
      <c r="BC303" s="2539">
        <v>0</v>
      </c>
      <c r="BD303" s="2539">
        <v>1</v>
      </c>
      <c r="BE303" s="2561">
        <v>1</v>
      </c>
      <c r="BF303" s="2539">
        <v>1</v>
      </c>
      <c r="BG303" s="2539">
        <v>1</v>
      </c>
      <c r="BH303" s="2539">
        <v>1</v>
      </c>
      <c r="BI303" s="2539">
        <v>1</v>
      </c>
      <c r="BJ303" s="2539">
        <v>1</v>
      </c>
      <c r="BK303" s="2539">
        <v>1</v>
      </c>
      <c r="BL303" s="2539">
        <v>1</v>
      </c>
      <c r="BM303" s="2539">
        <v>1</v>
      </c>
      <c r="BN303" s="2521">
        <v>0</v>
      </c>
      <c r="BO303" s="2539">
        <v>1</v>
      </c>
      <c r="BP303" s="2539">
        <v>1</v>
      </c>
      <c r="BQ303" s="2539">
        <v>0</v>
      </c>
      <c r="BR303" s="2562">
        <v>0</v>
      </c>
      <c r="BS303" s="2538">
        <v>0</v>
      </c>
      <c r="BT303" s="2521">
        <v>1</v>
      </c>
      <c r="BU303" s="2521">
        <v>0</v>
      </c>
      <c r="BV303" s="2521">
        <v>0</v>
      </c>
      <c r="BW303" s="2521">
        <v>0</v>
      </c>
      <c r="BX303" s="2521">
        <v>0</v>
      </c>
      <c r="BY303" s="2521">
        <v>0</v>
      </c>
      <c r="BZ303" s="2579">
        <v>0</v>
      </c>
      <c r="CA303" s="2521">
        <v>0</v>
      </c>
      <c r="CB303" s="2521">
        <v>0</v>
      </c>
      <c r="CC303" s="2521">
        <v>0</v>
      </c>
      <c r="CD303" s="2521">
        <v>0</v>
      </c>
      <c r="CE303" s="2524">
        <v>0</v>
      </c>
      <c r="CF303" s="2520">
        <v>1</v>
      </c>
      <c r="CG303" s="2521">
        <v>1</v>
      </c>
      <c r="CH303" s="2521">
        <v>1</v>
      </c>
      <c r="CI303" s="2521">
        <v>1</v>
      </c>
      <c r="CJ303" s="2521">
        <v>1</v>
      </c>
      <c r="CK303" s="2521">
        <v>1</v>
      </c>
      <c r="CL303" s="2521">
        <v>1</v>
      </c>
      <c r="CM303" s="2521">
        <v>1</v>
      </c>
      <c r="CN303" s="2521">
        <v>1</v>
      </c>
      <c r="CO303" s="2521">
        <v>1</v>
      </c>
      <c r="CP303" s="2521">
        <v>1</v>
      </c>
      <c r="CQ303" s="2521">
        <v>1</v>
      </c>
      <c r="CR303" s="2521">
        <v>1</v>
      </c>
      <c r="CS303" s="2521">
        <v>0</v>
      </c>
      <c r="CT303" s="2521">
        <v>0</v>
      </c>
      <c r="CU303" s="2521">
        <v>0</v>
      </c>
      <c r="CV303" s="2521">
        <v>0</v>
      </c>
      <c r="CW303" s="2521">
        <v>0</v>
      </c>
      <c r="CX303" s="2521">
        <v>0</v>
      </c>
      <c r="CY303" s="2563">
        <v>0</v>
      </c>
    </row>
    <row r="304" spans="1:103">
      <c r="A304" s="2541"/>
      <c r="B304" s="2542" t="s">
        <v>778</v>
      </c>
      <c r="C304" s="2543"/>
      <c r="D304" s="2544">
        <v>147</v>
      </c>
      <c r="E304" s="2545"/>
      <c r="F304" s="2522">
        <v>319</v>
      </c>
      <c r="G304" s="2546">
        <v>312</v>
      </c>
      <c r="H304" s="2546">
        <v>20</v>
      </c>
      <c r="I304" s="2546">
        <v>20</v>
      </c>
      <c r="J304" s="2547">
        <v>27</v>
      </c>
      <c r="K304" s="2546">
        <v>279</v>
      </c>
      <c r="L304" s="2546">
        <v>225</v>
      </c>
      <c r="M304" s="2522">
        <v>186.9</v>
      </c>
      <c r="N304" s="2548">
        <v>1.8</v>
      </c>
      <c r="O304" s="2523">
        <v>12.27</v>
      </c>
      <c r="P304" s="2549">
        <v>1</v>
      </c>
      <c r="Q304" s="2549" t="s">
        <v>2493</v>
      </c>
      <c r="R304" s="2549" t="s">
        <v>2493</v>
      </c>
      <c r="S304" s="2549">
        <v>1</v>
      </c>
      <c r="T304" s="2550" t="s">
        <v>2493</v>
      </c>
      <c r="U304" s="2549">
        <v>1</v>
      </c>
      <c r="V304" s="2549" t="s">
        <v>2493</v>
      </c>
      <c r="W304" s="2549" t="s">
        <v>2493</v>
      </c>
      <c r="X304" s="2549">
        <v>1</v>
      </c>
      <c r="Y304" s="2550" t="s">
        <v>2493</v>
      </c>
      <c r="Z304" s="2551">
        <v>1</v>
      </c>
      <c r="AA304" s="2552" t="s">
        <v>2185</v>
      </c>
      <c r="AB304" s="2549" t="s">
        <v>2499</v>
      </c>
      <c r="AC304" s="2554">
        <v>32670</v>
      </c>
      <c r="AD304" s="2555">
        <v>2048</v>
      </c>
      <c r="AE304" s="2555">
        <v>2338</v>
      </c>
      <c r="AF304" s="2555">
        <v>13.2</v>
      </c>
      <c r="AG304" s="2555">
        <v>76.849999999999994</v>
      </c>
      <c r="AH304" s="2555">
        <v>10160</v>
      </c>
      <c r="AI304" s="2555">
        <v>651.20000000000005</v>
      </c>
      <c r="AJ304" s="2555">
        <v>1011</v>
      </c>
      <c r="AK304" s="2555">
        <v>7.3</v>
      </c>
      <c r="AL304" s="2555">
        <v>9.1</v>
      </c>
      <c r="AM304" s="2555">
        <v>309.60000000000002</v>
      </c>
      <c r="AN304" s="2523">
        <v>2262</v>
      </c>
      <c r="AO304" s="2556">
        <v>1</v>
      </c>
      <c r="AP304" s="2547">
        <v>1</v>
      </c>
      <c r="AQ304" s="2547">
        <v>1</v>
      </c>
      <c r="AR304" s="2547">
        <v>1</v>
      </c>
      <c r="AS304" s="2557">
        <v>80</v>
      </c>
      <c r="AT304" s="2558">
        <v>96</v>
      </c>
      <c r="AU304" s="2558">
        <v>51</v>
      </c>
      <c r="AV304" s="2559">
        <v>68</v>
      </c>
      <c r="AW304" s="2560">
        <v>1</v>
      </c>
      <c r="AX304" s="2539">
        <v>1</v>
      </c>
      <c r="AY304" s="2521">
        <v>1</v>
      </c>
      <c r="AZ304" s="2539">
        <v>1</v>
      </c>
      <c r="BA304" s="2539">
        <v>1</v>
      </c>
      <c r="BB304" s="2539">
        <v>1</v>
      </c>
      <c r="BC304" s="2539">
        <v>0</v>
      </c>
      <c r="BD304" s="2539">
        <v>1</v>
      </c>
      <c r="BE304" s="2561">
        <v>1</v>
      </c>
      <c r="BF304" s="2539">
        <v>1</v>
      </c>
      <c r="BG304" s="2539">
        <v>1</v>
      </c>
      <c r="BH304" s="2539">
        <v>1</v>
      </c>
      <c r="BI304" s="2539">
        <v>1</v>
      </c>
      <c r="BJ304" s="2539">
        <v>1</v>
      </c>
      <c r="BK304" s="2539">
        <v>1</v>
      </c>
      <c r="BL304" s="2539">
        <v>1</v>
      </c>
      <c r="BM304" s="2539">
        <v>1</v>
      </c>
      <c r="BN304" s="2521">
        <v>0</v>
      </c>
      <c r="BO304" s="2539">
        <v>1</v>
      </c>
      <c r="BP304" s="2539">
        <v>1</v>
      </c>
      <c r="BQ304" s="2539">
        <v>0</v>
      </c>
      <c r="BR304" s="2562">
        <v>0</v>
      </c>
      <c r="BS304" s="2538">
        <v>0</v>
      </c>
      <c r="BT304" s="2521">
        <v>1</v>
      </c>
      <c r="BU304" s="2521">
        <v>0</v>
      </c>
      <c r="BV304" s="2521">
        <v>0</v>
      </c>
      <c r="BW304" s="2521">
        <v>0</v>
      </c>
      <c r="BX304" s="2521">
        <v>0</v>
      </c>
      <c r="BY304" s="2521">
        <v>0</v>
      </c>
      <c r="BZ304" s="2579">
        <v>0</v>
      </c>
      <c r="CA304" s="2521">
        <v>0</v>
      </c>
      <c r="CB304" s="2521">
        <v>0</v>
      </c>
      <c r="CC304" s="2521">
        <v>0</v>
      </c>
      <c r="CD304" s="2521">
        <v>0</v>
      </c>
      <c r="CE304" s="2524">
        <v>0</v>
      </c>
      <c r="CF304" s="2520">
        <v>1</v>
      </c>
      <c r="CG304" s="2521">
        <v>1</v>
      </c>
      <c r="CH304" s="2521">
        <v>1</v>
      </c>
      <c r="CI304" s="2521">
        <v>1</v>
      </c>
      <c r="CJ304" s="2521">
        <v>1</v>
      </c>
      <c r="CK304" s="2521">
        <v>1</v>
      </c>
      <c r="CL304" s="2521">
        <v>1</v>
      </c>
      <c r="CM304" s="2521">
        <v>1</v>
      </c>
      <c r="CN304" s="2521">
        <v>1</v>
      </c>
      <c r="CO304" s="2521">
        <v>1</v>
      </c>
      <c r="CP304" s="2521">
        <v>1</v>
      </c>
      <c r="CQ304" s="2521">
        <v>1</v>
      </c>
      <c r="CR304" s="2521">
        <v>1</v>
      </c>
      <c r="CS304" s="2521">
        <v>0</v>
      </c>
      <c r="CT304" s="2521">
        <v>0</v>
      </c>
      <c r="CU304" s="2521">
        <v>0</v>
      </c>
      <c r="CV304" s="2521">
        <v>0</v>
      </c>
      <c r="CW304" s="2521">
        <v>0</v>
      </c>
      <c r="CX304" s="2521">
        <v>0</v>
      </c>
      <c r="CY304" s="2563">
        <v>0</v>
      </c>
    </row>
    <row r="305" spans="1:103">
      <c r="A305" s="2541"/>
      <c r="B305" s="2542" t="s">
        <v>777</v>
      </c>
      <c r="C305" s="2543"/>
      <c r="D305" s="2544">
        <v>117</v>
      </c>
      <c r="E305" s="2545"/>
      <c r="F305" s="2522">
        <v>311</v>
      </c>
      <c r="G305" s="2546">
        <v>308</v>
      </c>
      <c r="H305" s="2546">
        <v>16</v>
      </c>
      <c r="I305" s="2546">
        <v>16</v>
      </c>
      <c r="J305" s="2547">
        <v>27</v>
      </c>
      <c r="K305" s="2546">
        <v>279</v>
      </c>
      <c r="L305" s="2546">
        <v>225</v>
      </c>
      <c r="M305" s="2522">
        <v>149.5</v>
      </c>
      <c r="N305" s="2548">
        <v>1.776</v>
      </c>
      <c r="O305" s="2523">
        <v>15.14</v>
      </c>
      <c r="P305" s="2549">
        <v>1</v>
      </c>
      <c r="Q305" s="2549" t="s">
        <v>2493</v>
      </c>
      <c r="R305" s="2549" t="s">
        <v>2493</v>
      </c>
      <c r="S305" s="2549">
        <v>1</v>
      </c>
      <c r="T305" s="2550" t="s">
        <v>2493</v>
      </c>
      <c r="U305" s="2549">
        <v>1</v>
      </c>
      <c r="V305" s="2549" t="s">
        <v>2493</v>
      </c>
      <c r="W305" s="2549" t="s">
        <v>2493</v>
      </c>
      <c r="X305" s="2549">
        <v>1</v>
      </c>
      <c r="Y305" s="2550" t="s">
        <v>2493</v>
      </c>
      <c r="Z305" s="2551">
        <v>1</v>
      </c>
      <c r="AA305" s="2552" t="s">
        <v>2185</v>
      </c>
      <c r="AB305" s="2549" t="s">
        <v>2499</v>
      </c>
      <c r="AC305" s="2554">
        <v>25470</v>
      </c>
      <c r="AD305" s="2555">
        <v>1638</v>
      </c>
      <c r="AE305" s="2555">
        <v>1848</v>
      </c>
      <c r="AF305" s="2555">
        <v>13</v>
      </c>
      <c r="AG305" s="2555">
        <v>62.09</v>
      </c>
      <c r="AH305" s="2555">
        <v>7814</v>
      </c>
      <c r="AI305" s="2555">
        <v>507.4</v>
      </c>
      <c r="AJ305" s="2555">
        <v>785.5</v>
      </c>
      <c r="AK305" s="2555">
        <v>7.2</v>
      </c>
      <c r="AL305" s="2555">
        <v>7.9</v>
      </c>
      <c r="AM305" s="2555">
        <v>166.9</v>
      </c>
      <c r="AN305" s="2523">
        <v>1695</v>
      </c>
      <c r="AO305" s="2556">
        <v>2</v>
      </c>
      <c r="AP305" s="2547">
        <v>3</v>
      </c>
      <c r="AQ305" s="2547">
        <v>2</v>
      </c>
      <c r="AR305" s="2547">
        <v>3</v>
      </c>
      <c r="AS305" s="2557">
        <v>98</v>
      </c>
      <c r="AT305" s="2558">
        <v>119</v>
      </c>
      <c r="AU305" s="2558">
        <v>62</v>
      </c>
      <c r="AV305" s="2559">
        <v>83</v>
      </c>
      <c r="AW305" s="2560">
        <v>1</v>
      </c>
      <c r="AX305" s="2539">
        <v>1</v>
      </c>
      <c r="AY305" s="2521">
        <v>1</v>
      </c>
      <c r="AZ305" s="2539">
        <v>1</v>
      </c>
      <c r="BA305" s="2539">
        <v>1</v>
      </c>
      <c r="BB305" s="2539">
        <v>1</v>
      </c>
      <c r="BC305" s="2539">
        <v>0</v>
      </c>
      <c r="BD305" s="2539">
        <v>1</v>
      </c>
      <c r="BE305" s="2561">
        <v>1</v>
      </c>
      <c r="BF305" s="2539">
        <v>1</v>
      </c>
      <c r="BG305" s="2539">
        <v>1</v>
      </c>
      <c r="BH305" s="2539">
        <v>1</v>
      </c>
      <c r="BI305" s="2539">
        <v>1</v>
      </c>
      <c r="BJ305" s="2539">
        <v>1</v>
      </c>
      <c r="BK305" s="2539">
        <v>1</v>
      </c>
      <c r="BL305" s="2539">
        <v>1</v>
      </c>
      <c r="BM305" s="2539">
        <v>1</v>
      </c>
      <c r="BN305" s="2521">
        <v>0</v>
      </c>
      <c r="BO305" s="2539">
        <v>1</v>
      </c>
      <c r="BP305" s="2539">
        <v>1</v>
      </c>
      <c r="BQ305" s="2539">
        <v>0</v>
      </c>
      <c r="BR305" s="2562">
        <v>0</v>
      </c>
      <c r="BS305" s="2538">
        <v>0</v>
      </c>
      <c r="BT305" s="2521">
        <v>1</v>
      </c>
      <c r="BU305" s="2521">
        <v>0</v>
      </c>
      <c r="BV305" s="2521">
        <v>0</v>
      </c>
      <c r="BW305" s="2521">
        <v>0</v>
      </c>
      <c r="BX305" s="2521">
        <v>0</v>
      </c>
      <c r="BY305" s="2521">
        <v>0</v>
      </c>
      <c r="BZ305" s="2579">
        <v>0</v>
      </c>
      <c r="CA305" s="2521">
        <v>0</v>
      </c>
      <c r="CB305" s="2521">
        <v>0</v>
      </c>
      <c r="CC305" s="2521">
        <v>0</v>
      </c>
      <c r="CD305" s="2521">
        <v>0</v>
      </c>
      <c r="CE305" s="2524">
        <v>0</v>
      </c>
      <c r="CF305" s="2520">
        <v>1</v>
      </c>
      <c r="CG305" s="2521">
        <v>1</v>
      </c>
      <c r="CH305" s="2521">
        <v>1</v>
      </c>
      <c r="CI305" s="2521">
        <v>1</v>
      </c>
      <c r="CJ305" s="2521">
        <v>1</v>
      </c>
      <c r="CK305" s="2521">
        <v>1</v>
      </c>
      <c r="CL305" s="2521">
        <v>1</v>
      </c>
      <c r="CM305" s="2521">
        <v>1</v>
      </c>
      <c r="CN305" s="2521">
        <v>1</v>
      </c>
      <c r="CO305" s="2521">
        <v>1</v>
      </c>
      <c r="CP305" s="2521">
        <v>1</v>
      </c>
      <c r="CQ305" s="2521">
        <v>1</v>
      </c>
      <c r="CR305" s="2521">
        <v>1</v>
      </c>
      <c r="CS305" s="2521">
        <v>0</v>
      </c>
      <c r="CT305" s="2521">
        <v>0</v>
      </c>
      <c r="CU305" s="2521">
        <v>0</v>
      </c>
      <c r="CV305" s="2521">
        <v>0</v>
      </c>
      <c r="CW305" s="2521">
        <v>0</v>
      </c>
      <c r="CX305" s="2521">
        <v>0</v>
      </c>
      <c r="CY305" s="2563">
        <v>0</v>
      </c>
    </row>
    <row r="306" spans="1:103">
      <c r="A306" s="2541"/>
      <c r="B306" s="2542" t="s">
        <v>776</v>
      </c>
      <c r="C306" s="2543"/>
      <c r="D306" s="2544">
        <v>103</v>
      </c>
      <c r="E306" s="2545"/>
      <c r="F306" s="2522">
        <v>307</v>
      </c>
      <c r="G306" s="2546">
        <v>306</v>
      </c>
      <c r="H306" s="2546">
        <v>14</v>
      </c>
      <c r="I306" s="2546">
        <v>14</v>
      </c>
      <c r="J306" s="2547">
        <v>27</v>
      </c>
      <c r="K306" s="2546">
        <v>279</v>
      </c>
      <c r="L306" s="2546">
        <v>225</v>
      </c>
      <c r="M306" s="2522">
        <v>131</v>
      </c>
      <c r="N306" s="2548">
        <v>1.764</v>
      </c>
      <c r="O306" s="2523">
        <v>17.149999999999999</v>
      </c>
      <c r="P306" s="2549">
        <v>1</v>
      </c>
      <c r="Q306" s="2549" t="s">
        <v>2493</v>
      </c>
      <c r="R306" s="2549" t="s">
        <v>2493</v>
      </c>
      <c r="S306" s="2549">
        <v>1</v>
      </c>
      <c r="T306" s="2550" t="s">
        <v>2493</v>
      </c>
      <c r="U306" s="2549">
        <v>1</v>
      </c>
      <c r="V306" s="2549" t="s">
        <v>2493</v>
      </c>
      <c r="W306" s="2549" t="s">
        <v>2493</v>
      </c>
      <c r="X306" s="2549">
        <v>1</v>
      </c>
      <c r="Y306" s="2550" t="s">
        <v>2493</v>
      </c>
      <c r="Z306" s="2551">
        <v>1</v>
      </c>
      <c r="AA306" s="2552" t="s">
        <v>2185</v>
      </c>
      <c r="AB306" s="2549" t="s">
        <v>2499</v>
      </c>
      <c r="AC306" s="2554">
        <v>22050</v>
      </c>
      <c r="AD306" s="2555">
        <v>1436</v>
      </c>
      <c r="AE306" s="2555">
        <v>1611</v>
      </c>
      <c r="AF306" s="2555">
        <v>12.9</v>
      </c>
      <c r="AG306" s="2555">
        <v>54.83</v>
      </c>
      <c r="AH306" s="2555">
        <v>6704</v>
      </c>
      <c r="AI306" s="2555">
        <v>438.1</v>
      </c>
      <c r="AJ306" s="2555">
        <v>677.2</v>
      </c>
      <c r="AK306" s="2555">
        <v>7.1</v>
      </c>
      <c r="AL306" s="2555">
        <v>7.3</v>
      </c>
      <c r="AM306" s="2555">
        <v>116.8</v>
      </c>
      <c r="AN306" s="2523">
        <v>1434</v>
      </c>
      <c r="AO306" s="2556">
        <v>3</v>
      </c>
      <c r="AP306" s="2547">
        <v>3</v>
      </c>
      <c r="AQ306" s="2547">
        <v>3</v>
      </c>
      <c r="AR306" s="2547">
        <v>3</v>
      </c>
      <c r="AS306" s="2557">
        <v>111</v>
      </c>
      <c r="AT306" s="2558">
        <v>135</v>
      </c>
      <c r="AU306" s="2558">
        <v>70</v>
      </c>
      <c r="AV306" s="2559">
        <v>94</v>
      </c>
      <c r="AW306" s="2560">
        <v>1</v>
      </c>
      <c r="AX306" s="2539">
        <v>1</v>
      </c>
      <c r="AY306" s="2521">
        <v>1</v>
      </c>
      <c r="AZ306" s="2539">
        <v>1</v>
      </c>
      <c r="BA306" s="2539">
        <v>1</v>
      </c>
      <c r="BB306" s="2539">
        <v>1</v>
      </c>
      <c r="BC306" s="2539">
        <v>0</v>
      </c>
      <c r="BD306" s="2539">
        <v>1</v>
      </c>
      <c r="BE306" s="2561">
        <v>1</v>
      </c>
      <c r="BF306" s="2539">
        <v>1</v>
      </c>
      <c r="BG306" s="2539">
        <v>1</v>
      </c>
      <c r="BH306" s="2539">
        <v>1</v>
      </c>
      <c r="BI306" s="2539">
        <v>1</v>
      </c>
      <c r="BJ306" s="2539">
        <v>1</v>
      </c>
      <c r="BK306" s="2539">
        <v>1</v>
      </c>
      <c r="BL306" s="2539">
        <v>1</v>
      </c>
      <c r="BM306" s="2539">
        <v>1</v>
      </c>
      <c r="BN306" s="2521">
        <v>0</v>
      </c>
      <c r="BO306" s="2539">
        <v>1</v>
      </c>
      <c r="BP306" s="2539">
        <v>1</v>
      </c>
      <c r="BQ306" s="2539">
        <v>0</v>
      </c>
      <c r="BR306" s="2562">
        <v>0</v>
      </c>
      <c r="BS306" s="2538">
        <v>0</v>
      </c>
      <c r="BT306" s="2521">
        <v>1</v>
      </c>
      <c r="BU306" s="2521">
        <v>0</v>
      </c>
      <c r="BV306" s="2521">
        <v>0</v>
      </c>
      <c r="BW306" s="2521">
        <v>0</v>
      </c>
      <c r="BX306" s="2521">
        <v>0</v>
      </c>
      <c r="BY306" s="2521">
        <v>0</v>
      </c>
      <c r="BZ306" s="2579">
        <v>0</v>
      </c>
      <c r="CA306" s="2521">
        <v>0</v>
      </c>
      <c r="CB306" s="2521">
        <v>0</v>
      </c>
      <c r="CC306" s="2521">
        <v>0</v>
      </c>
      <c r="CD306" s="2521">
        <v>0</v>
      </c>
      <c r="CE306" s="2524">
        <v>0</v>
      </c>
      <c r="CF306" s="2520">
        <v>1</v>
      </c>
      <c r="CG306" s="2521">
        <v>1</v>
      </c>
      <c r="CH306" s="2521">
        <v>1</v>
      </c>
      <c r="CI306" s="2521">
        <v>1</v>
      </c>
      <c r="CJ306" s="2521">
        <v>1</v>
      </c>
      <c r="CK306" s="2521">
        <v>1</v>
      </c>
      <c r="CL306" s="2521">
        <v>1</v>
      </c>
      <c r="CM306" s="2521">
        <v>1</v>
      </c>
      <c r="CN306" s="2521">
        <v>1</v>
      </c>
      <c r="CO306" s="2521">
        <v>1</v>
      </c>
      <c r="CP306" s="2521">
        <v>1</v>
      </c>
      <c r="CQ306" s="2521">
        <v>1</v>
      </c>
      <c r="CR306" s="2521">
        <v>1</v>
      </c>
      <c r="CS306" s="2521">
        <v>0</v>
      </c>
      <c r="CT306" s="2521">
        <v>0</v>
      </c>
      <c r="CU306" s="2521">
        <v>0</v>
      </c>
      <c r="CV306" s="2521">
        <v>0</v>
      </c>
      <c r="CW306" s="2521">
        <v>0</v>
      </c>
      <c r="CX306" s="2521">
        <v>0</v>
      </c>
      <c r="CY306" s="2563">
        <v>0</v>
      </c>
    </row>
    <row r="307" spans="1:103">
      <c r="A307" s="2541"/>
      <c r="B307" s="2542" t="s">
        <v>780</v>
      </c>
      <c r="C307" s="2543"/>
      <c r="D307" s="2544">
        <v>88.5</v>
      </c>
      <c r="E307" s="2545"/>
      <c r="F307" s="2522">
        <v>303</v>
      </c>
      <c r="G307" s="2546">
        <v>304</v>
      </c>
      <c r="H307" s="2546">
        <v>12</v>
      </c>
      <c r="I307" s="2546">
        <v>12</v>
      </c>
      <c r="J307" s="2547">
        <v>27</v>
      </c>
      <c r="K307" s="2546">
        <v>279</v>
      </c>
      <c r="L307" s="2546">
        <v>225</v>
      </c>
      <c r="M307" s="2522">
        <v>112.7</v>
      </c>
      <c r="N307" s="2548">
        <v>1.752</v>
      </c>
      <c r="O307" s="2523">
        <v>19.8</v>
      </c>
      <c r="P307" s="2549">
        <v>1</v>
      </c>
      <c r="Q307" s="2549">
        <v>1</v>
      </c>
      <c r="R307" s="2549" t="s">
        <v>2185</v>
      </c>
      <c r="S307" s="2549">
        <v>1</v>
      </c>
      <c r="T307" s="2550">
        <v>1</v>
      </c>
      <c r="U307" s="2549">
        <v>1</v>
      </c>
      <c r="V307" s="2549">
        <v>1</v>
      </c>
      <c r="W307" s="2549" t="s">
        <v>2185</v>
      </c>
      <c r="X307" s="2549" t="s">
        <v>2185</v>
      </c>
      <c r="Y307" s="2550" t="s">
        <v>2185</v>
      </c>
      <c r="Z307" s="2551" t="s">
        <v>2185</v>
      </c>
      <c r="AA307" s="2552" t="s">
        <v>2185</v>
      </c>
      <c r="AB307" s="2549" t="s">
        <v>2499</v>
      </c>
      <c r="AC307" s="2554">
        <v>18740</v>
      </c>
      <c r="AD307" s="2555">
        <v>1237</v>
      </c>
      <c r="AE307" s="2555">
        <v>1378</v>
      </c>
      <c r="AF307" s="2555">
        <v>12.8</v>
      </c>
      <c r="AG307" s="2555">
        <v>47.65</v>
      </c>
      <c r="AH307" s="2555">
        <v>5633</v>
      </c>
      <c r="AI307" s="2555">
        <v>370.6</v>
      </c>
      <c r="AJ307" s="2555">
        <v>572</v>
      </c>
      <c r="AK307" s="2555">
        <v>7</v>
      </c>
      <c r="AL307" s="2555">
        <v>6.7</v>
      </c>
      <c r="AM307" s="2555">
        <v>78.739999999999995</v>
      </c>
      <c r="AN307" s="2523">
        <v>1189</v>
      </c>
      <c r="AO307" s="2556">
        <v>3</v>
      </c>
      <c r="AP307" s="2547">
        <v>3</v>
      </c>
      <c r="AQ307" s="2547">
        <v>3</v>
      </c>
      <c r="AR307" s="2547">
        <v>3</v>
      </c>
      <c r="AS307" s="2557">
        <v>128</v>
      </c>
      <c r="AT307" s="2558">
        <v>155</v>
      </c>
      <c r="AU307" s="2558">
        <v>81</v>
      </c>
      <c r="AV307" s="2559">
        <v>108</v>
      </c>
      <c r="AW307" s="2560">
        <v>1</v>
      </c>
      <c r="AX307" s="2539">
        <v>1</v>
      </c>
      <c r="AY307" s="2521">
        <v>0</v>
      </c>
      <c r="AZ307" s="2539">
        <v>1</v>
      </c>
      <c r="BA307" s="2539">
        <v>1</v>
      </c>
      <c r="BB307" s="2539">
        <v>1</v>
      </c>
      <c r="BC307" s="2539">
        <v>0</v>
      </c>
      <c r="BD307" s="2539">
        <v>1</v>
      </c>
      <c r="BE307" s="2561">
        <v>0</v>
      </c>
      <c r="BF307" s="2539">
        <v>0</v>
      </c>
      <c r="BG307" s="2539">
        <v>1</v>
      </c>
      <c r="BH307" s="2539">
        <v>0</v>
      </c>
      <c r="BI307" s="2539">
        <v>1</v>
      </c>
      <c r="BJ307" s="2539">
        <v>1</v>
      </c>
      <c r="BK307" s="2539">
        <v>1</v>
      </c>
      <c r="BL307" s="2539">
        <v>1</v>
      </c>
      <c r="BM307" s="2539">
        <v>0</v>
      </c>
      <c r="BN307" s="2521">
        <v>0</v>
      </c>
      <c r="BO307" s="2539">
        <v>1</v>
      </c>
      <c r="BP307" s="2539">
        <v>1</v>
      </c>
      <c r="BQ307" s="2539">
        <v>0</v>
      </c>
      <c r="BR307" s="2562">
        <v>0</v>
      </c>
      <c r="BS307" s="2538">
        <v>0</v>
      </c>
      <c r="BT307" s="2521">
        <v>1</v>
      </c>
      <c r="BU307" s="2521">
        <v>0</v>
      </c>
      <c r="BV307" s="2521">
        <v>0</v>
      </c>
      <c r="BW307" s="2521">
        <v>0</v>
      </c>
      <c r="BX307" s="2521">
        <v>0</v>
      </c>
      <c r="BY307" s="2521">
        <v>0</v>
      </c>
      <c r="BZ307" s="2579">
        <v>0</v>
      </c>
      <c r="CA307" s="2521">
        <v>0</v>
      </c>
      <c r="CB307" s="2521">
        <v>0</v>
      </c>
      <c r="CC307" s="2521">
        <v>0</v>
      </c>
      <c r="CD307" s="2521">
        <v>0</v>
      </c>
      <c r="CE307" s="2524">
        <v>0</v>
      </c>
      <c r="CF307" s="2520">
        <v>1</v>
      </c>
      <c r="CG307" s="2521">
        <v>1</v>
      </c>
      <c r="CH307" s="2521">
        <v>1</v>
      </c>
      <c r="CI307" s="2521">
        <v>1</v>
      </c>
      <c r="CJ307" s="2521">
        <v>1</v>
      </c>
      <c r="CK307" s="2521">
        <v>1</v>
      </c>
      <c r="CL307" s="2521">
        <v>1</v>
      </c>
      <c r="CM307" s="2521">
        <v>1</v>
      </c>
      <c r="CN307" s="2521">
        <v>1</v>
      </c>
      <c r="CO307" s="2521">
        <v>1</v>
      </c>
      <c r="CP307" s="2521">
        <v>1</v>
      </c>
      <c r="CQ307" s="2521">
        <v>1</v>
      </c>
      <c r="CR307" s="2521">
        <v>1</v>
      </c>
      <c r="CS307" s="2521">
        <v>0</v>
      </c>
      <c r="CT307" s="2521">
        <v>0</v>
      </c>
      <c r="CU307" s="2521">
        <v>0</v>
      </c>
      <c r="CV307" s="2521">
        <v>0</v>
      </c>
      <c r="CW307" s="2521">
        <v>0</v>
      </c>
      <c r="CX307" s="2521">
        <v>0</v>
      </c>
      <c r="CY307" s="2563">
        <v>0</v>
      </c>
    </row>
    <row r="308" spans="1:103">
      <c r="A308" s="2541"/>
      <c r="B308" s="2542" t="s">
        <v>772</v>
      </c>
      <c r="C308" s="2543"/>
      <c r="D308" s="2544">
        <v>223</v>
      </c>
      <c r="E308" s="2545"/>
      <c r="F308" s="2522">
        <v>337.9</v>
      </c>
      <c r="G308" s="2546">
        <v>325.7</v>
      </c>
      <c r="H308" s="2546">
        <v>30.3</v>
      </c>
      <c r="I308" s="2546">
        <v>30.4</v>
      </c>
      <c r="J308" s="2547">
        <v>20</v>
      </c>
      <c r="K308" s="2546">
        <v>277.10000000000002</v>
      </c>
      <c r="L308" s="2546">
        <v>237.10000000000002</v>
      </c>
      <c r="M308" s="2522">
        <v>284</v>
      </c>
      <c r="N308" s="2548">
        <v>1.8839999999999999</v>
      </c>
      <c r="O308" s="2523">
        <v>8.4090000000000007</v>
      </c>
      <c r="P308" s="2549">
        <v>1</v>
      </c>
      <c r="Q308" s="2549" t="s">
        <v>2493</v>
      </c>
      <c r="R308" s="2549" t="s">
        <v>2493</v>
      </c>
      <c r="S308" s="2549">
        <v>1</v>
      </c>
      <c r="T308" s="2550" t="s">
        <v>2493</v>
      </c>
      <c r="U308" s="2549">
        <v>1</v>
      </c>
      <c r="V308" s="2549" t="s">
        <v>2493</v>
      </c>
      <c r="W308" s="2549" t="s">
        <v>2493</v>
      </c>
      <c r="X308" s="2549">
        <v>1</v>
      </c>
      <c r="Y308" s="2550" t="s">
        <v>2493</v>
      </c>
      <c r="Z308" s="2551">
        <v>1</v>
      </c>
      <c r="AA308" s="2552" t="s">
        <v>2185</v>
      </c>
      <c r="AB308" s="2553" t="s">
        <v>2494</v>
      </c>
      <c r="AC308" s="2554">
        <v>52950</v>
      </c>
      <c r="AD308" s="2555">
        <v>3134</v>
      </c>
      <c r="AE308" s="2555">
        <v>3672</v>
      </c>
      <c r="AF308" s="2555">
        <v>13.6</v>
      </c>
      <c r="AG308" s="2555">
        <v>108.7</v>
      </c>
      <c r="AH308" s="2555">
        <v>17580</v>
      </c>
      <c r="AI308" s="2555">
        <v>1079</v>
      </c>
      <c r="AJ308" s="2555">
        <v>1682</v>
      </c>
      <c r="AK308" s="2555">
        <v>7.8</v>
      </c>
      <c r="AL308" s="2555">
        <v>11.4</v>
      </c>
      <c r="AM308" s="2555">
        <v>977</v>
      </c>
      <c r="AN308" s="2523">
        <v>4138</v>
      </c>
      <c r="AO308" s="2556">
        <v>1</v>
      </c>
      <c r="AP308" s="2547">
        <v>1</v>
      </c>
      <c r="AQ308" s="2547">
        <v>1</v>
      </c>
      <c r="AR308" s="2547">
        <v>1</v>
      </c>
      <c r="AS308" s="2557">
        <v>55</v>
      </c>
      <c r="AT308" s="2558">
        <v>66</v>
      </c>
      <c r="AU308" s="2558">
        <v>35</v>
      </c>
      <c r="AV308" s="2559">
        <v>46</v>
      </c>
      <c r="AW308" s="2560">
        <v>1</v>
      </c>
      <c r="AX308" s="2539">
        <v>1</v>
      </c>
      <c r="AY308" s="2521">
        <v>1</v>
      </c>
      <c r="AZ308" s="2539">
        <v>1</v>
      </c>
      <c r="BA308" s="2539">
        <v>1</v>
      </c>
      <c r="BB308" s="2539">
        <v>1</v>
      </c>
      <c r="BC308" s="2539">
        <v>0</v>
      </c>
      <c r="BD308" s="2539">
        <v>1</v>
      </c>
      <c r="BE308" s="2561">
        <v>1</v>
      </c>
      <c r="BF308" s="2539">
        <v>1</v>
      </c>
      <c r="BG308" s="2539">
        <v>1</v>
      </c>
      <c r="BH308" s="2539">
        <v>1</v>
      </c>
      <c r="BI308" s="2539">
        <v>1</v>
      </c>
      <c r="BJ308" s="2539">
        <v>1</v>
      </c>
      <c r="BK308" s="2539">
        <v>1</v>
      </c>
      <c r="BL308" s="2539">
        <v>1</v>
      </c>
      <c r="BM308" s="2539">
        <v>1</v>
      </c>
      <c r="BN308" s="2521">
        <v>0</v>
      </c>
      <c r="BO308" s="2539">
        <v>1</v>
      </c>
      <c r="BP308" s="2539">
        <v>1</v>
      </c>
      <c r="BQ308" s="2539">
        <v>0</v>
      </c>
      <c r="BR308" s="2562">
        <v>0</v>
      </c>
      <c r="BS308" s="2538">
        <v>1</v>
      </c>
      <c r="BT308" s="2521">
        <v>0</v>
      </c>
      <c r="BU308" s="2521">
        <v>0</v>
      </c>
      <c r="BV308" s="2521">
        <v>0</v>
      </c>
      <c r="BW308" s="2521">
        <v>0</v>
      </c>
      <c r="BX308" s="2521">
        <v>0</v>
      </c>
      <c r="BY308" s="2521">
        <v>0</v>
      </c>
      <c r="BZ308" s="2579">
        <v>0</v>
      </c>
      <c r="CA308" s="2521">
        <v>0</v>
      </c>
      <c r="CB308" s="2521">
        <v>0</v>
      </c>
      <c r="CC308" s="2521">
        <v>0</v>
      </c>
      <c r="CD308" s="2521">
        <v>0</v>
      </c>
      <c r="CE308" s="2524">
        <v>0</v>
      </c>
      <c r="CF308" s="2520">
        <v>1</v>
      </c>
      <c r="CG308" s="2521">
        <v>1</v>
      </c>
      <c r="CH308" s="2521">
        <v>1</v>
      </c>
      <c r="CI308" s="2521">
        <v>1</v>
      </c>
      <c r="CJ308" s="2521">
        <v>1</v>
      </c>
      <c r="CK308" s="2521">
        <v>1</v>
      </c>
      <c r="CL308" s="2521">
        <v>1</v>
      </c>
      <c r="CM308" s="2521">
        <v>1</v>
      </c>
      <c r="CN308" s="2521">
        <v>1</v>
      </c>
      <c r="CO308" s="2521">
        <v>1</v>
      </c>
      <c r="CP308" s="2521">
        <v>1</v>
      </c>
      <c r="CQ308" s="2521">
        <v>1</v>
      </c>
      <c r="CR308" s="2521">
        <v>1</v>
      </c>
      <c r="CS308" s="2521">
        <v>0</v>
      </c>
      <c r="CT308" s="2521">
        <v>0</v>
      </c>
      <c r="CU308" s="2521">
        <v>0</v>
      </c>
      <c r="CV308" s="2521">
        <v>0</v>
      </c>
      <c r="CW308" s="2521">
        <v>0</v>
      </c>
      <c r="CX308" s="2521">
        <v>0</v>
      </c>
      <c r="CY308" s="2563">
        <v>0</v>
      </c>
    </row>
    <row r="309" spans="1:103">
      <c r="A309" s="2541"/>
      <c r="B309" s="2542" t="s">
        <v>771</v>
      </c>
      <c r="C309" s="2543"/>
      <c r="D309" s="2544">
        <v>186</v>
      </c>
      <c r="E309" s="2545"/>
      <c r="F309" s="2522">
        <v>328.3</v>
      </c>
      <c r="G309" s="2546">
        <v>320.89999999999998</v>
      </c>
      <c r="H309" s="2546">
        <v>25.5</v>
      </c>
      <c r="I309" s="2546">
        <v>25.6</v>
      </c>
      <c r="J309" s="2547">
        <v>20</v>
      </c>
      <c r="K309" s="2546">
        <v>277.10000000000002</v>
      </c>
      <c r="L309" s="2546">
        <v>237.10000000000002</v>
      </c>
      <c r="M309" s="2522">
        <v>236.9</v>
      </c>
      <c r="N309" s="2548">
        <v>1.855</v>
      </c>
      <c r="O309" s="2523">
        <v>9.9120000000000008</v>
      </c>
      <c r="P309" s="2549">
        <v>1</v>
      </c>
      <c r="Q309" s="2549" t="s">
        <v>2493</v>
      </c>
      <c r="R309" s="2549" t="s">
        <v>2493</v>
      </c>
      <c r="S309" s="2549">
        <v>1</v>
      </c>
      <c r="T309" s="2550" t="s">
        <v>2493</v>
      </c>
      <c r="U309" s="2549">
        <v>1</v>
      </c>
      <c r="V309" s="2549" t="s">
        <v>2493</v>
      </c>
      <c r="W309" s="2549" t="s">
        <v>2493</v>
      </c>
      <c r="X309" s="2549">
        <v>1</v>
      </c>
      <c r="Y309" s="2550" t="s">
        <v>2493</v>
      </c>
      <c r="Z309" s="2551">
        <v>1</v>
      </c>
      <c r="AA309" s="2552" t="s">
        <v>2185</v>
      </c>
      <c r="AB309" s="2553" t="s">
        <v>2494</v>
      </c>
      <c r="AC309" s="2554">
        <v>42860</v>
      </c>
      <c r="AD309" s="2555">
        <v>2611</v>
      </c>
      <c r="AE309" s="2555">
        <v>3022</v>
      </c>
      <c r="AF309" s="2555">
        <v>13.4</v>
      </c>
      <c r="AG309" s="2555">
        <v>90.86</v>
      </c>
      <c r="AH309" s="2555">
        <v>14140</v>
      </c>
      <c r="AI309" s="2555">
        <v>881.7</v>
      </c>
      <c r="AJ309" s="2555">
        <v>1369</v>
      </c>
      <c r="AK309" s="2555">
        <v>7.7</v>
      </c>
      <c r="AL309" s="2555">
        <v>10</v>
      </c>
      <c r="AM309" s="2555">
        <v>583.29999999999995</v>
      </c>
      <c r="AN309" s="2523">
        <v>3229</v>
      </c>
      <c r="AO309" s="2556">
        <v>1</v>
      </c>
      <c r="AP309" s="2547">
        <v>1</v>
      </c>
      <c r="AQ309" s="2547">
        <v>1</v>
      </c>
      <c r="AR309" s="2547">
        <v>1</v>
      </c>
      <c r="AS309" s="2557">
        <v>64</v>
      </c>
      <c r="AT309" s="2558">
        <v>78</v>
      </c>
      <c r="AU309" s="2558">
        <v>41</v>
      </c>
      <c r="AV309" s="2559">
        <v>54</v>
      </c>
      <c r="AW309" s="2560">
        <v>1</v>
      </c>
      <c r="AX309" s="2539">
        <v>1</v>
      </c>
      <c r="AY309" s="2521">
        <v>1</v>
      </c>
      <c r="AZ309" s="2539">
        <v>1</v>
      </c>
      <c r="BA309" s="2539">
        <v>1</v>
      </c>
      <c r="BB309" s="2539">
        <v>1</v>
      </c>
      <c r="BC309" s="2539">
        <v>0</v>
      </c>
      <c r="BD309" s="2539">
        <v>1</v>
      </c>
      <c r="BE309" s="2561">
        <v>1</v>
      </c>
      <c r="BF309" s="2539">
        <v>1</v>
      </c>
      <c r="BG309" s="2539">
        <v>1</v>
      </c>
      <c r="BH309" s="2539">
        <v>1</v>
      </c>
      <c r="BI309" s="2539">
        <v>1</v>
      </c>
      <c r="BJ309" s="2539">
        <v>1</v>
      </c>
      <c r="BK309" s="2539">
        <v>1</v>
      </c>
      <c r="BL309" s="2539">
        <v>1</v>
      </c>
      <c r="BM309" s="2539">
        <v>1</v>
      </c>
      <c r="BN309" s="2521">
        <v>0</v>
      </c>
      <c r="BO309" s="2539">
        <v>1</v>
      </c>
      <c r="BP309" s="2539">
        <v>1</v>
      </c>
      <c r="BQ309" s="2539">
        <v>0</v>
      </c>
      <c r="BR309" s="2562">
        <v>0</v>
      </c>
      <c r="BS309" s="2538">
        <v>1</v>
      </c>
      <c r="BT309" s="2521">
        <v>0</v>
      </c>
      <c r="BU309" s="2521">
        <v>0</v>
      </c>
      <c r="BV309" s="2521">
        <v>0</v>
      </c>
      <c r="BW309" s="2521">
        <v>0</v>
      </c>
      <c r="BX309" s="2521">
        <v>0</v>
      </c>
      <c r="BY309" s="2521">
        <v>0</v>
      </c>
      <c r="BZ309" s="2579">
        <v>0</v>
      </c>
      <c r="CA309" s="2521">
        <v>0</v>
      </c>
      <c r="CB309" s="2521">
        <v>0</v>
      </c>
      <c r="CC309" s="2521">
        <v>0</v>
      </c>
      <c r="CD309" s="2521">
        <v>0</v>
      </c>
      <c r="CE309" s="2524">
        <v>0</v>
      </c>
      <c r="CF309" s="2520">
        <v>1</v>
      </c>
      <c r="CG309" s="2521">
        <v>1</v>
      </c>
      <c r="CH309" s="2521">
        <v>1</v>
      </c>
      <c r="CI309" s="2521">
        <v>1</v>
      </c>
      <c r="CJ309" s="2521">
        <v>1</v>
      </c>
      <c r="CK309" s="2521">
        <v>1</v>
      </c>
      <c r="CL309" s="2521">
        <v>1</v>
      </c>
      <c r="CM309" s="2521">
        <v>1</v>
      </c>
      <c r="CN309" s="2521">
        <v>1</v>
      </c>
      <c r="CO309" s="2521">
        <v>1</v>
      </c>
      <c r="CP309" s="2521">
        <v>1</v>
      </c>
      <c r="CQ309" s="2521">
        <v>1</v>
      </c>
      <c r="CR309" s="2521">
        <v>1</v>
      </c>
      <c r="CS309" s="2521">
        <v>0</v>
      </c>
      <c r="CT309" s="2521">
        <v>0</v>
      </c>
      <c r="CU309" s="2521">
        <v>0</v>
      </c>
      <c r="CV309" s="2521">
        <v>0</v>
      </c>
      <c r="CW309" s="2521">
        <v>0</v>
      </c>
      <c r="CX309" s="2521">
        <v>0</v>
      </c>
      <c r="CY309" s="2563">
        <v>0</v>
      </c>
    </row>
    <row r="310" spans="1:103">
      <c r="A310" s="2541"/>
      <c r="B310" s="2542" t="s">
        <v>770</v>
      </c>
      <c r="C310" s="2543"/>
      <c r="D310" s="2544">
        <v>180</v>
      </c>
      <c r="E310" s="2545"/>
      <c r="F310" s="2522">
        <v>326.7</v>
      </c>
      <c r="G310" s="2546">
        <v>319.7</v>
      </c>
      <c r="H310" s="2546">
        <v>24.8</v>
      </c>
      <c r="I310" s="2546">
        <v>24.8</v>
      </c>
      <c r="J310" s="2547">
        <v>20</v>
      </c>
      <c r="K310" s="2546">
        <v>277.10000000000002</v>
      </c>
      <c r="L310" s="2546">
        <v>237.10000000000002</v>
      </c>
      <c r="M310" s="2522">
        <v>229.3</v>
      </c>
      <c r="N310" s="2548">
        <v>1.8480000000000001</v>
      </c>
      <c r="O310" s="2523">
        <v>10.199999999999999</v>
      </c>
      <c r="P310" s="2549">
        <v>1</v>
      </c>
      <c r="Q310" s="2549" t="s">
        <v>2493</v>
      </c>
      <c r="R310" s="2549" t="s">
        <v>2493</v>
      </c>
      <c r="S310" s="2549">
        <v>1</v>
      </c>
      <c r="T310" s="2550" t="s">
        <v>2493</v>
      </c>
      <c r="U310" s="2549">
        <v>1</v>
      </c>
      <c r="V310" s="2549" t="s">
        <v>2493</v>
      </c>
      <c r="W310" s="2549" t="s">
        <v>2493</v>
      </c>
      <c r="X310" s="2549">
        <v>1</v>
      </c>
      <c r="Y310" s="2550" t="s">
        <v>2493</v>
      </c>
      <c r="Z310" s="2551">
        <v>1</v>
      </c>
      <c r="AA310" s="2552" t="s">
        <v>2185</v>
      </c>
      <c r="AB310" s="2553" t="s">
        <v>2494</v>
      </c>
      <c r="AC310" s="2554">
        <v>41220</v>
      </c>
      <c r="AD310" s="2555">
        <v>2523</v>
      </c>
      <c r="AE310" s="2555">
        <v>2915</v>
      </c>
      <c r="AF310" s="2555">
        <v>13.3</v>
      </c>
      <c r="AG310" s="2555">
        <v>88.22</v>
      </c>
      <c r="AH310" s="2555">
        <v>13550</v>
      </c>
      <c r="AI310" s="2555">
        <v>847.7</v>
      </c>
      <c r="AJ310" s="2555">
        <v>1315</v>
      </c>
      <c r="AK310" s="2555">
        <v>7.6</v>
      </c>
      <c r="AL310" s="2555">
        <v>9.6999999999999993</v>
      </c>
      <c r="AM310" s="2555">
        <v>532.20000000000005</v>
      </c>
      <c r="AN310" s="2523">
        <v>3077</v>
      </c>
      <c r="AO310" s="2556">
        <v>1</v>
      </c>
      <c r="AP310" s="2547">
        <v>1</v>
      </c>
      <c r="AQ310" s="2547">
        <v>1</v>
      </c>
      <c r="AR310" s="2547">
        <v>1</v>
      </c>
      <c r="AS310" s="2557">
        <v>66</v>
      </c>
      <c r="AT310" s="2558">
        <v>80</v>
      </c>
      <c r="AU310" s="2558">
        <v>42</v>
      </c>
      <c r="AV310" s="2559">
        <v>56</v>
      </c>
      <c r="AW310" s="2560">
        <v>1</v>
      </c>
      <c r="AX310" s="2539">
        <v>1</v>
      </c>
      <c r="AY310" s="2521">
        <v>1</v>
      </c>
      <c r="AZ310" s="2539">
        <v>1</v>
      </c>
      <c r="BA310" s="2539">
        <v>1</v>
      </c>
      <c r="BB310" s="2539">
        <v>1</v>
      </c>
      <c r="BC310" s="2539">
        <v>0</v>
      </c>
      <c r="BD310" s="2539">
        <v>1</v>
      </c>
      <c r="BE310" s="2561">
        <v>1</v>
      </c>
      <c r="BF310" s="2539">
        <v>1</v>
      </c>
      <c r="BG310" s="2539">
        <v>1</v>
      </c>
      <c r="BH310" s="2539">
        <v>1</v>
      </c>
      <c r="BI310" s="2539">
        <v>1</v>
      </c>
      <c r="BJ310" s="2539">
        <v>1</v>
      </c>
      <c r="BK310" s="2539">
        <v>1</v>
      </c>
      <c r="BL310" s="2539">
        <v>1</v>
      </c>
      <c r="BM310" s="2539">
        <v>1</v>
      </c>
      <c r="BN310" s="2521">
        <v>0</v>
      </c>
      <c r="BO310" s="2539">
        <v>1</v>
      </c>
      <c r="BP310" s="2539">
        <v>1</v>
      </c>
      <c r="BQ310" s="2539">
        <v>0</v>
      </c>
      <c r="BR310" s="2562">
        <v>0</v>
      </c>
      <c r="BS310" s="2538">
        <v>1</v>
      </c>
      <c r="BT310" s="2521">
        <v>0</v>
      </c>
      <c r="BU310" s="2521">
        <v>0</v>
      </c>
      <c r="BV310" s="2521">
        <v>0</v>
      </c>
      <c r="BW310" s="2521">
        <v>0</v>
      </c>
      <c r="BX310" s="2521">
        <v>0</v>
      </c>
      <c r="BY310" s="2521">
        <v>0</v>
      </c>
      <c r="BZ310" s="2579">
        <v>0</v>
      </c>
      <c r="CA310" s="2521">
        <v>0</v>
      </c>
      <c r="CB310" s="2521">
        <v>0</v>
      </c>
      <c r="CC310" s="2521">
        <v>0</v>
      </c>
      <c r="CD310" s="2521">
        <v>0</v>
      </c>
      <c r="CE310" s="2524">
        <v>0</v>
      </c>
      <c r="CF310" s="2520">
        <v>1</v>
      </c>
      <c r="CG310" s="2521">
        <v>1</v>
      </c>
      <c r="CH310" s="2521">
        <v>1</v>
      </c>
      <c r="CI310" s="2521">
        <v>1</v>
      </c>
      <c r="CJ310" s="2521">
        <v>1</v>
      </c>
      <c r="CK310" s="2521">
        <v>1</v>
      </c>
      <c r="CL310" s="2521">
        <v>1</v>
      </c>
      <c r="CM310" s="2521">
        <v>1</v>
      </c>
      <c r="CN310" s="2521">
        <v>1</v>
      </c>
      <c r="CO310" s="2521">
        <v>1</v>
      </c>
      <c r="CP310" s="2521">
        <v>1</v>
      </c>
      <c r="CQ310" s="2521">
        <v>1</v>
      </c>
      <c r="CR310" s="2521">
        <v>1</v>
      </c>
      <c r="CS310" s="2521">
        <v>0</v>
      </c>
      <c r="CT310" s="2521">
        <v>0</v>
      </c>
      <c r="CU310" s="2521">
        <v>0</v>
      </c>
      <c r="CV310" s="2521">
        <v>0</v>
      </c>
      <c r="CW310" s="2521">
        <v>0</v>
      </c>
      <c r="CX310" s="2521">
        <v>0</v>
      </c>
      <c r="CY310" s="2563">
        <v>0</v>
      </c>
    </row>
    <row r="311" spans="1:103">
      <c r="A311" s="2541"/>
      <c r="B311" s="2542" t="s">
        <v>769</v>
      </c>
      <c r="C311" s="2543"/>
      <c r="D311" s="2544">
        <v>149</v>
      </c>
      <c r="E311" s="2545"/>
      <c r="F311" s="2522">
        <v>318.5</v>
      </c>
      <c r="G311" s="2546">
        <v>316</v>
      </c>
      <c r="H311" s="2546">
        <v>20.6</v>
      </c>
      <c r="I311" s="2546">
        <v>20.7</v>
      </c>
      <c r="J311" s="2547">
        <v>20</v>
      </c>
      <c r="K311" s="2546">
        <v>277.10000000000002</v>
      </c>
      <c r="L311" s="2546">
        <v>237.10000000000002</v>
      </c>
      <c r="M311" s="2522">
        <v>189.9</v>
      </c>
      <c r="N311" s="2548">
        <v>1.825</v>
      </c>
      <c r="O311" s="2523">
        <v>12.15</v>
      </c>
      <c r="P311" s="2549">
        <v>1</v>
      </c>
      <c r="Q311" s="2549" t="s">
        <v>2493</v>
      </c>
      <c r="R311" s="2549" t="s">
        <v>2493</v>
      </c>
      <c r="S311" s="2549">
        <v>1</v>
      </c>
      <c r="T311" s="2550" t="s">
        <v>2493</v>
      </c>
      <c r="U311" s="2549">
        <v>1</v>
      </c>
      <c r="V311" s="2549" t="s">
        <v>2493</v>
      </c>
      <c r="W311" s="2549" t="s">
        <v>2493</v>
      </c>
      <c r="X311" s="2549">
        <v>1</v>
      </c>
      <c r="Y311" s="2550" t="s">
        <v>2493</v>
      </c>
      <c r="Z311" s="2551">
        <v>1</v>
      </c>
      <c r="AA311" s="2552" t="s">
        <v>2185</v>
      </c>
      <c r="AB311" s="2553" t="s">
        <v>2494</v>
      </c>
      <c r="AC311" s="2554">
        <v>33320</v>
      </c>
      <c r="AD311" s="2555">
        <v>2092</v>
      </c>
      <c r="AE311" s="2555">
        <v>2389</v>
      </c>
      <c r="AF311" s="2555">
        <v>13.1</v>
      </c>
      <c r="AG311" s="2555">
        <v>73.06</v>
      </c>
      <c r="AH311" s="2555">
        <v>10910</v>
      </c>
      <c r="AI311" s="2555">
        <v>690.7</v>
      </c>
      <c r="AJ311" s="2555">
        <v>1067</v>
      </c>
      <c r="AK311" s="2555">
        <v>7.5</v>
      </c>
      <c r="AL311" s="2555">
        <v>8.5</v>
      </c>
      <c r="AM311" s="2555">
        <v>310.3</v>
      </c>
      <c r="AN311" s="2523">
        <v>2413</v>
      </c>
      <c r="AO311" s="2556">
        <v>1</v>
      </c>
      <c r="AP311" s="2547">
        <v>1</v>
      </c>
      <c r="AQ311" s="2547">
        <v>1</v>
      </c>
      <c r="AR311" s="2547">
        <v>1</v>
      </c>
      <c r="AS311" s="2557">
        <v>79</v>
      </c>
      <c r="AT311" s="2558">
        <v>95</v>
      </c>
      <c r="AU311" s="2558">
        <v>50</v>
      </c>
      <c r="AV311" s="2559">
        <v>66</v>
      </c>
      <c r="AW311" s="2560">
        <v>1</v>
      </c>
      <c r="AX311" s="2539">
        <v>1</v>
      </c>
      <c r="AY311" s="2521">
        <v>1</v>
      </c>
      <c r="AZ311" s="2539">
        <v>1</v>
      </c>
      <c r="BA311" s="2539">
        <v>1</v>
      </c>
      <c r="BB311" s="2539">
        <v>1</v>
      </c>
      <c r="BC311" s="2539">
        <v>0</v>
      </c>
      <c r="BD311" s="2539">
        <v>1</v>
      </c>
      <c r="BE311" s="2561">
        <v>1</v>
      </c>
      <c r="BF311" s="2539">
        <v>1</v>
      </c>
      <c r="BG311" s="2539">
        <v>1</v>
      </c>
      <c r="BH311" s="2539">
        <v>1</v>
      </c>
      <c r="BI311" s="2539">
        <v>1</v>
      </c>
      <c r="BJ311" s="2539">
        <v>1</v>
      </c>
      <c r="BK311" s="2539">
        <v>1</v>
      </c>
      <c r="BL311" s="2539">
        <v>1</v>
      </c>
      <c r="BM311" s="2539">
        <v>1</v>
      </c>
      <c r="BN311" s="2521">
        <v>0</v>
      </c>
      <c r="BO311" s="2539">
        <v>1</v>
      </c>
      <c r="BP311" s="2539">
        <v>1</v>
      </c>
      <c r="BQ311" s="2539">
        <v>0</v>
      </c>
      <c r="BR311" s="2562">
        <v>0</v>
      </c>
      <c r="BS311" s="2538">
        <v>1</v>
      </c>
      <c r="BT311" s="2521">
        <v>0</v>
      </c>
      <c r="BU311" s="2521">
        <v>0</v>
      </c>
      <c r="BV311" s="2521">
        <v>0</v>
      </c>
      <c r="BW311" s="2521">
        <v>0</v>
      </c>
      <c r="BX311" s="2521">
        <v>0</v>
      </c>
      <c r="BY311" s="2521">
        <v>0</v>
      </c>
      <c r="BZ311" s="2579">
        <v>0</v>
      </c>
      <c r="CA311" s="2521">
        <v>0</v>
      </c>
      <c r="CB311" s="2521">
        <v>0</v>
      </c>
      <c r="CC311" s="2521">
        <v>0</v>
      </c>
      <c r="CD311" s="2521">
        <v>0</v>
      </c>
      <c r="CE311" s="2524">
        <v>0</v>
      </c>
      <c r="CF311" s="2520">
        <v>1</v>
      </c>
      <c r="CG311" s="2521">
        <v>1</v>
      </c>
      <c r="CH311" s="2521">
        <v>1</v>
      </c>
      <c r="CI311" s="2521">
        <v>1</v>
      </c>
      <c r="CJ311" s="2521">
        <v>1</v>
      </c>
      <c r="CK311" s="2521">
        <v>1</v>
      </c>
      <c r="CL311" s="2521">
        <v>1</v>
      </c>
      <c r="CM311" s="2521">
        <v>1</v>
      </c>
      <c r="CN311" s="2521">
        <v>1</v>
      </c>
      <c r="CO311" s="2521">
        <v>1</v>
      </c>
      <c r="CP311" s="2521">
        <v>1</v>
      </c>
      <c r="CQ311" s="2521">
        <v>1</v>
      </c>
      <c r="CR311" s="2521">
        <v>1</v>
      </c>
      <c r="CS311" s="2521">
        <v>0</v>
      </c>
      <c r="CT311" s="2521">
        <v>0</v>
      </c>
      <c r="CU311" s="2521">
        <v>0</v>
      </c>
      <c r="CV311" s="2521">
        <v>0</v>
      </c>
      <c r="CW311" s="2521">
        <v>0</v>
      </c>
      <c r="CX311" s="2521">
        <v>0</v>
      </c>
      <c r="CY311" s="2563">
        <v>0</v>
      </c>
    </row>
    <row r="312" spans="1:103">
      <c r="A312" s="2541"/>
      <c r="B312" s="2542" t="s">
        <v>765</v>
      </c>
      <c r="C312" s="2543"/>
      <c r="D312" s="2544">
        <v>126</v>
      </c>
      <c r="E312" s="2545"/>
      <c r="F312" s="2522">
        <v>312.3</v>
      </c>
      <c r="G312" s="2546">
        <v>312.89999999999998</v>
      </c>
      <c r="H312" s="2546">
        <v>17.5</v>
      </c>
      <c r="I312" s="2546">
        <v>17.600000000000001</v>
      </c>
      <c r="J312" s="2547">
        <v>20</v>
      </c>
      <c r="K312" s="2546">
        <v>277.10000000000002</v>
      </c>
      <c r="L312" s="2546">
        <v>237.10000000000002</v>
      </c>
      <c r="M312" s="2522">
        <v>160.6</v>
      </c>
      <c r="N312" s="2548">
        <v>1.8069999999999999</v>
      </c>
      <c r="O312" s="2523">
        <v>14.2</v>
      </c>
      <c r="P312" s="2549">
        <v>1</v>
      </c>
      <c r="Q312" s="2549" t="s">
        <v>2493</v>
      </c>
      <c r="R312" s="2549" t="s">
        <v>2493</v>
      </c>
      <c r="S312" s="2549">
        <v>1</v>
      </c>
      <c r="T312" s="2550" t="s">
        <v>2493</v>
      </c>
      <c r="U312" s="2549">
        <v>1</v>
      </c>
      <c r="V312" s="2549" t="s">
        <v>2493</v>
      </c>
      <c r="W312" s="2549" t="s">
        <v>2493</v>
      </c>
      <c r="X312" s="2549">
        <v>1</v>
      </c>
      <c r="Y312" s="2550" t="s">
        <v>2493</v>
      </c>
      <c r="Z312" s="2551">
        <v>1</v>
      </c>
      <c r="AA312" s="2552" t="s">
        <v>2185</v>
      </c>
      <c r="AB312" s="2553" t="s">
        <v>2494</v>
      </c>
      <c r="AC312" s="2554">
        <v>27660</v>
      </c>
      <c r="AD312" s="2555">
        <v>1771</v>
      </c>
      <c r="AE312" s="2555">
        <v>2004</v>
      </c>
      <c r="AF312" s="2555">
        <v>13</v>
      </c>
      <c r="AG312" s="2555">
        <v>62.04</v>
      </c>
      <c r="AH312" s="2555">
        <v>9005</v>
      </c>
      <c r="AI312" s="2555">
        <v>575.5</v>
      </c>
      <c r="AJ312" s="2555">
        <v>887.3</v>
      </c>
      <c r="AK312" s="2555">
        <v>7.4</v>
      </c>
      <c r="AL312" s="2555">
        <v>7.6</v>
      </c>
      <c r="AM312" s="2555">
        <v>192.8</v>
      </c>
      <c r="AN312" s="2523">
        <v>1951</v>
      </c>
      <c r="AO312" s="2556">
        <v>1</v>
      </c>
      <c r="AP312" s="2547">
        <v>3</v>
      </c>
      <c r="AQ312" s="2547">
        <v>1</v>
      </c>
      <c r="AR312" s="2547">
        <v>3</v>
      </c>
      <c r="AS312" s="2557">
        <v>92</v>
      </c>
      <c r="AT312" s="2558">
        <v>111</v>
      </c>
      <c r="AU312" s="2558">
        <v>58</v>
      </c>
      <c r="AV312" s="2559">
        <v>77</v>
      </c>
      <c r="AW312" s="2560">
        <v>1</v>
      </c>
      <c r="AX312" s="2539">
        <v>1</v>
      </c>
      <c r="AY312" s="2521">
        <v>1</v>
      </c>
      <c r="AZ312" s="2539">
        <v>1</v>
      </c>
      <c r="BA312" s="2539">
        <v>1</v>
      </c>
      <c r="BB312" s="2539">
        <v>1</v>
      </c>
      <c r="BC312" s="2539">
        <v>0</v>
      </c>
      <c r="BD312" s="2539">
        <v>1</v>
      </c>
      <c r="BE312" s="2561">
        <v>1</v>
      </c>
      <c r="BF312" s="2539">
        <v>1</v>
      </c>
      <c r="BG312" s="2539">
        <v>1</v>
      </c>
      <c r="BH312" s="2539">
        <v>1</v>
      </c>
      <c r="BI312" s="2539">
        <v>1</v>
      </c>
      <c r="BJ312" s="2539">
        <v>1</v>
      </c>
      <c r="BK312" s="2539">
        <v>1</v>
      </c>
      <c r="BL312" s="2539">
        <v>1</v>
      </c>
      <c r="BM312" s="2539">
        <v>1</v>
      </c>
      <c r="BN312" s="2521">
        <v>0</v>
      </c>
      <c r="BO312" s="2539">
        <v>1</v>
      </c>
      <c r="BP312" s="2539">
        <v>1</v>
      </c>
      <c r="BQ312" s="2539">
        <v>0</v>
      </c>
      <c r="BR312" s="2562">
        <v>0</v>
      </c>
      <c r="BS312" s="2538">
        <v>1</v>
      </c>
      <c r="BT312" s="2521">
        <v>0</v>
      </c>
      <c r="BU312" s="2521">
        <v>0</v>
      </c>
      <c r="BV312" s="2521">
        <v>0</v>
      </c>
      <c r="BW312" s="2521">
        <v>0</v>
      </c>
      <c r="BX312" s="2521">
        <v>0</v>
      </c>
      <c r="BY312" s="2521">
        <v>0</v>
      </c>
      <c r="BZ312" s="2579">
        <v>0</v>
      </c>
      <c r="CA312" s="2521">
        <v>0</v>
      </c>
      <c r="CB312" s="2521">
        <v>0</v>
      </c>
      <c r="CC312" s="2521">
        <v>0</v>
      </c>
      <c r="CD312" s="2521">
        <v>0</v>
      </c>
      <c r="CE312" s="2524">
        <v>0</v>
      </c>
      <c r="CF312" s="2520">
        <v>1</v>
      </c>
      <c r="CG312" s="2521">
        <v>1</v>
      </c>
      <c r="CH312" s="2521">
        <v>1</v>
      </c>
      <c r="CI312" s="2521">
        <v>1</v>
      </c>
      <c r="CJ312" s="2521">
        <v>1</v>
      </c>
      <c r="CK312" s="2521">
        <v>1</v>
      </c>
      <c r="CL312" s="2521">
        <v>1</v>
      </c>
      <c r="CM312" s="2521">
        <v>1</v>
      </c>
      <c r="CN312" s="2521">
        <v>1</v>
      </c>
      <c r="CO312" s="2521">
        <v>1</v>
      </c>
      <c r="CP312" s="2521">
        <v>1</v>
      </c>
      <c r="CQ312" s="2521">
        <v>1</v>
      </c>
      <c r="CR312" s="2521">
        <v>1</v>
      </c>
      <c r="CS312" s="2521">
        <v>0</v>
      </c>
      <c r="CT312" s="2521">
        <v>0</v>
      </c>
      <c r="CU312" s="2521">
        <v>0</v>
      </c>
      <c r="CV312" s="2521">
        <v>0</v>
      </c>
      <c r="CW312" s="2521">
        <v>0</v>
      </c>
      <c r="CX312" s="2521">
        <v>0</v>
      </c>
      <c r="CY312" s="2563">
        <v>0</v>
      </c>
    </row>
    <row r="313" spans="1:103">
      <c r="A313" s="2541"/>
      <c r="B313" s="2542" t="s">
        <v>764</v>
      </c>
      <c r="C313" s="2543"/>
      <c r="D313" s="2544">
        <v>110</v>
      </c>
      <c r="E313" s="2545"/>
      <c r="F313" s="2522">
        <v>307.89999999999998</v>
      </c>
      <c r="G313" s="2546">
        <v>310.7</v>
      </c>
      <c r="H313" s="2546">
        <v>15.3</v>
      </c>
      <c r="I313" s="2546">
        <v>15.4</v>
      </c>
      <c r="J313" s="2547">
        <v>20</v>
      </c>
      <c r="K313" s="2546">
        <v>277.10000000000002</v>
      </c>
      <c r="L313" s="2546">
        <v>237.10000000000002</v>
      </c>
      <c r="M313" s="2522">
        <v>140.1</v>
      </c>
      <c r="N313" s="2548">
        <v>1.794</v>
      </c>
      <c r="O313" s="2523">
        <v>16.149999999999999</v>
      </c>
      <c r="P313" s="2549">
        <v>1</v>
      </c>
      <c r="Q313" s="2549" t="s">
        <v>2493</v>
      </c>
      <c r="R313" s="2549" t="s">
        <v>2493</v>
      </c>
      <c r="S313" s="2549">
        <v>1</v>
      </c>
      <c r="T313" s="2550" t="s">
        <v>2493</v>
      </c>
      <c r="U313" s="2549">
        <v>1</v>
      </c>
      <c r="V313" s="2549" t="s">
        <v>2493</v>
      </c>
      <c r="W313" s="2549" t="s">
        <v>2493</v>
      </c>
      <c r="X313" s="2549">
        <v>1</v>
      </c>
      <c r="Y313" s="2550" t="s">
        <v>2493</v>
      </c>
      <c r="Z313" s="2551">
        <v>1</v>
      </c>
      <c r="AA313" s="2552" t="s">
        <v>2185</v>
      </c>
      <c r="AB313" s="2553" t="s">
        <v>2494</v>
      </c>
      <c r="AC313" s="2554">
        <v>23810</v>
      </c>
      <c r="AD313" s="2555">
        <v>1547</v>
      </c>
      <c r="AE313" s="2555">
        <v>1739</v>
      </c>
      <c r="AF313" s="2555">
        <v>12.9</v>
      </c>
      <c r="AG313" s="2555">
        <v>54.34</v>
      </c>
      <c r="AH313" s="2555">
        <v>7712</v>
      </c>
      <c r="AI313" s="2555">
        <v>496.4</v>
      </c>
      <c r="AJ313" s="2555">
        <v>763.6</v>
      </c>
      <c r="AK313" s="2555">
        <v>7.3</v>
      </c>
      <c r="AL313" s="2555">
        <v>6.9</v>
      </c>
      <c r="AM313" s="2555">
        <v>131</v>
      </c>
      <c r="AN313" s="2523">
        <v>1646</v>
      </c>
      <c r="AO313" s="2556">
        <v>3</v>
      </c>
      <c r="AP313" s="2547">
        <v>3</v>
      </c>
      <c r="AQ313" s="2547">
        <v>3</v>
      </c>
      <c r="AR313" s="2547">
        <v>3</v>
      </c>
      <c r="AS313" s="2557">
        <v>105</v>
      </c>
      <c r="AT313" s="2558">
        <v>127</v>
      </c>
      <c r="AU313" s="2558">
        <v>65</v>
      </c>
      <c r="AV313" s="2559">
        <v>87</v>
      </c>
      <c r="AW313" s="2560">
        <v>1</v>
      </c>
      <c r="AX313" s="2539">
        <v>1</v>
      </c>
      <c r="AY313" s="2521">
        <v>1</v>
      </c>
      <c r="AZ313" s="2539">
        <v>1</v>
      </c>
      <c r="BA313" s="2539">
        <v>1</v>
      </c>
      <c r="BB313" s="2539">
        <v>1</v>
      </c>
      <c r="BC313" s="2539">
        <v>0</v>
      </c>
      <c r="BD313" s="2539">
        <v>1</v>
      </c>
      <c r="BE313" s="2561">
        <v>1</v>
      </c>
      <c r="BF313" s="2539">
        <v>1</v>
      </c>
      <c r="BG313" s="2539">
        <v>1</v>
      </c>
      <c r="BH313" s="2539">
        <v>1</v>
      </c>
      <c r="BI313" s="2539">
        <v>1</v>
      </c>
      <c r="BJ313" s="2539">
        <v>1</v>
      </c>
      <c r="BK313" s="2539">
        <v>1</v>
      </c>
      <c r="BL313" s="2539">
        <v>1</v>
      </c>
      <c r="BM313" s="2539">
        <v>1</v>
      </c>
      <c r="BN313" s="2521">
        <v>0</v>
      </c>
      <c r="BO313" s="2539">
        <v>1</v>
      </c>
      <c r="BP313" s="2539">
        <v>1</v>
      </c>
      <c r="BQ313" s="2539">
        <v>0</v>
      </c>
      <c r="BR313" s="2562">
        <v>0</v>
      </c>
      <c r="BS313" s="2538">
        <v>1</v>
      </c>
      <c r="BT313" s="2521">
        <v>0</v>
      </c>
      <c r="BU313" s="2521">
        <v>0</v>
      </c>
      <c r="BV313" s="2521">
        <v>0</v>
      </c>
      <c r="BW313" s="2521">
        <v>0</v>
      </c>
      <c r="BX313" s="2521">
        <v>0</v>
      </c>
      <c r="BY313" s="2521">
        <v>0</v>
      </c>
      <c r="BZ313" s="2579">
        <v>0</v>
      </c>
      <c r="CA313" s="2521">
        <v>0</v>
      </c>
      <c r="CB313" s="2521">
        <v>0</v>
      </c>
      <c r="CC313" s="2521">
        <v>0</v>
      </c>
      <c r="CD313" s="2521">
        <v>0</v>
      </c>
      <c r="CE313" s="2524">
        <v>0</v>
      </c>
      <c r="CF313" s="2520">
        <v>1</v>
      </c>
      <c r="CG313" s="2521">
        <v>1</v>
      </c>
      <c r="CH313" s="2521">
        <v>1</v>
      </c>
      <c r="CI313" s="2521">
        <v>1</v>
      </c>
      <c r="CJ313" s="2521">
        <v>1</v>
      </c>
      <c r="CK313" s="2521">
        <v>1</v>
      </c>
      <c r="CL313" s="2521">
        <v>1</v>
      </c>
      <c r="CM313" s="2521">
        <v>1</v>
      </c>
      <c r="CN313" s="2521">
        <v>1</v>
      </c>
      <c r="CO313" s="2521">
        <v>1</v>
      </c>
      <c r="CP313" s="2521">
        <v>1</v>
      </c>
      <c r="CQ313" s="2521">
        <v>1</v>
      </c>
      <c r="CR313" s="2521">
        <v>1</v>
      </c>
      <c r="CS313" s="2521">
        <v>0</v>
      </c>
      <c r="CT313" s="2521">
        <v>0</v>
      </c>
      <c r="CU313" s="2521">
        <v>0</v>
      </c>
      <c r="CV313" s="2521">
        <v>0</v>
      </c>
      <c r="CW313" s="2521">
        <v>0</v>
      </c>
      <c r="CX313" s="2521">
        <v>0</v>
      </c>
      <c r="CY313" s="2563">
        <v>0</v>
      </c>
    </row>
    <row r="314" spans="1:103">
      <c r="A314" s="2576"/>
      <c r="B314" s="2542" t="s">
        <v>775</v>
      </c>
      <c r="C314" s="2543"/>
      <c r="D314" s="2544">
        <v>94.9</v>
      </c>
      <c r="E314" s="2545"/>
      <c r="F314" s="2522">
        <v>303.7</v>
      </c>
      <c r="G314" s="2546">
        <v>308.7</v>
      </c>
      <c r="H314" s="2546">
        <v>13.3</v>
      </c>
      <c r="I314" s="2546">
        <v>13.3</v>
      </c>
      <c r="J314" s="2547">
        <v>20</v>
      </c>
      <c r="K314" s="2546">
        <v>277.10000000000002</v>
      </c>
      <c r="L314" s="2546">
        <v>237.10000000000002</v>
      </c>
      <c r="M314" s="2522">
        <v>121</v>
      </c>
      <c r="N314" s="2548">
        <v>1.7809999999999999</v>
      </c>
      <c r="O314" s="2523">
        <v>18.54</v>
      </c>
      <c r="P314" s="2549">
        <v>1</v>
      </c>
      <c r="Q314" s="2549">
        <v>1</v>
      </c>
      <c r="R314" s="2549" t="s">
        <v>2185</v>
      </c>
      <c r="S314" s="2549">
        <v>1</v>
      </c>
      <c r="T314" s="2550">
        <v>1</v>
      </c>
      <c r="U314" s="2549">
        <v>1</v>
      </c>
      <c r="V314" s="2549">
        <v>1</v>
      </c>
      <c r="W314" s="2549" t="s">
        <v>2185</v>
      </c>
      <c r="X314" s="2549" t="s">
        <v>2185</v>
      </c>
      <c r="Y314" s="2550" t="s">
        <v>2185</v>
      </c>
      <c r="Z314" s="2551" t="s">
        <v>2185</v>
      </c>
      <c r="AA314" s="2552" t="s">
        <v>2185</v>
      </c>
      <c r="AB314" s="2553" t="s">
        <v>2494</v>
      </c>
      <c r="AC314" s="2554">
        <v>20300</v>
      </c>
      <c r="AD314" s="2555">
        <v>1336</v>
      </c>
      <c r="AE314" s="2555">
        <v>1493</v>
      </c>
      <c r="AF314" s="2555">
        <v>12.8</v>
      </c>
      <c r="AG314" s="2555">
        <v>47.37</v>
      </c>
      <c r="AH314" s="2555">
        <v>6531</v>
      </c>
      <c r="AI314" s="2555">
        <v>423.1</v>
      </c>
      <c r="AJ314" s="2555">
        <v>649.70000000000005</v>
      </c>
      <c r="AK314" s="2555">
        <v>7.3</v>
      </c>
      <c r="AL314" s="2555">
        <v>6.3</v>
      </c>
      <c r="AM314" s="2555">
        <v>86.88</v>
      </c>
      <c r="AN314" s="2523">
        <v>1374</v>
      </c>
      <c r="AO314" s="2556">
        <v>3</v>
      </c>
      <c r="AP314" s="2547">
        <v>3</v>
      </c>
      <c r="AQ314" s="2547">
        <v>3</v>
      </c>
      <c r="AR314" s="2547">
        <v>3</v>
      </c>
      <c r="AS314" s="2557">
        <v>120</v>
      </c>
      <c r="AT314" s="2558">
        <v>146</v>
      </c>
      <c r="AU314" s="2558">
        <v>75</v>
      </c>
      <c r="AV314" s="2559">
        <v>100</v>
      </c>
      <c r="AW314" s="2560">
        <v>1</v>
      </c>
      <c r="AX314" s="2539">
        <v>1</v>
      </c>
      <c r="AY314" s="2521">
        <v>0</v>
      </c>
      <c r="AZ314" s="2539">
        <v>1</v>
      </c>
      <c r="BA314" s="2539">
        <v>1</v>
      </c>
      <c r="BB314" s="2539">
        <v>1</v>
      </c>
      <c r="BC314" s="2539">
        <v>0</v>
      </c>
      <c r="BD314" s="2539">
        <v>1</v>
      </c>
      <c r="BE314" s="2561">
        <v>0</v>
      </c>
      <c r="BF314" s="2539">
        <v>0</v>
      </c>
      <c r="BG314" s="2539">
        <v>1</v>
      </c>
      <c r="BH314" s="2539">
        <v>0</v>
      </c>
      <c r="BI314" s="2539">
        <v>1</v>
      </c>
      <c r="BJ314" s="2539">
        <v>1</v>
      </c>
      <c r="BK314" s="2539">
        <v>1</v>
      </c>
      <c r="BL314" s="2539">
        <v>1</v>
      </c>
      <c r="BM314" s="2539">
        <v>0</v>
      </c>
      <c r="BN314" s="2521">
        <v>0</v>
      </c>
      <c r="BO314" s="2539">
        <v>1</v>
      </c>
      <c r="BP314" s="2539">
        <v>1</v>
      </c>
      <c r="BQ314" s="2539">
        <v>0</v>
      </c>
      <c r="BR314" s="2562">
        <v>0</v>
      </c>
      <c r="BS314" s="2538">
        <v>1</v>
      </c>
      <c r="BT314" s="2521">
        <v>0</v>
      </c>
      <c r="BU314" s="2521">
        <v>0</v>
      </c>
      <c r="BV314" s="2521">
        <v>0</v>
      </c>
      <c r="BW314" s="2521">
        <v>0</v>
      </c>
      <c r="BX314" s="2521">
        <v>0</v>
      </c>
      <c r="BY314" s="2521">
        <v>0</v>
      </c>
      <c r="BZ314" s="2579">
        <v>0</v>
      </c>
      <c r="CA314" s="2521">
        <v>0</v>
      </c>
      <c r="CB314" s="2521">
        <v>0</v>
      </c>
      <c r="CC314" s="2521">
        <v>0</v>
      </c>
      <c r="CD314" s="2521">
        <v>0</v>
      </c>
      <c r="CE314" s="2524">
        <v>0</v>
      </c>
      <c r="CF314" s="2520">
        <v>1</v>
      </c>
      <c r="CG314" s="2521">
        <v>1</v>
      </c>
      <c r="CH314" s="2521">
        <v>1</v>
      </c>
      <c r="CI314" s="2521">
        <v>1</v>
      </c>
      <c r="CJ314" s="2521">
        <v>1</v>
      </c>
      <c r="CK314" s="2521">
        <v>1</v>
      </c>
      <c r="CL314" s="2521">
        <v>1</v>
      </c>
      <c r="CM314" s="2521">
        <v>1</v>
      </c>
      <c r="CN314" s="2521">
        <v>1</v>
      </c>
      <c r="CO314" s="2521">
        <v>1</v>
      </c>
      <c r="CP314" s="2521">
        <v>1</v>
      </c>
      <c r="CQ314" s="2521">
        <v>1</v>
      </c>
      <c r="CR314" s="2521">
        <v>1</v>
      </c>
      <c r="CS314" s="2521">
        <v>0</v>
      </c>
      <c r="CT314" s="2521">
        <v>0</v>
      </c>
      <c r="CU314" s="2521">
        <v>0</v>
      </c>
      <c r="CV314" s="2521">
        <v>0</v>
      </c>
      <c r="CW314" s="2521">
        <v>0</v>
      </c>
      <c r="CX314" s="2521">
        <v>0</v>
      </c>
      <c r="CY314" s="2563">
        <v>0</v>
      </c>
    </row>
    <row r="315" spans="1:103">
      <c r="A315" s="2576"/>
      <c r="B315" s="2542" t="s">
        <v>774</v>
      </c>
      <c r="C315" s="2543"/>
      <c r="D315" s="2544">
        <v>88.5</v>
      </c>
      <c r="E315" s="2545"/>
      <c r="F315" s="2522">
        <v>301.7</v>
      </c>
      <c r="G315" s="2546">
        <v>307.8</v>
      </c>
      <c r="H315" s="2546">
        <v>12.4</v>
      </c>
      <c r="I315" s="2546">
        <v>12.3</v>
      </c>
      <c r="J315" s="2547">
        <v>20</v>
      </c>
      <c r="K315" s="2546">
        <v>277.10000000000002</v>
      </c>
      <c r="L315" s="2546">
        <v>237.10000000000002</v>
      </c>
      <c r="M315" s="2522">
        <v>112.1</v>
      </c>
      <c r="N315" s="2548">
        <v>1.7749999999999999</v>
      </c>
      <c r="O315" s="2523">
        <v>19.920000000000002</v>
      </c>
      <c r="P315" s="2549">
        <v>1</v>
      </c>
      <c r="Q315" s="2549">
        <v>1</v>
      </c>
      <c r="R315" s="2549" t="s">
        <v>2185</v>
      </c>
      <c r="S315" s="2549">
        <v>1</v>
      </c>
      <c r="T315" s="2550">
        <v>1</v>
      </c>
      <c r="U315" s="2549">
        <v>1</v>
      </c>
      <c r="V315" s="2549">
        <v>1</v>
      </c>
      <c r="W315" s="2549" t="s">
        <v>2185</v>
      </c>
      <c r="X315" s="2549" t="s">
        <v>2185</v>
      </c>
      <c r="Y315" s="2550" t="s">
        <v>2185</v>
      </c>
      <c r="Z315" s="2551" t="s">
        <v>2185</v>
      </c>
      <c r="AA315" s="2552" t="s">
        <v>2185</v>
      </c>
      <c r="AB315" s="2553" t="s">
        <v>2494</v>
      </c>
      <c r="AC315" s="2554">
        <v>18680</v>
      </c>
      <c r="AD315" s="2555">
        <v>1238</v>
      </c>
      <c r="AE315" s="2555">
        <v>1379</v>
      </c>
      <c r="AF315" s="2555">
        <v>12.8</v>
      </c>
      <c r="AG315" s="2555">
        <v>44.23</v>
      </c>
      <c r="AH315" s="2555">
        <v>5986</v>
      </c>
      <c r="AI315" s="2555">
        <v>389</v>
      </c>
      <c r="AJ315" s="2555">
        <v>596.9</v>
      </c>
      <c r="AK315" s="2555">
        <v>7.2</v>
      </c>
      <c r="AL315" s="2555">
        <v>6</v>
      </c>
      <c r="AM315" s="2555">
        <v>70.290000000000006</v>
      </c>
      <c r="AN315" s="2523">
        <v>1251</v>
      </c>
      <c r="AO315" s="2556">
        <v>3</v>
      </c>
      <c r="AP315" s="2547">
        <v>4</v>
      </c>
      <c r="AQ315" s="2547">
        <v>3</v>
      </c>
      <c r="AR315" s="2547">
        <v>4</v>
      </c>
      <c r="AS315" s="2557">
        <v>129</v>
      </c>
      <c r="AT315" s="2558">
        <v>156</v>
      </c>
      <c r="AU315" s="2558">
        <v>80</v>
      </c>
      <c r="AV315" s="2559">
        <v>107</v>
      </c>
      <c r="AW315" s="2560">
        <v>1</v>
      </c>
      <c r="AX315" s="2539">
        <v>1</v>
      </c>
      <c r="AY315" s="2521">
        <v>0</v>
      </c>
      <c r="AZ315" s="2539">
        <v>1</v>
      </c>
      <c r="BA315" s="2539">
        <v>1</v>
      </c>
      <c r="BB315" s="2539">
        <v>1</v>
      </c>
      <c r="BC315" s="2539">
        <v>0</v>
      </c>
      <c r="BD315" s="2539">
        <v>1</v>
      </c>
      <c r="BE315" s="2561">
        <v>0</v>
      </c>
      <c r="BF315" s="2539">
        <v>0</v>
      </c>
      <c r="BG315" s="2539">
        <v>1</v>
      </c>
      <c r="BH315" s="2539">
        <v>0</v>
      </c>
      <c r="BI315" s="2539">
        <v>1</v>
      </c>
      <c r="BJ315" s="2539">
        <v>1</v>
      </c>
      <c r="BK315" s="2539">
        <v>1</v>
      </c>
      <c r="BL315" s="2539">
        <v>1</v>
      </c>
      <c r="BM315" s="2539">
        <v>0</v>
      </c>
      <c r="BN315" s="2521">
        <v>0</v>
      </c>
      <c r="BO315" s="2539">
        <v>1</v>
      </c>
      <c r="BP315" s="2539">
        <v>1</v>
      </c>
      <c r="BQ315" s="2539">
        <v>0</v>
      </c>
      <c r="BR315" s="2562">
        <v>0</v>
      </c>
      <c r="BS315" s="2538">
        <v>1</v>
      </c>
      <c r="BT315" s="2521">
        <v>0</v>
      </c>
      <c r="BU315" s="2521">
        <v>0</v>
      </c>
      <c r="BV315" s="2521">
        <v>0</v>
      </c>
      <c r="BW315" s="2521">
        <v>0</v>
      </c>
      <c r="BX315" s="2521">
        <v>0</v>
      </c>
      <c r="BY315" s="2521">
        <v>0</v>
      </c>
      <c r="BZ315" s="2579">
        <v>0</v>
      </c>
      <c r="CA315" s="2521">
        <v>0</v>
      </c>
      <c r="CB315" s="2521">
        <v>0</v>
      </c>
      <c r="CC315" s="2521">
        <v>0</v>
      </c>
      <c r="CD315" s="2521">
        <v>0</v>
      </c>
      <c r="CE315" s="2524">
        <v>0</v>
      </c>
      <c r="CF315" s="2520">
        <v>1</v>
      </c>
      <c r="CG315" s="2521">
        <v>1</v>
      </c>
      <c r="CH315" s="2521">
        <v>1</v>
      </c>
      <c r="CI315" s="2521">
        <v>1</v>
      </c>
      <c r="CJ315" s="2521">
        <v>1</v>
      </c>
      <c r="CK315" s="2521">
        <v>1</v>
      </c>
      <c r="CL315" s="2521">
        <v>1</v>
      </c>
      <c r="CM315" s="2521">
        <v>1</v>
      </c>
      <c r="CN315" s="2521">
        <v>1</v>
      </c>
      <c r="CO315" s="2521">
        <v>1</v>
      </c>
      <c r="CP315" s="2521">
        <v>1</v>
      </c>
      <c r="CQ315" s="2521">
        <v>1</v>
      </c>
      <c r="CR315" s="2521">
        <v>1</v>
      </c>
      <c r="CS315" s="2521">
        <v>0</v>
      </c>
      <c r="CT315" s="2521">
        <v>0</v>
      </c>
      <c r="CU315" s="2521">
        <v>0</v>
      </c>
      <c r="CV315" s="2521">
        <v>0</v>
      </c>
      <c r="CW315" s="2521">
        <v>0</v>
      </c>
      <c r="CX315" s="2521">
        <v>0</v>
      </c>
      <c r="CY315" s="2563">
        <v>0</v>
      </c>
    </row>
    <row r="316" spans="1:103">
      <c r="A316" s="2576"/>
      <c r="B316" s="2542" t="s">
        <v>773</v>
      </c>
      <c r="C316" s="2543"/>
      <c r="D316" s="2544">
        <v>78.900000000000006</v>
      </c>
      <c r="E316" s="2545"/>
      <c r="F316" s="2522">
        <v>299.3</v>
      </c>
      <c r="G316" s="2546">
        <v>306.39999999999998</v>
      </c>
      <c r="H316" s="2546">
        <v>11</v>
      </c>
      <c r="I316" s="2546">
        <v>11.1</v>
      </c>
      <c r="J316" s="2547">
        <v>20</v>
      </c>
      <c r="K316" s="2546">
        <v>277.10000000000002</v>
      </c>
      <c r="L316" s="2546">
        <v>237.10000000000002</v>
      </c>
      <c r="M316" s="2522">
        <v>100.5</v>
      </c>
      <c r="N316" s="2548">
        <v>1.768</v>
      </c>
      <c r="O316" s="2523">
        <v>22.09</v>
      </c>
      <c r="P316" s="2549">
        <v>1</v>
      </c>
      <c r="Q316" s="2549">
        <v>1</v>
      </c>
      <c r="R316" s="2549" t="s">
        <v>2185</v>
      </c>
      <c r="S316" s="2549">
        <v>1</v>
      </c>
      <c r="T316" s="2550">
        <v>1</v>
      </c>
      <c r="U316" s="2549">
        <v>1</v>
      </c>
      <c r="V316" s="2549">
        <v>1</v>
      </c>
      <c r="W316" s="2549" t="s">
        <v>2185</v>
      </c>
      <c r="X316" s="2549" t="s">
        <v>2185</v>
      </c>
      <c r="Y316" s="2550" t="s">
        <v>2185</v>
      </c>
      <c r="Z316" s="2551" t="s">
        <v>2185</v>
      </c>
      <c r="AA316" s="2552" t="s">
        <v>2185</v>
      </c>
      <c r="AB316" s="2553" t="s">
        <v>2494</v>
      </c>
      <c r="AC316" s="2554">
        <v>16690</v>
      </c>
      <c r="AD316" s="2555">
        <v>1115</v>
      </c>
      <c r="AE316" s="2555">
        <v>1237</v>
      </c>
      <c r="AF316" s="2555">
        <v>12.7</v>
      </c>
      <c r="AG316" s="2555">
        <v>39.57</v>
      </c>
      <c r="AH316" s="2555">
        <v>5328</v>
      </c>
      <c r="AI316" s="2555">
        <v>347.8</v>
      </c>
      <c r="AJ316" s="2555">
        <v>532.79999999999995</v>
      </c>
      <c r="AK316" s="2555">
        <v>7.2</v>
      </c>
      <c r="AL316" s="2555">
        <v>5.6</v>
      </c>
      <c r="AM316" s="2555">
        <v>52.15</v>
      </c>
      <c r="AN316" s="2523">
        <v>1105</v>
      </c>
      <c r="AO316" s="2556">
        <v>4</v>
      </c>
      <c r="AP316" s="2547">
        <v>4</v>
      </c>
      <c r="AQ316" s="2547">
        <v>4</v>
      </c>
      <c r="AR316" s="2547">
        <v>4</v>
      </c>
      <c r="AS316" s="2557">
        <v>143</v>
      </c>
      <c r="AT316" s="2558">
        <v>173</v>
      </c>
      <c r="AU316" s="2558">
        <v>89</v>
      </c>
      <c r="AV316" s="2559">
        <v>119</v>
      </c>
      <c r="AW316" s="2560">
        <v>1</v>
      </c>
      <c r="AX316" s="2539">
        <v>1</v>
      </c>
      <c r="AY316" s="2521">
        <v>0</v>
      </c>
      <c r="AZ316" s="2539">
        <v>1</v>
      </c>
      <c r="BA316" s="2539">
        <v>1</v>
      </c>
      <c r="BB316" s="2539">
        <v>1</v>
      </c>
      <c r="BC316" s="2539">
        <v>0</v>
      </c>
      <c r="BD316" s="2539">
        <v>1</v>
      </c>
      <c r="BE316" s="2561">
        <v>0</v>
      </c>
      <c r="BF316" s="2539">
        <v>0</v>
      </c>
      <c r="BG316" s="2539">
        <v>1</v>
      </c>
      <c r="BH316" s="2539">
        <v>0</v>
      </c>
      <c r="BI316" s="2539">
        <v>1</v>
      </c>
      <c r="BJ316" s="2539">
        <v>1</v>
      </c>
      <c r="BK316" s="2539">
        <v>1</v>
      </c>
      <c r="BL316" s="2539">
        <v>1</v>
      </c>
      <c r="BM316" s="2539">
        <v>0</v>
      </c>
      <c r="BN316" s="2521">
        <v>0</v>
      </c>
      <c r="BO316" s="2539">
        <v>1</v>
      </c>
      <c r="BP316" s="2539">
        <v>1</v>
      </c>
      <c r="BQ316" s="2539">
        <v>0</v>
      </c>
      <c r="BR316" s="2562">
        <v>0</v>
      </c>
      <c r="BS316" s="2538">
        <v>1</v>
      </c>
      <c r="BT316" s="2521">
        <v>0</v>
      </c>
      <c r="BU316" s="2521">
        <v>0</v>
      </c>
      <c r="BV316" s="2521">
        <v>0</v>
      </c>
      <c r="BW316" s="2521">
        <v>0</v>
      </c>
      <c r="BX316" s="2521">
        <v>0</v>
      </c>
      <c r="BY316" s="2521">
        <v>0</v>
      </c>
      <c r="BZ316" s="2579">
        <v>0</v>
      </c>
      <c r="CA316" s="2521">
        <v>0</v>
      </c>
      <c r="CB316" s="2521">
        <v>0</v>
      </c>
      <c r="CC316" s="2521">
        <v>0</v>
      </c>
      <c r="CD316" s="2521">
        <v>0</v>
      </c>
      <c r="CE316" s="2524">
        <v>0</v>
      </c>
      <c r="CF316" s="2520">
        <v>1</v>
      </c>
      <c r="CG316" s="2521">
        <v>1</v>
      </c>
      <c r="CH316" s="2521">
        <v>1</v>
      </c>
      <c r="CI316" s="2521">
        <v>1</v>
      </c>
      <c r="CJ316" s="2521">
        <v>1</v>
      </c>
      <c r="CK316" s="2521">
        <v>1</v>
      </c>
      <c r="CL316" s="2521">
        <v>1</v>
      </c>
      <c r="CM316" s="2521">
        <v>1</v>
      </c>
      <c r="CN316" s="2521">
        <v>1</v>
      </c>
      <c r="CO316" s="2521">
        <v>1</v>
      </c>
      <c r="CP316" s="2521">
        <v>1</v>
      </c>
      <c r="CQ316" s="2521">
        <v>1</v>
      </c>
      <c r="CR316" s="2521">
        <v>1</v>
      </c>
      <c r="CS316" s="2521">
        <v>0</v>
      </c>
      <c r="CT316" s="2521">
        <v>0</v>
      </c>
      <c r="CU316" s="2521">
        <v>0</v>
      </c>
      <c r="CV316" s="2521">
        <v>0</v>
      </c>
      <c r="CW316" s="2521">
        <v>0</v>
      </c>
      <c r="CX316" s="2521">
        <v>0</v>
      </c>
      <c r="CY316" s="2563">
        <v>0</v>
      </c>
    </row>
    <row r="317" spans="1:103">
      <c r="A317" s="2576"/>
      <c r="B317" s="2542" t="s">
        <v>763</v>
      </c>
      <c r="C317" s="2543"/>
      <c r="D317" s="2544">
        <v>87.3</v>
      </c>
      <c r="E317" s="2545"/>
      <c r="F317" s="2522">
        <v>253</v>
      </c>
      <c r="G317" s="2546">
        <v>267</v>
      </c>
      <c r="H317" s="2546">
        <v>14</v>
      </c>
      <c r="I317" s="2546">
        <v>14</v>
      </c>
      <c r="J317" s="2547">
        <v>24</v>
      </c>
      <c r="K317" s="2546">
        <v>225</v>
      </c>
      <c r="L317" s="2546">
        <v>177</v>
      </c>
      <c r="M317" s="2522">
        <v>111</v>
      </c>
      <c r="N317" s="2548">
        <v>1.5049999999999999</v>
      </c>
      <c r="O317" s="2523">
        <v>17.239999999999998</v>
      </c>
      <c r="P317" s="2549">
        <v>1</v>
      </c>
      <c r="Q317" s="2549">
        <v>1</v>
      </c>
      <c r="R317" s="2549">
        <v>1</v>
      </c>
      <c r="S317" s="2549">
        <v>1</v>
      </c>
      <c r="T317" s="2550">
        <v>1</v>
      </c>
      <c r="U317" s="2549">
        <v>1</v>
      </c>
      <c r="V317" s="2549">
        <v>1</v>
      </c>
      <c r="W317" s="2549" t="s">
        <v>2185</v>
      </c>
      <c r="X317" s="2549" t="s">
        <v>2185</v>
      </c>
      <c r="Y317" s="2550">
        <v>1</v>
      </c>
      <c r="Z317" s="2551" t="s">
        <v>2185</v>
      </c>
      <c r="AA317" s="2552" t="s">
        <v>2185</v>
      </c>
      <c r="AB317" s="2549" t="s">
        <v>2495</v>
      </c>
      <c r="AC317" s="2554">
        <v>12580</v>
      </c>
      <c r="AD317" s="2555">
        <v>994.9</v>
      </c>
      <c r="AE317" s="2555">
        <v>1123</v>
      </c>
      <c r="AF317" s="2555">
        <v>10.6</v>
      </c>
      <c r="AG317" s="2555">
        <v>45.12</v>
      </c>
      <c r="AH317" s="2555">
        <v>4455</v>
      </c>
      <c r="AI317" s="2555">
        <v>333.7</v>
      </c>
      <c r="AJ317" s="2555">
        <v>516.1</v>
      </c>
      <c r="AK317" s="2555">
        <v>6.3</v>
      </c>
      <c r="AL317" s="2555">
        <v>7</v>
      </c>
      <c r="AM317" s="2555">
        <v>96.57</v>
      </c>
      <c r="AN317" s="2523">
        <v>634.20000000000005</v>
      </c>
      <c r="AO317" s="2556">
        <v>1</v>
      </c>
      <c r="AP317" s="2547">
        <v>3</v>
      </c>
      <c r="AQ317" s="2547">
        <v>1</v>
      </c>
      <c r="AR317" s="2547">
        <v>3</v>
      </c>
      <c r="AS317" s="2557">
        <v>111</v>
      </c>
      <c r="AT317" s="2558">
        <v>135</v>
      </c>
      <c r="AU317" s="2558">
        <v>70</v>
      </c>
      <c r="AV317" s="2559">
        <v>94</v>
      </c>
      <c r="AW317" s="2560">
        <v>1</v>
      </c>
      <c r="AX317" s="2539">
        <v>1</v>
      </c>
      <c r="AY317" s="2521">
        <v>0</v>
      </c>
      <c r="AZ317" s="2539">
        <v>1</v>
      </c>
      <c r="BA317" s="2539">
        <v>1</v>
      </c>
      <c r="BB317" s="2539">
        <v>1</v>
      </c>
      <c r="BC317" s="2539">
        <v>0</v>
      </c>
      <c r="BD317" s="2539">
        <v>1</v>
      </c>
      <c r="BE317" s="2561">
        <v>0</v>
      </c>
      <c r="BF317" s="2539">
        <v>0</v>
      </c>
      <c r="BG317" s="2539">
        <v>1</v>
      </c>
      <c r="BH317" s="2539">
        <v>0</v>
      </c>
      <c r="BI317" s="2539">
        <v>1</v>
      </c>
      <c r="BJ317" s="2539">
        <v>1</v>
      </c>
      <c r="BK317" s="2539">
        <v>1</v>
      </c>
      <c r="BL317" s="2539">
        <v>1</v>
      </c>
      <c r="BM317" s="2539">
        <v>0</v>
      </c>
      <c r="BN317" s="2521">
        <v>0</v>
      </c>
      <c r="BO317" s="2539">
        <v>1</v>
      </c>
      <c r="BP317" s="2539">
        <v>1</v>
      </c>
      <c r="BQ317" s="2539">
        <v>0</v>
      </c>
      <c r="BR317" s="2562">
        <v>0</v>
      </c>
      <c r="BS317" s="2538">
        <v>0</v>
      </c>
      <c r="BT317" s="2521">
        <v>0</v>
      </c>
      <c r="BU317" s="2521">
        <v>0</v>
      </c>
      <c r="BV317" s="2521">
        <v>0</v>
      </c>
      <c r="BW317" s="2521">
        <v>0</v>
      </c>
      <c r="BX317" s="2521">
        <v>0</v>
      </c>
      <c r="BY317" s="2521">
        <v>0</v>
      </c>
      <c r="BZ317" s="2579">
        <v>0</v>
      </c>
      <c r="CA317" s="2521">
        <v>0</v>
      </c>
      <c r="CB317" s="2521">
        <v>0</v>
      </c>
      <c r="CC317" s="2521">
        <v>0</v>
      </c>
      <c r="CD317" s="2521">
        <v>0</v>
      </c>
      <c r="CE317" s="2524">
        <v>0</v>
      </c>
      <c r="CF317" s="2520">
        <v>1</v>
      </c>
      <c r="CG317" s="2521">
        <v>1</v>
      </c>
      <c r="CH317" s="2521">
        <v>1</v>
      </c>
      <c r="CI317" s="2521">
        <v>1</v>
      </c>
      <c r="CJ317" s="2521">
        <v>1</v>
      </c>
      <c r="CK317" s="2521">
        <v>1</v>
      </c>
      <c r="CL317" s="2521">
        <v>1</v>
      </c>
      <c r="CM317" s="2521">
        <v>1</v>
      </c>
      <c r="CN317" s="2521">
        <v>1</v>
      </c>
      <c r="CO317" s="2521">
        <v>1</v>
      </c>
      <c r="CP317" s="2521">
        <v>1</v>
      </c>
      <c r="CQ317" s="2521">
        <v>1</v>
      </c>
      <c r="CR317" s="2521">
        <v>1</v>
      </c>
      <c r="CS317" s="2521">
        <v>0</v>
      </c>
      <c r="CT317" s="2521">
        <v>0</v>
      </c>
      <c r="CU317" s="2521">
        <v>0</v>
      </c>
      <c r="CV317" s="2521">
        <v>0</v>
      </c>
      <c r="CW317" s="2521">
        <v>0</v>
      </c>
      <c r="CX317" s="2521">
        <v>0</v>
      </c>
      <c r="CY317" s="2563">
        <v>0</v>
      </c>
    </row>
    <row r="318" spans="1:103">
      <c r="A318" s="2576"/>
      <c r="B318" s="2542" t="s">
        <v>762</v>
      </c>
      <c r="C318" s="2543"/>
      <c r="D318" s="2544">
        <v>75</v>
      </c>
      <c r="E318" s="2545"/>
      <c r="F318" s="2522">
        <v>249</v>
      </c>
      <c r="G318" s="2546">
        <v>265</v>
      </c>
      <c r="H318" s="2546">
        <v>12</v>
      </c>
      <c r="I318" s="2546">
        <v>12</v>
      </c>
      <c r="J318" s="2547">
        <v>24</v>
      </c>
      <c r="K318" s="2546">
        <v>225</v>
      </c>
      <c r="L318" s="2546">
        <v>177</v>
      </c>
      <c r="M318" s="2522">
        <v>95.5</v>
      </c>
      <c r="N318" s="2548">
        <v>1.4930000000000001</v>
      </c>
      <c r="O318" s="2523">
        <v>19.91</v>
      </c>
      <c r="P318" s="2549">
        <v>1</v>
      </c>
      <c r="Q318" s="2549">
        <v>1</v>
      </c>
      <c r="R318" s="2549">
        <v>1</v>
      </c>
      <c r="S318" s="2549">
        <v>1</v>
      </c>
      <c r="T318" s="2550">
        <v>1</v>
      </c>
      <c r="U318" s="2549">
        <v>1</v>
      </c>
      <c r="V318" s="2549">
        <v>1</v>
      </c>
      <c r="W318" s="2549" t="s">
        <v>2185</v>
      </c>
      <c r="X318" s="2549" t="s">
        <v>2185</v>
      </c>
      <c r="Y318" s="2550">
        <v>1</v>
      </c>
      <c r="Z318" s="2551" t="s">
        <v>2185</v>
      </c>
      <c r="AA318" s="2552" t="s">
        <v>2185</v>
      </c>
      <c r="AB318" s="2549" t="s">
        <v>2495</v>
      </c>
      <c r="AC318" s="2554">
        <v>10640</v>
      </c>
      <c r="AD318" s="2555">
        <v>855.1</v>
      </c>
      <c r="AE318" s="2555">
        <v>958.5</v>
      </c>
      <c r="AF318" s="2555">
        <v>10.5</v>
      </c>
      <c r="AG318" s="2555">
        <v>39.14</v>
      </c>
      <c r="AH318" s="2555">
        <v>3732</v>
      </c>
      <c r="AI318" s="2555">
        <v>281.7</v>
      </c>
      <c r="AJ318" s="2555">
        <v>435</v>
      </c>
      <c r="AK318" s="2555">
        <v>6.2</v>
      </c>
      <c r="AL318" s="2555">
        <v>6.4</v>
      </c>
      <c r="AM318" s="2555">
        <v>64.28</v>
      </c>
      <c r="AN318" s="2523">
        <v>522.6</v>
      </c>
      <c r="AO318" s="2556">
        <v>3</v>
      </c>
      <c r="AP318" s="2547">
        <v>3</v>
      </c>
      <c r="AQ318" s="2547">
        <v>3</v>
      </c>
      <c r="AR318" s="2547">
        <v>3</v>
      </c>
      <c r="AS318" s="2557">
        <v>129</v>
      </c>
      <c r="AT318" s="2558">
        <v>156</v>
      </c>
      <c r="AU318" s="2558">
        <v>80</v>
      </c>
      <c r="AV318" s="2559">
        <v>108</v>
      </c>
      <c r="AW318" s="2560">
        <v>1</v>
      </c>
      <c r="AX318" s="2539">
        <v>1</v>
      </c>
      <c r="AY318" s="2521">
        <v>0</v>
      </c>
      <c r="AZ318" s="2539">
        <v>1</v>
      </c>
      <c r="BA318" s="2539">
        <v>1</v>
      </c>
      <c r="BB318" s="2539">
        <v>1</v>
      </c>
      <c r="BC318" s="2539">
        <v>0</v>
      </c>
      <c r="BD318" s="2539">
        <v>1</v>
      </c>
      <c r="BE318" s="2561">
        <v>0</v>
      </c>
      <c r="BF318" s="2539">
        <v>0</v>
      </c>
      <c r="BG318" s="2539">
        <v>1</v>
      </c>
      <c r="BH318" s="2539">
        <v>0</v>
      </c>
      <c r="BI318" s="2539">
        <v>1</v>
      </c>
      <c r="BJ318" s="2539">
        <v>1</v>
      </c>
      <c r="BK318" s="2539">
        <v>1</v>
      </c>
      <c r="BL318" s="2539">
        <v>1</v>
      </c>
      <c r="BM318" s="2539">
        <v>0</v>
      </c>
      <c r="BN318" s="2521">
        <v>0</v>
      </c>
      <c r="BO318" s="2539">
        <v>1</v>
      </c>
      <c r="BP318" s="2539">
        <v>1</v>
      </c>
      <c r="BQ318" s="2539">
        <v>0</v>
      </c>
      <c r="BR318" s="2562">
        <v>0</v>
      </c>
      <c r="BS318" s="2538">
        <v>0</v>
      </c>
      <c r="BT318" s="2521">
        <v>0</v>
      </c>
      <c r="BU318" s="2521">
        <v>0</v>
      </c>
      <c r="BV318" s="2521">
        <v>0</v>
      </c>
      <c r="BW318" s="2521">
        <v>0</v>
      </c>
      <c r="BX318" s="2521">
        <v>0</v>
      </c>
      <c r="BY318" s="2521">
        <v>0</v>
      </c>
      <c r="BZ318" s="2579">
        <v>0</v>
      </c>
      <c r="CA318" s="2521">
        <v>0</v>
      </c>
      <c r="CB318" s="2521">
        <v>0</v>
      </c>
      <c r="CC318" s="2521">
        <v>0</v>
      </c>
      <c r="CD318" s="2521">
        <v>0</v>
      </c>
      <c r="CE318" s="2524">
        <v>0</v>
      </c>
      <c r="CF318" s="2520">
        <v>1</v>
      </c>
      <c r="CG318" s="2521">
        <v>1</v>
      </c>
      <c r="CH318" s="2521">
        <v>1</v>
      </c>
      <c r="CI318" s="2521">
        <v>1</v>
      </c>
      <c r="CJ318" s="2521">
        <v>1</v>
      </c>
      <c r="CK318" s="2521">
        <v>1</v>
      </c>
      <c r="CL318" s="2521">
        <v>1</v>
      </c>
      <c r="CM318" s="2521">
        <v>1</v>
      </c>
      <c r="CN318" s="2521">
        <v>1</v>
      </c>
      <c r="CO318" s="2521">
        <v>1</v>
      </c>
      <c r="CP318" s="2521">
        <v>1</v>
      </c>
      <c r="CQ318" s="2521">
        <v>1</v>
      </c>
      <c r="CR318" s="2521">
        <v>1</v>
      </c>
      <c r="CS318" s="2521">
        <v>0</v>
      </c>
      <c r="CT318" s="2521">
        <v>0</v>
      </c>
      <c r="CU318" s="2521">
        <v>0</v>
      </c>
      <c r="CV318" s="2521">
        <v>0</v>
      </c>
      <c r="CW318" s="2521">
        <v>0</v>
      </c>
      <c r="CX318" s="2521">
        <v>0</v>
      </c>
      <c r="CY318" s="2563">
        <v>0</v>
      </c>
    </row>
    <row r="319" spans="1:103">
      <c r="A319" s="2576"/>
      <c r="B319" s="2542" t="s">
        <v>761</v>
      </c>
      <c r="C319" s="2543"/>
      <c r="D319" s="2544">
        <v>57.2</v>
      </c>
      <c r="E319" s="2545"/>
      <c r="F319" s="2522">
        <v>210</v>
      </c>
      <c r="G319" s="2546">
        <v>224.5</v>
      </c>
      <c r="H319" s="2546">
        <v>11</v>
      </c>
      <c r="I319" s="2546">
        <v>11</v>
      </c>
      <c r="J319" s="2547">
        <v>18</v>
      </c>
      <c r="K319" s="2546">
        <v>188</v>
      </c>
      <c r="L319" s="2546">
        <v>152</v>
      </c>
      <c r="M319" s="2522">
        <v>72.900000000000006</v>
      </c>
      <c r="N319" s="2548">
        <v>1.2649999999999999</v>
      </c>
      <c r="O319" s="2523">
        <v>22.12</v>
      </c>
      <c r="P319" s="2549">
        <v>1</v>
      </c>
      <c r="Q319" s="2549">
        <v>1</v>
      </c>
      <c r="R319" s="2549">
        <v>1</v>
      </c>
      <c r="S319" s="2549">
        <v>1</v>
      </c>
      <c r="T319" s="2550">
        <v>1</v>
      </c>
      <c r="U319" s="2549" t="s">
        <v>2185</v>
      </c>
      <c r="V319" s="2549">
        <v>1</v>
      </c>
      <c r="W319" s="2549" t="s">
        <v>2185</v>
      </c>
      <c r="X319" s="2549" t="s">
        <v>2185</v>
      </c>
      <c r="Y319" s="2550">
        <v>1</v>
      </c>
      <c r="Z319" s="2551" t="s">
        <v>2185</v>
      </c>
      <c r="AA319" s="2552" t="s">
        <v>2185</v>
      </c>
      <c r="AB319" s="2549" t="s">
        <v>2495</v>
      </c>
      <c r="AC319" s="2554">
        <v>5729</v>
      </c>
      <c r="AD319" s="2555">
        <v>545.6</v>
      </c>
      <c r="AE319" s="2555">
        <v>613.6</v>
      </c>
      <c r="AF319" s="2555">
        <v>8.8000000000000007</v>
      </c>
      <c r="AG319" s="2555">
        <v>28.63</v>
      </c>
      <c r="AH319" s="2555">
        <v>2079</v>
      </c>
      <c r="AI319" s="2555">
        <v>185.2</v>
      </c>
      <c r="AJ319" s="2555">
        <v>285.5</v>
      </c>
      <c r="AK319" s="2555">
        <v>5.3</v>
      </c>
      <c r="AL319" s="2555">
        <v>5.4</v>
      </c>
      <c r="AM319" s="2555">
        <v>37.61</v>
      </c>
      <c r="AN319" s="2523">
        <v>205.3</v>
      </c>
      <c r="AO319" s="2556">
        <v>2</v>
      </c>
      <c r="AP319" s="2547">
        <v>3</v>
      </c>
      <c r="AQ319" s="2547">
        <v>2</v>
      </c>
      <c r="AR319" s="2547">
        <v>3</v>
      </c>
      <c r="AS319" s="2557">
        <v>143</v>
      </c>
      <c r="AT319" s="2558">
        <v>174</v>
      </c>
      <c r="AU319" s="2558">
        <v>88</v>
      </c>
      <c r="AV319" s="2559">
        <v>119</v>
      </c>
      <c r="AW319" s="2560">
        <v>1</v>
      </c>
      <c r="AX319" s="2539">
        <v>0</v>
      </c>
      <c r="AY319" s="2521">
        <v>0</v>
      </c>
      <c r="AZ319" s="2539">
        <v>1</v>
      </c>
      <c r="BA319" s="2539">
        <v>0</v>
      </c>
      <c r="BB319" s="2539">
        <v>1</v>
      </c>
      <c r="BC319" s="2539">
        <v>0</v>
      </c>
      <c r="BD319" s="2539">
        <v>1</v>
      </c>
      <c r="BE319" s="2561">
        <v>0</v>
      </c>
      <c r="BF319" s="2539">
        <v>0</v>
      </c>
      <c r="BG319" s="2539">
        <v>1</v>
      </c>
      <c r="BH319" s="2539">
        <v>0</v>
      </c>
      <c r="BI319" s="2539">
        <v>1</v>
      </c>
      <c r="BJ319" s="2539">
        <v>1</v>
      </c>
      <c r="BK319" s="2539">
        <v>1</v>
      </c>
      <c r="BL319" s="2539">
        <v>1</v>
      </c>
      <c r="BM319" s="2539">
        <v>0</v>
      </c>
      <c r="BN319" s="2521">
        <v>0</v>
      </c>
      <c r="BO319" s="2539">
        <v>1</v>
      </c>
      <c r="BP319" s="2539">
        <v>1</v>
      </c>
      <c r="BQ319" s="2539">
        <v>0</v>
      </c>
      <c r="BR319" s="2562">
        <v>0</v>
      </c>
      <c r="BS319" s="2538">
        <v>0</v>
      </c>
      <c r="BT319" s="2521">
        <v>0</v>
      </c>
      <c r="BU319" s="2521">
        <v>0</v>
      </c>
      <c r="BV319" s="2521">
        <v>0</v>
      </c>
      <c r="BW319" s="2521">
        <v>0</v>
      </c>
      <c r="BX319" s="2521">
        <v>0</v>
      </c>
      <c r="BY319" s="2521">
        <v>0</v>
      </c>
      <c r="BZ319" s="2579">
        <v>0</v>
      </c>
      <c r="CA319" s="2521">
        <v>0</v>
      </c>
      <c r="CB319" s="2521">
        <v>0</v>
      </c>
      <c r="CC319" s="2521">
        <v>0</v>
      </c>
      <c r="CD319" s="2521">
        <v>0</v>
      </c>
      <c r="CE319" s="2524">
        <v>0</v>
      </c>
      <c r="CF319" s="2520">
        <v>1</v>
      </c>
      <c r="CG319" s="2521">
        <v>1</v>
      </c>
      <c r="CH319" s="2521">
        <v>1</v>
      </c>
      <c r="CI319" s="2521">
        <v>1</v>
      </c>
      <c r="CJ319" s="2521">
        <v>1</v>
      </c>
      <c r="CK319" s="2521">
        <v>1</v>
      </c>
      <c r="CL319" s="2521">
        <v>1</v>
      </c>
      <c r="CM319" s="2521">
        <v>1</v>
      </c>
      <c r="CN319" s="2521">
        <v>1</v>
      </c>
      <c r="CO319" s="2521">
        <v>1</v>
      </c>
      <c r="CP319" s="2521">
        <v>1</v>
      </c>
      <c r="CQ319" s="2521">
        <v>1</v>
      </c>
      <c r="CR319" s="2521">
        <v>1</v>
      </c>
      <c r="CS319" s="2521">
        <v>0</v>
      </c>
      <c r="CT319" s="2521">
        <v>0</v>
      </c>
      <c r="CU319" s="2521">
        <v>0</v>
      </c>
      <c r="CV319" s="2521">
        <v>0</v>
      </c>
      <c r="CW319" s="2521">
        <v>0</v>
      </c>
      <c r="CX319" s="2521">
        <v>0</v>
      </c>
      <c r="CY319" s="2563">
        <v>0</v>
      </c>
    </row>
    <row r="320" spans="1:103">
      <c r="A320" s="2576"/>
      <c r="B320" s="2542" t="s">
        <v>760</v>
      </c>
      <c r="C320" s="2543"/>
      <c r="D320" s="2544">
        <v>53.5</v>
      </c>
      <c r="E320" s="2545"/>
      <c r="F320" s="2522">
        <v>204</v>
      </c>
      <c r="G320" s="2546">
        <v>207</v>
      </c>
      <c r="H320" s="2546">
        <v>11.3</v>
      </c>
      <c r="I320" s="2546">
        <v>11.3</v>
      </c>
      <c r="J320" s="2547">
        <v>10</v>
      </c>
      <c r="K320" s="2546">
        <v>181.4</v>
      </c>
      <c r="L320" s="2546">
        <v>161.4</v>
      </c>
      <c r="M320" s="2522">
        <v>68.400000000000006</v>
      </c>
      <c r="N320" s="2548">
        <v>1.196</v>
      </c>
      <c r="O320" s="2523">
        <v>22.36</v>
      </c>
      <c r="P320" s="2549">
        <v>1</v>
      </c>
      <c r="Q320" s="2549">
        <v>1</v>
      </c>
      <c r="R320" s="2549">
        <v>1</v>
      </c>
      <c r="S320" s="2549">
        <v>1</v>
      </c>
      <c r="T320" s="2550">
        <v>1</v>
      </c>
      <c r="U320" s="2549" t="s">
        <v>2185</v>
      </c>
      <c r="V320" s="2549">
        <v>1</v>
      </c>
      <c r="W320" s="2549" t="s">
        <v>2185</v>
      </c>
      <c r="X320" s="2549" t="s">
        <v>2185</v>
      </c>
      <c r="Y320" s="2550">
        <v>1</v>
      </c>
      <c r="Z320" s="2551" t="s">
        <v>2185</v>
      </c>
      <c r="AA320" s="2552" t="s">
        <v>2185</v>
      </c>
      <c r="AB320" s="2549" t="s">
        <v>2495</v>
      </c>
      <c r="AC320" s="2554">
        <v>4977</v>
      </c>
      <c r="AD320" s="2555">
        <v>487.9</v>
      </c>
      <c r="AE320" s="2555">
        <v>551.20000000000005</v>
      </c>
      <c r="AF320" s="2555">
        <v>8.5</v>
      </c>
      <c r="AG320" s="2555">
        <v>24.89</v>
      </c>
      <c r="AH320" s="2555">
        <v>1673</v>
      </c>
      <c r="AI320" s="2555">
        <v>161.6</v>
      </c>
      <c r="AJ320" s="2555">
        <v>248.5</v>
      </c>
      <c r="AK320" s="2555">
        <v>4.9000000000000004</v>
      </c>
      <c r="AL320" s="2555">
        <v>4.5</v>
      </c>
      <c r="AM320" s="2555">
        <v>31.94</v>
      </c>
      <c r="AN320" s="2523">
        <v>155</v>
      </c>
      <c r="AO320" s="2556">
        <v>2</v>
      </c>
      <c r="AP320" s="2547">
        <v>3</v>
      </c>
      <c r="AQ320" s="2547">
        <v>2</v>
      </c>
      <c r="AR320" s="2547">
        <v>3</v>
      </c>
      <c r="AS320" s="2557">
        <v>145</v>
      </c>
      <c r="AT320" s="2558">
        <v>176</v>
      </c>
      <c r="AU320" s="2558">
        <v>90</v>
      </c>
      <c r="AV320" s="2559">
        <v>121</v>
      </c>
      <c r="AW320" s="2560">
        <v>1</v>
      </c>
      <c r="AX320" s="2539">
        <v>0</v>
      </c>
      <c r="AY320" s="2521">
        <v>0</v>
      </c>
      <c r="AZ320" s="2539">
        <v>1</v>
      </c>
      <c r="BA320" s="2539">
        <v>0</v>
      </c>
      <c r="BB320" s="2539">
        <v>1</v>
      </c>
      <c r="BC320" s="2539">
        <v>0</v>
      </c>
      <c r="BD320" s="2539">
        <v>1</v>
      </c>
      <c r="BE320" s="2561">
        <v>0</v>
      </c>
      <c r="BF320" s="2539">
        <v>0</v>
      </c>
      <c r="BG320" s="2539">
        <v>1</v>
      </c>
      <c r="BH320" s="2539">
        <v>0</v>
      </c>
      <c r="BI320" s="2539">
        <v>1</v>
      </c>
      <c r="BJ320" s="2539">
        <v>1</v>
      </c>
      <c r="BK320" s="2539">
        <v>1</v>
      </c>
      <c r="BL320" s="2539">
        <v>1</v>
      </c>
      <c r="BM320" s="2539">
        <v>0</v>
      </c>
      <c r="BN320" s="2521">
        <v>0</v>
      </c>
      <c r="BO320" s="2539">
        <v>1</v>
      </c>
      <c r="BP320" s="2539">
        <v>1</v>
      </c>
      <c r="BQ320" s="2539">
        <v>0</v>
      </c>
      <c r="BR320" s="2562">
        <v>0</v>
      </c>
      <c r="BS320" s="2538">
        <v>0</v>
      </c>
      <c r="BT320" s="2521">
        <v>0</v>
      </c>
      <c r="BU320" s="2521">
        <v>0</v>
      </c>
      <c r="BV320" s="2521">
        <v>0</v>
      </c>
      <c r="BW320" s="2521">
        <v>0</v>
      </c>
      <c r="BX320" s="2521">
        <v>0</v>
      </c>
      <c r="BY320" s="2521">
        <v>0</v>
      </c>
      <c r="BZ320" s="2579">
        <v>0</v>
      </c>
      <c r="CA320" s="2521">
        <v>0</v>
      </c>
      <c r="CB320" s="2521">
        <v>0</v>
      </c>
      <c r="CC320" s="2521">
        <v>0</v>
      </c>
      <c r="CD320" s="2521">
        <v>0</v>
      </c>
      <c r="CE320" s="2524">
        <v>0</v>
      </c>
      <c r="CF320" s="2520">
        <v>1</v>
      </c>
      <c r="CG320" s="2521">
        <v>1</v>
      </c>
      <c r="CH320" s="2521">
        <v>1</v>
      </c>
      <c r="CI320" s="2521">
        <v>1</v>
      </c>
      <c r="CJ320" s="2521">
        <v>1</v>
      </c>
      <c r="CK320" s="2521">
        <v>1</v>
      </c>
      <c r="CL320" s="2521">
        <v>1</v>
      </c>
      <c r="CM320" s="2521">
        <v>1</v>
      </c>
      <c r="CN320" s="2521">
        <v>1</v>
      </c>
      <c r="CO320" s="2521">
        <v>1</v>
      </c>
      <c r="CP320" s="2521">
        <v>1</v>
      </c>
      <c r="CQ320" s="2521">
        <v>1</v>
      </c>
      <c r="CR320" s="2521">
        <v>1</v>
      </c>
      <c r="CS320" s="2521">
        <v>0</v>
      </c>
      <c r="CT320" s="2521">
        <v>0</v>
      </c>
      <c r="CU320" s="2521">
        <v>0</v>
      </c>
      <c r="CV320" s="2521">
        <v>0</v>
      </c>
      <c r="CW320" s="2521">
        <v>0</v>
      </c>
      <c r="CX320" s="2521">
        <v>0</v>
      </c>
      <c r="CY320" s="2563">
        <v>0</v>
      </c>
    </row>
    <row r="321" spans="1:103" ht="13.5" thickBot="1">
      <c r="A321" s="2576"/>
      <c r="B321" s="2542" t="s">
        <v>759</v>
      </c>
      <c r="C321" s="2543"/>
      <c r="D321" s="2544">
        <v>42.5</v>
      </c>
      <c r="E321" s="2545"/>
      <c r="F321" s="2522">
        <v>200</v>
      </c>
      <c r="G321" s="2546">
        <v>205</v>
      </c>
      <c r="H321" s="2546">
        <v>9</v>
      </c>
      <c r="I321" s="2546">
        <v>9</v>
      </c>
      <c r="J321" s="2547">
        <v>10</v>
      </c>
      <c r="K321" s="2546">
        <v>182</v>
      </c>
      <c r="L321" s="2546">
        <v>162</v>
      </c>
      <c r="M321" s="2522">
        <v>54.1</v>
      </c>
      <c r="N321" s="2548">
        <v>1.1850000000000001</v>
      </c>
      <c r="O321" s="2523">
        <v>27.88</v>
      </c>
      <c r="P321" s="2549">
        <v>1</v>
      </c>
      <c r="Q321" s="2549">
        <v>1</v>
      </c>
      <c r="R321" s="2549">
        <v>1</v>
      </c>
      <c r="S321" s="2549">
        <v>1</v>
      </c>
      <c r="T321" s="2550">
        <v>1</v>
      </c>
      <c r="U321" s="2549" t="s">
        <v>2185</v>
      </c>
      <c r="V321" s="2549">
        <v>1</v>
      </c>
      <c r="W321" s="2549" t="s">
        <v>2185</v>
      </c>
      <c r="X321" s="2549" t="s">
        <v>2185</v>
      </c>
      <c r="Y321" s="2550">
        <v>1</v>
      </c>
      <c r="Z321" s="2551" t="s">
        <v>2185</v>
      </c>
      <c r="AA321" s="2552" t="s">
        <v>2185</v>
      </c>
      <c r="AB321" s="2578" t="s">
        <v>2495</v>
      </c>
      <c r="AC321" s="2554">
        <v>3887</v>
      </c>
      <c r="AD321" s="2555">
        <v>388.7</v>
      </c>
      <c r="AE321" s="2555">
        <v>434.5</v>
      </c>
      <c r="AF321" s="2555">
        <v>8.4</v>
      </c>
      <c r="AG321" s="2555">
        <v>19.84</v>
      </c>
      <c r="AH321" s="2555">
        <v>1293</v>
      </c>
      <c r="AI321" s="2555">
        <v>126.2</v>
      </c>
      <c r="AJ321" s="2555">
        <v>193.3</v>
      </c>
      <c r="AK321" s="2555">
        <v>4.8</v>
      </c>
      <c r="AL321" s="2555">
        <v>3.8</v>
      </c>
      <c r="AM321" s="2555">
        <v>16.34</v>
      </c>
      <c r="AN321" s="2523">
        <v>117.8</v>
      </c>
      <c r="AO321" s="2556">
        <v>3</v>
      </c>
      <c r="AP321" s="2547">
        <v>3</v>
      </c>
      <c r="AQ321" s="2547">
        <v>3</v>
      </c>
      <c r="AR321" s="2547">
        <v>3</v>
      </c>
      <c r="AS321" s="2557">
        <v>181</v>
      </c>
      <c r="AT321" s="2558">
        <v>219</v>
      </c>
      <c r="AU321" s="2558">
        <v>112</v>
      </c>
      <c r="AV321" s="2559">
        <v>150</v>
      </c>
      <c r="AW321" s="2560">
        <v>1</v>
      </c>
      <c r="AX321" s="2539">
        <v>0</v>
      </c>
      <c r="AY321" s="2521">
        <v>0</v>
      </c>
      <c r="AZ321" s="2539">
        <v>1</v>
      </c>
      <c r="BA321" s="2539">
        <v>0</v>
      </c>
      <c r="BB321" s="2539">
        <v>1</v>
      </c>
      <c r="BC321" s="2539">
        <v>0</v>
      </c>
      <c r="BD321" s="2539">
        <v>1</v>
      </c>
      <c r="BE321" s="2561">
        <v>0</v>
      </c>
      <c r="BF321" s="2539">
        <v>0</v>
      </c>
      <c r="BG321" s="2539">
        <v>1</v>
      </c>
      <c r="BH321" s="2539">
        <v>0</v>
      </c>
      <c r="BI321" s="2539">
        <v>1</v>
      </c>
      <c r="BJ321" s="2539">
        <v>1</v>
      </c>
      <c r="BK321" s="2539">
        <v>1</v>
      </c>
      <c r="BL321" s="2539">
        <v>1</v>
      </c>
      <c r="BM321" s="2539">
        <v>0</v>
      </c>
      <c r="BN321" s="2521">
        <v>0</v>
      </c>
      <c r="BO321" s="2539">
        <v>1</v>
      </c>
      <c r="BP321" s="2539">
        <v>1</v>
      </c>
      <c r="BQ321" s="2539">
        <v>0</v>
      </c>
      <c r="BR321" s="2562">
        <v>0</v>
      </c>
      <c r="BS321" s="2538">
        <v>0</v>
      </c>
      <c r="BT321" s="2521">
        <v>0</v>
      </c>
      <c r="BU321" s="2521">
        <v>0</v>
      </c>
      <c r="BV321" s="2521">
        <v>0</v>
      </c>
      <c r="BW321" s="2521">
        <v>0</v>
      </c>
      <c r="BX321" s="2521">
        <v>0</v>
      </c>
      <c r="BY321" s="2521">
        <v>0</v>
      </c>
      <c r="BZ321" s="2579">
        <v>0</v>
      </c>
      <c r="CA321" s="2521">
        <v>0</v>
      </c>
      <c r="CB321" s="2521">
        <v>0</v>
      </c>
      <c r="CC321" s="2521">
        <v>0</v>
      </c>
      <c r="CD321" s="2521">
        <v>0</v>
      </c>
      <c r="CE321" s="2580">
        <v>0</v>
      </c>
      <c r="CF321" s="2520">
        <v>1</v>
      </c>
      <c r="CG321" s="2521">
        <v>1</v>
      </c>
      <c r="CH321" s="2521">
        <v>1</v>
      </c>
      <c r="CI321" s="2521">
        <v>1</v>
      </c>
      <c r="CJ321" s="2521">
        <v>1</v>
      </c>
      <c r="CK321" s="2521">
        <v>1</v>
      </c>
      <c r="CL321" s="2521">
        <v>1</v>
      </c>
      <c r="CM321" s="2521">
        <v>1</v>
      </c>
      <c r="CN321" s="2521">
        <v>1</v>
      </c>
      <c r="CO321" s="2521">
        <v>1</v>
      </c>
      <c r="CP321" s="2521">
        <v>1</v>
      </c>
      <c r="CQ321" s="2521">
        <v>1</v>
      </c>
      <c r="CR321" s="2521">
        <v>1</v>
      </c>
      <c r="CS321" s="2521">
        <v>0</v>
      </c>
      <c r="CT321" s="2521">
        <v>0</v>
      </c>
      <c r="CU321" s="2521">
        <v>0</v>
      </c>
      <c r="CV321" s="2521">
        <v>0</v>
      </c>
      <c r="CW321" s="2521">
        <v>0</v>
      </c>
      <c r="CX321" s="2521">
        <v>0</v>
      </c>
      <c r="CY321" s="2563">
        <v>0</v>
      </c>
    </row>
    <row r="322" spans="1:103" ht="15.75">
      <c r="A322" s="2629" t="s">
        <v>2560</v>
      </c>
      <c r="B322" s="2630" t="s">
        <v>2562</v>
      </c>
      <c r="C322" s="2583"/>
      <c r="D322" s="2584"/>
      <c r="E322" s="2585"/>
      <c r="F322" s="2586"/>
      <c r="G322" s="2587"/>
      <c r="H322" s="2587"/>
      <c r="I322" s="2587"/>
      <c r="J322" s="2588"/>
      <c r="K322" s="2587"/>
      <c r="L322" s="2587"/>
      <c r="M322" s="2586"/>
      <c r="N322" s="2589"/>
      <c r="O322" s="2590"/>
      <c r="P322" s="2591"/>
      <c r="Q322" s="2591"/>
      <c r="R322" s="2591"/>
      <c r="S322" s="2591"/>
      <c r="T322" s="2592"/>
      <c r="U322" s="2591"/>
      <c r="V322" s="2591"/>
      <c r="W322" s="2591"/>
      <c r="X322" s="2591"/>
      <c r="Y322" s="2592"/>
      <c r="Z322" s="2593"/>
      <c r="AA322" s="2594"/>
      <c r="AB322" s="2591" t="s">
        <v>2495</v>
      </c>
      <c r="AC322" s="2595"/>
      <c r="AD322" s="2596"/>
      <c r="AE322" s="2596"/>
      <c r="AF322" s="2596"/>
      <c r="AG322" s="2596"/>
      <c r="AH322" s="2596"/>
      <c r="AI322" s="2596"/>
      <c r="AJ322" s="2596"/>
      <c r="AK322" s="2596"/>
      <c r="AL322" s="2596"/>
      <c r="AM322" s="2596"/>
      <c r="AN322" s="2590"/>
      <c r="AO322" s="2597"/>
      <c r="AP322" s="2598"/>
      <c r="AQ322" s="2598"/>
      <c r="AR322" s="2598"/>
      <c r="AS322" s="2599"/>
      <c r="AT322" s="2600"/>
      <c r="AU322" s="2600"/>
      <c r="AV322" s="2601"/>
      <c r="AW322" s="2534"/>
      <c r="AX322" s="2535"/>
      <c r="AY322" s="2602"/>
      <c r="AZ322" s="2535"/>
      <c r="BA322" s="2535"/>
      <c r="BB322" s="2535"/>
      <c r="BC322" s="2535"/>
      <c r="BD322" s="2535"/>
      <c r="BE322" s="2588"/>
      <c r="BF322" s="2535"/>
      <c r="BG322" s="2535"/>
      <c r="BH322" s="2535"/>
      <c r="BI322" s="2535"/>
      <c r="BJ322" s="2535"/>
      <c r="BK322" s="2535"/>
      <c r="BL322" s="2535"/>
      <c r="BM322" s="2535"/>
      <c r="BN322" s="2602"/>
      <c r="BO322" s="2535"/>
      <c r="BP322" s="2535"/>
      <c r="BQ322" s="2535"/>
      <c r="BR322" s="2537"/>
      <c r="BS322" s="2628"/>
      <c r="BT322" s="2535"/>
      <c r="BU322" s="2535"/>
      <c r="BV322" s="2602"/>
      <c r="BW322" s="2535"/>
      <c r="BX322" s="2535"/>
      <c r="BY322" s="2535"/>
      <c r="BZ322" s="2626"/>
      <c r="CA322" s="2602"/>
      <c r="CB322" s="2602"/>
      <c r="CC322" s="2602"/>
      <c r="CD322" s="2602"/>
      <c r="CE322" s="2526"/>
      <c r="CF322" s="2604"/>
      <c r="CG322" s="2535"/>
      <c r="CH322" s="2535"/>
      <c r="CI322" s="2535"/>
      <c r="CJ322" s="2535"/>
      <c r="CK322" s="2535"/>
      <c r="CL322" s="2535"/>
      <c r="CM322" s="2535"/>
      <c r="CN322" s="2535"/>
      <c r="CO322" s="2535"/>
      <c r="CP322" s="2535"/>
      <c r="CQ322" s="2535"/>
      <c r="CR322" s="2535"/>
      <c r="CS322" s="2535"/>
      <c r="CT322" s="2535"/>
      <c r="CU322" s="2535"/>
      <c r="CV322" s="2535"/>
      <c r="CW322" s="2535"/>
      <c r="CX322" s="2535"/>
      <c r="CY322" s="2605"/>
    </row>
    <row r="323" spans="1:103">
      <c r="A323" s="2541"/>
      <c r="B323" s="2542" t="s">
        <v>2563</v>
      </c>
      <c r="C323" s="2543"/>
      <c r="D323" s="2544">
        <v>174</v>
      </c>
      <c r="E323" s="2545"/>
      <c r="F323" s="2522">
        <v>361.4</v>
      </c>
      <c r="G323" s="2546">
        <v>378.5</v>
      </c>
      <c r="H323" s="2546">
        <v>20.3</v>
      </c>
      <c r="I323" s="2546">
        <v>20.399999999999999</v>
      </c>
      <c r="J323" s="2547">
        <v>20</v>
      </c>
      <c r="K323" s="2546">
        <v>320.60000000000002</v>
      </c>
      <c r="L323" s="2546">
        <v>280.60000000000002</v>
      </c>
      <c r="M323" s="2522">
        <v>221.5</v>
      </c>
      <c r="N323" s="2548">
        <v>2.1619999999999999</v>
      </c>
      <c r="O323" s="2523">
        <v>12.35</v>
      </c>
      <c r="P323" s="2549">
        <v>1</v>
      </c>
      <c r="Q323" s="2549" t="s">
        <v>2493</v>
      </c>
      <c r="R323" s="2549" t="s">
        <v>2493</v>
      </c>
      <c r="S323" s="2549">
        <v>1</v>
      </c>
      <c r="T323" s="2550" t="s">
        <v>2493</v>
      </c>
      <c r="U323" s="2549">
        <v>1</v>
      </c>
      <c r="V323" s="2549" t="s">
        <v>2493</v>
      </c>
      <c r="W323" s="2549" t="s">
        <v>2493</v>
      </c>
      <c r="X323" s="2549">
        <v>1</v>
      </c>
      <c r="Y323" s="2550" t="s">
        <v>2493</v>
      </c>
      <c r="Z323" s="2551">
        <v>1</v>
      </c>
      <c r="AA323" s="2552" t="s">
        <v>2185</v>
      </c>
      <c r="AB323" s="2553" t="s">
        <v>2494</v>
      </c>
      <c r="AC323" s="2554">
        <v>51350</v>
      </c>
      <c r="AD323" s="2555">
        <v>2841</v>
      </c>
      <c r="AE323" s="2555">
        <v>3208</v>
      </c>
      <c r="AF323" s="2555">
        <v>15.1</v>
      </c>
      <c r="AG323" s="2555">
        <v>80.81</v>
      </c>
      <c r="AH323" s="2555">
        <v>18460</v>
      </c>
      <c r="AI323" s="2555">
        <v>975.7</v>
      </c>
      <c r="AJ323" s="2555">
        <v>1499</v>
      </c>
      <c r="AK323" s="2555">
        <v>9</v>
      </c>
      <c r="AL323" s="2555">
        <v>8.4</v>
      </c>
      <c r="AM323" s="2555">
        <v>344.9</v>
      </c>
      <c r="AN323" s="2523">
        <v>5359</v>
      </c>
      <c r="AO323" s="2556">
        <v>2</v>
      </c>
      <c r="AP323" s="2547">
        <v>3</v>
      </c>
      <c r="AQ323" s="2547">
        <v>2</v>
      </c>
      <c r="AR323" s="2547">
        <v>3</v>
      </c>
      <c r="AS323" s="2557">
        <v>80</v>
      </c>
      <c r="AT323" s="2558">
        <v>97</v>
      </c>
      <c r="AU323" s="2558">
        <v>49</v>
      </c>
      <c r="AV323" s="2559">
        <v>66</v>
      </c>
      <c r="AW323" s="2560">
        <v>1</v>
      </c>
      <c r="AX323" s="2539">
        <v>1</v>
      </c>
      <c r="AY323" s="2521">
        <v>1</v>
      </c>
      <c r="AZ323" s="2539">
        <v>1</v>
      </c>
      <c r="BA323" s="2539">
        <v>1</v>
      </c>
      <c r="BB323" s="2539">
        <v>1</v>
      </c>
      <c r="BC323" s="2539">
        <v>0</v>
      </c>
      <c r="BD323" s="2539">
        <v>1</v>
      </c>
      <c r="BE323" s="2561">
        <v>1</v>
      </c>
      <c r="BF323" s="2539">
        <v>1</v>
      </c>
      <c r="BG323" s="2539">
        <v>1</v>
      </c>
      <c r="BH323" s="2539">
        <v>1</v>
      </c>
      <c r="BI323" s="2539">
        <v>1</v>
      </c>
      <c r="BJ323" s="2539">
        <v>1</v>
      </c>
      <c r="BK323" s="2539">
        <v>1</v>
      </c>
      <c r="BL323" s="2539">
        <v>1</v>
      </c>
      <c r="BM323" s="2539">
        <v>1</v>
      </c>
      <c r="BN323" s="2521">
        <v>0</v>
      </c>
      <c r="BO323" s="2539">
        <v>1</v>
      </c>
      <c r="BP323" s="2539">
        <v>1</v>
      </c>
      <c r="BQ323" s="2539">
        <v>0</v>
      </c>
      <c r="BR323" s="2562">
        <v>0</v>
      </c>
      <c r="BS323" s="2538">
        <v>1</v>
      </c>
      <c r="BT323" s="2521">
        <v>0</v>
      </c>
      <c r="BU323" s="2521">
        <v>0</v>
      </c>
      <c r="BV323" s="2521">
        <v>0</v>
      </c>
      <c r="BW323" s="2521">
        <v>0</v>
      </c>
      <c r="BX323" s="2521">
        <v>0</v>
      </c>
      <c r="BY323" s="2521">
        <v>0</v>
      </c>
      <c r="BZ323" s="2579">
        <v>0</v>
      </c>
      <c r="CA323" s="2521">
        <v>0</v>
      </c>
      <c r="CB323" s="2521">
        <v>0</v>
      </c>
      <c r="CC323" s="2521">
        <v>0</v>
      </c>
      <c r="CD323" s="2521">
        <v>0</v>
      </c>
      <c r="CE323" s="2524">
        <v>0</v>
      </c>
      <c r="CF323" s="2520">
        <v>1</v>
      </c>
      <c r="CG323" s="2521">
        <v>1</v>
      </c>
      <c r="CH323" s="2521">
        <v>1</v>
      </c>
      <c r="CI323" s="2521">
        <v>1</v>
      </c>
      <c r="CJ323" s="2521">
        <v>1</v>
      </c>
      <c r="CK323" s="2521">
        <v>1</v>
      </c>
      <c r="CL323" s="2521">
        <v>1</v>
      </c>
      <c r="CM323" s="2521">
        <v>1</v>
      </c>
      <c r="CN323" s="2521">
        <v>1</v>
      </c>
      <c r="CO323" s="2521">
        <v>1</v>
      </c>
      <c r="CP323" s="2521">
        <v>1</v>
      </c>
      <c r="CQ323" s="2521">
        <v>1</v>
      </c>
      <c r="CR323" s="2521">
        <v>1</v>
      </c>
      <c r="CS323" s="2521">
        <v>0</v>
      </c>
      <c r="CT323" s="2521">
        <v>0</v>
      </c>
      <c r="CU323" s="2521">
        <v>0</v>
      </c>
      <c r="CV323" s="2521">
        <v>0</v>
      </c>
      <c r="CW323" s="2521">
        <v>0</v>
      </c>
      <c r="CX323" s="2521">
        <v>0</v>
      </c>
      <c r="CY323" s="2563">
        <v>0</v>
      </c>
    </row>
    <row r="324" spans="1:103">
      <c r="A324" s="2541"/>
      <c r="B324" s="2542" t="s">
        <v>2564</v>
      </c>
      <c r="C324" s="2543"/>
      <c r="D324" s="2544">
        <v>152</v>
      </c>
      <c r="E324" s="2545"/>
      <c r="F324" s="2522">
        <v>356.4</v>
      </c>
      <c r="G324" s="2546">
        <v>376</v>
      </c>
      <c r="H324" s="2546">
        <v>17.8</v>
      </c>
      <c r="I324" s="2546">
        <v>17.899999999999999</v>
      </c>
      <c r="J324" s="2547">
        <v>20</v>
      </c>
      <c r="K324" s="2546">
        <v>320.60000000000002</v>
      </c>
      <c r="L324" s="2546">
        <v>280.60000000000002</v>
      </c>
      <c r="M324" s="2522">
        <v>193.7</v>
      </c>
      <c r="N324" s="2548">
        <v>2.1469999999999998</v>
      </c>
      <c r="O324" s="2523">
        <v>14.02</v>
      </c>
      <c r="P324" s="2549">
        <v>1</v>
      </c>
      <c r="Q324" s="2549" t="s">
        <v>2493</v>
      </c>
      <c r="R324" s="2549" t="s">
        <v>2493</v>
      </c>
      <c r="S324" s="2549">
        <v>1</v>
      </c>
      <c r="T324" s="2550" t="s">
        <v>2493</v>
      </c>
      <c r="U324" s="2549">
        <v>1</v>
      </c>
      <c r="V324" s="2549" t="s">
        <v>2493</v>
      </c>
      <c r="W324" s="2549" t="s">
        <v>2493</v>
      </c>
      <c r="X324" s="2549">
        <v>1</v>
      </c>
      <c r="Y324" s="2550" t="s">
        <v>2493</v>
      </c>
      <c r="Z324" s="2551">
        <v>1</v>
      </c>
      <c r="AA324" s="2552" t="s">
        <v>2185</v>
      </c>
      <c r="AB324" s="2553" t="s">
        <v>2494</v>
      </c>
      <c r="AC324" s="2554">
        <v>44310</v>
      </c>
      <c r="AD324" s="2555">
        <v>2486</v>
      </c>
      <c r="AE324" s="2555">
        <v>2789</v>
      </c>
      <c r="AF324" s="2555">
        <v>15</v>
      </c>
      <c r="AG324" s="2555">
        <v>70.84</v>
      </c>
      <c r="AH324" s="2555">
        <v>15880</v>
      </c>
      <c r="AI324" s="2555">
        <v>844.6</v>
      </c>
      <c r="AJ324" s="2555">
        <v>1295</v>
      </c>
      <c r="AK324" s="2555">
        <v>9</v>
      </c>
      <c r="AL324" s="2555">
        <v>7.7</v>
      </c>
      <c r="AM324" s="2555">
        <v>234.8</v>
      </c>
      <c r="AN324" s="2523">
        <v>4542</v>
      </c>
      <c r="AO324" s="2556">
        <v>3</v>
      </c>
      <c r="AP324" s="2547">
        <v>3</v>
      </c>
      <c r="AQ324" s="2547">
        <v>3</v>
      </c>
      <c r="AR324" s="2547">
        <v>3</v>
      </c>
      <c r="AS324" s="2557">
        <v>91</v>
      </c>
      <c r="AT324" s="2558">
        <v>110</v>
      </c>
      <c r="AU324" s="2558">
        <v>56</v>
      </c>
      <c r="AV324" s="2559">
        <v>75</v>
      </c>
      <c r="AW324" s="2560">
        <v>1</v>
      </c>
      <c r="AX324" s="2539">
        <v>1</v>
      </c>
      <c r="AY324" s="2521">
        <v>1</v>
      </c>
      <c r="AZ324" s="2539">
        <v>1</v>
      </c>
      <c r="BA324" s="2539">
        <v>1</v>
      </c>
      <c r="BB324" s="2539">
        <v>1</v>
      </c>
      <c r="BC324" s="2539">
        <v>0</v>
      </c>
      <c r="BD324" s="2539">
        <v>1</v>
      </c>
      <c r="BE324" s="2561">
        <v>1</v>
      </c>
      <c r="BF324" s="2539">
        <v>1</v>
      </c>
      <c r="BG324" s="2539">
        <v>1</v>
      </c>
      <c r="BH324" s="2539">
        <v>1</v>
      </c>
      <c r="BI324" s="2539">
        <v>1</v>
      </c>
      <c r="BJ324" s="2539">
        <v>1</v>
      </c>
      <c r="BK324" s="2539">
        <v>1</v>
      </c>
      <c r="BL324" s="2539">
        <v>1</v>
      </c>
      <c r="BM324" s="2539">
        <v>1</v>
      </c>
      <c r="BN324" s="2521">
        <v>0</v>
      </c>
      <c r="BO324" s="2539">
        <v>1</v>
      </c>
      <c r="BP324" s="2539">
        <v>1</v>
      </c>
      <c r="BQ324" s="2539">
        <v>0</v>
      </c>
      <c r="BR324" s="2562">
        <v>0</v>
      </c>
      <c r="BS324" s="2538">
        <v>1</v>
      </c>
      <c r="BT324" s="2521">
        <v>0</v>
      </c>
      <c r="BU324" s="2521">
        <v>0</v>
      </c>
      <c r="BV324" s="2521">
        <v>0</v>
      </c>
      <c r="BW324" s="2521">
        <v>0</v>
      </c>
      <c r="BX324" s="2521">
        <v>0</v>
      </c>
      <c r="BY324" s="2521">
        <v>0</v>
      </c>
      <c r="BZ324" s="2579">
        <v>0</v>
      </c>
      <c r="CA324" s="2521">
        <v>0</v>
      </c>
      <c r="CB324" s="2521">
        <v>0</v>
      </c>
      <c r="CC324" s="2521">
        <v>0</v>
      </c>
      <c r="CD324" s="2521">
        <v>0</v>
      </c>
      <c r="CE324" s="2524">
        <v>0</v>
      </c>
      <c r="CF324" s="2520">
        <v>1</v>
      </c>
      <c r="CG324" s="2521">
        <v>1</v>
      </c>
      <c r="CH324" s="2521">
        <v>1</v>
      </c>
      <c r="CI324" s="2521">
        <v>1</v>
      </c>
      <c r="CJ324" s="2521">
        <v>1</v>
      </c>
      <c r="CK324" s="2521">
        <v>1</v>
      </c>
      <c r="CL324" s="2521">
        <v>1</v>
      </c>
      <c r="CM324" s="2521">
        <v>1</v>
      </c>
      <c r="CN324" s="2521">
        <v>1</v>
      </c>
      <c r="CO324" s="2521">
        <v>1</v>
      </c>
      <c r="CP324" s="2521">
        <v>1</v>
      </c>
      <c r="CQ324" s="2521">
        <v>1</v>
      </c>
      <c r="CR324" s="2521">
        <v>1</v>
      </c>
      <c r="CS324" s="2521">
        <v>0</v>
      </c>
      <c r="CT324" s="2521">
        <v>0</v>
      </c>
      <c r="CU324" s="2521">
        <v>0</v>
      </c>
      <c r="CV324" s="2521">
        <v>0</v>
      </c>
      <c r="CW324" s="2521">
        <v>0</v>
      </c>
      <c r="CX324" s="2521">
        <v>0</v>
      </c>
      <c r="CY324" s="2563">
        <v>0</v>
      </c>
    </row>
    <row r="325" spans="1:103">
      <c r="A325" s="2541"/>
      <c r="B325" s="2542" t="s">
        <v>2565</v>
      </c>
      <c r="C325" s="2543"/>
      <c r="D325" s="2544">
        <v>133</v>
      </c>
      <c r="E325" s="2545"/>
      <c r="F325" s="2522">
        <v>352</v>
      </c>
      <c r="G325" s="2546">
        <v>373.8</v>
      </c>
      <c r="H325" s="2546">
        <v>15.6</v>
      </c>
      <c r="I325" s="2546">
        <v>15.7</v>
      </c>
      <c r="J325" s="2547">
        <v>20</v>
      </c>
      <c r="K325" s="2546">
        <v>320.60000000000002</v>
      </c>
      <c r="L325" s="2546">
        <v>280.60000000000002</v>
      </c>
      <c r="M325" s="2522">
        <v>169.4</v>
      </c>
      <c r="N325" s="2548">
        <v>2.1339999999999999</v>
      </c>
      <c r="O325" s="2523">
        <v>15.91</v>
      </c>
      <c r="P325" s="2549">
        <v>1</v>
      </c>
      <c r="Q325" s="2549" t="s">
        <v>2493</v>
      </c>
      <c r="R325" s="2549" t="s">
        <v>2493</v>
      </c>
      <c r="S325" s="2549">
        <v>1</v>
      </c>
      <c r="T325" s="2550" t="s">
        <v>2493</v>
      </c>
      <c r="U325" s="2549">
        <v>1</v>
      </c>
      <c r="V325" s="2549" t="s">
        <v>2493</v>
      </c>
      <c r="W325" s="2549" t="s">
        <v>2493</v>
      </c>
      <c r="X325" s="2549">
        <v>1</v>
      </c>
      <c r="Y325" s="2550" t="s">
        <v>2493</v>
      </c>
      <c r="Z325" s="2551">
        <v>1</v>
      </c>
      <c r="AA325" s="2552" t="s">
        <v>2185</v>
      </c>
      <c r="AB325" s="2553" t="s">
        <v>2494</v>
      </c>
      <c r="AC325" s="2554">
        <v>38320</v>
      </c>
      <c r="AD325" s="2555">
        <v>2177</v>
      </c>
      <c r="AE325" s="2555">
        <v>2427</v>
      </c>
      <c r="AF325" s="2555">
        <v>14.9</v>
      </c>
      <c r="AG325" s="2555">
        <v>62.17</v>
      </c>
      <c r="AH325" s="2555">
        <v>13680</v>
      </c>
      <c r="AI325" s="2555">
        <v>732</v>
      </c>
      <c r="AJ325" s="2555">
        <v>1120</v>
      </c>
      <c r="AK325" s="2555">
        <v>8.9</v>
      </c>
      <c r="AL325" s="2555">
        <v>7</v>
      </c>
      <c r="AM325" s="2555">
        <v>160.19999999999999</v>
      </c>
      <c r="AN325" s="2523">
        <v>3864</v>
      </c>
      <c r="AO325" s="2556">
        <v>3</v>
      </c>
      <c r="AP325" s="2547">
        <v>4</v>
      </c>
      <c r="AQ325" s="2547">
        <v>3</v>
      </c>
      <c r="AR325" s="2547">
        <v>4</v>
      </c>
      <c r="AS325" s="2557">
        <v>103</v>
      </c>
      <c r="AT325" s="2558">
        <v>125</v>
      </c>
      <c r="AU325" s="2558">
        <v>63</v>
      </c>
      <c r="AV325" s="2559">
        <v>85</v>
      </c>
      <c r="AW325" s="2560">
        <v>1</v>
      </c>
      <c r="AX325" s="2539">
        <v>1</v>
      </c>
      <c r="AY325" s="2521">
        <v>1</v>
      </c>
      <c r="AZ325" s="2539">
        <v>1</v>
      </c>
      <c r="BA325" s="2539">
        <v>1</v>
      </c>
      <c r="BB325" s="2539">
        <v>1</v>
      </c>
      <c r="BC325" s="2539">
        <v>0</v>
      </c>
      <c r="BD325" s="2539">
        <v>1</v>
      </c>
      <c r="BE325" s="2561">
        <v>1</v>
      </c>
      <c r="BF325" s="2539">
        <v>1</v>
      </c>
      <c r="BG325" s="2539">
        <v>1</v>
      </c>
      <c r="BH325" s="2539">
        <v>1</v>
      </c>
      <c r="BI325" s="2539">
        <v>1</v>
      </c>
      <c r="BJ325" s="2539">
        <v>1</v>
      </c>
      <c r="BK325" s="2539">
        <v>1</v>
      </c>
      <c r="BL325" s="2539">
        <v>1</v>
      </c>
      <c r="BM325" s="2539">
        <v>1</v>
      </c>
      <c r="BN325" s="2521">
        <v>0</v>
      </c>
      <c r="BO325" s="2539">
        <v>1</v>
      </c>
      <c r="BP325" s="2539">
        <v>1</v>
      </c>
      <c r="BQ325" s="2539">
        <v>0</v>
      </c>
      <c r="BR325" s="2562">
        <v>0</v>
      </c>
      <c r="BS325" s="2538">
        <v>1</v>
      </c>
      <c r="BT325" s="2521">
        <v>0</v>
      </c>
      <c r="BU325" s="2521">
        <v>0</v>
      </c>
      <c r="BV325" s="2521">
        <v>0</v>
      </c>
      <c r="BW325" s="2521">
        <v>0</v>
      </c>
      <c r="BX325" s="2521">
        <v>0</v>
      </c>
      <c r="BY325" s="2521">
        <v>0</v>
      </c>
      <c r="BZ325" s="2579">
        <v>0</v>
      </c>
      <c r="CA325" s="2521">
        <v>0</v>
      </c>
      <c r="CB325" s="2521">
        <v>0</v>
      </c>
      <c r="CC325" s="2521">
        <v>0</v>
      </c>
      <c r="CD325" s="2521">
        <v>0</v>
      </c>
      <c r="CE325" s="2524">
        <v>0</v>
      </c>
      <c r="CF325" s="2520">
        <v>1</v>
      </c>
      <c r="CG325" s="2521">
        <v>1</v>
      </c>
      <c r="CH325" s="2521">
        <v>1</v>
      </c>
      <c r="CI325" s="2521">
        <v>1</v>
      </c>
      <c r="CJ325" s="2521">
        <v>1</v>
      </c>
      <c r="CK325" s="2521">
        <v>1</v>
      </c>
      <c r="CL325" s="2521">
        <v>1</v>
      </c>
      <c r="CM325" s="2521">
        <v>1</v>
      </c>
      <c r="CN325" s="2521">
        <v>1</v>
      </c>
      <c r="CO325" s="2521">
        <v>1</v>
      </c>
      <c r="CP325" s="2521">
        <v>1</v>
      </c>
      <c r="CQ325" s="2521">
        <v>1</v>
      </c>
      <c r="CR325" s="2521">
        <v>1</v>
      </c>
      <c r="CS325" s="2521">
        <v>0</v>
      </c>
      <c r="CT325" s="2521">
        <v>0</v>
      </c>
      <c r="CU325" s="2521">
        <v>0</v>
      </c>
      <c r="CV325" s="2521">
        <v>0</v>
      </c>
      <c r="CW325" s="2521">
        <v>0</v>
      </c>
      <c r="CX325" s="2521">
        <v>0</v>
      </c>
      <c r="CY325" s="2563">
        <v>0</v>
      </c>
    </row>
    <row r="326" spans="1:103">
      <c r="A326" s="2541"/>
      <c r="B326" s="2542" t="s">
        <v>2566</v>
      </c>
      <c r="C326" s="2543"/>
      <c r="D326" s="2544">
        <v>109</v>
      </c>
      <c r="E326" s="2545"/>
      <c r="F326" s="2522">
        <v>346.4</v>
      </c>
      <c r="G326" s="2546">
        <v>371</v>
      </c>
      <c r="H326" s="2546">
        <v>12.8</v>
      </c>
      <c r="I326" s="2546">
        <v>12.9</v>
      </c>
      <c r="J326" s="2547">
        <v>20</v>
      </c>
      <c r="K326" s="2546">
        <v>320.60000000000002</v>
      </c>
      <c r="L326" s="2546">
        <v>280.60000000000002</v>
      </c>
      <c r="M326" s="2522">
        <v>138.69999999999999</v>
      </c>
      <c r="N326" s="2548">
        <v>2.117</v>
      </c>
      <c r="O326" s="2523">
        <v>19.239999999999998</v>
      </c>
      <c r="P326" s="2549">
        <v>1</v>
      </c>
      <c r="Q326" s="2549">
        <v>1</v>
      </c>
      <c r="R326" s="2549" t="s">
        <v>2185</v>
      </c>
      <c r="S326" s="2549">
        <v>1</v>
      </c>
      <c r="T326" s="2550">
        <v>1</v>
      </c>
      <c r="U326" s="2549">
        <v>1</v>
      </c>
      <c r="V326" s="2549">
        <v>1</v>
      </c>
      <c r="W326" s="2549" t="s">
        <v>2185</v>
      </c>
      <c r="X326" s="2549" t="s">
        <v>2185</v>
      </c>
      <c r="Y326" s="2550" t="s">
        <v>2185</v>
      </c>
      <c r="Z326" s="2551" t="s">
        <v>2185</v>
      </c>
      <c r="AA326" s="2552" t="s">
        <v>2185</v>
      </c>
      <c r="AB326" s="2553" t="s">
        <v>2494</v>
      </c>
      <c r="AC326" s="2554">
        <v>30970</v>
      </c>
      <c r="AD326" s="2555">
        <v>1788</v>
      </c>
      <c r="AE326" s="2555">
        <v>1978</v>
      </c>
      <c r="AF326" s="2555">
        <v>14.8</v>
      </c>
      <c r="AG326" s="2555">
        <v>51.28</v>
      </c>
      <c r="AH326" s="2555">
        <v>10980</v>
      </c>
      <c r="AI326" s="2555">
        <v>592.4</v>
      </c>
      <c r="AJ326" s="2555">
        <v>904.6</v>
      </c>
      <c r="AK326" s="2555">
        <v>8.8000000000000007</v>
      </c>
      <c r="AL326" s="2555">
        <v>6.2</v>
      </c>
      <c r="AM326" s="2555">
        <v>91.19</v>
      </c>
      <c r="AN326" s="2523">
        <v>3052</v>
      </c>
      <c r="AO326" s="2556">
        <v>4</v>
      </c>
      <c r="AP326" s="2547">
        <v>4</v>
      </c>
      <c r="AQ326" s="2547">
        <v>4</v>
      </c>
      <c r="AR326" s="2547">
        <v>4</v>
      </c>
      <c r="AS326" s="2557">
        <v>125</v>
      </c>
      <c r="AT326" s="2558">
        <v>151</v>
      </c>
      <c r="AU326" s="2558">
        <v>76</v>
      </c>
      <c r="AV326" s="2559">
        <v>102</v>
      </c>
      <c r="AW326" s="2560">
        <v>1</v>
      </c>
      <c r="AX326" s="2539">
        <v>1</v>
      </c>
      <c r="AY326" s="2521">
        <v>0</v>
      </c>
      <c r="AZ326" s="2539">
        <v>1</v>
      </c>
      <c r="BA326" s="2539">
        <v>1</v>
      </c>
      <c r="BB326" s="2539">
        <v>1</v>
      </c>
      <c r="BC326" s="2539">
        <v>0</v>
      </c>
      <c r="BD326" s="2539">
        <v>1</v>
      </c>
      <c r="BE326" s="2561">
        <v>0</v>
      </c>
      <c r="BF326" s="2539">
        <v>0</v>
      </c>
      <c r="BG326" s="2539">
        <v>1</v>
      </c>
      <c r="BH326" s="2539">
        <v>0</v>
      </c>
      <c r="BI326" s="2539">
        <v>1</v>
      </c>
      <c r="BJ326" s="2539">
        <v>1</v>
      </c>
      <c r="BK326" s="2539">
        <v>1</v>
      </c>
      <c r="BL326" s="2539">
        <v>1</v>
      </c>
      <c r="BM326" s="2539">
        <v>0</v>
      </c>
      <c r="BN326" s="2521">
        <v>0</v>
      </c>
      <c r="BO326" s="2539">
        <v>1</v>
      </c>
      <c r="BP326" s="2539">
        <v>1</v>
      </c>
      <c r="BQ326" s="2539">
        <v>0</v>
      </c>
      <c r="BR326" s="2562">
        <v>0</v>
      </c>
      <c r="BS326" s="2538">
        <v>1</v>
      </c>
      <c r="BT326" s="2521">
        <v>0</v>
      </c>
      <c r="BU326" s="2521">
        <v>0</v>
      </c>
      <c r="BV326" s="2521">
        <v>0</v>
      </c>
      <c r="BW326" s="2521">
        <v>0</v>
      </c>
      <c r="BX326" s="2521">
        <v>0</v>
      </c>
      <c r="BY326" s="2521">
        <v>0</v>
      </c>
      <c r="BZ326" s="2579">
        <v>0</v>
      </c>
      <c r="CA326" s="2521">
        <v>0</v>
      </c>
      <c r="CB326" s="2521">
        <v>0</v>
      </c>
      <c r="CC326" s="2521">
        <v>0</v>
      </c>
      <c r="CD326" s="2521">
        <v>0</v>
      </c>
      <c r="CE326" s="2524">
        <v>0</v>
      </c>
      <c r="CF326" s="2520">
        <v>1</v>
      </c>
      <c r="CG326" s="2521">
        <v>1</v>
      </c>
      <c r="CH326" s="2521">
        <v>1</v>
      </c>
      <c r="CI326" s="2521">
        <v>1</v>
      </c>
      <c r="CJ326" s="2521">
        <v>1</v>
      </c>
      <c r="CK326" s="2521">
        <v>1</v>
      </c>
      <c r="CL326" s="2521">
        <v>1</v>
      </c>
      <c r="CM326" s="2521">
        <v>1</v>
      </c>
      <c r="CN326" s="2521">
        <v>1</v>
      </c>
      <c r="CO326" s="2521">
        <v>1</v>
      </c>
      <c r="CP326" s="2521">
        <v>1</v>
      </c>
      <c r="CQ326" s="2521">
        <v>1</v>
      </c>
      <c r="CR326" s="2521">
        <v>1</v>
      </c>
      <c r="CS326" s="2521">
        <v>0</v>
      </c>
      <c r="CT326" s="2521">
        <v>0</v>
      </c>
      <c r="CU326" s="2521">
        <v>0</v>
      </c>
      <c r="CV326" s="2521">
        <v>0</v>
      </c>
      <c r="CW326" s="2521">
        <v>0</v>
      </c>
      <c r="CX326" s="2521">
        <v>0</v>
      </c>
      <c r="CY326" s="2563">
        <v>0</v>
      </c>
    </row>
    <row r="327" spans="1:103">
      <c r="A327" s="2541"/>
      <c r="B327" s="2542" t="s">
        <v>2567</v>
      </c>
      <c r="C327" s="2543"/>
      <c r="D327" s="2544">
        <v>223</v>
      </c>
      <c r="E327" s="2545"/>
      <c r="F327" s="2522">
        <v>337.9</v>
      </c>
      <c r="G327" s="2546">
        <v>325.7</v>
      </c>
      <c r="H327" s="2546">
        <v>30.3</v>
      </c>
      <c r="I327" s="2546">
        <v>30.4</v>
      </c>
      <c r="J327" s="2547">
        <v>20</v>
      </c>
      <c r="K327" s="2546">
        <v>277.10000000000002</v>
      </c>
      <c r="L327" s="2546">
        <v>237.10000000000002</v>
      </c>
      <c r="M327" s="2522">
        <v>284</v>
      </c>
      <c r="N327" s="2548">
        <v>1.8839999999999999</v>
      </c>
      <c r="O327" s="2523">
        <v>8.4090000000000007</v>
      </c>
      <c r="P327" s="2549">
        <v>1</v>
      </c>
      <c r="Q327" s="2549" t="s">
        <v>2493</v>
      </c>
      <c r="R327" s="2549" t="s">
        <v>2493</v>
      </c>
      <c r="S327" s="2549">
        <v>1</v>
      </c>
      <c r="T327" s="2550" t="s">
        <v>2493</v>
      </c>
      <c r="U327" s="2549">
        <v>1</v>
      </c>
      <c r="V327" s="2549" t="s">
        <v>2493</v>
      </c>
      <c r="W327" s="2549" t="s">
        <v>2493</v>
      </c>
      <c r="X327" s="2549">
        <v>1</v>
      </c>
      <c r="Y327" s="2550" t="s">
        <v>2493</v>
      </c>
      <c r="Z327" s="2551">
        <v>1</v>
      </c>
      <c r="AA327" s="2552" t="s">
        <v>2185</v>
      </c>
      <c r="AB327" s="2553" t="s">
        <v>2494</v>
      </c>
      <c r="AC327" s="2554">
        <v>52950</v>
      </c>
      <c r="AD327" s="2555">
        <v>3134</v>
      </c>
      <c r="AE327" s="2555">
        <v>3672</v>
      </c>
      <c r="AF327" s="2555">
        <v>13.6</v>
      </c>
      <c r="AG327" s="2555">
        <v>108.7</v>
      </c>
      <c r="AH327" s="2555">
        <v>17580</v>
      </c>
      <c r="AI327" s="2555">
        <v>1079</v>
      </c>
      <c r="AJ327" s="2555">
        <v>1682</v>
      </c>
      <c r="AK327" s="2555">
        <v>7.8</v>
      </c>
      <c r="AL327" s="2555">
        <v>11.4</v>
      </c>
      <c r="AM327" s="2555">
        <v>977</v>
      </c>
      <c r="AN327" s="2523">
        <v>4138</v>
      </c>
      <c r="AO327" s="2556">
        <v>1</v>
      </c>
      <c r="AP327" s="2547">
        <v>1</v>
      </c>
      <c r="AQ327" s="2547">
        <v>1</v>
      </c>
      <c r="AR327" s="2547">
        <v>1</v>
      </c>
      <c r="AS327" s="2557">
        <v>55</v>
      </c>
      <c r="AT327" s="2558">
        <v>66</v>
      </c>
      <c r="AU327" s="2558">
        <v>35</v>
      </c>
      <c r="AV327" s="2559">
        <v>46</v>
      </c>
      <c r="AW327" s="2560">
        <v>1</v>
      </c>
      <c r="AX327" s="2539">
        <v>1</v>
      </c>
      <c r="AY327" s="2521">
        <v>1</v>
      </c>
      <c r="AZ327" s="2539">
        <v>1</v>
      </c>
      <c r="BA327" s="2539">
        <v>1</v>
      </c>
      <c r="BB327" s="2539">
        <v>1</v>
      </c>
      <c r="BC327" s="2539">
        <v>0</v>
      </c>
      <c r="BD327" s="2539">
        <v>1</v>
      </c>
      <c r="BE327" s="2561">
        <v>1</v>
      </c>
      <c r="BF327" s="2539">
        <v>1</v>
      </c>
      <c r="BG327" s="2539">
        <v>1</v>
      </c>
      <c r="BH327" s="2539">
        <v>1</v>
      </c>
      <c r="BI327" s="2539">
        <v>1</v>
      </c>
      <c r="BJ327" s="2539">
        <v>1</v>
      </c>
      <c r="BK327" s="2539">
        <v>1</v>
      </c>
      <c r="BL327" s="2539">
        <v>1</v>
      </c>
      <c r="BM327" s="2539">
        <v>1</v>
      </c>
      <c r="BN327" s="2521">
        <v>0</v>
      </c>
      <c r="BO327" s="2539">
        <v>1</v>
      </c>
      <c r="BP327" s="2539">
        <v>1</v>
      </c>
      <c r="BQ327" s="2539">
        <v>0</v>
      </c>
      <c r="BR327" s="2562">
        <v>0</v>
      </c>
      <c r="BS327" s="2538">
        <v>1</v>
      </c>
      <c r="BT327" s="2521">
        <v>0</v>
      </c>
      <c r="BU327" s="2521">
        <v>0</v>
      </c>
      <c r="BV327" s="2521">
        <v>0</v>
      </c>
      <c r="BW327" s="2521">
        <v>0</v>
      </c>
      <c r="BX327" s="2521">
        <v>0</v>
      </c>
      <c r="BY327" s="2521">
        <v>0</v>
      </c>
      <c r="BZ327" s="2579">
        <v>0</v>
      </c>
      <c r="CA327" s="2521">
        <v>0</v>
      </c>
      <c r="CB327" s="2521">
        <v>0</v>
      </c>
      <c r="CC327" s="2521">
        <v>0</v>
      </c>
      <c r="CD327" s="2521">
        <v>0</v>
      </c>
      <c r="CE327" s="2524">
        <v>0</v>
      </c>
      <c r="CF327" s="2520">
        <v>1</v>
      </c>
      <c r="CG327" s="2521">
        <v>1</v>
      </c>
      <c r="CH327" s="2521">
        <v>1</v>
      </c>
      <c r="CI327" s="2521">
        <v>1</v>
      </c>
      <c r="CJ327" s="2521">
        <v>1</v>
      </c>
      <c r="CK327" s="2521">
        <v>1</v>
      </c>
      <c r="CL327" s="2521">
        <v>1</v>
      </c>
      <c r="CM327" s="2521">
        <v>1</v>
      </c>
      <c r="CN327" s="2521">
        <v>1</v>
      </c>
      <c r="CO327" s="2521">
        <v>1</v>
      </c>
      <c r="CP327" s="2521">
        <v>1</v>
      </c>
      <c r="CQ327" s="2521">
        <v>1</v>
      </c>
      <c r="CR327" s="2521">
        <v>1</v>
      </c>
      <c r="CS327" s="2521">
        <v>0</v>
      </c>
      <c r="CT327" s="2521">
        <v>0</v>
      </c>
      <c r="CU327" s="2521">
        <v>0</v>
      </c>
      <c r="CV327" s="2521">
        <v>0</v>
      </c>
      <c r="CW327" s="2521">
        <v>0</v>
      </c>
      <c r="CX327" s="2521">
        <v>0</v>
      </c>
      <c r="CY327" s="2563">
        <v>0</v>
      </c>
    </row>
    <row r="328" spans="1:103">
      <c r="A328" s="2541"/>
      <c r="B328" s="2542" t="s">
        <v>2568</v>
      </c>
      <c r="C328" s="2543"/>
      <c r="D328" s="2544">
        <v>186</v>
      </c>
      <c r="E328" s="2545"/>
      <c r="F328" s="2522">
        <v>328.3</v>
      </c>
      <c r="G328" s="2546">
        <v>320.89999999999998</v>
      </c>
      <c r="H328" s="2546">
        <v>25.5</v>
      </c>
      <c r="I328" s="2546">
        <v>25.6</v>
      </c>
      <c r="J328" s="2547">
        <v>20</v>
      </c>
      <c r="K328" s="2546">
        <v>277.10000000000002</v>
      </c>
      <c r="L328" s="2546">
        <v>237.10000000000002</v>
      </c>
      <c r="M328" s="2522">
        <v>236.9</v>
      </c>
      <c r="N328" s="2548">
        <v>1.855</v>
      </c>
      <c r="O328" s="2523">
        <v>9.9120000000000008</v>
      </c>
      <c r="P328" s="2549">
        <v>1</v>
      </c>
      <c r="Q328" s="2549" t="s">
        <v>2493</v>
      </c>
      <c r="R328" s="2549" t="s">
        <v>2493</v>
      </c>
      <c r="S328" s="2549">
        <v>1</v>
      </c>
      <c r="T328" s="2550" t="s">
        <v>2493</v>
      </c>
      <c r="U328" s="2549">
        <v>1</v>
      </c>
      <c r="V328" s="2549" t="s">
        <v>2493</v>
      </c>
      <c r="W328" s="2549" t="s">
        <v>2493</v>
      </c>
      <c r="X328" s="2549">
        <v>1</v>
      </c>
      <c r="Y328" s="2550" t="s">
        <v>2493</v>
      </c>
      <c r="Z328" s="2551">
        <v>1</v>
      </c>
      <c r="AA328" s="2552" t="s">
        <v>2185</v>
      </c>
      <c r="AB328" s="2553" t="s">
        <v>2494</v>
      </c>
      <c r="AC328" s="2554">
        <v>42860</v>
      </c>
      <c r="AD328" s="2555">
        <v>2611</v>
      </c>
      <c r="AE328" s="2555">
        <v>3022</v>
      </c>
      <c r="AF328" s="2555">
        <v>13.4</v>
      </c>
      <c r="AG328" s="2555">
        <v>90.86</v>
      </c>
      <c r="AH328" s="2555">
        <v>14140</v>
      </c>
      <c r="AI328" s="2555">
        <v>881.7</v>
      </c>
      <c r="AJ328" s="2555">
        <v>1369</v>
      </c>
      <c r="AK328" s="2555">
        <v>7.7</v>
      </c>
      <c r="AL328" s="2555">
        <v>10</v>
      </c>
      <c r="AM328" s="2555">
        <v>583.29999999999995</v>
      </c>
      <c r="AN328" s="2523">
        <v>3229</v>
      </c>
      <c r="AO328" s="2556">
        <v>1</v>
      </c>
      <c r="AP328" s="2547">
        <v>1</v>
      </c>
      <c r="AQ328" s="2547">
        <v>1</v>
      </c>
      <c r="AR328" s="2547">
        <v>1</v>
      </c>
      <c r="AS328" s="2557">
        <v>64</v>
      </c>
      <c r="AT328" s="2558">
        <v>78</v>
      </c>
      <c r="AU328" s="2558">
        <v>41</v>
      </c>
      <c r="AV328" s="2559">
        <v>54</v>
      </c>
      <c r="AW328" s="2560">
        <v>1</v>
      </c>
      <c r="AX328" s="2539">
        <v>1</v>
      </c>
      <c r="AY328" s="2521">
        <v>1</v>
      </c>
      <c r="AZ328" s="2539">
        <v>1</v>
      </c>
      <c r="BA328" s="2539">
        <v>1</v>
      </c>
      <c r="BB328" s="2539">
        <v>1</v>
      </c>
      <c r="BC328" s="2539">
        <v>0</v>
      </c>
      <c r="BD328" s="2539">
        <v>1</v>
      </c>
      <c r="BE328" s="2561">
        <v>1</v>
      </c>
      <c r="BF328" s="2539">
        <v>1</v>
      </c>
      <c r="BG328" s="2539">
        <v>1</v>
      </c>
      <c r="BH328" s="2539">
        <v>1</v>
      </c>
      <c r="BI328" s="2539">
        <v>1</v>
      </c>
      <c r="BJ328" s="2539">
        <v>1</v>
      </c>
      <c r="BK328" s="2539">
        <v>1</v>
      </c>
      <c r="BL328" s="2539">
        <v>1</v>
      </c>
      <c r="BM328" s="2539">
        <v>1</v>
      </c>
      <c r="BN328" s="2521">
        <v>0</v>
      </c>
      <c r="BO328" s="2539">
        <v>1</v>
      </c>
      <c r="BP328" s="2539">
        <v>1</v>
      </c>
      <c r="BQ328" s="2539">
        <v>0</v>
      </c>
      <c r="BR328" s="2562">
        <v>0</v>
      </c>
      <c r="BS328" s="2538">
        <v>1</v>
      </c>
      <c r="BT328" s="2521">
        <v>0</v>
      </c>
      <c r="BU328" s="2521">
        <v>0</v>
      </c>
      <c r="BV328" s="2521">
        <v>0</v>
      </c>
      <c r="BW328" s="2521">
        <v>0</v>
      </c>
      <c r="BX328" s="2521">
        <v>0</v>
      </c>
      <c r="BY328" s="2521">
        <v>0</v>
      </c>
      <c r="BZ328" s="2579">
        <v>0</v>
      </c>
      <c r="CA328" s="2521">
        <v>0</v>
      </c>
      <c r="CB328" s="2521">
        <v>0</v>
      </c>
      <c r="CC328" s="2521">
        <v>0</v>
      </c>
      <c r="CD328" s="2521">
        <v>0</v>
      </c>
      <c r="CE328" s="2524">
        <v>0</v>
      </c>
      <c r="CF328" s="2520">
        <v>1</v>
      </c>
      <c r="CG328" s="2521">
        <v>1</v>
      </c>
      <c r="CH328" s="2521">
        <v>1</v>
      </c>
      <c r="CI328" s="2521">
        <v>1</v>
      </c>
      <c r="CJ328" s="2521">
        <v>1</v>
      </c>
      <c r="CK328" s="2521">
        <v>1</v>
      </c>
      <c r="CL328" s="2521">
        <v>1</v>
      </c>
      <c r="CM328" s="2521">
        <v>1</v>
      </c>
      <c r="CN328" s="2521">
        <v>1</v>
      </c>
      <c r="CO328" s="2521">
        <v>1</v>
      </c>
      <c r="CP328" s="2521">
        <v>1</v>
      </c>
      <c r="CQ328" s="2521">
        <v>1</v>
      </c>
      <c r="CR328" s="2521">
        <v>1</v>
      </c>
      <c r="CS328" s="2521">
        <v>0</v>
      </c>
      <c r="CT328" s="2521">
        <v>0</v>
      </c>
      <c r="CU328" s="2521">
        <v>0</v>
      </c>
      <c r="CV328" s="2521">
        <v>0</v>
      </c>
      <c r="CW328" s="2521">
        <v>0</v>
      </c>
      <c r="CX328" s="2521">
        <v>0</v>
      </c>
      <c r="CY328" s="2563">
        <v>0</v>
      </c>
    </row>
    <row r="329" spans="1:103">
      <c r="A329" s="2541"/>
      <c r="B329" s="2542" t="s">
        <v>2569</v>
      </c>
      <c r="C329" s="2543"/>
      <c r="D329" s="2544">
        <v>149</v>
      </c>
      <c r="E329" s="2545"/>
      <c r="F329" s="2522">
        <v>318.5</v>
      </c>
      <c r="G329" s="2546">
        <v>316</v>
      </c>
      <c r="H329" s="2546">
        <v>20.6</v>
      </c>
      <c r="I329" s="2546">
        <v>20.7</v>
      </c>
      <c r="J329" s="2547">
        <v>20</v>
      </c>
      <c r="K329" s="2546">
        <v>277.10000000000002</v>
      </c>
      <c r="L329" s="2546">
        <v>237.10000000000002</v>
      </c>
      <c r="M329" s="2522">
        <v>189.9</v>
      </c>
      <c r="N329" s="2548">
        <v>1.825</v>
      </c>
      <c r="O329" s="2523">
        <v>12.15</v>
      </c>
      <c r="P329" s="2549">
        <v>1</v>
      </c>
      <c r="Q329" s="2549" t="s">
        <v>2493</v>
      </c>
      <c r="R329" s="2549" t="s">
        <v>2493</v>
      </c>
      <c r="S329" s="2549">
        <v>1</v>
      </c>
      <c r="T329" s="2550" t="s">
        <v>2493</v>
      </c>
      <c r="U329" s="2549">
        <v>1</v>
      </c>
      <c r="V329" s="2549" t="s">
        <v>2493</v>
      </c>
      <c r="W329" s="2549" t="s">
        <v>2493</v>
      </c>
      <c r="X329" s="2549">
        <v>1</v>
      </c>
      <c r="Y329" s="2550" t="s">
        <v>2493</v>
      </c>
      <c r="Z329" s="2551">
        <v>1</v>
      </c>
      <c r="AA329" s="2552" t="s">
        <v>2185</v>
      </c>
      <c r="AB329" s="2553" t="s">
        <v>2494</v>
      </c>
      <c r="AC329" s="2554">
        <v>33320</v>
      </c>
      <c r="AD329" s="2555">
        <v>2092</v>
      </c>
      <c r="AE329" s="2555">
        <v>2389</v>
      </c>
      <c r="AF329" s="2555">
        <v>13.1</v>
      </c>
      <c r="AG329" s="2555">
        <v>73.06</v>
      </c>
      <c r="AH329" s="2555">
        <v>10910</v>
      </c>
      <c r="AI329" s="2555">
        <v>690.7</v>
      </c>
      <c r="AJ329" s="2555">
        <v>1067</v>
      </c>
      <c r="AK329" s="2555">
        <v>7.5</v>
      </c>
      <c r="AL329" s="2555">
        <v>8.5</v>
      </c>
      <c r="AM329" s="2555">
        <v>310.3</v>
      </c>
      <c r="AN329" s="2523">
        <v>2413</v>
      </c>
      <c r="AO329" s="2556">
        <v>1</v>
      </c>
      <c r="AP329" s="2547">
        <v>1</v>
      </c>
      <c r="AQ329" s="2547">
        <v>1</v>
      </c>
      <c r="AR329" s="2547">
        <v>1</v>
      </c>
      <c r="AS329" s="2557">
        <v>79</v>
      </c>
      <c r="AT329" s="2558">
        <v>95</v>
      </c>
      <c r="AU329" s="2558">
        <v>50</v>
      </c>
      <c r="AV329" s="2559">
        <v>66</v>
      </c>
      <c r="AW329" s="2560">
        <v>1</v>
      </c>
      <c r="AX329" s="2539">
        <v>1</v>
      </c>
      <c r="AY329" s="2521">
        <v>1</v>
      </c>
      <c r="AZ329" s="2539">
        <v>1</v>
      </c>
      <c r="BA329" s="2539">
        <v>1</v>
      </c>
      <c r="BB329" s="2539">
        <v>1</v>
      </c>
      <c r="BC329" s="2539">
        <v>0</v>
      </c>
      <c r="BD329" s="2539">
        <v>1</v>
      </c>
      <c r="BE329" s="2561">
        <v>1</v>
      </c>
      <c r="BF329" s="2539">
        <v>1</v>
      </c>
      <c r="BG329" s="2539">
        <v>1</v>
      </c>
      <c r="BH329" s="2539">
        <v>1</v>
      </c>
      <c r="BI329" s="2539">
        <v>1</v>
      </c>
      <c r="BJ329" s="2539">
        <v>1</v>
      </c>
      <c r="BK329" s="2539">
        <v>1</v>
      </c>
      <c r="BL329" s="2539">
        <v>1</v>
      </c>
      <c r="BM329" s="2539">
        <v>1</v>
      </c>
      <c r="BN329" s="2521">
        <v>0</v>
      </c>
      <c r="BO329" s="2539">
        <v>1</v>
      </c>
      <c r="BP329" s="2539">
        <v>1</v>
      </c>
      <c r="BQ329" s="2539">
        <v>0</v>
      </c>
      <c r="BR329" s="2562">
        <v>0</v>
      </c>
      <c r="BS329" s="2538">
        <v>1</v>
      </c>
      <c r="BT329" s="2521">
        <v>0</v>
      </c>
      <c r="BU329" s="2521">
        <v>0</v>
      </c>
      <c r="BV329" s="2521">
        <v>0</v>
      </c>
      <c r="BW329" s="2521">
        <v>0</v>
      </c>
      <c r="BX329" s="2521">
        <v>0</v>
      </c>
      <c r="BY329" s="2521">
        <v>0</v>
      </c>
      <c r="BZ329" s="2579">
        <v>0</v>
      </c>
      <c r="CA329" s="2521">
        <v>0</v>
      </c>
      <c r="CB329" s="2521">
        <v>0</v>
      </c>
      <c r="CC329" s="2521">
        <v>0</v>
      </c>
      <c r="CD329" s="2521">
        <v>0</v>
      </c>
      <c r="CE329" s="2524">
        <v>0</v>
      </c>
      <c r="CF329" s="2520">
        <v>1</v>
      </c>
      <c r="CG329" s="2521">
        <v>1</v>
      </c>
      <c r="CH329" s="2521">
        <v>1</v>
      </c>
      <c r="CI329" s="2521">
        <v>1</v>
      </c>
      <c r="CJ329" s="2521">
        <v>1</v>
      </c>
      <c r="CK329" s="2521">
        <v>1</v>
      </c>
      <c r="CL329" s="2521">
        <v>1</v>
      </c>
      <c r="CM329" s="2521">
        <v>1</v>
      </c>
      <c r="CN329" s="2521">
        <v>1</v>
      </c>
      <c r="CO329" s="2521">
        <v>1</v>
      </c>
      <c r="CP329" s="2521">
        <v>1</v>
      </c>
      <c r="CQ329" s="2521">
        <v>1</v>
      </c>
      <c r="CR329" s="2521">
        <v>1</v>
      </c>
      <c r="CS329" s="2521">
        <v>0</v>
      </c>
      <c r="CT329" s="2521">
        <v>0</v>
      </c>
      <c r="CU329" s="2521">
        <v>0</v>
      </c>
      <c r="CV329" s="2521">
        <v>0</v>
      </c>
      <c r="CW329" s="2521">
        <v>0</v>
      </c>
      <c r="CX329" s="2521">
        <v>0</v>
      </c>
      <c r="CY329" s="2563">
        <v>0</v>
      </c>
    </row>
    <row r="330" spans="1:103">
      <c r="A330" s="2541"/>
      <c r="B330" s="2542" t="s">
        <v>2570</v>
      </c>
      <c r="C330" s="2543"/>
      <c r="D330" s="2544">
        <v>126</v>
      </c>
      <c r="E330" s="2545"/>
      <c r="F330" s="2522">
        <v>312.3</v>
      </c>
      <c r="G330" s="2546">
        <v>312.89999999999998</v>
      </c>
      <c r="H330" s="2546">
        <v>17.5</v>
      </c>
      <c r="I330" s="2546">
        <v>17.600000000000001</v>
      </c>
      <c r="J330" s="2547">
        <v>20</v>
      </c>
      <c r="K330" s="2546">
        <v>277.10000000000002</v>
      </c>
      <c r="L330" s="2546">
        <v>237.10000000000002</v>
      </c>
      <c r="M330" s="2522">
        <v>160.6</v>
      </c>
      <c r="N330" s="2548">
        <v>1.8069999999999999</v>
      </c>
      <c r="O330" s="2523">
        <v>14.2</v>
      </c>
      <c r="P330" s="2549">
        <v>1</v>
      </c>
      <c r="Q330" s="2549" t="s">
        <v>2493</v>
      </c>
      <c r="R330" s="2549" t="s">
        <v>2493</v>
      </c>
      <c r="S330" s="2549">
        <v>1</v>
      </c>
      <c r="T330" s="2550" t="s">
        <v>2493</v>
      </c>
      <c r="U330" s="2549">
        <v>1</v>
      </c>
      <c r="V330" s="2549" t="s">
        <v>2493</v>
      </c>
      <c r="W330" s="2549" t="s">
        <v>2493</v>
      </c>
      <c r="X330" s="2549">
        <v>1</v>
      </c>
      <c r="Y330" s="2550" t="s">
        <v>2493</v>
      </c>
      <c r="Z330" s="2551">
        <v>1</v>
      </c>
      <c r="AA330" s="2552" t="s">
        <v>2185</v>
      </c>
      <c r="AB330" s="2553" t="s">
        <v>2494</v>
      </c>
      <c r="AC330" s="2554">
        <v>27660</v>
      </c>
      <c r="AD330" s="2555">
        <v>1771</v>
      </c>
      <c r="AE330" s="2555">
        <v>2004</v>
      </c>
      <c r="AF330" s="2555">
        <v>13</v>
      </c>
      <c r="AG330" s="2555">
        <v>62.04</v>
      </c>
      <c r="AH330" s="2555">
        <v>9005</v>
      </c>
      <c r="AI330" s="2555">
        <v>575.5</v>
      </c>
      <c r="AJ330" s="2555">
        <v>887.3</v>
      </c>
      <c r="AK330" s="2555">
        <v>7.4</v>
      </c>
      <c r="AL330" s="2555">
        <v>7.6</v>
      </c>
      <c r="AM330" s="2555">
        <v>192.8</v>
      </c>
      <c r="AN330" s="2523">
        <v>1951</v>
      </c>
      <c r="AO330" s="2556">
        <v>1</v>
      </c>
      <c r="AP330" s="2547">
        <v>3</v>
      </c>
      <c r="AQ330" s="2547">
        <v>1</v>
      </c>
      <c r="AR330" s="2547">
        <v>3</v>
      </c>
      <c r="AS330" s="2557">
        <v>92</v>
      </c>
      <c r="AT330" s="2558">
        <v>111</v>
      </c>
      <c r="AU330" s="2558">
        <v>58</v>
      </c>
      <c r="AV330" s="2559">
        <v>77</v>
      </c>
      <c r="AW330" s="2560">
        <v>1</v>
      </c>
      <c r="AX330" s="2539">
        <v>1</v>
      </c>
      <c r="AY330" s="2521">
        <v>1</v>
      </c>
      <c r="AZ330" s="2539">
        <v>1</v>
      </c>
      <c r="BA330" s="2539">
        <v>1</v>
      </c>
      <c r="BB330" s="2539">
        <v>1</v>
      </c>
      <c r="BC330" s="2539">
        <v>0</v>
      </c>
      <c r="BD330" s="2539">
        <v>1</v>
      </c>
      <c r="BE330" s="2561">
        <v>1</v>
      </c>
      <c r="BF330" s="2539">
        <v>1</v>
      </c>
      <c r="BG330" s="2539">
        <v>1</v>
      </c>
      <c r="BH330" s="2539">
        <v>1</v>
      </c>
      <c r="BI330" s="2539">
        <v>1</v>
      </c>
      <c r="BJ330" s="2539">
        <v>1</v>
      </c>
      <c r="BK330" s="2539">
        <v>1</v>
      </c>
      <c r="BL330" s="2539">
        <v>1</v>
      </c>
      <c r="BM330" s="2539">
        <v>1</v>
      </c>
      <c r="BN330" s="2521">
        <v>0</v>
      </c>
      <c r="BO330" s="2539">
        <v>1</v>
      </c>
      <c r="BP330" s="2539">
        <v>1</v>
      </c>
      <c r="BQ330" s="2539">
        <v>0</v>
      </c>
      <c r="BR330" s="2562">
        <v>0</v>
      </c>
      <c r="BS330" s="2538">
        <v>1</v>
      </c>
      <c r="BT330" s="2521">
        <v>0</v>
      </c>
      <c r="BU330" s="2521">
        <v>0</v>
      </c>
      <c r="BV330" s="2521">
        <v>0</v>
      </c>
      <c r="BW330" s="2521">
        <v>0</v>
      </c>
      <c r="BX330" s="2521">
        <v>0</v>
      </c>
      <c r="BY330" s="2521">
        <v>0</v>
      </c>
      <c r="BZ330" s="2579">
        <v>0</v>
      </c>
      <c r="CA330" s="2521">
        <v>0</v>
      </c>
      <c r="CB330" s="2521">
        <v>0</v>
      </c>
      <c r="CC330" s="2521">
        <v>0</v>
      </c>
      <c r="CD330" s="2521">
        <v>0</v>
      </c>
      <c r="CE330" s="2524">
        <v>0</v>
      </c>
      <c r="CF330" s="2520">
        <v>1</v>
      </c>
      <c r="CG330" s="2521">
        <v>1</v>
      </c>
      <c r="CH330" s="2521">
        <v>1</v>
      </c>
      <c r="CI330" s="2521">
        <v>1</v>
      </c>
      <c r="CJ330" s="2521">
        <v>1</v>
      </c>
      <c r="CK330" s="2521">
        <v>1</v>
      </c>
      <c r="CL330" s="2521">
        <v>1</v>
      </c>
      <c r="CM330" s="2521">
        <v>1</v>
      </c>
      <c r="CN330" s="2521">
        <v>1</v>
      </c>
      <c r="CO330" s="2521">
        <v>1</v>
      </c>
      <c r="CP330" s="2521">
        <v>1</v>
      </c>
      <c r="CQ330" s="2521">
        <v>1</v>
      </c>
      <c r="CR330" s="2521">
        <v>1</v>
      </c>
      <c r="CS330" s="2521">
        <v>0</v>
      </c>
      <c r="CT330" s="2521">
        <v>0</v>
      </c>
      <c r="CU330" s="2521">
        <v>0</v>
      </c>
      <c r="CV330" s="2521">
        <v>0</v>
      </c>
      <c r="CW330" s="2521">
        <v>0</v>
      </c>
      <c r="CX330" s="2521">
        <v>0</v>
      </c>
      <c r="CY330" s="2563">
        <v>0</v>
      </c>
    </row>
    <row r="331" spans="1:103">
      <c r="A331" s="2541"/>
      <c r="B331" s="2542" t="s">
        <v>2571</v>
      </c>
      <c r="C331" s="2543"/>
      <c r="D331" s="2544">
        <v>110</v>
      </c>
      <c r="E331" s="2545"/>
      <c r="F331" s="2522">
        <v>307.89999999999998</v>
      </c>
      <c r="G331" s="2546">
        <v>310.7</v>
      </c>
      <c r="H331" s="2546">
        <v>15.3</v>
      </c>
      <c r="I331" s="2546">
        <v>15.4</v>
      </c>
      <c r="J331" s="2547">
        <v>20</v>
      </c>
      <c r="K331" s="2546">
        <v>277.10000000000002</v>
      </c>
      <c r="L331" s="2546">
        <v>237.10000000000002</v>
      </c>
      <c r="M331" s="2522">
        <v>140.1</v>
      </c>
      <c r="N331" s="2548">
        <v>1.794</v>
      </c>
      <c r="O331" s="2523">
        <v>16.149999999999999</v>
      </c>
      <c r="P331" s="2549">
        <v>1</v>
      </c>
      <c r="Q331" s="2549" t="s">
        <v>2493</v>
      </c>
      <c r="R331" s="2549" t="s">
        <v>2493</v>
      </c>
      <c r="S331" s="2549">
        <v>1</v>
      </c>
      <c r="T331" s="2550" t="s">
        <v>2493</v>
      </c>
      <c r="U331" s="2549">
        <v>1</v>
      </c>
      <c r="V331" s="2549" t="s">
        <v>2493</v>
      </c>
      <c r="W331" s="2549" t="s">
        <v>2493</v>
      </c>
      <c r="X331" s="2549">
        <v>1</v>
      </c>
      <c r="Y331" s="2550" t="s">
        <v>2493</v>
      </c>
      <c r="Z331" s="2551">
        <v>1</v>
      </c>
      <c r="AA331" s="2552" t="s">
        <v>2185</v>
      </c>
      <c r="AB331" s="2553" t="s">
        <v>2494</v>
      </c>
      <c r="AC331" s="2554">
        <v>23810</v>
      </c>
      <c r="AD331" s="2555">
        <v>1547</v>
      </c>
      <c r="AE331" s="2555">
        <v>1739</v>
      </c>
      <c r="AF331" s="2555">
        <v>12.9</v>
      </c>
      <c r="AG331" s="2555">
        <v>54.34</v>
      </c>
      <c r="AH331" s="2555">
        <v>7712</v>
      </c>
      <c r="AI331" s="2555">
        <v>496.4</v>
      </c>
      <c r="AJ331" s="2555">
        <v>763.6</v>
      </c>
      <c r="AK331" s="2555">
        <v>7.3</v>
      </c>
      <c r="AL331" s="2555">
        <v>6.9</v>
      </c>
      <c r="AM331" s="2555">
        <v>131</v>
      </c>
      <c r="AN331" s="2523">
        <v>1646</v>
      </c>
      <c r="AO331" s="2556">
        <v>3</v>
      </c>
      <c r="AP331" s="2547">
        <v>3</v>
      </c>
      <c r="AQ331" s="2547">
        <v>3</v>
      </c>
      <c r="AR331" s="2547">
        <v>3</v>
      </c>
      <c r="AS331" s="2557">
        <v>105</v>
      </c>
      <c r="AT331" s="2558">
        <v>127</v>
      </c>
      <c r="AU331" s="2558">
        <v>65</v>
      </c>
      <c r="AV331" s="2559">
        <v>87</v>
      </c>
      <c r="AW331" s="2560">
        <v>1</v>
      </c>
      <c r="AX331" s="2539">
        <v>1</v>
      </c>
      <c r="AY331" s="2521">
        <v>1</v>
      </c>
      <c r="AZ331" s="2539">
        <v>1</v>
      </c>
      <c r="BA331" s="2539">
        <v>1</v>
      </c>
      <c r="BB331" s="2539">
        <v>1</v>
      </c>
      <c r="BC331" s="2539">
        <v>0</v>
      </c>
      <c r="BD331" s="2539">
        <v>1</v>
      </c>
      <c r="BE331" s="2561">
        <v>1</v>
      </c>
      <c r="BF331" s="2539">
        <v>1</v>
      </c>
      <c r="BG331" s="2539">
        <v>1</v>
      </c>
      <c r="BH331" s="2539">
        <v>1</v>
      </c>
      <c r="BI331" s="2539">
        <v>1</v>
      </c>
      <c r="BJ331" s="2539">
        <v>1</v>
      </c>
      <c r="BK331" s="2539">
        <v>1</v>
      </c>
      <c r="BL331" s="2539">
        <v>1</v>
      </c>
      <c r="BM331" s="2539">
        <v>1</v>
      </c>
      <c r="BN331" s="2521">
        <v>0</v>
      </c>
      <c r="BO331" s="2539">
        <v>1</v>
      </c>
      <c r="BP331" s="2539">
        <v>1</v>
      </c>
      <c r="BQ331" s="2539">
        <v>0</v>
      </c>
      <c r="BR331" s="2562">
        <v>0</v>
      </c>
      <c r="BS331" s="2538">
        <v>1</v>
      </c>
      <c r="BT331" s="2521">
        <v>0</v>
      </c>
      <c r="BU331" s="2521">
        <v>0</v>
      </c>
      <c r="BV331" s="2521">
        <v>0</v>
      </c>
      <c r="BW331" s="2521">
        <v>0</v>
      </c>
      <c r="BX331" s="2521">
        <v>0</v>
      </c>
      <c r="BY331" s="2521">
        <v>0</v>
      </c>
      <c r="BZ331" s="2579">
        <v>0</v>
      </c>
      <c r="CA331" s="2521">
        <v>0</v>
      </c>
      <c r="CB331" s="2521">
        <v>0</v>
      </c>
      <c r="CC331" s="2521">
        <v>0</v>
      </c>
      <c r="CD331" s="2521">
        <v>0</v>
      </c>
      <c r="CE331" s="2524">
        <v>0</v>
      </c>
      <c r="CF331" s="2520">
        <v>1</v>
      </c>
      <c r="CG331" s="2521">
        <v>1</v>
      </c>
      <c r="CH331" s="2521">
        <v>1</v>
      </c>
      <c r="CI331" s="2521">
        <v>1</v>
      </c>
      <c r="CJ331" s="2521">
        <v>1</v>
      </c>
      <c r="CK331" s="2521">
        <v>1</v>
      </c>
      <c r="CL331" s="2521">
        <v>1</v>
      </c>
      <c r="CM331" s="2521">
        <v>1</v>
      </c>
      <c r="CN331" s="2521">
        <v>1</v>
      </c>
      <c r="CO331" s="2521">
        <v>1</v>
      </c>
      <c r="CP331" s="2521">
        <v>1</v>
      </c>
      <c r="CQ331" s="2521">
        <v>1</v>
      </c>
      <c r="CR331" s="2521">
        <v>1</v>
      </c>
      <c r="CS331" s="2521">
        <v>0</v>
      </c>
      <c r="CT331" s="2521">
        <v>0</v>
      </c>
      <c r="CU331" s="2521">
        <v>0</v>
      </c>
      <c r="CV331" s="2521">
        <v>0</v>
      </c>
      <c r="CW331" s="2521">
        <v>0</v>
      </c>
      <c r="CX331" s="2521">
        <v>0</v>
      </c>
      <c r="CY331" s="2563">
        <v>0</v>
      </c>
    </row>
    <row r="332" spans="1:103">
      <c r="A332" s="2576"/>
      <c r="B332" s="2542" t="s">
        <v>2572</v>
      </c>
      <c r="C332" s="2543"/>
      <c r="D332" s="2544">
        <v>94.9</v>
      </c>
      <c r="E332" s="2545"/>
      <c r="F332" s="2522">
        <v>303.7</v>
      </c>
      <c r="G332" s="2546">
        <v>308.7</v>
      </c>
      <c r="H332" s="2546">
        <v>13.3</v>
      </c>
      <c r="I332" s="2546">
        <v>13.3</v>
      </c>
      <c r="J332" s="2547">
        <v>20</v>
      </c>
      <c r="K332" s="2546">
        <v>277.10000000000002</v>
      </c>
      <c r="L332" s="2546">
        <v>237.10000000000002</v>
      </c>
      <c r="M332" s="2522">
        <v>120.9</v>
      </c>
      <c r="N332" s="2548">
        <v>1.7809999999999999</v>
      </c>
      <c r="O332" s="2523">
        <v>18.54</v>
      </c>
      <c r="P332" s="2549">
        <v>1</v>
      </c>
      <c r="Q332" s="2549">
        <v>1</v>
      </c>
      <c r="R332" s="2549" t="s">
        <v>2185</v>
      </c>
      <c r="S332" s="2549">
        <v>1</v>
      </c>
      <c r="T332" s="2550">
        <v>1</v>
      </c>
      <c r="U332" s="2549">
        <v>1</v>
      </c>
      <c r="V332" s="2549">
        <v>1</v>
      </c>
      <c r="W332" s="2549" t="s">
        <v>2185</v>
      </c>
      <c r="X332" s="2549" t="s">
        <v>2185</v>
      </c>
      <c r="Y332" s="2550" t="s">
        <v>2185</v>
      </c>
      <c r="Z332" s="2551" t="s">
        <v>2185</v>
      </c>
      <c r="AA332" s="2552" t="s">
        <v>2185</v>
      </c>
      <c r="AB332" s="2553" t="s">
        <v>2494</v>
      </c>
      <c r="AC332" s="2554">
        <v>20300</v>
      </c>
      <c r="AD332" s="2555">
        <v>1336</v>
      </c>
      <c r="AE332" s="2555">
        <v>1493</v>
      </c>
      <c r="AF332" s="2555">
        <v>12.8</v>
      </c>
      <c r="AG332" s="2555">
        <v>47.37</v>
      </c>
      <c r="AH332" s="2555">
        <v>6531</v>
      </c>
      <c r="AI332" s="2555">
        <v>423.1</v>
      </c>
      <c r="AJ332" s="2555">
        <v>649.70000000000005</v>
      </c>
      <c r="AK332" s="2555">
        <v>7.3</v>
      </c>
      <c r="AL332" s="2555">
        <v>6.3</v>
      </c>
      <c r="AM332" s="2555">
        <v>86.88</v>
      </c>
      <c r="AN332" s="2523">
        <v>1374</v>
      </c>
      <c r="AO332" s="2556">
        <v>3</v>
      </c>
      <c r="AP332" s="2547">
        <v>3</v>
      </c>
      <c r="AQ332" s="2547">
        <v>3</v>
      </c>
      <c r="AR332" s="2547">
        <v>3</v>
      </c>
      <c r="AS332" s="2557">
        <v>120</v>
      </c>
      <c r="AT332" s="2558">
        <v>146</v>
      </c>
      <c r="AU332" s="2558">
        <v>75</v>
      </c>
      <c r="AV332" s="2559">
        <v>100</v>
      </c>
      <c r="AW332" s="2560">
        <v>1</v>
      </c>
      <c r="AX332" s="2539">
        <v>1</v>
      </c>
      <c r="AY332" s="2521">
        <v>1</v>
      </c>
      <c r="AZ332" s="2539">
        <v>1</v>
      </c>
      <c r="BA332" s="2539">
        <v>1</v>
      </c>
      <c r="BB332" s="2539">
        <v>1</v>
      </c>
      <c r="BC332" s="2539">
        <v>0</v>
      </c>
      <c r="BD332" s="2539">
        <v>1</v>
      </c>
      <c r="BE332" s="2561">
        <v>0</v>
      </c>
      <c r="BF332" s="2539">
        <v>0</v>
      </c>
      <c r="BG332" s="2539">
        <v>1</v>
      </c>
      <c r="BH332" s="2539">
        <v>0</v>
      </c>
      <c r="BI332" s="2539">
        <v>1</v>
      </c>
      <c r="BJ332" s="2539">
        <v>1</v>
      </c>
      <c r="BK332" s="2539">
        <v>1</v>
      </c>
      <c r="BL332" s="2539">
        <v>1</v>
      </c>
      <c r="BM332" s="2539">
        <v>0</v>
      </c>
      <c r="BN332" s="2521">
        <v>0</v>
      </c>
      <c r="BO332" s="2539">
        <v>1</v>
      </c>
      <c r="BP332" s="2539">
        <v>1</v>
      </c>
      <c r="BQ332" s="2539">
        <v>0</v>
      </c>
      <c r="BR332" s="2562">
        <v>0</v>
      </c>
      <c r="BS332" s="2538">
        <v>1</v>
      </c>
      <c r="BT332" s="2521">
        <v>0</v>
      </c>
      <c r="BU332" s="2521">
        <v>0</v>
      </c>
      <c r="BV332" s="2521">
        <v>0</v>
      </c>
      <c r="BW332" s="2521">
        <v>0</v>
      </c>
      <c r="BX332" s="2521">
        <v>0</v>
      </c>
      <c r="BY332" s="2521">
        <v>0</v>
      </c>
      <c r="BZ332" s="2579">
        <v>0</v>
      </c>
      <c r="CA332" s="2521">
        <v>0</v>
      </c>
      <c r="CB332" s="2521">
        <v>0</v>
      </c>
      <c r="CC332" s="2521">
        <v>0</v>
      </c>
      <c r="CD332" s="2521">
        <v>0</v>
      </c>
      <c r="CE332" s="2524">
        <v>0</v>
      </c>
      <c r="CF332" s="2520">
        <v>1</v>
      </c>
      <c r="CG332" s="2521">
        <v>1</v>
      </c>
      <c r="CH332" s="2521">
        <v>1</v>
      </c>
      <c r="CI332" s="2521">
        <v>1</v>
      </c>
      <c r="CJ332" s="2521">
        <v>1</v>
      </c>
      <c r="CK332" s="2521">
        <v>1</v>
      </c>
      <c r="CL332" s="2521">
        <v>1</v>
      </c>
      <c r="CM332" s="2521">
        <v>1</v>
      </c>
      <c r="CN332" s="2521">
        <v>1</v>
      </c>
      <c r="CO332" s="2521">
        <v>1</v>
      </c>
      <c r="CP332" s="2521">
        <v>1</v>
      </c>
      <c r="CQ332" s="2521">
        <v>1</v>
      </c>
      <c r="CR332" s="2521">
        <v>1</v>
      </c>
      <c r="CS332" s="2521">
        <v>0</v>
      </c>
      <c r="CT332" s="2521">
        <v>0</v>
      </c>
      <c r="CU332" s="2521">
        <v>0</v>
      </c>
      <c r="CV332" s="2521">
        <v>0</v>
      </c>
      <c r="CW332" s="2521">
        <v>0</v>
      </c>
      <c r="CX332" s="2521">
        <v>0</v>
      </c>
      <c r="CY332" s="2563">
        <v>0</v>
      </c>
    </row>
    <row r="333" spans="1:103">
      <c r="A333" s="2576"/>
      <c r="B333" s="2542" t="s">
        <v>2573</v>
      </c>
      <c r="C333" s="2543"/>
      <c r="D333" s="2544">
        <v>88</v>
      </c>
      <c r="E333" s="2545"/>
      <c r="F333" s="2522">
        <v>301.7</v>
      </c>
      <c r="G333" s="2546">
        <v>307.8</v>
      </c>
      <c r="H333" s="2546">
        <v>12.4</v>
      </c>
      <c r="I333" s="2546">
        <v>12.3</v>
      </c>
      <c r="J333" s="2547">
        <v>20</v>
      </c>
      <c r="K333" s="2546">
        <v>277.10000000000002</v>
      </c>
      <c r="L333" s="2546">
        <v>237.10000000000002</v>
      </c>
      <c r="M333" s="2522">
        <v>112.1</v>
      </c>
      <c r="N333" s="2548">
        <v>1.7749999999999999</v>
      </c>
      <c r="O333" s="2523">
        <v>19.920000000000002</v>
      </c>
      <c r="P333" s="2549">
        <v>1</v>
      </c>
      <c r="Q333" s="2549">
        <v>1</v>
      </c>
      <c r="R333" s="2549" t="s">
        <v>2185</v>
      </c>
      <c r="S333" s="2549">
        <v>1</v>
      </c>
      <c r="T333" s="2550">
        <v>1</v>
      </c>
      <c r="U333" s="2549">
        <v>1</v>
      </c>
      <c r="V333" s="2549">
        <v>1</v>
      </c>
      <c r="W333" s="2549" t="s">
        <v>2185</v>
      </c>
      <c r="X333" s="2549" t="s">
        <v>2185</v>
      </c>
      <c r="Y333" s="2550" t="s">
        <v>2185</v>
      </c>
      <c r="Z333" s="2551" t="s">
        <v>2185</v>
      </c>
      <c r="AA333" s="2552" t="s">
        <v>2185</v>
      </c>
      <c r="AB333" s="2553" t="s">
        <v>2494</v>
      </c>
      <c r="AC333" s="2554">
        <v>18680</v>
      </c>
      <c r="AD333" s="2555">
        <v>1238</v>
      </c>
      <c r="AE333" s="2555">
        <v>1379</v>
      </c>
      <c r="AF333" s="2555">
        <v>12.8</v>
      </c>
      <c r="AG333" s="2555">
        <v>44.23</v>
      </c>
      <c r="AH333" s="2555">
        <v>5986</v>
      </c>
      <c r="AI333" s="2555">
        <v>389</v>
      </c>
      <c r="AJ333" s="2555">
        <v>596.9</v>
      </c>
      <c r="AK333" s="2555">
        <v>7.2</v>
      </c>
      <c r="AL333" s="2555">
        <v>6</v>
      </c>
      <c r="AM333" s="2555">
        <v>70.290000000000006</v>
      </c>
      <c r="AN333" s="2523">
        <v>1251</v>
      </c>
      <c r="AO333" s="2556">
        <v>3</v>
      </c>
      <c r="AP333" s="2547">
        <v>4</v>
      </c>
      <c r="AQ333" s="2547">
        <v>3</v>
      </c>
      <c r="AR333" s="2547">
        <v>4</v>
      </c>
      <c r="AS333" s="2557">
        <v>129</v>
      </c>
      <c r="AT333" s="2558">
        <v>156</v>
      </c>
      <c r="AU333" s="2558">
        <v>80</v>
      </c>
      <c r="AV333" s="2559">
        <v>107</v>
      </c>
      <c r="AW333" s="2560">
        <v>1</v>
      </c>
      <c r="AX333" s="2539">
        <v>1</v>
      </c>
      <c r="AY333" s="2521">
        <v>1</v>
      </c>
      <c r="AZ333" s="2539">
        <v>1</v>
      </c>
      <c r="BA333" s="2539">
        <v>1</v>
      </c>
      <c r="BB333" s="2539">
        <v>1</v>
      </c>
      <c r="BC333" s="2539">
        <v>0</v>
      </c>
      <c r="BD333" s="2539">
        <v>1</v>
      </c>
      <c r="BE333" s="2561">
        <v>0</v>
      </c>
      <c r="BF333" s="2539">
        <v>0</v>
      </c>
      <c r="BG333" s="2539">
        <v>1</v>
      </c>
      <c r="BH333" s="2539">
        <v>0</v>
      </c>
      <c r="BI333" s="2539">
        <v>1</v>
      </c>
      <c r="BJ333" s="2539">
        <v>1</v>
      </c>
      <c r="BK333" s="2539">
        <v>1</v>
      </c>
      <c r="BL333" s="2539">
        <v>1</v>
      </c>
      <c r="BM333" s="2539">
        <v>0</v>
      </c>
      <c r="BN333" s="2521">
        <v>0</v>
      </c>
      <c r="BO333" s="2539">
        <v>1</v>
      </c>
      <c r="BP333" s="2539">
        <v>1</v>
      </c>
      <c r="BQ333" s="2539">
        <v>0</v>
      </c>
      <c r="BR333" s="2562">
        <v>0</v>
      </c>
      <c r="BS333" s="2538">
        <v>1</v>
      </c>
      <c r="BT333" s="2521">
        <v>0</v>
      </c>
      <c r="BU333" s="2521">
        <v>0</v>
      </c>
      <c r="BV333" s="2521">
        <v>0</v>
      </c>
      <c r="BW333" s="2521">
        <v>0</v>
      </c>
      <c r="BX333" s="2521">
        <v>0</v>
      </c>
      <c r="BY333" s="2521">
        <v>0</v>
      </c>
      <c r="BZ333" s="2579">
        <v>0</v>
      </c>
      <c r="CA333" s="2521">
        <v>0</v>
      </c>
      <c r="CB333" s="2521">
        <v>0</v>
      </c>
      <c r="CC333" s="2521">
        <v>0</v>
      </c>
      <c r="CD333" s="2521">
        <v>0</v>
      </c>
      <c r="CE333" s="2524">
        <v>0</v>
      </c>
      <c r="CF333" s="2520">
        <v>1</v>
      </c>
      <c r="CG333" s="2521">
        <v>1</v>
      </c>
      <c r="CH333" s="2521">
        <v>1</v>
      </c>
      <c r="CI333" s="2521">
        <v>1</v>
      </c>
      <c r="CJ333" s="2521">
        <v>1</v>
      </c>
      <c r="CK333" s="2521">
        <v>1</v>
      </c>
      <c r="CL333" s="2521">
        <v>1</v>
      </c>
      <c r="CM333" s="2521">
        <v>1</v>
      </c>
      <c r="CN333" s="2521">
        <v>1</v>
      </c>
      <c r="CO333" s="2521">
        <v>1</v>
      </c>
      <c r="CP333" s="2521">
        <v>1</v>
      </c>
      <c r="CQ333" s="2521">
        <v>1</v>
      </c>
      <c r="CR333" s="2521">
        <v>1</v>
      </c>
      <c r="CS333" s="2521">
        <v>0</v>
      </c>
      <c r="CT333" s="2521">
        <v>0</v>
      </c>
      <c r="CU333" s="2521">
        <v>0</v>
      </c>
      <c r="CV333" s="2521">
        <v>0</v>
      </c>
      <c r="CW333" s="2521">
        <v>0</v>
      </c>
      <c r="CX333" s="2521">
        <v>0</v>
      </c>
      <c r="CY333" s="2563">
        <v>0</v>
      </c>
    </row>
    <row r="334" spans="1:103">
      <c r="A334" s="2576"/>
      <c r="B334" s="2542" t="s">
        <v>2574</v>
      </c>
      <c r="C334" s="2543"/>
      <c r="D334" s="2544">
        <v>78.900000000000006</v>
      </c>
      <c r="E334" s="2545"/>
      <c r="F334" s="2522">
        <v>299.3</v>
      </c>
      <c r="G334" s="2546">
        <v>306.39999999999998</v>
      </c>
      <c r="H334" s="2546">
        <v>11</v>
      </c>
      <c r="I334" s="2546">
        <v>11.1</v>
      </c>
      <c r="J334" s="2547">
        <v>20</v>
      </c>
      <c r="K334" s="2546">
        <v>277.10000000000002</v>
      </c>
      <c r="L334" s="2546">
        <v>237.10000000000002</v>
      </c>
      <c r="M334" s="2522">
        <v>100.5</v>
      </c>
      <c r="N334" s="2548">
        <v>1.768</v>
      </c>
      <c r="O334" s="2523">
        <v>22.09</v>
      </c>
      <c r="P334" s="2549">
        <v>1</v>
      </c>
      <c r="Q334" s="2549">
        <v>1</v>
      </c>
      <c r="R334" s="2549" t="s">
        <v>2185</v>
      </c>
      <c r="S334" s="2549">
        <v>1</v>
      </c>
      <c r="T334" s="2550">
        <v>1</v>
      </c>
      <c r="U334" s="2549">
        <v>1</v>
      </c>
      <c r="V334" s="2549">
        <v>1</v>
      </c>
      <c r="W334" s="2549" t="s">
        <v>2185</v>
      </c>
      <c r="X334" s="2549" t="s">
        <v>2185</v>
      </c>
      <c r="Y334" s="2550" t="s">
        <v>2185</v>
      </c>
      <c r="Z334" s="2551" t="s">
        <v>2185</v>
      </c>
      <c r="AA334" s="2552" t="s">
        <v>2185</v>
      </c>
      <c r="AB334" s="2553" t="s">
        <v>2494</v>
      </c>
      <c r="AC334" s="2554">
        <v>16690</v>
      </c>
      <c r="AD334" s="2555">
        <v>1115</v>
      </c>
      <c r="AE334" s="2555">
        <v>1237</v>
      </c>
      <c r="AF334" s="2555">
        <v>12.7</v>
      </c>
      <c r="AG334" s="2555">
        <v>39.57</v>
      </c>
      <c r="AH334" s="2555">
        <v>5328</v>
      </c>
      <c r="AI334" s="2555">
        <v>347.8</v>
      </c>
      <c r="AJ334" s="2555">
        <v>532.79999999999995</v>
      </c>
      <c r="AK334" s="2555">
        <v>7.2</v>
      </c>
      <c r="AL334" s="2555">
        <v>5.6</v>
      </c>
      <c r="AM334" s="2555">
        <v>52.15</v>
      </c>
      <c r="AN334" s="2523">
        <v>1105</v>
      </c>
      <c r="AO334" s="2556">
        <v>4</v>
      </c>
      <c r="AP334" s="2547">
        <v>4</v>
      </c>
      <c r="AQ334" s="2547">
        <v>4</v>
      </c>
      <c r="AR334" s="2547">
        <v>4</v>
      </c>
      <c r="AS334" s="2557">
        <v>143</v>
      </c>
      <c r="AT334" s="2558">
        <v>173</v>
      </c>
      <c r="AU334" s="2558">
        <v>89</v>
      </c>
      <c r="AV334" s="2559">
        <v>119</v>
      </c>
      <c r="AW334" s="2560">
        <v>1</v>
      </c>
      <c r="AX334" s="2539">
        <v>1</v>
      </c>
      <c r="AY334" s="2521">
        <v>1</v>
      </c>
      <c r="AZ334" s="2539">
        <v>1</v>
      </c>
      <c r="BA334" s="2539">
        <v>1</v>
      </c>
      <c r="BB334" s="2539">
        <v>1</v>
      </c>
      <c r="BC334" s="2539">
        <v>0</v>
      </c>
      <c r="BD334" s="2539">
        <v>1</v>
      </c>
      <c r="BE334" s="2561">
        <v>0</v>
      </c>
      <c r="BF334" s="2539">
        <v>0</v>
      </c>
      <c r="BG334" s="2539">
        <v>1</v>
      </c>
      <c r="BH334" s="2539">
        <v>0</v>
      </c>
      <c r="BI334" s="2539">
        <v>1</v>
      </c>
      <c r="BJ334" s="2539">
        <v>1</v>
      </c>
      <c r="BK334" s="2539">
        <v>1</v>
      </c>
      <c r="BL334" s="2539">
        <v>1</v>
      </c>
      <c r="BM334" s="2539">
        <v>0</v>
      </c>
      <c r="BN334" s="2521">
        <v>0</v>
      </c>
      <c r="BO334" s="2539">
        <v>1</v>
      </c>
      <c r="BP334" s="2539">
        <v>1</v>
      </c>
      <c r="BQ334" s="2539">
        <v>0</v>
      </c>
      <c r="BR334" s="2562">
        <v>0</v>
      </c>
      <c r="BS334" s="2538">
        <v>1</v>
      </c>
      <c r="BT334" s="2521">
        <v>0</v>
      </c>
      <c r="BU334" s="2521">
        <v>0</v>
      </c>
      <c r="BV334" s="2521">
        <v>0</v>
      </c>
      <c r="BW334" s="2521">
        <v>0</v>
      </c>
      <c r="BX334" s="2521">
        <v>0</v>
      </c>
      <c r="BY334" s="2521">
        <v>0</v>
      </c>
      <c r="BZ334" s="2579">
        <v>0</v>
      </c>
      <c r="CA334" s="2521">
        <v>0</v>
      </c>
      <c r="CB334" s="2521">
        <v>0</v>
      </c>
      <c r="CC334" s="2521">
        <v>0</v>
      </c>
      <c r="CD334" s="2521">
        <v>0</v>
      </c>
      <c r="CE334" s="2524">
        <v>0</v>
      </c>
      <c r="CF334" s="2520">
        <v>1</v>
      </c>
      <c r="CG334" s="2521">
        <v>1</v>
      </c>
      <c r="CH334" s="2521">
        <v>1</v>
      </c>
      <c r="CI334" s="2521">
        <v>1</v>
      </c>
      <c r="CJ334" s="2521">
        <v>1</v>
      </c>
      <c r="CK334" s="2521">
        <v>1</v>
      </c>
      <c r="CL334" s="2521">
        <v>1</v>
      </c>
      <c r="CM334" s="2521">
        <v>1</v>
      </c>
      <c r="CN334" s="2521">
        <v>1</v>
      </c>
      <c r="CO334" s="2521">
        <v>1</v>
      </c>
      <c r="CP334" s="2521">
        <v>1</v>
      </c>
      <c r="CQ334" s="2521">
        <v>1</v>
      </c>
      <c r="CR334" s="2521">
        <v>1</v>
      </c>
      <c r="CS334" s="2521">
        <v>0</v>
      </c>
      <c r="CT334" s="2521">
        <v>0</v>
      </c>
      <c r="CU334" s="2521">
        <v>0</v>
      </c>
      <c r="CV334" s="2521">
        <v>0</v>
      </c>
      <c r="CW334" s="2521">
        <v>0</v>
      </c>
      <c r="CX334" s="2521">
        <v>0</v>
      </c>
      <c r="CY334" s="2563">
        <v>0</v>
      </c>
    </row>
    <row r="335" spans="1:103">
      <c r="A335" s="2576"/>
      <c r="B335" s="2542" t="s">
        <v>2575</v>
      </c>
      <c r="C335" s="2543"/>
      <c r="D335" s="2544">
        <v>85.1</v>
      </c>
      <c r="E335" s="2545"/>
      <c r="F335" s="2522">
        <v>254.3</v>
      </c>
      <c r="G335" s="2546">
        <v>260.39999999999998</v>
      </c>
      <c r="H335" s="2546">
        <v>14.4</v>
      </c>
      <c r="I335" s="2546">
        <v>14.3</v>
      </c>
      <c r="J335" s="2547">
        <v>13</v>
      </c>
      <c r="K335" s="2546">
        <v>225.7</v>
      </c>
      <c r="L335" s="2546">
        <v>199.7</v>
      </c>
      <c r="M335" s="2522">
        <v>108.4</v>
      </c>
      <c r="N335" s="2548">
        <v>1.4990000000000001</v>
      </c>
      <c r="O335" s="2523">
        <v>17.61</v>
      </c>
      <c r="P335" s="2549">
        <v>1</v>
      </c>
      <c r="Q335" s="2549" t="s">
        <v>2493</v>
      </c>
      <c r="R335" s="2549" t="s">
        <v>2493</v>
      </c>
      <c r="S335" s="2549">
        <v>1</v>
      </c>
      <c r="T335" s="2550" t="s">
        <v>2493</v>
      </c>
      <c r="U335" s="2549">
        <v>1</v>
      </c>
      <c r="V335" s="2549" t="s">
        <v>2493</v>
      </c>
      <c r="W335" s="2549" t="s">
        <v>2493</v>
      </c>
      <c r="X335" s="2549">
        <v>1</v>
      </c>
      <c r="Y335" s="2550" t="s">
        <v>2493</v>
      </c>
      <c r="Z335" s="2551">
        <v>1</v>
      </c>
      <c r="AA335" s="2552" t="s">
        <v>2185</v>
      </c>
      <c r="AB335" s="2549" t="s">
        <v>2495</v>
      </c>
      <c r="AC335" s="2554">
        <v>12290</v>
      </c>
      <c r="AD335" s="2555">
        <v>966.7</v>
      </c>
      <c r="AE335" s="2555">
        <v>1093</v>
      </c>
      <c r="AF335" s="2555">
        <v>10.6</v>
      </c>
      <c r="AG335" s="2555">
        <v>39.72</v>
      </c>
      <c r="AH335" s="2555">
        <v>4215</v>
      </c>
      <c r="AI335" s="2555">
        <v>323.7</v>
      </c>
      <c r="AJ335" s="2555">
        <v>497.9</v>
      </c>
      <c r="AK335" s="2555">
        <v>6.2</v>
      </c>
      <c r="AL335" s="2555">
        <v>5.8</v>
      </c>
      <c r="AM335" s="2555">
        <v>82.17</v>
      </c>
      <c r="AN335" s="2523">
        <v>605.9</v>
      </c>
      <c r="AO335" s="2556">
        <v>2</v>
      </c>
      <c r="AP335" s="2547">
        <v>3</v>
      </c>
      <c r="AQ335" s="2547">
        <v>2</v>
      </c>
      <c r="AR335" s="2547">
        <v>3</v>
      </c>
      <c r="AS335" s="2557">
        <v>114</v>
      </c>
      <c r="AT335" s="2558">
        <v>138</v>
      </c>
      <c r="AU335" s="2558">
        <v>71</v>
      </c>
      <c r="AV335" s="2559">
        <v>95</v>
      </c>
      <c r="AW335" s="2560">
        <v>1</v>
      </c>
      <c r="AX335" s="2539">
        <v>1</v>
      </c>
      <c r="AY335" s="2521">
        <v>1</v>
      </c>
      <c r="AZ335" s="2539">
        <v>1</v>
      </c>
      <c r="BA335" s="2539">
        <v>1</v>
      </c>
      <c r="BB335" s="2539">
        <v>1</v>
      </c>
      <c r="BC335" s="2539">
        <v>0</v>
      </c>
      <c r="BD335" s="2539">
        <v>1</v>
      </c>
      <c r="BE335" s="2561">
        <v>1</v>
      </c>
      <c r="BF335" s="2539">
        <v>1</v>
      </c>
      <c r="BG335" s="2539">
        <v>1</v>
      </c>
      <c r="BH335" s="2539">
        <v>1</v>
      </c>
      <c r="BI335" s="2539">
        <v>1</v>
      </c>
      <c r="BJ335" s="2539">
        <v>1</v>
      </c>
      <c r="BK335" s="2539">
        <v>1</v>
      </c>
      <c r="BL335" s="2539">
        <v>1</v>
      </c>
      <c r="BM335" s="2539">
        <v>1</v>
      </c>
      <c r="BN335" s="2521">
        <v>0</v>
      </c>
      <c r="BO335" s="2539">
        <v>1</v>
      </c>
      <c r="BP335" s="2539">
        <v>1</v>
      </c>
      <c r="BQ335" s="2539">
        <v>0</v>
      </c>
      <c r="BR335" s="2562">
        <v>0</v>
      </c>
      <c r="BS335" s="2538">
        <v>0</v>
      </c>
      <c r="BT335" s="2521">
        <v>0</v>
      </c>
      <c r="BU335" s="2521">
        <v>0</v>
      </c>
      <c r="BV335" s="2521">
        <v>0</v>
      </c>
      <c r="BW335" s="2521">
        <v>0</v>
      </c>
      <c r="BX335" s="2521">
        <v>0</v>
      </c>
      <c r="BY335" s="2521">
        <v>0</v>
      </c>
      <c r="BZ335" s="2579">
        <v>0</v>
      </c>
      <c r="CA335" s="2521">
        <v>0</v>
      </c>
      <c r="CB335" s="2521">
        <v>0</v>
      </c>
      <c r="CC335" s="2521">
        <v>0</v>
      </c>
      <c r="CD335" s="2521">
        <v>0</v>
      </c>
      <c r="CE335" s="2524">
        <v>0</v>
      </c>
      <c r="CF335" s="2520">
        <v>1</v>
      </c>
      <c r="CG335" s="2521">
        <v>1</v>
      </c>
      <c r="CH335" s="2521">
        <v>1</v>
      </c>
      <c r="CI335" s="2521">
        <v>1</v>
      </c>
      <c r="CJ335" s="2521">
        <v>1</v>
      </c>
      <c r="CK335" s="2521">
        <v>1</v>
      </c>
      <c r="CL335" s="2521">
        <v>1</v>
      </c>
      <c r="CM335" s="2521">
        <v>1</v>
      </c>
      <c r="CN335" s="2521">
        <v>1</v>
      </c>
      <c r="CO335" s="2521">
        <v>1</v>
      </c>
      <c r="CP335" s="2521">
        <v>1</v>
      </c>
      <c r="CQ335" s="2521">
        <v>1</v>
      </c>
      <c r="CR335" s="2521">
        <v>1</v>
      </c>
      <c r="CS335" s="2521">
        <v>0</v>
      </c>
      <c r="CT335" s="2521">
        <v>0</v>
      </c>
      <c r="CU335" s="2521">
        <v>0</v>
      </c>
      <c r="CV335" s="2521">
        <v>0</v>
      </c>
      <c r="CW335" s="2521">
        <v>0</v>
      </c>
      <c r="CX335" s="2521">
        <v>0</v>
      </c>
      <c r="CY335" s="2563">
        <v>0</v>
      </c>
    </row>
    <row r="336" spans="1:103">
      <c r="A336" s="2576"/>
      <c r="B336" s="2542" t="s">
        <v>2576</v>
      </c>
      <c r="C336" s="2543"/>
      <c r="D336" s="2544">
        <v>71</v>
      </c>
      <c r="E336" s="2545"/>
      <c r="F336" s="2522">
        <v>249.7</v>
      </c>
      <c r="G336" s="2546">
        <v>258</v>
      </c>
      <c r="H336" s="2546">
        <v>12</v>
      </c>
      <c r="I336" s="2546">
        <v>12</v>
      </c>
      <c r="J336" s="2547">
        <v>13</v>
      </c>
      <c r="K336" s="2546">
        <v>225.7</v>
      </c>
      <c r="L336" s="2546">
        <v>199.7</v>
      </c>
      <c r="M336" s="2522">
        <v>90.4</v>
      </c>
      <c r="N336" s="2548">
        <v>1.4850000000000001</v>
      </c>
      <c r="O336" s="2523">
        <v>20.91</v>
      </c>
      <c r="P336" s="2549">
        <v>1</v>
      </c>
      <c r="Q336" s="2549">
        <v>1</v>
      </c>
      <c r="R336" s="2549">
        <v>1</v>
      </c>
      <c r="S336" s="2549">
        <v>1</v>
      </c>
      <c r="T336" s="2550">
        <v>1</v>
      </c>
      <c r="U336" s="2549">
        <v>1</v>
      </c>
      <c r="V336" s="2549">
        <v>1</v>
      </c>
      <c r="W336" s="2549" t="s">
        <v>2185</v>
      </c>
      <c r="X336" s="2549" t="s">
        <v>2185</v>
      </c>
      <c r="Y336" s="2550">
        <v>1</v>
      </c>
      <c r="Z336" s="2551" t="s">
        <v>2185</v>
      </c>
      <c r="AA336" s="2552" t="s">
        <v>2185</v>
      </c>
      <c r="AB336" s="2549" t="s">
        <v>2499</v>
      </c>
      <c r="AC336" s="2554">
        <v>10070</v>
      </c>
      <c r="AD336" s="2555">
        <v>807.2</v>
      </c>
      <c r="AE336" s="2555">
        <v>904.6</v>
      </c>
      <c r="AF336" s="2555">
        <v>10.5</v>
      </c>
      <c r="AG336" s="2555">
        <v>33.090000000000003</v>
      </c>
      <c r="AH336" s="2555">
        <v>3439</v>
      </c>
      <c r="AI336" s="2555">
        <v>266.60000000000002</v>
      </c>
      <c r="AJ336" s="2555">
        <v>408.8</v>
      </c>
      <c r="AK336" s="2555">
        <v>6.1</v>
      </c>
      <c r="AL336" s="2555">
        <v>5.0999999999999996</v>
      </c>
      <c r="AM336" s="2555">
        <v>48.64</v>
      </c>
      <c r="AN336" s="2523">
        <v>485.1</v>
      </c>
      <c r="AO336" s="2556">
        <v>3</v>
      </c>
      <c r="AP336" s="2547">
        <v>3</v>
      </c>
      <c r="AQ336" s="2547">
        <v>3</v>
      </c>
      <c r="AR336" s="2547">
        <v>3</v>
      </c>
      <c r="AS336" s="2557">
        <v>136</v>
      </c>
      <c r="AT336" s="2558">
        <v>164</v>
      </c>
      <c r="AU336" s="2558">
        <v>84</v>
      </c>
      <c r="AV336" s="2559">
        <v>112</v>
      </c>
      <c r="AW336" s="2560">
        <v>1</v>
      </c>
      <c r="AX336" s="2539">
        <v>1</v>
      </c>
      <c r="AY336" s="2521">
        <v>1</v>
      </c>
      <c r="AZ336" s="2539">
        <v>1</v>
      </c>
      <c r="BA336" s="2539">
        <v>1</v>
      </c>
      <c r="BB336" s="2539">
        <v>1</v>
      </c>
      <c r="BC336" s="2539">
        <v>0</v>
      </c>
      <c r="BD336" s="2539">
        <v>1</v>
      </c>
      <c r="BE336" s="2561">
        <v>0</v>
      </c>
      <c r="BF336" s="2539">
        <v>0</v>
      </c>
      <c r="BG336" s="2539">
        <v>1</v>
      </c>
      <c r="BH336" s="2539">
        <v>0</v>
      </c>
      <c r="BI336" s="2539">
        <v>1</v>
      </c>
      <c r="BJ336" s="2539">
        <v>1</v>
      </c>
      <c r="BK336" s="2539">
        <v>1</v>
      </c>
      <c r="BL336" s="2539">
        <v>1</v>
      </c>
      <c r="BM336" s="2539">
        <v>0</v>
      </c>
      <c r="BN336" s="2521">
        <v>0</v>
      </c>
      <c r="BO336" s="2539">
        <v>1</v>
      </c>
      <c r="BP336" s="2539">
        <v>1</v>
      </c>
      <c r="BQ336" s="2539">
        <v>0</v>
      </c>
      <c r="BR336" s="2562">
        <v>0</v>
      </c>
      <c r="BS336" s="2538">
        <v>0</v>
      </c>
      <c r="BT336" s="2521">
        <v>1</v>
      </c>
      <c r="BU336" s="2521">
        <v>0</v>
      </c>
      <c r="BV336" s="2521">
        <v>0</v>
      </c>
      <c r="BW336" s="2521">
        <v>0</v>
      </c>
      <c r="BX336" s="2521">
        <v>0</v>
      </c>
      <c r="BY336" s="2521">
        <v>0</v>
      </c>
      <c r="BZ336" s="2579">
        <v>0</v>
      </c>
      <c r="CA336" s="2521">
        <v>0</v>
      </c>
      <c r="CB336" s="2521">
        <v>0</v>
      </c>
      <c r="CC336" s="2521">
        <v>0</v>
      </c>
      <c r="CD336" s="2521">
        <v>0</v>
      </c>
      <c r="CE336" s="2524">
        <v>0</v>
      </c>
      <c r="CF336" s="2520">
        <v>1</v>
      </c>
      <c r="CG336" s="2521">
        <v>1</v>
      </c>
      <c r="CH336" s="2521">
        <v>1</v>
      </c>
      <c r="CI336" s="2521">
        <v>1</v>
      </c>
      <c r="CJ336" s="2521">
        <v>1</v>
      </c>
      <c r="CK336" s="2521">
        <v>1</v>
      </c>
      <c r="CL336" s="2521">
        <v>1</v>
      </c>
      <c r="CM336" s="2521">
        <v>1</v>
      </c>
      <c r="CN336" s="2521">
        <v>1</v>
      </c>
      <c r="CO336" s="2521">
        <v>1</v>
      </c>
      <c r="CP336" s="2521">
        <v>1</v>
      </c>
      <c r="CQ336" s="2521">
        <v>1</v>
      </c>
      <c r="CR336" s="2521">
        <v>1</v>
      </c>
      <c r="CS336" s="2521">
        <v>0</v>
      </c>
      <c r="CT336" s="2521">
        <v>0</v>
      </c>
      <c r="CU336" s="2521">
        <v>0</v>
      </c>
      <c r="CV336" s="2521">
        <v>0</v>
      </c>
      <c r="CW336" s="2521">
        <v>0</v>
      </c>
      <c r="CX336" s="2521">
        <v>0</v>
      </c>
      <c r="CY336" s="2563">
        <v>0</v>
      </c>
    </row>
    <row r="337" spans="1:103">
      <c r="A337" s="2576"/>
      <c r="B337" s="2542" t="s">
        <v>2577</v>
      </c>
      <c r="C337" s="2543"/>
      <c r="D337" s="2544">
        <v>63</v>
      </c>
      <c r="E337" s="2545"/>
      <c r="F337" s="2522">
        <v>247.1</v>
      </c>
      <c r="G337" s="2546">
        <v>256.60000000000002</v>
      </c>
      <c r="H337" s="2546">
        <v>10.6</v>
      </c>
      <c r="I337" s="2546">
        <v>10.7</v>
      </c>
      <c r="J337" s="2547">
        <v>13</v>
      </c>
      <c r="K337" s="2546">
        <v>225.7</v>
      </c>
      <c r="L337" s="2546">
        <v>199.7</v>
      </c>
      <c r="M337" s="2522">
        <v>80.2</v>
      </c>
      <c r="N337" s="2548">
        <v>1.4770000000000001</v>
      </c>
      <c r="O337" s="2523">
        <v>23.43</v>
      </c>
      <c r="P337" s="2549">
        <v>1</v>
      </c>
      <c r="Q337" s="2549">
        <v>1</v>
      </c>
      <c r="R337" s="2549">
        <v>1</v>
      </c>
      <c r="S337" s="2549">
        <v>1</v>
      </c>
      <c r="T337" s="2550">
        <v>1</v>
      </c>
      <c r="U337" s="2549">
        <v>1</v>
      </c>
      <c r="V337" s="2549">
        <v>1</v>
      </c>
      <c r="W337" s="2549" t="s">
        <v>2185</v>
      </c>
      <c r="X337" s="2549" t="s">
        <v>2185</v>
      </c>
      <c r="Y337" s="2550">
        <v>1</v>
      </c>
      <c r="Z337" s="2551" t="s">
        <v>2185</v>
      </c>
      <c r="AA337" s="2552" t="s">
        <v>2185</v>
      </c>
      <c r="AB337" s="2549" t="s">
        <v>2495</v>
      </c>
      <c r="AC337" s="2554">
        <v>8868</v>
      </c>
      <c r="AD337" s="2555">
        <v>717.7</v>
      </c>
      <c r="AE337" s="2555">
        <v>800</v>
      </c>
      <c r="AF337" s="2555">
        <v>10.5</v>
      </c>
      <c r="AG337" s="2555">
        <v>29.29</v>
      </c>
      <c r="AH337" s="2555">
        <v>3016</v>
      </c>
      <c r="AI337" s="2555">
        <v>235</v>
      </c>
      <c r="AJ337" s="2555">
        <v>359.7</v>
      </c>
      <c r="AK337" s="2555">
        <v>6.1</v>
      </c>
      <c r="AL337" s="2555">
        <v>4.7</v>
      </c>
      <c r="AM337" s="2555">
        <v>34.479999999999997</v>
      </c>
      <c r="AN337" s="2523">
        <v>420.9</v>
      </c>
      <c r="AO337" s="2556">
        <v>3</v>
      </c>
      <c r="AP337" s="2547">
        <v>4</v>
      </c>
      <c r="AQ337" s="2547">
        <v>3</v>
      </c>
      <c r="AR337" s="2547">
        <v>4</v>
      </c>
      <c r="AS337" s="2557">
        <v>152</v>
      </c>
      <c r="AT337" s="2558">
        <v>184</v>
      </c>
      <c r="AU337" s="2558">
        <v>94</v>
      </c>
      <c r="AV337" s="2559">
        <v>125</v>
      </c>
      <c r="AW337" s="2560">
        <v>1</v>
      </c>
      <c r="AX337" s="2539">
        <v>1</v>
      </c>
      <c r="AY337" s="2521">
        <v>1</v>
      </c>
      <c r="AZ337" s="2539">
        <v>1</v>
      </c>
      <c r="BA337" s="2539">
        <v>1</v>
      </c>
      <c r="BB337" s="2539">
        <v>1</v>
      </c>
      <c r="BC337" s="2539">
        <v>0</v>
      </c>
      <c r="BD337" s="2539">
        <v>1</v>
      </c>
      <c r="BE337" s="2561">
        <v>0</v>
      </c>
      <c r="BF337" s="2539">
        <v>0</v>
      </c>
      <c r="BG337" s="2539">
        <v>1</v>
      </c>
      <c r="BH337" s="2539">
        <v>0</v>
      </c>
      <c r="BI337" s="2539">
        <v>1</v>
      </c>
      <c r="BJ337" s="2539">
        <v>1</v>
      </c>
      <c r="BK337" s="2539">
        <v>1</v>
      </c>
      <c r="BL337" s="2539">
        <v>1</v>
      </c>
      <c r="BM337" s="2539">
        <v>0</v>
      </c>
      <c r="BN337" s="2521">
        <v>0</v>
      </c>
      <c r="BO337" s="2539">
        <v>1</v>
      </c>
      <c r="BP337" s="2539">
        <v>1</v>
      </c>
      <c r="BQ337" s="2539">
        <v>0</v>
      </c>
      <c r="BR337" s="2562">
        <v>0</v>
      </c>
      <c r="BS337" s="2538">
        <v>0</v>
      </c>
      <c r="BT337" s="2521">
        <v>0</v>
      </c>
      <c r="BU337" s="2521">
        <v>0</v>
      </c>
      <c r="BV337" s="2521">
        <v>0</v>
      </c>
      <c r="BW337" s="2521">
        <v>0</v>
      </c>
      <c r="BX337" s="2521">
        <v>0</v>
      </c>
      <c r="BY337" s="2521">
        <v>0</v>
      </c>
      <c r="BZ337" s="2579">
        <v>0</v>
      </c>
      <c r="CA337" s="2521">
        <v>0</v>
      </c>
      <c r="CB337" s="2521">
        <v>0</v>
      </c>
      <c r="CC337" s="2521">
        <v>0</v>
      </c>
      <c r="CD337" s="2521">
        <v>0</v>
      </c>
      <c r="CE337" s="2524">
        <v>0</v>
      </c>
      <c r="CF337" s="2520">
        <v>1</v>
      </c>
      <c r="CG337" s="2521">
        <v>1</v>
      </c>
      <c r="CH337" s="2521">
        <v>1</v>
      </c>
      <c r="CI337" s="2521">
        <v>1</v>
      </c>
      <c r="CJ337" s="2521">
        <v>1</v>
      </c>
      <c r="CK337" s="2521">
        <v>1</v>
      </c>
      <c r="CL337" s="2521">
        <v>1</v>
      </c>
      <c r="CM337" s="2521">
        <v>1</v>
      </c>
      <c r="CN337" s="2521">
        <v>1</v>
      </c>
      <c r="CO337" s="2521">
        <v>1</v>
      </c>
      <c r="CP337" s="2521">
        <v>1</v>
      </c>
      <c r="CQ337" s="2521">
        <v>1</v>
      </c>
      <c r="CR337" s="2521">
        <v>1</v>
      </c>
      <c r="CS337" s="2521">
        <v>0</v>
      </c>
      <c r="CT337" s="2521">
        <v>0</v>
      </c>
      <c r="CU337" s="2521">
        <v>0</v>
      </c>
      <c r="CV337" s="2521">
        <v>0</v>
      </c>
      <c r="CW337" s="2521">
        <v>0</v>
      </c>
      <c r="CX337" s="2521">
        <v>0</v>
      </c>
      <c r="CY337" s="2563">
        <v>0</v>
      </c>
    </row>
    <row r="338" spans="1:103">
      <c r="A338" s="2576"/>
      <c r="B338" s="2542" t="s">
        <v>2578</v>
      </c>
      <c r="C338" s="2543"/>
      <c r="D338" s="2544">
        <v>53.9</v>
      </c>
      <c r="E338" s="2545"/>
      <c r="F338" s="2522">
        <v>204</v>
      </c>
      <c r="G338" s="2546">
        <v>207.7</v>
      </c>
      <c r="H338" s="2546">
        <v>11.3</v>
      </c>
      <c r="I338" s="2546">
        <v>11.4</v>
      </c>
      <c r="J338" s="2547">
        <v>10</v>
      </c>
      <c r="K338" s="2546">
        <v>181.2</v>
      </c>
      <c r="L338" s="2546">
        <v>161.19999999999999</v>
      </c>
      <c r="M338" s="2522">
        <v>68.7</v>
      </c>
      <c r="N338" s="2548">
        <v>1.1990000000000001</v>
      </c>
      <c r="O338" s="2523">
        <v>22.24</v>
      </c>
      <c r="P338" s="2549">
        <v>1</v>
      </c>
      <c r="Q338" s="2549">
        <v>1</v>
      </c>
      <c r="R338" s="2549">
        <v>1</v>
      </c>
      <c r="S338" s="2549">
        <v>1</v>
      </c>
      <c r="T338" s="2550">
        <v>1</v>
      </c>
      <c r="U338" s="2549" t="s">
        <v>2185</v>
      </c>
      <c r="V338" s="2549">
        <v>1</v>
      </c>
      <c r="W338" s="2549" t="s">
        <v>2185</v>
      </c>
      <c r="X338" s="2549" t="s">
        <v>2185</v>
      </c>
      <c r="Y338" s="2550">
        <v>1</v>
      </c>
      <c r="Z338" s="2551" t="s">
        <v>2185</v>
      </c>
      <c r="AA338" s="2552" t="s">
        <v>2185</v>
      </c>
      <c r="AB338" s="2549" t="s">
        <v>2495</v>
      </c>
      <c r="AC338" s="2554">
        <v>5024</v>
      </c>
      <c r="AD338" s="2555">
        <v>492.5</v>
      </c>
      <c r="AE338" s="2555">
        <v>556.29999999999995</v>
      </c>
      <c r="AF338" s="2555">
        <v>8.5</v>
      </c>
      <c r="AG338" s="2555">
        <v>24.9</v>
      </c>
      <c r="AH338" s="2555">
        <v>1705</v>
      </c>
      <c r="AI338" s="2555">
        <v>164.1</v>
      </c>
      <c r="AJ338" s="2555">
        <v>252.3</v>
      </c>
      <c r="AK338" s="2555">
        <v>4.9000000000000004</v>
      </c>
      <c r="AL338" s="2555">
        <v>4.5</v>
      </c>
      <c r="AM338" s="2555">
        <v>32.56</v>
      </c>
      <c r="AN338" s="2523">
        <v>157.80000000000001</v>
      </c>
      <c r="AO338" s="2556">
        <v>2</v>
      </c>
      <c r="AP338" s="2547">
        <v>3</v>
      </c>
      <c r="AQ338" s="2547">
        <v>2</v>
      </c>
      <c r="AR338" s="2547">
        <v>3</v>
      </c>
      <c r="AS338" s="2557">
        <v>144</v>
      </c>
      <c r="AT338" s="2558">
        <v>175</v>
      </c>
      <c r="AU338" s="2558">
        <v>90</v>
      </c>
      <c r="AV338" s="2559">
        <v>120</v>
      </c>
      <c r="AW338" s="2560">
        <v>1</v>
      </c>
      <c r="AX338" s="2539">
        <v>0</v>
      </c>
      <c r="AY338" s="2521">
        <v>0</v>
      </c>
      <c r="AZ338" s="2539">
        <v>1</v>
      </c>
      <c r="BA338" s="2539">
        <v>1</v>
      </c>
      <c r="BB338" s="2539">
        <v>1</v>
      </c>
      <c r="BC338" s="2539">
        <v>0</v>
      </c>
      <c r="BD338" s="2539">
        <v>1</v>
      </c>
      <c r="BE338" s="2561">
        <v>0</v>
      </c>
      <c r="BF338" s="2539">
        <v>0</v>
      </c>
      <c r="BG338" s="2539">
        <v>1</v>
      </c>
      <c r="BH338" s="2539">
        <v>0</v>
      </c>
      <c r="BI338" s="2539">
        <v>1</v>
      </c>
      <c r="BJ338" s="2539">
        <v>1</v>
      </c>
      <c r="BK338" s="2539">
        <v>1</v>
      </c>
      <c r="BL338" s="2539">
        <v>1</v>
      </c>
      <c r="BM338" s="2539">
        <v>0</v>
      </c>
      <c r="BN338" s="2521">
        <v>0</v>
      </c>
      <c r="BO338" s="2539">
        <v>1</v>
      </c>
      <c r="BP338" s="2539">
        <v>1</v>
      </c>
      <c r="BQ338" s="2539">
        <v>0</v>
      </c>
      <c r="BR338" s="2562">
        <v>0</v>
      </c>
      <c r="BS338" s="2538">
        <v>0</v>
      </c>
      <c r="BT338" s="2521">
        <v>0</v>
      </c>
      <c r="BU338" s="2521">
        <v>0</v>
      </c>
      <c r="BV338" s="2521">
        <v>0</v>
      </c>
      <c r="BW338" s="2521">
        <v>0</v>
      </c>
      <c r="BX338" s="2521">
        <v>0</v>
      </c>
      <c r="BY338" s="2521">
        <v>0</v>
      </c>
      <c r="BZ338" s="2579">
        <v>0</v>
      </c>
      <c r="CA338" s="2521">
        <v>0</v>
      </c>
      <c r="CB338" s="2521">
        <v>0</v>
      </c>
      <c r="CC338" s="2521">
        <v>0</v>
      </c>
      <c r="CD338" s="2521">
        <v>0</v>
      </c>
      <c r="CE338" s="2524">
        <v>0</v>
      </c>
      <c r="CF338" s="2520">
        <v>1</v>
      </c>
      <c r="CG338" s="2521">
        <v>1</v>
      </c>
      <c r="CH338" s="2521">
        <v>1</v>
      </c>
      <c r="CI338" s="2521">
        <v>1</v>
      </c>
      <c r="CJ338" s="2521">
        <v>1</v>
      </c>
      <c r="CK338" s="2521">
        <v>1</v>
      </c>
      <c r="CL338" s="2521">
        <v>1</v>
      </c>
      <c r="CM338" s="2521">
        <v>1</v>
      </c>
      <c r="CN338" s="2521">
        <v>1</v>
      </c>
      <c r="CO338" s="2521">
        <v>1</v>
      </c>
      <c r="CP338" s="2521">
        <v>1</v>
      </c>
      <c r="CQ338" s="2521">
        <v>1</v>
      </c>
      <c r="CR338" s="2521">
        <v>1</v>
      </c>
      <c r="CS338" s="2521">
        <v>0</v>
      </c>
      <c r="CT338" s="2521">
        <v>0</v>
      </c>
      <c r="CU338" s="2521">
        <v>0</v>
      </c>
      <c r="CV338" s="2521">
        <v>0</v>
      </c>
      <c r="CW338" s="2521">
        <v>0</v>
      </c>
      <c r="CX338" s="2521">
        <v>0</v>
      </c>
      <c r="CY338" s="2563">
        <v>0</v>
      </c>
    </row>
    <row r="339" spans="1:103" ht="13.5" thickBot="1">
      <c r="A339" s="2576"/>
      <c r="B339" s="2542" t="s">
        <v>2579</v>
      </c>
      <c r="C339" s="2543"/>
      <c r="D339" s="2544">
        <v>44.9</v>
      </c>
      <c r="E339" s="2545"/>
      <c r="F339" s="2522">
        <v>200.2</v>
      </c>
      <c r="G339" s="2546">
        <v>205.9</v>
      </c>
      <c r="H339" s="2546">
        <v>9.5</v>
      </c>
      <c r="I339" s="2546">
        <v>9.5</v>
      </c>
      <c r="J339" s="2547">
        <v>10</v>
      </c>
      <c r="K339" s="2546">
        <v>181.2</v>
      </c>
      <c r="L339" s="2546">
        <v>161.19999999999999</v>
      </c>
      <c r="M339" s="2522">
        <v>57.2</v>
      </c>
      <c r="N339" s="2548">
        <v>1.1879999999999999</v>
      </c>
      <c r="O339" s="2523">
        <v>26.46</v>
      </c>
      <c r="P339" s="2549">
        <v>1</v>
      </c>
      <c r="Q339" s="2549">
        <v>1</v>
      </c>
      <c r="R339" s="2549">
        <v>1</v>
      </c>
      <c r="S339" s="2549">
        <v>1</v>
      </c>
      <c r="T339" s="2550">
        <v>1</v>
      </c>
      <c r="U339" s="2549" t="s">
        <v>2185</v>
      </c>
      <c r="V339" s="2549">
        <v>1</v>
      </c>
      <c r="W339" s="2549" t="s">
        <v>2185</v>
      </c>
      <c r="X339" s="2549" t="s">
        <v>2185</v>
      </c>
      <c r="Y339" s="2550">
        <v>1</v>
      </c>
      <c r="Z339" s="2551" t="s">
        <v>2185</v>
      </c>
      <c r="AA339" s="2552" t="s">
        <v>2185</v>
      </c>
      <c r="AB339" s="2578" t="s">
        <v>2495</v>
      </c>
      <c r="AC339" s="2554">
        <v>4097</v>
      </c>
      <c r="AD339" s="2555">
        <v>409.3</v>
      </c>
      <c r="AE339" s="2555">
        <v>458.5</v>
      </c>
      <c r="AF339" s="2555">
        <v>8.4</v>
      </c>
      <c r="AG339" s="2555">
        <v>20.87</v>
      </c>
      <c r="AH339" s="2555">
        <v>1383</v>
      </c>
      <c r="AI339" s="2555">
        <v>134.4</v>
      </c>
      <c r="AJ339" s="2555">
        <v>206</v>
      </c>
      <c r="AK339" s="2555">
        <v>4.9000000000000004</v>
      </c>
      <c r="AL339" s="2555">
        <v>4</v>
      </c>
      <c r="AM339" s="2555">
        <v>19.149999999999999</v>
      </c>
      <c r="AN339" s="2523">
        <v>125.6</v>
      </c>
      <c r="AO339" s="2556">
        <v>3</v>
      </c>
      <c r="AP339" s="2547">
        <v>3</v>
      </c>
      <c r="AQ339" s="2547">
        <v>3</v>
      </c>
      <c r="AR339" s="2547">
        <v>3</v>
      </c>
      <c r="AS339" s="2557">
        <v>172</v>
      </c>
      <c r="AT339" s="2558">
        <v>208</v>
      </c>
      <c r="AU339" s="2558">
        <v>106</v>
      </c>
      <c r="AV339" s="2559">
        <v>142</v>
      </c>
      <c r="AW339" s="2560">
        <v>1</v>
      </c>
      <c r="AX339" s="2539">
        <v>0</v>
      </c>
      <c r="AY339" s="2521">
        <v>0</v>
      </c>
      <c r="AZ339" s="2539">
        <v>1</v>
      </c>
      <c r="BA339" s="2539">
        <v>1</v>
      </c>
      <c r="BB339" s="2539">
        <v>1</v>
      </c>
      <c r="BC339" s="2539">
        <v>0</v>
      </c>
      <c r="BD339" s="2539">
        <v>1</v>
      </c>
      <c r="BE339" s="2561">
        <v>0</v>
      </c>
      <c r="BF339" s="2539">
        <v>0</v>
      </c>
      <c r="BG339" s="2539">
        <v>1</v>
      </c>
      <c r="BH339" s="2539">
        <v>0</v>
      </c>
      <c r="BI339" s="2539">
        <v>1</v>
      </c>
      <c r="BJ339" s="2539">
        <v>1</v>
      </c>
      <c r="BK339" s="2539">
        <v>1</v>
      </c>
      <c r="BL339" s="2539">
        <v>1</v>
      </c>
      <c r="BM339" s="2539">
        <v>0</v>
      </c>
      <c r="BN339" s="2521">
        <v>0</v>
      </c>
      <c r="BO339" s="2539">
        <v>1</v>
      </c>
      <c r="BP339" s="2539">
        <v>1</v>
      </c>
      <c r="BQ339" s="2539">
        <v>0</v>
      </c>
      <c r="BR339" s="2562">
        <v>0</v>
      </c>
      <c r="BS339" s="2538">
        <v>0</v>
      </c>
      <c r="BT339" s="2521">
        <v>0</v>
      </c>
      <c r="BU339" s="2521">
        <v>0</v>
      </c>
      <c r="BV339" s="2521">
        <v>0</v>
      </c>
      <c r="BW339" s="2521">
        <v>0</v>
      </c>
      <c r="BX339" s="2521">
        <v>0</v>
      </c>
      <c r="BY339" s="2521">
        <v>0</v>
      </c>
      <c r="BZ339" s="2579">
        <v>0</v>
      </c>
      <c r="CA339" s="2521">
        <v>0</v>
      </c>
      <c r="CB339" s="2521">
        <v>0</v>
      </c>
      <c r="CC339" s="2521">
        <v>0</v>
      </c>
      <c r="CD339" s="2521">
        <v>0</v>
      </c>
      <c r="CE339" s="2580">
        <v>0</v>
      </c>
      <c r="CF339" s="2520">
        <v>1</v>
      </c>
      <c r="CG339" s="2521">
        <v>1</v>
      </c>
      <c r="CH339" s="2521">
        <v>1</v>
      </c>
      <c r="CI339" s="2521">
        <v>1</v>
      </c>
      <c r="CJ339" s="2521">
        <v>1</v>
      </c>
      <c r="CK339" s="2521">
        <v>1</v>
      </c>
      <c r="CL339" s="2521">
        <v>1</v>
      </c>
      <c r="CM339" s="2521">
        <v>1</v>
      </c>
      <c r="CN339" s="2521">
        <v>1</v>
      </c>
      <c r="CO339" s="2521">
        <v>1</v>
      </c>
      <c r="CP339" s="2521">
        <v>1</v>
      </c>
      <c r="CQ339" s="2521">
        <v>1</v>
      </c>
      <c r="CR339" s="2521">
        <v>1</v>
      </c>
      <c r="CS339" s="2521">
        <v>0</v>
      </c>
      <c r="CT339" s="2521">
        <v>0</v>
      </c>
      <c r="CU339" s="2521">
        <v>0</v>
      </c>
      <c r="CV339" s="2521">
        <v>0</v>
      </c>
      <c r="CW339" s="2521">
        <v>0</v>
      </c>
      <c r="CX339" s="2521">
        <v>0</v>
      </c>
      <c r="CY339" s="2563">
        <v>0</v>
      </c>
    </row>
    <row r="340" spans="1:103" ht="15.75">
      <c r="A340" s="2629" t="s">
        <v>2580</v>
      </c>
      <c r="B340" s="2582" t="s">
        <v>2581</v>
      </c>
      <c r="C340" s="2583"/>
      <c r="D340" s="2584"/>
      <c r="E340" s="2585"/>
      <c r="F340" s="2586"/>
      <c r="G340" s="2587"/>
      <c r="H340" s="2587"/>
      <c r="I340" s="2587"/>
      <c r="J340" s="2588"/>
      <c r="K340" s="2587"/>
      <c r="L340" s="2587"/>
      <c r="M340" s="2586"/>
      <c r="N340" s="2589"/>
      <c r="O340" s="2590"/>
      <c r="P340" s="2591"/>
      <c r="Q340" s="2591"/>
      <c r="R340" s="2591"/>
      <c r="S340" s="2591"/>
      <c r="T340" s="2592"/>
      <c r="U340" s="2591"/>
      <c r="V340" s="2591"/>
      <c r="W340" s="2591"/>
      <c r="X340" s="2591"/>
      <c r="Y340" s="2592"/>
      <c r="Z340" s="2593"/>
      <c r="AA340" s="2594"/>
      <c r="AB340" s="2591" t="s">
        <v>2495</v>
      </c>
      <c r="AC340" s="2595"/>
      <c r="AD340" s="2596"/>
      <c r="AE340" s="2596"/>
      <c r="AF340" s="2596"/>
      <c r="AG340" s="2596"/>
      <c r="AH340" s="2596"/>
      <c r="AI340" s="2596"/>
      <c r="AJ340" s="2596"/>
      <c r="AK340" s="2596"/>
      <c r="AL340" s="2596"/>
      <c r="AM340" s="2596"/>
      <c r="AN340" s="2590"/>
      <c r="AO340" s="2597"/>
      <c r="AP340" s="2598"/>
      <c r="AQ340" s="2598"/>
      <c r="AR340" s="2598"/>
      <c r="AS340" s="2599"/>
      <c r="AT340" s="2600"/>
      <c r="AU340" s="2600"/>
      <c r="AV340" s="2601"/>
      <c r="AW340" s="2534"/>
      <c r="AX340" s="2535"/>
      <c r="AY340" s="2602"/>
      <c r="AZ340" s="2535"/>
      <c r="BA340" s="2535"/>
      <c r="BB340" s="2535"/>
      <c r="BC340" s="2535"/>
      <c r="BD340" s="2535"/>
      <c r="BE340" s="2588"/>
      <c r="BF340" s="2535"/>
      <c r="BG340" s="2535"/>
      <c r="BH340" s="2535"/>
      <c r="BI340" s="2535"/>
      <c r="BJ340" s="2535"/>
      <c r="BK340" s="2535"/>
      <c r="BL340" s="2535"/>
      <c r="BM340" s="2535"/>
      <c r="BN340" s="2602"/>
      <c r="BO340" s="2535"/>
      <c r="BP340" s="2535"/>
      <c r="BQ340" s="2535"/>
      <c r="BR340" s="2537"/>
      <c r="BS340" s="2628"/>
      <c r="BT340" s="2535"/>
      <c r="BU340" s="2535"/>
      <c r="BV340" s="2602"/>
      <c r="BW340" s="2535"/>
      <c r="BX340" s="2535"/>
      <c r="BY340" s="2535"/>
      <c r="BZ340" s="2626"/>
      <c r="CA340" s="2602"/>
      <c r="CB340" s="2602"/>
      <c r="CC340" s="2602"/>
      <c r="CD340" s="2602"/>
      <c r="CE340" s="2526"/>
      <c r="CF340" s="2604"/>
      <c r="CG340" s="2535"/>
      <c r="CH340" s="2535"/>
      <c r="CI340" s="2535"/>
      <c r="CJ340" s="2535"/>
      <c r="CK340" s="2535"/>
      <c r="CL340" s="2535"/>
      <c r="CM340" s="2535"/>
      <c r="CN340" s="2535"/>
      <c r="CO340" s="2535"/>
      <c r="CP340" s="2535"/>
      <c r="CQ340" s="2535"/>
      <c r="CR340" s="2535"/>
      <c r="CS340" s="2535"/>
      <c r="CT340" s="2535"/>
      <c r="CU340" s="2535"/>
      <c r="CV340" s="2535"/>
      <c r="CW340" s="2535"/>
      <c r="CX340" s="2535"/>
      <c r="CY340" s="2605"/>
    </row>
    <row r="341" spans="1:103">
      <c r="A341" s="2541" t="s">
        <v>2582</v>
      </c>
      <c r="B341" s="2631" t="s">
        <v>2583</v>
      </c>
      <c r="C341" s="2632"/>
      <c r="D341" s="2544">
        <v>607</v>
      </c>
      <c r="E341" s="2545"/>
      <c r="F341" s="2522">
        <v>1138</v>
      </c>
      <c r="G341" s="2546">
        <v>410</v>
      </c>
      <c r="H341" s="2546">
        <v>31</v>
      </c>
      <c r="I341" s="2546">
        <v>55</v>
      </c>
      <c r="J341" s="2547">
        <v>30</v>
      </c>
      <c r="K341" s="2546">
        <v>1028</v>
      </c>
      <c r="L341" s="2546">
        <v>968</v>
      </c>
      <c r="M341" s="2522">
        <v>777.4</v>
      </c>
      <c r="N341" s="2548">
        <v>3.802</v>
      </c>
      <c r="O341" s="2523">
        <v>6.23</v>
      </c>
      <c r="P341" s="2549">
        <v>1</v>
      </c>
      <c r="Q341" s="2549" t="s">
        <v>2493</v>
      </c>
      <c r="R341" s="2549" t="s">
        <v>2493</v>
      </c>
      <c r="S341" s="2549">
        <v>1</v>
      </c>
      <c r="T341" s="2550" t="s">
        <v>2185</v>
      </c>
      <c r="U341" s="2549">
        <v>1</v>
      </c>
      <c r="V341" s="2549" t="s">
        <v>2493</v>
      </c>
      <c r="W341" s="2549" t="s">
        <v>2493</v>
      </c>
      <c r="X341" s="2549">
        <v>1</v>
      </c>
      <c r="Y341" s="2550" t="s">
        <v>2185</v>
      </c>
      <c r="Z341" s="2551" t="s">
        <v>2185</v>
      </c>
      <c r="AA341" s="2552" t="s">
        <v>2185</v>
      </c>
      <c r="AB341" s="2553" t="s">
        <v>2494</v>
      </c>
      <c r="AC341" s="2554">
        <v>1624100</v>
      </c>
      <c r="AD341" s="2555">
        <v>28540</v>
      </c>
      <c r="AE341" s="2555">
        <v>33000</v>
      </c>
      <c r="AF341" s="2555">
        <v>45.7</v>
      </c>
      <c r="AG341" s="2555">
        <v>376.4</v>
      </c>
      <c r="AH341" s="2555">
        <v>63470</v>
      </c>
      <c r="AI341" s="2555">
        <v>3096</v>
      </c>
      <c r="AJ341" s="2555">
        <v>4886</v>
      </c>
      <c r="AK341" s="2555">
        <v>9</v>
      </c>
      <c r="AL341" s="2555">
        <v>17.600000000000001</v>
      </c>
      <c r="AM341" s="2555">
        <v>5789</v>
      </c>
      <c r="AN341" s="2523">
        <v>185250</v>
      </c>
      <c r="AO341" s="2556">
        <v>1</v>
      </c>
      <c r="AP341" s="2547">
        <v>1</v>
      </c>
      <c r="AQ341" s="2547">
        <v>3</v>
      </c>
      <c r="AR341" s="2547">
        <v>4</v>
      </c>
      <c r="AS341" s="2557">
        <v>44</v>
      </c>
      <c r="AT341" s="2558">
        <v>49</v>
      </c>
      <c r="AU341" s="2558">
        <v>35</v>
      </c>
      <c r="AV341" s="2559">
        <v>40</v>
      </c>
      <c r="AW341" s="2560">
        <v>0</v>
      </c>
      <c r="AX341" s="2539">
        <v>1</v>
      </c>
      <c r="AY341" s="2521">
        <v>0</v>
      </c>
      <c r="AZ341" s="2539">
        <v>1</v>
      </c>
      <c r="BA341" s="2539">
        <v>0</v>
      </c>
      <c r="BB341" s="2539">
        <v>1</v>
      </c>
      <c r="BC341" s="2539">
        <v>0</v>
      </c>
      <c r="BD341" s="2539">
        <v>1</v>
      </c>
      <c r="BE341" s="2561">
        <v>1</v>
      </c>
      <c r="BF341" s="2539">
        <v>1</v>
      </c>
      <c r="BG341" s="2539">
        <v>0</v>
      </c>
      <c r="BH341" s="2539">
        <v>0</v>
      </c>
      <c r="BI341" s="2539">
        <v>0</v>
      </c>
      <c r="BJ341" s="2539">
        <v>1</v>
      </c>
      <c r="BK341" s="2539">
        <v>0</v>
      </c>
      <c r="BL341" s="2539">
        <v>0</v>
      </c>
      <c r="BM341" s="2539">
        <v>1</v>
      </c>
      <c r="BN341" s="2521">
        <v>0</v>
      </c>
      <c r="BO341" s="2539">
        <v>1</v>
      </c>
      <c r="BP341" s="2539">
        <v>0</v>
      </c>
      <c r="BQ341" s="2539">
        <v>0</v>
      </c>
      <c r="BR341" s="2562">
        <v>0</v>
      </c>
      <c r="BS341" s="2538">
        <v>1</v>
      </c>
      <c r="BT341" s="2521">
        <v>0</v>
      </c>
      <c r="BU341" s="2521">
        <v>1</v>
      </c>
      <c r="BV341" s="2547">
        <v>0</v>
      </c>
      <c r="BW341" s="2547">
        <v>0</v>
      </c>
      <c r="BX341" s="2547">
        <v>0</v>
      </c>
      <c r="BY341" s="2547">
        <v>0</v>
      </c>
      <c r="BZ341" s="2633">
        <v>0</v>
      </c>
      <c r="CA341" s="2547">
        <v>0</v>
      </c>
      <c r="CB341" s="2547">
        <v>0</v>
      </c>
      <c r="CC341" s="2547">
        <v>0</v>
      </c>
      <c r="CD341" s="2547">
        <v>0</v>
      </c>
      <c r="CE341" s="2634">
        <v>0</v>
      </c>
      <c r="CF341" s="2556">
        <v>1</v>
      </c>
      <c r="CG341" s="2547">
        <v>1</v>
      </c>
      <c r="CH341" s="2547">
        <v>1</v>
      </c>
      <c r="CI341" s="2547">
        <v>1</v>
      </c>
      <c r="CJ341" s="2547">
        <v>1</v>
      </c>
      <c r="CK341" s="2547">
        <v>1</v>
      </c>
      <c r="CL341" s="2547">
        <v>1</v>
      </c>
      <c r="CM341" s="2547">
        <v>1</v>
      </c>
      <c r="CN341" s="2547">
        <v>1</v>
      </c>
      <c r="CO341" s="2547">
        <v>1</v>
      </c>
      <c r="CP341" s="2547">
        <v>1</v>
      </c>
      <c r="CQ341" s="2547">
        <v>1</v>
      </c>
      <c r="CR341" s="2547">
        <v>1</v>
      </c>
      <c r="CS341" s="2547">
        <v>0</v>
      </c>
      <c r="CT341" s="2547">
        <v>0</v>
      </c>
      <c r="CU341" s="2547">
        <v>0</v>
      </c>
      <c r="CV341" s="2547">
        <v>0</v>
      </c>
      <c r="CW341" s="2547">
        <v>0</v>
      </c>
      <c r="CX341" s="2547">
        <v>0</v>
      </c>
      <c r="CY341" s="2635">
        <v>0</v>
      </c>
    </row>
    <row r="342" spans="1:103">
      <c r="A342" s="2541" t="s">
        <v>2582</v>
      </c>
      <c r="B342" s="2631" t="s">
        <v>2584</v>
      </c>
      <c r="C342" s="2632"/>
      <c r="D342" s="2544">
        <v>548</v>
      </c>
      <c r="E342" s="2545"/>
      <c r="F342" s="2522">
        <v>1128</v>
      </c>
      <c r="G342" s="2546">
        <v>407</v>
      </c>
      <c r="H342" s="2546">
        <v>28</v>
      </c>
      <c r="I342" s="2546">
        <v>50</v>
      </c>
      <c r="J342" s="2547">
        <v>30</v>
      </c>
      <c r="K342" s="2546">
        <v>1028</v>
      </c>
      <c r="L342" s="2546">
        <v>968</v>
      </c>
      <c r="M342" s="2522">
        <v>702.5</v>
      </c>
      <c r="N342" s="2548">
        <v>3.7759999999999998</v>
      </c>
      <c r="O342" s="2523">
        <v>6.8470000000000004</v>
      </c>
      <c r="P342" s="2549">
        <v>1</v>
      </c>
      <c r="Q342" s="2549" t="s">
        <v>2493</v>
      </c>
      <c r="R342" s="2549" t="s">
        <v>2493</v>
      </c>
      <c r="S342" s="2549">
        <v>1</v>
      </c>
      <c r="T342" s="2550" t="s">
        <v>2185</v>
      </c>
      <c r="U342" s="2549">
        <v>1</v>
      </c>
      <c r="V342" s="2549" t="s">
        <v>2493</v>
      </c>
      <c r="W342" s="2549" t="s">
        <v>2493</v>
      </c>
      <c r="X342" s="2549">
        <v>1</v>
      </c>
      <c r="Y342" s="2550" t="s">
        <v>2185</v>
      </c>
      <c r="Z342" s="2551" t="s">
        <v>2185</v>
      </c>
      <c r="AA342" s="2552" t="s">
        <v>2185</v>
      </c>
      <c r="AB342" s="2553" t="s">
        <v>2494</v>
      </c>
      <c r="AC342" s="2554">
        <v>1456640</v>
      </c>
      <c r="AD342" s="2555">
        <v>25820</v>
      </c>
      <c r="AE342" s="2555">
        <v>29720</v>
      </c>
      <c r="AF342" s="2555">
        <v>45.5</v>
      </c>
      <c r="AG342" s="2555">
        <v>339.5</v>
      </c>
      <c r="AH342" s="2555">
        <v>56400</v>
      </c>
      <c r="AI342" s="2555">
        <v>2771</v>
      </c>
      <c r="AJ342" s="2555">
        <v>4358</v>
      </c>
      <c r="AK342" s="2555">
        <v>8.9</v>
      </c>
      <c r="AL342" s="2555">
        <v>16.3</v>
      </c>
      <c r="AM342" s="2555">
        <v>4344</v>
      </c>
      <c r="AN342" s="2523">
        <v>163220</v>
      </c>
      <c r="AO342" s="2556">
        <v>1</v>
      </c>
      <c r="AP342" s="2547">
        <v>1</v>
      </c>
      <c r="AQ342" s="2547">
        <v>4</v>
      </c>
      <c r="AR342" s="2547">
        <v>4</v>
      </c>
      <c r="AS342" s="2557">
        <v>48</v>
      </c>
      <c r="AT342" s="2558">
        <v>54</v>
      </c>
      <c r="AU342" s="2558">
        <v>38</v>
      </c>
      <c r="AV342" s="2559">
        <v>44</v>
      </c>
      <c r="AW342" s="2560">
        <v>0</v>
      </c>
      <c r="AX342" s="2539">
        <v>1</v>
      </c>
      <c r="AY342" s="2521">
        <v>0</v>
      </c>
      <c r="AZ342" s="2539">
        <v>1</v>
      </c>
      <c r="BA342" s="2539">
        <v>0</v>
      </c>
      <c r="BB342" s="2539">
        <v>1</v>
      </c>
      <c r="BC342" s="2539">
        <v>0</v>
      </c>
      <c r="BD342" s="2539">
        <v>1</v>
      </c>
      <c r="BE342" s="2561">
        <v>1</v>
      </c>
      <c r="BF342" s="2539">
        <v>1</v>
      </c>
      <c r="BG342" s="2539">
        <v>0</v>
      </c>
      <c r="BH342" s="2539">
        <v>0</v>
      </c>
      <c r="BI342" s="2539">
        <v>0</v>
      </c>
      <c r="BJ342" s="2539">
        <v>1</v>
      </c>
      <c r="BK342" s="2539">
        <v>1</v>
      </c>
      <c r="BL342" s="2539">
        <v>1</v>
      </c>
      <c r="BM342" s="2539">
        <v>1</v>
      </c>
      <c r="BN342" s="2521">
        <v>0</v>
      </c>
      <c r="BO342" s="2539">
        <v>1</v>
      </c>
      <c r="BP342" s="2539">
        <v>0</v>
      </c>
      <c r="BQ342" s="2539">
        <v>0</v>
      </c>
      <c r="BR342" s="2562">
        <v>0</v>
      </c>
      <c r="BS342" s="2538">
        <v>1</v>
      </c>
      <c r="BT342" s="2521">
        <v>0</v>
      </c>
      <c r="BU342" s="2521">
        <v>1</v>
      </c>
      <c r="BV342" s="2547">
        <v>0</v>
      </c>
      <c r="BW342" s="2547">
        <v>0</v>
      </c>
      <c r="BX342" s="2547">
        <v>0</v>
      </c>
      <c r="BY342" s="2547">
        <v>0</v>
      </c>
      <c r="BZ342" s="2579">
        <v>0</v>
      </c>
      <c r="CA342" s="2521">
        <v>0</v>
      </c>
      <c r="CB342" s="2521">
        <v>0</v>
      </c>
      <c r="CC342" s="2521">
        <v>0</v>
      </c>
      <c r="CD342" s="2521">
        <v>0</v>
      </c>
      <c r="CE342" s="2524">
        <v>0</v>
      </c>
      <c r="CF342" s="2556">
        <v>1</v>
      </c>
      <c r="CG342" s="2547">
        <v>1</v>
      </c>
      <c r="CH342" s="2547">
        <v>1</v>
      </c>
      <c r="CI342" s="2547">
        <v>1</v>
      </c>
      <c r="CJ342" s="2547">
        <v>1</v>
      </c>
      <c r="CK342" s="2547">
        <v>1</v>
      </c>
      <c r="CL342" s="2547">
        <v>1</v>
      </c>
      <c r="CM342" s="2547">
        <v>1</v>
      </c>
      <c r="CN342" s="2547">
        <v>1</v>
      </c>
      <c r="CO342" s="2547">
        <v>1</v>
      </c>
      <c r="CP342" s="2547">
        <v>1</v>
      </c>
      <c r="CQ342" s="2547">
        <v>1</v>
      </c>
      <c r="CR342" s="2547">
        <v>1</v>
      </c>
      <c r="CS342" s="2547">
        <v>0</v>
      </c>
      <c r="CT342" s="2547">
        <v>0</v>
      </c>
      <c r="CU342" s="2547">
        <v>0</v>
      </c>
      <c r="CV342" s="2547">
        <v>0</v>
      </c>
      <c r="CW342" s="2547">
        <v>0</v>
      </c>
      <c r="CX342" s="2547">
        <v>0</v>
      </c>
      <c r="CY342" s="2635">
        <v>0</v>
      </c>
    </row>
    <row r="343" spans="1:103">
      <c r="A343" s="2564" t="s">
        <v>2582</v>
      </c>
      <c r="B343" s="2542" t="s">
        <v>2585</v>
      </c>
      <c r="C343" s="2543"/>
      <c r="D343" s="2544">
        <v>499</v>
      </c>
      <c r="E343" s="2545"/>
      <c r="F343" s="2522">
        <v>1118</v>
      </c>
      <c r="G343" s="2546">
        <v>405</v>
      </c>
      <c r="H343" s="2546">
        <v>26</v>
      </c>
      <c r="I343" s="2546">
        <v>45</v>
      </c>
      <c r="J343" s="2547">
        <v>30</v>
      </c>
      <c r="K343" s="2546">
        <v>1028</v>
      </c>
      <c r="L343" s="2546">
        <v>968</v>
      </c>
      <c r="M343" s="2522">
        <v>639.5</v>
      </c>
      <c r="N343" s="2548">
        <v>3.7519999999999998</v>
      </c>
      <c r="O343" s="2523">
        <v>7.4740000000000002</v>
      </c>
      <c r="P343" s="2549">
        <v>1</v>
      </c>
      <c r="Q343" s="2549" t="s">
        <v>2493</v>
      </c>
      <c r="R343" s="2549" t="s">
        <v>2493</v>
      </c>
      <c r="S343" s="2549">
        <v>1</v>
      </c>
      <c r="T343" s="2550" t="s">
        <v>2185</v>
      </c>
      <c r="U343" s="2549">
        <v>1</v>
      </c>
      <c r="V343" s="2549" t="s">
        <v>2493</v>
      </c>
      <c r="W343" s="2549" t="s">
        <v>2493</v>
      </c>
      <c r="X343" s="2549">
        <v>1</v>
      </c>
      <c r="Y343" s="2550" t="s">
        <v>2185</v>
      </c>
      <c r="Z343" s="2551" t="s">
        <v>2185</v>
      </c>
      <c r="AA343" s="2552" t="s">
        <v>2185</v>
      </c>
      <c r="AB343" s="2553" t="s">
        <v>2494</v>
      </c>
      <c r="AC343" s="2554">
        <v>1305020</v>
      </c>
      <c r="AD343" s="2555">
        <v>23340</v>
      </c>
      <c r="AE343" s="2555">
        <v>26810</v>
      </c>
      <c r="AF343" s="2555">
        <v>45.1</v>
      </c>
      <c r="AG343" s="2555">
        <v>313.7</v>
      </c>
      <c r="AH343" s="2555">
        <v>50000</v>
      </c>
      <c r="AI343" s="2555">
        <v>2469</v>
      </c>
      <c r="AJ343" s="2555">
        <v>3879</v>
      </c>
      <c r="AK343" s="2555">
        <v>8.8000000000000007</v>
      </c>
      <c r="AL343" s="2555">
        <v>15.1</v>
      </c>
      <c r="AM343" s="2555">
        <v>3253</v>
      </c>
      <c r="AN343" s="2523">
        <v>143400</v>
      </c>
      <c r="AO343" s="2556">
        <v>1</v>
      </c>
      <c r="AP343" s="2547">
        <v>1</v>
      </c>
      <c r="AQ343" s="2547">
        <v>4</v>
      </c>
      <c r="AR343" s="2547">
        <v>4</v>
      </c>
      <c r="AS343" s="2557">
        <v>52</v>
      </c>
      <c r="AT343" s="2558">
        <v>59</v>
      </c>
      <c r="AU343" s="2558">
        <v>41</v>
      </c>
      <c r="AV343" s="2559">
        <v>48</v>
      </c>
      <c r="AW343" s="2560">
        <v>0</v>
      </c>
      <c r="AX343" s="2539">
        <v>1</v>
      </c>
      <c r="AY343" s="2521">
        <v>0</v>
      </c>
      <c r="AZ343" s="2539">
        <v>1</v>
      </c>
      <c r="BA343" s="2539">
        <v>0</v>
      </c>
      <c r="BB343" s="2539">
        <v>1</v>
      </c>
      <c r="BC343" s="2539">
        <v>0</v>
      </c>
      <c r="BD343" s="2539">
        <v>1</v>
      </c>
      <c r="BE343" s="2561">
        <v>1</v>
      </c>
      <c r="BF343" s="2539">
        <v>1</v>
      </c>
      <c r="BG343" s="2539">
        <v>0</v>
      </c>
      <c r="BH343" s="2539">
        <v>0</v>
      </c>
      <c r="BI343" s="2539">
        <v>0</v>
      </c>
      <c r="BJ343" s="2539">
        <v>1</v>
      </c>
      <c r="BK343" s="2539">
        <v>1</v>
      </c>
      <c r="BL343" s="2539">
        <v>1</v>
      </c>
      <c r="BM343" s="2539">
        <v>1</v>
      </c>
      <c r="BN343" s="2521">
        <v>0</v>
      </c>
      <c r="BO343" s="2539">
        <v>1</v>
      </c>
      <c r="BP343" s="2539">
        <v>0</v>
      </c>
      <c r="BQ343" s="2539">
        <v>0</v>
      </c>
      <c r="BR343" s="2562">
        <v>0</v>
      </c>
      <c r="BS343" s="2538">
        <v>1</v>
      </c>
      <c r="BT343" s="2521">
        <v>0</v>
      </c>
      <c r="BU343" s="2521">
        <v>1</v>
      </c>
      <c r="BV343" s="2521">
        <v>0</v>
      </c>
      <c r="BW343" s="2521">
        <v>0</v>
      </c>
      <c r="BX343" s="2521">
        <v>0</v>
      </c>
      <c r="BY343" s="2521">
        <v>0</v>
      </c>
      <c r="BZ343" s="2579">
        <v>0</v>
      </c>
      <c r="CA343" s="2521">
        <v>0</v>
      </c>
      <c r="CB343" s="2521">
        <v>0</v>
      </c>
      <c r="CC343" s="2521">
        <v>0</v>
      </c>
      <c r="CD343" s="2521">
        <v>0</v>
      </c>
      <c r="CE343" s="2524">
        <v>0</v>
      </c>
      <c r="CF343" s="2520">
        <v>1</v>
      </c>
      <c r="CG343" s="2521">
        <v>1</v>
      </c>
      <c r="CH343" s="2521">
        <v>1</v>
      </c>
      <c r="CI343" s="2521">
        <v>1</v>
      </c>
      <c r="CJ343" s="2521">
        <v>1</v>
      </c>
      <c r="CK343" s="2521">
        <v>1</v>
      </c>
      <c r="CL343" s="2521">
        <v>1</v>
      </c>
      <c r="CM343" s="2521">
        <v>1</v>
      </c>
      <c r="CN343" s="2521">
        <v>1</v>
      </c>
      <c r="CO343" s="2521">
        <v>1</v>
      </c>
      <c r="CP343" s="2521">
        <v>1</v>
      </c>
      <c r="CQ343" s="2521">
        <v>1</v>
      </c>
      <c r="CR343" s="2521">
        <v>1</v>
      </c>
      <c r="CS343" s="2521">
        <v>0</v>
      </c>
      <c r="CT343" s="2521">
        <v>0</v>
      </c>
      <c r="CU343" s="2521">
        <v>0</v>
      </c>
      <c r="CV343" s="2521">
        <v>0</v>
      </c>
      <c r="CW343" s="2521">
        <v>0</v>
      </c>
      <c r="CX343" s="2521">
        <v>0</v>
      </c>
      <c r="CY343" s="2563">
        <v>0</v>
      </c>
    </row>
    <row r="344" spans="1:103">
      <c r="A344" s="2564" t="s">
        <v>2582</v>
      </c>
      <c r="B344" s="2542" t="s">
        <v>2586</v>
      </c>
      <c r="C344" s="2543"/>
      <c r="D344" s="2544">
        <v>433</v>
      </c>
      <c r="E344" s="2545"/>
      <c r="F344" s="2522">
        <v>1108</v>
      </c>
      <c r="G344" s="2546">
        <v>402</v>
      </c>
      <c r="H344" s="2546">
        <v>22</v>
      </c>
      <c r="I344" s="2546">
        <v>40</v>
      </c>
      <c r="J344" s="2547">
        <v>30</v>
      </c>
      <c r="K344" s="2546">
        <v>1028</v>
      </c>
      <c r="L344" s="2546">
        <v>968</v>
      </c>
      <c r="M344" s="2522">
        <v>555.4</v>
      </c>
      <c r="N344" s="2548">
        <v>3.7280000000000002</v>
      </c>
      <c r="O344" s="2523">
        <v>8.5489999999999995</v>
      </c>
      <c r="P344" s="2549">
        <v>1</v>
      </c>
      <c r="Q344" s="2549" t="s">
        <v>2493</v>
      </c>
      <c r="R344" s="2549" t="s">
        <v>2493</v>
      </c>
      <c r="S344" s="2549">
        <v>1</v>
      </c>
      <c r="T344" s="2550" t="s">
        <v>2493</v>
      </c>
      <c r="U344" s="2549">
        <v>1</v>
      </c>
      <c r="V344" s="2549" t="s">
        <v>2493</v>
      </c>
      <c r="W344" s="2549" t="s">
        <v>2493</v>
      </c>
      <c r="X344" s="2549">
        <v>1</v>
      </c>
      <c r="Y344" s="2550" t="s">
        <v>2493</v>
      </c>
      <c r="Z344" s="2551" t="s">
        <v>2185</v>
      </c>
      <c r="AA344" s="2552" t="s">
        <v>2185</v>
      </c>
      <c r="AB344" s="2549" t="s">
        <v>2495</v>
      </c>
      <c r="AC344" s="2554">
        <v>1136540</v>
      </c>
      <c r="AD344" s="2555">
        <v>20510</v>
      </c>
      <c r="AE344" s="2555">
        <v>23370</v>
      </c>
      <c r="AF344" s="2555">
        <v>45.2</v>
      </c>
      <c r="AG344" s="2555">
        <v>266.60000000000002</v>
      </c>
      <c r="AH344" s="2555">
        <v>43420</v>
      </c>
      <c r="AI344" s="2555">
        <v>2160</v>
      </c>
      <c r="AJ344" s="2555">
        <v>3370</v>
      </c>
      <c r="AK344" s="2555">
        <v>8.8000000000000007</v>
      </c>
      <c r="AL344" s="2555">
        <v>13.7</v>
      </c>
      <c r="AM344" s="2555">
        <v>2229</v>
      </c>
      <c r="AN344" s="2523">
        <v>123500</v>
      </c>
      <c r="AO344" s="2556">
        <v>1</v>
      </c>
      <c r="AP344" s="2547">
        <v>1</v>
      </c>
      <c r="AQ344" s="2547">
        <v>4</v>
      </c>
      <c r="AR344" s="2547">
        <v>4</v>
      </c>
      <c r="AS344" s="2557">
        <v>60</v>
      </c>
      <c r="AT344" s="2558">
        <v>67</v>
      </c>
      <c r="AU344" s="2558">
        <v>47</v>
      </c>
      <c r="AV344" s="2559">
        <v>54</v>
      </c>
      <c r="AW344" s="2560">
        <v>0</v>
      </c>
      <c r="AX344" s="2539">
        <v>1</v>
      </c>
      <c r="AY344" s="2521">
        <v>0</v>
      </c>
      <c r="AZ344" s="2539">
        <v>1</v>
      </c>
      <c r="BA344" s="2539">
        <v>1</v>
      </c>
      <c r="BB344" s="2539">
        <v>1</v>
      </c>
      <c r="BC344" s="2539">
        <v>0</v>
      </c>
      <c r="BD344" s="2539">
        <v>1</v>
      </c>
      <c r="BE344" s="2561">
        <v>1</v>
      </c>
      <c r="BF344" s="2539">
        <v>1</v>
      </c>
      <c r="BG344" s="2539">
        <v>1</v>
      </c>
      <c r="BH344" s="2539">
        <v>1</v>
      </c>
      <c r="BI344" s="2539">
        <v>1</v>
      </c>
      <c r="BJ344" s="2539">
        <v>1</v>
      </c>
      <c r="BK344" s="2539">
        <v>1</v>
      </c>
      <c r="BL344" s="2539">
        <v>1</v>
      </c>
      <c r="BM344" s="2539">
        <v>1</v>
      </c>
      <c r="BN344" s="2521">
        <v>0</v>
      </c>
      <c r="BO344" s="2539">
        <v>1</v>
      </c>
      <c r="BP344" s="2539">
        <v>1</v>
      </c>
      <c r="BQ344" s="2539">
        <v>0</v>
      </c>
      <c r="BR344" s="2562">
        <v>0</v>
      </c>
      <c r="BS344" s="2538">
        <v>0</v>
      </c>
      <c r="BT344" s="2521">
        <v>0</v>
      </c>
      <c r="BU344" s="2521">
        <v>1</v>
      </c>
      <c r="BV344" s="2521">
        <v>0</v>
      </c>
      <c r="BW344" s="2521">
        <v>0</v>
      </c>
      <c r="BX344" s="2521">
        <v>0</v>
      </c>
      <c r="BY344" s="2521">
        <v>0</v>
      </c>
      <c r="BZ344" s="2579">
        <v>0</v>
      </c>
      <c r="CA344" s="2521">
        <v>0</v>
      </c>
      <c r="CB344" s="2521">
        <v>0</v>
      </c>
      <c r="CC344" s="2521">
        <v>0</v>
      </c>
      <c r="CD344" s="2521">
        <v>0</v>
      </c>
      <c r="CE344" s="2524">
        <v>0</v>
      </c>
      <c r="CF344" s="2520">
        <v>1</v>
      </c>
      <c r="CG344" s="2521">
        <v>1</v>
      </c>
      <c r="CH344" s="2521">
        <v>1</v>
      </c>
      <c r="CI344" s="2521">
        <v>1</v>
      </c>
      <c r="CJ344" s="2521">
        <v>1</v>
      </c>
      <c r="CK344" s="2521">
        <v>1</v>
      </c>
      <c r="CL344" s="2521">
        <v>1</v>
      </c>
      <c r="CM344" s="2521">
        <v>1</v>
      </c>
      <c r="CN344" s="2521">
        <v>1</v>
      </c>
      <c r="CO344" s="2521">
        <v>1</v>
      </c>
      <c r="CP344" s="2521">
        <v>1</v>
      </c>
      <c r="CQ344" s="2521">
        <v>1</v>
      </c>
      <c r="CR344" s="2521">
        <v>1</v>
      </c>
      <c r="CS344" s="2521">
        <v>0</v>
      </c>
      <c r="CT344" s="2521">
        <v>0</v>
      </c>
      <c r="CU344" s="2521">
        <v>0</v>
      </c>
      <c r="CV344" s="2521">
        <v>0</v>
      </c>
      <c r="CW344" s="2521">
        <v>0</v>
      </c>
      <c r="CX344" s="2521">
        <v>0</v>
      </c>
      <c r="CY344" s="2563">
        <v>0</v>
      </c>
    </row>
    <row r="345" spans="1:103">
      <c r="A345" s="2564" t="s">
        <v>2582</v>
      </c>
      <c r="B345" s="2542" t="s">
        <v>2587</v>
      </c>
      <c r="C345" s="2543"/>
      <c r="D345" s="2544">
        <v>390</v>
      </c>
      <c r="E345" s="2545"/>
      <c r="F345" s="2522">
        <v>1100</v>
      </c>
      <c r="G345" s="2546">
        <v>400</v>
      </c>
      <c r="H345" s="2546">
        <v>20</v>
      </c>
      <c r="I345" s="2546">
        <v>36</v>
      </c>
      <c r="J345" s="2547">
        <v>30</v>
      </c>
      <c r="K345" s="2546">
        <v>1028</v>
      </c>
      <c r="L345" s="2546">
        <v>968</v>
      </c>
      <c r="M345" s="2522">
        <v>501.3</v>
      </c>
      <c r="N345" s="2548">
        <v>3.7080000000000002</v>
      </c>
      <c r="O345" s="2523">
        <v>9.4220000000000006</v>
      </c>
      <c r="P345" s="2549">
        <v>1</v>
      </c>
      <c r="Q345" s="2549" t="s">
        <v>2493</v>
      </c>
      <c r="R345" s="2549" t="s">
        <v>2493</v>
      </c>
      <c r="S345" s="2549">
        <v>1</v>
      </c>
      <c r="T345" s="2550" t="s">
        <v>2493</v>
      </c>
      <c r="U345" s="2549">
        <v>1</v>
      </c>
      <c r="V345" s="2549" t="s">
        <v>2493</v>
      </c>
      <c r="W345" s="2549" t="s">
        <v>2493</v>
      </c>
      <c r="X345" s="2549">
        <v>1</v>
      </c>
      <c r="Y345" s="2550" t="s">
        <v>2493</v>
      </c>
      <c r="Z345" s="2551" t="s">
        <v>2185</v>
      </c>
      <c r="AA345" s="2552" t="s">
        <v>2185</v>
      </c>
      <c r="AB345" s="2549" t="s">
        <v>2495</v>
      </c>
      <c r="AC345" s="2554">
        <v>1016360</v>
      </c>
      <c r="AD345" s="2555">
        <v>18470</v>
      </c>
      <c r="AE345" s="2555">
        <v>20990</v>
      </c>
      <c r="AF345" s="2555">
        <v>45</v>
      </c>
      <c r="AG345" s="2555">
        <v>242.1</v>
      </c>
      <c r="AH345" s="2555">
        <v>38490</v>
      </c>
      <c r="AI345" s="2555">
        <v>1924</v>
      </c>
      <c r="AJ345" s="2555">
        <v>2995</v>
      </c>
      <c r="AK345" s="2555">
        <v>8.6999999999999993</v>
      </c>
      <c r="AL345" s="2555">
        <v>12.7</v>
      </c>
      <c r="AM345" s="2555">
        <v>1649</v>
      </c>
      <c r="AN345" s="2523">
        <v>108680</v>
      </c>
      <c r="AO345" s="2556">
        <v>1</v>
      </c>
      <c r="AP345" s="2547">
        <v>1</v>
      </c>
      <c r="AQ345" s="2547">
        <v>4</v>
      </c>
      <c r="AR345" s="2547">
        <v>4</v>
      </c>
      <c r="AS345" s="2557">
        <v>66</v>
      </c>
      <c r="AT345" s="2558">
        <v>74</v>
      </c>
      <c r="AU345" s="2558">
        <v>52</v>
      </c>
      <c r="AV345" s="2559">
        <v>60</v>
      </c>
      <c r="AW345" s="2560">
        <v>0</v>
      </c>
      <c r="AX345" s="2539">
        <v>1</v>
      </c>
      <c r="AY345" s="2521">
        <v>0</v>
      </c>
      <c r="AZ345" s="2539">
        <v>1</v>
      </c>
      <c r="BA345" s="2539">
        <v>1</v>
      </c>
      <c r="BB345" s="2539">
        <v>1</v>
      </c>
      <c r="BC345" s="2539">
        <v>0</v>
      </c>
      <c r="BD345" s="2539">
        <v>1</v>
      </c>
      <c r="BE345" s="2561">
        <v>1</v>
      </c>
      <c r="BF345" s="2539">
        <v>1</v>
      </c>
      <c r="BG345" s="2539">
        <v>1</v>
      </c>
      <c r="BH345" s="2539">
        <v>1</v>
      </c>
      <c r="BI345" s="2539">
        <v>1</v>
      </c>
      <c r="BJ345" s="2539">
        <v>1</v>
      </c>
      <c r="BK345" s="2539">
        <v>1</v>
      </c>
      <c r="BL345" s="2539">
        <v>1</v>
      </c>
      <c r="BM345" s="2539">
        <v>1</v>
      </c>
      <c r="BN345" s="2521">
        <v>0</v>
      </c>
      <c r="BO345" s="2539">
        <v>1</v>
      </c>
      <c r="BP345" s="2539">
        <v>1</v>
      </c>
      <c r="BQ345" s="2539">
        <v>0</v>
      </c>
      <c r="BR345" s="2562">
        <v>0</v>
      </c>
      <c r="BS345" s="2538">
        <v>0</v>
      </c>
      <c r="BT345" s="2521">
        <v>0</v>
      </c>
      <c r="BU345" s="2521">
        <v>1</v>
      </c>
      <c r="BV345" s="2521">
        <v>0</v>
      </c>
      <c r="BW345" s="2521">
        <v>0</v>
      </c>
      <c r="BX345" s="2521">
        <v>0</v>
      </c>
      <c r="BY345" s="2521">
        <v>0</v>
      </c>
      <c r="BZ345" s="2579">
        <v>0</v>
      </c>
      <c r="CA345" s="2521">
        <v>0</v>
      </c>
      <c r="CB345" s="2521">
        <v>0</v>
      </c>
      <c r="CC345" s="2521">
        <v>0</v>
      </c>
      <c r="CD345" s="2521">
        <v>0</v>
      </c>
      <c r="CE345" s="2524">
        <v>0</v>
      </c>
      <c r="CF345" s="2520">
        <v>1</v>
      </c>
      <c r="CG345" s="2521">
        <v>1</v>
      </c>
      <c r="CH345" s="2521">
        <v>1</v>
      </c>
      <c r="CI345" s="2521">
        <v>1</v>
      </c>
      <c r="CJ345" s="2521">
        <v>1</v>
      </c>
      <c r="CK345" s="2521">
        <v>1</v>
      </c>
      <c r="CL345" s="2521">
        <v>1</v>
      </c>
      <c r="CM345" s="2521">
        <v>1</v>
      </c>
      <c r="CN345" s="2521">
        <v>1</v>
      </c>
      <c r="CO345" s="2521">
        <v>1</v>
      </c>
      <c r="CP345" s="2521">
        <v>1</v>
      </c>
      <c r="CQ345" s="2521">
        <v>1</v>
      </c>
      <c r="CR345" s="2521">
        <v>1</v>
      </c>
      <c r="CS345" s="2521">
        <v>0</v>
      </c>
      <c r="CT345" s="2521">
        <v>0</v>
      </c>
      <c r="CU345" s="2521">
        <v>0</v>
      </c>
      <c r="CV345" s="2521">
        <v>0</v>
      </c>
      <c r="CW345" s="2521">
        <v>0</v>
      </c>
      <c r="CX345" s="2521">
        <v>0</v>
      </c>
      <c r="CY345" s="2563">
        <v>0</v>
      </c>
    </row>
    <row r="346" spans="1:103">
      <c r="A346" s="2564" t="s">
        <v>2582</v>
      </c>
      <c r="B346" s="2542" t="s">
        <v>2588</v>
      </c>
      <c r="C346" s="2543"/>
      <c r="D346" s="2544">
        <v>343</v>
      </c>
      <c r="E346" s="2545"/>
      <c r="F346" s="2522">
        <v>1090</v>
      </c>
      <c r="G346" s="2546">
        <v>400</v>
      </c>
      <c r="H346" s="2546">
        <v>18</v>
      </c>
      <c r="I346" s="2546">
        <v>31</v>
      </c>
      <c r="J346" s="2547">
        <v>30</v>
      </c>
      <c r="K346" s="2546">
        <v>1028</v>
      </c>
      <c r="L346" s="2546">
        <v>968</v>
      </c>
      <c r="M346" s="2522">
        <v>440.7</v>
      </c>
      <c r="N346" s="2548">
        <v>3.6920000000000002</v>
      </c>
      <c r="O346" s="2523">
        <v>10.67</v>
      </c>
      <c r="P346" s="2549">
        <v>1</v>
      </c>
      <c r="Q346" s="2549" t="s">
        <v>2493</v>
      </c>
      <c r="R346" s="2549" t="s">
        <v>2493</v>
      </c>
      <c r="S346" s="2549">
        <v>1</v>
      </c>
      <c r="T346" s="2550" t="s">
        <v>2493</v>
      </c>
      <c r="U346" s="2549">
        <v>1</v>
      </c>
      <c r="V346" s="2549" t="s">
        <v>2493</v>
      </c>
      <c r="W346" s="2549" t="s">
        <v>2493</v>
      </c>
      <c r="X346" s="2549">
        <v>1</v>
      </c>
      <c r="Y346" s="2550" t="s">
        <v>2493</v>
      </c>
      <c r="Z346" s="2551" t="s">
        <v>2185</v>
      </c>
      <c r="AA346" s="2552" t="s">
        <v>2185</v>
      </c>
      <c r="AB346" s="2553" t="s">
        <v>2494</v>
      </c>
      <c r="AC346" s="2554">
        <v>878350</v>
      </c>
      <c r="AD346" s="2555">
        <v>16110</v>
      </c>
      <c r="AE346" s="2555">
        <v>18270</v>
      </c>
      <c r="AF346" s="2555">
        <v>44.6</v>
      </c>
      <c r="AG346" s="2555">
        <v>216.9</v>
      </c>
      <c r="AH346" s="2555">
        <v>33130</v>
      </c>
      <c r="AI346" s="2555">
        <v>1656</v>
      </c>
      <c r="AJ346" s="2555">
        <v>2575</v>
      </c>
      <c r="AK346" s="2555">
        <v>8.6</v>
      </c>
      <c r="AL346" s="2555">
        <v>11.5</v>
      </c>
      <c r="AM346" s="2555">
        <v>1104</v>
      </c>
      <c r="AN346" s="2523">
        <v>92700</v>
      </c>
      <c r="AO346" s="2556">
        <v>1</v>
      </c>
      <c r="AP346" s="2547">
        <v>2</v>
      </c>
      <c r="AQ346" s="2547">
        <v>4</v>
      </c>
      <c r="AR346" s="2547">
        <v>4</v>
      </c>
      <c r="AS346" s="2557">
        <v>75</v>
      </c>
      <c r="AT346" s="2558">
        <v>84</v>
      </c>
      <c r="AU346" s="2558">
        <v>59</v>
      </c>
      <c r="AV346" s="2559">
        <v>68</v>
      </c>
      <c r="AW346" s="2560">
        <v>0</v>
      </c>
      <c r="AX346" s="2539">
        <v>1</v>
      </c>
      <c r="AY346" s="2521">
        <v>0</v>
      </c>
      <c r="AZ346" s="2539">
        <v>1</v>
      </c>
      <c r="BA346" s="2539">
        <v>1</v>
      </c>
      <c r="BB346" s="2539">
        <v>1</v>
      </c>
      <c r="BC346" s="2539">
        <v>0</v>
      </c>
      <c r="BD346" s="2539">
        <v>1</v>
      </c>
      <c r="BE346" s="2561">
        <v>1</v>
      </c>
      <c r="BF346" s="2539">
        <v>1</v>
      </c>
      <c r="BG346" s="2539">
        <v>1</v>
      </c>
      <c r="BH346" s="2539">
        <v>1</v>
      </c>
      <c r="BI346" s="2539">
        <v>1</v>
      </c>
      <c r="BJ346" s="2539">
        <v>1</v>
      </c>
      <c r="BK346" s="2539">
        <v>1</v>
      </c>
      <c r="BL346" s="2539">
        <v>1</v>
      </c>
      <c r="BM346" s="2539">
        <v>1</v>
      </c>
      <c r="BN346" s="2521">
        <v>0</v>
      </c>
      <c r="BO346" s="2539">
        <v>1</v>
      </c>
      <c r="BP346" s="2539">
        <v>1</v>
      </c>
      <c r="BQ346" s="2539">
        <v>0</v>
      </c>
      <c r="BR346" s="2562">
        <v>0</v>
      </c>
      <c r="BS346" s="2538">
        <v>1</v>
      </c>
      <c r="BT346" s="2521">
        <v>0</v>
      </c>
      <c r="BU346" s="2521">
        <v>1</v>
      </c>
      <c r="BV346" s="2521">
        <v>0</v>
      </c>
      <c r="BW346" s="2521">
        <v>0</v>
      </c>
      <c r="BX346" s="2521">
        <v>0</v>
      </c>
      <c r="BY346" s="2521">
        <v>0</v>
      </c>
      <c r="BZ346" s="2579">
        <v>0</v>
      </c>
      <c r="CA346" s="2521">
        <v>0</v>
      </c>
      <c r="CB346" s="2521">
        <v>0</v>
      </c>
      <c r="CC346" s="2521">
        <v>0</v>
      </c>
      <c r="CD346" s="2521">
        <v>0</v>
      </c>
      <c r="CE346" s="2524">
        <v>0</v>
      </c>
      <c r="CF346" s="2520">
        <v>1</v>
      </c>
      <c r="CG346" s="2521">
        <v>1</v>
      </c>
      <c r="CH346" s="2521">
        <v>1</v>
      </c>
      <c r="CI346" s="2521">
        <v>1</v>
      </c>
      <c r="CJ346" s="2521">
        <v>1</v>
      </c>
      <c r="CK346" s="2521">
        <v>1</v>
      </c>
      <c r="CL346" s="2521">
        <v>1</v>
      </c>
      <c r="CM346" s="2521">
        <v>1</v>
      </c>
      <c r="CN346" s="2521">
        <v>1</v>
      </c>
      <c r="CO346" s="2521">
        <v>1</v>
      </c>
      <c r="CP346" s="2521">
        <v>1</v>
      </c>
      <c r="CQ346" s="2521">
        <v>1</v>
      </c>
      <c r="CR346" s="2521">
        <v>1</v>
      </c>
      <c r="CS346" s="2521">
        <v>0</v>
      </c>
      <c r="CT346" s="2521">
        <v>0</v>
      </c>
      <c r="CU346" s="2521">
        <v>0</v>
      </c>
      <c r="CV346" s="2521">
        <v>0</v>
      </c>
      <c r="CW346" s="2521">
        <v>0</v>
      </c>
      <c r="CX346" s="2521">
        <v>0</v>
      </c>
      <c r="CY346" s="2563">
        <v>0</v>
      </c>
    </row>
    <row r="347" spans="1:103">
      <c r="A347" s="2564"/>
      <c r="B347" s="2542" t="s">
        <v>2589</v>
      </c>
      <c r="C347" s="2543"/>
      <c r="D347" s="2544">
        <v>584</v>
      </c>
      <c r="E347" s="2545"/>
      <c r="F347" s="2522">
        <v>1056</v>
      </c>
      <c r="G347" s="2546">
        <v>314</v>
      </c>
      <c r="H347" s="2546">
        <v>36</v>
      </c>
      <c r="I347" s="2546">
        <v>64</v>
      </c>
      <c r="J347" s="2547">
        <v>30</v>
      </c>
      <c r="K347" s="2568">
        <v>928</v>
      </c>
      <c r="L347" s="2546">
        <v>868</v>
      </c>
      <c r="M347" s="2522">
        <v>743.7</v>
      </c>
      <c r="N347" s="2548">
        <v>3.2440000000000002</v>
      </c>
      <c r="O347" s="2523">
        <v>5.556</v>
      </c>
      <c r="P347" s="2549">
        <v>1</v>
      </c>
      <c r="Q347" s="2549" t="s">
        <v>2493</v>
      </c>
      <c r="R347" s="2549" t="s">
        <v>2493</v>
      </c>
      <c r="S347" s="2549" t="s">
        <v>2185</v>
      </c>
      <c r="T347" s="2550" t="s">
        <v>2185</v>
      </c>
      <c r="U347" s="2549">
        <v>1</v>
      </c>
      <c r="V347" s="2549" t="s">
        <v>2493</v>
      </c>
      <c r="W347" s="2549" t="s">
        <v>2493</v>
      </c>
      <c r="X347" s="2549">
        <v>1</v>
      </c>
      <c r="Y347" s="2550" t="s">
        <v>2185</v>
      </c>
      <c r="Z347" s="2551">
        <v>1</v>
      </c>
      <c r="AA347" s="2552">
        <v>1</v>
      </c>
      <c r="AB347" s="2553" t="s">
        <v>2494</v>
      </c>
      <c r="AC347" s="2554">
        <v>1246070</v>
      </c>
      <c r="AD347" s="2555">
        <v>23590</v>
      </c>
      <c r="AE347" s="2555">
        <v>28030</v>
      </c>
      <c r="AF347" s="2555">
        <v>40.9</v>
      </c>
      <c r="AG347" s="2555">
        <v>403.2</v>
      </c>
      <c r="AH347" s="2555">
        <v>33430</v>
      </c>
      <c r="AI347" s="2555">
        <v>2129</v>
      </c>
      <c r="AJ347" s="2555">
        <v>3474</v>
      </c>
      <c r="AK347" s="2555">
        <v>6.7</v>
      </c>
      <c r="AL347" s="2555">
        <v>19.899999999999999</v>
      </c>
      <c r="AM347" s="2555">
        <v>7153</v>
      </c>
      <c r="AN347" s="2523">
        <v>81240</v>
      </c>
      <c r="AO347" s="2556">
        <v>1</v>
      </c>
      <c r="AP347" s="2547">
        <v>1</v>
      </c>
      <c r="AQ347" s="2547">
        <v>1</v>
      </c>
      <c r="AR347" s="2547">
        <v>2</v>
      </c>
      <c r="AS347" s="2557">
        <v>39</v>
      </c>
      <c r="AT347" s="2558">
        <v>44</v>
      </c>
      <c r="AU347" s="2558">
        <v>33</v>
      </c>
      <c r="AV347" s="2559">
        <v>37</v>
      </c>
      <c r="AW347" s="2560">
        <v>1</v>
      </c>
      <c r="AX347" s="2539">
        <v>1</v>
      </c>
      <c r="AY347" s="2521">
        <v>1</v>
      </c>
      <c r="AZ347" s="2539">
        <v>1</v>
      </c>
      <c r="BA347" s="2539">
        <v>0</v>
      </c>
      <c r="BB347" s="2539">
        <v>1</v>
      </c>
      <c r="BC347" s="2539">
        <v>1</v>
      </c>
      <c r="BD347" s="2539">
        <v>0</v>
      </c>
      <c r="BE347" s="2561">
        <v>1</v>
      </c>
      <c r="BF347" s="2539">
        <v>1</v>
      </c>
      <c r="BG347" s="2539">
        <v>0</v>
      </c>
      <c r="BH347" s="2539">
        <v>0</v>
      </c>
      <c r="BI347" s="2539">
        <v>0</v>
      </c>
      <c r="BJ347" s="2539">
        <v>1</v>
      </c>
      <c r="BK347" s="2539">
        <v>0</v>
      </c>
      <c r="BL347" s="2539">
        <v>0</v>
      </c>
      <c r="BM347" s="2539">
        <v>1</v>
      </c>
      <c r="BN347" s="2521">
        <v>0</v>
      </c>
      <c r="BO347" s="2539">
        <v>0</v>
      </c>
      <c r="BP347" s="2539">
        <v>0</v>
      </c>
      <c r="BQ347" s="2539">
        <v>0</v>
      </c>
      <c r="BR347" s="2562">
        <v>0</v>
      </c>
      <c r="BS347" s="2538">
        <v>1</v>
      </c>
      <c r="BT347" s="2521">
        <v>0</v>
      </c>
      <c r="BU347" s="2521">
        <v>0</v>
      </c>
      <c r="BV347" s="2521">
        <v>0</v>
      </c>
      <c r="BW347" s="2521">
        <v>0</v>
      </c>
      <c r="BX347" s="2521">
        <v>0</v>
      </c>
      <c r="BY347" s="2521">
        <v>0</v>
      </c>
      <c r="BZ347" s="2579">
        <v>0</v>
      </c>
      <c r="CA347" s="2521">
        <v>0</v>
      </c>
      <c r="CB347" s="2521">
        <v>0</v>
      </c>
      <c r="CC347" s="2521">
        <v>0</v>
      </c>
      <c r="CD347" s="2521">
        <v>0</v>
      </c>
      <c r="CE347" s="2524">
        <v>0</v>
      </c>
      <c r="CF347" s="2520">
        <v>1</v>
      </c>
      <c r="CG347" s="2521">
        <v>1</v>
      </c>
      <c r="CH347" s="2521">
        <v>1</v>
      </c>
      <c r="CI347" s="2521">
        <v>1</v>
      </c>
      <c r="CJ347" s="2521">
        <v>1</v>
      </c>
      <c r="CK347" s="2521">
        <v>1</v>
      </c>
      <c r="CL347" s="2521">
        <v>1</v>
      </c>
      <c r="CM347" s="2521">
        <v>1</v>
      </c>
      <c r="CN347" s="2521">
        <v>1</v>
      </c>
      <c r="CO347" s="2521">
        <v>1</v>
      </c>
      <c r="CP347" s="2521">
        <v>1</v>
      </c>
      <c r="CQ347" s="2521">
        <v>1</v>
      </c>
      <c r="CR347" s="2521">
        <v>1</v>
      </c>
      <c r="CS347" s="2521">
        <v>0</v>
      </c>
      <c r="CT347" s="2521">
        <v>0</v>
      </c>
      <c r="CU347" s="2521">
        <v>0</v>
      </c>
      <c r="CV347" s="2521">
        <v>0</v>
      </c>
      <c r="CW347" s="2521">
        <v>0</v>
      </c>
      <c r="CX347" s="2521">
        <v>0</v>
      </c>
      <c r="CY347" s="2563">
        <v>0</v>
      </c>
    </row>
    <row r="348" spans="1:103">
      <c r="A348" s="2564"/>
      <c r="B348" s="2542" t="s">
        <v>2590</v>
      </c>
      <c r="C348" s="2543"/>
      <c r="D348" s="2544">
        <v>494</v>
      </c>
      <c r="E348" s="2545"/>
      <c r="F348" s="2522">
        <v>1036</v>
      </c>
      <c r="G348" s="2546">
        <v>309</v>
      </c>
      <c r="H348" s="2546">
        <v>31</v>
      </c>
      <c r="I348" s="2546">
        <v>54</v>
      </c>
      <c r="J348" s="2547">
        <v>30</v>
      </c>
      <c r="K348" s="2568">
        <v>928</v>
      </c>
      <c r="L348" s="2546">
        <v>868</v>
      </c>
      <c r="M348" s="2522">
        <v>629.1</v>
      </c>
      <c r="N348" s="2548">
        <v>3.194</v>
      </c>
      <c r="O348" s="2523">
        <v>6.4669999999999996</v>
      </c>
      <c r="P348" s="2549">
        <v>1</v>
      </c>
      <c r="Q348" s="2549" t="s">
        <v>2493</v>
      </c>
      <c r="R348" s="2549" t="s">
        <v>2493</v>
      </c>
      <c r="S348" s="2549">
        <v>1</v>
      </c>
      <c r="T348" s="2550" t="s">
        <v>2185</v>
      </c>
      <c r="U348" s="2549">
        <v>1</v>
      </c>
      <c r="V348" s="2549" t="s">
        <v>2493</v>
      </c>
      <c r="W348" s="2549" t="s">
        <v>2493</v>
      </c>
      <c r="X348" s="2549">
        <v>1</v>
      </c>
      <c r="Y348" s="2550" t="s">
        <v>2185</v>
      </c>
      <c r="Z348" s="2551">
        <v>1</v>
      </c>
      <c r="AA348" s="2552">
        <v>1</v>
      </c>
      <c r="AB348" s="2553" t="s">
        <v>2494</v>
      </c>
      <c r="AC348" s="2554">
        <v>1027950</v>
      </c>
      <c r="AD348" s="2555">
        <v>19840</v>
      </c>
      <c r="AE348" s="2555">
        <v>23410</v>
      </c>
      <c r="AF348" s="2555">
        <v>40.4</v>
      </c>
      <c r="AG348" s="2555">
        <v>344.5</v>
      </c>
      <c r="AH348" s="2555">
        <v>26820</v>
      </c>
      <c r="AI348" s="2555">
        <v>1736</v>
      </c>
      <c r="AJ348" s="2555">
        <v>2818</v>
      </c>
      <c r="AK348" s="2555">
        <v>6.5</v>
      </c>
      <c r="AL348" s="2555">
        <v>17.399999999999999</v>
      </c>
      <c r="AM348" s="2555">
        <v>4395</v>
      </c>
      <c r="AN348" s="2523">
        <v>64010</v>
      </c>
      <c r="AO348" s="2556">
        <v>1</v>
      </c>
      <c r="AP348" s="2547">
        <v>1</v>
      </c>
      <c r="AQ348" s="2547">
        <v>2</v>
      </c>
      <c r="AR348" s="2547">
        <v>3</v>
      </c>
      <c r="AS348" s="2557">
        <v>46</v>
      </c>
      <c r="AT348" s="2558">
        <v>51</v>
      </c>
      <c r="AU348" s="2558">
        <v>38</v>
      </c>
      <c r="AV348" s="2559">
        <v>43</v>
      </c>
      <c r="AW348" s="2560">
        <v>1</v>
      </c>
      <c r="AX348" s="2539">
        <v>1</v>
      </c>
      <c r="AY348" s="2521">
        <v>1</v>
      </c>
      <c r="AZ348" s="2539">
        <v>1</v>
      </c>
      <c r="BA348" s="2539">
        <v>0</v>
      </c>
      <c r="BB348" s="2539">
        <v>1</v>
      </c>
      <c r="BC348" s="2539">
        <v>1</v>
      </c>
      <c r="BD348" s="2539">
        <v>1</v>
      </c>
      <c r="BE348" s="2561">
        <v>1</v>
      </c>
      <c r="BF348" s="2539">
        <v>1</v>
      </c>
      <c r="BG348" s="2539">
        <v>0</v>
      </c>
      <c r="BH348" s="2539">
        <v>0</v>
      </c>
      <c r="BI348" s="2539">
        <v>0</v>
      </c>
      <c r="BJ348" s="2539">
        <v>1</v>
      </c>
      <c r="BK348" s="2539">
        <v>0</v>
      </c>
      <c r="BL348" s="2539">
        <v>0</v>
      </c>
      <c r="BM348" s="2539">
        <v>1</v>
      </c>
      <c r="BN348" s="2521">
        <v>0</v>
      </c>
      <c r="BO348" s="2539">
        <v>1</v>
      </c>
      <c r="BP348" s="2539">
        <v>0</v>
      </c>
      <c r="BQ348" s="2539">
        <v>0</v>
      </c>
      <c r="BR348" s="2562">
        <v>0</v>
      </c>
      <c r="BS348" s="2538">
        <v>1</v>
      </c>
      <c r="BT348" s="2521">
        <v>0</v>
      </c>
      <c r="BU348" s="2521">
        <v>0</v>
      </c>
      <c r="BV348" s="2521">
        <v>0</v>
      </c>
      <c r="BW348" s="2521">
        <v>0</v>
      </c>
      <c r="BX348" s="2521">
        <v>0</v>
      </c>
      <c r="BY348" s="2521">
        <v>0</v>
      </c>
      <c r="BZ348" s="2579">
        <v>0</v>
      </c>
      <c r="CA348" s="2521">
        <v>0</v>
      </c>
      <c r="CB348" s="2521">
        <v>0</v>
      </c>
      <c r="CC348" s="2521">
        <v>0</v>
      </c>
      <c r="CD348" s="2521">
        <v>0</v>
      </c>
      <c r="CE348" s="2524">
        <v>0</v>
      </c>
      <c r="CF348" s="2520">
        <v>1</v>
      </c>
      <c r="CG348" s="2521">
        <v>1</v>
      </c>
      <c r="CH348" s="2521">
        <v>1</v>
      </c>
      <c r="CI348" s="2521">
        <v>1</v>
      </c>
      <c r="CJ348" s="2521">
        <v>1</v>
      </c>
      <c r="CK348" s="2521">
        <v>1</v>
      </c>
      <c r="CL348" s="2521">
        <v>1</v>
      </c>
      <c r="CM348" s="2521">
        <v>1</v>
      </c>
      <c r="CN348" s="2521">
        <v>1</v>
      </c>
      <c r="CO348" s="2521">
        <v>1</v>
      </c>
      <c r="CP348" s="2521">
        <v>1</v>
      </c>
      <c r="CQ348" s="2521">
        <v>1</v>
      </c>
      <c r="CR348" s="2521">
        <v>1</v>
      </c>
      <c r="CS348" s="2521">
        <v>0</v>
      </c>
      <c r="CT348" s="2521">
        <v>0</v>
      </c>
      <c r="CU348" s="2521">
        <v>0</v>
      </c>
      <c r="CV348" s="2521">
        <v>0</v>
      </c>
      <c r="CW348" s="2521">
        <v>0</v>
      </c>
      <c r="CX348" s="2521">
        <v>0</v>
      </c>
      <c r="CY348" s="2563">
        <v>0</v>
      </c>
    </row>
    <row r="349" spans="1:103">
      <c r="A349" s="2564"/>
      <c r="B349" s="2542" t="s">
        <v>2591</v>
      </c>
      <c r="C349" s="2543"/>
      <c r="D349" s="2544">
        <v>438</v>
      </c>
      <c r="E349" s="2545"/>
      <c r="F349" s="2522">
        <v>1026</v>
      </c>
      <c r="G349" s="2546">
        <v>305</v>
      </c>
      <c r="H349" s="2546">
        <v>26.9</v>
      </c>
      <c r="I349" s="2546">
        <v>49</v>
      </c>
      <c r="J349" s="2547">
        <v>30</v>
      </c>
      <c r="K349" s="2568">
        <v>928</v>
      </c>
      <c r="L349" s="2546">
        <v>868</v>
      </c>
      <c r="M349" s="2522">
        <v>556.29999999999995</v>
      </c>
      <c r="N349" s="2548">
        <v>3.1669999999999998</v>
      </c>
      <c r="O349" s="2523">
        <v>7.2530000000000001</v>
      </c>
      <c r="P349" s="2549">
        <v>1</v>
      </c>
      <c r="Q349" s="2549" t="s">
        <v>2493</v>
      </c>
      <c r="R349" s="2549" t="s">
        <v>2493</v>
      </c>
      <c r="S349" s="2549">
        <v>1</v>
      </c>
      <c r="T349" s="2550" t="s">
        <v>2185</v>
      </c>
      <c r="U349" s="2549">
        <v>1</v>
      </c>
      <c r="V349" s="2549" t="s">
        <v>2493</v>
      </c>
      <c r="W349" s="2549" t="s">
        <v>2493</v>
      </c>
      <c r="X349" s="2549">
        <v>1</v>
      </c>
      <c r="Y349" s="2550" t="s">
        <v>2185</v>
      </c>
      <c r="Z349" s="2551">
        <v>1</v>
      </c>
      <c r="AA349" s="2552">
        <v>1</v>
      </c>
      <c r="AB349" s="2553" t="s">
        <v>2494</v>
      </c>
      <c r="AC349" s="2554">
        <v>909170</v>
      </c>
      <c r="AD349" s="2555">
        <v>17720</v>
      </c>
      <c r="AE349" s="2555">
        <v>20740</v>
      </c>
      <c r="AF349" s="2555">
        <v>40.4</v>
      </c>
      <c r="AG349" s="2555">
        <v>299.89999999999998</v>
      </c>
      <c r="AH349" s="2555">
        <v>23350</v>
      </c>
      <c r="AI349" s="2555">
        <v>1531</v>
      </c>
      <c r="AJ349" s="2555">
        <v>2462</v>
      </c>
      <c r="AK349" s="2555">
        <v>6.4</v>
      </c>
      <c r="AL349" s="2555">
        <v>16</v>
      </c>
      <c r="AM349" s="2555">
        <v>3181</v>
      </c>
      <c r="AN349" s="2523">
        <v>55290</v>
      </c>
      <c r="AO349" s="2556">
        <v>1</v>
      </c>
      <c r="AP349" s="2547">
        <v>1</v>
      </c>
      <c r="AQ349" s="2547">
        <v>3</v>
      </c>
      <c r="AR349" s="2547">
        <v>4</v>
      </c>
      <c r="AS349" s="2557">
        <v>51</v>
      </c>
      <c r="AT349" s="2558">
        <v>57</v>
      </c>
      <c r="AU349" s="2558">
        <v>42</v>
      </c>
      <c r="AV349" s="2559">
        <v>48</v>
      </c>
      <c r="AW349" s="2560">
        <v>1</v>
      </c>
      <c r="AX349" s="2539">
        <v>1</v>
      </c>
      <c r="AY349" s="2521">
        <v>1</v>
      </c>
      <c r="AZ349" s="2539">
        <v>1</v>
      </c>
      <c r="BA349" s="2539">
        <v>0</v>
      </c>
      <c r="BB349" s="2539">
        <v>1</v>
      </c>
      <c r="BC349" s="2539">
        <v>1</v>
      </c>
      <c r="BD349" s="2539">
        <v>1</v>
      </c>
      <c r="BE349" s="2561">
        <v>1</v>
      </c>
      <c r="BF349" s="2539">
        <v>1</v>
      </c>
      <c r="BG349" s="2539">
        <v>0</v>
      </c>
      <c r="BH349" s="2539">
        <v>0</v>
      </c>
      <c r="BI349" s="2539">
        <v>0</v>
      </c>
      <c r="BJ349" s="2539">
        <v>1</v>
      </c>
      <c r="BK349" s="2539">
        <v>1</v>
      </c>
      <c r="BL349" s="2539">
        <v>1</v>
      </c>
      <c r="BM349" s="2539">
        <v>1</v>
      </c>
      <c r="BN349" s="2521">
        <v>0</v>
      </c>
      <c r="BO349" s="2539">
        <v>1</v>
      </c>
      <c r="BP349" s="2539">
        <v>0</v>
      </c>
      <c r="BQ349" s="2539">
        <v>0</v>
      </c>
      <c r="BR349" s="2562">
        <v>0</v>
      </c>
      <c r="BS349" s="2538">
        <v>1</v>
      </c>
      <c r="BT349" s="2521">
        <v>0</v>
      </c>
      <c r="BU349" s="2521">
        <v>0</v>
      </c>
      <c r="BV349" s="2521">
        <v>0</v>
      </c>
      <c r="BW349" s="2521">
        <v>0</v>
      </c>
      <c r="BX349" s="2521">
        <v>0</v>
      </c>
      <c r="BY349" s="2521">
        <v>0</v>
      </c>
      <c r="BZ349" s="2579">
        <v>0</v>
      </c>
      <c r="CA349" s="2521">
        <v>0</v>
      </c>
      <c r="CB349" s="2521">
        <v>0</v>
      </c>
      <c r="CC349" s="2521">
        <v>0</v>
      </c>
      <c r="CD349" s="2521">
        <v>0</v>
      </c>
      <c r="CE349" s="2524">
        <v>0</v>
      </c>
      <c r="CF349" s="2520">
        <v>1</v>
      </c>
      <c r="CG349" s="2521">
        <v>1</v>
      </c>
      <c r="CH349" s="2521">
        <v>1</v>
      </c>
      <c r="CI349" s="2521">
        <v>1</v>
      </c>
      <c r="CJ349" s="2521">
        <v>1</v>
      </c>
      <c r="CK349" s="2521">
        <v>1</v>
      </c>
      <c r="CL349" s="2521">
        <v>1</v>
      </c>
      <c r="CM349" s="2521">
        <v>1</v>
      </c>
      <c r="CN349" s="2521">
        <v>1</v>
      </c>
      <c r="CO349" s="2521">
        <v>1</v>
      </c>
      <c r="CP349" s="2521">
        <v>1</v>
      </c>
      <c r="CQ349" s="2521">
        <v>1</v>
      </c>
      <c r="CR349" s="2521">
        <v>1</v>
      </c>
      <c r="CS349" s="2521">
        <v>0</v>
      </c>
      <c r="CT349" s="2521">
        <v>0</v>
      </c>
      <c r="CU349" s="2521">
        <v>0</v>
      </c>
      <c r="CV349" s="2521">
        <v>0</v>
      </c>
      <c r="CW349" s="2521">
        <v>0</v>
      </c>
      <c r="CX349" s="2521">
        <v>0</v>
      </c>
      <c r="CY349" s="2563">
        <v>0</v>
      </c>
    </row>
    <row r="350" spans="1:103">
      <c r="A350" s="2564"/>
      <c r="B350" s="2542" t="s">
        <v>2592</v>
      </c>
      <c r="C350" s="2543"/>
      <c r="D350" s="2544">
        <v>415</v>
      </c>
      <c r="E350" s="2545"/>
      <c r="F350" s="2522">
        <v>1020</v>
      </c>
      <c r="G350" s="2546">
        <v>304</v>
      </c>
      <c r="H350" s="2546">
        <v>26</v>
      </c>
      <c r="I350" s="2546">
        <v>46</v>
      </c>
      <c r="J350" s="2547">
        <v>30</v>
      </c>
      <c r="K350" s="2568">
        <v>928</v>
      </c>
      <c r="L350" s="2546">
        <v>868</v>
      </c>
      <c r="M350" s="2522">
        <v>528.70000000000005</v>
      </c>
      <c r="N350" s="2548">
        <v>3.1520000000000001</v>
      </c>
      <c r="O350" s="2523">
        <v>7.5949999999999998</v>
      </c>
      <c r="P350" s="2549">
        <v>1</v>
      </c>
      <c r="Q350" s="2549" t="s">
        <v>2493</v>
      </c>
      <c r="R350" s="2549" t="s">
        <v>2493</v>
      </c>
      <c r="S350" s="2549">
        <v>1</v>
      </c>
      <c r="T350" s="2550" t="s">
        <v>2185</v>
      </c>
      <c r="U350" s="2549">
        <v>1</v>
      </c>
      <c r="V350" s="2549" t="s">
        <v>2493</v>
      </c>
      <c r="W350" s="2549" t="s">
        <v>2493</v>
      </c>
      <c r="X350" s="2549">
        <v>1</v>
      </c>
      <c r="Y350" s="2550" t="s">
        <v>2185</v>
      </c>
      <c r="Z350" s="2551">
        <v>1</v>
      </c>
      <c r="AA350" s="2552">
        <v>1</v>
      </c>
      <c r="AB350" s="2553" t="s">
        <v>2494</v>
      </c>
      <c r="AC350" s="2554">
        <v>853120</v>
      </c>
      <c r="AD350" s="2555">
        <v>16720</v>
      </c>
      <c r="AE350" s="2555">
        <v>19570</v>
      </c>
      <c r="AF350" s="2555">
        <v>40.1</v>
      </c>
      <c r="AG350" s="2555">
        <v>288.5</v>
      </c>
      <c r="AH350" s="2555">
        <v>21700</v>
      </c>
      <c r="AI350" s="2555">
        <v>1428</v>
      </c>
      <c r="AJ350" s="2555">
        <v>2297</v>
      </c>
      <c r="AK350" s="2555">
        <v>6.4</v>
      </c>
      <c r="AL350" s="2555">
        <v>15.3</v>
      </c>
      <c r="AM350" s="2555">
        <v>2703</v>
      </c>
      <c r="AN350" s="2523">
        <v>51080</v>
      </c>
      <c r="AO350" s="2556">
        <v>1</v>
      </c>
      <c r="AP350" s="2547">
        <v>1</v>
      </c>
      <c r="AQ350" s="2547">
        <v>3</v>
      </c>
      <c r="AR350" s="2547">
        <v>4</v>
      </c>
      <c r="AS350" s="2557">
        <v>54</v>
      </c>
      <c r="AT350" s="2558">
        <v>60</v>
      </c>
      <c r="AU350" s="2558">
        <v>44</v>
      </c>
      <c r="AV350" s="2559">
        <v>50</v>
      </c>
      <c r="AW350" s="2560">
        <v>1</v>
      </c>
      <c r="AX350" s="2539">
        <v>1</v>
      </c>
      <c r="AY350" s="2521">
        <v>1</v>
      </c>
      <c r="AZ350" s="2539">
        <v>1</v>
      </c>
      <c r="BA350" s="2539">
        <v>0</v>
      </c>
      <c r="BB350" s="2539">
        <v>1</v>
      </c>
      <c r="BC350" s="2539">
        <v>1</v>
      </c>
      <c r="BD350" s="2539">
        <v>1</v>
      </c>
      <c r="BE350" s="2561">
        <v>1</v>
      </c>
      <c r="BF350" s="2539">
        <v>1</v>
      </c>
      <c r="BG350" s="2539">
        <v>0</v>
      </c>
      <c r="BH350" s="2539">
        <v>0</v>
      </c>
      <c r="BI350" s="2539">
        <v>0</v>
      </c>
      <c r="BJ350" s="2539">
        <v>1</v>
      </c>
      <c r="BK350" s="2539">
        <v>1</v>
      </c>
      <c r="BL350" s="2539">
        <v>1</v>
      </c>
      <c r="BM350" s="2539">
        <v>1</v>
      </c>
      <c r="BN350" s="2521">
        <v>0</v>
      </c>
      <c r="BO350" s="2539">
        <v>1</v>
      </c>
      <c r="BP350" s="2539">
        <v>0</v>
      </c>
      <c r="BQ350" s="2539">
        <v>0</v>
      </c>
      <c r="BR350" s="2562">
        <v>0</v>
      </c>
      <c r="BS350" s="2538">
        <v>1</v>
      </c>
      <c r="BT350" s="2521">
        <v>0</v>
      </c>
      <c r="BU350" s="2521">
        <v>0</v>
      </c>
      <c r="BV350" s="2521">
        <v>0</v>
      </c>
      <c r="BW350" s="2521">
        <v>0</v>
      </c>
      <c r="BX350" s="2521">
        <v>0</v>
      </c>
      <c r="BY350" s="2521">
        <v>0</v>
      </c>
      <c r="BZ350" s="2579">
        <v>0</v>
      </c>
      <c r="CA350" s="2521">
        <v>0</v>
      </c>
      <c r="CB350" s="2521">
        <v>0</v>
      </c>
      <c r="CC350" s="2521">
        <v>0</v>
      </c>
      <c r="CD350" s="2521">
        <v>0</v>
      </c>
      <c r="CE350" s="2524">
        <v>0</v>
      </c>
      <c r="CF350" s="2520">
        <v>1</v>
      </c>
      <c r="CG350" s="2521">
        <v>1</v>
      </c>
      <c r="CH350" s="2521">
        <v>1</v>
      </c>
      <c r="CI350" s="2521">
        <v>1</v>
      </c>
      <c r="CJ350" s="2521">
        <v>1</v>
      </c>
      <c r="CK350" s="2521">
        <v>1</v>
      </c>
      <c r="CL350" s="2521">
        <v>1</v>
      </c>
      <c r="CM350" s="2521">
        <v>1</v>
      </c>
      <c r="CN350" s="2521">
        <v>1</v>
      </c>
      <c r="CO350" s="2521">
        <v>1</v>
      </c>
      <c r="CP350" s="2521">
        <v>1</v>
      </c>
      <c r="CQ350" s="2521">
        <v>1</v>
      </c>
      <c r="CR350" s="2521">
        <v>1</v>
      </c>
      <c r="CS350" s="2521">
        <v>0</v>
      </c>
      <c r="CT350" s="2521">
        <v>0</v>
      </c>
      <c r="CU350" s="2521">
        <v>0</v>
      </c>
      <c r="CV350" s="2521">
        <v>0</v>
      </c>
      <c r="CW350" s="2521">
        <v>0</v>
      </c>
      <c r="CX350" s="2521">
        <v>0</v>
      </c>
      <c r="CY350" s="2563">
        <v>0</v>
      </c>
    </row>
    <row r="351" spans="1:103">
      <c r="A351" s="2564"/>
      <c r="B351" s="2542" t="s">
        <v>2593</v>
      </c>
      <c r="C351" s="2543"/>
      <c r="D351" s="2544">
        <v>393</v>
      </c>
      <c r="E351" s="2545"/>
      <c r="F351" s="2522">
        <v>1016</v>
      </c>
      <c r="G351" s="2546">
        <v>303</v>
      </c>
      <c r="H351" s="2546">
        <v>24.4</v>
      </c>
      <c r="I351" s="2546">
        <v>43.9</v>
      </c>
      <c r="J351" s="2547">
        <v>30</v>
      </c>
      <c r="K351" s="2568">
        <v>928</v>
      </c>
      <c r="L351" s="2546">
        <v>868</v>
      </c>
      <c r="M351" s="2522">
        <v>500.2</v>
      </c>
      <c r="N351" s="2548">
        <v>3.1440000000000001</v>
      </c>
      <c r="O351" s="2523">
        <v>8.0060000000000002</v>
      </c>
      <c r="P351" s="2549">
        <v>1</v>
      </c>
      <c r="Q351" s="2549" t="s">
        <v>2493</v>
      </c>
      <c r="R351" s="2549" t="s">
        <v>2493</v>
      </c>
      <c r="S351" s="2549">
        <v>1</v>
      </c>
      <c r="T351" s="2550" t="s">
        <v>2185</v>
      </c>
      <c r="U351" s="2549">
        <v>1</v>
      </c>
      <c r="V351" s="2549" t="s">
        <v>2493</v>
      </c>
      <c r="W351" s="2549" t="s">
        <v>2493</v>
      </c>
      <c r="X351" s="2549">
        <v>1</v>
      </c>
      <c r="Y351" s="2550" t="s">
        <v>2185</v>
      </c>
      <c r="Z351" s="2551">
        <v>1</v>
      </c>
      <c r="AA351" s="2552">
        <v>1</v>
      </c>
      <c r="AB351" s="2553" t="s">
        <v>2494</v>
      </c>
      <c r="AC351" s="2554">
        <v>807680</v>
      </c>
      <c r="AD351" s="2555">
        <v>15890</v>
      </c>
      <c r="AE351" s="2555">
        <v>18530</v>
      </c>
      <c r="AF351" s="2555">
        <v>40.1</v>
      </c>
      <c r="AG351" s="2555">
        <v>271.2</v>
      </c>
      <c r="AH351" s="2555">
        <v>20490</v>
      </c>
      <c r="AI351" s="2555">
        <v>1352</v>
      </c>
      <c r="AJ351" s="2555">
        <v>2167</v>
      </c>
      <c r="AK351" s="2555">
        <v>6.4</v>
      </c>
      <c r="AL351" s="2555">
        <v>14.7</v>
      </c>
      <c r="AM351" s="2555">
        <v>2329</v>
      </c>
      <c r="AN351" s="2523">
        <v>48080</v>
      </c>
      <c r="AO351" s="2556">
        <v>1</v>
      </c>
      <c r="AP351" s="2547">
        <v>1</v>
      </c>
      <c r="AQ351" s="2547">
        <v>4</v>
      </c>
      <c r="AR351" s="2547">
        <v>4</v>
      </c>
      <c r="AS351" s="2557">
        <v>57</v>
      </c>
      <c r="AT351" s="2558">
        <v>63</v>
      </c>
      <c r="AU351" s="2558">
        <v>47</v>
      </c>
      <c r="AV351" s="2559">
        <v>53</v>
      </c>
      <c r="AW351" s="2560">
        <v>1</v>
      </c>
      <c r="AX351" s="2539">
        <v>1</v>
      </c>
      <c r="AY351" s="2521">
        <v>1</v>
      </c>
      <c r="AZ351" s="2539">
        <v>1</v>
      </c>
      <c r="BA351" s="2539">
        <v>0</v>
      </c>
      <c r="BB351" s="2539">
        <v>1</v>
      </c>
      <c r="BC351" s="2539">
        <v>1</v>
      </c>
      <c r="BD351" s="2539">
        <v>1</v>
      </c>
      <c r="BE351" s="2561">
        <v>1</v>
      </c>
      <c r="BF351" s="2539">
        <v>1</v>
      </c>
      <c r="BG351" s="2539">
        <v>0</v>
      </c>
      <c r="BH351" s="2539">
        <v>0</v>
      </c>
      <c r="BI351" s="2539">
        <v>0</v>
      </c>
      <c r="BJ351" s="2539">
        <v>1</v>
      </c>
      <c r="BK351" s="2539">
        <v>1</v>
      </c>
      <c r="BL351" s="2539">
        <v>1</v>
      </c>
      <c r="BM351" s="2539">
        <v>1</v>
      </c>
      <c r="BN351" s="2521">
        <v>0</v>
      </c>
      <c r="BO351" s="2539">
        <v>1</v>
      </c>
      <c r="BP351" s="2539">
        <v>0</v>
      </c>
      <c r="BQ351" s="2539">
        <v>0</v>
      </c>
      <c r="BR351" s="2562">
        <v>0</v>
      </c>
      <c r="BS351" s="2538">
        <v>1</v>
      </c>
      <c r="BT351" s="2521">
        <v>0</v>
      </c>
      <c r="BU351" s="2521">
        <v>0</v>
      </c>
      <c r="BV351" s="2521">
        <v>0</v>
      </c>
      <c r="BW351" s="2521">
        <v>0</v>
      </c>
      <c r="BX351" s="2521">
        <v>0</v>
      </c>
      <c r="BY351" s="2521">
        <v>0</v>
      </c>
      <c r="BZ351" s="2579">
        <v>0</v>
      </c>
      <c r="CA351" s="2521">
        <v>0</v>
      </c>
      <c r="CB351" s="2521">
        <v>0</v>
      </c>
      <c r="CC351" s="2521">
        <v>0</v>
      </c>
      <c r="CD351" s="2521">
        <v>0</v>
      </c>
      <c r="CE351" s="2524">
        <v>0</v>
      </c>
      <c r="CF351" s="2520">
        <v>1</v>
      </c>
      <c r="CG351" s="2521">
        <v>1</v>
      </c>
      <c r="CH351" s="2521">
        <v>1</v>
      </c>
      <c r="CI351" s="2521">
        <v>1</v>
      </c>
      <c r="CJ351" s="2521">
        <v>1</v>
      </c>
      <c r="CK351" s="2521">
        <v>1</v>
      </c>
      <c r="CL351" s="2521">
        <v>1</v>
      </c>
      <c r="CM351" s="2521">
        <v>1</v>
      </c>
      <c r="CN351" s="2521">
        <v>1</v>
      </c>
      <c r="CO351" s="2521">
        <v>1</v>
      </c>
      <c r="CP351" s="2521">
        <v>1</v>
      </c>
      <c r="CQ351" s="2521">
        <v>1</v>
      </c>
      <c r="CR351" s="2521">
        <v>1</v>
      </c>
      <c r="CS351" s="2521">
        <v>0</v>
      </c>
      <c r="CT351" s="2521">
        <v>0</v>
      </c>
      <c r="CU351" s="2521">
        <v>0</v>
      </c>
      <c r="CV351" s="2521">
        <v>0</v>
      </c>
      <c r="CW351" s="2521">
        <v>0</v>
      </c>
      <c r="CX351" s="2521">
        <v>0</v>
      </c>
      <c r="CY351" s="2563">
        <v>0</v>
      </c>
    </row>
    <row r="352" spans="1:103">
      <c r="A352" s="2564"/>
      <c r="B352" s="2542" t="s">
        <v>2594</v>
      </c>
      <c r="C352" s="2543"/>
      <c r="D352" s="2544">
        <v>350</v>
      </c>
      <c r="E352" s="2545"/>
      <c r="F352" s="2522">
        <v>1008</v>
      </c>
      <c r="G352" s="2546">
        <v>302</v>
      </c>
      <c r="H352" s="2546">
        <v>21.1</v>
      </c>
      <c r="I352" s="2546">
        <v>40</v>
      </c>
      <c r="J352" s="2547">
        <v>30</v>
      </c>
      <c r="K352" s="2568">
        <v>928</v>
      </c>
      <c r="L352" s="2546">
        <v>868</v>
      </c>
      <c r="M352" s="2522">
        <v>445.1</v>
      </c>
      <c r="N352" s="2548">
        <v>3.13</v>
      </c>
      <c r="O352" s="2523">
        <v>8.9570000000000007</v>
      </c>
      <c r="P352" s="2549">
        <v>1</v>
      </c>
      <c r="Q352" s="2549" t="s">
        <v>2493</v>
      </c>
      <c r="R352" s="2549" t="s">
        <v>2493</v>
      </c>
      <c r="S352" s="2549">
        <v>1</v>
      </c>
      <c r="T352" s="2550" t="s">
        <v>2493</v>
      </c>
      <c r="U352" s="2549">
        <v>1</v>
      </c>
      <c r="V352" s="2549" t="s">
        <v>2493</v>
      </c>
      <c r="W352" s="2549" t="s">
        <v>2493</v>
      </c>
      <c r="X352" s="2549">
        <v>1</v>
      </c>
      <c r="Y352" s="2550" t="s">
        <v>2493</v>
      </c>
      <c r="Z352" s="2551">
        <v>1</v>
      </c>
      <c r="AA352" s="2552" t="s">
        <v>2185</v>
      </c>
      <c r="AB352" s="2549" t="s">
        <v>2495</v>
      </c>
      <c r="AC352" s="2554">
        <v>722960</v>
      </c>
      <c r="AD352" s="2555">
        <v>14340</v>
      </c>
      <c r="AE352" s="2555">
        <v>16580</v>
      </c>
      <c r="AF352" s="2555">
        <v>40.299999999999997</v>
      </c>
      <c r="AG352" s="2555">
        <v>235.9</v>
      </c>
      <c r="AH352" s="2555">
        <v>18460</v>
      </c>
      <c r="AI352" s="2555">
        <v>1222</v>
      </c>
      <c r="AJ352" s="2555">
        <v>1940</v>
      </c>
      <c r="AK352" s="2555">
        <v>6.4</v>
      </c>
      <c r="AL352" s="2555">
        <v>13.6</v>
      </c>
      <c r="AM352" s="2555">
        <v>1718</v>
      </c>
      <c r="AN352" s="2523">
        <v>43010</v>
      </c>
      <c r="AO352" s="2556">
        <v>1</v>
      </c>
      <c r="AP352" s="2547">
        <v>1</v>
      </c>
      <c r="AQ352" s="2547">
        <v>4</v>
      </c>
      <c r="AR352" s="2547">
        <v>4</v>
      </c>
      <c r="AS352" s="2557">
        <v>64</v>
      </c>
      <c r="AT352" s="2558">
        <v>70</v>
      </c>
      <c r="AU352" s="2558">
        <v>52</v>
      </c>
      <c r="AV352" s="2559">
        <v>59</v>
      </c>
      <c r="AW352" s="2560">
        <v>1</v>
      </c>
      <c r="AX352" s="2539">
        <v>1</v>
      </c>
      <c r="AY352" s="2521">
        <v>1</v>
      </c>
      <c r="AZ352" s="2539">
        <v>1</v>
      </c>
      <c r="BA352" s="2539">
        <v>1</v>
      </c>
      <c r="BB352" s="2539">
        <v>1</v>
      </c>
      <c r="BC352" s="2539">
        <v>0</v>
      </c>
      <c r="BD352" s="2539">
        <v>1</v>
      </c>
      <c r="BE352" s="2561">
        <v>1</v>
      </c>
      <c r="BF352" s="2539">
        <v>1</v>
      </c>
      <c r="BG352" s="2539">
        <v>1</v>
      </c>
      <c r="BH352" s="2539">
        <v>1</v>
      </c>
      <c r="BI352" s="2539">
        <v>1</v>
      </c>
      <c r="BJ352" s="2539">
        <v>1</v>
      </c>
      <c r="BK352" s="2539">
        <v>1</v>
      </c>
      <c r="BL352" s="2539">
        <v>1</v>
      </c>
      <c r="BM352" s="2539">
        <v>1</v>
      </c>
      <c r="BN352" s="2521">
        <v>0</v>
      </c>
      <c r="BO352" s="2539">
        <v>1</v>
      </c>
      <c r="BP352" s="2539">
        <v>1</v>
      </c>
      <c r="BQ352" s="2539">
        <v>0</v>
      </c>
      <c r="BR352" s="2562">
        <v>0</v>
      </c>
      <c r="BS352" s="2538">
        <v>0</v>
      </c>
      <c r="BT352" s="2521">
        <v>0</v>
      </c>
      <c r="BU352" s="2521">
        <v>0</v>
      </c>
      <c r="BV352" s="2521">
        <v>0</v>
      </c>
      <c r="BW352" s="2521">
        <v>0</v>
      </c>
      <c r="BX352" s="2521">
        <v>0</v>
      </c>
      <c r="BY352" s="2521">
        <v>0</v>
      </c>
      <c r="BZ352" s="2579">
        <v>0</v>
      </c>
      <c r="CA352" s="2521">
        <v>0</v>
      </c>
      <c r="CB352" s="2521">
        <v>0</v>
      </c>
      <c r="CC352" s="2521">
        <v>0</v>
      </c>
      <c r="CD352" s="2521">
        <v>0</v>
      </c>
      <c r="CE352" s="2524">
        <v>0</v>
      </c>
      <c r="CF352" s="2520">
        <v>1</v>
      </c>
      <c r="CG352" s="2521">
        <v>1</v>
      </c>
      <c r="CH352" s="2521">
        <v>1</v>
      </c>
      <c r="CI352" s="2521">
        <v>1</v>
      </c>
      <c r="CJ352" s="2521">
        <v>1</v>
      </c>
      <c r="CK352" s="2521">
        <v>1</v>
      </c>
      <c r="CL352" s="2521">
        <v>1</v>
      </c>
      <c r="CM352" s="2521">
        <v>1</v>
      </c>
      <c r="CN352" s="2521">
        <v>1</v>
      </c>
      <c r="CO352" s="2521">
        <v>1</v>
      </c>
      <c r="CP352" s="2521">
        <v>1</v>
      </c>
      <c r="CQ352" s="2521">
        <v>1</v>
      </c>
      <c r="CR352" s="2521">
        <v>1</v>
      </c>
      <c r="CS352" s="2521">
        <v>0</v>
      </c>
      <c r="CT352" s="2521">
        <v>0</v>
      </c>
      <c r="CU352" s="2521">
        <v>0</v>
      </c>
      <c r="CV352" s="2521">
        <v>0</v>
      </c>
      <c r="CW352" s="2521">
        <v>0</v>
      </c>
      <c r="CX352" s="2521">
        <v>0</v>
      </c>
      <c r="CY352" s="2563">
        <v>0</v>
      </c>
    </row>
    <row r="353" spans="1:103">
      <c r="A353" s="2564"/>
      <c r="B353" s="2542" t="s">
        <v>2595</v>
      </c>
      <c r="C353" s="2543"/>
      <c r="D353" s="2544">
        <v>314</v>
      </c>
      <c r="E353" s="2545"/>
      <c r="F353" s="2522">
        <v>1000</v>
      </c>
      <c r="G353" s="2546">
        <v>300</v>
      </c>
      <c r="H353" s="2546">
        <v>19.100000000000001</v>
      </c>
      <c r="I353" s="2546">
        <v>35.9</v>
      </c>
      <c r="J353" s="2547">
        <v>30</v>
      </c>
      <c r="K353" s="2568">
        <v>928</v>
      </c>
      <c r="L353" s="2546">
        <v>868</v>
      </c>
      <c r="M353" s="2522">
        <v>400.4</v>
      </c>
      <c r="N353" s="2548">
        <v>3.11</v>
      </c>
      <c r="O353" s="2523">
        <v>9.8940000000000001</v>
      </c>
      <c r="P353" s="2549">
        <v>1</v>
      </c>
      <c r="Q353" s="2549" t="s">
        <v>2493</v>
      </c>
      <c r="R353" s="2549" t="s">
        <v>2493</v>
      </c>
      <c r="S353" s="2549">
        <v>1</v>
      </c>
      <c r="T353" s="2550" t="s">
        <v>2493</v>
      </c>
      <c r="U353" s="2549">
        <v>1</v>
      </c>
      <c r="V353" s="2549" t="s">
        <v>2493</v>
      </c>
      <c r="W353" s="2549" t="s">
        <v>2493</v>
      </c>
      <c r="X353" s="2549">
        <v>1</v>
      </c>
      <c r="Y353" s="2550" t="s">
        <v>2493</v>
      </c>
      <c r="Z353" s="2551">
        <v>1</v>
      </c>
      <c r="AA353" s="2552" t="s">
        <v>2185</v>
      </c>
      <c r="AB353" s="2549" t="s">
        <v>2495</v>
      </c>
      <c r="AC353" s="2554">
        <v>644210</v>
      </c>
      <c r="AD353" s="2555">
        <v>12880</v>
      </c>
      <c r="AE353" s="2555">
        <v>14850</v>
      </c>
      <c r="AF353" s="2555">
        <v>40.1</v>
      </c>
      <c r="AG353" s="2555">
        <v>213.4</v>
      </c>
      <c r="AH353" s="2555">
        <v>16230</v>
      </c>
      <c r="AI353" s="2555">
        <v>1082</v>
      </c>
      <c r="AJ353" s="2555">
        <v>1712</v>
      </c>
      <c r="AK353" s="2555">
        <v>6.3</v>
      </c>
      <c r="AL353" s="2555">
        <v>12.6</v>
      </c>
      <c r="AM353" s="2555">
        <v>1263</v>
      </c>
      <c r="AN353" s="2523">
        <v>37530</v>
      </c>
      <c r="AO353" s="2556">
        <v>1</v>
      </c>
      <c r="AP353" s="2547">
        <v>1</v>
      </c>
      <c r="AQ353" s="2547">
        <v>4</v>
      </c>
      <c r="AR353" s="2547">
        <v>4</v>
      </c>
      <c r="AS353" s="2557">
        <v>70</v>
      </c>
      <c r="AT353" s="2558">
        <v>78</v>
      </c>
      <c r="AU353" s="2558">
        <v>57</v>
      </c>
      <c r="AV353" s="2559">
        <v>65</v>
      </c>
      <c r="AW353" s="2560">
        <v>1</v>
      </c>
      <c r="AX353" s="2539">
        <v>1</v>
      </c>
      <c r="AY353" s="2521">
        <v>1</v>
      </c>
      <c r="AZ353" s="2539">
        <v>1</v>
      </c>
      <c r="BA353" s="2539">
        <v>1</v>
      </c>
      <c r="BB353" s="2539">
        <v>1</v>
      </c>
      <c r="BC353" s="2539">
        <v>0</v>
      </c>
      <c r="BD353" s="2539">
        <v>1</v>
      </c>
      <c r="BE353" s="2561">
        <v>1</v>
      </c>
      <c r="BF353" s="2539">
        <v>1</v>
      </c>
      <c r="BG353" s="2539">
        <v>1</v>
      </c>
      <c r="BH353" s="2539">
        <v>1</v>
      </c>
      <c r="BI353" s="2539">
        <v>1</v>
      </c>
      <c r="BJ353" s="2539">
        <v>1</v>
      </c>
      <c r="BK353" s="2539">
        <v>1</v>
      </c>
      <c r="BL353" s="2539">
        <v>1</v>
      </c>
      <c r="BM353" s="2539">
        <v>1</v>
      </c>
      <c r="BN353" s="2521">
        <v>0</v>
      </c>
      <c r="BO353" s="2539">
        <v>1</v>
      </c>
      <c r="BP353" s="2539">
        <v>1</v>
      </c>
      <c r="BQ353" s="2539">
        <v>0</v>
      </c>
      <c r="BR353" s="2562">
        <v>0</v>
      </c>
      <c r="BS353" s="2538">
        <v>0</v>
      </c>
      <c r="BT353" s="2521">
        <v>0</v>
      </c>
      <c r="BU353" s="2521">
        <v>0</v>
      </c>
      <c r="BV353" s="2521">
        <v>0</v>
      </c>
      <c r="BW353" s="2521">
        <v>0</v>
      </c>
      <c r="BX353" s="2521">
        <v>0</v>
      </c>
      <c r="BY353" s="2521">
        <v>0</v>
      </c>
      <c r="BZ353" s="2579">
        <v>0</v>
      </c>
      <c r="CA353" s="2521">
        <v>0</v>
      </c>
      <c r="CB353" s="2521">
        <v>0</v>
      </c>
      <c r="CC353" s="2521">
        <v>0</v>
      </c>
      <c r="CD353" s="2521">
        <v>0</v>
      </c>
      <c r="CE353" s="2524">
        <v>0</v>
      </c>
      <c r="CF353" s="2520">
        <v>1</v>
      </c>
      <c r="CG353" s="2521">
        <v>1</v>
      </c>
      <c r="CH353" s="2521">
        <v>1</v>
      </c>
      <c r="CI353" s="2521">
        <v>1</v>
      </c>
      <c r="CJ353" s="2521">
        <v>1</v>
      </c>
      <c r="CK353" s="2521">
        <v>1</v>
      </c>
      <c r="CL353" s="2521">
        <v>1</v>
      </c>
      <c r="CM353" s="2521">
        <v>1</v>
      </c>
      <c r="CN353" s="2521">
        <v>1</v>
      </c>
      <c r="CO353" s="2521">
        <v>1</v>
      </c>
      <c r="CP353" s="2521">
        <v>1</v>
      </c>
      <c r="CQ353" s="2521">
        <v>1</v>
      </c>
      <c r="CR353" s="2521">
        <v>1</v>
      </c>
      <c r="CS353" s="2521">
        <v>0</v>
      </c>
      <c r="CT353" s="2521">
        <v>0</v>
      </c>
      <c r="CU353" s="2521">
        <v>0</v>
      </c>
      <c r="CV353" s="2521">
        <v>0</v>
      </c>
      <c r="CW353" s="2521">
        <v>0</v>
      </c>
      <c r="CX353" s="2521">
        <v>0</v>
      </c>
      <c r="CY353" s="2563">
        <v>0</v>
      </c>
    </row>
    <row r="354" spans="1:103">
      <c r="A354" s="2564"/>
      <c r="B354" s="2542" t="s">
        <v>2596</v>
      </c>
      <c r="C354" s="2543"/>
      <c r="D354" s="2544">
        <v>272</v>
      </c>
      <c r="E354" s="2545"/>
      <c r="F354" s="2522">
        <v>990</v>
      </c>
      <c r="G354" s="2546">
        <v>300</v>
      </c>
      <c r="H354" s="2546">
        <v>16.5</v>
      </c>
      <c r="I354" s="2546">
        <v>31</v>
      </c>
      <c r="J354" s="2547">
        <v>30</v>
      </c>
      <c r="K354" s="2568">
        <v>928</v>
      </c>
      <c r="L354" s="2546">
        <v>868</v>
      </c>
      <c r="M354" s="2522">
        <v>346.8</v>
      </c>
      <c r="N354" s="2548">
        <v>3.0950000000000002</v>
      </c>
      <c r="O354" s="2523">
        <v>11.37</v>
      </c>
      <c r="P354" s="2549">
        <v>1</v>
      </c>
      <c r="Q354" s="2549" t="s">
        <v>2493</v>
      </c>
      <c r="R354" s="2549" t="s">
        <v>2493</v>
      </c>
      <c r="S354" s="2549">
        <v>1</v>
      </c>
      <c r="T354" s="2550" t="s">
        <v>2493</v>
      </c>
      <c r="U354" s="2549">
        <v>1</v>
      </c>
      <c r="V354" s="2549" t="s">
        <v>2493</v>
      </c>
      <c r="W354" s="2549" t="s">
        <v>2493</v>
      </c>
      <c r="X354" s="2549">
        <v>1</v>
      </c>
      <c r="Y354" s="2550" t="s">
        <v>2493</v>
      </c>
      <c r="Z354" s="2551">
        <v>1</v>
      </c>
      <c r="AA354" s="2552" t="s">
        <v>2185</v>
      </c>
      <c r="AB354" s="2549" t="s">
        <v>2495</v>
      </c>
      <c r="AC354" s="2554">
        <v>553840</v>
      </c>
      <c r="AD354" s="2555">
        <v>11180</v>
      </c>
      <c r="AE354" s="2555">
        <v>12820</v>
      </c>
      <c r="AF354" s="2555">
        <v>39.9</v>
      </c>
      <c r="AG354" s="2555">
        <v>184.5</v>
      </c>
      <c r="AH354" s="2555">
        <v>14000</v>
      </c>
      <c r="AI354" s="2555">
        <v>933.6</v>
      </c>
      <c r="AJ354" s="2555">
        <v>1469</v>
      </c>
      <c r="AK354" s="2555">
        <v>6.3</v>
      </c>
      <c r="AL354" s="2555">
        <v>11.3</v>
      </c>
      <c r="AM354" s="2555">
        <v>834.8</v>
      </c>
      <c r="AN354" s="2523">
        <v>32070</v>
      </c>
      <c r="AO354" s="2556">
        <v>1</v>
      </c>
      <c r="AP354" s="2547">
        <v>2</v>
      </c>
      <c r="AQ354" s="2547">
        <v>4</v>
      </c>
      <c r="AR354" s="2547">
        <v>4</v>
      </c>
      <c r="AS354" s="2557">
        <v>81</v>
      </c>
      <c r="AT354" s="2558">
        <v>89</v>
      </c>
      <c r="AU354" s="2558">
        <v>66</v>
      </c>
      <c r="AV354" s="2559">
        <v>74</v>
      </c>
      <c r="AW354" s="2560">
        <v>1</v>
      </c>
      <c r="AX354" s="2539">
        <v>1</v>
      </c>
      <c r="AY354" s="2521">
        <v>1</v>
      </c>
      <c r="AZ354" s="2539">
        <v>1</v>
      </c>
      <c r="BA354" s="2539">
        <v>1</v>
      </c>
      <c r="BB354" s="2539">
        <v>1</v>
      </c>
      <c r="BC354" s="2539">
        <v>0</v>
      </c>
      <c r="BD354" s="2539">
        <v>1</v>
      </c>
      <c r="BE354" s="2561">
        <v>1</v>
      </c>
      <c r="BF354" s="2539">
        <v>1</v>
      </c>
      <c r="BG354" s="2539">
        <v>1</v>
      </c>
      <c r="BH354" s="2539">
        <v>1</v>
      </c>
      <c r="BI354" s="2539">
        <v>1</v>
      </c>
      <c r="BJ354" s="2539">
        <v>1</v>
      </c>
      <c r="BK354" s="2539">
        <v>1</v>
      </c>
      <c r="BL354" s="2539">
        <v>1</v>
      </c>
      <c r="BM354" s="2539">
        <v>1</v>
      </c>
      <c r="BN354" s="2521">
        <v>0</v>
      </c>
      <c r="BO354" s="2539">
        <v>1</v>
      </c>
      <c r="BP354" s="2539">
        <v>1</v>
      </c>
      <c r="BQ354" s="2539">
        <v>0</v>
      </c>
      <c r="BR354" s="2562">
        <v>0</v>
      </c>
      <c r="BS354" s="2538">
        <v>0</v>
      </c>
      <c r="BT354" s="2521">
        <v>0</v>
      </c>
      <c r="BU354" s="2521">
        <v>0</v>
      </c>
      <c r="BV354" s="2521">
        <v>0</v>
      </c>
      <c r="BW354" s="2521">
        <v>0</v>
      </c>
      <c r="BX354" s="2521">
        <v>0</v>
      </c>
      <c r="BY354" s="2521">
        <v>0</v>
      </c>
      <c r="BZ354" s="2579">
        <v>0</v>
      </c>
      <c r="CA354" s="2521">
        <v>0</v>
      </c>
      <c r="CB354" s="2521">
        <v>0</v>
      </c>
      <c r="CC354" s="2521">
        <v>0</v>
      </c>
      <c r="CD354" s="2521">
        <v>0</v>
      </c>
      <c r="CE354" s="2524">
        <v>0</v>
      </c>
      <c r="CF354" s="2520">
        <v>1</v>
      </c>
      <c r="CG354" s="2521">
        <v>1</v>
      </c>
      <c r="CH354" s="2521">
        <v>1</v>
      </c>
      <c r="CI354" s="2521">
        <v>1</v>
      </c>
      <c r="CJ354" s="2521">
        <v>1</v>
      </c>
      <c r="CK354" s="2521">
        <v>1</v>
      </c>
      <c r="CL354" s="2521">
        <v>1</v>
      </c>
      <c r="CM354" s="2521">
        <v>1</v>
      </c>
      <c r="CN354" s="2521">
        <v>1</v>
      </c>
      <c r="CO354" s="2521">
        <v>1</v>
      </c>
      <c r="CP354" s="2521">
        <v>1</v>
      </c>
      <c r="CQ354" s="2521">
        <v>1</v>
      </c>
      <c r="CR354" s="2521">
        <v>1</v>
      </c>
      <c r="CS354" s="2521">
        <v>0</v>
      </c>
      <c r="CT354" s="2521">
        <v>0</v>
      </c>
      <c r="CU354" s="2521">
        <v>0</v>
      </c>
      <c r="CV354" s="2521">
        <v>0</v>
      </c>
      <c r="CW354" s="2521">
        <v>0</v>
      </c>
      <c r="CX354" s="2521">
        <v>0</v>
      </c>
      <c r="CY354" s="2563">
        <v>0</v>
      </c>
    </row>
    <row r="355" spans="1:103">
      <c r="A355" s="2564"/>
      <c r="B355" s="2542" t="s">
        <v>2597</v>
      </c>
      <c r="C355" s="2543"/>
      <c r="D355" s="2544">
        <v>249</v>
      </c>
      <c r="E355" s="2545"/>
      <c r="F355" s="2522">
        <v>980</v>
      </c>
      <c r="G355" s="2546">
        <v>300</v>
      </c>
      <c r="H355" s="2546">
        <v>16.5</v>
      </c>
      <c r="I355" s="2546">
        <v>26</v>
      </c>
      <c r="J355" s="2547">
        <v>30</v>
      </c>
      <c r="K355" s="2568">
        <v>928</v>
      </c>
      <c r="L355" s="2546">
        <v>868</v>
      </c>
      <c r="M355" s="2522">
        <v>316.8</v>
      </c>
      <c r="N355" s="2548">
        <v>3.0750000000000002</v>
      </c>
      <c r="O355" s="2523">
        <v>12.36</v>
      </c>
      <c r="P355" s="2549">
        <v>1</v>
      </c>
      <c r="Q355" s="2549" t="s">
        <v>2493</v>
      </c>
      <c r="R355" s="2549" t="s">
        <v>2493</v>
      </c>
      <c r="S355" s="2549">
        <v>1</v>
      </c>
      <c r="T355" s="2550" t="s">
        <v>2493</v>
      </c>
      <c r="U355" s="2549">
        <v>1</v>
      </c>
      <c r="V355" s="2549" t="s">
        <v>2493</v>
      </c>
      <c r="W355" s="2549" t="s">
        <v>2493</v>
      </c>
      <c r="X355" s="2549">
        <v>1</v>
      </c>
      <c r="Y355" s="2550" t="s">
        <v>2493</v>
      </c>
      <c r="Z355" s="2551">
        <v>1</v>
      </c>
      <c r="AA355" s="2552" t="s">
        <v>2185</v>
      </c>
      <c r="AB355" s="2553" t="s">
        <v>2494</v>
      </c>
      <c r="AC355" s="2554">
        <v>481070</v>
      </c>
      <c r="AD355" s="2555">
        <v>9817</v>
      </c>
      <c r="AE355" s="2555">
        <v>11340</v>
      </c>
      <c r="AF355" s="2555">
        <v>38.9</v>
      </c>
      <c r="AG355" s="2555">
        <v>180.7</v>
      </c>
      <c r="AH355" s="2555">
        <v>11750</v>
      </c>
      <c r="AI355" s="2555">
        <v>783.6</v>
      </c>
      <c r="AJ355" s="2555">
        <v>1244</v>
      </c>
      <c r="AK355" s="2555">
        <v>6</v>
      </c>
      <c r="AL355" s="2555">
        <v>10.3</v>
      </c>
      <c r="AM355" s="2555">
        <v>581.9</v>
      </c>
      <c r="AN355" s="2523">
        <v>26620</v>
      </c>
      <c r="AO355" s="2556">
        <v>1</v>
      </c>
      <c r="AP355" s="2547">
        <v>2</v>
      </c>
      <c r="AQ355" s="2547">
        <v>4</v>
      </c>
      <c r="AR355" s="2547">
        <v>4</v>
      </c>
      <c r="AS355" s="2557">
        <v>88</v>
      </c>
      <c r="AT355" s="2558">
        <v>97</v>
      </c>
      <c r="AU355" s="2558">
        <v>71</v>
      </c>
      <c r="AV355" s="2559">
        <v>81</v>
      </c>
      <c r="AW355" s="2560">
        <v>1</v>
      </c>
      <c r="AX355" s="2539">
        <v>1</v>
      </c>
      <c r="AY355" s="2521">
        <v>1</v>
      </c>
      <c r="AZ355" s="2539">
        <v>1</v>
      </c>
      <c r="BA355" s="2539">
        <v>1</v>
      </c>
      <c r="BB355" s="2539">
        <v>1</v>
      </c>
      <c r="BC355" s="2539">
        <v>0</v>
      </c>
      <c r="BD355" s="2539">
        <v>1</v>
      </c>
      <c r="BE355" s="2561">
        <v>1</v>
      </c>
      <c r="BF355" s="2539">
        <v>1</v>
      </c>
      <c r="BG355" s="2539">
        <v>1</v>
      </c>
      <c r="BH355" s="2539">
        <v>1</v>
      </c>
      <c r="BI355" s="2539">
        <v>1</v>
      </c>
      <c r="BJ355" s="2539">
        <v>1</v>
      </c>
      <c r="BK355" s="2539">
        <v>1</v>
      </c>
      <c r="BL355" s="2539">
        <v>1</v>
      </c>
      <c r="BM355" s="2539">
        <v>1</v>
      </c>
      <c r="BN355" s="2521">
        <v>0</v>
      </c>
      <c r="BO355" s="2539">
        <v>1</v>
      </c>
      <c r="BP355" s="2539">
        <v>1</v>
      </c>
      <c r="BQ355" s="2539">
        <v>0</v>
      </c>
      <c r="BR355" s="2562">
        <v>0</v>
      </c>
      <c r="BS355" s="2538">
        <v>1</v>
      </c>
      <c r="BT355" s="2521">
        <v>0</v>
      </c>
      <c r="BU355" s="2521">
        <v>0</v>
      </c>
      <c r="BV355" s="2521">
        <v>0</v>
      </c>
      <c r="BW355" s="2521">
        <v>0</v>
      </c>
      <c r="BX355" s="2521">
        <v>0</v>
      </c>
      <c r="BY355" s="2521">
        <v>0</v>
      </c>
      <c r="BZ355" s="2579">
        <v>0</v>
      </c>
      <c r="CA355" s="2521">
        <v>0</v>
      </c>
      <c r="CB355" s="2521">
        <v>0</v>
      </c>
      <c r="CC355" s="2521">
        <v>0</v>
      </c>
      <c r="CD355" s="2521">
        <v>0</v>
      </c>
      <c r="CE355" s="2524">
        <v>0</v>
      </c>
      <c r="CF355" s="2520">
        <v>1</v>
      </c>
      <c r="CG355" s="2521">
        <v>1</v>
      </c>
      <c r="CH355" s="2521">
        <v>1</v>
      </c>
      <c r="CI355" s="2521">
        <v>1</v>
      </c>
      <c r="CJ355" s="2521">
        <v>1</v>
      </c>
      <c r="CK355" s="2521">
        <v>1</v>
      </c>
      <c r="CL355" s="2521">
        <v>1</v>
      </c>
      <c r="CM355" s="2521">
        <v>1</v>
      </c>
      <c r="CN355" s="2521">
        <v>1</v>
      </c>
      <c r="CO355" s="2521">
        <v>1</v>
      </c>
      <c r="CP355" s="2521">
        <v>1</v>
      </c>
      <c r="CQ355" s="2521">
        <v>1</v>
      </c>
      <c r="CR355" s="2521">
        <v>1</v>
      </c>
      <c r="CS355" s="2521">
        <v>0</v>
      </c>
      <c r="CT355" s="2521">
        <v>0</v>
      </c>
      <c r="CU355" s="2521">
        <v>0</v>
      </c>
      <c r="CV355" s="2521">
        <v>0</v>
      </c>
      <c r="CW355" s="2521">
        <v>0</v>
      </c>
      <c r="CX355" s="2521">
        <v>0</v>
      </c>
      <c r="CY355" s="2563">
        <v>0</v>
      </c>
    </row>
    <row r="356" spans="1:103">
      <c r="A356" s="2564"/>
      <c r="B356" s="2542" t="s">
        <v>2598</v>
      </c>
      <c r="C356" s="2543"/>
      <c r="D356" s="2544">
        <v>222</v>
      </c>
      <c r="E356" s="2545"/>
      <c r="F356" s="2522">
        <v>970</v>
      </c>
      <c r="G356" s="2546">
        <v>300</v>
      </c>
      <c r="H356" s="2546">
        <v>16</v>
      </c>
      <c r="I356" s="2546">
        <v>21.1</v>
      </c>
      <c r="J356" s="2547">
        <v>30</v>
      </c>
      <c r="K356" s="2568">
        <v>928</v>
      </c>
      <c r="L356" s="2546">
        <v>868</v>
      </c>
      <c r="M356" s="2522">
        <v>282.8</v>
      </c>
      <c r="N356" s="2548">
        <v>3.056</v>
      </c>
      <c r="O356" s="2523">
        <v>13.77</v>
      </c>
      <c r="P356" s="2549">
        <v>1</v>
      </c>
      <c r="Q356" s="2549">
        <v>1</v>
      </c>
      <c r="R356" s="2549" t="s">
        <v>2185</v>
      </c>
      <c r="S356" s="2549">
        <v>1</v>
      </c>
      <c r="T356" s="2550">
        <v>1</v>
      </c>
      <c r="U356" s="2549">
        <v>1</v>
      </c>
      <c r="V356" s="2549" t="s">
        <v>2185</v>
      </c>
      <c r="W356" s="2549" t="s">
        <v>2185</v>
      </c>
      <c r="X356" s="2549" t="s">
        <v>2185</v>
      </c>
      <c r="Y356" s="2550" t="s">
        <v>2185</v>
      </c>
      <c r="Z356" s="2551" t="s">
        <v>2185</v>
      </c>
      <c r="AA356" s="2552" t="s">
        <v>2185</v>
      </c>
      <c r="AB356" s="2553" t="s">
        <v>2494</v>
      </c>
      <c r="AC356" s="2554">
        <v>407660</v>
      </c>
      <c r="AD356" s="2555">
        <v>8405</v>
      </c>
      <c r="AE356" s="2555">
        <v>9803</v>
      </c>
      <c r="AF356" s="2555">
        <v>37.9</v>
      </c>
      <c r="AG356" s="2555">
        <v>172.2</v>
      </c>
      <c r="AH356" s="2555">
        <v>9545</v>
      </c>
      <c r="AI356" s="2555">
        <v>636.29999999999995</v>
      </c>
      <c r="AJ356" s="2555">
        <v>1020</v>
      </c>
      <c r="AK356" s="2555">
        <v>5.8</v>
      </c>
      <c r="AL356" s="2555">
        <v>9.3000000000000007</v>
      </c>
      <c r="AM356" s="2555">
        <v>390</v>
      </c>
      <c r="AN356" s="2523">
        <v>21370</v>
      </c>
      <c r="AO356" s="2556">
        <v>1</v>
      </c>
      <c r="AP356" s="2547" t="s">
        <v>2185</v>
      </c>
      <c r="AQ356" s="2547">
        <v>4</v>
      </c>
      <c r="AR356" s="2547" t="s">
        <v>2185</v>
      </c>
      <c r="AS356" s="2557">
        <v>97</v>
      </c>
      <c r="AT356" s="2558">
        <v>108</v>
      </c>
      <c r="AU356" s="2558">
        <v>79</v>
      </c>
      <c r="AV356" s="2559">
        <v>90</v>
      </c>
      <c r="AW356" s="2560">
        <v>1</v>
      </c>
      <c r="AX356" s="2539">
        <v>1</v>
      </c>
      <c r="AY356" s="2521">
        <v>0</v>
      </c>
      <c r="AZ356" s="2539">
        <v>1</v>
      </c>
      <c r="BA356" s="2539">
        <v>0</v>
      </c>
      <c r="BB356" s="2539">
        <v>0</v>
      </c>
      <c r="BC356" s="2539">
        <v>0</v>
      </c>
      <c r="BD356" s="2539">
        <v>1</v>
      </c>
      <c r="BE356" s="2561">
        <v>0</v>
      </c>
      <c r="BF356" s="2539">
        <v>0</v>
      </c>
      <c r="BG356" s="2539">
        <v>1</v>
      </c>
      <c r="BH356" s="2539">
        <v>0</v>
      </c>
      <c r="BI356" s="2539">
        <v>1</v>
      </c>
      <c r="BJ356" s="2539">
        <v>1</v>
      </c>
      <c r="BK356" s="2539">
        <v>1</v>
      </c>
      <c r="BL356" s="2539">
        <v>1</v>
      </c>
      <c r="BM356" s="2539">
        <v>0</v>
      </c>
      <c r="BN356" s="2521">
        <v>0</v>
      </c>
      <c r="BO356" s="2539">
        <v>1</v>
      </c>
      <c r="BP356" s="2539">
        <v>1</v>
      </c>
      <c r="BQ356" s="2539">
        <v>0</v>
      </c>
      <c r="BR356" s="2562">
        <v>0</v>
      </c>
      <c r="BS356" s="2538">
        <v>1</v>
      </c>
      <c r="BT356" s="2521">
        <v>0</v>
      </c>
      <c r="BU356" s="2521">
        <v>0</v>
      </c>
      <c r="BV356" s="2521">
        <v>0</v>
      </c>
      <c r="BW356" s="2521">
        <v>0</v>
      </c>
      <c r="BX356" s="2521">
        <v>0</v>
      </c>
      <c r="BY356" s="2521">
        <v>0</v>
      </c>
      <c r="BZ356" s="2579">
        <v>0</v>
      </c>
      <c r="CA356" s="2521">
        <v>0</v>
      </c>
      <c r="CB356" s="2521">
        <v>0</v>
      </c>
      <c r="CC356" s="2521">
        <v>0</v>
      </c>
      <c r="CD356" s="2521">
        <v>0</v>
      </c>
      <c r="CE356" s="2524">
        <v>0</v>
      </c>
      <c r="CF356" s="2520">
        <v>1</v>
      </c>
      <c r="CG356" s="2521">
        <v>1</v>
      </c>
      <c r="CH356" s="2521">
        <v>1</v>
      </c>
      <c r="CI356" s="2521">
        <v>1</v>
      </c>
      <c r="CJ356" s="2521">
        <v>1</v>
      </c>
      <c r="CK356" s="2521">
        <v>1</v>
      </c>
      <c r="CL356" s="2521">
        <v>1</v>
      </c>
      <c r="CM356" s="2521">
        <v>1</v>
      </c>
      <c r="CN356" s="2521">
        <v>1</v>
      </c>
      <c r="CO356" s="2521">
        <v>1</v>
      </c>
      <c r="CP356" s="2521">
        <v>1</v>
      </c>
      <c r="CQ356" s="2521">
        <v>1</v>
      </c>
      <c r="CR356" s="2521">
        <v>1</v>
      </c>
      <c r="CS356" s="2521">
        <v>0</v>
      </c>
      <c r="CT356" s="2521">
        <v>0</v>
      </c>
      <c r="CU356" s="2521">
        <v>0</v>
      </c>
      <c r="CV356" s="2521">
        <v>0</v>
      </c>
      <c r="CW356" s="2521">
        <v>0</v>
      </c>
      <c r="CX356" s="2521">
        <v>0</v>
      </c>
      <c r="CY356" s="2563">
        <v>0</v>
      </c>
    </row>
    <row r="357" spans="1:103">
      <c r="A357" s="2564" t="s">
        <v>2582</v>
      </c>
      <c r="B357" s="2542" t="s">
        <v>2599</v>
      </c>
      <c r="C357" s="2543"/>
      <c r="D357" s="2544">
        <v>976</v>
      </c>
      <c r="E357" s="2545"/>
      <c r="F357" s="2522">
        <v>1108</v>
      </c>
      <c r="G357" s="2546">
        <v>428</v>
      </c>
      <c r="H357" s="2546">
        <v>50</v>
      </c>
      <c r="I357" s="2546">
        <v>89.9</v>
      </c>
      <c r="J357" s="2547">
        <v>30</v>
      </c>
      <c r="K357" s="2568">
        <v>928</v>
      </c>
      <c r="L357" s="2546">
        <v>868</v>
      </c>
      <c r="M357" s="2522">
        <v>1243</v>
      </c>
      <c r="N357" s="2548">
        <v>3.7759999999999998</v>
      </c>
      <c r="O357" s="2523">
        <v>3.875</v>
      </c>
      <c r="P357" s="2549">
        <v>1</v>
      </c>
      <c r="Q357" s="2549" t="s">
        <v>2493</v>
      </c>
      <c r="R357" s="2549" t="s">
        <v>2493</v>
      </c>
      <c r="S357" s="2549" t="s">
        <v>2185</v>
      </c>
      <c r="T357" s="2550" t="s">
        <v>2185</v>
      </c>
      <c r="U357" s="2549">
        <v>1</v>
      </c>
      <c r="V357" s="2549" t="s">
        <v>2493</v>
      </c>
      <c r="W357" s="2549" t="s">
        <v>2493</v>
      </c>
      <c r="X357" s="2549">
        <v>1</v>
      </c>
      <c r="Y357" s="2550" t="s">
        <v>2185</v>
      </c>
      <c r="Z357" s="2551">
        <v>1</v>
      </c>
      <c r="AA357" s="2552">
        <v>1</v>
      </c>
      <c r="AB357" s="2553" t="s">
        <v>2494</v>
      </c>
      <c r="AC357" s="2554">
        <v>2348680</v>
      </c>
      <c r="AD357" s="2555">
        <v>42390</v>
      </c>
      <c r="AE357" s="2555">
        <v>50290</v>
      </c>
      <c r="AF357" s="2555">
        <v>43.4</v>
      </c>
      <c r="AG357" s="2555">
        <v>570.70000000000005</v>
      </c>
      <c r="AH357" s="2555">
        <v>118520</v>
      </c>
      <c r="AI357" s="2555">
        <v>5538</v>
      </c>
      <c r="AJ357" s="2555">
        <v>8838</v>
      </c>
      <c r="AK357" s="2555">
        <v>9.6999999999999993</v>
      </c>
      <c r="AL357" s="2555">
        <v>26.4</v>
      </c>
      <c r="AM357" s="2555">
        <v>24410</v>
      </c>
      <c r="AN357" s="2523">
        <v>304410</v>
      </c>
      <c r="AO357" s="2556">
        <v>1</v>
      </c>
      <c r="AP357" s="2547">
        <v>1</v>
      </c>
      <c r="AQ357" s="2547">
        <v>1</v>
      </c>
      <c r="AR357" s="2547">
        <v>1</v>
      </c>
      <c r="AS357" s="2557">
        <v>27</v>
      </c>
      <c r="AT357" s="2558">
        <v>30</v>
      </c>
      <c r="AU357" s="2558">
        <v>21</v>
      </c>
      <c r="AV357" s="2559">
        <v>25</v>
      </c>
      <c r="AW357" s="2560">
        <v>1</v>
      </c>
      <c r="AX357" s="2539">
        <v>1</v>
      </c>
      <c r="AY357" s="2521">
        <v>1</v>
      </c>
      <c r="AZ357" s="2539">
        <v>1</v>
      </c>
      <c r="BA357" s="2539">
        <v>0</v>
      </c>
      <c r="BB357" s="2539">
        <v>1</v>
      </c>
      <c r="BC357" s="2539">
        <v>1</v>
      </c>
      <c r="BD357" s="2539">
        <v>0</v>
      </c>
      <c r="BE357" s="2561">
        <v>1</v>
      </c>
      <c r="BF357" s="2539">
        <v>1</v>
      </c>
      <c r="BG357" s="2539">
        <v>0</v>
      </c>
      <c r="BH357" s="2539">
        <v>0</v>
      </c>
      <c r="BI357" s="2539">
        <v>0</v>
      </c>
      <c r="BJ357" s="2539">
        <v>1</v>
      </c>
      <c r="BK357" s="2539">
        <v>0</v>
      </c>
      <c r="BL357" s="2539">
        <v>0</v>
      </c>
      <c r="BM357" s="2539">
        <v>1</v>
      </c>
      <c r="BN357" s="2521">
        <v>0</v>
      </c>
      <c r="BO357" s="2539">
        <v>0</v>
      </c>
      <c r="BP357" s="2539">
        <v>0</v>
      </c>
      <c r="BQ357" s="2539">
        <v>0</v>
      </c>
      <c r="BR357" s="2562">
        <v>0</v>
      </c>
      <c r="BS357" s="2538">
        <v>1</v>
      </c>
      <c r="BT357" s="2521">
        <v>0</v>
      </c>
      <c r="BU357" s="2521">
        <v>1</v>
      </c>
      <c r="BV357" s="2521">
        <v>0</v>
      </c>
      <c r="BW357" s="2521">
        <v>0</v>
      </c>
      <c r="BX357" s="2521">
        <v>0</v>
      </c>
      <c r="BY357" s="2521">
        <v>0</v>
      </c>
      <c r="BZ357" s="2579">
        <v>0</v>
      </c>
      <c r="CA357" s="2521">
        <v>0</v>
      </c>
      <c r="CB357" s="2521">
        <v>0</v>
      </c>
      <c r="CC357" s="2521">
        <v>0</v>
      </c>
      <c r="CD357" s="2521">
        <v>0</v>
      </c>
      <c r="CE357" s="2524">
        <v>0</v>
      </c>
      <c r="CF357" s="2520">
        <v>1</v>
      </c>
      <c r="CG357" s="2521">
        <v>1</v>
      </c>
      <c r="CH357" s="2521">
        <v>1</v>
      </c>
      <c r="CI357" s="2521">
        <v>1</v>
      </c>
      <c r="CJ357" s="2521">
        <v>1</v>
      </c>
      <c r="CK357" s="2521">
        <v>1</v>
      </c>
      <c r="CL357" s="2521">
        <v>1</v>
      </c>
      <c r="CM357" s="2521">
        <v>1</v>
      </c>
      <c r="CN357" s="2521">
        <v>1</v>
      </c>
      <c r="CO357" s="2521">
        <v>1</v>
      </c>
      <c r="CP357" s="2521">
        <v>1</v>
      </c>
      <c r="CQ357" s="2521">
        <v>1</v>
      </c>
      <c r="CR357" s="2521">
        <v>1</v>
      </c>
      <c r="CS357" s="2521">
        <v>0</v>
      </c>
      <c r="CT357" s="2521">
        <v>0</v>
      </c>
      <c r="CU357" s="2521">
        <v>0</v>
      </c>
      <c r="CV357" s="2521">
        <v>0</v>
      </c>
      <c r="CW357" s="2521">
        <v>0</v>
      </c>
      <c r="CX357" s="2521">
        <v>0</v>
      </c>
      <c r="CY357" s="2563">
        <v>0</v>
      </c>
    </row>
    <row r="358" spans="1:103">
      <c r="A358" s="2564" t="s">
        <v>2582</v>
      </c>
      <c r="B358" s="2542" t="s">
        <v>2600</v>
      </c>
      <c r="C358" s="2543"/>
      <c r="D358" s="2544">
        <v>883</v>
      </c>
      <c r="E358" s="2545"/>
      <c r="F358" s="2522">
        <v>1092</v>
      </c>
      <c r="G358" s="2546">
        <v>424</v>
      </c>
      <c r="H358" s="2546">
        <v>45.5</v>
      </c>
      <c r="I358" s="2546">
        <v>82</v>
      </c>
      <c r="J358" s="2547">
        <v>30</v>
      </c>
      <c r="K358" s="2568">
        <v>928</v>
      </c>
      <c r="L358" s="2546">
        <v>868</v>
      </c>
      <c r="M358" s="2522">
        <v>1125</v>
      </c>
      <c r="N358" s="2548">
        <v>3.7370000000000001</v>
      </c>
      <c r="O358" s="2523">
        <v>4.2300000000000004</v>
      </c>
      <c r="P358" s="2549">
        <v>1</v>
      </c>
      <c r="Q358" s="2549" t="s">
        <v>2493</v>
      </c>
      <c r="R358" s="2549" t="s">
        <v>2493</v>
      </c>
      <c r="S358" s="2549" t="s">
        <v>2185</v>
      </c>
      <c r="T358" s="2550" t="s">
        <v>2185</v>
      </c>
      <c r="U358" s="2549">
        <v>1</v>
      </c>
      <c r="V358" s="2549" t="s">
        <v>2493</v>
      </c>
      <c r="W358" s="2549" t="s">
        <v>2493</v>
      </c>
      <c r="X358" s="2549">
        <v>1</v>
      </c>
      <c r="Y358" s="2550" t="s">
        <v>2185</v>
      </c>
      <c r="Z358" s="2551">
        <v>1</v>
      </c>
      <c r="AA358" s="2552">
        <v>1</v>
      </c>
      <c r="AB358" s="2553" t="s">
        <v>2494</v>
      </c>
      <c r="AC358" s="2554">
        <v>2096410</v>
      </c>
      <c r="AD358" s="2555">
        <v>38390</v>
      </c>
      <c r="AE358" s="2555">
        <v>45260</v>
      </c>
      <c r="AF358" s="2555">
        <v>43.1</v>
      </c>
      <c r="AG358" s="2555">
        <v>516.4</v>
      </c>
      <c r="AH358" s="2555">
        <v>104970</v>
      </c>
      <c r="AI358" s="2555">
        <v>4951</v>
      </c>
      <c r="AJ358" s="2555">
        <v>7873</v>
      </c>
      <c r="AK358" s="2555">
        <v>9.6</v>
      </c>
      <c r="AL358" s="2555">
        <v>24.4</v>
      </c>
      <c r="AM358" s="2555">
        <v>18510</v>
      </c>
      <c r="AN358" s="2523">
        <v>265670</v>
      </c>
      <c r="AO358" s="2556">
        <v>1</v>
      </c>
      <c r="AP358" s="2547">
        <v>1</v>
      </c>
      <c r="AQ358" s="2547">
        <v>1</v>
      </c>
      <c r="AR358" s="2547">
        <v>1</v>
      </c>
      <c r="AS358" s="2557">
        <v>29</v>
      </c>
      <c r="AT358" s="2558">
        <v>33</v>
      </c>
      <c r="AU358" s="2558">
        <v>23</v>
      </c>
      <c r="AV358" s="2559">
        <v>27</v>
      </c>
      <c r="AW358" s="2560">
        <v>1</v>
      </c>
      <c r="AX358" s="2539">
        <v>1</v>
      </c>
      <c r="AY358" s="2521">
        <v>1</v>
      </c>
      <c r="AZ358" s="2539">
        <v>1</v>
      </c>
      <c r="BA358" s="2539">
        <v>0</v>
      </c>
      <c r="BB358" s="2539">
        <v>1</v>
      </c>
      <c r="BC358" s="2539">
        <v>1</v>
      </c>
      <c r="BD358" s="2539">
        <v>0</v>
      </c>
      <c r="BE358" s="2561">
        <v>1</v>
      </c>
      <c r="BF358" s="2539">
        <v>1</v>
      </c>
      <c r="BG358" s="2539">
        <v>0</v>
      </c>
      <c r="BH358" s="2539">
        <v>0</v>
      </c>
      <c r="BI358" s="2539">
        <v>0</v>
      </c>
      <c r="BJ358" s="2539">
        <v>1</v>
      </c>
      <c r="BK358" s="2539">
        <v>0</v>
      </c>
      <c r="BL358" s="2539">
        <v>0</v>
      </c>
      <c r="BM358" s="2539">
        <v>1</v>
      </c>
      <c r="BN358" s="2521">
        <v>0</v>
      </c>
      <c r="BO358" s="2539">
        <v>0</v>
      </c>
      <c r="BP358" s="2539">
        <v>0</v>
      </c>
      <c r="BQ358" s="2539">
        <v>0</v>
      </c>
      <c r="BR358" s="2562">
        <v>0</v>
      </c>
      <c r="BS358" s="2538">
        <v>1</v>
      </c>
      <c r="BT358" s="2521">
        <v>0</v>
      </c>
      <c r="BU358" s="2521">
        <v>1</v>
      </c>
      <c r="BV358" s="2521">
        <v>0</v>
      </c>
      <c r="BW358" s="2521">
        <v>0</v>
      </c>
      <c r="BX358" s="2521">
        <v>0</v>
      </c>
      <c r="BY358" s="2521">
        <v>0</v>
      </c>
      <c r="BZ358" s="2579">
        <v>0</v>
      </c>
      <c r="CA358" s="2521">
        <v>0</v>
      </c>
      <c r="CB358" s="2521">
        <v>0</v>
      </c>
      <c r="CC358" s="2521">
        <v>0</v>
      </c>
      <c r="CD358" s="2521">
        <v>0</v>
      </c>
      <c r="CE358" s="2524">
        <v>0</v>
      </c>
      <c r="CF358" s="2520">
        <v>1</v>
      </c>
      <c r="CG358" s="2521">
        <v>1</v>
      </c>
      <c r="CH358" s="2521">
        <v>1</v>
      </c>
      <c r="CI358" s="2521">
        <v>1</v>
      </c>
      <c r="CJ358" s="2521">
        <v>1</v>
      </c>
      <c r="CK358" s="2521">
        <v>1</v>
      </c>
      <c r="CL358" s="2521">
        <v>1</v>
      </c>
      <c r="CM358" s="2521">
        <v>1</v>
      </c>
      <c r="CN358" s="2521">
        <v>1</v>
      </c>
      <c r="CO358" s="2521">
        <v>1</v>
      </c>
      <c r="CP358" s="2521">
        <v>1</v>
      </c>
      <c r="CQ358" s="2521">
        <v>1</v>
      </c>
      <c r="CR358" s="2521">
        <v>1</v>
      </c>
      <c r="CS358" s="2521">
        <v>0</v>
      </c>
      <c r="CT358" s="2521">
        <v>0</v>
      </c>
      <c r="CU358" s="2521">
        <v>0</v>
      </c>
      <c r="CV358" s="2521">
        <v>0</v>
      </c>
      <c r="CW358" s="2521">
        <v>0</v>
      </c>
      <c r="CX358" s="2521">
        <v>0</v>
      </c>
      <c r="CY358" s="2563">
        <v>0</v>
      </c>
    </row>
    <row r="359" spans="1:103">
      <c r="A359" s="2564" t="s">
        <v>2582</v>
      </c>
      <c r="B359" s="2542" t="s">
        <v>2601</v>
      </c>
      <c r="C359" s="2543"/>
      <c r="D359" s="2544">
        <v>748</v>
      </c>
      <c r="E359" s="2545"/>
      <c r="F359" s="2522">
        <v>1068</v>
      </c>
      <c r="G359" s="2546">
        <v>417</v>
      </c>
      <c r="H359" s="2546">
        <v>39</v>
      </c>
      <c r="I359" s="2546">
        <v>70</v>
      </c>
      <c r="J359" s="2547">
        <v>30</v>
      </c>
      <c r="K359" s="2568">
        <v>928</v>
      </c>
      <c r="L359" s="2546">
        <v>868</v>
      </c>
      <c r="M359" s="2522">
        <v>953.4</v>
      </c>
      <c r="N359" s="2548">
        <v>3.6739999999999999</v>
      </c>
      <c r="O359" s="2523">
        <v>4.9089999999999998</v>
      </c>
      <c r="P359" s="2549">
        <v>1</v>
      </c>
      <c r="Q359" s="2549" t="s">
        <v>2493</v>
      </c>
      <c r="R359" s="2549" t="s">
        <v>2493</v>
      </c>
      <c r="S359" s="2549" t="s">
        <v>2185</v>
      </c>
      <c r="T359" s="2550" t="s">
        <v>2185</v>
      </c>
      <c r="U359" s="2549">
        <v>1</v>
      </c>
      <c r="V359" s="2549" t="s">
        <v>2493</v>
      </c>
      <c r="W359" s="2549" t="s">
        <v>2493</v>
      </c>
      <c r="X359" s="2549">
        <v>1</v>
      </c>
      <c r="Y359" s="2550" t="s">
        <v>2185</v>
      </c>
      <c r="Z359" s="2551" t="s">
        <v>2185</v>
      </c>
      <c r="AA359" s="2552" t="s">
        <v>2185</v>
      </c>
      <c r="AB359" s="2553" t="s">
        <v>2494</v>
      </c>
      <c r="AC359" s="2554">
        <v>1731940</v>
      </c>
      <c r="AD359" s="2555">
        <v>32430</v>
      </c>
      <c r="AE359" s="2555">
        <v>37880</v>
      </c>
      <c r="AF359" s="2555">
        <v>42.6</v>
      </c>
      <c r="AG359" s="2555">
        <v>438.9</v>
      </c>
      <c r="AH359" s="2555">
        <v>85110</v>
      </c>
      <c r="AI359" s="2555">
        <v>4082</v>
      </c>
      <c r="AJ359" s="2555">
        <v>6459</v>
      </c>
      <c r="AK359" s="2555">
        <v>9.4</v>
      </c>
      <c r="AL359" s="2555">
        <v>21.4</v>
      </c>
      <c r="AM359" s="2555">
        <v>11550</v>
      </c>
      <c r="AN359" s="2523">
        <v>210640</v>
      </c>
      <c r="AO359" s="2556">
        <v>1</v>
      </c>
      <c r="AP359" s="2547">
        <v>1</v>
      </c>
      <c r="AQ359" s="2547">
        <v>1</v>
      </c>
      <c r="AR359" s="2547">
        <v>1</v>
      </c>
      <c r="AS359" s="2557">
        <v>34</v>
      </c>
      <c r="AT359" s="2558">
        <v>39</v>
      </c>
      <c r="AU359" s="2558">
        <v>27</v>
      </c>
      <c r="AV359" s="2559">
        <v>31</v>
      </c>
      <c r="AW359" s="2560">
        <v>1</v>
      </c>
      <c r="AX359" s="2539">
        <v>1</v>
      </c>
      <c r="AY359" s="2521">
        <v>0</v>
      </c>
      <c r="AZ359" s="2539">
        <v>1</v>
      </c>
      <c r="BA359" s="2539">
        <v>0</v>
      </c>
      <c r="BB359" s="2539">
        <v>1</v>
      </c>
      <c r="BC359" s="2539">
        <v>0</v>
      </c>
      <c r="BD359" s="2539">
        <v>0</v>
      </c>
      <c r="BE359" s="2561">
        <v>1</v>
      </c>
      <c r="BF359" s="2539">
        <v>1</v>
      </c>
      <c r="BG359" s="2539">
        <v>0</v>
      </c>
      <c r="BH359" s="2539">
        <v>0</v>
      </c>
      <c r="BI359" s="2539">
        <v>0</v>
      </c>
      <c r="BJ359" s="2539">
        <v>1</v>
      </c>
      <c r="BK359" s="2539">
        <v>0</v>
      </c>
      <c r="BL359" s="2539">
        <v>0</v>
      </c>
      <c r="BM359" s="2539">
        <v>1</v>
      </c>
      <c r="BN359" s="2521">
        <v>0</v>
      </c>
      <c r="BO359" s="2539">
        <v>0</v>
      </c>
      <c r="BP359" s="2539">
        <v>0</v>
      </c>
      <c r="BQ359" s="2539">
        <v>0</v>
      </c>
      <c r="BR359" s="2562">
        <v>0</v>
      </c>
      <c r="BS359" s="2538">
        <v>1</v>
      </c>
      <c r="BT359" s="2521">
        <v>0</v>
      </c>
      <c r="BU359" s="2521">
        <v>1</v>
      </c>
      <c r="BV359" s="2521">
        <v>0</v>
      </c>
      <c r="BW359" s="2521">
        <v>0</v>
      </c>
      <c r="BX359" s="2521">
        <v>0</v>
      </c>
      <c r="BY359" s="2521">
        <v>0</v>
      </c>
      <c r="BZ359" s="2579">
        <v>0</v>
      </c>
      <c r="CA359" s="2521">
        <v>0</v>
      </c>
      <c r="CB359" s="2521">
        <v>0</v>
      </c>
      <c r="CC359" s="2521">
        <v>0</v>
      </c>
      <c r="CD359" s="2521">
        <v>0</v>
      </c>
      <c r="CE359" s="2524">
        <v>0</v>
      </c>
      <c r="CF359" s="2520">
        <v>1</v>
      </c>
      <c r="CG359" s="2521">
        <v>1</v>
      </c>
      <c r="CH359" s="2521">
        <v>1</v>
      </c>
      <c r="CI359" s="2521">
        <v>1</v>
      </c>
      <c r="CJ359" s="2521">
        <v>1</v>
      </c>
      <c r="CK359" s="2521">
        <v>1</v>
      </c>
      <c r="CL359" s="2521">
        <v>1</v>
      </c>
      <c r="CM359" s="2521">
        <v>1</v>
      </c>
      <c r="CN359" s="2521">
        <v>1</v>
      </c>
      <c r="CO359" s="2521">
        <v>1</v>
      </c>
      <c r="CP359" s="2521">
        <v>1</v>
      </c>
      <c r="CQ359" s="2521">
        <v>1</v>
      </c>
      <c r="CR359" s="2521">
        <v>1</v>
      </c>
      <c r="CS359" s="2521">
        <v>0</v>
      </c>
      <c r="CT359" s="2521">
        <v>0</v>
      </c>
      <c r="CU359" s="2521">
        <v>0</v>
      </c>
      <c r="CV359" s="2521">
        <v>0</v>
      </c>
      <c r="CW359" s="2521">
        <v>0</v>
      </c>
      <c r="CX359" s="2521">
        <v>0</v>
      </c>
      <c r="CY359" s="2563">
        <v>0</v>
      </c>
    </row>
    <row r="360" spans="1:103">
      <c r="A360" s="2564" t="s">
        <v>2582</v>
      </c>
      <c r="B360" s="2542" t="s">
        <v>2602</v>
      </c>
      <c r="C360" s="2543"/>
      <c r="D360" s="2544">
        <v>642</v>
      </c>
      <c r="E360" s="2545"/>
      <c r="F360" s="2522">
        <v>1048</v>
      </c>
      <c r="G360" s="2546">
        <v>412</v>
      </c>
      <c r="H360" s="2546">
        <v>34</v>
      </c>
      <c r="I360" s="2546">
        <v>60</v>
      </c>
      <c r="J360" s="2547">
        <v>30</v>
      </c>
      <c r="K360" s="2568">
        <v>928</v>
      </c>
      <c r="L360" s="2546">
        <v>868</v>
      </c>
      <c r="M360" s="2522">
        <v>817.6</v>
      </c>
      <c r="N360" s="2548">
        <v>3.6240000000000001</v>
      </c>
      <c r="O360" s="2523">
        <v>5.6459999999999999</v>
      </c>
      <c r="P360" s="2549">
        <v>1</v>
      </c>
      <c r="Q360" s="2549" t="s">
        <v>2493</v>
      </c>
      <c r="R360" s="2549" t="s">
        <v>2493</v>
      </c>
      <c r="S360" s="2549">
        <v>1</v>
      </c>
      <c r="T360" s="2550" t="s">
        <v>2185</v>
      </c>
      <c r="U360" s="2549">
        <v>1</v>
      </c>
      <c r="V360" s="2549" t="s">
        <v>2493</v>
      </c>
      <c r="W360" s="2549" t="s">
        <v>2493</v>
      </c>
      <c r="X360" s="2549">
        <v>1</v>
      </c>
      <c r="Y360" s="2550" t="s">
        <v>2185</v>
      </c>
      <c r="Z360" s="2551" t="s">
        <v>2185</v>
      </c>
      <c r="AA360" s="2552" t="s">
        <v>2185</v>
      </c>
      <c r="AB360" s="2553" t="s">
        <v>2494</v>
      </c>
      <c r="AC360" s="2554">
        <v>1450580</v>
      </c>
      <c r="AD360" s="2555">
        <v>27680</v>
      </c>
      <c r="AE360" s="2555">
        <v>32090</v>
      </c>
      <c r="AF360" s="2555">
        <v>42.1</v>
      </c>
      <c r="AG360" s="2555">
        <v>379.6</v>
      </c>
      <c r="AH360" s="2555">
        <v>70280</v>
      </c>
      <c r="AI360" s="2555">
        <v>3411</v>
      </c>
      <c r="AJ360" s="2555">
        <v>5378</v>
      </c>
      <c r="AK360" s="2555">
        <v>9.1999999999999993</v>
      </c>
      <c r="AL360" s="2555">
        <v>18.899999999999999</v>
      </c>
      <c r="AM360" s="2555">
        <v>7381</v>
      </c>
      <c r="AN360" s="2523">
        <v>170660</v>
      </c>
      <c r="AO360" s="2556">
        <v>1</v>
      </c>
      <c r="AP360" s="2547">
        <v>1</v>
      </c>
      <c r="AQ360" s="2547">
        <v>1</v>
      </c>
      <c r="AR360" s="2547">
        <v>2</v>
      </c>
      <c r="AS360" s="2557">
        <v>39</v>
      </c>
      <c r="AT360" s="2558">
        <v>44</v>
      </c>
      <c r="AU360" s="2558">
        <v>31</v>
      </c>
      <c r="AV360" s="2559">
        <v>36</v>
      </c>
      <c r="AW360" s="2560">
        <v>1</v>
      </c>
      <c r="AX360" s="2539">
        <v>1</v>
      </c>
      <c r="AY360" s="2521">
        <v>0</v>
      </c>
      <c r="AZ360" s="2539">
        <v>1</v>
      </c>
      <c r="BA360" s="2539">
        <v>0</v>
      </c>
      <c r="BB360" s="2539">
        <v>1</v>
      </c>
      <c r="BC360" s="2539">
        <v>0</v>
      </c>
      <c r="BD360" s="2539">
        <v>1</v>
      </c>
      <c r="BE360" s="2561">
        <v>1</v>
      </c>
      <c r="BF360" s="2539">
        <v>1</v>
      </c>
      <c r="BG360" s="2539">
        <v>0</v>
      </c>
      <c r="BH360" s="2539">
        <v>0</v>
      </c>
      <c r="BI360" s="2539">
        <v>0</v>
      </c>
      <c r="BJ360" s="2539">
        <v>1</v>
      </c>
      <c r="BK360" s="2539">
        <v>0</v>
      </c>
      <c r="BL360" s="2539">
        <v>0</v>
      </c>
      <c r="BM360" s="2539">
        <v>1</v>
      </c>
      <c r="BN360" s="2521">
        <v>0</v>
      </c>
      <c r="BO360" s="2539">
        <v>1</v>
      </c>
      <c r="BP360" s="2539">
        <v>0</v>
      </c>
      <c r="BQ360" s="2539">
        <v>0</v>
      </c>
      <c r="BR360" s="2562">
        <v>0</v>
      </c>
      <c r="BS360" s="2538">
        <v>1</v>
      </c>
      <c r="BT360" s="2521">
        <v>0</v>
      </c>
      <c r="BU360" s="2521">
        <v>1</v>
      </c>
      <c r="BV360" s="2521">
        <v>0</v>
      </c>
      <c r="BW360" s="2521">
        <v>0</v>
      </c>
      <c r="BX360" s="2521">
        <v>0</v>
      </c>
      <c r="BY360" s="2521">
        <v>0</v>
      </c>
      <c r="BZ360" s="2579">
        <v>0</v>
      </c>
      <c r="CA360" s="2521">
        <v>0</v>
      </c>
      <c r="CB360" s="2521">
        <v>0</v>
      </c>
      <c r="CC360" s="2521">
        <v>0</v>
      </c>
      <c r="CD360" s="2521">
        <v>0</v>
      </c>
      <c r="CE360" s="2524">
        <v>0</v>
      </c>
      <c r="CF360" s="2520">
        <v>1</v>
      </c>
      <c r="CG360" s="2521">
        <v>1</v>
      </c>
      <c r="CH360" s="2521">
        <v>1</v>
      </c>
      <c r="CI360" s="2521">
        <v>1</v>
      </c>
      <c r="CJ360" s="2521">
        <v>1</v>
      </c>
      <c r="CK360" s="2521">
        <v>1</v>
      </c>
      <c r="CL360" s="2521">
        <v>1</v>
      </c>
      <c r="CM360" s="2521">
        <v>1</v>
      </c>
      <c r="CN360" s="2521">
        <v>1</v>
      </c>
      <c r="CO360" s="2521">
        <v>1</v>
      </c>
      <c r="CP360" s="2521">
        <v>1</v>
      </c>
      <c r="CQ360" s="2521">
        <v>1</v>
      </c>
      <c r="CR360" s="2521">
        <v>1</v>
      </c>
      <c r="CS360" s="2521">
        <v>0</v>
      </c>
      <c r="CT360" s="2521">
        <v>0</v>
      </c>
      <c r="CU360" s="2521">
        <v>0</v>
      </c>
      <c r="CV360" s="2521">
        <v>0</v>
      </c>
      <c r="CW360" s="2521">
        <v>0</v>
      </c>
      <c r="CX360" s="2521">
        <v>0</v>
      </c>
      <c r="CY360" s="2563">
        <v>0</v>
      </c>
    </row>
    <row r="361" spans="1:103">
      <c r="A361" s="2564" t="s">
        <v>2582</v>
      </c>
      <c r="B361" s="2542" t="s">
        <v>2603</v>
      </c>
      <c r="C361" s="2543"/>
      <c r="D361" s="2544">
        <v>591</v>
      </c>
      <c r="E361" s="2545"/>
      <c r="F361" s="2522">
        <v>1040</v>
      </c>
      <c r="G361" s="2546">
        <v>409</v>
      </c>
      <c r="H361" s="2546">
        <v>31</v>
      </c>
      <c r="I361" s="2546">
        <v>55.9</v>
      </c>
      <c r="J361" s="2547">
        <v>30</v>
      </c>
      <c r="K361" s="2568">
        <v>928</v>
      </c>
      <c r="L361" s="2546">
        <v>868</v>
      </c>
      <c r="M361" s="2522">
        <v>752.7</v>
      </c>
      <c r="N361" s="2548">
        <v>3.6019999999999999</v>
      </c>
      <c r="O361" s="2523">
        <v>6.0960000000000001</v>
      </c>
      <c r="P361" s="2549">
        <v>1</v>
      </c>
      <c r="Q361" s="2549" t="s">
        <v>2493</v>
      </c>
      <c r="R361" s="2549" t="s">
        <v>2493</v>
      </c>
      <c r="S361" s="2549">
        <v>1</v>
      </c>
      <c r="T361" s="2550" t="s">
        <v>2185</v>
      </c>
      <c r="U361" s="2549">
        <v>1</v>
      </c>
      <c r="V361" s="2549" t="s">
        <v>2493</v>
      </c>
      <c r="W361" s="2549" t="s">
        <v>2493</v>
      </c>
      <c r="X361" s="2549">
        <v>1</v>
      </c>
      <c r="Y361" s="2550" t="s">
        <v>2185</v>
      </c>
      <c r="Z361" s="2551" t="s">
        <v>2185</v>
      </c>
      <c r="AA361" s="2552" t="s">
        <v>2185</v>
      </c>
      <c r="AB361" s="2553" t="s">
        <v>2494</v>
      </c>
      <c r="AC361" s="2554">
        <v>1331030</v>
      </c>
      <c r="AD361" s="2555">
        <v>25590</v>
      </c>
      <c r="AE361" s="2555">
        <v>29520</v>
      </c>
      <c r="AF361" s="2555">
        <v>42</v>
      </c>
      <c r="AG361" s="2555">
        <v>346.3</v>
      </c>
      <c r="AH361" s="2555">
        <v>64010</v>
      </c>
      <c r="AI361" s="2555">
        <v>3130</v>
      </c>
      <c r="AJ361" s="2555">
        <v>4915</v>
      </c>
      <c r="AK361" s="2555">
        <v>9.1999999999999993</v>
      </c>
      <c r="AL361" s="2555">
        <v>17.7</v>
      </c>
      <c r="AM361" s="2555">
        <v>5895</v>
      </c>
      <c r="AN361" s="2523">
        <v>154320</v>
      </c>
      <c r="AO361" s="2556">
        <v>1</v>
      </c>
      <c r="AP361" s="2547">
        <v>1</v>
      </c>
      <c r="AQ361" s="2547">
        <v>2</v>
      </c>
      <c r="AR361" s="2547">
        <v>3</v>
      </c>
      <c r="AS361" s="2557">
        <v>42</v>
      </c>
      <c r="AT361" s="2558">
        <v>48</v>
      </c>
      <c r="AU361" s="2558">
        <v>33</v>
      </c>
      <c r="AV361" s="2559">
        <v>38</v>
      </c>
      <c r="AW361" s="2560">
        <v>1</v>
      </c>
      <c r="AX361" s="2539">
        <v>1</v>
      </c>
      <c r="AY361" s="2521">
        <v>0</v>
      </c>
      <c r="AZ361" s="2539">
        <v>1</v>
      </c>
      <c r="BA361" s="2539">
        <v>0</v>
      </c>
      <c r="BB361" s="2539">
        <v>1</v>
      </c>
      <c r="BC361" s="2539">
        <v>0</v>
      </c>
      <c r="BD361" s="2539">
        <v>1</v>
      </c>
      <c r="BE361" s="2561">
        <v>1</v>
      </c>
      <c r="BF361" s="2539">
        <v>1</v>
      </c>
      <c r="BG361" s="2539">
        <v>0</v>
      </c>
      <c r="BH361" s="2539">
        <v>0</v>
      </c>
      <c r="BI361" s="2539">
        <v>0</v>
      </c>
      <c r="BJ361" s="2539">
        <v>1</v>
      </c>
      <c r="BK361" s="2539">
        <v>0</v>
      </c>
      <c r="BL361" s="2539">
        <v>0</v>
      </c>
      <c r="BM361" s="2539">
        <v>1</v>
      </c>
      <c r="BN361" s="2521">
        <v>0</v>
      </c>
      <c r="BO361" s="2539">
        <v>1</v>
      </c>
      <c r="BP361" s="2539">
        <v>0</v>
      </c>
      <c r="BQ361" s="2539">
        <v>0</v>
      </c>
      <c r="BR361" s="2562">
        <v>0</v>
      </c>
      <c r="BS361" s="2538">
        <v>1</v>
      </c>
      <c r="BT361" s="2521">
        <v>0</v>
      </c>
      <c r="BU361" s="2521">
        <v>1</v>
      </c>
      <c r="BV361" s="2521">
        <v>0</v>
      </c>
      <c r="BW361" s="2521">
        <v>0</v>
      </c>
      <c r="BX361" s="2521">
        <v>0</v>
      </c>
      <c r="BY361" s="2521">
        <v>0</v>
      </c>
      <c r="BZ361" s="2579">
        <v>0</v>
      </c>
      <c r="CA361" s="2521">
        <v>0</v>
      </c>
      <c r="CB361" s="2521">
        <v>0</v>
      </c>
      <c r="CC361" s="2521">
        <v>0</v>
      </c>
      <c r="CD361" s="2521">
        <v>0</v>
      </c>
      <c r="CE361" s="2524">
        <v>0</v>
      </c>
      <c r="CF361" s="2520">
        <v>1</v>
      </c>
      <c r="CG361" s="2521">
        <v>1</v>
      </c>
      <c r="CH361" s="2521">
        <v>1</v>
      </c>
      <c r="CI361" s="2521">
        <v>1</v>
      </c>
      <c r="CJ361" s="2521">
        <v>1</v>
      </c>
      <c r="CK361" s="2521">
        <v>1</v>
      </c>
      <c r="CL361" s="2521">
        <v>1</v>
      </c>
      <c r="CM361" s="2521">
        <v>1</v>
      </c>
      <c r="CN361" s="2521">
        <v>1</v>
      </c>
      <c r="CO361" s="2521">
        <v>1</v>
      </c>
      <c r="CP361" s="2521">
        <v>1</v>
      </c>
      <c r="CQ361" s="2521">
        <v>1</v>
      </c>
      <c r="CR361" s="2521">
        <v>1</v>
      </c>
      <c r="CS361" s="2521">
        <v>0</v>
      </c>
      <c r="CT361" s="2521">
        <v>0</v>
      </c>
      <c r="CU361" s="2521">
        <v>0</v>
      </c>
      <c r="CV361" s="2521">
        <v>0</v>
      </c>
      <c r="CW361" s="2521">
        <v>0</v>
      </c>
      <c r="CX361" s="2521">
        <v>0</v>
      </c>
      <c r="CY361" s="2563">
        <v>0</v>
      </c>
    </row>
    <row r="362" spans="1:103">
      <c r="A362" s="2564" t="s">
        <v>2582</v>
      </c>
      <c r="B362" s="2542" t="s">
        <v>2604</v>
      </c>
      <c r="C362" s="2543"/>
      <c r="D362" s="2544">
        <v>554</v>
      </c>
      <c r="E362" s="2545"/>
      <c r="F362" s="2522">
        <v>1032</v>
      </c>
      <c r="G362" s="2546">
        <v>408</v>
      </c>
      <c r="H362" s="2546">
        <v>29.5</v>
      </c>
      <c r="I362" s="2546">
        <v>52</v>
      </c>
      <c r="J362" s="2547">
        <v>30</v>
      </c>
      <c r="K362" s="2568">
        <v>928</v>
      </c>
      <c r="L362" s="2546">
        <v>868</v>
      </c>
      <c r="M362" s="2522">
        <v>705.8</v>
      </c>
      <c r="N362" s="2548">
        <v>3.585</v>
      </c>
      <c r="O362" s="2523">
        <v>6.47</v>
      </c>
      <c r="P362" s="2549">
        <v>1</v>
      </c>
      <c r="Q362" s="2549" t="s">
        <v>2493</v>
      </c>
      <c r="R362" s="2549" t="s">
        <v>2493</v>
      </c>
      <c r="S362" s="2549">
        <v>1</v>
      </c>
      <c r="T362" s="2550" t="s">
        <v>2185</v>
      </c>
      <c r="U362" s="2549">
        <v>1</v>
      </c>
      <c r="V362" s="2549" t="s">
        <v>2493</v>
      </c>
      <c r="W362" s="2549" t="s">
        <v>2493</v>
      </c>
      <c r="X362" s="2549">
        <v>1</v>
      </c>
      <c r="Y362" s="2550" t="s">
        <v>2185</v>
      </c>
      <c r="Z362" s="2551" t="s">
        <v>2185</v>
      </c>
      <c r="AA362" s="2552" t="s">
        <v>2185</v>
      </c>
      <c r="AB362" s="2553" t="s">
        <v>2494</v>
      </c>
      <c r="AC362" s="2554">
        <v>1232370</v>
      </c>
      <c r="AD362" s="2555">
        <v>23880</v>
      </c>
      <c r="AE362" s="2555">
        <v>27490</v>
      </c>
      <c r="AF362" s="2555">
        <v>41.7</v>
      </c>
      <c r="AG362" s="2555">
        <v>328</v>
      </c>
      <c r="AH362" s="2555">
        <v>59090</v>
      </c>
      <c r="AI362" s="2555">
        <v>2896</v>
      </c>
      <c r="AJ362" s="2555">
        <v>4546</v>
      </c>
      <c r="AK362" s="2555">
        <v>9.1</v>
      </c>
      <c r="AL362" s="2555">
        <v>16.8</v>
      </c>
      <c r="AM362" s="2555">
        <v>4834</v>
      </c>
      <c r="AN362" s="2523">
        <v>141320</v>
      </c>
      <c r="AO362" s="2556">
        <v>1</v>
      </c>
      <c r="AP362" s="2547">
        <v>1</v>
      </c>
      <c r="AQ362" s="2547">
        <v>2</v>
      </c>
      <c r="AR362" s="2547">
        <v>3</v>
      </c>
      <c r="AS362" s="2557">
        <v>45</v>
      </c>
      <c r="AT362" s="2558">
        <v>51</v>
      </c>
      <c r="AU362" s="2558">
        <v>35</v>
      </c>
      <c r="AV362" s="2559">
        <v>41</v>
      </c>
      <c r="AW362" s="2560">
        <v>1</v>
      </c>
      <c r="AX362" s="2539">
        <v>1</v>
      </c>
      <c r="AY362" s="2521">
        <v>0</v>
      </c>
      <c r="AZ362" s="2539">
        <v>1</v>
      </c>
      <c r="BA362" s="2539">
        <v>0</v>
      </c>
      <c r="BB362" s="2539">
        <v>1</v>
      </c>
      <c r="BC362" s="2539">
        <v>0</v>
      </c>
      <c r="BD362" s="2539">
        <v>1</v>
      </c>
      <c r="BE362" s="2561">
        <v>1</v>
      </c>
      <c r="BF362" s="2539">
        <v>1</v>
      </c>
      <c r="BG362" s="2539">
        <v>0</v>
      </c>
      <c r="BH362" s="2539">
        <v>0</v>
      </c>
      <c r="BI362" s="2539">
        <v>0</v>
      </c>
      <c r="BJ362" s="2539">
        <v>1</v>
      </c>
      <c r="BK362" s="2539">
        <v>0</v>
      </c>
      <c r="BL362" s="2539">
        <v>0</v>
      </c>
      <c r="BM362" s="2539">
        <v>1</v>
      </c>
      <c r="BN362" s="2521">
        <v>0</v>
      </c>
      <c r="BO362" s="2539">
        <v>1</v>
      </c>
      <c r="BP362" s="2539">
        <v>0</v>
      </c>
      <c r="BQ362" s="2539">
        <v>0</v>
      </c>
      <c r="BR362" s="2562">
        <v>0</v>
      </c>
      <c r="BS362" s="2538">
        <v>1</v>
      </c>
      <c r="BT362" s="2521">
        <v>0</v>
      </c>
      <c r="BU362" s="2521">
        <v>1</v>
      </c>
      <c r="BV362" s="2521">
        <v>0</v>
      </c>
      <c r="BW362" s="2521">
        <v>0</v>
      </c>
      <c r="BX362" s="2521">
        <v>0</v>
      </c>
      <c r="BY362" s="2521">
        <v>0</v>
      </c>
      <c r="BZ362" s="2579">
        <v>0</v>
      </c>
      <c r="CA362" s="2521">
        <v>0</v>
      </c>
      <c r="CB362" s="2521">
        <v>0</v>
      </c>
      <c r="CC362" s="2521">
        <v>0</v>
      </c>
      <c r="CD362" s="2521">
        <v>0</v>
      </c>
      <c r="CE362" s="2524">
        <v>0</v>
      </c>
      <c r="CF362" s="2520">
        <v>1</v>
      </c>
      <c r="CG362" s="2521">
        <v>1</v>
      </c>
      <c r="CH362" s="2521">
        <v>1</v>
      </c>
      <c r="CI362" s="2521">
        <v>1</v>
      </c>
      <c r="CJ362" s="2521">
        <v>1</v>
      </c>
      <c r="CK362" s="2521">
        <v>1</v>
      </c>
      <c r="CL362" s="2521">
        <v>1</v>
      </c>
      <c r="CM362" s="2521">
        <v>1</v>
      </c>
      <c r="CN362" s="2521">
        <v>1</v>
      </c>
      <c r="CO362" s="2521">
        <v>1</v>
      </c>
      <c r="CP362" s="2521">
        <v>1</v>
      </c>
      <c r="CQ362" s="2521">
        <v>1</v>
      </c>
      <c r="CR362" s="2521">
        <v>1</v>
      </c>
      <c r="CS362" s="2521">
        <v>0</v>
      </c>
      <c r="CT362" s="2521">
        <v>0</v>
      </c>
      <c r="CU362" s="2521">
        <v>0</v>
      </c>
      <c r="CV362" s="2521">
        <v>0</v>
      </c>
      <c r="CW362" s="2521">
        <v>0</v>
      </c>
      <c r="CX362" s="2521">
        <v>0</v>
      </c>
      <c r="CY362" s="2563">
        <v>0</v>
      </c>
    </row>
    <row r="363" spans="1:103">
      <c r="A363" s="2564" t="s">
        <v>2582</v>
      </c>
      <c r="B363" s="2542" t="s">
        <v>2605</v>
      </c>
      <c r="C363" s="2543"/>
      <c r="D363" s="2544">
        <v>539</v>
      </c>
      <c r="E363" s="2545"/>
      <c r="F363" s="2522">
        <v>1030</v>
      </c>
      <c r="G363" s="2546">
        <v>407</v>
      </c>
      <c r="H363" s="2546">
        <v>28.4</v>
      </c>
      <c r="I363" s="2546">
        <v>51.1</v>
      </c>
      <c r="J363" s="2547">
        <v>30</v>
      </c>
      <c r="K363" s="2568">
        <v>928</v>
      </c>
      <c r="L363" s="2546">
        <v>868</v>
      </c>
      <c r="M363" s="2522">
        <v>687.2</v>
      </c>
      <c r="N363" s="2548">
        <v>3.58</v>
      </c>
      <c r="O363" s="2523">
        <v>6.6369999999999996</v>
      </c>
      <c r="P363" s="2549">
        <v>1</v>
      </c>
      <c r="Q363" s="2549" t="s">
        <v>2493</v>
      </c>
      <c r="R363" s="2549" t="s">
        <v>2493</v>
      </c>
      <c r="S363" s="2549">
        <v>1</v>
      </c>
      <c r="T363" s="2550" t="s">
        <v>2185</v>
      </c>
      <c r="U363" s="2549">
        <v>1</v>
      </c>
      <c r="V363" s="2549" t="s">
        <v>2493</v>
      </c>
      <c r="W363" s="2549" t="s">
        <v>2493</v>
      </c>
      <c r="X363" s="2549">
        <v>1</v>
      </c>
      <c r="Y363" s="2550" t="s">
        <v>2185</v>
      </c>
      <c r="Z363" s="2551" t="s">
        <v>2185</v>
      </c>
      <c r="AA363" s="2552" t="s">
        <v>2185</v>
      </c>
      <c r="AB363" s="2553" t="s">
        <v>2494</v>
      </c>
      <c r="AC363" s="2554">
        <v>1202530</v>
      </c>
      <c r="AD363" s="2555">
        <v>23350</v>
      </c>
      <c r="AE363" s="2555">
        <v>26820</v>
      </c>
      <c r="AF363" s="2555">
        <v>41.8</v>
      </c>
      <c r="AG363" s="2555">
        <v>316.3</v>
      </c>
      <c r="AH363" s="2555">
        <v>57630</v>
      </c>
      <c r="AI363" s="2555">
        <v>2832</v>
      </c>
      <c r="AJ363" s="2555">
        <v>4435</v>
      </c>
      <c r="AK363" s="2555">
        <v>9.1</v>
      </c>
      <c r="AL363" s="2555">
        <v>16.5</v>
      </c>
      <c r="AM363" s="2555">
        <v>4529</v>
      </c>
      <c r="AN363" s="2523">
        <v>137550</v>
      </c>
      <c r="AO363" s="2556">
        <v>1</v>
      </c>
      <c r="AP363" s="2547">
        <v>1</v>
      </c>
      <c r="AQ363" s="2547">
        <v>2</v>
      </c>
      <c r="AR363" s="2547">
        <v>4</v>
      </c>
      <c r="AS363" s="2557">
        <v>46</v>
      </c>
      <c r="AT363" s="2558">
        <v>52</v>
      </c>
      <c r="AU363" s="2558">
        <v>36</v>
      </c>
      <c r="AV363" s="2559">
        <v>42</v>
      </c>
      <c r="AW363" s="2560">
        <v>1</v>
      </c>
      <c r="AX363" s="2539">
        <v>1</v>
      </c>
      <c r="AY363" s="2521">
        <v>0</v>
      </c>
      <c r="AZ363" s="2539">
        <v>1</v>
      </c>
      <c r="BA363" s="2539">
        <v>0</v>
      </c>
      <c r="BB363" s="2539">
        <v>1</v>
      </c>
      <c r="BC363" s="2539">
        <v>0</v>
      </c>
      <c r="BD363" s="2539">
        <v>1</v>
      </c>
      <c r="BE363" s="2561">
        <v>1</v>
      </c>
      <c r="BF363" s="2539">
        <v>1</v>
      </c>
      <c r="BG363" s="2539">
        <v>0</v>
      </c>
      <c r="BH363" s="2539">
        <v>0</v>
      </c>
      <c r="BI363" s="2539">
        <v>0</v>
      </c>
      <c r="BJ363" s="2539">
        <v>1</v>
      </c>
      <c r="BK363" s="2539">
        <v>0</v>
      </c>
      <c r="BL363" s="2539">
        <v>0</v>
      </c>
      <c r="BM363" s="2539">
        <v>1</v>
      </c>
      <c r="BN363" s="2521">
        <v>0</v>
      </c>
      <c r="BO363" s="2539">
        <v>1</v>
      </c>
      <c r="BP363" s="2539">
        <v>0</v>
      </c>
      <c r="BQ363" s="2539">
        <v>0</v>
      </c>
      <c r="BR363" s="2562">
        <v>0</v>
      </c>
      <c r="BS363" s="2538">
        <v>1</v>
      </c>
      <c r="BT363" s="2521">
        <v>0</v>
      </c>
      <c r="BU363" s="2521">
        <v>1</v>
      </c>
      <c r="BV363" s="2521">
        <v>0</v>
      </c>
      <c r="BW363" s="2521">
        <v>0</v>
      </c>
      <c r="BX363" s="2521">
        <v>0</v>
      </c>
      <c r="BY363" s="2521">
        <v>0</v>
      </c>
      <c r="BZ363" s="2579">
        <v>0</v>
      </c>
      <c r="CA363" s="2521">
        <v>0</v>
      </c>
      <c r="CB363" s="2521">
        <v>0</v>
      </c>
      <c r="CC363" s="2521">
        <v>0</v>
      </c>
      <c r="CD363" s="2521">
        <v>0</v>
      </c>
      <c r="CE363" s="2524">
        <v>0</v>
      </c>
      <c r="CF363" s="2520">
        <v>1</v>
      </c>
      <c r="CG363" s="2521">
        <v>1</v>
      </c>
      <c r="CH363" s="2521">
        <v>1</v>
      </c>
      <c r="CI363" s="2521">
        <v>1</v>
      </c>
      <c r="CJ363" s="2521">
        <v>1</v>
      </c>
      <c r="CK363" s="2521">
        <v>1</v>
      </c>
      <c r="CL363" s="2521">
        <v>1</v>
      </c>
      <c r="CM363" s="2521">
        <v>1</v>
      </c>
      <c r="CN363" s="2521">
        <v>1</v>
      </c>
      <c r="CO363" s="2521">
        <v>1</v>
      </c>
      <c r="CP363" s="2521">
        <v>1</v>
      </c>
      <c r="CQ363" s="2521">
        <v>1</v>
      </c>
      <c r="CR363" s="2521">
        <v>1</v>
      </c>
      <c r="CS363" s="2521">
        <v>0</v>
      </c>
      <c r="CT363" s="2521">
        <v>0</v>
      </c>
      <c r="CU363" s="2521">
        <v>0</v>
      </c>
      <c r="CV363" s="2521">
        <v>0</v>
      </c>
      <c r="CW363" s="2521">
        <v>0</v>
      </c>
      <c r="CX363" s="2521">
        <v>0</v>
      </c>
      <c r="CY363" s="2563">
        <v>0</v>
      </c>
    </row>
    <row r="364" spans="1:103">
      <c r="A364" s="2564" t="s">
        <v>2582</v>
      </c>
      <c r="B364" s="2542" t="s">
        <v>2606</v>
      </c>
      <c r="C364" s="2543"/>
      <c r="D364" s="2544">
        <v>483</v>
      </c>
      <c r="E364" s="2545"/>
      <c r="F364" s="2522">
        <v>1020</v>
      </c>
      <c r="G364" s="2546">
        <v>404</v>
      </c>
      <c r="H364" s="2546">
        <v>25.4</v>
      </c>
      <c r="I364" s="2546">
        <v>46</v>
      </c>
      <c r="J364" s="2547">
        <v>30</v>
      </c>
      <c r="K364" s="2568">
        <v>928</v>
      </c>
      <c r="L364" s="2546">
        <v>868</v>
      </c>
      <c r="M364" s="2522">
        <v>615.1</v>
      </c>
      <c r="N364" s="2548">
        <v>3.5539999999999998</v>
      </c>
      <c r="O364" s="2523">
        <v>7.36</v>
      </c>
      <c r="P364" s="2549">
        <v>1</v>
      </c>
      <c r="Q364" s="2549" t="s">
        <v>2493</v>
      </c>
      <c r="R364" s="2549" t="s">
        <v>2493</v>
      </c>
      <c r="S364" s="2549">
        <v>1</v>
      </c>
      <c r="T364" s="2550" t="s">
        <v>2185</v>
      </c>
      <c r="U364" s="2549">
        <v>1</v>
      </c>
      <c r="V364" s="2549" t="s">
        <v>2493</v>
      </c>
      <c r="W364" s="2549" t="s">
        <v>2493</v>
      </c>
      <c r="X364" s="2549">
        <v>1</v>
      </c>
      <c r="Y364" s="2550" t="s">
        <v>2185</v>
      </c>
      <c r="Z364" s="2551" t="s">
        <v>2185</v>
      </c>
      <c r="AA364" s="2552" t="s">
        <v>2185</v>
      </c>
      <c r="AB364" s="2553" t="s">
        <v>2494</v>
      </c>
      <c r="AC364" s="2554">
        <v>1067480</v>
      </c>
      <c r="AD364" s="2555">
        <v>20930</v>
      </c>
      <c r="AE364" s="2555">
        <v>23920</v>
      </c>
      <c r="AF364" s="2555">
        <v>41.6</v>
      </c>
      <c r="AG364" s="2555">
        <v>282.7</v>
      </c>
      <c r="AH364" s="2555">
        <v>50710</v>
      </c>
      <c r="AI364" s="2555">
        <v>2510</v>
      </c>
      <c r="AJ364" s="2555">
        <v>3918</v>
      </c>
      <c r="AK364" s="2555">
        <v>9</v>
      </c>
      <c r="AL364" s="2555">
        <v>15.2</v>
      </c>
      <c r="AM364" s="2555">
        <v>3306</v>
      </c>
      <c r="AN364" s="2523">
        <v>119890</v>
      </c>
      <c r="AO364" s="2556">
        <v>1</v>
      </c>
      <c r="AP364" s="2547">
        <v>1</v>
      </c>
      <c r="AQ364" s="2547">
        <v>4</v>
      </c>
      <c r="AR364" s="2547">
        <v>4</v>
      </c>
      <c r="AS364" s="2557">
        <v>51</v>
      </c>
      <c r="AT364" s="2558">
        <v>58</v>
      </c>
      <c r="AU364" s="2558">
        <v>40</v>
      </c>
      <c r="AV364" s="2559">
        <v>46</v>
      </c>
      <c r="AW364" s="2560">
        <v>1</v>
      </c>
      <c r="AX364" s="2539">
        <v>1</v>
      </c>
      <c r="AY364" s="2521">
        <v>0</v>
      </c>
      <c r="AZ364" s="2539">
        <v>1</v>
      </c>
      <c r="BA364" s="2539">
        <v>0</v>
      </c>
      <c r="BB364" s="2539">
        <v>1</v>
      </c>
      <c r="BC364" s="2539">
        <v>0</v>
      </c>
      <c r="BD364" s="2539">
        <v>1</v>
      </c>
      <c r="BE364" s="2561">
        <v>1</v>
      </c>
      <c r="BF364" s="2539">
        <v>1</v>
      </c>
      <c r="BG364" s="2539">
        <v>0</v>
      </c>
      <c r="BH364" s="2539">
        <v>0</v>
      </c>
      <c r="BI364" s="2539">
        <v>0</v>
      </c>
      <c r="BJ364" s="2539">
        <v>1</v>
      </c>
      <c r="BK364" s="2539">
        <v>1</v>
      </c>
      <c r="BL364" s="2539">
        <v>1</v>
      </c>
      <c r="BM364" s="2539">
        <v>1</v>
      </c>
      <c r="BN364" s="2521">
        <v>0</v>
      </c>
      <c r="BO364" s="2539">
        <v>1</v>
      </c>
      <c r="BP364" s="2539">
        <v>0</v>
      </c>
      <c r="BQ364" s="2539">
        <v>0</v>
      </c>
      <c r="BR364" s="2562">
        <v>0</v>
      </c>
      <c r="BS364" s="2538">
        <v>1</v>
      </c>
      <c r="BT364" s="2521">
        <v>0</v>
      </c>
      <c r="BU364" s="2521">
        <v>1</v>
      </c>
      <c r="BV364" s="2521">
        <v>0</v>
      </c>
      <c r="BW364" s="2521">
        <v>0</v>
      </c>
      <c r="BX364" s="2521">
        <v>0</v>
      </c>
      <c r="BY364" s="2521">
        <v>0</v>
      </c>
      <c r="BZ364" s="2579">
        <v>0</v>
      </c>
      <c r="CA364" s="2521">
        <v>0</v>
      </c>
      <c r="CB364" s="2521">
        <v>0</v>
      </c>
      <c r="CC364" s="2521">
        <v>0</v>
      </c>
      <c r="CD364" s="2521">
        <v>0</v>
      </c>
      <c r="CE364" s="2524">
        <v>0</v>
      </c>
      <c r="CF364" s="2520">
        <v>1</v>
      </c>
      <c r="CG364" s="2521">
        <v>1</v>
      </c>
      <c r="CH364" s="2521">
        <v>1</v>
      </c>
      <c r="CI364" s="2521">
        <v>1</v>
      </c>
      <c r="CJ364" s="2521">
        <v>1</v>
      </c>
      <c r="CK364" s="2521">
        <v>1</v>
      </c>
      <c r="CL364" s="2521">
        <v>1</v>
      </c>
      <c r="CM364" s="2521">
        <v>1</v>
      </c>
      <c r="CN364" s="2521">
        <v>1</v>
      </c>
      <c r="CO364" s="2521">
        <v>1</v>
      </c>
      <c r="CP364" s="2521">
        <v>1</v>
      </c>
      <c r="CQ364" s="2521">
        <v>1</v>
      </c>
      <c r="CR364" s="2521">
        <v>1</v>
      </c>
      <c r="CS364" s="2521">
        <v>0</v>
      </c>
      <c r="CT364" s="2521">
        <v>0</v>
      </c>
      <c r="CU364" s="2521">
        <v>0</v>
      </c>
      <c r="CV364" s="2521">
        <v>0</v>
      </c>
      <c r="CW364" s="2521">
        <v>0</v>
      </c>
      <c r="CX364" s="2521">
        <v>0</v>
      </c>
      <c r="CY364" s="2563">
        <v>0</v>
      </c>
    </row>
    <row r="365" spans="1:103">
      <c r="A365" s="2564" t="s">
        <v>2582</v>
      </c>
      <c r="B365" s="2542" t="s">
        <v>2607</v>
      </c>
      <c r="C365" s="2543"/>
      <c r="D365" s="2544">
        <v>443</v>
      </c>
      <c r="E365" s="2545"/>
      <c r="F365" s="2522">
        <v>1012</v>
      </c>
      <c r="G365" s="2546">
        <v>402</v>
      </c>
      <c r="H365" s="2546">
        <v>23.6</v>
      </c>
      <c r="I365" s="2546">
        <v>41.9</v>
      </c>
      <c r="J365" s="2547">
        <v>30</v>
      </c>
      <c r="K365" s="2568">
        <v>928</v>
      </c>
      <c r="L365" s="2546">
        <v>868</v>
      </c>
      <c r="M365" s="2522">
        <v>563.70000000000005</v>
      </c>
      <c r="N365" s="2548">
        <v>3.5329999999999999</v>
      </c>
      <c r="O365" s="2523">
        <v>7.9850000000000003</v>
      </c>
      <c r="P365" s="2549">
        <v>1</v>
      </c>
      <c r="Q365" s="2549" t="s">
        <v>2493</v>
      </c>
      <c r="R365" s="2549" t="s">
        <v>2493</v>
      </c>
      <c r="S365" s="2549">
        <v>1</v>
      </c>
      <c r="T365" s="2550" t="s">
        <v>2185</v>
      </c>
      <c r="U365" s="2549">
        <v>1</v>
      </c>
      <c r="V365" s="2549" t="s">
        <v>2493</v>
      </c>
      <c r="W365" s="2549" t="s">
        <v>2493</v>
      </c>
      <c r="X365" s="2549">
        <v>1</v>
      </c>
      <c r="Y365" s="2550" t="s">
        <v>2185</v>
      </c>
      <c r="Z365" s="2551" t="s">
        <v>2185</v>
      </c>
      <c r="AA365" s="2552" t="s">
        <v>2185</v>
      </c>
      <c r="AB365" s="2553" t="s">
        <v>2494</v>
      </c>
      <c r="AC365" s="2554">
        <v>966510</v>
      </c>
      <c r="AD365" s="2555">
        <v>19100</v>
      </c>
      <c r="AE365" s="2555">
        <v>21770</v>
      </c>
      <c r="AF365" s="2555">
        <v>41.4</v>
      </c>
      <c r="AG365" s="2555">
        <v>261.8</v>
      </c>
      <c r="AH365" s="2555">
        <v>45490</v>
      </c>
      <c r="AI365" s="2555">
        <v>2263</v>
      </c>
      <c r="AJ365" s="2555">
        <v>3529</v>
      </c>
      <c r="AK365" s="2555">
        <v>8.9</v>
      </c>
      <c r="AL365" s="2555">
        <v>14.2</v>
      </c>
      <c r="AM365" s="2555">
        <v>2543</v>
      </c>
      <c r="AN365" s="2523">
        <v>106730</v>
      </c>
      <c r="AO365" s="2556">
        <v>1</v>
      </c>
      <c r="AP365" s="2547">
        <v>1</v>
      </c>
      <c r="AQ365" s="2547">
        <v>4</v>
      </c>
      <c r="AR365" s="2547">
        <v>4</v>
      </c>
      <c r="AS365" s="2557">
        <v>56</v>
      </c>
      <c r="AT365" s="2558">
        <v>63</v>
      </c>
      <c r="AU365" s="2558">
        <v>43</v>
      </c>
      <c r="AV365" s="2559">
        <v>50</v>
      </c>
      <c r="AW365" s="2560">
        <v>1</v>
      </c>
      <c r="AX365" s="2539">
        <v>1</v>
      </c>
      <c r="AY365" s="2521">
        <v>0</v>
      </c>
      <c r="AZ365" s="2539">
        <v>1</v>
      </c>
      <c r="BA365" s="2539">
        <v>0</v>
      </c>
      <c r="BB365" s="2539">
        <v>1</v>
      </c>
      <c r="BC365" s="2539">
        <v>0</v>
      </c>
      <c r="BD365" s="2539">
        <v>1</v>
      </c>
      <c r="BE365" s="2561">
        <v>1</v>
      </c>
      <c r="BF365" s="2539">
        <v>1</v>
      </c>
      <c r="BG365" s="2539">
        <v>0</v>
      </c>
      <c r="BH365" s="2539">
        <v>0</v>
      </c>
      <c r="BI365" s="2539">
        <v>0</v>
      </c>
      <c r="BJ365" s="2539">
        <v>1</v>
      </c>
      <c r="BK365" s="2539">
        <v>1</v>
      </c>
      <c r="BL365" s="2539">
        <v>1</v>
      </c>
      <c r="BM365" s="2539">
        <v>1</v>
      </c>
      <c r="BN365" s="2521">
        <v>0</v>
      </c>
      <c r="BO365" s="2539">
        <v>1</v>
      </c>
      <c r="BP365" s="2539">
        <v>0</v>
      </c>
      <c r="BQ365" s="2539">
        <v>0</v>
      </c>
      <c r="BR365" s="2562">
        <v>0</v>
      </c>
      <c r="BS365" s="2538">
        <v>1</v>
      </c>
      <c r="BT365" s="2521">
        <v>0</v>
      </c>
      <c r="BU365" s="2521">
        <v>1</v>
      </c>
      <c r="BV365" s="2521">
        <v>0</v>
      </c>
      <c r="BW365" s="2521">
        <v>0</v>
      </c>
      <c r="BX365" s="2521">
        <v>0</v>
      </c>
      <c r="BY365" s="2521">
        <v>0</v>
      </c>
      <c r="BZ365" s="2579">
        <v>0</v>
      </c>
      <c r="CA365" s="2521">
        <v>0</v>
      </c>
      <c r="CB365" s="2521">
        <v>0</v>
      </c>
      <c r="CC365" s="2521">
        <v>0</v>
      </c>
      <c r="CD365" s="2521">
        <v>0</v>
      </c>
      <c r="CE365" s="2524">
        <v>0</v>
      </c>
      <c r="CF365" s="2520">
        <v>1</v>
      </c>
      <c r="CG365" s="2521">
        <v>1</v>
      </c>
      <c r="CH365" s="2521">
        <v>1</v>
      </c>
      <c r="CI365" s="2521">
        <v>1</v>
      </c>
      <c r="CJ365" s="2521">
        <v>1</v>
      </c>
      <c r="CK365" s="2521">
        <v>1</v>
      </c>
      <c r="CL365" s="2521">
        <v>1</v>
      </c>
      <c r="CM365" s="2521">
        <v>1</v>
      </c>
      <c r="CN365" s="2521">
        <v>1</v>
      </c>
      <c r="CO365" s="2521">
        <v>1</v>
      </c>
      <c r="CP365" s="2521">
        <v>1</v>
      </c>
      <c r="CQ365" s="2521">
        <v>1</v>
      </c>
      <c r="CR365" s="2521">
        <v>1</v>
      </c>
      <c r="CS365" s="2521">
        <v>0</v>
      </c>
      <c r="CT365" s="2521">
        <v>0</v>
      </c>
      <c r="CU365" s="2521">
        <v>0</v>
      </c>
      <c r="CV365" s="2521">
        <v>0</v>
      </c>
      <c r="CW365" s="2521">
        <v>0</v>
      </c>
      <c r="CX365" s="2521">
        <v>0</v>
      </c>
      <c r="CY365" s="2563">
        <v>0</v>
      </c>
    </row>
    <row r="366" spans="1:103">
      <c r="A366" s="2564" t="s">
        <v>2582</v>
      </c>
      <c r="B366" s="2542" t="s">
        <v>2608</v>
      </c>
      <c r="C366" s="2543"/>
      <c r="D366" s="2544">
        <v>412</v>
      </c>
      <c r="E366" s="2545"/>
      <c r="F366" s="2567">
        <v>1008</v>
      </c>
      <c r="G366" s="2568">
        <v>402</v>
      </c>
      <c r="H366" s="2568">
        <v>21.1</v>
      </c>
      <c r="I366" s="2568">
        <v>40</v>
      </c>
      <c r="J366" s="2561">
        <v>30</v>
      </c>
      <c r="K366" s="2568">
        <v>928</v>
      </c>
      <c r="L366" s="2546">
        <v>868</v>
      </c>
      <c r="M366" s="2567">
        <v>525.1</v>
      </c>
      <c r="N366" s="2548">
        <v>3.53</v>
      </c>
      <c r="O366" s="2523">
        <v>8.5630000000000006</v>
      </c>
      <c r="P366" s="2549">
        <v>1</v>
      </c>
      <c r="Q366" s="2549" t="s">
        <v>2493</v>
      </c>
      <c r="R366" s="2549" t="s">
        <v>2493</v>
      </c>
      <c r="S366" s="2549">
        <v>1</v>
      </c>
      <c r="T366" s="2550" t="s">
        <v>2493</v>
      </c>
      <c r="U366" s="2549">
        <v>1</v>
      </c>
      <c r="V366" s="2549" t="s">
        <v>2493</v>
      </c>
      <c r="W366" s="2549" t="s">
        <v>2493</v>
      </c>
      <c r="X366" s="2549">
        <v>1</v>
      </c>
      <c r="Y366" s="2550" t="s">
        <v>2493</v>
      </c>
      <c r="Z366" s="2551" t="s">
        <v>2185</v>
      </c>
      <c r="AA366" s="2552" t="s">
        <v>2185</v>
      </c>
      <c r="AB366" s="2553" t="s">
        <v>2494</v>
      </c>
      <c r="AC366" s="2554">
        <v>910470</v>
      </c>
      <c r="AD366" s="2555">
        <v>18060</v>
      </c>
      <c r="AE366" s="2555">
        <v>20460</v>
      </c>
      <c r="AF366" s="2555">
        <v>41.6</v>
      </c>
      <c r="AG366" s="2555">
        <v>235.9</v>
      </c>
      <c r="AH366" s="2555">
        <v>43400</v>
      </c>
      <c r="AI366" s="2555">
        <v>2159</v>
      </c>
      <c r="AJ366" s="2555">
        <v>3348</v>
      </c>
      <c r="AK366" s="2555">
        <v>9</v>
      </c>
      <c r="AL366" s="2555">
        <v>13.6</v>
      </c>
      <c r="AM366" s="2555">
        <v>2144</v>
      </c>
      <c r="AN366" s="2523">
        <v>101450</v>
      </c>
      <c r="AO366" s="2556">
        <v>1</v>
      </c>
      <c r="AP366" s="2547">
        <v>1</v>
      </c>
      <c r="AQ366" s="2547">
        <v>4</v>
      </c>
      <c r="AR366" s="2547">
        <v>4</v>
      </c>
      <c r="AS366" s="2557">
        <v>60</v>
      </c>
      <c r="AT366" s="2558">
        <v>67</v>
      </c>
      <c r="AU366" s="2558">
        <v>46</v>
      </c>
      <c r="AV366" s="2559">
        <v>54</v>
      </c>
      <c r="AW366" s="2560">
        <v>1</v>
      </c>
      <c r="AX366" s="2539">
        <v>1</v>
      </c>
      <c r="AY366" s="2521">
        <v>0</v>
      </c>
      <c r="AZ366" s="2539">
        <v>1</v>
      </c>
      <c r="BA366" s="2539">
        <v>1</v>
      </c>
      <c r="BB366" s="2539">
        <v>1</v>
      </c>
      <c r="BC366" s="2539">
        <v>0</v>
      </c>
      <c r="BD366" s="2539">
        <v>1</v>
      </c>
      <c r="BE366" s="2561">
        <v>1</v>
      </c>
      <c r="BF366" s="2539">
        <v>1</v>
      </c>
      <c r="BG366" s="2539">
        <v>1</v>
      </c>
      <c r="BH366" s="2539">
        <v>1</v>
      </c>
      <c r="BI366" s="2539">
        <v>1</v>
      </c>
      <c r="BJ366" s="2539">
        <v>1</v>
      </c>
      <c r="BK366" s="2539">
        <v>1</v>
      </c>
      <c r="BL366" s="2539">
        <v>1</v>
      </c>
      <c r="BM366" s="2539">
        <v>1</v>
      </c>
      <c r="BN366" s="2521">
        <v>0</v>
      </c>
      <c r="BO366" s="2539">
        <v>1</v>
      </c>
      <c r="BP366" s="2539">
        <v>1</v>
      </c>
      <c r="BQ366" s="2539">
        <v>0</v>
      </c>
      <c r="BR366" s="2562">
        <v>0</v>
      </c>
      <c r="BS366" s="2538">
        <v>1</v>
      </c>
      <c r="BT366" s="2521">
        <v>0</v>
      </c>
      <c r="BU366" s="2521">
        <v>1</v>
      </c>
      <c r="BV366" s="2521">
        <v>0</v>
      </c>
      <c r="BW366" s="2539">
        <v>0</v>
      </c>
      <c r="BX366" s="2539">
        <v>0</v>
      </c>
      <c r="BY366" s="2539">
        <v>0</v>
      </c>
      <c r="BZ366" s="2579">
        <v>0</v>
      </c>
      <c r="CA366" s="2521">
        <v>0</v>
      </c>
      <c r="CB366" s="2521">
        <v>0</v>
      </c>
      <c r="CC366" s="2521">
        <v>0</v>
      </c>
      <c r="CD366" s="2521">
        <v>0</v>
      </c>
      <c r="CE366" s="2524">
        <v>0</v>
      </c>
      <c r="CF366" s="2520">
        <v>1</v>
      </c>
      <c r="CG366" s="2521">
        <v>1</v>
      </c>
      <c r="CH366" s="2521">
        <v>1</v>
      </c>
      <c r="CI366" s="2521">
        <v>1</v>
      </c>
      <c r="CJ366" s="2521">
        <v>1</v>
      </c>
      <c r="CK366" s="2521">
        <v>1</v>
      </c>
      <c r="CL366" s="2521">
        <v>1</v>
      </c>
      <c r="CM366" s="2521">
        <v>1</v>
      </c>
      <c r="CN366" s="2521">
        <v>1</v>
      </c>
      <c r="CO366" s="2521">
        <v>1</v>
      </c>
      <c r="CP366" s="2521">
        <v>1</v>
      </c>
      <c r="CQ366" s="2521">
        <v>1</v>
      </c>
      <c r="CR366" s="2521">
        <v>1</v>
      </c>
      <c r="CS366" s="2539">
        <v>0</v>
      </c>
      <c r="CT366" s="2539">
        <v>0</v>
      </c>
      <c r="CU366" s="2539">
        <v>0</v>
      </c>
      <c r="CV366" s="2539">
        <v>0</v>
      </c>
      <c r="CW366" s="2539">
        <v>0</v>
      </c>
      <c r="CX366" s="2539">
        <v>0</v>
      </c>
      <c r="CY366" s="2573">
        <v>0</v>
      </c>
    </row>
    <row r="367" spans="1:103">
      <c r="A367" s="2564" t="s">
        <v>2582</v>
      </c>
      <c r="B367" s="2542" t="s">
        <v>2609</v>
      </c>
      <c r="C367" s="2543"/>
      <c r="D367" s="2544">
        <v>371</v>
      </c>
      <c r="E367" s="2545"/>
      <c r="F367" s="2567">
        <v>1000</v>
      </c>
      <c r="G367" s="2568">
        <v>400</v>
      </c>
      <c r="H367" s="2568">
        <v>19</v>
      </c>
      <c r="I367" s="2568">
        <v>36.1</v>
      </c>
      <c r="J367" s="2561">
        <v>30</v>
      </c>
      <c r="K367" s="2568">
        <v>928</v>
      </c>
      <c r="L367" s="2546">
        <v>868</v>
      </c>
      <c r="M367" s="2567">
        <v>472.8</v>
      </c>
      <c r="N367" s="2548">
        <v>3.51</v>
      </c>
      <c r="O367" s="2523">
        <v>9.4570000000000007</v>
      </c>
      <c r="P367" s="2549">
        <v>1</v>
      </c>
      <c r="Q367" s="2549" t="s">
        <v>2493</v>
      </c>
      <c r="R367" s="2549" t="s">
        <v>2493</v>
      </c>
      <c r="S367" s="2549">
        <v>1</v>
      </c>
      <c r="T367" s="2550" t="s">
        <v>2493</v>
      </c>
      <c r="U367" s="2549">
        <v>1</v>
      </c>
      <c r="V367" s="2549" t="s">
        <v>2493</v>
      </c>
      <c r="W367" s="2549" t="s">
        <v>2493</v>
      </c>
      <c r="X367" s="2549">
        <v>1</v>
      </c>
      <c r="Y367" s="2550" t="s">
        <v>2493</v>
      </c>
      <c r="Z367" s="2551" t="s">
        <v>2185</v>
      </c>
      <c r="AA367" s="2552" t="s">
        <v>2185</v>
      </c>
      <c r="AB367" s="2553" t="s">
        <v>2494</v>
      </c>
      <c r="AC367" s="2554">
        <v>813730</v>
      </c>
      <c r="AD367" s="2555">
        <v>16270</v>
      </c>
      <c r="AE367" s="2555">
        <v>18360</v>
      </c>
      <c r="AF367" s="2555">
        <v>41.4</v>
      </c>
      <c r="AG367" s="2555">
        <v>212.5</v>
      </c>
      <c r="AH367" s="2555">
        <v>38580</v>
      </c>
      <c r="AI367" s="2555">
        <v>1929</v>
      </c>
      <c r="AJ367" s="2555">
        <v>2984</v>
      </c>
      <c r="AK367" s="2555">
        <v>9</v>
      </c>
      <c r="AL367" s="2555">
        <v>12.6</v>
      </c>
      <c r="AM367" s="2555">
        <v>1588</v>
      </c>
      <c r="AN367" s="2523">
        <v>89440</v>
      </c>
      <c r="AO367" s="2556">
        <v>1</v>
      </c>
      <c r="AP367" s="2547">
        <v>1</v>
      </c>
      <c r="AQ367" s="2547">
        <v>4</v>
      </c>
      <c r="AR367" s="2547">
        <v>4</v>
      </c>
      <c r="AS367" s="2557">
        <v>66</v>
      </c>
      <c r="AT367" s="2558">
        <v>74</v>
      </c>
      <c r="AU367" s="2558">
        <v>51</v>
      </c>
      <c r="AV367" s="2559">
        <v>59</v>
      </c>
      <c r="AW367" s="2560">
        <v>1</v>
      </c>
      <c r="AX367" s="2539">
        <v>1</v>
      </c>
      <c r="AY367" s="2521">
        <v>0</v>
      </c>
      <c r="AZ367" s="2539">
        <v>1</v>
      </c>
      <c r="BA367" s="2539">
        <v>1</v>
      </c>
      <c r="BB367" s="2539">
        <v>1</v>
      </c>
      <c r="BC367" s="2539">
        <v>0</v>
      </c>
      <c r="BD367" s="2539">
        <v>1</v>
      </c>
      <c r="BE367" s="2561">
        <v>1</v>
      </c>
      <c r="BF367" s="2539">
        <v>1</v>
      </c>
      <c r="BG367" s="2539">
        <v>1</v>
      </c>
      <c r="BH367" s="2539">
        <v>1</v>
      </c>
      <c r="BI367" s="2539">
        <v>1</v>
      </c>
      <c r="BJ367" s="2539">
        <v>1</v>
      </c>
      <c r="BK367" s="2539">
        <v>1</v>
      </c>
      <c r="BL367" s="2539">
        <v>1</v>
      </c>
      <c r="BM367" s="2539">
        <v>1</v>
      </c>
      <c r="BN367" s="2521">
        <v>0</v>
      </c>
      <c r="BO367" s="2539">
        <v>1</v>
      </c>
      <c r="BP367" s="2539">
        <v>1</v>
      </c>
      <c r="BQ367" s="2539">
        <v>0</v>
      </c>
      <c r="BR367" s="2562">
        <v>0</v>
      </c>
      <c r="BS367" s="2538">
        <v>1</v>
      </c>
      <c r="BT367" s="2521">
        <v>0</v>
      </c>
      <c r="BU367" s="2521">
        <v>1</v>
      </c>
      <c r="BV367" s="2521">
        <v>0</v>
      </c>
      <c r="BW367" s="2539">
        <v>0</v>
      </c>
      <c r="BX367" s="2539">
        <v>0</v>
      </c>
      <c r="BY367" s="2539">
        <v>0</v>
      </c>
      <c r="BZ367" s="2579">
        <v>0</v>
      </c>
      <c r="CA367" s="2521">
        <v>0</v>
      </c>
      <c r="CB367" s="2521">
        <v>0</v>
      </c>
      <c r="CC367" s="2521">
        <v>0</v>
      </c>
      <c r="CD367" s="2521">
        <v>0</v>
      </c>
      <c r="CE367" s="2524">
        <v>0</v>
      </c>
      <c r="CF367" s="2520">
        <v>1</v>
      </c>
      <c r="CG367" s="2521">
        <v>1</v>
      </c>
      <c r="CH367" s="2521">
        <v>1</v>
      </c>
      <c r="CI367" s="2521">
        <v>1</v>
      </c>
      <c r="CJ367" s="2521">
        <v>1</v>
      </c>
      <c r="CK367" s="2521">
        <v>1</v>
      </c>
      <c r="CL367" s="2521">
        <v>1</v>
      </c>
      <c r="CM367" s="2521">
        <v>1</v>
      </c>
      <c r="CN367" s="2521">
        <v>1</v>
      </c>
      <c r="CO367" s="2521">
        <v>1</v>
      </c>
      <c r="CP367" s="2521">
        <v>1</v>
      </c>
      <c r="CQ367" s="2521">
        <v>1</v>
      </c>
      <c r="CR367" s="2521">
        <v>1</v>
      </c>
      <c r="CS367" s="2539">
        <v>0</v>
      </c>
      <c r="CT367" s="2539">
        <v>0</v>
      </c>
      <c r="CU367" s="2539">
        <v>0</v>
      </c>
      <c r="CV367" s="2539">
        <v>0</v>
      </c>
      <c r="CW367" s="2539">
        <v>0</v>
      </c>
      <c r="CX367" s="2539">
        <v>0</v>
      </c>
      <c r="CY367" s="2573">
        <v>0</v>
      </c>
    </row>
    <row r="368" spans="1:103">
      <c r="A368" s="2564" t="s">
        <v>2582</v>
      </c>
      <c r="B368" s="2542" t="s">
        <v>2610</v>
      </c>
      <c r="C368" s="2543"/>
      <c r="D368" s="2544">
        <v>321</v>
      </c>
      <c r="E368" s="2545"/>
      <c r="F368" s="2567">
        <v>990</v>
      </c>
      <c r="G368" s="2568">
        <v>400</v>
      </c>
      <c r="H368" s="2568">
        <v>16.5</v>
      </c>
      <c r="I368" s="2568">
        <v>31</v>
      </c>
      <c r="J368" s="2561">
        <v>30</v>
      </c>
      <c r="K368" s="2568">
        <v>928</v>
      </c>
      <c r="L368" s="2546">
        <v>868</v>
      </c>
      <c r="M368" s="2567">
        <v>408.8</v>
      </c>
      <c r="N368" s="2548">
        <v>3.4950000000000001</v>
      </c>
      <c r="O368" s="2523">
        <v>10.89</v>
      </c>
      <c r="P368" s="2549">
        <v>1</v>
      </c>
      <c r="Q368" s="2549" t="s">
        <v>2493</v>
      </c>
      <c r="R368" s="2549" t="s">
        <v>2493</v>
      </c>
      <c r="S368" s="2549">
        <v>1</v>
      </c>
      <c r="T368" s="2550" t="s">
        <v>2493</v>
      </c>
      <c r="U368" s="2549">
        <v>1</v>
      </c>
      <c r="V368" s="2549" t="s">
        <v>2493</v>
      </c>
      <c r="W368" s="2549" t="s">
        <v>2493</v>
      </c>
      <c r="X368" s="2549">
        <v>1</v>
      </c>
      <c r="Y368" s="2550" t="s">
        <v>2493</v>
      </c>
      <c r="Z368" s="2551" t="s">
        <v>2185</v>
      </c>
      <c r="AA368" s="2552" t="s">
        <v>2185</v>
      </c>
      <c r="AB368" s="2553" t="s">
        <v>2494</v>
      </c>
      <c r="AC368" s="2554">
        <v>696440</v>
      </c>
      <c r="AD368" s="2555">
        <v>14060</v>
      </c>
      <c r="AE368" s="2555">
        <v>15790</v>
      </c>
      <c r="AF368" s="2555">
        <v>41.2</v>
      </c>
      <c r="AG368" s="2555">
        <v>184.5</v>
      </c>
      <c r="AH368" s="2555">
        <v>33120</v>
      </c>
      <c r="AI368" s="2555">
        <v>1656</v>
      </c>
      <c r="AJ368" s="2555">
        <v>2554</v>
      </c>
      <c r="AK368" s="2555">
        <v>9</v>
      </c>
      <c r="AL368" s="2555">
        <v>11.3</v>
      </c>
      <c r="AM368" s="2555">
        <v>1033</v>
      </c>
      <c r="AN368" s="2523">
        <v>76020</v>
      </c>
      <c r="AO368" s="2556">
        <v>1</v>
      </c>
      <c r="AP368" s="2547">
        <v>2</v>
      </c>
      <c r="AQ368" s="2547">
        <v>4</v>
      </c>
      <c r="AR368" s="2547">
        <v>4</v>
      </c>
      <c r="AS368" s="2557">
        <v>76</v>
      </c>
      <c r="AT368" s="2558">
        <v>85</v>
      </c>
      <c r="AU368" s="2558">
        <v>58</v>
      </c>
      <c r="AV368" s="2559">
        <v>68</v>
      </c>
      <c r="AW368" s="2560">
        <v>1</v>
      </c>
      <c r="AX368" s="2539">
        <v>1</v>
      </c>
      <c r="AY368" s="2521">
        <v>0</v>
      </c>
      <c r="AZ368" s="2539">
        <v>1</v>
      </c>
      <c r="BA368" s="2539">
        <v>1</v>
      </c>
      <c r="BB368" s="2539">
        <v>1</v>
      </c>
      <c r="BC368" s="2539">
        <v>0</v>
      </c>
      <c r="BD368" s="2539">
        <v>1</v>
      </c>
      <c r="BE368" s="2561">
        <v>1</v>
      </c>
      <c r="BF368" s="2539">
        <v>1</v>
      </c>
      <c r="BG368" s="2539">
        <v>1</v>
      </c>
      <c r="BH368" s="2539">
        <v>1</v>
      </c>
      <c r="BI368" s="2539">
        <v>1</v>
      </c>
      <c r="BJ368" s="2539">
        <v>1</v>
      </c>
      <c r="BK368" s="2539">
        <v>1</v>
      </c>
      <c r="BL368" s="2539">
        <v>1</v>
      </c>
      <c r="BM368" s="2539">
        <v>1</v>
      </c>
      <c r="BN368" s="2521">
        <v>0</v>
      </c>
      <c r="BO368" s="2539">
        <v>1</v>
      </c>
      <c r="BP368" s="2539">
        <v>1</v>
      </c>
      <c r="BQ368" s="2539">
        <v>0</v>
      </c>
      <c r="BR368" s="2562">
        <v>0</v>
      </c>
      <c r="BS368" s="2538">
        <v>1</v>
      </c>
      <c r="BT368" s="2521">
        <v>0</v>
      </c>
      <c r="BU368" s="2521">
        <v>1</v>
      </c>
      <c r="BV368" s="2521">
        <v>0</v>
      </c>
      <c r="BW368" s="2539">
        <v>0</v>
      </c>
      <c r="BX368" s="2539">
        <v>0</v>
      </c>
      <c r="BY368" s="2539">
        <v>0</v>
      </c>
      <c r="BZ368" s="2579">
        <v>0</v>
      </c>
      <c r="CA368" s="2521">
        <v>0</v>
      </c>
      <c r="CB368" s="2521">
        <v>0</v>
      </c>
      <c r="CC368" s="2521">
        <v>0</v>
      </c>
      <c r="CD368" s="2521">
        <v>0</v>
      </c>
      <c r="CE368" s="2524">
        <v>0</v>
      </c>
      <c r="CF368" s="2520">
        <v>1</v>
      </c>
      <c r="CG368" s="2521">
        <v>1</v>
      </c>
      <c r="CH368" s="2521">
        <v>1</v>
      </c>
      <c r="CI368" s="2521">
        <v>1</v>
      </c>
      <c r="CJ368" s="2521">
        <v>1</v>
      </c>
      <c r="CK368" s="2521">
        <v>1</v>
      </c>
      <c r="CL368" s="2521">
        <v>1</v>
      </c>
      <c r="CM368" s="2521">
        <v>1</v>
      </c>
      <c r="CN368" s="2521">
        <v>1</v>
      </c>
      <c r="CO368" s="2521">
        <v>1</v>
      </c>
      <c r="CP368" s="2521">
        <v>1</v>
      </c>
      <c r="CQ368" s="2521">
        <v>1</v>
      </c>
      <c r="CR368" s="2521">
        <v>1</v>
      </c>
      <c r="CS368" s="2539">
        <v>0</v>
      </c>
      <c r="CT368" s="2539">
        <v>0</v>
      </c>
      <c r="CU368" s="2539">
        <v>0</v>
      </c>
      <c r="CV368" s="2539">
        <v>0</v>
      </c>
      <c r="CW368" s="2539">
        <v>0</v>
      </c>
      <c r="CX368" s="2539">
        <v>0</v>
      </c>
      <c r="CY368" s="2573">
        <v>0</v>
      </c>
    </row>
    <row r="369" spans="1:103">
      <c r="A369" s="2564" t="s">
        <v>2582</v>
      </c>
      <c r="B369" s="2542" t="s">
        <v>2611</v>
      </c>
      <c r="C369" s="2543"/>
      <c r="D369" s="2544">
        <v>296</v>
      </c>
      <c r="E369" s="2545"/>
      <c r="F369" s="2567">
        <v>982</v>
      </c>
      <c r="G369" s="2568">
        <v>400</v>
      </c>
      <c r="H369" s="2568">
        <v>16.5</v>
      </c>
      <c r="I369" s="2568">
        <v>27.1</v>
      </c>
      <c r="J369" s="2561">
        <v>30</v>
      </c>
      <c r="K369" s="2568">
        <v>928</v>
      </c>
      <c r="L369" s="2546">
        <v>868</v>
      </c>
      <c r="M369" s="2567">
        <v>377.6</v>
      </c>
      <c r="N369" s="2548">
        <v>3.4790000000000001</v>
      </c>
      <c r="O369" s="2523">
        <v>11.74</v>
      </c>
      <c r="P369" s="2549">
        <v>1</v>
      </c>
      <c r="Q369" s="2549" t="s">
        <v>2493</v>
      </c>
      <c r="R369" s="2549" t="s">
        <v>2493</v>
      </c>
      <c r="S369" s="2549">
        <v>1</v>
      </c>
      <c r="T369" s="2550" t="s">
        <v>2493</v>
      </c>
      <c r="U369" s="2549">
        <v>1</v>
      </c>
      <c r="V369" s="2549" t="s">
        <v>2493</v>
      </c>
      <c r="W369" s="2549" t="s">
        <v>2493</v>
      </c>
      <c r="X369" s="2549">
        <v>1</v>
      </c>
      <c r="Y369" s="2550" t="s">
        <v>2493</v>
      </c>
      <c r="Z369" s="2551" t="s">
        <v>2185</v>
      </c>
      <c r="AA369" s="2552" t="s">
        <v>2185</v>
      </c>
      <c r="AB369" s="2553" t="s">
        <v>2494</v>
      </c>
      <c r="AC369" s="2554">
        <v>620310</v>
      </c>
      <c r="AD369" s="2555">
        <v>12630</v>
      </c>
      <c r="AE369" s="2555">
        <v>14250</v>
      </c>
      <c r="AF369" s="2555">
        <v>40.5</v>
      </c>
      <c r="AG369" s="2555">
        <v>181.5</v>
      </c>
      <c r="AH369" s="2555">
        <v>28960</v>
      </c>
      <c r="AI369" s="2555">
        <v>1448</v>
      </c>
      <c r="AJ369" s="2555">
        <v>2242</v>
      </c>
      <c r="AK369" s="2555">
        <v>8.6999999999999993</v>
      </c>
      <c r="AL369" s="2555">
        <v>10.5</v>
      </c>
      <c r="AM369" s="2555">
        <v>763.6</v>
      </c>
      <c r="AN369" s="2523">
        <v>65890</v>
      </c>
      <c r="AO369" s="2556">
        <v>1</v>
      </c>
      <c r="AP369" s="2547">
        <v>2</v>
      </c>
      <c r="AQ369" s="2547">
        <v>4</v>
      </c>
      <c r="AR369" s="2547">
        <v>4</v>
      </c>
      <c r="AS369" s="2557">
        <v>82</v>
      </c>
      <c r="AT369" s="2558">
        <v>92</v>
      </c>
      <c r="AU369" s="2558">
        <v>63</v>
      </c>
      <c r="AV369" s="2559">
        <v>73</v>
      </c>
      <c r="AW369" s="2560">
        <v>1</v>
      </c>
      <c r="AX369" s="2539">
        <v>1</v>
      </c>
      <c r="AY369" s="2521">
        <v>0</v>
      </c>
      <c r="AZ369" s="2539">
        <v>1</v>
      </c>
      <c r="BA369" s="2539">
        <v>1</v>
      </c>
      <c r="BB369" s="2539">
        <v>1</v>
      </c>
      <c r="BC369" s="2539">
        <v>0</v>
      </c>
      <c r="BD369" s="2539">
        <v>1</v>
      </c>
      <c r="BE369" s="2561">
        <v>1</v>
      </c>
      <c r="BF369" s="2539">
        <v>1</v>
      </c>
      <c r="BG369" s="2539">
        <v>1</v>
      </c>
      <c r="BH369" s="2539">
        <v>1</v>
      </c>
      <c r="BI369" s="2539">
        <v>1</v>
      </c>
      <c r="BJ369" s="2539">
        <v>1</v>
      </c>
      <c r="BK369" s="2539">
        <v>1</v>
      </c>
      <c r="BL369" s="2539">
        <v>1</v>
      </c>
      <c r="BM369" s="2539">
        <v>1</v>
      </c>
      <c r="BN369" s="2521">
        <v>0</v>
      </c>
      <c r="BO369" s="2539">
        <v>1</v>
      </c>
      <c r="BP369" s="2539">
        <v>1</v>
      </c>
      <c r="BQ369" s="2539">
        <v>0</v>
      </c>
      <c r="BR369" s="2562">
        <v>0</v>
      </c>
      <c r="BS369" s="2538">
        <v>1</v>
      </c>
      <c r="BT369" s="2521">
        <v>0</v>
      </c>
      <c r="BU369" s="2521">
        <v>1</v>
      </c>
      <c r="BV369" s="2521">
        <v>0</v>
      </c>
      <c r="BW369" s="2539">
        <v>0</v>
      </c>
      <c r="BX369" s="2539">
        <v>0</v>
      </c>
      <c r="BY369" s="2539">
        <v>0</v>
      </c>
      <c r="BZ369" s="2579">
        <v>0</v>
      </c>
      <c r="CA369" s="2521">
        <v>0</v>
      </c>
      <c r="CB369" s="2521">
        <v>0</v>
      </c>
      <c r="CC369" s="2521">
        <v>0</v>
      </c>
      <c r="CD369" s="2521">
        <v>0</v>
      </c>
      <c r="CE369" s="2524">
        <v>0</v>
      </c>
      <c r="CF369" s="2520">
        <v>1</v>
      </c>
      <c r="CG369" s="2521">
        <v>1</v>
      </c>
      <c r="CH369" s="2521">
        <v>1</v>
      </c>
      <c r="CI369" s="2521">
        <v>1</v>
      </c>
      <c r="CJ369" s="2521">
        <v>1</v>
      </c>
      <c r="CK369" s="2521">
        <v>1</v>
      </c>
      <c r="CL369" s="2521">
        <v>1</v>
      </c>
      <c r="CM369" s="2521">
        <v>1</v>
      </c>
      <c r="CN369" s="2521">
        <v>1</v>
      </c>
      <c r="CO369" s="2521">
        <v>1</v>
      </c>
      <c r="CP369" s="2521">
        <v>1</v>
      </c>
      <c r="CQ369" s="2521">
        <v>1</v>
      </c>
      <c r="CR369" s="2521">
        <v>1</v>
      </c>
      <c r="CS369" s="2539">
        <v>0</v>
      </c>
      <c r="CT369" s="2539">
        <v>0</v>
      </c>
      <c r="CU369" s="2539">
        <v>0</v>
      </c>
      <c r="CV369" s="2539">
        <v>0</v>
      </c>
      <c r="CW369" s="2539">
        <v>0</v>
      </c>
      <c r="CX369" s="2539">
        <v>0</v>
      </c>
      <c r="CY369" s="2573">
        <v>0</v>
      </c>
    </row>
    <row r="370" spans="1:103">
      <c r="A370" s="2564" t="s">
        <v>2582</v>
      </c>
      <c r="B370" s="2542" t="s">
        <v>2612</v>
      </c>
      <c r="C370" s="2543"/>
      <c r="D370" s="2544">
        <v>1377</v>
      </c>
      <c r="E370" s="2545"/>
      <c r="F370" s="2522">
        <v>1093</v>
      </c>
      <c r="G370" s="2546">
        <v>473</v>
      </c>
      <c r="H370" s="2546">
        <v>76.7</v>
      </c>
      <c r="I370" s="2546">
        <v>115.1</v>
      </c>
      <c r="J370" s="2547">
        <v>25</v>
      </c>
      <c r="K370" s="2546">
        <v>862.8</v>
      </c>
      <c r="L370" s="2546">
        <v>812.8</v>
      </c>
      <c r="M370" s="2522">
        <v>1753.7</v>
      </c>
      <c r="N370" s="2548">
        <v>3.8820000000000001</v>
      </c>
      <c r="O370" s="2523">
        <v>2.8159999999999998</v>
      </c>
      <c r="P370" s="2549">
        <v>1</v>
      </c>
      <c r="Q370" s="2549" t="s">
        <v>2493</v>
      </c>
      <c r="R370" s="2549" t="s">
        <v>2493</v>
      </c>
      <c r="S370" s="2549" t="s">
        <v>2185</v>
      </c>
      <c r="T370" s="2550" t="s">
        <v>2185</v>
      </c>
      <c r="U370" s="2549">
        <v>1</v>
      </c>
      <c r="V370" s="2549" t="s">
        <v>2493</v>
      </c>
      <c r="W370" s="2549" t="s">
        <v>2493</v>
      </c>
      <c r="X370" s="2549">
        <v>1</v>
      </c>
      <c r="Y370" s="2550" t="s">
        <v>2185</v>
      </c>
      <c r="Z370" s="2551">
        <v>1</v>
      </c>
      <c r="AA370" s="2552">
        <v>1</v>
      </c>
      <c r="AB370" s="2553" t="s">
        <v>2494</v>
      </c>
      <c r="AC370" s="2554">
        <v>3035400</v>
      </c>
      <c r="AD370" s="2555">
        <v>55540</v>
      </c>
      <c r="AE370" s="2555">
        <v>67740</v>
      </c>
      <c r="AF370" s="2555">
        <v>41.5</v>
      </c>
      <c r="AG370" s="2555">
        <v>812.9</v>
      </c>
      <c r="AH370" s="2555">
        <v>206350</v>
      </c>
      <c r="AI370" s="2555">
        <v>8725</v>
      </c>
      <c r="AJ370" s="2555">
        <v>14160</v>
      </c>
      <c r="AK370" s="2555">
        <v>10.8</v>
      </c>
      <c r="AL370" s="2555">
        <v>33.6</v>
      </c>
      <c r="AM370" s="2555">
        <v>60450</v>
      </c>
      <c r="AN370" s="2523">
        <v>485320</v>
      </c>
      <c r="AO370" s="2556">
        <v>1</v>
      </c>
      <c r="AP370" s="2547">
        <v>1</v>
      </c>
      <c r="AQ370" s="2547">
        <v>1</v>
      </c>
      <c r="AR370" s="2547">
        <v>1</v>
      </c>
      <c r="AS370" s="2557">
        <v>19</v>
      </c>
      <c r="AT370" s="2558">
        <v>22</v>
      </c>
      <c r="AU370" s="2558">
        <v>15</v>
      </c>
      <c r="AV370" s="2559">
        <v>18</v>
      </c>
      <c r="AW370" s="2560">
        <v>1</v>
      </c>
      <c r="AX370" s="2539">
        <v>1</v>
      </c>
      <c r="AY370" s="2521">
        <v>1</v>
      </c>
      <c r="AZ370" s="2539">
        <v>1</v>
      </c>
      <c r="BA370" s="2539">
        <v>0</v>
      </c>
      <c r="BB370" s="2539">
        <v>1</v>
      </c>
      <c r="BC370" s="2539">
        <v>1</v>
      </c>
      <c r="BD370" s="2539">
        <v>0</v>
      </c>
      <c r="BE370" s="2561">
        <v>1</v>
      </c>
      <c r="BF370" s="2539">
        <v>1</v>
      </c>
      <c r="BG370" s="2539">
        <v>0</v>
      </c>
      <c r="BH370" s="2539">
        <v>0</v>
      </c>
      <c r="BI370" s="2539">
        <v>0</v>
      </c>
      <c r="BJ370" s="2539">
        <v>1</v>
      </c>
      <c r="BK370" s="2539">
        <v>0</v>
      </c>
      <c r="BL370" s="2539">
        <v>0</v>
      </c>
      <c r="BM370" s="2539">
        <v>1</v>
      </c>
      <c r="BN370" s="2521">
        <v>0</v>
      </c>
      <c r="BO370" s="2539">
        <v>0</v>
      </c>
      <c r="BP370" s="2539">
        <v>0</v>
      </c>
      <c r="BQ370" s="2539">
        <v>0</v>
      </c>
      <c r="BR370" s="2562">
        <v>0</v>
      </c>
      <c r="BS370" s="2538">
        <v>1</v>
      </c>
      <c r="BT370" s="2521">
        <v>0</v>
      </c>
      <c r="BU370" s="2521">
        <v>1</v>
      </c>
      <c r="BV370" s="2521">
        <v>0</v>
      </c>
      <c r="BW370" s="2521">
        <v>0</v>
      </c>
      <c r="BX370" s="2521">
        <v>0</v>
      </c>
      <c r="BY370" s="2521">
        <v>0</v>
      </c>
      <c r="BZ370" s="2579">
        <v>0</v>
      </c>
      <c r="CA370" s="2521">
        <v>0</v>
      </c>
      <c r="CB370" s="2521">
        <v>0</v>
      </c>
      <c r="CC370" s="2521">
        <v>0</v>
      </c>
      <c r="CD370" s="2521">
        <v>0</v>
      </c>
      <c r="CE370" s="2524">
        <v>0</v>
      </c>
      <c r="CF370" s="2520">
        <v>1</v>
      </c>
      <c r="CG370" s="2521">
        <v>1</v>
      </c>
      <c r="CH370" s="2521">
        <v>1</v>
      </c>
      <c r="CI370" s="2521">
        <v>1</v>
      </c>
      <c r="CJ370" s="2521">
        <v>1</v>
      </c>
      <c r="CK370" s="2521">
        <v>1</v>
      </c>
      <c r="CL370" s="2521">
        <v>1</v>
      </c>
      <c r="CM370" s="2521">
        <v>1</v>
      </c>
      <c r="CN370" s="2521">
        <v>1</v>
      </c>
      <c r="CO370" s="2521">
        <v>1</v>
      </c>
      <c r="CP370" s="2521">
        <v>1</v>
      </c>
      <c r="CQ370" s="2521">
        <v>1</v>
      </c>
      <c r="CR370" s="2521">
        <v>1</v>
      </c>
      <c r="CS370" s="2521">
        <v>0</v>
      </c>
      <c r="CT370" s="2521">
        <v>0</v>
      </c>
      <c r="CU370" s="2521">
        <v>0</v>
      </c>
      <c r="CV370" s="2521">
        <v>0</v>
      </c>
      <c r="CW370" s="2521">
        <v>0</v>
      </c>
      <c r="CX370" s="2521">
        <v>0</v>
      </c>
      <c r="CY370" s="2563">
        <v>0</v>
      </c>
    </row>
    <row r="371" spans="1:103">
      <c r="A371" s="2564" t="s">
        <v>2582</v>
      </c>
      <c r="B371" s="2542" t="s">
        <v>2613</v>
      </c>
      <c r="C371" s="2543"/>
      <c r="D371" s="2544">
        <v>1269</v>
      </c>
      <c r="E371" s="2545"/>
      <c r="F371" s="2522">
        <v>1093</v>
      </c>
      <c r="G371" s="2546">
        <v>461</v>
      </c>
      <c r="H371" s="2546">
        <v>64</v>
      </c>
      <c r="I371" s="2546">
        <v>115.1</v>
      </c>
      <c r="J371" s="2547">
        <v>25</v>
      </c>
      <c r="K371" s="2546">
        <v>862.8</v>
      </c>
      <c r="L371" s="2546">
        <v>812.8</v>
      </c>
      <c r="M371" s="2522">
        <v>1616.5</v>
      </c>
      <c r="N371" s="2548">
        <v>3.859</v>
      </c>
      <c r="O371" s="2523">
        <v>3.0369999999999999</v>
      </c>
      <c r="P371" s="2549">
        <v>1</v>
      </c>
      <c r="Q371" s="2549" t="s">
        <v>2493</v>
      </c>
      <c r="R371" s="2549" t="s">
        <v>2493</v>
      </c>
      <c r="S371" s="2549" t="s">
        <v>2185</v>
      </c>
      <c r="T371" s="2550" t="s">
        <v>2185</v>
      </c>
      <c r="U371" s="2549">
        <v>1</v>
      </c>
      <c r="V371" s="2549" t="s">
        <v>2493</v>
      </c>
      <c r="W371" s="2549" t="s">
        <v>2493</v>
      </c>
      <c r="X371" s="2549">
        <v>1</v>
      </c>
      <c r="Y371" s="2550" t="s">
        <v>2185</v>
      </c>
      <c r="Z371" s="2551">
        <v>1</v>
      </c>
      <c r="AA371" s="2552">
        <v>1</v>
      </c>
      <c r="AB371" s="2553" t="s">
        <v>2494</v>
      </c>
      <c r="AC371" s="2554">
        <v>2901080</v>
      </c>
      <c r="AD371" s="2555">
        <v>53080</v>
      </c>
      <c r="AE371" s="2555">
        <v>64020</v>
      </c>
      <c r="AF371" s="2555">
        <v>42.3</v>
      </c>
      <c r="AG371" s="2555">
        <v>688.7</v>
      </c>
      <c r="AH371" s="2555">
        <v>189900</v>
      </c>
      <c r="AI371" s="2555">
        <v>8238</v>
      </c>
      <c r="AJ371" s="2555">
        <v>13130</v>
      </c>
      <c r="AK371" s="2555">
        <v>10.8</v>
      </c>
      <c r="AL371" s="2555">
        <v>32.299999999999997</v>
      </c>
      <c r="AM371" s="2555">
        <v>52120</v>
      </c>
      <c r="AN371" s="2523">
        <v>449320</v>
      </c>
      <c r="AO371" s="2556">
        <v>1</v>
      </c>
      <c r="AP371" s="2547">
        <v>1</v>
      </c>
      <c r="AQ371" s="2547">
        <v>1</v>
      </c>
      <c r="AR371" s="2547">
        <v>1</v>
      </c>
      <c r="AS371" s="2557">
        <v>21</v>
      </c>
      <c r="AT371" s="2558">
        <v>24</v>
      </c>
      <c r="AU371" s="2558">
        <v>16</v>
      </c>
      <c r="AV371" s="2559">
        <v>19</v>
      </c>
      <c r="AW371" s="2560">
        <v>1</v>
      </c>
      <c r="AX371" s="2539">
        <v>1</v>
      </c>
      <c r="AY371" s="2521">
        <v>1</v>
      </c>
      <c r="AZ371" s="2539">
        <v>1</v>
      </c>
      <c r="BA371" s="2539">
        <v>0</v>
      </c>
      <c r="BB371" s="2539">
        <v>1</v>
      </c>
      <c r="BC371" s="2539">
        <v>1</v>
      </c>
      <c r="BD371" s="2539">
        <v>0</v>
      </c>
      <c r="BE371" s="2561">
        <v>1</v>
      </c>
      <c r="BF371" s="2539">
        <v>1</v>
      </c>
      <c r="BG371" s="2539">
        <v>0</v>
      </c>
      <c r="BH371" s="2539">
        <v>0</v>
      </c>
      <c r="BI371" s="2539">
        <v>0</v>
      </c>
      <c r="BJ371" s="2539">
        <v>1</v>
      </c>
      <c r="BK371" s="2539">
        <v>0</v>
      </c>
      <c r="BL371" s="2539">
        <v>0</v>
      </c>
      <c r="BM371" s="2539">
        <v>1</v>
      </c>
      <c r="BN371" s="2521">
        <v>0</v>
      </c>
      <c r="BO371" s="2539">
        <v>0</v>
      </c>
      <c r="BP371" s="2539">
        <v>0</v>
      </c>
      <c r="BQ371" s="2539">
        <v>0</v>
      </c>
      <c r="BR371" s="2562">
        <v>0</v>
      </c>
      <c r="BS371" s="2538">
        <v>1</v>
      </c>
      <c r="BT371" s="2521">
        <v>0</v>
      </c>
      <c r="BU371" s="2521">
        <v>1</v>
      </c>
      <c r="BV371" s="2521">
        <v>0</v>
      </c>
      <c r="BW371" s="2521">
        <v>0</v>
      </c>
      <c r="BX371" s="2521">
        <v>0</v>
      </c>
      <c r="BY371" s="2521">
        <v>0</v>
      </c>
      <c r="BZ371" s="2579">
        <v>0</v>
      </c>
      <c r="CA371" s="2521">
        <v>0</v>
      </c>
      <c r="CB371" s="2521">
        <v>0</v>
      </c>
      <c r="CC371" s="2521">
        <v>0</v>
      </c>
      <c r="CD371" s="2521">
        <v>0</v>
      </c>
      <c r="CE371" s="2524">
        <v>0</v>
      </c>
      <c r="CF371" s="2520">
        <v>1</v>
      </c>
      <c r="CG371" s="2521">
        <v>1</v>
      </c>
      <c r="CH371" s="2521">
        <v>1</v>
      </c>
      <c r="CI371" s="2521">
        <v>1</v>
      </c>
      <c r="CJ371" s="2521">
        <v>1</v>
      </c>
      <c r="CK371" s="2521">
        <v>1</v>
      </c>
      <c r="CL371" s="2521">
        <v>1</v>
      </c>
      <c r="CM371" s="2521">
        <v>1</v>
      </c>
      <c r="CN371" s="2521">
        <v>1</v>
      </c>
      <c r="CO371" s="2521">
        <v>1</v>
      </c>
      <c r="CP371" s="2521">
        <v>1</v>
      </c>
      <c r="CQ371" s="2521">
        <v>1</v>
      </c>
      <c r="CR371" s="2521">
        <v>1</v>
      </c>
      <c r="CS371" s="2521">
        <v>0</v>
      </c>
      <c r="CT371" s="2521">
        <v>0</v>
      </c>
      <c r="CU371" s="2521">
        <v>0</v>
      </c>
      <c r="CV371" s="2521">
        <v>0</v>
      </c>
      <c r="CW371" s="2521">
        <v>0</v>
      </c>
      <c r="CX371" s="2521">
        <v>0</v>
      </c>
      <c r="CY371" s="2563">
        <v>0</v>
      </c>
    </row>
    <row r="372" spans="1:103">
      <c r="A372" s="2564" t="s">
        <v>2582</v>
      </c>
      <c r="B372" s="2542" t="s">
        <v>2614</v>
      </c>
      <c r="C372" s="2543"/>
      <c r="D372" s="2544">
        <v>1194</v>
      </c>
      <c r="E372" s="2545"/>
      <c r="F372" s="2522">
        <v>1081</v>
      </c>
      <c r="G372" s="2546">
        <v>457</v>
      </c>
      <c r="H372" s="2546">
        <v>60.5</v>
      </c>
      <c r="I372" s="2546">
        <v>109</v>
      </c>
      <c r="J372" s="2547">
        <v>25</v>
      </c>
      <c r="K372" s="2546">
        <v>862.8</v>
      </c>
      <c r="L372" s="2546">
        <v>812.8</v>
      </c>
      <c r="M372" s="2522">
        <v>1521.5</v>
      </c>
      <c r="N372" s="2548">
        <v>3.8260000000000001</v>
      </c>
      <c r="O372" s="2523">
        <v>3.1989999999999998</v>
      </c>
      <c r="P372" s="2549">
        <v>1</v>
      </c>
      <c r="Q372" s="2549" t="s">
        <v>2493</v>
      </c>
      <c r="R372" s="2549" t="s">
        <v>2493</v>
      </c>
      <c r="S372" s="2549" t="s">
        <v>2185</v>
      </c>
      <c r="T372" s="2550" t="s">
        <v>2185</v>
      </c>
      <c r="U372" s="2549">
        <v>1</v>
      </c>
      <c r="V372" s="2549" t="s">
        <v>2493</v>
      </c>
      <c r="W372" s="2549" t="s">
        <v>2493</v>
      </c>
      <c r="X372" s="2549">
        <v>1</v>
      </c>
      <c r="Y372" s="2550" t="s">
        <v>2185</v>
      </c>
      <c r="Z372" s="2551">
        <v>1</v>
      </c>
      <c r="AA372" s="2552">
        <v>1</v>
      </c>
      <c r="AB372" s="2553" t="s">
        <v>2494</v>
      </c>
      <c r="AC372" s="2554">
        <v>2696760</v>
      </c>
      <c r="AD372" s="2555">
        <v>49890</v>
      </c>
      <c r="AE372" s="2555">
        <v>59910</v>
      </c>
      <c r="AF372" s="2555">
        <v>42</v>
      </c>
      <c r="AG372" s="2555">
        <v>647.9</v>
      </c>
      <c r="AH372" s="2555">
        <v>175050</v>
      </c>
      <c r="AI372" s="2555">
        <v>7660</v>
      </c>
      <c r="AJ372" s="2555">
        <v>12190</v>
      </c>
      <c r="AK372" s="2555">
        <v>10.7</v>
      </c>
      <c r="AL372" s="2555">
        <v>30.7</v>
      </c>
      <c r="AM372" s="2555">
        <v>44110</v>
      </c>
      <c r="AN372" s="2523">
        <v>409540</v>
      </c>
      <c r="AO372" s="2556">
        <v>1</v>
      </c>
      <c r="AP372" s="2547">
        <v>1</v>
      </c>
      <c r="AQ372" s="2547">
        <v>1</v>
      </c>
      <c r="AR372" s="2547">
        <v>1</v>
      </c>
      <c r="AS372" s="2557">
        <v>22</v>
      </c>
      <c r="AT372" s="2558">
        <v>25</v>
      </c>
      <c r="AU372" s="2558">
        <v>17</v>
      </c>
      <c r="AV372" s="2559">
        <v>20</v>
      </c>
      <c r="AW372" s="2560">
        <v>1</v>
      </c>
      <c r="AX372" s="2539">
        <v>1</v>
      </c>
      <c r="AY372" s="2521">
        <v>1</v>
      </c>
      <c r="AZ372" s="2539">
        <v>1</v>
      </c>
      <c r="BA372" s="2539">
        <v>0</v>
      </c>
      <c r="BB372" s="2539">
        <v>1</v>
      </c>
      <c r="BC372" s="2539">
        <v>1</v>
      </c>
      <c r="BD372" s="2539">
        <v>0</v>
      </c>
      <c r="BE372" s="2561">
        <v>1</v>
      </c>
      <c r="BF372" s="2539">
        <v>1</v>
      </c>
      <c r="BG372" s="2539">
        <v>0</v>
      </c>
      <c r="BH372" s="2539">
        <v>0</v>
      </c>
      <c r="BI372" s="2539">
        <v>0</v>
      </c>
      <c r="BJ372" s="2539">
        <v>1</v>
      </c>
      <c r="BK372" s="2539">
        <v>0</v>
      </c>
      <c r="BL372" s="2539">
        <v>0</v>
      </c>
      <c r="BM372" s="2539">
        <v>1</v>
      </c>
      <c r="BN372" s="2521">
        <v>0</v>
      </c>
      <c r="BO372" s="2539">
        <v>0</v>
      </c>
      <c r="BP372" s="2539">
        <v>0</v>
      </c>
      <c r="BQ372" s="2539">
        <v>0</v>
      </c>
      <c r="BR372" s="2562">
        <v>0</v>
      </c>
      <c r="BS372" s="2538">
        <v>1</v>
      </c>
      <c r="BT372" s="2521">
        <v>0</v>
      </c>
      <c r="BU372" s="2521">
        <v>1</v>
      </c>
      <c r="BV372" s="2521">
        <v>0</v>
      </c>
      <c r="BW372" s="2521">
        <v>0</v>
      </c>
      <c r="BX372" s="2521">
        <v>0</v>
      </c>
      <c r="BY372" s="2521">
        <v>0</v>
      </c>
      <c r="BZ372" s="2579">
        <v>0</v>
      </c>
      <c r="CA372" s="2521">
        <v>0</v>
      </c>
      <c r="CB372" s="2521">
        <v>0</v>
      </c>
      <c r="CC372" s="2521">
        <v>0</v>
      </c>
      <c r="CD372" s="2521">
        <v>0</v>
      </c>
      <c r="CE372" s="2524">
        <v>0</v>
      </c>
      <c r="CF372" s="2520">
        <v>1</v>
      </c>
      <c r="CG372" s="2521">
        <v>1</v>
      </c>
      <c r="CH372" s="2521">
        <v>1</v>
      </c>
      <c r="CI372" s="2521">
        <v>1</v>
      </c>
      <c r="CJ372" s="2521">
        <v>1</v>
      </c>
      <c r="CK372" s="2521">
        <v>1</v>
      </c>
      <c r="CL372" s="2521">
        <v>1</v>
      </c>
      <c r="CM372" s="2521">
        <v>1</v>
      </c>
      <c r="CN372" s="2521">
        <v>1</v>
      </c>
      <c r="CO372" s="2521">
        <v>1</v>
      </c>
      <c r="CP372" s="2521">
        <v>1</v>
      </c>
      <c r="CQ372" s="2521">
        <v>1</v>
      </c>
      <c r="CR372" s="2521">
        <v>1</v>
      </c>
      <c r="CS372" s="2521">
        <v>0</v>
      </c>
      <c r="CT372" s="2521">
        <v>0</v>
      </c>
      <c r="CU372" s="2521">
        <v>0</v>
      </c>
      <c r="CV372" s="2521">
        <v>0</v>
      </c>
      <c r="CW372" s="2521">
        <v>0</v>
      </c>
      <c r="CX372" s="2521">
        <v>0</v>
      </c>
      <c r="CY372" s="2563">
        <v>0</v>
      </c>
    </row>
    <row r="373" spans="1:103">
      <c r="A373" s="2564" t="s">
        <v>2582</v>
      </c>
      <c r="B373" s="2542" t="s">
        <v>2615</v>
      </c>
      <c r="C373" s="2543"/>
      <c r="D373" s="2544">
        <v>1077</v>
      </c>
      <c r="E373" s="2545"/>
      <c r="F373" s="2522">
        <v>1061</v>
      </c>
      <c r="G373" s="2546">
        <v>451</v>
      </c>
      <c r="H373" s="2546">
        <v>55</v>
      </c>
      <c r="I373" s="2546">
        <v>99.1</v>
      </c>
      <c r="J373" s="2547">
        <v>25</v>
      </c>
      <c r="K373" s="2546">
        <v>862.8</v>
      </c>
      <c r="L373" s="2546">
        <v>812.8</v>
      </c>
      <c r="M373" s="2522">
        <v>1371.5</v>
      </c>
      <c r="N373" s="2548">
        <v>3.7730000000000001</v>
      </c>
      <c r="O373" s="2523">
        <v>3.4990000000000001</v>
      </c>
      <c r="P373" s="2549">
        <v>1</v>
      </c>
      <c r="Q373" s="2549" t="s">
        <v>2493</v>
      </c>
      <c r="R373" s="2549" t="s">
        <v>2493</v>
      </c>
      <c r="S373" s="2549" t="s">
        <v>2185</v>
      </c>
      <c r="T373" s="2550" t="s">
        <v>2185</v>
      </c>
      <c r="U373" s="2549">
        <v>1</v>
      </c>
      <c r="V373" s="2549" t="s">
        <v>2493</v>
      </c>
      <c r="W373" s="2549" t="s">
        <v>2493</v>
      </c>
      <c r="X373" s="2549">
        <v>1</v>
      </c>
      <c r="Y373" s="2550" t="s">
        <v>2185</v>
      </c>
      <c r="Z373" s="2551">
        <v>1</v>
      </c>
      <c r="AA373" s="2552">
        <v>1</v>
      </c>
      <c r="AB373" s="2553" t="s">
        <v>2494</v>
      </c>
      <c r="AC373" s="2554">
        <v>2379090</v>
      </c>
      <c r="AD373" s="2555">
        <v>44840</v>
      </c>
      <c r="AE373" s="2555">
        <v>53450</v>
      </c>
      <c r="AF373" s="2555">
        <v>41.6</v>
      </c>
      <c r="AG373" s="2555">
        <v>583.9</v>
      </c>
      <c r="AH373" s="2555">
        <v>152760</v>
      </c>
      <c r="AI373" s="2555">
        <v>6774</v>
      </c>
      <c r="AJ373" s="2555">
        <v>10740</v>
      </c>
      <c r="AK373" s="2555">
        <v>10.5</v>
      </c>
      <c r="AL373" s="2555">
        <v>28.2</v>
      </c>
      <c r="AM373" s="2555">
        <v>33050</v>
      </c>
      <c r="AN373" s="2523">
        <v>350470</v>
      </c>
      <c r="AO373" s="2556">
        <v>1</v>
      </c>
      <c r="AP373" s="2547">
        <v>1</v>
      </c>
      <c r="AQ373" s="2547">
        <v>1</v>
      </c>
      <c r="AR373" s="2547">
        <v>1</v>
      </c>
      <c r="AS373" s="2557">
        <v>24</v>
      </c>
      <c r="AT373" s="2558">
        <v>27</v>
      </c>
      <c r="AU373" s="2558">
        <v>19</v>
      </c>
      <c r="AV373" s="2559">
        <v>22</v>
      </c>
      <c r="AW373" s="2560">
        <v>1</v>
      </c>
      <c r="AX373" s="2539">
        <v>1</v>
      </c>
      <c r="AY373" s="2521">
        <v>1</v>
      </c>
      <c r="AZ373" s="2539">
        <v>1</v>
      </c>
      <c r="BA373" s="2539">
        <v>0</v>
      </c>
      <c r="BB373" s="2539">
        <v>1</v>
      </c>
      <c r="BC373" s="2539">
        <v>1</v>
      </c>
      <c r="BD373" s="2539">
        <v>0</v>
      </c>
      <c r="BE373" s="2561">
        <v>1</v>
      </c>
      <c r="BF373" s="2539">
        <v>1</v>
      </c>
      <c r="BG373" s="2539">
        <v>0</v>
      </c>
      <c r="BH373" s="2539">
        <v>0</v>
      </c>
      <c r="BI373" s="2539">
        <v>0</v>
      </c>
      <c r="BJ373" s="2539">
        <v>1</v>
      </c>
      <c r="BK373" s="2539">
        <v>0</v>
      </c>
      <c r="BL373" s="2539">
        <v>0</v>
      </c>
      <c r="BM373" s="2539">
        <v>1</v>
      </c>
      <c r="BN373" s="2521">
        <v>0</v>
      </c>
      <c r="BO373" s="2539">
        <v>0</v>
      </c>
      <c r="BP373" s="2539">
        <v>0</v>
      </c>
      <c r="BQ373" s="2539">
        <v>0</v>
      </c>
      <c r="BR373" s="2562">
        <v>0</v>
      </c>
      <c r="BS373" s="2538">
        <v>1</v>
      </c>
      <c r="BT373" s="2521">
        <v>0</v>
      </c>
      <c r="BU373" s="2521">
        <v>1</v>
      </c>
      <c r="BV373" s="2521">
        <v>0</v>
      </c>
      <c r="BW373" s="2521">
        <v>0</v>
      </c>
      <c r="BX373" s="2521">
        <v>0</v>
      </c>
      <c r="BY373" s="2521">
        <v>0</v>
      </c>
      <c r="BZ373" s="2579">
        <v>0</v>
      </c>
      <c r="CA373" s="2521">
        <v>0</v>
      </c>
      <c r="CB373" s="2521">
        <v>0</v>
      </c>
      <c r="CC373" s="2521">
        <v>0</v>
      </c>
      <c r="CD373" s="2521">
        <v>0</v>
      </c>
      <c r="CE373" s="2524">
        <v>0</v>
      </c>
      <c r="CF373" s="2520">
        <v>1</v>
      </c>
      <c r="CG373" s="2521">
        <v>1</v>
      </c>
      <c r="CH373" s="2521">
        <v>1</v>
      </c>
      <c r="CI373" s="2521">
        <v>1</v>
      </c>
      <c r="CJ373" s="2521">
        <v>1</v>
      </c>
      <c r="CK373" s="2521">
        <v>1</v>
      </c>
      <c r="CL373" s="2521">
        <v>1</v>
      </c>
      <c r="CM373" s="2521">
        <v>1</v>
      </c>
      <c r="CN373" s="2521">
        <v>1</v>
      </c>
      <c r="CO373" s="2521">
        <v>1</v>
      </c>
      <c r="CP373" s="2521">
        <v>1</v>
      </c>
      <c r="CQ373" s="2521">
        <v>1</v>
      </c>
      <c r="CR373" s="2521">
        <v>1</v>
      </c>
      <c r="CS373" s="2521">
        <v>0</v>
      </c>
      <c r="CT373" s="2521">
        <v>0</v>
      </c>
      <c r="CU373" s="2521">
        <v>0</v>
      </c>
      <c r="CV373" s="2521">
        <v>0</v>
      </c>
      <c r="CW373" s="2521">
        <v>0</v>
      </c>
      <c r="CX373" s="2521">
        <v>0</v>
      </c>
      <c r="CY373" s="2563">
        <v>0</v>
      </c>
    </row>
    <row r="374" spans="1:103">
      <c r="A374" s="2564" t="s">
        <v>2582</v>
      </c>
      <c r="B374" s="2542" t="s">
        <v>2616</v>
      </c>
      <c r="C374" s="2543"/>
      <c r="D374" s="2544">
        <v>970</v>
      </c>
      <c r="E374" s="2545"/>
      <c r="F374" s="2522">
        <v>1043</v>
      </c>
      <c r="G374" s="2546">
        <v>446</v>
      </c>
      <c r="H374" s="2546">
        <v>50</v>
      </c>
      <c r="I374" s="2546">
        <v>89.9</v>
      </c>
      <c r="J374" s="2547">
        <v>25</v>
      </c>
      <c r="K374" s="2546">
        <v>862.8</v>
      </c>
      <c r="L374" s="2546">
        <v>812.8</v>
      </c>
      <c r="M374" s="2522">
        <v>1236.5999999999999</v>
      </c>
      <c r="N374" s="2548">
        <v>3.7269999999999999</v>
      </c>
      <c r="O374" s="2523">
        <v>3.8319999999999999</v>
      </c>
      <c r="P374" s="2549">
        <v>1</v>
      </c>
      <c r="Q374" s="2549" t="s">
        <v>2493</v>
      </c>
      <c r="R374" s="2549" t="s">
        <v>2493</v>
      </c>
      <c r="S374" s="2549" t="s">
        <v>2185</v>
      </c>
      <c r="T374" s="2550" t="s">
        <v>2185</v>
      </c>
      <c r="U374" s="2549">
        <v>1</v>
      </c>
      <c r="V374" s="2549" t="s">
        <v>2493</v>
      </c>
      <c r="W374" s="2549" t="s">
        <v>2493</v>
      </c>
      <c r="X374" s="2549">
        <v>1</v>
      </c>
      <c r="Y374" s="2550" t="s">
        <v>2185</v>
      </c>
      <c r="Z374" s="2551">
        <v>1</v>
      </c>
      <c r="AA374" s="2552">
        <v>1</v>
      </c>
      <c r="AB374" s="2553" t="s">
        <v>2494</v>
      </c>
      <c r="AC374" s="2554">
        <v>2104260</v>
      </c>
      <c r="AD374" s="2555">
        <v>40350</v>
      </c>
      <c r="AE374" s="2555">
        <v>47750</v>
      </c>
      <c r="AF374" s="2555">
        <v>41.2</v>
      </c>
      <c r="AG374" s="2555">
        <v>526.79999999999995</v>
      </c>
      <c r="AH374" s="2555">
        <v>133870</v>
      </c>
      <c r="AI374" s="2555">
        <v>6003</v>
      </c>
      <c r="AJ374" s="2555">
        <v>9497</v>
      </c>
      <c r="AK374" s="2555">
        <v>10.3</v>
      </c>
      <c r="AL374" s="2555">
        <v>25.9</v>
      </c>
      <c r="AM374" s="2555">
        <v>24680</v>
      </c>
      <c r="AN374" s="2523">
        <v>301870</v>
      </c>
      <c r="AO374" s="2556">
        <v>1</v>
      </c>
      <c r="AP374" s="2547">
        <v>1</v>
      </c>
      <c r="AQ374" s="2547">
        <v>1</v>
      </c>
      <c r="AR374" s="2547">
        <v>1</v>
      </c>
      <c r="AS374" s="2557">
        <v>26</v>
      </c>
      <c r="AT374" s="2558">
        <v>30</v>
      </c>
      <c r="AU374" s="2558">
        <v>20</v>
      </c>
      <c r="AV374" s="2559">
        <v>24</v>
      </c>
      <c r="AW374" s="2560">
        <v>1</v>
      </c>
      <c r="AX374" s="2539">
        <v>1</v>
      </c>
      <c r="AY374" s="2521">
        <v>1</v>
      </c>
      <c r="AZ374" s="2539">
        <v>1</v>
      </c>
      <c r="BA374" s="2539">
        <v>0</v>
      </c>
      <c r="BB374" s="2539">
        <v>1</v>
      </c>
      <c r="BC374" s="2539">
        <v>1</v>
      </c>
      <c r="BD374" s="2539">
        <v>0</v>
      </c>
      <c r="BE374" s="2561">
        <v>1</v>
      </c>
      <c r="BF374" s="2539">
        <v>1</v>
      </c>
      <c r="BG374" s="2539">
        <v>0</v>
      </c>
      <c r="BH374" s="2539">
        <v>0</v>
      </c>
      <c r="BI374" s="2539">
        <v>0</v>
      </c>
      <c r="BJ374" s="2539">
        <v>1</v>
      </c>
      <c r="BK374" s="2539">
        <v>0</v>
      </c>
      <c r="BL374" s="2539">
        <v>0</v>
      </c>
      <c r="BM374" s="2539">
        <v>1</v>
      </c>
      <c r="BN374" s="2521">
        <v>0</v>
      </c>
      <c r="BO374" s="2539">
        <v>0</v>
      </c>
      <c r="BP374" s="2539">
        <v>0</v>
      </c>
      <c r="BQ374" s="2539">
        <v>0</v>
      </c>
      <c r="BR374" s="2562">
        <v>0</v>
      </c>
      <c r="BS374" s="2538">
        <v>1</v>
      </c>
      <c r="BT374" s="2521">
        <v>0</v>
      </c>
      <c r="BU374" s="2521">
        <v>1</v>
      </c>
      <c r="BV374" s="2521">
        <v>0</v>
      </c>
      <c r="BW374" s="2521">
        <v>0</v>
      </c>
      <c r="BX374" s="2521">
        <v>0</v>
      </c>
      <c r="BY374" s="2521">
        <v>0</v>
      </c>
      <c r="BZ374" s="2579">
        <v>0</v>
      </c>
      <c r="CA374" s="2521">
        <v>0</v>
      </c>
      <c r="CB374" s="2521">
        <v>0</v>
      </c>
      <c r="CC374" s="2521">
        <v>0</v>
      </c>
      <c r="CD374" s="2521">
        <v>0</v>
      </c>
      <c r="CE374" s="2524">
        <v>0</v>
      </c>
      <c r="CF374" s="2520">
        <v>1</v>
      </c>
      <c r="CG374" s="2521">
        <v>1</v>
      </c>
      <c r="CH374" s="2521">
        <v>1</v>
      </c>
      <c r="CI374" s="2521">
        <v>1</v>
      </c>
      <c r="CJ374" s="2521">
        <v>1</v>
      </c>
      <c r="CK374" s="2521">
        <v>1</v>
      </c>
      <c r="CL374" s="2521">
        <v>1</v>
      </c>
      <c r="CM374" s="2521">
        <v>1</v>
      </c>
      <c r="CN374" s="2521">
        <v>1</v>
      </c>
      <c r="CO374" s="2521">
        <v>1</v>
      </c>
      <c r="CP374" s="2521">
        <v>1</v>
      </c>
      <c r="CQ374" s="2521">
        <v>1</v>
      </c>
      <c r="CR374" s="2521">
        <v>1</v>
      </c>
      <c r="CS374" s="2521">
        <v>0</v>
      </c>
      <c r="CT374" s="2521">
        <v>0</v>
      </c>
      <c r="CU374" s="2521">
        <v>0</v>
      </c>
      <c r="CV374" s="2521">
        <v>0</v>
      </c>
      <c r="CW374" s="2521">
        <v>0</v>
      </c>
      <c r="CX374" s="2521">
        <v>0</v>
      </c>
      <c r="CY374" s="2563">
        <v>0</v>
      </c>
    </row>
    <row r="375" spans="1:103">
      <c r="A375" s="2564" t="s">
        <v>2582</v>
      </c>
      <c r="B375" s="2542" t="s">
        <v>2617</v>
      </c>
      <c r="C375" s="2543"/>
      <c r="D375" s="2544">
        <v>787</v>
      </c>
      <c r="E375" s="2545"/>
      <c r="F375" s="2522">
        <v>1011</v>
      </c>
      <c r="G375" s="2546">
        <v>437</v>
      </c>
      <c r="H375" s="2546">
        <v>40.9</v>
      </c>
      <c r="I375" s="2546">
        <v>73.900000000000006</v>
      </c>
      <c r="J375" s="2547">
        <v>25</v>
      </c>
      <c r="K375" s="2546">
        <v>862.8</v>
      </c>
      <c r="L375" s="2546">
        <v>812.8</v>
      </c>
      <c r="M375" s="2522">
        <v>1002</v>
      </c>
      <c r="N375" s="2548">
        <v>3.645</v>
      </c>
      <c r="O375" s="2523">
        <v>4.6230000000000002</v>
      </c>
      <c r="P375" s="2549">
        <v>1</v>
      </c>
      <c r="Q375" s="2549" t="s">
        <v>2493</v>
      </c>
      <c r="R375" s="2549" t="s">
        <v>2493</v>
      </c>
      <c r="S375" s="2549" t="s">
        <v>2185</v>
      </c>
      <c r="T375" s="2550" t="s">
        <v>2185</v>
      </c>
      <c r="U375" s="2549">
        <v>1</v>
      </c>
      <c r="V375" s="2549" t="s">
        <v>2493</v>
      </c>
      <c r="W375" s="2549" t="s">
        <v>2493</v>
      </c>
      <c r="X375" s="2549">
        <v>1</v>
      </c>
      <c r="Y375" s="2550" t="s">
        <v>2185</v>
      </c>
      <c r="Z375" s="2551">
        <v>1</v>
      </c>
      <c r="AA375" s="2552">
        <v>1</v>
      </c>
      <c r="AB375" s="2553" t="s">
        <v>2494</v>
      </c>
      <c r="AC375" s="2554">
        <v>1649860</v>
      </c>
      <c r="AD375" s="2555">
        <v>32630</v>
      </c>
      <c r="AE375" s="2555">
        <v>38110</v>
      </c>
      <c r="AF375" s="2555">
        <v>40.5</v>
      </c>
      <c r="AG375" s="2555">
        <v>425.5</v>
      </c>
      <c r="AH375" s="2555">
        <v>103310</v>
      </c>
      <c r="AI375" s="2555">
        <v>4728</v>
      </c>
      <c r="AJ375" s="2555">
        <v>7431</v>
      </c>
      <c r="AK375" s="2555">
        <v>10.1</v>
      </c>
      <c r="AL375" s="2555">
        <v>21.7</v>
      </c>
      <c r="AM375" s="2555">
        <v>13650</v>
      </c>
      <c r="AN375" s="2523">
        <v>225650</v>
      </c>
      <c r="AO375" s="2556">
        <v>1</v>
      </c>
      <c r="AP375" s="2547">
        <v>1</v>
      </c>
      <c r="AQ375" s="2547">
        <v>1</v>
      </c>
      <c r="AR375" s="2547">
        <v>1</v>
      </c>
      <c r="AS375" s="2557">
        <v>32</v>
      </c>
      <c r="AT375" s="2558">
        <v>36</v>
      </c>
      <c r="AU375" s="2558">
        <v>24</v>
      </c>
      <c r="AV375" s="2559">
        <v>29</v>
      </c>
      <c r="AW375" s="2560">
        <v>1</v>
      </c>
      <c r="AX375" s="2539">
        <v>1</v>
      </c>
      <c r="AY375" s="2521">
        <v>1</v>
      </c>
      <c r="AZ375" s="2539">
        <v>1</v>
      </c>
      <c r="BA375" s="2539">
        <v>0</v>
      </c>
      <c r="BB375" s="2539">
        <v>1</v>
      </c>
      <c r="BC375" s="2539">
        <v>1</v>
      </c>
      <c r="BD375" s="2539">
        <v>0</v>
      </c>
      <c r="BE375" s="2561">
        <v>1</v>
      </c>
      <c r="BF375" s="2539">
        <v>1</v>
      </c>
      <c r="BG375" s="2539">
        <v>0</v>
      </c>
      <c r="BH375" s="2539">
        <v>0</v>
      </c>
      <c r="BI375" s="2539">
        <v>0</v>
      </c>
      <c r="BJ375" s="2539">
        <v>1</v>
      </c>
      <c r="BK375" s="2539">
        <v>0</v>
      </c>
      <c r="BL375" s="2539">
        <v>0</v>
      </c>
      <c r="BM375" s="2539">
        <v>1</v>
      </c>
      <c r="BN375" s="2521">
        <v>0</v>
      </c>
      <c r="BO375" s="2539">
        <v>0</v>
      </c>
      <c r="BP375" s="2539">
        <v>0</v>
      </c>
      <c r="BQ375" s="2539">
        <v>0</v>
      </c>
      <c r="BR375" s="2562">
        <v>0</v>
      </c>
      <c r="BS375" s="2538">
        <v>1</v>
      </c>
      <c r="BT375" s="2521">
        <v>0</v>
      </c>
      <c r="BU375" s="2521">
        <v>1</v>
      </c>
      <c r="BV375" s="2521">
        <v>0</v>
      </c>
      <c r="BW375" s="2521">
        <v>0</v>
      </c>
      <c r="BX375" s="2521">
        <v>0</v>
      </c>
      <c r="BY375" s="2521">
        <v>0</v>
      </c>
      <c r="BZ375" s="2579">
        <v>0</v>
      </c>
      <c r="CA375" s="2521">
        <v>0</v>
      </c>
      <c r="CB375" s="2521">
        <v>0</v>
      </c>
      <c r="CC375" s="2521">
        <v>0</v>
      </c>
      <c r="CD375" s="2521">
        <v>0</v>
      </c>
      <c r="CE375" s="2524">
        <v>0</v>
      </c>
      <c r="CF375" s="2520">
        <v>1</v>
      </c>
      <c r="CG375" s="2521">
        <v>1</v>
      </c>
      <c r="CH375" s="2521">
        <v>1</v>
      </c>
      <c r="CI375" s="2521">
        <v>1</v>
      </c>
      <c r="CJ375" s="2521">
        <v>1</v>
      </c>
      <c r="CK375" s="2521">
        <v>1</v>
      </c>
      <c r="CL375" s="2521">
        <v>1</v>
      </c>
      <c r="CM375" s="2521">
        <v>1</v>
      </c>
      <c r="CN375" s="2521">
        <v>1</v>
      </c>
      <c r="CO375" s="2521">
        <v>1</v>
      </c>
      <c r="CP375" s="2521">
        <v>1</v>
      </c>
      <c r="CQ375" s="2521">
        <v>1</v>
      </c>
      <c r="CR375" s="2521">
        <v>1</v>
      </c>
      <c r="CS375" s="2521">
        <v>0</v>
      </c>
      <c r="CT375" s="2521">
        <v>0</v>
      </c>
      <c r="CU375" s="2521">
        <v>0</v>
      </c>
      <c r="CV375" s="2521">
        <v>0</v>
      </c>
      <c r="CW375" s="2521">
        <v>0</v>
      </c>
      <c r="CX375" s="2521">
        <v>0</v>
      </c>
      <c r="CY375" s="2563">
        <v>0</v>
      </c>
    </row>
    <row r="376" spans="1:103">
      <c r="A376" s="2564" t="s">
        <v>2582</v>
      </c>
      <c r="B376" s="2542" t="s">
        <v>2618</v>
      </c>
      <c r="C376" s="2543"/>
      <c r="D376" s="2544">
        <v>725</v>
      </c>
      <c r="E376" s="2545"/>
      <c r="F376" s="2522">
        <v>999</v>
      </c>
      <c r="G376" s="2546">
        <v>434</v>
      </c>
      <c r="H376" s="2546">
        <v>38.1</v>
      </c>
      <c r="I376" s="2546">
        <v>68.099999999999994</v>
      </c>
      <c r="J376" s="2547">
        <v>25</v>
      </c>
      <c r="K376" s="2546">
        <v>862.8</v>
      </c>
      <c r="L376" s="2546">
        <v>812.8</v>
      </c>
      <c r="M376" s="2522">
        <v>922.9</v>
      </c>
      <c r="N376" s="2548">
        <v>3.6150000000000002</v>
      </c>
      <c r="O376" s="2523">
        <v>4.9770000000000003</v>
      </c>
      <c r="P376" s="2549">
        <v>1</v>
      </c>
      <c r="Q376" s="2549" t="s">
        <v>2493</v>
      </c>
      <c r="R376" s="2549" t="s">
        <v>2493</v>
      </c>
      <c r="S376" s="2549" t="s">
        <v>2185</v>
      </c>
      <c r="T376" s="2550" t="s">
        <v>2185</v>
      </c>
      <c r="U376" s="2549">
        <v>1</v>
      </c>
      <c r="V376" s="2549" t="s">
        <v>2493</v>
      </c>
      <c r="W376" s="2549" t="s">
        <v>2493</v>
      </c>
      <c r="X376" s="2549">
        <v>1</v>
      </c>
      <c r="Y376" s="2550" t="s">
        <v>2185</v>
      </c>
      <c r="Z376" s="2551" t="s">
        <v>2185</v>
      </c>
      <c r="AA376" s="2552" t="s">
        <v>2185</v>
      </c>
      <c r="AB376" s="2553" t="s">
        <v>2494</v>
      </c>
      <c r="AC376" s="2554">
        <v>1496530</v>
      </c>
      <c r="AD376" s="2555">
        <v>29960</v>
      </c>
      <c r="AE376" s="2555">
        <v>34830</v>
      </c>
      <c r="AF376" s="2555">
        <v>40.200000000000003</v>
      </c>
      <c r="AG376" s="2555">
        <v>394</v>
      </c>
      <c r="AH376" s="2555">
        <v>93210</v>
      </c>
      <c r="AI376" s="2555">
        <v>4295</v>
      </c>
      <c r="AJ376" s="2555">
        <v>6739</v>
      </c>
      <c r="AK376" s="2555">
        <v>10</v>
      </c>
      <c r="AL376" s="2555">
        <v>20.3</v>
      </c>
      <c r="AM376" s="2555">
        <v>10750</v>
      </c>
      <c r="AN376" s="2523">
        <v>201000</v>
      </c>
      <c r="AO376" s="2556">
        <v>1</v>
      </c>
      <c r="AP376" s="2547">
        <v>1</v>
      </c>
      <c r="AQ376" s="2547">
        <v>1</v>
      </c>
      <c r="AR376" s="2547">
        <v>1</v>
      </c>
      <c r="AS376" s="2557">
        <v>34</v>
      </c>
      <c r="AT376" s="2558">
        <v>39</v>
      </c>
      <c r="AU376" s="2558">
        <v>26</v>
      </c>
      <c r="AV376" s="2559">
        <v>31</v>
      </c>
      <c r="AW376" s="2560">
        <v>1</v>
      </c>
      <c r="AX376" s="2539">
        <v>1</v>
      </c>
      <c r="AY376" s="2521">
        <v>0</v>
      </c>
      <c r="AZ376" s="2539">
        <v>1</v>
      </c>
      <c r="BA376" s="2539">
        <v>0</v>
      </c>
      <c r="BB376" s="2539">
        <v>1</v>
      </c>
      <c r="BC376" s="2539">
        <v>0</v>
      </c>
      <c r="BD376" s="2539">
        <v>0</v>
      </c>
      <c r="BE376" s="2561">
        <v>1</v>
      </c>
      <c r="BF376" s="2539">
        <v>1</v>
      </c>
      <c r="BG376" s="2539">
        <v>0</v>
      </c>
      <c r="BH376" s="2539">
        <v>0</v>
      </c>
      <c r="BI376" s="2539">
        <v>0</v>
      </c>
      <c r="BJ376" s="2539">
        <v>1</v>
      </c>
      <c r="BK376" s="2539">
        <v>0</v>
      </c>
      <c r="BL376" s="2539">
        <v>0</v>
      </c>
      <c r="BM376" s="2539">
        <v>1</v>
      </c>
      <c r="BN376" s="2521">
        <v>0</v>
      </c>
      <c r="BO376" s="2539">
        <v>0</v>
      </c>
      <c r="BP376" s="2539">
        <v>0</v>
      </c>
      <c r="BQ376" s="2539">
        <v>0</v>
      </c>
      <c r="BR376" s="2562">
        <v>0</v>
      </c>
      <c r="BS376" s="2538">
        <v>1</v>
      </c>
      <c r="BT376" s="2521">
        <v>0</v>
      </c>
      <c r="BU376" s="2521">
        <v>1</v>
      </c>
      <c r="BV376" s="2521">
        <v>0</v>
      </c>
      <c r="BW376" s="2521">
        <v>0</v>
      </c>
      <c r="BX376" s="2521">
        <v>0</v>
      </c>
      <c r="BY376" s="2521">
        <v>0</v>
      </c>
      <c r="BZ376" s="2579">
        <v>0</v>
      </c>
      <c r="CA376" s="2521">
        <v>0</v>
      </c>
      <c r="CB376" s="2521">
        <v>0</v>
      </c>
      <c r="CC376" s="2521">
        <v>0</v>
      </c>
      <c r="CD376" s="2521">
        <v>0</v>
      </c>
      <c r="CE376" s="2524">
        <v>0</v>
      </c>
      <c r="CF376" s="2520">
        <v>1</v>
      </c>
      <c r="CG376" s="2521">
        <v>1</v>
      </c>
      <c r="CH376" s="2521">
        <v>1</v>
      </c>
      <c r="CI376" s="2521">
        <v>1</v>
      </c>
      <c r="CJ376" s="2521">
        <v>1</v>
      </c>
      <c r="CK376" s="2521">
        <v>1</v>
      </c>
      <c r="CL376" s="2521">
        <v>1</v>
      </c>
      <c r="CM376" s="2521">
        <v>1</v>
      </c>
      <c r="CN376" s="2521">
        <v>1</v>
      </c>
      <c r="CO376" s="2521">
        <v>1</v>
      </c>
      <c r="CP376" s="2521">
        <v>1</v>
      </c>
      <c r="CQ376" s="2521">
        <v>1</v>
      </c>
      <c r="CR376" s="2521">
        <v>1</v>
      </c>
      <c r="CS376" s="2521">
        <v>0</v>
      </c>
      <c r="CT376" s="2521">
        <v>0</v>
      </c>
      <c r="CU376" s="2521">
        <v>0</v>
      </c>
      <c r="CV376" s="2521">
        <v>0</v>
      </c>
      <c r="CW376" s="2521">
        <v>0</v>
      </c>
      <c r="CX376" s="2521">
        <v>0</v>
      </c>
      <c r="CY376" s="2563">
        <v>0</v>
      </c>
    </row>
    <row r="377" spans="1:103">
      <c r="A377" s="2564" t="s">
        <v>2582</v>
      </c>
      <c r="B377" s="2542" t="s">
        <v>2619</v>
      </c>
      <c r="C377" s="2543"/>
      <c r="D377" s="2544">
        <v>656</v>
      </c>
      <c r="E377" s="2545"/>
      <c r="F377" s="2522">
        <v>987</v>
      </c>
      <c r="G377" s="2546">
        <v>431</v>
      </c>
      <c r="H377" s="2546">
        <v>34.5</v>
      </c>
      <c r="I377" s="2546">
        <v>62</v>
      </c>
      <c r="J377" s="2547">
        <v>25</v>
      </c>
      <c r="K377" s="2546">
        <v>862.8</v>
      </c>
      <c r="L377" s="2546">
        <v>812.8</v>
      </c>
      <c r="M377" s="2522">
        <v>835.3</v>
      </c>
      <c r="N377" s="2548">
        <v>3.5859999999999999</v>
      </c>
      <c r="O377" s="2523">
        <v>5.4539999999999997</v>
      </c>
      <c r="P377" s="2549">
        <v>1</v>
      </c>
      <c r="Q377" s="2549" t="s">
        <v>2493</v>
      </c>
      <c r="R377" s="2549" t="s">
        <v>2493</v>
      </c>
      <c r="S377" s="2549">
        <v>1</v>
      </c>
      <c r="T377" s="2550" t="s">
        <v>2185</v>
      </c>
      <c r="U377" s="2549">
        <v>1</v>
      </c>
      <c r="V377" s="2549" t="s">
        <v>2493</v>
      </c>
      <c r="W377" s="2549" t="s">
        <v>2493</v>
      </c>
      <c r="X377" s="2549">
        <v>1</v>
      </c>
      <c r="Y377" s="2550" t="s">
        <v>2185</v>
      </c>
      <c r="Z377" s="2551" t="s">
        <v>2185</v>
      </c>
      <c r="AA377" s="2552" t="s">
        <v>2185</v>
      </c>
      <c r="AB377" s="2553" t="s">
        <v>2494</v>
      </c>
      <c r="AC377" s="2554">
        <v>1339430</v>
      </c>
      <c r="AD377" s="2555">
        <v>27140</v>
      </c>
      <c r="AE377" s="2555">
        <v>31360</v>
      </c>
      <c r="AF377" s="2555">
        <v>39.9</v>
      </c>
      <c r="AG377" s="2555">
        <v>355.4</v>
      </c>
      <c r="AH377" s="2555">
        <v>83050</v>
      </c>
      <c r="AI377" s="2555">
        <v>3854</v>
      </c>
      <c r="AJ377" s="2555">
        <v>6027</v>
      </c>
      <c r="AK377" s="2555">
        <v>9.9</v>
      </c>
      <c r="AL377" s="2555">
        <v>18.7</v>
      </c>
      <c r="AM377" s="2555">
        <v>8098</v>
      </c>
      <c r="AN377" s="2523">
        <v>176960</v>
      </c>
      <c r="AO377" s="2556">
        <v>1</v>
      </c>
      <c r="AP377" s="2547">
        <v>1</v>
      </c>
      <c r="AQ377" s="2547">
        <v>1</v>
      </c>
      <c r="AR377" s="2547">
        <v>1</v>
      </c>
      <c r="AS377" s="2557">
        <v>38</v>
      </c>
      <c r="AT377" s="2558">
        <v>43</v>
      </c>
      <c r="AU377" s="2558">
        <v>29</v>
      </c>
      <c r="AV377" s="2559">
        <v>34</v>
      </c>
      <c r="AW377" s="2560">
        <v>1</v>
      </c>
      <c r="AX377" s="2539">
        <v>1</v>
      </c>
      <c r="AY377" s="2521">
        <v>0</v>
      </c>
      <c r="AZ377" s="2539">
        <v>1</v>
      </c>
      <c r="BA377" s="2539">
        <v>0</v>
      </c>
      <c r="BB377" s="2539">
        <v>1</v>
      </c>
      <c r="BC377" s="2539">
        <v>0</v>
      </c>
      <c r="BD377" s="2539">
        <v>1</v>
      </c>
      <c r="BE377" s="2561">
        <v>1</v>
      </c>
      <c r="BF377" s="2539">
        <v>1</v>
      </c>
      <c r="BG377" s="2539">
        <v>0</v>
      </c>
      <c r="BH377" s="2539">
        <v>0</v>
      </c>
      <c r="BI377" s="2539">
        <v>0</v>
      </c>
      <c r="BJ377" s="2539">
        <v>1</v>
      </c>
      <c r="BK377" s="2539">
        <v>0</v>
      </c>
      <c r="BL377" s="2539">
        <v>0</v>
      </c>
      <c r="BM377" s="2539">
        <v>1</v>
      </c>
      <c r="BN377" s="2521">
        <v>0</v>
      </c>
      <c r="BO377" s="2539">
        <v>1</v>
      </c>
      <c r="BP377" s="2539">
        <v>0</v>
      </c>
      <c r="BQ377" s="2539">
        <v>0</v>
      </c>
      <c r="BR377" s="2562">
        <v>0</v>
      </c>
      <c r="BS377" s="2538">
        <v>1</v>
      </c>
      <c r="BT377" s="2521">
        <v>0</v>
      </c>
      <c r="BU377" s="2521">
        <v>1</v>
      </c>
      <c r="BV377" s="2521">
        <v>0</v>
      </c>
      <c r="BW377" s="2521">
        <v>0</v>
      </c>
      <c r="BX377" s="2521">
        <v>0</v>
      </c>
      <c r="BY377" s="2521">
        <v>0</v>
      </c>
      <c r="BZ377" s="2579">
        <v>0</v>
      </c>
      <c r="CA377" s="2521">
        <v>0</v>
      </c>
      <c r="CB377" s="2521">
        <v>0</v>
      </c>
      <c r="CC377" s="2521">
        <v>0</v>
      </c>
      <c r="CD377" s="2521">
        <v>0</v>
      </c>
      <c r="CE377" s="2524">
        <v>0</v>
      </c>
      <c r="CF377" s="2520">
        <v>1</v>
      </c>
      <c r="CG377" s="2521">
        <v>1</v>
      </c>
      <c r="CH377" s="2521">
        <v>1</v>
      </c>
      <c r="CI377" s="2521">
        <v>1</v>
      </c>
      <c r="CJ377" s="2521">
        <v>1</v>
      </c>
      <c r="CK377" s="2521">
        <v>1</v>
      </c>
      <c r="CL377" s="2521">
        <v>1</v>
      </c>
      <c r="CM377" s="2521">
        <v>1</v>
      </c>
      <c r="CN377" s="2521">
        <v>1</v>
      </c>
      <c r="CO377" s="2521">
        <v>1</v>
      </c>
      <c r="CP377" s="2521">
        <v>1</v>
      </c>
      <c r="CQ377" s="2521">
        <v>1</v>
      </c>
      <c r="CR377" s="2521">
        <v>1</v>
      </c>
      <c r="CS377" s="2521">
        <v>0</v>
      </c>
      <c r="CT377" s="2521">
        <v>0</v>
      </c>
      <c r="CU377" s="2521">
        <v>0</v>
      </c>
      <c r="CV377" s="2521">
        <v>0</v>
      </c>
      <c r="CW377" s="2521">
        <v>0</v>
      </c>
      <c r="CX377" s="2521">
        <v>0</v>
      </c>
      <c r="CY377" s="2563">
        <v>0</v>
      </c>
    </row>
    <row r="378" spans="1:103">
      <c r="A378" s="2564" t="s">
        <v>2582</v>
      </c>
      <c r="B378" s="2542" t="s">
        <v>2620</v>
      </c>
      <c r="C378" s="2543"/>
      <c r="D378" s="2544">
        <v>588</v>
      </c>
      <c r="E378" s="2545"/>
      <c r="F378" s="2522">
        <v>975</v>
      </c>
      <c r="G378" s="2546">
        <v>427</v>
      </c>
      <c r="H378" s="2546">
        <v>31</v>
      </c>
      <c r="I378" s="2546">
        <v>55.9</v>
      </c>
      <c r="J378" s="2547">
        <v>25</v>
      </c>
      <c r="K378" s="2546">
        <v>862.8</v>
      </c>
      <c r="L378" s="2546">
        <v>812.8</v>
      </c>
      <c r="M378" s="2522">
        <v>748.1</v>
      </c>
      <c r="N378" s="2548">
        <v>3.5529999999999999</v>
      </c>
      <c r="O378" s="2523">
        <v>6.032</v>
      </c>
      <c r="P378" s="2549">
        <v>1</v>
      </c>
      <c r="Q378" s="2549" t="s">
        <v>2493</v>
      </c>
      <c r="R378" s="2549" t="s">
        <v>2493</v>
      </c>
      <c r="S378" s="2549">
        <v>1</v>
      </c>
      <c r="T378" s="2550" t="s">
        <v>2185</v>
      </c>
      <c r="U378" s="2549">
        <v>1</v>
      </c>
      <c r="V378" s="2549" t="s">
        <v>2493</v>
      </c>
      <c r="W378" s="2549" t="s">
        <v>2493</v>
      </c>
      <c r="X378" s="2549">
        <v>1</v>
      </c>
      <c r="Y378" s="2550" t="s">
        <v>2185</v>
      </c>
      <c r="Z378" s="2551" t="s">
        <v>2185</v>
      </c>
      <c r="AA378" s="2552" t="s">
        <v>2185</v>
      </c>
      <c r="AB378" s="2553" t="s">
        <v>2494</v>
      </c>
      <c r="AC378" s="2554">
        <v>1185310</v>
      </c>
      <c r="AD378" s="2555">
        <v>24310</v>
      </c>
      <c r="AE378" s="2555">
        <v>27940</v>
      </c>
      <c r="AF378" s="2555">
        <v>39.700000000000003</v>
      </c>
      <c r="AG378" s="2555">
        <v>318.2</v>
      </c>
      <c r="AH378" s="2555">
        <v>72770</v>
      </c>
      <c r="AI378" s="2555">
        <v>3408</v>
      </c>
      <c r="AJ378" s="2555">
        <v>5314</v>
      </c>
      <c r="AK378" s="2555">
        <v>9.8000000000000007</v>
      </c>
      <c r="AL378" s="2555">
        <v>17.2</v>
      </c>
      <c r="AM378" s="2555">
        <v>5923</v>
      </c>
      <c r="AN378" s="2523">
        <v>153180</v>
      </c>
      <c r="AO378" s="2556">
        <v>1</v>
      </c>
      <c r="AP378" s="2547">
        <v>1</v>
      </c>
      <c r="AQ378" s="2547">
        <v>1</v>
      </c>
      <c r="AR378" s="2547">
        <v>2</v>
      </c>
      <c r="AS378" s="2557">
        <v>42</v>
      </c>
      <c r="AT378" s="2558">
        <v>47</v>
      </c>
      <c r="AU378" s="2558">
        <v>32</v>
      </c>
      <c r="AV378" s="2559">
        <v>37</v>
      </c>
      <c r="AW378" s="2560">
        <v>1</v>
      </c>
      <c r="AX378" s="2539">
        <v>1</v>
      </c>
      <c r="AY378" s="2521">
        <v>0</v>
      </c>
      <c r="AZ378" s="2539">
        <v>1</v>
      </c>
      <c r="BA378" s="2539">
        <v>0</v>
      </c>
      <c r="BB378" s="2539">
        <v>1</v>
      </c>
      <c r="BC378" s="2539">
        <v>0</v>
      </c>
      <c r="BD378" s="2539">
        <v>1</v>
      </c>
      <c r="BE378" s="2561">
        <v>1</v>
      </c>
      <c r="BF378" s="2539">
        <v>1</v>
      </c>
      <c r="BG378" s="2539">
        <v>0</v>
      </c>
      <c r="BH378" s="2539">
        <v>0</v>
      </c>
      <c r="BI378" s="2539">
        <v>0</v>
      </c>
      <c r="BJ378" s="2539">
        <v>1</v>
      </c>
      <c r="BK378" s="2539">
        <v>0</v>
      </c>
      <c r="BL378" s="2539">
        <v>0</v>
      </c>
      <c r="BM378" s="2539">
        <v>1</v>
      </c>
      <c r="BN378" s="2521">
        <v>0</v>
      </c>
      <c r="BO378" s="2539">
        <v>1</v>
      </c>
      <c r="BP378" s="2539">
        <v>0</v>
      </c>
      <c r="BQ378" s="2539">
        <v>0</v>
      </c>
      <c r="BR378" s="2562">
        <v>0</v>
      </c>
      <c r="BS378" s="2538">
        <v>1</v>
      </c>
      <c r="BT378" s="2521">
        <v>0</v>
      </c>
      <c r="BU378" s="2521">
        <v>1</v>
      </c>
      <c r="BV378" s="2521">
        <v>0</v>
      </c>
      <c r="BW378" s="2521">
        <v>0</v>
      </c>
      <c r="BX378" s="2521">
        <v>0</v>
      </c>
      <c r="BY378" s="2521">
        <v>0</v>
      </c>
      <c r="BZ378" s="2579">
        <v>0</v>
      </c>
      <c r="CA378" s="2521">
        <v>0</v>
      </c>
      <c r="CB378" s="2521">
        <v>0</v>
      </c>
      <c r="CC378" s="2521">
        <v>0</v>
      </c>
      <c r="CD378" s="2521">
        <v>0</v>
      </c>
      <c r="CE378" s="2524">
        <v>0</v>
      </c>
      <c r="CF378" s="2520">
        <v>1</v>
      </c>
      <c r="CG378" s="2521">
        <v>1</v>
      </c>
      <c r="CH378" s="2521">
        <v>1</v>
      </c>
      <c r="CI378" s="2521">
        <v>1</v>
      </c>
      <c r="CJ378" s="2521">
        <v>1</v>
      </c>
      <c r="CK378" s="2521">
        <v>1</v>
      </c>
      <c r="CL378" s="2521">
        <v>1</v>
      </c>
      <c r="CM378" s="2521">
        <v>1</v>
      </c>
      <c r="CN378" s="2521">
        <v>1</v>
      </c>
      <c r="CO378" s="2521">
        <v>1</v>
      </c>
      <c r="CP378" s="2521">
        <v>1</v>
      </c>
      <c r="CQ378" s="2521">
        <v>1</v>
      </c>
      <c r="CR378" s="2521">
        <v>1</v>
      </c>
      <c r="CS378" s="2521">
        <v>0</v>
      </c>
      <c r="CT378" s="2521">
        <v>0</v>
      </c>
      <c r="CU378" s="2521">
        <v>0</v>
      </c>
      <c r="CV378" s="2521">
        <v>0</v>
      </c>
      <c r="CW378" s="2521">
        <v>0</v>
      </c>
      <c r="CX378" s="2521">
        <v>0</v>
      </c>
      <c r="CY378" s="2563">
        <v>0</v>
      </c>
    </row>
    <row r="379" spans="1:103">
      <c r="A379" s="2564" t="s">
        <v>2582</v>
      </c>
      <c r="B379" s="2542" t="s">
        <v>2621</v>
      </c>
      <c r="C379" s="2543"/>
      <c r="D379" s="2544">
        <v>537</v>
      </c>
      <c r="E379" s="2545"/>
      <c r="F379" s="2522">
        <v>965</v>
      </c>
      <c r="G379" s="2546">
        <v>425</v>
      </c>
      <c r="H379" s="2546">
        <v>28.4</v>
      </c>
      <c r="I379" s="2546">
        <v>51.1</v>
      </c>
      <c r="J379" s="2547">
        <v>25</v>
      </c>
      <c r="K379" s="2546">
        <v>862.8</v>
      </c>
      <c r="L379" s="2546">
        <v>812.8</v>
      </c>
      <c r="M379" s="2522">
        <v>682.5</v>
      </c>
      <c r="N379" s="2548">
        <v>3.53</v>
      </c>
      <c r="O379" s="2523">
        <v>6.5670000000000002</v>
      </c>
      <c r="P379" s="2549">
        <v>1</v>
      </c>
      <c r="Q379" s="2549" t="s">
        <v>2493</v>
      </c>
      <c r="R379" s="2549" t="s">
        <v>2493</v>
      </c>
      <c r="S379" s="2549">
        <v>1</v>
      </c>
      <c r="T379" s="2550" t="s">
        <v>2185</v>
      </c>
      <c r="U379" s="2549">
        <v>1</v>
      </c>
      <c r="V379" s="2549" t="s">
        <v>2493</v>
      </c>
      <c r="W379" s="2549" t="s">
        <v>2493</v>
      </c>
      <c r="X379" s="2549">
        <v>1</v>
      </c>
      <c r="Y379" s="2550" t="s">
        <v>2185</v>
      </c>
      <c r="Z379" s="2551" t="s">
        <v>2185</v>
      </c>
      <c r="AA379" s="2552" t="s">
        <v>2185</v>
      </c>
      <c r="AB379" s="2553" t="s">
        <v>2494</v>
      </c>
      <c r="AC379" s="2554">
        <v>1069610</v>
      </c>
      <c r="AD379" s="2555">
        <v>22160</v>
      </c>
      <c r="AE379" s="2555">
        <v>25360</v>
      </c>
      <c r="AF379" s="2555">
        <v>39.5</v>
      </c>
      <c r="AG379" s="2555">
        <v>290.39999999999998</v>
      </c>
      <c r="AH379" s="2555">
        <v>65560</v>
      </c>
      <c r="AI379" s="2555">
        <v>3085</v>
      </c>
      <c r="AJ379" s="2555">
        <v>4799</v>
      </c>
      <c r="AK379" s="2555">
        <v>9.6999999999999993</v>
      </c>
      <c r="AL379" s="2555">
        <v>15.9</v>
      </c>
      <c r="AM379" s="2555">
        <v>4542</v>
      </c>
      <c r="AN379" s="2523">
        <v>136510</v>
      </c>
      <c r="AO379" s="2556">
        <v>1</v>
      </c>
      <c r="AP379" s="2547">
        <v>1</v>
      </c>
      <c r="AQ379" s="2547">
        <v>2</v>
      </c>
      <c r="AR379" s="2547">
        <v>3</v>
      </c>
      <c r="AS379" s="2557">
        <v>45</v>
      </c>
      <c r="AT379" s="2558">
        <v>52</v>
      </c>
      <c r="AU379" s="2558">
        <v>34</v>
      </c>
      <c r="AV379" s="2559">
        <v>41</v>
      </c>
      <c r="AW379" s="2560">
        <v>1</v>
      </c>
      <c r="AX379" s="2539">
        <v>1</v>
      </c>
      <c r="AY379" s="2521">
        <v>0</v>
      </c>
      <c r="AZ379" s="2539">
        <v>1</v>
      </c>
      <c r="BA379" s="2539">
        <v>0</v>
      </c>
      <c r="BB379" s="2539">
        <v>1</v>
      </c>
      <c r="BC379" s="2539">
        <v>0</v>
      </c>
      <c r="BD379" s="2539">
        <v>1</v>
      </c>
      <c r="BE379" s="2561">
        <v>1</v>
      </c>
      <c r="BF379" s="2539">
        <v>1</v>
      </c>
      <c r="BG379" s="2539">
        <v>0</v>
      </c>
      <c r="BH379" s="2539">
        <v>0</v>
      </c>
      <c r="BI379" s="2539">
        <v>0</v>
      </c>
      <c r="BJ379" s="2539">
        <v>1</v>
      </c>
      <c r="BK379" s="2539">
        <v>0</v>
      </c>
      <c r="BL379" s="2539">
        <v>0</v>
      </c>
      <c r="BM379" s="2539">
        <v>1</v>
      </c>
      <c r="BN379" s="2521">
        <v>0</v>
      </c>
      <c r="BO379" s="2539">
        <v>1</v>
      </c>
      <c r="BP379" s="2539">
        <v>0</v>
      </c>
      <c r="BQ379" s="2539">
        <v>0</v>
      </c>
      <c r="BR379" s="2562">
        <v>0</v>
      </c>
      <c r="BS379" s="2538">
        <v>1</v>
      </c>
      <c r="BT379" s="2521">
        <v>0</v>
      </c>
      <c r="BU379" s="2521">
        <v>1</v>
      </c>
      <c r="BV379" s="2521">
        <v>0</v>
      </c>
      <c r="BW379" s="2521">
        <v>0</v>
      </c>
      <c r="BX379" s="2521">
        <v>0</v>
      </c>
      <c r="BY379" s="2521">
        <v>0</v>
      </c>
      <c r="BZ379" s="2579">
        <v>0</v>
      </c>
      <c r="CA379" s="2521">
        <v>0</v>
      </c>
      <c r="CB379" s="2521">
        <v>0</v>
      </c>
      <c r="CC379" s="2521">
        <v>0</v>
      </c>
      <c r="CD379" s="2521">
        <v>0</v>
      </c>
      <c r="CE379" s="2524">
        <v>0</v>
      </c>
      <c r="CF379" s="2520">
        <v>1</v>
      </c>
      <c r="CG379" s="2521">
        <v>1</v>
      </c>
      <c r="CH379" s="2521">
        <v>1</v>
      </c>
      <c r="CI379" s="2521">
        <v>1</v>
      </c>
      <c r="CJ379" s="2521">
        <v>1</v>
      </c>
      <c r="CK379" s="2521">
        <v>1</v>
      </c>
      <c r="CL379" s="2521">
        <v>1</v>
      </c>
      <c r="CM379" s="2521">
        <v>1</v>
      </c>
      <c r="CN379" s="2521">
        <v>1</v>
      </c>
      <c r="CO379" s="2521">
        <v>1</v>
      </c>
      <c r="CP379" s="2521">
        <v>1</v>
      </c>
      <c r="CQ379" s="2521">
        <v>1</v>
      </c>
      <c r="CR379" s="2521">
        <v>1</v>
      </c>
      <c r="CS379" s="2521">
        <v>0</v>
      </c>
      <c r="CT379" s="2521">
        <v>0</v>
      </c>
      <c r="CU379" s="2521">
        <v>0</v>
      </c>
      <c r="CV379" s="2521">
        <v>0</v>
      </c>
      <c r="CW379" s="2521">
        <v>0</v>
      </c>
      <c r="CX379" s="2521">
        <v>0</v>
      </c>
      <c r="CY379" s="2563">
        <v>0</v>
      </c>
    </row>
    <row r="380" spans="1:103">
      <c r="A380" s="2564" t="s">
        <v>2582</v>
      </c>
      <c r="B380" s="2542" t="s">
        <v>2622</v>
      </c>
      <c r="C380" s="2543"/>
      <c r="D380" s="2544">
        <v>491</v>
      </c>
      <c r="E380" s="2545"/>
      <c r="F380" s="2522">
        <v>957</v>
      </c>
      <c r="G380" s="2546">
        <v>422</v>
      </c>
      <c r="H380" s="2546">
        <v>25.9</v>
      </c>
      <c r="I380" s="2546">
        <v>47</v>
      </c>
      <c r="J380" s="2547">
        <v>25</v>
      </c>
      <c r="K380" s="2546">
        <v>862.8</v>
      </c>
      <c r="L380" s="2546">
        <v>812.8</v>
      </c>
      <c r="M380" s="2522">
        <v>623.29999999999995</v>
      </c>
      <c r="N380" s="2548">
        <v>3.5070000000000001</v>
      </c>
      <c r="O380" s="2523">
        <v>7.1420000000000003</v>
      </c>
      <c r="P380" s="2549">
        <v>1</v>
      </c>
      <c r="Q380" s="2549" t="s">
        <v>2493</v>
      </c>
      <c r="R380" s="2549" t="s">
        <v>2493</v>
      </c>
      <c r="S380" s="2549">
        <v>1</v>
      </c>
      <c r="T380" s="2550" t="s">
        <v>2185</v>
      </c>
      <c r="U380" s="2549">
        <v>1</v>
      </c>
      <c r="V380" s="2549" t="s">
        <v>2493</v>
      </c>
      <c r="W380" s="2549" t="s">
        <v>2493</v>
      </c>
      <c r="X380" s="2549">
        <v>1</v>
      </c>
      <c r="Y380" s="2550" t="s">
        <v>2185</v>
      </c>
      <c r="Z380" s="2551" t="s">
        <v>2185</v>
      </c>
      <c r="AA380" s="2552" t="s">
        <v>2185</v>
      </c>
      <c r="AB380" s="2553" t="s">
        <v>2494</v>
      </c>
      <c r="AC380" s="2554">
        <v>970410</v>
      </c>
      <c r="AD380" s="2555">
        <v>20280</v>
      </c>
      <c r="AE380" s="2555">
        <v>23090</v>
      </c>
      <c r="AF380" s="2555">
        <v>39.299999999999997</v>
      </c>
      <c r="AG380" s="2555">
        <v>264.5</v>
      </c>
      <c r="AH380" s="2555">
        <v>59010</v>
      </c>
      <c r="AI380" s="2555">
        <v>2796</v>
      </c>
      <c r="AJ380" s="2555">
        <v>4339</v>
      </c>
      <c r="AK380" s="2555">
        <v>9.6999999999999993</v>
      </c>
      <c r="AL380" s="2555">
        <v>14.9</v>
      </c>
      <c r="AM380" s="2555">
        <v>3520</v>
      </c>
      <c r="AN380" s="2523">
        <v>121870</v>
      </c>
      <c r="AO380" s="2556">
        <v>1</v>
      </c>
      <c r="AP380" s="2547">
        <v>1</v>
      </c>
      <c r="AQ380" s="2547">
        <v>3</v>
      </c>
      <c r="AR380" s="2547">
        <v>4</v>
      </c>
      <c r="AS380" s="2557">
        <v>49</v>
      </c>
      <c r="AT380" s="2558">
        <v>56</v>
      </c>
      <c r="AU380" s="2558">
        <v>37</v>
      </c>
      <c r="AV380" s="2559">
        <v>44</v>
      </c>
      <c r="AW380" s="2560">
        <v>1</v>
      </c>
      <c r="AX380" s="2539">
        <v>1</v>
      </c>
      <c r="AY380" s="2521">
        <v>0</v>
      </c>
      <c r="AZ380" s="2539">
        <v>1</v>
      </c>
      <c r="BA380" s="2539">
        <v>0</v>
      </c>
      <c r="BB380" s="2539">
        <v>1</v>
      </c>
      <c r="BC380" s="2539">
        <v>0</v>
      </c>
      <c r="BD380" s="2539">
        <v>1</v>
      </c>
      <c r="BE380" s="2561">
        <v>1</v>
      </c>
      <c r="BF380" s="2539">
        <v>1</v>
      </c>
      <c r="BG380" s="2539">
        <v>0</v>
      </c>
      <c r="BH380" s="2539">
        <v>0</v>
      </c>
      <c r="BI380" s="2539">
        <v>0</v>
      </c>
      <c r="BJ380" s="2539">
        <v>1</v>
      </c>
      <c r="BK380" s="2539">
        <v>1</v>
      </c>
      <c r="BL380" s="2539">
        <v>1</v>
      </c>
      <c r="BM380" s="2539">
        <v>1</v>
      </c>
      <c r="BN380" s="2521">
        <v>0</v>
      </c>
      <c r="BO380" s="2539">
        <v>1</v>
      </c>
      <c r="BP380" s="2539">
        <v>0</v>
      </c>
      <c r="BQ380" s="2539">
        <v>0</v>
      </c>
      <c r="BR380" s="2562">
        <v>0</v>
      </c>
      <c r="BS380" s="2538">
        <v>1</v>
      </c>
      <c r="BT380" s="2521">
        <v>0</v>
      </c>
      <c r="BU380" s="2521">
        <v>1</v>
      </c>
      <c r="BV380" s="2521">
        <v>0</v>
      </c>
      <c r="BW380" s="2521">
        <v>0</v>
      </c>
      <c r="BX380" s="2521">
        <v>0</v>
      </c>
      <c r="BY380" s="2521">
        <v>0</v>
      </c>
      <c r="BZ380" s="2579">
        <v>0</v>
      </c>
      <c r="CA380" s="2521">
        <v>0</v>
      </c>
      <c r="CB380" s="2521">
        <v>0</v>
      </c>
      <c r="CC380" s="2521">
        <v>0</v>
      </c>
      <c r="CD380" s="2521">
        <v>0</v>
      </c>
      <c r="CE380" s="2524">
        <v>0</v>
      </c>
      <c r="CF380" s="2520">
        <v>1</v>
      </c>
      <c r="CG380" s="2521">
        <v>1</v>
      </c>
      <c r="CH380" s="2521">
        <v>1</v>
      </c>
      <c r="CI380" s="2521">
        <v>1</v>
      </c>
      <c r="CJ380" s="2521">
        <v>1</v>
      </c>
      <c r="CK380" s="2521">
        <v>1</v>
      </c>
      <c r="CL380" s="2521">
        <v>1</v>
      </c>
      <c r="CM380" s="2521">
        <v>1</v>
      </c>
      <c r="CN380" s="2521">
        <v>1</v>
      </c>
      <c r="CO380" s="2521">
        <v>1</v>
      </c>
      <c r="CP380" s="2521">
        <v>1</v>
      </c>
      <c r="CQ380" s="2521">
        <v>1</v>
      </c>
      <c r="CR380" s="2521">
        <v>1</v>
      </c>
      <c r="CS380" s="2521">
        <v>0</v>
      </c>
      <c r="CT380" s="2521">
        <v>0</v>
      </c>
      <c r="CU380" s="2521">
        <v>0</v>
      </c>
      <c r="CV380" s="2521">
        <v>0</v>
      </c>
      <c r="CW380" s="2521">
        <v>0</v>
      </c>
      <c r="CX380" s="2521">
        <v>0</v>
      </c>
      <c r="CY380" s="2563">
        <v>0</v>
      </c>
    </row>
    <row r="381" spans="1:103">
      <c r="A381" s="2564" t="s">
        <v>2582</v>
      </c>
      <c r="B381" s="2542" t="s">
        <v>2623</v>
      </c>
      <c r="C381" s="2543"/>
      <c r="D381" s="2544">
        <v>449</v>
      </c>
      <c r="E381" s="2545"/>
      <c r="F381" s="2522">
        <v>948</v>
      </c>
      <c r="G381" s="2546">
        <v>423</v>
      </c>
      <c r="H381" s="2546">
        <v>24</v>
      </c>
      <c r="I381" s="2546">
        <v>42.7</v>
      </c>
      <c r="J381" s="2547">
        <v>25</v>
      </c>
      <c r="K381" s="2546">
        <v>862.8</v>
      </c>
      <c r="L381" s="2546">
        <v>812.8</v>
      </c>
      <c r="M381" s="2522">
        <v>571.4</v>
      </c>
      <c r="N381" s="2548">
        <v>3.4969999999999999</v>
      </c>
      <c r="O381" s="2523">
        <v>7.766</v>
      </c>
      <c r="P381" s="2549">
        <v>1</v>
      </c>
      <c r="Q381" s="2549" t="s">
        <v>2493</v>
      </c>
      <c r="R381" s="2549" t="s">
        <v>2493</v>
      </c>
      <c r="S381" s="2549">
        <v>1</v>
      </c>
      <c r="T381" s="2550" t="s">
        <v>2185</v>
      </c>
      <c r="U381" s="2549">
        <v>1</v>
      </c>
      <c r="V381" s="2549" t="s">
        <v>2493</v>
      </c>
      <c r="W381" s="2549" t="s">
        <v>2493</v>
      </c>
      <c r="X381" s="2549">
        <v>1</v>
      </c>
      <c r="Y381" s="2550" t="s">
        <v>2185</v>
      </c>
      <c r="Z381" s="2551" t="s">
        <v>2185</v>
      </c>
      <c r="AA381" s="2552" t="s">
        <v>2185</v>
      </c>
      <c r="AB381" s="2553" t="s">
        <v>2494</v>
      </c>
      <c r="AC381" s="2554">
        <v>878790</v>
      </c>
      <c r="AD381" s="2555">
        <v>18540</v>
      </c>
      <c r="AE381" s="2555">
        <v>21040</v>
      </c>
      <c r="AF381" s="2555">
        <v>39.1</v>
      </c>
      <c r="AG381" s="2555">
        <v>243.9</v>
      </c>
      <c r="AH381" s="2555">
        <v>53980</v>
      </c>
      <c r="AI381" s="2555">
        <v>2552</v>
      </c>
      <c r="AJ381" s="2555">
        <v>3953</v>
      </c>
      <c r="AK381" s="2555">
        <v>9.6999999999999993</v>
      </c>
      <c r="AL381" s="2555">
        <v>13.8</v>
      </c>
      <c r="AM381" s="2555">
        <v>2692</v>
      </c>
      <c r="AN381" s="2523">
        <v>110360</v>
      </c>
      <c r="AO381" s="2556">
        <v>1</v>
      </c>
      <c r="AP381" s="2547">
        <v>1</v>
      </c>
      <c r="AQ381" s="2547">
        <v>3</v>
      </c>
      <c r="AR381" s="2547">
        <v>4</v>
      </c>
      <c r="AS381" s="2557">
        <v>54</v>
      </c>
      <c r="AT381" s="2558">
        <v>61</v>
      </c>
      <c r="AU381" s="2558">
        <v>40</v>
      </c>
      <c r="AV381" s="2559">
        <v>48</v>
      </c>
      <c r="AW381" s="2560">
        <v>1</v>
      </c>
      <c r="AX381" s="2539">
        <v>1</v>
      </c>
      <c r="AY381" s="2521">
        <v>0</v>
      </c>
      <c r="AZ381" s="2539">
        <v>1</v>
      </c>
      <c r="BA381" s="2539">
        <v>0</v>
      </c>
      <c r="BB381" s="2539">
        <v>1</v>
      </c>
      <c r="BC381" s="2539">
        <v>0</v>
      </c>
      <c r="BD381" s="2539">
        <v>1</v>
      </c>
      <c r="BE381" s="2561">
        <v>1</v>
      </c>
      <c r="BF381" s="2539">
        <v>1</v>
      </c>
      <c r="BG381" s="2539">
        <v>0</v>
      </c>
      <c r="BH381" s="2539">
        <v>0</v>
      </c>
      <c r="BI381" s="2539">
        <v>0</v>
      </c>
      <c r="BJ381" s="2539">
        <v>1</v>
      </c>
      <c r="BK381" s="2539">
        <v>1</v>
      </c>
      <c r="BL381" s="2539">
        <v>1</v>
      </c>
      <c r="BM381" s="2539">
        <v>1</v>
      </c>
      <c r="BN381" s="2521">
        <v>0</v>
      </c>
      <c r="BO381" s="2539">
        <v>1</v>
      </c>
      <c r="BP381" s="2539">
        <v>0</v>
      </c>
      <c r="BQ381" s="2539">
        <v>0</v>
      </c>
      <c r="BR381" s="2562">
        <v>0</v>
      </c>
      <c r="BS381" s="2538">
        <v>1</v>
      </c>
      <c r="BT381" s="2521">
        <v>0</v>
      </c>
      <c r="BU381" s="2521">
        <v>1</v>
      </c>
      <c r="BV381" s="2521">
        <v>0</v>
      </c>
      <c r="BW381" s="2521">
        <v>0</v>
      </c>
      <c r="BX381" s="2521">
        <v>0</v>
      </c>
      <c r="BY381" s="2521">
        <v>0</v>
      </c>
      <c r="BZ381" s="2579">
        <v>0</v>
      </c>
      <c r="CA381" s="2521">
        <v>0</v>
      </c>
      <c r="CB381" s="2521">
        <v>0</v>
      </c>
      <c r="CC381" s="2521">
        <v>0</v>
      </c>
      <c r="CD381" s="2521">
        <v>0</v>
      </c>
      <c r="CE381" s="2524">
        <v>0</v>
      </c>
      <c r="CF381" s="2520">
        <v>1</v>
      </c>
      <c r="CG381" s="2521">
        <v>1</v>
      </c>
      <c r="CH381" s="2521">
        <v>1</v>
      </c>
      <c r="CI381" s="2521">
        <v>1</v>
      </c>
      <c r="CJ381" s="2521">
        <v>1</v>
      </c>
      <c r="CK381" s="2521">
        <v>1</v>
      </c>
      <c r="CL381" s="2521">
        <v>1</v>
      </c>
      <c r="CM381" s="2521">
        <v>1</v>
      </c>
      <c r="CN381" s="2521">
        <v>1</v>
      </c>
      <c r="CO381" s="2521">
        <v>1</v>
      </c>
      <c r="CP381" s="2521">
        <v>1</v>
      </c>
      <c r="CQ381" s="2521">
        <v>1</v>
      </c>
      <c r="CR381" s="2521">
        <v>1</v>
      </c>
      <c r="CS381" s="2521">
        <v>0</v>
      </c>
      <c r="CT381" s="2521">
        <v>0</v>
      </c>
      <c r="CU381" s="2521">
        <v>0</v>
      </c>
      <c r="CV381" s="2521">
        <v>0</v>
      </c>
      <c r="CW381" s="2521">
        <v>0</v>
      </c>
      <c r="CX381" s="2521">
        <v>0</v>
      </c>
      <c r="CY381" s="2563">
        <v>0</v>
      </c>
    </row>
    <row r="382" spans="1:103">
      <c r="A382" s="2564" t="s">
        <v>2582</v>
      </c>
      <c r="B382" s="2542" t="s">
        <v>2624</v>
      </c>
      <c r="C382" s="2543"/>
      <c r="D382" s="2544">
        <v>420</v>
      </c>
      <c r="E382" s="2545"/>
      <c r="F382" s="2522">
        <v>943</v>
      </c>
      <c r="G382" s="2546">
        <v>422</v>
      </c>
      <c r="H382" s="2546">
        <v>22.5</v>
      </c>
      <c r="I382" s="2546">
        <v>39.9</v>
      </c>
      <c r="J382" s="2547">
        <v>25</v>
      </c>
      <c r="K382" s="2546">
        <v>862.8</v>
      </c>
      <c r="L382" s="2546">
        <v>812.8</v>
      </c>
      <c r="M382" s="2522">
        <v>534.1</v>
      </c>
      <c r="N382" s="2548">
        <v>3.4860000000000002</v>
      </c>
      <c r="O382" s="2523">
        <v>8.2799999999999994</v>
      </c>
      <c r="P382" s="2549">
        <v>1</v>
      </c>
      <c r="Q382" s="2549" t="s">
        <v>2493</v>
      </c>
      <c r="R382" s="2549" t="s">
        <v>2493</v>
      </c>
      <c r="S382" s="2549">
        <v>1</v>
      </c>
      <c r="T382" s="2550" t="s">
        <v>2493</v>
      </c>
      <c r="U382" s="2549">
        <v>1</v>
      </c>
      <c r="V382" s="2549" t="s">
        <v>2493</v>
      </c>
      <c r="W382" s="2549" t="s">
        <v>2493</v>
      </c>
      <c r="X382" s="2549">
        <v>1</v>
      </c>
      <c r="Y382" s="2550" t="s">
        <v>2493</v>
      </c>
      <c r="Z382" s="2551" t="s">
        <v>2185</v>
      </c>
      <c r="AA382" s="2552" t="s">
        <v>2185</v>
      </c>
      <c r="AB382" s="2553" t="s">
        <v>2494</v>
      </c>
      <c r="AC382" s="2554">
        <v>817410</v>
      </c>
      <c r="AD382" s="2555">
        <v>17330</v>
      </c>
      <c r="AE382" s="2555">
        <v>19620</v>
      </c>
      <c r="AF382" s="2555">
        <v>39</v>
      </c>
      <c r="AG382" s="2555">
        <v>228.5</v>
      </c>
      <c r="AH382" s="2555">
        <v>50070</v>
      </c>
      <c r="AI382" s="2555">
        <v>2373</v>
      </c>
      <c r="AJ382" s="2555">
        <v>3671</v>
      </c>
      <c r="AK382" s="2555">
        <v>9.6</v>
      </c>
      <c r="AL382" s="2555">
        <v>13.1</v>
      </c>
      <c r="AM382" s="2555">
        <v>2208</v>
      </c>
      <c r="AN382" s="2523">
        <v>101890</v>
      </c>
      <c r="AO382" s="2556">
        <v>1</v>
      </c>
      <c r="AP382" s="2547">
        <v>1</v>
      </c>
      <c r="AQ382" s="2547">
        <v>4</v>
      </c>
      <c r="AR382" s="2547">
        <v>4</v>
      </c>
      <c r="AS382" s="2557">
        <v>57</v>
      </c>
      <c r="AT382" s="2558">
        <v>65</v>
      </c>
      <c r="AU382" s="2558">
        <v>43</v>
      </c>
      <c r="AV382" s="2559">
        <v>51</v>
      </c>
      <c r="AW382" s="2560">
        <v>1</v>
      </c>
      <c r="AX382" s="2539">
        <v>1</v>
      </c>
      <c r="AY382" s="2521">
        <v>0</v>
      </c>
      <c r="AZ382" s="2539">
        <v>1</v>
      </c>
      <c r="BA382" s="2539">
        <v>1</v>
      </c>
      <c r="BB382" s="2539">
        <v>1</v>
      </c>
      <c r="BC382" s="2539">
        <v>0</v>
      </c>
      <c r="BD382" s="2539">
        <v>1</v>
      </c>
      <c r="BE382" s="2561">
        <v>1</v>
      </c>
      <c r="BF382" s="2539">
        <v>1</v>
      </c>
      <c r="BG382" s="2539">
        <v>1</v>
      </c>
      <c r="BH382" s="2539">
        <v>1</v>
      </c>
      <c r="BI382" s="2539">
        <v>1</v>
      </c>
      <c r="BJ382" s="2539">
        <v>1</v>
      </c>
      <c r="BK382" s="2539">
        <v>1</v>
      </c>
      <c r="BL382" s="2539">
        <v>1</v>
      </c>
      <c r="BM382" s="2539">
        <v>1</v>
      </c>
      <c r="BN382" s="2521">
        <v>0</v>
      </c>
      <c r="BO382" s="2539">
        <v>1</v>
      </c>
      <c r="BP382" s="2539">
        <v>1</v>
      </c>
      <c r="BQ382" s="2539">
        <v>0</v>
      </c>
      <c r="BR382" s="2562">
        <v>0</v>
      </c>
      <c r="BS382" s="2538">
        <v>1</v>
      </c>
      <c r="BT382" s="2521">
        <v>0</v>
      </c>
      <c r="BU382" s="2521">
        <v>1</v>
      </c>
      <c r="BV382" s="2521">
        <v>0</v>
      </c>
      <c r="BW382" s="2521">
        <v>0</v>
      </c>
      <c r="BX382" s="2521">
        <v>0</v>
      </c>
      <c r="BY382" s="2521">
        <v>0</v>
      </c>
      <c r="BZ382" s="2579">
        <v>0</v>
      </c>
      <c r="CA382" s="2521">
        <v>0</v>
      </c>
      <c r="CB382" s="2521">
        <v>0</v>
      </c>
      <c r="CC382" s="2521">
        <v>0</v>
      </c>
      <c r="CD382" s="2521">
        <v>0</v>
      </c>
      <c r="CE382" s="2524">
        <v>0</v>
      </c>
      <c r="CF382" s="2520">
        <v>1</v>
      </c>
      <c r="CG382" s="2521">
        <v>1</v>
      </c>
      <c r="CH382" s="2521">
        <v>1</v>
      </c>
      <c r="CI382" s="2521">
        <v>1</v>
      </c>
      <c r="CJ382" s="2521">
        <v>1</v>
      </c>
      <c r="CK382" s="2521">
        <v>1</v>
      </c>
      <c r="CL382" s="2521">
        <v>1</v>
      </c>
      <c r="CM382" s="2521">
        <v>1</v>
      </c>
      <c r="CN382" s="2521">
        <v>1</v>
      </c>
      <c r="CO382" s="2521">
        <v>1</v>
      </c>
      <c r="CP382" s="2521">
        <v>1</v>
      </c>
      <c r="CQ382" s="2521">
        <v>1</v>
      </c>
      <c r="CR382" s="2521">
        <v>1</v>
      </c>
      <c r="CS382" s="2521">
        <v>0</v>
      </c>
      <c r="CT382" s="2521">
        <v>0</v>
      </c>
      <c r="CU382" s="2521">
        <v>0</v>
      </c>
      <c r="CV382" s="2521">
        <v>0</v>
      </c>
      <c r="CW382" s="2521">
        <v>0</v>
      </c>
      <c r="CX382" s="2521">
        <v>0</v>
      </c>
      <c r="CY382" s="2563">
        <v>0</v>
      </c>
    </row>
    <row r="383" spans="1:103">
      <c r="A383" s="2564" t="s">
        <v>2582</v>
      </c>
      <c r="B383" s="2542" t="s">
        <v>2625</v>
      </c>
      <c r="C383" s="2543"/>
      <c r="D383" s="2544">
        <v>390</v>
      </c>
      <c r="E383" s="2545"/>
      <c r="F383" s="2522">
        <v>936</v>
      </c>
      <c r="G383" s="2546">
        <v>420</v>
      </c>
      <c r="H383" s="2546">
        <v>21.3</v>
      </c>
      <c r="I383" s="2546">
        <v>36.6</v>
      </c>
      <c r="J383" s="2547">
        <v>25</v>
      </c>
      <c r="K383" s="2546">
        <v>862.8</v>
      </c>
      <c r="L383" s="2546">
        <v>812.8</v>
      </c>
      <c r="M383" s="2522">
        <v>494.3</v>
      </c>
      <c r="N383" s="2548">
        <v>3.4660000000000002</v>
      </c>
      <c r="O383" s="2523">
        <v>8.891</v>
      </c>
      <c r="P383" s="2549">
        <v>1</v>
      </c>
      <c r="Q383" s="2549" t="s">
        <v>2493</v>
      </c>
      <c r="R383" s="2549" t="s">
        <v>2493</v>
      </c>
      <c r="S383" s="2549">
        <v>1</v>
      </c>
      <c r="T383" s="2550" t="s">
        <v>2493</v>
      </c>
      <c r="U383" s="2549">
        <v>1</v>
      </c>
      <c r="V383" s="2549" t="s">
        <v>2493</v>
      </c>
      <c r="W383" s="2549" t="s">
        <v>2493</v>
      </c>
      <c r="X383" s="2549">
        <v>1</v>
      </c>
      <c r="Y383" s="2550" t="s">
        <v>2493</v>
      </c>
      <c r="Z383" s="2551" t="s">
        <v>2185</v>
      </c>
      <c r="AA383" s="2552" t="s">
        <v>2185</v>
      </c>
      <c r="AB383" s="2553" t="s">
        <v>2494</v>
      </c>
      <c r="AC383" s="2554">
        <v>745810</v>
      </c>
      <c r="AD383" s="2555">
        <v>15930</v>
      </c>
      <c r="AE383" s="2555">
        <v>18010</v>
      </c>
      <c r="AF383" s="2555">
        <v>38.700000000000003</v>
      </c>
      <c r="AG383" s="2555">
        <v>215.2</v>
      </c>
      <c r="AH383" s="2555">
        <v>45270</v>
      </c>
      <c r="AI383" s="2555">
        <v>2156</v>
      </c>
      <c r="AJ383" s="2555">
        <v>3334</v>
      </c>
      <c r="AK383" s="2555">
        <v>9.5</v>
      </c>
      <c r="AL383" s="2555">
        <v>12.3</v>
      </c>
      <c r="AM383" s="2555">
        <v>1741</v>
      </c>
      <c r="AN383" s="2523">
        <v>91390</v>
      </c>
      <c r="AO383" s="2556">
        <v>1</v>
      </c>
      <c r="AP383" s="2547">
        <v>1</v>
      </c>
      <c r="AQ383" s="2547">
        <v>4</v>
      </c>
      <c r="AR383" s="2547">
        <v>4</v>
      </c>
      <c r="AS383" s="2557">
        <v>61</v>
      </c>
      <c r="AT383" s="2558">
        <v>70</v>
      </c>
      <c r="AU383" s="2558">
        <v>46</v>
      </c>
      <c r="AV383" s="2559">
        <v>55</v>
      </c>
      <c r="AW383" s="2560">
        <v>1</v>
      </c>
      <c r="AX383" s="2539">
        <v>1</v>
      </c>
      <c r="AY383" s="2521">
        <v>0</v>
      </c>
      <c r="AZ383" s="2539">
        <v>1</v>
      </c>
      <c r="BA383" s="2539">
        <v>1</v>
      </c>
      <c r="BB383" s="2539">
        <v>1</v>
      </c>
      <c r="BC383" s="2539">
        <v>0</v>
      </c>
      <c r="BD383" s="2539">
        <v>1</v>
      </c>
      <c r="BE383" s="2561">
        <v>1</v>
      </c>
      <c r="BF383" s="2539">
        <v>1</v>
      </c>
      <c r="BG383" s="2539">
        <v>1</v>
      </c>
      <c r="BH383" s="2539">
        <v>1</v>
      </c>
      <c r="BI383" s="2539">
        <v>1</v>
      </c>
      <c r="BJ383" s="2539">
        <v>1</v>
      </c>
      <c r="BK383" s="2539">
        <v>1</v>
      </c>
      <c r="BL383" s="2539">
        <v>1</v>
      </c>
      <c r="BM383" s="2539">
        <v>1</v>
      </c>
      <c r="BN383" s="2521">
        <v>0</v>
      </c>
      <c r="BO383" s="2539">
        <v>1</v>
      </c>
      <c r="BP383" s="2539">
        <v>1</v>
      </c>
      <c r="BQ383" s="2539">
        <v>0</v>
      </c>
      <c r="BR383" s="2562">
        <v>0</v>
      </c>
      <c r="BS383" s="2538">
        <v>1</v>
      </c>
      <c r="BT383" s="2521">
        <v>0</v>
      </c>
      <c r="BU383" s="2521">
        <v>1</v>
      </c>
      <c r="BV383" s="2521">
        <v>0</v>
      </c>
      <c r="BW383" s="2521">
        <v>0</v>
      </c>
      <c r="BX383" s="2521">
        <v>0</v>
      </c>
      <c r="BY383" s="2521">
        <v>0</v>
      </c>
      <c r="BZ383" s="2579">
        <v>0</v>
      </c>
      <c r="CA383" s="2521">
        <v>0</v>
      </c>
      <c r="CB383" s="2521">
        <v>0</v>
      </c>
      <c r="CC383" s="2521">
        <v>0</v>
      </c>
      <c r="CD383" s="2521">
        <v>0</v>
      </c>
      <c r="CE383" s="2524">
        <v>0</v>
      </c>
      <c r="CF383" s="2520">
        <v>1</v>
      </c>
      <c r="CG383" s="2521">
        <v>1</v>
      </c>
      <c r="CH383" s="2521">
        <v>1</v>
      </c>
      <c r="CI383" s="2521">
        <v>1</v>
      </c>
      <c r="CJ383" s="2521">
        <v>1</v>
      </c>
      <c r="CK383" s="2521">
        <v>1</v>
      </c>
      <c r="CL383" s="2521">
        <v>1</v>
      </c>
      <c r="CM383" s="2521">
        <v>1</v>
      </c>
      <c r="CN383" s="2521">
        <v>1</v>
      </c>
      <c r="CO383" s="2521">
        <v>1</v>
      </c>
      <c r="CP383" s="2521">
        <v>1</v>
      </c>
      <c r="CQ383" s="2521">
        <v>1</v>
      </c>
      <c r="CR383" s="2521">
        <v>1</v>
      </c>
      <c r="CS383" s="2521">
        <v>0</v>
      </c>
      <c r="CT383" s="2521">
        <v>0</v>
      </c>
      <c r="CU383" s="2521">
        <v>0</v>
      </c>
      <c r="CV383" s="2521">
        <v>0</v>
      </c>
      <c r="CW383" s="2521">
        <v>0</v>
      </c>
      <c r="CX383" s="2521">
        <v>0</v>
      </c>
      <c r="CY383" s="2563">
        <v>0</v>
      </c>
    </row>
    <row r="384" spans="1:103">
      <c r="A384" s="2564" t="s">
        <v>2582</v>
      </c>
      <c r="B384" s="2542" t="s">
        <v>2626</v>
      </c>
      <c r="C384" s="2543"/>
      <c r="D384" s="2544">
        <v>368</v>
      </c>
      <c r="E384" s="2545"/>
      <c r="F384" s="2522">
        <v>931</v>
      </c>
      <c r="G384" s="2546">
        <v>419</v>
      </c>
      <c r="H384" s="2546">
        <v>20.3</v>
      </c>
      <c r="I384" s="2546">
        <v>34.299999999999997</v>
      </c>
      <c r="J384" s="2547">
        <v>25</v>
      </c>
      <c r="K384" s="2546">
        <v>862.8</v>
      </c>
      <c r="L384" s="2546">
        <v>812.8</v>
      </c>
      <c r="M384" s="2522">
        <v>465.6</v>
      </c>
      <c r="N384" s="2548">
        <v>3.4540000000000002</v>
      </c>
      <c r="O384" s="2523">
        <v>9.4039999999999999</v>
      </c>
      <c r="P384" s="2549">
        <v>1</v>
      </c>
      <c r="Q384" s="2549" t="s">
        <v>2493</v>
      </c>
      <c r="R384" s="2549" t="s">
        <v>2493</v>
      </c>
      <c r="S384" s="2549">
        <v>1</v>
      </c>
      <c r="T384" s="2550" t="s">
        <v>2493</v>
      </c>
      <c r="U384" s="2549">
        <v>1</v>
      </c>
      <c r="V384" s="2549" t="s">
        <v>2493</v>
      </c>
      <c r="W384" s="2549" t="s">
        <v>2493</v>
      </c>
      <c r="X384" s="2549">
        <v>1</v>
      </c>
      <c r="Y384" s="2550" t="s">
        <v>2493</v>
      </c>
      <c r="Z384" s="2551" t="s">
        <v>2185</v>
      </c>
      <c r="AA384" s="2552" t="s">
        <v>2185</v>
      </c>
      <c r="AB384" s="2553" t="s">
        <v>2494</v>
      </c>
      <c r="AC384" s="2554">
        <v>696290</v>
      </c>
      <c r="AD384" s="2555">
        <v>14950</v>
      </c>
      <c r="AE384" s="2555">
        <v>16880</v>
      </c>
      <c r="AF384" s="2555">
        <v>38.5</v>
      </c>
      <c r="AG384" s="2555">
        <v>204.5</v>
      </c>
      <c r="AH384" s="2555">
        <v>42120</v>
      </c>
      <c r="AI384" s="2555">
        <v>2010</v>
      </c>
      <c r="AJ384" s="2555">
        <v>3108</v>
      </c>
      <c r="AK384" s="2555">
        <v>9.4</v>
      </c>
      <c r="AL384" s="2555">
        <v>11.8</v>
      </c>
      <c r="AM384" s="2555">
        <v>1452</v>
      </c>
      <c r="AN384" s="2523">
        <v>84530</v>
      </c>
      <c r="AO384" s="2556">
        <v>1</v>
      </c>
      <c r="AP384" s="2547">
        <v>1</v>
      </c>
      <c r="AQ384" s="2547">
        <v>4</v>
      </c>
      <c r="AR384" s="2547">
        <v>4</v>
      </c>
      <c r="AS384" s="2557">
        <v>65</v>
      </c>
      <c r="AT384" s="2558">
        <v>74</v>
      </c>
      <c r="AU384" s="2558">
        <v>49</v>
      </c>
      <c r="AV384" s="2559">
        <v>58</v>
      </c>
      <c r="AW384" s="2560">
        <v>1</v>
      </c>
      <c r="AX384" s="2539">
        <v>1</v>
      </c>
      <c r="AY384" s="2521">
        <v>0</v>
      </c>
      <c r="AZ384" s="2539">
        <v>1</v>
      </c>
      <c r="BA384" s="2539">
        <v>1</v>
      </c>
      <c r="BB384" s="2539">
        <v>1</v>
      </c>
      <c r="BC384" s="2539">
        <v>0</v>
      </c>
      <c r="BD384" s="2539">
        <v>1</v>
      </c>
      <c r="BE384" s="2561">
        <v>1</v>
      </c>
      <c r="BF384" s="2539">
        <v>1</v>
      </c>
      <c r="BG384" s="2539">
        <v>1</v>
      </c>
      <c r="BH384" s="2539">
        <v>1</v>
      </c>
      <c r="BI384" s="2539">
        <v>1</v>
      </c>
      <c r="BJ384" s="2539">
        <v>1</v>
      </c>
      <c r="BK384" s="2539">
        <v>1</v>
      </c>
      <c r="BL384" s="2539">
        <v>1</v>
      </c>
      <c r="BM384" s="2539">
        <v>1</v>
      </c>
      <c r="BN384" s="2521">
        <v>0</v>
      </c>
      <c r="BO384" s="2539">
        <v>1</v>
      </c>
      <c r="BP384" s="2539">
        <v>1</v>
      </c>
      <c r="BQ384" s="2539">
        <v>0</v>
      </c>
      <c r="BR384" s="2562">
        <v>0</v>
      </c>
      <c r="BS384" s="2538">
        <v>1</v>
      </c>
      <c r="BT384" s="2521">
        <v>0</v>
      </c>
      <c r="BU384" s="2521">
        <v>1</v>
      </c>
      <c r="BV384" s="2521">
        <v>0</v>
      </c>
      <c r="BW384" s="2521">
        <v>0</v>
      </c>
      <c r="BX384" s="2521">
        <v>0</v>
      </c>
      <c r="BY384" s="2521">
        <v>0</v>
      </c>
      <c r="BZ384" s="2579">
        <v>0</v>
      </c>
      <c r="CA384" s="2521">
        <v>0</v>
      </c>
      <c r="CB384" s="2521">
        <v>0</v>
      </c>
      <c r="CC384" s="2521">
        <v>0</v>
      </c>
      <c r="CD384" s="2521">
        <v>0</v>
      </c>
      <c r="CE384" s="2524">
        <v>0</v>
      </c>
      <c r="CF384" s="2520">
        <v>1</v>
      </c>
      <c r="CG384" s="2521">
        <v>1</v>
      </c>
      <c r="CH384" s="2521">
        <v>1</v>
      </c>
      <c r="CI384" s="2521">
        <v>1</v>
      </c>
      <c r="CJ384" s="2521">
        <v>1</v>
      </c>
      <c r="CK384" s="2521">
        <v>1</v>
      </c>
      <c r="CL384" s="2521">
        <v>1</v>
      </c>
      <c r="CM384" s="2521">
        <v>1</v>
      </c>
      <c r="CN384" s="2521">
        <v>1</v>
      </c>
      <c r="CO384" s="2521">
        <v>1</v>
      </c>
      <c r="CP384" s="2521">
        <v>1</v>
      </c>
      <c r="CQ384" s="2521">
        <v>1</v>
      </c>
      <c r="CR384" s="2521">
        <v>1</v>
      </c>
      <c r="CS384" s="2521">
        <v>0</v>
      </c>
      <c r="CT384" s="2521">
        <v>0</v>
      </c>
      <c r="CU384" s="2521">
        <v>0</v>
      </c>
      <c r="CV384" s="2521">
        <v>0</v>
      </c>
      <c r="CW384" s="2521">
        <v>0</v>
      </c>
      <c r="CX384" s="2521">
        <v>0</v>
      </c>
      <c r="CY384" s="2563">
        <v>0</v>
      </c>
    </row>
    <row r="385" spans="1:103">
      <c r="A385" s="2564" t="s">
        <v>2582</v>
      </c>
      <c r="B385" s="2542" t="s">
        <v>2627</v>
      </c>
      <c r="C385" s="2543"/>
      <c r="D385" s="2544">
        <v>344</v>
      </c>
      <c r="E385" s="2545"/>
      <c r="F385" s="2522">
        <v>927</v>
      </c>
      <c r="G385" s="2546">
        <v>418</v>
      </c>
      <c r="H385" s="2546">
        <v>19.3</v>
      </c>
      <c r="I385" s="2546">
        <v>32</v>
      </c>
      <c r="J385" s="2547">
        <v>25</v>
      </c>
      <c r="K385" s="2546">
        <v>862.8</v>
      </c>
      <c r="L385" s="2546">
        <v>812.8</v>
      </c>
      <c r="M385" s="2522">
        <v>437.2</v>
      </c>
      <c r="N385" s="2548">
        <v>3.444</v>
      </c>
      <c r="O385" s="2523">
        <v>9.984</v>
      </c>
      <c r="P385" s="2549">
        <v>1</v>
      </c>
      <c r="Q385" s="2549" t="s">
        <v>2493</v>
      </c>
      <c r="R385" s="2549" t="s">
        <v>2493</v>
      </c>
      <c r="S385" s="2549">
        <v>1</v>
      </c>
      <c r="T385" s="2550" t="s">
        <v>2493</v>
      </c>
      <c r="U385" s="2549">
        <v>1</v>
      </c>
      <c r="V385" s="2549" t="s">
        <v>2493</v>
      </c>
      <c r="W385" s="2549" t="s">
        <v>2493</v>
      </c>
      <c r="X385" s="2549">
        <v>1</v>
      </c>
      <c r="Y385" s="2550" t="s">
        <v>2493</v>
      </c>
      <c r="Z385" s="2551" t="s">
        <v>2185</v>
      </c>
      <c r="AA385" s="2552" t="s">
        <v>2185</v>
      </c>
      <c r="AB385" s="2553" t="s">
        <v>2494</v>
      </c>
      <c r="AC385" s="2554">
        <v>649060</v>
      </c>
      <c r="AD385" s="2555">
        <v>14000</v>
      </c>
      <c r="AE385" s="2555">
        <v>15790</v>
      </c>
      <c r="AF385" s="2555">
        <v>38.4</v>
      </c>
      <c r="AG385" s="2555">
        <v>194.1</v>
      </c>
      <c r="AH385" s="2555">
        <v>39010</v>
      </c>
      <c r="AI385" s="2555">
        <v>1866</v>
      </c>
      <c r="AJ385" s="2555">
        <v>2884</v>
      </c>
      <c r="AK385" s="2555">
        <v>9.4</v>
      </c>
      <c r="AL385" s="2555">
        <v>11.2</v>
      </c>
      <c r="AM385" s="2555">
        <v>1198</v>
      </c>
      <c r="AN385" s="2523">
        <v>78000</v>
      </c>
      <c r="AO385" s="2556">
        <v>1</v>
      </c>
      <c r="AP385" s="2547">
        <v>1</v>
      </c>
      <c r="AQ385" s="2547">
        <v>4</v>
      </c>
      <c r="AR385" s="2547">
        <v>4</v>
      </c>
      <c r="AS385" s="2557">
        <v>69</v>
      </c>
      <c r="AT385" s="2558">
        <v>78</v>
      </c>
      <c r="AU385" s="2558">
        <v>52</v>
      </c>
      <c r="AV385" s="2559">
        <v>61</v>
      </c>
      <c r="AW385" s="2560">
        <v>1</v>
      </c>
      <c r="AX385" s="2539">
        <v>1</v>
      </c>
      <c r="AY385" s="2521">
        <v>0</v>
      </c>
      <c r="AZ385" s="2539">
        <v>1</v>
      </c>
      <c r="BA385" s="2539">
        <v>1</v>
      </c>
      <c r="BB385" s="2539">
        <v>1</v>
      </c>
      <c r="BC385" s="2539">
        <v>0</v>
      </c>
      <c r="BD385" s="2539">
        <v>1</v>
      </c>
      <c r="BE385" s="2561">
        <v>1</v>
      </c>
      <c r="BF385" s="2539">
        <v>1</v>
      </c>
      <c r="BG385" s="2539">
        <v>1</v>
      </c>
      <c r="BH385" s="2539">
        <v>1</v>
      </c>
      <c r="BI385" s="2539">
        <v>1</v>
      </c>
      <c r="BJ385" s="2539">
        <v>1</v>
      </c>
      <c r="BK385" s="2539">
        <v>1</v>
      </c>
      <c r="BL385" s="2539">
        <v>1</v>
      </c>
      <c r="BM385" s="2539">
        <v>1</v>
      </c>
      <c r="BN385" s="2521">
        <v>0</v>
      </c>
      <c r="BO385" s="2539">
        <v>1</v>
      </c>
      <c r="BP385" s="2539">
        <v>1</v>
      </c>
      <c r="BQ385" s="2539">
        <v>0</v>
      </c>
      <c r="BR385" s="2562">
        <v>0</v>
      </c>
      <c r="BS385" s="2538">
        <v>1</v>
      </c>
      <c r="BT385" s="2521">
        <v>0</v>
      </c>
      <c r="BU385" s="2521">
        <v>1</v>
      </c>
      <c r="BV385" s="2521">
        <v>0</v>
      </c>
      <c r="BW385" s="2521">
        <v>0</v>
      </c>
      <c r="BX385" s="2521">
        <v>0</v>
      </c>
      <c r="BY385" s="2521">
        <v>0</v>
      </c>
      <c r="BZ385" s="2579">
        <v>0</v>
      </c>
      <c r="CA385" s="2521">
        <v>0</v>
      </c>
      <c r="CB385" s="2521">
        <v>0</v>
      </c>
      <c r="CC385" s="2521">
        <v>0</v>
      </c>
      <c r="CD385" s="2521">
        <v>0</v>
      </c>
      <c r="CE385" s="2524">
        <v>0</v>
      </c>
      <c r="CF385" s="2520">
        <v>1</v>
      </c>
      <c r="CG385" s="2521">
        <v>1</v>
      </c>
      <c r="CH385" s="2521">
        <v>1</v>
      </c>
      <c r="CI385" s="2521">
        <v>1</v>
      </c>
      <c r="CJ385" s="2521">
        <v>1</v>
      </c>
      <c r="CK385" s="2521">
        <v>1</v>
      </c>
      <c r="CL385" s="2521">
        <v>1</v>
      </c>
      <c r="CM385" s="2521">
        <v>1</v>
      </c>
      <c r="CN385" s="2521">
        <v>1</v>
      </c>
      <c r="CO385" s="2521">
        <v>1</v>
      </c>
      <c r="CP385" s="2521">
        <v>1</v>
      </c>
      <c r="CQ385" s="2521">
        <v>1</v>
      </c>
      <c r="CR385" s="2521">
        <v>1</v>
      </c>
      <c r="CS385" s="2521">
        <v>0</v>
      </c>
      <c r="CT385" s="2521">
        <v>0</v>
      </c>
      <c r="CU385" s="2521">
        <v>0</v>
      </c>
      <c r="CV385" s="2521">
        <v>0</v>
      </c>
      <c r="CW385" s="2521">
        <v>0</v>
      </c>
      <c r="CX385" s="2521">
        <v>0</v>
      </c>
      <c r="CY385" s="2563">
        <v>0</v>
      </c>
    </row>
    <row r="386" spans="1:103">
      <c r="A386" s="2541"/>
      <c r="B386" s="2542" t="s">
        <v>2628</v>
      </c>
      <c r="C386" s="2543"/>
      <c r="D386" s="2544">
        <v>576</v>
      </c>
      <c r="E386" s="2545"/>
      <c r="F386" s="2522">
        <v>993</v>
      </c>
      <c r="G386" s="2546">
        <v>322</v>
      </c>
      <c r="H386" s="2546">
        <v>36.1</v>
      </c>
      <c r="I386" s="2546">
        <v>65</v>
      </c>
      <c r="J386" s="2547">
        <v>20</v>
      </c>
      <c r="K386" s="2546">
        <v>862.8</v>
      </c>
      <c r="L386" s="2546">
        <v>822.8</v>
      </c>
      <c r="M386" s="2522">
        <v>733.2</v>
      </c>
      <c r="N386" s="2548">
        <v>3.1669999999999998</v>
      </c>
      <c r="O386" s="2523">
        <v>5.5</v>
      </c>
      <c r="P386" s="2549">
        <v>1</v>
      </c>
      <c r="Q386" s="2549" t="s">
        <v>2493</v>
      </c>
      <c r="R386" s="2549" t="s">
        <v>2493</v>
      </c>
      <c r="S386" s="2549" t="s">
        <v>2185</v>
      </c>
      <c r="T386" s="2550" t="s">
        <v>2185</v>
      </c>
      <c r="U386" s="2549">
        <v>1</v>
      </c>
      <c r="V386" s="2549" t="s">
        <v>2493</v>
      </c>
      <c r="W386" s="2549" t="s">
        <v>2493</v>
      </c>
      <c r="X386" s="2549">
        <v>1</v>
      </c>
      <c r="Y386" s="2550" t="s">
        <v>2185</v>
      </c>
      <c r="Z386" s="2551">
        <v>1</v>
      </c>
      <c r="AA386" s="2552">
        <v>1</v>
      </c>
      <c r="AB386" s="2549" t="s">
        <v>2499</v>
      </c>
      <c r="AC386" s="2554">
        <v>1102320</v>
      </c>
      <c r="AD386" s="2555">
        <v>22200</v>
      </c>
      <c r="AE386" s="2555">
        <v>26290</v>
      </c>
      <c r="AF386" s="2555">
        <v>38.700000000000003</v>
      </c>
      <c r="AG386" s="2555">
        <v>364.4</v>
      </c>
      <c r="AH386" s="2555">
        <v>36520</v>
      </c>
      <c r="AI386" s="2555">
        <v>2268</v>
      </c>
      <c r="AJ386" s="2555">
        <v>3658</v>
      </c>
      <c r="AK386" s="2555">
        <v>7</v>
      </c>
      <c r="AL386" s="2555">
        <v>18.899999999999999</v>
      </c>
      <c r="AM386" s="2555">
        <v>7153</v>
      </c>
      <c r="AN386" s="2523">
        <v>77860</v>
      </c>
      <c r="AO386" s="2556">
        <v>1</v>
      </c>
      <c r="AP386" s="2547">
        <v>1</v>
      </c>
      <c r="AQ386" s="2547">
        <v>1</v>
      </c>
      <c r="AR386" s="2547">
        <v>1</v>
      </c>
      <c r="AS386" s="2557">
        <v>39</v>
      </c>
      <c r="AT386" s="2558">
        <v>43</v>
      </c>
      <c r="AU386" s="2558">
        <v>31</v>
      </c>
      <c r="AV386" s="2559">
        <v>36</v>
      </c>
      <c r="AW386" s="2560">
        <v>1</v>
      </c>
      <c r="AX386" s="2539">
        <v>1</v>
      </c>
      <c r="AY386" s="2521">
        <v>1</v>
      </c>
      <c r="AZ386" s="2539">
        <v>1</v>
      </c>
      <c r="BA386" s="2539">
        <v>0</v>
      </c>
      <c r="BB386" s="2539">
        <v>1</v>
      </c>
      <c r="BC386" s="2539">
        <v>1</v>
      </c>
      <c r="BD386" s="2539">
        <v>0</v>
      </c>
      <c r="BE386" s="2561">
        <v>1</v>
      </c>
      <c r="BF386" s="2539">
        <v>1</v>
      </c>
      <c r="BG386" s="2539">
        <v>0</v>
      </c>
      <c r="BH386" s="2539">
        <v>0</v>
      </c>
      <c r="BI386" s="2539">
        <v>0</v>
      </c>
      <c r="BJ386" s="2539">
        <v>1</v>
      </c>
      <c r="BK386" s="2539">
        <v>0</v>
      </c>
      <c r="BL386" s="2539">
        <v>0</v>
      </c>
      <c r="BM386" s="2539">
        <v>1</v>
      </c>
      <c r="BN386" s="2521">
        <v>0</v>
      </c>
      <c r="BO386" s="2539">
        <v>0</v>
      </c>
      <c r="BP386" s="2539">
        <v>0</v>
      </c>
      <c r="BQ386" s="2539">
        <v>0</v>
      </c>
      <c r="BR386" s="2562">
        <v>0</v>
      </c>
      <c r="BS386" s="2538">
        <v>0</v>
      </c>
      <c r="BT386" s="2521">
        <v>1</v>
      </c>
      <c r="BU386" s="2521">
        <v>0</v>
      </c>
      <c r="BV386" s="2521">
        <v>0</v>
      </c>
      <c r="BW386" s="2521">
        <v>0</v>
      </c>
      <c r="BX386" s="2521">
        <v>0</v>
      </c>
      <c r="BY386" s="2521">
        <v>0</v>
      </c>
      <c r="BZ386" s="2579">
        <v>0</v>
      </c>
      <c r="CA386" s="2521">
        <v>0</v>
      </c>
      <c r="CB386" s="2521">
        <v>0</v>
      </c>
      <c r="CC386" s="2521">
        <v>0</v>
      </c>
      <c r="CD386" s="2521">
        <v>0</v>
      </c>
      <c r="CE386" s="2524">
        <v>0</v>
      </c>
      <c r="CF386" s="2520">
        <v>1</v>
      </c>
      <c r="CG386" s="2521">
        <v>1</v>
      </c>
      <c r="CH386" s="2521">
        <v>1</v>
      </c>
      <c r="CI386" s="2521">
        <v>1</v>
      </c>
      <c r="CJ386" s="2521">
        <v>1</v>
      </c>
      <c r="CK386" s="2521">
        <v>1</v>
      </c>
      <c r="CL386" s="2521">
        <v>1</v>
      </c>
      <c r="CM386" s="2521">
        <v>1</v>
      </c>
      <c r="CN386" s="2521">
        <v>1</v>
      </c>
      <c r="CO386" s="2521">
        <v>1</v>
      </c>
      <c r="CP386" s="2521">
        <v>1</v>
      </c>
      <c r="CQ386" s="2521">
        <v>1</v>
      </c>
      <c r="CR386" s="2521">
        <v>1</v>
      </c>
      <c r="CS386" s="2521">
        <v>0</v>
      </c>
      <c r="CT386" s="2521">
        <v>0</v>
      </c>
      <c r="CU386" s="2521">
        <v>0</v>
      </c>
      <c r="CV386" s="2521">
        <v>0</v>
      </c>
      <c r="CW386" s="2521">
        <v>0</v>
      </c>
      <c r="CX386" s="2521">
        <v>0</v>
      </c>
      <c r="CY386" s="2563">
        <v>0</v>
      </c>
    </row>
    <row r="387" spans="1:103">
      <c r="A387" s="2541"/>
      <c r="B387" s="2542" t="s">
        <v>2629</v>
      </c>
      <c r="C387" s="2543"/>
      <c r="D387" s="2544">
        <v>521</v>
      </c>
      <c r="E387" s="2545"/>
      <c r="F387" s="2522">
        <v>981</v>
      </c>
      <c r="G387" s="2546">
        <v>319</v>
      </c>
      <c r="H387" s="2546">
        <v>33</v>
      </c>
      <c r="I387" s="2546">
        <v>58.9</v>
      </c>
      <c r="J387" s="2547">
        <v>20</v>
      </c>
      <c r="K387" s="2546">
        <v>862.8</v>
      </c>
      <c r="L387" s="2546">
        <v>822.8</v>
      </c>
      <c r="M387" s="2522">
        <v>663.7</v>
      </c>
      <c r="N387" s="2548">
        <v>3.1379999999999999</v>
      </c>
      <c r="O387" s="2523">
        <v>6.02</v>
      </c>
      <c r="P387" s="2549">
        <v>1</v>
      </c>
      <c r="Q387" s="2549" t="s">
        <v>2493</v>
      </c>
      <c r="R387" s="2549" t="s">
        <v>2493</v>
      </c>
      <c r="S387" s="2549">
        <v>1</v>
      </c>
      <c r="T387" s="2550" t="s">
        <v>2185</v>
      </c>
      <c r="U387" s="2549">
        <v>1</v>
      </c>
      <c r="V387" s="2549" t="s">
        <v>2493</v>
      </c>
      <c r="W387" s="2549" t="s">
        <v>2493</v>
      </c>
      <c r="X387" s="2549">
        <v>1</v>
      </c>
      <c r="Y387" s="2550" t="s">
        <v>2185</v>
      </c>
      <c r="Z387" s="2551">
        <v>1</v>
      </c>
      <c r="AA387" s="2552">
        <v>1</v>
      </c>
      <c r="AB387" s="2549" t="s">
        <v>2499</v>
      </c>
      <c r="AC387" s="2554">
        <v>983010</v>
      </c>
      <c r="AD387" s="2555">
        <v>20040</v>
      </c>
      <c r="AE387" s="2555">
        <v>23610</v>
      </c>
      <c r="AF387" s="2555">
        <v>38.4</v>
      </c>
      <c r="AG387" s="2555">
        <v>331.2</v>
      </c>
      <c r="AH387" s="2555">
        <v>32140</v>
      </c>
      <c r="AI387" s="2555">
        <v>2015</v>
      </c>
      <c r="AJ387" s="2555">
        <v>3239</v>
      </c>
      <c r="AK387" s="2555">
        <v>6.9</v>
      </c>
      <c r="AL387" s="2555">
        <v>17.399999999999999</v>
      </c>
      <c r="AM387" s="2555">
        <v>5358</v>
      </c>
      <c r="AN387" s="2523">
        <v>67730</v>
      </c>
      <c r="AO387" s="2556">
        <v>1</v>
      </c>
      <c r="AP387" s="2547">
        <v>1</v>
      </c>
      <c r="AQ387" s="2547">
        <v>1</v>
      </c>
      <c r="AR387" s="2547">
        <v>2</v>
      </c>
      <c r="AS387" s="2557">
        <v>42</v>
      </c>
      <c r="AT387" s="2558">
        <v>47</v>
      </c>
      <c r="AU387" s="2558">
        <v>34</v>
      </c>
      <c r="AV387" s="2559">
        <v>39</v>
      </c>
      <c r="AW387" s="2560">
        <v>1</v>
      </c>
      <c r="AX387" s="2539">
        <v>1</v>
      </c>
      <c r="AY387" s="2521">
        <v>1</v>
      </c>
      <c r="AZ387" s="2539">
        <v>1</v>
      </c>
      <c r="BA387" s="2539">
        <v>0</v>
      </c>
      <c r="BB387" s="2539">
        <v>1</v>
      </c>
      <c r="BC387" s="2539">
        <v>1</v>
      </c>
      <c r="BD387" s="2539">
        <v>1</v>
      </c>
      <c r="BE387" s="2561">
        <v>1</v>
      </c>
      <c r="BF387" s="2539">
        <v>1</v>
      </c>
      <c r="BG387" s="2539">
        <v>0</v>
      </c>
      <c r="BH387" s="2539">
        <v>0</v>
      </c>
      <c r="BI387" s="2539">
        <v>0</v>
      </c>
      <c r="BJ387" s="2539">
        <v>1</v>
      </c>
      <c r="BK387" s="2539">
        <v>0</v>
      </c>
      <c r="BL387" s="2539">
        <v>0</v>
      </c>
      <c r="BM387" s="2539">
        <v>1</v>
      </c>
      <c r="BN387" s="2521">
        <v>0</v>
      </c>
      <c r="BO387" s="2539">
        <v>1</v>
      </c>
      <c r="BP387" s="2539">
        <v>0</v>
      </c>
      <c r="BQ387" s="2539">
        <v>0</v>
      </c>
      <c r="BR387" s="2562">
        <v>0</v>
      </c>
      <c r="BS387" s="2538">
        <v>0</v>
      </c>
      <c r="BT387" s="2521">
        <v>1</v>
      </c>
      <c r="BU387" s="2521">
        <v>0</v>
      </c>
      <c r="BV387" s="2521">
        <v>0</v>
      </c>
      <c r="BW387" s="2521">
        <v>0</v>
      </c>
      <c r="BX387" s="2521">
        <v>0</v>
      </c>
      <c r="BY387" s="2521">
        <v>0</v>
      </c>
      <c r="BZ387" s="2579">
        <v>0</v>
      </c>
      <c r="CA387" s="2521">
        <v>0</v>
      </c>
      <c r="CB387" s="2521">
        <v>0</v>
      </c>
      <c r="CC387" s="2521">
        <v>0</v>
      </c>
      <c r="CD387" s="2521">
        <v>0</v>
      </c>
      <c r="CE387" s="2524">
        <v>0</v>
      </c>
      <c r="CF387" s="2520">
        <v>1</v>
      </c>
      <c r="CG387" s="2521">
        <v>1</v>
      </c>
      <c r="CH387" s="2521">
        <v>1</v>
      </c>
      <c r="CI387" s="2521">
        <v>1</v>
      </c>
      <c r="CJ387" s="2521">
        <v>1</v>
      </c>
      <c r="CK387" s="2521">
        <v>1</v>
      </c>
      <c r="CL387" s="2521">
        <v>1</v>
      </c>
      <c r="CM387" s="2521">
        <v>1</v>
      </c>
      <c r="CN387" s="2521">
        <v>1</v>
      </c>
      <c r="CO387" s="2521">
        <v>1</v>
      </c>
      <c r="CP387" s="2521">
        <v>1</v>
      </c>
      <c r="CQ387" s="2521">
        <v>1</v>
      </c>
      <c r="CR387" s="2521">
        <v>1</v>
      </c>
      <c r="CS387" s="2521">
        <v>0</v>
      </c>
      <c r="CT387" s="2521">
        <v>0</v>
      </c>
      <c r="CU387" s="2521">
        <v>0</v>
      </c>
      <c r="CV387" s="2521">
        <v>0</v>
      </c>
      <c r="CW387" s="2521">
        <v>0</v>
      </c>
      <c r="CX387" s="2521">
        <v>0</v>
      </c>
      <c r="CY387" s="2563">
        <v>0</v>
      </c>
    </row>
    <row r="388" spans="1:103">
      <c r="A388" s="2541"/>
      <c r="B388" s="2542" t="s">
        <v>2630</v>
      </c>
      <c r="C388" s="2543"/>
      <c r="D388" s="2544">
        <v>474</v>
      </c>
      <c r="E388" s="2545"/>
      <c r="F388" s="2522">
        <v>971</v>
      </c>
      <c r="G388" s="2546">
        <v>316</v>
      </c>
      <c r="H388" s="2546">
        <v>30</v>
      </c>
      <c r="I388" s="2546">
        <v>54.1</v>
      </c>
      <c r="J388" s="2547">
        <v>20</v>
      </c>
      <c r="K388" s="2546">
        <v>862.8</v>
      </c>
      <c r="L388" s="2546">
        <v>822.8</v>
      </c>
      <c r="M388" s="2522">
        <v>603.9</v>
      </c>
      <c r="N388" s="2548">
        <v>3.1120000000000001</v>
      </c>
      <c r="O388" s="2523">
        <v>6.5609999999999999</v>
      </c>
      <c r="P388" s="2549">
        <v>1</v>
      </c>
      <c r="Q388" s="2549" t="s">
        <v>2493</v>
      </c>
      <c r="R388" s="2549" t="s">
        <v>2493</v>
      </c>
      <c r="S388" s="2549">
        <v>1</v>
      </c>
      <c r="T388" s="2550" t="s">
        <v>2185</v>
      </c>
      <c r="U388" s="2549">
        <v>1</v>
      </c>
      <c r="V388" s="2549" t="s">
        <v>2493</v>
      </c>
      <c r="W388" s="2549" t="s">
        <v>2493</v>
      </c>
      <c r="X388" s="2549">
        <v>1</v>
      </c>
      <c r="Y388" s="2550" t="s">
        <v>2185</v>
      </c>
      <c r="Z388" s="2551">
        <v>1</v>
      </c>
      <c r="AA388" s="2552">
        <v>1</v>
      </c>
      <c r="AB388" s="2549" t="s">
        <v>2499</v>
      </c>
      <c r="AC388" s="2554">
        <v>886280</v>
      </c>
      <c r="AD388" s="2555">
        <v>18250</v>
      </c>
      <c r="AE388" s="2555">
        <v>21400</v>
      </c>
      <c r="AF388" s="2555">
        <v>38.299999999999997</v>
      </c>
      <c r="AG388" s="2555">
        <v>300.10000000000002</v>
      </c>
      <c r="AH388" s="2555">
        <v>28650</v>
      </c>
      <c r="AI388" s="2555">
        <v>1813</v>
      </c>
      <c r="AJ388" s="2555">
        <v>2901</v>
      </c>
      <c r="AK388" s="2555">
        <v>6.8</v>
      </c>
      <c r="AL388" s="2555">
        <v>16.100000000000001</v>
      </c>
      <c r="AM388" s="2555">
        <v>4118</v>
      </c>
      <c r="AN388" s="2523">
        <v>59790</v>
      </c>
      <c r="AO388" s="2556">
        <v>1</v>
      </c>
      <c r="AP388" s="2547">
        <v>1</v>
      </c>
      <c r="AQ388" s="2547">
        <v>2</v>
      </c>
      <c r="AR388" s="2547">
        <v>3</v>
      </c>
      <c r="AS388" s="2557">
        <v>46</v>
      </c>
      <c r="AT388" s="2558">
        <v>52</v>
      </c>
      <c r="AU388" s="2558">
        <v>37</v>
      </c>
      <c r="AV388" s="2559">
        <v>43</v>
      </c>
      <c r="AW388" s="2560">
        <v>1</v>
      </c>
      <c r="AX388" s="2539">
        <v>1</v>
      </c>
      <c r="AY388" s="2521">
        <v>1</v>
      </c>
      <c r="AZ388" s="2539">
        <v>1</v>
      </c>
      <c r="BA388" s="2539">
        <v>0</v>
      </c>
      <c r="BB388" s="2539">
        <v>1</v>
      </c>
      <c r="BC388" s="2539">
        <v>1</v>
      </c>
      <c r="BD388" s="2539">
        <v>1</v>
      </c>
      <c r="BE388" s="2561">
        <v>1</v>
      </c>
      <c r="BF388" s="2539">
        <v>1</v>
      </c>
      <c r="BG388" s="2539">
        <v>0</v>
      </c>
      <c r="BH388" s="2539">
        <v>0</v>
      </c>
      <c r="BI388" s="2539">
        <v>0</v>
      </c>
      <c r="BJ388" s="2539">
        <v>1</v>
      </c>
      <c r="BK388" s="2539">
        <v>0</v>
      </c>
      <c r="BL388" s="2539">
        <v>0</v>
      </c>
      <c r="BM388" s="2539">
        <v>1</v>
      </c>
      <c r="BN388" s="2521">
        <v>0</v>
      </c>
      <c r="BO388" s="2539">
        <v>1</v>
      </c>
      <c r="BP388" s="2539">
        <v>0</v>
      </c>
      <c r="BQ388" s="2539">
        <v>0</v>
      </c>
      <c r="BR388" s="2562">
        <v>0</v>
      </c>
      <c r="BS388" s="2538">
        <v>0</v>
      </c>
      <c r="BT388" s="2521">
        <v>1</v>
      </c>
      <c r="BU388" s="2521">
        <v>0</v>
      </c>
      <c r="BV388" s="2521">
        <v>0</v>
      </c>
      <c r="BW388" s="2521">
        <v>0</v>
      </c>
      <c r="BX388" s="2521">
        <v>0</v>
      </c>
      <c r="BY388" s="2521">
        <v>0</v>
      </c>
      <c r="BZ388" s="2579">
        <v>0</v>
      </c>
      <c r="CA388" s="2521">
        <v>0</v>
      </c>
      <c r="CB388" s="2521">
        <v>0</v>
      </c>
      <c r="CC388" s="2521">
        <v>0</v>
      </c>
      <c r="CD388" s="2521">
        <v>0</v>
      </c>
      <c r="CE388" s="2524">
        <v>0</v>
      </c>
      <c r="CF388" s="2520">
        <v>1</v>
      </c>
      <c r="CG388" s="2521">
        <v>1</v>
      </c>
      <c r="CH388" s="2521">
        <v>1</v>
      </c>
      <c r="CI388" s="2521">
        <v>1</v>
      </c>
      <c r="CJ388" s="2521">
        <v>1</v>
      </c>
      <c r="CK388" s="2521">
        <v>1</v>
      </c>
      <c r="CL388" s="2521">
        <v>1</v>
      </c>
      <c r="CM388" s="2521">
        <v>1</v>
      </c>
      <c r="CN388" s="2521">
        <v>1</v>
      </c>
      <c r="CO388" s="2521">
        <v>1</v>
      </c>
      <c r="CP388" s="2521">
        <v>1</v>
      </c>
      <c r="CQ388" s="2521">
        <v>1</v>
      </c>
      <c r="CR388" s="2521">
        <v>1</v>
      </c>
      <c r="CS388" s="2521">
        <v>0</v>
      </c>
      <c r="CT388" s="2521">
        <v>0</v>
      </c>
      <c r="CU388" s="2521">
        <v>0</v>
      </c>
      <c r="CV388" s="2521">
        <v>0</v>
      </c>
      <c r="CW388" s="2521">
        <v>0</v>
      </c>
      <c r="CX388" s="2521">
        <v>0</v>
      </c>
      <c r="CY388" s="2563">
        <v>0</v>
      </c>
    </row>
    <row r="389" spans="1:103">
      <c r="A389" s="2541"/>
      <c r="B389" s="2542" t="s">
        <v>2631</v>
      </c>
      <c r="C389" s="2543"/>
      <c r="D389" s="2544">
        <v>425</v>
      </c>
      <c r="E389" s="2545"/>
      <c r="F389" s="2522">
        <v>961</v>
      </c>
      <c r="G389" s="2546">
        <v>313</v>
      </c>
      <c r="H389" s="2546">
        <v>26.9</v>
      </c>
      <c r="I389" s="2546">
        <v>49</v>
      </c>
      <c r="J389" s="2547">
        <v>20</v>
      </c>
      <c r="K389" s="2546">
        <v>862.8</v>
      </c>
      <c r="L389" s="2546">
        <v>822.8</v>
      </c>
      <c r="M389" s="2522">
        <v>542</v>
      </c>
      <c r="N389" s="2548">
        <v>3.0859999999999999</v>
      </c>
      <c r="O389" s="2523">
        <v>7.2489999999999997</v>
      </c>
      <c r="P389" s="2549">
        <v>1</v>
      </c>
      <c r="Q389" s="2549" t="s">
        <v>2493</v>
      </c>
      <c r="R389" s="2549" t="s">
        <v>2493</v>
      </c>
      <c r="S389" s="2549">
        <v>1</v>
      </c>
      <c r="T389" s="2550" t="s">
        <v>2185</v>
      </c>
      <c r="U389" s="2549">
        <v>1</v>
      </c>
      <c r="V389" s="2549" t="s">
        <v>2493</v>
      </c>
      <c r="W389" s="2549" t="s">
        <v>2493</v>
      </c>
      <c r="X389" s="2549">
        <v>1</v>
      </c>
      <c r="Y389" s="2550" t="s">
        <v>2185</v>
      </c>
      <c r="Z389" s="2551">
        <v>1</v>
      </c>
      <c r="AA389" s="2552">
        <v>1</v>
      </c>
      <c r="AB389" s="2549" t="s">
        <v>2499</v>
      </c>
      <c r="AC389" s="2554">
        <v>788770</v>
      </c>
      <c r="AD389" s="2555">
        <v>16410</v>
      </c>
      <c r="AE389" s="2555">
        <v>19140</v>
      </c>
      <c r="AF389" s="2555">
        <v>38.1</v>
      </c>
      <c r="AG389" s="2555">
        <v>268.3</v>
      </c>
      <c r="AH389" s="2555">
        <v>25190</v>
      </c>
      <c r="AI389" s="2555">
        <v>1609</v>
      </c>
      <c r="AJ389" s="2555">
        <v>2562</v>
      </c>
      <c r="AK389" s="2555">
        <v>6.8</v>
      </c>
      <c r="AL389" s="2555">
        <v>14.8</v>
      </c>
      <c r="AM389" s="2555">
        <v>3040</v>
      </c>
      <c r="AN389" s="2523">
        <v>52070</v>
      </c>
      <c r="AO389" s="2556">
        <v>1</v>
      </c>
      <c r="AP389" s="2547">
        <v>1</v>
      </c>
      <c r="AQ389" s="2547">
        <v>2</v>
      </c>
      <c r="AR389" s="2547">
        <v>4</v>
      </c>
      <c r="AS389" s="2557">
        <v>51</v>
      </c>
      <c r="AT389" s="2558">
        <v>57</v>
      </c>
      <c r="AU389" s="2558">
        <v>41</v>
      </c>
      <c r="AV389" s="2559">
        <v>47</v>
      </c>
      <c r="AW389" s="2560">
        <v>1</v>
      </c>
      <c r="AX389" s="2539">
        <v>1</v>
      </c>
      <c r="AY389" s="2521">
        <v>1</v>
      </c>
      <c r="AZ389" s="2539">
        <v>1</v>
      </c>
      <c r="BA389" s="2539">
        <v>0</v>
      </c>
      <c r="BB389" s="2539">
        <v>1</v>
      </c>
      <c r="BC389" s="2539">
        <v>1</v>
      </c>
      <c r="BD389" s="2539">
        <v>1</v>
      </c>
      <c r="BE389" s="2561">
        <v>1</v>
      </c>
      <c r="BF389" s="2539">
        <v>1</v>
      </c>
      <c r="BG389" s="2539">
        <v>0</v>
      </c>
      <c r="BH389" s="2539">
        <v>0</v>
      </c>
      <c r="BI389" s="2539">
        <v>0</v>
      </c>
      <c r="BJ389" s="2539">
        <v>1</v>
      </c>
      <c r="BK389" s="2539">
        <v>1</v>
      </c>
      <c r="BL389" s="2539">
        <v>1</v>
      </c>
      <c r="BM389" s="2539">
        <v>1</v>
      </c>
      <c r="BN389" s="2521">
        <v>0</v>
      </c>
      <c r="BO389" s="2539">
        <v>1</v>
      </c>
      <c r="BP389" s="2539">
        <v>0</v>
      </c>
      <c r="BQ389" s="2539">
        <v>0</v>
      </c>
      <c r="BR389" s="2562">
        <v>0</v>
      </c>
      <c r="BS389" s="2538">
        <v>0</v>
      </c>
      <c r="BT389" s="2521">
        <v>1</v>
      </c>
      <c r="BU389" s="2521">
        <v>0</v>
      </c>
      <c r="BV389" s="2521">
        <v>0</v>
      </c>
      <c r="BW389" s="2521">
        <v>0</v>
      </c>
      <c r="BX389" s="2521">
        <v>0</v>
      </c>
      <c r="BY389" s="2521">
        <v>0</v>
      </c>
      <c r="BZ389" s="2579">
        <v>0</v>
      </c>
      <c r="CA389" s="2521">
        <v>0</v>
      </c>
      <c r="CB389" s="2521">
        <v>0</v>
      </c>
      <c r="CC389" s="2521">
        <v>0</v>
      </c>
      <c r="CD389" s="2521">
        <v>0</v>
      </c>
      <c r="CE389" s="2524">
        <v>0</v>
      </c>
      <c r="CF389" s="2520">
        <v>1</v>
      </c>
      <c r="CG389" s="2521">
        <v>1</v>
      </c>
      <c r="CH389" s="2521">
        <v>1</v>
      </c>
      <c r="CI389" s="2521">
        <v>1</v>
      </c>
      <c r="CJ389" s="2521">
        <v>1</v>
      </c>
      <c r="CK389" s="2521">
        <v>1</v>
      </c>
      <c r="CL389" s="2521">
        <v>1</v>
      </c>
      <c r="CM389" s="2521">
        <v>1</v>
      </c>
      <c r="CN389" s="2521">
        <v>1</v>
      </c>
      <c r="CO389" s="2521">
        <v>1</v>
      </c>
      <c r="CP389" s="2521">
        <v>1</v>
      </c>
      <c r="CQ389" s="2521">
        <v>1</v>
      </c>
      <c r="CR389" s="2521">
        <v>1</v>
      </c>
      <c r="CS389" s="2521">
        <v>0</v>
      </c>
      <c r="CT389" s="2521">
        <v>0</v>
      </c>
      <c r="CU389" s="2521">
        <v>0</v>
      </c>
      <c r="CV389" s="2521">
        <v>0</v>
      </c>
      <c r="CW389" s="2521">
        <v>0</v>
      </c>
      <c r="CX389" s="2521">
        <v>0</v>
      </c>
      <c r="CY389" s="2563">
        <v>0</v>
      </c>
    </row>
    <row r="390" spans="1:103">
      <c r="A390" s="2564"/>
      <c r="B390" s="2542" t="s">
        <v>2632</v>
      </c>
      <c r="C390" s="2543"/>
      <c r="D390" s="2544">
        <v>381</v>
      </c>
      <c r="E390" s="2545"/>
      <c r="F390" s="2522">
        <v>951</v>
      </c>
      <c r="G390" s="2546">
        <v>310</v>
      </c>
      <c r="H390" s="2546">
        <v>24.4</v>
      </c>
      <c r="I390" s="2546">
        <v>43.9</v>
      </c>
      <c r="J390" s="2547">
        <v>20</v>
      </c>
      <c r="K390" s="2546">
        <v>862.8</v>
      </c>
      <c r="L390" s="2546">
        <v>822.8</v>
      </c>
      <c r="M390" s="2522">
        <v>485.9</v>
      </c>
      <c r="N390" s="2548">
        <v>3.0590000000000002</v>
      </c>
      <c r="O390" s="2523">
        <v>8.0139999999999993</v>
      </c>
      <c r="P390" s="2549">
        <v>1</v>
      </c>
      <c r="Q390" s="2549" t="s">
        <v>2493</v>
      </c>
      <c r="R390" s="2549" t="s">
        <v>2493</v>
      </c>
      <c r="S390" s="2549">
        <v>1</v>
      </c>
      <c r="T390" s="2550" t="s">
        <v>2185</v>
      </c>
      <c r="U390" s="2549">
        <v>1</v>
      </c>
      <c r="V390" s="2549" t="s">
        <v>2493</v>
      </c>
      <c r="W390" s="2549" t="s">
        <v>2493</v>
      </c>
      <c r="X390" s="2549">
        <v>1</v>
      </c>
      <c r="Y390" s="2550" t="s">
        <v>2185</v>
      </c>
      <c r="Z390" s="2551">
        <v>1</v>
      </c>
      <c r="AA390" s="2552">
        <v>1</v>
      </c>
      <c r="AB390" s="2549" t="s">
        <v>2499</v>
      </c>
      <c r="AC390" s="2554">
        <v>697370</v>
      </c>
      <c r="AD390" s="2555">
        <v>14660</v>
      </c>
      <c r="AE390" s="2555">
        <v>17030</v>
      </c>
      <c r="AF390" s="2555">
        <v>37.799999999999997</v>
      </c>
      <c r="AG390" s="2555">
        <v>242.3</v>
      </c>
      <c r="AH390" s="2555">
        <v>21910</v>
      </c>
      <c r="AI390" s="2555">
        <v>1413</v>
      </c>
      <c r="AJ390" s="2555">
        <v>2243</v>
      </c>
      <c r="AK390" s="2555">
        <v>6.7</v>
      </c>
      <c r="AL390" s="2555">
        <v>13.5</v>
      </c>
      <c r="AM390" s="2555">
        <v>2206</v>
      </c>
      <c r="AN390" s="2523">
        <v>44830</v>
      </c>
      <c r="AO390" s="2556">
        <v>1</v>
      </c>
      <c r="AP390" s="2547">
        <v>1</v>
      </c>
      <c r="AQ390" s="2547">
        <v>3</v>
      </c>
      <c r="AR390" s="2547">
        <v>4</v>
      </c>
      <c r="AS390" s="2557">
        <v>57</v>
      </c>
      <c r="AT390" s="2558">
        <v>63</v>
      </c>
      <c r="AU390" s="2558">
        <v>45</v>
      </c>
      <c r="AV390" s="2559">
        <v>52</v>
      </c>
      <c r="AW390" s="2560">
        <v>1</v>
      </c>
      <c r="AX390" s="2539">
        <v>1</v>
      </c>
      <c r="AY390" s="2521">
        <v>1</v>
      </c>
      <c r="AZ390" s="2539">
        <v>1</v>
      </c>
      <c r="BA390" s="2539">
        <v>0</v>
      </c>
      <c r="BB390" s="2539">
        <v>1</v>
      </c>
      <c r="BC390" s="2539">
        <v>1</v>
      </c>
      <c r="BD390" s="2539">
        <v>1</v>
      </c>
      <c r="BE390" s="2561">
        <v>1</v>
      </c>
      <c r="BF390" s="2539">
        <v>1</v>
      </c>
      <c r="BG390" s="2539">
        <v>0</v>
      </c>
      <c r="BH390" s="2539">
        <v>0</v>
      </c>
      <c r="BI390" s="2539">
        <v>0</v>
      </c>
      <c r="BJ390" s="2539">
        <v>1</v>
      </c>
      <c r="BK390" s="2539">
        <v>1</v>
      </c>
      <c r="BL390" s="2539">
        <v>1</v>
      </c>
      <c r="BM390" s="2539">
        <v>1</v>
      </c>
      <c r="BN390" s="2521">
        <v>0</v>
      </c>
      <c r="BO390" s="2539">
        <v>1</v>
      </c>
      <c r="BP390" s="2539">
        <v>0</v>
      </c>
      <c r="BQ390" s="2539">
        <v>0</v>
      </c>
      <c r="BR390" s="2562">
        <v>0</v>
      </c>
      <c r="BS390" s="2538">
        <v>0</v>
      </c>
      <c r="BT390" s="2521">
        <v>1</v>
      </c>
      <c r="BU390" s="2521">
        <v>0</v>
      </c>
      <c r="BV390" s="2521">
        <v>0</v>
      </c>
      <c r="BW390" s="2521">
        <v>0</v>
      </c>
      <c r="BX390" s="2521">
        <v>0</v>
      </c>
      <c r="BY390" s="2521">
        <v>0</v>
      </c>
      <c r="BZ390" s="2579">
        <v>0</v>
      </c>
      <c r="CA390" s="2521">
        <v>0</v>
      </c>
      <c r="CB390" s="2521">
        <v>0</v>
      </c>
      <c r="CC390" s="2521">
        <v>0</v>
      </c>
      <c r="CD390" s="2521">
        <v>0</v>
      </c>
      <c r="CE390" s="2524">
        <v>0</v>
      </c>
      <c r="CF390" s="2520">
        <v>1</v>
      </c>
      <c r="CG390" s="2521">
        <v>1</v>
      </c>
      <c r="CH390" s="2521">
        <v>1</v>
      </c>
      <c r="CI390" s="2521">
        <v>1</v>
      </c>
      <c r="CJ390" s="2521">
        <v>1</v>
      </c>
      <c r="CK390" s="2521">
        <v>1</v>
      </c>
      <c r="CL390" s="2521">
        <v>1</v>
      </c>
      <c r="CM390" s="2521">
        <v>1</v>
      </c>
      <c r="CN390" s="2521">
        <v>1</v>
      </c>
      <c r="CO390" s="2521">
        <v>1</v>
      </c>
      <c r="CP390" s="2521">
        <v>1</v>
      </c>
      <c r="CQ390" s="2521">
        <v>1</v>
      </c>
      <c r="CR390" s="2521">
        <v>1</v>
      </c>
      <c r="CS390" s="2521">
        <v>0</v>
      </c>
      <c r="CT390" s="2521">
        <v>0</v>
      </c>
      <c r="CU390" s="2521">
        <v>0</v>
      </c>
      <c r="CV390" s="2521">
        <v>0</v>
      </c>
      <c r="CW390" s="2521">
        <v>0</v>
      </c>
      <c r="CX390" s="2521">
        <v>0</v>
      </c>
      <c r="CY390" s="2563">
        <v>0</v>
      </c>
    </row>
    <row r="391" spans="1:103">
      <c r="A391" s="2564"/>
      <c r="B391" s="2542" t="s">
        <v>2633</v>
      </c>
      <c r="C391" s="2543"/>
      <c r="D391" s="2544">
        <v>345</v>
      </c>
      <c r="E391" s="2545"/>
      <c r="F391" s="2522">
        <v>943</v>
      </c>
      <c r="G391" s="2546">
        <v>308</v>
      </c>
      <c r="H391" s="2546">
        <v>22.1</v>
      </c>
      <c r="I391" s="2546">
        <v>39.9</v>
      </c>
      <c r="J391" s="2547">
        <v>20</v>
      </c>
      <c r="K391" s="2546">
        <v>862.8</v>
      </c>
      <c r="L391" s="2546">
        <v>822.8</v>
      </c>
      <c r="M391" s="2522">
        <v>439.7</v>
      </c>
      <c r="N391" s="2548">
        <v>3.0390000000000001</v>
      </c>
      <c r="O391" s="2523">
        <v>8.7989999999999995</v>
      </c>
      <c r="P391" s="2549">
        <v>1</v>
      </c>
      <c r="Q391" s="2549" t="s">
        <v>2493</v>
      </c>
      <c r="R391" s="2549" t="s">
        <v>2493</v>
      </c>
      <c r="S391" s="2549">
        <v>1</v>
      </c>
      <c r="T391" s="2550" t="s">
        <v>2493</v>
      </c>
      <c r="U391" s="2549">
        <v>1</v>
      </c>
      <c r="V391" s="2549" t="s">
        <v>2493</v>
      </c>
      <c r="W391" s="2549" t="s">
        <v>2493</v>
      </c>
      <c r="X391" s="2549">
        <v>1</v>
      </c>
      <c r="Y391" s="2550" t="s">
        <v>2493</v>
      </c>
      <c r="Z391" s="2551">
        <v>1</v>
      </c>
      <c r="AA391" s="2552" t="s">
        <v>2185</v>
      </c>
      <c r="AB391" s="2549" t="s">
        <v>2499</v>
      </c>
      <c r="AC391" s="2554">
        <v>626190</v>
      </c>
      <c r="AD391" s="2555">
        <v>13280</v>
      </c>
      <c r="AE391" s="2555">
        <v>15360</v>
      </c>
      <c r="AF391" s="2555">
        <v>37.700000000000003</v>
      </c>
      <c r="AG391" s="2555">
        <v>218.9</v>
      </c>
      <c r="AH391" s="2555">
        <v>19510</v>
      </c>
      <c r="AI391" s="2555">
        <v>1267</v>
      </c>
      <c r="AJ391" s="2555">
        <v>2003</v>
      </c>
      <c r="AK391" s="2555">
        <v>6.6</v>
      </c>
      <c r="AL391" s="2555">
        <v>12.5</v>
      </c>
      <c r="AM391" s="2555">
        <v>1656</v>
      </c>
      <c r="AN391" s="2523">
        <v>39610</v>
      </c>
      <c r="AO391" s="2556">
        <v>1</v>
      </c>
      <c r="AP391" s="2547">
        <v>1</v>
      </c>
      <c r="AQ391" s="2547">
        <v>4</v>
      </c>
      <c r="AR391" s="2547">
        <v>4</v>
      </c>
      <c r="AS391" s="2557">
        <v>62</v>
      </c>
      <c r="AT391" s="2558">
        <v>69</v>
      </c>
      <c r="AU391" s="2558">
        <v>50</v>
      </c>
      <c r="AV391" s="2559">
        <v>57</v>
      </c>
      <c r="AW391" s="2560">
        <v>1</v>
      </c>
      <c r="AX391" s="2539">
        <v>1</v>
      </c>
      <c r="AY391" s="2521">
        <v>1</v>
      </c>
      <c r="AZ391" s="2539">
        <v>1</v>
      </c>
      <c r="BA391" s="2539">
        <v>1</v>
      </c>
      <c r="BB391" s="2539">
        <v>1</v>
      </c>
      <c r="BC391" s="2539">
        <v>0</v>
      </c>
      <c r="BD391" s="2539">
        <v>1</v>
      </c>
      <c r="BE391" s="2561">
        <v>1</v>
      </c>
      <c r="BF391" s="2539">
        <v>1</v>
      </c>
      <c r="BG391" s="2539">
        <v>1</v>
      </c>
      <c r="BH391" s="2539">
        <v>1</v>
      </c>
      <c r="BI391" s="2539">
        <v>1</v>
      </c>
      <c r="BJ391" s="2539">
        <v>1</v>
      </c>
      <c r="BK391" s="2539">
        <v>1</v>
      </c>
      <c r="BL391" s="2539">
        <v>1</v>
      </c>
      <c r="BM391" s="2539">
        <v>1</v>
      </c>
      <c r="BN391" s="2521">
        <v>0</v>
      </c>
      <c r="BO391" s="2539">
        <v>1</v>
      </c>
      <c r="BP391" s="2539">
        <v>1</v>
      </c>
      <c r="BQ391" s="2539">
        <v>0</v>
      </c>
      <c r="BR391" s="2562">
        <v>0</v>
      </c>
      <c r="BS391" s="2538">
        <v>0</v>
      </c>
      <c r="BT391" s="2521">
        <v>1</v>
      </c>
      <c r="BU391" s="2521">
        <v>0</v>
      </c>
      <c r="BV391" s="2521">
        <v>0</v>
      </c>
      <c r="BW391" s="2521">
        <v>0</v>
      </c>
      <c r="BX391" s="2521">
        <v>0</v>
      </c>
      <c r="BY391" s="2521">
        <v>0</v>
      </c>
      <c r="BZ391" s="2579">
        <v>0</v>
      </c>
      <c r="CA391" s="2521">
        <v>0</v>
      </c>
      <c r="CB391" s="2521">
        <v>0</v>
      </c>
      <c r="CC391" s="2521">
        <v>0</v>
      </c>
      <c r="CD391" s="2521">
        <v>0</v>
      </c>
      <c r="CE391" s="2524">
        <v>0</v>
      </c>
      <c r="CF391" s="2520">
        <v>1</v>
      </c>
      <c r="CG391" s="2521">
        <v>1</v>
      </c>
      <c r="CH391" s="2521">
        <v>1</v>
      </c>
      <c r="CI391" s="2521">
        <v>1</v>
      </c>
      <c r="CJ391" s="2521">
        <v>1</v>
      </c>
      <c r="CK391" s="2521">
        <v>1</v>
      </c>
      <c r="CL391" s="2521">
        <v>1</v>
      </c>
      <c r="CM391" s="2521">
        <v>1</v>
      </c>
      <c r="CN391" s="2521">
        <v>1</v>
      </c>
      <c r="CO391" s="2521">
        <v>1</v>
      </c>
      <c r="CP391" s="2521">
        <v>1</v>
      </c>
      <c r="CQ391" s="2521">
        <v>1</v>
      </c>
      <c r="CR391" s="2521">
        <v>1</v>
      </c>
      <c r="CS391" s="2521">
        <v>0</v>
      </c>
      <c r="CT391" s="2521">
        <v>0</v>
      </c>
      <c r="CU391" s="2521">
        <v>0</v>
      </c>
      <c r="CV391" s="2521">
        <v>0</v>
      </c>
      <c r="CW391" s="2521">
        <v>0</v>
      </c>
      <c r="CX391" s="2521">
        <v>0</v>
      </c>
      <c r="CY391" s="2563">
        <v>0</v>
      </c>
    </row>
    <row r="392" spans="1:103">
      <c r="A392" s="2564"/>
      <c r="B392" s="2542" t="s">
        <v>2634</v>
      </c>
      <c r="C392" s="2543"/>
      <c r="D392" s="2544">
        <v>313</v>
      </c>
      <c r="E392" s="2545"/>
      <c r="F392" s="2522">
        <v>932</v>
      </c>
      <c r="G392" s="2546">
        <v>309</v>
      </c>
      <c r="H392" s="2546">
        <v>21.1</v>
      </c>
      <c r="I392" s="2546">
        <v>34.5</v>
      </c>
      <c r="J392" s="2547">
        <v>20</v>
      </c>
      <c r="K392" s="2546">
        <v>862.8</v>
      </c>
      <c r="L392" s="2546">
        <v>822.8</v>
      </c>
      <c r="M392" s="2522">
        <v>398.4</v>
      </c>
      <c r="N392" s="2548">
        <v>3.0230000000000001</v>
      </c>
      <c r="O392" s="2523">
        <v>9.6579999999999995</v>
      </c>
      <c r="P392" s="2549">
        <v>1</v>
      </c>
      <c r="Q392" s="2549" t="s">
        <v>2493</v>
      </c>
      <c r="R392" s="2549" t="s">
        <v>2493</v>
      </c>
      <c r="S392" s="2549">
        <v>1</v>
      </c>
      <c r="T392" s="2550" t="s">
        <v>2493</v>
      </c>
      <c r="U392" s="2549">
        <v>1</v>
      </c>
      <c r="V392" s="2549" t="s">
        <v>2493</v>
      </c>
      <c r="W392" s="2549" t="s">
        <v>2493</v>
      </c>
      <c r="X392" s="2549">
        <v>1</v>
      </c>
      <c r="Y392" s="2550" t="s">
        <v>2493</v>
      </c>
      <c r="Z392" s="2551">
        <v>1</v>
      </c>
      <c r="AA392" s="2552" t="s">
        <v>2185</v>
      </c>
      <c r="AB392" s="2549" t="s">
        <v>2499</v>
      </c>
      <c r="AC392" s="2554">
        <v>548840</v>
      </c>
      <c r="AD392" s="2555">
        <v>11770</v>
      </c>
      <c r="AE392" s="2555">
        <v>13640</v>
      </c>
      <c r="AF392" s="2555">
        <v>37.1</v>
      </c>
      <c r="AG392" s="2555">
        <v>206.6</v>
      </c>
      <c r="AH392" s="2555">
        <v>17040</v>
      </c>
      <c r="AI392" s="2555">
        <v>1102</v>
      </c>
      <c r="AJ392" s="2555">
        <v>1748</v>
      </c>
      <c r="AK392" s="2555">
        <v>6.5</v>
      </c>
      <c r="AL392" s="2555">
        <v>11.3</v>
      </c>
      <c r="AM392" s="2555">
        <v>1167</v>
      </c>
      <c r="AN392" s="2523">
        <v>34160</v>
      </c>
      <c r="AO392" s="2556">
        <v>1</v>
      </c>
      <c r="AP392" s="2547">
        <v>1</v>
      </c>
      <c r="AQ392" s="2547">
        <v>4</v>
      </c>
      <c r="AR392" s="2547">
        <v>4</v>
      </c>
      <c r="AS392" s="2557">
        <v>68</v>
      </c>
      <c r="AT392" s="2558">
        <v>76</v>
      </c>
      <c r="AU392" s="2558">
        <v>54</v>
      </c>
      <c r="AV392" s="2559">
        <v>62</v>
      </c>
      <c r="AW392" s="2560">
        <v>1</v>
      </c>
      <c r="AX392" s="2539">
        <v>1</v>
      </c>
      <c r="AY392" s="2521">
        <v>1</v>
      </c>
      <c r="AZ392" s="2539">
        <v>1</v>
      </c>
      <c r="BA392" s="2539">
        <v>1</v>
      </c>
      <c r="BB392" s="2539">
        <v>1</v>
      </c>
      <c r="BC392" s="2539">
        <v>0</v>
      </c>
      <c r="BD392" s="2539">
        <v>1</v>
      </c>
      <c r="BE392" s="2561">
        <v>1</v>
      </c>
      <c r="BF392" s="2539">
        <v>1</v>
      </c>
      <c r="BG392" s="2539">
        <v>1</v>
      </c>
      <c r="BH392" s="2539">
        <v>1</v>
      </c>
      <c r="BI392" s="2539">
        <v>1</v>
      </c>
      <c r="BJ392" s="2539">
        <v>1</v>
      </c>
      <c r="BK392" s="2539">
        <v>1</v>
      </c>
      <c r="BL392" s="2539">
        <v>1</v>
      </c>
      <c r="BM392" s="2539">
        <v>1</v>
      </c>
      <c r="BN392" s="2521">
        <v>0</v>
      </c>
      <c r="BO392" s="2539">
        <v>1</v>
      </c>
      <c r="BP392" s="2539">
        <v>1</v>
      </c>
      <c r="BQ392" s="2539">
        <v>0</v>
      </c>
      <c r="BR392" s="2562">
        <v>0</v>
      </c>
      <c r="BS392" s="2538">
        <v>0</v>
      </c>
      <c r="BT392" s="2521">
        <v>1</v>
      </c>
      <c r="BU392" s="2521">
        <v>0</v>
      </c>
      <c r="BV392" s="2521">
        <v>0</v>
      </c>
      <c r="BW392" s="2521">
        <v>0</v>
      </c>
      <c r="BX392" s="2521">
        <v>0</v>
      </c>
      <c r="BY392" s="2521">
        <v>0</v>
      </c>
      <c r="BZ392" s="2579">
        <v>0</v>
      </c>
      <c r="CA392" s="2521">
        <v>0</v>
      </c>
      <c r="CB392" s="2521">
        <v>0</v>
      </c>
      <c r="CC392" s="2521">
        <v>0</v>
      </c>
      <c r="CD392" s="2521">
        <v>0</v>
      </c>
      <c r="CE392" s="2524">
        <v>0</v>
      </c>
      <c r="CF392" s="2520">
        <v>1</v>
      </c>
      <c r="CG392" s="2521">
        <v>1</v>
      </c>
      <c r="CH392" s="2521">
        <v>1</v>
      </c>
      <c r="CI392" s="2521">
        <v>1</v>
      </c>
      <c r="CJ392" s="2521">
        <v>1</v>
      </c>
      <c r="CK392" s="2521">
        <v>1</v>
      </c>
      <c r="CL392" s="2521">
        <v>1</v>
      </c>
      <c r="CM392" s="2521">
        <v>1</v>
      </c>
      <c r="CN392" s="2521">
        <v>1</v>
      </c>
      <c r="CO392" s="2521">
        <v>1</v>
      </c>
      <c r="CP392" s="2521">
        <v>1</v>
      </c>
      <c r="CQ392" s="2521">
        <v>1</v>
      </c>
      <c r="CR392" s="2521">
        <v>1</v>
      </c>
      <c r="CS392" s="2521">
        <v>0</v>
      </c>
      <c r="CT392" s="2521">
        <v>0</v>
      </c>
      <c r="CU392" s="2521">
        <v>0</v>
      </c>
      <c r="CV392" s="2521">
        <v>0</v>
      </c>
      <c r="CW392" s="2521">
        <v>0</v>
      </c>
      <c r="CX392" s="2521">
        <v>0</v>
      </c>
      <c r="CY392" s="2563">
        <v>0</v>
      </c>
    </row>
    <row r="393" spans="1:103">
      <c r="A393" s="2541"/>
      <c r="B393" s="2542" t="s">
        <v>2635</v>
      </c>
      <c r="C393" s="2543"/>
      <c r="D393" s="2544">
        <v>289</v>
      </c>
      <c r="E393" s="2545"/>
      <c r="F393" s="2522">
        <v>926.6</v>
      </c>
      <c r="G393" s="2546">
        <v>307.7</v>
      </c>
      <c r="H393" s="2546">
        <v>19.5</v>
      </c>
      <c r="I393" s="2546">
        <v>32</v>
      </c>
      <c r="J393" s="2547">
        <v>20</v>
      </c>
      <c r="K393" s="2546">
        <v>862.8</v>
      </c>
      <c r="L393" s="2546">
        <v>822.8</v>
      </c>
      <c r="M393" s="2522">
        <v>368.3</v>
      </c>
      <c r="N393" s="2548">
        <v>3.0110000000000001</v>
      </c>
      <c r="O393" s="2523">
        <v>10.41</v>
      </c>
      <c r="P393" s="2549">
        <v>1</v>
      </c>
      <c r="Q393" s="2549" t="s">
        <v>2493</v>
      </c>
      <c r="R393" s="2549" t="s">
        <v>2493</v>
      </c>
      <c r="S393" s="2549">
        <v>1</v>
      </c>
      <c r="T393" s="2550" t="s">
        <v>2493</v>
      </c>
      <c r="U393" s="2549">
        <v>1</v>
      </c>
      <c r="V393" s="2549" t="s">
        <v>2493</v>
      </c>
      <c r="W393" s="2549" t="s">
        <v>2493</v>
      </c>
      <c r="X393" s="2549">
        <v>1</v>
      </c>
      <c r="Y393" s="2550" t="s">
        <v>2493</v>
      </c>
      <c r="Z393" s="2551">
        <v>1</v>
      </c>
      <c r="AA393" s="2552" t="s">
        <v>2185</v>
      </c>
      <c r="AB393" s="2549" t="s">
        <v>2499</v>
      </c>
      <c r="AC393" s="2554">
        <v>504730</v>
      </c>
      <c r="AD393" s="2555">
        <v>10890</v>
      </c>
      <c r="AE393" s="2555">
        <v>12580</v>
      </c>
      <c r="AF393" s="2555">
        <v>37</v>
      </c>
      <c r="AG393" s="2555">
        <v>190.6</v>
      </c>
      <c r="AH393" s="2555">
        <v>15590</v>
      </c>
      <c r="AI393" s="2555">
        <v>1013</v>
      </c>
      <c r="AJ393" s="2555">
        <v>1601</v>
      </c>
      <c r="AK393" s="2555">
        <v>6.5</v>
      </c>
      <c r="AL393" s="2555">
        <v>10.6</v>
      </c>
      <c r="AM393" s="2555">
        <v>931.5</v>
      </c>
      <c r="AN393" s="2523">
        <v>31080</v>
      </c>
      <c r="AO393" s="2556">
        <v>1</v>
      </c>
      <c r="AP393" s="2547">
        <v>1</v>
      </c>
      <c r="AQ393" s="2547">
        <v>4</v>
      </c>
      <c r="AR393" s="2547">
        <v>4</v>
      </c>
      <c r="AS393" s="2557">
        <v>73</v>
      </c>
      <c r="AT393" s="2558">
        <v>82</v>
      </c>
      <c r="AU393" s="2558">
        <v>59</v>
      </c>
      <c r="AV393" s="2559">
        <v>67</v>
      </c>
      <c r="AW393" s="2560">
        <v>1</v>
      </c>
      <c r="AX393" s="2539">
        <v>1</v>
      </c>
      <c r="AY393" s="2521">
        <v>1</v>
      </c>
      <c r="AZ393" s="2539">
        <v>1</v>
      </c>
      <c r="BA393" s="2539">
        <v>1</v>
      </c>
      <c r="BB393" s="2539">
        <v>1</v>
      </c>
      <c r="BC393" s="2539">
        <v>0</v>
      </c>
      <c r="BD393" s="2539">
        <v>1</v>
      </c>
      <c r="BE393" s="2561">
        <v>1</v>
      </c>
      <c r="BF393" s="2539">
        <v>1</v>
      </c>
      <c r="BG393" s="2539">
        <v>1</v>
      </c>
      <c r="BH393" s="2539">
        <v>1</v>
      </c>
      <c r="BI393" s="2539">
        <v>1</v>
      </c>
      <c r="BJ393" s="2539">
        <v>1</v>
      </c>
      <c r="BK393" s="2539">
        <v>1</v>
      </c>
      <c r="BL393" s="2539">
        <v>1</v>
      </c>
      <c r="BM393" s="2539">
        <v>1</v>
      </c>
      <c r="BN393" s="2521">
        <v>0</v>
      </c>
      <c r="BO393" s="2539">
        <v>1</v>
      </c>
      <c r="BP393" s="2539">
        <v>1</v>
      </c>
      <c r="BQ393" s="2539">
        <v>0</v>
      </c>
      <c r="BR393" s="2562">
        <v>0</v>
      </c>
      <c r="BS393" s="2538">
        <v>0</v>
      </c>
      <c r="BT393" s="2521">
        <v>1</v>
      </c>
      <c r="BU393" s="2521">
        <v>0</v>
      </c>
      <c r="BV393" s="2521">
        <v>0</v>
      </c>
      <c r="BW393" s="2521">
        <v>0</v>
      </c>
      <c r="BX393" s="2521">
        <v>0</v>
      </c>
      <c r="BY393" s="2521">
        <v>0</v>
      </c>
      <c r="BZ393" s="2579">
        <v>0</v>
      </c>
      <c r="CA393" s="2521">
        <v>0</v>
      </c>
      <c r="CB393" s="2521">
        <v>0</v>
      </c>
      <c r="CC393" s="2521">
        <v>0</v>
      </c>
      <c r="CD393" s="2521">
        <v>0</v>
      </c>
      <c r="CE393" s="2524">
        <v>0</v>
      </c>
      <c r="CF393" s="2520">
        <v>1</v>
      </c>
      <c r="CG393" s="2521">
        <v>1</v>
      </c>
      <c r="CH393" s="2521">
        <v>1</v>
      </c>
      <c r="CI393" s="2521">
        <v>1</v>
      </c>
      <c r="CJ393" s="2521">
        <v>1</v>
      </c>
      <c r="CK393" s="2521">
        <v>1</v>
      </c>
      <c r="CL393" s="2521">
        <v>1</v>
      </c>
      <c r="CM393" s="2521">
        <v>1</v>
      </c>
      <c r="CN393" s="2521">
        <v>1</v>
      </c>
      <c r="CO393" s="2521">
        <v>1</v>
      </c>
      <c r="CP393" s="2521">
        <v>1</v>
      </c>
      <c r="CQ393" s="2521">
        <v>1</v>
      </c>
      <c r="CR393" s="2521">
        <v>1</v>
      </c>
      <c r="CS393" s="2521">
        <v>0</v>
      </c>
      <c r="CT393" s="2521">
        <v>0</v>
      </c>
      <c r="CU393" s="2521">
        <v>0</v>
      </c>
      <c r="CV393" s="2521">
        <v>0</v>
      </c>
      <c r="CW393" s="2521">
        <v>0</v>
      </c>
      <c r="CX393" s="2521">
        <v>0</v>
      </c>
      <c r="CY393" s="2563">
        <v>0</v>
      </c>
    </row>
    <row r="394" spans="1:103">
      <c r="A394" s="2564"/>
      <c r="B394" s="2542" t="s">
        <v>2636</v>
      </c>
      <c r="C394" s="2543"/>
      <c r="D394" s="2544">
        <v>271</v>
      </c>
      <c r="E394" s="2545"/>
      <c r="F394" s="2522">
        <v>923</v>
      </c>
      <c r="G394" s="2546">
        <v>307</v>
      </c>
      <c r="H394" s="2546">
        <v>18.399999999999999</v>
      </c>
      <c r="I394" s="2546">
        <v>30</v>
      </c>
      <c r="J394" s="2547">
        <v>20</v>
      </c>
      <c r="K394" s="2546">
        <v>862.8</v>
      </c>
      <c r="L394" s="2546">
        <v>822.8</v>
      </c>
      <c r="M394" s="2522">
        <v>346.1</v>
      </c>
      <c r="N394" s="2548">
        <v>3.0030000000000001</v>
      </c>
      <c r="O394" s="2523">
        <v>11.04</v>
      </c>
      <c r="P394" s="2549">
        <v>1</v>
      </c>
      <c r="Q394" s="2549" t="s">
        <v>2493</v>
      </c>
      <c r="R394" s="2549" t="s">
        <v>2493</v>
      </c>
      <c r="S394" s="2549">
        <v>1</v>
      </c>
      <c r="T394" s="2550" t="s">
        <v>2493</v>
      </c>
      <c r="U394" s="2549">
        <v>1</v>
      </c>
      <c r="V394" s="2549" t="s">
        <v>2493</v>
      </c>
      <c r="W394" s="2549" t="s">
        <v>2493</v>
      </c>
      <c r="X394" s="2549">
        <v>1</v>
      </c>
      <c r="Y394" s="2550" t="s">
        <v>2493</v>
      </c>
      <c r="Z394" s="2551">
        <v>1</v>
      </c>
      <c r="AA394" s="2552" t="s">
        <v>2185</v>
      </c>
      <c r="AB394" s="2549" t="s">
        <v>2499</v>
      </c>
      <c r="AC394" s="2554">
        <v>472170</v>
      </c>
      <c r="AD394" s="2555">
        <v>10230</v>
      </c>
      <c r="AE394" s="2555">
        <v>11790</v>
      </c>
      <c r="AF394" s="2555">
        <v>36.9</v>
      </c>
      <c r="AG394" s="2555">
        <v>179.7</v>
      </c>
      <c r="AH394" s="2555">
        <v>14510</v>
      </c>
      <c r="AI394" s="2555">
        <v>945.8</v>
      </c>
      <c r="AJ394" s="2555">
        <v>1491</v>
      </c>
      <c r="AK394" s="2555">
        <v>6.4</v>
      </c>
      <c r="AL394" s="2555">
        <v>10.1</v>
      </c>
      <c r="AM394" s="2555">
        <v>774.3</v>
      </c>
      <c r="AN394" s="2523">
        <v>28840</v>
      </c>
      <c r="AO394" s="2556">
        <v>1</v>
      </c>
      <c r="AP394" s="2547">
        <v>1</v>
      </c>
      <c r="AQ394" s="2547">
        <v>4</v>
      </c>
      <c r="AR394" s="2547">
        <v>4</v>
      </c>
      <c r="AS394" s="2557">
        <v>78</v>
      </c>
      <c r="AT394" s="2558">
        <v>87</v>
      </c>
      <c r="AU394" s="2558">
        <v>62</v>
      </c>
      <c r="AV394" s="2559">
        <v>71</v>
      </c>
      <c r="AW394" s="2560">
        <v>1</v>
      </c>
      <c r="AX394" s="2539">
        <v>1</v>
      </c>
      <c r="AY394" s="2521">
        <v>1</v>
      </c>
      <c r="AZ394" s="2539">
        <v>1</v>
      </c>
      <c r="BA394" s="2539">
        <v>1</v>
      </c>
      <c r="BB394" s="2539">
        <v>1</v>
      </c>
      <c r="BC394" s="2539">
        <v>0</v>
      </c>
      <c r="BD394" s="2539">
        <v>1</v>
      </c>
      <c r="BE394" s="2561">
        <v>1</v>
      </c>
      <c r="BF394" s="2539">
        <v>1</v>
      </c>
      <c r="BG394" s="2539">
        <v>1</v>
      </c>
      <c r="BH394" s="2539">
        <v>1</v>
      </c>
      <c r="BI394" s="2539">
        <v>1</v>
      </c>
      <c r="BJ394" s="2539">
        <v>1</v>
      </c>
      <c r="BK394" s="2539">
        <v>1</v>
      </c>
      <c r="BL394" s="2539">
        <v>1</v>
      </c>
      <c r="BM394" s="2539">
        <v>1</v>
      </c>
      <c r="BN394" s="2521">
        <v>0</v>
      </c>
      <c r="BO394" s="2539">
        <v>1</v>
      </c>
      <c r="BP394" s="2539">
        <v>1</v>
      </c>
      <c r="BQ394" s="2539">
        <v>0</v>
      </c>
      <c r="BR394" s="2562">
        <v>0</v>
      </c>
      <c r="BS394" s="2538">
        <v>0</v>
      </c>
      <c r="BT394" s="2521">
        <v>1</v>
      </c>
      <c r="BU394" s="2521">
        <v>0</v>
      </c>
      <c r="BV394" s="2521">
        <v>0</v>
      </c>
      <c r="BW394" s="2521">
        <v>0</v>
      </c>
      <c r="BX394" s="2521">
        <v>0</v>
      </c>
      <c r="BY394" s="2521">
        <v>0</v>
      </c>
      <c r="BZ394" s="2579">
        <v>0</v>
      </c>
      <c r="CA394" s="2521">
        <v>0</v>
      </c>
      <c r="CB394" s="2521">
        <v>0</v>
      </c>
      <c r="CC394" s="2521">
        <v>0</v>
      </c>
      <c r="CD394" s="2521">
        <v>0</v>
      </c>
      <c r="CE394" s="2524">
        <v>0</v>
      </c>
      <c r="CF394" s="2520">
        <v>1</v>
      </c>
      <c r="CG394" s="2521">
        <v>1</v>
      </c>
      <c r="CH394" s="2521">
        <v>1</v>
      </c>
      <c r="CI394" s="2521">
        <v>1</v>
      </c>
      <c r="CJ394" s="2521">
        <v>1</v>
      </c>
      <c r="CK394" s="2521">
        <v>1</v>
      </c>
      <c r="CL394" s="2521">
        <v>1</v>
      </c>
      <c r="CM394" s="2521">
        <v>1</v>
      </c>
      <c r="CN394" s="2521">
        <v>1</v>
      </c>
      <c r="CO394" s="2521">
        <v>1</v>
      </c>
      <c r="CP394" s="2521">
        <v>1</v>
      </c>
      <c r="CQ394" s="2521">
        <v>1</v>
      </c>
      <c r="CR394" s="2521">
        <v>1</v>
      </c>
      <c r="CS394" s="2521">
        <v>0</v>
      </c>
      <c r="CT394" s="2521">
        <v>0</v>
      </c>
      <c r="CU394" s="2521">
        <v>0</v>
      </c>
      <c r="CV394" s="2521">
        <v>0</v>
      </c>
      <c r="CW394" s="2521">
        <v>0</v>
      </c>
      <c r="CX394" s="2521">
        <v>0</v>
      </c>
      <c r="CY394" s="2563">
        <v>0</v>
      </c>
    </row>
    <row r="395" spans="1:103">
      <c r="A395" s="2541"/>
      <c r="B395" s="2542" t="s">
        <v>2637</v>
      </c>
      <c r="C395" s="2543"/>
      <c r="D395" s="2544">
        <v>253</v>
      </c>
      <c r="E395" s="2545"/>
      <c r="F395" s="2522">
        <v>918.4</v>
      </c>
      <c r="G395" s="2546">
        <v>305.5</v>
      </c>
      <c r="H395" s="2546">
        <v>17.3</v>
      </c>
      <c r="I395" s="2546">
        <v>27.9</v>
      </c>
      <c r="J395" s="2547">
        <v>20</v>
      </c>
      <c r="K395" s="2546">
        <v>862.8</v>
      </c>
      <c r="L395" s="2546">
        <v>822.8</v>
      </c>
      <c r="M395" s="2522">
        <v>322.8</v>
      </c>
      <c r="N395" s="2548">
        <v>2.99</v>
      </c>
      <c r="O395" s="2523">
        <v>11.79</v>
      </c>
      <c r="P395" s="2549">
        <v>1</v>
      </c>
      <c r="Q395" s="2549" t="s">
        <v>2493</v>
      </c>
      <c r="R395" s="2549" t="s">
        <v>2493</v>
      </c>
      <c r="S395" s="2549">
        <v>1</v>
      </c>
      <c r="T395" s="2550" t="s">
        <v>2493</v>
      </c>
      <c r="U395" s="2549">
        <v>1</v>
      </c>
      <c r="V395" s="2549" t="s">
        <v>2493</v>
      </c>
      <c r="W395" s="2549" t="s">
        <v>2493</v>
      </c>
      <c r="X395" s="2549">
        <v>1</v>
      </c>
      <c r="Y395" s="2550" t="s">
        <v>2493</v>
      </c>
      <c r="Z395" s="2551">
        <v>1</v>
      </c>
      <c r="AA395" s="2552" t="s">
        <v>2185</v>
      </c>
      <c r="AB395" s="2549" t="s">
        <v>2499</v>
      </c>
      <c r="AC395" s="2554">
        <v>436840</v>
      </c>
      <c r="AD395" s="2555">
        <v>9513</v>
      </c>
      <c r="AE395" s="2555">
        <v>10950</v>
      </c>
      <c r="AF395" s="2555">
        <v>36.700000000000003</v>
      </c>
      <c r="AG395" s="2555">
        <v>168.6</v>
      </c>
      <c r="AH395" s="2555">
        <v>13300</v>
      </c>
      <c r="AI395" s="2555">
        <v>870.8</v>
      </c>
      <c r="AJ395" s="2555">
        <v>1371</v>
      </c>
      <c r="AK395" s="2555">
        <v>6.4</v>
      </c>
      <c r="AL395" s="2555">
        <v>9.6</v>
      </c>
      <c r="AM395" s="2555">
        <v>629.9</v>
      </c>
      <c r="AN395" s="2523">
        <v>26280</v>
      </c>
      <c r="AO395" s="2556">
        <v>1</v>
      </c>
      <c r="AP395" s="2547">
        <v>1</v>
      </c>
      <c r="AQ395" s="2547">
        <v>4</v>
      </c>
      <c r="AR395" s="2547">
        <v>4</v>
      </c>
      <c r="AS395" s="2557">
        <v>83</v>
      </c>
      <c r="AT395" s="2558">
        <v>93</v>
      </c>
      <c r="AU395" s="2558">
        <v>66</v>
      </c>
      <c r="AV395" s="2559">
        <v>76</v>
      </c>
      <c r="AW395" s="2560">
        <v>1</v>
      </c>
      <c r="AX395" s="2539">
        <v>1</v>
      </c>
      <c r="AY395" s="2521">
        <v>1</v>
      </c>
      <c r="AZ395" s="2539">
        <v>1</v>
      </c>
      <c r="BA395" s="2539">
        <v>1</v>
      </c>
      <c r="BB395" s="2539">
        <v>1</v>
      </c>
      <c r="BC395" s="2539">
        <v>0</v>
      </c>
      <c r="BD395" s="2539">
        <v>1</v>
      </c>
      <c r="BE395" s="2561">
        <v>1</v>
      </c>
      <c r="BF395" s="2539">
        <v>1</v>
      </c>
      <c r="BG395" s="2539">
        <v>1</v>
      </c>
      <c r="BH395" s="2539">
        <v>1</v>
      </c>
      <c r="BI395" s="2539">
        <v>1</v>
      </c>
      <c r="BJ395" s="2539">
        <v>1</v>
      </c>
      <c r="BK395" s="2539">
        <v>1</v>
      </c>
      <c r="BL395" s="2539">
        <v>1</v>
      </c>
      <c r="BM395" s="2539">
        <v>1</v>
      </c>
      <c r="BN395" s="2521">
        <v>0</v>
      </c>
      <c r="BO395" s="2539">
        <v>1</v>
      </c>
      <c r="BP395" s="2539">
        <v>1</v>
      </c>
      <c r="BQ395" s="2539">
        <v>0</v>
      </c>
      <c r="BR395" s="2562">
        <v>0</v>
      </c>
      <c r="BS395" s="2538">
        <v>0</v>
      </c>
      <c r="BT395" s="2521">
        <v>1</v>
      </c>
      <c r="BU395" s="2521">
        <v>0</v>
      </c>
      <c r="BV395" s="2521">
        <v>0</v>
      </c>
      <c r="BW395" s="2521">
        <v>0</v>
      </c>
      <c r="BX395" s="2521">
        <v>0</v>
      </c>
      <c r="BY395" s="2521">
        <v>0</v>
      </c>
      <c r="BZ395" s="2579">
        <v>0</v>
      </c>
      <c r="CA395" s="2521">
        <v>0</v>
      </c>
      <c r="CB395" s="2521">
        <v>0</v>
      </c>
      <c r="CC395" s="2521">
        <v>0</v>
      </c>
      <c r="CD395" s="2521">
        <v>0</v>
      </c>
      <c r="CE395" s="2524">
        <v>0</v>
      </c>
      <c r="CF395" s="2520">
        <v>1</v>
      </c>
      <c r="CG395" s="2521">
        <v>1</v>
      </c>
      <c r="CH395" s="2521">
        <v>1</v>
      </c>
      <c r="CI395" s="2521">
        <v>1</v>
      </c>
      <c r="CJ395" s="2521">
        <v>1</v>
      </c>
      <c r="CK395" s="2521">
        <v>1</v>
      </c>
      <c r="CL395" s="2521">
        <v>1</v>
      </c>
      <c r="CM395" s="2521">
        <v>1</v>
      </c>
      <c r="CN395" s="2521">
        <v>1</v>
      </c>
      <c r="CO395" s="2521">
        <v>1</v>
      </c>
      <c r="CP395" s="2521">
        <v>1</v>
      </c>
      <c r="CQ395" s="2521">
        <v>1</v>
      </c>
      <c r="CR395" s="2521">
        <v>1</v>
      </c>
      <c r="CS395" s="2521">
        <v>0</v>
      </c>
      <c r="CT395" s="2521">
        <v>0</v>
      </c>
      <c r="CU395" s="2521">
        <v>0</v>
      </c>
      <c r="CV395" s="2521">
        <v>0</v>
      </c>
      <c r="CW395" s="2521">
        <v>0</v>
      </c>
      <c r="CX395" s="2521">
        <v>0</v>
      </c>
      <c r="CY395" s="2563">
        <v>0</v>
      </c>
    </row>
    <row r="396" spans="1:103">
      <c r="A396" s="2564"/>
      <c r="B396" s="2542" t="s">
        <v>2638</v>
      </c>
      <c r="C396" s="2566"/>
      <c r="D396" s="2544">
        <v>238</v>
      </c>
      <c r="E396" s="2545"/>
      <c r="F396" s="2522">
        <v>915</v>
      </c>
      <c r="G396" s="2546">
        <v>305</v>
      </c>
      <c r="H396" s="2546">
        <v>16.5</v>
      </c>
      <c r="I396" s="2546">
        <v>25.9</v>
      </c>
      <c r="J396" s="2547">
        <v>20</v>
      </c>
      <c r="K396" s="2546">
        <v>862.8</v>
      </c>
      <c r="L396" s="2546">
        <v>822.8</v>
      </c>
      <c r="M396" s="2522">
        <v>303.5</v>
      </c>
      <c r="N396" s="2548">
        <v>2.9830000000000001</v>
      </c>
      <c r="O396" s="2523">
        <v>12.51</v>
      </c>
      <c r="P396" s="2549">
        <v>1</v>
      </c>
      <c r="Q396" s="2549" t="s">
        <v>2493</v>
      </c>
      <c r="R396" s="2549" t="s">
        <v>2493</v>
      </c>
      <c r="S396" s="2549">
        <v>1</v>
      </c>
      <c r="T396" s="2550" t="s">
        <v>2493</v>
      </c>
      <c r="U396" s="2549">
        <v>1</v>
      </c>
      <c r="V396" s="2549" t="s">
        <v>2493</v>
      </c>
      <c r="W396" s="2549" t="s">
        <v>2493</v>
      </c>
      <c r="X396" s="2549">
        <v>1</v>
      </c>
      <c r="Y396" s="2550" t="s">
        <v>2493</v>
      </c>
      <c r="Z396" s="2551">
        <v>1</v>
      </c>
      <c r="AA396" s="2552" t="s">
        <v>2185</v>
      </c>
      <c r="AB396" s="2549" t="s">
        <v>2499</v>
      </c>
      <c r="AC396" s="2554">
        <v>407010</v>
      </c>
      <c r="AD396" s="2555">
        <v>8896</v>
      </c>
      <c r="AE396" s="2555">
        <v>10240</v>
      </c>
      <c r="AF396" s="2555">
        <v>36.5</v>
      </c>
      <c r="AG396" s="2555">
        <v>160.4</v>
      </c>
      <c r="AH396" s="2555">
        <v>12280</v>
      </c>
      <c r="AI396" s="2555">
        <v>805.6</v>
      </c>
      <c r="AJ396" s="2555">
        <v>1267</v>
      </c>
      <c r="AK396" s="2555">
        <v>6.3</v>
      </c>
      <c r="AL396" s="2555">
        <v>9.1</v>
      </c>
      <c r="AM396" s="2555">
        <v>518.29999999999995</v>
      </c>
      <c r="AN396" s="2523">
        <v>24200</v>
      </c>
      <c r="AO396" s="2556">
        <v>1</v>
      </c>
      <c r="AP396" s="2547">
        <v>1</v>
      </c>
      <c r="AQ396" s="2547">
        <v>4</v>
      </c>
      <c r="AR396" s="2547">
        <v>4</v>
      </c>
      <c r="AS396" s="2557">
        <v>88</v>
      </c>
      <c r="AT396" s="2558">
        <v>98</v>
      </c>
      <c r="AU396" s="2558">
        <v>70</v>
      </c>
      <c r="AV396" s="2559">
        <v>80</v>
      </c>
      <c r="AW396" s="2560">
        <v>1</v>
      </c>
      <c r="AX396" s="2539">
        <v>1</v>
      </c>
      <c r="AY396" s="2521">
        <v>1</v>
      </c>
      <c r="AZ396" s="2539">
        <v>1</v>
      </c>
      <c r="BA396" s="2539">
        <v>1</v>
      </c>
      <c r="BB396" s="2539">
        <v>1</v>
      </c>
      <c r="BC396" s="2539">
        <v>0</v>
      </c>
      <c r="BD396" s="2539">
        <v>1</v>
      </c>
      <c r="BE396" s="2561">
        <v>1</v>
      </c>
      <c r="BF396" s="2539">
        <v>1</v>
      </c>
      <c r="BG396" s="2539">
        <v>1</v>
      </c>
      <c r="BH396" s="2539">
        <v>1</v>
      </c>
      <c r="BI396" s="2539">
        <v>1</v>
      </c>
      <c r="BJ396" s="2539">
        <v>1</v>
      </c>
      <c r="BK396" s="2539">
        <v>1</v>
      </c>
      <c r="BL396" s="2539">
        <v>1</v>
      </c>
      <c r="BM396" s="2539">
        <v>1</v>
      </c>
      <c r="BN396" s="2521">
        <v>0</v>
      </c>
      <c r="BO396" s="2539">
        <v>1</v>
      </c>
      <c r="BP396" s="2539">
        <v>1</v>
      </c>
      <c r="BQ396" s="2539">
        <v>0</v>
      </c>
      <c r="BR396" s="2562">
        <v>0</v>
      </c>
      <c r="BS396" s="2538">
        <v>0</v>
      </c>
      <c r="BT396" s="2521">
        <v>1</v>
      </c>
      <c r="BU396" s="2521">
        <v>0</v>
      </c>
      <c r="BV396" s="2521">
        <v>0</v>
      </c>
      <c r="BW396" s="2521">
        <v>0</v>
      </c>
      <c r="BX396" s="2521">
        <v>0</v>
      </c>
      <c r="BY396" s="2521">
        <v>0</v>
      </c>
      <c r="BZ396" s="2579">
        <v>0</v>
      </c>
      <c r="CA396" s="2521">
        <v>0</v>
      </c>
      <c r="CB396" s="2521">
        <v>0</v>
      </c>
      <c r="CC396" s="2521">
        <v>0</v>
      </c>
      <c r="CD396" s="2521">
        <v>0</v>
      </c>
      <c r="CE396" s="2524">
        <v>0</v>
      </c>
      <c r="CF396" s="2520">
        <v>1</v>
      </c>
      <c r="CG396" s="2521">
        <v>1</v>
      </c>
      <c r="CH396" s="2521">
        <v>1</v>
      </c>
      <c r="CI396" s="2521">
        <v>1</v>
      </c>
      <c r="CJ396" s="2521">
        <v>1</v>
      </c>
      <c r="CK396" s="2521">
        <v>1</v>
      </c>
      <c r="CL396" s="2521">
        <v>1</v>
      </c>
      <c r="CM396" s="2521">
        <v>1</v>
      </c>
      <c r="CN396" s="2521">
        <v>1</v>
      </c>
      <c r="CO396" s="2521">
        <v>1</v>
      </c>
      <c r="CP396" s="2521">
        <v>1</v>
      </c>
      <c r="CQ396" s="2521">
        <v>1</v>
      </c>
      <c r="CR396" s="2521">
        <v>1</v>
      </c>
      <c r="CS396" s="2521">
        <v>0</v>
      </c>
      <c r="CT396" s="2521">
        <v>0</v>
      </c>
      <c r="CU396" s="2521">
        <v>0</v>
      </c>
      <c r="CV396" s="2521">
        <v>0</v>
      </c>
      <c r="CW396" s="2521">
        <v>0</v>
      </c>
      <c r="CX396" s="2521">
        <v>0</v>
      </c>
      <c r="CY396" s="2563">
        <v>0</v>
      </c>
    </row>
    <row r="397" spans="1:103">
      <c r="A397" s="2541"/>
      <c r="B397" s="2542" t="s">
        <v>2639</v>
      </c>
      <c r="C397" s="2566"/>
      <c r="D397" s="2544">
        <v>224</v>
      </c>
      <c r="E397" s="2545"/>
      <c r="F397" s="2522">
        <v>910.4</v>
      </c>
      <c r="G397" s="2546">
        <v>304.10000000000002</v>
      </c>
      <c r="H397" s="2546">
        <v>15.9</v>
      </c>
      <c r="I397" s="2546">
        <v>23.9</v>
      </c>
      <c r="J397" s="2547">
        <v>20</v>
      </c>
      <c r="K397" s="2546">
        <v>862.8</v>
      </c>
      <c r="L397" s="2546">
        <v>822.8</v>
      </c>
      <c r="M397" s="2522">
        <v>285.60000000000002</v>
      </c>
      <c r="N397" s="2548">
        <v>2.9710000000000001</v>
      </c>
      <c r="O397" s="2523">
        <v>13.24</v>
      </c>
      <c r="P397" s="2549">
        <v>1</v>
      </c>
      <c r="Q397" s="2549" t="s">
        <v>2493</v>
      </c>
      <c r="R397" s="2549" t="s">
        <v>2493</v>
      </c>
      <c r="S397" s="2549">
        <v>1</v>
      </c>
      <c r="T397" s="2550" t="s">
        <v>2493</v>
      </c>
      <c r="U397" s="2549">
        <v>1</v>
      </c>
      <c r="V397" s="2549" t="s">
        <v>2493</v>
      </c>
      <c r="W397" s="2549" t="s">
        <v>2493</v>
      </c>
      <c r="X397" s="2549">
        <v>1</v>
      </c>
      <c r="Y397" s="2550" t="s">
        <v>2493</v>
      </c>
      <c r="Z397" s="2551" t="s">
        <v>2185</v>
      </c>
      <c r="AA397" s="2552" t="s">
        <v>2185</v>
      </c>
      <c r="AB397" s="2549" t="s">
        <v>2499</v>
      </c>
      <c r="AC397" s="2554">
        <v>376950</v>
      </c>
      <c r="AD397" s="2555">
        <v>8281</v>
      </c>
      <c r="AE397" s="2555">
        <v>9547</v>
      </c>
      <c r="AF397" s="2555">
        <v>36.299999999999997</v>
      </c>
      <c r="AG397" s="2555">
        <v>153.9</v>
      </c>
      <c r="AH397" s="2555">
        <v>11230</v>
      </c>
      <c r="AI397" s="2555">
        <v>739</v>
      </c>
      <c r="AJ397" s="2555">
        <v>1163</v>
      </c>
      <c r="AK397" s="2555">
        <v>6.2</v>
      </c>
      <c r="AL397" s="2555">
        <v>8.6999999999999993</v>
      </c>
      <c r="AM397" s="2555">
        <v>425.5</v>
      </c>
      <c r="AN397" s="2523">
        <v>22000</v>
      </c>
      <c r="AO397" s="2556">
        <v>1</v>
      </c>
      <c r="AP397" s="2547">
        <v>2</v>
      </c>
      <c r="AQ397" s="2547">
        <v>4</v>
      </c>
      <c r="AR397" s="2547">
        <v>4</v>
      </c>
      <c r="AS397" s="2557">
        <v>93</v>
      </c>
      <c r="AT397" s="2558">
        <v>104</v>
      </c>
      <c r="AU397" s="2558">
        <v>74</v>
      </c>
      <c r="AV397" s="2559">
        <v>85</v>
      </c>
      <c r="AW397" s="2560">
        <v>1</v>
      </c>
      <c r="AX397" s="2539">
        <v>1</v>
      </c>
      <c r="AY397" s="2521">
        <v>0</v>
      </c>
      <c r="AZ397" s="2539">
        <v>1</v>
      </c>
      <c r="BA397" s="2539">
        <v>1</v>
      </c>
      <c r="BB397" s="2539">
        <v>1</v>
      </c>
      <c r="BC397" s="2539">
        <v>0</v>
      </c>
      <c r="BD397" s="2539">
        <v>1</v>
      </c>
      <c r="BE397" s="2561">
        <v>1</v>
      </c>
      <c r="BF397" s="2539">
        <v>1</v>
      </c>
      <c r="BG397" s="2539">
        <v>1</v>
      </c>
      <c r="BH397" s="2539">
        <v>1</v>
      </c>
      <c r="BI397" s="2539">
        <v>1</v>
      </c>
      <c r="BJ397" s="2539">
        <v>1</v>
      </c>
      <c r="BK397" s="2539">
        <v>1</v>
      </c>
      <c r="BL397" s="2539">
        <v>1</v>
      </c>
      <c r="BM397" s="2539">
        <v>1</v>
      </c>
      <c r="BN397" s="2521">
        <v>0</v>
      </c>
      <c r="BO397" s="2539">
        <v>1</v>
      </c>
      <c r="BP397" s="2539">
        <v>1</v>
      </c>
      <c r="BQ397" s="2539">
        <v>0</v>
      </c>
      <c r="BR397" s="2562">
        <v>0</v>
      </c>
      <c r="BS397" s="2538">
        <v>0</v>
      </c>
      <c r="BT397" s="2521">
        <v>1</v>
      </c>
      <c r="BU397" s="2521">
        <v>0</v>
      </c>
      <c r="BV397" s="2521">
        <v>0</v>
      </c>
      <c r="BW397" s="2521">
        <v>0</v>
      </c>
      <c r="BX397" s="2521">
        <v>0</v>
      </c>
      <c r="BY397" s="2521">
        <v>0</v>
      </c>
      <c r="BZ397" s="2579">
        <v>0</v>
      </c>
      <c r="CA397" s="2521">
        <v>0</v>
      </c>
      <c r="CB397" s="2521">
        <v>0</v>
      </c>
      <c r="CC397" s="2521">
        <v>0</v>
      </c>
      <c r="CD397" s="2521">
        <v>0</v>
      </c>
      <c r="CE397" s="2524">
        <v>0</v>
      </c>
      <c r="CF397" s="2520">
        <v>1</v>
      </c>
      <c r="CG397" s="2521">
        <v>1</v>
      </c>
      <c r="CH397" s="2521">
        <v>1</v>
      </c>
      <c r="CI397" s="2521">
        <v>1</v>
      </c>
      <c r="CJ397" s="2521">
        <v>1</v>
      </c>
      <c r="CK397" s="2521">
        <v>1</v>
      </c>
      <c r="CL397" s="2521">
        <v>1</v>
      </c>
      <c r="CM397" s="2521">
        <v>1</v>
      </c>
      <c r="CN397" s="2521">
        <v>1</v>
      </c>
      <c r="CO397" s="2521">
        <v>1</v>
      </c>
      <c r="CP397" s="2521">
        <v>1</v>
      </c>
      <c r="CQ397" s="2521">
        <v>1</v>
      </c>
      <c r="CR397" s="2521">
        <v>1</v>
      </c>
      <c r="CS397" s="2521">
        <v>0</v>
      </c>
      <c r="CT397" s="2521">
        <v>0</v>
      </c>
      <c r="CU397" s="2521">
        <v>0</v>
      </c>
      <c r="CV397" s="2521">
        <v>0</v>
      </c>
      <c r="CW397" s="2521">
        <v>0</v>
      </c>
      <c r="CX397" s="2521">
        <v>0</v>
      </c>
      <c r="CY397" s="2563">
        <v>0</v>
      </c>
    </row>
    <row r="398" spans="1:103">
      <c r="A398" s="2564"/>
      <c r="B398" s="2565" t="s">
        <v>2640</v>
      </c>
      <c r="C398" s="2566"/>
      <c r="D398" s="2544">
        <v>201</v>
      </c>
      <c r="E398" s="2545"/>
      <c r="F398" s="2567">
        <v>903</v>
      </c>
      <c r="G398" s="2568">
        <v>303.3</v>
      </c>
      <c r="H398" s="2568">
        <v>15.1</v>
      </c>
      <c r="I398" s="2568">
        <v>20.2</v>
      </c>
      <c r="J398" s="2561">
        <v>20</v>
      </c>
      <c r="K398" s="2546">
        <v>862.8</v>
      </c>
      <c r="L398" s="2568">
        <v>822.8</v>
      </c>
      <c r="M398" s="2567">
        <v>255.9</v>
      </c>
      <c r="N398" s="2548">
        <v>2.9550000000000001</v>
      </c>
      <c r="O398" s="2523">
        <v>14.69</v>
      </c>
      <c r="P398" s="2549">
        <v>1</v>
      </c>
      <c r="Q398" s="2549">
        <v>1</v>
      </c>
      <c r="R398" s="2549" t="s">
        <v>2185</v>
      </c>
      <c r="S398" s="2549">
        <v>1</v>
      </c>
      <c r="T398" s="2550">
        <v>1</v>
      </c>
      <c r="U398" s="2549">
        <v>1</v>
      </c>
      <c r="V398" s="2549" t="s">
        <v>2185</v>
      </c>
      <c r="W398" s="2549" t="s">
        <v>2185</v>
      </c>
      <c r="X398" s="2549" t="s">
        <v>2185</v>
      </c>
      <c r="Y398" s="2550" t="s">
        <v>2185</v>
      </c>
      <c r="Z398" s="2551" t="s">
        <v>2185</v>
      </c>
      <c r="AA398" s="2552" t="s">
        <v>2185</v>
      </c>
      <c r="AB398" s="2549" t="s">
        <v>2499</v>
      </c>
      <c r="AC398" s="2554">
        <v>325790</v>
      </c>
      <c r="AD398" s="2555">
        <v>7215</v>
      </c>
      <c r="AE398" s="2555">
        <v>8364</v>
      </c>
      <c r="AF398" s="2555">
        <v>35.6</v>
      </c>
      <c r="AG398" s="2555">
        <v>144.80000000000001</v>
      </c>
      <c r="AH398" s="2555">
        <v>9423</v>
      </c>
      <c r="AI398" s="2555">
        <v>621.29999999999995</v>
      </c>
      <c r="AJ398" s="2555">
        <v>982.4</v>
      </c>
      <c r="AK398" s="2555">
        <v>6</v>
      </c>
      <c r="AL398" s="2555">
        <v>7.8</v>
      </c>
      <c r="AM398" s="2555">
        <v>293.89999999999998</v>
      </c>
      <c r="AN398" s="2523">
        <v>18300</v>
      </c>
      <c r="AO398" s="2556">
        <v>1</v>
      </c>
      <c r="AP398" s="2547" t="s">
        <v>2185</v>
      </c>
      <c r="AQ398" s="2547">
        <v>4</v>
      </c>
      <c r="AR398" s="2547" t="s">
        <v>2185</v>
      </c>
      <c r="AS398" s="2557">
        <v>103</v>
      </c>
      <c r="AT398" s="2558">
        <v>115</v>
      </c>
      <c r="AU398" s="2558">
        <v>82</v>
      </c>
      <c r="AV398" s="2559">
        <v>94</v>
      </c>
      <c r="AW398" s="2560">
        <v>1</v>
      </c>
      <c r="AX398" s="2539">
        <v>1</v>
      </c>
      <c r="AY398" s="2521">
        <v>0</v>
      </c>
      <c r="AZ398" s="2539">
        <v>1</v>
      </c>
      <c r="BA398" s="2539">
        <v>0</v>
      </c>
      <c r="BB398" s="2539">
        <v>0</v>
      </c>
      <c r="BC398" s="2539">
        <v>0</v>
      </c>
      <c r="BD398" s="2539">
        <v>1</v>
      </c>
      <c r="BE398" s="2561">
        <v>0</v>
      </c>
      <c r="BF398" s="2539">
        <v>0</v>
      </c>
      <c r="BG398" s="2539">
        <v>1</v>
      </c>
      <c r="BH398" s="2539">
        <v>0</v>
      </c>
      <c r="BI398" s="2539">
        <v>1</v>
      </c>
      <c r="BJ398" s="2539">
        <v>1</v>
      </c>
      <c r="BK398" s="2539">
        <v>1</v>
      </c>
      <c r="BL398" s="2539">
        <v>1</v>
      </c>
      <c r="BM398" s="2539">
        <v>0</v>
      </c>
      <c r="BN398" s="2521">
        <v>0</v>
      </c>
      <c r="BO398" s="2539">
        <v>1</v>
      </c>
      <c r="BP398" s="2539">
        <v>1</v>
      </c>
      <c r="BQ398" s="2539">
        <v>0</v>
      </c>
      <c r="BR398" s="2562">
        <v>0</v>
      </c>
      <c r="BS398" s="2538">
        <v>0</v>
      </c>
      <c r="BT398" s="2521">
        <v>1</v>
      </c>
      <c r="BU398" s="2521">
        <v>0</v>
      </c>
      <c r="BV398" s="2539">
        <v>0</v>
      </c>
      <c r="BW398" s="2539">
        <v>0</v>
      </c>
      <c r="BX398" s="2539">
        <v>0</v>
      </c>
      <c r="BY398" s="2539">
        <v>0</v>
      </c>
      <c r="BZ398" s="2636">
        <v>0</v>
      </c>
      <c r="CA398" s="2539">
        <v>0</v>
      </c>
      <c r="CB398" s="2539">
        <v>0</v>
      </c>
      <c r="CC398" s="2539">
        <v>0</v>
      </c>
      <c r="CD398" s="2539">
        <v>0</v>
      </c>
      <c r="CE398" s="2570">
        <v>0</v>
      </c>
      <c r="CF398" s="2571">
        <v>1</v>
      </c>
      <c r="CG398" s="2539">
        <v>1</v>
      </c>
      <c r="CH398" s="2539">
        <v>1</v>
      </c>
      <c r="CI398" s="2539">
        <v>1</v>
      </c>
      <c r="CJ398" s="2539">
        <v>1</v>
      </c>
      <c r="CK398" s="2539">
        <v>1</v>
      </c>
      <c r="CL398" s="2539">
        <v>1</v>
      </c>
      <c r="CM398" s="2539">
        <v>1</v>
      </c>
      <c r="CN398" s="2539">
        <v>1</v>
      </c>
      <c r="CO398" s="2539">
        <v>1</v>
      </c>
      <c r="CP398" s="2539">
        <v>1</v>
      </c>
      <c r="CQ398" s="2539">
        <v>1</v>
      </c>
      <c r="CR398" s="2539">
        <v>1</v>
      </c>
      <c r="CS398" s="2539">
        <v>0</v>
      </c>
      <c r="CT398" s="2539">
        <v>0</v>
      </c>
      <c r="CU398" s="2539">
        <v>0</v>
      </c>
      <c r="CV398" s="2539">
        <v>0</v>
      </c>
      <c r="CW398" s="2539">
        <v>0</v>
      </c>
      <c r="CX398" s="2539">
        <v>0</v>
      </c>
      <c r="CY398" s="2573">
        <v>0</v>
      </c>
    </row>
    <row r="399" spans="1:103">
      <c r="A399" s="2564" t="s">
        <v>2582</v>
      </c>
      <c r="B399" s="2637" t="s">
        <v>2641</v>
      </c>
      <c r="C399" s="2566"/>
      <c r="D399" s="2638">
        <v>576</v>
      </c>
      <c r="E399" s="2545"/>
      <c r="F399" s="2567">
        <v>913</v>
      </c>
      <c r="G399" s="2568">
        <v>411</v>
      </c>
      <c r="H399" s="2568">
        <v>32</v>
      </c>
      <c r="I399" s="2568">
        <v>57.9</v>
      </c>
      <c r="J399" s="2561">
        <v>20</v>
      </c>
      <c r="K399" s="2568">
        <v>797.1</v>
      </c>
      <c r="L399" s="2639">
        <v>757.1</v>
      </c>
      <c r="M399" s="2522">
        <v>735</v>
      </c>
      <c r="N399" s="2548">
        <v>3.3719999999999999</v>
      </c>
      <c r="O399" s="2523">
        <v>5.8479999999999999</v>
      </c>
      <c r="P399" s="2549">
        <v>1</v>
      </c>
      <c r="Q399" s="2549" t="s">
        <v>2493</v>
      </c>
      <c r="R399" s="2549" t="s">
        <v>2493</v>
      </c>
      <c r="S399" s="2549">
        <v>1</v>
      </c>
      <c r="T399" s="2550" t="s">
        <v>2185</v>
      </c>
      <c r="U399" s="2549">
        <v>1</v>
      </c>
      <c r="V399" s="2549" t="s">
        <v>2493</v>
      </c>
      <c r="W399" s="2549" t="s">
        <v>2493</v>
      </c>
      <c r="X399" s="2549">
        <v>1</v>
      </c>
      <c r="Y399" s="2550" t="s">
        <v>2185</v>
      </c>
      <c r="Z399" s="2551">
        <v>1</v>
      </c>
      <c r="AA399" s="2552">
        <v>1</v>
      </c>
      <c r="AB399" s="2549" t="s">
        <v>2499</v>
      </c>
      <c r="AC399" s="2554">
        <v>1011770</v>
      </c>
      <c r="AD399" s="2555">
        <v>22160</v>
      </c>
      <c r="AE399" s="2555">
        <v>25560</v>
      </c>
      <c r="AF399" s="2555">
        <v>37.1</v>
      </c>
      <c r="AG399" s="2555">
        <v>300.2</v>
      </c>
      <c r="AH399" s="2555">
        <v>67220</v>
      </c>
      <c r="AI399" s="2555">
        <v>3271</v>
      </c>
      <c r="AJ399" s="2555">
        <v>5101</v>
      </c>
      <c r="AK399" s="2555">
        <v>9.5</v>
      </c>
      <c r="AL399" s="2555">
        <v>17.100000000000001</v>
      </c>
      <c r="AM399" s="2555">
        <v>6167</v>
      </c>
      <c r="AN399" s="2523">
        <v>122460</v>
      </c>
      <c r="AO399" s="2556">
        <v>1</v>
      </c>
      <c r="AP399" s="2547">
        <v>1</v>
      </c>
      <c r="AQ399" s="2547">
        <v>1</v>
      </c>
      <c r="AR399" s="2547">
        <v>2</v>
      </c>
      <c r="AS399" s="2557">
        <v>40</v>
      </c>
      <c r="AT399" s="2558">
        <v>46</v>
      </c>
      <c r="AU399" s="2558">
        <v>30</v>
      </c>
      <c r="AV399" s="2559">
        <v>36</v>
      </c>
      <c r="AW399" s="2560">
        <v>1</v>
      </c>
      <c r="AX399" s="2539">
        <v>1</v>
      </c>
      <c r="AY399" s="2521">
        <v>1</v>
      </c>
      <c r="AZ399" s="2539">
        <v>1</v>
      </c>
      <c r="BA399" s="2539">
        <v>1</v>
      </c>
      <c r="BB399" s="2539">
        <v>1</v>
      </c>
      <c r="BC399" s="2539">
        <v>1</v>
      </c>
      <c r="BD399" s="2539">
        <v>1</v>
      </c>
      <c r="BE399" s="2561">
        <v>1</v>
      </c>
      <c r="BF399" s="2539">
        <v>1</v>
      </c>
      <c r="BG399" s="2539">
        <v>0</v>
      </c>
      <c r="BH399" s="2539">
        <v>0</v>
      </c>
      <c r="BI399" s="2539">
        <v>0</v>
      </c>
      <c r="BJ399" s="2539">
        <v>1</v>
      </c>
      <c r="BK399" s="2539">
        <v>1</v>
      </c>
      <c r="BL399" s="2539">
        <v>1</v>
      </c>
      <c r="BM399" s="2539">
        <v>1</v>
      </c>
      <c r="BN399" s="2521">
        <v>0</v>
      </c>
      <c r="BO399" s="2539">
        <v>0</v>
      </c>
      <c r="BP399" s="2539">
        <v>0</v>
      </c>
      <c r="BQ399" s="2539">
        <v>0</v>
      </c>
      <c r="BR399" s="2562">
        <v>0</v>
      </c>
      <c r="BS399" s="2538">
        <v>0</v>
      </c>
      <c r="BT399" s="2521">
        <v>1</v>
      </c>
      <c r="BU399" s="2521">
        <v>1</v>
      </c>
      <c r="BV399" s="2539">
        <v>0</v>
      </c>
      <c r="BW399" s="2539">
        <v>0</v>
      </c>
      <c r="BX399" s="2539">
        <v>0</v>
      </c>
      <c r="BY399" s="2539">
        <v>0</v>
      </c>
      <c r="BZ399" s="2636">
        <v>0</v>
      </c>
      <c r="CA399" s="2539">
        <v>0</v>
      </c>
      <c r="CB399" s="2539">
        <v>0</v>
      </c>
      <c r="CC399" s="2539">
        <v>0</v>
      </c>
      <c r="CD399" s="2539">
        <v>0</v>
      </c>
      <c r="CE399" s="2570">
        <v>0</v>
      </c>
      <c r="CF399" s="2571">
        <v>1</v>
      </c>
      <c r="CG399" s="2539">
        <v>1</v>
      </c>
      <c r="CH399" s="2539">
        <v>1</v>
      </c>
      <c r="CI399" s="2539">
        <v>1</v>
      </c>
      <c r="CJ399" s="2539">
        <v>1</v>
      </c>
      <c r="CK399" s="2539">
        <v>1</v>
      </c>
      <c r="CL399" s="2539">
        <v>1</v>
      </c>
      <c r="CM399" s="2539">
        <v>1</v>
      </c>
      <c r="CN399" s="2539">
        <v>1</v>
      </c>
      <c r="CO399" s="2539">
        <v>1</v>
      </c>
      <c r="CP399" s="2539">
        <v>1</v>
      </c>
      <c r="CQ399" s="2539">
        <v>1</v>
      </c>
      <c r="CR399" s="2539">
        <v>1</v>
      </c>
      <c r="CS399" s="2539">
        <v>0</v>
      </c>
      <c r="CT399" s="2539">
        <v>0</v>
      </c>
      <c r="CU399" s="2539">
        <v>0</v>
      </c>
      <c r="CV399" s="2539">
        <v>0</v>
      </c>
      <c r="CW399" s="2539">
        <v>0</v>
      </c>
      <c r="CX399" s="2539">
        <v>0</v>
      </c>
      <c r="CY399" s="2573">
        <v>0</v>
      </c>
    </row>
    <row r="400" spans="1:103">
      <c r="A400" s="2564" t="s">
        <v>2582</v>
      </c>
      <c r="B400" s="2637" t="s">
        <v>2642</v>
      </c>
      <c r="C400" s="2566"/>
      <c r="D400" s="2638">
        <v>527</v>
      </c>
      <c r="E400" s="2545"/>
      <c r="F400" s="2567">
        <v>903</v>
      </c>
      <c r="G400" s="2568">
        <v>409</v>
      </c>
      <c r="H400" s="2568">
        <v>29.5</v>
      </c>
      <c r="I400" s="2568">
        <v>53.1</v>
      </c>
      <c r="J400" s="2561">
        <v>20</v>
      </c>
      <c r="K400" s="2568">
        <v>797.1</v>
      </c>
      <c r="L400" s="2639">
        <v>757.1</v>
      </c>
      <c r="M400" s="2522">
        <v>672</v>
      </c>
      <c r="N400" s="2548">
        <v>3.3490000000000002</v>
      </c>
      <c r="O400" s="2523">
        <v>6.3410000000000002</v>
      </c>
      <c r="P400" s="2549">
        <v>1</v>
      </c>
      <c r="Q400" s="2549" t="s">
        <v>2493</v>
      </c>
      <c r="R400" s="2549" t="s">
        <v>2493</v>
      </c>
      <c r="S400" s="2549">
        <v>1</v>
      </c>
      <c r="T400" s="2550" t="s">
        <v>2185</v>
      </c>
      <c r="U400" s="2549">
        <v>1</v>
      </c>
      <c r="V400" s="2549" t="s">
        <v>2493</v>
      </c>
      <c r="W400" s="2549" t="s">
        <v>2493</v>
      </c>
      <c r="X400" s="2549">
        <v>1</v>
      </c>
      <c r="Y400" s="2550" t="s">
        <v>2185</v>
      </c>
      <c r="Z400" s="2551">
        <v>1</v>
      </c>
      <c r="AA400" s="2552">
        <v>1</v>
      </c>
      <c r="AB400" s="2549" t="s">
        <v>2499</v>
      </c>
      <c r="AC400" s="2554">
        <v>915080</v>
      </c>
      <c r="AD400" s="2555">
        <v>20260</v>
      </c>
      <c r="AE400" s="2555">
        <v>23270</v>
      </c>
      <c r="AF400" s="2555">
        <v>36.799999999999997</v>
      </c>
      <c r="AG400" s="2555">
        <v>275.3</v>
      </c>
      <c r="AH400" s="2555">
        <v>60730</v>
      </c>
      <c r="AI400" s="2555">
        <v>2969</v>
      </c>
      <c r="AJ400" s="2555">
        <v>4621</v>
      </c>
      <c r="AK400" s="2555">
        <v>9.5</v>
      </c>
      <c r="AL400" s="2555">
        <v>15.9</v>
      </c>
      <c r="AM400" s="2555">
        <v>4777</v>
      </c>
      <c r="AN400" s="2523">
        <v>109340</v>
      </c>
      <c r="AO400" s="2556">
        <v>1</v>
      </c>
      <c r="AP400" s="2547">
        <v>1</v>
      </c>
      <c r="AQ400" s="2547">
        <v>1</v>
      </c>
      <c r="AR400" s="2547">
        <v>2</v>
      </c>
      <c r="AS400" s="2557">
        <v>44</v>
      </c>
      <c r="AT400" s="2558">
        <v>50</v>
      </c>
      <c r="AU400" s="2558">
        <v>33</v>
      </c>
      <c r="AV400" s="2559">
        <v>39</v>
      </c>
      <c r="AW400" s="2560">
        <v>1</v>
      </c>
      <c r="AX400" s="2539">
        <v>1</v>
      </c>
      <c r="AY400" s="2521">
        <v>1</v>
      </c>
      <c r="AZ400" s="2539">
        <v>1</v>
      </c>
      <c r="BA400" s="2539">
        <v>1</v>
      </c>
      <c r="BB400" s="2539">
        <v>1</v>
      </c>
      <c r="BC400" s="2539">
        <v>1</v>
      </c>
      <c r="BD400" s="2539">
        <v>1</v>
      </c>
      <c r="BE400" s="2561">
        <v>1</v>
      </c>
      <c r="BF400" s="2539">
        <v>1</v>
      </c>
      <c r="BG400" s="2539">
        <v>0</v>
      </c>
      <c r="BH400" s="2539">
        <v>0</v>
      </c>
      <c r="BI400" s="2539">
        <v>0</v>
      </c>
      <c r="BJ400" s="2539">
        <v>1</v>
      </c>
      <c r="BK400" s="2539">
        <v>1</v>
      </c>
      <c r="BL400" s="2539">
        <v>1</v>
      </c>
      <c r="BM400" s="2539">
        <v>1</v>
      </c>
      <c r="BN400" s="2521">
        <v>0</v>
      </c>
      <c r="BO400" s="2539">
        <v>0</v>
      </c>
      <c r="BP400" s="2539">
        <v>0</v>
      </c>
      <c r="BQ400" s="2539">
        <v>0</v>
      </c>
      <c r="BR400" s="2562">
        <v>0</v>
      </c>
      <c r="BS400" s="2538">
        <v>0</v>
      </c>
      <c r="BT400" s="2521">
        <v>1</v>
      </c>
      <c r="BU400" s="2521">
        <v>1</v>
      </c>
      <c r="BV400" s="2539">
        <v>0</v>
      </c>
      <c r="BW400" s="2539">
        <v>0</v>
      </c>
      <c r="BX400" s="2539">
        <v>0</v>
      </c>
      <c r="BY400" s="2539">
        <v>0</v>
      </c>
      <c r="BZ400" s="2636">
        <v>0</v>
      </c>
      <c r="CA400" s="2539">
        <v>0</v>
      </c>
      <c r="CB400" s="2539">
        <v>0</v>
      </c>
      <c r="CC400" s="2539">
        <v>0</v>
      </c>
      <c r="CD400" s="2539">
        <v>0</v>
      </c>
      <c r="CE400" s="2570">
        <v>0</v>
      </c>
      <c r="CF400" s="2571">
        <v>1</v>
      </c>
      <c r="CG400" s="2539">
        <v>1</v>
      </c>
      <c r="CH400" s="2539">
        <v>1</v>
      </c>
      <c r="CI400" s="2539">
        <v>1</v>
      </c>
      <c r="CJ400" s="2539">
        <v>1</v>
      </c>
      <c r="CK400" s="2539">
        <v>1</v>
      </c>
      <c r="CL400" s="2539">
        <v>1</v>
      </c>
      <c r="CM400" s="2539">
        <v>1</v>
      </c>
      <c r="CN400" s="2539">
        <v>1</v>
      </c>
      <c r="CO400" s="2539">
        <v>1</v>
      </c>
      <c r="CP400" s="2539">
        <v>1</v>
      </c>
      <c r="CQ400" s="2539">
        <v>1</v>
      </c>
      <c r="CR400" s="2539">
        <v>1</v>
      </c>
      <c r="CS400" s="2539">
        <v>0</v>
      </c>
      <c r="CT400" s="2539">
        <v>0</v>
      </c>
      <c r="CU400" s="2539">
        <v>0</v>
      </c>
      <c r="CV400" s="2539">
        <v>0</v>
      </c>
      <c r="CW400" s="2539">
        <v>0</v>
      </c>
      <c r="CX400" s="2539">
        <v>0</v>
      </c>
      <c r="CY400" s="2573">
        <v>0</v>
      </c>
    </row>
    <row r="401" spans="1:103">
      <c r="A401" s="2564" t="s">
        <v>2582</v>
      </c>
      <c r="B401" s="2637" t="s">
        <v>2643</v>
      </c>
      <c r="C401" s="2566"/>
      <c r="D401" s="2638">
        <v>473</v>
      </c>
      <c r="E401" s="2545"/>
      <c r="F401" s="2567">
        <v>893</v>
      </c>
      <c r="G401" s="2568">
        <v>406</v>
      </c>
      <c r="H401" s="2568">
        <v>26.4</v>
      </c>
      <c r="I401" s="2568">
        <v>48</v>
      </c>
      <c r="J401" s="2561">
        <v>20</v>
      </c>
      <c r="K401" s="2568">
        <v>797.1</v>
      </c>
      <c r="L401" s="2639">
        <v>757.1</v>
      </c>
      <c r="M401" s="2522">
        <v>603</v>
      </c>
      <c r="N401" s="2548">
        <v>3.323</v>
      </c>
      <c r="O401" s="2523">
        <v>7.0129999999999999</v>
      </c>
      <c r="P401" s="2549">
        <v>1</v>
      </c>
      <c r="Q401" s="2549" t="s">
        <v>2493</v>
      </c>
      <c r="R401" s="2549" t="s">
        <v>2493</v>
      </c>
      <c r="S401" s="2549">
        <v>1</v>
      </c>
      <c r="T401" s="2550" t="s">
        <v>2185</v>
      </c>
      <c r="U401" s="2549">
        <v>1</v>
      </c>
      <c r="V401" s="2549" t="s">
        <v>2493</v>
      </c>
      <c r="W401" s="2549" t="s">
        <v>2493</v>
      </c>
      <c r="X401" s="2549">
        <v>1</v>
      </c>
      <c r="Y401" s="2550" t="s">
        <v>2185</v>
      </c>
      <c r="Z401" s="2551">
        <v>1</v>
      </c>
      <c r="AA401" s="2552">
        <v>1</v>
      </c>
      <c r="AB401" s="2549" t="s">
        <v>2499</v>
      </c>
      <c r="AC401" s="2554">
        <v>813200</v>
      </c>
      <c r="AD401" s="2555">
        <v>18210</v>
      </c>
      <c r="AE401" s="2555">
        <v>20790</v>
      </c>
      <c r="AF401" s="2555">
        <v>36.700000000000003</v>
      </c>
      <c r="AG401" s="2555">
        <v>245.7</v>
      </c>
      <c r="AH401" s="2555">
        <v>53670</v>
      </c>
      <c r="AI401" s="2555">
        <v>2643</v>
      </c>
      <c r="AJ401" s="2555">
        <v>4100</v>
      </c>
      <c r="AK401" s="2555">
        <v>9.4</v>
      </c>
      <c r="AL401" s="2555">
        <v>14.5</v>
      </c>
      <c r="AM401" s="2555">
        <v>3511</v>
      </c>
      <c r="AN401" s="2523">
        <v>95560</v>
      </c>
      <c r="AO401" s="2556">
        <v>1</v>
      </c>
      <c r="AP401" s="2547">
        <v>1</v>
      </c>
      <c r="AQ401" s="2547">
        <v>2</v>
      </c>
      <c r="AR401" s="2547">
        <v>3</v>
      </c>
      <c r="AS401" s="2557">
        <v>48</v>
      </c>
      <c r="AT401" s="2558">
        <v>55</v>
      </c>
      <c r="AU401" s="2558">
        <v>36</v>
      </c>
      <c r="AV401" s="2559">
        <v>43</v>
      </c>
      <c r="AW401" s="2560">
        <v>1</v>
      </c>
      <c r="AX401" s="2539">
        <v>1</v>
      </c>
      <c r="AY401" s="2521">
        <v>1</v>
      </c>
      <c r="AZ401" s="2539">
        <v>1</v>
      </c>
      <c r="BA401" s="2539">
        <v>1</v>
      </c>
      <c r="BB401" s="2539">
        <v>1</v>
      </c>
      <c r="BC401" s="2539">
        <v>1</v>
      </c>
      <c r="BD401" s="2539">
        <v>1</v>
      </c>
      <c r="BE401" s="2561">
        <v>1</v>
      </c>
      <c r="BF401" s="2539">
        <v>1</v>
      </c>
      <c r="BG401" s="2539">
        <v>0</v>
      </c>
      <c r="BH401" s="2539">
        <v>0</v>
      </c>
      <c r="BI401" s="2539">
        <v>0</v>
      </c>
      <c r="BJ401" s="2539">
        <v>1</v>
      </c>
      <c r="BK401" s="2539">
        <v>1</v>
      </c>
      <c r="BL401" s="2539">
        <v>1</v>
      </c>
      <c r="BM401" s="2539">
        <v>1</v>
      </c>
      <c r="BN401" s="2521">
        <v>0</v>
      </c>
      <c r="BO401" s="2539">
        <v>0</v>
      </c>
      <c r="BP401" s="2539">
        <v>0</v>
      </c>
      <c r="BQ401" s="2539">
        <v>0</v>
      </c>
      <c r="BR401" s="2562">
        <v>0</v>
      </c>
      <c r="BS401" s="2538">
        <v>0</v>
      </c>
      <c r="BT401" s="2521">
        <v>1</v>
      </c>
      <c r="BU401" s="2521">
        <v>1</v>
      </c>
      <c r="BV401" s="2539">
        <v>0</v>
      </c>
      <c r="BW401" s="2539">
        <v>0</v>
      </c>
      <c r="BX401" s="2539">
        <v>0</v>
      </c>
      <c r="BY401" s="2539">
        <v>0</v>
      </c>
      <c r="BZ401" s="2636">
        <v>0</v>
      </c>
      <c r="CA401" s="2539">
        <v>0</v>
      </c>
      <c r="CB401" s="2539">
        <v>0</v>
      </c>
      <c r="CC401" s="2539">
        <v>0</v>
      </c>
      <c r="CD401" s="2539">
        <v>0</v>
      </c>
      <c r="CE401" s="2570">
        <v>0</v>
      </c>
      <c r="CF401" s="2571">
        <v>1</v>
      </c>
      <c r="CG401" s="2539">
        <v>1</v>
      </c>
      <c r="CH401" s="2539">
        <v>1</v>
      </c>
      <c r="CI401" s="2539">
        <v>1</v>
      </c>
      <c r="CJ401" s="2539">
        <v>1</v>
      </c>
      <c r="CK401" s="2539">
        <v>1</v>
      </c>
      <c r="CL401" s="2539">
        <v>1</v>
      </c>
      <c r="CM401" s="2539">
        <v>1</v>
      </c>
      <c r="CN401" s="2539">
        <v>1</v>
      </c>
      <c r="CO401" s="2539">
        <v>1</v>
      </c>
      <c r="CP401" s="2539">
        <v>1</v>
      </c>
      <c r="CQ401" s="2539">
        <v>1</v>
      </c>
      <c r="CR401" s="2539">
        <v>1</v>
      </c>
      <c r="CS401" s="2539">
        <v>0</v>
      </c>
      <c r="CT401" s="2539">
        <v>0</v>
      </c>
      <c r="CU401" s="2539">
        <v>0</v>
      </c>
      <c r="CV401" s="2539">
        <v>0</v>
      </c>
      <c r="CW401" s="2539">
        <v>0</v>
      </c>
      <c r="CX401" s="2539">
        <v>0</v>
      </c>
      <c r="CY401" s="2573">
        <v>0</v>
      </c>
    </row>
    <row r="402" spans="1:103">
      <c r="A402" s="2564" t="s">
        <v>2582</v>
      </c>
      <c r="B402" s="2637" t="s">
        <v>2644</v>
      </c>
      <c r="C402" s="2566"/>
      <c r="D402" s="2638">
        <v>433</v>
      </c>
      <c r="E402" s="2545"/>
      <c r="F402" s="2567">
        <v>885</v>
      </c>
      <c r="G402" s="2568">
        <v>404</v>
      </c>
      <c r="H402" s="2568">
        <v>24.4</v>
      </c>
      <c r="I402" s="2568">
        <v>43.9</v>
      </c>
      <c r="J402" s="2561">
        <v>20</v>
      </c>
      <c r="K402" s="2568">
        <v>797.1</v>
      </c>
      <c r="L402" s="2639">
        <v>757.1</v>
      </c>
      <c r="M402" s="2522">
        <v>552</v>
      </c>
      <c r="N402" s="2548">
        <v>3.3029999999999999</v>
      </c>
      <c r="O402" s="2523">
        <v>7.6130000000000004</v>
      </c>
      <c r="P402" s="2549">
        <v>1</v>
      </c>
      <c r="Q402" s="2549" t="s">
        <v>2493</v>
      </c>
      <c r="R402" s="2549" t="s">
        <v>2493</v>
      </c>
      <c r="S402" s="2549">
        <v>1</v>
      </c>
      <c r="T402" s="2550" t="s">
        <v>2493</v>
      </c>
      <c r="U402" s="2549">
        <v>1</v>
      </c>
      <c r="V402" s="2549" t="s">
        <v>2493</v>
      </c>
      <c r="W402" s="2549" t="s">
        <v>2493</v>
      </c>
      <c r="X402" s="2549">
        <v>1</v>
      </c>
      <c r="Y402" s="2550" t="s">
        <v>2493</v>
      </c>
      <c r="Z402" s="2551">
        <v>1</v>
      </c>
      <c r="AA402" s="2552">
        <v>1</v>
      </c>
      <c r="AB402" s="2549" t="s">
        <v>2499</v>
      </c>
      <c r="AC402" s="2554">
        <v>736270</v>
      </c>
      <c r="AD402" s="2555">
        <v>16630</v>
      </c>
      <c r="AE402" s="2555">
        <v>18920</v>
      </c>
      <c r="AF402" s="2555">
        <v>36.4</v>
      </c>
      <c r="AG402" s="2555">
        <v>226.2</v>
      </c>
      <c r="AH402" s="2555">
        <v>48350</v>
      </c>
      <c r="AI402" s="2555">
        <v>2393</v>
      </c>
      <c r="AJ402" s="2555">
        <v>3706</v>
      </c>
      <c r="AK402" s="2555">
        <v>9.3000000000000007</v>
      </c>
      <c r="AL402" s="2555">
        <v>13.5</v>
      </c>
      <c r="AM402" s="2555">
        <v>2704</v>
      </c>
      <c r="AN402" s="2523">
        <v>85320</v>
      </c>
      <c r="AO402" s="2556">
        <v>1</v>
      </c>
      <c r="AP402" s="2547">
        <v>1</v>
      </c>
      <c r="AQ402" s="2547">
        <v>3</v>
      </c>
      <c r="AR402" s="2547">
        <v>4</v>
      </c>
      <c r="AS402" s="2557">
        <v>52</v>
      </c>
      <c r="AT402" s="2558">
        <v>60</v>
      </c>
      <c r="AU402" s="2558">
        <v>39</v>
      </c>
      <c r="AV402" s="2559">
        <v>47</v>
      </c>
      <c r="AW402" s="2560">
        <v>1</v>
      </c>
      <c r="AX402" s="2539">
        <v>1</v>
      </c>
      <c r="AY402" s="2521">
        <v>0</v>
      </c>
      <c r="AZ402" s="2539">
        <v>1</v>
      </c>
      <c r="BA402" s="2539">
        <v>1</v>
      </c>
      <c r="BB402" s="2539">
        <v>1</v>
      </c>
      <c r="BC402" s="2539">
        <v>1</v>
      </c>
      <c r="BD402" s="2539">
        <v>1</v>
      </c>
      <c r="BE402" s="2561">
        <v>1</v>
      </c>
      <c r="BF402" s="2539">
        <v>1</v>
      </c>
      <c r="BG402" s="2539">
        <v>1</v>
      </c>
      <c r="BH402" s="2539">
        <v>1</v>
      </c>
      <c r="BI402" s="2539">
        <v>1</v>
      </c>
      <c r="BJ402" s="2539">
        <v>1</v>
      </c>
      <c r="BK402" s="2539">
        <v>1</v>
      </c>
      <c r="BL402" s="2539">
        <v>1</v>
      </c>
      <c r="BM402" s="2539">
        <v>1</v>
      </c>
      <c r="BN402" s="2521">
        <v>0</v>
      </c>
      <c r="BO402" s="2539">
        <v>1</v>
      </c>
      <c r="BP402" s="2539">
        <v>1</v>
      </c>
      <c r="BQ402" s="2539">
        <v>0</v>
      </c>
      <c r="BR402" s="2562">
        <v>0</v>
      </c>
      <c r="BS402" s="2538">
        <v>0</v>
      </c>
      <c r="BT402" s="2521">
        <v>1</v>
      </c>
      <c r="BU402" s="2521">
        <v>1</v>
      </c>
      <c r="BV402" s="2539">
        <v>0</v>
      </c>
      <c r="BW402" s="2539">
        <v>0</v>
      </c>
      <c r="BX402" s="2539">
        <v>0</v>
      </c>
      <c r="BY402" s="2539">
        <v>0</v>
      </c>
      <c r="BZ402" s="2636">
        <v>0</v>
      </c>
      <c r="CA402" s="2539">
        <v>0</v>
      </c>
      <c r="CB402" s="2539">
        <v>0</v>
      </c>
      <c r="CC402" s="2539">
        <v>0</v>
      </c>
      <c r="CD402" s="2539">
        <v>0</v>
      </c>
      <c r="CE402" s="2570">
        <v>0</v>
      </c>
      <c r="CF402" s="2571">
        <v>1</v>
      </c>
      <c r="CG402" s="2539">
        <v>1</v>
      </c>
      <c r="CH402" s="2539">
        <v>1</v>
      </c>
      <c r="CI402" s="2539">
        <v>1</v>
      </c>
      <c r="CJ402" s="2539">
        <v>1</v>
      </c>
      <c r="CK402" s="2539">
        <v>1</v>
      </c>
      <c r="CL402" s="2539">
        <v>1</v>
      </c>
      <c r="CM402" s="2539">
        <v>1</v>
      </c>
      <c r="CN402" s="2539">
        <v>1</v>
      </c>
      <c r="CO402" s="2539">
        <v>1</v>
      </c>
      <c r="CP402" s="2539">
        <v>1</v>
      </c>
      <c r="CQ402" s="2539">
        <v>1</v>
      </c>
      <c r="CR402" s="2539">
        <v>1</v>
      </c>
      <c r="CS402" s="2539">
        <v>0</v>
      </c>
      <c r="CT402" s="2539">
        <v>0</v>
      </c>
      <c r="CU402" s="2539">
        <v>0</v>
      </c>
      <c r="CV402" s="2539">
        <v>0</v>
      </c>
      <c r="CW402" s="2539">
        <v>0</v>
      </c>
      <c r="CX402" s="2539">
        <v>0</v>
      </c>
      <c r="CY402" s="2573">
        <v>0</v>
      </c>
    </row>
    <row r="403" spans="1:103">
      <c r="A403" s="2564" t="s">
        <v>2582</v>
      </c>
      <c r="B403" s="2637" t="s">
        <v>2645</v>
      </c>
      <c r="C403" s="2566"/>
      <c r="D403" s="2638">
        <v>392</v>
      </c>
      <c r="E403" s="2545"/>
      <c r="F403" s="2567">
        <v>877</v>
      </c>
      <c r="G403" s="2568">
        <v>401</v>
      </c>
      <c r="H403" s="2568">
        <v>22.1</v>
      </c>
      <c r="I403" s="2568">
        <v>39.9</v>
      </c>
      <c r="J403" s="2561">
        <v>20</v>
      </c>
      <c r="K403" s="2568">
        <v>797.1</v>
      </c>
      <c r="L403" s="2639">
        <v>757.1</v>
      </c>
      <c r="M403" s="2522">
        <v>499</v>
      </c>
      <c r="N403" s="2548">
        <v>3.2789999999999999</v>
      </c>
      <c r="O403" s="2523">
        <v>8.3610000000000007</v>
      </c>
      <c r="P403" s="2549">
        <v>1</v>
      </c>
      <c r="Q403" s="2549" t="s">
        <v>2493</v>
      </c>
      <c r="R403" s="2549" t="s">
        <v>2493</v>
      </c>
      <c r="S403" s="2549">
        <v>1</v>
      </c>
      <c r="T403" s="2550" t="s">
        <v>2493</v>
      </c>
      <c r="U403" s="2549">
        <v>1</v>
      </c>
      <c r="V403" s="2549" t="s">
        <v>2493</v>
      </c>
      <c r="W403" s="2549" t="s">
        <v>2493</v>
      </c>
      <c r="X403" s="2549">
        <v>1</v>
      </c>
      <c r="Y403" s="2550" t="s">
        <v>2493</v>
      </c>
      <c r="Z403" s="2551" t="s">
        <v>2185</v>
      </c>
      <c r="AA403" s="2552" t="s">
        <v>2185</v>
      </c>
      <c r="AB403" s="2549" t="s">
        <v>2499</v>
      </c>
      <c r="AC403" s="2554">
        <v>659650</v>
      </c>
      <c r="AD403" s="2555">
        <v>15040</v>
      </c>
      <c r="AE403" s="2555">
        <v>17040</v>
      </c>
      <c r="AF403" s="2555">
        <v>36.299999999999997</v>
      </c>
      <c r="AG403" s="2555">
        <v>204.3</v>
      </c>
      <c r="AH403" s="2555">
        <v>42960</v>
      </c>
      <c r="AI403" s="2555">
        <v>2142</v>
      </c>
      <c r="AJ403" s="2555">
        <v>3310</v>
      </c>
      <c r="AK403" s="2555">
        <v>9.1999999999999993</v>
      </c>
      <c r="AL403" s="2555">
        <v>12.5</v>
      </c>
      <c r="AM403" s="2555">
        <v>2026</v>
      </c>
      <c r="AN403" s="2523">
        <v>75110</v>
      </c>
      <c r="AO403" s="2556">
        <v>1</v>
      </c>
      <c r="AP403" s="2547">
        <v>1</v>
      </c>
      <c r="AQ403" s="2547">
        <v>4</v>
      </c>
      <c r="AR403" s="2547">
        <v>4</v>
      </c>
      <c r="AS403" s="2557">
        <v>58</v>
      </c>
      <c r="AT403" s="2558">
        <v>66</v>
      </c>
      <c r="AU403" s="2558">
        <v>43</v>
      </c>
      <c r="AV403" s="2559">
        <v>51</v>
      </c>
      <c r="AW403" s="2560">
        <v>1</v>
      </c>
      <c r="AX403" s="2539">
        <v>1</v>
      </c>
      <c r="AY403" s="2521">
        <v>0</v>
      </c>
      <c r="AZ403" s="2539">
        <v>1</v>
      </c>
      <c r="BA403" s="2539">
        <v>1</v>
      </c>
      <c r="BB403" s="2539">
        <v>1</v>
      </c>
      <c r="BC403" s="2539">
        <v>0</v>
      </c>
      <c r="BD403" s="2539">
        <v>1</v>
      </c>
      <c r="BE403" s="2561">
        <v>1</v>
      </c>
      <c r="BF403" s="2539">
        <v>1</v>
      </c>
      <c r="BG403" s="2539">
        <v>1</v>
      </c>
      <c r="BH403" s="2539">
        <v>1</v>
      </c>
      <c r="BI403" s="2539">
        <v>1</v>
      </c>
      <c r="BJ403" s="2539">
        <v>1</v>
      </c>
      <c r="BK403" s="2539">
        <v>1</v>
      </c>
      <c r="BL403" s="2539">
        <v>1</v>
      </c>
      <c r="BM403" s="2539">
        <v>1</v>
      </c>
      <c r="BN403" s="2521">
        <v>0</v>
      </c>
      <c r="BO403" s="2539">
        <v>1</v>
      </c>
      <c r="BP403" s="2539">
        <v>1</v>
      </c>
      <c r="BQ403" s="2539">
        <v>0</v>
      </c>
      <c r="BR403" s="2562">
        <v>0</v>
      </c>
      <c r="BS403" s="2538">
        <v>0</v>
      </c>
      <c r="BT403" s="2521">
        <v>1</v>
      </c>
      <c r="BU403" s="2521">
        <v>1</v>
      </c>
      <c r="BV403" s="2539">
        <v>0</v>
      </c>
      <c r="BW403" s="2539">
        <v>0</v>
      </c>
      <c r="BX403" s="2539">
        <v>0</v>
      </c>
      <c r="BY403" s="2539">
        <v>0</v>
      </c>
      <c r="BZ403" s="2636">
        <v>0</v>
      </c>
      <c r="CA403" s="2539">
        <v>0</v>
      </c>
      <c r="CB403" s="2539">
        <v>0</v>
      </c>
      <c r="CC403" s="2539">
        <v>0</v>
      </c>
      <c r="CD403" s="2539">
        <v>0</v>
      </c>
      <c r="CE403" s="2570">
        <v>0</v>
      </c>
      <c r="CF403" s="2571">
        <v>1</v>
      </c>
      <c r="CG403" s="2539">
        <v>1</v>
      </c>
      <c r="CH403" s="2539">
        <v>1</v>
      </c>
      <c r="CI403" s="2539">
        <v>1</v>
      </c>
      <c r="CJ403" s="2539">
        <v>1</v>
      </c>
      <c r="CK403" s="2539">
        <v>1</v>
      </c>
      <c r="CL403" s="2539">
        <v>1</v>
      </c>
      <c r="CM403" s="2539">
        <v>1</v>
      </c>
      <c r="CN403" s="2539">
        <v>1</v>
      </c>
      <c r="CO403" s="2539">
        <v>1</v>
      </c>
      <c r="CP403" s="2539">
        <v>1</v>
      </c>
      <c r="CQ403" s="2539">
        <v>1</v>
      </c>
      <c r="CR403" s="2539">
        <v>1</v>
      </c>
      <c r="CS403" s="2539">
        <v>0</v>
      </c>
      <c r="CT403" s="2539">
        <v>0</v>
      </c>
      <c r="CU403" s="2539">
        <v>0</v>
      </c>
      <c r="CV403" s="2539">
        <v>0</v>
      </c>
      <c r="CW403" s="2539">
        <v>0</v>
      </c>
      <c r="CX403" s="2539">
        <v>0</v>
      </c>
      <c r="CY403" s="2573">
        <v>0</v>
      </c>
    </row>
    <row r="404" spans="1:103">
      <c r="A404" s="2564" t="s">
        <v>2582</v>
      </c>
      <c r="B404" s="2637" t="s">
        <v>2646</v>
      </c>
      <c r="C404" s="2566"/>
      <c r="D404" s="2638">
        <v>359</v>
      </c>
      <c r="E404" s="2545"/>
      <c r="F404" s="2567">
        <v>868</v>
      </c>
      <c r="G404" s="2568">
        <v>403</v>
      </c>
      <c r="H404" s="2568">
        <v>21.1</v>
      </c>
      <c r="I404" s="2568">
        <v>35.6</v>
      </c>
      <c r="J404" s="2561">
        <v>20</v>
      </c>
      <c r="K404" s="2568">
        <v>797.1</v>
      </c>
      <c r="L404" s="2639">
        <v>757.1</v>
      </c>
      <c r="M404" s="2522">
        <v>457</v>
      </c>
      <c r="N404" s="2548">
        <v>3.2709999999999999</v>
      </c>
      <c r="O404" s="2523">
        <v>9.0879999999999992</v>
      </c>
      <c r="P404" s="2549">
        <v>1</v>
      </c>
      <c r="Q404" s="2549" t="s">
        <v>2493</v>
      </c>
      <c r="R404" s="2549" t="s">
        <v>2493</v>
      </c>
      <c r="S404" s="2549">
        <v>1</v>
      </c>
      <c r="T404" s="2550" t="s">
        <v>2493</v>
      </c>
      <c r="U404" s="2549">
        <v>1</v>
      </c>
      <c r="V404" s="2549" t="s">
        <v>2493</v>
      </c>
      <c r="W404" s="2549" t="s">
        <v>2493</v>
      </c>
      <c r="X404" s="2549">
        <v>1</v>
      </c>
      <c r="Y404" s="2550" t="s">
        <v>2493</v>
      </c>
      <c r="Z404" s="2551" t="s">
        <v>2185</v>
      </c>
      <c r="AA404" s="2552" t="s">
        <v>2185</v>
      </c>
      <c r="AB404" s="2549" t="s">
        <v>2499</v>
      </c>
      <c r="AC404" s="2554">
        <v>591620</v>
      </c>
      <c r="AD404" s="2555">
        <v>13630</v>
      </c>
      <c r="AE404" s="2555">
        <v>15420</v>
      </c>
      <c r="AF404" s="2555">
        <v>35.9</v>
      </c>
      <c r="AG404" s="2555">
        <v>193.3</v>
      </c>
      <c r="AH404" s="2555">
        <v>38900</v>
      </c>
      <c r="AI404" s="2555">
        <v>1930</v>
      </c>
      <c r="AJ404" s="2555">
        <v>2984</v>
      </c>
      <c r="AK404" s="2555">
        <v>9.1999999999999993</v>
      </c>
      <c r="AL404" s="2555">
        <v>11.5</v>
      </c>
      <c r="AM404" s="2555">
        <v>1510</v>
      </c>
      <c r="AN404" s="2523">
        <v>67260</v>
      </c>
      <c r="AO404" s="2556">
        <v>1</v>
      </c>
      <c r="AP404" s="2547">
        <v>1</v>
      </c>
      <c r="AQ404" s="2547">
        <v>4</v>
      </c>
      <c r="AR404" s="2547">
        <v>4</v>
      </c>
      <c r="AS404" s="2557">
        <v>63</v>
      </c>
      <c r="AT404" s="2558">
        <v>71</v>
      </c>
      <c r="AU404" s="2558">
        <v>47</v>
      </c>
      <c r="AV404" s="2559">
        <v>55</v>
      </c>
      <c r="AW404" s="2560">
        <v>1</v>
      </c>
      <c r="AX404" s="2539">
        <v>1</v>
      </c>
      <c r="AY404" s="2521">
        <v>0</v>
      </c>
      <c r="AZ404" s="2539">
        <v>1</v>
      </c>
      <c r="BA404" s="2539">
        <v>1</v>
      </c>
      <c r="BB404" s="2539">
        <v>1</v>
      </c>
      <c r="BC404" s="2539">
        <v>0</v>
      </c>
      <c r="BD404" s="2539">
        <v>1</v>
      </c>
      <c r="BE404" s="2561">
        <v>1</v>
      </c>
      <c r="BF404" s="2539">
        <v>1</v>
      </c>
      <c r="BG404" s="2539">
        <v>1</v>
      </c>
      <c r="BH404" s="2539">
        <v>1</v>
      </c>
      <c r="BI404" s="2539">
        <v>1</v>
      </c>
      <c r="BJ404" s="2539">
        <v>1</v>
      </c>
      <c r="BK404" s="2539">
        <v>1</v>
      </c>
      <c r="BL404" s="2539">
        <v>1</v>
      </c>
      <c r="BM404" s="2539">
        <v>1</v>
      </c>
      <c r="BN404" s="2521">
        <v>0</v>
      </c>
      <c r="BO404" s="2539">
        <v>1</v>
      </c>
      <c r="BP404" s="2539">
        <v>1</v>
      </c>
      <c r="BQ404" s="2539">
        <v>0</v>
      </c>
      <c r="BR404" s="2562">
        <v>0</v>
      </c>
      <c r="BS404" s="2538">
        <v>0</v>
      </c>
      <c r="BT404" s="2521">
        <v>1</v>
      </c>
      <c r="BU404" s="2521">
        <v>1</v>
      </c>
      <c r="BV404" s="2539">
        <v>0</v>
      </c>
      <c r="BW404" s="2539">
        <v>0</v>
      </c>
      <c r="BX404" s="2539">
        <v>0</v>
      </c>
      <c r="BY404" s="2539">
        <v>0</v>
      </c>
      <c r="BZ404" s="2636">
        <v>0</v>
      </c>
      <c r="CA404" s="2539">
        <v>0</v>
      </c>
      <c r="CB404" s="2539">
        <v>0</v>
      </c>
      <c r="CC404" s="2539">
        <v>0</v>
      </c>
      <c r="CD404" s="2539">
        <v>0</v>
      </c>
      <c r="CE404" s="2570">
        <v>0</v>
      </c>
      <c r="CF404" s="2571">
        <v>1</v>
      </c>
      <c r="CG404" s="2539">
        <v>1</v>
      </c>
      <c r="CH404" s="2539">
        <v>1</v>
      </c>
      <c r="CI404" s="2539">
        <v>1</v>
      </c>
      <c r="CJ404" s="2539">
        <v>1</v>
      </c>
      <c r="CK404" s="2539">
        <v>1</v>
      </c>
      <c r="CL404" s="2539">
        <v>1</v>
      </c>
      <c r="CM404" s="2539">
        <v>1</v>
      </c>
      <c r="CN404" s="2539">
        <v>1</v>
      </c>
      <c r="CO404" s="2539">
        <v>1</v>
      </c>
      <c r="CP404" s="2539">
        <v>1</v>
      </c>
      <c r="CQ404" s="2539">
        <v>1</v>
      </c>
      <c r="CR404" s="2539">
        <v>1</v>
      </c>
      <c r="CS404" s="2539">
        <v>0</v>
      </c>
      <c r="CT404" s="2539">
        <v>0</v>
      </c>
      <c r="CU404" s="2539">
        <v>0</v>
      </c>
      <c r="CV404" s="2539">
        <v>0</v>
      </c>
      <c r="CW404" s="2539">
        <v>0</v>
      </c>
      <c r="CX404" s="2539">
        <v>0</v>
      </c>
      <c r="CY404" s="2573">
        <v>0</v>
      </c>
    </row>
    <row r="405" spans="1:103">
      <c r="A405" s="2564" t="s">
        <v>2582</v>
      </c>
      <c r="B405" s="2637" t="s">
        <v>2647</v>
      </c>
      <c r="C405" s="2566"/>
      <c r="D405" s="2638">
        <v>329</v>
      </c>
      <c r="E405" s="2545"/>
      <c r="F405" s="2567">
        <v>862</v>
      </c>
      <c r="G405" s="2568">
        <v>401</v>
      </c>
      <c r="H405" s="2568">
        <v>19.7</v>
      </c>
      <c r="I405" s="2568">
        <v>32.4</v>
      </c>
      <c r="J405" s="2561">
        <v>20</v>
      </c>
      <c r="K405" s="2568">
        <v>797.1</v>
      </c>
      <c r="L405" s="2639">
        <v>757.1</v>
      </c>
      <c r="M405" s="2522">
        <v>419</v>
      </c>
      <c r="N405" s="2548">
        <v>3.254</v>
      </c>
      <c r="O405" s="2523">
        <v>9.8620000000000001</v>
      </c>
      <c r="P405" s="2549">
        <v>1</v>
      </c>
      <c r="Q405" s="2549" t="s">
        <v>2493</v>
      </c>
      <c r="R405" s="2549" t="s">
        <v>2493</v>
      </c>
      <c r="S405" s="2549">
        <v>1</v>
      </c>
      <c r="T405" s="2550" t="s">
        <v>2493</v>
      </c>
      <c r="U405" s="2549">
        <v>1</v>
      </c>
      <c r="V405" s="2549" t="s">
        <v>2493</v>
      </c>
      <c r="W405" s="2549" t="s">
        <v>2493</v>
      </c>
      <c r="X405" s="2549">
        <v>1</v>
      </c>
      <c r="Y405" s="2550" t="s">
        <v>2493</v>
      </c>
      <c r="Z405" s="2551" t="s">
        <v>2185</v>
      </c>
      <c r="AA405" s="2552" t="s">
        <v>2185</v>
      </c>
      <c r="AB405" s="2549" t="s">
        <v>2499</v>
      </c>
      <c r="AC405" s="2554">
        <v>535820</v>
      </c>
      <c r="AD405" s="2555">
        <v>12430</v>
      </c>
      <c r="AE405" s="2555">
        <v>14040</v>
      </c>
      <c r="AF405" s="2555">
        <v>35.700000000000003</v>
      </c>
      <c r="AG405" s="2555">
        <v>179.8</v>
      </c>
      <c r="AH405" s="2555">
        <v>34870</v>
      </c>
      <c r="AI405" s="2555">
        <v>1739</v>
      </c>
      <c r="AJ405" s="2555">
        <v>2687</v>
      </c>
      <c r="AK405" s="2555">
        <v>9.1</v>
      </c>
      <c r="AL405" s="2555">
        <v>10.7</v>
      </c>
      <c r="AM405" s="2555">
        <v>1159</v>
      </c>
      <c r="AN405" s="2523">
        <v>59910</v>
      </c>
      <c r="AO405" s="2556">
        <v>1</v>
      </c>
      <c r="AP405" s="2547">
        <v>1</v>
      </c>
      <c r="AQ405" s="2547">
        <v>4</v>
      </c>
      <c r="AR405" s="2547">
        <v>4</v>
      </c>
      <c r="AS405" s="2557">
        <v>68</v>
      </c>
      <c r="AT405" s="2558">
        <v>77</v>
      </c>
      <c r="AU405" s="2558">
        <v>51</v>
      </c>
      <c r="AV405" s="2559">
        <v>60</v>
      </c>
      <c r="AW405" s="2560">
        <v>1</v>
      </c>
      <c r="AX405" s="2539">
        <v>1</v>
      </c>
      <c r="AY405" s="2521">
        <v>0</v>
      </c>
      <c r="AZ405" s="2539">
        <v>1</v>
      </c>
      <c r="BA405" s="2539">
        <v>1</v>
      </c>
      <c r="BB405" s="2539">
        <v>1</v>
      </c>
      <c r="BC405" s="2539">
        <v>0</v>
      </c>
      <c r="BD405" s="2539">
        <v>1</v>
      </c>
      <c r="BE405" s="2561">
        <v>1</v>
      </c>
      <c r="BF405" s="2539">
        <v>1</v>
      </c>
      <c r="BG405" s="2539">
        <v>1</v>
      </c>
      <c r="BH405" s="2539">
        <v>1</v>
      </c>
      <c r="BI405" s="2539">
        <v>1</v>
      </c>
      <c r="BJ405" s="2539">
        <v>1</v>
      </c>
      <c r="BK405" s="2539">
        <v>1</v>
      </c>
      <c r="BL405" s="2539">
        <v>1</v>
      </c>
      <c r="BM405" s="2539">
        <v>1</v>
      </c>
      <c r="BN405" s="2521">
        <v>0</v>
      </c>
      <c r="BO405" s="2539">
        <v>1</v>
      </c>
      <c r="BP405" s="2539">
        <v>1</v>
      </c>
      <c r="BQ405" s="2539">
        <v>0</v>
      </c>
      <c r="BR405" s="2562">
        <v>0</v>
      </c>
      <c r="BS405" s="2538">
        <v>0</v>
      </c>
      <c r="BT405" s="2521">
        <v>1</v>
      </c>
      <c r="BU405" s="2521">
        <v>1</v>
      </c>
      <c r="BV405" s="2539">
        <v>0</v>
      </c>
      <c r="BW405" s="2539">
        <v>0</v>
      </c>
      <c r="BX405" s="2539">
        <v>0</v>
      </c>
      <c r="BY405" s="2539">
        <v>0</v>
      </c>
      <c r="BZ405" s="2636">
        <v>0</v>
      </c>
      <c r="CA405" s="2539">
        <v>0</v>
      </c>
      <c r="CB405" s="2539">
        <v>0</v>
      </c>
      <c r="CC405" s="2539">
        <v>0</v>
      </c>
      <c r="CD405" s="2539">
        <v>0</v>
      </c>
      <c r="CE405" s="2570">
        <v>0</v>
      </c>
      <c r="CF405" s="2571">
        <v>1</v>
      </c>
      <c r="CG405" s="2539">
        <v>1</v>
      </c>
      <c r="CH405" s="2539">
        <v>1</v>
      </c>
      <c r="CI405" s="2539">
        <v>1</v>
      </c>
      <c r="CJ405" s="2539">
        <v>1</v>
      </c>
      <c r="CK405" s="2539">
        <v>1</v>
      </c>
      <c r="CL405" s="2539">
        <v>1</v>
      </c>
      <c r="CM405" s="2539">
        <v>1</v>
      </c>
      <c r="CN405" s="2539">
        <v>1</v>
      </c>
      <c r="CO405" s="2539">
        <v>1</v>
      </c>
      <c r="CP405" s="2539">
        <v>1</v>
      </c>
      <c r="CQ405" s="2539">
        <v>1</v>
      </c>
      <c r="CR405" s="2539">
        <v>1</v>
      </c>
      <c r="CS405" s="2539">
        <v>0</v>
      </c>
      <c r="CT405" s="2539">
        <v>0</v>
      </c>
      <c r="CU405" s="2539">
        <v>0</v>
      </c>
      <c r="CV405" s="2539">
        <v>0</v>
      </c>
      <c r="CW405" s="2539">
        <v>0</v>
      </c>
      <c r="CX405" s="2539">
        <v>0</v>
      </c>
      <c r="CY405" s="2573">
        <v>0</v>
      </c>
    </row>
    <row r="406" spans="1:103">
      <c r="A406" s="2564" t="s">
        <v>2582</v>
      </c>
      <c r="B406" s="2640" t="s">
        <v>2648</v>
      </c>
      <c r="C406" s="2566"/>
      <c r="D406" s="2641">
        <v>299</v>
      </c>
      <c r="E406" s="2545"/>
      <c r="F406" s="2567">
        <v>856</v>
      </c>
      <c r="G406" s="2568">
        <v>400</v>
      </c>
      <c r="H406" s="2568">
        <v>18.2</v>
      </c>
      <c r="I406" s="2568">
        <v>29.2</v>
      </c>
      <c r="J406" s="2561">
        <v>20</v>
      </c>
      <c r="K406" s="2568">
        <v>797.1</v>
      </c>
      <c r="L406" s="2639">
        <v>757.1</v>
      </c>
      <c r="M406" s="2522">
        <v>381</v>
      </c>
      <c r="N406" s="2548">
        <v>3.2410000000000001</v>
      </c>
      <c r="O406" s="2523">
        <v>10.8</v>
      </c>
      <c r="P406" s="2549">
        <v>1</v>
      </c>
      <c r="Q406" s="2549" t="s">
        <v>2493</v>
      </c>
      <c r="R406" s="2549" t="s">
        <v>2493</v>
      </c>
      <c r="S406" s="2549">
        <v>1</v>
      </c>
      <c r="T406" s="2550" t="s">
        <v>2493</v>
      </c>
      <c r="U406" s="2549">
        <v>1</v>
      </c>
      <c r="V406" s="2549" t="s">
        <v>2493</v>
      </c>
      <c r="W406" s="2549" t="s">
        <v>2493</v>
      </c>
      <c r="X406" s="2549">
        <v>1</v>
      </c>
      <c r="Y406" s="2550" t="s">
        <v>2493</v>
      </c>
      <c r="Z406" s="2551" t="s">
        <v>2185</v>
      </c>
      <c r="AA406" s="2552" t="s">
        <v>2185</v>
      </c>
      <c r="AB406" s="2549" t="s">
        <v>2499</v>
      </c>
      <c r="AC406" s="2554">
        <v>481680</v>
      </c>
      <c r="AD406" s="2555">
        <v>11250</v>
      </c>
      <c r="AE406" s="2555">
        <v>12680</v>
      </c>
      <c r="AF406" s="2555">
        <v>35.5</v>
      </c>
      <c r="AG406" s="2555">
        <v>165.5</v>
      </c>
      <c r="AH406" s="2555">
        <v>31190</v>
      </c>
      <c r="AI406" s="2555">
        <v>1559</v>
      </c>
      <c r="AJ406" s="2555">
        <v>2406</v>
      </c>
      <c r="AK406" s="2555">
        <v>9</v>
      </c>
      <c r="AL406" s="2555">
        <v>10</v>
      </c>
      <c r="AM406" s="2555">
        <v>866.2</v>
      </c>
      <c r="AN406" s="2523">
        <v>53220</v>
      </c>
      <c r="AO406" s="2556">
        <v>1</v>
      </c>
      <c r="AP406" s="2547">
        <v>1</v>
      </c>
      <c r="AQ406" s="2547">
        <v>4</v>
      </c>
      <c r="AR406" s="2547">
        <v>4</v>
      </c>
      <c r="AS406" s="2557">
        <v>74</v>
      </c>
      <c r="AT406" s="2558">
        <v>85</v>
      </c>
      <c r="AU406" s="2558">
        <v>55</v>
      </c>
      <c r="AV406" s="2559">
        <v>66</v>
      </c>
      <c r="AW406" s="2560">
        <v>1</v>
      </c>
      <c r="AX406" s="2539">
        <v>1</v>
      </c>
      <c r="AY406" s="2521">
        <v>0</v>
      </c>
      <c r="AZ406" s="2539">
        <v>1</v>
      </c>
      <c r="BA406" s="2539">
        <v>1</v>
      </c>
      <c r="BB406" s="2539">
        <v>1</v>
      </c>
      <c r="BC406" s="2539">
        <v>0</v>
      </c>
      <c r="BD406" s="2539">
        <v>1</v>
      </c>
      <c r="BE406" s="2561">
        <v>1</v>
      </c>
      <c r="BF406" s="2539">
        <v>1</v>
      </c>
      <c r="BG406" s="2539">
        <v>1</v>
      </c>
      <c r="BH406" s="2539">
        <v>1</v>
      </c>
      <c r="BI406" s="2539">
        <v>1</v>
      </c>
      <c r="BJ406" s="2539">
        <v>1</v>
      </c>
      <c r="BK406" s="2539">
        <v>1</v>
      </c>
      <c r="BL406" s="2539">
        <v>1</v>
      </c>
      <c r="BM406" s="2539">
        <v>1</v>
      </c>
      <c r="BN406" s="2521">
        <v>0</v>
      </c>
      <c r="BO406" s="2539">
        <v>1</v>
      </c>
      <c r="BP406" s="2539">
        <v>1</v>
      </c>
      <c r="BQ406" s="2539">
        <v>0</v>
      </c>
      <c r="BR406" s="2562">
        <v>0</v>
      </c>
      <c r="BS406" s="2538">
        <v>0</v>
      </c>
      <c r="BT406" s="2521">
        <v>1</v>
      </c>
      <c r="BU406" s="2521">
        <v>1</v>
      </c>
      <c r="BV406" s="2539">
        <v>0</v>
      </c>
      <c r="BW406" s="2539">
        <v>0</v>
      </c>
      <c r="BX406" s="2539">
        <v>0</v>
      </c>
      <c r="BY406" s="2539">
        <v>0</v>
      </c>
      <c r="BZ406" s="2636">
        <v>0</v>
      </c>
      <c r="CA406" s="2539">
        <v>0</v>
      </c>
      <c r="CB406" s="2539">
        <v>0</v>
      </c>
      <c r="CC406" s="2539">
        <v>0</v>
      </c>
      <c r="CD406" s="2539">
        <v>0</v>
      </c>
      <c r="CE406" s="2570">
        <v>0</v>
      </c>
      <c r="CF406" s="2571">
        <v>1</v>
      </c>
      <c r="CG406" s="2539">
        <v>1</v>
      </c>
      <c r="CH406" s="2539">
        <v>1</v>
      </c>
      <c r="CI406" s="2539">
        <v>1</v>
      </c>
      <c r="CJ406" s="2539">
        <v>1</v>
      </c>
      <c r="CK406" s="2539">
        <v>1</v>
      </c>
      <c r="CL406" s="2539">
        <v>1</v>
      </c>
      <c r="CM406" s="2539">
        <v>1</v>
      </c>
      <c r="CN406" s="2539">
        <v>1</v>
      </c>
      <c r="CO406" s="2539">
        <v>1</v>
      </c>
      <c r="CP406" s="2539">
        <v>1</v>
      </c>
      <c r="CQ406" s="2539">
        <v>1</v>
      </c>
      <c r="CR406" s="2539">
        <v>1</v>
      </c>
      <c r="CS406" s="2539">
        <v>0</v>
      </c>
      <c r="CT406" s="2539">
        <v>0</v>
      </c>
      <c r="CU406" s="2539">
        <v>0</v>
      </c>
      <c r="CV406" s="2539">
        <v>0</v>
      </c>
      <c r="CW406" s="2539">
        <v>0</v>
      </c>
      <c r="CX406" s="2539">
        <v>0</v>
      </c>
      <c r="CY406" s="2573">
        <v>0</v>
      </c>
    </row>
    <row r="407" spans="1:103">
      <c r="A407" s="2564"/>
      <c r="B407" s="2642" t="s">
        <v>2649</v>
      </c>
      <c r="C407" s="2566"/>
      <c r="D407" s="2643">
        <v>251</v>
      </c>
      <c r="E407" s="2545"/>
      <c r="F407" s="2567">
        <v>859</v>
      </c>
      <c r="G407" s="2568">
        <v>292</v>
      </c>
      <c r="H407" s="2568">
        <v>17</v>
      </c>
      <c r="I407" s="2568">
        <v>31</v>
      </c>
      <c r="J407" s="2561">
        <v>20</v>
      </c>
      <c r="K407" s="2568">
        <v>797.3</v>
      </c>
      <c r="L407" s="2639">
        <v>757.3</v>
      </c>
      <c r="M407" s="2567">
        <v>319.3</v>
      </c>
      <c r="N407" s="2548">
        <v>2.8180000000000001</v>
      </c>
      <c r="O407" s="2523">
        <v>11.22</v>
      </c>
      <c r="P407" s="2549">
        <v>1</v>
      </c>
      <c r="Q407" s="2549" t="s">
        <v>2493</v>
      </c>
      <c r="R407" s="2549" t="s">
        <v>2493</v>
      </c>
      <c r="S407" s="2549">
        <v>1</v>
      </c>
      <c r="T407" s="2550" t="s">
        <v>2493</v>
      </c>
      <c r="U407" s="2549">
        <v>1</v>
      </c>
      <c r="V407" s="2549" t="s">
        <v>2493</v>
      </c>
      <c r="W407" s="2549" t="s">
        <v>2493</v>
      </c>
      <c r="X407" s="2549">
        <v>1</v>
      </c>
      <c r="Y407" s="2550" t="s">
        <v>2493</v>
      </c>
      <c r="Z407" s="2551">
        <v>1</v>
      </c>
      <c r="AA407" s="2552" t="s">
        <v>2185</v>
      </c>
      <c r="AB407" s="2549" t="s">
        <v>2499</v>
      </c>
      <c r="AC407" s="2554">
        <v>387490</v>
      </c>
      <c r="AD407" s="2555">
        <v>9021</v>
      </c>
      <c r="AE407" s="2555">
        <v>10320</v>
      </c>
      <c r="AF407" s="2555">
        <v>34.799999999999997</v>
      </c>
      <c r="AG407" s="2555">
        <v>156.5</v>
      </c>
      <c r="AH407" s="2555">
        <v>12900</v>
      </c>
      <c r="AI407" s="2555">
        <v>883.7</v>
      </c>
      <c r="AJ407" s="2555">
        <v>1383</v>
      </c>
      <c r="AK407" s="2555">
        <v>6.3</v>
      </c>
      <c r="AL407" s="2555">
        <v>10.199999999999999</v>
      </c>
      <c r="AM407" s="2555">
        <v>745.5</v>
      </c>
      <c r="AN407" s="2523">
        <v>22040</v>
      </c>
      <c r="AO407" s="2556">
        <v>1</v>
      </c>
      <c r="AP407" s="2547">
        <v>1</v>
      </c>
      <c r="AQ407" s="2547">
        <v>4</v>
      </c>
      <c r="AR407" s="2547">
        <v>4</v>
      </c>
      <c r="AS407" s="2557">
        <v>79</v>
      </c>
      <c r="AT407" s="2558">
        <v>88</v>
      </c>
      <c r="AU407" s="2558">
        <v>63</v>
      </c>
      <c r="AV407" s="2559">
        <v>72</v>
      </c>
      <c r="AW407" s="2560">
        <v>1</v>
      </c>
      <c r="AX407" s="2539">
        <v>1</v>
      </c>
      <c r="AY407" s="2521">
        <v>1</v>
      </c>
      <c r="AZ407" s="2539">
        <v>1</v>
      </c>
      <c r="BA407" s="2539">
        <v>1</v>
      </c>
      <c r="BB407" s="2539">
        <v>1</v>
      </c>
      <c r="BC407" s="2539">
        <v>0</v>
      </c>
      <c r="BD407" s="2539">
        <v>1</v>
      </c>
      <c r="BE407" s="2561">
        <v>1</v>
      </c>
      <c r="BF407" s="2539">
        <v>1</v>
      </c>
      <c r="BG407" s="2539">
        <v>1</v>
      </c>
      <c r="BH407" s="2539">
        <v>1</v>
      </c>
      <c r="BI407" s="2539">
        <v>1</v>
      </c>
      <c r="BJ407" s="2539">
        <v>1</v>
      </c>
      <c r="BK407" s="2539">
        <v>1</v>
      </c>
      <c r="BL407" s="2539">
        <v>1</v>
      </c>
      <c r="BM407" s="2539">
        <v>1</v>
      </c>
      <c r="BN407" s="2521">
        <v>0</v>
      </c>
      <c r="BO407" s="2539">
        <v>1</v>
      </c>
      <c r="BP407" s="2539">
        <v>1</v>
      </c>
      <c r="BQ407" s="2539">
        <v>0</v>
      </c>
      <c r="BR407" s="2562">
        <v>0</v>
      </c>
      <c r="BS407" s="2538">
        <v>0</v>
      </c>
      <c r="BT407" s="2521">
        <v>1</v>
      </c>
      <c r="BU407" s="2521">
        <v>0</v>
      </c>
      <c r="BV407" s="2539">
        <v>0</v>
      </c>
      <c r="BW407" s="2539">
        <v>0</v>
      </c>
      <c r="BX407" s="2539">
        <v>0</v>
      </c>
      <c r="BY407" s="2539">
        <v>0</v>
      </c>
      <c r="BZ407" s="2636">
        <v>0</v>
      </c>
      <c r="CA407" s="2539">
        <v>0</v>
      </c>
      <c r="CB407" s="2539">
        <v>0</v>
      </c>
      <c r="CC407" s="2539">
        <v>0</v>
      </c>
      <c r="CD407" s="2539">
        <v>0</v>
      </c>
      <c r="CE407" s="2570">
        <v>0</v>
      </c>
      <c r="CF407" s="2571">
        <v>1</v>
      </c>
      <c r="CG407" s="2539">
        <v>1</v>
      </c>
      <c r="CH407" s="2539">
        <v>1</v>
      </c>
      <c r="CI407" s="2539">
        <v>1</v>
      </c>
      <c r="CJ407" s="2539">
        <v>1</v>
      </c>
      <c r="CK407" s="2539">
        <v>1</v>
      </c>
      <c r="CL407" s="2539">
        <v>1</v>
      </c>
      <c r="CM407" s="2539">
        <v>1</v>
      </c>
      <c r="CN407" s="2539">
        <v>1</v>
      </c>
      <c r="CO407" s="2539">
        <v>1</v>
      </c>
      <c r="CP407" s="2539">
        <v>1</v>
      </c>
      <c r="CQ407" s="2539">
        <v>1</v>
      </c>
      <c r="CR407" s="2539">
        <v>1</v>
      </c>
      <c r="CS407" s="2539">
        <v>0</v>
      </c>
      <c r="CT407" s="2539">
        <v>0</v>
      </c>
      <c r="CU407" s="2539">
        <v>0</v>
      </c>
      <c r="CV407" s="2539">
        <v>0</v>
      </c>
      <c r="CW407" s="2539">
        <v>0</v>
      </c>
      <c r="CX407" s="2539">
        <v>0</v>
      </c>
      <c r="CY407" s="2573">
        <v>0</v>
      </c>
    </row>
    <row r="408" spans="1:103">
      <c r="A408" s="2564"/>
      <c r="B408" s="2642" t="s">
        <v>2650</v>
      </c>
      <c r="C408" s="2566"/>
      <c r="D408" s="2643">
        <v>226</v>
      </c>
      <c r="E408" s="2545"/>
      <c r="F408" s="2567">
        <v>850.9</v>
      </c>
      <c r="G408" s="2568">
        <v>293.8</v>
      </c>
      <c r="H408" s="2568">
        <v>16.100000000000001</v>
      </c>
      <c r="I408" s="2568">
        <v>26.8</v>
      </c>
      <c r="J408" s="2561">
        <v>20</v>
      </c>
      <c r="K408" s="2568">
        <v>797.3</v>
      </c>
      <c r="L408" s="2639">
        <v>757.3</v>
      </c>
      <c r="M408" s="2567">
        <v>288.60000000000002</v>
      </c>
      <c r="N408" s="2548">
        <v>2.81</v>
      </c>
      <c r="O408" s="2523">
        <v>12.37</v>
      </c>
      <c r="P408" s="2549">
        <v>1</v>
      </c>
      <c r="Q408" s="2549" t="s">
        <v>2493</v>
      </c>
      <c r="R408" s="2549" t="s">
        <v>2493</v>
      </c>
      <c r="S408" s="2549">
        <v>1</v>
      </c>
      <c r="T408" s="2550" t="s">
        <v>2493</v>
      </c>
      <c r="U408" s="2549">
        <v>1</v>
      </c>
      <c r="V408" s="2549" t="s">
        <v>2493</v>
      </c>
      <c r="W408" s="2549" t="s">
        <v>2493</v>
      </c>
      <c r="X408" s="2549">
        <v>1</v>
      </c>
      <c r="Y408" s="2550" t="s">
        <v>2493</v>
      </c>
      <c r="Z408" s="2551">
        <v>1</v>
      </c>
      <c r="AA408" s="2552" t="s">
        <v>2185</v>
      </c>
      <c r="AB408" s="2549" t="s">
        <v>2499</v>
      </c>
      <c r="AC408" s="2554">
        <v>340800</v>
      </c>
      <c r="AD408" s="2555">
        <v>8010</v>
      </c>
      <c r="AE408" s="2555">
        <v>9182</v>
      </c>
      <c r="AF408" s="2555">
        <v>34.299999999999997</v>
      </c>
      <c r="AG408" s="2555">
        <v>146.80000000000001</v>
      </c>
      <c r="AH408" s="2555">
        <v>11360</v>
      </c>
      <c r="AI408" s="2555">
        <v>773.3</v>
      </c>
      <c r="AJ408" s="2555">
        <v>1212</v>
      </c>
      <c r="AK408" s="2555">
        <v>6.2</v>
      </c>
      <c r="AL408" s="2555">
        <v>9.3000000000000007</v>
      </c>
      <c r="AM408" s="2555">
        <v>522.29999999999995</v>
      </c>
      <c r="AN408" s="2523">
        <v>19230</v>
      </c>
      <c r="AO408" s="2556">
        <v>1</v>
      </c>
      <c r="AP408" s="2547">
        <v>1</v>
      </c>
      <c r="AQ408" s="2547">
        <v>4</v>
      </c>
      <c r="AR408" s="2547">
        <v>4</v>
      </c>
      <c r="AS408" s="2557">
        <v>87</v>
      </c>
      <c r="AT408" s="2558">
        <v>97</v>
      </c>
      <c r="AU408" s="2558">
        <v>69</v>
      </c>
      <c r="AV408" s="2559">
        <v>79</v>
      </c>
      <c r="AW408" s="2560">
        <v>1</v>
      </c>
      <c r="AX408" s="2539">
        <v>1</v>
      </c>
      <c r="AY408" s="2521">
        <v>1</v>
      </c>
      <c r="AZ408" s="2539">
        <v>1</v>
      </c>
      <c r="BA408" s="2539">
        <v>1</v>
      </c>
      <c r="BB408" s="2539">
        <v>1</v>
      </c>
      <c r="BC408" s="2539">
        <v>0</v>
      </c>
      <c r="BD408" s="2539">
        <v>1</v>
      </c>
      <c r="BE408" s="2561">
        <v>1</v>
      </c>
      <c r="BF408" s="2539">
        <v>1</v>
      </c>
      <c r="BG408" s="2539">
        <v>1</v>
      </c>
      <c r="BH408" s="2539">
        <v>1</v>
      </c>
      <c r="BI408" s="2539">
        <v>1</v>
      </c>
      <c r="BJ408" s="2539">
        <v>1</v>
      </c>
      <c r="BK408" s="2539">
        <v>1</v>
      </c>
      <c r="BL408" s="2539">
        <v>1</v>
      </c>
      <c r="BM408" s="2539">
        <v>1</v>
      </c>
      <c r="BN408" s="2521">
        <v>0</v>
      </c>
      <c r="BO408" s="2539">
        <v>1</v>
      </c>
      <c r="BP408" s="2539">
        <v>1</v>
      </c>
      <c r="BQ408" s="2539">
        <v>0</v>
      </c>
      <c r="BR408" s="2562">
        <v>0</v>
      </c>
      <c r="BS408" s="2538">
        <v>0</v>
      </c>
      <c r="BT408" s="2521">
        <v>1</v>
      </c>
      <c r="BU408" s="2521">
        <v>0</v>
      </c>
      <c r="BV408" s="2539">
        <v>0</v>
      </c>
      <c r="BW408" s="2539">
        <v>0</v>
      </c>
      <c r="BX408" s="2539">
        <v>0</v>
      </c>
      <c r="BY408" s="2539">
        <v>0</v>
      </c>
      <c r="BZ408" s="2636">
        <v>0</v>
      </c>
      <c r="CA408" s="2539">
        <v>0</v>
      </c>
      <c r="CB408" s="2539">
        <v>0</v>
      </c>
      <c r="CC408" s="2539">
        <v>0</v>
      </c>
      <c r="CD408" s="2539">
        <v>0</v>
      </c>
      <c r="CE408" s="2570">
        <v>0</v>
      </c>
      <c r="CF408" s="2571">
        <v>1</v>
      </c>
      <c r="CG408" s="2539">
        <v>1</v>
      </c>
      <c r="CH408" s="2539">
        <v>1</v>
      </c>
      <c r="CI408" s="2539">
        <v>1</v>
      </c>
      <c r="CJ408" s="2539">
        <v>1</v>
      </c>
      <c r="CK408" s="2539">
        <v>1</v>
      </c>
      <c r="CL408" s="2539">
        <v>1</v>
      </c>
      <c r="CM408" s="2539">
        <v>1</v>
      </c>
      <c r="CN408" s="2539">
        <v>1</v>
      </c>
      <c r="CO408" s="2539">
        <v>1</v>
      </c>
      <c r="CP408" s="2539">
        <v>1</v>
      </c>
      <c r="CQ408" s="2539">
        <v>1</v>
      </c>
      <c r="CR408" s="2539">
        <v>1</v>
      </c>
      <c r="CS408" s="2539">
        <v>0</v>
      </c>
      <c r="CT408" s="2539">
        <v>0</v>
      </c>
      <c r="CU408" s="2539">
        <v>0</v>
      </c>
      <c r="CV408" s="2539">
        <v>0</v>
      </c>
      <c r="CW408" s="2539">
        <v>0</v>
      </c>
      <c r="CX408" s="2539">
        <v>0</v>
      </c>
      <c r="CY408" s="2573">
        <v>0</v>
      </c>
    </row>
    <row r="409" spans="1:103">
      <c r="A409" s="2564"/>
      <c r="B409" s="2642" t="s">
        <v>2651</v>
      </c>
      <c r="C409" s="2566"/>
      <c r="D409" s="2643">
        <v>194</v>
      </c>
      <c r="E409" s="2545"/>
      <c r="F409" s="2567">
        <v>840.7</v>
      </c>
      <c r="G409" s="2568">
        <v>292.39999999999998</v>
      </c>
      <c r="H409" s="2568">
        <v>14.7</v>
      </c>
      <c r="I409" s="2568">
        <v>21.7</v>
      </c>
      <c r="J409" s="2561">
        <v>20</v>
      </c>
      <c r="K409" s="2568">
        <v>797.3</v>
      </c>
      <c r="L409" s="2639">
        <v>757.3</v>
      </c>
      <c r="M409" s="2567">
        <v>246.8</v>
      </c>
      <c r="N409" s="2548">
        <v>2.7869999999999999</v>
      </c>
      <c r="O409" s="2523">
        <v>14.34</v>
      </c>
      <c r="P409" s="2549">
        <v>1</v>
      </c>
      <c r="Q409" s="2549" t="s">
        <v>2493</v>
      </c>
      <c r="R409" s="2549" t="s">
        <v>2493</v>
      </c>
      <c r="S409" s="2549">
        <v>1</v>
      </c>
      <c r="T409" s="2550" t="s">
        <v>2493</v>
      </c>
      <c r="U409" s="2549">
        <v>1</v>
      </c>
      <c r="V409" s="2549" t="s">
        <v>2493</v>
      </c>
      <c r="W409" s="2549" t="s">
        <v>2493</v>
      </c>
      <c r="X409" s="2549">
        <v>1</v>
      </c>
      <c r="Y409" s="2550" t="s">
        <v>2493</v>
      </c>
      <c r="Z409" s="2551" t="s">
        <v>2185</v>
      </c>
      <c r="AA409" s="2552" t="s">
        <v>2185</v>
      </c>
      <c r="AB409" s="2549" t="s">
        <v>2499</v>
      </c>
      <c r="AC409" s="2554">
        <v>280270</v>
      </c>
      <c r="AD409" s="2555">
        <v>6667</v>
      </c>
      <c r="AE409" s="2555">
        <v>7668</v>
      </c>
      <c r="AF409" s="2555">
        <v>33.6</v>
      </c>
      <c r="AG409" s="2555">
        <v>132.5</v>
      </c>
      <c r="AH409" s="2555">
        <v>9067</v>
      </c>
      <c r="AI409" s="2555">
        <v>620.20000000000005</v>
      </c>
      <c r="AJ409" s="2555">
        <v>974.7</v>
      </c>
      <c r="AK409" s="2555">
        <v>6</v>
      </c>
      <c r="AL409" s="2555">
        <v>8.1</v>
      </c>
      <c r="AM409" s="2555">
        <v>312.2</v>
      </c>
      <c r="AN409" s="2523">
        <v>15160</v>
      </c>
      <c r="AO409" s="2556">
        <v>1</v>
      </c>
      <c r="AP409" s="2547">
        <v>2</v>
      </c>
      <c r="AQ409" s="2547">
        <v>4</v>
      </c>
      <c r="AR409" s="2547">
        <v>4</v>
      </c>
      <c r="AS409" s="2557">
        <v>101</v>
      </c>
      <c r="AT409" s="2558">
        <v>113</v>
      </c>
      <c r="AU409" s="2558">
        <v>80</v>
      </c>
      <c r="AV409" s="2559">
        <v>92</v>
      </c>
      <c r="AW409" s="2560">
        <v>1</v>
      </c>
      <c r="AX409" s="2539">
        <v>1</v>
      </c>
      <c r="AY409" s="2521">
        <v>0</v>
      </c>
      <c r="AZ409" s="2539">
        <v>1</v>
      </c>
      <c r="BA409" s="2539">
        <v>1</v>
      </c>
      <c r="BB409" s="2539">
        <v>1</v>
      </c>
      <c r="BC409" s="2539">
        <v>0</v>
      </c>
      <c r="BD409" s="2539">
        <v>1</v>
      </c>
      <c r="BE409" s="2561">
        <v>1</v>
      </c>
      <c r="BF409" s="2539">
        <v>1</v>
      </c>
      <c r="BG409" s="2539">
        <v>1</v>
      </c>
      <c r="BH409" s="2539">
        <v>1</v>
      </c>
      <c r="BI409" s="2539">
        <v>1</v>
      </c>
      <c r="BJ409" s="2539">
        <v>1</v>
      </c>
      <c r="BK409" s="2539">
        <v>1</v>
      </c>
      <c r="BL409" s="2539">
        <v>1</v>
      </c>
      <c r="BM409" s="2539">
        <v>1</v>
      </c>
      <c r="BN409" s="2521">
        <v>0</v>
      </c>
      <c r="BO409" s="2539">
        <v>1</v>
      </c>
      <c r="BP409" s="2539">
        <v>1</v>
      </c>
      <c r="BQ409" s="2539">
        <v>0</v>
      </c>
      <c r="BR409" s="2562">
        <v>0</v>
      </c>
      <c r="BS409" s="2538">
        <v>0</v>
      </c>
      <c r="BT409" s="2521">
        <v>1</v>
      </c>
      <c r="BU409" s="2521">
        <v>0</v>
      </c>
      <c r="BV409" s="2539">
        <v>0</v>
      </c>
      <c r="BW409" s="2539">
        <v>0</v>
      </c>
      <c r="BX409" s="2539">
        <v>0</v>
      </c>
      <c r="BY409" s="2539">
        <v>0</v>
      </c>
      <c r="BZ409" s="2636">
        <v>0</v>
      </c>
      <c r="CA409" s="2539">
        <v>0</v>
      </c>
      <c r="CB409" s="2539">
        <v>0</v>
      </c>
      <c r="CC409" s="2539">
        <v>0</v>
      </c>
      <c r="CD409" s="2539">
        <v>0</v>
      </c>
      <c r="CE409" s="2570">
        <v>0</v>
      </c>
      <c r="CF409" s="2571">
        <v>1</v>
      </c>
      <c r="CG409" s="2539">
        <v>1</v>
      </c>
      <c r="CH409" s="2539">
        <v>1</v>
      </c>
      <c r="CI409" s="2539">
        <v>1</v>
      </c>
      <c r="CJ409" s="2539">
        <v>1</v>
      </c>
      <c r="CK409" s="2539">
        <v>1</v>
      </c>
      <c r="CL409" s="2539">
        <v>1</v>
      </c>
      <c r="CM409" s="2539">
        <v>1</v>
      </c>
      <c r="CN409" s="2539">
        <v>1</v>
      </c>
      <c r="CO409" s="2539">
        <v>1</v>
      </c>
      <c r="CP409" s="2539">
        <v>1</v>
      </c>
      <c r="CQ409" s="2539">
        <v>1</v>
      </c>
      <c r="CR409" s="2539">
        <v>1</v>
      </c>
      <c r="CS409" s="2539">
        <v>0</v>
      </c>
      <c r="CT409" s="2539">
        <v>0</v>
      </c>
      <c r="CU409" s="2539">
        <v>0</v>
      </c>
      <c r="CV409" s="2539">
        <v>0</v>
      </c>
      <c r="CW409" s="2539">
        <v>0</v>
      </c>
      <c r="CX409" s="2539">
        <v>0</v>
      </c>
      <c r="CY409" s="2573">
        <v>0</v>
      </c>
    </row>
    <row r="410" spans="1:103">
      <c r="A410" s="2564"/>
      <c r="B410" s="2642" t="s">
        <v>2652</v>
      </c>
      <c r="C410" s="2566"/>
      <c r="D410" s="2643">
        <v>176</v>
      </c>
      <c r="E410" s="2545"/>
      <c r="F410" s="2567">
        <v>834.9</v>
      </c>
      <c r="G410" s="2568">
        <v>291.7</v>
      </c>
      <c r="H410" s="2568">
        <v>14</v>
      </c>
      <c r="I410" s="2568">
        <v>18.8</v>
      </c>
      <c r="J410" s="2561">
        <v>20</v>
      </c>
      <c r="K410" s="2568">
        <v>797.3</v>
      </c>
      <c r="L410" s="2639">
        <v>757.3</v>
      </c>
      <c r="M410" s="2567">
        <v>224</v>
      </c>
      <c r="N410" s="2548">
        <v>2.774</v>
      </c>
      <c r="O410" s="2523">
        <v>15.72</v>
      </c>
      <c r="P410" s="2549">
        <v>1</v>
      </c>
      <c r="Q410" s="2549">
        <v>1</v>
      </c>
      <c r="R410" s="2549" t="s">
        <v>2185</v>
      </c>
      <c r="S410" s="2549">
        <v>1</v>
      </c>
      <c r="T410" s="2550">
        <v>1</v>
      </c>
      <c r="U410" s="2549">
        <v>1</v>
      </c>
      <c r="V410" s="2549">
        <v>1</v>
      </c>
      <c r="W410" s="2549" t="s">
        <v>2185</v>
      </c>
      <c r="X410" s="2549" t="s">
        <v>2185</v>
      </c>
      <c r="Y410" s="2550" t="s">
        <v>2185</v>
      </c>
      <c r="Z410" s="2551" t="s">
        <v>2185</v>
      </c>
      <c r="AA410" s="2552" t="s">
        <v>2185</v>
      </c>
      <c r="AB410" s="2549" t="s">
        <v>2499</v>
      </c>
      <c r="AC410" s="2554">
        <v>247110</v>
      </c>
      <c r="AD410" s="2555">
        <v>5919</v>
      </c>
      <c r="AE410" s="2555">
        <v>6835</v>
      </c>
      <c r="AF410" s="2555">
        <v>33.1</v>
      </c>
      <c r="AG410" s="2555">
        <v>125.2</v>
      </c>
      <c r="AH410" s="2555">
        <v>7800</v>
      </c>
      <c r="AI410" s="2555">
        <v>534.79999999999995</v>
      </c>
      <c r="AJ410" s="2555">
        <v>842.8</v>
      </c>
      <c r="AK410" s="2555">
        <v>5.8</v>
      </c>
      <c r="AL410" s="2555">
        <v>7.5</v>
      </c>
      <c r="AM410" s="2555">
        <v>226.7</v>
      </c>
      <c r="AN410" s="2523">
        <v>12940</v>
      </c>
      <c r="AO410" s="2556">
        <v>1</v>
      </c>
      <c r="AP410" s="2547">
        <v>2</v>
      </c>
      <c r="AQ410" s="2547">
        <v>4</v>
      </c>
      <c r="AR410" s="2547">
        <v>4</v>
      </c>
      <c r="AS410" s="2557">
        <v>110</v>
      </c>
      <c r="AT410" s="2558">
        <v>123</v>
      </c>
      <c r="AU410" s="2558">
        <v>87</v>
      </c>
      <c r="AV410" s="2559">
        <v>100</v>
      </c>
      <c r="AW410" s="2560">
        <v>1</v>
      </c>
      <c r="AX410" s="2539">
        <v>1</v>
      </c>
      <c r="AY410" s="2521">
        <v>0</v>
      </c>
      <c r="AZ410" s="2539">
        <v>1</v>
      </c>
      <c r="BA410" s="2539">
        <v>1</v>
      </c>
      <c r="BB410" s="2539">
        <v>1</v>
      </c>
      <c r="BC410" s="2539">
        <v>0</v>
      </c>
      <c r="BD410" s="2539">
        <v>1</v>
      </c>
      <c r="BE410" s="2561">
        <v>0</v>
      </c>
      <c r="BF410" s="2539">
        <v>0</v>
      </c>
      <c r="BG410" s="2539">
        <v>1</v>
      </c>
      <c r="BH410" s="2539">
        <v>0</v>
      </c>
      <c r="BI410" s="2539">
        <v>1</v>
      </c>
      <c r="BJ410" s="2539">
        <v>1</v>
      </c>
      <c r="BK410" s="2539">
        <v>1</v>
      </c>
      <c r="BL410" s="2539">
        <v>1</v>
      </c>
      <c r="BM410" s="2539">
        <v>0</v>
      </c>
      <c r="BN410" s="2521">
        <v>0</v>
      </c>
      <c r="BO410" s="2539">
        <v>1</v>
      </c>
      <c r="BP410" s="2539">
        <v>1</v>
      </c>
      <c r="BQ410" s="2539">
        <v>0</v>
      </c>
      <c r="BR410" s="2562">
        <v>0</v>
      </c>
      <c r="BS410" s="2538">
        <v>0</v>
      </c>
      <c r="BT410" s="2521">
        <v>1</v>
      </c>
      <c r="BU410" s="2521">
        <v>0</v>
      </c>
      <c r="BV410" s="2539">
        <v>0</v>
      </c>
      <c r="BW410" s="2539">
        <v>0</v>
      </c>
      <c r="BX410" s="2539">
        <v>0</v>
      </c>
      <c r="BY410" s="2539">
        <v>0</v>
      </c>
      <c r="BZ410" s="2636">
        <v>0</v>
      </c>
      <c r="CA410" s="2539">
        <v>0</v>
      </c>
      <c r="CB410" s="2539">
        <v>0</v>
      </c>
      <c r="CC410" s="2539">
        <v>0</v>
      </c>
      <c r="CD410" s="2539">
        <v>0</v>
      </c>
      <c r="CE410" s="2570">
        <v>0</v>
      </c>
      <c r="CF410" s="2571">
        <v>1</v>
      </c>
      <c r="CG410" s="2539">
        <v>1</v>
      </c>
      <c r="CH410" s="2539">
        <v>1</v>
      </c>
      <c r="CI410" s="2539">
        <v>1</v>
      </c>
      <c r="CJ410" s="2539">
        <v>1</v>
      </c>
      <c r="CK410" s="2539">
        <v>1</v>
      </c>
      <c r="CL410" s="2539">
        <v>1</v>
      </c>
      <c r="CM410" s="2539">
        <v>1</v>
      </c>
      <c r="CN410" s="2539">
        <v>1</v>
      </c>
      <c r="CO410" s="2539">
        <v>1</v>
      </c>
      <c r="CP410" s="2539">
        <v>1</v>
      </c>
      <c r="CQ410" s="2539">
        <v>1</v>
      </c>
      <c r="CR410" s="2539">
        <v>1</v>
      </c>
      <c r="CS410" s="2539">
        <v>0</v>
      </c>
      <c r="CT410" s="2539">
        <v>0</v>
      </c>
      <c r="CU410" s="2539">
        <v>0</v>
      </c>
      <c r="CV410" s="2539">
        <v>0</v>
      </c>
      <c r="CW410" s="2539">
        <v>0</v>
      </c>
      <c r="CX410" s="2539">
        <v>0</v>
      </c>
      <c r="CY410" s="2573">
        <v>0</v>
      </c>
    </row>
    <row r="411" spans="1:103">
      <c r="A411" s="2564" t="s">
        <v>2582</v>
      </c>
      <c r="B411" s="2640" t="s">
        <v>2653</v>
      </c>
      <c r="C411" s="2566"/>
      <c r="D411" s="2641">
        <v>582</v>
      </c>
      <c r="E411" s="2545"/>
      <c r="F411" s="2567">
        <v>843</v>
      </c>
      <c r="G411" s="2568">
        <v>396</v>
      </c>
      <c r="H411" s="2568">
        <v>34.5</v>
      </c>
      <c r="I411" s="2568">
        <v>62</v>
      </c>
      <c r="J411" s="2561">
        <v>20</v>
      </c>
      <c r="K411" s="2568">
        <v>719.1</v>
      </c>
      <c r="L411" s="2639">
        <v>679.1</v>
      </c>
      <c r="M411" s="2522">
        <v>742</v>
      </c>
      <c r="N411" s="2548">
        <v>3.1669999999999998</v>
      </c>
      <c r="O411" s="2523">
        <v>5.4329999999999998</v>
      </c>
      <c r="P411" s="2549">
        <v>1</v>
      </c>
      <c r="Q411" s="2549" t="s">
        <v>2493</v>
      </c>
      <c r="R411" s="2549" t="s">
        <v>2493</v>
      </c>
      <c r="S411" s="2549">
        <v>1</v>
      </c>
      <c r="T411" s="2550" t="s">
        <v>2185</v>
      </c>
      <c r="U411" s="2549">
        <v>1</v>
      </c>
      <c r="V411" s="2549" t="s">
        <v>2493</v>
      </c>
      <c r="W411" s="2549" t="s">
        <v>2493</v>
      </c>
      <c r="X411" s="2549">
        <v>1</v>
      </c>
      <c r="Y411" s="2550" t="s">
        <v>2185</v>
      </c>
      <c r="Z411" s="2551" t="s">
        <v>2185</v>
      </c>
      <c r="AA411" s="2552">
        <v>1</v>
      </c>
      <c r="AB411" s="2549" t="s">
        <v>2499</v>
      </c>
      <c r="AC411" s="2554">
        <v>861550</v>
      </c>
      <c r="AD411" s="2555">
        <v>20440</v>
      </c>
      <c r="AE411" s="2555">
        <v>23750</v>
      </c>
      <c r="AF411" s="2555">
        <v>34</v>
      </c>
      <c r="AG411" s="2555">
        <v>297.60000000000002</v>
      </c>
      <c r="AH411" s="2555">
        <v>64430</v>
      </c>
      <c r="AI411" s="2555">
        <v>3254</v>
      </c>
      <c r="AJ411" s="2555">
        <v>5082</v>
      </c>
      <c r="AK411" s="2555">
        <v>9.3000000000000007</v>
      </c>
      <c r="AL411" s="2555">
        <v>18.100000000000001</v>
      </c>
      <c r="AM411" s="2555">
        <v>7219</v>
      </c>
      <c r="AN411" s="2523">
        <v>97850</v>
      </c>
      <c r="AO411" s="2556">
        <v>1</v>
      </c>
      <c r="AP411" s="2547">
        <v>1</v>
      </c>
      <c r="AQ411" s="2547">
        <v>1</v>
      </c>
      <c r="AR411" s="2547">
        <v>1</v>
      </c>
      <c r="AS411" s="2557">
        <v>37</v>
      </c>
      <c r="AT411" s="2558">
        <v>43</v>
      </c>
      <c r="AU411" s="2558">
        <v>28</v>
      </c>
      <c r="AV411" s="2559">
        <v>33</v>
      </c>
      <c r="AW411" s="2560">
        <v>1</v>
      </c>
      <c r="AX411" s="2539">
        <v>1</v>
      </c>
      <c r="AY411" s="2521">
        <v>0</v>
      </c>
      <c r="AZ411" s="2539">
        <v>1</v>
      </c>
      <c r="BA411" s="2539">
        <v>1</v>
      </c>
      <c r="BB411" s="2539">
        <v>1</v>
      </c>
      <c r="BC411" s="2539">
        <v>1</v>
      </c>
      <c r="BD411" s="2539">
        <v>1</v>
      </c>
      <c r="BE411" s="2561">
        <v>1</v>
      </c>
      <c r="BF411" s="2539">
        <v>1</v>
      </c>
      <c r="BG411" s="2539">
        <v>0</v>
      </c>
      <c r="BH411" s="2539">
        <v>0</v>
      </c>
      <c r="BI411" s="2539">
        <v>0</v>
      </c>
      <c r="BJ411" s="2539">
        <v>1</v>
      </c>
      <c r="BK411" s="2539">
        <v>1</v>
      </c>
      <c r="BL411" s="2539">
        <v>1</v>
      </c>
      <c r="BM411" s="2539">
        <v>1</v>
      </c>
      <c r="BN411" s="2521">
        <v>0</v>
      </c>
      <c r="BO411" s="2539">
        <v>0</v>
      </c>
      <c r="BP411" s="2539">
        <v>0</v>
      </c>
      <c r="BQ411" s="2539">
        <v>0</v>
      </c>
      <c r="BR411" s="2562">
        <v>0</v>
      </c>
      <c r="BS411" s="2538">
        <v>0</v>
      </c>
      <c r="BT411" s="2521">
        <v>1</v>
      </c>
      <c r="BU411" s="2521">
        <v>1</v>
      </c>
      <c r="BV411" s="2539">
        <v>0</v>
      </c>
      <c r="BW411" s="2539">
        <v>0</v>
      </c>
      <c r="BX411" s="2539">
        <v>0</v>
      </c>
      <c r="BY411" s="2539">
        <v>0</v>
      </c>
      <c r="BZ411" s="2636">
        <v>0</v>
      </c>
      <c r="CA411" s="2539">
        <v>0</v>
      </c>
      <c r="CB411" s="2539">
        <v>0</v>
      </c>
      <c r="CC411" s="2539">
        <v>0</v>
      </c>
      <c r="CD411" s="2539">
        <v>0</v>
      </c>
      <c r="CE411" s="2570">
        <v>0</v>
      </c>
      <c r="CF411" s="2571">
        <v>1</v>
      </c>
      <c r="CG411" s="2539">
        <v>1</v>
      </c>
      <c r="CH411" s="2539">
        <v>1</v>
      </c>
      <c r="CI411" s="2539">
        <v>1</v>
      </c>
      <c r="CJ411" s="2539">
        <v>1</v>
      </c>
      <c r="CK411" s="2539">
        <v>1</v>
      </c>
      <c r="CL411" s="2539">
        <v>1</v>
      </c>
      <c r="CM411" s="2539">
        <v>1</v>
      </c>
      <c r="CN411" s="2539">
        <v>1</v>
      </c>
      <c r="CO411" s="2539">
        <v>1</v>
      </c>
      <c r="CP411" s="2539">
        <v>1</v>
      </c>
      <c r="CQ411" s="2539">
        <v>1</v>
      </c>
      <c r="CR411" s="2539">
        <v>1</v>
      </c>
      <c r="CS411" s="2539">
        <v>0</v>
      </c>
      <c r="CT411" s="2539">
        <v>0</v>
      </c>
      <c r="CU411" s="2539">
        <v>0</v>
      </c>
      <c r="CV411" s="2539">
        <v>0</v>
      </c>
      <c r="CW411" s="2539">
        <v>0</v>
      </c>
      <c r="CX411" s="2539">
        <v>0</v>
      </c>
      <c r="CY411" s="2573">
        <v>0</v>
      </c>
    </row>
    <row r="412" spans="1:103">
      <c r="A412" s="2564" t="s">
        <v>2582</v>
      </c>
      <c r="B412" s="2640" t="s">
        <v>2654</v>
      </c>
      <c r="C412" s="2566"/>
      <c r="D412" s="2641">
        <v>531</v>
      </c>
      <c r="E412" s="2545"/>
      <c r="F412" s="2567">
        <v>833</v>
      </c>
      <c r="G412" s="2568">
        <v>393</v>
      </c>
      <c r="H412" s="2568">
        <v>31.5</v>
      </c>
      <c r="I412" s="2568">
        <v>56.9</v>
      </c>
      <c r="J412" s="2561">
        <v>20</v>
      </c>
      <c r="K412" s="2568">
        <v>719.1</v>
      </c>
      <c r="L412" s="2639">
        <v>679.1</v>
      </c>
      <c r="M412" s="2522">
        <v>676</v>
      </c>
      <c r="N412" s="2548">
        <v>3.141</v>
      </c>
      <c r="O412" s="2523">
        <v>5.9080000000000004</v>
      </c>
      <c r="P412" s="2549">
        <v>1</v>
      </c>
      <c r="Q412" s="2549" t="s">
        <v>2493</v>
      </c>
      <c r="R412" s="2549" t="s">
        <v>2493</v>
      </c>
      <c r="S412" s="2549">
        <v>1</v>
      </c>
      <c r="T412" s="2550" t="s">
        <v>2185</v>
      </c>
      <c r="U412" s="2549">
        <v>1</v>
      </c>
      <c r="V412" s="2549" t="s">
        <v>2493</v>
      </c>
      <c r="W412" s="2549" t="s">
        <v>2493</v>
      </c>
      <c r="X412" s="2549">
        <v>1</v>
      </c>
      <c r="Y412" s="2550" t="s">
        <v>2185</v>
      </c>
      <c r="Z412" s="2551" t="s">
        <v>2185</v>
      </c>
      <c r="AA412" s="2552">
        <v>1</v>
      </c>
      <c r="AB412" s="2549" t="s">
        <v>2499</v>
      </c>
      <c r="AC412" s="2554">
        <v>776640</v>
      </c>
      <c r="AD412" s="2555">
        <v>18640</v>
      </c>
      <c r="AE412" s="2555">
        <v>21550</v>
      </c>
      <c r="AF412" s="2555">
        <v>33.799999999999997</v>
      </c>
      <c r="AG412" s="2555">
        <v>270.60000000000002</v>
      </c>
      <c r="AH412" s="2555">
        <v>57760</v>
      </c>
      <c r="AI412" s="2555">
        <v>2939</v>
      </c>
      <c r="AJ412" s="2555">
        <v>4579</v>
      </c>
      <c r="AK412" s="2555">
        <v>9.1999999999999993</v>
      </c>
      <c r="AL412" s="2555">
        <v>16.8</v>
      </c>
      <c r="AM412" s="2555">
        <v>5563</v>
      </c>
      <c r="AN412" s="2523">
        <v>86670</v>
      </c>
      <c r="AO412" s="2556">
        <v>1</v>
      </c>
      <c r="AP412" s="2547">
        <v>1</v>
      </c>
      <c r="AQ412" s="2547">
        <v>1</v>
      </c>
      <c r="AR412" s="2547">
        <v>1</v>
      </c>
      <c r="AS412" s="2557">
        <v>41</v>
      </c>
      <c r="AT412" s="2558">
        <v>46</v>
      </c>
      <c r="AU412" s="2558">
        <v>30</v>
      </c>
      <c r="AV412" s="2559">
        <v>36</v>
      </c>
      <c r="AW412" s="2560">
        <v>1</v>
      </c>
      <c r="AX412" s="2539">
        <v>1</v>
      </c>
      <c r="AY412" s="2521">
        <v>0</v>
      </c>
      <c r="AZ412" s="2539">
        <v>1</v>
      </c>
      <c r="BA412" s="2539">
        <v>1</v>
      </c>
      <c r="BB412" s="2539">
        <v>1</v>
      </c>
      <c r="BC412" s="2539">
        <v>1</v>
      </c>
      <c r="BD412" s="2539">
        <v>1</v>
      </c>
      <c r="BE412" s="2561">
        <v>1</v>
      </c>
      <c r="BF412" s="2539">
        <v>1</v>
      </c>
      <c r="BG412" s="2539">
        <v>0</v>
      </c>
      <c r="BH412" s="2539">
        <v>0</v>
      </c>
      <c r="BI412" s="2539">
        <v>0</v>
      </c>
      <c r="BJ412" s="2539">
        <v>1</v>
      </c>
      <c r="BK412" s="2539">
        <v>1</v>
      </c>
      <c r="BL412" s="2539">
        <v>1</v>
      </c>
      <c r="BM412" s="2539">
        <v>1</v>
      </c>
      <c r="BN412" s="2521">
        <v>0</v>
      </c>
      <c r="BO412" s="2539">
        <v>0</v>
      </c>
      <c r="BP412" s="2539">
        <v>0</v>
      </c>
      <c r="BQ412" s="2539">
        <v>0</v>
      </c>
      <c r="BR412" s="2562">
        <v>0</v>
      </c>
      <c r="BS412" s="2538">
        <v>0</v>
      </c>
      <c r="BT412" s="2521">
        <v>1</v>
      </c>
      <c r="BU412" s="2521">
        <v>1</v>
      </c>
      <c r="BV412" s="2539">
        <v>0</v>
      </c>
      <c r="BW412" s="2539">
        <v>0</v>
      </c>
      <c r="BX412" s="2539">
        <v>0</v>
      </c>
      <c r="BY412" s="2539">
        <v>0</v>
      </c>
      <c r="BZ412" s="2636">
        <v>0</v>
      </c>
      <c r="CA412" s="2539">
        <v>0</v>
      </c>
      <c r="CB412" s="2539">
        <v>0</v>
      </c>
      <c r="CC412" s="2539">
        <v>0</v>
      </c>
      <c r="CD412" s="2539">
        <v>0</v>
      </c>
      <c r="CE412" s="2570">
        <v>0</v>
      </c>
      <c r="CF412" s="2571">
        <v>1</v>
      </c>
      <c r="CG412" s="2539">
        <v>1</v>
      </c>
      <c r="CH412" s="2539">
        <v>1</v>
      </c>
      <c r="CI412" s="2539">
        <v>1</v>
      </c>
      <c r="CJ412" s="2539">
        <v>1</v>
      </c>
      <c r="CK412" s="2539">
        <v>1</v>
      </c>
      <c r="CL412" s="2539">
        <v>1</v>
      </c>
      <c r="CM412" s="2539">
        <v>1</v>
      </c>
      <c r="CN412" s="2539">
        <v>1</v>
      </c>
      <c r="CO412" s="2539">
        <v>1</v>
      </c>
      <c r="CP412" s="2539">
        <v>1</v>
      </c>
      <c r="CQ412" s="2539">
        <v>1</v>
      </c>
      <c r="CR412" s="2539">
        <v>1</v>
      </c>
      <c r="CS412" s="2539">
        <v>0</v>
      </c>
      <c r="CT412" s="2539">
        <v>0</v>
      </c>
      <c r="CU412" s="2539">
        <v>0</v>
      </c>
      <c r="CV412" s="2539">
        <v>0</v>
      </c>
      <c r="CW412" s="2539">
        <v>0</v>
      </c>
      <c r="CX412" s="2539">
        <v>0</v>
      </c>
      <c r="CY412" s="2573">
        <v>0</v>
      </c>
    </row>
    <row r="413" spans="1:103">
      <c r="A413" s="2564" t="s">
        <v>2582</v>
      </c>
      <c r="B413" s="2640" t="s">
        <v>2655</v>
      </c>
      <c r="C413" s="2566"/>
      <c r="D413" s="2641">
        <v>484</v>
      </c>
      <c r="E413" s="2545"/>
      <c r="F413" s="2567">
        <v>823</v>
      </c>
      <c r="G413" s="2568">
        <v>390</v>
      </c>
      <c r="H413" s="2568">
        <v>29</v>
      </c>
      <c r="I413" s="2568">
        <v>52.1</v>
      </c>
      <c r="J413" s="2561">
        <v>20</v>
      </c>
      <c r="K413" s="2568">
        <v>719.1</v>
      </c>
      <c r="L413" s="2639">
        <v>679.1</v>
      </c>
      <c r="M413" s="2522">
        <v>617</v>
      </c>
      <c r="N413" s="2548">
        <v>3.1139999999999999</v>
      </c>
      <c r="O413" s="2523">
        <v>6.4160000000000004</v>
      </c>
      <c r="P413" s="2549">
        <v>1</v>
      </c>
      <c r="Q413" s="2549" t="s">
        <v>2493</v>
      </c>
      <c r="R413" s="2549" t="s">
        <v>2493</v>
      </c>
      <c r="S413" s="2549">
        <v>1</v>
      </c>
      <c r="T413" s="2550" t="s">
        <v>2185</v>
      </c>
      <c r="U413" s="2549">
        <v>1</v>
      </c>
      <c r="V413" s="2549" t="s">
        <v>2493</v>
      </c>
      <c r="W413" s="2549" t="s">
        <v>2493</v>
      </c>
      <c r="X413" s="2549">
        <v>1</v>
      </c>
      <c r="Y413" s="2550" t="s">
        <v>2185</v>
      </c>
      <c r="Z413" s="2551" t="s">
        <v>2185</v>
      </c>
      <c r="AA413" s="2552">
        <v>1</v>
      </c>
      <c r="AB413" s="2549" t="s">
        <v>2499</v>
      </c>
      <c r="AC413" s="2554">
        <v>698760</v>
      </c>
      <c r="AD413" s="2555">
        <v>16980</v>
      </c>
      <c r="AE413" s="2555">
        <v>19530</v>
      </c>
      <c r="AF413" s="2555">
        <v>33.6</v>
      </c>
      <c r="AG413" s="2555">
        <v>247.8</v>
      </c>
      <c r="AH413" s="2555">
        <v>51660</v>
      </c>
      <c r="AI413" s="2555">
        <v>2649</v>
      </c>
      <c r="AJ413" s="2555">
        <v>4119</v>
      </c>
      <c r="AK413" s="2555">
        <v>9.1</v>
      </c>
      <c r="AL413" s="2555">
        <v>15.6</v>
      </c>
      <c r="AM413" s="2555">
        <v>4279</v>
      </c>
      <c r="AN413" s="2523">
        <v>76520</v>
      </c>
      <c r="AO413" s="2556">
        <v>1</v>
      </c>
      <c r="AP413" s="2547">
        <v>1</v>
      </c>
      <c r="AQ413" s="2547">
        <v>1</v>
      </c>
      <c r="AR413" s="2547">
        <v>1</v>
      </c>
      <c r="AS413" s="2557">
        <v>44</v>
      </c>
      <c r="AT413" s="2558">
        <v>50</v>
      </c>
      <c r="AU413" s="2558">
        <v>33</v>
      </c>
      <c r="AV413" s="2559">
        <v>39</v>
      </c>
      <c r="AW413" s="2560">
        <v>1</v>
      </c>
      <c r="AX413" s="2539">
        <v>1</v>
      </c>
      <c r="AY413" s="2521">
        <v>0</v>
      </c>
      <c r="AZ413" s="2539">
        <v>1</v>
      </c>
      <c r="BA413" s="2539">
        <v>1</v>
      </c>
      <c r="BB413" s="2539">
        <v>1</v>
      </c>
      <c r="BC413" s="2539">
        <v>1</v>
      </c>
      <c r="BD413" s="2539">
        <v>1</v>
      </c>
      <c r="BE413" s="2561">
        <v>1</v>
      </c>
      <c r="BF413" s="2539">
        <v>1</v>
      </c>
      <c r="BG413" s="2539">
        <v>0</v>
      </c>
      <c r="BH413" s="2539">
        <v>0</v>
      </c>
      <c r="BI413" s="2539">
        <v>0</v>
      </c>
      <c r="BJ413" s="2539">
        <v>1</v>
      </c>
      <c r="BK413" s="2539">
        <v>1</v>
      </c>
      <c r="BL413" s="2539">
        <v>1</v>
      </c>
      <c r="BM413" s="2539">
        <v>1</v>
      </c>
      <c r="BN413" s="2521">
        <v>0</v>
      </c>
      <c r="BO413" s="2539">
        <v>0</v>
      </c>
      <c r="BP413" s="2539">
        <v>0</v>
      </c>
      <c r="BQ413" s="2539">
        <v>0</v>
      </c>
      <c r="BR413" s="2562">
        <v>0</v>
      </c>
      <c r="BS413" s="2538">
        <v>0</v>
      </c>
      <c r="BT413" s="2521">
        <v>1</v>
      </c>
      <c r="BU413" s="2521">
        <v>1</v>
      </c>
      <c r="BV413" s="2539">
        <v>0</v>
      </c>
      <c r="BW413" s="2539">
        <v>0</v>
      </c>
      <c r="BX413" s="2539">
        <v>0</v>
      </c>
      <c r="BY413" s="2539">
        <v>0</v>
      </c>
      <c r="BZ413" s="2636">
        <v>0</v>
      </c>
      <c r="CA413" s="2539">
        <v>0</v>
      </c>
      <c r="CB413" s="2539">
        <v>0</v>
      </c>
      <c r="CC413" s="2539">
        <v>0</v>
      </c>
      <c r="CD413" s="2539">
        <v>0</v>
      </c>
      <c r="CE413" s="2570">
        <v>0</v>
      </c>
      <c r="CF413" s="2571">
        <v>1</v>
      </c>
      <c r="CG413" s="2539">
        <v>1</v>
      </c>
      <c r="CH413" s="2539">
        <v>1</v>
      </c>
      <c r="CI413" s="2539">
        <v>1</v>
      </c>
      <c r="CJ413" s="2539">
        <v>1</v>
      </c>
      <c r="CK413" s="2539">
        <v>1</v>
      </c>
      <c r="CL413" s="2539">
        <v>1</v>
      </c>
      <c r="CM413" s="2539">
        <v>1</v>
      </c>
      <c r="CN413" s="2539">
        <v>1</v>
      </c>
      <c r="CO413" s="2539">
        <v>1</v>
      </c>
      <c r="CP413" s="2539">
        <v>1</v>
      </c>
      <c r="CQ413" s="2539">
        <v>1</v>
      </c>
      <c r="CR413" s="2539">
        <v>1</v>
      </c>
      <c r="CS413" s="2539">
        <v>0</v>
      </c>
      <c r="CT413" s="2539">
        <v>0</v>
      </c>
      <c r="CU413" s="2539">
        <v>0</v>
      </c>
      <c r="CV413" s="2539">
        <v>0</v>
      </c>
      <c r="CW413" s="2539">
        <v>0</v>
      </c>
      <c r="CX413" s="2539">
        <v>0</v>
      </c>
      <c r="CY413" s="2573">
        <v>0</v>
      </c>
    </row>
    <row r="414" spans="1:103">
      <c r="A414" s="2564" t="s">
        <v>2582</v>
      </c>
      <c r="B414" s="2640" t="s">
        <v>2656</v>
      </c>
      <c r="C414" s="2566"/>
      <c r="D414" s="2641">
        <v>434</v>
      </c>
      <c r="E414" s="2545"/>
      <c r="F414" s="2567">
        <v>813</v>
      </c>
      <c r="G414" s="2568">
        <v>387</v>
      </c>
      <c r="H414" s="2568">
        <v>25.9</v>
      </c>
      <c r="I414" s="2568">
        <v>47</v>
      </c>
      <c r="J414" s="2561">
        <v>20</v>
      </c>
      <c r="K414" s="2568">
        <v>719.1</v>
      </c>
      <c r="L414" s="2639">
        <v>679.1</v>
      </c>
      <c r="M414" s="2522">
        <v>553</v>
      </c>
      <c r="N414" s="2548">
        <v>3.0880000000000001</v>
      </c>
      <c r="O414" s="2523">
        <v>7.1079999999999997</v>
      </c>
      <c r="P414" s="2549">
        <v>1</v>
      </c>
      <c r="Q414" s="2549" t="s">
        <v>2493</v>
      </c>
      <c r="R414" s="2549" t="s">
        <v>2493</v>
      </c>
      <c r="S414" s="2549">
        <v>1</v>
      </c>
      <c r="T414" s="2550" t="s">
        <v>2185</v>
      </c>
      <c r="U414" s="2549">
        <v>1</v>
      </c>
      <c r="V414" s="2549" t="s">
        <v>2493</v>
      </c>
      <c r="W414" s="2549" t="s">
        <v>2493</v>
      </c>
      <c r="X414" s="2549">
        <v>1</v>
      </c>
      <c r="Y414" s="2550" t="s">
        <v>2185</v>
      </c>
      <c r="Z414" s="2551" t="s">
        <v>2185</v>
      </c>
      <c r="AA414" s="2552">
        <v>1</v>
      </c>
      <c r="AB414" s="2549" t="s">
        <v>2499</v>
      </c>
      <c r="AC414" s="2554">
        <v>618840</v>
      </c>
      <c r="AD414" s="2555">
        <v>15220</v>
      </c>
      <c r="AE414" s="2555">
        <v>17400</v>
      </c>
      <c r="AF414" s="2555">
        <v>33.4</v>
      </c>
      <c r="AG414" s="2555">
        <v>220.6</v>
      </c>
      <c r="AH414" s="2555">
        <v>45510</v>
      </c>
      <c r="AI414" s="2555">
        <v>2352</v>
      </c>
      <c r="AJ414" s="2555">
        <v>3646</v>
      </c>
      <c r="AK414" s="2555">
        <v>9</v>
      </c>
      <c r="AL414" s="2555">
        <v>14.3</v>
      </c>
      <c r="AM414" s="2555">
        <v>3127</v>
      </c>
      <c r="AN414" s="2523">
        <v>66600</v>
      </c>
      <c r="AO414" s="2556">
        <v>1</v>
      </c>
      <c r="AP414" s="2547">
        <v>1</v>
      </c>
      <c r="AQ414" s="2547">
        <v>1</v>
      </c>
      <c r="AR414" s="2547">
        <v>2</v>
      </c>
      <c r="AS414" s="2557">
        <v>49</v>
      </c>
      <c r="AT414" s="2558">
        <v>56</v>
      </c>
      <c r="AU414" s="2558">
        <v>36</v>
      </c>
      <c r="AV414" s="2559">
        <v>43</v>
      </c>
      <c r="AW414" s="2560">
        <v>1</v>
      </c>
      <c r="AX414" s="2539">
        <v>1</v>
      </c>
      <c r="AY414" s="2521">
        <v>0</v>
      </c>
      <c r="AZ414" s="2539">
        <v>1</v>
      </c>
      <c r="BA414" s="2539">
        <v>1</v>
      </c>
      <c r="BB414" s="2539">
        <v>1</v>
      </c>
      <c r="BC414" s="2539">
        <v>1</v>
      </c>
      <c r="BD414" s="2539">
        <v>1</v>
      </c>
      <c r="BE414" s="2561">
        <v>1</v>
      </c>
      <c r="BF414" s="2539">
        <v>1</v>
      </c>
      <c r="BG414" s="2539">
        <v>0</v>
      </c>
      <c r="BH414" s="2539">
        <v>0</v>
      </c>
      <c r="BI414" s="2539">
        <v>0</v>
      </c>
      <c r="BJ414" s="2539">
        <v>1</v>
      </c>
      <c r="BK414" s="2539">
        <v>1</v>
      </c>
      <c r="BL414" s="2539">
        <v>1</v>
      </c>
      <c r="BM414" s="2539">
        <v>1</v>
      </c>
      <c r="BN414" s="2521">
        <v>0</v>
      </c>
      <c r="BO414" s="2539">
        <v>0</v>
      </c>
      <c r="BP414" s="2539">
        <v>0</v>
      </c>
      <c r="BQ414" s="2539">
        <v>0</v>
      </c>
      <c r="BR414" s="2562">
        <v>0</v>
      </c>
      <c r="BS414" s="2538">
        <v>0</v>
      </c>
      <c r="BT414" s="2521">
        <v>1</v>
      </c>
      <c r="BU414" s="2521">
        <v>1</v>
      </c>
      <c r="BV414" s="2539">
        <v>0</v>
      </c>
      <c r="BW414" s="2539">
        <v>0</v>
      </c>
      <c r="BX414" s="2539">
        <v>0</v>
      </c>
      <c r="BY414" s="2539">
        <v>0</v>
      </c>
      <c r="BZ414" s="2636">
        <v>0</v>
      </c>
      <c r="CA414" s="2539">
        <v>0</v>
      </c>
      <c r="CB414" s="2539">
        <v>0</v>
      </c>
      <c r="CC414" s="2539">
        <v>0</v>
      </c>
      <c r="CD414" s="2539">
        <v>0</v>
      </c>
      <c r="CE414" s="2570">
        <v>0</v>
      </c>
      <c r="CF414" s="2571">
        <v>1</v>
      </c>
      <c r="CG414" s="2539">
        <v>1</v>
      </c>
      <c r="CH414" s="2539">
        <v>1</v>
      </c>
      <c r="CI414" s="2539">
        <v>1</v>
      </c>
      <c r="CJ414" s="2539">
        <v>1</v>
      </c>
      <c r="CK414" s="2539">
        <v>1</v>
      </c>
      <c r="CL414" s="2539">
        <v>1</v>
      </c>
      <c r="CM414" s="2539">
        <v>1</v>
      </c>
      <c r="CN414" s="2539">
        <v>1</v>
      </c>
      <c r="CO414" s="2539">
        <v>1</v>
      </c>
      <c r="CP414" s="2539">
        <v>1</v>
      </c>
      <c r="CQ414" s="2539">
        <v>1</v>
      </c>
      <c r="CR414" s="2539">
        <v>1</v>
      </c>
      <c r="CS414" s="2539">
        <v>0</v>
      </c>
      <c r="CT414" s="2539">
        <v>0</v>
      </c>
      <c r="CU414" s="2539">
        <v>0</v>
      </c>
      <c r="CV414" s="2539">
        <v>0</v>
      </c>
      <c r="CW414" s="2539">
        <v>0</v>
      </c>
      <c r="CX414" s="2539">
        <v>0</v>
      </c>
      <c r="CY414" s="2573">
        <v>0</v>
      </c>
    </row>
    <row r="415" spans="1:103">
      <c r="A415" s="2564" t="s">
        <v>2582</v>
      </c>
      <c r="B415" s="2640" t="s">
        <v>2657</v>
      </c>
      <c r="C415" s="2566"/>
      <c r="D415" s="2641">
        <v>389</v>
      </c>
      <c r="E415" s="2545"/>
      <c r="F415" s="2567">
        <v>803</v>
      </c>
      <c r="G415" s="2568">
        <v>385</v>
      </c>
      <c r="H415" s="2568">
        <v>23.6</v>
      </c>
      <c r="I415" s="2568">
        <v>41.9</v>
      </c>
      <c r="J415" s="2561">
        <v>20</v>
      </c>
      <c r="K415" s="2568">
        <v>719.1</v>
      </c>
      <c r="L415" s="2639">
        <v>679.1</v>
      </c>
      <c r="M415" s="2522">
        <v>495</v>
      </c>
      <c r="N415" s="2548">
        <v>3.0640000000000001</v>
      </c>
      <c r="O415" s="2523">
        <v>7.8730000000000002</v>
      </c>
      <c r="P415" s="2549">
        <v>1</v>
      </c>
      <c r="Q415" s="2549" t="s">
        <v>2493</v>
      </c>
      <c r="R415" s="2549" t="s">
        <v>2493</v>
      </c>
      <c r="S415" s="2549">
        <v>1</v>
      </c>
      <c r="T415" s="2550" t="s">
        <v>2493</v>
      </c>
      <c r="U415" s="2549">
        <v>1</v>
      </c>
      <c r="V415" s="2549" t="s">
        <v>2493</v>
      </c>
      <c r="W415" s="2549" t="s">
        <v>2493</v>
      </c>
      <c r="X415" s="2549">
        <v>1</v>
      </c>
      <c r="Y415" s="2550" t="s">
        <v>2493</v>
      </c>
      <c r="Z415" s="2551">
        <v>1</v>
      </c>
      <c r="AA415" s="2552">
        <v>1</v>
      </c>
      <c r="AB415" s="2549" t="s">
        <v>2499</v>
      </c>
      <c r="AC415" s="2554">
        <v>545190</v>
      </c>
      <c r="AD415" s="2555">
        <v>13570</v>
      </c>
      <c r="AE415" s="2555">
        <v>15450</v>
      </c>
      <c r="AF415" s="2555">
        <v>33.1</v>
      </c>
      <c r="AG415" s="2555">
        <v>199.8</v>
      </c>
      <c r="AH415" s="2555">
        <v>39930</v>
      </c>
      <c r="AI415" s="2555">
        <v>2074</v>
      </c>
      <c r="AJ415" s="2555">
        <v>3211</v>
      </c>
      <c r="AK415" s="2555">
        <v>8.9</v>
      </c>
      <c r="AL415" s="2555">
        <v>13</v>
      </c>
      <c r="AM415" s="2555">
        <v>2247</v>
      </c>
      <c r="AN415" s="2523">
        <v>57710</v>
      </c>
      <c r="AO415" s="2556">
        <v>1</v>
      </c>
      <c r="AP415" s="2547">
        <v>1</v>
      </c>
      <c r="AQ415" s="2547">
        <v>2</v>
      </c>
      <c r="AR415" s="2547">
        <v>3</v>
      </c>
      <c r="AS415" s="2557">
        <v>54</v>
      </c>
      <c r="AT415" s="2558">
        <v>62</v>
      </c>
      <c r="AU415" s="2558">
        <v>40</v>
      </c>
      <c r="AV415" s="2559">
        <v>48</v>
      </c>
      <c r="AW415" s="2560">
        <v>1</v>
      </c>
      <c r="AX415" s="2539">
        <v>1</v>
      </c>
      <c r="AY415" s="2521">
        <v>1</v>
      </c>
      <c r="AZ415" s="2539">
        <v>1</v>
      </c>
      <c r="BA415" s="2539">
        <v>1</v>
      </c>
      <c r="BB415" s="2539">
        <v>1</v>
      </c>
      <c r="BC415" s="2539">
        <v>1</v>
      </c>
      <c r="BD415" s="2539">
        <v>1</v>
      </c>
      <c r="BE415" s="2561">
        <v>1</v>
      </c>
      <c r="BF415" s="2539">
        <v>1</v>
      </c>
      <c r="BG415" s="2539">
        <v>1</v>
      </c>
      <c r="BH415" s="2539">
        <v>1</v>
      </c>
      <c r="BI415" s="2539">
        <v>1</v>
      </c>
      <c r="BJ415" s="2539">
        <v>1</v>
      </c>
      <c r="BK415" s="2539">
        <v>1</v>
      </c>
      <c r="BL415" s="2539">
        <v>1</v>
      </c>
      <c r="BM415" s="2539">
        <v>1</v>
      </c>
      <c r="BN415" s="2521">
        <v>0</v>
      </c>
      <c r="BO415" s="2539">
        <v>1</v>
      </c>
      <c r="BP415" s="2539">
        <v>1</v>
      </c>
      <c r="BQ415" s="2539">
        <v>0</v>
      </c>
      <c r="BR415" s="2562">
        <v>0</v>
      </c>
      <c r="BS415" s="2538">
        <v>0</v>
      </c>
      <c r="BT415" s="2521">
        <v>1</v>
      </c>
      <c r="BU415" s="2521">
        <v>1</v>
      </c>
      <c r="BV415" s="2539">
        <v>0</v>
      </c>
      <c r="BW415" s="2539">
        <v>0</v>
      </c>
      <c r="BX415" s="2539">
        <v>0</v>
      </c>
      <c r="BY415" s="2539">
        <v>0</v>
      </c>
      <c r="BZ415" s="2636">
        <v>0</v>
      </c>
      <c r="CA415" s="2539">
        <v>0</v>
      </c>
      <c r="CB415" s="2539">
        <v>0</v>
      </c>
      <c r="CC415" s="2539">
        <v>0</v>
      </c>
      <c r="CD415" s="2539">
        <v>0</v>
      </c>
      <c r="CE415" s="2570">
        <v>0</v>
      </c>
      <c r="CF415" s="2571">
        <v>1</v>
      </c>
      <c r="CG415" s="2539">
        <v>1</v>
      </c>
      <c r="CH415" s="2539">
        <v>1</v>
      </c>
      <c r="CI415" s="2539">
        <v>1</v>
      </c>
      <c r="CJ415" s="2539">
        <v>1</v>
      </c>
      <c r="CK415" s="2539">
        <v>1</v>
      </c>
      <c r="CL415" s="2539">
        <v>1</v>
      </c>
      <c r="CM415" s="2539">
        <v>1</v>
      </c>
      <c r="CN415" s="2539">
        <v>1</v>
      </c>
      <c r="CO415" s="2539">
        <v>1</v>
      </c>
      <c r="CP415" s="2539">
        <v>1</v>
      </c>
      <c r="CQ415" s="2539">
        <v>1</v>
      </c>
      <c r="CR415" s="2539">
        <v>1</v>
      </c>
      <c r="CS415" s="2539">
        <v>0</v>
      </c>
      <c r="CT415" s="2539">
        <v>0</v>
      </c>
      <c r="CU415" s="2539">
        <v>0</v>
      </c>
      <c r="CV415" s="2539">
        <v>0</v>
      </c>
      <c r="CW415" s="2539">
        <v>0</v>
      </c>
      <c r="CX415" s="2539">
        <v>0</v>
      </c>
      <c r="CY415" s="2573">
        <v>0</v>
      </c>
    </row>
    <row r="416" spans="1:103">
      <c r="A416" s="2564" t="s">
        <v>2582</v>
      </c>
      <c r="B416" s="2640" t="s">
        <v>2658</v>
      </c>
      <c r="C416" s="2566"/>
      <c r="D416" s="2641">
        <v>350</v>
      </c>
      <c r="E416" s="2545"/>
      <c r="F416" s="2567">
        <v>795</v>
      </c>
      <c r="G416" s="2568">
        <v>382</v>
      </c>
      <c r="H416" s="2568">
        <v>21.1</v>
      </c>
      <c r="I416" s="2568">
        <v>38.1</v>
      </c>
      <c r="J416" s="2561">
        <v>20</v>
      </c>
      <c r="K416" s="2568">
        <v>719.1</v>
      </c>
      <c r="L416" s="2639">
        <v>679.1</v>
      </c>
      <c r="M416" s="2522">
        <v>445</v>
      </c>
      <c r="N416" s="2548">
        <v>3.0409999999999999</v>
      </c>
      <c r="O416" s="2523">
        <v>8.6820000000000004</v>
      </c>
      <c r="P416" s="2549">
        <v>1</v>
      </c>
      <c r="Q416" s="2549" t="s">
        <v>2493</v>
      </c>
      <c r="R416" s="2549" t="s">
        <v>2493</v>
      </c>
      <c r="S416" s="2549">
        <v>1</v>
      </c>
      <c r="T416" s="2550" t="s">
        <v>2493</v>
      </c>
      <c r="U416" s="2549">
        <v>1</v>
      </c>
      <c r="V416" s="2549" t="s">
        <v>2493</v>
      </c>
      <c r="W416" s="2549" t="s">
        <v>2493</v>
      </c>
      <c r="X416" s="2549">
        <v>1</v>
      </c>
      <c r="Y416" s="2550" t="s">
        <v>2493</v>
      </c>
      <c r="Z416" s="2551">
        <v>1</v>
      </c>
      <c r="AA416" s="2552" t="s">
        <v>2185</v>
      </c>
      <c r="AB416" s="2549" t="s">
        <v>2499</v>
      </c>
      <c r="AC416" s="2554">
        <v>486880</v>
      </c>
      <c r="AD416" s="2555">
        <v>12240</v>
      </c>
      <c r="AE416" s="2555">
        <v>13860</v>
      </c>
      <c r="AF416" s="2555">
        <v>33</v>
      </c>
      <c r="AG416" s="2555">
        <v>178.3</v>
      </c>
      <c r="AH416" s="2555">
        <v>35460</v>
      </c>
      <c r="AI416" s="2555">
        <v>1856</v>
      </c>
      <c r="AJ416" s="2555">
        <v>2865</v>
      </c>
      <c r="AK416" s="2555">
        <v>8.9</v>
      </c>
      <c r="AL416" s="2555">
        <v>12</v>
      </c>
      <c r="AM416" s="2555">
        <v>1675</v>
      </c>
      <c r="AN416" s="2523">
        <v>50690</v>
      </c>
      <c r="AO416" s="2556">
        <v>1</v>
      </c>
      <c r="AP416" s="2547">
        <v>1</v>
      </c>
      <c r="AQ416" s="2547">
        <v>3</v>
      </c>
      <c r="AR416" s="2547">
        <v>4</v>
      </c>
      <c r="AS416" s="2557">
        <v>60</v>
      </c>
      <c r="AT416" s="2558">
        <v>68</v>
      </c>
      <c r="AU416" s="2558">
        <v>44</v>
      </c>
      <c r="AV416" s="2559">
        <v>53</v>
      </c>
      <c r="AW416" s="2560">
        <v>1</v>
      </c>
      <c r="AX416" s="2539">
        <v>1</v>
      </c>
      <c r="AY416" s="2521">
        <v>1</v>
      </c>
      <c r="AZ416" s="2539">
        <v>1</v>
      </c>
      <c r="BA416" s="2539">
        <v>1</v>
      </c>
      <c r="BB416" s="2539">
        <v>1</v>
      </c>
      <c r="BC416" s="2539">
        <v>0</v>
      </c>
      <c r="BD416" s="2539">
        <v>1</v>
      </c>
      <c r="BE416" s="2561">
        <v>1</v>
      </c>
      <c r="BF416" s="2539">
        <v>1</v>
      </c>
      <c r="BG416" s="2539">
        <v>1</v>
      </c>
      <c r="BH416" s="2539">
        <v>1</v>
      </c>
      <c r="BI416" s="2539">
        <v>1</v>
      </c>
      <c r="BJ416" s="2539">
        <v>1</v>
      </c>
      <c r="BK416" s="2539">
        <v>1</v>
      </c>
      <c r="BL416" s="2539">
        <v>1</v>
      </c>
      <c r="BM416" s="2539">
        <v>1</v>
      </c>
      <c r="BN416" s="2521">
        <v>0</v>
      </c>
      <c r="BO416" s="2539">
        <v>1</v>
      </c>
      <c r="BP416" s="2539">
        <v>1</v>
      </c>
      <c r="BQ416" s="2539">
        <v>0</v>
      </c>
      <c r="BR416" s="2562">
        <v>0</v>
      </c>
      <c r="BS416" s="2538">
        <v>0</v>
      </c>
      <c r="BT416" s="2521">
        <v>1</v>
      </c>
      <c r="BU416" s="2521">
        <v>1</v>
      </c>
      <c r="BV416" s="2539">
        <v>0</v>
      </c>
      <c r="BW416" s="2539">
        <v>0</v>
      </c>
      <c r="BX416" s="2539">
        <v>0</v>
      </c>
      <c r="BY416" s="2539">
        <v>0</v>
      </c>
      <c r="BZ416" s="2636">
        <v>0</v>
      </c>
      <c r="CA416" s="2539">
        <v>0</v>
      </c>
      <c r="CB416" s="2539">
        <v>0</v>
      </c>
      <c r="CC416" s="2539">
        <v>0</v>
      </c>
      <c r="CD416" s="2539">
        <v>0</v>
      </c>
      <c r="CE416" s="2570">
        <v>0</v>
      </c>
      <c r="CF416" s="2571">
        <v>1</v>
      </c>
      <c r="CG416" s="2539">
        <v>1</v>
      </c>
      <c r="CH416" s="2539">
        <v>1</v>
      </c>
      <c r="CI416" s="2539">
        <v>1</v>
      </c>
      <c r="CJ416" s="2539">
        <v>1</v>
      </c>
      <c r="CK416" s="2539">
        <v>1</v>
      </c>
      <c r="CL416" s="2539">
        <v>1</v>
      </c>
      <c r="CM416" s="2539">
        <v>1</v>
      </c>
      <c r="CN416" s="2539">
        <v>1</v>
      </c>
      <c r="CO416" s="2539">
        <v>1</v>
      </c>
      <c r="CP416" s="2539">
        <v>1</v>
      </c>
      <c r="CQ416" s="2539">
        <v>1</v>
      </c>
      <c r="CR416" s="2539">
        <v>1</v>
      </c>
      <c r="CS416" s="2539">
        <v>0</v>
      </c>
      <c r="CT416" s="2539">
        <v>0</v>
      </c>
      <c r="CU416" s="2539">
        <v>0</v>
      </c>
      <c r="CV416" s="2539">
        <v>0</v>
      </c>
      <c r="CW416" s="2539">
        <v>0</v>
      </c>
      <c r="CX416" s="2539">
        <v>0</v>
      </c>
      <c r="CY416" s="2573">
        <v>0</v>
      </c>
    </row>
    <row r="417" spans="1:103">
      <c r="A417" s="2564" t="s">
        <v>2582</v>
      </c>
      <c r="B417" s="2640" t="s">
        <v>2659</v>
      </c>
      <c r="C417" s="2566"/>
      <c r="D417" s="2641">
        <v>314</v>
      </c>
      <c r="E417" s="2545"/>
      <c r="F417" s="2567">
        <v>786</v>
      </c>
      <c r="G417" s="2568">
        <v>384</v>
      </c>
      <c r="H417" s="2568">
        <v>19.7</v>
      </c>
      <c r="I417" s="2568">
        <v>33.4</v>
      </c>
      <c r="J417" s="2561">
        <v>20</v>
      </c>
      <c r="K417" s="2568">
        <v>719.1</v>
      </c>
      <c r="L417" s="2639">
        <v>679.1</v>
      </c>
      <c r="M417" s="2522">
        <v>400</v>
      </c>
      <c r="N417" s="2548">
        <v>3.0339999999999998</v>
      </c>
      <c r="O417" s="2523">
        <v>9.6229999999999993</v>
      </c>
      <c r="P417" s="2549">
        <v>1</v>
      </c>
      <c r="Q417" s="2549" t="s">
        <v>2493</v>
      </c>
      <c r="R417" s="2549" t="s">
        <v>2493</v>
      </c>
      <c r="S417" s="2549">
        <v>1</v>
      </c>
      <c r="T417" s="2550" t="s">
        <v>2493</v>
      </c>
      <c r="U417" s="2549">
        <v>1</v>
      </c>
      <c r="V417" s="2549" t="s">
        <v>2493</v>
      </c>
      <c r="W417" s="2549" t="s">
        <v>2493</v>
      </c>
      <c r="X417" s="2549">
        <v>1</v>
      </c>
      <c r="Y417" s="2550" t="s">
        <v>2493</v>
      </c>
      <c r="Z417" s="2551">
        <v>1</v>
      </c>
      <c r="AA417" s="2552" t="s">
        <v>2185</v>
      </c>
      <c r="AB417" s="2549" t="s">
        <v>2499</v>
      </c>
      <c r="AC417" s="2554">
        <v>428860</v>
      </c>
      <c r="AD417" s="2555">
        <v>10910</v>
      </c>
      <c r="AE417" s="2555">
        <v>12320</v>
      </c>
      <c r="AF417" s="2555">
        <v>32.6</v>
      </c>
      <c r="AG417" s="2555">
        <v>165</v>
      </c>
      <c r="AH417" s="2555">
        <v>31570</v>
      </c>
      <c r="AI417" s="2555">
        <v>1644</v>
      </c>
      <c r="AJ417" s="2555">
        <v>2537</v>
      </c>
      <c r="AK417" s="2555">
        <v>8.8000000000000007</v>
      </c>
      <c r="AL417" s="2555">
        <v>10.9</v>
      </c>
      <c r="AM417" s="2555">
        <v>1182</v>
      </c>
      <c r="AN417" s="2523">
        <v>44630</v>
      </c>
      <c r="AO417" s="2556">
        <v>1</v>
      </c>
      <c r="AP417" s="2547">
        <v>1</v>
      </c>
      <c r="AQ417" s="2547">
        <v>4</v>
      </c>
      <c r="AR417" s="2547">
        <v>4</v>
      </c>
      <c r="AS417" s="2557">
        <v>66</v>
      </c>
      <c r="AT417" s="2558">
        <v>76</v>
      </c>
      <c r="AU417" s="2558">
        <v>49</v>
      </c>
      <c r="AV417" s="2559">
        <v>58</v>
      </c>
      <c r="AW417" s="2560">
        <v>1</v>
      </c>
      <c r="AX417" s="2539">
        <v>1</v>
      </c>
      <c r="AY417" s="2521">
        <v>1</v>
      </c>
      <c r="AZ417" s="2539">
        <v>1</v>
      </c>
      <c r="BA417" s="2539">
        <v>1</v>
      </c>
      <c r="BB417" s="2539">
        <v>1</v>
      </c>
      <c r="BC417" s="2539">
        <v>0</v>
      </c>
      <c r="BD417" s="2539">
        <v>1</v>
      </c>
      <c r="BE417" s="2561">
        <v>1</v>
      </c>
      <c r="BF417" s="2539">
        <v>1</v>
      </c>
      <c r="BG417" s="2539">
        <v>1</v>
      </c>
      <c r="BH417" s="2539">
        <v>1</v>
      </c>
      <c r="BI417" s="2539">
        <v>1</v>
      </c>
      <c r="BJ417" s="2539">
        <v>1</v>
      </c>
      <c r="BK417" s="2539">
        <v>1</v>
      </c>
      <c r="BL417" s="2539">
        <v>1</v>
      </c>
      <c r="BM417" s="2539">
        <v>1</v>
      </c>
      <c r="BN417" s="2521">
        <v>0</v>
      </c>
      <c r="BO417" s="2539">
        <v>1</v>
      </c>
      <c r="BP417" s="2539">
        <v>1</v>
      </c>
      <c r="BQ417" s="2539">
        <v>0</v>
      </c>
      <c r="BR417" s="2562">
        <v>0</v>
      </c>
      <c r="BS417" s="2538">
        <v>0</v>
      </c>
      <c r="BT417" s="2521">
        <v>1</v>
      </c>
      <c r="BU417" s="2521">
        <v>1</v>
      </c>
      <c r="BV417" s="2539">
        <v>0</v>
      </c>
      <c r="BW417" s="2539">
        <v>0</v>
      </c>
      <c r="BX417" s="2539">
        <v>0</v>
      </c>
      <c r="BY417" s="2539">
        <v>0</v>
      </c>
      <c r="BZ417" s="2636">
        <v>0</v>
      </c>
      <c r="CA417" s="2539">
        <v>0</v>
      </c>
      <c r="CB417" s="2539">
        <v>0</v>
      </c>
      <c r="CC417" s="2539">
        <v>0</v>
      </c>
      <c r="CD417" s="2539">
        <v>0</v>
      </c>
      <c r="CE417" s="2570">
        <v>0</v>
      </c>
      <c r="CF417" s="2571">
        <v>1</v>
      </c>
      <c r="CG417" s="2539">
        <v>1</v>
      </c>
      <c r="CH417" s="2539">
        <v>1</v>
      </c>
      <c r="CI417" s="2539">
        <v>1</v>
      </c>
      <c r="CJ417" s="2539">
        <v>1</v>
      </c>
      <c r="CK417" s="2539">
        <v>1</v>
      </c>
      <c r="CL417" s="2539">
        <v>1</v>
      </c>
      <c r="CM417" s="2539">
        <v>1</v>
      </c>
      <c r="CN417" s="2539">
        <v>1</v>
      </c>
      <c r="CO417" s="2539">
        <v>1</v>
      </c>
      <c r="CP417" s="2539">
        <v>1</v>
      </c>
      <c r="CQ417" s="2539">
        <v>1</v>
      </c>
      <c r="CR417" s="2539">
        <v>1</v>
      </c>
      <c r="CS417" s="2539">
        <v>0</v>
      </c>
      <c r="CT417" s="2539">
        <v>0</v>
      </c>
      <c r="CU417" s="2539">
        <v>0</v>
      </c>
      <c r="CV417" s="2539">
        <v>0</v>
      </c>
      <c r="CW417" s="2539">
        <v>0</v>
      </c>
      <c r="CX417" s="2539">
        <v>0</v>
      </c>
      <c r="CY417" s="2573">
        <v>0</v>
      </c>
    </row>
    <row r="418" spans="1:103">
      <c r="A418" s="2564" t="s">
        <v>2582</v>
      </c>
      <c r="B418" s="2640" t="s">
        <v>2660</v>
      </c>
      <c r="C418" s="2566"/>
      <c r="D418" s="2641">
        <v>284</v>
      </c>
      <c r="E418" s="2545"/>
      <c r="F418" s="2567">
        <v>780</v>
      </c>
      <c r="G418" s="2568">
        <v>382</v>
      </c>
      <c r="H418" s="2568">
        <v>18</v>
      </c>
      <c r="I418" s="2568">
        <v>30.1</v>
      </c>
      <c r="J418" s="2561">
        <v>20</v>
      </c>
      <c r="K418" s="2568">
        <v>719.1</v>
      </c>
      <c r="L418" s="2639">
        <v>679.1</v>
      </c>
      <c r="M418" s="2522">
        <v>362</v>
      </c>
      <c r="N418" s="2548">
        <v>3.0179999999999998</v>
      </c>
      <c r="O418" s="2523">
        <v>10.59</v>
      </c>
      <c r="P418" s="2549">
        <v>1</v>
      </c>
      <c r="Q418" s="2549" t="s">
        <v>2493</v>
      </c>
      <c r="R418" s="2549" t="s">
        <v>2493</v>
      </c>
      <c r="S418" s="2549">
        <v>1</v>
      </c>
      <c r="T418" s="2550" t="s">
        <v>2493</v>
      </c>
      <c r="U418" s="2549">
        <v>1</v>
      </c>
      <c r="V418" s="2549" t="s">
        <v>2493</v>
      </c>
      <c r="W418" s="2549" t="s">
        <v>2493</v>
      </c>
      <c r="X418" s="2549">
        <v>1</v>
      </c>
      <c r="Y418" s="2550" t="s">
        <v>2493</v>
      </c>
      <c r="Z418" s="2551">
        <v>1</v>
      </c>
      <c r="AA418" s="2552" t="s">
        <v>2185</v>
      </c>
      <c r="AB418" s="2549" t="s">
        <v>2499</v>
      </c>
      <c r="AC418" s="2554">
        <v>383750</v>
      </c>
      <c r="AD418" s="2555">
        <v>9839</v>
      </c>
      <c r="AE418" s="2555">
        <v>11070</v>
      </c>
      <c r="AF418" s="2555">
        <v>32.5</v>
      </c>
      <c r="AG418" s="2555">
        <v>150.4</v>
      </c>
      <c r="AH418" s="2555">
        <v>28000</v>
      </c>
      <c r="AI418" s="2555">
        <v>1466</v>
      </c>
      <c r="AJ418" s="2555">
        <v>2259</v>
      </c>
      <c r="AK418" s="2555">
        <v>8.6999999999999993</v>
      </c>
      <c r="AL418" s="2555">
        <v>10.1</v>
      </c>
      <c r="AM418" s="2555">
        <v>875</v>
      </c>
      <c r="AN418" s="2523">
        <v>39310</v>
      </c>
      <c r="AO418" s="2556">
        <v>1</v>
      </c>
      <c r="AP418" s="2547">
        <v>1</v>
      </c>
      <c r="AQ418" s="2547">
        <v>4</v>
      </c>
      <c r="AR418" s="2547">
        <v>4</v>
      </c>
      <c r="AS418" s="2557">
        <v>73</v>
      </c>
      <c r="AT418" s="2558">
        <v>83</v>
      </c>
      <c r="AU418" s="2558">
        <v>54</v>
      </c>
      <c r="AV418" s="2559">
        <v>64</v>
      </c>
      <c r="AW418" s="2560">
        <v>1</v>
      </c>
      <c r="AX418" s="2539">
        <v>1</v>
      </c>
      <c r="AY418" s="2521">
        <v>1</v>
      </c>
      <c r="AZ418" s="2539">
        <v>1</v>
      </c>
      <c r="BA418" s="2539">
        <v>1</v>
      </c>
      <c r="BB418" s="2539">
        <v>1</v>
      </c>
      <c r="BC418" s="2539">
        <v>0</v>
      </c>
      <c r="BD418" s="2539">
        <v>1</v>
      </c>
      <c r="BE418" s="2561">
        <v>1</v>
      </c>
      <c r="BF418" s="2539">
        <v>1</v>
      </c>
      <c r="BG418" s="2539">
        <v>1</v>
      </c>
      <c r="BH418" s="2539">
        <v>1</v>
      </c>
      <c r="BI418" s="2539">
        <v>1</v>
      </c>
      <c r="BJ418" s="2539">
        <v>1</v>
      </c>
      <c r="BK418" s="2539">
        <v>1</v>
      </c>
      <c r="BL418" s="2539">
        <v>1</v>
      </c>
      <c r="BM418" s="2539">
        <v>1</v>
      </c>
      <c r="BN418" s="2521">
        <v>0</v>
      </c>
      <c r="BO418" s="2539">
        <v>1</v>
      </c>
      <c r="BP418" s="2539">
        <v>1</v>
      </c>
      <c r="BQ418" s="2539">
        <v>0</v>
      </c>
      <c r="BR418" s="2562">
        <v>0</v>
      </c>
      <c r="BS418" s="2538">
        <v>0</v>
      </c>
      <c r="BT418" s="2521">
        <v>1</v>
      </c>
      <c r="BU418" s="2521">
        <v>1</v>
      </c>
      <c r="BV418" s="2539">
        <v>0</v>
      </c>
      <c r="BW418" s="2539">
        <v>0</v>
      </c>
      <c r="BX418" s="2539">
        <v>0</v>
      </c>
      <c r="BY418" s="2539">
        <v>0</v>
      </c>
      <c r="BZ418" s="2636">
        <v>0</v>
      </c>
      <c r="CA418" s="2539">
        <v>0</v>
      </c>
      <c r="CB418" s="2539">
        <v>0</v>
      </c>
      <c r="CC418" s="2539">
        <v>0</v>
      </c>
      <c r="CD418" s="2539">
        <v>0</v>
      </c>
      <c r="CE418" s="2570">
        <v>0</v>
      </c>
      <c r="CF418" s="2571">
        <v>1</v>
      </c>
      <c r="CG418" s="2539">
        <v>1</v>
      </c>
      <c r="CH418" s="2539">
        <v>1</v>
      </c>
      <c r="CI418" s="2539">
        <v>1</v>
      </c>
      <c r="CJ418" s="2539">
        <v>1</v>
      </c>
      <c r="CK418" s="2539">
        <v>1</v>
      </c>
      <c r="CL418" s="2539">
        <v>1</v>
      </c>
      <c r="CM418" s="2539">
        <v>1</v>
      </c>
      <c r="CN418" s="2539">
        <v>1</v>
      </c>
      <c r="CO418" s="2539">
        <v>1</v>
      </c>
      <c r="CP418" s="2539">
        <v>1</v>
      </c>
      <c r="CQ418" s="2539">
        <v>1</v>
      </c>
      <c r="CR418" s="2539">
        <v>1</v>
      </c>
      <c r="CS418" s="2539">
        <v>0</v>
      </c>
      <c r="CT418" s="2539">
        <v>0</v>
      </c>
      <c r="CU418" s="2539">
        <v>0</v>
      </c>
      <c r="CV418" s="2539">
        <v>0</v>
      </c>
      <c r="CW418" s="2539">
        <v>0</v>
      </c>
      <c r="CX418" s="2539">
        <v>0</v>
      </c>
      <c r="CY418" s="2573">
        <v>0</v>
      </c>
    </row>
    <row r="419" spans="1:103">
      <c r="A419" s="2564" t="s">
        <v>2582</v>
      </c>
      <c r="B419" s="2640" t="s">
        <v>2661</v>
      </c>
      <c r="C419" s="2566"/>
      <c r="D419" s="2641">
        <v>257</v>
      </c>
      <c r="E419" s="2545"/>
      <c r="F419" s="2567">
        <v>772</v>
      </c>
      <c r="G419" s="2568">
        <v>381</v>
      </c>
      <c r="H419" s="2568">
        <v>16.600000000000001</v>
      </c>
      <c r="I419" s="2568">
        <v>27.1</v>
      </c>
      <c r="J419" s="2561">
        <v>20</v>
      </c>
      <c r="K419" s="2568">
        <v>719.1</v>
      </c>
      <c r="L419" s="2639">
        <v>679.1</v>
      </c>
      <c r="M419" s="2522">
        <v>328</v>
      </c>
      <c r="N419" s="2548">
        <v>3</v>
      </c>
      <c r="O419" s="2523">
        <v>11.61</v>
      </c>
      <c r="P419" s="2549">
        <v>1</v>
      </c>
      <c r="Q419" s="2549" t="s">
        <v>2493</v>
      </c>
      <c r="R419" s="2549" t="s">
        <v>2493</v>
      </c>
      <c r="S419" s="2549">
        <v>1</v>
      </c>
      <c r="T419" s="2550" t="s">
        <v>2493</v>
      </c>
      <c r="U419" s="2549">
        <v>1</v>
      </c>
      <c r="V419" s="2549" t="s">
        <v>2493</v>
      </c>
      <c r="W419" s="2549" t="s">
        <v>2493</v>
      </c>
      <c r="X419" s="2549">
        <v>1</v>
      </c>
      <c r="Y419" s="2550" t="s">
        <v>2493</v>
      </c>
      <c r="Z419" s="2551">
        <v>1</v>
      </c>
      <c r="AA419" s="2552" t="s">
        <v>2185</v>
      </c>
      <c r="AB419" s="2549" t="s">
        <v>2499</v>
      </c>
      <c r="AC419" s="2554">
        <v>342050</v>
      </c>
      <c r="AD419" s="2555">
        <v>8861</v>
      </c>
      <c r="AE419" s="2555">
        <v>9951</v>
      </c>
      <c r="AF419" s="2555">
        <v>32.200000000000003</v>
      </c>
      <c r="AG419" s="2555">
        <v>137.9</v>
      </c>
      <c r="AH419" s="2555">
        <v>25010</v>
      </c>
      <c r="AI419" s="2555">
        <v>1313</v>
      </c>
      <c r="AJ419" s="2555">
        <v>2020</v>
      </c>
      <c r="AK419" s="2555">
        <v>8.6999999999999993</v>
      </c>
      <c r="AL419" s="2555">
        <v>9.4</v>
      </c>
      <c r="AM419" s="2555">
        <v>651.1</v>
      </c>
      <c r="AN419" s="2523">
        <v>34650</v>
      </c>
      <c r="AO419" s="2556">
        <v>1</v>
      </c>
      <c r="AP419" s="2547">
        <v>1</v>
      </c>
      <c r="AQ419" s="2547">
        <v>4</v>
      </c>
      <c r="AR419" s="2547">
        <v>4</v>
      </c>
      <c r="AS419" s="2557">
        <v>80</v>
      </c>
      <c r="AT419" s="2558">
        <v>91</v>
      </c>
      <c r="AU419" s="2558">
        <v>58</v>
      </c>
      <c r="AV419" s="2559">
        <v>70</v>
      </c>
      <c r="AW419" s="2560">
        <v>1</v>
      </c>
      <c r="AX419" s="2539">
        <v>1</v>
      </c>
      <c r="AY419" s="2521">
        <v>1</v>
      </c>
      <c r="AZ419" s="2539">
        <v>1</v>
      </c>
      <c r="BA419" s="2539">
        <v>1</v>
      </c>
      <c r="BB419" s="2539">
        <v>1</v>
      </c>
      <c r="BC419" s="2539">
        <v>0</v>
      </c>
      <c r="BD419" s="2539">
        <v>1</v>
      </c>
      <c r="BE419" s="2561">
        <v>1</v>
      </c>
      <c r="BF419" s="2539">
        <v>1</v>
      </c>
      <c r="BG419" s="2539">
        <v>1</v>
      </c>
      <c r="BH419" s="2539">
        <v>1</v>
      </c>
      <c r="BI419" s="2539">
        <v>1</v>
      </c>
      <c r="BJ419" s="2539">
        <v>1</v>
      </c>
      <c r="BK419" s="2539">
        <v>1</v>
      </c>
      <c r="BL419" s="2539">
        <v>1</v>
      </c>
      <c r="BM419" s="2539">
        <v>1</v>
      </c>
      <c r="BN419" s="2521">
        <v>0</v>
      </c>
      <c r="BO419" s="2539">
        <v>1</v>
      </c>
      <c r="BP419" s="2539">
        <v>1</v>
      </c>
      <c r="BQ419" s="2539">
        <v>0</v>
      </c>
      <c r="BR419" s="2562">
        <v>0</v>
      </c>
      <c r="BS419" s="2538">
        <v>0</v>
      </c>
      <c r="BT419" s="2521">
        <v>1</v>
      </c>
      <c r="BU419" s="2521">
        <v>1</v>
      </c>
      <c r="BV419" s="2539">
        <v>0</v>
      </c>
      <c r="BW419" s="2539">
        <v>0</v>
      </c>
      <c r="BX419" s="2539">
        <v>0</v>
      </c>
      <c r="BY419" s="2539">
        <v>0</v>
      </c>
      <c r="BZ419" s="2636">
        <v>0</v>
      </c>
      <c r="CA419" s="2539">
        <v>0</v>
      </c>
      <c r="CB419" s="2539">
        <v>0</v>
      </c>
      <c r="CC419" s="2539">
        <v>0</v>
      </c>
      <c r="CD419" s="2539">
        <v>0</v>
      </c>
      <c r="CE419" s="2570">
        <v>0</v>
      </c>
      <c r="CF419" s="2571">
        <v>1</v>
      </c>
      <c r="CG419" s="2539">
        <v>1</v>
      </c>
      <c r="CH419" s="2539">
        <v>1</v>
      </c>
      <c r="CI419" s="2539">
        <v>1</v>
      </c>
      <c r="CJ419" s="2539">
        <v>1</v>
      </c>
      <c r="CK419" s="2539">
        <v>1</v>
      </c>
      <c r="CL419" s="2539">
        <v>1</v>
      </c>
      <c r="CM419" s="2539">
        <v>1</v>
      </c>
      <c r="CN419" s="2539">
        <v>1</v>
      </c>
      <c r="CO419" s="2539">
        <v>1</v>
      </c>
      <c r="CP419" s="2539">
        <v>1</v>
      </c>
      <c r="CQ419" s="2539">
        <v>1</v>
      </c>
      <c r="CR419" s="2539">
        <v>1</v>
      </c>
      <c r="CS419" s="2539">
        <v>0</v>
      </c>
      <c r="CT419" s="2539">
        <v>0</v>
      </c>
      <c r="CU419" s="2539">
        <v>0</v>
      </c>
      <c r="CV419" s="2539">
        <v>0</v>
      </c>
      <c r="CW419" s="2539">
        <v>0</v>
      </c>
      <c r="CX419" s="2539">
        <v>0</v>
      </c>
      <c r="CY419" s="2573">
        <v>0</v>
      </c>
    </row>
    <row r="420" spans="1:103">
      <c r="A420" s="2564" t="s">
        <v>2582</v>
      </c>
      <c r="B420" s="2565" t="s">
        <v>2662</v>
      </c>
      <c r="C420" s="2566"/>
      <c r="D420" s="2544">
        <v>220</v>
      </c>
      <c r="E420" s="2545"/>
      <c r="F420" s="2567">
        <v>779</v>
      </c>
      <c r="G420" s="2568">
        <v>266</v>
      </c>
      <c r="H420" s="2568">
        <v>16.5</v>
      </c>
      <c r="I420" s="2568">
        <v>30</v>
      </c>
      <c r="J420" s="2561">
        <v>20</v>
      </c>
      <c r="K420" s="2568">
        <v>719</v>
      </c>
      <c r="L420" s="2639">
        <v>679</v>
      </c>
      <c r="M420" s="2522">
        <v>280.7</v>
      </c>
      <c r="N420" s="2548">
        <v>2.5550000000000002</v>
      </c>
      <c r="O420" s="2523">
        <v>11.56</v>
      </c>
      <c r="P420" s="2549">
        <v>1</v>
      </c>
      <c r="Q420" s="2549" t="s">
        <v>2493</v>
      </c>
      <c r="R420" s="2549" t="s">
        <v>2493</v>
      </c>
      <c r="S420" s="2549">
        <v>1</v>
      </c>
      <c r="T420" s="2550" t="s">
        <v>2493</v>
      </c>
      <c r="U420" s="2549">
        <v>1</v>
      </c>
      <c r="V420" s="2549" t="s">
        <v>2493</v>
      </c>
      <c r="W420" s="2549" t="s">
        <v>2493</v>
      </c>
      <c r="X420" s="2549">
        <v>1</v>
      </c>
      <c r="Y420" s="2550" t="s">
        <v>2493</v>
      </c>
      <c r="Z420" s="2551" t="s">
        <v>2185</v>
      </c>
      <c r="AA420" s="2552" t="s">
        <v>2185</v>
      </c>
      <c r="AB420" s="2553" t="s">
        <v>2494</v>
      </c>
      <c r="AC420" s="2554">
        <v>279390</v>
      </c>
      <c r="AD420" s="2555">
        <v>7173</v>
      </c>
      <c r="AE420" s="2555">
        <v>8231</v>
      </c>
      <c r="AF420" s="2555">
        <v>31.4</v>
      </c>
      <c r="AG420" s="2555">
        <v>139</v>
      </c>
      <c r="AH420" s="2555">
        <v>9443</v>
      </c>
      <c r="AI420" s="2555">
        <v>710</v>
      </c>
      <c r="AJ420" s="2555">
        <v>1114</v>
      </c>
      <c r="AK420" s="2555">
        <v>5.7</v>
      </c>
      <c r="AL420" s="2555">
        <v>9.9</v>
      </c>
      <c r="AM420" s="2555">
        <v>620.5</v>
      </c>
      <c r="AN420" s="2523">
        <v>13190</v>
      </c>
      <c r="AO420" s="2556">
        <v>1</v>
      </c>
      <c r="AP420" s="2547">
        <v>1</v>
      </c>
      <c r="AQ420" s="2547">
        <v>4</v>
      </c>
      <c r="AR420" s="2547">
        <v>4</v>
      </c>
      <c r="AS420" s="2557">
        <v>81</v>
      </c>
      <c r="AT420" s="2558">
        <v>91</v>
      </c>
      <c r="AU420" s="2558">
        <v>65</v>
      </c>
      <c r="AV420" s="2559">
        <v>74</v>
      </c>
      <c r="AW420" s="2560">
        <v>1</v>
      </c>
      <c r="AX420" s="2539">
        <v>1</v>
      </c>
      <c r="AY420" s="2521">
        <v>0</v>
      </c>
      <c r="AZ420" s="2539">
        <v>1</v>
      </c>
      <c r="BA420" s="2539">
        <v>1</v>
      </c>
      <c r="BB420" s="2539">
        <v>1</v>
      </c>
      <c r="BC420" s="2539">
        <v>0</v>
      </c>
      <c r="BD420" s="2539">
        <v>1</v>
      </c>
      <c r="BE420" s="2561">
        <v>1</v>
      </c>
      <c r="BF420" s="2539">
        <v>1</v>
      </c>
      <c r="BG420" s="2539">
        <v>1</v>
      </c>
      <c r="BH420" s="2539">
        <v>1</v>
      </c>
      <c r="BI420" s="2539">
        <v>1</v>
      </c>
      <c r="BJ420" s="2539">
        <v>1</v>
      </c>
      <c r="BK420" s="2539">
        <v>1</v>
      </c>
      <c r="BL420" s="2539">
        <v>1</v>
      </c>
      <c r="BM420" s="2539">
        <v>1</v>
      </c>
      <c r="BN420" s="2521">
        <v>0</v>
      </c>
      <c r="BO420" s="2539">
        <v>1</v>
      </c>
      <c r="BP420" s="2539">
        <v>1</v>
      </c>
      <c r="BQ420" s="2539">
        <v>0</v>
      </c>
      <c r="BR420" s="2562">
        <v>0</v>
      </c>
      <c r="BS420" s="2538">
        <v>1</v>
      </c>
      <c r="BT420" s="2521">
        <v>0</v>
      </c>
      <c r="BU420" s="2521">
        <v>1</v>
      </c>
      <c r="BV420" s="2539">
        <v>0</v>
      </c>
      <c r="BW420" s="2539">
        <v>0</v>
      </c>
      <c r="BX420" s="2539">
        <v>0</v>
      </c>
      <c r="BY420" s="2539">
        <v>0</v>
      </c>
      <c r="BZ420" s="2636">
        <v>0</v>
      </c>
      <c r="CA420" s="2539">
        <v>0</v>
      </c>
      <c r="CB420" s="2539">
        <v>0</v>
      </c>
      <c r="CC420" s="2539">
        <v>0</v>
      </c>
      <c r="CD420" s="2539">
        <v>0</v>
      </c>
      <c r="CE420" s="2570">
        <v>0</v>
      </c>
      <c r="CF420" s="2571">
        <v>1</v>
      </c>
      <c r="CG420" s="2539">
        <v>1</v>
      </c>
      <c r="CH420" s="2539">
        <v>1</v>
      </c>
      <c r="CI420" s="2539">
        <v>1</v>
      </c>
      <c r="CJ420" s="2539">
        <v>1</v>
      </c>
      <c r="CK420" s="2539">
        <v>1</v>
      </c>
      <c r="CL420" s="2539">
        <v>1</v>
      </c>
      <c r="CM420" s="2539">
        <v>1</v>
      </c>
      <c r="CN420" s="2539">
        <v>1</v>
      </c>
      <c r="CO420" s="2539">
        <v>1</v>
      </c>
      <c r="CP420" s="2539">
        <v>1</v>
      </c>
      <c r="CQ420" s="2539">
        <v>1</v>
      </c>
      <c r="CR420" s="2539">
        <v>1</v>
      </c>
      <c r="CS420" s="2539">
        <v>0</v>
      </c>
      <c r="CT420" s="2539">
        <v>0</v>
      </c>
      <c r="CU420" s="2539">
        <v>0</v>
      </c>
      <c r="CV420" s="2539">
        <v>0</v>
      </c>
      <c r="CW420" s="2539">
        <v>0</v>
      </c>
      <c r="CX420" s="2539">
        <v>0</v>
      </c>
      <c r="CY420" s="2573">
        <v>0</v>
      </c>
    </row>
    <row r="421" spans="1:103">
      <c r="A421" s="2564"/>
      <c r="B421" s="2565" t="s">
        <v>2663</v>
      </c>
      <c r="C421" s="2566"/>
      <c r="D421" s="2544">
        <v>197</v>
      </c>
      <c r="E421" s="2545"/>
      <c r="F421" s="2567">
        <v>769.8</v>
      </c>
      <c r="G421" s="2568">
        <v>268</v>
      </c>
      <c r="H421" s="2568">
        <v>15.6</v>
      </c>
      <c r="I421" s="2568">
        <v>25.4</v>
      </c>
      <c r="J421" s="2561">
        <v>20</v>
      </c>
      <c r="K421" s="2568">
        <v>719</v>
      </c>
      <c r="L421" s="2639">
        <v>679</v>
      </c>
      <c r="M421" s="2567">
        <v>250.6</v>
      </c>
      <c r="N421" s="2548">
        <v>2.5459999999999998</v>
      </c>
      <c r="O421" s="2523">
        <v>12.88</v>
      </c>
      <c r="P421" s="2549">
        <v>1</v>
      </c>
      <c r="Q421" s="2549" t="s">
        <v>2493</v>
      </c>
      <c r="R421" s="2549" t="s">
        <v>2493</v>
      </c>
      <c r="S421" s="2549">
        <v>1</v>
      </c>
      <c r="T421" s="2550" t="s">
        <v>2493</v>
      </c>
      <c r="U421" s="2549">
        <v>1</v>
      </c>
      <c r="V421" s="2549" t="s">
        <v>2493</v>
      </c>
      <c r="W421" s="2549" t="s">
        <v>2493</v>
      </c>
      <c r="X421" s="2549">
        <v>1</v>
      </c>
      <c r="Y421" s="2550" t="s">
        <v>2493</v>
      </c>
      <c r="Z421" s="2551" t="s">
        <v>2185</v>
      </c>
      <c r="AA421" s="2552" t="s">
        <v>2185</v>
      </c>
      <c r="AB421" s="2549" t="s">
        <v>2495</v>
      </c>
      <c r="AC421" s="2554">
        <v>241320</v>
      </c>
      <c r="AD421" s="2555">
        <v>6269</v>
      </c>
      <c r="AE421" s="2555">
        <v>7205</v>
      </c>
      <c r="AF421" s="2555">
        <v>30.9</v>
      </c>
      <c r="AG421" s="2555">
        <v>129.69999999999999</v>
      </c>
      <c r="AH421" s="2555">
        <v>8177</v>
      </c>
      <c r="AI421" s="2555">
        <v>610.20000000000005</v>
      </c>
      <c r="AJ421" s="2555">
        <v>960.1</v>
      </c>
      <c r="AK421" s="2555">
        <v>5.6</v>
      </c>
      <c r="AL421" s="2555">
        <v>8.9</v>
      </c>
      <c r="AM421" s="2555">
        <v>416.5</v>
      </c>
      <c r="AN421" s="2523">
        <v>11280</v>
      </c>
      <c r="AO421" s="2556">
        <v>1</v>
      </c>
      <c r="AP421" s="2547">
        <v>1</v>
      </c>
      <c r="AQ421" s="2547">
        <v>4</v>
      </c>
      <c r="AR421" s="2547">
        <v>4</v>
      </c>
      <c r="AS421" s="2557">
        <v>90</v>
      </c>
      <c r="AT421" s="2558">
        <v>101</v>
      </c>
      <c r="AU421" s="2558">
        <v>72</v>
      </c>
      <c r="AV421" s="2559">
        <v>82</v>
      </c>
      <c r="AW421" s="2560">
        <v>1</v>
      </c>
      <c r="AX421" s="2539">
        <v>1</v>
      </c>
      <c r="AY421" s="2521">
        <v>0</v>
      </c>
      <c r="AZ421" s="2539">
        <v>1</v>
      </c>
      <c r="BA421" s="2539">
        <v>1</v>
      </c>
      <c r="BB421" s="2539">
        <v>1</v>
      </c>
      <c r="BC421" s="2539">
        <v>0</v>
      </c>
      <c r="BD421" s="2539">
        <v>1</v>
      </c>
      <c r="BE421" s="2561">
        <v>1</v>
      </c>
      <c r="BF421" s="2539">
        <v>1</v>
      </c>
      <c r="BG421" s="2539">
        <v>1</v>
      </c>
      <c r="BH421" s="2539">
        <v>1</v>
      </c>
      <c r="BI421" s="2539">
        <v>1</v>
      </c>
      <c r="BJ421" s="2539">
        <v>1</v>
      </c>
      <c r="BK421" s="2539">
        <v>1</v>
      </c>
      <c r="BL421" s="2539">
        <v>1</v>
      </c>
      <c r="BM421" s="2539">
        <v>1</v>
      </c>
      <c r="BN421" s="2521">
        <v>0</v>
      </c>
      <c r="BO421" s="2539">
        <v>1</v>
      </c>
      <c r="BP421" s="2539">
        <v>1</v>
      </c>
      <c r="BQ421" s="2539">
        <v>0</v>
      </c>
      <c r="BR421" s="2562">
        <v>0</v>
      </c>
      <c r="BS421" s="2538">
        <v>0</v>
      </c>
      <c r="BT421" s="2521">
        <v>0</v>
      </c>
      <c r="BU421" s="2521">
        <v>0</v>
      </c>
      <c r="BV421" s="2539">
        <v>0</v>
      </c>
      <c r="BW421" s="2539">
        <v>0</v>
      </c>
      <c r="BX421" s="2539">
        <v>0</v>
      </c>
      <c r="BY421" s="2539">
        <v>0</v>
      </c>
      <c r="BZ421" s="2636">
        <v>0</v>
      </c>
      <c r="CA421" s="2539">
        <v>0</v>
      </c>
      <c r="CB421" s="2539">
        <v>0</v>
      </c>
      <c r="CC421" s="2539">
        <v>0</v>
      </c>
      <c r="CD421" s="2539">
        <v>0</v>
      </c>
      <c r="CE421" s="2570">
        <v>0</v>
      </c>
      <c r="CF421" s="2571">
        <v>1</v>
      </c>
      <c r="CG421" s="2539">
        <v>1</v>
      </c>
      <c r="CH421" s="2539">
        <v>1</v>
      </c>
      <c r="CI421" s="2539">
        <v>1</v>
      </c>
      <c r="CJ421" s="2539">
        <v>1</v>
      </c>
      <c r="CK421" s="2539">
        <v>1</v>
      </c>
      <c r="CL421" s="2539">
        <v>1</v>
      </c>
      <c r="CM421" s="2539">
        <v>1</v>
      </c>
      <c r="CN421" s="2539">
        <v>1</v>
      </c>
      <c r="CO421" s="2539">
        <v>1</v>
      </c>
      <c r="CP421" s="2539">
        <v>1</v>
      </c>
      <c r="CQ421" s="2539">
        <v>1</v>
      </c>
      <c r="CR421" s="2539">
        <v>1</v>
      </c>
      <c r="CS421" s="2539">
        <v>0</v>
      </c>
      <c r="CT421" s="2539">
        <v>0</v>
      </c>
      <c r="CU421" s="2539">
        <v>0</v>
      </c>
      <c r="CV421" s="2539">
        <v>0</v>
      </c>
      <c r="CW421" s="2539">
        <v>0</v>
      </c>
      <c r="CX421" s="2539">
        <v>0</v>
      </c>
      <c r="CY421" s="2573">
        <v>0</v>
      </c>
    </row>
    <row r="422" spans="1:103">
      <c r="A422" s="2564"/>
      <c r="B422" s="2565" t="s">
        <v>2664</v>
      </c>
      <c r="C422" s="2566"/>
      <c r="D422" s="2544">
        <v>173</v>
      </c>
      <c r="E422" s="2545"/>
      <c r="F422" s="2567">
        <v>762.2</v>
      </c>
      <c r="G422" s="2568">
        <v>266.7</v>
      </c>
      <c r="H422" s="2568">
        <v>14.3</v>
      </c>
      <c r="I422" s="2568">
        <v>21.6</v>
      </c>
      <c r="J422" s="2561">
        <v>20</v>
      </c>
      <c r="K422" s="2568">
        <v>719</v>
      </c>
      <c r="L422" s="2639">
        <v>679</v>
      </c>
      <c r="M422" s="2567">
        <v>220.4</v>
      </c>
      <c r="N422" s="2548">
        <v>2.528</v>
      </c>
      <c r="O422" s="2523">
        <v>14.54</v>
      </c>
      <c r="P422" s="2549">
        <v>1</v>
      </c>
      <c r="Q422" s="2549" t="s">
        <v>2493</v>
      </c>
      <c r="R422" s="2549" t="s">
        <v>2493</v>
      </c>
      <c r="S422" s="2549">
        <v>1</v>
      </c>
      <c r="T422" s="2550" t="s">
        <v>2493</v>
      </c>
      <c r="U422" s="2549">
        <v>1</v>
      </c>
      <c r="V422" s="2549" t="s">
        <v>2493</v>
      </c>
      <c r="W422" s="2549" t="s">
        <v>2493</v>
      </c>
      <c r="X422" s="2549">
        <v>1</v>
      </c>
      <c r="Y422" s="2550" t="s">
        <v>2493</v>
      </c>
      <c r="Z422" s="2551" t="s">
        <v>2185</v>
      </c>
      <c r="AA422" s="2552" t="s">
        <v>2185</v>
      </c>
      <c r="AB422" s="2549" t="s">
        <v>2495</v>
      </c>
      <c r="AC422" s="2554">
        <v>206650</v>
      </c>
      <c r="AD422" s="2555">
        <v>5422</v>
      </c>
      <c r="AE422" s="2555">
        <v>6236</v>
      </c>
      <c r="AF422" s="2555">
        <v>30.5</v>
      </c>
      <c r="AG422" s="2555">
        <v>117.9</v>
      </c>
      <c r="AH422" s="2555">
        <v>6851</v>
      </c>
      <c r="AI422" s="2555">
        <v>513.79999999999995</v>
      </c>
      <c r="AJ422" s="2555">
        <v>808.9</v>
      </c>
      <c r="AK422" s="2555">
        <v>5.5</v>
      </c>
      <c r="AL422" s="2555">
        <v>8</v>
      </c>
      <c r="AM422" s="2555">
        <v>276.8</v>
      </c>
      <c r="AN422" s="2523">
        <v>9364</v>
      </c>
      <c r="AO422" s="2556">
        <v>1</v>
      </c>
      <c r="AP422" s="2547">
        <v>1</v>
      </c>
      <c r="AQ422" s="2547">
        <v>4</v>
      </c>
      <c r="AR422" s="2547">
        <v>4</v>
      </c>
      <c r="AS422" s="2557">
        <v>102</v>
      </c>
      <c r="AT422" s="2558">
        <v>114</v>
      </c>
      <c r="AU422" s="2558">
        <v>81</v>
      </c>
      <c r="AV422" s="2559">
        <v>93</v>
      </c>
      <c r="AW422" s="2560">
        <v>1</v>
      </c>
      <c r="AX422" s="2539">
        <v>1</v>
      </c>
      <c r="AY422" s="2521">
        <v>0</v>
      </c>
      <c r="AZ422" s="2539">
        <v>1</v>
      </c>
      <c r="BA422" s="2539">
        <v>1</v>
      </c>
      <c r="BB422" s="2539">
        <v>1</v>
      </c>
      <c r="BC422" s="2539">
        <v>0</v>
      </c>
      <c r="BD422" s="2539">
        <v>1</v>
      </c>
      <c r="BE422" s="2561">
        <v>1</v>
      </c>
      <c r="BF422" s="2539">
        <v>1</v>
      </c>
      <c r="BG422" s="2539">
        <v>1</v>
      </c>
      <c r="BH422" s="2539">
        <v>1</v>
      </c>
      <c r="BI422" s="2539">
        <v>1</v>
      </c>
      <c r="BJ422" s="2539">
        <v>1</v>
      </c>
      <c r="BK422" s="2539">
        <v>1</v>
      </c>
      <c r="BL422" s="2539">
        <v>1</v>
      </c>
      <c r="BM422" s="2539">
        <v>1</v>
      </c>
      <c r="BN422" s="2521">
        <v>0</v>
      </c>
      <c r="BO422" s="2539">
        <v>1</v>
      </c>
      <c r="BP422" s="2539">
        <v>1</v>
      </c>
      <c r="BQ422" s="2539">
        <v>0</v>
      </c>
      <c r="BR422" s="2562">
        <v>0</v>
      </c>
      <c r="BS422" s="2538">
        <v>0</v>
      </c>
      <c r="BT422" s="2521">
        <v>0</v>
      </c>
      <c r="BU422" s="2521">
        <v>0</v>
      </c>
      <c r="BV422" s="2539">
        <v>0</v>
      </c>
      <c r="BW422" s="2539">
        <v>0</v>
      </c>
      <c r="BX422" s="2539">
        <v>0</v>
      </c>
      <c r="BY422" s="2539">
        <v>0</v>
      </c>
      <c r="BZ422" s="2636">
        <v>0</v>
      </c>
      <c r="CA422" s="2539">
        <v>0</v>
      </c>
      <c r="CB422" s="2539">
        <v>0</v>
      </c>
      <c r="CC422" s="2539">
        <v>0</v>
      </c>
      <c r="CD422" s="2539">
        <v>0</v>
      </c>
      <c r="CE422" s="2570">
        <v>0</v>
      </c>
      <c r="CF422" s="2571">
        <v>1</v>
      </c>
      <c r="CG422" s="2539">
        <v>1</v>
      </c>
      <c r="CH422" s="2539">
        <v>1</v>
      </c>
      <c r="CI422" s="2539">
        <v>1</v>
      </c>
      <c r="CJ422" s="2539">
        <v>1</v>
      </c>
      <c r="CK422" s="2539">
        <v>1</v>
      </c>
      <c r="CL422" s="2539">
        <v>1</v>
      </c>
      <c r="CM422" s="2539">
        <v>1</v>
      </c>
      <c r="CN422" s="2539">
        <v>1</v>
      </c>
      <c r="CO422" s="2539">
        <v>1</v>
      </c>
      <c r="CP422" s="2539">
        <v>1</v>
      </c>
      <c r="CQ422" s="2539">
        <v>1</v>
      </c>
      <c r="CR422" s="2539">
        <v>1</v>
      </c>
      <c r="CS422" s="2539">
        <v>0</v>
      </c>
      <c r="CT422" s="2539">
        <v>0</v>
      </c>
      <c r="CU422" s="2539">
        <v>0</v>
      </c>
      <c r="CV422" s="2539">
        <v>0</v>
      </c>
      <c r="CW422" s="2539">
        <v>0</v>
      </c>
      <c r="CX422" s="2539">
        <v>0</v>
      </c>
      <c r="CY422" s="2573">
        <v>0</v>
      </c>
    </row>
    <row r="423" spans="1:103">
      <c r="A423" s="2564"/>
      <c r="B423" s="2565" t="s">
        <v>2665</v>
      </c>
      <c r="C423" s="2566"/>
      <c r="D423" s="2544">
        <v>147</v>
      </c>
      <c r="E423" s="2545"/>
      <c r="F423" s="2567">
        <v>754</v>
      </c>
      <c r="G423" s="2568">
        <v>265.2</v>
      </c>
      <c r="H423" s="2568">
        <v>12.8</v>
      </c>
      <c r="I423" s="2568">
        <v>17.5</v>
      </c>
      <c r="J423" s="2561">
        <v>20</v>
      </c>
      <c r="K423" s="2568">
        <v>719</v>
      </c>
      <c r="L423" s="2639">
        <v>679</v>
      </c>
      <c r="M423" s="2567">
        <v>187.2</v>
      </c>
      <c r="N423" s="2548">
        <v>2.5089999999999999</v>
      </c>
      <c r="O423" s="2523">
        <v>16.98</v>
      </c>
      <c r="P423" s="2549">
        <v>1</v>
      </c>
      <c r="Q423" s="2549">
        <v>1</v>
      </c>
      <c r="R423" s="2549" t="s">
        <v>2185</v>
      </c>
      <c r="S423" s="2549">
        <v>1</v>
      </c>
      <c r="T423" s="2550">
        <v>1</v>
      </c>
      <c r="U423" s="2549">
        <v>1</v>
      </c>
      <c r="V423" s="2549">
        <v>1</v>
      </c>
      <c r="W423" s="2549" t="s">
        <v>2185</v>
      </c>
      <c r="X423" s="2549" t="s">
        <v>2185</v>
      </c>
      <c r="Y423" s="2550" t="s">
        <v>2185</v>
      </c>
      <c r="Z423" s="2551" t="s">
        <v>2185</v>
      </c>
      <c r="AA423" s="2552" t="s">
        <v>2185</v>
      </c>
      <c r="AB423" s="2549" t="s">
        <v>2495</v>
      </c>
      <c r="AC423" s="2554">
        <v>169870</v>
      </c>
      <c r="AD423" s="2555">
        <v>4505</v>
      </c>
      <c r="AE423" s="2555">
        <v>5194</v>
      </c>
      <c r="AF423" s="2555">
        <v>30</v>
      </c>
      <c r="AG423" s="2555">
        <v>104.7</v>
      </c>
      <c r="AH423" s="2555">
        <v>5457</v>
      </c>
      <c r="AI423" s="2555">
        <v>411.5</v>
      </c>
      <c r="AJ423" s="2555">
        <v>648.5</v>
      </c>
      <c r="AK423" s="2555">
        <v>5.3</v>
      </c>
      <c r="AL423" s="2555">
        <v>7.1</v>
      </c>
      <c r="AM423" s="2555">
        <v>166.1</v>
      </c>
      <c r="AN423" s="2523">
        <v>7377</v>
      </c>
      <c r="AO423" s="2556">
        <v>1</v>
      </c>
      <c r="AP423" s="2547">
        <v>2</v>
      </c>
      <c r="AQ423" s="2547">
        <v>4</v>
      </c>
      <c r="AR423" s="2547">
        <v>4</v>
      </c>
      <c r="AS423" s="2557">
        <v>119</v>
      </c>
      <c r="AT423" s="2558">
        <v>133</v>
      </c>
      <c r="AU423" s="2558">
        <v>94</v>
      </c>
      <c r="AV423" s="2559">
        <v>108</v>
      </c>
      <c r="AW423" s="2560">
        <v>1</v>
      </c>
      <c r="AX423" s="2539">
        <v>1</v>
      </c>
      <c r="AY423" s="2521">
        <v>0</v>
      </c>
      <c r="AZ423" s="2539">
        <v>1</v>
      </c>
      <c r="BA423" s="2539">
        <v>1</v>
      </c>
      <c r="BB423" s="2539">
        <v>1</v>
      </c>
      <c r="BC423" s="2539">
        <v>0</v>
      </c>
      <c r="BD423" s="2539">
        <v>1</v>
      </c>
      <c r="BE423" s="2561">
        <v>0</v>
      </c>
      <c r="BF423" s="2539">
        <v>0</v>
      </c>
      <c r="BG423" s="2539">
        <v>1</v>
      </c>
      <c r="BH423" s="2539">
        <v>0</v>
      </c>
      <c r="BI423" s="2539">
        <v>1</v>
      </c>
      <c r="BJ423" s="2539">
        <v>1</v>
      </c>
      <c r="BK423" s="2539">
        <v>1</v>
      </c>
      <c r="BL423" s="2539">
        <v>1</v>
      </c>
      <c r="BM423" s="2539">
        <v>0</v>
      </c>
      <c r="BN423" s="2521">
        <v>0</v>
      </c>
      <c r="BO423" s="2539">
        <v>1</v>
      </c>
      <c r="BP423" s="2539">
        <v>1</v>
      </c>
      <c r="BQ423" s="2539">
        <v>0</v>
      </c>
      <c r="BR423" s="2562">
        <v>0</v>
      </c>
      <c r="BS423" s="2538">
        <v>0</v>
      </c>
      <c r="BT423" s="2521">
        <v>0</v>
      </c>
      <c r="BU423" s="2521">
        <v>0</v>
      </c>
      <c r="BV423" s="2539">
        <v>0</v>
      </c>
      <c r="BW423" s="2539">
        <v>0</v>
      </c>
      <c r="BX423" s="2539">
        <v>0</v>
      </c>
      <c r="BY423" s="2539">
        <v>0</v>
      </c>
      <c r="BZ423" s="2636">
        <v>0</v>
      </c>
      <c r="CA423" s="2539">
        <v>0</v>
      </c>
      <c r="CB423" s="2539">
        <v>0</v>
      </c>
      <c r="CC423" s="2539">
        <v>0</v>
      </c>
      <c r="CD423" s="2539">
        <v>0</v>
      </c>
      <c r="CE423" s="2570">
        <v>0</v>
      </c>
      <c r="CF423" s="2571">
        <v>1</v>
      </c>
      <c r="CG423" s="2539">
        <v>1</v>
      </c>
      <c r="CH423" s="2539">
        <v>1</v>
      </c>
      <c r="CI423" s="2539">
        <v>1</v>
      </c>
      <c r="CJ423" s="2539">
        <v>1</v>
      </c>
      <c r="CK423" s="2539">
        <v>1</v>
      </c>
      <c r="CL423" s="2539">
        <v>1</v>
      </c>
      <c r="CM423" s="2539">
        <v>1</v>
      </c>
      <c r="CN423" s="2539">
        <v>1</v>
      </c>
      <c r="CO423" s="2539">
        <v>1</v>
      </c>
      <c r="CP423" s="2539">
        <v>1</v>
      </c>
      <c r="CQ423" s="2539">
        <v>1</v>
      </c>
      <c r="CR423" s="2539">
        <v>1</v>
      </c>
      <c r="CS423" s="2539">
        <v>0</v>
      </c>
      <c r="CT423" s="2539">
        <v>0</v>
      </c>
      <c r="CU423" s="2539">
        <v>0</v>
      </c>
      <c r="CV423" s="2539">
        <v>0</v>
      </c>
      <c r="CW423" s="2539">
        <v>0</v>
      </c>
      <c r="CX423" s="2539">
        <v>0</v>
      </c>
      <c r="CY423" s="2573">
        <v>0</v>
      </c>
    </row>
    <row r="424" spans="1:103">
      <c r="A424" s="2564"/>
      <c r="B424" s="2565" t="s">
        <v>2666</v>
      </c>
      <c r="C424" s="2566"/>
      <c r="D424" s="2544">
        <v>134</v>
      </c>
      <c r="E424" s="2545"/>
      <c r="F424" s="2567">
        <v>750</v>
      </c>
      <c r="G424" s="2568">
        <v>264.39999999999998</v>
      </c>
      <c r="H424" s="2568">
        <v>12</v>
      </c>
      <c r="I424" s="2568">
        <v>15.5</v>
      </c>
      <c r="J424" s="2561">
        <v>20</v>
      </c>
      <c r="K424" s="2568">
        <v>719</v>
      </c>
      <c r="L424" s="2639">
        <v>679</v>
      </c>
      <c r="M424" s="2567">
        <v>170.6</v>
      </c>
      <c r="N424" s="2548">
        <v>2.4990000000000001</v>
      </c>
      <c r="O424" s="2523">
        <v>18.54</v>
      </c>
      <c r="P424" s="2549">
        <v>1</v>
      </c>
      <c r="Q424" s="2549">
        <v>1</v>
      </c>
      <c r="R424" s="2549" t="s">
        <v>2185</v>
      </c>
      <c r="S424" s="2549">
        <v>1</v>
      </c>
      <c r="T424" s="2550">
        <v>1</v>
      </c>
      <c r="U424" s="2549">
        <v>1</v>
      </c>
      <c r="V424" s="2549">
        <v>1</v>
      </c>
      <c r="W424" s="2549" t="s">
        <v>2185</v>
      </c>
      <c r="X424" s="2549" t="s">
        <v>2185</v>
      </c>
      <c r="Y424" s="2550" t="s">
        <v>2185</v>
      </c>
      <c r="Z424" s="2551" t="s">
        <v>2185</v>
      </c>
      <c r="AA424" s="2552" t="s">
        <v>2185</v>
      </c>
      <c r="AB424" s="2549" t="s">
        <v>2495</v>
      </c>
      <c r="AC424" s="2554">
        <v>152060</v>
      </c>
      <c r="AD424" s="2555">
        <v>4054</v>
      </c>
      <c r="AE424" s="2555">
        <v>4682</v>
      </c>
      <c r="AF424" s="2555">
        <v>29.7</v>
      </c>
      <c r="AG424" s="2555">
        <v>97.77</v>
      </c>
      <c r="AH424" s="2555">
        <v>4789</v>
      </c>
      <c r="AI424" s="2555">
        <v>362.2</v>
      </c>
      <c r="AJ424" s="2555">
        <v>571.20000000000005</v>
      </c>
      <c r="AK424" s="2555">
        <v>5.2</v>
      </c>
      <c r="AL424" s="2555">
        <v>6.6</v>
      </c>
      <c r="AM424" s="2555">
        <v>125</v>
      </c>
      <c r="AN424" s="2523">
        <v>6440</v>
      </c>
      <c r="AO424" s="2556">
        <v>1</v>
      </c>
      <c r="AP424" s="2547">
        <v>2</v>
      </c>
      <c r="AQ424" s="2547">
        <v>4</v>
      </c>
      <c r="AR424" s="2547">
        <v>4</v>
      </c>
      <c r="AS424" s="2557">
        <v>130</v>
      </c>
      <c r="AT424" s="2558">
        <v>146</v>
      </c>
      <c r="AU424" s="2558">
        <v>103</v>
      </c>
      <c r="AV424" s="2559">
        <v>118</v>
      </c>
      <c r="AW424" s="2560">
        <v>1</v>
      </c>
      <c r="AX424" s="2539">
        <v>1</v>
      </c>
      <c r="AY424" s="2521">
        <v>0</v>
      </c>
      <c r="AZ424" s="2539">
        <v>1</v>
      </c>
      <c r="BA424" s="2539">
        <v>1</v>
      </c>
      <c r="BB424" s="2539">
        <v>1</v>
      </c>
      <c r="BC424" s="2539">
        <v>0</v>
      </c>
      <c r="BD424" s="2539">
        <v>1</v>
      </c>
      <c r="BE424" s="2561">
        <v>0</v>
      </c>
      <c r="BF424" s="2539">
        <v>0</v>
      </c>
      <c r="BG424" s="2539">
        <v>1</v>
      </c>
      <c r="BH424" s="2539">
        <v>0</v>
      </c>
      <c r="BI424" s="2539">
        <v>1</v>
      </c>
      <c r="BJ424" s="2539">
        <v>1</v>
      </c>
      <c r="BK424" s="2539">
        <v>1</v>
      </c>
      <c r="BL424" s="2539">
        <v>1</v>
      </c>
      <c r="BM424" s="2539">
        <v>0</v>
      </c>
      <c r="BN424" s="2521">
        <v>0</v>
      </c>
      <c r="BO424" s="2539">
        <v>1</v>
      </c>
      <c r="BP424" s="2539">
        <v>1</v>
      </c>
      <c r="BQ424" s="2539">
        <v>0</v>
      </c>
      <c r="BR424" s="2562">
        <v>0</v>
      </c>
      <c r="BS424" s="2538">
        <v>0</v>
      </c>
      <c r="BT424" s="2521">
        <v>0</v>
      </c>
      <c r="BU424" s="2521">
        <v>0</v>
      </c>
      <c r="BV424" s="2539">
        <v>0</v>
      </c>
      <c r="BW424" s="2539">
        <v>0</v>
      </c>
      <c r="BX424" s="2539">
        <v>0</v>
      </c>
      <c r="BY424" s="2539">
        <v>0</v>
      </c>
      <c r="BZ424" s="2636">
        <v>0</v>
      </c>
      <c r="CA424" s="2539">
        <v>0</v>
      </c>
      <c r="CB424" s="2539">
        <v>0</v>
      </c>
      <c r="CC424" s="2539">
        <v>0</v>
      </c>
      <c r="CD424" s="2539">
        <v>0</v>
      </c>
      <c r="CE424" s="2570">
        <v>0</v>
      </c>
      <c r="CF424" s="2571">
        <v>1</v>
      </c>
      <c r="CG424" s="2539">
        <v>1</v>
      </c>
      <c r="CH424" s="2539">
        <v>1</v>
      </c>
      <c r="CI424" s="2539">
        <v>1</v>
      </c>
      <c r="CJ424" s="2539">
        <v>1</v>
      </c>
      <c r="CK424" s="2539">
        <v>1</v>
      </c>
      <c r="CL424" s="2539">
        <v>1</v>
      </c>
      <c r="CM424" s="2539">
        <v>1</v>
      </c>
      <c r="CN424" s="2539">
        <v>1</v>
      </c>
      <c r="CO424" s="2539">
        <v>1</v>
      </c>
      <c r="CP424" s="2539">
        <v>1</v>
      </c>
      <c r="CQ424" s="2539">
        <v>1</v>
      </c>
      <c r="CR424" s="2539">
        <v>1</v>
      </c>
      <c r="CS424" s="2539">
        <v>0</v>
      </c>
      <c r="CT424" s="2539">
        <v>0</v>
      </c>
      <c r="CU424" s="2539">
        <v>0</v>
      </c>
      <c r="CV424" s="2539">
        <v>0</v>
      </c>
      <c r="CW424" s="2539">
        <v>0</v>
      </c>
      <c r="CX424" s="2539">
        <v>0</v>
      </c>
      <c r="CY424" s="2573">
        <v>0</v>
      </c>
    </row>
    <row r="425" spans="1:103">
      <c r="A425" s="2564" t="s">
        <v>2582</v>
      </c>
      <c r="B425" s="2565" t="s">
        <v>2667</v>
      </c>
      <c r="C425" s="2566"/>
      <c r="D425" s="2544">
        <v>802</v>
      </c>
      <c r="E425" s="2545"/>
      <c r="F425" s="2567">
        <v>826</v>
      </c>
      <c r="G425" s="2568">
        <v>387</v>
      </c>
      <c r="H425" s="2568">
        <v>50</v>
      </c>
      <c r="I425" s="2568">
        <v>89.9</v>
      </c>
      <c r="J425" s="2561">
        <v>20</v>
      </c>
      <c r="K425" s="2568">
        <v>645.9</v>
      </c>
      <c r="L425" s="2639">
        <v>605.9</v>
      </c>
      <c r="M425" s="2522">
        <v>1021</v>
      </c>
      <c r="N425" s="2548">
        <v>3.0659999999999998</v>
      </c>
      <c r="O425" s="2523">
        <v>3.82</v>
      </c>
      <c r="P425" s="2549">
        <v>1</v>
      </c>
      <c r="Q425" s="2549" t="s">
        <v>2493</v>
      </c>
      <c r="R425" s="2549" t="s">
        <v>2493</v>
      </c>
      <c r="S425" s="2549" t="s">
        <v>2185</v>
      </c>
      <c r="T425" s="2550" t="s">
        <v>2185</v>
      </c>
      <c r="U425" s="2549">
        <v>1</v>
      </c>
      <c r="V425" s="2549" t="s">
        <v>2493</v>
      </c>
      <c r="W425" s="2549" t="s">
        <v>2493</v>
      </c>
      <c r="X425" s="2549">
        <v>1</v>
      </c>
      <c r="Y425" s="2550" t="s">
        <v>2185</v>
      </c>
      <c r="Z425" s="2551">
        <v>1</v>
      </c>
      <c r="AA425" s="2552">
        <v>1</v>
      </c>
      <c r="AB425" s="2549" t="s">
        <v>2499</v>
      </c>
      <c r="AC425" s="2554">
        <v>1063170</v>
      </c>
      <c r="AD425" s="2555">
        <v>25740</v>
      </c>
      <c r="AE425" s="2555">
        <v>30930</v>
      </c>
      <c r="AF425" s="2555">
        <v>32.200000000000003</v>
      </c>
      <c r="AG425" s="2555">
        <v>407.4</v>
      </c>
      <c r="AH425" s="2555">
        <v>87540</v>
      </c>
      <c r="AI425" s="2555">
        <v>4524</v>
      </c>
      <c r="AJ425" s="2555">
        <v>7146</v>
      </c>
      <c r="AK425" s="2555">
        <v>9.1999999999999993</v>
      </c>
      <c r="AL425" s="2555">
        <v>25.3</v>
      </c>
      <c r="AM425" s="2555">
        <v>20610</v>
      </c>
      <c r="AN425" s="2523">
        <v>117630</v>
      </c>
      <c r="AO425" s="2556">
        <v>1</v>
      </c>
      <c r="AP425" s="2547">
        <v>1</v>
      </c>
      <c r="AQ425" s="2547">
        <v>1</v>
      </c>
      <c r="AR425" s="2547">
        <v>1</v>
      </c>
      <c r="AS425" s="2557">
        <v>26</v>
      </c>
      <c r="AT425" s="2558">
        <v>30</v>
      </c>
      <c r="AU425" s="2558">
        <v>20</v>
      </c>
      <c r="AV425" s="2559">
        <v>24</v>
      </c>
      <c r="AW425" s="2560">
        <v>1</v>
      </c>
      <c r="AX425" s="2539">
        <v>1</v>
      </c>
      <c r="AY425" s="2521">
        <v>1</v>
      </c>
      <c r="AZ425" s="2539">
        <v>1</v>
      </c>
      <c r="BA425" s="2539">
        <v>0</v>
      </c>
      <c r="BB425" s="2539">
        <v>1</v>
      </c>
      <c r="BC425" s="2539">
        <v>1</v>
      </c>
      <c r="BD425" s="2539">
        <v>0</v>
      </c>
      <c r="BE425" s="2561">
        <v>1</v>
      </c>
      <c r="BF425" s="2539">
        <v>1</v>
      </c>
      <c r="BG425" s="2539">
        <v>0</v>
      </c>
      <c r="BH425" s="2539">
        <v>0</v>
      </c>
      <c r="BI425" s="2539">
        <v>0</v>
      </c>
      <c r="BJ425" s="2539">
        <v>1</v>
      </c>
      <c r="BK425" s="2539">
        <v>0</v>
      </c>
      <c r="BL425" s="2539">
        <v>0</v>
      </c>
      <c r="BM425" s="2539">
        <v>1</v>
      </c>
      <c r="BN425" s="2521">
        <v>0</v>
      </c>
      <c r="BO425" s="2539">
        <v>0</v>
      </c>
      <c r="BP425" s="2539">
        <v>0</v>
      </c>
      <c r="BQ425" s="2539">
        <v>0</v>
      </c>
      <c r="BR425" s="2562">
        <v>0</v>
      </c>
      <c r="BS425" s="2538">
        <v>0</v>
      </c>
      <c r="BT425" s="2521">
        <v>1</v>
      </c>
      <c r="BU425" s="2521">
        <v>1</v>
      </c>
      <c r="BV425" s="2539">
        <v>0</v>
      </c>
      <c r="BW425" s="2539">
        <v>0</v>
      </c>
      <c r="BX425" s="2539">
        <v>0</v>
      </c>
      <c r="BY425" s="2539">
        <v>0</v>
      </c>
      <c r="BZ425" s="2636">
        <v>0</v>
      </c>
      <c r="CA425" s="2539">
        <v>0</v>
      </c>
      <c r="CB425" s="2539">
        <v>0</v>
      </c>
      <c r="CC425" s="2539">
        <v>0</v>
      </c>
      <c r="CD425" s="2539">
        <v>0</v>
      </c>
      <c r="CE425" s="2570">
        <v>0</v>
      </c>
      <c r="CF425" s="2571">
        <v>1</v>
      </c>
      <c r="CG425" s="2539">
        <v>1</v>
      </c>
      <c r="CH425" s="2539">
        <v>1</v>
      </c>
      <c r="CI425" s="2539">
        <v>1</v>
      </c>
      <c r="CJ425" s="2539">
        <v>1</v>
      </c>
      <c r="CK425" s="2539">
        <v>1</v>
      </c>
      <c r="CL425" s="2539">
        <v>1</v>
      </c>
      <c r="CM425" s="2539">
        <v>1</v>
      </c>
      <c r="CN425" s="2539">
        <v>1</v>
      </c>
      <c r="CO425" s="2539">
        <v>1</v>
      </c>
      <c r="CP425" s="2539">
        <v>1</v>
      </c>
      <c r="CQ425" s="2539">
        <v>1</v>
      </c>
      <c r="CR425" s="2539">
        <v>1</v>
      </c>
      <c r="CS425" s="2539">
        <v>0</v>
      </c>
      <c r="CT425" s="2539">
        <v>0</v>
      </c>
      <c r="CU425" s="2539">
        <v>0</v>
      </c>
      <c r="CV425" s="2539">
        <v>0</v>
      </c>
      <c r="CW425" s="2539">
        <v>0</v>
      </c>
      <c r="CX425" s="2539">
        <v>0</v>
      </c>
      <c r="CY425" s="2573">
        <v>0</v>
      </c>
    </row>
    <row r="426" spans="1:103">
      <c r="A426" s="2564" t="s">
        <v>2582</v>
      </c>
      <c r="B426" s="2565" t="s">
        <v>2668</v>
      </c>
      <c r="C426" s="2566"/>
      <c r="D426" s="2544">
        <v>548</v>
      </c>
      <c r="E426" s="2545"/>
      <c r="F426" s="2567">
        <v>772</v>
      </c>
      <c r="G426" s="2568">
        <v>372</v>
      </c>
      <c r="H426" s="2568">
        <v>35.1</v>
      </c>
      <c r="I426" s="2568">
        <v>63</v>
      </c>
      <c r="J426" s="2561">
        <v>20</v>
      </c>
      <c r="K426" s="2568">
        <v>645.9</v>
      </c>
      <c r="L426" s="2639">
        <v>605.9</v>
      </c>
      <c r="M426" s="2522">
        <v>697.4</v>
      </c>
      <c r="N426" s="2548">
        <v>2.927</v>
      </c>
      <c r="O426" s="2523">
        <v>5.335</v>
      </c>
      <c r="P426" s="2549">
        <v>1</v>
      </c>
      <c r="Q426" s="2549" t="s">
        <v>2493</v>
      </c>
      <c r="R426" s="2549" t="s">
        <v>2493</v>
      </c>
      <c r="S426" s="2549">
        <v>1</v>
      </c>
      <c r="T426" s="2550" t="s">
        <v>2185</v>
      </c>
      <c r="U426" s="2549">
        <v>1</v>
      </c>
      <c r="V426" s="2549" t="s">
        <v>2493</v>
      </c>
      <c r="W426" s="2549" t="s">
        <v>2493</v>
      </c>
      <c r="X426" s="2549">
        <v>1</v>
      </c>
      <c r="Y426" s="2550" t="s">
        <v>2185</v>
      </c>
      <c r="Z426" s="2551">
        <v>1</v>
      </c>
      <c r="AA426" s="2552">
        <v>1</v>
      </c>
      <c r="AB426" s="2549" t="s">
        <v>2499</v>
      </c>
      <c r="AC426" s="2554">
        <v>672930</v>
      </c>
      <c r="AD426" s="2555">
        <v>17430</v>
      </c>
      <c r="AE426" s="2555">
        <v>20380</v>
      </c>
      <c r="AF426" s="2555">
        <v>31</v>
      </c>
      <c r="AG426" s="2555">
        <v>277.39999999999998</v>
      </c>
      <c r="AH426" s="2555">
        <v>54300</v>
      </c>
      <c r="AI426" s="2555">
        <v>2919</v>
      </c>
      <c r="AJ426" s="2555">
        <v>4565</v>
      </c>
      <c r="AK426" s="2555">
        <v>8.8000000000000007</v>
      </c>
      <c r="AL426" s="2555">
        <v>18.399999999999999</v>
      </c>
      <c r="AM426" s="2555">
        <v>7065</v>
      </c>
      <c r="AN426" s="2523">
        <v>67920</v>
      </c>
      <c r="AO426" s="2556">
        <v>1</v>
      </c>
      <c r="AP426" s="2547">
        <v>1</v>
      </c>
      <c r="AQ426" s="2547">
        <v>1</v>
      </c>
      <c r="AR426" s="2547">
        <v>1</v>
      </c>
      <c r="AS426" s="2557">
        <v>37</v>
      </c>
      <c r="AT426" s="2558">
        <v>42</v>
      </c>
      <c r="AU426" s="2558">
        <v>27</v>
      </c>
      <c r="AV426" s="2559">
        <v>33</v>
      </c>
      <c r="AW426" s="2560">
        <v>1</v>
      </c>
      <c r="AX426" s="2539">
        <v>1</v>
      </c>
      <c r="AY426" s="2521">
        <v>1</v>
      </c>
      <c r="AZ426" s="2539">
        <v>1</v>
      </c>
      <c r="BA426" s="2539">
        <v>0</v>
      </c>
      <c r="BB426" s="2539">
        <v>1</v>
      </c>
      <c r="BC426" s="2539">
        <v>1</v>
      </c>
      <c r="BD426" s="2539">
        <v>1</v>
      </c>
      <c r="BE426" s="2561">
        <v>1</v>
      </c>
      <c r="BF426" s="2539">
        <v>1</v>
      </c>
      <c r="BG426" s="2539">
        <v>0</v>
      </c>
      <c r="BH426" s="2539">
        <v>0</v>
      </c>
      <c r="BI426" s="2539">
        <v>0</v>
      </c>
      <c r="BJ426" s="2539">
        <v>1</v>
      </c>
      <c r="BK426" s="2539">
        <v>0</v>
      </c>
      <c r="BL426" s="2539">
        <v>0</v>
      </c>
      <c r="BM426" s="2539">
        <v>1</v>
      </c>
      <c r="BN426" s="2521">
        <v>0</v>
      </c>
      <c r="BO426" s="2539">
        <v>1</v>
      </c>
      <c r="BP426" s="2539">
        <v>0</v>
      </c>
      <c r="BQ426" s="2539">
        <v>0</v>
      </c>
      <c r="BR426" s="2562">
        <v>0</v>
      </c>
      <c r="BS426" s="2538">
        <v>0</v>
      </c>
      <c r="BT426" s="2521">
        <v>1</v>
      </c>
      <c r="BU426" s="2521">
        <v>1</v>
      </c>
      <c r="BV426" s="2539">
        <v>0</v>
      </c>
      <c r="BW426" s="2539">
        <v>0</v>
      </c>
      <c r="BX426" s="2539">
        <v>0</v>
      </c>
      <c r="BY426" s="2539">
        <v>0</v>
      </c>
      <c r="BZ426" s="2636">
        <v>0</v>
      </c>
      <c r="CA426" s="2539">
        <v>0</v>
      </c>
      <c r="CB426" s="2539">
        <v>0</v>
      </c>
      <c r="CC426" s="2539">
        <v>0</v>
      </c>
      <c r="CD426" s="2539">
        <v>0</v>
      </c>
      <c r="CE426" s="2570">
        <v>0</v>
      </c>
      <c r="CF426" s="2571">
        <v>1</v>
      </c>
      <c r="CG426" s="2539">
        <v>1</v>
      </c>
      <c r="CH426" s="2539">
        <v>1</v>
      </c>
      <c r="CI426" s="2539">
        <v>1</v>
      </c>
      <c r="CJ426" s="2539">
        <v>1</v>
      </c>
      <c r="CK426" s="2539">
        <v>1</v>
      </c>
      <c r="CL426" s="2539">
        <v>1</v>
      </c>
      <c r="CM426" s="2539">
        <v>1</v>
      </c>
      <c r="CN426" s="2539">
        <v>1</v>
      </c>
      <c r="CO426" s="2539">
        <v>1</v>
      </c>
      <c r="CP426" s="2539">
        <v>1</v>
      </c>
      <c r="CQ426" s="2539">
        <v>1</v>
      </c>
      <c r="CR426" s="2539">
        <v>1</v>
      </c>
      <c r="CS426" s="2539">
        <v>0</v>
      </c>
      <c r="CT426" s="2539">
        <v>0</v>
      </c>
      <c r="CU426" s="2539">
        <v>0</v>
      </c>
      <c r="CV426" s="2539">
        <v>0</v>
      </c>
      <c r="CW426" s="2539">
        <v>0</v>
      </c>
      <c r="CX426" s="2539">
        <v>0</v>
      </c>
      <c r="CY426" s="2573">
        <v>0</v>
      </c>
    </row>
    <row r="427" spans="1:103">
      <c r="A427" s="2564" t="s">
        <v>2582</v>
      </c>
      <c r="B427" s="2565" t="s">
        <v>2669</v>
      </c>
      <c r="C427" s="2566"/>
      <c r="D427" s="2544">
        <v>500</v>
      </c>
      <c r="E427" s="2545"/>
      <c r="F427" s="2567">
        <v>762</v>
      </c>
      <c r="G427" s="2568">
        <v>369</v>
      </c>
      <c r="H427" s="2568">
        <v>32</v>
      </c>
      <c r="I427" s="2568">
        <v>57.9</v>
      </c>
      <c r="J427" s="2561">
        <v>20</v>
      </c>
      <c r="K427" s="2568">
        <v>645.9</v>
      </c>
      <c r="L427" s="2639">
        <v>605.9</v>
      </c>
      <c r="M427" s="2522">
        <v>636</v>
      </c>
      <c r="N427" s="2548">
        <v>2.9020000000000001</v>
      </c>
      <c r="O427" s="2523">
        <v>5.7990000000000004</v>
      </c>
      <c r="P427" s="2549">
        <v>1</v>
      </c>
      <c r="Q427" s="2549" t="s">
        <v>2493</v>
      </c>
      <c r="R427" s="2549" t="s">
        <v>2493</v>
      </c>
      <c r="S427" s="2549">
        <v>1</v>
      </c>
      <c r="T427" s="2550" t="s">
        <v>2185</v>
      </c>
      <c r="U427" s="2549">
        <v>1</v>
      </c>
      <c r="V427" s="2549" t="s">
        <v>2493</v>
      </c>
      <c r="W427" s="2549" t="s">
        <v>2493</v>
      </c>
      <c r="X427" s="2549">
        <v>1</v>
      </c>
      <c r="Y427" s="2550" t="s">
        <v>2185</v>
      </c>
      <c r="Z427" s="2551">
        <v>1</v>
      </c>
      <c r="AA427" s="2552">
        <v>1</v>
      </c>
      <c r="AB427" s="2549" t="s">
        <v>2499</v>
      </c>
      <c r="AC427" s="2554">
        <v>606230</v>
      </c>
      <c r="AD427" s="2555">
        <v>15910</v>
      </c>
      <c r="AE427" s="2555">
        <v>18490</v>
      </c>
      <c r="AF427" s="2555">
        <v>30.8</v>
      </c>
      <c r="AG427" s="2555">
        <v>251.9</v>
      </c>
      <c r="AH427" s="2555">
        <v>48670</v>
      </c>
      <c r="AI427" s="2555">
        <v>2638</v>
      </c>
      <c r="AJ427" s="2555">
        <v>4114</v>
      </c>
      <c r="AK427" s="2555">
        <v>8.6999999999999993</v>
      </c>
      <c r="AL427" s="2555">
        <v>17.100000000000001</v>
      </c>
      <c r="AM427" s="2555">
        <v>5459</v>
      </c>
      <c r="AN427" s="2523">
        <v>60090</v>
      </c>
      <c r="AO427" s="2556">
        <v>1</v>
      </c>
      <c r="AP427" s="2547">
        <v>1</v>
      </c>
      <c r="AQ427" s="2547">
        <v>1</v>
      </c>
      <c r="AR427" s="2547">
        <v>1</v>
      </c>
      <c r="AS427" s="2557">
        <v>40</v>
      </c>
      <c r="AT427" s="2558">
        <v>46</v>
      </c>
      <c r="AU427" s="2558">
        <v>30</v>
      </c>
      <c r="AV427" s="2559">
        <v>35</v>
      </c>
      <c r="AW427" s="2560">
        <v>1</v>
      </c>
      <c r="AX427" s="2539">
        <v>1</v>
      </c>
      <c r="AY427" s="2521">
        <v>1</v>
      </c>
      <c r="AZ427" s="2539">
        <v>1</v>
      </c>
      <c r="BA427" s="2539">
        <v>0</v>
      </c>
      <c r="BB427" s="2539">
        <v>1</v>
      </c>
      <c r="BC427" s="2539">
        <v>1</v>
      </c>
      <c r="BD427" s="2539">
        <v>1</v>
      </c>
      <c r="BE427" s="2561">
        <v>1</v>
      </c>
      <c r="BF427" s="2539">
        <v>1</v>
      </c>
      <c r="BG427" s="2539">
        <v>0</v>
      </c>
      <c r="BH427" s="2539">
        <v>0</v>
      </c>
      <c r="BI427" s="2539">
        <v>0</v>
      </c>
      <c r="BJ427" s="2539">
        <v>1</v>
      </c>
      <c r="BK427" s="2539">
        <v>0</v>
      </c>
      <c r="BL427" s="2539">
        <v>0</v>
      </c>
      <c r="BM427" s="2539">
        <v>1</v>
      </c>
      <c r="BN427" s="2521">
        <v>0</v>
      </c>
      <c r="BO427" s="2539">
        <v>1</v>
      </c>
      <c r="BP427" s="2539">
        <v>0</v>
      </c>
      <c r="BQ427" s="2539">
        <v>0</v>
      </c>
      <c r="BR427" s="2562">
        <v>0</v>
      </c>
      <c r="BS427" s="2538">
        <v>0</v>
      </c>
      <c r="BT427" s="2521">
        <v>1</v>
      </c>
      <c r="BU427" s="2521">
        <v>1</v>
      </c>
      <c r="BV427" s="2539">
        <v>0</v>
      </c>
      <c r="BW427" s="2539">
        <v>0</v>
      </c>
      <c r="BX427" s="2539">
        <v>0</v>
      </c>
      <c r="BY427" s="2539">
        <v>0</v>
      </c>
      <c r="BZ427" s="2636">
        <v>0</v>
      </c>
      <c r="CA427" s="2539">
        <v>0</v>
      </c>
      <c r="CB427" s="2539">
        <v>0</v>
      </c>
      <c r="CC427" s="2539">
        <v>0</v>
      </c>
      <c r="CD427" s="2539">
        <v>0</v>
      </c>
      <c r="CE427" s="2570">
        <v>0</v>
      </c>
      <c r="CF427" s="2571">
        <v>1</v>
      </c>
      <c r="CG427" s="2539">
        <v>1</v>
      </c>
      <c r="CH427" s="2539">
        <v>1</v>
      </c>
      <c r="CI427" s="2539">
        <v>1</v>
      </c>
      <c r="CJ427" s="2539">
        <v>1</v>
      </c>
      <c r="CK427" s="2539">
        <v>1</v>
      </c>
      <c r="CL427" s="2539">
        <v>1</v>
      </c>
      <c r="CM427" s="2539">
        <v>1</v>
      </c>
      <c r="CN427" s="2539">
        <v>1</v>
      </c>
      <c r="CO427" s="2539">
        <v>1</v>
      </c>
      <c r="CP427" s="2539">
        <v>1</v>
      </c>
      <c r="CQ427" s="2539">
        <v>1</v>
      </c>
      <c r="CR427" s="2539">
        <v>1</v>
      </c>
      <c r="CS427" s="2539">
        <v>0</v>
      </c>
      <c r="CT427" s="2539">
        <v>0</v>
      </c>
      <c r="CU427" s="2539">
        <v>0</v>
      </c>
      <c r="CV427" s="2539">
        <v>0</v>
      </c>
      <c r="CW427" s="2539">
        <v>0</v>
      </c>
      <c r="CX427" s="2539">
        <v>0</v>
      </c>
      <c r="CY427" s="2573">
        <v>0</v>
      </c>
    </row>
    <row r="428" spans="1:103">
      <c r="A428" s="2564" t="s">
        <v>2582</v>
      </c>
      <c r="B428" s="2565" t="s">
        <v>2670</v>
      </c>
      <c r="C428" s="2566"/>
      <c r="D428" s="2544">
        <v>457</v>
      </c>
      <c r="E428" s="2545"/>
      <c r="F428" s="2567">
        <v>752</v>
      </c>
      <c r="G428" s="2568">
        <v>367</v>
      </c>
      <c r="H428" s="2568">
        <v>29.5</v>
      </c>
      <c r="I428" s="2568">
        <v>53.1</v>
      </c>
      <c r="J428" s="2561">
        <v>20</v>
      </c>
      <c r="K428" s="2568">
        <v>645.9</v>
      </c>
      <c r="L428" s="2639">
        <v>605.9</v>
      </c>
      <c r="M428" s="2522">
        <v>582.20000000000005</v>
      </c>
      <c r="N428" s="2548">
        <v>2.879</v>
      </c>
      <c r="O428" s="2523">
        <v>6.2830000000000004</v>
      </c>
      <c r="P428" s="2549">
        <v>1</v>
      </c>
      <c r="Q428" s="2549" t="s">
        <v>2493</v>
      </c>
      <c r="R428" s="2549" t="s">
        <v>2493</v>
      </c>
      <c r="S428" s="2549">
        <v>1</v>
      </c>
      <c r="T428" s="2550" t="s">
        <v>2185</v>
      </c>
      <c r="U428" s="2549">
        <v>1</v>
      </c>
      <c r="V428" s="2549" t="s">
        <v>2493</v>
      </c>
      <c r="W428" s="2549" t="s">
        <v>2493</v>
      </c>
      <c r="X428" s="2549">
        <v>1</v>
      </c>
      <c r="Y428" s="2550" t="s">
        <v>2185</v>
      </c>
      <c r="Z428" s="2551">
        <v>1</v>
      </c>
      <c r="AA428" s="2552">
        <v>1</v>
      </c>
      <c r="AB428" s="2549" t="s">
        <v>2499</v>
      </c>
      <c r="AC428" s="2554">
        <v>546550</v>
      </c>
      <c r="AD428" s="2555">
        <v>14530</v>
      </c>
      <c r="AE428" s="2555">
        <v>16800</v>
      </c>
      <c r="AF428" s="2555">
        <v>30.6</v>
      </c>
      <c r="AG428" s="2555">
        <v>230.8</v>
      </c>
      <c r="AH428" s="2555">
        <v>43890</v>
      </c>
      <c r="AI428" s="2555">
        <v>2392</v>
      </c>
      <c r="AJ428" s="2555">
        <v>3723</v>
      </c>
      <c r="AK428" s="2555">
        <v>8.6</v>
      </c>
      <c r="AL428" s="2555">
        <v>15.9</v>
      </c>
      <c r="AM428" s="2555">
        <v>4228</v>
      </c>
      <c r="AN428" s="2523">
        <v>53420</v>
      </c>
      <c r="AO428" s="2556">
        <v>1</v>
      </c>
      <c r="AP428" s="2547">
        <v>1</v>
      </c>
      <c r="AQ428" s="2547">
        <v>1</v>
      </c>
      <c r="AR428" s="2547">
        <v>1</v>
      </c>
      <c r="AS428" s="2557">
        <v>43</v>
      </c>
      <c r="AT428" s="2558">
        <v>49</v>
      </c>
      <c r="AU428" s="2558">
        <v>32</v>
      </c>
      <c r="AV428" s="2559">
        <v>38</v>
      </c>
      <c r="AW428" s="2560">
        <v>1</v>
      </c>
      <c r="AX428" s="2539">
        <v>1</v>
      </c>
      <c r="AY428" s="2521">
        <v>1</v>
      </c>
      <c r="AZ428" s="2539">
        <v>1</v>
      </c>
      <c r="BA428" s="2539">
        <v>0</v>
      </c>
      <c r="BB428" s="2539">
        <v>1</v>
      </c>
      <c r="BC428" s="2539">
        <v>1</v>
      </c>
      <c r="BD428" s="2539">
        <v>1</v>
      </c>
      <c r="BE428" s="2561">
        <v>1</v>
      </c>
      <c r="BF428" s="2539">
        <v>1</v>
      </c>
      <c r="BG428" s="2539">
        <v>0</v>
      </c>
      <c r="BH428" s="2539">
        <v>0</v>
      </c>
      <c r="BI428" s="2539">
        <v>0</v>
      </c>
      <c r="BJ428" s="2539">
        <v>1</v>
      </c>
      <c r="BK428" s="2539">
        <v>0</v>
      </c>
      <c r="BL428" s="2539">
        <v>0</v>
      </c>
      <c r="BM428" s="2539">
        <v>1</v>
      </c>
      <c r="BN428" s="2521">
        <v>0</v>
      </c>
      <c r="BO428" s="2539">
        <v>1</v>
      </c>
      <c r="BP428" s="2539">
        <v>0</v>
      </c>
      <c r="BQ428" s="2539">
        <v>0</v>
      </c>
      <c r="BR428" s="2562">
        <v>0</v>
      </c>
      <c r="BS428" s="2538">
        <v>0</v>
      </c>
      <c r="BT428" s="2521">
        <v>1</v>
      </c>
      <c r="BU428" s="2521">
        <v>1</v>
      </c>
      <c r="BV428" s="2539">
        <v>0</v>
      </c>
      <c r="BW428" s="2539">
        <v>0</v>
      </c>
      <c r="BX428" s="2539">
        <v>0</v>
      </c>
      <c r="BY428" s="2539">
        <v>0</v>
      </c>
      <c r="BZ428" s="2636">
        <v>0</v>
      </c>
      <c r="CA428" s="2539">
        <v>0</v>
      </c>
      <c r="CB428" s="2539">
        <v>0</v>
      </c>
      <c r="CC428" s="2539">
        <v>0</v>
      </c>
      <c r="CD428" s="2539">
        <v>0</v>
      </c>
      <c r="CE428" s="2570">
        <v>0</v>
      </c>
      <c r="CF428" s="2571">
        <v>1</v>
      </c>
      <c r="CG428" s="2539">
        <v>1</v>
      </c>
      <c r="CH428" s="2539">
        <v>1</v>
      </c>
      <c r="CI428" s="2539">
        <v>1</v>
      </c>
      <c r="CJ428" s="2539">
        <v>1</v>
      </c>
      <c r="CK428" s="2539">
        <v>1</v>
      </c>
      <c r="CL428" s="2539">
        <v>1</v>
      </c>
      <c r="CM428" s="2539">
        <v>1</v>
      </c>
      <c r="CN428" s="2539">
        <v>1</v>
      </c>
      <c r="CO428" s="2539">
        <v>1</v>
      </c>
      <c r="CP428" s="2539">
        <v>1</v>
      </c>
      <c r="CQ428" s="2539">
        <v>1</v>
      </c>
      <c r="CR428" s="2539">
        <v>1</v>
      </c>
      <c r="CS428" s="2539">
        <v>0</v>
      </c>
      <c r="CT428" s="2539">
        <v>0</v>
      </c>
      <c r="CU428" s="2539">
        <v>0</v>
      </c>
      <c r="CV428" s="2539">
        <v>0</v>
      </c>
      <c r="CW428" s="2539">
        <v>0</v>
      </c>
      <c r="CX428" s="2539">
        <v>0</v>
      </c>
      <c r="CY428" s="2573">
        <v>0</v>
      </c>
    </row>
    <row r="429" spans="1:103">
      <c r="A429" s="2564" t="s">
        <v>2582</v>
      </c>
      <c r="B429" s="2565" t="s">
        <v>2671</v>
      </c>
      <c r="C429" s="2566"/>
      <c r="D429" s="2544">
        <v>419</v>
      </c>
      <c r="E429" s="2545"/>
      <c r="F429" s="2567">
        <v>744</v>
      </c>
      <c r="G429" s="2568">
        <v>364</v>
      </c>
      <c r="H429" s="2568">
        <v>26.9</v>
      </c>
      <c r="I429" s="2568">
        <v>49</v>
      </c>
      <c r="J429" s="2561">
        <v>20</v>
      </c>
      <c r="K429" s="2568">
        <v>645.9</v>
      </c>
      <c r="L429" s="2639">
        <v>605.9</v>
      </c>
      <c r="M429" s="2522">
        <v>532.4</v>
      </c>
      <c r="N429" s="2548">
        <v>2.8559999999999999</v>
      </c>
      <c r="O429" s="2523">
        <v>6.8140000000000001</v>
      </c>
      <c r="P429" s="2549">
        <v>1</v>
      </c>
      <c r="Q429" s="2549" t="s">
        <v>2493</v>
      </c>
      <c r="R429" s="2549" t="s">
        <v>2493</v>
      </c>
      <c r="S429" s="2549">
        <v>1</v>
      </c>
      <c r="T429" s="2550" t="s">
        <v>2185</v>
      </c>
      <c r="U429" s="2549">
        <v>1</v>
      </c>
      <c r="V429" s="2549" t="s">
        <v>2493</v>
      </c>
      <c r="W429" s="2549" t="s">
        <v>2493</v>
      </c>
      <c r="X429" s="2549">
        <v>1</v>
      </c>
      <c r="Y429" s="2550" t="s">
        <v>2185</v>
      </c>
      <c r="Z429" s="2551">
        <v>1</v>
      </c>
      <c r="AA429" s="2552">
        <v>1</v>
      </c>
      <c r="AB429" s="2549" t="s">
        <v>2499</v>
      </c>
      <c r="AC429" s="2554">
        <v>495390</v>
      </c>
      <c r="AD429" s="2555">
        <v>13310</v>
      </c>
      <c r="AE429" s="2555">
        <v>15310</v>
      </c>
      <c r="AF429" s="2555">
        <v>30.4</v>
      </c>
      <c r="AG429" s="2555">
        <v>209.9</v>
      </c>
      <c r="AH429" s="2555">
        <v>39500</v>
      </c>
      <c r="AI429" s="2555">
        <v>2170</v>
      </c>
      <c r="AJ429" s="2555">
        <v>3369</v>
      </c>
      <c r="AK429" s="2555">
        <v>8.6</v>
      </c>
      <c r="AL429" s="2555">
        <v>14.8</v>
      </c>
      <c r="AM429" s="2555">
        <v>3299</v>
      </c>
      <c r="AN429" s="2523">
        <v>47560</v>
      </c>
      <c r="AO429" s="2556">
        <v>1</v>
      </c>
      <c r="AP429" s="2547">
        <v>1</v>
      </c>
      <c r="AQ429" s="2547">
        <v>1</v>
      </c>
      <c r="AR429" s="2547">
        <v>1</v>
      </c>
      <c r="AS429" s="2557">
        <v>47</v>
      </c>
      <c r="AT429" s="2558">
        <v>53</v>
      </c>
      <c r="AU429" s="2558">
        <v>35</v>
      </c>
      <c r="AV429" s="2559">
        <v>42</v>
      </c>
      <c r="AW429" s="2560">
        <v>1</v>
      </c>
      <c r="AX429" s="2539">
        <v>1</v>
      </c>
      <c r="AY429" s="2521">
        <v>1</v>
      </c>
      <c r="AZ429" s="2539">
        <v>1</v>
      </c>
      <c r="BA429" s="2539">
        <v>0</v>
      </c>
      <c r="BB429" s="2539">
        <v>1</v>
      </c>
      <c r="BC429" s="2539">
        <v>1</v>
      </c>
      <c r="BD429" s="2539">
        <v>1</v>
      </c>
      <c r="BE429" s="2561">
        <v>1</v>
      </c>
      <c r="BF429" s="2539">
        <v>1</v>
      </c>
      <c r="BG429" s="2539">
        <v>0</v>
      </c>
      <c r="BH429" s="2539">
        <v>0</v>
      </c>
      <c r="BI429" s="2539">
        <v>0</v>
      </c>
      <c r="BJ429" s="2539">
        <v>1</v>
      </c>
      <c r="BK429" s="2539">
        <v>1</v>
      </c>
      <c r="BL429" s="2539">
        <v>1</v>
      </c>
      <c r="BM429" s="2539">
        <v>1</v>
      </c>
      <c r="BN429" s="2521">
        <v>0</v>
      </c>
      <c r="BO429" s="2539">
        <v>1</v>
      </c>
      <c r="BP429" s="2539">
        <v>0</v>
      </c>
      <c r="BQ429" s="2539">
        <v>0</v>
      </c>
      <c r="BR429" s="2562">
        <v>0</v>
      </c>
      <c r="BS429" s="2538">
        <v>0</v>
      </c>
      <c r="BT429" s="2521">
        <v>1</v>
      </c>
      <c r="BU429" s="2521">
        <v>1</v>
      </c>
      <c r="BV429" s="2539">
        <v>0</v>
      </c>
      <c r="BW429" s="2539">
        <v>0</v>
      </c>
      <c r="BX429" s="2539">
        <v>0</v>
      </c>
      <c r="BY429" s="2539">
        <v>0</v>
      </c>
      <c r="BZ429" s="2636">
        <v>0</v>
      </c>
      <c r="CA429" s="2539">
        <v>0</v>
      </c>
      <c r="CB429" s="2539">
        <v>0</v>
      </c>
      <c r="CC429" s="2539">
        <v>0</v>
      </c>
      <c r="CD429" s="2539">
        <v>0</v>
      </c>
      <c r="CE429" s="2570">
        <v>0</v>
      </c>
      <c r="CF429" s="2571">
        <v>1</v>
      </c>
      <c r="CG429" s="2539">
        <v>1</v>
      </c>
      <c r="CH429" s="2539">
        <v>1</v>
      </c>
      <c r="CI429" s="2539">
        <v>1</v>
      </c>
      <c r="CJ429" s="2539">
        <v>1</v>
      </c>
      <c r="CK429" s="2539">
        <v>1</v>
      </c>
      <c r="CL429" s="2539">
        <v>1</v>
      </c>
      <c r="CM429" s="2539">
        <v>1</v>
      </c>
      <c r="CN429" s="2539">
        <v>1</v>
      </c>
      <c r="CO429" s="2539">
        <v>1</v>
      </c>
      <c r="CP429" s="2539">
        <v>1</v>
      </c>
      <c r="CQ429" s="2539">
        <v>1</v>
      </c>
      <c r="CR429" s="2539">
        <v>1</v>
      </c>
      <c r="CS429" s="2539">
        <v>0</v>
      </c>
      <c r="CT429" s="2539">
        <v>0</v>
      </c>
      <c r="CU429" s="2539">
        <v>0</v>
      </c>
      <c r="CV429" s="2539">
        <v>0</v>
      </c>
      <c r="CW429" s="2539">
        <v>0</v>
      </c>
      <c r="CX429" s="2539">
        <v>0</v>
      </c>
      <c r="CY429" s="2573">
        <v>0</v>
      </c>
    </row>
    <row r="430" spans="1:103">
      <c r="A430" s="2564" t="s">
        <v>2582</v>
      </c>
      <c r="B430" s="2565" t="s">
        <v>2672</v>
      </c>
      <c r="C430" s="2566"/>
      <c r="D430" s="2544">
        <v>384</v>
      </c>
      <c r="E430" s="2545"/>
      <c r="F430" s="2567">
        <v>736</v>
      </c>
      <c r="G430" s="2568">
        <v>362</v>
      </c>
      <c r="H430" s="2568">
        <v>24.9</v>
      </c>
      <c r="I430" s="2568">
        <v>45</v>
      </c>
      <c r="J430" s="2561">
        <v>20</v>
      </c>
      <c r="K430" s="2568">
        <v>645.9</v>
      </c>
      <c r="L430" s="2639">
        <v>605.9</v>
      </c>
      <c r="M430" s="2522">
        <v>488.6</v>
      </c>
      <c r="N430" s="2548">
        <v>2.8359999999999999</v>
      </c>
      <c r="O430" s="2523">
        <v>7.3719999999999999</v>
      </c>
      <c r="P430" s="2549">
        <v>1</v>
      </c>
      <c r="Q430" s="2549" t="s">
        <v>2493</v>
      </c>
      <c r="R430" s="2549" t="s">
        <v>2493</v>
      </c>
      <c r="S430" s="2549">
        <v>1</v>
      </c>
      <c r="T430" s="2550" t="s">
        <v>2185</v>
      </c>
      <c r="U430" s="2549">
        <v>1</v>
      </c>
      <c r="V430" s="2549" t="s">
        <v>2493</v>
      </c>
      <c r="W430" s="2549" t="s">
        <v>2493</v>
      </c>
      <c r="X430" s="2549">
        <v>1</v>
      </c>
      <c r="Y430" s="2550" t="s">
        <v>2185</v>
      </c>
      <c r="Z430" s="2551">
        <v>1</v>
      </c>
      <c r="AA430" s="2552">
        <v>1</v>
      </c>
      <c r="AB430" s="2549" t="s">
        <v>2499</v>
      </c>
      <c r="AC430" s="2554">
        <v>448880</v>
      </c>
      <c r="AD430" s="2555">
        <v>12190</v>
      </c>
      <c r="AE430" s="2555">
        <v>13960</v>
      </c>
      <c r="AF430" s="2555">
        <v>30.2</v>
      </c>
      <c r="AG430" s="2555">
        <v>193.4</v>
      </c>
      <c r="AH430" s="2555">
        <v>35670</v>
      </c>
      <c r="AI430" s="2555">
        <v>1970</v>
      </c>
      <c r="AJ430" s="2555">
        <v>3054</v>
      </c>
      <c r="AK430" s="2555">
        <v>8.5</v>
      </c>
      <c r="AL430" s="2555">
        <v>13.8</v>
      </c>
      <c r="AM430" s="2555">
        <v>2569</v>
      </c>
      <c r="AN430" s="2523">
        <v>42470</v>
      </c>
      <c r="AO430" s="2556">
        <v>1</v>
      </c>
      <c r="AP430" s="2547">
        <v>1</v>
      </c>
      <c r="AQ430" s="2547">
        <v>1</v>
      </c>
      <c r="AR430" s="2547">
        <v>2</v>
      </c>
      <c r="AS430" s="2557">
        <v>50</v>
      </c>
      <c r="AT430" s="2558">
        <v>58</v>
      </c>
      <c r="AU430" s="2558">
        <v>37</v>
      </c>
      <c r="AV430" s="2559">
        <v>45</v>
      </c>
      <c r="AW430" s="2560">
        <v>1</v>
      </c>
      <c r="AX430" s="2539">
        <v>1</v>
      </c>
      <c r="AY430" s="2521">
        <v>1</v>
      </c>
      <c r="AZ430" s="2539">
        <v>1</v>
      </c>
      <c r="BA430" s="2539">
        <v>0</v>
      </c>
      <c r="BB430" s="2539">
        <v>1</v>
      </c>
      <c r="BC430" s="2539">
        <v>1</v>
      </c>
      <c r="BD430" s="2539">
        <v>1</v>
      </c>
      <c r="BE430" s="2561">
        <v>1</v>
      </c>
      <c r="BF430" s="2539">
        <v>1</v>
      </c>
      <c r="BG430" s="2539">
        <v>0</v>
      </c>
      <c r="BH430" s="2539">
        <v>0</v>
      </c>
      <c r="BI430" s="2539">
        <v>0</v>
      </c>
      <c r="BJ430" s="2539">
        <v>1</v>
      </c>
      <c r="BK430" s="2539">
        <v>1</v>
      </c>
      <c r="BL430" s="2539">
        <v>1</v>
      </c>
      <c r="BM430" s="2539">
        <v>1</v>
      </c>
      <c r="BN430" s="2521">
        <v>0</v>
      </c>
      <c r="BO430" s="2539">
        <v>1</v>
      </c>
      <c r="BP430" s="2539">
        <v>0</v>
      </c>
      <c r="BQ430" s="2539">
        <v>0</v>
      </c>
      <c r="BR430" s="2562">
        <v>0</v>
      </c>
      <c r="BS430" s="2538">
        <v>0</v>
      </c>
      <c r="BT430" s="2521">
        <v>1</v>
      </c>
      <c r="BU430" s="2521">
        <v>1</v>
      </c>
      <c r="BV430" s="2539">
        <v>0</v>
      </c>
      <c r="BW430" s="2539">
        <v>0</v>
      </c>
      <c r="BX430" s="2539">
        <v>0</v>
      </c>
      <c r="BY430" s="2539">
        <v>0</v>
      </c>
      <c r="BZ430" s="2636">
        <v>0</v>
      </c>
      <c r="CA430" s="2539">
        <v>0</v>
      </c>
      <c r="CB430" s="2539">
        <v>0</v>
      </c>
      <c r="CC430" s="2539">
        <v>0</v>
      </c>
      <c r="CD430" s="2539">
        <v>0</v>
      </c>
      <c r="CE430" s="2570">
        <v>0</v>
      </c>
      <c r="CF430" s="2571">
        <v>1</v>
      </c>
      <c r="CG430" s="2539">
        <v>1</v>
      </c>
      <c r="CH430" s="2539">
        <v>1</v>
      </c>
      <c r="CI430" s="2539">
        <v>1</v>
      </c>
      <c r="CJ430" s="2539">
        <v>1</v>
      </c>
      <c r="CK430" s="2539">
        <v>1</v>
      </c>
      <c r="CL430" s="2539">
        <v>1</v>
      </c>
      <c r="CM430" s="2539">
        <v>1</v>
      </c>
      <c r="CN430" s="2539">
        <v>1</v>
      </c>
      <c r="CO430" s="2539">
        <v>1</v>
      </c>
      <c r="CP430" s="2539">
        <v>1</v>
      </c>
      <c r="CQ430" s="2539">
        <v>1</v>
      </c>
      <c r="CR430" s="2539">
        <v>1</v>
      </c>
      <c r="CS430" s="2539">
        <v>0</v>
      </c>
      <c r="CT430" s="2539">
        <v>0</v>
      </c>
      <c r="CU430" s="2539">
        <v>0</v>
      </c>
      <c r="CV430" s="2539">
        <v>0</v>
      </c>
      <c r="CW430" s="2539">
        <v>0</v>
      </c>
      <c r="CX430" s="2539">
        <v>0</v>
      </c>
      <c r="CY430" s="2573">
        <v>0</v>
      </c>
    </row>
    <row r="431" spans="1:103">
      <c r="A431" s="2564" t="s">
        <v>2582</v>
      </c>
      <c r="B431" s="2565" t="s">
        <v>2673</v>
      </c>
      <c r="C431" s="2566"/>
      <c r="D431" s="2544">
        <v>350</v>
      </c>
      <c r="E431" s="2545"/>
      <c r="F431" s="2644">
        <v>728</v>
      </c>
      <c r="G431" s="2645">
        <v>360</v>
      </c>
      <c r="H431" s="2568">
        <v>23.1</v>
      </c>
      <c r="I431" s="2568">
        <v>40.9</v>
      </c>
      <c r="J431" s="2561">
        <v>20</v>
      </c>
      <c r="K431" s="2568">
        <v>645.9</v>
      </c>
      <c r="L431" s="2639">
        <v>605.9</v>
      </c>
      <c r="M431" s="2522">
        <v>445.7</v>
      </c>
      <c r="N431" s="2548">
        <v>2.8149999999999999</v>
      </c>
      <c r="O431" s="2523">
        <v>8.0190000000000001</v>
      </c>
      <c r="P431" s="2549">
        <v>1</v>
      </c>
      <c r="Q431" s="2549" t="s">
        <v>2493</v>
      </c>
      <c r="R431" s="2549" t="s">
        <v>2493</v>
      </c>
      <c r="S431" s="2549">
        <v>1</v>
      </c>
      <c r="T431" s="2550" t="s">
        <v>2185</v>
      </c>
      <c r="U431" s="2549">
        <v>1</v>
      </c>
      <c r="V431" s="2549" t="s">
        <v>2493</v>
      </c>
      <c r="W431" s="2549" t="s">
        <v>2493</v>
      </c>
      <c r="X431" s="2549">
        <v>1</v>
      </c>
      <c r="Y431" s="2550" t="s">
        <v>2185</v>
      </c>
      <c r="Z431" s="2551">
        <v>1</v>
      </c>
      <c r="AA431" s="2552">
        <v>1</v>
      </c>
      <c r="AB431" s="2549" t="s">
        <v>2499</v>
      </c>
      <c r="AC431" s="2554">
        <v>403400</v>
      </c>
      <c r="AD431" s="2555">
        <v>11080</v>
      </c>
      <c r="AE431" s="2555">
        <v>12630</v>
      </c>
      <c r="AF431" s="2555">
        <v>30</v>
      </c>
      <c r="AG431" s="2555">
        <v>178.5</v>
      </c>
      <c r="AH431" s="2555">
        <v>31870</v>
      </c>
      <c r="AI431" s="2555">
        <v>1771</v>
      </c>
      <c r="AJ431" s="2555">
        <v>2742</v>
      </c>
      <c r="AK431" s="2555">
        <v>8.4</v>
      </c>
      <c r="AL431" s="2555">
        <v>12.8</v>
      </c>
      <c r="AM431" s="2555">
        <v>1953</v>
      </c>
      <c r="AN431" s="2523">
        <v>37530</v>
      </c>
      <c r="AO431" s="2556">
        <v>1</v>
      </c>
      <c r="AP431" s="2547">
        <v>1</v>
      </c>
      <c r="AQ431" s="2547">
        <v>1</v>
      </c>
      <c r="AR431" s="2547">
        <v>2</v>
      </c>
      <c r="AS431" s="2557">
        <v>55</v>
      </c>
      <c r="AT431" s="2558">
        <v>63</v>
      </c>
      <c r="AU431" s="2558">
        <v>41</v>
      </c>
      <c r="AV431" s="2559">
        <v>49</v>
      </c>
      <c r="AW431" s="2560">
        <v>1</v>
      </c>
      <c r="AX431" s="2539">
        <v>1</v>
      </c>
      <c r="AY431" s="2521">
        <v>1</v>
      </c>
      <c r="AZ431" s="2539">
        <v>1</v>
      </c>
      <c r="BA431" s="2539">
        <v>0</v>
      </c>
      <c r="BB431" s="2539">
        <v>1</v>
      </c>
      <c r="BC431" s="2539">
        <v>1</v>
      </c>
      <c r="BD431" s="2539">
        <v>1</v>
      </c>
      <c r="BE431" s="2561">
        <v>1</v>
      </c>
      <c r="BF431" s="2539">
        <v>1</v>
      </c>
      <c r="BG431" s="2539">
        <v>0</v>
      </c>
      <c r="BH431" s="2539">
        <v>0</v>
      </c>
      <c r="BI431" s="2539">
        <v>0</v>
      </c>
      <c r="BJ431" s="2539">
        <v>1</v>
      </c>
      <c r="BK431" s="2539">
        <v>1</v>
      </c>
      <c r="BL431" s="2539">
        <v>1</v>
      </c>
      <c r="BM431" s="2539">
        <v>1</v>
      </c>
      <c r="BN431" s="2521">
        <v>0</v>
      </c>
      <c r="BO431" s="2539">
        <v>1</v>
      </c>
      <c r="BP431" s="2539">
        <v>0</v>
      </c>
      <c r="BQ431" s="2539">
        <v>0</v>
      </c>
      <c r="BR431" s="2562">
        <v>0</v>
      </c>
      <c r="BS431" s="2538">
        <v>0</v>
      </c>
      <c r="BT431" s="2521">
        <v>1</v>
      </c>
      <c r="BU431" s="2521">
        <v>1</v>
      </c>
      <c r="BV431" s="2539">
        <v>0</v>
      </c>
      <c r="BW431" s="2539">
        <v>0</v>
      </c>
      <c r="BX431" s="2539">
        <v>0</v>
      </c>
      <c r="BY431" s="2539">
        <v>0</v>
      </c>
      <c r="BZ431" s="2636">
        <v>0</v>
      </c>
      <c r="CA431" s="2539">
        <v>0</v>
      </c>
      <c r="CB431" s="2539">
        <v>0</v>
      </c>
      <c r="CC431" s="2539">
        <v>0</v>
      </c>
      <c r="CD431" s="2539">
        <v>0</v>
      </c>
      <c r="CE431" s="2570">
        <v>0</v>
      </c>
      <c r="CF431" s="2571">
        <v>1</v>
      </c>
      <c r="CG431" s="2539">
        <v>1</v>
      </c>
      <c r="CH431" s="2539">
        <v>1</v>
      </c>
      <c r="CI431" s="2539">
        <v>1</v>
      </c>
      <c r="CJ431" s="2539">
        <v>1</v>
      </c>
      <c r="CK431" s="2539">
        <v>1</v>
      </c>
      <c r="CL431" s="2539">
        <v>1</v>
      </c>
      <c r="CM431" s="2539">
        <v>1</v>
      </c>
      <c r="CN431" s="2539">
        <v>1</v>
      </c>
      <c r="CO431" s="2539">
        <v>1</v>
      </c>
      <c r="CP431" s="2539">
        <v>1</v>
      </c>
      <c r="CQ431" s="2539">
        <v>1</v>
      </c>
      <c r="CR431" s="2539">
        <v>1</v>
      </c>
      <c r="CS431" s="2539">
        <v>0</v>
      </c>
      <c r="CT431" s="2539">
        <v>0</v>
      </c>
      <c r="CU431" s="2539">
        <v>0</v>
      </c>
      <c r="CV431" s="2539">
        <v>0</v>
      </c>
      <c r="CW431" s="2539">
        <v>0</v>
      </c>
      <c r="CX431" s="2539">
        <v>0</v>
      </c>
      <c r="CY431" s="2573">
        <v>0</v>
      </c>
    </row>
    <row r="432" spans="1:103">
      <c r="A432" s="2564" t="s">
        <v>2582</v>
      </c>
      <c r="B432" s="2565" t="s">
        <v>2674</v>
      </c>
      <c r="C432" s="2566"/>
      <c r="D432" s="2544">
        <v>323</v>
      </c>
      <c r="E432" s="2545"/>
      <c r="F432" s="2644">
        <v>722</v>
      </c>
      <c r="G432" s="2645">
        <v>359</v>
      </c>
      <c r="H432" s="2568">
        <v>21.1</v>
      </c>
      <c r="I432" s="2568">
        <v>38.1</v>
      </c>
      <c r="J432" s="2561">
        <v>20</v>
      </c>
      <c r="K432" s="2568">
        <v>645.9</v>
      </c>
      <c r="L432" s="2639">
        <v>605.9</v>
      </c>
      <c r="M432" s="2522">
        <v>411.8</v>
      </c>
      <c r="N432" s="2548">
        <v>2.8029999999999999</v>
      </c>
      <c r="O432" s="2523">
        <v>8.64</v>
      </c>
      <c r="P432" s="2549">
        <v>1</v>
      </c>
      <c r="Q432" s="2549" t="s">
        <v>2493</v>
      </c>
      <c r="R432" s="2549" t="s">
        <v>2493</v>
      </c>
      <c r="S432" s="2549">
        <v>1</v>
      </c>
      <c r="T432" s="2550" t="s">
        <v>2493</v>
      </c>
      <c r="U432" s="2549">
        <v>1</v>
      </c>
      <c r="V432" s="2549" t="s">
        <v>2493</v>
      </c>
      <c r="W432" s="2549" t="s">
        <v>2493</v>
      </c>
      <c r="X432" s="2549">
        <v>1</v>
      </c>
      <c r="Y432" s="2550" t="s">
        <v>2493</v>
      </c>
      <c r="Z432" s="2551">
        <v>1</v>
      </c>
      <c r="AA432" s="2552" t="s">
        <v>2185</v>
      </c>
      <c r="AB432" s="2549" t="s">
        <v>2499</v>
      </c>
      <c r="AC432" s="2554">
        <v>371040</v>
      </c>
      <c r="AD432" s="2555">
        <v>10270</v>
      </c>
      <c r="AE432" s="2555">
        <v>11660</v>
      </c>
      <c r="AF432" s="2555">
        <v>29.9</v>
      </c>
      <c r="AG432" s="2555">
        <v>162.9</v>
      </c>
      <c r="AH432" s="2555">
        <v>29430</v>
      </c>
      <c r="AI432" s="2555">
        <v>1640</v>
      </c>
      <c r="AJ432" s="2555">
        <v>2532</v>
      </c>
      <c r="AK432" s="2555">
        <v>8.4</v>
      </c>
      <c r="AL432" s="2555">
        <v>12</v>
      </c>
      <c r="AM432" s="2555">
        <v>1567</v>
      </c>
      <c r="AN432" s="2523">
        <v>34350</v>
      </c>
      <c r="AO432" s="2556">
        <v>1</v>
      </c>
      <c r="AP432" s="2547">
        <v>1</v>
      </c>
      <c r="AQ432" s="2547">
        <v>2</v>
      </c>
      <c r="AR432" s="2547">
        <v>3</v>
      </c>
      <c r="AS432" s="2557">
        <v>59</v>
      </c>
      <c r="AT432" s="2558">
        <v>68</v>
      </c>
      <c r="AU432" s="2558">
        <v>44</v>
      </c>
      <c r="AV432" s="2559">
        <v>52</v>
      </c>
      <c r="AW432" s="2560">
        <v>1</v>
      </c>
      <c r="AX432" s="2539">
        <v>1</v>
      </c>
      <c r="AY432" s="2521">
        <v>1</v>
      </c>
      <c r="AZ432" s="2539">
        <v>1</v>
      </c>
      <c r="BA432" s="2539">
        <v>1</v>
      </c>
      <c r="BB432" s="2539">
        <v>1</v>
      </c>
      <c r="BC432" s="2539">
        <v>0</v>
      </c>
      <c r="BD432" s="2539">
        <v>1</v>
      </c>
      <c r="BE432" s="2561">
        <v>1</v>
      </c>
      <c r="BF432" s="2539">
        <v>1</v>
      </c>
      <c r="BG432" s="2539">
        <v>1</v>
      </c>
      <c r="BH432" s="2539">
        <v>1</v>
      </c>
      <c r="BI432" s="2539">
        <v>1</v>
      </c>
      <c r="BJ432" s="2539">
        <v>1</v>
      </c>
      <c r="BK432" s="2539">
        <v>1</v>
      </c>
      <c r="BL432" s="2539">
        <v>1</v>
      </c>
      <c r="BM432" s="2539">
        <v>1</v>
      </c>
      <c r="BN432" s="2521">
        <v>0</v>
      </c>
      <c r="BO432" s="2539">
        <v>1</v>
      </c>
      <c r="BP432" s="2539">
        <v>1</v>
      </c>
      <c r="BQ432" s="2539">
        <v>0</v>
      </c>
      <c r="BR432" s="2562">
        <v>0</v>
      </c>
      <c r="BS432" s="2538">
        <v>0</v>
      </c>
      <c r="BT432" s="2521">
        <v>1</v>
      </c>
      <c r="BU432" s="2521">
        <v>1</v>
      </c>
      <c r="BV432" s="2539">
        <v>0</v>
      </c>
      <c r="BW432" s="2539">
        <v>0</v>
      </c>
      <c r="BX432" s="2539">
        <v>0</v>
      </c>
      <c r="BY432" s="2539">
        <v>0</v>
      </c>
      <c r="BZ432" s="2636">
        <v>0</v>
      </c>
      <c r="CA432" s="2539">
        <v>0</v>
      </c>
      <c r="CB432" s="2539">
        <v>0</v>
      </c>
      <c r="CC432" s="2539">
        <v>0</v>
      </c>
      <c r="CD432" s="2539">
        <v>0</v>
      </c>
      <c r="CE432" s="2570">
        <v>0</v>
      </c>
      <c r="CF432" s="2571">
        <v>1</v>
      </c>
      <c r="CG432" s="2539">
        <v>1</v>
      </c>
      <c r="CH432" s="2539">
        <v>1</v>
      </c>
      <c r="CI432" s="2539">
        <v>1</v>
      </c>
      <c r="CJ432" s="2539">
        <v>1</v>
      </c>
      <c r="CK432" s="2539">
        <v>1</v>
      </c>
      <c r="CL432" s="2539">
        <v>1</v>
      </c>
      <c r="CM432" s="2539">
        <v>1</v>
      </c>
      <c r="CN432" s="2539">
        <v>1</v>
      </c>
      <c r="CO432" s="2539">
        <v>1</v>
      </c>
      <c r="CP432" s="2539">
        <v>1</v>
      </c>
      <c r="CQ432" s="2539">
        <v>1</v>
      </c>
      <c r="CR432" s="2539">
        <v>1</v>
      </c>
      <c r="CS432" s="2539">
        <v>0</v>
      </c>
      <c r="CT432" s="2539">
        <v>0</v>
      </c>
      <c r="CU432" s="2539">
        <v>0</v>
      </c>
      <c r="CV432" s="2539">
        <v>0</v>
      </c>
      <c r="CW432" s="2539">
        <v>0</v>
      </c>
      <c r="CX432" s="2539">
        <v>0</v>
      </c>
      <c r="CY432" s="2573">
        <v>0</v>
      </c>
    </row>
    <row r="433" spans="1:103">
      <c r="A433" s="2564" t="s">
        <v>2582</v>
      </c>
      <c r="B433" s="2565" t="s">
        <v>2675</v>
      </c>
      <c r="C433" s="2566"/>
      <c r="D433" s="2544">
        <v>289</v>
      </c>
      <c r="E433" s="2545"/>
      <c r="F433" s="2644">
        <v>714</v>
      </c>
      <c r="G433" s="2645">
        <v>356</v>
      </c>
      <c r="H433" s="2568">
        <v>19</v>
      </c>
      <c r="I433" s="2568">
        <v>34</v>
      </c>
      <c r="J433" s="2561">
        <v>20</v>
      </c>
      <c r="K433" s="2568">
        <v>645.9</v>
      </c>
      <c r="L433" s="2639">
        <v>605.9</v>
      </c>
      <c r="M433" s="2522">
        <v>366.8</v>
      </c>
      <c r="N433" s="2548">
        <v>2.78</v>
      </c>
      <c r="O433" s="2523">
        <v>9.6170000000000009</v>
      </c>
      <c r="P433" s="2549">
        <v>1</v>
      </c>
      <c r="Q433" s="2549" t="s">
        <v>2493</v>
      </c>
      <c r="R433" s="2549" t="s">
        <v>2493</v>
      </c>
      <c r="S433" s="2549">
        <v>1</v>
      </c>
      <c r="T433" s="2550" t="s">
        <v>2493</v>
      </c>
      <c r="U433" s="2549">
        <v>1</v>
      </c>
      <c r="V433" s="2549" t="s">
        <v>2493</v>
      </c>
      <c r="W433" s="2549" t="s">
        <v>2493</v>
      </c>
      <c r="X433" s="2549">
        <v>1</v>
      </c>
      <c r="Y433" s="2550" t="s">
        <v>2493</v>
      </c>
      <c r="Z433" s="2551">
        <v>1</v>
      </c>
      <c r="AA433" s="2552" t="s">
        <v>2185</v>
      </c>
      <c r="AB433" s="2549" t="s">
        <v>2499</v>
      </c>
      <c r="AC433" s="2554">
        <v>326240</v>
      </c>
      <c r="AD433" s="2555">
        <v>9138</v>
      </c>
      <c r="AE433" s="2555">
        <v>10320</v>
      </c>
      <c r="AF433" s="2555">
        <v>29.7</v>
      </c>
      <c r="AG433" s="2555">
        <v>146.19999999999999</v>
      </c>
      <c r="AH433" s="2555">
        <v>25610</v>
      </c>
      <c r="AI433" s="2555">
        <v>1438</v>
      </c>
      <c r="AJ433" s="2555">
        <v>2217</v>
      </c>
      <c r="AK433" s="2555">
        <v>8.3000000000000007</v>
      </c>
      <c r="AL433" s="2555">
        <v>11</v>
      </c>
      <c r="AM433" s="2555">
        <v>1120</v>
      </c>
      <c r="AN433" s="2523">
        <v>29550</v>
      </c>
      <c r="AO433" s="2556">
        <v>1</v>
      </c>
      <c r="AP433" s="2547">
        <v>1</v>
      </c>
      <c r="AQ433" s="2547">
        <v>3</v>
      </c>
      <c r="AR433" s="2547">
        <v>4</v>
      </c>
      <c r="AS433" s="2557">
        <v>66</v>
      </c>
      <c r="AT433" s="2558">
        <v>75</v>
      </c>
      <c r="AU433" s="2558">
        <v>48</v>
      </c>
      <c r="AV433" s="2559">
        <v>58</v>
      </c>
      <c r="AW433" s="2560">
        <v>1</v>
      </c>
      <c r="AX433" s="2539">
        <v>1</v>
      </c>
      <c r="AY433" s="2521">
        <v>1</v>
      </c>
      <c r="AZ433" s="2539">
        <v>1</v>
      </c>
      <c r="BA433" s="2539">
        <v>1</v>
      </c>
      <c r="BB433" s="2539">
        <v>1</v>
      </c>
      <c r="BC433" s="2539">
        <v>0</v>
      </c>
      <c r="BD433" s="2539">
        <v>1</v>
      </c>
      <c r="BE433" s="2561">
        <v>1</v>
      </c>
      <c r="BF433" s="2539">
        <v>1</v>
      </c>
      <c r="BG433" s="2539">
        <v>1</v>
      </c>
      <c r="BH433" s="2539">
        <v>1</v>
      </c>
      <c r="BI433" s="2539">
        <v>1</v>
      </c>
      <c r="BJ433" s="2539">
        <v>1</v>
      </c>
      <c r="BK433" s="2539">
        <v>1</v>
      </c>
      <c r="BL433" s="2539">
        <v>1</v>
      </c>
      <c r="BM433" s="2539">
        <v>1</v>
      </c>
      <c r="BN433" s="2521">
        <v>0</v>
      </c>
      <c r="BO433" s="2539">
        <v>1</v>
      </c>
      <c r="BP433" s="2539">
        <v>1</v>
      </c>
      <c r="BQ433" s="2539">
        <v>0</v>
      </c>
      <c r="BR433" s="2562">
        <v>0</v>
      </c>
      <c r="BS433" s="2538">
        <v>0</v>
      </c>
      <c r="BT433" s="2521">
        <v>1</v>
      </c>
      <c r="BU433" s="2521">
        <v>1</v>
      </c>
      <c r="BV433" s="2539">
        <v>0</v>
      </c>
      <c r="BW433" s="2539">
        <v>0</v>
      </c>
      <c r="BX433" s="2539">
        <v>0</v>
      </c>
      <c r="BY433" s="2539">
        <v>0</v>
      </c>
      <c r="BZ433" s="2636">
        <v>0</v>
      </c>
      <c r="CA433" s="2539">
        <v>0</v>
      </c>
      <c r="CB433" s="2539">
        <v>0</v>
      </c>
      <c r="CC433" s="2539">
        <v>0</v>
      </c>
      <c r="CD433" s="2539">
        <v>0</v>
      </c>
      <c r="CE433" s="2570">
        <v>0</v>
      </c>
      <c r="CF433" s="2571">
        <v>1</v>
      </c>
      <c r="CG433" s="2539">
        <v>1</v>
      </c>
      <c r="CH433" s="2539">
        <v>1</v>
      </c>
      <c r="CI433" s="2539">
        <v>1</v>
      </c>
      <c r="CJ433" s="2539">
        <v>1</v>
      </c>
      <c r="CK433" s="2539">
        <v>1</v>
      </c>
      <c r="CL433" s="2539">
        <v>1</v>
      </c>
      <c r="CM433" s="2539">
        <v>1</v>
      </c>
      <c r="CN433" s="2539">
        <v>1</v>
      </c>
      <c r="CO433" s="2539">
        <v>1</v>
      </c>
      <c r="CP433" s="2539">
        <v>1</v>
      </c>
      <c r="CQ433" s="2539">
        <v>1</v>
      </c>
      <c r="CR433" s="2539">
        <v>1</v>
      </c>
      <c r="CS433" s="2539">
        <v>0</v>
      </c>
      <c r="CT433" s="2539">
        <v>0</v>
      </c>
      <c r="CU433" s="2539">
        <v>0</v>
      </c>
      <c r="CV433" s="2539">
        <v>0</v>
      </c>
      <c r="CW433" s="2539">
        <v>0</v>
      </c>
      <c r="CX433" s="2539">
        <v>0</v>
      </c>
      <c r="CY433" s="2573">
        <v>0</v>
      </c>
    </row>
    <row r="434" spans="1:103">
      <c r="A434" s="2564" t="s">
        <v>2582</v>
      </c>
      <c r="B434" s="2565" t="s">
        <v>2676</v>
      </c>
      <c r="C434" s="2566"/>
      <c r="D434" s="2544">
        <v>265</v>
      </c>
      <c r="E434" s="2545"/>
      <c r="F434" s="2644">
        <v>706</v>
      </c>
      <c r="G434" s="2645">
        <v>358</v>
      </c>
      <c r="H434" s="2568">
        <v>18.399999999999999</v>
      </c>
      <c r="I434" s="2568">
        <v>30.2</v>
      </c>
      <c r="J434" s="2561">
        <v>20</v>
      </c>
      <c r="K434" s="2568">
        <v>645.9</v>
      </c>
      <c r="L434" s="2639">
        <v>605.9</v>
      </c>
      <c r="M434" s="2522">
        <v>337</v>
      </c>
      <c r="N434" s="2548">
        <v>2.7730000000000001</v>
      </c>
      <c r="O434" s="2523">
        <v>10.44</v>
      </c>
      <c r="P434" s="2549">
        <v>1</v>
      </c>
      <c r="Q434" s="2549" t="s">
        <v>2493</v>
      </c>
      <c r="R434" s="2549" t="s">
        <v>2493</v>
      </c>
      <c r="S434" s="2549">
        <v>1</v>
      </c>
      <c r="T434" s="2550" t="s">
        <v>2493</v>
      </c>
      <c r="U434" s="2549">
        <v>1</v>
      </c>
      <c r="V434" s="2549" t="s">
        <v>2493</v>
      </c>
      <c r="W434" s="2549" t="s">
        <v>2493</v>
      </c>
      <c r="X434" s="2549">
        <v>1</v>
      </c>
      <c r="Y434" s="2550" t="s">
        <v>2493</v>
      </c>
      <c r="Z434" s="2551">
        <v>1</v>
      </c>
      <c r="AA434" s="2552" t="s">
        <v>2185</v>
      </c>
      <c r="AB434" s="2549" t="s">
        <v>2499</v>
      </c>
      <c r="AC434" s="2554">
        <v>291790</v>
      </c>
      <c r="AD434" s="2555">
        <v>8266</v>
      </c>
      <c r="AE434" s="2555">
        <v>9333</v>
      </c>
      <c r="AF434" s="2555">
        <v>29.3</v>
      </c>
      <c r="AG434" s="2555">
        <v>139.80000000000001</v>
      </c>
      <c r="AH434" s="2555">
        <v>23130</v>
      </c>
      <c r="AI434" s="2555">
        <v>1292</v>
      </c>
      <c r="AJ434" s="2555">
        <v>1994</v>
      </c>
      <c r="AK434" s="2555">
        <v>8.1999999999999993</v>
      </c>
      <c r="AL434" s="2555">
        <v>10.199999999999999</v>
      </c>
      <c r="AM434" s="2555">
        <v>833.7</v>
      </c>
      <c r="AN434" s="2523">
        <v>26360</v>
      </c>
      <c r="AO434" s="2556">
        <v>1</v>
      </c>
      <c r="AP434" s="2547">
        <v>1</v>
      </c>
      <c r="AQ434" s="2547">
        <v>3</v>
      </c>
      <c r="AR434" s="2547">
        <v>4</v>
      </c>
      <c r="AS434" s="2557">
        <v>71</v>
      </c>
      <c r="AT434" s="2558">
        <v>82</v>
      </c>
      <c r="AU434" s="2558">
        <v>52</v>
      </c>
      <c r="AV434" s="2559">
        <v>63</v>
      </c>
      <c r="AW434" s="2560">
        <v>1</v>
      </c>
      <c r="AX434" s="2539">
        <v>1</v>
      </c>
      <c r="AY434" s="2521">
        <v>1</v>
      </c>
      <c r="AZ434" s="2539">
        <v>1</v>
      </c>
      <c r="BA434" s="2539">
        <v>1</v>
      </c>
      <c r="BB434" s="2539">
        <v>1</v>
      </c>
      <c r="BC434" s="2539">
        <v>0</v>
      </c>
      <c r="BD434" s="2539">
        <v>1</v>
      </c>
      <c r="BE434" s="2561">
        <v>1</v>
      </c>
      <c r="BF434" s="2539">
        <v>1</v>
      </c>
      <c r="BG434" s="2539">
        <v>1</v>
      </c>
      <c r="BH434" s="2539">
        <v>1</v>
      </c>
      <c r="BI434" s="2539">
        <v>1</v>
      </c>
      <c r="BJ434" s="2539">
        <v>1</v>
      </c>
      <c r="BK434" s="2539">
        <v>1</v>
      </c>
      <c r="BL434" s="2539">
        <v>1</v>
      </c>
      <c r="BM434" s="2539">
        <v>1</v>
      </c>
      <c r="BN434" s="2521">
        <v>0</v>
      </c>
      <c r="BO434" s="2539">
        <v>1</v>
      </c>
      <c r="BP434" s="2539">
        <v>1</v>
      </c>
      <c r="BQ434" s="2539">
        <v>0</v>
      </c>
      <c r="BR434" s="2562">
        <v>0</v>
      </c>
      <c r="BS434" s="2538">
        <v>0</v>
      </c>
      <c r="BT434" s="2521">
        <v>1</v>
      </c>
      <c r="BU434" s="2521">
        <v>1</v>
      </c>
      <c r="BV434" s="2539">
        <v>0</v>
      </c>
      <c r="BW434" s="2539">
        <v>0</v>
      </c>
      <c r="BX434" s="2539">
        <v>0</v>
      </c>
      <c r="BY434" s="2539">
        <v>0</v>
      </c>
      <c r="BZ434" s="2636">
        <v>0</v>
      </c>
      <c r="CA434" s="2539">
        <v>0</v>
      </c>
      <c r="CB434" s="2539">
        <v>0</v>
      </c>
      <c r="CC434" s="2539">
        <v>0</v>
      </c>
      <c r="CD434" s="2539">
        <v>0</v>
      </c>
      <c r="CE434" s="2570">
        <v>0</v>
      </c>
      <c r="CF434" s="2571">
        <v>1</v>
      </c>
      <c r="CG434" s="2539">
        <v>1</v>
      </c>
      <c r="CH434" s="2539">
        <v>1</v>
      </c>
      <c r="CI434" s="2539">
        <v>1</v>
      </c>
      <c r="CJ434" s="2539">
        <v>1</v>
      </c>
      <c r="CK434" s="2539">
        <v>1</v>
      </c>
      <c r="CL434" s="2539">
        <v>1</v>
      </c>
      <c r="CM434" s="2539">
        <v>1</v>
      </c>
      <c r="CN434" s="2539">
        <v>1</v>
      </c>
      <c r="CO434" s="2539">
        <v>1</v>
      </c>
      <c r="CP434" s="2539">
        <v>1</v>
      </c>
      <c r="CQ434" s="2539">
        <v>1</v>
      </c>
      <c r="CR434" s="2539">
        <v>1</v>
      </c>
      <c r="CS434" s="2539">
        <v>0</v>
      </c>
      <c r="CT434" s="2539">
        <v>0</v>
      </c>
      <c r="CU434" s="2539">
        <v>0</v>
      </c>
      <c r="CV434" s="2539">
        <v>0</v>
      </c>
      <c r="CW434" s="2539">
        <v>0</v>
      </c>
      <c r="CX434" s="2539">
        <v>0</v>
      </c>
      <c r="CY434" s="2573">
        <v>0</v>
      </c>
    </row>
    <row r="435" spans="1:103">
      <c r="A435" s="2564" t="s">
        <v>2582</v>
      </c>
      <c r="B435" s="2565" t="s">
        <v>2677</v>
      </c>
      <c r="C435" s="2566"/>
      <c r="D435" s="2544">
        <v>240</v>
      </c>
      <c r="E435" s="2545"/>
      <c r="F435" s="2567">
        <v>701</v>
      </c>
      <c r="G435" s="2568">
        <v>356</v>
      </c>
      <c r="H435" s="2568">
        <v>16.8</v>
      </c>
      <c r="I435" s="2568">
        <v>27.4</v>
      </c>
      <c r="J435" s="2561">
        <v>20</v>
      </c>
      <c r="K435" s="2568">
        <v>645.9</v>
      </c>
      <c r="L435" s="2639">
        <v>605.9</v>
      </c>
      <c r="M435" s="2522">
        <v>305.60000000000002</v>
      </c>
      <c r="N435" s="2548">
        <v>2.758</v>
      </c>
      <c r="O435" s="2523">
        <v>11.44</v>
      </c>
      <c r="P435" s="2549">
        <v>1</v>
      </c>
      <c r="Q435" s="2549" t="s">
        <v>2493</v>
      </c>
      <c r="R435" s="2549" t="s">
        <v>2493</v>
      </c>
      <c r="S435" s="2549">
        <v>1</v>
      </c>
      <c r="T435" s="2550" t="s">
        <v>2493</v>
      </c>
      <c r="U435" s="2549">
        <v>1</v>
      </c>
      <c r="V435" s="2549" t="s">
        <v>2493</v>
      </c>
      <c r="W435" s="2549" t="s">
        <v>2493</v>
      </c>
      <c r="X435" s="2549">
        <v>1</v>
      </c>
      <c r="Y435" s="2550" t="s">
        <v>2493</v>
      </c>
      <c r="Z435" s="2551">
        <v>1</v>
      </c>
      <c r="AA435" s="2552" t="s">
        <v>2185</v>
      </c>
      <c r="AB435" s="2549" t="s">
        <v>2499</v>
      </c>
      <c r="AC435" s="2554">
        <v>262680</v>
      </c>
      <c r="AD435" s="2555">
        <v>7494</v>
      </c>
      <c r="AE435" s="2555">
        <v>8433</v>
      </c>
      <c r="AF435" s="2555">
        <v>29.2</v>
      </c>
      <c r="AG435" s="2555">
        <v>127.5</v>
      </c>
      <c r="AH435" s="2555">
        <v>20630</v>
      </c>
      <c r="AI435" s="2555">
        <v>1159</v>
      </c>
      <c r="AJ435" s="2555">
        <v>1786</v>
      </c>
      <c r="AK435" s="2555">
        <v>8.1</v>
      </c>
      <c r="AL435" s="2555">
        <v>9.5</v>
      </c>
      <c r="AM435" s="2555">
        <v>627.20000000000005</v>
      </c>
      <c r="AN435" s="2523">
        <v>23370</v>
      </c>
      <c r="AO435" s="2556">
        <v>1</v>
      </c>
      <c r="AP435" s="2547">
        <v>1</v>
      </c>
      <c r="AQ435" s="2547">
        <v>4</v>
      </c>
      <c r="AR435" s="2547">
        <v>4</v>
      </c>
      <c r="AS435" s="2557">
        <v>78</v>
      </c>
      <c r="AT435" s="2558">
        <v>90</v>
      </c>
      <c r="AU435" s="2558">
        <v>57</v>
      </c>
      <c r="AV435" s="2559">
        <v>69</v>
      </c>
      <c r="AW435" s="2560">
        <v>1</v>
      </c>
      <c r="AX435" s="2539">
        <v>1</v>
      </c>
      <c r="AY435" s="2521">
        <v>1</v>
      </c>
      <c r="AZ435" s="2539">
        <v>1</v>
      </c>
      <c r="BA435" s="2539">
        <v>1</v>
      </c>
      <c r="BB435" s="2539">
        <v>1</v>
      </c>
      <c r="BC435" s="2539">
        <v>0</v>
      </c>
      <c r="BD435" s="2539">
        <v>1</v>
      </c>
      <c r="BE435" s="2561">
        <v>1</v>
      </c>
      <c r="BF435" s="2539">
        <v>1</v>
      </c>
      <c r="BG435" s="2539">
        <v>1</v>
      </c>
      <c r="BH435" s="2539">
        <v>1</v>
      </c>
      <c r="BI435" s="2539">
        <v>1</v>
      </c>
      <c r="BJ435" s="2539">
        <v>1</v>
      </c>
      <c r="BK435" s="2539">
        <v>1</v>
      </c>
      <c r="BL435" s="2539">
        <v>1</v>
      </c>
      <c r="BM435" s="2539">
        <v>1</v>
      </c>
      <c r="BN435" s="2521">
        <v>0</v>
      </c>
      <c r="BO435" s="2539">
        <v>1</v>
      </c>
      <c r="BP435" s="2539">
        <v>1</v>
      </c>
      <c r="BQ435" s="2539">
        <v>0</v>
      </c>
      <c r="BR435" s="2562">
        <v>0</v>
      </c>
      <c r="BS435" s="2538">
        <v>0</v>
      </c>
      <c r="BT435" s="2521">
        <v>1</v>
      </c>
      <c r="BU435" s="2521">
        <v>1</v>
      </c>
      <c r="BV435" s="2539">
        <v>0</v>
      </c>
      <c r="BW435" s="2539">
        <v>0</v>
      </c>
      <c r="BX435" s="2539">
        <v>0</v>
      </c>
      <c r="BY435" s="2539">
        <v>0</v>
      </c>
      <c r="BZ435" s="2636">
        <v>0</v>
      </c>
      <c r="CA435" s="2539">
        <v>0</v>
      </c>
      <c r="CB435" s="2539">
        <v>0</v>
      </c>
      <c r="CC435" s="2539">
        <v>0</v>
      </c>
      <c r="CD435" s="2539">
        <v>0</v>
      </c>
      <c r="CE435" s="2570">
        <v>0</v>
      </c>
      <c r="CF435" s="2571">
        <v>1</v>
      </c>
      <c r="CG435" s="2539">
        <v>1</v>
      </c>
      <c r="CH435" s="2539">
        <v>1</v>
      </c>
      <c r="CI435" s="2539">
        <v>1</v>
      </c>
      <c r="CJ435" s="2539">
        <v>1</v>
      </c>
      <c r="CK435" s="2539">
        <v>1</v>
      </c>
      <c r="CL435" s="2539">
        <v>1</v>
      </c>
      <c r="CM435" s="2539">
        <v>1</v>
      </c>
      <c r="CN435" s="2539">
        <v>1</v>
      </c>
      <c r="CO435" s="2539">
        <v>1</v>
      </c>
      <c r="CP435" s="2539">
        <v>1</v>
      </c>
      <c r="CQ435" s="2539">
        <v>1</v>
      </c>
      <c r="CR435" s="2539">
        <v>1</v>
      </c>
      <c r="CS435" s="2539">
        <v>0</v>
      </c>
      <c r="CT435" s="2539">
        <v>0</v>
      </c>
      <c r="CU435" s="2539">
        <v>0</v>
      </c>
      <c r="CV435" s="2539">
        <v>0</v>
      </c>
      <c r="CW435" s="2539">
        <v>0</v>
      </c>
      <c r="CX435" s="2539">
        <v>0</v>
      </c>
      <c r="CY435" s="2573">
        <v>0</v>
      </c>
    </row>
    <row r="436" spans="1:103">
      <c r="A436" s="2564" t="s">
        <v>2582</v>
      </c>
      <c r="B436" s="2565" t="s">
        <v>2678</v>
      </c>
      <c r="C436" s="2566"/>
      <c r="D436" s="2544">
        <v>217</v>
      </c>
      <c r="E436" s="2545"/>
      <c r="F436" s="2567">
        <v>695</v>
      </c>
      <c r="G436" s="2568">
        <v>355</v>
      </c>
      <c r="H436" s="2568">
        <v>15.4</v>
      </c>
      <c r="I436" s="2568">
        <v>24.8</v>
      </c>
      <c r="J436" s="2561">
        <v>20</v>
      </c>
      <c r="K436" s="2568">
        <v>645.9</v>
      </c>
      <c r="L436" s="2639">
        <v>605.9</v>
      </c>
      <c r="M436" s="2522">
        <v>277.39999999999998</v>
      </c>
      <c r="N436" s="2548">
        <v>2.7450000000000001</v>
      </c>
      <c r="O436" s="2523">
        <v>12.54</v>
      </c>
      <c r="P436" s="2549">
        <v>1</v>
      </c>
      <c r="Q436" s="2549" t="s">
        <v>2493</v>
      </c>
      <c r="R436" s="2549" t="s">
        <v>2493</v>
      </c>
      <c r="S436" s="2549">
        <v>1</v>
      </c>
      <c r="T436" s="2550" t="s">
        <v>2493</v>
      </c>
      <c r="U436" s="2549">
        <v>1</v>
      </c>
      <c r="V436" s="2549" t="s">
        <v>2493</v>
      </c>
      <c r="W436" s="2549" t="s">
        <v>2493</v>
      </c>
      <c r="X436" s="2549">
        <v>1</v>
      </c>
      <c r="Y436" s="2550" t="s">
        <v>2493</v>
      </c>
      <c r="Z436" s="2551">
        <v>1</v>
      </c>
      <c r="AA436" s="2552" t="s">
        <v>2185</v>
      </c>
      <c r="AB436" s="2549" t="s">
        <v>2499</v>
      </c>
      <c r="AC436" s="2554">
        <v>235790</v>
      </c>
      <c r="AD436" s="2555">
        <v>6785</v>
      </c>
      <c r="AE436" s="2555">
        <v>7613</v>
      </c>
      <c r="AF436" s="2555">
        <v>29</v>
      </c>
      <c r="AG436" s="2555">
        <v>116.5</v>
      </c>
      <c r="AH436" s="2555">
        <v>18510</v>
      </c>
      <c r="AI436" s="2555">
        <v>1043</v>
      </c>
      <c r="AJ436" s="2555">
        <v>1605</v>
      </c>
      <c r="AK436" s="2555">
        <v>8.1</v>
      </c>
      <c r="AL436" s="2555">
        <v>8.8000000000000007</v>
      </c>
      <c r="AM436" s="2555">
        <v>471.5</v>
      </c>
      <c r="AN436" s="2523">
        <v>20760</v>
      </c>
      <c r="AO436" s="2556">
        <v>1</v>
      </c>
      <c r="AP436" s="2547">
        <v>1</v>
      </c>
      <c r="AQ436" s="2547">
        <v>4</v>
      </c>
      <c r="AR436" s="2547">
        <v>4</v>
      </c>
      <c r="AS436" s="2557">
        <v>86</v>
      </c>
      <c r="AT436" s="2558">
        <v>98</v>
      </c>
      <c r="AU436" s="2558">
        <v>63</v>
      </c>
      <c r="AV436" s="2559">
        <v>75</v>
      </c>
      <c r="AW436" s="2560">
        <v>1</v>
      </c>
      <c r="AX436" s="2539">
        <v>1</v>
      </c>
      <c r="AY436" s="2521">
        <v>1</v>
      </c>
      <c r="AZ436" s="2539">
        <v>1</v>
      </c>
      <c r="BA436" s="2539">
        <v>1</v>
      </c>
      <c r="BB436" s="2539">
        <v>1</v>
      </c>
      <c r="BC436" s="2539">
        <v>0</v>
      </c>
      <c r="BD436" s="2539">
        <v>1</v>
      </c>
      <c r="BE436" s="2561">
        <v>1</v>
      </c>
      <c r="BF436" s="2539">
        <v>1</v>
      </c>
      <c r="BG436" s="2539">
        <v>1</v>
      </c>
      <c r="BH436" s="2539">
        <v>1</v>
      </c>
      <c r="BI436" s="2539">
        <v>1</v>
      </c>
      <c r="BJ436" s="2539">
        <v>1</v>
      </c>
      <c r="BK436" s="2539">
        <v>1</v>
      </c>
      <c r="BL436" s="2539">
        <v>1</v>
      </c>
      <c r="BM436" s="2539">
        <v>1</v>
      </c>
      <c r="BN436" s="2521">
        <v>0</v>
      </c>
      <c r="BO436" s="2539">
        <v>1</v>
      </c>
      <c r="BP436" s="2539">
        <v>1</v>
      </c>
      <c r="BQ436" s="2539">
        <v>0</v>
      </c>
      <c r="BR436" s="2562">
        <v>0</v>
      </c>
      <c r="BS436" s="2538">
        <v>0</v>
      </c>
      <c r="BT436" s="2521">
        <v>1</v>
      </c>
      <c r="BU436" s="2521">
        <v>1</v>
      </c>
      <c r="BV436" s="2539">
        <v>0</v>
      </c>
      <c r="BW436" s="2539">
        <v>0</v>
      </c>
      <c r="BX436" s="2539">
        <v>0</v>
      </c>
      <c r="BY436" s="2539">
        <v>0</v>
      </c>
      <c r="BZ436" s="2636">
        <v>0</v>
      </c>
      <c r="CA436" s="2539">
        <v>0</v>
      </c>
      <c r="CB436" s="2539">
        <v>0</v>
      </c>
      <c r="CC436" s="2539">
        <v>0</v>
      </c>
      <c r="CD436" s="2539">
        <v>0</v>
      </c>
      <c r="CE436" s="2570">
        <v>0</v>
      </c>
      <c r="CF436" s="2571">
        <v>1</v>
      </c>
      <c r="CG436" s="2539">
        <v>1</v>
      </c>
      <c r="CH436" s="2539">
        <v>1</v>
      </c>
      <c r="CI436" s="2539">
        <v>1</v>
      </c>
      <c r="CJ436" s="2539">
        <v>1</v>
      </c>
      <c r="CK436" s="2539">
        <v>1</v>
      </c>
      <c r="CL436" s="2539">
        <v>1</v>
      </c>
      <c r="CM436" s="2539">
        <v>1</v>
      </c>
      <c r="CN436" s="2539">
        <v>1</v>
      </c>
      <c r="CO436" s="2539">
        <v>1</v>
      </c>
      <c r="CP436" s="2539">
        <v>1</v>
      </c>
      <c r="CQ436" s="2539">
        <v>1</v>
      </c>
      <c r="CR436" s="2539">
        <v>1</v>
      </c>
      <c r="CS436" s="2539">
        <v>0</v>
      </c>
      <c r="CT436" s="2539">
        <v>0</v>
      </c>
      <c r="CU436" s="2539">
        <v>0</v>
      </c>
      <c r="CV436" s="2539">
        <v>0</v>
      </c>
      <c r="CW436" s="2539">
        <v>0</v>
      </c>
      <c r="CX436" s="2539">
        <v>0</v>
      </c>
      <c r="CY436" s="2573">
        <v>0</v>
      </c>
    </row>
    <row r="437" spans="1:103">
      <c r="A437" s="2564" t="s">
        <v>2582</v>
      </c>
      <c r="B437" s="2565" t="s">
        <v>2679</v>
      </c>
      <c r="C437" s="2566"/>
      <c r="D437" s="2544">
        <v>192</v>
      </c>
      <c r="E437" s="2545"/>
      <c r="F437" s="2567">
        <v>702</v>
      </c>
      <c r="G437" s="2568">
        <v>254</v>
      </c>
      <c r="H437" s="2568">
        <v>15.5</v>
      </c>
      <c r="I437" s="2568">
        <v>27.9</v>
      </c>
      <c r="J437" s="2561">
        <v>20</v>
      </c>
      <c r="K437" s="2568">
        <v>645.5</v>
      </c>
      <c r="L437" s="2568">
        <v>605.5</v>
      </c>
      <c r="M437" s="2522">
        <v>243.8</v>
      </c>
      <c r="N437" s="2548">
        <v>2.355</v>
      </c>
      <c r="O437" s="2523">
        <v>12.23</v>
      </c>
      <c r="P437" s="2549">
        <v>1</v>
      </c>
      <c r="Q437" s="2549" t="s">
        <v>2493</v>
      </c>
      <c r="R437" s="2549" t="s">
        <v>2493</v>
      </c>
      <c r="S437" s="2549">
        <v>1</v>
      </c>
      <c r="T437" s="2550" t="s">
        <v>2493</v>
      </c>
      <c r="U437" s="2549">
        <v>1</v>
      </c>
      <c r="V437" s="2549" t="s">
        <v>2493</v>
      </c>
      <c r="W437" s="2549" t="s">
        <v>2493</v>
      </c>
      <c r="X437" s="2549">
        <v>1</v>
      </c>
      <c r="Y437" s="2550" t="s">
        <v>2493</v>
      </c>
      <c r="Z437" s="2551">
        <v>1</v>
      </c>
      <c r="AA437" s="2552" t="s">
        <v>2185</v>
      </c>
      <c r="AB437" s="2553" t="s">
        <v>2494</v>
      </c>
      <c r="AC437" s="2554">
        <v>199440</v>
      </c>
      <c r="AD437" s="2555">
        <v>5682</v>
      </c>
      <c r="AE437" s="2555">
        <v>6504</v>
      </c>
      <c r="AF437" s="2555">
        <v>28.5</v>
      </c>
      <c r="AG437" s="2555">
        <v>119</v>
      </c>
      <c r="AH437" s="2555">
        <v>7645</v>
      </c>
      <c r="AI437" s="2555">
        <v>602</v>
      </c>
      <c r="AJ437" s="2555">
        <v>943</v>
      </c>
      <c r="AK437" s="2555">
        <v>5.5</v>
      </c>
      <c r="AL437" s="2555">
        <v>9.4</v>
      </c>
      <c r="AM437" s="2555">
        <v>479.7</v>
      </c>
      <c r="AN437" s="2523">
        <v>8656</v>
      </c>
      <c r="AO437" s="2556">
        <v>1</v>
      </c>
      <c r="AP437" s="2547">
        <v>1</v>
      </c>
      <c r="AQ437" s="2547">
        <v>4</v>
      </c>
      <c r="AR437" s="2547">
        <v>4</v>
      </c>
      <c r="AS437" s="2557">
        <v>86</v>
      </c>
      <c r="AT437" s="2558">
        <v>96</v>
      </c>
      <c r="AU437" s="2558">
        <v>68</v>
      </c>
      <c r="AV437" s="2559">
        <v>78</v>
      </c>
      <c r="AW437" s="2560">
        <v>1</v>
      </c>
      <c r="AX437" s="2539">
        <v>1</v>
      </c>
      <c r="AY437" s="2521">
        <v>1</v>
      </c>
      <c r="AZ437" s="2539">
        <v>1</v>
      </c>
      <c r="BA437" s="2539">
        <v>1</v>
      </c>
      <c r="BB437" s="2539">
        <v>1</v>
      </c>
      <c r="BC437" s="2539">
        <v>0</v>
      </c>
      <c r="BD437" s="2539">
        <v>1</v>
      </c>
      <c r="BE437" s="2561">
        <v>1</v>
      </c>
      <c r="BF437" s="2539">
        <v>1</v>
      </c>
      <c r="BG437" s="2539">
        <v>1</v>
      </c>
      <c r="BH437" s="2539">
        <v>1</v>
      </c>
      <c r="BI437" s="2539">
        <v>1</v>
      </c>
      <c r="BJ437" s="2539">
        <v>1</v>
      </c>
      <c r="BK437" s="2539">
        <v>1</v>
      </c>
      <c r="BL437" s="2539">
        <v>1</v>
      </c>
      <c r="BM437" s="2539">
        <v>1</v>
      </c>
      <c r="BN437" s="2521">
        <v>0</v>
      </c>
      <c r="BO437" s="2539">
        <v>1</v>
      </c>
      <c r="BP437" s="2539">
        <v>1</v>
      </c>
      <c r="BQ437" s="2539">
        <v>0</v>
      </c>
      <c r="BR437" s="2562">
        <v>0</v>
      </c>
      <c r="BS437" s="2538">
        <v>1</v>
      </c>
      <c r="BT437" s="2521">
        <v>0</v>
      </c>
      <c r="BU437" s="2521">
        <v>1</v>
      </c>
      <c r="BV437" s="2539">
        <v>0</v>
      </c>
      <c r="BW437" s="2539">
        <v>0</v>
      </c>
      <c r="BX437" s="2539">
        <v>0</v>
      </c>
      <c r="BY437" s="2539">
        <v>0</v>
      </c>
      <c r="BZ437" s="2636">
        <v>0</v>
      </c>
      <c r="CA437" s="2539">
        <v>0</v>
      </c>
      <c r="CB437" s="2539">
        <v>0</v>
      </c>
      <c r="CC437" s="2539">
        <v>0</v>
      </c>
      <c r="CD437" s="2539">
        <v>0</v>
      </c>
      <c r="CE437" s="2570">
        <v>0</v>
      </c>
      <c r="CF437" s="2571">
        <v>1</v>
      </c>
      <c r="CG437" s="2539">
        <v>1</v>
      </c>
      <c r="CH437" s="2539">
        <v>1</v>
      </c>
      <c r="CI437" s="2539">
        <v>1</v>
      </c>
      <c r="CJ437" s="2539">
        <v>1</v>
      </c>
      <c r="CK437" s="2539">
        <v>1</v>
      </c>
      <c r="CL437" s="2539">
        <v>1</v>
      </c>
      <c r="CM437" s="2539">
        <v>1</v>
      </c>
      <c r="CN437" s="2539">
        <v>1</v>
      </c>
      <c r="CO437" s="2539">
        <v>1</v>
      </c>
      <c r="CP437" s="2539">
        <v>1</v>
      </c>
      <c r="CQ437" s="2539">
        <v>1</v>
      </c>
      <c r="CR437" s="2539">
        <v>1</v>
      </c>
      <c r="CS437" s="2539">
        <v>0</v>
      </c>
      <c r="CT437" s="2539">
        <v>0</v>
      </c>
      <c r="CU437" s="2539">
        <v>0</v>
      </c>
      <c r="CV437" s="2539">
        <v>0</v>
      </c>
      <c r="CW437" s="2539">
        <v>0</v>
      </c>
      <c r="CX437" s="2539">
        <v>0</v>
      </c>
      <c r="CY437" s="2573">
        <v>0</v>
      </c>
    </row>
    <row r="438" spans="1:103">
      <c r="A438" s="2564"/>
      <c r="B438" s="2565" t="s">
        <v>2680</v>
      </c>
      <c r="C438" s="2566"/>
      <c r="D438" s="2544">
        <v>170</v>
      </c>
      <c r="E438" s="2545"/>
      <c r="F438" s="2567">
        <v>692.9</v>
      </c>
      <c r="G438" s="2568">
        <v>255.8</v>
      </c>
      <c r="H438" s="2568">
        <v>14.5</v>
      </c>
      <c r="I438" s="2568">
        <v>23.7</v>
      </c>
      <c r="J438" s="2561">
        <v>20</v>
      </c>
      <c r="K438" s="2568">
        <v>645.5</v>
      </c>
      <c r="L438" s="2568">
        <v>605.5</v>
      </c>
      <c r="M438" s="2567">
        <v>216.8</v>
      </c>
      <c r="N438" s="2548">
        <v>2.3460000000000001</v>
      </c>
      <c r="O438" s="2523">
        <v>13.69</v>
      </c>
      <c r="P438" s="2549">
        <v>1</v>
      </c>
      <c r="Q438" s="2549" t="s">
        <v>2493</v>
      </c>
      <c r="R438" s="2549" t="s">
        <v>2493</v>
      </c>
      <c r="S438" s="2549">
        <v>1</v>
      </c>
      <c r="T438" s="2550" t="s">
        <v>2493</v>
      </c>
      <c r="U438" s="2549">
        <v>1</v>
      </c>
      <c r="V438" s="2549" t="s">
        <v>2493</v>
      </c>
      <c r="W438" s="2549" t="s">
        <v>2493</v>
      </c>
      <c r="X438" s="2549">
        <v>1</v>
      </c>
      <c r="Y438" s="2550" t="s">
        <v>2493</v>
      </c>
      <c r="Z438" s="2551">
        <v>1</v>
      </c>
      <c r="AA438" s="2552" t="s">
        <v>2185</v>
      </c>
      <c r="AB438" s="2553" t="s">
        <v>2494</v>
      </c>
      <c r="AC438" s="2554">
        <v>171780</v>
      </c>
      <c r="AD438" s="2555">
        <v>4958</v>
      </c>
      <c r="AE438" s="2555">
        <v>5676</v>
      </c>
      <c r="AF438" s="2555">
        <v>28</v>
      </c>
      <c r="AG438" s="2555">
        <v>109.9</v>
      </c>
      <c r="AH438" s="2555">
        <v>6633</v>
      </c>
      <c r="AI438" s="2555">
        <v>518.6</v>
      </c>
      <c r="AJ438" s="2555">
        <v>813.3</v>
      </c>
      <c r="AK438" s="2555">
        <v>5.5</v>
      </c>
      <c r="AL438" s="2555">
        <v>8.5</v>
      </c>
      <c r="AM438" s="2555">
        <v>321.60000000000002</v>
      </c>
      <c r="AN438" s="2523">
        <v>7402</v>
      </c>
      <c r="AO438" s="2556">
        <v>1</v>
      </c>
      <c r="AP438" s="2547">
        <v>1</v>
      </c>
      <c r="AQ438" s="2547">
        <v>4</v>
      </c>
      <c r="AR438" s="2547">
        <v>4</v>
      </c>
      <c r="AS438" s="2557">
        <v>96</v>
      </c>
      <c r="AT438" s="2558">
        <v>107</v>
      </c>
      <c r="AU438" s="2558">
        <v>75</v>
      </c>
      <c r="AV438" s="2559">
        <v>87</v>
      </c>
      <c r="AW438" s="2560">
        <v>1</v>
      </c>
      <c r="AX438" s="2539">
        <v>1</v>
      </c>
      <c r="AY438" s="2521">
        <v>1</v>
      </c>
      <c r="AZ438" s="2539">
        <v>1</v>
      </c>
      <c r="BA438" s="2539">
        <v>1</v>
      </c>
      <c r="BB438" s="2539">
        <v>1</v>
      </c>
      <c r="BC438" s="2539">
        <v>0</v>
      </c>
      <c r="BD438" s="2539">
        <v>1</v>
      </c>
      <c r="BE438" s="2561">
        <v>1</v>
      </c>
      <c r="BF438" s="2539">
        <v>1</v>
      </c>
      <c r="BG438" s="2539">
        <v>1</v>
      </c>
      <c r="BH438" s="2539">
        <v>1</v>
      </c>
      <c r="BI438" s="2539">
        <v>1</v>
      </c>
      <c r="BJ438" s="2539">
        <v>1</v>
      </c>
      <c r="BK438" s="2539">
        <v>1</v>
      </c>
      <c r="BL438" s="2539">
        <v>1</v>
      </c>
      <c r="BM438" s="2539">
        <v>1</v>
      </c>
      <c r="BN438" s="2521">
        <v>0</v>
      </c>
      <c r="BO438" s="2539">
        <v>1</v>
      </c>
      <c r="BP438" s="2539">
        <v>1</v>
      </c>
      <c r="BQ438" s="2539">
        <v>0</v>
      </c>
      <c r="BR438" s="2562">
        <v>0</v>
      </c>
      <c r="BS438" s="2538">
        <v>1</v>
      </c>
      <c r="BT438" s="2521">
        <v>0</v>
      </c>
      <c r="BU438" s="2521">
        <v>0</v>
      </c>
      <c r="BV438" s="2539">
        <v>0</v>
      </c>
      <c r="BW438" s="2539">
        <v>0</v>
      </c>
      <c r="BX438" s="2539">
        <v>0</v>
      </c>
      <c r="BY438" s="2539">
        <v>0</v>
      </c>
      <c r="BZ438" s="2636">
        <v>0</v>
      </c>
      <c r="CA438" s="2539">
        <v>0</v>
      </c>
      <c r="CB438" s="2539">
        <v>0</v>
      </c>
      <c r="CC438" s="2539">
        <v>0</v>
      </c>
      <c r="CD438" s="2539">
        <v>0</v>
      </c>
      <c r="CE438" s="2570">
        <v>0</v>
      </c>
      <c r="CF438" s="2571">
        <v>1</v>
      </c>
      <c r="CG438" s="2539">
        <v>1</v>
      </c>
      <c r="CH438" s="2539">
        <v>1</v>
      </c>
      <c r="CI438" s="2539">
        <v>1</v>
      </c>
      <c r="CJ438" s="2539">
        <v>1</v>
      </c>
      <c r="CK438" s="2539">
        <v>1</v>
      </c>
      <c r="CL438" s="2539">
        <v>1</v>
      </c>
      <c r="CM438" s="2539">
        <v>1</v>
      </c>
      <c r="CN438" s="2539">
        <v>1</v>
      </c>
      <c r="CO438" s="2539">
        <v>1</v>
      </c>
      <c r="CP438" s="2539">
        <v>1</v>
      </c>
      <c r="CQ438" s="2539">
        <v>1</v>
      </c>
      <c r="CR438" s="2539">
        <v>1</v>
      </c>
      <c r="CS438" s="2539">
        <v>0</v>
      </c>
      <c r="CT438" s="2539">
        <v>0</v>
      </c>
      <c r="CU438" s="2539">
        <v>0</v>
      </c>
      <c r="CV438" s="2539">
        <v>0</v>
      </c>
      <c r="CW438" s="2539">
        <v>0</v>
      </c>
      <c r="CX438" s="2539">
        <v>0</v>
      </c>
      <c r="CY438" s="2573">
        <v>0</v>
      </c>
    </row>
    <row r="439" spans="1:103">
      <c r="A439" s="2564"/>
      <c r="B439" s="2565" t="s">
        <v>2681</v>
      </c>
      <c r="C439" s="2566"/>
      <c r="D439" s="2544">
        <v>152</v>
      </c>
      <c r="E439" s="2545"/>
      <c r="F439" s="2567">
        <v>687.5</v>
      </c>
      <c r="G439" s="2568">
        <v>254.5</v>
      </c>
      <c r="H439" s="2568">
        <v>13.2</v>
      </c>
      <c r="I439" s="2568">
        <v>21</v>
      </c>
      <c r="J439" s="2561">
        <v>20</v>
      </c>
      <c r="K439" s="2568">
        <v>645.5</v>
      </c>
      <c r="L439" s="2568">
        <v>605.5</v>
      </c>
      <c r="M439" s="2567">
        <v>194.1</v>
      </c>
      <c r="N439" s="2548">
        <v>2.3319999999999999</v>
      </c>
      <c r="O439" s="2523">
        <v>15.19</v>
      </c>
      <c r="P439" s="2549">
        <v>1</v>
      </c>
      <c r="Q439" s="2549" t="s">
        <v>2493</v>
      </c>
      <c r="R439" s="2549" t="s">
        <v>2493</v>
      </c>
      <c r="S439" s="2549">
        <v>1</v>
      </c>
      <c r="T439" s="2550" t="s">
        <v>2493</v>
      </c>
      <c r="U439" s="2549">
        <v>1</v>
      </c>
      <c r="V439" s="2549" t="s">
        <v>2493</v>
      </c>
      <c r="W439" s="2549" t="s">
        <v>2493</v>
      </c>
      <c r="X439" s="2549">
        <v>1</v>
      </c>
      <c r="Y439" s="2550" t="s">
        <v>2493</v>
      </c>
      <c r="Z439" s="2551" t="s">
        <v>2185</v>
      </c>
      <c r="AA439" s="2552" t="s">
        <v>2185</v>
      </c>
      <c r="AB439" s="2553" t="s">
        <v>2494</v>
      </c>
      <c r="AC439" s="2554">
        <v>151810</v>
      </c>
      <c r="AD439" s="2555">
        <v>4416</v>
      </c>
      <c r="AE439" s="2555">
        <v>5046</v>
      </c>
      <c r="AF439" s="2555">
        <v>27.8</v>
      </c>
      <c r="AG439" s="2555">
        <v>99.81</v>
      </c>
      <c r="AH439" s="2555">
        <v>5786</v>
      </c>
      <c r="AI439" s="2555">
        <v>454.7</v>
      </c>
      <c r="AJ439" s="2555">
        <v>712</v>
      </c>
      <c r="AK439" s="2555">
        <v>5.4</v>
      </c>
      <c r="AL439" s="2555">
        <v>7.8</v>
      </c>
      <c r="AM439" s="2555">
        <v>231.2</v>
      </c>
      <c r="AN439" s="2523">
        <v>6407</v>
      </c>
      <c r="AO439" s="2556">
        <v>1</v>
      </c>
      <c r="AP439" s="2547">
        <v>1</v>
      </c>
      <c r="AQ439" s="2547">
        <v>4</v>
      </c>
      <c r="AR439" s="2547">
        <v>4</v>
      </c>
      <c r="AS439" s="2557">
        <v>106</v>
      </c>
      <c r="AT439" s="2558">
        <v>119</v>
      </c>
      <c r="AU439" s="2558">
        <v>83</v>
      </c>
      <c r="AV439" s="2559">
        <v>96</v>
      </c>
      <c r="AW439" s="2560">
        <v>1</v>
      </c>
      <c r="AX439" s="2539">
        <v>1</v>
      </c>
      <c r="AY439" s="2521">
        <v>0</v>
      </c>
      <c r="AZ439" s="2539">
        <v>1</v>
      </c>
      <c r="BA439" s="2539">
        <v>1</v>
      </c>
      <c r="BB439" s="2539">
        <v>1</v>
      </c>
      <c r="BC439" s="2539">
        <v>0</v>
      </c>
      <c r="BD439" s="2539">
        <v>1</v>
      </c>
      <c r="BE439" s="2561">
        <v>1</v>
      </c>
      <c r="BF439" s="2539">
        <v>1</v>
      </c>
      <c r="BG439" s="2539">
        <v>1</v>
      </c>
      <c r="BH439" s="2539">
        <v>1</v>
      </c>
      <c r="BI439" s="2539">
        <v>1</v>
      </c>
      <c r="BJ439" s="2539">
        <v>1</v>
      </c>
      <c r="BK439" s="2539">
        <v>1</v>
      </c>
      <c r="BL439" s="2539">
        <v>1</v>
      </c>
      <c r="BM439" s="2539">
        <v>1</v>
      </c>
      <c r="BN439" s="2521">
        <v>0</v>
      </c>
      <c r="BO439" s="2539">
        <v>1</v>
      </c>
      <c r="BP439" s="2539">
        <v>1</v>
      </c>
      <c r="BQ439" s="2539">
        <v>0</v>
      </c>
      <c r="BR439" s="2562">
        <v>0</v>
      </c>
      <c r="BS439" s="2538">
        <v>1</v>
      </c>
      <c r="BT439" s="2521">
        <v>0</v>
      </c>
      <c r="BU439" s="2521">
        <v>0</v>
      </c>
      <c r="BV439" s="2539">
        <v>0</v>
      </c>
      <c r="BW439" s="2539">
        <v>0</v>
      </c>
      <c r="BX439" s="2539">
        <v>0</v>
      </c>
      <c r="BY439" s="2539">
        <v>0</v>
      </c>
      <c r="BZ439" s="2636">
        <v>0</v>
      </c>
      <c r="CA439" s="2539">
        <v>0</v>
      </c>
      <c r="CB439" s="2539">
        <v>0</v>
      </c>
      <c r="CC439" s="2539">
        <v>0</v>
      </c>
      <c r="CD439" s="2539">
        <v>0</v>
      </c>
      <c r="CE439" s="2570">
        <v>0</v>
      </c>
      <c r="CF439" s="2571">
        <v>1</v>
      </c>
      <c r="CG439" s="2539">
        <v>1</v>
      </c>
      <c r="CH439" s="2539">
        <v>1</v>
      </c>
      <c r="CI439" s="2539">
        <v>1</v>
      </c>
      <c r="CJ439" s="2539">
        <v>1</v>
      </c>
      <c r="CK439" s="2539">
        <v>1</v>
      </c>
      <c r="CL439" s="2539">
        <v>1</v>
      </c>
      <c r="CM439" s="2539">
        <v>1</v>
      </c>
      <c r="CN439" s="2539">
        <v>1</v>
      </c>
      <c r="CO439" s="2539">
        <v>1</v>
      </c>
      <c r="CP439" s="2539">
        <v>1</v>
      </c>
      <c r="CQ439" s="2539">
        <v>1</v>
      </c>
      <c r="CR439" s="2539">
        <v>1</v>
      </c>
      <c r="CS439" s="2539">
        <v>0</v>
      </c>
      <c r="CT439" s="2539">
        <v>0</v>
      </c>
      <c r="CU439" s="2539">
        <v>0</v>
      </c>
      <c r="CV439" s="2539">
        <v>0</v>
      </c>
      <c r="CW439" s="2539">
        <v>0</v>
      </c>
      <c r="CX439" s="2539">
        <v>0</v>
      </c>
      <c r="CY439" s="2573">
        <v>0</v>
      </c>
    </row>
    <row r="440" spans="1:103">
      <c r="A440" s="2564"/>
      <c r="B440" s="2565" t="s">
        <v>2682</v>
      </c>
      <c r="C440" s="2566"/>
      <c r="D440" s="2544">
        <v>140</v>
      </c>
      <c r="E440" s="2545"/>
      <c r="F440" s="2567">
        <v>683.5</v>
      </c>
      <c r="G440" s="2568">
        <v>253.7</v>
      </c>
      <c r="H440" s="2568">
        <v>12.4</v>
      </c>
      <c r="I440" s="2568">
        <v>19</v>
      </c>
      <c r="J440" s="2561">
        <v>20</v>
      </c>
      <c r="K440" s="2568">
        <v>645.5</v>
      </c>
      <c r="L440" s="2568">
        <v>605.5</v>
      </c>
      <c r="M440" s="2567">
        <v>178.4</v>
      </c>
      <c r="N440" s="2548">
        <v>2.323</v>
      </c>
      <c r="O440" s="2523">
        <v>16.45</v>
      </c>
      <c r="P440" s="2549">
        <v>1</v>
      </c>
      <c r="Q440" s="2549">
        <v>1</v>
      </c>
      <c r="R440" s="2549" t="s">
        <v>2185</v>
      </c>
      <c r="S440" s="2549">
        <v>1</v>
      </c>
      <c r="T440" s="2550">
        <v>1</v>
      </c>
      <c r="U440" s="2549">
        <v>1</v>
      </c>
      <c r="V440" s="2549">
        <v>1</v>
      </c>
      <c r="W440" s="2549" t="s">
        <v>2185</v>
      </c>
      <c r="X440" s="2549" t="s">
        <v>2185</v>
      </c>
      <c r="Y440" s="2550" t="s">
        <v>2185</v>
      </c>
      <c r="Z440" s="2551" t="s">
        <v>2185</v>
      </c>
      <c r="AA440" s="2552" t="s">
        <v>2185</v>
      </c>
      <c r="AB440" s="2549" t="s">
        <v>2495</v>
      </c>
      <c r="AC440" s="2554">
        <v>137720</v>
      </c>
      <c r="AD440" s="2555">
        <v>4029</v>
      </c>
      <c r="AE440" s="2555">
        <v>4604</v>
      </c>
      <c r="AF440" s="2555">
        <v>27.6</v>
      </c>
      <c r="AG440" s="2555">
        <v>93.43</v>
      </c>
      <c r="AH440" s="2555">
        <v>5185</v>
      </c>
      <c r="AI440" s="2555">
        <v>408.7</v>
      </c>
      <c r="AJ440" s="2555">
        <v>639.9</v>
      </c>
      <c r="AK440" s="2555">
        <v>5.3</v>
      </c>
      <c r="AL440" s="2555">
        <v>7.3</v>
      </c>
      <c r="AM440" s="2555">
        <v>178.7</v>
      </c>
      <c r="AN440" s="2523">
        <v>5708</v>
      </c>
      <c r="AO440" s="2556">
        <v>1</v>
      </c>
      <c r="AP440" s="2547">
        <v>1</v>
      </c>
      <c r="AQ440" s="2547">
        <v>4</v>
      </c>
      <c r="AR440" s="2547">
        <v>4</v>
      </c>
      <c r="AS440" s="2557">
        <v>115</v>
      </c>
      <c r="AT440" s="2558">
        <v>129</v>
      </c>
      <c r="AU440" s="2558">
        <v>90</v>
      </c>
      <c r="AV440" s="2559">
        <v>104</v>
      </c>
      <c r="AW440" s="2560">
        <v>1</v>
      </c>
      <c r="AX440" s="2539">
        <v>1</v>
      </c>
      <c r="AY440" s="2521">
        <v>0</v>
      </c>
      <c r="AZ440" s="2539">
        <v>1</v>
      </c>
      <c r="BA440" s="2539">
        <v>1</v>
      </c>
      <c r="BB440" s="2539">
        <v>1</v>
      </c>
      <c r="BC440" s="2539">
        <v>0</v>
      </c>
      <c r="BD440" s="2539">
        <v>1</v>
      </c>
      <c r="BE440" s="2561">
        <v>0</v>
      </c>
      <c r="BF440" s="2539">
        <v>0</v>
      </c>
      <c r="BG440" s="2539">
        <v>1</v>
      </c>
      <c r="BH440" s="2539">
        <v>0</v>
      </c>
      <c r="BI440" s="2539">
        <v>1</v>
      </c>
      <c r="BJ440" s="2539">
        <v>1</v>
      </c>
      <c r="BK440" s="2539">
        <v>1</v>
      </c>
      <c r="BL440" s="2539">
        <v>1</v>
      </c>
      <c r="BM440" s="2539">
        <v>0</v>
      </c>
      <c r="BN440" s="2521">
        <v>0</v>
      </c>
      <c r="BO440" s="2539">
        <v>1</v>
      </c>
      <c r="BP440" s="2539">
        <v>1</v>
      </c>
      <c r="BQ440" s="2539">
        <v>0</v>
      </c>
      <c r="BR440" s="2562">
        <v>0</v>
      </c>
      <c r="BS440" s="2538">
        <v>0</v>
      </c>
      <c r="BT440" s="2521">
        <v>0</v>
      </c>
      <c r="BU440" s="2521">
        <v>0</v>
      </c>
      <c r="BV440" s="2539">
        <v>0</v>
      </c>
      <c r="BW440" s="2539">
        <v>0</v>
      </c>
      <c r="BX440" s="2539">
        <v>0</v>
      </c>
      <c r="BY440" s="2539">
        <v>0</v>
      </c>
      <c r="BZ440" s="2636">
        <v>0</v>
      </c>
      <c r="CA440" s="2539">
        <v>0</v>
      </c>
      <c r="CB440" s="2539">
        <v>0</v>
      </c>
      <c r="CC440" s="2539">
        <v>0</v>
      </c>
      <c r="CD440" s="2539">
        <v>0</v>
      </c>
      <c r="CE440" s="2570">
        <v>0</v>
      </c>
      <c r="CF440" s="2571">
        <v>1</v>
      </c>
      <c r="CG440" s="2539">
        <v>1</v>
      </c>
      <c r="CH440" s="2539">
        <v>1</v>
      </c>
      <c r="CI440" s="2539">
        <v>1</v>
      </c>
      <c r="CJ440" s="2539">
        <v>1</v>
      </c>
      <c r="CK440" s="2539">
        <v>1</v>
      </c>
      <c r="CL440" s="2539">
        <v>1</v>
      </c>
      <c r="CM440" s="2539">
        <v>1</v>
      </c>
      <c r="CN440" s="2539">
        <v>1</v>
      </c>
      <c r="CO440" s="2539">
        <v>1</v>
      </c>
      <c r="CP440" s="2539">
        <v>1</v>
      </c>
      <c r="CQ440" s="2539">
        <v>1</v>
      </c>
      <c r="CR440" s="2539">
        <v>1</v>
      </c>
      <c r="CS440" s="2539">
        <v>0</v>
      </c>
      <c r="CT440" s="2539">
        <v>0</v>
      </c>
      <c r="CU440" s="2539">
        <v>0</v>
      </c>
      <c r="CV440" s="2539">
        <v>0</v>
      </c>
      <c r="CW440" s="2539">
        <v>0</v>
      </c>
      <c r="CX440" s="2539">
        <v>0</v>
      </c>
      <c r="CY440" s="2573">
        <v>0</v>
      </c>
    </row>
    <row r="441" spans="1:103">
      <c r="A441" s="2564"/>
      <c r="B441" s="2565" t="s">
        <v>2683</v>
      </c>
      <c r="C441" s="2566"/>
      <c r="D441" s="2544">
        <v>125</v>
      </c>
      <c r="E441" s="2545"/>
      <c r="F441" s="2567">
        <v>677.9</v>
      </c>
      <c r="G441" s="2568">
        <v>253</v>
      </c>
      <c r="H441" s="2568">
        <v>11.7</v>
      </c>
      <c r="I441" s="2568">
        <v>16.2</v>
      </c>
      <c r="J441" s="2561">
        <v>20</v>
      </c>
      <c r="K441" s="2568">
        <v>645.5</v>
      </c>
      <c r="L441" s="2568">
        <v>605.5</v>
      </c>
      <c r="M441" s="2567">
        <v>159.5</v>
      </c>
      <c r="N441" s="2548">
        <v>2.31</v>
      </c>
      <c r="O441" s="2523">
        <v>18.29</v>
      </c>
      <c r="P441" s="2549">
        <v>1</v>
      </c>
      <c r="Q441" s="2549">
        <v>1</v>
      </c>
      <c r="R441" s="2549" t="s">
        <v>2185</v>
      </c>
      <c r="S441" s="2549">
        <v>1</v>
      </c>
      <c r="T441" s="2550">
        <v>1</v>
      </c>
      <c r="U441" s="2549">
        <v>1</v>
      </c>
      <c r="V441" s="2549">
        <v>1</v>
      </c>
      <c r="W441" s="2549" t="s">
        <v>2185</v>
      </c>
      <c r="X441" s="2549" t="s">
        <v>2185</v>
      </c>
      <c r="Y441" s="2550" t="s">
        <v>2185</v>
      </c>
      <c r="Z441" s="2551" t="s">
        <v>2185</v>
      </c>
      <c r="AA441" s="2552" t="s">
        <v>2185</v>
      </c>
      <c r="AB441" s="2549" t="s">
        <v>2495</v>
      </c>
      <c r="AC441" s="2554">
        <v>119440</v>
      </c>
      <c r="AD441" s="2555">
        <v>3524</v>
      </c>
      <c r="AE441" s="2555">
        <v>4040</v>
      </c>
      <c r="AF441" s="2555">
        <v>27.2</v>
      </c>
      <c r="AG441" s="2555">
        <v>87.33</v>
      </c>
      <c r="AH441" s="2555">
        <v>4385</v>
      </c>
      <c r="AI441" s="2555">
        <v>346.6</v>
      </c>
      <c r="AJ441" s="2555">
        <v>544.1</v>
      </c>
      <c r="AK441" s="2555">
        <v>5.2</v>
      </c>
      <c r="AL441" s="2555">
        <v>6.7</v>
      </c>
      <c r="AM441" s="2555">
        <v>124.3</v>
      </c>
      <c r="AN441" s="2523">
        <v>4786</v>
      </c>
      <c r="AO441" s="2556">
        <v>1</v>
      </c>
      <c r="AP441" s="2547">
        <v>2</v>
      </c>
      <c r="AQ441" s="2547">
        <v>4</v>
      </c>
      <c r="AR441" s="2547">
        <v>4</v>
      </c>
      <c r="AS441" s="2557">
        <v>128</v>
      </c>
      <c r="AT441" s="2558">
        <v>144</v>
      </c>
      <c r="AU441" s="2558">
        <v>100</v>
      </c>
      <c r="AV441" s="2559">
        <v>116</v>
      </c>
      <c r="AW441" s="2560">
        <v>1</v>
      </c>
      <c r="AX441" s="2539">
        <v>1</v>
      </c>
      <c r="AY441" s="2521">
        <v>0</v>
      </c>
      <c r="AZ441" s="2539">
        <v>1</v>
      </c>
      <c r="BA441" s="2539">
        <v>1</v>
      </c>
      <c r="BB441" s="2539">
        <v>1</v>
      </c>
      <c r="BC441" s="2539">
        <v>0</v>
      </c>
      <c r="BD441" s="2539">
        <v>1</v>
      </c>
      <c r="BE441" s="2561">
        <v>0</v>
      </c>
      <c r="BF441" s="2539">
        <v>0</v>
      </c>
      <c r="BG441" s="2539">
        <v>1</v>
      </c>
      <c r="BH441" s="2539">
        <v>0</v>
      </c>
      <c r="BI441" s="2539">
        <v>1</v>
      </c>
      <c r="BJ441" s="2539">
        <v>1</v>
      </c>
      <c r="BK441" s="2539">
        <v>1</v>
      </c>
      <c r="BL441" s="2539">
        <v>1</v>
      </c>
      <c r="BM441" s="2539">
        <v>0</v>
      </c>
      <c r="BN441" s="2521">
        <v>0</v>
      </c>
      <c r="BO441" s="2539">
        <v>1</v>
      </c>
      <c r="BP441" s="2539">
        <v>1</v>
      </c>
      <c r="BQ441" s="2539">
        <v>0</v>
      </c>
      <c r="BR441" s="2562">
        <v>0</v>
      </c>
      <c r="BS441" s="2538">
        <v>0</v>
      </c>
      <c r="BT441" s="2521">
        <v>0</v>
      </c>
      <c r="BU441" s="2521">
        <v>0</v>
      </c>
      <c r="BV441" s="2539">
        <v>0</v>
      </c>
      <c r="BW441" s="2539">
        <v>0</v>
      </c>
      <c r="BX441" s="2539">
        <v>0</v>
      </c>
      <c r="BY441" s="2539">
        <v>0</v>
      </c>
      <c r="BZ441" s="2636">
        <v>0</v>
      </c>
      <c r="CA441" s="2539">
        <v>0</v>
      </c>
      <c r="CB441" s="2539">
        <v>0</v>
      </c>
      <c r="CC441" s="2539">
        <v>0</v>
      </c>
      <c r="CD441" s="2539">
        <v>0</v>
      </c>
      <c r="CE441" s="2570">
        <v>0</v>
      </c>
      <c r="CF441" s="2571">
        <v>1</v>
      </c>
      <c r="CG441" s="2539">
        <v>1</v>
      </c>
      <c r="CH441" s="2539">
        <v>1</v>
      </c>
      <c r="CI441" s="2539">
        <v>1</v>
      </c>
      <c r="CJ441" s="2539">
        <v>1</v>
      </c>
      <c r="CK441" s="2539">
        <v>1</v>
      </c>
      <c r="CL441" s="2539">
        <v>1</v>
      </c>
      <c r="CM441" s="2539">
        <v>1</v>
      </c>
      <c r="CN441" s="2539">
        <v>1</v>
      </c>
      <c r="CO441" s="2539">
        <v>1</v>
      </c>
      <c r="CP441" s="2539">
        <v>1</v>
      </c>
      <c r="CQ441" s="2539">
        <v>1</v>
      </c>
      <c r="CR441" s="2539">
        <v>1</v>
      </c>
      <c r="CS441" s="2539">
        <v>0</v>
      </c>
      <c r="CT441" s="2539">
        <v>0</v>
      </c>
      <c r="CU441" s="2539">
        <v>0</v>
      </c>
      <c r="CV441" s="2539">
        <v>0</v>
      </c>
      <c r="CW441" s="2539">
        <v>0</v>
      </c>
      <c r="CX441" s="2539">
        <v>0</v>
      </c>
      <c r="CY441" s="2573">
        <v>0</v>
      </c>
    </row>
    <row r="442" spans="1:103">
      <c r="A442" s="2564" t="s">
        <v>2582</v>
      </c>
      <c r="B442" s="2640" t="s">
        <v>2684</v>
      </c>
      <c r="C442" s="2566"/>
      <c r="D442" s="2646">
        <v>551</v>
      </c>
      <c r="E442" s="2545"/>
      <c r="F442" s="2567">
        <v>711</v>
      </c>
      <c r="G442" s="2568">
        <v>347</v>
      </c>
      <c r="H442" s="2568">
        <v>38.6</v>
      </c>
      <c r="I442" s="2568">
        <v>69.099999999999994</v>
      </c>
      <c r="J442" s="2561">
        <v>20</v>
      </c>
      <c r="K442" s="2568">
        <v>573</v>
      </c>
      <c r="L442" s="2568">
        <v>533</v>
      </c>
      <c r="M442" s="2522">
        <v>702.1</v>
      </c>
      <c r="N442" s="2548">
        <v>2.698</v>
      </c>
      <c r="O442" s="2523">
        <v>4.8810000000000002</v>
      </c>
      <c r="P442" s="2549">
        <v>1</v>
      </c>
      <c r="Q442" s="2549" t="s">
        <v>2493</v>
      </c>
      <c r="R442" s="2549" t="s">
        <v>2493</v>
      </c>
      <c r="S442" s="2549" t="s">
        <v>2185</v>
      </c>
      <c r="T442" s="2550" t="s">
        <v>2185</v>
      </c>
      <c r="U442" s="2549">
        <v>1</v>
      </c>
      <c r="V442" s="2549" t="s">
        <v>2493</v>
      </c>
      <c r="W442" s="2549" t="s">
        <v>2493</v>
      </c>
      <c r="X442" s="2549">
        <v>1</v>
      </c>
      <c r="Y442" s="2550" t="s">
        <v>2185</v>
      </c>
      <c r="Z442" s="2551">
        <v>1</v>
      </c>
      <c r="AA442" s="2552">
        <v>1</v>
      </c>
      <c r="AB442" s="2553" t="s">
        <v>2494</v>
      </c>
      <c r="AC442" s="2554">
        <v>559070</v>
      </c>
      <c r="AD442" s="2555">
        <v>15720</v>
      </c>
      <c r="AE442" s="2555">
        <v>18650</v>
      </c>
      <c r="AF442" s="2555">
        <v>28.1</v>
      </c>
      <c r="AG442" s="2555">
        <v>278.8</v>
      </c>
      <c r="AH442" s="2555">
        <v>48410</v>
      </c>
      <c r="AI442" s="2555">
        <v>2790</v>
      </c>
      <c r="AJ442" s="2555">
        <v>4381</v>
      </c>
      <c r="AK442" s="2555">
        <v>8.1999999999999993</v>
      </c>
      <c r="AL442" s="2555">
        <v>20</v>
      </c>
      <c r="AM442" s="2555">
        <v>8577</v>
      </c>
      <c r="AN442" s="2523">
        <v>49560</v>
      </c>
      <c r="AO442" s="2556">
        <v>1</v>
      </c>
      <c r="AP442" s="2547">
        <v>1</v>
      </c>
      <c r="AQ442" s="2547">
        <v>1</v>
      </c>
      <c r="AR442" s="2547">
        <v>1</v>
      </c>
      <c r="AS442" s="2557">
        <v>33</v>
      </c>
      <c r="AT442" s="2558">
        <v>38</v>
      </c>
      <c r="AU442" s="2558">
        <v>25</v>
      </c>
      <c r="AV442" s="2559">
        <v>30</v>
      </c>
      <c r="AW442" s="2560">
        <v>1</v>
      </c>
      <c r="AX442" s="2539">
        <v>1</v>
      </c>
      <c r="AY442" s="2521">
        <v>1</v>
      </c>
      <c r="AZ442" s="2539">
        <v>1</v>
      </c>
      <c r="BA442" s="2539">
        <v>0</v>
      </c>
      <c r="BB442" s="2539">
        <v>1</v>
      </c>
      <c r="BC442" s="2539">
        <v>1</v>
      </c>
      <c r="BD442" s="2539">
        <v>0</v>
      </c>
      <c r="BE442" s="2561">
        <v>1</v>
      </c>
      <c r="BF442" s="2539">
        <v>1</v>
      </c>
      <c r="BG442" s="2539">
        <v>0</v>
      </c>
      <c r="BH442" s="2539">
        <v>0</v>
      </c>
      <c r="BI442" s="2539">
        <v>0</v>
      </c>
      <c r="BJ442" s="2539">
        <v>1</v>
      </c>
      <c r="BK442" s="2539">
        <v>0</v>
      </c>
      <c r="BL442" s="2539">
        <v>0</v>
      </c>
      <c r="BM442" s="2539">
        <v>1</v>
      </c>
      <c r="BN442" s="2521">
        <v>0</v>
      </c>
      <c r="BO442" s="2539">
        <v>0</v>
      </c>
      <c r="BP442" s="2539">
        <v>0</v>
      </c>
      <c r="BQ442" s="2539">
        <v>0</v>
      </c>
      <c r="BR442" s="2562">
        <v>0</v>
      </c>
      <c r="BS442" s="2538">
        <v>1</v>
      </c>
      <c r="BT442" s="2521">
        <v>0</v>
      </c>
      <c r="BU442" s="2521">
        <v>1</v>
      </c>
      <c r="BV442" s="2539">
        <v>0</v>
      </c>
      <c r="BW442" s="2539">
        <v>0</v>
      </c>
      <c r="BX442" s="2539">
        <v>0</v>
      </c>
      <c r="BY442" s="2539">
        <v>0</v>
      </c>
      <c r="BZ442" s="2636">
        <v>0</v>
      </c>
      <c r="CA442" s="2539">
        <v>0</v>
      </c>
      <c r="CB442" s="2539">
        <v>0</v>
      </c>
      <c r="CC442" s="2539">
        <v>0</v>
      </c>
      <c r="CD442" s="2539">
        <v>0</v>
      </c>
      <c r="CE442" s="2570">
        <v>0</v>
      </c>
      <c r="CF442" s="2571">
        <v>1</v>
      </c>
      <c r="CG442" s="2539">
        <v>1</v>
      </c>
      <c r="CH442" s="2539">
        <v>1</v>
      </c>
      <c r="CI442" s="2539">
        <v>1</v>
      </c>
      <c r="CJ442" s="2539">
        <v>1</v>
      </c>
      <c r="CK442" s="2539">
        <v>1</v>
      </c>
      <c r="CL442" s="2539">
        <v>1</v>
      </c>
      <c r="CM442" s="2539">
        <v>1</v>
      </c>
      <c r="CN442" s="2539">
        <v>1</v>
      </c>
      <c r="CO442" s="2539">
        <v>1</v>
      </c>
      <c r="CP442" s="2539">
        <v>1</v>
      </c>
      <c r="CQ442" s="2539">
        <v>1</v>
      </c>
      <c r="CR442" s="2539">
        <v>1</v>
      </c>
      <c r="CS442" s="2539">
        <v>0</v>
      </c>
      <c r="CT442" s="2539">
        <v>0</v>
      </c>
      <c r="CU442" s="2539">
        <v>0</v>
      </c>
      <c r="CV442" s="2539">
        <v>0</v>
      </c>
      <c r="CW442" s="2539">
        <v>0</v>
      </c>
      <c r="CX442" s="2539">
        <v>0</v>
      </c>
      <c r="CY442" s="2573">
        <v>0</v>
      </c>
    </row>
    <row r="443" spans="1:103">
      <c r="A443" s="2564" t="s">
        <v>2582</v>
      </c>
      <c r="B443" s="2640" t="s">
        <v>2685</v>
      </c>
      <c r="C443" s="2566"/>
      <c r="D443" s="2646">
        <v>498</v>
      </c>
      <c r="E443" s="2545"/>
      <c r="F443" s="2567">
        <v>699</v>
      </c>
      <c r="G443" s="2568">
        <v>343</v>
      </c>
      <c r="H443" s="2568">
        <v>35.1</v>
      </c>
      <c r="I443" s="2568">
        <v>63</v>
      </c>
      <c r="J443" s="2561">
        <v>20</v>
      </c>
      <c r="K443" s="2568">
        <v>573</v>
      </c>
      <c r="L443" s="2568">
        <v>533</v>
      </c>
      <c r="M443" s="2522">
        <v>634.79999999999995</v>
      </c>
      <c r="N443" s="2548">
        <v>2.665</v>
      </c>
      <c r="O443" s="2523">
        <v>5.3319999999999999</v>
      </c>
      <c r="P443" s="2549">
        <v>1</v>
      </c>
      <c r="Q443" s="2549" t="s">
        <v>2493</v>
      </c>
      <c r="R443" s="2549" t="s">
        <v>2493</v>
      </c>
      <c r="S443" s="2549">
        <v>1</v>
      </c>
      <c r="T443" s="2550" t="s">
        <v>2185</v>
      </c>
      <c r="U443" s="2549">
        <v>1</v>
      </c>
      <c r="V443" s="2549" t="s">
        <v>2493</v>
      </c>
      <c r="W443" s="2549" t="s">
        <v>2493</v>
      </c>
      <c r="X443" s="2549">
        <v>1</v>
      </c>
      <c r="Y443" s="2550" t="s">
        <v>2185</v>
      </c>
      <c r="Z443" s="2551">
        <v>1</v>
      </c>
      <c r="AA443" s="2552">
        <v>1</v>
      </c>
      <c r="AB443" s="2553" t="s">
        <v>2494</v>
      </c>
      <c r="AC443" s="2554">
        <v>496220</v>
      </c>
      <c r="AD443" s="2555">
        <v>14190</v>
      </c>
      <c r="AE443" s="2555">
        <v>16720</v>
      </c>
      <c r="AF443" s="2555">
        <v>27.9</v>
      </c>
      <c r="AG443" s="2555">
        <v>251.8</v>
      </c>
      <c r="AH443" s="2555">
        <v>42590</v>
      </c>
      <c r="AI443" s="2555">
        <v>2483</v>
      </c>
      <c r="AJ443" s="2555">
        <v>3889</v>
      </c>
      <c r="AK443" s="2555">
        <v>8.1</v>
      </c>
      <c r="AL443" s="2555">
        <v>18.399999999999999</v>
      </c>
      <c r="AM443" s="2555">
        <v>6477</v>
      </c>
      <c r="AN443" s="2523">
        <v>42840</v>
      </c>
      <c r="AO443" s="2556">
        <v>1</v>
      </c>
      <c r="AP443" s="2547">
        <v>1</v>
      </c>
      <c r="AQ443" s="2547">
        <v>1</v>
      </c>
      <c r="AR443" s="2547">
        <v>1</v>
      </c>
      <c r="AS443" s="2557">
        <v>36</v>
      </c>
      <c r="AT443" s="2558">
        <v>42</v>
      </c>
      <c r="AU443" s="2558">
        <v>27</v>
      </c>
      <c r="AV443" s="2559">
        <v>33</v>
      </c>
      <c r="AW443" s="2560">
        <v>1</v>
      </c>
      <c r="AX443" s="2539">
        <v>1</v>
      </c>
      <c r="AY443" s="2521">
        <v>1</v>
      </c>
      <c r="AZ443" s="2539">
        <v>1</v>
      </c>
      <c r="BA443" s="2539">
        <v>0</v>
      </c>
      <c r="BB443" s="2539">
        <v>1</v>
      </c>
      <c r="BC443" s="2539">
        <v>1</v>
      </c>
      <c r="BD443" s="2539">
        <v>1</v>
      </c>
      <c r="BE443" s="2561">
        <v>1</v>
      </c>
      <c r="BF443" s="2539">
        <v>1</v>
      </c>
      <c r="BG443" s="2539">
        <v>0</v>
      </c>
      <c r="BH443" s="2539">
        <v>0</v>
      </c>
      <c r="BI443" s="2539">
        <v>0</v>
      </c>
      <c r="BJ443" s="2539">
        <v>1</v>
      </c>
      <c r="BK443" s="2539">
        <v>0</v>
      </c>
      <c r="BL443" s="2539">
        <v>0</v>
      </c>
      <c r="BM443" s="2539">
        <v>1</v>
      </c>
      <c r="BN443" s="2521">
        <v>0</v>
      </c>
      <c r="BO443" s="2539">
        <v>1</v>
      </c>
      <c r="BP443" s="2539">
        <v>0</v>
      </c>
      <c r="BQ443" s="2539">
        <v>0</v>
      </c>
      <c r="BR443" s="2562">
        <v>0</v>
      </c>
      <c r="BS443" s="2538">
        <v>1</v>
      </c>
      <c r="BT443" s="2521">
        <v>0</v>
      </c>
      <c r="BU443" s="2521">
        <v>1</v>
      </c>
      <c r="BV443" s="2539">
        <v>0</v>
      </c>
      <c r="BW443" s="2539">
        <v>0</v>
      </c>
      <c r="BX443" s="2539">
        <v>0</v>
      </c>
      <c r="BY443" s="2539">
        <v>0</v>
      </c>
      <c r="BZ443" s="2636">
        <v>0</v>
      </c>
      <c r="CA443" s="2539">
        <v>0</v>
      </c>
      <c r="CB443" s="2539">
        <v>0</v>
      </c>
      <c r="CC443" s="2539">
        <v>0</v>
      </c>
      <c r="CD443" s="2539">
        <v>0</v>
      </c>
      <c r="CE443" s="2570">
        <v>0</v>
      </c>
      <c r="CF443" s="2571">
        <v>1</v>
      </c>
      <c r="CG443" s="2539">
        <v>1</v>
      </c>
      <c r="CH443" s="2539">
        <v>1</v>
      </c>
      <c r="CI443" s="2539">
        <v>1</v>
      </c>
      <c r="CJ443" s="2539">
        <v>1</v>
      </c>
      <c r="CK443" s="2539">
        <v>1</v>
      </c>
      <c r="CL443" s="2539">
        <v>1</v>
      </c>
      <c r="CM443" s="2539">
        <v>1</v>
      </c>
      <c r="CN443" s="2539">
        <v>1</v>
      </c>
      <c r="CO443" s="2539">
        <v>1</v>
      </c>
      <c r="CP443" s="2539">
        <v>1</v>
      </c>
      <c r="CQ443" s="2539">
        <v>1</v>
      </c>
      <c r="CR443" s="2539">
        <v>1</v>
      </c>
      <c r="CS443" s="2539">
        <v>0</v>
      </c>
      <c r="CT443" s="2539">
        <v>0</v>
      </c>
      <c r="CU443" s="2539">
        <v>0</v>
      </c>
      <c r="CV443" s="2539">
        <v>0</v>
      </c>
      <c r="CW443" s="2539">
        <v>0</v>
      </c>
      <c r="CX443" s="2539">
        <v>0</v>
      </c>
      <c r="CY443" s="2573">
        <v>0</v>
      </c>
    </row>
    <row r="444" spans="1:103">
      <c r="A444" s="2564" t="s">
        <v>2582</v>
      </c>
      <c r="B444" s="2640" t="s">
        <v>2686</v>
      </c>
      <c r="C444" s="2566"/>
      <c r="D444" s="2646">
        <v>455</v>
      </c>
      <c r="E444" s="2545"/>
      <c r="F444" s="2567">
        <v>689</v>
      </c>
      <c r="G444" s="2568">
        <v>340</v>
      </c>
      <c r="H444" s="2568">
        <v>32</v>
      </c>
      <c r="I444" s="2568">
        <v>57.9</v>
      </c>
      <c r="J444" s="2561">
        <v>20</v>
      </c>
      <c r="K444" s="2568">
        <v>573</v>
      </c>
      <c r="L444" s="2568">
        <v>533</v>
      </c>
      <c r="M444" s="2522">
        <v>578.6</v>
      </c>
      <c r="N444" s="2548">
        <v>2.64</v>
      </c>
      <c r="O444" s="2523">
        <v>5.7930000000000001</v>
      </c>
      <c r="P444" s="2549">
        <v>1</v>
      </c>
      <c r="Q444" s="2549" t="s">
        <v>2493</v>
      </c>
      <c r="R444" s="2549" t="s">
        <v>2493</v>
      </c>
      <c r="S444" s="2549">
        <v>1</v>
      </c>
      <c r="T444" s="2550" t="s">
        <v>2185</v>
      </c>
      <c r="U444" s="2549">
        <v>1</v>
      </c>
      <c r="V444" s="2549" t="s">
        <v>2493</v>
      </c>
      <c r="W444" s="2549" t="s">
        <v>2493</v>
      </c>
      <c r="X444" s="2549">
        <v>1</v>
      </c>
      <c r="Y444" s="2550" t="s">
        <v>2185</v>
      </c>
      <c r="Z444" s="2551">
        <v>1</v>
      </c>
      <c r="AA444" s="2552">
        <v>1</v>
      </c>
      <c r="AB444" s="2553" t="s">
        <v>2494</v>
      </c>
      <c r="AC444" s="2554">
        <v>446080</v>
      </c>
      <c r="AD444" s="2555">
        <v>12940</v>
      </c>
      <c r="AE444" s="2555">
        <v>15140</v>
      </c>
      <c r="AF444" s="2555">
        <v>27.7</v>
      </c>
      <c r="AG444" s="2555">
        <v>228.5</v>
      </c>
      <c r="AH444" s="2555">
        <v>38090</v>
      </c>
      <c r="AI444" s="2555">
        <v>2241</v>
      </c>
      <c r="AJ444" s="2555">
        <v>3500</v>
      </c>
      <c r="AK444" s="2555">
        <v>8</v>
      </c>
      <c r="AL444" s="2555">
        <v>17.100000000000001</v>
      </c>
      <c r="AM444" s="2555">
        <v>5004</v>
      </c>
      <c r="AN444" s="2523">
        <v>37760</v>
      </c>
      <c r="AO444" s="2556">
        <v>1</v>
      </c>
      <c r="AP444" s="2547">
        <v>1</v>
      </c>
      <c r="AQ444" s="2547">
        <v>1</v>
      </c>
      <c r="AR444" s="2547">
        <v>1</v>
      </c>
      <c r="AS444" s="2557">
        <v>40</v>
      </c>
      <c r="AT444" s="2558">
        <v>45</v>
      </c>
      <c r="AU444" s="2558">
        <v>30</v>
      </c>
      <c r="AV444" s="2559">
        <v>35</v>
      </c>
      <c r="AW444" s="2560">
        <v>1</v>
      </c>
      <c r="AX444" s="2539">
        <v>1</v>
      </c>
      <c r="AY444" s="2521">
        <v>1</v>
      </c>
      <c r="AZ444" s="2539">
        <v>1</v>
      </c>
      <c r="BA444" s="2539">
        <v>0</v>
      </c>
      <c r="BB444" s="2539">
        <v>1</v>
      </c>
      <c r="BC444" s="2539">
        <v>1</v>
      </c>
      <c r="BD444" s="2539">
        <v>1</v>
      </c>
      <c r="BE444" s="2561">
        <v>1</v>
      </c>
      <c r="BF444" s="2539">
        <v>1</v>
      </c>
      <c r="BG444" s="2539">
        <v>0</v>
      </c>
      <c r="BH444" s="2539">
        <v>0</v>
      </c>
      <c r="BI444" s="2539">
        <v>0</v>
      </c>
      <c r="BJ444" s="2539">
        <v>1</v>
      </c>
      <c r="BK444" s="2539">
        <v>0</v>
      </c>
      <c r="BL444" s="2539">
        <v>0</v>
      </c>
      <c r="BM444" s="2539">
        <v>1</v>
      </c>
      <c r="BN444" s="2521">
        <v>0</v>
      </c>
      <c r="BO444" s="2539">
        <v>1</v>
      </c>
      <c r="BP444" s="2539">
        <v>0</v>
      </c>
      <c r="BQ444" s="2539">
        <v>0</v>
      </c>
      <c r="BR444" s="2562">
        <v>0</v>
      </c>
      <c r="BS444" s="2538">
        <v>1</v>
      </c>
      <c r="BT444" s="2521">
        <v>0</v>
      </c>
      <c r="BU444" s="2521">
        <v>1</v>
      </c>
      <c r="BV444" s="2539">
        <v>0</v>
      </c>
      <c r="BW444" s="2539">
        <v>0</v>
      </c>
      <c r="BX444" s="2539">
        <v>0</v>
      </c>
      <c r="BY444" s="2539">
        <v>0</v>
      </c>
      <c r="BZ444" s="2636">
        <v>0</v>
      </c>
      <c r="CA444" s="2539">
        <v>0</v>
      </c>
      <c r="CB444" s="2539">
        <v>0</v>
      </c>
      <c r="CC444" s="2539">
        <v>0</v>
      </c>
      <c r="CD444" s="2539">
        <v>0</v>
      </c>
      <c r="CE444" s="2570">
        <v>0</v>
      </c>
      <c r="CF444" s="2571">
        <v>1</v>
      </c>
      <c r="CG444" s="2539">
        <v>1</v>
      </c>
      <c r="CH444" s="2539">
        <v>1</v>
      </c>
      <c r="CI444" s="2539">
        <v>1</v>
      </c>
      <c r="CJ444" s="2539">
        <v>1</v>
      </c>
      <c r="CK444" s="2539">
        <v>1</v>
      </c>
      <c r="CL444" s="2539">
        <v>1</v>
      </c>
      <c r="CM444" s="2539">
        <v>1</v>
      </c>
      <c r="CN444" s="2539">
        <v>1</v>
      </c>
      <c r="CO444" s="2539">
        <v>1</v>
      </c>
      <c r="CP444" s="2539">
        <v>1</v>
      </c>
      <c r="CQ444" s="2539">
        <v>1</v>
      </c>
      <c r="CR444" s="2539">
        <v>1</v>
      </c>
      <c r="CS444" s="2539">
        <v>0</v>
      </c>
      <c r="CT444" s="2539">
        <v>0</v>
      </c>
      <c r="CU444" s="2539">
        <v>0</v>
      </c>
      <c r="CV444" s="2539">
        <v>0</v>
      </c>
      <c r="CW444" s="2539">
        <v>0</v>
      </c>
      <c r="CX444" s="2539">
        <v>0</v>
      </c>
      <c r="CY444" s="2573">
        <v>0</v>
      </c>
    </row>
    <row r="445" spans="1:103">
      <c r="A445" s="2564" t="s">
        <v>2582</v>
      </c>
      <c r="B445" s="2640" t="s">
        <v>2687</v>
      </c>
      <c r="C445" s="2566"/>
      <c r="D445" s="2646">
        <v>415</v>
      </c>
      <c r="E445" s="2545"/>
      <c r="F445" s="2567">
        <v>679</v>
      </c>
      <c r="G445" s="2568">
        <v>338</v>
      </c>
      <c r="H445" s="2568">
        <v>29.5</v>
      </c>
      <c r="I445" s="2568">
        <v>53.1</v>
      </c>
      <c r="J445" s="2561">
        <v>20</v>
      </c>
      <c r="K445" s="2568">
        <v>573</v>
      </c>
      <c r="L445" s="2568">
        <v>533</v>
      </c>
      <c r="M445" s="2522">
        <v>529.4</v>
      </c>
      <c r="N445" s="2548">
        <v>2.617</v>
      </c>
      <c r="O445" s="2523">
        <v>6.274</v>
      </c>
      <c r="P445" s="2549">
        <v>1</v>
      </c>
      <c r="Q445" s="2549" t="s">
        <v>2493</v>
      </c>
      <c r="R445" s="2549" t="s">
        <v>2493</v>
      </c>
      <c r="S445" s="2549">
        <v>1</v>
      </c>
      <c r="T445" s="2550" t="s">
        <v>2185</v>
      </c>
      <c r="U445" s="2549">
        <v>1</v>
      </c>
      <c r="V445" s="2549" t="s">
        <v>2493</v>
      </c>
      <c r="W445" s="2549" t="s">
        <v>2493</v>
      </c>
      <c r="X445" s="2549">
        <v>1</v>
      </c>
      <c r="Y445" s="2550" t="s">
        <v>2185</v>
      </c>
      <c r="Z445" s="2551">
        <v>1</v>
      </c>
      <c r="AA445" s="2552">
        <v>1</v>
      </c>
      <c r="AB445" s="2553" t="s">
        <v>2494</v>
      </c>
      <c r="AC445" s="2554">
        <v>401320</v>
      </c>
      <c r="AD445" s="2555">
        <v>11820</v>
      </c>
      <c r="AE445" s="2555">
        <v>13750</v>
      </c>
      <c r="AF445" s="2555">
        <v>27.4</v>
      </c>
      <c r="AG445" s="2555">
        <v>209.3</v>
      </c>
      <c r="AH445" s="2555">
        <v>34300</v>
      </c>
      <c r="AI445" s="2555">
        <v>2030</v>
      </c>
      <c r="AJ445" s="2555">
        <v>3164</v>
      </c>
      <c r="AK445" s="2555">
        <v>8</v>
      </c>
      <c r="AL445" s="2555">
        <v>15.9</v>
      </c>
      <c r="AM445" s="2555">
        <v>3876</v>
      </c>
      <c r="AN445" s="2523">
        <v>33460</v>
      </c>
      <c r="AO445" s="2556">
        <v>1</v>
      </c>
      <c r="AP445" s="2547">
        <v>1</v>
      </c>
      <c r="AQ445" s="2547">
        <v>1</v>
      </c>
      <c r="AR445" s="2547">
        <v>1</v>
      </c>
      <c r="AS445" s="2557">
        <v>43</v>
      </c>
      <c r="AT445" s="2558">
        <v>49</v>
      </c>
      <c r="AU445" s="2558">
        <v>32</v>
      </c>
      <c r="AV445" s="2559">
        <v>38</v>
      </c>
      <c r="AW445" s="2560">
        <v>1</v>
      </c>
      <c r="AX445" s="2539">
        <v>1</v>
      </c>
      <c r="AY445" s="2521">
        <v>1</v>
      </c>
      <c r="AZ445" s="2539">
        <v>1</v>
      </c>
      <c r="BA445" s="2539">
        <v>0</v>
      </c>
      <c r="BB445" s="2539">
        <v>1</v>
      </c>
      <c r="BC445" s="2539">
        <v>1</v>
      </c>
      <c r="BD445" s="2539">
        <v>1</v>
      </c>
      <c r="BE445" s="2561">
        <v>1</v>
      </c>
      <c r="BF445" s="2539">
        <v>1</v>
      </c>
      <c r="BG445" s="2539">
        <v>0</v>
      </c>
      <c r="BH445" s="2539">
        <v>0</v>
      </c>
      <c r="BI445" s="2539">
        <v>0</v>
      </c>
      <c r="BJ445" s="2539">
        <v>1</v>
      </c>
      <c r="BK445" s="2539">
        <v>0</v>
      </c>
      <c r="BL445" s="2539">
        <v>0</v>
      </c>
      <c r="BM445" s="2539">
        <v>1</v>
      </c>
      <c r="BN445" s="2521">
        <v>0</v>
      </c>
      <c r="BO445" s="2539">
        <v>1</v>
      </c>
      <c r="BP445" s="2539">
        <v>0</v>
      </c>
      <c r="BQ445" s="2539">
        <v>0</v>
      </c>
      <c r="BR445" s="2562">
        <v>0</v>
      </c>
      <c r="BS445" s="2538">
        <v>1</v>
      </c>
      <c r="BT445" s="2521">
        <v>0</v>
      </c>
      <c r="BU445" s="2521">
        <v>1</v>
      </c>
      <c r="BV445" s="2539">
        <v>0</v>
      </c>
      <c r="BW445" s="2539">
        <v>0</v>
      </c>
      <c r="BX445" s="2539">
        <v>0</v>
      </c>
      <c r="BY445" s="2539">
        <v>0</v>
      </c>
      <c r="BZ445" s="2636">
        <v>0</v>
      </c>
      <c r="CA445" s="2539">
        <v>0</v>
      </c>
      <c r="CB445" s="2539">
        <v>0</v>
      </c>
      <c r="CC445" s="2539">
        <v>0</v>
      </c>
      <c r="CD445" s="2539">
        <v>0</v>
      </c>
      <c r="CE445" s="2570">
        <v>0</v>
      </c>
      <c r="CF445" s="2571">
        <v>1</v>
      </c>
      <c r="CG445" s="2539">
        <v>1</v>
      </c>
      <c r="CH445" s="2539">
        <v>1</v>
      </c>
      <c r="CI445" s="2539">
        <v>1</v>
      </c>
      <c r="CJ445" s="2539">
        <v>1</v>
      </c>
      <c r="CK445" s="2539">
        <v>1</v>
      </c>
      <c r="CL445" s="2539">
        <v>1</v>
      </c>
      <c r="CM445" s="2539">
        <v>1</v>
      </c>
      <c r="CN445" s="2539">
        <v>1</v>
      </c>
      <c r="CO445" s="2539">
        <v>1</v>
      </c>
      <c r="CP445" s="2539">
        <v>1</v>
      </c>
      <c r="CQ445" s="2539">
        <v>1</v>
      </c>
      <c r="CR445" s="2539">
        <v>1</v>
      </c>
      <c r="CS445" s="2539">
        <v>0</v>
      </c>
      <c r="CT445" s="2539">
        <v>0</v>
      </c>
      <c r="CU445" s="2539">
        <v>0</v>
      </c>
      <c r="CV445" s="2539">
        <v>0</v>
      </c>
      <c r="CW445" s="2539">
        <v>0</v>
      </c>
      <c r="CX445" s="2539">
        <v>0</v>
      </c>
      <c r="CY445" s="2573">
        <v>0</v>
      </c>
    </row>
    <row r="446" spans="1:103">
      <c r="A446" s="2564" t="s">
        <v>2582</v>
      </c>
      <c r="B446" s="2640" t="s">
        <v>2688</v>
      </c>
      <c r="C446" s="2566"/>
      <c r="D446" s="2646">
        <v>372</v>
      </c>
      <c r="E446" s="2545"/>
      <c r="F446" s="2567">
        <v>669</v>
      </c>
      <c r="G446" s="2568">
        <v>335</v>
      </c>
      <c r="H446" s="2568">
        <v>26.4</v>
      </c>
      <c r="I446" s="2568">
        <v>48</v>
      </c>
      <c r="J446" s="2561">
        <v>20</v>
      </c>
      <c r="K446" s="2568">
        <v>573</v>
      </c>
      <c r="L446" s="2568">
        <v>533</v>
      </c>
      <c r="M446" s="2522">
        <v>474.3</v>
      </c>
      <c r="N446" s="2548">
        <v>2.5910000000000002</v>
      </c>
      <c r="O446" s="2523">
        <v>6.93</v>
      </c>
      <c r="P446" s="2549">
        <v>1</v>
      </c>
      <c r="Q446" s="2549" t="s">
        <v>2493</v>
      </c>
      <c r="R446" s="2549" t="s">
        <v>2493</v>
      </c>
      <c r="S446" s="2549">
        <v>1</v>
      </c>
      <c r="T446" s="2550" t="s">
        <v>2185</v>
      </c>
      <c r="U446" s="2549">
        <v>1</v>
      </c>
      <c r="V446" s="2549" t="s">
        <v>2493</v>
      </c>
      <c r="W446" s="2549" t="s">
        <v>2493</v>
      </c>
      <c r="X446" s="2549">
        <v>1</v>
      </c>
      <c r="Y446" s="2550" t="s">
        <v>2185</v>
      </c>
      <c r="Z446" s="2551">
        <v>1</v>
      </c>
      <c r="AA446" s="2552">
        <v>1</v>
      </c>
      <c r="AB446" s="2553" t="s">
        <v>2494</v>
      </c>
      <c r="AC446" s="2554">
        <v>354790</v>
      </c>
      <c r="AD446" s="2555">
        <v>10600</v>
      </c>
      <c r="AE446" s="2555">
        <v>12240</v>
      </c>
      <c r="AF446" s="2555">
        <v>27.2</v>
      </c>
      <c r="AG446" s="2555">
        <v>186.5</v>
      </c>
      <c r="AH446" s="2555">
        <v>30170</v>
      </c>
      <c r="AI446" s="2555">
        <v>1801</v>
      </c>
      <c r="AJ446" s="2555">
        <v>2799</v>
      </c>
      <c r="AK446" s="2555">
        <v>7.9</v>
      </c>
      <c r="AL446" s="2555">
        <v>14.5</v>
      </c>
      <c r="AM446" s="2555">
        <v>2850</v>
      </c>
      <c r="AN446" s="2523">
        <v>28990</v>
      </c>
      <c r="AO446" s="2556">
        <v>1</v>
      </c>
      <c r="AP446" s="2547">
        <v>1</v>
      </c>
      <c r="AQ446" s="2547">
        <v>1</v>
      </c>
      <c r="AR446" s="2547">
        <v>1</v>
      </c>
      <c r="AS446" s="2557">
        <v>47</v>
      </c>
      <c r="AT446" s="2558">
        <v>54</v>
      </c>
      <c r="AU446" s="2558">
        <v>35</v>
      </c>
      <c r="AV446" s="2559">
        <v>42</v>
      </c>
      <c r="AW446" s="2560">
        <v>1</v>
      </c>
      <c r="AX446" s="2539">
        <v>1</v>
      </c>
      <c r="AY446" s="2521">
        <v>1</v>
      </c>
      <c r="AZ446" s="2539">
        <v>1</v>
      </c>
      <c r="BA446" s="2539">
        <v>0</v>
      </c>
      <c r="BB446" s="2539">
        <v>1</v>
      </c>
      <c r="BC446" s="2539">
        <v>1</v>
      </c>
      <c r="BD446" s="2539">
        <v>1</v>
      </c>
      <c r="BE446" s="2561">
        <v>1</v>
      </c>
      <c r="BF446" s="2539">
        <v>1</v>
      </c>
      <c r="BG446" s="2539">
        <v>0</v>
      </c>
      <c r="BH446" s="2539">
        <v>0</v>
      </c>
      <c r="BI446" s="2539">
        <v>0</v>
      </c>
      <c r="BJ446" s="2539">
        <v>1</v>
      </c>
      <c r="BK446" s="2539">
        <v>1</v>
      </c>
      <c r="BL446" s="2539">
        <v>1</v>
      </c>
      <c r="BM446" s="2539">
        <v>1</v>
      </c>
      <c r="BN446" s="2521">
        <v>0</v>
      </c>
      <c r="BO446" s="2539">
        <v>1</v>
      </c>
      <c r="BP446" s="2539">
        <v>0</v>
      </c>
      <c r="BQ446" s="2539">
        <v>0</v>
      </c>
      <c r="BR446" s="2562">
        <v>0</v>
      </c>
      <c r="BS446" s="2538">
        <v>1</v>
      </c>
      <c r="BT446" s="2521">
        <v>0</v>
      </c>
      <c r="BU446" s="2521">
        <v>1</v>
      </c>
      <c r="BV446" s="2539">
        <v>0</v>
      </c>
      <c r="BW446" s="2539">
        <v>0</v>
      </c>
      <c r="BX446" s="2539">
        <v>0</v>
      </c>
      <c r="BY446" s="2539">
        <v>0</v>
      </c>
      <c r="BZ446" s="2636">
        <v>0</v>
      </c>
      <c r="CA446" s="2539">
        <v>0</v>
      </c>
      <c r="CB446" s="2539">
        <v>0</v>
      </c>
      <c r="CC446" s="2539">
        <v>0</v>
      </c>
      <c r="CD446" s="2539">
        <v>0</v>
      </c>
      <c r="CE446" s="2570">
        <v>0</v>
      </c>
      <c r="CF446" s="2571">
        <v>1</v>
      </c>
      <c r="CG446" s="2539">
        <v>1</v>
      </c>
      <c r="CH446" s="2539">
        <v>1</v>
      </c>
      <c r="CI446" s="2539">
        <v>1</v>
      </c>
      <c r="CJ446" s="2539">
        <v>1</v>
      </c>
      <c r="CK446" s="2539">
        <v>1</v>
      </c>
      <c r="CL446" s="2539">
        <v>1</v>
      </c>
      <c r="CM446" s="2539">
        <v>1</v>
      </c>
      <c r="CN446" s="2539">
        <v>1</v>
      </c>
      <c r="CO446" s="2539">
        <v>1</v>
      </c>
      <c r="CP446" s="2539">
        <v>1</v>
      </c>
      <c r="CQ446" s="2539">
        <v>1</v>
      </c>
      <c r="CR446" s="2539">
        <v>1</v>
      </c>
      <c r="CS446" s="2539">
        <v>0</v>
      </c>
      <c r="CT446" s="2539">
        <v>0</v>
      </c>
      <c r="CU446" s="2539">
        <v>0</v>
      </c>
      <c r="CV446" s="2539">
        <v>0</v>
      </c>
      <c r="CW446" s="2539">
        <v>0</v>
      </c>
      <c r="CX446" s="2539">
        <v>0</v>
      </c>
      <c r="CY446" s="2573">
        <v>0</v>
      </c>
    </row>
    <row r="447" spans="1:103">
      <c r="A447" s="2564" t="s">
        <v>2582</v>
      </c>
      <c r="B447" s="2640" t="s">
        <v>2689</v>
      </c>
      <c r="C447" s="2566"/>
      <c r="D447" s="2646">
        <v>341</v>
      </c>
      <c r="E447" s="2545"/>
      <c r="F447" s="2567">
        <v>661</v>
      </c>
      <c r="G447" s="2568">
        <v>333</v>
      </c>
      <c r="H447" s="2568">
        <v>24.4</v>
      </c>
      <c r="I447" s="2568">
        <v>43.9</v>
      </c>
      <c r="J447" s="2561">
        <v>20</v>
      </c>
      <c r="K447" s="2568">
        <v>573</v>
      </c>
      <c r="L447" s="2568">
        <v>533</v>
      </c>
      <c r="M447" s="2522">
        <v>433.7</v>
      </c>
      <c r="N447" s="2548">
        <v>2.5710000000000002</v>
      </c>
      <c r="O447" s="2523">
        <v>7.5179999999999998</v>
      </c>
      <c r="P447" s="2549">
        <v>1</v>
      </c>
      <c r="Q447" s="2549" t="s">
        <v>2493</v>
      </c>
      <c r="R447" s="2549" t="s">
        <v>2493</v>
      </c>
      <c r="S447" s="2549">
        <v>1</v>
      </c>
      <c r="T447" s="2550" t="s">
        <v>2185</v>
      </c>
      <c r="U447" s="2549">
        <v>1</v>
      </c>
      <c r="V447" s="2549" t="s">
        <v>2493</v>
      </c>
      <c r="W447" s="2549" t="s">
        <v>2493</v>
      </c>
      <c r="X447" s="2549">
        <v>1</v>
      </c>
      <c r="Y447" s="2550" t="s">
        <v>2185</v>
      </c>
      <c r="Z447" s="2551">
        <v>1</v>
      </c>
      <c r="AA447" s="2552">
        <v>1</v>
      </c>
      <c r="AB447" s="2553" t="s">
        <v>2494</v>
      </c>
      <c r="AC447" s="2554">
        <v>319840</v>
      </c>
      <c r="AD447" s="2555">
        <v>9677</v>
      </c>
      <c r="AE447" s="2555">
        <v>11120</v>
      </c>
      <c r="AF447" s="2555">
        <v>27</v>
      </c>
      <c r="AG447" s="2555">
        <v>171.5</v>
      </c>
      <c r="AH447" s="2555">
        <v>27090</v>
      </c>
      <c r="AI447" s="2555">
        <v>1627</v>
      </c>
      <c r="AJ447" s="2555">
        <v>2525</v>
      </c>
      <c r="AK447" s="2555">
        <v>7.8</v>
      </c>
      <c r="AL447" s="2555">
        <v>13.5</v>
      </c>
      <c r="AM447" s="2555">
        <v>2195</v>
      </c>
      <c r="AN447" s="2523">
        <v>25720</v>
      </c>
      <c r="AO447" s="2556">
        <v>1</v>
      </c>
      <c r="AP447" s="2547">
        <v>1</v>
      </c>
      <c r="AQ447" s="2547">
        <v>1</v>
      </c>
      <c r="AR447" s="2547">
        <v>1</v>
      </c>
      <c r="AS447" s="2557">
        <v>51</v>
      </c>
      <c r="AT447" s="2558">
        <v>59</v>
      </c>
      <c r="AU447" s="2558">
        <v>38</v>
      </c>
      <c r="AV447" s="2559">
        <v>46</v>
      </c>
      <c r="AW447" s="2560">
        <v>1</v>
      </c>
      <c r="AX447" s="2539">
        <v>1</v>
      </c>
      <c r="AY447" s="2521">
        <v>1</v>
      </c>
      <c r="AZ447" s="2539">
        <v>1</v>
      </c>
      <c r="BA447" s="2539">
        <v>0</v>
      </c>
      <c r="BB447" s="2539">
        <v>1</v>
      </c>
      <c r="BC447" s="2539">
        <v>1</v>
      </c>
      <c r="BD447" s="2539">
        <v>1</v>
      </c>
      <c r="BE447" s="2561">
        <v>1</v>
      </c>
      <c r="BF447" s="2539">
        <v>1</v>
      </c>
      <c r="BG447" s="2539">
        <v>0</v>
      </c>
      <c r="BH447" s="2539">
        <v>0</v>
      </c>
      <c r="BI447" s="2539">
        <v>0</v>
      </c>
      <c r="BJ447" s="2539">
        <v>1</v>
      </c>
      <c r="BK447" s="2539">
        <v>1</v>
      </c>
      <c r="BL447" s="2539">
        <v>1</v>
      </c>
      <c r="BM447" s="2539">
        <v>1</v>
      </c>
      <c r="BN447" s="2521">
        <v>0</v>
      </c>
      <c r="BO447" s="2539">
        <v>1</v>
      </c>
      <c r="BP447" s="2539">
        <v>0</v>
      </c>
      <c r="BQ447" s="2539">
        <v>0</v>
      </c>
      <c r="BR447" s="2562">
        <v>0</v>
      </c>
      <c r="BS447" s="2538">
        <v>1</v>
      </c>
      <c r="BT447" s="2521">
        <v>0</v>
      </c>
      <c r="BU447" s="2521">
        <v>1</v>
      </c>
      <c r="BV447" s="2539">
        <v>0</v>
      </c>
      <c r="BW447" s="2539">
        <v>0</v>
      </c>
      <c r="BX447" s="2539">
        <v>0</v>
      </c>
      <c r="BY447" s="2539">
        <v>0</v>
      </c>
      <c r="BZ447" s="2636">
        <v>0</v>
      </c>
      <c r="CA447" s="2539">
        <v>0</v>
      </c>
      <c r="CB447" s="2539">
        <v>0</v>
      </c>
      <c r="CC447" s="2539">
        <v>0</v>
      </c>
      <c r="CD447" s="2539">
        <v>0</v>
      </c>
      <c r="CE447" s="2570">
        <v>0</v>
      </c>
      <c r="CF447" s="2571">
        <v>1</v>
      </c>
      <c r="CG447" s="2539">
        <v>1</v>
      </c>
      <c r="CH447" s="2539">
        <v>1</v>
      </c>
      <c r="CI447" s="2539">
        <v>1</v>
      </c>
      <c r="CJ447" s="2539">
        <v>1</v>
      </c>
      <c r="CK447" s="2539">
        <v>1</v>
      </c>
      <c r="CL447" s="2539">
        <v>1</v>
      </c>
      <c r="CM447" s="2539">
        <v>1</v>
      </c>
      <c r="CN447" s="2539">
        <v>1</v>
      </c>
      <c r="CO447" s="2539">
        <v>1</v>
      </c>
      <c r="CP447" s="2539">
        <v>1</v>
      </c>
      <c r="CQ447" s="2539">
        <v>1</v>
      </c>
      <c r="CR447" s="2539">
        <v>1</v>
      </c>
      <c r="CS447" s="2539">
        <v>0</v>
      </c>
      <c r="CT447" s="2539">
        <v>0</v>
      </c>
      <c r="CU447" s="2539">
        <v>0</v>
      </c>
      <c r="CV447" s="2539">
        <v>0</v>
      </c>
      <c r="CW447" s="2539">
        <v>0</v>
      </c>
      <c r="CX447" s="2539">
        <v>0</v>
      </c>
      <c r="CY447" s="2573">
        <v>0</v>
      </c>
    </row>
    <row r="448" spans="1:103">
      <c r="A448" s="2564" t="s">
        <v>2582</v>
      </c>
      <c r="B448" s="2640" t="s">
        <v>2690</v>
      </c>
      <c r="C448" s="2566"/>
      <c r="D448" s="2646">
        <v>307</v>
      </c>
      <c r="E448" s="2545"/>
      <c r="F448" s="2567">
        <v>653</v>
      </c>
      <c r="G448" s="2568">
        <v>330</v>
      </c>
      <c r="H448" s="2568">
        <v>22.1</v>
      </c>
      <c r="I448" s="2568">
        <v>39.9</v>
      </c>
      <c r="J448" s="2561">
        <v>20</v>
      </c>
      <c r="K448" s="2568">
        <v>573</v>
      </c>
      <c r="L448" s="2568">
        <v>533</v>
      </c>
      <c r="M448" s="2522">
        <v>391.5</v>
      </c>
      <c r="N448" s="2548">
        <v>2.5470000000000002</v>
      </c>
      <c r="O448" s="2523">
        <v>8.2460000000000004</v>
      </c>
      <c r="P448" s="2549">
        <v>1</v>
      </c>
      <c r="Q448" s="2549" t="s">
        <v>2493</v>
      </c>
      <c r="R448" s="2549" t="s">
        <v>2493</v>
      </c>
      <c r="S448" s="2549">
        <v>1</v>
      </c>
      <c r="T448" s="2550" t="s">
        <v>2493</v>
      </c>
      <c r="U448" s="2549">
        <v>1</v>
      </c>
      <c r="V448" s="2549" t="s">
        <v>2493</v>
      </c>
      <c r="W448" s="2549" t="s">
        <v>2493</v>
      </c>
      <c r="X448" s="2549">
        <v>1</v>
      </c>
      <c r="Y448" s="2550" t="s">
        <v>2493</v>
      </c>
      <c r="Z448" s="2551">
        <v>1</v>
      </c>
      <c r="AA448" s="2552" t="s">
        <v>2185</v>
      </c>
      <c r="AB448" s="2553" t="s">
        <v>2494</v>
      </c>
      <c r="AC448" s="2554">
        <v>285230</v>
      </c>
      <c r="AD448" s="2555">
        <v>8736</v>
      </c>
      <c r="AE448" s="2555">
        <v>9984</v>
      </c>
      <c r="AF448" s="2555">
        <v>26.9</v>
      </c>
      <c r="AG448" s="2555">
        <v>154.80000000000001</v>
      </c>
      <c r="AH448" s="2555">
        <v>23950</v>
      </c>
      <c r="AI448" s="2555">
        <v>1452</v>
      </c>
      <c r="AJ448" s="2555">
        <v>2247</v>
      </c>
      <c r="AK448" s="2555">
        <v>7.8</v>
      </c>
      <c r="AL448" s="2555">
        <v>12.5</v>
      </c>
      <c r="AM448" s="2555">
        <v>1645</v>
      </c>
      <c r="AN448" s="2523">
        <v>22450</v>
      </c>
      <c r="AO448" s="2556">
        <v>1</v>
      </c>
      <c r="AP448" s="2547">
        <v>1</v>
      </c>
      <c r="AQ448" s="2547">
        <v>1</v>
      </c>
      <c r="AR448" s="2547">
        <v>2</v>
      </c>
      <c r="AS448" s="2557">
        <v>56</v>
      </c>
      <c r="AT448" s="2558">
        <v>65</v>
      </c>
      <c r="AU448" s="2558">
        <v>42</v>
      </c>
      <c r="AV448" s="2559">
        <v>50</v>
      </c>
      <c r="AW448" s="2560">
        <v>1</v>
      </c>
      <c r="AX448" s="2539">
        <v>1</v>
      </c>
      <c r="AY448" s="2521">
        <v>1</v>
      </c>
      <c r="AZ448" s="2539">
        <v>1</v>
      </c>
      <c r="BA448" s="2539">
        <v>1</v>
      </c>
      <c r="BB448" s="2539">
        <v>1</v>
      </c>
      <c r="BC448" s="2539">
        <v>0</v>
      </c>
      <c r="BD448" s="2539">
        <v>1</v>
      </c>
      <c r="BE448" s="2561">
        <v>1</v>
      </c>
      <c r="BF448" s="2539">
        <v>1</v>
      </c>
      <c r="BG448" s="2539">
        <v>1</v>
      </c>
      <c r="BH448" s="2539">
        <v>1</v>
      </c>
      <c r="BI448" s="2539">
        <v>1</v>
      </c>
      <c r="BJ448" s="2539">
        <v>1</v>
      </c>
      <c r="BK448" s="2539">
        <v>1</v>
      </c>
      <c r="BL448" s="2539">
        <v>1</v>
      </c>
      <c r="BM448" s="2539">
        <v>1</v>
      </c>
      <c r="BN448" s="2521">
        <v>0</v>
      </c>
      <c r="BO448" s="2539">
        <v>1</v>
      </c>
      <c r="BP448" s="2539">
        <v>1</v>
      </c>
      <c r="BQ448" s="2539">
        <v>0</v>
      </c>
      <c r="BR448" s="2562">
        <v>0</v>
      </c>
      <c r="BS448" s="2538">
        <v>1</v>
      </c>
      <c r="BT448" s="2521">
        <v>0</v>
      </c>
      <c r="BU448" s="2521">
        <v>1</v>
      </c>
      <c r="BV448" s="2539">
        <v>0</v>
      </c>
      <c r="BW448" s="2539">
        <v>0</v>
      </c>
      <c r="BX448" s="2539">
        <v>0</v>
      </c>
      <c r="BY448" s="2539">
        <v>0</v>
      </c>
      <c r="BZ448" s="2636">
        <v>0</v>
      </c>
      <c r="CA448" s="2539">
        <v>0</v>
      </c>
      <c r="CB448" s="2539">
        <v>0</v>
      </c>
      <c r="CC448" s="2539">
        <v>0</v>
      </c>
      <c r="CD448" s="2539">
        <v>0</v>
      </c>
      <c r="CE448" s="2570">
        <v>0</v>
      </c>
      <c r="CF448" s="2571">
        <v>1</v>
      </c>
      <c r="CG448" s="2539">
        <v>1</v>
      </c>
      <c r="CH448" s="2539">
        <v>1</v>
      </c>
      <c r="CI448" s="2539">
        <v>1</v>
      </c>
      <c r="CJ448" s="2539">
        <v>1</v>
      </c>
      <c r="CK448" s="2539">
        <v>1</v>
      </c>
      <c r="CL448" s="2539">
        <v>1</v>
      </c>
      <c r="CM448" s="2539">
        <v>1</v>
      </c>
      <c r="CN448" s="2539">
        <v>1</v>
      </c>
      <c r="CO448" s="2539">
        <v>1</v>
      </c>
      <c r="CP448" s="2539">
        <v>1</v>
      </c>
      <c r="CQ448" s="2539">
        <v>1</v>
      </c>
      <c r="CR448" s="2539">
        <v>1</v>
      </c>
      <c r="CS448" s="2539">
        <v>0</v>
      </c>
      <c r="CT448" s="2539">
        <v>0</v>
      </c>
      <c r="CU448" s="2539">
        <v>0</v>
      </c>
      <c r="CV448" s="2539">
        <v>0</v>
      </c>
      <c r="CW448" s="2539">
        <v>0</v>
      </c>
      <c r="CX448" s="2539">
        <v>0</v>
      </c>
      <c r="CY448" s="2573">
        <v>0</v>
      </c>
    </row>
    <row r="449" spans="1:103">
      <c r="A449" s="2564" t="s">
        <v>2582</v>
      </c>
      <c r="B449" s="2647" t="s">
        <v>2691</v>
      </c>
      <c r="C449" s="2566"/>
      <c r="D449" s="2648">
        <v>285</v>
      </c>
      <c r="E449" s="2545"/>
      <c r="F449" s="2522">
        <v>647</v>
      </c>
      <c r="G449" s="2546">
        <v>329</v>
      </c>
      <c r="H449" s="2546">
        <v>20.6</v>
      </c>
      <c r="I449" s="2546">
        <v>37.1</v>
      </c>
      <c r="J449" s="2547">
        <v>20</v>
      </c>
      <c r="K449" s="2546">
        <v>573</v>
      </c>
      <c r="L449" s="2546">
        <v>533</v>
      </c>
      <c r="M449" s="2522">
        <v>363.6</v>
      </c>
      <c r="N449" s="2548">
        <v>2.5339999999999998</v>
      </c>
      <c r="O449" s="2523">
        <v>8.8309999999999995</v>
      </c>
      <c r="P449" s="2549">
        <v>1</v>
      </c>
      <c r="Q449" s="2549" t="s">
        <v>2493</v>
      </c>
      <c r="R449" s="2549" t="s">
        <v>2493</v>
      </c>
      <c r="S449" s="2549">
        <v>1</v>
      </c>
      <c r="T449" s="2550" t="s">
        <v>2493</v>
      </c>
      <c r="U449" s="2549">
        <v>1</v>
      </c>
      <c r="V449" s="2549" t="s">
        <v>2493</v>
      </c>
      <c r="W449" s="2549" t="s">
        <v>2493</v>
      </c>
      <c r="X449" s="2549">
        <v>1</v>
      </c>
      <c r="Y449" s="2550" t="s">
        <v>2493</v>
      </c>
      <c r="Z449" s="2551">
        <v>1</v>
      </c>
      <c r="AA449" s="2552" t="s">
        <v>2185</v>
      </c>
      <c r="AB449" s="2553" t="s">
        <v>2494</v>
      </c>
      <c r="AC449" s="2554">
        <v>262280</v>
      </c>
      <c r="AD449" s="2555">
        <v>8107</v>
      </c>
      <c r="AE449" s="2555">
        <v>9230</v>
      </c>
      <c r="AF449" s="2555">
        <v>26.7</v>
      </c>
      <c r="AG449" s="2555">
        <v>143.9</v>
      </c>
      <c r="AH449" s="2555">
        <v>22060</v>
      </c>
      <c r="AI449" s="2555">
        <v>1341</v>
      </c>
      <c r="AJ449" s="2555">
        <v>2073</v>
      </c>
      <c r="AK449" s="2555">
        <v>7.7</v>
      </c>
      <c r="AL449" s="2555">
        <v>11.8</v>
      </c>
      <c r="AM449" s="2555">
        <v>1328</v>
      </c>
      <c r="AN449" s="2523">
        <v>20470</v>
      </c>
      <c r="AO449" s="2556">
        <v>1</v>
      </c>
      <c r="AP449" s="2547">
        <v>1</v>
      </c>
      <c r="AQ449" s="2547">
        <v>1</v>
      </c>
      <c r="AR449" s="2547">
        <v>2</v>
      </c>
      <c r="AS449" s="2557">
        <v>60</v>
      </c>
      <c r="AT449" s="2558">
        <v>69</v>
      </c>
      <c r="AU449" s="2558">
        <v>44</v>
      </c>
      <c r="AV449" s="2559">
        <v>53</v>
      </c>
      <c r="AW449" s="2560">
        <v>1</v>
      </c>
      <c r="AX449" s="2539">
        <v>1</v>
      </c>
      <c r="AY449" s="2521">
        <v>1</v>
      </c>
      <c r="AZ449" s="2539">
        <v>1</v>
      </c>
      <c r="BA449" s="2539">
        <v>1</v>
      </c>
      <c r="BB449" s="2539">
        <v>1</v>
      </c>
      <c r="BC449" s="2539">
        <v>0</v>
      </c>
      <c r="BD449" s="2539">
        <v>1</v>
      </c>
      <c r="BE449" s="2561">
        <v>1</v>
      </c>
      <c r="BF449" s="2539">
        <v>1</v>
      </c>
      <c r="BG449" s="2539">
        <v>1</v>
      </c>
      <c r="BH449" s="2539">
        <v>1</v>
      </c>
      <c r="BI449" s="2539">
        <v>1</v>
      </c>
      <c r="BJ449" s="2539">
        <v>1</v>
      </c>
      <c r="BK449" s="2539">
        <v>1</v>
      </c>
      <c r="BL449" s="2539">
        <v>1</v>
      </c>
      <c r="BM449" s="2539">
        <v>1</v>
      </c>
      <c r="BN449" s="2521">
        <v>0</v>
      </c>
      <c r="BO449" s="2539">
        <v>1</v>
      </c>
      <c r="BP449" s="2539">
        <v>1</v>
      </c>
      <c r="BQ449" s="2539">
        <v>0</v>
      </c>
      <c r="BR449" s="2562">
        <v>0</v>
      </c>
      <c r="BS449" s="2538">
        <v>1</v>
      </c>
      <c r="BT449" s="2521">
        <v>0</v>
      </c>
      <c r="BU449" s="2521">
        <v>1</v>
      </c>
      <c r="BV449" s="2521">
        <v>0</v>
      </c>
      <c r="BW449" s="2521">
        <v>0</v>
      </c>
      <c r="BX449" s="2521">
        <v>0</v>
      </c>
      <c r="BY449" s="2521">
        <v>0</v>
      </c>
      <c r="BZ449" s="2579">
        <v>0</v>
      </c>
      <c r="CA449" s="2521">
        <v>0</v>
      </c>
      <c r="CB449" s="2521">
        <v>0</v>
      </c>
      <c r="CC449" s="2521">
        <v>0</v>
      </c>
      <c r="CD449" s="2521">
        <v>0</v>
      </c>
      <c r="CE449" s="2524">
        <v>0</v>
      </c>
      <c r="CF449" s="2520">
        <v>1</v>
      </c>
      <c r="CG449" s="2521">
        <v>1</v>
      </c>
      <c r="CH449" s="2521">
        <v>1</v>
      </c>
      <c r="CI449" s="2521">
        <v>1</v>
      </c>
      <c r="CJ449" s="2521">
        <v>1</v>
      </c>
      <c r="CK449" s="2521">
        <v>1</v>
      </c>
      <c r="CL449" s="2521">
        <v>1</v>
      </c>
      <c r="CM449" s="2521">
        <v>1</v>
      </c>
      <c r="CN449" s="2521">
        <v>1</v>
      </c>
      <c r="CO449" s="2521">
        <v>1</v>
      </c>
      <c r="CP449" s="2521">
        <v>1</v>
      </c>
      <c r="CQ449" s="2521">
        <v>1</v>
      </c>
      <c r="CR449" s="2521">
        <v>1</v>
      </c>
      <c r="CS449" s="2521">
        <v>0</v>
      </c>
      <c r="CT449" s="2521">
        <v>0</v>
      </c>
      <c r="CU449" s="2521">
        <v>0</v>
      </c>
      <c r="CV449" s="2521">
        <v>0</v>
      </c>
      <c r="CW449" s="2521">
        <v>0</v>
      </c>
      <c r="CX449" s="2521">
        <v>0</v>
      </c>
      <c r="CY449" s="2563">
        <v>0</v>
      </c>
    </row>
    <row r="450" spans="1:103">
      <c r="A450" s="2564" t="s">
        <v>2582</v>
      </c>
      <c r="B450" s="2647" t="s">
        <v>2692</v>
      </c>
      <c r="C450" s="2566"/>
      <c r="D450" s="2648">
        <v>262</v>
      </c>
      <c r="E450" s="2545"/>
      <c r="F450" s="2522">
        <v>641</v>
      </c>
      <c r="G450" s="2546">
        <v>327</v>
      </c>
      <c r="H450" s="2546">
        <v>19</v>
      </c>
      <c r="I450" s="2546">
        <v>34</v>
      </c>
      <c r="J450" s="2547">
        <v>20</v>
      </c>
      <c r="K450" s="2546">
        <v>573</v>
      </c>
      <c r="L450" s="2546">
        <v>533</v>
      </c>
      <c r="M450" s="2522">
        <v>332.7</v>
      </c>
      <c r="N450" s="2548">
        <v>2.5179999999999998</v>
      </c>
      <c r="O450" s="2523">
        <v>9.5850000000000009</v>
      </c>
      <c r="P450" s="2549">
        <v>1</v>
      </c>
      <c r="Q450" s="2549" t="s">
        <v>2493</v>
      </c>
      <c r="R450" s="2549" t="s">
        <v>2493</v>
      </c>
      <c r="S450" s="2549">
        <v>1</v>
      </c>
      <c r="T450" s="2550" t="s">
        <v>2493</v>
      </c>
      <c r="U450" s="2549">
        <v>1</v>
      </c>
      <c r="V450" s="2549" t="s">
        <v>2493</v>
      </c>
      <c r="W450" s="2549" t="s">
        <v>2493</v>
      </c>
      <c r="X450" s="2549">
        <v>1</v>
      </c>
      <c r="Y450" s="2550" t="s">
        <v>2493</v>
      </c>
      <c r="Z450" s="2551">
        <v>1</v>
      </c>
      <c r="AA450" s="2552" t="s">
        <v>2185</v>
      </c>
      <c r="AB450" s="2553" t="s">
        <v>2494</v>
      </c>
      <c r="AC450" s="2554">
        <v>237550</v>
      </c>
      <c r="AD450" s="2555">
        <v>7411</v>
      </c>
      <c r="AE450" s="2555">
        <v>8405</v>
      </c>
      <c r="AF450" s="2555">
        <v>26.6</v>
      </c>
      <c r="AG450" s="2555">
        <v>132.30000000000001</v>
      </c>
      <c r="AH450" s="2555">
        <v>19850</v>
      </c>
      <c r="AI450" s="2555">
        <v>1214</v>
      </c>
      <c r="AJ450" s="2555">
        <v>1874</v>
      </c>
      <c r="AK450" s="2555">
        <v>7.7</v>
      </c>
      <c r="AL450" s="2555">
        <v>11</v>
      </c>
      <c r="AM450" s="2555">
        <v>1027</v>
      </c>
      <c r="AN450" s="2523">
        <v>18250</v>
      </c>
      <c r="AO450" s="2556">
        <v>1</v>
      </c>
      <c r="AP450" s="2547">
        <v>1</v>
      </c>
      <c r="AQ450" s="2547">
        <v>2</v>
      </c>
      <c r="AR450" s="2547">
        <v>3</v>
      </c>
      <c r="AS450" s="2557">
        <v>65</v>
      </c>
      <c r="AT450" s="2558">
        <v>75</v>
      </c>
      <c r="AU450" s="2558">
        <v>48</v>
      </c>
      <c r="AV450" s="2559">
        <v>58</v>
      </c>
      <c r="AW450" s="2560">
        <v>1</v>
      </c>
      <c r="AX450" s="2539">
        <v>1</v>
      </c>
      <c r="AY450" s="2521">
        <v>1</v>
      </c>
      <c r="AZ450" s="2539">
        <v>1</v>
      </c>
      <c r="BA450" s="2539">
        <v>1</v>
      </c>
      <c r="BB450" s="2539">
        <v>1</v>
      </c>
      <c r="BC450" s="2539">
        <v>0</v>
      </c>
      <c r="BD450" s="2539">
        <v>1</v>
      </c>
      <c r="BE450" s="2561">
        <v>1</v>
      </c>
      <c r="BF450" s="2539">
        <v>1</v>
      </c>
      <c r="BG450" s="2539">
        <v>1</v>
      </c>
      <c r="BH450" s="2539">
        <v>1</v>
      </c>
      <c r="BI450" s="2539">
        <v>1</v>
      </c>
      <c r="BJ450" s="2539">
        <v>1</v>
      </c>
      <c r="BK450" s="2539">
        <v>1</v>
      </c>
      <c r="BL450" s="2539">
        <v>1</v>
      </c>
      <c r="BM450" s="2539">
        <v>1</v>
      </c>
      <c r="BN450" s="2521">
        <v>0</v>
      </c>
      <c r="BO450" s="2539">
        <v>1</v>
      </c>
      <c r="BP450" s="2539">
        <v>1</v>
      </c>
      <c r="BQ450" s="2539">
        <v>0</v>
      </c>
      <c r="BR450" s="2562">
        <v>0</v>
      </c>
      <c r="BS450" s="2538">
        <v>1</v>
      </c>
      <c r="BT450" s="2521">
        <v>0</v>
      </c>
      <c r="BU450" s="2521">
        <v>1</v>
      </c>
      <c r="BV450" s="2521">
        <v>0</v>
      </c>
      <c r="BW450" s="2521">
        <v>0</v>
      </c>
      <c r="BX450" s="2521">
        <v>0</v>
      </c>
      <c r="BY450" s="2521">
        <v>0</v>
      </c>
      <c r="BZ450" s="2579">
        <v>0</v>
      </c>
      <c r="CA450" s="2521">
        <v>0</v>
      </c>
      <c r="CB450" s="2521">
        <v>0</v>
      </c>
      <c r="CC450" s="2521">
        <v>0</v>
      </c>
      <c r="CD450" s="2521">
        <v>0</v>
      </c>
      <c r="CE450" s="2524">
        <v>0</v>
      </c>
      <c r="CF450" s="2520">
        <v>1</v>
      </c>
      <c r="CG450" s="2521">
        <v>1</v>
      </c>
      <c r="CH450" s="2521">
        <v>1</v>
      </c>
      <c r="CI450" s="2521">
        <v>1</v>
      </c>
      <c r="CJ450" s="2521">
        <v>1</v>
      </c>
      <c r="CK450" s="2521">
        <v>1</v>
      </c>
      <c r="CL450" s="2521">
        <v>1</v>
      </c>
      <c r="CM450" s="2521">
        <v>1</v>
      </c>
      <c r="CN450" s="2521">
        <v>1</v>
      </c>
      <c r="CO450" s="2521">
        <v>1</v>
      </c>
      <c r="CP450" s="2521">
        <v>1</v>
      </c>
      <c r="CQ450" s="2521">
        <v>1</v>
      </c>
      <c r="CR450" s="2521">
        <v>1</v>
      </c>
      <c r="CS450" s="2521">
        <v>0</v>
      </c>
      <c r="CT450" s="2521">
        <v>0</v>
      </c>
      <c r="CU450" s="2521">
        <v>0</v>
      </c>
      <c r="CV450" s="2521">
        <v>0</v>
      </c>
      <c r="CW450" s="2521">
        <v>0</v>
      </c>
      <c r="CX450" s="2521">
        <v>0</v>
      </c>
      <c r="CY450" s="2563">
        <v>0</v>
      </c>
    </row>
    <row r="451" spans="1:103">
      <c r="A451" s="2564" t="s">
        <v>2582</v>
      </c>
      <c r="B451" s="2649" t="s">
        <v>2693</v>
      </c>
      <c r="C451" s="2566"/>
      <c r="D451" s="2650">
        <v>241</v>
      </c>
      <c r="E451" s="2545"/>
      <c r="F451" s="2522">
        <v>635</v>
      </c>
      <c r="G451" s="2546">
        <v>329</v>
      </c>
      <c r="H451" s="2546">
        <v>17.899999999999999</v>
      </c>
      <c r="I451" s="2546">
        <v>31</v>
      </c>
      <c r="J451" s="2547">
        <v>20</v>
      </c>
      <c r="K451" s="2546">
        <v>573</v>
      </c>
      <c r="L451" s="2546">
        <v>533</v>
      </c>
      <c r="M451" s="2522">
        <v>308</v>
      </c>
      <c r="N451" s="2548">
        <v>2.516</v>
      </c>
      <c r="O451" s="2523">
        <v>10.34</v>
      </c>
      <c r="P451" s="2549">
        <v>1</v>
      </c>
      <c r="Q451" s="2549" t="s">
        <v>2493</v>
      </c>
      <c r="R451" s="2549" t="s">
        <v>2493</v>
      </c>
      <c r="S451" s="2549">
        <v>1</v>
      </c>
      <c r="T451" s="2550" t="s">
        <v>2493</v>
      </c>
      <c r="U451" s="2549">
        <v>1</v>
      </c>
      <c r="V451" s="2549" t="s">
        <v>2493</v>
      </c>
      <c r="W451" s="2549" t="s">
        <v>2493</v>
      </c>
      <c r="X451" s="2549">
        <v>1</v>
      </c>
      <c r="Y451" s="2550" t="s">
        <v>2493</v>
      </c>
      <c r="Z451" s="2551">
        <v>1</v>
      </c>
      <c r="AA451" s="2552" t="s">
        <v>2185</v>
      </c>
      <c r="AB451" s="2553" t="s">
        <v>2494</v>
      </c>
      <c r="AC451" s="2554">
        <v>216990</v>
      </c>
      <c r="AD451" s="2555">
        <v>6834</v>
      </c>
      <c r="AE451" s="2555">
        <v>7726</v>
      </c>
      <c r="AF451" s="2555">
        <v>26.4</v>
      </c>
      <c r="AG451" s="2555">
        <v>123.9</v>
      </c>
      <c r="AH451" s="2555">
        <v>18430</v>
      </c>
      <c r="AI451" s="2555">
        <v>1120</v>
      </c>
      <c r="AJ451" s="2555">
        <v>1728</v>
      </c>
      <c r="AK451" s="2555">
        <v>7.7</v>
      </c>
      <c r="AL451" s="2555">
        <v>10.3</v>
      </c>
      <c r="AM451" s="2555">
        <v>802.2</v>
      </c>
      <c r="AN451" s="2523">
        <v>16780</v>
      </c>
      <c r="AO451" s="2556">
        <v>1</v>
      </c>
      <c r="AP451" s="2547">
        <v>1</v>
      </c>
      <c r="AQ451" s="2547">
        <v>2</v>
      </c>
      <c r="AR451" s="2547">
        <v>3</v>
      </c>
      <c r="AS451" s="2557">
        <v>71</v>
      </c>
      <c r="AT451" s="2558">
        <v>81</v>
      </c>
      <c r="AU451" s="2558">
        <v>52</v>
      </c>
      <c r="AV451" s="2559">
        <v>62</v>
      </c>
      <c r="AW451" s="2560">
        <v>1</v>
      </c>
      <c r="AX451" s="2539">
        <v>1</v>
      </c>
      <c r="AY451" s="2521">
        <v>1</v>
      </c>
      <c r="AZ451" s="2539">
        <v>1</v>
      </c>
      <c r="BA451" s="2539">
        <v>1</v>
      </c>
      <c r="BB451" s="2539">
        <v>1</v>
      </c>
      <c r="BC451" s="2539">
        <v>0</v>
      </c>
      <c r="BD451" s="2539">
        <v>1</v>
      </c>
      <c r="BE451" s="2561">
        <v>1</v>
      </c>
      <c r="BF451" s="2539">
        <v>1</v>
      </c>
      <c r="BG451" s="2539">
        <v>1</v>
      </c>
      <c r="BH451" s="2539">
        <v>1</v>
      </c>
      <c r="BI451" s="2539">
        <v>1</v>
      </c>
      <c r="BJ451" s="2539">
        <v>1</v>
      </c>
      <c r="BK451" s="2539">
        <v>1</v>
      </c>
      <c r="BL451" s="2539">
        <v>1</v>
      </c>
      <c r="BM451" s="2539">
        <v>1</v>
      </c>
      <c r="BN451" s="2521">
        <v>0</v>
      </c>
      <c r="BO451" s="2539">
        <v>1</v>
      </c>
      <c r="BP451" s="2539">
        <v>1</v>
      </c>
      <c r="BQ451" s="2539">
        <v>0</v>
      </c>
      <c r="BR451" s="2562">
        <v>0</v>
      </c>
      <c r="BS451" s="2538">
        <v>1</v>
      </c>
      <c r="BT451" s="2521">
        <v>0</v>
      </c>
      <c r="BU451" s="2521">
        <v>1</v>
      </c>
      <c r="BV451" s="2521">
        <v>0</v>
      </c>
      <c r="BW451" s="2521">
        <v>0</v>
      </c>
      <c r="BX451" s="2521">
        <v>0</v>
      </c>
      <c r="BY451" s="2521">
        <v>0</v>
      </c>
      <c r="BZ451" s="2579">
        <v>0</v>
      </c>
      <c r="CA451" s="2521">
        <v>0</v>
      </c>
      <c r="CB451" s="2521">
        <v>0</v>
      </c>
      <c r="CC451" s="2521">
        <v>0</v>
      </c>
      <c r="CD451" s="2521">
        <v>0</v>
      </c>
      <c r="CE451" s="2524">
        <v>0</v>
      </c>
      <c r="CF451" s="2520">
        <v>1</v>
      </c>
      <c r="CG451" s="2521">
        <v>1</v>
      </c>
      <c r="CH451" s="2521">
        <v>1</v>
      </c>
      <c r="CI451" s="2521">
        <v>1</v>
      </c>
      <c r="CJ451" s="2521">
        <v>1</v>
      </c>
      <c r="CK451" s="2521">
        <v>1</v>
      </c>
      <c r="CL451" s="2521">
        <v>1</v>
      </c>
      <c r="CM451" s="2521">
        <v>1</v>
      </c>
      <c r="CN451" s="2521">
        <v>1</v>
      </c>
      <c r="CO451" s="2521">
        <v>1</v>
      </c>
      <c r="CP451" s="2521">
        <v>1</v>
      </c>
      <c r="CQ451" s="2521">
        <v>1</v>
      </c>
      <c r="CR451" s="2521">
        <v>1</v>
      </c>
      <c r="CS451" s="2521">
        <v>0</v>
      </c>
      <c r="CT451" s="2521">
        <v>0</v>
      </c>
      <c r="CU451" s="2521">
        <v>0</v>
      </c>
      <c r="CV451" s="2521">
        <v>0</v>
      </c>
      <c r="CW451" s="2521">
        <v>0</v>
      </c>
      <c r="CX451" s="2521">
        <v>0</v>
      </c>
      <c r="CY451" s="2563">
        <v>0</v>
      </c>
    </row>
    <row r="452" spans="1:103">
      <c r="A452" s="2564" t="s">
        <v>2582</v>
      </c>
      <c r="B452" s="2649" t="s">
        <v>2694</v>
      </c>
      <c r="C452" s="2566"/>
      <c r="D452" s="2650">
        <v>217</v>
      </c>
      <c r="E452" s="2545"/>
      <c r="F452" s="2522">
        <v>628</v>
      </c>
      <c r="G452" s="2546">
        <v>328</v>
      </c>
      <c r="H452" s="2546">
        <v>16.5</v>
      </c>
      <c r="I452" s="2546">
        <v>27.7</v>
      </c>
      <c r="J452" s="2547">
        <v>20</v>
      </c>
      <c r="K452" s="2546">
        <v>573</v>
      </c>
      <c r="L452" s="2546">
        <v>533</v>
      </c>
      <c r="M452" s="2522">
        <v>277.60000000000002</v>
      </c>
      <c r="N452" s="2548">
        <v>2.5009999999999999</v>
      </c>
      <c r="O452" s="2523">
        <v>11.39</v>
      </c>
      <c r="P452" s="2549">
        <v>1</v>
      </c>
      <c r="Q452" s="2549" t="s">
        <v>2493</v>
      </c>
      <c r="R452" s="2549" t="s">
        <v>2493</v>
      </c>
      <c r="S452" s="2549">
        <v>1</v>
      </c>
      <c r="T452" s="2550" t="s">
        <v>2493</v>
      </c>
      <c r="U452" s="2549">
        <v>1</v>
      </c>
      <c r="V452" s="2549" t="s">
        <v>2493</v>
      </c>
      <c r="W452" s="2549" t="s">
        <v>2493</v>
      </c>
      <c r="X452" s="2549">
        <v>1</v>
      </c>
      <c r="Y452" s="2550" t="s">
        <v>2493</v>
      </c>
      <c r="Z452" s="2551">
        <v>1</v>
      </c>
      <c r="AA452" s="2552" t="s">
        <v>2185</v>
      </c>
      <c r="AB452" s="2553" t="s">
        <v>2494</v>
      </c>
      <c r="AC452" s="2554">
        <v>192360</v>
      </c>
      <c r="AD452" s="2555">
        <v>6126</v>
      </c>
      <c r="AE452" s="2555">
        <v>6903</v>
      </c>
      <c r="AF452" s="2555">
        <v>26.2</v>
      </c>
      <c r="AG452" s="2555">
        <v>113.5</v>
      </c>
      <c r="AH452" s="2555">
        <v>16310</v>
      </c>
      <c r="AI452" s="2555">
        <v>995</v>
      </c>
      <c r="AJ452" s="2555">
        <v>1533</v>
      </c>
      <c r="AK452" s="2555">
        <v>7.6</v>
      </c>
      <c r="AL452" s="2555">
        <v>9.5</v>
      </c>
      <c r="AM452" s="2555">
        <v>586.1</v>
      </c>
      <c r="AN452" s="2523">
        <v>14670</v>
      </c>
      <c r="AO452" s="2556">
        <v>1</v>
      </c>
      <c r="AP452" s="2547">
        <v>1</v>
      </c>
      <c r="AQ452" s="2547">
        <v>3</v>
      </c>
      <c r="AR452" s="2547">
        <v>4</v>
      </c>
      <c r="AS452" s="2557">
        <v>78</v>
      </c>
      <c r="AT452" s="2558">
        <v>89</v>
      </c>
      <c r="AU452" s="2558">
        <v>57</v>
      </c>
      <c r="AV452" s="2559">
        <v>68</v>
      </c>
      <c r="AW452" s="2560">
        <v>1</v>
      </c>
      <c r="AX452" s="2539">
        <v>1</v>
      </c>
      <c r="AY452" s="2521">
        <v>1</v>
      </c>
      <c r="AZ452" s="2539">
        <v>1</v>
      </c>
      <c r="BA452" s="2539">
        <v>1</v>
      </c>
      <c r="BB452" s="2539">
        <v>1</v>
      </c>
      <c r="BC452" s="2539">
        <v>0</v>
      </c>
      <c r="BD452" s="2539">
        <v>1</v>
      </c>
      <c r="BE452" s="2561">
        <v>1</v>
      </c>
      <c r="BF452" s="2539">
        <v>1</v>
      </c>
      <c r="BG452" s="2539">
        <v>1</v>
      </c>
      <c r="BH452" s="2539">
        <v>1</v>
      </c>
      <c r="BI452" s="2539">
        <v>1</v>
      </c>
      <c r="BJ452" s="2539">
        <v>1</v>
      </c>
      <c r="BK452" s="2539">
        <v>1</v>
      </c>
      <c r="BL452" s="2539">
        <v>1</v>
      </c>
      <c r="BM452" s="2539">
        <v>1</v>
      </c>
      <c r="BN452" s="2521">
        <v>0</v>
      </c>
      <c r="BO452" s="2539">
        <v>1</v>
      </c>
      <c r="BP452" s="2539">
        <v>1</v>
      </c>
      <c r="BQ452" s="2539">
        <v>0</v>
      </c>
      <c r="BR452" s="2562">
        <v>0</v>
      </c>
      <c r="BS452" s="2538">
        <v>1</v>
      </c>
      <c r="BT452" s="2521">
        <v>0</v>
      </c>
      <c r="BU452" s="2521">
        <v>1</v>
      </c>
      <c r="BV452" s="2521">
        <v>0</v>
      </c>
      <c r="BW452" s="2521">
        <v>0</v>
      </c>
      <c r="BX452" s="2521">
        <v>0</v>
      </c>
      <c r="BY452" s="2521">
        <v>0</v>
      </c>
      <c r="BZ452" s="2579">
        <v>0</v>
      </c>
      <c r="CA452" s="2521">
        <v>0</v>
      </c>
      <c r="CB452" s="2521">
        <v>0</v>
      </c>
      <c r="CC452" s="2521">
        <v>0</v>
      </c>
      <c r="CD452" s="2521">
        <v>0</v>
      </c>
      <c r="CE452" s="2524">
        <v>0</v>
      </c>
      <c r="CF452" s="2520">
        <v>1</v>
      </c>
      <c r="CG452" s="2521">
        <v>1</v>
      </c>
      <c r="CH452" s="2521">
        <v>1</v>
      </c>
      <c r="CI452" s="2521">
        <v>1</v>
      </c>
      <c r="CJ452" s="2521">
        <v>1</v>
      </c>
      <c r="CK452" s="2521">
        <v>1</v>
      </c>
      <c r="CL452" s="2521">
        <v>1</v>
      </c>
      <c r="CM452" s="2521">
        <v>1</v>
      </c>
      <c r="CN452" s="2521">
        <v>1</v>
      </c>
      <c r="CO452" s="2521">
        <v>1</v>
      </c>
      <c r="CP452" s="2521">
        <v>1</v>
      </c>
      <c r="CQ452" s="2521">
        <v>1</v>
      </c>
      <c r="CR452" s="2521">
        <v>1</v>
      </c>
      <c r="CS452" s="2521">
        <v>0</v>
      </c>
      <c r="CT452" s="2521">
        <v>0</v>
      </c>
      <c r="CU452" s="2521">
        <v>0</v>
      </c>
      <c r="CV452" s="2521">
        <v>0</v>
      </c>
      <c r="CW452" s="2521">
        <v>0</v>
      </c>
      <c r="CX452" s="2521">
        <v>0</v>
      </c>
      <c r="CY452" s="2563">
        <v>0</v>
      </c>
    </row>
    <row r="453" spans="1:103">
      <c r="A453" s="2564" t="s">
        <v>2582</v>
      </c>
      <c r="B453" s="2649" t="s">
        <v>2695</v>
      </c>
      <c r="C453" s="2566"/>
      <c r="D453" s="2650">
        <v>195</v>
      </c>
      <c r="E453" s="2545"/>
      <c r="F453" s="2522">
        <v>622</v>
      </c>
      <c r="G453" s="2546">
        <v>327</v>
      </c>
      <c r="H453" s="2546">
        <v>15.4</v>
      </c>
      <c r="I453" s="2546">
        <v>24.4</v>
      </c>
      <c r="J453" s="2547">
        <v>20</v>
      </c>
      <c r="K453" s="2546">
        <v>573</v>
      </c>
      <c r="L453" s="2546">
        <v>533</v>
      </c>
      <c r="M453" s="2522">
        <v>249.3</v>
      </c>
      <c r="N453" s="2548">
        <v>2.4870000000000001</v>
      </c>
      <c r="O453" s="2523">
        <v>12.61</v>
      </c>
      <c r="P453" s="2549">
        <v>1</v>
      </c>
      <c r="Q453" s="2549" t="s">
        <v>2493</v>
      </c>
      <c r="R453" s="2549" t="s">
        <v>2493</v>
      </c>
      <c r="S453" s="2549">
        <v>1</v>
      </c>
      <c r="T453" s="2550" t="s">
        <v>2493</v>
      </c>
      <c r="U453" s="2549">
        <v>1</v>
      </c>
      <c r="V453" s="2549" t="s">
        <v>2493</v>
      </c>
      <c r="W453" s="2549" t="s">
        <v>2493</v>
      </c>
      <c r="X453" s="2549">
        <v>1</v>
      </c>
      <c r="Y453" s="2550" t="s">
        <v>2493</v>
      </c>
      <c r="Z453" s="2551">
        <v>1</v>
      </c>
      <c r="AA453" s="2552" t="s">
        <v>2185</v>
      </c>
      <c r="AB453" s="2553" t="s">
        <v>2494</v>
      </c>
      <c r="AC453" s="2554">
        <v>169450</v>
      </c>
      <c r="AD453" s="2555">
        <v>5448</v>
      </c>
      <c r="AE453" s="2555">
        <v>6129</v>
      </c>
      <c r="AF453" s="2555">
        <v>25.9</v>
      </c>
      <c r="AG453" s="2555">
        <v>105.2</v>
      </c>
      <c r="AH453" s="2555">
        <v>14240</v>
      </c>
      <c r="AI453" s="2555">
        <v>871</v>
      </c>
      <c r="AJ453" s="2555">
        <v>1342</v>
      </c>
      <c r="AK453" s="2555">
        <v>7.5</v>
      </c>
      <c r="AL453" s="2555">
        <v>8.6999999999999993</v>
      </c>
      <c r="AM453" s="2555">
        <v>418.3</v>
      </c>
      <c r="AN453" s="2523">
        <v>12690</v>
      </c>
      <c r="AO453" s="2556">
        <v>1</v>
      </c>
      <c r="AP453" s="2547">
        <v>1</v>
      </c>
      <c r="AQ453" s="2547">
        <v>4</v>
      </c>
      <c r="AR453" s="2547">
        <v>4</v>
      </c>
      <c r="AS453" s="2557">
        <v>86</v>
      </c>
      <c r="AT453" s="2558">
        <v>99</v>
      </c>
      <c r="AU453" s="2558">
        <v>63</v>
      </c>
      <c r="AV453" s="2559">
        <v>76</v>
      </c>
      <c r="AW453" s="2560">
        <v>1</v>
      </c>
      <c r="AX453" s="2539">
        <v>1</v>
      </c>
      <c r="AY453" s="2521">
        <v>1</v>
      </c>
      <c r="AZ453" s="2539">
        <v>1</v>
      </c>
      <c r="BA453" s="2539">
        <v>1</v>
      </c>
      <c r="BB453" s="2539">
        <v>1</v>
      </c>
      <c r="BC453" s="2539">
        <v>0</v>
      </c>
      <c r="BD453" s="2539">
        <v>1</v>
      </c>
      <c r="BE453" s="2561">
        <v>1</v>
      </c>
      <c r="BF453" s="2539">
        <v>1</v>
      </c>
      <c r="BG453" s="2539">
        <v>1</v>
      </c>
      <c r="BH453" s="2539">
        <v>1</v>
      </c>
      <c r="BI453" s="2539">
        <v>1</v>
      </c>
      <c r="BJ453" s="2539">
        <v>1</v>
      </c>
      <c r="BK453" s="2539">
        <v>1</v>
      </c>
      <c r="BL453" s="2539">
        <v>1</v>
      </c>
      <c r="BM453" s="2539">
        <v>1</v>
      </c>
      <c r="BN453" s="2521">
        <v>0</v>
      </c>
      <c r="BO453" s="2539">
        <v>1</v>
      </c>
      <c r="BP453" s="2539">
        <v>1</v>
      </c>
      <c r="BQ453" s="2539">
        <v>0</v>
      </c>
      <c r="BR453" s="2562">
        <v>0</v>
      </c>
      <c r="BS453" s="2538">
        <v>1</v>
      </c>
      <c r="BT453" s="2521">
        <v>0</v>
      </c>
      <c r="BU453" s="2521">
        <v>1</v>
      </c>
      <c r="BV453" s="2521">
        <v>0</v>
      </c>
      <c r="BW453" s="2521">
        <v>0</v>
      </c>
      <c r="BX453" s="2521">
        <v>0</v>
      </c>
      <c r="BY453" s="2521">
        <v>0</v>
      </c>
      <c r="BZ453" s="2579">
        <v>0</v>
      </c>
      <c r="CA453" s="2521">
        <v>0</v>
      </c>
      <c r="CB453" s="2521">
        <v>0</v>
      </c>
      <c r="CC453" s="2521">
        <v>0</v>
      </c>
      <c r="CD453" s="2521">
        <v>0</v>
      </c>
      <c r="CE453" s="2524">
        <v>0</v>
      </c>
      <c r="CF453" s="2520">
        <v>1</v>
      </c>
      <c r="CG453" s="2521">
        <v>1</v>
      </c>
      <c r="CH453" s="2521">
        <v>1</v>
      </c>
      <c r="CI453" s="2521">
        <v>1</v>
      </c>
      <c r="CJ453" s="2521">
        <v>1</v>
      </c>
      <c r="CK453" s="2521">
        <v>1</v>
      </c>
      <c r="CL453" s="2521">
        <v>1</v>
      </c>
      <c r="CM453" s="2521">
        <v>1</v>
      </c>
      <c r="CN453" s="2521">
        <v>1</v>
      </c>
      <c r="CO453" s="2521">
        <v>1</v>
      </c>
      <c r="CP453" s="2521">
        <v>1</v>
      </c>
      <c r="CQ453" s="2521">
        <v>1</v>
      </c>
      <c r="CR453" s="2521">
        <v>1</v>
      </c>
      <c r="CS453" s="2521">
        <v>0</v>
      </c>
      <c r="CT453" s="2521">
        <v>0</v>
      </c>
      <c r="CU453" s="2521">
        <v>0</v>
      </c>
      <c r="CV453" s="2521">
        <v>0</v>
      </c>
      <c r="CW453" s="2521">
        <v>0</v>
      </c>
      <c r="CX453" s="2521">
        <v>0</v>
      </c>
      <c r="CY453" s="2563">
        <v>0</v>
      </c>
    </row>
    <row r="454" spans="1:103">
      <c r="A454" s="2564" t="s">
        <v>2582</v>
      </c>
      <c r="B454" s="2649" t="s">
        <v>2696</v>
      </c>
      <c r="C454" s="2566"/>
      <c r="D454" s="2650">
        <v>174</v>
      </c>
      <c r="E454" s="2545"/>
      <c r="F454" s="2522">
        <v>616</v>
      </c>
      <c r="G454" s="2546">
        <v>325</v>
      </c>
      <c r="H454" s="2546">
        <v>14</v>
      </c>
      <c r="I454" s="2546">
        <v>21.6</v>
      </c>
      <c r="J454" s="2547">
        <v>20</v>
      </c>
      <c r="K454" s="2546">
        <v>573</v>
      </c>
      <c r="L454" s="2546">
        <v>533</v>
      </c>
      <c r="M454" s="2522">
        <v>222</v>
      </c>
      <c r="N454" s="2548">
        <v>2.4700000000000002</v>
      </c>
      <c r="O454" s="2523">
        <v>14.05</v>
      </c>
      <c r="P454" s="2549">
        <v>1</v>
      </c>
      <c r="Q454" s="2549" t="s">
        <v>2493</v>
      </c>
      <c r="R454" s="2549" t="s">
        <v>2493</v>
      </c>
      <c r="S454" s="2549">
        <v>1</v>
      </c>
      <c r="T454" s="2550" t="s">
        <v>2493</v>
      </c>
      <c r="U454" s="2549">
        <v>1</v>
      </c>
      <c r="V454" s="2549" t="s">
        <v>2493</v>
      </c>
      <c r="W454" s="2549" t="s">
        <v>2493</v>
      </c>
      <c r="X454" s="2549">
        <v>1</v>
      </c>
      <c r="Y454" s="2550" t="s">
        <v>2493</v>
      </c>
      <c r="Z454" s="2551">
        <v>1</v>
      </c>
      <c r="AA454" s="2552" t="s">
        <v>2185</v>
      </c>
      <c r="AB454" s="2553" t="s">
        <v>2494</v>
      </c>
      <c r="AC454" s="2554">
        <v>148720</v>
      </c>
      <c r="AD454" s="2555">
        <v>4828</v>
      </c>
      <c r="AE454" s="2555">
        <v>5417</v>
      </c>
      <c r="AF454" s="2555">
        <v>25.7</v>
      </c>
      <c r="AG454" s="2555">
        <v>95.28</v>
      </c>
      <c r="AH454" s="2555">
        <v>12370</v>
      </c>
      <c r="AI454" s="2555">
        <v>761.6</v>
      </c>
      <c r="AJ454" s="2555">
        <v>1172</v>
      </c>
      <c r="AK454" s="2555">
        <v>7.4</v>
      </c>
      <c r="AL454" s="2555">
        <v>8</v>
      </c>
      <c r="AM454" s="2555">
        <v>297.5</v>
      </c>
      <c r="AN454" s="2523">
        <v>10910</v>
      </c>
      <c r="AO454" s="2556">
        <v>1</v>
      </c>
      <c r="AP454" s="2547">
        <v>1</v>
      </c>
      <c r="AQ454" s="2547">
        <v>4</v>
      </c>
      <c r="AR454" s="2547">
        <v>4</v>
      </c>
      <c r="AS454" s="2557">
        <v>96</v>
      </c>
      <c r="AT454" s="2558">
        <v>110</v>
      </c>
      <c r="AU454" s="2558">
        <v>70</v>
      </c>
      <c r="AV454" s="2559">
        <v>84</v>
      </c>
      <c r="AW454" s="2560">
        <v>1</v>
      </c>
      <c r="AX454" s="2539">
        <v>1</v>
      </c>
      <c r="AY454" s="2521">
        <v>1</v>
      </c>
      <c r="AZ454" s="2539">
        <v>1</v>
      </c>
      <c r="BA454" s="2539">
        <v>1</v>
      </c>
      <c r="BB454" s="2539">
        <v>1</v>
      </c>
      <c r="BC454" s="2539">
        <v>0</v>
      </c>
      <c r="BD454" s="2539">
        <v>1</v>
      </c>
      <c r="BE454" s="2561">
        <v>1</v>
      </c>
      <c r="BF454" s="2539">
        <v>1</v>
      </c>
      <c r="BG454" s="2539">
        <v>1</v>
      </c>
      <c r="BH454" s="2539">
        <v>1</v>
      </c>
      <c r="BI454" s="2539">
        <v>1</v>
      </c>
      <c r="BJ454" s="2539">
        <v>1</v>
      </c>
      <c r="BK454" s="2539">
        <v>1</v>
      </c>
      <c r="BL454" s="2539">
        <v>1</v>
      </c>
      <c r="BM454" s="2539">
        <v>1</v>
      </c>
      <c r="BN454" s="2521">
        <v>0</v>
      </c>
      <c r="BO454" s="2539">
        <v>1</v>
      </c>
      <c r="BP454" s="2539">
        <v>1</v>
      </c>
      <c r="BQ454" s="2539">
        <v>0</v>
      </c>
      <c r="BR454" s="2562">
        <v>0</v>
      </c>
      <c r="BS454" s="2538">
        <v>1</v>
      </c>
      <c r="BT454" s="2521">
        <v>0</v>
      </c>
      <c r="BU454" s="2521">
        <v>1</v>
      </c>
      <c r="BV454" s="2521">
        <v>0</v>
      </c>
      <c r="BW454" s="2521">
        <v>0</v>
      </c>
      <c r="BX454" s="2521">
        <v>0</v>
      </c>
      <c r="BY454" s="2521">
        <v>0</v>
      </c>
      <c r="BZ454" s="2579">
        <v>0</v>
      </c>
      <c r="CA454" s="2521">
        <v>0</v>
      </c>
      <c r="CB454" s="2521">
        <v>0</v>
      </c>
      <c r="CC454" s="2521">
        <v>0</v>
      </c>
      <c r="CD454" s="2521">
        <v>0</v>
      </c>
      <c r="CE454" s="2524">
        <v>0</v>
      </c>
      <c r="CF454" s="2520">
        <v>1</v>
      </c>
      <c r="CG454" s="2521">
        <v>1</v>
      </c>
      <c r="CH454" s="2521">
        <v>1</v>
      </c>
      <c r="CI454" s="2521">
        <v>1</v>
      </c>
      <c r="CJ454" s="2521">
        <v>1</v>
      </c>
      <c r="CK454" s="2521">
        <v>1</v>
      </c>
      <c r="CL454" s="2521">
        <v>1</v>
      </c>
      <c r="CM454" s="2521">
        <v>1</v>
      </c>
      <c r="CN454" s="2521">
        <v>1</v>
      </c>
      <c r="CO454" s="2521">
        <v>1</v>
      </c>
      <c r="CP454" s="2521">
        <v>1</v>
      </c>
      <c r="CQ454" s="2521">
        <v>1</v>
      </c>
      <c r="CR454" s="2521">
        <v>1</v>
      </c>
      <c r="CS454" s="2521">
        <v>0</v>
      </c>
      <c r="CT454" s="2521">
        <v>0</v>
      </c>
      <c r="CU454" s="2521">
        <v>0</v>
      </c>
      <c r="CV454" s="2521">
        <v>0</v>
      </c>
      <c r="CW454" s="2521">
        <v>0</v>
      </c>
      <c r="CX454" s="2521">
        <v>0</v>
      </c>
      <c r="CY454" s="2563">
        <v>0</v>
      </c>
    </row>
    <row r="455" spans="1:103">
      <c r="A455" s="2564" t="s">
        <v>2582</v>
      </c>
      <c r="B455" s="2647" t="s">
        <v>2697</v>
      </c>
      <c r="C455" s="2566"/>
      <c r="D455" s="2648">
        <v>155</v>
      </c>
      <c r="E455" s="2545"/>
      <c r="F455" s="2522">
        <v>611</v>
      </c>
      <c r="G455" s="2546">
        <v>324</v>
      </c>
      <c r="H455" s="2546">
        <v>12.7</v>
      </c>
      <c r="I455" s="2546">
        <v>19</v>
      </c>
      <c r="J455" s="2547">
        <v>20</v>
      </c>
      <c r="K455" s="2546">
        <v>573</v>
      </c>
      <c r="L455" s="2546">
        <v>533</v>
      </c>
      <c r="M455" s="2522">
        <v>197.3</v>
      </c>
      <c r="N455" s="2548">
        <v>2.4580000000000002</v>
      </c>
      <c r="O455" s="2523">
        <v>15.71</v>
      </c>
      <c r="P455" s="2549">
        <v>1</v>
      </c>
      <c r="Q455" s="2549" t="s">
        <v>2493</v>
      </c>
      <c r="R455" s="2549" t="s">
        <v>2493</v>
      </c>
      <c r="S455" s="2549">
        <v>1</v>
      </c>
      <c r="T455" s="2550" t="s">
        <v>2493</v>
      </c>
      <c r="U455" s="2549">
        <v>1</v>
      </c>
      <c r="V455" s="2549" t="s">
        <v>2493</v>
      </c>
      <c r="W455" s="2549" t="s">
        <v>2493</v>
      </c>
      <c r="X455" s="2549">
        <v>1</v>
      </c>
      <c r="Y455" s="2550" t="s">
        <v>2493</v>
      </c>
      <c r="Z455" s="2551" t="s">
        <v>2185</v>
      </c>
      <c r="AA455" s="2552" t="s">
        <v>2185</v>
      </c>
      <c r="AB455" s="2553" t="s">
        <v>2494</v>
      </c>
      <c r="AC455" s="2554">
        <v>130550</v>
      </c>
      <c r="AD455" s="2555">
        <v>4273</v>
      </c>
      <c r="AE455" s="2555">
        <v>4783</v>
      </c>
      <c r="AF455" s="2555">
        <v>25.5</v>
      </c>
      <c r="AG455" s="2555">
        <v>86.21</v>
      </c>
      <c r="AH455" s="2555">
        <v>10780</v>
      </c>
      <c r="AI455" s="2555">
        <v>665.7</v>
      </c>
      <c r="AJ455" s="2555">
        <v>1024</v>
      </c>
      <c r="AK455" s="2555">
        <v>7.3</v>
      </c>
      <c r="AL455" s="2555">
        <v>7.4</v>
      </c>
      <c r="AM455" s="2555">
        <v>209.5</v>
      </c>
      <c r="AN455" s="2523">
        <v>9436</v>
      </c>
      <c r="AO455" s="2556">
        <v>1</v>
      </c>
      <c r="AP455" s="2547">
        <v>2</v>
      </c>
      <c r="AQ455" s="2547">
        <v>4</v>
      </c>
      <c r="AR455" s="2547">
        <v>4</v>
      </c>
      <c r="AS455" s="2557">
        <v>107</v>
      </c>
      <c r="AT455" s="2558">
        <v>123</v>
      </c>
      <c r="AU455" s="2558">
        <v>78</v>
      </c>
      <c r="AV455" s="2559">
        <v>94</v>
      </c>
      <c r="AW455" s="2560">
        <v>1</v>
      </c>
      <c r="AX455" s="2539">
        <v>1</v>
      </c>
      <c r="AY455" s="2521">
        <v>0</v>
      </c>
      <c r="AZ455" s="2539">
        <v>1</v>
      </c>
      <c r="BA455" s="2539">
        <v>1</v>
      </c>
      <c r="BB455" s="2539">
        <v>1</v>
      </c>
      <c r="BC455" s="2539">
        <v>0</v>
      </c>
      <c r="BD455" s="2539">
        <v>1</v>
      </c>
      <c r="BE455" s="2561">
        <v>1</v>
      </c>
      <c r="BF455" s="2539">
        <v>1</v>
      </c>
      <c r="BG455" s="2539">
        <v>1</v>
      </c>
      <c r="BH455" s="2539">
        <v>1</v>
      </c>
      <c r="BI455" s="2539">
        <v>1</v>
      </c>
      <c r="BJ455" s="2539">
        <v>1</v>
      </c>
      <c r="BK455" s="2539">
        <v>1</v>
      </c>
      <c r="BL455" s="2539">
        <v>1</v>
      </c>
      <c r="BM455" s="2539">
        <v>1</v>
      </c>
      <c r="BN455" s="2521">
        <v>0</v>
      </c>
      <c r="BO455" s="2539">
        <v>1</v>
      </c>
      <c r="BP455" s="2539">
        <v>1</v>
      </c>
      <c r="BQ455" s="2539">
        <v>0</v>
      </c>
      <c r="BR455" s="2562">
        <v>0</v>
      </c>
      <c r="BS455" s="2538">
        <v>1</v>
      </c>
      <c r="BT455" s="2521">
        <v>0</v>
      </c>
      <c r="BU455" s="2521">
        <v>1</v>
      </c>
      <c r="BV455" s="2521">
        <v>1</v>
      </c>
      <c r="BW455" s="2521">
        <v>0</v>
      </c>
      <c r="BX455" s="2521">
        <v>0</v>
      </c>
      <c r="BY455" s="2521">
        <v>0</v>
      </c>
      <c r="BZ455" s="2579">
        <v>0</v>
      </c>
      <c r="CA455" s="2521">
        <v>0</v>
      </c>
      <c r="CB455" s="2521">
        <v>0</v>
      </c>
      <c r="CC455" s="2521">
        <v>0</v>
      </c>
      <c r="CD455" s="2521">
        <v>0</v>
      </c>
      <c r="CE455" s="2524">
        <v>0</v>
      </c>
      <c r="CF455" s="2520">
        <v>1</v>
      </c>
      <c r="CG455" s="2521">
        <v>1</v>
      </c>
      <c r="CH455" s="2521">
        <v>1</v>
      </c>
      <c r="CI455" s="2521">
        <v>1</v>
      </c>
      <c r="CJ455" s="2521">
        <v>1</v>
      </c>
      <c r="CK455" s="2521">
        <v>1</v>
      </c>
      <c r="CL455" s="2521">
        <v>1</v>
      </c>
      <c r="CM455" s="2521">
        <v>1</v>
      </c>
      <c r="CN455" s="2521">
        <v>1</v>
      </c>
      <c r="CO455" s="2521">
        <v>1</v>
      </c>
      <c r="CP455" s="2521">
        <v>1</v>
      </c>
      <c r="CQ455" s="2521">
        <v>1</v>
      </c>
      <c r="CR455" s="2521">
        <v>1</v>
      </c>
      <c r="CS455" s="2521">
        <v>0</v>
      </c>
      <c r="CT455" s="2521">
        <v>0</v>
      </c>
      <c r="CU455" s="2521">
        <v>0</v>
      </c>
      <c r="CV455" s="2521">
        <v>0</v>
      </c>
      <c r="CW455" s="2521">
        <v>0</v>
      </c>
      <c r="CX455" s="2521">
        <v>0</v>
      </c>
      <c r="CY455" s="2563">
        <v>0</v>
      </c>
    </row>
    <row r="456" spans="1:103">
      <c r="A456" s="2564"/>
      <c r="B456" s="2642" t="s">
        <v>2698</v>
      </c>
      <c r="C456" s="2566"/>
      <c r="D456" s="2643">
        <v>238</v>
      </c>
      <c r="E456" s="2545"/>
      <c r="F456" s="2567">
        <v>635.79999999999995</v>
      </c>
      <c r="G456" s="2568">
        <v>311.39999999999998</v>
      </c>
      <c r="H456" s="2568">
        <v>18.399999999999999</v>
      </c>
      <c r="I456" s="2568">
        <v>31.4</v>
      </c>
      <c r="J456" s="2561">
        <v>20</v>
      </c>
      <c r="K456" s="2568">
        <v>573</v>
      </c>
      <c r="L456" s="2568">
        <v>533</v>
      </c>
      <c r="M456" s="2567">
        <v>303.3</v>
      </c>
      <c r="N456" s="2548">
        <v>2.4460000000000002</v>
      </c>
      <c r="O456" s="2523">
        <v>10.24</v>
      </c>
      <c r="P456" s="2549">
        <v>1</v>
      </c>
      <c r="Q456" s="2549" t="s">
        <v>2493</v>
      </c>
      <c r="R456" s="2549" t="s">
        <v>2493</v>
      </c>
      <c r="S456" s="2549">
        <v>1</v>
      </c>
      <c r="T456" s="2550" t="s">
        <v>2493</v>
      </c>
      <c r="U456" s="2549">
        <v>1</v>
      </c>
      <c r="V456" s="2549" t="s">
        <v>2493</v>
      </c>
      <c r="W456" s="2549" t="s">
        <v>2493</v>
      </c>
      <c r="X456" s="2549">
        <v>1</v>
      </c>
      <c r="Y456" s="2550" t="s">
        <v>2493</v>
      </c>
      <c r="Z456" s="2551">
        <v>1</v>
      </c>
      <c r="AA456" s="2552" t="s">
        <v>2185</v>
      </c>
      <c r="AB456" s="2549" t="s">
        <v>2499</v>
      </c>
      <c r="AC456" s="2554">
        <v>210330</v>
      </c>
      <c r="AD456" s="2555">
        <v>6616</v>
      </c>
      <c r="AE456" s="2555">
        <v>7516</v>
      </c>
      <c r="AF456" s="2555">
        <v>26.2</v>
      </c>
      <c r="AG456" s="2555">
        <v>127.2</v>
      </c>
      <c r="AH456" s="2555">
        <v>15830</v>
      </c>
      <c r="AI456" s="2555">
        <v>1017</v>
      </c>
      <c r="AJ456" s="2555">
        <v>1575</v>
      </c>
      <c r="AK456" s="2555">
        <v>7.2</v>
      </c>
      <c r="AL456" s="2555">
        <v>10.4</v>
      </c>
      <c r="AM456" s="2555">
        <v>802.9</v>
      </c>
      <c r="AN456" s="2523">
        <v>14430</v>
      </c>
      <c r="AO456" s="2556">
        <v>1</v>
      </c>
      <c r="AP456" s="2547">
        <v>1</v>
      </c>
      <c r="AQ456" s="2547">
        <v>2</v>
      </c>
      <c r="AR456" s="2547">
        <v>3</v>
      </c>
      <c r="AS456" s="2557">
        <v>70</v>
      </c>
      <c r="AT456" s="2558">
        <v>80</v>
      </c>
      <c r="AU456" s="2558">
        <v>52</v>
      </c>
      <c r="AV456" s="2559">
        <v>62</v>
      </c>
      <c r="AW456" s="2560">
        <v>1</v>
      </c>
      <c r="AX456" s="2539">
        <v>1</v>
      </c>
      <c r="AY456" s="2521">
        <v>1</v>
      </c>
      <c r="AZ456" s="2539">
        <v>1</v>
      </c>
      <c r="BA456" s="2539">
        <v>1</v>
      </c>
      <c r="BB456" s="2539">
        <v>1</v>
      </c>
      <c r="BC456" s="2539">
        <v>0</v>
      </c>
      <c r="BD456" s="2539">
        <v>1</v>
      </c>
      <c r="BE456" s="2561">
        <v>1</v>
      </c>
      <c r="BF456" s="2539">
        <v>1</v>
      </c>
      <c r="BG456" s="2539">
        <v>1</v>
      </c>
      <c r="BH456" s="2539">
        <v>1</v>
      </c>
      <c r="BI456" s="2539">
        <v>1</v>
      </c>
      <c r="BJ456" s="2539">
        <v>1</v>
      </c>
      <c r="BK456" s="2539">
        <v>1</v>
      </c>
      <c r="BL456" s="2539">
        <v>1</v>
      </c>
      <c r="BM456" s="2539">
        <v>1</v>
      </c>
      <c r="BN456" s="2521">
        <v>0</v>
      </c>
      <c r="BO456" s="2539">
        <v>1</v>
      </c>
      <c r="BP456" s="2539">
        <v>1</v>
      </c>
      <c r="BQ456" s="2539">
        <v>0</v>
      </c>
      <c r="BR456" s="2562">
        <v>0</v>
      </c>
      <c r="BS456" s="2538">
        <v>0</v>
      </c>
      <c r="BT456" s="2521">
        <v>1</v>
      </c>
      <c r="BU456" s="2521">
        <v>0</v>
      </c>
      <c r="BV456" s="2539">
        <v>0</v>
      </c>
      <c r="BW456" s="2539">
        <v>0</v>
      </c>
      <c r="BX456" s="2539">
        <v>0</v>
      </c>
      <c r="BY456" s="2539">
        <v>0</v>
      </c>
      <c r="BZ456" s="2636">
        <v>0</v>
      </c>
      <c r="CA456" s="2539">
        <v>0</v>
      </c>
      <c r="CB456" s="2539">
        <v>0</v>
      </c>
      <c r="CC456" s="2539">
        <v>0</v>
      </c>
      <c r="CD456" s="2539">
        <v>0</v>
      </c>
      <c r="CE456" s="2570">
        <v>0</v>
      </c>
      <c r="CF456" s="2571">
        <v>1</v>
      </c>
      <c r="CG456" s="2539">
        <v>1</v>
      </c>
      <c r="CH456" s="2539">
        <v>1</v>
      </c>
      <c r="CI456" s="2539">
        <v>1</v>
      </c>
      <c r="CJ456" s="2539">
        <v>1</v>
      </c>
      <c r="CK456" s="2539">
        <v>1</v>
      </c>
      <c r="CL456" s="2539">
        <v>1</v>
      </c>
      <c r="CM456" s="2539">
        <v>1</v>
      </c>
      <c r="CN456" s="2539">
        <v>1</v>
      </c>
      <c r="CO456" s="2539">
        <v>1</v>
      </c>
      <c r="CP456" s="2539">
        <v>1</v>
      </c>
      <c r="CQ456" s="2539">
        <v>1</v>
      </c>
      <c r="CR456" s="2539">
        <v>1</v>
      </c>
      <c r="CS456" s="2539">
        <v>0</v>
      </c>
      <c r="CT456" s="2539">
        <v>0</v>
      </c>
      <c r="CU456" s="2539">
        <v>0</v>
      </c>
      <c r="CV456" s="2539">
        <v>0</v>
      </c>
      <c r="CW456" s="2539">
        <v>0</v>
      </c>
      <c r="CX456" s="2539">
        <v>0</v>
      </c>
      <c r="CY456" s="2573">
        <v>0</v>
      </c>
    </row>
    <row r="457" spans="1:103">
      <c r="A457" s="2564"/>
      <c r="B457" s="2642" t="s">
        <v>2699</v>
      </c>
      <c r="C457" s="2566"/>
      <c r="D457" s="2643">
        <v>179</v>
      </c>
      <c r="E457" s="2545"/>
      <c r="F457" s="2567">
        <v>620.20000000000005</v>
      </c>
      <c r="G457" s="2568">
        <v>307.10000000000002</v>
      </c>
      <c r="H457" s="2568">
        <v>14.1</v>
      </c>
      <c r="I457" s="2568">
        <v>23.6</v>
      </c>
      <c r="J457" s="2561">
        <v>20</v>
      </c>
      <c r="K457" s="2568">
        <v>573</v>
      </c>
      <c r="L457" s="2568">
        <v>533</v>
      </c>
      <c r="M457" s="2567">
        <v>228.1</v>
      </c>
      <c r="N457" s="2548">
        <v>2.4060000000000001</v>
      </c>
      <c r="O457" s="2523">
        <v>13.37</v>
      </c>
      <c r="P457" s="2549">
        <v>1</v>
      </c>
      <c r="Q457" s="2549" t="s">
        <v>2493</v>
      </c>
      <c r="R457" s="2549" t="s">
        <v>2493</v>
      </c>
      <c r="S457" s="2549">
        <v>1</v>
      </c>
      <c r="T457" s="2550" t="s">
        <v>2493</v>
      </c>
      <c r="U457" s="2549">
        <v>1</v>
      </c>
      <c r="V457" s="2549" t="s">
        <v>2493</v>
      </c>
      <c r="W457" s="2549" t="s">
        <v>2493</v>
      </c>
      <c r="X457" s="2549">
        <v>1</v>
      </c>
      <c r="Y457" s="2550" t="s">
        <v>2493</v>
      </c>
      <c r="Z457" s="2551">
        <v>1</v>
      </c>
      <c r="AA457" s="2552" t="s">
        <v>2185</v>
      </c>
      <c r="AB457" s="2549" t="s">
        <v>2499</v>
      </c>
      <c r="AC457" s="2554">
        <v>153880</v>
      </c>
      <c r="AD457" s="2555">
        <v>4962</v>
      </c>
      <c r="AE457" s="2555">
        <v>5578</v>
      </c>
      <c r="AF457" s="2555">
        <v>25.9</v>
      </c>
      <c r="AG457" s="2555">
        <v>96.99</v>
      </c>
      <c r="AH457" s="2555">
        <v>11410</v>
      </c>
      <c r="AI457" s="2555">
        <v>743.1</v>
      </c>
      <c r="AJ457" s="2555">
        <v>1145</v>
      </c>
      <c r="AK457" s="2555">
        <v>7</v>
      </c>
      <c r="AL457" s="2555">
        <v>8.4</v>
      </c>
      <c r="AM457" s="2555">
        <v>350.5</v>
      </c>
      <c r="AN457" s="2523">
        <v>10130</v>
      </c>
      <c r="AO457" s="2556">
        <v>1</v>
      </c>
      <c r="AP457" s="2547">
        <v>1</v>
      </c>
      <c r="AQ457" s="2547">
        <v>4</v>
      </c>
      <c r="AR457" s="2547">
        <v>4</v>
      </c>
      <c r="AS457" s="2557">
        <v>92</v>
      </c>
      <c r="AT457" s="2558">
        <v>105</v>
      </c>
      <c r="AU457" s="2558">
        <v>68</v>
      </c>
      <c r="AV457" s="2559">
        <v>81</v>
      </c>
      <c r="AW457" s="2560">
        <v>1</v>
      </c>
      <c r="AX457" s="2539">
        <v>1</v>
      </c>
      <c r="AY457" s="2521">
        <v>1</v>
      </c>
      <c r="AZ457" s="2539">
        <v>1</v>
      </c>
      <c r="BA457" s="2539">
        <v>1</v>
      </c>
      <c r="BB457" s="2539">
        <v>1</v>
      </c>
      <c r="BC457" s="2539">
        <v>0</v>
      </c>
      <c r="BD457" s="2539">
        <v>1</v>
      </c>
      <c r="BE457" s="2561">
        <v>1</v>
      </c>
      <c r="BF457" s="2539">
        <v>1</v>
      </c>
      <c r="BG457" s="2539">
        <v>1</v>
      </c>
      <c r="BH457" s="2539">
        <v>1</v>
      </c>
      <c r="BI457" s="2539">
        <v>1</v>
      </c>
      <c r="BJ457" s="2539">
        <v>1</v>
      </c>
      <c r="BK457" s="2539">
        <v>1</v>
      </c>
      <c r="BL457" s="2539">
        <v>1</v>
      </c>
      <c r="BM457" s="2539">
        <v>1</v>
      </c>
      <c r="BN457" s="2521">
        <v>0</v>
      </c>
      <c r="BO457" s="2539">
        <v>1</v>
      </c>
      <c r="BP457" s="2539">
        <v>1</v>
      </c>
      <c r="BQ457" s="2539">
        <v>0</v>
      </c>
      <c r="BR457" s="2562">
        <v>0</v>
      </c>
      <c r="BS457" s="2538">
        <v>0</v>
      </c>
      <c r="BT457" s="2521">
        <v>1</v>
      </c>
      <c r="BU457" s="2521">
        <v>0</v>
      </c>
      <c r="BV457" s="2539">
        <v>0</v>
      </c>
      <c r="BW457" s="2539">
        <v>0</v>
      </c>
      <c r="BX457" s="2539">
        <v>0</v>
      </c>
      <c r="BY457" s="2539">
        <v>0</v>
      </c>
      <c r="BZ457" s="2636">
        <v>0</v>
      </c>
      <c r="CA457" s="2539">
        <v>0</v>
      </c>
      <c r="CB457" s="2539">
        <v>0</v>
      </c>
      <c r="CC457" s="2539">
        <v>0</v>
      </c>
      <c r="CD457" s="2539">
        <v>0</v>
      </c>
      <c r="CE457" s="2570">
        <v>0</v>
      </c>
      <c r="CF457" s="2571">
        <v>1</v>
      </c>
      <c r="CG457" s="2539">
        <v>1</v>
      </c>
      <c r="CH457" s="2539">
        <v>1</v>
      </c>
      <c r="CI457" s="2539">
        <v>1</v>
      </c>
      <c r="CJ457" s="2539">
        <v>1</v>
      </c>
      <c r="CK457" s="2539">
        <v>1</v>
      </c>
      <c r="CL457" s="2539">
        <v>1</v>
      </c>
      <c r="CM457" s="2539">
        <v>1</v>
      </c>
      <c r="CN457" s="2539">
        <v>1</v>
      </c>
      <c r="CO457" s="2539">
        <v>1</v>
      </c>
      <c r="CP457" s="2539">
        <v>1</v>
      </c>
      <c r="CQ457" s="2539">
        <v>1</v>
      </c>
      <c r="CR457" s="2539">
        <v>1</v>
      </c>
      <c r="CS457" s="2539">
        <v>0</v>
      </c>
      <c r="CT457" s="2539">
        <v>0</v>
      </c>
      <c r="CU457" s="2539">
        <v>0</v>
      </c>
      <c r="CV457" s="2539">
        <v>0</v>
      </c>
      <c r="CW457" s="2539">
        <v>0</v>
      </c>
      <c r="CX457" s="2539">
        <v>0</v>
      </c>
      <c r="CY457" s="2573">
        <v>0</v>
      </c>
    </row>
    <row r="458" spans="1:103">
      <c r="A458" s="2564"/>
      <c r="B458" s="2642" t="s">
        <v>2700</v>
      </c>
      <c r="C458" s="2566"/>
      <c r="D458" s="2643">
        <v>149</v>
      </c>
      <c r="E458" s="2545"/>
      <c r="F458" s="2567">
        <v>612.4</v>
      </c>
      <c r="G458" s="2568">
        <v>304.8</v>
      </c>
      <c r="H458" s="2568">
        <v>11.8</v>
      </c>
      <c r="I458" s="2568">
        <v>19.7</v>
      </c>
      <c r="J458" s="2561">
        <v>20</v>
      </c>
      <c r="K458" s="2568">
        <v>573</v>
      </c>
      <c r="L458" s="2568">
        <v>533</v>
      </c>
      <c r="M458" s="2567">
        <v>190</v>
      </c>
      <c r="N458" s="2548">
        <v>2.3860000000000001</v>
      </c>
      <c r="O458" s="2523">
        <v>15.9</v>
      </c>
      <c r="P458" s="2549">
        <v>1</v>
      </c>
      <c r="Q458" s="2549" t="s">
        <v>2493</v>
      </c>
      <c r="R458" s="2549" t="s">
        <v>2493</v>
      </c>
      <c r="S458" s="2549">
        <v>1</v>
      </c>
      <c r="T458" s="2550" t="s">
        <v>2493</v>
      </c>
      <c r="U458" s="2549">
        <v>1</v>
      </c>
      <c r="V458" s="2549" t="s">
        <v>2493</v>
      </c>
      <c r="W458" s="2549" t="s">
        <v>2493</v>
      </c>
      <c r="X458" s="2549">
        <v>1</v>
      </c>
      <c r="Y458" s="2550" t="s">
        <v>2493</v>
      </c>
      <c r="Z458" s="2551" t="s">
        <v>2185</v>
      </c>
      <c r="AA458" s="2552" t="s">
        <v>2185</v>
      </c>
      <c r="AB458" s="2549" t="s">
        <v>2499</v>
      </c>
      <c r="AC458" s="2554">
        <v>126730</v>
      </c>
      <c r="AD458" s="2555">
        <v>4139</v>
      </c>
      <c r="AE458" s="2555">
        <v>4624</v>
      </c>
      <c r="AF458" s="2555">
        <v>25.7</v>
      </c>
      <c r="AG458" s="2555">
        <v>81.25</v>
      </c>
      <c r="AH458" s="2555">
        <v>9309</v>
      </c>
      <c r="AI458" s="2555">
        <v>610.79999999999995</v>
      </c>
      <c r="AJ458" s="2555">
        <v>938.6</v>
      </c>
      <c r="AK458" s="2555">
        <v>6.9</v>
      </c>
      <c r="AL458" s="2555">
        <v>7.4</v>
      </c>
      <c r="AM458" s="2555">
        <v>207.6</v>
      </c>
      <c r="AN458" s="2523">
        <v>8165</v>
      </c>
      <c r="AO458" s="2556">
        <v>1</v>
      </c>
      <c r="AP458" s="2547">
        <v>1</v>
      </c>
      <c r="AQ458" s="2547">
        <v>4</v>
      </c>
      <c r="AR458" s="2547">
        <v>4</v>
      </c>
      <c r="AS458" s="2557">
        <v>109</v>
      </c>
      <c r="AT458" s="2558">
        <v>125</v>
      </c>
      <c r="AU458" s="2558">
        <v>80</v>
      </c>
      <c r="AV458" s="2559">
        <v>96</v>
      </c>
      <c r="AW458" s="2560">
        <v>1</v>
      </c>
      <c r="AX458" s="2539">
        <v>1</v>
      </c>
      <c r="AY458" s="2521">
        <v>0</v>
      </c>
      <c r="AZ458" s="2539">
        <v>1</v>
      </c>
      <c r="BA458" s="2539">
        <v>1</v>
      </c>
      <c r="BB458" s="2539">
        <v>1</v>
      </c>
      <c r="BC458" s="2539">
        <v>0</v>
      </c>
      <c r="BD458" s="2539">
        <v>1</v>
      </c>
      <c r="BE458" s="2561">
        <v>1</v>
      </c>
      <c r="BF458" s="2539">
        <v>1</v>
      </c>
      <c r="BG458" s="2539">
        <v>1</v>
      </c>
      <c r="BH458" s="2539">
        <v>1</v>
      </c>
      <c r="BI458" s="2539">
        <v>1</v>
      </c>
      <c r="BJ458" s="2539">
        <v>1</v>
      </c>
      <c r="BK458" s="2539">
        <v>1</v>
      </c>
      <c r="BL458" s="2539">
        <v>1</v>
      </c>
      <c r="BM458" s="2539">
        <v>1</v>
      </c>
      <c r="BN458" s="2521">
        <v>0</v>
      </c>
      <c r="BO458" s="2539">
        <v>1</v>
      </c>
      <c r="BP458" s="2539">
        <v>1</v>
      </c>
      <c r="BQ458" s="2539">
        <v>0</v>
      </c>
      <c r="BR458" s="2562">
        <v>0</v>
      </c>
      <c r="BS458" s="2538">
        <v>0</v>
      </c>
      <c r="BT458" s="2521">
        <v>1</v>
      </c>
      <c r="BU458" s="2521">
        <v>0</v>
      </c>
      <c r="BV458" s="2539">
        <v>0</v>
      </c>
      <c r="BW458" s="2539">
        <v>0</v>
      </c>
      <c r="BX458" s="2539">
        <v>0</v>
      </c>
      <c r="BY458" s="2539">
        <v>0</v>
      </c>
      <c r="BZ458" s="2636">
        <v>0</v>
      </c>
      <c r="CA458" s="2539">
        <v>0</v>
      </c>
      <c r="CB458" s="2539">
        <v>0</v>
      </c>
      <c r="CC458" s="2539">
        <v>0</v>
      </c>
      <c r="CD458" s="2539">
        <v>0</v>
      </c>
      <c r="CE458" s="2570">
        <v>0</v>
      </c>
      <c r="CF458" s="2571">
        <v>1</v>
      </c>
      <c r="CG458" s="2539">
        <v>1</v>
      </c>
      <c r="CH458" s="2539">
        <v>1</v>
      </c>
      <c r="CI458" s="2539">
        <v>1</v>
      </c>
      <c r="CJ458" s="2539">
        <v>1</v>
      </c>
      <c r="CK458" s="2539">
        <v>1</v>
      </c>
      <c r="CL458" s="2539">
        <v>1</v>
      </c>
      <c r="CM458" s="2539">
        <v>1</v>
      </c>
      <c r="CN458" s="2539">
        <v>1</v>
      </c>
      <c r="CO458" s="2539">
        <v>1</v>
      </c>
      <c r="CP458" s="2539">
        <v>1</v>
      </c>
      <c r="CQ458" s="2539">
        <v>1</v>
      </c>
      <c r="CR458" s="2539">
        <v>1</v>
      </c>
      <c r="CS458" s="2539">
        <v>0</v>
      </c>
      <c r="CT458" s="2539">
        <v>0</v>
      </c>
      <c r="CU458" s="2539">
        <v>0</v>
      </c>
      <c r="CV458" s="2539">
        <v>0</v>
      </c>
      <c r="CW458" s="2539">
        <v>0</v>
      </c>
      <c r="CX458" s="2539">
        <v>0</v>
      </c>
      <c r="CY458" s="2573">
        <v>0</v>
      </c>
    </row>
    <row r="459" spans="1:103">
      <c r="A459" s="2564" t="s">
        <v>2582</v>
      </c>
      <c r="B459" s="2642" t="s">
        <v>2701</v>
      </c>
      <c r="C459" s="2566"/>
      <c r="D459" s="2643">
        <v>153</v>
      </c>
      <c r="E459" s="2545"/>
      <c r="F459" s="2567">
        <v>623</v>
      </c>
      <c r="G459" s="2568">
        <v>229</v>
      </c>
      <c r="H459" s="2568">
        <v>14</v>
      </c>
      <c r="I459" s="2568">
        <v>24.9</v>
      </c>
      <c r="J459" s="2561">
        <v>20</v>
      </c>
      <c r="K459" s="2568">
        <v>573</v>
      </c>
      <c r="L459" s="2568">
        <v>533</v>
      </c>
      <c r="M459" s="2567">
        <v>195.7</v>
      </c>
      <c r="N459" s="2548">
        <v>2.1</v>
      </c>
      <c r="O459" s="2523">
        <v>13.53</v>
      </c>
      <c r="P459" s="2549">
        <v>1</v>
      </c>
      <c r="Q459" s="2549" t="s">
        <v>2493</v>
      </c>
      <c r="R459" s="2549" t="s">
        <v>2493</v>
      </c>
      <c r="S459" s="2549">
        <v>1</v>
      </c>
      <c r="T459" s="2550" t="s">
        <v>2493</v>
      </c>
      <c r="U459" s="2549">
        <v>1</v>
      </c>
      <c r="V459" s="2549" t="s">
        <v>2493</v>
      </c>
      <c r="W459" s="2549" t="s">
        <v>2493</v>
      </c>
      <c r="X459" s="2549">
        <v>1</v>
      </c>
      <c r="Y459" s="2550" t="s">
        <v>2493</v>
      </c>
      <c r="Z459" s="2551" t="s">
        <v>2185</v>
      </c>
      <c r="AA459" s="2552" t="s">
        <v>2185</v>
      </c>
      <c r="AB459" s="2553" t="s">
        <v>2494</v>
      </c>
      <c r="AC459" s="2554">
        <v>126750</v>
      </c>
      <c r="AD459" s="2555">
        <v>4069</v>
      </c>
      <c r="AE459" s="2555">
        <v>4657</v>
      </c>
      <c r="AF459" s="2555">
        <v>25.3</v>
      </c>
      <c r="AG459" s="2555">
        <v>97.12</v>
      </c>
      <c r="AH459" s="2555">
        <v>5001</v>
      </c>
      <c r="AI459" s="2555">
        <v>436.8</v>
      </c>
      <c r="AJ459" s="2555">
        <v>684.9</v>
      </c>
      <c r="AK459" s="2555">
        <v>5</v>
      </c>
      <c r="AL459" s="2555">
        <v>8.6999999999999993</v>
      </c>
      <c r="AM459" s="2555">
        <v>315.8</v>
      </c>
      <c r="AN459" s="2523">
        <v>4456</v>
      </c>
      <c r="AO459" s="2556">
        <v>1</v>
      </c>
      <c r="AP459" s="2547">
        <v>1</v>
      </c>
      <c r="AQ459" s="2547">
        <v>4</v>
      </c>
      <c r="AR459" s="2547">
        <v>4</v>
      </c>
      <c r="AS459" s="2557">
        <v>95</v>
      </c>
      <c r="AT459" s="2558">
        <v>106</v>
      </c>
      <c r="AU459" s="2558">
        <v>75</v>
      </c>
      <c r="AV459" s="2559">
        <v>86</v>
      </c>
      <c r="AW459" s="2560">
        <v>1</v>
      </c>
      <c r="AX459" s="2539">
        <v>1</v>
      </c>
      <c r="AY459" s="2521">
        <v>0</v>
      </c>
      <c r="AZ459" s="2539">
        <v>1</v>
      </c>
      <c r="BA459" s="2539">
        <v>1</v>
      </c>
      <c r="BB459" s="2539">
        <v>1</v>
      </c>
      <c r="BC459" s="2539">
        <v>0</v>
      </c>
      <c r="BD459" s="2539">
        <v>1</v>
      </c>
      <c r="BE459" s="2561">
        <v>1</v>
      </c>
      <c r="BF459" s="2539">
        <v>1</v>
      </c>
      <c r="BG459" s="2539">
        <v>1</v>
      </c>
      <c r="BH459" s="2539">
        <v>1</v>
      </c>
      <c r="BI459" s="2539">
        <v>1</v>
      </c>
      <c r="BJ459" s="2539">
        <v>1</v>
      </c>
      <c r="BK459" s="2539">
        <v>1</v>
      </c>
      <c r="BL459" s="2539">
        <v>1</v>
      </c>
      <c r="BM459" s="2539">
        <v>1</v>
      </c>
      <c r="BN459" s="2521">
        <v>0</v>
      </c>
      <c r="BO459" s="2539">
        <v>1</v>
      </c>
      <c r="BP459" s="2539">
        <v>1</v>
      </c>
      <c r="BQ459" s="2539">
        <v>0</v>
      </c>
      <c r="BR459" s="2562">
        <v>0</v>
      </c>
      <c r="BS459" s="2538">
        <v>1</v>
      </c>
      <c r="BT459" s="2521">
        <v>0</v>
      </c>
      <c r="BU459" s="2521">
        <v>1</v>
      </c>
      <c r="BV459" s="2539">
        <v>0</v>
      </c>
      <c r="BW459" s="2539">
        <v>0</v>
      </c>
      <c r="BX459" s="2539">
        <v>0</v>
      </c>
      <c r="BY459" s="2539">
        <v>0</v>
      </c>
      <c r="BZ459" s="2636">
        <v>0</v>
      </c>
      <c r="CA459" s="2539">
        <v>0</v>
      </c>
      <c r="CB459" s="2539">
        <v>0</v>
      </c>
      <c r="CC459" s="2539">
        <v>0</v>
      </c>
      <c r="CD459" s="2539">
        <v>0</v>
      </c>
      <c r="CE459" s="2570">
        <v>0</v>
      </c>
      <c r="CF459" s="2571">
        <v>1</v>
      </c>
      <c r="CG459" s="2539">
        <v>1</v>
      </c>
      <c r="CH459" s="2539">
        <v>1</v>
      </c>
      <c r="CI459" s="2539">
        <v>1</v>
      </c>
      <c r="CJ459" s="2539">
        <v>1</v>
      </c>
      <c r="CK459" s="2539">
        <v>1</v>
      </c>
      <c r="CL459" s="2539">
        <v>1</v>
      </c>
      <c r="CM459" s="2539">
        <v>1</v>
      </c>
      <c r="CN459" s="2539">
        <v>1</v>
      </c>
      <c r="CO459" s="2539">
        <v>1</v>
      </c>
      <c r="CP459" s="2539">
        <v>1</v>
      </c>
      <c r="CQ459" s="2539">
        <v>1</v>
      </c>
      <c r="CR459" s="2539">
        <v>1</v>
      </c>
      <c r="CS459" s="2539">
        <v>0</v>
      </c>
      <c r="CT459" s="2539">
        <v>0</v>
      </c>
      <c r="CU459" s="2539">
        <v>0</v>
      </c>
      <c r="CV459" s="2539">
        <v>0</v>
      </c>
      <c r="CW459" s="2539">
        <v>0</v>
      </c>
      <c r="CX459" s="2539">
        <v>0</v>
      </c>
      <c r="CY459" s="2573">
        <v>0</v>
      </c>
    </row>
    <row r="460" spans="1:103">
      <c r="A460" s="2564"/>
      <c r="B460" s="2642" t="s">
        <v>2702</v>
      </c>
      <c r="C460" s="2566"/>
      <c r="D460" s="2643">
        <v>140</v>
      </c>
      <c r="E460" s="2545"/>
      <c r="F460" s="2567">
        <v>617.20000000000005</v>
      </c>
      <c r="G460" s="2568">
        <v>230.2</v>
      </c>
      <c r="H460" s="2568">
        <v>13.1</v>
      </c>
      <c r="I460" s="2568">
        <v>22.1</v>
      </c>
      <c r="J460" s="2561">
        <v>20</v>
      </c>
      <c r="K460" s="2568">
        <v>573</v>
      </c>
      <c r="L460" s="2568">
        <v>533</v>
      </c>
      <c r="M460" s="2567">
        <v>178.2</v>
      </c>
      <c r="N460" s="2548">
        <v>2.0950000000000002</v>
      </c>
      <c r="O460" s="2523">
        <v>14.81</v>
      </c>
      <c r="P460" s="2549">
        <v>1</v>
      </c>
      <c r="Q460" s="2549" t="s">
        <v>2493</v>
      </c>
      <c r="R460" s="2549" t="s">
        <v>2493</v>
      </c>
      <c r="S460" s="2549">
        <v>1</v>
      </c>
      <c r="T460" s="2550" t="s">
        <v>2493</v>
      </c>
      <c r="U460" s="2549">
        <v>1</v>
      </c>
      <c r="V460" s="2549" t="s">
        <v>2493</v>
      </c>
      <c r="W460" s="2549" t="s">
        <v>2493</v>
      </c>
      <c r="X460" s="2549">
        <v>1</v>
      </c>
      <c r="Y460" s="2550" t="s">
        <v>2493</v>
      </c>
      <c r="Z460" s="2551" t="s">
        <v>2185</v>
      </c>
      <c r="AA460" s="2552" t="s">
        <v>2185</v>
      </c>
      <c r="AB460" s="2549" t="s">
        <v>2495</v>
      </c>
      <c r="AC460" s="2554">
        <v>113390</v>
      </c>
      <c r="AD460" s="2555">
        <v>3674</v>
      </c>
      <c r="AE460" s="2555">
        <v>4199</v>
      </c>
      <c r="AF460" s="2555">
        <v>25</v>
      </c>
      <c r="AG460" s="2555">
        <v>90.23</v>
      </c>
      <c r="AH460" s="2555">
        <v>4508</v>
      </c>
      <c r="AI460" s="2555">
        <v>391.7</v>
      </c>
      <c r="AJ460" s="2555">
        <v>613.9</v>
      </c>
      <c r="AK460" s="2555">
        <v>5</v>
      </c>
      <c r="AL460" s="2555">
        <v>8</v>
      </c>
      <c r="AM460" s="2555">
        <v>233.4</v>
      </c>
      <c r="AN460" s="2523">
        <v>3978</v>
      </c>
      <c r="AO460" s="2556">
        <v>1</v>
      </c>
      <c r="AP460" s="2547">
        <v>1</v>
      </c>
      <c r="AQ460" s="2547">
        <v>4</v>
      </c>
      <c r="AR460" s="2547">
        <v>4</v>
      </c>
      <c r="AS460" s="2557">
        <v>103</v>
      </c>
      <c r="AT460" s="2558">
        <v>116</v>
      </c>
      <c r="AU460" s="2558">
        <v>81</v>
      </c>
      <c r="AV460" s="2559">
        <v>94</v>
      </c>
      <c r="AW460" s="2560">
        <v>1</v>
      </c>
      <c r="AX460" s="2539">
        <v>1</v>
      </c>
      <c r="AY460" s="2521">
        <v>0</v>
      </c>
      <c r="AZ460" s="2539">
        <v>1</v>
      </c>
      <c r="BA460" s="2539">
        <v>1</v>
      </c>
      <c r="BB460" s="2539">
        <v>1</v>
      </c>
      <c r="BC460" s="2539">
        <v>0</v>
      </c>
      <c r="BD460" s="2539">
        <v>1</v>
      </c>
      <c r="BE460" s="2561">
        <v>1</v>
      </c>
      <c r="BF460" s="2539">
        <v>1</v>
      </c>
      <c r="BG460" s="2539">
        <v>1</v>
      </c>
      <c r="BH460" s="2539">
        <v>1</v>
      </c>
      <c r="BI460" s="2539">
        <v>1</v>
      </c>
      <c r="BJ460" s="2539">
        <v>1</v>
      </c>
      <c r="BK460" s="2539">
        <v>1</v>
      </c>
      <c r="BL460" s="2539">
        <v>1</v>
      </c>
      <c r="BM460" s="2539">
        <v>1</v>
      </c>
      <c r="BN460" s="2521">
        <v>0</v>
      </c>
      <c r="BO460" s="2539">
        <v>1</v>
      </c>
      <c r="BP460" s="2539">
        <v>1</v>
      </c>
      <c r="BQ460" s="2539">
        <v>0</v>
      </c>
      <c r="BR460" s="2562">
        <v>0</v>
      </c>
      <c r="BS460" s="2538">
        <v>0</v>
      </c>
      <c r="BT460" s="2521">
        <v>0</v>
      </c>
      <c r="BU460" s="2521">
        <v>0</v>
      </c>
      <c r="BV460" s="2539">
        <v>0</v>
      </c>
      <c r="BW460" s="2539">
        <v>0</v>
      </c>
      <c r="BX460" s="2539">
        <v>0</v>
      </c>
      <c r="BY460" s="2539">
        <v>0</v>
      </c>
      <c r="BZ460" s="2636">
        <v>0</v>
      </c>
      <c r="CA460" s="2539">
        <v>0</v>
      </c>
      <c r="CB460" s="2539">
        <v>0</v>
      </c>
      <c r="CC460" s="2539">
        <v>0</v>
      </c>
      <c r="CD460" s="2539">
        <v>0</v>
      </c>
      <c r="CE460" s="2570">
        <v>0</v>
      </c>
      <c r="CF460" s="2571">
        <v>1</v>
      </c>
      <c r="CG460" s="2539">
        <v>1</v>
      </c>
      <c r="CH460" s="2539">
        <v>1</v>
      </c>
      <c r="CI460" s="2539">
        <v>1</v>
      </c>
      <c r="CJ460" s="2539">
        <v>1</v>
      </c>
      <c r="CK460" s="2539">
        <v>1</v>
      </c>
      <c r="CL460" s="2539">
        <v>1</v>
      </c>
      <c r="CM460" s="2539">
        <v>1</v>
      </c>
      <c r="CN460" s="2539">
        <v>1</v>
      </c>
      <c r="CO460" s="2539">
        <v>1</v>
      </c>
      <c r="CP460" s="2539">
        <v>1</v>
      </c>
      <c r="CQ460" s="2539">
        <v>1</v>
      </c>
      <c r="CR460" s="2539">
        <v>1</v>
      </c>
      <c r="CS460" s="2539">
        <v>0</v>
      </c>
      <c r="CT460" s="2539">
        <v>0</v>
      </c>
      <c r="CU460" s="2539">
        <v>0</v>
      </c>
      <c r="CV460" s="2539">
        <v>0</v>
      </c>
      <c r="CW460" s="2539">
        <v>0</v>
      </c>
      <c r="CX460" s="2539">
        <v>0</v>
      </c>
      <c r="CY460" s="2573">
        <v>0</v>
      </c>
    </row>
    <row r="461" spans="1:103">
      <c r="A461" s="2564"/>
      <c r="B461" s="2642" t="s">
        <v>2703</v>
      </c>
      <c r="C461" s="2566"/>
      <c r="D461" s="2643">
        <v>125</v>
      </c>
      <c r="E461" s="2545"/>
      <c r="F461" s="2567">
        <v>612.20000000000005</v>
      </c>
      <c r="G461" s="2568">
        <v>229</v>
      </c>
      <c r="H461" s="2568">
        <v>11.9</v>
      </c>
      <c r="I461" s="2568">
        <v>19.600000000000001</v>
      </c>
      <c r="J461" s="2561">
        <v>20</v>
      </c>
      <c r="K461" s="2568">
        <v>573</v>
      </c>
      <c r="L461" s="2568">
        <v>533</v>
      </c>
      <c r="M461" s="2567">
        <v>159.30000000000001</v>
      </c>
      <c r="N461" s="2548">
        <v>2.0819999999999999</v>
      </c>
      <c r="O461" s="2523">
        <v>16.43</v>
      </c>
      <c r="P461" s="2549">
        <v>1</v>
      </c>
      <c r="Q461" s="2549" t="s">
        <v>2493</v>
      </c>
      <c r="R461" s="2549" t="s">
        <v>2493</v>
      </c>
      <c r="S461" s="2549">
        <v>1</v>
      </c>
      <c r="T461" s="2550" t="s">
        <v>2493</v>
      </c>
      <c r="U461" s="2549">
        <v>1</v>
      </c>
      <c r="V461" s="2549" t="s">
        <v>2493</v>
      </c>
      <c r="W461" s="2549" t="s">
        <v>2493</v>
      </c>
      <c r="X461" s="2549">
        <v>1</v>
      </c>
      <c r="Y461" s="2550" t="s">
        <v>2493</v>
      </c>
      <c r="Z461" s="2551" t="s">
        <v>2185</v>
      </c>
      <c r="AA461" s="2552" t="s">
        <v>2185</v>
      </c>
      <c r="AB461" s="2549" t="s">
        <v>2495</v>
      </c>
      <c r="AC461" s="2554">
        <v>100220</v>
      </c>
      <c r="AD461" s="2555">
        <v>3274</v>
      </c>
      <c r="AE461" s="2555">
        <v>3733</v>
      </c>
      <c r="AF461" s="2555">
        <v>24.9</v>
      </c>
      <c r="AG461" s="2555">
        <v>81.790000000000006</v>
      </c>
      <c r="AH461" s="2555">
        <v>3935</v>
      </c>
      <c r="AI461" s="2555">
        <v>343.6</v>
      </c>
      <c r="AJ461" s="2555">
        <v>537.70000000000005</v>
      </c>
      <c r="AK461" s="2555">
        <v>4.9000000000000004</v>
      </c>
      <c r="AL461" s="2555">
        <v>7.4</v>
      </c>
      <c r="AM461" s="2555">
        <v>168.2</v>
      </c>
      <c r="AN461" s="2523">
        <v>3444</v>
      </c>
      <c r="AO461" s="2556">
        <v>1</v>
      </c>
      <c r="AP461" s="2547">
        <v>1</v>
      </c>
      <c r="AQ461" s="2547">
        <v>4</v>
      </c>
      <c r="AR461" s="2547">
        <v>4</v>
      </c>
      <c r="AS461" s="2557">
        <v>115</v>
      </c>
      <c r="AT461" s="2558">
        <v>129</v>
      </c>
      <c r="AU461" s="2558">
        <v>90</v>
      </c>
      <c r="AV461" s="2559">
        <v>104</v>
      </c>
      <c r="AW461" s="2560">
        <v>1</v>
      </c>
      <c r="AX461" s="2539">
        <v>1</v>
      </c>
      <c r="AY461" s="2521">
        <v>0</v>
      </c>
      <c r="AZ461" s="2539">
        <v>1</v>
      </c>
      <c r="BA461" s="2539">
        <v>1</v>
      </c>
      <c r="BB461" s="2539">
        <v>1</v>
      </c>
      <c r="BC461" s="2539">
        <v>0</v>
      </c>
      <c r="BD461" s="2539">
        <v>1</v>
      </c>
      <c r="BE461" s="2561">
        <v>1</v>
      </c>
      <c r="BF461" s="2539">
        <v>1</v>
      </c>
      <c r="BG461" s="2539">
        <v>1</v>
      </c>
      <c r="BH461" s="2539">
        <v>1</v>
      </c>
      <c r="BI461" s="2539">
        <v>1</v>
      </c>
      <c r="BJ461" s="2539">
        <v>1</v>
      </c>
      <c r="BK461" s="2539">
        <v>1</v>
      </c>
      <c r="BL461" s="2539">
        <v>1</v>
      </c>
      <c r="BM461" s="2539">
        <v>1</v>
      </c>
      <c r="BN461" s="2521">
        <v>0</v>
      </c>
      <c r="BO461" s="2539">
        <v>1</v>
      </c>
      <c r="BP461" s="2539">
        <v>1</v>
      </c>
      <c r="BQ461" s="2539">
        <v>0</v>
      </c>
      <c r="BR461" s="2562">
        <v>0</v>
      </c>
      <c r="BS461" s="2538">
        <v>0</v>
      </c>
      <c r="BT461" s="2521">
        <v>0</v>
      </c>
      <c r="BU461" s="2521">
        <v>0</v>
      </c>
      <c r="BV461" s="2539">
        <v>0</v>
      </c>
      <c r="BW461" s="2539">
        <v>0</v>
      </c>
      <c r="BX461" s="2539">
        <v>0</v>
      </c>
      <c r="BY461" s="2539">
        <v>0</v>
      </c>
      <c r="BZ461" s="2636">
        <v>0</v>
      </c>
      <c r="CA461" s="2539">
        <v>0</v>
      </c>
      <c r="CB461" s="2539">
        <v>0</v>
      </c>
      <c r="CC461" s="2539">
        <v>0</v>
      </c>
      <c r="CD461" s="2539">
        <v>0</v>
      </c>
      <c r="CE461" s="2570">
        <v>0</v>
      </c>
      <c r="CF461" s="2571">
        <v>1</v>
      </c>
      <c r="CG461" s="2539">
        <v>1</v>
      </c>
      <c r="CH461" s="2539">
        <v>1</v>
      </c>
      <c r="CI461" s="2539">
        <v>1</v>
      </c>
      <c r="CJ461" s="2539">
        <v>1</v>
      </c>
      <c r="CK461" s="2539">
        <v>1</v>
      </c>
      <c r="CL461" s="2539">
        <v>1</v>
      </c>
      <c r="CM461" s="2539">
        <v>1</v>
      </c>
      <c r="CN461" s="2539">
        <v>1</v>
      </c>
      <c r="CO461" s="2539">
        <v>1</v>
      </c>
      <c r="CP461" s="2539">
        <v>1</v>
      </c>
      <c r="CQ461" s="2539">
        <v>1</v>
      </c>
      <c r="CR461" s="2539">
        <v>1</v>
      </c>
      <c r="CS461" s="2539">
        <v>0</v>
      </c>
      <c r="CT461" s="2539">
        <v>0</v>
      </c>
      <c r="CU461" s="2539">
        <v>0</v>
      </c>
      <c r="CV461" s="2539">
        <v>0</v>
      </c>
      <c r="CW461" s="2539">
        <v>0</v>
      </c>
      <c r="CX461" s="2539">
        <v>0</v>
      </c>
      <c r="CY461" s="2573">
        <v>0</v>
      </c>
    </row>
    <row r="462" spans="1:103">
      <c r="A462" s="2564"/>
      <c r="B462" s="2642" t="s">
        <v>2704</v>
      </c>
      <c r="C462" s="2566"/>
      <c r="D462" s="2643">
        <v>113</v>
      </c>
      <c r="E462" s="2545"/>
      <c r="F462" s="2567">
        <v>607.6</v>
      </c>
      <c r="G462" s="2568">
        <v>228.2</v>
      </c>
      <c r="H462" s="2568">
        <v>11.1</v>
      </c>
      <c r="I462" s="2568">
        <v>17.3</v>
      </c>
      <c r="J462" s="2561">
        <v>20</v>
      </c>
      <c r="K462" s="2568">
        <v>573</v>
      </c>
      <c r="L462" s="2568">
        <v>533</v>
      </c>
      <c r="M462" s="2567">
        <v>143.9</v>
      </c>
      <c r="N462" s="2548">
        <v>2.0710000000000002</v>
      </c>
      <c r="O462" s="2523">
        <v>18.07</v>
      </c>
      <c r="P462" s="2549">
        <v>1</v>
      </c>
      <c r="Q462" s="2549">
        <v>1</v>
      </c>
      <c r="R462" s="2549" t="s">
        <v>2185</v>
      </c>
      <c r="S462" s="2549">
        <v>1</v>
      </c>
      <c r="T462" s="2550">
        <v>1</v>
      </c>
      <c r="U462" s="2549">
        <v>1</v>
      </c>
      <c r="V462" s="2549">
        <v>1</v>
      </c>
      <c r="W462" s="2549" t="s">
        <v>2185</v>
      </c>
      <c r="X462" s="2549" t="s">
        <v>2185</v>
      </c>
      <c r="Y462" s="2550" t="s">
        <v>2185</v>
      </c>
      <c r="Z462" s="2551" t="s">
        <v>2185</v>
      </c>
      <c r="AA462" s="2552" t="s">
        <v>2185</v>
      </c>
      <c r="AB462" s="2549" t="s">
        <v>2495</v>
      </c>
      <c r="AC462" s="2554">
        <v>88930</v>
      </c>
      <c r="AD462" s="2555">
        <v>2927</v>
      </c>
      <c r="AE462" s="2555">
        <v>3338</v>
      </c>
      <c r="AF462" s="2555">
        <v>24.6</v>
      </c>
      <c r="AG462" s="2555">
        <v>75.87</v>
      </c>
      <c r="AH462" s="2555">
        <v>3436</v>
      </c>
      <c r="AI462" s="2555">
        <v>301.2</v>
      </c>
      <c r="AJ462" s="2555">
        <v>471.5</v>
      </c>
      <c r="AK462" s="2555">
        <v>4.8</v>
      </c>
      <c r="AL462" s="2555">
        <v>6.9</v>
      </c>
      <c r="AM462" s="2555">
        <v>123</v>
      </c>
      <c r="AN462" s="2523">
        <v>2984</v>
      </c>
      <c r="AO462" s="2556">
        <v>1</v>
      </c>
      <c r="AP462" s="2547">
        <v>1</v>
      </c>
      <c r="AQ462" s="2547">
        <v>4</v>
      </c>
      <c r="AR462" s="2547">
        <v>4</v>
      </c>
      <c r="AS462" s="2557">
        <v>126</v>
      </c>
      <c r="AT462" s="2558">
        <v>142</v>
      </c>
      <c r="AU462" s="2558">
        <v>99</v>
      </c>
      <c r="AV462" s="2559">
        <v>114</v>
      </c>
      <c r="AW462" s="2560">
        <v>1</v>
      </c>
      <c r="AX462" s="2539">
        <v>1</v>
      </c>
      <c r="AY462" s="2521">
        <v>0</v>
      </c>
      <c r="AZ462" s="2539">
        <v>1</v>
      </c>
      <c r="BA462" s="2539">
        <v>1</v>
      </c>
      <c r="BB462" s="2539">
        <v>1</v>
      </c>
      <c r="BC462" s="2539">
        <v>0</v>
      </c>
      <c r="BD462" s="2539">
        <v>1</v>
      </c>
      <c r="BE462" s="2561">
        <v>0</v>
      </c>
      <c r="BF462" s="2539">
        <v>0</v>
      </c>
      <c r="BG462" s="2539">
        <v>1</v>
      </c>
      <c r="BH462" s="2539">
        <v>0</v>
      </c>
      <c r="BI462" s="2539">
        <v>1</v>
      </c>
      <c r="BJ462" s="2539">
        <v>1</v>
      </c>
      <c r="BK462" s="2539">
        <v>1</v>
      </c>
      <c r="BL462" s="2539">
        <v>1</v>
      </c>
      <c r="BM462" s="2539">
        <v>0</v>
      </c>
      <c r="BN462" s="2521">
        <v>0</v>
      </c>
      <c r="BO462" s="2539">
        <v>1</v>
      </c>
      <c r="BP462" s="2539">
        <v>1</v>
      </c>
      <c r="BQ462" s="2539">
        <v>0</v>
      </c>
      <c r="BR462" s="2562">
        <v>0</v>
      </c>
      <c r="BS462" s="2538">
        <v>0</v>
      </c>
      <c r="BT462" s="2521">
        <v>0</v>
      </c>
      <c r="BU462" s="2521">
        <v>0</v>
      </c>
      <c r="BV462" s="2539">
        <v>0</v>
      </c>
      <c r="BW462" s="2539">
        <v>0</v>
      </c>
      <c r="BX462" s="2539">
        <v>0</v>
      </c>
      <c r="BY462" s="2539">
        <v>0</v>
      </c>
      <c r="BZ462" s="2636">
        <v>0</v>
      </c>
      <c r="CA462" s="2539">
        <v>0</v>
      </c>
      <c r="CB462" s="2539">
        <v>0</v>
      </c>
      <c r="CC462" s="2539">
        <v>0</v>
      </c>
      <c r="CD462" s="2539">
        <v>0</v>
      </c>
      <c r="CE462" s="2570">
        <v>0</v>
      </c>
      <c r="CF462" s="2571">
        <v>1</v>
      </c>
      <c r="CG462" s="2539">
        <v>1</v>
      </c>
      <c r="CH462" s="2539">
        <v>1</v>
      </c>
      <c r="CI462" s="2539">
        <v>1</v>
      </c>
      <c r="CJ462" s="2539">
        <v>1</v>
      </c>
      <c r="CK462" s="2539">
        <v>1</v>
      </c>
      <c r="CL462" s="2539">
        <v>1</v>
      </c>
      <c r="CM462" s="2539">
        <v>1</v>
      </c>
      <c r="CN462" s="2539">
        <v>1</v>
      </c>
      <c r="CO462" s="2539">
        <v>1</v>
      </c>
      <c r="CP462" s="2539">
        <v>1</v>
      </c>
      <c r="CQ462" s="2539">
        <v>1</v>
      </c>
      <c r="CR462" s="2539">
        <v>1</v>
      </c>
      <c r="CS462" s="2539">
        <v>0</v>
      </c>
      <c r="CT462" s="2539">
        <v>0</v>
      </c>
      <c r="CU462" s="2539">
        <v>0</v>
      </c>
      <c r="CV462" s="2539">
        <v>0</v>
      </c>
      <c r="CW462" s="2539">
        <v>0</v>
      </c>
      <c r="CX462" s="2539">
        <v>0</v>
      </c>
      <c r="CY462" s="2573">
        <v>0</v>
      </c>
    </row>
    <row r="463" spans="1:103">
      <c r="A463" s="2564"/>
      <c r="B463" s="2565" t="s">
        <v>2705</v>
      </c>
      <c r="C463" s="2566"/>
      <c r="D463" s="2544">
        <v>101</v>
      </c>
      <c r="E463" s="2545"/>
      <c r="F463" s="2567">
        <v>602.6</v>
      </c>
      <c r="G463" s="2568">
        <v>227.6</v>
      </c>
      <c r="H463" s="2568">
        <v>10.5</v>
      </c>
      <c r="I463" s="2568">
        <v>14.8</v>
      </c>
      <c r="J463" s="2561">
        <v>20</v>
      </c>
      <c r="K463" s="2568">
        <v>573</v>
      </c>
      <c r="L463" s="2568">
        <v>533</v>
      </c>
      <c r="M463" s="2567">
        <v>128.9</v>
      </c>
      <c r="N463" s="2548">
        <v>2.06</v>
      </c>
      <c r="O463" s="2523">
        <v>20.04</v>
      </c>
      <c r="P463" s="2549">
        <v>1</v>
      </c>
      <c r="Q463" s="2549">
        <v>1</v>
      </c>
      <c r="R463" s="2549" t="s">
        <v>2185</v>
      </c>
      <c r="S463" s="2549">
        <v>1</v>
      </c>
      <c r="T463" s="2550">
        <v>1</v>
      </c>
      <c r="U463" s="2549">
        <v>1</v>
      </c>
      <c r="V463" s="2549">
        <v>1</v>
      </c>
      <c r="W463" s="2549" t="s">
        <v>2185</v>
      </c>
      <c r="X463" s="2549" t="s">
        <v>2185</v>
      </c>
      <c r="Y463" s="2550" t="s">
        <v>2185</v>
      </c>
      <c r="Z463" s="2551" t="s">
        <v>2185</v>
      </c>
      <c r="AA463" s="2552" t="s">
        <v>2185</v>
      </c>
      <c r="AB463" s="2549" t="s">
        <v>2495</v>
      </c>
      <c r="AC463" s="2554">
        <v>77390</v>
      </c>
      <c r="AD463" s="2555">
        <v>2568</v>
      </c>
      <c r="AE463" s="2555">
        <v>2938</v>
      </c>
      <c r="AF463" s="2555">
        <v>24.3</v>
      </c>
      <c r="AG463" s="2555">
        <v>71.069999999999993</v>
      </c>
      <c r="AH463" s="2555">
        <v>2917</v>
      </c>
      <c r="AI463" s="2555">
        <v>256.3</v>
      </c>
      <c r="AJ463" s="2555">
        <v>402.4</v>
      </c>
      <c r="AK463" s="2555">
        <v>4.7</v>
      </c>
      <c r="AL463" s="2555">
        <v>6.3</v>
      </c>
      <c r="AM463" s="2555">
        <v>86.67</v>
      </c>
      <c r="AN463" s="2523">
        <v>2512</v>
      </c>
      <c r="AO463" s="2556">
        <v>1</v>
      </c>
      <c r="AP463" s="2547">
        <v>1</v>
      </c>
      <c r="AQ463" s="2547">
        <v>4</v>
      </c>
      <c r="AR463" s="2547">
        <v>4</v>
      </c>
      <c r="AS463" s="2557">
        <v>140</v>
      </c>
      <c r="AT463" s="2558">
        <v>157</v>
      </c>
      <c r="AU463" s="2558">
        <v>109</v>
      </c>
      <c r="AV463" s="2559">
        <v>127</v>
      </c>
      <c r="AW463" s="2560">
        <v>1</v>
      </c>
      <c r="AX463" s="2539">
        <v>1</v>
      </c>
      <c r="AY463" s="2521">
        <v>0</v>
      </c>
      <c r="AZ463" s="2539">
        <v>1</v>
      </c>
      <c r="BA463" s="2539">
        <v>1</v>
      </c>
      <c r="BB463" s="2539">
        <v>1</v>
      </c>
      <c r="BC463" s="2539">
        <v>0</v>
      </c>
      <c r="BD463" s="2539">
        <v>1</v>
      </c>
      <c r="BE463" s="2561">
        <v>0</v>
      </c>
      <c r="BF463" s="2539">
        <v>0</v>
      </c>
      <c r="BG463" s="2539">
        <v>1</v>
      </c>
      <c r="BH463" s="2539">
        <v>0</v>
      </c>
      <c r="BI463" s="2539">
        <v>1</v>
      </c>
      <c r="BJ463" s="2539">
        <v>1</v>
      </c>
      <c r="BK463" s="2539">
        <v>1</v>
      </c>
      <c r="BL463" s="2539">
        <v>1</v>
      </c>
      <c r="BM463" s="2539">
        <v>0</v>
      </c>
      <c r="BN463" s="2521">
        <v>0</v>
      </c>
      <c r="BO463" s="2539">
        <v>1</v>
      </c>
      <c r="BP463" s="2539">
        <v>1</v>
      </c>
      <c r="BQ463" s="2539">
        <v>0</v>
      </c>
      <c r="BR463" s="2562">
        <v>0</v>
      </c>
      <c r="BS463" s="2538">
        <v>0</v>
      </c>
      <c r="BT463" s="2521">
        <v>0</v>
      </c>
      <c r="BU463" s="2521">
        <v>0</v>
      </c>
      <c r="BV463" s="2539">
        <v>0</v>
      </c>
      <c r="BW463" s="2539">
        <v>0</v>
      </c>
      <c r="BX463" s="2539">
        <v>0</v>
      </c>
      <c r="BY463" s="2539">
        <v>0</v>
      </c>
      <c r="BZ463" s="2636">
        <v>0</v>
      </c>
      <c r="CA463" s="2539">
        <v>0</v>
      </c>
      <c r="CB463" s="2539">
        <v>0</v>
      </c>
      <c r="CC463" s="2539">
        <v>0</v>
      </c>
      <c r="CD463" s="2539">
        <v>0</v>
      </c>
      <c r="CE463" s="2570">
        <v>0</v>
      </c>
      <c r="CF463" s="2571">
        <v>1</v>
      </c>
      <c r="CG463" s="2539">
        <v>1</v>
      </c>
      <c r="CH463" s="2539">
        <v>1</v>
      </c>
      <c r="CI463" s="2539">
        <v>1</v>
      </c>
      <c r="CJ463" s="2539">
        <v>1</v>
      </c>
      <c r="CK463" s="2539">
        <v>1</v>
      </c>
      <c r="CL463" s="2539">
        <v>1</v>
      </c>
      <c r="CM463" s="2539">
        <v>1</v>
      </c>
      <c r="CN463" s="2539">
        <v>1</v>
      </c>
      <c r="CO463" s="2539">
        <v>1</v>
      </c>
      <c r="CP463" s="2539">
        <v>1</v>
      </c>
      <c r="CQ463" s="2539">
        <v>1</v>
      </c>
      <c r="CR463" s="2539">
        <v>1</v>
      </c>
      <c r="CS463" s="2539">
        <v>0</v>
      </c>
      <c r="CT463" s="2539">
        <v>0</v>
      </c>
      <c r="CU463" s="2539">
        <v>0</v>
      </c>
      <c r="CV463" s="2539">
        <v>0</v>
      </c>
      <c r="CW463" s="2539">
        <v>0</v>
      </c>
      <c r="CX463" s="2539">
        <v>0</v>
      </c>
      <c r="CY463" s="2573">
        <v>0</v>
      </c>
    </row>
    <row r="464" spans="1:103">
      <c r="A464" s="2564" t="s">
        <v>2582</v>
      </c>
      <c r="B464" s="2565" t="s">
        <v>2706</v>
      </c>
      <c r="C464" s="2566"/>
      <c r="D464" s="2544">
        <v>92</v>
      </c>
      <c r="E464" s="2545"/>
      <c r="F464" s="2567">
        <v>603</v>
      </c>
      <c r="G464" s="2568">
        <v>179</v>
      </c>
      <c r="H464" s="2568">
        <v>10.9</v>
      </c>
      <c r="I464" s="2568">
        <v>15</v>
      </c>
      <c r="J464" s="2561">
        <v>13</v>
      </c>
      <c r="K464" s="2568">
        <v>573</v>
      </c>
      <c r="L464" s="2568">
        <v>547</v>
      </c>
      <c r="M464" s="2567">
        <v>117.6</v>
      </c>
      <c r="N464" s="2548">
        <v>1.8779999999999999</v>
      </c>
      <c r="O464" s="2523">
        <v>20.34</v>
      </c>
      <c r="P464" s="2549">
        <v>1</v>
      </c>
      <c r="Q464" s="2549">
        <v>1</v>
      </c>
      <c r="R464" s="2549" t="s">
        <v>2185</v>
      </c>
      <c r="S464" s="2549">
        <v>1</v>
      </c>
      <c r="T464" s="2550">
        <v>1</v>
      </c>
      <c r="U464" s="2549" t="s">
        <v>2185</v>
      </c>
      <c r="V464" s="2549">
        <v>1</v>
      </c>
      <c r="W464" s="2549" t="s">
        <v>2185</v>
      </c>
      <c r="X464" s="2549" t="s">
        <v>2185</v>
      </c>
      <c r="Y464" s="2550" t="s">
        <v>2185</v>
      </c>
      <c r="Z464" s="2551" t="s">
        <v>2185</v>
      </c>
      <c r="AA464" s="2552" t="s">
        <v>2185</v>
      </c>
      <c r="AB464" s="2549" t="s">
        <v>2499</v>
      </c>
      <c r="AC464" s="2554">
        <v>64680</v>
      </c>
      <c r="AD464" s="2555">
        <v>2145</v>
      </c>
      <c r="AE464" s="2555">
        <v>2514</v>
      </c>
      <c r="AF464" s="2555">
        <v>23.4</v>
      </c>
      <c r="AG464" s="2555">
        <v>69.44</v>
      </c>
      <c r="AH464" s="2555">
        <v>1441</v>
      </c>
      <c r="AI464" s="2555">
        <v>161</v>
      </c>
      <c r="AJ464" s="2555">
        <v>258.5</v>
      </c>
      <c r="AK464" s="2555">
        <v>3.5</v>
      </c>
      <c r="AL464" s="2555">
        <v>5.6</v>
      </c>
      <c r="AM464" s="2555">
        <v>71.3</v>
      </c>
      <c r="AN464" s="2523">
        <v>1239</v>
      </c>
      <c r="AO464" s="2556">
        <v>1</v>
      </c>
      <c r="AP464" s="2547">
        <v>1</v>
      </c>
      <c r="AQ464" s="2547">
        <v>4</v>
      </c>
      <c r="AR464" s="2547">
        <v>4</v>
      </c>
      <c r="AS464" s="2557">
        <v>144</v>
      </c>
      <c r="AT464" s="2558">
        <v>160</v>
      </c>
      <c r="AU464" s="2558">
        <v>118</v>
      </c>
      <c r="AV464" s="2559">
        <v>133</v>
      </c>
      <c r="AW464" s="2560">
        <v>1</v>
      </c>
      <c r="AX464" s="2539">
        <v>0</v>
      </c>
      <c r="AY464" s="2521">
        <v>0</v>
      </c>
      <c r="AZ464" s="2539">
        <v>1</v>
      </c>
      <c r="BA464" s="2539">
        <v>1</v>
      </c>
      <c r="BB464" s="2539">
        <v>1</v>
      </c>
      <c r="BC464" s="2539">
        <v>0</v>
      </c>
      <c r="BD464" s="2539">
        <v>1</v>
      </c>
      <c r="BE464" s="2561">
        <v>0</v>
      </c>
      <c r="BF464" s="2539">
        <v>0</v>
      </c>
      <c r="BG464" s="2539">
        <v>1</v>
      </c>
      <c r="BH464" s="2539">
        <v>0</v>
      </c>
      <c r="BI464" s="2539">
        <v>0</v>
      </c>
      <c r="BJ464" s="2539">
        <v>0</v>
      </c>
      <c r="BK464" s="2539">
        <v>0</v>
      </c>
      <c r="BL464" s="2539">
        <v>0</v>
      </c>
      <c r="BM464" s="2539">
        <v>0</v>
      </c>
      <c r="BN464" s="2521">
        <v>0</v>
      </c>
      <c r="BO464" s="2539">
        <v>0</v>
      </c>
      <c r="BP464" s="2539">
        <v>0</v>
      </c>
      <c r="BQ464" s="2539">
        <v>0</v>
      </c>
      <c r="BR464" s="2562">
        <v>0</v>
      </c>
      <c r="BS464" s="2538">
        <v>0</v>
      </c>
      <c r="BT464" s="2521">
        <v>1</v>
      </c>
      <c r="BU464" s="2521">
        <v>1</v>
      </c>
      <c r="BV464" s="2539">
        <v>0</v>
      </c>
      <c r="BW464" s="2539">
        <v>0</v>
      </c>
      <c r="BX464" s="2539">
        <v>0</v>
      </c>
      <c r="BY464" s="2539">
        <v>0</v>
      </c>
      <c r="BZ464" s="2636">
        <v>0</v>
      </c>
      <c r="CA464" s="2539">
        <v>0</v>
      </c>
      <c r="CB464" s="2539">
        <v>0</v>
      </c>
      <c r="CC464" s="2539">
        <v>0</v>
      </c>
      <c r="CD464" s="2539">
        <v>0</v>
      </c>
      <c r="CE464" s="2570">
        <v>0</v>
      </c>
      <c r="CF464" s="2571">
        <v>1</v>
      </c>
      <c r="CG464" s="2539">
        <v>1</v>
      </c>
      <c r="CH464" s="2539">
        <v>1</v>
      </c>
      <c r="CI464" s="2539">
        <v>1</v>
      </c>
      <c r="CJ464" s="2539">
        <v>1</v>
      </c>
      <c r="CK464" s="2539">
        <v>1</v>
      </c>
      <c r="CL464" s="2539">
        <v>1</v>
      </c>
      <c r="CM464" s="2539">
        <v>1</v>
      </c>
      <c r="CN464" s="2539">
        <v>1</v>
      </c>
      <c r="CO464" s="2539">
        <v>1</v>
      </c>
      <c r="CP464" s="2539">
        <v>1</v>
      </c>
      <c r="CQ464" s="2539">
        <v>1</v>
      </c>
      <c r="CR464" s="2539">
        <v>1</v>
      </c>
      <c r="CS464" s="2539">
        <v>0</v>
      </c>
      <c r="CT464" s="2539">
        <v>0</v>
      </c>
      <c r="CU464" s="2539">
        <v>0</v>
      </c>
      <c r="CV464" s="2539">
        <v>0</v>
      </c>
      <c r="CW464" s="2539">
        <v>0</v>
      </c>
      <c r="CX464" s="2539">
        <v>0</v>
      </c>
      <c r="CY464" s="2573">
        <v>0</v>
      </c>
    </row>
    <row r="465" spans="1:103">
      <c r="A465" s="2564" t="s">
        <v>2582</v>
      </c>
      <c r="B465" s="2565" t="s">
        <v>2707</v>
      </c>
      <c r="C465" s="2566"/>
      <c r="D465" s="2544">
        <v>82</v>
      </c>
      <c r="E465" s="2545"/>
      <c r="F465" s="2567">
        <v>599</v>
      </c>
      <c r="G465" s="2568">
        <v>178</v>
      </c>
      <c r="H465" s="2568">
        <v>10</v>
      </c>
      <c r="I465" s="2568">
        <v>12.8</v>
      </c>
      <c r="J465" s="2561">
        <v>13</v>
      </c>
      <c r="K465" s="2568">
        <v>573</v>
      </c>
      <c r="L465" s="2568">
        <v>547</v>
      </c>
      <c r="M465" s="2567">
        <v>104.4</v>
      </c>
      <c r="N465" s="2548">
        <v>1.8680000000000001</v>
      </c>
      <c r="O465" s="2523">
        <v>22.8</v>
      </c>
      <c r="P465" s="2549">
        <v>1</v>
      </c>
      <c r="Q465" s="2549">
        <v>1</v>
      </c>
      <c r="R465" s="2549" t="s">
        <v>2185</v>
      </c>
      <c r="S465" s="2549">
        <v>1</v>
      </c>
      <c r="T465" s="2550">
        <v>1</v>
      </c>
      <c r="U465" s="2549" t="s">
        <v>2185</v>
      </c>
      <c r="V465" s="2549">
        <v>1</v>
      </c>
      <c r="W465" s="2549" t="s">
        <v>2185</v>
      </c>
      <c r="X465" s="2549" t="s">
        <v>2185</v>
      </c>
      <c r="Y465" s="2550" t="s">
        <v>2185</v>
      </c>
      <c r="Z465" s="2551" t="s">
        <v>2185</v>
      </c>
      <c r="AA465" s="2552" t="s">
        <v>2185</v>
      </c>
      <c r="AB465" s="2549" t="s">
        <v>2499</v>
      </c>
      <c r="AC465" s="2554">
        <v>56030</v>
      </c>
      <c r="AD465" s="2555">
        <v>1870</v>
      </c>
      <c r="AE465" s="2555">
        <v>2198</v>
      </c>
      <c r="AF465" s="2555">
        <v>23.1</v>
      </c>
      <c r="AG465" s="2555">
        <v>63.39</v>
      </c>
      <c r="AH465" s="2555">
        <v>1208</v>
      </c>
      <c r="AI465" s="2555">
        <v>135.80000000000001</v>
      </c>
      <c r="AJ465" s="2555">
        <v>218.2</v>
      </c>
      <c r="AK465" s="2555">
        <v>3.4</v>
      </c>
      <c r="AL465" s="2555">
        <v>5</v>
      </c>
      <c r="AM465" s="2555">
        <v>49.07</v>
      </c>
      <c r="AN465" s="2523">
        <v>1033</v>
      </c>
      <c r="AO465" s="2556">
        <v>1</v>
      </c>
      <c r="AP465" s="2547">
        <v>2</v>
      </c>
      <c r="AQ465" s="2547">
        <v>4</v>
      </c>
      <c r="AR465" s="2547">
        <v>4</v>
      </c>
      <c r="AS465" s="2557">
        <v>162</v>
      </c>
      <c r="AT465" s="2558">
        <v>179</v>
      </c>
      <c r="AU465" s="2558">
        <v>132</v>
      </c>
      <c r="AV465" s="2559">
        <v>149</v>
      </c>
      <c r="AW465" s="2560">
        <v>1</v>
      </c>
      <c r="AX465" s="2539">
        <v>0</v>
      </c>
      <c r="AY465" s="2521">
        <v>0</v>
      </c>
      <c r="AZ465" s="2539">
        <v>1</v>
      </c>
      <c r="BA465" s="2539">
        <v>1</v>
      </c>
      <c r="BB465" s="2539">
        <v>1</v>
      </c>
      <c r="BC465" s="2539">
        <v>0</v>
      </c>
      <c r="BD465" s="2539">
        <v>1</v>
      </c>
      <c r="BE465" s="2561">
        <v>0</v>
      </c>
      <c r="BF465" s="2539">
        <v>0</v>
      </c>
      <c r="BG465" s="2539">
        <v>1</v>
      </c>
      <c r="BH465" s="2539">
        <v>0</v>
      </c>
      <c r="BI465" s="2539">
        <v>0</v>
      </c>
      <c r="BJ465" s="2539">
        <v>0</v>
      </c>
      <c r="BK465" s="2539">
        <v>0</v>
      </c>
      <c r="BL465" s="2539">
        <v>0</v>
      </c>
      <c r="BM465" s="2539">
        <v>0</v>
      </c>
      <c r="BN465" s="2521">
        <v>0</v>
      </c>
      <c r="BO465" s="2539">
        <v>0</v>
      </c>
      <c r="BP465" s="2539">
        <v>0</v>
      </c>
      <c r="BQ465" s="2539">
        <v>0</v>
      </c>
      <c r="BR465" s="2562">
        <v>0</v>
      </c>
      <c r="BS465" s="2538">
        <v>0</v>
      </c>
      <c r="BT465" s="2521">
        <v>1</v>
      </c>
      <c r="BU465" s="2521">
        <v>1</v>
      </c>
      <c r="BV465" s="2539">
        <v>0</v>
      </c>
      <c r="BW465" s="2539">
        <v>0</v>
      </c>
      <c r="BX465" s="2539">
        <v>0</v>
      </c>
      <c r="BY465" s="2539">
        <v>0</v>
      </c>
      <c r="BZ465" s="2636">
        <v>0</v>
      </c>
      <c r="CA465" s="2539">
        <v>0</v>
      </c>
      <c r="CB465" s="2539">
        <v>0</v>
      </c>
      <c r="CC465" s="2539">
        <v>0</v>
      </c>
      <c r="CD465" s="2539">
        <v>0</v>
      </c>
      <c r="CE465" s="2570">
        <v>0</v>
      </c>
      <c r="CF465" s="2571">
        <v>1</v>
      </c>
      <c r="CG465" s="2539">
        <v>1</v>
      </c>
      <c r="CH465" s="2539">
        <v>1</v>
      </c>
      <c r="CI465" s="2539">
        <v>1</v>
      </c>
      <c r="CJ465" s="2539">
        <v>1</v>
      </c>
      <c r="CK465" s="2539">
        <v>1</v>
      </c>
      <c r="CL465" s="2539">
        <v>1</v>
      </c>
      <c r="CM465" s="2539">
        <v>1</v>
      </c>
      <c r="CN465" s="2539">
        <v>1</v>
      </c>
      <c r="CO465" s="2539">
        <v>1</v>
      </c>
      <c r="CP465" s="2539">
        <v>1</v>
      </c>
      <c r="CQ465" s="2539">
        <v>1</v>
      </c>
      <c r="CR465" s="2539">
        <v>1</v>
      </c>
      <c r="CS465" s="2539">
        <v>0</v>
      </c>
      <c r="CT465" s="2539">
        <v>0</v>
      </c>
      <c r="CU465" s="2539">
        <v>0</v>
      </c>
      <c r="CV465" s="2539">
        <v>0</v>
      </c>
      <c r="CW465" s="2539">
        <v>0</v>
      </c>
      <c r="CX465" s="2539">
        <v>0</v>
      </c>
      <c r="CY465" s="2573">
        <v>0</v>
      </c>
    </row>
    <row r="466" spans="1:103">
      <c r="A466" s="2564" t="s">
        <v>2582</v>
      </c>
      <c r="B466" s="2565" t="s">
        <v>2708</v>
      </c>
      <c r="C466" s="2566"/>
      <c r="D466" s="2544">
        <v>138</v>
      </c>
      <c r="E466" s="2545"/>
      <c r="F466" s="2567">
        <v>549</v>
      </c>
      <c r="G466" s="2568">
        <v>214</v>
      </c>
      <c r="H466" s="2568">
        <v>14.7</v>
      </c>
      <c r="I466" s="2568">
        <v>23.6</v>
      </c>
      <c r="J466" s="2561">
        <v>13</v>
      </c>
      <c r="K466" s="2568">
        <v>501.9</v>
      </c>
      <c r="L466" s="2568">
        <v>475.9</v>
      </c>
      <c r="M466" s="2567">
        <v>176.2</v>
      </c>
      <c r="N466" s="2548">
        <v>1.9019999999999999</v>
      </c>
      <c r="O466" s="2523">
        <v>13.75</v>
      </c>
      <c r="P466" s="2549">
        <v>1</v>
      </c>
      <c r="Q466" s="2549">
        <v>1</v>
      </c>
      <c r="R466" s="2549">
        <v>1</v>
      </c>
      <c r="S466" s="2549">
        <v>1</v>
      </c>
      <c r="T466" s="2550">
        <v>1</v>
      </c>
      <c r="U466" s="2549" t="s">
        <v>2185</v>
      </c>
      <c r="V466" s="2549">
        <v>1</v>
      </c>
      <c r="W466" s="2549" t="s">
        <v>2185</v>
      </c>
      <c r="X466" s="2549" t="s">
        <v>2185</v>
      </c>
      <c r="Y466" s="2550">
        <v>1</v>
      </c>
      <c r="Z466" s="2551" t="s">
        <v>2185</v>
      </c>
      <c r="AA466" s="2552" t="s">
        <v>2185</v>
      </c>
      <c r="AB466" s="2549" t="s">
        <v>2499</v>
      </c>
      <c r="AC466" s="2554">
        <v>86120</v>
      </c>
      <c r="AD466" s="2555">
        <v>3137</v>
      </c>
      <c r="AE466" s="2555">
        <v>3614</v>
      </c>
      <c r="AF466" s="2555">
        <v>22.1</v>
      </c>
      <c r="AG466" s="2555">
        <v>84.82</v>
      </c>
      <c r="AH466" s="2555">
        <v>3869</v>
      </c>
      <c r="AI466" s="2555">
        <v>361.6</v>
      </c>
      <c r="AJ466" s="2555">
        <v>568.9</v>
      </c>
      <c r="AK466" s="2555">
        <v>4.5999999999999996</v>
      </c>
      <c r="AL466" s="2555">
        <v>7.7</v>
      </c>
      <c r="AM466" s="2555">
        <v>250.9</v>
      </c>
      <c r="AN466" s="2523">
        <v>2660</v>
      </c>
      <c r="AO466" s="2556">
        <v>1</v>
      </c>
      <c r="AP466" s="2547">
        <v>1</v>
      </c>
      <c r="AQ466" s="2547">
        <v>3</v>
      </c>
      <c r="AR466" s="2547">
        <v>4</v>
      </c>
      <c r="AS466" s="2557">
        <v>96</v>
      </c>
      <c r="AT466" s="2558">
        <v>108</v>
      </c>
      <c r="AU466" s="2558">
        <v>74</v>
      </c>
      <c r="AV466" s="2559">
        <v>87</v>
      </c>
      <c r="AW466" s="2560">
        <v>1</v>
      </c>
      <c r="AX466" s="2539">
        <v>0</v>
      </c>
      <c r="AY466" s="2521">
        <v>0</v>
      </c>
      <c r="AZ466" s="2539">
        <v>1</v>
      </c>
      <c r="BA466" s="2539">
        <v>1</v>
      </c>
      <c r="BB466" s="2539">
        <v>1</v>
      </c>
      <c r="BC466" s="2539">
        <v>0</v>
      </c>
      <c r="BD466" s="2539">
        <v>1</v>
      </c>
      <c r="BE466" s="2561">
        <v>0</v>
      </c>
      <c r="BF466" s="2539">
        <v>0</v>
      </c>
      <c r="BG466" s="2539">
        <v>1</v>
      </c>
      <c r="BH466" s="2539">
        <v>0</v>
      </c>
      <c r="BI466" s="2539">
        <v>1</v>
      </c>
      <c r="BJ466" s="2539">
        <v>1</v>
      </c>
      <c r="BK466" s="2539">
        <v>1</v>
      </c>
      <c r="BL466" s="2539">
        <v>1</v>
      </c>
      <c r="BM466" s="2539">
        <v>0</v>
      </c>
      <c r="BN466" s="2521">
        <v>0</v>
      </c>
      <c r="BO466" s="2539">
        <v>1</v>
      </c>
      <c r="BP466" s="2539">
        <v>1</v>
      </c>
      <c r="BQ466" s="2539">
        <v>0</v>
      </c>
      <c r="BR466" s="2562">
        <v>0</v>
      </c>
      <c r="BS466" s="2538">
        <v>0</v>
      </c>
      <c r="BT466" s="2521">
        <v>1</v>
      </c>
      <c r="BU466" s="2521">
        <v>1</v>
      </c>
      <c r="BV466" s="2539">
        <v>0</v>
      </c>
      <c r="BW466" s="2539">
        <v>0</v>
      </c>
      <c r="BX466" s="2539">
        <v>0</v>
      </c>
      <c r="BY466" s="2539">
        <v>0</v>
      </c>
      <c r="BZ466" s="2636">
        <v>0</v>
      </c>
      <c r="CA466" s="2539">
        <v>0</v>
      </c>
      <c r="CB466" s="2539">
        <v>0</v>
      </c>
      <c r="CC466" s="2539">
        <v>0</v>
      </c>
      <c r="CD466" s="2539">
        <v>0</v>
      </c>
      <c r="CE466" s="2570">
        <v>0</v>
      </c>
      <c r="CF466" s="2571">
        <v>1</v>
      </c>
      <c r="CG466" s="2539">
        <v>1</v>
      </c>
      <c r="CH466" s="2539">
        <v>1</v>
      </c>
      <c r="CI466" s="2539">
        <v>1</v>
      </c>
      <c r="CJ466" s="2539">
        <v>1</v>
      </c>
      <c r="CK466" s="2539">
        <v>1</v>
      </c>
      <c r="CL466" s="2539">
        <v>1</v>
      </c>
      <c r="CM466" s="2539">
        <v>1</v>
      </c>
      <c r="CN466" s="2539">
        <v>1</v>
      </c>
      <c r="CO466" s="2539">
        <v>1</v>
      </c>
      <c r="CP466" s="2539">
        <v>1</v>
      </c>
      <c r="CQ466" s="2539">
        <v>1</v>
      </c>
      <c r="CR466" s="2539">
        <v>1</v>
      </c>
      <c r="CS466" s="2539">
        <v>0</v>
      </c>
      <c r="CT466" s="2539">
        <v>0</v>
      </c>
      <c r="CU466" s="2539">
        <v>0</v>
      </c>
      <c r="CV466" s="2539">
        <v>0</v>
      </c>
      <c r="CW466" s="2539">
        <v>0</v>
      </c>
      <c r="CX466" s="2539">
        <v>0</v>
      </c>
      <c r="CY466" s="2573">
        <v>0</v>
      </c>
    </row>
    <row r="467" spans="1:103">
      <c r="A467" s="2564"/>
      <c r="B467" s="2565" t="s">
        <v>2709</v>
      </c>
      <c r="C467" s="2566"/>
      <c r="D467" s="2544">
        <v>122</v>
      </c>
      <c r="E467" s="2545"/>
      <c r="F467" s="2567">
        <v>544.5</v>
      </c>
      <c r="G467" s="2568">
        <v>211.9</v>
      </c>
      <c r="H467" s="2568">
        <v>12.7</v>
      </c>
      <c r="I467" s="2568">
        <v>21.3</v>
      </c>
      <c r="J467" s="2561">
        <v>13</v>
      </c>
      <c r="K467" s="2568">
        <v>501.9</v>
      </c>
      <c r="L467" s="2568">
        <v>475.9</v>
      </c>
      <c r="M467" s="2567">
        <v>155.4</v>
      </c>
      <c r="N467" s="2548">
        <v>1.889</v>
      </c>
      <c r="O467" s="2523">
        <v>15.48</v>
      </c>
      <c r="P467" s="2549">
        <v>1</v>
      </c>
      <c r="Q467" s="2549">
        <v>1</v>
      </c>
      <c r="R467" s="2549">
        <v>1</v>
      </c>
      <c r="S467" s="2549">
        <v>1</v>
      </c>
      <c r="T467" s="2550">
        <v>1</v>
      </c>
      <c r="U467" s="2549" t="s">
        <v>2185</v>
      </c>
      <c r="V467" s="2549">
        <v>1</v>
      </c>
      <c r="W467" s="2549" t="s">
        <v>2185</v>
      </c>
      <c r="X467" s="2549" t="s">
        <v>2185</v>
      </c>
      <c r="Y467" s="2550">
        <v>1</v>
      </c>
      <c r="Z467" s="2551" t="s">
        <v>2185</v>
      </c>
      <c r="AA467" s="2552" t="s">
        <v>2185</v>
      </c>
      <c r="AB467" s="2553" t="s">
        <v>2494</v>
      </c>
      <c r="AC467" s="2554">
        <v>76080</v>
      </c>
      <c r="AD467" s="2555">
        <v>2794</v>
      </c>
      <c r="AE467" s="2555">
        <v>3197</v>
      </c>
      <c r="AF467" s="2555">
        <v>22.1</v>
      </c>
      <c r="AG467" s="2555">
        <v>73.430000000000007</v>
      </c>
      <c r="AH467" s="2555">
        <v>3387</v>
      </c>
      <c r="AI467" s="2555">
        <v>319.7</v>
      </c>
      <c r="AJ467" s="2555">
        <v>499.7</v>
      </c>
      <c r="AK467" s="2555">
        <v>4.5999999999999996</v>
      </c>
      <c r="AL467" s="2555">
        <v>7</v>
      </c>
      <c r="AM467" s="2555">
        <v>178.8</v>
      </c>
      <c r="AN467" s="2523">
        <v>2311</v>
      </c>
      <c r="AO467" s="2556">
        <v>1</v>
      </c>
      <c r="AP467" s="2547">
        <v>1</v>
      </c>
      <c r="AQ467" s="2547">
        <v>4</v>
      </c>
      <c r="AR467" s="2547">
        <v>4</v>
      </c>
      <c r="AS467" s="2557">
        <v>108</v>
      </c>
      <c r="AT467" s="2558">
        <v>122</v>
      </c>
      <c r="AU467" s="2558">
        <v>84</v>
      </c>
      <c r="AV467" s="2559">
        <v>97</v>
      </c>
      <c r="AW467" s="2560">
        <v>1</v>
      </c>
      <c r="AX467" s="2539">
        <v>0</v>
      </c>
      <c r="AY467" s="2521">
        <v>0</v>
      </c>
      <c r="AZ467" s="2539">
        <v>1</v>
      </c>
      <c r="BA467" s="2539">
        <v>1</v>
      </c>
      <c r="BB467" s="2539">
        <v>1</v>
      </c>
      <c r="BC467" s="2539">
        <v>0</v>
      </c>
      <c r="BD467" s="2539">
        <v>1</v>
      </c>
      <c r="BE467" s="2561">
        <v>0</v>
      </c>
      <c r="BF467" s="2539">
        <v>0</v>
      </c>
      <c r="BG467" s="2539">
        <v>1</v>
      </c>
      <c r="BH467" s="2539">
        <v>0</v>
      </c>
      <c r="BI467" s="2539">
        <v>1</v>
      </c>
      <c r="BJ467" s="2539">
        <v>1</v>
      </c>
      <c r="BK467" s="2539">
        <v>1</v>
      </c>
      <c r="BL467" s="2539">
        <v>1</v>
      </c>
      <c r="BM467" s="2539">
        <v>0</v>
      </c>
      <c r="BN467" s="2521">
        <v>0</v>
      </c>
      <c r="BO467" s="2539">
        <v>1</v>
      </c>
      <c r="BP467" s="2539">
        <v>1</v>
      </c>
      <c r="BQ467" s="2539">
        <v>0</v>
      </c>
      <c r="BR467" s="2562">
        <v>0</v>
      </c>
      <c r="BS467" s="2538">
        <v>1</v>
      </c>
      <c r="BT467" s="2521">
        <v>0</v>
      </c>
      <c r="BU467" s="2521">
        <v>0</v>
      </c>
      <c r="BV467" s="2539">
        <v>0</v>
      </c>
      <c r="BW467" s="2539">
        <v>0</v>
      </c>
      <c r="BX467" s="2539">
        <v>0</v>
      </c>
      <c r="BY467" s="2539">
        <v>0</v>
      </c>
      <c r="BZ467" s="2636">
        <v>0</v>
      </c>
      <c r="CA467" s="2539">
        <v>0</v>
      </c>
      <c r="CB467" s="2539">
        <v>0</v>
      </c>
      <c r="CC467" s="2539">
        <v>0</v>
      </c>
      <c r="CD467" s="2539">
        <v>0</v>
      </c>
      <c r="CE467" s="2570">
        <v>0</v>
      </c>
      <c r="CF467" s="2571">
        <v>1</v>
      </c>
      <c r="CG467" s="2539">
        <v>1</v>
      </c>
      <c r="CH467" s="2539">
        <v>1</v>
      </c>
      <c r="CI467" s="2539">
        <v>1</v>
      </c>
      <c r="CJ467" s="2539">
        <v>1</v>
      </c>
      <c r="CK467" s="2539">
        <v>1</v>
      </c>
      <c r="CL467" s="2539">
        <v>1</v>
      </c>
      <c r="CM467" s="2539">
        <v>1</v>
      </c>
      <c r="CN467" s="2539">
        <v>1</v>
      </c>
      <c r="CO467" s="2539">
        <v>1</v>
      </c>
      <c r="CP467" s="2539">
        <v>1</v>
      </c>
      <c r="CQ467" s="2539">
        <v>1</v>
      </c>
      <c r="CR467" s="2539">
        <v>1</v>
      </c>
      <c r="CS467" s="2539">
        <v>0</v>
      </c>
      <c r="CT467" s="2539">
        <v>0</v>
      </c>
      <c r="CU467" s="2539">
        <v>0</v>
      </c>
      <c r="CV467" s="2539">
        <v>0</v>
      </c>
      <c r="CW467" s="2539">
        <v>0</v>
      </c>
      <c r="CX467" s="2539">
        <v>0</v>
      </c>
      <c r="CY467" s="2573">
        <v>0</v>
      </c>
    </row>
    <row r="468" spans="1:103">
      <c r="A468" s="2564"/>
      <c r="B468" s="2565" t="s">
        <v>2710</v>
      </c>
      <c r="C468" s="2566"/>
      <c r="D468" s="2544">
        <v>109</v>
      </c>
      <c r="E468" s="2545"/>
      <c r="F468" s="2567">
        <v>539.5</v>
      </c>
      <c r="G468" s="2568">
        <v>210.8</v>
      </c>
      <c r="H468" s="2568">
        <v>11.6</v>
      </c>
      <c r="I468" s="2568">
        <v>18.8</v>
      </c>
      <c r="J468" s="2561">
        <v>13</v>
      </c>
      <c r="K468" s="2568">
        <v>501.9</v>
      </c>
      <c r="L468" s="2568">
        <v>475.9</v>
      </c>
      <c r="M468" s="2567">
        <v>138.9</v>
      </c>
      <c r="N468" s="2548">
        <v>1.877</v>
      </c>
      <c r="O468" s="2523">
        <v>17.21</v>
      </c>
      <c r="P468" s="2549">
        <v>1</v>
      </c>
      <c r="Q468" s="2549">
        <v>1</v>
      </c>
      <c r="R468" s="2549">
        <v>1</v>
      </c>
      <c r="S468" s="2549">
        <v>1</v>
      </c>
      <c r="T468" s="2550">
        <v>1</v>
      </c>
      <c r="U468" s="2549" t="s">
        <v>2185</v>
      </c>
      <c r="V468" s="2549">
        <v>1</v>
      </c>
      <c r="W468" s="2549" t="s">
        <v>2185</v>
      </c>
      <c r="X468" s="2549" t="s">
        <v>2185</v>
      </c>
      <c r="Y468" s="2550">
        <v>1</v>
      </c>
      <c r="Z468" s="2551" t="s">
        <v>2185</v>
      </c>
      <c r="AA468" s="2552" t="s">
        <v>2185</v>
      </c>
      <c r="AB468" s="2553" t="s">
        <v>2494</v>
      </c>
      <c r="AC468" s="2554">
        <v>66860</v>
      </c>
      <c r="AD468" s="2555">
        <v>2478</v>
      </c>
      <c r="AE468" s="2555">
        <v>2830</v>
      </c>
      <c r="AF468" s="2555">
        <v>21.9</v>
      </c>
      <c r="AG468" s="2555">
        <v>66.73</v>
      </c>
      <c r="AH468" s="2555">
        <v>2942</v>
      </c>
      <c r="AI468" s="2555">
        <v>279.2</v>
      </c>
      <c r="AJ468" s="2555">
        <v>435.8</v>
      </c>
      <c r="AK468" s="2555">
        <v>4.5999999999999996</v>
      </c>
      <c r="AL468" s="2555">
        <v>6.4</v>
      </c>
      <c r="AM468" s="2555">
        <v>126.7</v>
      </c>
      <c r="AN468" s="2523">
        <v>1989</v>
      </c>
      <c r="AO468" s="2556">
        <v>1</v>
      </c>
      <c r="AP468" s="2547">
        <v>1</v>
      </c>
      <c r="AQ468" s="2547">
        <v>4</v>
      </c>
      <c r="AR468" s="2547">
        <v>4</v>
      </c>
      <c r="AS468" s="2557">
        <v>120</v>
      </c>
      <c r="AT468" s="2558">
        <v>135</v>
      </c>
      <c r="AU468" s="2558">
        <v>93</v>
      </c>
      <c r="AV468" s="2559">
        <v>108</v>
      </c>
      <c r="AW468" s="2560">
        <v>1</v>
      </c>
      <c r="AX468" s="2539">
        <v>0</v>
      </c>
      <c r="AY468" s="2521">
        <v>0</v>
      </c>
      <c r="AZ468" s="2539">
        <v>1</v>
      </c>
      <c r="BA468" s="2539">
        <v>1</v>
      </c>
      <c r="BB468" s="2539">
        <v>1</v>
      </c>
      <c r="BC468" s="2539">
        <v>0</v>
      </c>
      <c r="BD468" s="2539">
        <v>1</v>
      </c>
      <c r="BE468" s="2561">
        <v>0</v>
      </c>
      <c r="BF468" s="2539">
        <v>0</v>
      </c>
      <c r="BG468" s="2539">
        <v>1</v>
      </c>
      <c r="BH468" s="2539">
        <v>0</v>
      </c>
      <c r="BI468" s="2539">
        <v>1</v>
      </c>
      <c r="BJ468" s="2539">
        <v>1</v>
      </c>
      <c r="BK468" s="2539">
        <v>1</v>
      </c>
      <c r="BL468" s="2539">
        <v>1</v>
      </c>
      <c r="BM468" s="2539">
        <v>0</v>
      </c>
      <c r="BN468" s="2521">
        <v>0</v>
      </c>
      <c r="BO468" s="2539">
        <v>1</v>
      </c>
      <c r="BP468" s="2539">
        <v>1</v>
      </c>
      <c r="BQ468" s="2539">
        <v>0</v>
      </c>
      <c r="BR468" s="2562">
        <v>0</v>
      </c>
      <c r="BS468" s="2538">
        <v>1</v>
      </c>
      <c r="BT468" s="2521">
        <v>0</v>
      </c>
      <c r="BU468" s="2521">
        <v>0</v>
      </c>
      <c r="BV468" s="2539">
        <v>0</v>
      </c>
      <c r="BW468" s="2539">
        <v>0</v>
      </c>
      <c r="BX468" s="2539">
        <v>0</v>
      </c>
      <c r="BY468" s="2539">
        <v>0</v>
      </c>
      <c r="BZ468" s="2636">
        <v>0</v>
      </c>
      <c r="CA468" s="2539">
        <v>0</v>
      </c>
      <c r="CB468" s="2539">
        <v>0</v>
      </c>
      <c r="CC468" s="2539">
        <v>0</v>
      </c>
      <c r="CD468" s="2539">
        <v>0</v>
      </c>
      <c r="CE468" s="2570">
        <v>0</v>
      </c>
      <c r="CF468" s="2571">
        <v>1</v>
      </c>
      <c r="CG468" s="2539">
        <v>1</v>
      </c>
      <c r="CH468" s="2539">
        <v>1</v>
      </c>
      <c r="CI468" s="2539">
        <v>1</v>
      </c>
      <c r="CJ468" s="2539">
        <v>1</v>
      </c>
      <c r="CK468" s="2539">
        <v>1</v>
      </c>
      <c r="CL468" s="2539">
        <v>1</v>
      </c>
      <c r="CM468" s="2539">
        <v>1</v>
      </c>
      <c r="CN468" s="2539">
        <v>1</v>
      </c>
      <c r="CO468" s="2539">
        <v>1</v>
      </c>
      <c r="CP468" s="2539">
        <v>1</v>
      </c>
      <c r="CQ468" s="2539">
        <v>1</v>
      </c>
      <c r="CR468" s="2539">
        <v>1</v>
      </c>
      <c r="CS468" s="2539">
        <v>0</v>
      </c>
      <c r="CT468" s="2539">
        <v>0</v>
      </c>
      <c r="CU468" s="2539">
        <v>0</v>
      </c>
      <c r="CV468" s="2539">
        <v>0</v>
      </c>
      <c r="CW468" s="2539">
        <v>0</v>
      </c>
      <c r="CX468" s="2539">
        <v>0</v>
      </c>
      <c r="CY468" s="2573">
        <v>0</v>
      </c>
    </row>
    <row r="469" spans="1:103">
      <c r="A469" s="2564"/>
      <c r="B469" s="2565" t="s">
        <v>2711</v>
      </c>
      <c r="C469" s="2566"/>
      <c r="D469" s="2544">
        <v>101</v>
      </c>
      <c r="E469" s="2545"/>
      <c r="F469" s="2567">
        <v>536.70000000000005</v>
      </c>
      <c r="G469" s="2568">
        <v>210</v>
      </c>
      <c r="H469" s="2568">
        <v>10.8</v>
      </c>
      <c r="I469" s="2568">
        <v>17.399999999999999</v>
      </c>
      <c r="J469" s="2561">
        <v>13</v>
      </c>
      <c r="K469" s="2568">
        <v>501.9</v>
      </c>
      <c r="L469" s="2568">
        <v>475.9</v>
      </c>
      <c r="M469" s="2567">
        <v>128.69999999999999</v>
      </c>
      <c r="N469" s="2548">
        <v>1.869</v>
      </c>
      <c r="O469" s="2523">
        <v>18.489999999999998</v>
      </c>
      <c r="P469" s="2549">
        <v>1</v>
      </c>
      <c r="Q469" s="2549">
        <v>1</v>
      </c>
      <c r="R469" s="2549">
        <v>1</v>
      </c>
      <c r="S469" s="2549">
        <v>1</v>
      </c>
      <c r="T469" s="2550">
        <v>1</v>
      </c>
      <c r="U469" s="2549" t="s">
        <v>2185</v>
      </c>
      <c r="V469" s="2549">
        <v>1</v>
      </c>
      <c r="W469" s="2549" t="s">
        <v>2185</v>
      </c>
      <c r="X469" s="2549" t="s">
        <v>2185</v>
      </c>
      <c r="Y469" s="2550">
        <v>1</v>
      </c>
      <c r="Z469" s="2551" t="s">
        <v>2185</v>
      </c>
      <c r="AA469" s="2552" t="s">
        <v>2185</v>
      </c>
      <c r="AB469" s="2549" t="s">
        <v>2495</v>
      </c>
      <c r="AC469" s="2554">
        <v>61550</v>
      </c>
      <c r="AD469" s="2555">
        <v>2293</v>
      </c>
      <c r="AE469" s="2555">
        <v>2613</v>
      </c>
      <c r="AF469" s="2555">
        <v>21.8</v>
      </c>
      <c r="AG469" s="2555">
        <v>62.05</v>
      </c>
      <c r="AH469" s="2555">
        <v>2692</v>
      </c>
      <c r="AI469" s="2555">
        <v>256.3</v>
      </c>
      <c r="AJ469" s="2555">
        <v>399.5</v>
      </c>
      <c r="AK469" s="2555">
        <v>4.5</v>
      </c>
      <c r="AL469" s="2555">
        <v>6</v>
      </c>
      <c r="AM469" s="2555">
        <v>101.3</v>
      </c>
      <c r="AN469" s="2523">
        <v>1810</v>
      </c>
      <c r="AO469" s="2556">
        <v>1</v>
      </c>
      <c r="AP469" s="2547">
        <v>1</v>
      </c>
      <c r="AQ469" s="2547">
        <v>4</v>
      </c>
      <c r="AR469" s="2547">
        <v>4</v>
      </c>
      <c r="AS469" s="2557">
        <v>129</v>
      </c>
      <c r="AT469" s="2558">
        <v>145</v>
      </c>
      <c r="AU469" s="2558">
        <v>100</v>
      </c>
      <c r="AV469" s="2559">
        <v>116</v>
      </c>
      <c r="AW469" s="2560">
        <v>1</v>
      </c>
      <c r="AX469" s="2539">
        <v>0</v>
      </c>
      <c r="AY469" s="2521">
        <v>0</v>
      </c>
      <c r="AZ469" s="2539">
        <v>1</v>
      </c>
      <c r="BA469" s="2539">
        <v>1</v>
      </c>
      <c r="BB469" s="2539">
        <v>1</v>
      </c>
      <c r="BC469" s="2539">
        <v>0</v>
      </c>
      <c r="BD469" s="2539">
        <v>1</v>
      </c>
      <c r="BE469" s="2561">
        <v>0</v>
      </c>
      <c r="BF469" s="2539">
        <v>0</v>
      </c>
      <c r="BG469" s="2539">
        <v>1</v>
      </c>
      <c r="BH469" s="2539">
        <v>0</v>
      </c>
      <c r="BI469" s="2539">
        <v>1</v>
      </c>
      <c r="BJ469" s="2539">
        <v>1</v>
      </c>
      <c r="BK469" s="2539">
        <v>1</v>
      </c>
      <c r="BL469" s="2539">
        <v>1</v>
      </c>
      <c r="BM469" s="2539">
        <v>0</v>
      </c>
      <c r="BN469" s="2521">
        <v>0</v>
      </c>
      <c r="BO469" s="2539">
        <v>1</v>
      </c>
      <c r="BP469" s="2539">
        <v>1</v>
      </c>
      <c r="BQ469" s="2539">
        <v>0</v>
      </c>
      <c r="BR469" s="2562">
        <v>0</v>
      </c>
      <c r="BS469" s="2538">
        <v>0</v>
      </c>
      <c r="BT469" s="2521">
        <v>0</v>
      </c>
      <c r="BU469" s="2521">
        <v>0</v>
      </c>
      <c r="BV469" s="2539">
        <v>0</v>
      </c>
      <c r="BW469" s="2539">
        <v>0</v>
      </c>
      <c r="BX469" s="2539">
        <v>0</v>
      </c>
      <c r="BY469" s="2539">
        <v>0</v>
      </c>
      <c r="BZ469" s="2636">
        <v>0</v>
      </c>
      <c r="CA469" s="2539">
        <v>0</v>
      </c>
      <c r="CB469" s="2539">
        <v>0</v>
      </c>
      <c r="CC469" s="2539">
        <v>0</v>
      </c>
      <c r="CD469" s="2539">
        <v>0</v>
      </c>
      <c r="CE469" s="2570">
        <v>0</v>
      </c>
      <c r="CF469" s="2571">
        <v>1</v>
      </c>
      <c r="CG469" s="2539">
        <v>1</v>
      </c>
      <c r="CH469" s="2539">
        <v>1</v>
      </c>
      <c r="CI469" s="2539">
        <v>1</v>
      </c>
      <c r="CJ469" s="2539">
        <v>1</v>
      </c>
      <c r="CK469" s="2539">
        <v>1</v>
      </c>
      <c r="CL469" s="2539">
        <v>1</v>
      </c>
      <c r="CM469" s="2539">
        <v>1</v>
      </c>
      <c r="CN469" s="2539">
        <v>1</v>
      </c>
      <c r="CO469" s="2539">
        <v>1</v>
      </c>
      <c r="CP469" s="2539">
        <v>1</v>
      </c>
      <c r="CQ469" s="2539">
        <v>1</v>
      </c>
      <c r="CR469" s="2539">
        <v>1</v>
      </c>
      <c r="CS469" s="2539">
        <v>0</v>
      </c>
      <c r="CT469" s="2539">
        <v>0</v>
      </c>
      <c r="CU469" s="2539">
        <v>0</v>
      </c>
      <c r="CV469" s="2539">
        <v>0</v>
      </c>
      <c r="CW469" s="2539">
        <v>0</v>
      </c>
      <c r="CX469" s="2539">
        <v>0</v>
      </c>
      <c r="CY469" s="2573">
        <v>0</v>
      </c>
    </row>
    <row r="470" spans="1:103">
      <c r="A470" s="2564"/>
      <c r="B470" s="2565" t="s">
        <v>2712</v>
      </c>
      <c r="C470" s="2566"/>
      <c r="D470" s="2544">
        <v>92.1</v>
      </c>
      <c r="E470" s="2545"/>
      <c r="F470" s="2567">
        <v>533.1</v>
      </c>
      <c r="G470" s="2568">
        <v>209.3</v>
      </c>
      <c r="H470" s="2568">
        <v>10.1</v>
      </c>
      <c r="I470" s="2568">
        <v>15.6</v>
      </c>
      <c r="J470" s="2561">
        <v>13</v>
      </c>
      <c r="K470" s="2568">
        <v>501.9</v>
      </c>
      <c r="L470" s="2568">
        <v>475.9</v>
      </c>
      <c r="M470" s="2567">
        <v>117.4</v>
      </c>
      <c r="N470" s="2548">
        <v>1.861</v>
      </c>
      <c r="O470" s="2523">
        <v>20.190000000000001</v>
      </c>
      <c r="P470" s="2549">
        <v>1</v>
      </c>
      <c r="Q470" s="2549">
        <v>1</v>
      </c>
      <c r="R470" s="2549">
        <v>1</v>
      </c>
      <c r="S470" s="2549">
        <v>1</v>
      </c>
      <c r="T470" s="2550">
        <v>1</v>
      </c>
      <c r="U470" s="2549" t="s">
        <v>2185</v>
      </c>
      <c r="V470" s="2549">
        <v>1</v>
      </c>
      <c r="W470" s="2549" t="s">
        <v>2185</v>
      </c>
      <c r="X470" s="2549" t="s">
        <v>2185</v>
      </c>
      <c r="Y470" s="2550">
        <v>1</v>
      </c>
      <c r="Z470" s="2551" t="s">
        <v>2185</v>
      </c>
      <c r="AA470" s="2552" t="s">
        <v>2185</v>
      </c>
      <c r="AB470" s="2549" t="s">
        <v>2495</v>
      </c>
      <c r="AC470" s="2554">
        <v>55260</v>
      </c>
      <c r="AD470" s="2555">
        <v>2073</v>
      </c>
      <c r="AE470" s="2555">
        <v>2361</v>
      </c>
      <c r="AF470" s="2555">
        <v>21.6</v>
      </c>
      <c r="AG470" s="2555">
        <v>57.77</v>
      </c>
      <c r="AH470" s="2555">
        <v>2389</v>
      </c>
      <c r="AI470" s="2555">
        <v>228.3</v>
      </c>
      <c r="AJ470" s="2555">
        <v>355.6</v>
      </c>
      <c r="AK470" s="2555">
        <v>4.5</v>
      </c>
      <c r="AL470" s="2555">
        <v>5.6</v>
      </c>
      <c r="AM470" s="2555">
        <v>75.95</v>
      </c>
      <c r="AN470" s="2523">
        <v>1596</v>
      </c>
      <c r="AO470" s="2556">
        <v>1</v>
      </c>
      <c r="AP470" s="2547">
        <v>1</v>
      </c>
      <c r="AQ470" s="2547">
        <v>4</v>
      </c>
      <c r="AR470" s="2547">
        <v>4</v>
      </c>
      <c r="AS470" s="2557">
        <v>141</v>
      </c>
      <c r="AT470" s="2558">
        <v>158</v>
      </c>
      <c r="AU470" s="2558">
        <v>109</v>
      </c>
      <c r="AV470" s="2559">
        <v>126</v>
      </c>
      <c r="AW470" s="2560">
        <v>1</v>
      </c>
      <c r="AX470" s="2539">
        <v>0</v>
      </c>
      <c r="AY470" s="2521">
        <v>0</v>
      </c>
      <c r="AZ470" s="2539">
        <v>1</v>
      </c>
      <c r="BA470" s="2539">
        <v>1</v>
      </c>
      <c r="BB470" s="2539">
        <v>1</v>
      </c>
      <c r="BC470" s="2539">
        <v>0</v>
      </c>
      <c r="BD470" s="2539">
        <v>1</v>
      </c>
      <c r="BE470" s="2561">
        <v>0</v>
      </c>
      <c r="BF470" s="2539">
        <v>0</v>
      </c>
      <c r="BG470" s="2539">
        <v>1</v>
      </c>
      <c r="BH470" s="2539">
        <v>0</v>
      </c>
      <c r="BI470" s="2539">
        <v>1</v>
      </c>
      <c r="BJ470" s="2539">
        <v>1</v>
      </c>
      <c r="BK470" s="2539">
        <v>1</v>
      </c>
      <c r="BL470" s="2539">
        <v>1</v>
      </c>
      <c r="BM470" s="2539">
        <v>0</v>
      </c>
      <c r="BN470" s="2521">
        <v>0</v>
      </c>
      <c r="BO470" s="2539">
        <v>1</v>
      </c>
      <c r="BP470" s="2539">
        <v>1</v>
      </c>
      <c r="BQ470" s="2539">
        <v>0</v>
      </c>
      <c r="BR470" s="2562">
        <v>0</v>
      </c>
      <c r="BS470" s="2538">
        <v>0</v>
      </c>
      <c r="BT470" s="2521">
        <v>0</v>
      </c>
      <c r="BU470" s="2521">
        <v>0</v>
      </c>
      <c r="BV470" s="2539">
        <v>0</v>
      </c>
      <c r="BW470" s="2539">
        <v>0</v>
      </c>
      <c r="BX470" s="2539">
        <v>0</v>
      </c>
      <c r="BY470" s="2539">
        <v>0</v>
      </c>
      <c r="BZ470" s="2636">
        <v>0</v>
      </c>
      <c r="CA470" s="2539">
        <v>0</v>
      </c>
      <c r="CB470" s="2539">
        <v>0</v>
      </c>
      <c r="CC470" s="2539">
        <v>0</v>
      </c>
      <c r="CD470" s="2539">
        <v>0</v>
      </c>
      <c r="CE470" s="2570">
        <v>0</v>
      </c>
      <c r="CF470" s="2571">
        <v>1</v>
      </c>
      <c r="CG470" s="2539">
        <v>1</v>
      </c>
      <c r="CH470" s="2539">
        <v>1</v>
      </c>
      <c r="CI470" s="2539">
        <v>1</v>
      </c>
      <c r="CJ470" s="2539">
        <v>1</v>
      </c>
      <c r="CK470" s="2539">
        <v>1</v>
      </c>
      <c r="CL470" s="2539">
        <v>1</v>
      </c>
      <c r="CM470" s="2539">
        <v>1</v>
      </c>
      <c r="CN470" s="2539">
        <v>1</v>
      </c>
      <c r="CO470" s="2539">
        <v>1</v>
      </c>
      <c r="CP470" s="2539">
        <v>1</v>
      </c>
      <c r="CQ470" s="2539">
        <v>1</v>
      </c>
      <c r="CR470" s="2539">
        <v>1</v>
      </c>
      <c r="CS470" s="2539">
        <v>0</v>
      </c>
      <c r="CT470" s="2539">
        <v>0</v>
      </c>
      <c r="CU470" s="2539">
        <v>0</v>
      </c>
      <c r="CV470" s="2539">
        <v>0</v>
      </c>
      <c r="CW470" s="2539">
        <v>0</v>
      </c>
      <c r="CX470" s="2539">
        <v>0</v>
      </c>
      <c r="CY470" s="2573">
        <v>0</v>
      </c>
    </row>
    <row r="471" spans="1:103">
      <c r="A471" s="2564"/>
      <c r="B471" s="2565" t="s">
        <v>2713</v>
      </c>
      <c r="C471" s="2566"/>
      <c r="D471" s="2544">
        <v>82.2</v>
      </c>
      <c r="E471" s="2545"/>
      <c r="F471" s="2567">
        <v>528.29999999999995</v>
      </c>
      <c r="G471" s="2568">
        <v>208.8</v>
      </c>
      <c r="H471" s="2568">
        <v>9.6</v>
      </c>
      <c r="I471" s="2568">
        <v>13.2</v>
      </c>
      <c r="J471" s="2561">
        <v>13</v>
      </c>
      <c r="K471" s="2568">
        <v>501.9</v>
      </c>
      <c r="L471" s="2568">
        <v>475.9</v>
      </c>
      <c r="M471" s="2567">
        <v>104.7</v>
      </c>
      <c r="N471" s="2548">
        <v>1.85</v>
      </c>
      <c r="O471" s="2523">
        <v>22.5</v>
      </c>
      <c r="P471" s="2549">
        <v>1</v>
      </c>
      <c r="Q471" s="2549">
        <v>1</v>
      </c>
      <c r="R471" s="2549">
        <v>1</v>
      </c>
      <c r="S471" s="2549">
        <v>1</v>
      </c>
      <c r="T471" s="2550">
        <v>1</v>
      </c>
      <c r="U471" s="2549" t="s">
        <v>2185</v>
      </c>
      <c r="V471" s="2549">
        <v>1</v>
      </c>
      <c r="W471" s="2549" t="s">
        <v>2185</v>
      </c>
      <c r="X471" s="2549" t="s">
        <v>2185</v>
      </c>
      <c r="Y471" s="2550">
        <v>1</v>
      </c>
      <c r="Z471" s="2551" t="s">
        <v>2185</v>
      </c>
      <c r="AA471" s="2552" t="s">
        <v>2185</v>
      </c>
      <c r="AB471" s="2549" t="s">
        <v>2495</v>
      </c>
      <c r="AC471" s="2554">
        <v>47570</v>
      </c>
      <c r="AD471" s="2555">
        <v>1801</v>
      </c>
      <c r="AE471" s="2555">
        <v>2060</v>
      </c>
      <c r="AF471" s="2555">
        <v>21.3</v>
      </c>
      <c r="AG471" s="2555">
        <v>54.33</v>
      </c>
      <c r="AH471" s="2555">
        <v>2007</v>
      </c>
      <c r="AI471" s="2555">
        <v>192.2</v>
      </c>
      <c r="AJ471" s="2555">
        <v>300.39999999999998</v>
      </c>
      <c r="AK471" s="2555">
        <v>4.3</v>
      </c>
      <c r="AL471" s="2555">
        <v>5.0999999999999996</v>
      </c>
      <c r="AM471" s="2555">
        <v>51.75</v>
      </c>
      <c r="AN471" s="2523">
        <v>1328</v>
      </c>
      <c r="AO471" s="2556">
        <v>1</v>
      </c>
      <c r="AP471" s="2547">
        <v>2</v>
      </c>
      <c r="AQ471" s="2547">
        <v>4</v>
      </c>
      <c r="AR471" s="2547">
        <v>4</v>
      </c>
      <c r="AS471" s="2557">
        <v>157</v>
      </c>
      <c r="AT471" s="2558">
        <v>177</v>
      </c>
      <c r="AU471" s="2558">
        <v>121</v>
      </c>
      <c r="AV471" s="2559">
        <v>141</v>
      </c>
      <c r="AW471" s="2560">
        <v>1</v>
      </c>
      <c r="AX471" s="2539">
        <v>0</v>
      </c>
      <c r="AY471" s="2521">
        <v>0</v>
      </c>
      <c r="AZ471" s="2539">
        <v>1</v>
      </c>
      <c r="BA471" s="2539">
        <v>1</v>
      </c>
      <c r="BB471" s="2539">
        <v>1</v>
      </c>
      <c r="BC471" s="2539">
        <v>0</v>
      </c>
      <c r="BD471" s="2539">
        <v>1</v>
      </c>
      <c r="BE471" s="2561">
        <v>0</v>
      </c>
      <c r="BF471" s="2539">
        <v>0</v>
      </c>
      <c r="BG471" s="2539">
        <v>1</v>
      </c>
      <c r="BH471" s="2539">
        <v>0</v>
      </c>
      <c r="BI471" s="2539">
        <v>1</v>
      </c>
      <c r="BJ471" s="2539">
        <v>1</v>
      </c>
      <c r="BK471" s="2539">
        <v>1</v>
      </c>
      <c r="BL471" s="2539">
        <v>1</v>
      </c>
      <c r="BM471" s="2539">
        <v>0</v>
      </c>
      <c r="BN471" s="2521">
        <v>0</v>
      </c>
      <c r="BO471" s="2539">
        <v>1</v>
      </c>
      <c r="BP471" s="2539">
        <v>1</v>
      </c>
      <c r="BQ471" s="2539">
        <v>0</v>
      </c>
      <c r="BR471" s="2562">
        <v>0</v>
      </c>
      <c r="BS471" s="2538">
        <v>0</v>
      </c>
      <c r="BT471" s="2521">
        <v>0</v>
      </c>
      <c r="BU471" s="2521">
        <v>0</v>
      </c>
      <c r="BV471" s="2539">
        <v>0</v>
      </c>
      <c r="BW471" s="2539">
        <v>0</v>
      </c>
      <c r="BX471" s="2539">
        <v>0</v>
      </c>
      <c r="BY471" s="2539">
        <v>0</v>
      </c>
      <c r="BZ471" s="2636">
        <v>0</v>
      </c>
      <c r="CA471" s="2539">
        <v>0</v>
      </c>
      <c r="CB471" s="2539">
        <v>0</v>
      </c>
      <c r="CC471" s="2539">
        <v>0</v>
      </c>
      <c r="CD471" s="2539">
        <v>0</v>
      </c>
      <c r="CE471" s="2570">
        <v>0</v>
      </c>
      <c r="CF471" s="2571">
        <v>1</v>
      </c>
      <c r="CG471" s="2539">
        <v>1</v>
      </c>
      <c r="CH471" s="2539">
        <v>1</v>
      </c>
      <c r="CI471" s="2539">
        <v>1</v>
      </c>
      <c r="CJ471" s="2539">
        <v>1</v>
      </c>
      <c r="CK471" s="2539">
        <v>1</v>
      </c>
      <c r="CL471" s="2539">
        <v>1</v>
      </c>
      <c r="CM471" s="2539">
        <v>1</v>
      </c>
      <c r="CN471" s="2539">
        <v>1</v>
      </c>
      <c r="CO471" s="2539">
        <v>1</v>
      </c>
      <c r="CP471" s="2539">
        <v>1</v>
      </c>
      <c r="CQ471" s="2539">
        <v>1</v>
      </c>
      <c r="CR471" s="2539">
        <v>1</v>
      </c>
      <c r="CS471" s="2539">
        <v>0</v>
      </c>
      <c r="CT471" s="2539">
        <v>0</v>
      </c>
      <c r="CU471" s="2539">
        <v>0</v>
      </c>
      <c r="CV471" s="2539">
        <v>0</v>
      </c>
      <c r="CW471" s="2539">
        <v>0</v>
      </c>
      <c r="CX471" s="2539">
        <v>0</v>
      </c>
      <c r="CY471" s="2573">
        <v>0</v>
      </c>
    </row>
    <row r="472" spans="1:103">
      <c r="A472" s="2564" t="s">
        <v>2582</v>
      </c>
      <c r="B472" s="2565" t="s">
        <v>2714</v>
      </c>
      <c r="C472" s="2566"/>
      <c r="D472" s="2544">
        <v>85</v>
      </c>
      <c r="E472" s="2545"/>
      <c r="F472" s="2567">
        <v>535</v>
      </c>
      <c r="G472" s="2568">
        <v>166</v>
      </c>
      <c r="H472" s="2568">
        <v>10.3</v>
      </c>
      <c r="I472" s="2568">
        <v>16.5</v>
      </c>
      <c r="J472" s="2561">
        <v>13</v>
      </c>
      <c r="K472" s="2568">
        <v>502</v>
      </c>
      <c r="L472" s="2568">
        <v>476</v>
      </c>
      <c r="M472" s="2567">
        <v>107.9</v>
      </c>
      <c r="N472" s="2548">
        <v>1.6910000000000001</v>
      </c>
      <c r="O472" s="2523">
        <v>19.96</v>
      </c>
      <c r="P472" s="2549">
        <v>1</v>
      </c>
      <c r="Q472" s="2549">
        <v>1</v>
      </c>
      <c r="R472" s="2549" t="s">
        <v>2185</v>
      </c>
      <c r="S472" s="2549">
        <v>1</v>
      </c>
      <c r="T472" s="2550">
        <v>1</v>
      </c>
      <c r="U472" s="2549" t="s">
        <v>2185</v>
      </c>
      <c r="V472" s="2549">
        <v>1</v>
      </c>
      <c r="W472" s="2549" t="s">
        <v>2185</v>
      </c>
      <c r="X472" s="2549" t="s">
        <v>2185</v>
      </c>
      <c r="Y472" s="2550" t="s">
        <v>2185</v>
      </c>
      <c r="Z472" s="2551" t="s">
        <v>2185</v>
      </c>
      <c r="AA472" s="2552" t="s">
        <v>2185</v>
      </c>
      <c r="AB472" s="2549" t="s">
        <v>2499</v>
      </c>
      <c r="AC472" s="2554">
        <v>48580</v>
      </c>
      <c r="AD472" s="2555">
        <v>1816</v>
      </c>
      <c r="AE472" s="2555">
        <v>2105</v>
      </c>
      <c r="AF472" s="2555">
        <v>21.2</v>
      </c>
      <c r="AG472" s="2555">
        <v>59.14</v>
      </c>
      <c r="AH472" s="2555">
        <v>1263</v>
      </c>
      <c r="AI472" s="2555">
        <v>152.19999999999999</v>
      </c>
      <c r="AJ472" s="2555">
        <v>241.8</v>
      </c>
      <c r="AK472" s="2555">
        <v>3.4</v>
      </c>
      <c r="AL472" s="2555">
        <v>5.8</v>
      </c>
      <c r="AM472" s="2555">
        <v>73.98</v>
      </c>
      <c r="AN472" s="2523">
        <v>845.4</v>
      </c>
      <c r="AO472" s="2556">
        <v>1</v>
      </c>
      <c r="AP472" s="2547">
        <v>1</v>
      </c>
      <c r="AQ472" s="2547">
        <v>4</v>
      </c>
      <c r="AR472" s="2547">
        <v>4</v>
      </c>
      <c r="AS472" s="2557">
        <v>141</v>
      </c>
      <c r="AT472" s="2558">
        <v>157</v>
      </c>
      <c r="AU472" s="2558">
        <v>115</v>
      </c>
      <c r="AV472" s="2559">
        <v>130</v>
      </c>
      <c r="AW472" s="2560">
        <v>1</v>
      </c>
      <c r="AX472" s="2539">
        <v>0</v>
      </c>
      <c r="AY472" s="2521">
        <v>0</v>
      </c>
      <c r="AZ472" s="2539">
        <v>1</v>
      </c>
      <c r="BA472" s="2539">
        <v>1</v>
      </c>
      <c r="BB472" s="2539">
        <v>1</v>
      </c>
      <c r="BC472" s="2539">
        <v>0</v>
      </c>
      <c r="BD472" s="2539">
        <v>1</v>
      </c>
      <c r="BE472" s="2561">
        <v>0</v>
      </c>
      <c r="BF472" s="2539">
        <v>0</v>
      </c>
      <c r="BG472" s="2539">
        <v>1</v>
      </c>
      <c r="BH472" s="2539">
        <v>0</v>
      </c>
      <c r="BI472" s="2539">
        <v>0</v>
      </c>
      <c r="BJ472" s="2539">
        <v>0</v>
      </c>
      <c r="BK472" s="2539">
        <v>0</v>
      </c>
      <c r="BL472" s="2539">
        <v>0</v>
      </c>
      <c r="BM472" s="2539">
        <v>0</v>
      </c>
      <c r="BN472" s="2521">
        <v>0</v>
      </c>
      <c r="BO472" s="2539">
        <v>0</v>
      </c>
      <c r="BP472" s="2539">
        <v>0</v>
      </c>
      <c r="BQ472" s="2539">
        <v>0</v>
      </c>
      <c r="BR472" s="2562">
        <v>0</v>
      </c>
      <c r="BS472" s="2538">
        <v>0</v>
      </c>
      <c r="BT472" s="2521">
        <v>1</v>
      </c>
      <c r="BU472" s="2521">
        <v>1</v>
      </c>
      <c r="BV472" s="2539">
        <v>0</v>
      </c>
      <c r="BW472" s="2539">
        <v>0</v>
      </c>
      <c r="BX472" s="2539">
        <v>0</v>
      </c>
      <c r="BY472" s="2539">
        <v>0</v>
      </c>
      <c r="BZ472" s="2636">
        <v>0</v>
      </c>
      <c r="CA472" s="2539">
        <v>0</v>
      </c>
      <c r="CB472" s="2539">
        <v>0</v>
      </c>
      <c r="CC472" s="2539">
        <v>0</v>
      </c>
      <c r="CD472" s="2539">
        <v>0</v>
      </c>
      <c r="CE472" s="2570">
        <v>0</v>
      </c>
      <c r="CF472" s="2571">
        <v>1</v>
      </c>
      <c r="CG472" s="2539">
        <v>1</v>
      </c>
      <c r="CH472" s="2539">
        <v>1</v>
      </c>
      <c r="CI472" s="2539">
        <v>1</v>
      </c>
      <c r="CJ472" s="2539">
        <v>1</v>
      </c>
      <c r="CK472" s="2539">
        <v>1</v>
      </c>
      <c r="CL472" s="2539">
        <v>1</v>
      </c>
      <c r="CM472" s="2539">
        <v>1</v>
      </c>
      <c r="CN472" s="2539">
        <v>1</v>
      </c>
      <c r="CO472" s="2539">
        <v>1</v>
      </c>
      <c r="CP472" s="2539">
        <v>1</v>
      </c>
      <c r="CQ472" s="2539">
        <v>1</v>
      </c>
      <c r="CR472" s="2539">
        <v>1</v>
      </c>
      <c r="CS472" s="2539">
        <v>0</v>
      </c>
      <c r="CT472" s="2539">
        <v>0</v>
      </c>
      <c r="CU472" s="2539">
        <v>0</v>
      </c>
      <c r="CV472" s="2539">
        <v>0</v>
      </c>
      <c r="CW472" s="2539">
        <v>0</v>
      </c>
      <c r="CX472" s="2539">
        <v>0</v>
      </c>
      <c r="CY472" s="2573">
        <v>0</v>
      </c>
    </row>
    <row r="473" spans="1:103">
      <c r="A473" s="2564" t="s">
        <v>2582</v>
      </c>
      <c r="B473" s="2565" t="s">
        <v>2715</v>
      </c>
      <c r="C473" s="2566"/>
      <c r="D473" s="2544">
        <v>74</v>
      </c>
      <c r="E473" s="2545"/>
      <c r="F473" s="2567">
        <v>529</v>
      </c>
      <c r="G473" s="2568">
        <v>166</v>
      </c>
      <c r="H473" s="2568">
        <v>9.6999999999999993</v>
      </c>
      <c r="I473" s="2568">
        <v>13.6</v>
      </c>
      <c r="J473" s="2561">
        <v>13</v>
      </c>
      <c r="K473" s="2568">
        <v>502</v>
      </c>
      <c r="L473" s="2568">
        <v>476</v>
      </c>
      <c r="M473" s="2567">
        <v>95.3</v>
      </c>
      <c r="N473" s="2548">
        <v>1.68</v>
      </c>
      <c r="O473" s="2523">
        <v>22.46</v>
      </c>
      <c r="P473" s="2549">
        <v>1</v>
      </c>
      <c r="Q473" s="2549">
        <v>1</v>
      </c>
      <c r="R473" s="2549" t="s">
        <v>2185</v>
      </c>
      <c r="S473" s="2549">
        <v>1</v>
      </c>
      <c r="T473" s="2550">
        <v>1</v>
      </c>
      <c r="U473" s="2549" t="s">
        <v>2185</v>
      </c>
      <c r="V473" s="2549">
        <v>1</v>
      </c>
      <c r="W473" s="2549" t="s">
        <v>2185</v>
      </c>
      <c r="X473" s="2549" t="s">
        <v>2185</v>
      </c>
      <c r="Y473" s="2550" t="s">
        <v>2185</v>
      </c>
      <c r="Z473" s="2551" t="s">
        <v>2185</v>
      </c>
      <c r="AA473" s="2552" t="s">
        <v>2185</v>
      </c>
      <c r="AB473" s="2549" t="s">
        <v>2499</v>
      </c>
      <c r="AC473" s="2554">
        <v>41090</v>
      </c>
      <c r="AD473" s="2555">
        <v>1553</v>
      </c>
      <c r="AE473" s="2555">
        <v>1810</v>
      </c>
      <c r="AF473" s="2555">
        <v>20.7</v>
      </c>
      <c r="AG473" s="2555">
        <v>54.98</v>
      </c>
      <c r="AH473" s="2555">
        <v>1041</v>
      </c>
      <c r="AI473" s="2555">
        <v>125.4</v>
      </c>
      <c r="AJ473" s="2555">
        <v>200.3</v>
      </c>
      <c r="AK473" s="2555">
        <v>3.3</v>
      </c>
      <c r="AL473" s="2555">
        <v>5.2</v>
      </c>
      <c r="AM473" s="2555">
        <v>48.2</v>
      </c>
      <c r="AN473" s="2523">
        <v>688.5</v>
      </c>
      <c r="AO473" s="2556">
        <v>1</v>
      </c>
      <c r="AP473" s="2547">
        <v>1</v>
      </c>
      <c r="AQ473" s="2547">
        <v>4</v>
      </c>
      <c r="AR473" s="2547">
        <v>4</v>
      </c>
      <c r="AS473" s="2557">
        <v>159</v>
      </c>
      <c r="AT473" s="2558">
        <v>176</v>
      </c>
      <c r="AU473" s="2558">
        <v>128</v>
      </c>
      <c r="AV473" s="2559">
        <v>146</v>
      </c>
      <c r="AW473" s="2560">
        <v>1</v>
      </c>
      <c r="AX473" s="2539">
        <v>0</v>
      </c>
      <c r="AY473" s="2521">
        <v>0</v>
      </c>
      <c r="AZ473" s="2539">
        <v>1</v>
      </c>
      <c r="BA473" s="2539">
        <v>1</v>
      </c>
      <c r="BB473" s="2539">
        <v>1</v>
      </c>
      <c r="BC473" s="2539">
        <v>0</v>
      </c>
      <c r="BD473" s="2539">
        <v>1</v>
      </c>
      <c r="BE473" s="2561">
        <v>0</v>
      </c>
      <c r="BF473" s="2539">
        <v>0</v>
      </c>
      <c r="BG473" s="2539">
        <v>1</v>
      </c>
      <c r="BH473" s="2539">
        <v>0</v>
      </c>
      <c r="BI473" s="2539">
        <v>0</v>
      </c>
      <c r="BJ473" s="2539">
        <v>0</v>
      </c>
      <c r="BK473" s="2539">
        <v>0</v>
      </c>
      <c r="BL473" s="2539">
        <v>0</v>
      </c>
      <c r="BM473" s="2539">
        <v>0</v>
      </c>
      <c r="BN473" s="2521">
        <v>0</v>
      </c>
      <c r="BO473" s="2539">
        <v>0</v>
      </c>
      <c r="BP473" s="2539">
        <v>0</v>
      </c>
      <c r="BQ473" s="2539">
        <v>0</v>
      </c>
      <c r="BR473" s="2562">
        <v>0</v>
      </c>
      <c r="BS473" s="2538">
        <v>0</v>
      </c>
      <c r="BT473" s="2521">
        <v>1</v>
      </c>
      <c r="BU473" s="2521">
        <v>1</v>
      </c>
      <c r="BV473" s="2539">
        <v>0</v>
      </c>
      <c r="BW473" s="2539">
        <v>0</v>
      </c>
      <c r="BX473" s="2539">
        <v>0</v>
      </c>
      <c r="BY473" s="2539">
        <v>0</v>
      </c>
      <c r="BZ473" s="2636">
        <v>0</v>
      </c>
      <c r="CA473" s="2539">
        <v>0</v>
      </c>
      <c r="CB473" s="2539">
        <v>0</v>
      </c>
      <c r="CC473" s="2539">
        <v>0</v>
      </c>
      <c r="CD473" s="2539">
        <v>0</v>
      </c>
      <c r="CE473" s="2570">
        <v>0</v>
      </c>
      <c r="CF473" s="2571">
        <v>1</v>
      </c>
      <c r="CG473" s="2539">
        <v>1</v>
      </c>
      <c r="CH473" s="2539">
        <v>1</v>
      </c>
      <c r="CI473" s="2539">
        <v>1</v>
      </c>
      <c r="CJ473" s="2539">
        <v>1</v>
      </c>
      <c r="CK473" s="2539">
        <v>1</v>
      </c>
      <c r="CL473" s="2539">
        <v>1</v>
      </c>
      <c r="CM473" s="2539">
        <v>1</v>
      </c>
      <c r="CN473" s="2539">
        <v>1</v>
      </c>
      <c r="CO473" s="2539">
        <v>1</v>
      </c>
      <c r="CP473" s="2539">
        <v>1</v>
      </c>
      <c r="CQ473" s="2539">
        <v>1</v>
      </c>
      <c r="CR473" s="2539">
        <v>1</v>
      </c>
      <c r="CS473" s="2539">
        <v>0</v>
      </c>
      <c r="CT473" s="2539">
        <v>0</v>
      </c>
      <c r="CU473" s="2539">
        <v>0</v>
      </c>
      <c r="CV473" s="2539">
        <v>0</v>
      </c>
      <c r="CW473" s="2539">
        <v>0</v>
      </c>
      <c r="CX473" s="2539">
        <v>0</v>
      </c>
      <c r="CY473" s="2573">
        <v>0</v>
      </c>
    </row>
    <row r="474" spans="1:103">
      <c r="A474" s="2564" t="s">
        <v>2582</v>
      </c>
      <c r="B474" s="2565" t="s">
        <v>2716</v>
      </c>
      <c r="C474" s="2566"/>
      <c r="D474" s="2544">
        <v>66</v>
      </c>
      <c r="E474" s="2545"/>
      <c r="F474" s="2567">
        <v>525</v>
      </c>
      <c r="G474" s="2568">
        <v>165</v>
      </c>
      <c r="H474" s="2568">
        <v>8.9</v>
      </c>
      <c r="I474" s="2568">
        <v>11.4</v>
      </c>
      <c r="J474" s="2561">
        <v>13</v>
      </c>
      <c r="K474" s="2568">
        <v>502</v>
      </c>
      <c r="L474" s="2568">
        <v>476</v>
      </c>
      <c r="M474" s="2567">
        <v>83.8</v>
      </c>
      <c r="N474" s="2548">
        <v>1.67</v>
      </c>
      <c r="O474" s="2523">
        <v>25.4</v>
      </c>
      <c r="P474" s="2549">
        <v>1</v>
      </c>
      <c r="Q474" s="2549">
        <v>1</v>
      </c>
      <c r="R474" s="2549" t="s">
        <v>2185</v>
      </c>
      <c r="S474" s="2549">
        <v>1</v>
      </c>
      <c r="T474" s="2550">
        <v>1</v>
      </c>
      <c r="U474" s="2549" t="s">
        <v>2185</v>
      </c>
      <c r="V474" s="2549">
        <v>1</v>
      </c>
      <c r="W474" s="2549" t="s">
        <v>2185</v>
      </c>
      <c r="X474" s="2549" t="s">
        <v>2185</v>
      </c>
      <c r="Y474" s="2550" t="s">
        <v>2185</v>
      </c>
      <c r="Z474" s="2551" t="s">
        <v>2185</v>
      </c>
      <c r="AA474" s="2552" t="s">
        <v>2185</v>
      </c>
      <c r="AB474" s="2549" t="s">
        <v>2499</v>
      </c>
      <c r="AC474" s="2554">
        <v>35100</v>
      </c>
      <c r="AD474" s="2555">
        <v>1337</v>
      </c>
      <c r="AE474" s="2555">
        <v>1563</v>
      </c>
      <c r="AF474" s="2555">
        <v>20.399999999999999</v>
      </c>
      <c r="AG474" s="2555">
        <v>50.12</v>
      </c>
      <c r="AH474" s="2555">
        <v>857.3</v>
      </c>
      <c r="AI474" s="2555">
        <v>103.9</v>
      </c>
      <c r="AJ474" s="2555">
        <v>166.1</v>
      </c>
      <c r="AK474" s="2555">
        <v>3.1</v>
      </c>
      <c r="AL474" s="2555">
        <v>4.5999999999999996</v>
      </c>
      <c r="AM474" s="2555">
        <v>32.15</v>
      </c>
      <c r="AN474" s="2523">
        <v>562.79999999999995</v>
      </c>
      <c r="AO474" s="2556">
        <v>1</v>
      </c>
      <c r="AP474" s="2547">
        <v>2</v>
      </c>
      <c r="AQ474" s="2547">
        <v>4</v>
      </c>
      <c r="AR474" s="2547">
        <v>4</v>
      </c>
      <c r="AS474" s="2557">
        <v>180</v>
      </c>
      <c r="AT474" s="2558">
        <v>199</v>
      </c>
      <c r="AU474" s="2558">
        <v>145</v>
      </c>
      <c r="AV474" s="2559">
        <v>165</v>
      </c>
      <c r="AW474" s="2560">
        <v>1</v>
      </c>
      <c r="AX474" s="2539">
        <v>0</v>
      </c>
      <c r="AY474" s="2521">
        <v>0</v>
      </c>
      <c r="AZ474" s="2539">
        <v>1</v>
      </c>
      <c r="BA474" s="2539">
        <v>1</v>
      </c>
      <c r="BB474" s="2539">
        <v>1</v>
      </c>
      <c r="BC474" s="2539">
        <v>0</v>
      </c>
      <c r="BD474" s="2539">
        <v>1</v>
      </c>
      <c r="BE474" s="2561">
        <v>0</v>
      </c>
      <c r="BF474" s="2539">
        <v>0</v>
      </c>
      <c r="BG474" s="2539">
        <v>1</v>
      </c>
      <c r="BH474" s="2539">
        <v>0</v>
      </c>
      <c r="BI474" s="2539">
        <v>0</v>
      </c>
      <c r="BJ474" s="2539">
        <v>0</v>
      </c>
      <c r="BK474" s="2539">
        <v>0</v>
      </c>
      <c r="BL474" s="2539">
        <v>0</v>
      </c>
      <c r="BM474" s="2539">
        <v>0</v>
      </c>
      <c r="BN474" s="2521">
        <v>0</v>
      </c>
      <c r="BO474" s="2539">
        <v>0</v>
      </c>
      <c r="BP474" s="2539">
        <v>0</v>
      </c>
      <c r="BQ474" s="2539">
        <v>0</v>
      </c>
      <c r="BR474" s="2562">
        <v>0</v>
      </c>
      <c r="BS474" s="2538">
        <v>0</v>
      </c>
      <c r="BT474" s="2521">
        <v>1</v>
      </c>
      <c r="BU474" s="2521">
        <v>1</v>
      </c>
      <c r="BV474" s="2539">
        <v>0</v>
      </c>
      <c r="BW474" s="2539">
        <v>0</v>
      </c>
      <c r="BX474" s="2539">
        <v>0</v>
      </c>
      <c r="BY474" s="2539">
        <v>0</v>
      </c>
      <c r="BZ474" s="2636">
        <v>0</v>
      </c>
      <c r="CA474" s="2539">
        <v>0</v>
      </c>
      <c r="CB474" s="2539">
        <v>0</v>
      </c>
      <c r="CC474" s="2539">
        <v>0</v>
      </c>
      <c r="CD474" s="2539">
        <v>0</v>
      </c>
      <c r="CE474" s="2570">
        <v>0</v>
      </c>
      <c r="CF474" s="2571">
        <v>1</v>
      </c>
      <c r="CG474" s="2539">
        <v>1</v>
      </c>
      <c r="CH474" s="2539">
        <v>1</v>
      </c>
      <c r="CI474" s="2539">
        <v>1</v>
      </c>
      <c r="CJ474" s="2539">
        <v>1</v>
      </c>
      <c r="CK474" s="2539">
        <v>1</v>
      </c>
      <c r="CL474" s="2539">
        <v>1</v>
      </c>
      <c r="CM474" s="2539">
        <v>1</v>
      </c>
      <c r="CN474" s="2539">
        <v>1</v>
      </c>
      <c r="CO474" s="2539">
        <v>1</v>
      </c>
      <c r="CP474" s="2539">
        <v>1</v>
      </c>
      <c r="CQ474" s="2539">
        <v>1</v>
      </c>
      <c r="CR474" s="2539">
        <v>1</v>
      </c>
      <c r="CS474" s="2539">
        <v>0</v>
      </c>
      <c r="CT474" s="2539">
        <v>0</v>
      </c>
      <c r="CU474" s="2539">
        <v>0</v>
      </c>
      <c r="CV474" s="2539">
        <v>0</v>
      </c>
      <c r="CW474" s="2539">
        <v>0</v>
      </c>
      <c r="CX474" s="2539">
        <v>0</v>
      </c>
      <c r="CY474" s="2573">
        <v>0</v>
      </c>
    </row>
    <row r="475" spans="1:103">
      <c r="A475" s="2564" t="s">
        <v>2582</v>
      </c>
      <c r="B475" s="2565" t="s">
        <v>2717</v>
      </c>
      <c r="C475" s="2566"/>
      <c r="D475" s="2544">
        <v>106</v>
      </c>
      <c r="E475" s="2545"/>
      <c r="F475" s="2567">
        <v>469</v>
      </c>
      <c r="G475" s="2568">
        <v>194</v>
      </c>
      <c r="H475" s="2568">
        <v>12.6</v>
      </c>
      <c r="I475" s="2568">
        <v>20.6</v>
      </c>
      <c r="J475" s="2561">
        <v>10</v>
      </c>
      <c r="K475" s="2568">
        <v>428</v>
      </c>
      <c r="L475" s="2568">
        <v>408</v>
      </c>
      <c r="M475" s="2567">
        <v>134.69999999999999</v>
      </c>
      <c r="N475" s="2548">
        <v>1.6719999999999999</v>
      </c>
      <c r="O475" s="2523">
        <v>15.81</v>
      </c>
      <c r="P475" s="2549">
        <v>1</v>
      </c>
      <c r="Q475" s="2549">
        <v>1</v>
      </c>
      <c r="R475" s="2549">
        <v>1</v>
      </c>
      <c r="S475" s="2549">
        <v>1</v>
      </c>
      <c r="T475" s="2550">
        <v>1</v>
      </c>
      <c r="U475" s="2549" t="s">
        <v>2185</v>
      </c>
      <c r="V475" s="2549">
        <v>1</v>
      </c>
      <c r="W475" s="2549" t="s">
        <v>2185</v>
      </c>
      <c r="X475" s="2549" t="s">
        <v>2185</v>
      </c>
      <c r="Y475" s="2550">
        <v>1</v>
      </c>
      <c r="Z475" s="2551" t="s">
        <v>2185</v>
      </c>
      <c r="AA475" s="2552" t="s">
        <v>2185</v>
      </c>
      <c r="AB475" s="2553" t="s">
        <v>2494</v>
      </c>
      <c r="AC475" s="2554">
        <v>48800</v>
      </c>
      <c r="AD475" s="2555">
        <v>2081</v>
      </c>
      <c r="AE475" s="2555">
        <v>2386</v>
      </c>
      <c r="AF475" s="2555">
        <v>19</v>
      </c>
      <c r="AG475" s="2555">
        <v>61.47</v>
      </c>
      <c r="AH475" s="2555">
        <v>2514</v>
      </c>
      <c r="AI475" s="2555">
        <v>259.2</v>
      </c>
      <c r="AJ475" s="2555">
        <v>405.3</v>
      </c>
      <c r="AK475" s="2555">
        <v>4.3</v>
      </c>
      <c r="AL475" s="2555">
        <v>6.5</v>
      </c>
      <c r="AM475" s="2555">
        <v>145.5</v>
      </c>
      <c r="AN475" s="2523">
        <v>1260</v>
      </c>
      <c r="AO475" s="2556">
        <v>1</v>
      </c>
      <c r="AP475" s="2547">
        <v>1</v>
      </c>
      <c r="AQ475" s="2547">
        <v>3</v>
      </c>
      <c r="AR475" s="2547">
        <v>4</v>
      </c>
      <c r="AS475" s="2557">
        <v>110</v>
      </c>
      <c r="AT475" s="2558">
        <v>124</v>
      </c>
      <c r="AU475" s="2558">
        <v>84</v>
      </c>
      <c r="AV475" s="2559">
        <v>98</v>
      </c>
      <c r="AW475" s="2560">
        <v>1</v>
      </c>
      <c r="AX475" s="2539">
        <v>0</v>
      </c>
      <c r="AY475" s="2521">
        <v>0</v>
      </c>
      <c r="AZ475" s="2539">
        <v>1</v>
      </c>
      <c r="BA475" s="2539">
        <v>0</v>
      </c>
      <c r="BB475" s="2539">
        <v>1</v>
      </c>
      <c r="BC475" s="2539">
        <v>0</v>
      </c>
      <c r="BD475" s="2539">
        <v>1</v>
      </c>
      <c r="BE475" s="2561">
        <v>0</v>
      </c>
      <c r="BF475" s="2539">
        <v>0</v>
      </c>
      <c r="BG475" s="2539">
        <v>1</v>
      </c>
      <c r="BH475" s="2539">
        <v>0</v>
      </c>
      <c r="BI475" s="2539">
        <v>1</v>
      </c>
      <c r="BJ475" s="2539">
        <v>1</v>
      </c>
      <c r="BK475" s="2539">
        <v>1</v>
      </c>
      <c r="BL475" s="2539">
        <v>1</v>
      </c>
      <c r="BM475" s="2539">
        <v>0</v>
      </c>
      <c r="BN475" s="2521">
        <v>0</v>
      </c>
      <c r="BO475" s="2539">
        <v>1</v>
      </c>
      <c r="BP475" s="2539">
        <v>1</v>
      </c>
      <c r="BQ475" s="2539">
        <v>0</v>
      </c>
      <c r="BR475" s="2562">
        <v>0</v>
      </c>
      <c r="BS475" s="2538">
        <v>1</v>
      </c>
      <c r="BT475" s="2521">
        <v>0</v>
      </c>
      <c r="BU475" s="2521">
        <v>1</v>
      </c>
      <c r="BV475" s="2539">
        <v>0</v>
      </c>
      <c r="BW475" s="2539">
        <v>0</v>
      </c>
      <c r="BX475" s="2539">
        <v>0</v>
      </c>
      <c r="BY475" s="2539">
        <v>0</v>
      </c>
      <c r="BZ475" s="2636">
        <v>0</v>
      </c>
      <c r="CA475" s="2539">
        <v>0</v>
      </c>
      <c r="CB475" s="2539">
        <v>0</v>
      </c>
      <c r="CC475" s="2539">
        <v>0</v>
      </c>
      <c r="CD475" s="2539">
        <v>0</v>
      </c>
      <c r="CE475" s="2570">
        <v>0</v>
      </c>
      <c r="CF475" s="2571">
        <v>1</v>
      </c>
      <c r="CG475" s="2539">
        <v>1</v>
      </c>
      <c r="CH475" s="2539">
        <v>1</v>
      </c>
      <c r="CI475" s="2539">
        <v>1</v>
      </c>
      <c r="CJ475" s="2539">
        <v>1</v>
      </c>
      <c r="CK475" s="2539">
        <v>1</v>
      </c>
      <c r="CL475" s="2539">
        <v>1</v>
      </c>
      <c r="CM475" s="2539">
        <v>1</v>
      </c>
      <c r="CN475" s="2539">
        <v>1</v>
      </c>
      <c r="CO475" s="2539">
        <v>1</v>
      </c>
      <c r="CP475" s="2539">
        <v>1</v>
      </c>
      <c r="CQ475" s="2539">
        <v>1</v>
      </c>
      <c r="CR475" s="2539">
        <v>1</v>
      </c>
      <c r="CS475" s="2539">
        <v>0</v>
      </c>
      <c r="CT475" s="2539">
        <v>0</v>
      </c>
      <c r="CU475" s="2539">
        <v>0</v>
      </c>
      <c r="CV475" s="2539">
        <v>0</v>
      </c>
      <c r="CW475" s="2539">
        <v>0</v>
      </c>
      <c r="CX475" s="2539">
        <v>0</v>
      </c>
      <c r="CY475" s="2573">
        <v>0</v>
      </c>
    </row>
    <row r="476" spans="1:103">
      <c r="A476" s="2564"/>
      <c r="B476" s="2565" t="s">
        <v>2718</v>
      </c>
      <c r="C476" s="2566"/>
      <c r="D476" s="2544">
        <v>98.3</v>
      </c>
      <c r="E476" s="2545"/>
      <c r="F476" s="2567">
        <v>467.2</v>
      </c>
      <c r="G476" s="2568">
        <v>192.8</v>
      </c>
      <c r="H476" s="2568">
        <v>11.4</v>
      </c>
      <c r="I476" s="2568">
        <v>19.600000000000001</v>
      </c>
      <c r="J476" s="2561">
        <v>10</v>
      </c>
      <c r="K476" s="2568">
        <v>428</v>
      </c>
      <c r="L476" s="2568">
        <v>408</v>
      </c>
      <c r="M476" s="2567">
        <v>125.3</v>
      </c>
      <c r="N476" s="2548">
        <v>1.6659999999999999</v>
      </c>
      <c r="O476" s="2523">
        <v>16.95</v>
      </c>
      <c r="P476" s="2549">
        <v>1</v>
      </c>
      <c r="Q476" s="2549">
        <v>1</v>
      </c>
      <c r="R476" s="2549">
        <v>1</v>
      </c>
      <c r="S476" s="2549">
        <v>1</v>
      </c>
      <c r="T476" s="2550">
        <v>1</v>
      </c>
      <c r="U476" s="2549" t="s">
        <v>2185</v>
      </c>
      <c r="V476" s="2549">
        <v>1</v>
      </c>
      <c r="W476" s="2549" t="s">
        <v>2185</v>
      </c>
      <c r="X476" s="2549" t="s">
        <v>2185</v>
      </c>
      <c r="Y476" s="2550">
        <v>1</v>
      </c>
      <c r="Z476" s="2551" t="s">
        <v>2185</v>
      </c>
      <c r="AA476" s="2552" t="s">
        <v>2185</v>
      </c>
      <c r="AB476" s="2553" t="s">
        <v>2494</v>
      </c>
      <c r="AC476" s="2554">
        <v>45710</v>
      </c>
      <c r="AD476" s="2555">
        <v>1956</v>
      </c>
      <c r="AE476" s="2555">
        <v>2231</v>
      </c>
      <c r="AF476" s="2555">
        <v>19.100000000000001</v>
      </c>
      <c r="AG476" s="2555">
        <v>55.8</v>
      </c>
      <c r="AH476" s="2555">
        <v>2346</v>
      </c>
      <c r="AI476" s="2555">
        <v>243.4</v>
      </c>
      <c r="AJ476" s="2555">
        <v>378.8</v>
      </c>
      <c r="AK476" s="2555">
        <v>4.3</v>
      </c>
      <c r="AL476" s="2555">
        <v>6.2</v>
      </c>
      <c r="AM476" s="2555">
        <v>121</v>
      </c>
      <c r="AN476" s="2523">
        <v>1172</v>
      </c>
      <c r="AO476" s="2556">
        <v>1</v>
      </c>
      <c r="AP476" s="2547">
        <v>1</v>
      </c>
      <c r="AQ476" s="2547">
        <v>4</v>
      </c>
      <c r="AR476" s="2547">
        <v>4</v>
      </c>
      <c r="AS476" s="2557">
        <v>118</v>
      </c>
      <c r="AT476" s="2558">
        <v>133</v>
      </c>
      <c r="AU476" s="2558">
        <v>90</v>
      </c>
      <c r="AV476" s="2559">
        <v>105</v>
      </c>
      <c r="AW476" s="2560">
        <v>1</v>
      </c>
      <c r="AX476" s="2539">
        <v>0</v>
      </c>
      <c r="AY476" s="2521">
        <v>0</v>
      </c>
      <c r="AZ476" s="2539">
        <v>1</v>
      </c>
      <c r="BA476" s="2539">
        <v>1</v>
      </c>
      <c r="BB476" s="2539">
        <v>1</v>
      </c>
      <c r="BC476" s="2539">
        <v>0</v>
      </c>
      <c r="BD476" s="2539">
        <v>1</v>
      </c>
      <c r="BE476" s="2561">
        <v>0</v>
      </c>
      <c r="BF476" s="2539">
        <v>0</v>
      </c>
      <c r="BG476" s="2539">
        <v>1</v>
      </c>
      <c r="BH476" s="2539">
        <v>0</v>
      </c>
      <c r="BI476" s="2539">
        <v>1</v>
      </c>
      <c r="BJ476" s="2539">
        <v>1</v>
      </c>
      <c r="BK476" s="2539">
        <v>1</v>
      </c>
      <c r="BL476" s="2539">
        <v>1</v>
      </c>
      <c r="BM476" s="2539">
        <v>0</v>
      </c>
      <c r="BN476" s="2521">
        <v>0</v>
      </c>
      <c r="BO476" s="2539">
        <v>1</v>
      </c>
      <c r="BP476" s="2539">
        <v>1</v>
      </c>
      <c r="BQ476" s="2539">
        <v>0</v>
      </c>
      <c r="BR476" s="2562">
        <v>0</v>
      </c>
      <c r="BS476" s="2538">
        <v>1</v>
      </c>
      <c r="BT476" s="2521">
        <v>0</v>
      </c>
      <c r="BU476" s="2521">
        <v>0</v>
      </c>
      <c r="BV476" s="2539">
        <v>0</v>
      </c>
      <c r="BW476" s="2539">
        <v>0</v>
      </c>
      <c r="BX476" s="2539">
        <v>0</v>
      </c>
      <c r="BY476" s="2539">
        <v>0</v>
      </c>
      <c r="BZ476" s="2636">
        <v>0</v>
      </c>
      <c r="CA476" s="2539">
        <v>0</v>
      </c>
      <c r="CB476" s="2539">
        <v>0</v>
      </c>
      <c r="CC476" s="2539">
        <v>0</v>
      </c>
      <c r="CD476" s="2539">
        <v>0</v>
      </c>
      <c r="CE476" s="2570">
        <v>0</v>
      </c>
      <c r="CF476" s="2571">
        <v>1</v>
      </c>
      <c r="CG476" s="2539">
        <v>1</v>
      </c>
      <c r="CH476" s="2539">
        <v>1</v>
      </c>
      <c r="CI476" s="2539">
        <v>1</v>
      </c>
      <c r="CJ476" s="2539">
        <v>1</v>
      </c>
      <c r="CK476" s="2539">
        <v>1</v>
      </c>
      <c r="CL476" s="2539">
        <v>1</v>
      </c>
      <c r="CM476" s="2539">
        <v>1</v>
      </c>
      <c r="CN476" s="2539">
        <v>1</v>
      </c>
      <c r="CO476" s="2539">
        <v>1</v>
      </c>
      <c r="CP476" s="2539">
        <v>1</v>
      </c>
      <c r="CQ476" s="2539">
        <v>1</v>
      </c>
      <c r="CR476" s="2572">
        <v>1</v>
      </c>
      <c r="CS476" s="2539">
        <v>0</v>
      </c>
      <c r="CT476" s="2539">
        <v>0</v>
      </c>
      <c r="CU476" s="2539">
        <v>0</v>
      </c>
      <c r="CV476" s="2539">
        <v>0</v>
      </c>
      <c r="CW476" s="2539">
        <v>0</v>
      </c>
      <c r="CX476" s="2539">
        <v>0</v>
      </c>
      <c r="CY476" s="2573">
        <v>0</v>
      </c>
    </row>
    <row r="477" spans="1:103">
      <c r="A477" s="2564"/>
      <c r="B477" s="2565" t="s">
        <v>2719</v>
      </c>
      <c r="C477" s="2566"/>
      <c r="D477" s="2544">
        <v>89.3</v>
      </c>
      <c r="E477" s="2545"/>
      <c r="F477" s="2567">
        <v>463.4</v>
      </c>
      <c r="G477" s="2568">
        <v>191.9</v>
      </c>
      <c r="H477" s="2568">
        <v>10.5</v>
      </c>
      <c r="I477" s="2568">
        <v>17.7</v>
      </c>
      <c r="J477" s="2561">
        <v>10</v>
      </c>
      <c r="K477" s="2568">
        <v>428</v>
      </c>
      <c r="L477" s="2568">
        <v>408</v>
      </c>
      <c r="M477" s="2567">
        <v>113.8</v>
      </c>
      <c r="N477" s="2548">
        <v>1.6559999999999999</v>
      </c>
      <c r="O477" s="2523">
        <v>18.55</v>
      </c>
      <c r="P477" s="2549">
        <v>1</v>
      </c>
      <c r="Q477" s="2549">
        <v>1</v>
      </c>
      <c r="R477" s="2549">
        <v>1</v>
      </c>
      <c r="S477" s="2549">
        <v>1</v>
      </c>
      <c r="T477" s="2550">
        <v>1</v>
      </c>
      <c r="U477" s="2549" t="s">
        <v>2185</v>
      </c>
      <c r="V477" s="2549">
        <v>1</v>
      </c>
      <c r="W477" s="2549" t="s">
        <v>2185</v>
      </c>
      <c r="X477" s="2549" t="s">
        <v>2185</v>
      </c>
      <c r="Y477" s="2550">
        <v>1</v>
      </c>
      <c r="Z477" s="2551" t="s">
        <v>2185</v>
      </c>
      <c r="AA477" s="2552" t="s">
        <v>2185</v>
      </c>
      <c r="AB477" s="2549" t="s">
        <v>2495</v>
      </c>
      <c r="AC477" s="2554">
        <v>40990</v>
      </c>
      <c r="AD477" s="2555">
        <v>1769</v>
      </c>
      <c r="AE477" s="2555">
        <v>2012</v>
      </c>
      <c r="AF477" s="2555">
        <v>18.899999999999999</v>
      </c>
      <c r="AG477" s="2555">
        <v>51.19</v>
      </c>
      <c r="AH477" s="2555">
        <v>2089</v>
      </c>
      <c r="AI477" s="2555">
        <v>217.7</v>
      </c>
      <c r="AJ477" s="2555">
        <v>338.3</v>
      </c>
      <c r="AK477" s="2555">
        <v>4.2</v>
      </c>
      <c r="AL477" s="2555">
        <v>5.7</v>
      </c>
      <c r="AM477" s="2555">
        <v>90.52</v>
      </c>
      <c r="AN477" s="2523">
        <v>1035</v>
      </c>
      <c r="AO477" s="2556">
        <v>1</v>
      </c>
      <c r="AP477" s="2547">
        <v>1</v>
      </c>
      <c r="AQ477" s="2547">
        <v>4</v>
      </c>
      <c r="AR477" s="2547">
        <v>4</v>
      </c>
      <c r="AS477" s="2557">
        <v>129</v>
      </c>
      <c r="AT477" s="2558">
        <v>146</v>
      </c>
      <c r="AU477" s="2558">
        <v>98</v>
      </c>
      <c r="AV477" s="2559">
        <v>115</v>
      </c>
      <c r="AW477" s="2560">
        <v>1</v>
      </c>
      <c r="AX477" s="2539">
        <v>0</v>
      </c>
      <c r="AY477" s="2521">
        <v>0</v>
      </c>
      <c r="AZ477" s="2539">
        <v>1</v>
      </c>
      <c r="BA477" s="2539">
        <v>1</v>
      </c>
      <c r="BB477" s="2539">
        <v>1</v>
      </c>
      <c r="BC477" s="2539">
        <v>0</v>
      </c>
      <c r="BD477" s="2539">
        <v>1</v>
      </c>
      <c r="BE477" s="2561">
        <v>0</v>
      </c>
      <c r="BF477" s="2539">
        <v>0</v>
      </c>
      <c r="BG477" s="2539">
        <v>1</v>
      </c>
      <c r="BH477" s="2539">
        <v>0</v>
      </c>
      <c r="BI477" s="2539">
        <v>1</v>
      </c>
      <c r="BJ477" s="2539">
        <v>1</v>
      </c>
      <c r="BK477" s="2539">
        <v>1</v>
      </c>
      <c r="BL477" s="2539">
        <v>1</v>
      </c>
      <c r="BM477" s="2539">
        <v>0</v>
      </c>
      <c r="BN477" s="2521">
        <v>0</v>
      </c>
      <c r="BO477" s="2539">
        <v>1</v>
      </c>
      <c r="BP477" s="2539">
        <v>1</v>
      </c>
      <c r="BQ477" s="2539">
        <v>0</v>
      </c>
      <c r="BR477" s="2562">
        <v>0</v>
      </c>
      <c r="BS477" s="2538">
        <v>0</v>
      </c>
      <c r="BT477" s="2521">
        <v>0</v>
      </c>
      <c r="BU477" s="2521">
        <v>0</v>
      </c>
      <c r="BV477" s="2539">
        <v>0</v>
      </c>
      <c r="BW477" s="2539">
        <v>0</v>
      </c>
      <c r="BX477" s="2539">
        <v>0</v>
      </c>
      <c r="BY477" s="2539">
        <v>0</v>
      </c>
      <c r="BZ477" s="2636">
        <v>0</v>
      </c>
      <c r="CA477" s="2539">
        <v>0</v>
      </c>
      <c r="CB477" s="2539">
        <v>0</v>
      </c>
      <c r="CC477" s="2539">
        <v>0</v>
      </c>
      <c r="CD477" s="2539">
        <v>0</v>
      </c>
      <c r="CE477" s="2570">
        <v>0</v>
      </c>
      <c r="CF477" s="2571">
        <v>1</v>
      </c>
      <c r="CG477" s="2539">
        <v>1</v>
      </c>
      <c r="CH477" s="2539">
        <v>1</v>
      </c>
      <c r="CI477" s="2539">
        <v>1</v>
      </c>
      <c r="CJ477" s="2539">
        <v>1</v>
      </c>
      <c r="CK477" s="2539">
        <v>1</v>
      </c>
      <c r="CL477" s="2539">
        <v>1</v>
      </c>
      <c r="CM477" s="2539">
        <v>1</v>
      </c>
      <c r="CN477" s="2539">
        <v>1</v>
      </c>
      <c r="CO477" s="2539">
        <v>1</v>
      </c>
      <c r="CP477" s="2539">
        <v>1</v>
      </c>
      <c r="CQ477" s="2539">
        <v>1</v>
      </c>
      <c r="CR477" s="2572">
        <v>1</v>
      </c>
      <c r="CS477" s="2539">
        <v>0</v>
      </c>
      <c r="CT477" s="2539">
        <v>0</v>
      </c>
      <c r="CU477" s="2539">
        <v>0</v>
      </c>
      <c r="CV477" s="2539">
        <v>0</v>
      </c>
      <c r="CW477" s="2539">
        <v>0</v>
      </c>
      <c r="CX477" s="2539">
        <v>0</v>
      </c>
      <c r="CY477" s="2573">
        <v>0</v>
      </c>
    </row>
    <row r="478" spans="1:103">
      <c r="A478" s="2564"/>
      <c r="B478" s="2565" t="s">
        <v>2720</v>
      </c>
      <c r="C478" s="2566"/>
      <c r="D478" s="2544">
        <v>82</v>
      </c>
      <c r="E478" s="2545"/>
      <c r="F478" s="2567">
        <v>460</v>
      </c>
      <c r="G478" s="2568">
        <v>191.3</v>
      </c>
      <c r="H478" s="2568">
        <v>9.9</v>
      </c>
      <c r="I478" s="2568">
        <v>16</v>
      </c>
      <c r="J478" s="2561">
        <v>10</v>
      </c>
      <c r="K478" s="2568">
        <v>428</v>
      </c>
      <c r="L478" s="2568">
        <v>408</v>
      </c>
      <c r="M478" s="2567">
        <v>104.5</v>
      </c>
      <c r="N478" s="2548">
        <v>1.6479999999999999</v>
      </c>
      <c r="O478" s="2523">
        <v>20.100000000000001</v>
      </c>
      <c r="P478" s="2549">
        <v>1</v>
      </c>
      <c r="Q478" s="2549">
        <v>1</v>
      </c>
      <c r="R478" s="2549">
        <v>1</v>
      </c>
      <c r="S478" s="2549">
        <v>1</v>
      </c>
      <c r="T478" s="2550">
        <v>1</v>
      </c>
      <c r="U478" s="2549" t="s">
        <v>2185</v>
      </c>
      <c r="V478" s="2549">
        <v>1</v>
      </c>
      <c r="W478" s="2549" t="s">
        <v>2185</v>
      </c>
      <c r="X478" s="2549" t="s">
        <v>2185</v>
      </c>
      <c r="Y478" s="2550">
        <v>1</v>
      </c>
      <c r="Z478" s="2551" t="s">
        <v>2185</v>
      </c>
      <c r="AA478" s="2552" t="s">
        <v>2185</v>
      </c>
      <c r="AB478" s="2549" t="s">
        <v>2495</v>
      </c>
      <c r="AC478" s="2554">
        <v>37030</v>
      </c>
      <c r="AD478" s="2555">
        <v>1610</v>
      </c>
      <c r="AE478" s="2555">
        <v>1830</v>
      </c>
      <c r="AF478" s="2555">
        <v>18.8</v>
      </c>
      <c r="AG478" s="2555">
        <v>48.01</v>
      </c>
      <c r="AH478" s="2555">
        <v>1870</v>
      </c>
      <c r="AI478" s="2555">
        <v>195.5</v>
      </c>
      <c r="AJ478" s="2555">
        <v>303.8</v>
      </c>
      <c r="AK478" s="2555">
        <v>4.2</v>
      </c>
      <c r="AL478" s="2555">
        <v>5.3</v>
      </c>
      <c r="AM478" s="2555">
        <v>69.06</v>
      </c>
      <c r="AN478" s="2523">
        <v>920</v>
      </c>
      <c r="AO478" s="2556">
        <v>1</v>
      </c>
      <c r="AP478" s="2547">
        <v>1</v>
      </c>
      <c r="AQ478" s="2547">
        <v>4</v>
      </c>
      <c r="AR478" s="2547">
        <v>4</v>
      </c>
      <c r="AS478" s="2557">
        <v>139</v>
      </c>
      <c r="AT478" s="2558">
        <v>158</v>
      </c>
      <c r="AU478" s="2558">
        <v>106</v>
      </c>
      <c r="AV478" s="2559">
        <v>125</v>
      </c>
      <c r="AW478" s="2560">
        <v>1</v>
      </c>
      <c r="AX478" s="2539">
        <v>0</v>
      </c>
      <c r="AY478" s="2521">
        <v>0</v>
      </c>
      <c r="AZ478" s="2539">
        <v>1</v>
      </c>
      <c r="BA478" s="2539">
        <v>1</v>
      </c>
      <c r="BB478" s="2539">
        <v>1</v>
      </c>
      <c r="BC478" s="2539">
        <v>0</v>
      </c>
      <c r="BD478" s="2539">
        <v>1</v>
      </c>
      <c r="BE478" s="2561">
        <v>0</v>
      </c>
      <c r="BF478" s="2539">
        <v>0</v>
      </c>
      <c r="BG478" s="2539">
        <v>1</v>
      </c>
      <c r="BH478" s="2539">
        <v>0</v>
      </c>
      <c r="BI478" s="2539">
        <v>1</v>
      </c>
      <c r="BJ478" s="2539">
        <v>1</v>
      </c>
      <c r="BK478" s="2539">
        <v>1</v>
      </c>
      <c r="BL478" s="2539">
        <v>1</v>
      </c>
      <c r="BM478" s="2539">
        <v>0</v>
      </c>
      <c r="BN478" s="2521">
        <v>0</v>
      </c>
      <c r="BO478" s="2539">
        <v>1</v>
      </c>
      <c r="BP478" s="2539">
        <v>1</v>
      </c>
      <c r="BQ478" s="2539">
        <v>0</v>
      </c>
      <c r="BR478" s="2562">
        <v>0</v>
      </c>
      <c r="BS478" s="2538">
        <v>0</v>
      </c>
      <c r="BT478" s="2521">
        <v>0</v>
      </c>
      <c r="BU478" s="2521">
        <v>0</v>
      </c>
      <c r="BV478" s="2539">
        <v>0</v>
      </c>
      <c r="BW478" s="2539">
        <v>0</v>
      </c>
      <c r="BX478" s="2539">
        <v>0</v>
      </c>
      <c r="BY478" s="2539">
        <v>0</v>
      </c>
      <c r="BZ478" s="2636">
        <v>0</v>
      </c>
      <c r="CA478" s="2539">
        <v>0</v>
      </c>
      <c r="CB478" s="2539">
        <v>0</v>
      </c>
      <c r="CC478" s="2539">
        <v>0</v>
      </c>
      <c r="CD478" s="2539">
        <v>0</v>
      </c>
      <c r="CE478" s="2570">
        <v>0</v>
      </c>
      <c r="CF478" s="2571">
        <v>1</v>
      </c>
      <c r="CG478" s="2539">
        <v>1</v>
      </c>
      <c r="CH478" s="2539">
        <v>1</v>
      </c>
      <c r="CI478" s="2539">
        <v>1</v>
      </c>
      <c r="CJ478" s="2539">
        <v>1</v>
      </c>
      <c r="CK478" s="2539">
        <v>1</v>
      </c>
      <c r="CL478" s="2539">
        <v>1</v>
      </c>
      <c r="CM478" s="2539">
        <v>1</v>
      </c>
      <c r="CN478" s="2539">
        <v>1</v>
      </c>
      <c r="CO478" s="2539">
        <v>1</v>
      </c>
      <c r="CP478" s="2539">
        <v>1</v>
      </c>
      <c r="CQ478" s="2539">
        <v>1</v>
      </c>
      <c r="CR478" s="2572">
        <v>1</v>
      </c>
      <c r="CS478" s="2539">
        <v>0</v>
      </c>
      <c r="CT478" s="2539">
        <v>0</v>
      </c>
      <c r="CU478" s="2539">
        <v>0</v>
      </c>
      <c r="CV478" s="2539">
        <v>0</v>
      </c>
      <c r="CW478" s="2539">
        <v>0</v>
      </c>
      <c r="CX478" s="2539">
        <v>0</v>
      </c>
      <c r="CY478" s="2573">
        <v>0</v>
      </c>
    </row>
    <row r="479" spans="1:103">
      <c r="A479" s="2564"/>
      <c r="B479" s="2565" t="s">
        <v>2721</v>
      </c>
      <c r="C479" s="2566"/>
      <c r="D479" s="2544">
        <v>74.3</v>
      </c>
      <c r="E479" s="2545"/>
      <c r="F479" s="2567">
        <v>457</v>
      </c>
      <c r="G479" s="2568">
        <v>190.4</v>
      </c>
      <c r="H479" s="2568">
        <v>9</v>
      </c>
      <c r="I479" s="2568">
        <v>14.5</v>
      </c>
      <c r="J479" s="2561">
        <v>10</v>
      </c>
      <c r="K479" s="2568">
        <v>428</v>
      </c>
      <c r="L479" s="2568">
        <v>408</v>
      </c>
      <c r="M479" s="2567">
        <v>94.6</v>
      </c>
      <c r="N479" s="2548">
        <v>1.64</v>
      </c>
      <c r="O479" s="2523">
        <v>22.09</v>
      </c>
      <c r="P479" s="2549">
        <v>1</v>
      </c>
      <c r="Q479" s="2549">
        <v>1</v>
      </c>
      <c r="R479" s="2549">
        <v>1</v>
      </c>
      <c r="S479" s="2549">
        <v>1</v>
      </c>
      <c r="T479" s="2550">
        <v>1</v>
      </c>
      <c r="U479" s="2549" t="s">
        <v>2185</v>
      </c>
      <c r="V479" s="2549">
        <v>1</v>
      </c>
      <c r="W479" s="2549" t="s">
        <v>2185</v>
      </c>
      <c r="X479" s="2549" t="s">
        <v>2185</v>
      </c>
      <c r="Y479" s="2550">
        <v>1</v>
      </c>
      <c r="Z479" s="2551" t="s">
        <v>2185</v>
      </c>
      <c r="AA479" s="2552" t="s">
        <v>2185</v>
      </c>
      <c r="AB479" s="2549" t="s">
        <v>2495</v>
      </c>
      <c r="AC479" s="2554">
        <v>33300</v>
      </c>
      <c r="AD479" s="2555">
        <v>1457</v>
      </c>
      <c r="AE479" s="2555">
        <v>1651</v>
      </c>
      <c r="AF479" s="2555">
        <v>18.7</v>
      </c>
      <c r="AG479" s="2555">
        <v>43.58</v>
      </c>
      <c r="AH479" s="2555">
        <v>1671</v>
      </c>
      <c r="AI479" s="2555">
        <v>175.5</v>
      </c>
      <c r="AJ479" s="2555">
        <v>272</v>
      </c>
      <c r="AK479" s="2555">
        <v>4.2</v>
      </c>
      <c r="AL479" s="2555">
        <v>4.9000000000000004</v>
      </c>
      <c r="AM479" s="2555">
        <v>51.67</v>
      </c>
      <c r="AN479" s="2523">
        <v>816.5</v>
      </c>
      <c r="AO479" s="2556">
        <v>1</v>
      </c>
      <c r="AP479" s="2547">
        <v>1</v>
      </c>
      <c r="AQ479" s="2547">
        <v>4</v>
      </c>
      <c r="AR479" s="2547">
        <v>4</v>
      </c>
      <c r="AS479" s="2557">
        <v>153</v>
      </c>
      <c r="AT479" s="2558">
        <v>173</v>
      </c>
      <c r="AU479" s="2558">
        <v>117</v>
      </c>
      <c r="AV479" s="2559">
        <v>137</v>
      </c>
      <c r="AW479" s="2560">
        <v>1</v>
      </c>
      <c r="AX479" s="2539">
        <v>0</v>
      </c>
      <c r="AY479" s="2521">
        <v>0</v>
      </c>
      <c r="AZ479" s="2539">
        <v>1</v>
      </c>
      <c r="BA479" s="2539">
        <v>1</v>
      </c>
      <c r="BB479" s="2539">
        <v>1</v>
      </c>
      <c r="BC479" s="2539">
        <v>0</v>
      </c>
      <c r="BD479" s="2539">
        <v>1</v>
      </c>
      <c r="BE479" s="2561">
        <v>0</v>
      </c>
      <c r="BF479" s="2539">
        <v>0</v>
      </c>
      <c r="BG479" s="2539">
        <v>1</v>
      </c>
      <c r="BH479" s="2539">
        <v>0</v>
      </c>
      <c r="BI479" s="2539">
        <v>1</v>
      </c>
      <c r="BJ479" s="2539">
        <v>1</v>
      </c>
      <c r="BK479" s="2539">
        <v>1</v>
      </c>
      <c r="BL479" s="2539">
        <v>1</v>
      </c>
      <c r="BM479" s="2539">
        <v>0</v>
      </c>
      <c r="BN479" s="2521">
        <v>0</v>
      </c>
      <c r="BO479" s="2539">
        <v>1</v>
      </c>
      <c r="BP479" s="2539">
        <v>1</v>
      </c>
      <c r="BQ479" s="2539">
        <v>0</v>
      </c>
      <c r="BR479" s="2562">
        <v>0</v>
      </c>
      <c r="BS479" s="2538">
        <v>0</v>
      </c>
      <c r="BT479" s="2521">
        <v>0</v>
      </c>
      <c r="BU479" s="2521">
        <v>0</v>
      </c>
      <c r="BV479" s="2539">
        <v>0</v>
      </c>
      <c r="BW479" s="2539">
        <v>0</v>
      </c>
      <c r="BX479" s="2539">
        <v>0</v>
      </c>
      <c r="BY479" s="2539">
        <v>0</v>
      </c>
      <c r="BZ479" s="2636">
        <v>0</v>
      </c>
      <c r="CA479" s="2539">
        <v>0</v>
      </c>
      <c r="CB479" s="2539">
        <v>0</v>
      </c>
      <c r="CC479" s="2539">
        <v>0</v>
      </c>
      <c r="CD479" s="2539">
        <v>0</v>
      </c>
      <c r="CE479" s="2570">
        <v>0</v>
      </c>
      <c r="CF479" s="2571">
        <v>1</v>
      </c>
      <c r="CG479" s="2539">
        <v>1</v>
      </c>
      <c r="CH479" s="2539">
        <v>1</v>
      </c>
      <c r="CI479" s="2539">
        <v>1</v>
      </c>
      <c r="CJ479" s="2539">
        <v>1</v>
      </c>
      <c r="CK479" s="2539">
        <v>1</v>
      </c>
      <c r="CL479" s="2539">
        <v>1</v>
      </c>
      <c r="CM479" s="2539">
        <v>1</v>
      </c>
      <c r="CN479" s="2539">
        <v>1</v>
      </c>
      <c r="CO479" s="2539">
        <v>1</v>
      </c>
      <c r="CP479" s="2539">
        <v>1</v>
      </c>
      <c r="CQ479" s="2539">
        <v>1</v>
      </c>
      <c r="CR479" s="2539">
        <v>1</v>
      </c>
      <c r="CS479" s="2539">
        <v>0</v>
      </c>
      <c r="CT479" s="2539">
        <v>0</v>
      </c>
      <c r="CU479" s="2539">
        <v>0</v>
      </c>
      <c r="CV479" s="2539">
        <v>0</v>
      </c>
      <c r="CW479" s="2539">
        <v>0</v>
      </c>
      <c r="CX479" s="2539">
        <v>0</v>
      </c>
      <c r="CY479" s="2573">
        <v>0</v>
      </c>
    </row>
    <row r="480" spans="1:103">
      <c r="A480" s="2564"/>
      <c r="B480" s="2565" t="s">
        <v>2722</v>
      </c>
      <c r="C480" s="2566"/>
      <c r="D480" s="2544">
        <v>67.099999999999994</v>
      </c>
      <c r="E480" s="2545"/>
      <c r="F480" s="2567">
        <v>453.4</v>
      </c>
      <c r="G480" s="2568">
        <v>189.9</v>
      </c>
      <c r="H480" s="2568">
        <v>8.5</v>
      </c>
      <c r="I480" s="2568">
        <v>12.7</v>
      </c>
      <c r="J480" s="2561">
        <v>10</v>
      </c>
      <c r="K480" s="2568">
        <v>428</v>
      </c>
      <c r="L480" s="2568">
        <v>408</v>
      </c>
      <c r="M480" s="2567">
        <v>85.5</v>
      </c>
      <c r="N480" s="2548">
        <v>1.6319999999999999</v>
      </c>
      <c r="O480" s="2523">
        <v>24.32</v>
      </c>
      <c r="P480" s="2549">
        <v>1</v>
      </c>
      <c r="Q480" s="2549">
        <v>1</v>
      </c>
      <c r="R480" s="2549">
        <v>1</v>
      </c>
      <c r="S480" s="2549">
        <v>1</v>
      </c>
      <c r="T480" s="2550">
        <v>1</v>
      </c>
      <c r="U480" s="2549" t="s">
        <v>2185</v>
      </c>
      <c r="V480" s="2549">
        <v>1</v>
      </c>
      <c r="W480" s="2549" t="s">
        <v>2185</v>
      </c>
      <c r="X480" s="2549" t="s">
        <v>2185</v>
      </c>
      <c r="Y480" s="2550">
        <v>1</v>
      </c>
      <c r="Z480" s="2551" t="s">
        <v>2185</v>
      </c>
      <c r="AA480" s="2552" t="s">
        <v>2185</v>
      </c>
      <c r="AB480" s="2549" t="s">
        <v>2495</v>
      </c>
      <c r="AC480" s="2554">
        <v>29360</v>
      </c>
      <c r="AD480" s="2555">
        <v>1295</v>
      </c>
      <c r="AE480" s="2555">
        <v>1470</v>
      </c>
      <c r="AF480" s="2555">
        <v>18.5</v>
      </c>
      <c r="AG480" s="2555">
        <v>40.85</v>
      </c>
      <c r="AH480" s="2555">
        <v>1452</v>
      </c>
      <c r="AI480" s="2555">
        <v>152.9</v>
      </c>
      <c r="AJ480" s="2555">
        <v>237.2</v>
      </c>
      <c r="AK480" s="2555">
        <v>4.0999999999999996</v>
      </c>
      <c r="AL480" s="2555">
        <v>4.5</v>
      </c>
      <c r="AM480" s="2555">
        <v>37.03</v>
      </c>
      <c r="AN480" s="2523">
        <v>703.8</v>
      </c>
      <c r="AO480" s="2556">
        <v>1</v>
      </c>
      <c r="AP480" s="2547">
        <v>1</v>
      </c>
      <c r="AQ480" s="2547">
        <v>4</v>
      </c>
      <c r="AR480" s="2547">
        <v>4</v>
      </c>
      <c r="AS480" s="2557">
        <v>169</v>
      </c>
      <c r="AT480" s="2558">
        <v>191</v>
      </c>
      <c r="AU480" s="2558">
        <v>128</v>
      </c>
      <c r="AV480" s="2559">
        <v>151</v>
      </c>
      <c r="AW480" s="2560">
        <v>1</v>
      </c>
      <c r="AX480" s="2539">
        <v>0</v>
      </c>
      <c r="AY480" s="2521">
        <v>0</v>
      </c>
      <c r="AZ480" s="2539">
        <v>1</v>
      </c>
      <c r="BA480" s="2539">
        <v>1</v>
      </c>
      <c r="BB480" s="2539">
        <v>1</v>
      </c>
      <c r="BC480" s="2539">
        <v>0</v>
      </c>
      <c r="BD480" s="2539">
        <v>1</v>
      </c>
      <c r="BE480" s="2561">
        <v>0</v>
      </c>
      <c r="BF480" s="2539">
        <v>0</v>
      </c>
      <c r="BG480" s="2539">
        <v>1</v>
      </c>
      <c r="BH480" s="2539">
        <v>0</v>
      </c>
      <c r="BI480" s="2539">
        <v>1</v>
      </c>
      <c r="BJ480" s="2539">
        <v>1</v>
      </c>
      <c r="BK480" s="2539">
        <v>1</v>
      </c>
      <c r="BL480" s="2539">
        <v>1</v>
      </c>
      <c r="BM480" s="2539">
        <v>0</v>
      </c>
      <c r="BN480" s="2521">
        <v>0</v>
      </c>
      <c r="BO480" s="2539">
        <v>1</v>
      </c>
      <c r="BP480" s="2539">
        <v>1</v>
      </c>
      <c r="BQ480" s="2539">
        <v>0</v>
      </c>
      <c r="BR480" s="2562">
        <v>0</v>
      </c>
      <c r="BS480" s="2538">
        <v>0</v>
      </c>
      <c r="BT480" s="2521">
        <v>0</v>
      </c>
      <c r="BU480" s="2521">
        <v>0</v>
      </c>
      <c r="BV480" s="2539">
        <v>0</v>
      </c>
      <c r="BW480" s="2539">
        <v>0</v>
      </c>
      <c r="BX480" s="2539">
        <v>0</v>
      </c>
      <c r="BY480" s="2539">
        <v>0</v>
      </c>
      <c r="BZ480" s="2636">
        <v>0</v>
      </c>
      <c r="CA480" s="2539">
        <v>0</v>
      </c>
      <c r="CB480" s="2539">
        <v>0</v>
      </c>
      <c r="CC480" s="2539">
        <v>0</v>
      </c>
      <c r="CD480" s="2539">
        <v>0</v>
      </c>
      <c r="CE480" s="2570">
        <v>0</v>
      </c>
      <c r="CF480" s="2571">
        <v>1</v>
      </c>
      <c r="CG480" s="2539">
        <v>1</v>
      </c>
      <c r="CH480" s="2539">
        <v>1</v>
      </c>
      <c r="CI480" s="2539">
        <v>1</v>
      </c>
      <c r="CJ480" s="2539">
        <v>1</v>
      </c>
      <c r="CK480" s="2539">
        <v>1</v>
      </c>
      <c r="CL480" s="2539">
        <v>1</v>
      </c>
      <c r="CM480" s="2539">
        <v>1</v>
      </c>
      <c r="CN480" s="2539">
        <v>1</v>
      </c>
      <c r="CO480" s="2539">
        <v>1</v>
      </c>
      <c r="CP480" s="2539">
        <v>1</v>
      </c>
      <c r="CQ480" s="2539">
        <v>1</v>
      </c>
      <c r="CR480" s="2539">
        <v>1</v>
      </c>
      <c r="CS480" s="2539">
        <v>0</v>
      </c>
      <c r="CT480" s="2539">
        <v>0</v>
      </c>
      <c r="CU480" s="2539">
        <v>0</v>
      </c>
      <c r="CV480" s="2539">
        <v>0</v>
      </c>
      <c r="CW480" s="2539">
        <v>0</v>
      </c>
      <c r="CX480" s="2539">
        <v>0</v>
      </c>
      <c r="CY480" s="2573">
        <v>0</v>
      </c>
    </row>
    <row r="481" spans="1:103">
      <c r="A481" s="2564"/>
      <c r="B481" s="2565" t="s">
        <v>2723</v>
      </c>
      <c r="C481" s="2566"/>
      <c r="D481" s="2544">
        <v>82.1</v>
      </c>
      <c r="E481" s="2545"/>
      <c r="F481" s="2567">
        <v>465.8</v>
      </c>
      <c r="G481" s="2568">
        <v>155.30000000000001</v>
      </c>
      <c r="H481" s="2568">
        <v>10.5</v>
      </c>
      <c r="I481" s="2568">
        <v>18.899999999999999</v>
      </c>
      <c r="J481" s="2561">
        <v>10</v>
      </c>
      <c r="K481" s="2568">
        <v>428</v>
      </c>
      <c r="L481" s="2568">
        <v>408</v>
      </c>
      <c r="M481" s="2567">
        <v>104.5</v>
      </c>
      <c r="N481" s="2548">
        <v>1.5149999999999999</v>
      </c>
      <c r="O481" s="2523">
        <v>18.47</v>
      </c>
      <c r="P481" s="2549">
        <v>1</v>
      </c>
      <c r="Q481" s="2549">
        <v>1</v>
      </c>
      <c r="R481" s="2549">
        <v>1</v>
      </c>
      <c r="S481" s="2549">
        <v>1</v>
      </c>
      <c r="T481" s="2550">
        <v>1</v>
      </c>
      <c r="U481" s="2549" t="s">
        <v>2185</v>
      </c>
      <c r="V481" s="2549">
        <v>1</v>
      </c>
      <c r="W481" s="2549" t="s">
        <v>2185</v>
      </c>
      <c r="X481" s="2549" t="s">
        <v>2185</v>
      </c>
      <c r="Y481" s="2550">
        <v>1</v>
      </c>
      <c r="Z481" s="2551" t="s">
        <v>2185</v>
      </c>
      <c r="AA481" s="2552" t="s">
        <v>2185</v>
      </c>
      <c r="AB481" s="2553" t="s">
        <v>2494</v>
      </c>
      <c r="AC481" s="2554">
        <v>36570</v>
      </c>
      <c r="AD481" s="2555">
        <v>1570</v>
      </c>
      <c r="AE481" s="2555">
        <v>1810</v>
      </c>
      <c r="AF481" s="2555">
        <v>18.7</v>
      </c>
      <c r="AG481" s="2555">
        <v>51.56</v>
      </c>
      <c r="AH481" s="2555">
        <v>1184</v>
      </c>
      <c r="AI481" s="2555">
        <v>152.5</v>
      </c>
      <c r="AJ481" s="2555">
        <v>240.3</v>
      </c>
      <c r="AK481" s="2555">
        <v>3.3</v>
      </c>
      <c r="AL481" s="2555">
        <v>6</v>
      </c>
      <c r="AM481" s="2555">
        <v>89.04</v>
      </c>
      <c r="AN481" s="2523">
        <v>589</v>
      </c>
      <c r="AO481" s="2556">
        <v>1</v>
      </c>
      <c r="AP481" s="2547">
        <v>1</v>
      </c>
      <c r="AQ481" s="2547">
        <v>4</v>
      </c>
      <c r="AR481" s="2547">
        <v>4</v>
      </c>
      <c r="AS481" s="2557">
        <v>130</v>
      </c>
      <c r="AT481" s="2558">
        <v>145</v>
      </c>
      <c r="AU481" s="2558">
        <v>104</v>
      </c>
      <c r="AV481" s="2559">
        <v>119</v>
      </c>
      <c r="AW481" s="2560">
        <v>1</v>
      </c>
      <c r="AX481" s="2539">
        <v>0</v>
      </c>
      <c r="AY481" s="2521">
        <v>0</v>
      </c>
      <c r="AZ481" s="2539">
        <v>1</v>
      </c>
      <c r="BA481" s="2539">
        <v>1</v>
      </c>
      <c r="BB481" s="2539">
        <v>1</v>
      </c>
      <c r="BC481" s="2539">
        <v>0</v>
      </c>
      <c r="BD481" s="2539">
        <v>1</v>
      </c>
      <c r="BE481" s="2561">
        <v>0</v>
      </c>
      <c r="BF481" s="2539">
        <v>0</v>
      </c>
      <c r="BG481" s="2539">
        <v>1</v>
      </c>
      <c r="BH481" s="2539">
        <v>0</v>
      </c>
      <c r="BI481" s="2539">
        <v>1</v>
      </c>
      <c r="BJ481" s="2539">
        <v>1</v>
      </c>
      <c r="BK481" s="2539">
        <v>1</v>
      </c>
      <c r="BL481" s="2539">
        <v>1</v>
      </c>
      <c r="BM481" s="2539">
        <v>0</v>
      </c>
      <c r="BN481" s="2521">
        <v>0</v>
      </c>
      <c r="BO481" s="2539">
        <v>1</v>
      </c>
      <c r="BP481" s="2539">
        <v>1</v>
      </c>
      <c r="BQ481" s="2539">
        <v>0</v>
      </c>
      <c r="BR481" s="2562">
        <v>0</v>
      </c>
      <c r="BS481" s="2538">
        <v>1</v>
      </c>
      <c r="BT481" s="2521">
        <v>0</v>
      </c>
      <c r="BU481" s="2521">
        <v>0</v>
      </c>
      <c r="BV481" s="2539">
        <v>0</v>
      </c>
      <c r="BW481" s="2539">
        <v>0</v>
      </c>
      <c r="BX481" s="2539">
        <v>0</v>
      </c>
      <c r="BY481" s="2539">
        <v>0</v>
      </c>
      <c r="BZ481" s="2636">
        <v>0</v>
      </c>
      <c r="CA481" s="2539">
        <v>0</v>
      </c>
      <c r="CB481" s="2539">
        <v>0</v>
      </c>
      <c r="CC481" s="2539">
        <v>0</v>
      </c>
      <c r="CD481" s="2539">
        <v>0</v>
      </c>
      <c r="CE481" s="2570">
        <v>0</v>
      </c>
      <c r="CF481" s="2571">
        <v>1</v>
      </c>
      <c r="CG481" s="2539">
        <v>1</v>
      </c>
      <c r="CH481" s="2539">
        <v>1</v>
      </c>
      <c r="CI481" s="2539">
        <v>1</v>
      </c>
      <c r="CJ481" s="2539">
        <v>1</v>
      </c>
      <c r="CK481" s="2539">
        <v>1</v>
      </c>
      <c r="CL481" s="2539">
        <v>1</v>
      </c>
      <c r="CM481" s="2539">
        <v>1</v>
      </c>
      <c r="CN481" s="2539">
        <v>1</v>
      </c>
      <c r="CO481" s="2539">
        <v>1</v>
      </c>
      <c r="CP481" s="2539">
        <v>1</v>
      </c>
      <c r="CQ481" s="2539">
        <v>1</v>
      </c>
      <c r="CR481" s="2539">
        <v>1</v>
      </c>
      <c r="CS481" s="2539">
        <v>0</v>
      </c>
      <c r="CT481" s="2539">
        <v>0</v>
      </c>
      <c r="CU481" s="2539">
        <v>0</v>
      </c>
      <c r="CV481" s="2539">
        <v>0</v>
      </c>
      <c r="CW481" s="2539">
        <v>0</v>
      </c>
      <c r="CX481" s="2539">
        <v>0</v>
      </c>
      <c r="CY481" s="2573">
        <v>0</v>
      </c>
    </row>
    <row r="482" spans="1:103">
      <c r="A482" s="2564"/>
      <c r="B482" s="2565" t="s">
        <v>2724</v>
      </c>
      <c r="C482" s="2566"/>
      <c r="D482" s="2544">
        <v>74.2</v>
      </c>
      <c r="E482" s="2545"/>
      <c r="F482" s="2567">
        <v>462</v>
      </c>
      <c r="G482" s="2568">
        <v>154.4</v>
      </c>
      <c r="H482" s="2568">
        <v>9.6</v>
      </c>
      <c r="I482" s="2568">
        <v>17</v>
      </c>
      <c r="J482" s="2561">
        <v>10</v>
      </c>
      <c r="K482" s="2568">
        <v>428</v>
      </c>
      <c r="L482" s="2568">
        <v>408</v>
      </c>
      <c r="M482" s="2567">
        <v>94.5</v>
      </c>
      <c r="N482" s="2548">
        <v>1.5049999999999999</v>
      </c>
      <c r="O482" s="2523">
        <v>20.3</v>
      </c>
      <c r="P482" s="2549">
        <v>1</v>
      </c>
      <c r="Q482" s="2549">
        <v>1</v>
      </c>
      <c r="R482" s="2549">
        <v>1</v>
      </c>
      <c r="S482" s="2549">
        <v>1</v>
      </c>
      <c r="T482" s="2550">
        <v>1</v>
      </c>
      <c r="U482" s="2549" t="s">
        <v>2185</v>
      </c>
      <c r="V482" s="2549">
        <v>1</v>
      </c>
      <c r="W482" s="2549" t="s">
        <v>2185</v>
      </c>
      <c r="X482" s="2549" t="s">
        <v>2185</v>
      </c>
      <c r="Y482" s="2550">
        <v>1</v>
      </c>
      <c r="Z482" s="2551" t="s">
        <v>2185</v>
      </c>
      <c r="AA482" s="2552" t="s">
        <v>2185</v>
      </c>
      <c r="AB482" s="2553" t="s">
        <v>2494</v>
      </c>
      <c r="AC482" s="2554">
        <v>32650</v>
      </c>
      <c r="AD482" s="2555">
        <v>1413</v>
      </c>
      <c r="AE482" s="2555">
        <v>1625</v>
      </c>
      <c r="AF482" s="2555">
        <v>18.5</v>
      </c>
      <c r="AG482" s="2555">
        <v>46.97</v>
      </c>
      <c r="AH482" s="2555">
        <v>1046</v>
      </c>
      <c r="AI482" s="2555">
        <v>135.5</v>
      </c>
      <c r="AJ482" s="2555">
        <v>213</v>
      </c>
      <c r="AK482" s="2555">
        <v>3.3</v>
      </c>
      <c r="AL482" s="2555">
        <v>5.5</v>
      </c>
      <c r="AM482" s="2555">
        <v>65.77</v>
      </c>
      <c r="AN482" s="2523">
        <v>516.20000000000005</v>
      </c>
      <c r="AO482" s="2556">
        <v>1</v>
      </c>
      <c r="AP482" s="2547">
        <v>1</v>
      </c>
      <c r="AQ482" s="2547">
        <v>4</v>
      </c>
      <c r="AR482" s="2547">
        <v>4</v>
      </c>
      <c r="AS482" s="2557">
        <v>143</v>
      </c>
      <c r="AT482" s="2558">
        <v>159</v>
      </c>
      <c r="AU482" s="2558">
        <v>114</v>
      </c>
      <c r="AV482" s="2559">
        <v>131</v>
      </c>
      <c r="AW482" s="2560">
        <v>1</v>
      </c>
      <c r="AX482" s="2539">
        <v>0</v>
      </c>
      <c r="AY482" s="2521">
        <v>0</v>
      </c>
      <c r="AZ482" s="2539">
        <v>1</v>
      </c>
      <c r="BA482" s="2539">
        <v>1</v>
      </c>
      <c r="BB482" s="2539">
        <v>1</v>
      </c>
      <c r="BC482" s="2539">
        <v>0</v>
      </c>
      <c r="BD482" s="2539">
        <v>1</v>
      </c>
      <c r="BE482" s="2561">
        <v>0</v>
      </c>
      <c r="BF482" s="2539">
        <v>0</v>
      </c>
      <c r="BG482" s="2539">
        <v>1</v>
      </c>
      <c r="BH482" s="2539">
        <v>0</v>
      </c>
      <c r="BI482" s="2539">
        <v>1</v>
      </c>
      <c r="BJ482" s="2539">
        <v>1</v>
      </c>
      <c r="BK482" s="2539">
        <v>1</v>
      </c>
      <c r="BL482" s="2539">
        <v>1</v>
      </c>
      <c r="BM482" s="2539">
        <v>0</v>
      </c>
      <c r="BN482" s="2521">
        <v>0</v>
      </c>
      <c r="BO482" s="2539">
        <v>1</v>
      </c>
      <c r="BP482" s="2539">
        <v>1</v>
      </c>
      <c r="BQ482" s="2539">
        <v>0</v>
      </c>
      <c r="BR482" s="2562">
        <v>0</v>
      </c>
      <c r="BS482" s="2538">
        <v>1</v>
      </c>
      <c r="BT482" s="2521">
        <v>0</v>
      </c>
      <c r="BU482" s="2521">
        <v>0</v>
      </c>
      <c r="BV482" s="2539">
        <v>0</v>
      </c>
      <c r="BW482" s="2539">
        <v>0</v>
      </c>
      <c r="BX482" s="2539">
        <v>0</v>
      </c>
      <c r="BY482" s="2539">
        <v>0</v>
      </c>
      <c r="BZ482" s="2636">
        <v>0</v>
      </c>
      <c r="CA482" s="2539">
        <v>0</v>
      </c>
      <c r="CB482" s="2539">
        <v>0</v>
      </c>
      <c r="CC482" s="2539">
        <v>0</v>
      </c>
      <c r="CD482" s="2539">
        <v>0</v>
      </c>
      <c r="CE482" s="2570">
        <v>0</v>
      </c>
      <c r="CF482" s="2571">
        <v>1</v>
      </c>
      <c r="CG482" s="2539">
        <v>1</v>
      </c>
      <c r="CH482" s="2539">
        <v>1</v>
      </c>
      <c r="CI482" s="2539">
        <v>1</v>
      </c>
      <c r="CJ482" s="2539">
        <v>1</v>
      </c>
      <c r="CK482" s="2539">
        <v>1</v>
      </c>
      <c r="CL482" s="2539">
        <v>1</v>
      </c>
      <c r="CM482" s="2539">
        <v>1</v>
      </c>
      <c r="CN482" s="2539">
        <v>1</v>
      </c>
      <c r="CO482" s="2539">
        <v>1</v>
      </c>
      <c r="CP482" s="2539">
        <v>1</v>
      </c>
      <c r="CQ482" s="2539">
        <v>1</v>
      </c>
      <c r="CR482" s="2539">
        <v>1</v>
      </c>
      <c r="CS482" s="2539">
        <v>0</v>
      </c>
      <c r="CT482" s="2539">
        <v>0</v>
      </c>
      <c r="CU482" s="2539">
        <v>0</v>
      </c>
      <c r="CV482" s="2539">
        <v>0</v>
      </c>
      <c r="CW482" s="2539">
        <v>0</v>
      </c>
      <c r="CX482" s="2539">
        <v>0</v>
      </c>
      <c r="CY482" s="2573">
        <v>0</v>
      </c>
    </row>
    <row r="483" spans="1:103">
      <c r="A483" s="2564"/>
      <c r="B483" s="2565" t="s">
        <v>2725</v>
      </c>
      <c r="C483" s="2566"/>
      <c r="D483" s="2544">
        <v>67.2</v>
      </c>
      <c r="E483" s="2545"/>
      <c r="F483" s="2567">
        <v>458</v>
      </c>
      <c r="G483" s="2568">
        <v>153.80000000000001</v>
      </c>
      <c r="H483" s="2568">
        <v>9</v>
      </c>
      <c r="I483" s="2568">
        <v>15</v>
      </c>
      <c r="J483" s="2561">
        <v>10</v>
      </c>
      <c r="K483" s="2568">
        <v>428</v>
      </c>
      <c r="L483" s="2568">
        <v>408</v>
      </c>
      <c r="M483" s="2567">
        <v>85.6</v>
      </c>
      <c r="N483" s="2548">
        <v>1.496</v>
      </c>
      <c r="O483" s="2523">
        <v>22.28</v>
      </c>
      <c r="P483" s="2549">
        <v>1</v>
      </c>
      <c r="Q483" s="2549">
        <v>1</v>
      </c>
      <c r="R483" s="2549">
        <v>1</v>
      </c>
      <c r="S483" s="2549">
        <v>1</v>
      </c>
      <c r="T483" s="2550">
        <v>1</v>
      </c>
      <c r="U483" s="2549" t="s">
        <v>2185</v>
      </c>
      <c r="V483" s="2549">
        <v>1</v>
      </c>
      <c r="W483" s="2549" t="s">
        <v>2185</v>
      </c>
      <c r="X483" s="2549" t="s">
        <v>2185</v>
      </c>
      <c r="Y483" s="2550">
        <v>1</v>
      </c>
      <c r="Z483" s="2551" t="s">
        <v>2185</v>
      </c>
      <c r="AA483" s="2552" t="s">
        <v>2185</v>
      </c>
      <c r="AB483" s="2553" t="s">
        <v>2494</v>
      </c>
      <c r="AC483" s="2554">
        <v>28910</v>
      </c>
      <c r="AD483" s="2555">
        <v>1262</v>
      </c>
      <c r="AE483" s="2555">
        <v>1452</v>
      </c>
      <c r="AF483" s="2555">
        <v>18.3</v>
      </c>
      <c r="AG483" s="2555">
        <v>43.72</v>
      </c>
      <c r="AH483" s="2555">
        <v>912.5</v>
      </c>
      <c r="AI483" s="2555">
        <v>118.6</v>
      </c>
      <c r="AJ483" s="2555">
        <v>186.6</v>
      </c>
      <c r="AK483" s="2555">
        <v>3.2</v>
      </c>
      <c r="AL483" s="2555">
        <v>5</v>
      </c>
      <c r="AM483" s="2555">
        <v>47.54</v>
      </c>
      <c r="AN483" s="2523">
        <v>446.2</v>
      </c>
      <c r="AO483" s="2556">
        <v>1</v>
      </c>
      <c r="AP483" s="2547">
        <v>1</v>
      </c>
      <c r="AQ483" s="2547">
        <v>4</v>
      </c>
      <c r="AR483" s="2547">
        <v>4</v>
      </c>
      <c r="AS483" s="2557">
        <v>157</v>
      </c>
      <c r="AT483" s="2558">
        <v>175</v>
      </c>
      <c r="AU483" s="2558">
        <v>125</v>
      </c>
      <c r="AV483" s="2559">
        <v>143</v>
      </c>
      <c r="AW483" s="2560">
        <v>1</v>
      </c>
      <c r="AX483" s="2539">
        <v>0</v>
      </c>
      <c r="AY483" s="2521">
        <v>0</v>
      </c>
      <c r="AZ483" s="2539">
        <v>1</v>
      </c>
      <c r="BA483" s="2539">
        <v>1</v>
      </c>
      <c r="BB483" s="2539">
        <v>1</v>
      </c>
      <c r="BC483" s="2539">
        <v>0</v>
      </c>
      <c r="BD483" s="2539">
        <v>1</v>
      </c>
      <c r="BE483" s="2561">
        <v>0</v>
      </c>
      <c r="BF483" s="2539">
        <v>0</v>
      </c>
      <c r="BG483" s="2539">
        <v>1</v>
      </c>
      <c r="BH483" s="2539">
        <v>0</v>
      </c>
      <c r="BI483" s="2539">
        <v>1</v>
      </c>
      <c r="BJ483" s="2539">
        <v>1</v>
      </c>
      <c r="BK483" s="2539">
        <v>1</v>
      </c>
      <c r="BL483" s="2539">
        <v>1</v>
      </c>
      <c r="BM483" s="2539">
        <v>0</v>
      </c>
      <c r="BN483" s="2521">
        <v>0</v>
      </c>
      <c r="BO483" s="2539">
        <v>1</v>
      </c>
      <c r="BP483" s="2539">
        <v>1</v>
      </c>
      <c r="BQ483" s="2539">
        <v>0</v>
      </c>
      <c r="BR483" s="2562">
        <v>0</v>
      </c>
      <c r="BS483" s="2538">
        <v>1</v>
      </c>
      <c r="BT483" s="2521">
        <v>0</v>
      </c>
      <c r="BU483" s="2521">
        <v>0</v>
      </c>
      <c r="BV483" s="2539">
        <v>0</v>
      </c>
      <c r="BW483" s="2539">
        <v>0</v>
      </c>
      <c r="BX483" s="2539">
        <v>0</v>
      </c>
      <c r="BY483" s="2539">
        <v>0</v>
      </c>
      <c r="BZ483" s="2636">
        <v>0</v>
      </c>
      <c r="CA483" s="2539">
        <v>0</v>
      </c>
      <c r="CB483" s="2539">
        <v>0</v>
      </c>
      <c r="CC483" s="2539">
        <v>0</v>
      </c>
      <c r="CD483" s="2539">
        <v>0</v>
      </c>
      <c r="CE483" s="2570">
        <v>0</v>
      </c>
      <c r="CF483" s="2571">
        <v>1</v>
      </c>
      <c r="CG483" s="2539">
        <v>1</v>
      </c>
      <c r="CH483" s="2539">
        <v>1</v>
      </c>
      <c r="CI483" s="2539">
        <v>1</v>
      </c>
      <c r="CJ483" s="2539">
        <v>1</v>
      </c>
      <c r="CK483" s="2539">
        <v>1</v>
      </c>
      <c r="CL483" s="2539">
        <v>1</v>
      </c>
      <c r="CM483" s="2539">
        <v>1</v>
      </c>
      <c r="CN483" s="2539">
        <v>1</v>
      </c>
      <c r="CO483" s="2539">
        <v>1</v>
      </c>
      <c r="CP483" s="2539">
        <v>1</v>
      </c>
      <c r="CQ483" s="2539">
        <v>1</v>
      </c>
      <c r="CR483" s="2539">
        <v>1</v>
      </c>
      <c r="CS483" s="2539">
        <v>0</v>
      </c>
      <c r="CT483" s="2539">
        <v>0</v>
      </c>
      <c r="CU483" s="2539">
        <v>0</v>
      </c>
      <c r="CV483" s="2539">
        <v>0</v>
      </c>
      <c r="CW483" s="2539">
        <v>0</v>
      </c>
      <c r="CX483" s="2539">
        <v>0</v>
      </c>
      <c r="CY483" s="2573">
        <v>0</v>
      </c>
    </row>
    <row r="484" spans="1:103">
      <c r="A484" s="2564"/>
      <c r="B484" s="2565" t="s">
        <v>2726</v>
      </c>
      <c r="C484" s="2566"/>
      <c r="D484" s="2544">
        <v>59.8</v>
      </c>
      <c r="E484" s="2545"/>
      <c r="F484" s="2567">
        <v>454.6</v>
      </c>
      <c r="G484" s="2568">
        <v>152.9</v>
      </c>
      <c r="H484" s="2568">
        <v>8.1</v>
      </c>
      <c r="I484" s="2568">
        <v>13.3</v>
      </c>
      <c r="J484" s="2561">
        <v>10</v>
      </c>
      <c r="K484" s="2568">
        <v>428</v>
      </c>
      <c r="L484" s="2568">
        <v>408</v>
      </c>
      <c r="M484" s="2567">
        <v>76.2</v>
      </c>
      <c r="N484" s="2548">
        <v>1.4870000000000001</v>
      </c>
      <c r="O484" s="2523">
        <v>24.86</v>
      </c>
      <c r="P484" s="2549">
        <v>1</v>
      </c>
      <c r="Q484" s="2549">
        <v>1</v>
      </c>
      <c r="R484" s="2549">
        <v>1</v>
      </c>
      <c r="S484" s="2549">
        <v>1</v>
      </c>
      <c r="T484" s="2550">
        <v>1</v>
      </c>
      <c r="U484" s="2549" t="s">
        <v>2185</v>
      </c>
      <c r="V484" s="2549">
        <v>1</v>
      </c>
      <c r="W484" s="2549" t="s">
        <v>2185</v>
      </c>
      <c r="X484" s="2549" t="s">
        <v>2185</v>
      </c>
      <c r="Y484" s="2550">
        <v>1</v>
      </c>
      <c r="Z484" s="2551" t="s">
        <v>2185</v>
      </c>
      <c r="AA484" s="2552" t="s">
        <v>2185</v>
      </c>
      <c r="AB484" s="2549" t="s">
        <v>2495</v>
      </c>
      <c r="AC484" s="2554">
        <v>25480</v>
      </c>
      <c r="AD484" s="2555">
        <v>1121</v>
      </c>
      <c r="AE484" s="2555">
        <v>1286</v>
      </c>
      <c r="AF484" s="2555">
        <v>18.2</v>
      </c>
      <c r="AG484" s="2555">
        <v>39.26</v>
      </c>
      <c r="AH484" s="2555">
        <v>794.6</v>
      </c>
      <c r="AI484" s="2555">
        <v>103.9</v>
      </c>
      <c r="AJ484" s="2555">
        <v>163</v>
      </c>
      <c r="AK484" s="2555">
        <v>3.2</v>
      </c>
      <c r="AL484" s="2555">
        <v>4.5999999999999996</v>
      </c>
      <c r="AM484" s="2555">
        <v>33.729999999999997</v>
      </c>
      <c r="AN484" s="2523">
        <v>385.7</v>
      </c>
      <c r="AO484" s="2556">
        <v>1</v>
      </c>
      <c r="AP484" s="2547">
        <v>1</v>
      </c>
      <c r="AQ484" s="2547">
        <v>4</v>
      </c>
      <c r="AR484" s="2547">
        <v>4</v>
      </c>
      <c r="AS484" s="2557">
        <v>175</v>
      </c>
      <c r="AT484" s="2558">
        <v>195</v>
      </c>
      <c r="AU484" s="2558">
        <v>139</v>
      </c>
      <c r="AV484" s="2559">
        <v>159</v>
      </c>
      <c r="AW484" s="2560">
        <v>1</v>
      </c>
      <c r="AX484" s="2539">
        <v>0</v>
      </c>
      <c r="AY484" s="2521">
        <v>0</v>
      </c>
      <c r="AZ484" s="2539">
        <v>1</v>
      </c>
      <c r="BA484" s="2539">
        <v>1</v>
      </c>
      <c r="BB484" s="2539">
        <v>1</v>
      </c>
      <c r="BC484" s="2539">
        <v>0</v>
      </c>
      <c r="BD484" s="2539">
        <v>1</v>
      </c>
      <c r="BE484" s="2561">
        <v>0</v>
      </c>
      <c r="BF484" s="2539">
        <v>0</v>
      </c>
      <c r="BG484" s="2539">
        <v>1</v>
      </c>
      <c r="BH484" s="2539">
        <v>0</v>
      </c>
      <c r="BI484" s="2539">
        <v>1</v>
      </c>
      <c r="BJ484" s="2539">
        <v>1</v>
      </c>
      <c r="BK484" s="2539">
        <v>1</v>
      </c>
      <c r="BL484" s="2539">
        <v>1</v>
      </c>
      <c r="BM484" s="2539">
        <v>0</v>
      </c>
      <c r="BN484" s="2521">
        <v>0</v>
      </c>
      <c r="BO484" s="2539">
        <v>1</v>
      </c>
      <c r="BP484" s="2539">
        <v>1</v>
      </c>
      <c r="BQ484" s="2539">
        <v>0</v>
      </c>
      <c r="BR484" s="2562">
        <v>0</v>
      </c>
      <c r="BS484" s="2538">
        <v>0</v>
      </c>
      <c r="BT484" s="2521">
        <v>0</v>
      </c>
      <c r="BU484" s="2521">
        <v>0</v>
      </c>
      <c r="BV484" s="2539">
        <v>0</v>
      </c>
      <c r="BW484" s="2539">
        <v>0</v>
      </c>
      <c r="BX484" s="2539">
        <v>0</v>
      </c>
      <c r="BY484" s="2539">
        <v>0</v>
      </c>
      <c r="BZ484" s="2636">
        <v>0</v>
      </c>
      <c r="CA484" s="2539">
        <v>0</v>
      </c>
      <c r="CB484" s="2539">
        <v>0</v>
      </c>
      <c r="CC484" s="2539">
        <v>0</v>
      </c>
      <c r="CD484" s="2539">
        <v>0</v>
      </c>
      <c r="CE484" s="2570">
        <v>0</v>
      </c>
      <c r="CF484" s="2571">
        <v>1</v>
      </c>
      <c r="CG484" s="2539">
        <v>1</v>
      </c>
      <c r="CH484" s="2539">
        <v>1</v>
      </c>
      <c r="CI484" s="2539">
        <v>1</v>
      </c>
      <c r="CJ484" s="2539">
        <v>1</v>
      </c>
      <c r="CK484" s="2539">
        <v>1</v>
      </c>
      <c r="CL484" s="2539">
        <v>1</v>
      </c>
      <c r="CM484" s="2539">
        <v>1</v>
      </c>
      <c r="CN484" s="2539">
        <v>1</v>
      </c>
      <c r="CO484" s="2539">
        <v>1</v>
      </c>
      <c r="CP484" s="2539">
        <v>1</v>
      </c>
      <c r="CQ484" s="2539">
        <v>1</v>
      </c>
      <c r="CR484" s="2539">
        <v>1</v>
      </c>
      <c r="CS484" s="2539">
        <v>0</v>
      </c>
      <c r="CT484" s="2539">
        <v>0</v>
      </c>
      <c r="CU484" s="2539">
        <v>0</v>
      </c>
      <c r="CV484" s="2539">
        <v>0</v>
      </c>
      <c r="CW484" s="2539">
        <v>0</v>
      </c>
      <c r="CX484" s="2539">
        <v>0</v>
      </c>
      <c r="CY484" s="2573">
        <v>0</v>
      </c>
    </row>
    <row r="485" spans="1:103">
      <c r="A485" s="2564"/>
      <c r="B485" s="2565" t="s">
        <v>2727</v>
      </c>
      <c r="C485" s="2566"/>
      <c r="D485" s="2544">
        <v>52.3</v>
      </c>
      <c r="E485" s="2545"/>
      <c r="F485" s="2567">
        <v>449.8</v>
      </c>
      <c r="G485" s="2568">
        <v>152.4</v>
      </c>
      <c r="H485" s="2568">
        <v>7.6</v>
      </c>
      <c r="I485" s="2568">
        <v>10.9</v>
      </c>
      <c r="J485" s="2561">
        <v>10</v>
      </c>
      <c r="K485" s="2568">
        <v>428</v>
      </c>
      <c r="L485" s="2568">
        <v>408</v>
      </c>
      <c r="M485" s="2567">
        <v>66.599999999999994</v>
      </c>
      <c r="N485" s="2548">
        <v>1.4770000000000001</v>
      </c>
      <c r="O485" s="2523">
        <v>28.25</v>
      </c>
      <c r="P485" s="2549">
        <v>1</v>
      </c>
      <c r="Q485" s="2549">
        <v>1</v>
      </c>
      <c r="R485" s="2549">
        <v>1</v>
      </c>
      <c r="S485" s="2549">
        <v>1</v>
      </c>
      <c r="T485" s="2550">
        <v>1</v>
      </c>
      <c r="U485" s="2549" t="s">
        <v>2185</v>
      </c>
      <c r="V485" s="2549">
        <v>1</v>
      </c>
      <c r="W485" s="2549" t="s">
        <v>2185</v>
      </c>
      <c r="X485" s="2549" t="s">
        <v>2185</v>
      </c>
      <c r="Y485" s="2550">
        <v>1</v>
      </c>
      <c r="Z485" s="2551" t="s">
        <v>2185</v>
      </c>
      <c r="AA485" s="2552" t="s">
        <v>2185</v>
      </c>
      <c r="AB485" s="2549" t="s">
        <v>2495</v>
      </c>
      <c r="AC485" s="2554">
        <v>21350</v>
      </c>
      <c r="AD485" s="2555">
        <v>949.4</v>
      </c>
      <c r="AE485" s="2555">
        <v>1095</v>
      </c>
      <c r="AF485" s="2555">
        <v>17.899999999999999</v>
      </c>
      <c r="AG485" s="2555">
        <v>36.39</v>
      </c>
      <c r="AH485" s="2555">
        <v>644.9</v>
      </c>
      <c r="AI485" s="2555">
        <v>84.63</v>
      </c>
      <c r="AJ485" s="2555">
        <v>133.19999999999999</v>
      </c>
      <c r="AK485" s="2555">
        <v>3.1</v>
      </c>
      <c r="AL485" s="2555">
        <v>4.0999999999999996</v>
      </c>
      <c r="AM485" s="2555">
        <v>21.29</v>
      </c>
      <c r="AN485" s="2523">
        <v>309.60000000000002</v>
      </c>
      <c r="AO485" s="2556">
        <v>1</v>
      </c>
      <c r="AP485" s="2547">
        <v>2</v>
      </c>
      <c r="AQ485" s="2547">
        <v>4</v>
      </c>
      <c r="AR485" s="2547">
        <v>4</v>
      </c>
      <c r="AS485" s="2557">
        <v>199</v>
      </c>
      <c r="AT485" s="2558">
        <v>222</v>
      </c>
      <c r="AU485" s="2558">
        <v>158</v>
      </c>
      <c r="AV485" s="2559">
        <v>181</v>
      </c>
      <c r="AW485" s="2560">
        <v>1</v>
      </c>
      <c r="AX485" s="2539">
        <v>0</v>
      </c>
      <c r="AY485" s="2521">
        <v>0</v>
      </c>
      <c r="AZ485" s="2539">
        <v>1</v>
      </c>
      <c r="BA485" s="2539">
        <v>1</v>
      </c>
      <c r="BB485" s="2539">
        <v>1</v>
      </c>
      <c r="BC485" s="2539">
        <v>0</v>
      </c>
      <c r="BD485" s="2539">
        <v>1</v>
      </c>
      <c r="BE485" s="2561">
        <v>0</v>
      </c>
      <c r="BF485" s="2539">
        <v>0</v>
      </c>
      <c r="BG485" s="2539">
        <v>1</v>
      </c>
      <c r="BH485" s="2539">
        <v>0</v>
      </c>
      <c r="BI485" s="2539">
        <v>1</v>
      </c>
      <c r="BJ485" s="2539">
        <v>1</v>
      </c>
      <c r="BK485" s="2539">
        <v>1</v>
      </c>
      <c r="BL485" s="2539">
        <v>1</v>
      </c>
      <c r="BM485" s="2539">
        <v>0</v>
      </c>
      <c r="BN485" s="2521">
        <v>0</v>
      </c>
      <c r="BO485" s="2539">
        <v>1</v>
      </c>
      <c r="BP485" s="2539">
        <v>1</v>
      </c>
      <c r="BQ485" s="2539">
        <v>0</v>
      </c>
      <c r="BR485" s="2562">
        <v>0</v>
      </c>
      <c r="BS485" s="2538">
        <v>0</v>
      </c>
      <c r="BT485" s="2521">
        <v>0</v>
      </c>
      <c r="BU485" s="2521">
        <v>0</v>
      </c>
      <c r="BV485" s="2539">
        <v>0</v>
      </c>
      <c r="BW485" s="2539">
        <v>0</v>
      </c>
      <c r="BX485" s="2539">
        <v>0</v>
      </c>
      <c r="BY485" s="2539">
        <v>0</v>
      </c>
      <c r="BZ485" s="2636">
        <v>0</v>
      </c>
      <c r="CA485" s="2539">
        <v>0</v>
      </c>
      <c r="CB485" s="2539">
        <v>0</v>
      </c>
      <c r="CC485" s="2539">
        <v>0</v>
      </c>
      <c r="CD485" s="2539">
        <v>0</v>
      </c>
      <c r="CE485" s="2570">
        <v>0</v>
      </c>
      <c r="CF485" s="2571">
        <v>1</v>
      </c>
      <c r="CG485" s="2539">
        <v>1</v>
      </c>
      <c r="CH485" s="2539">
        <v>1</v>
      </c>
      <c r="CI485" s="2539">
        <v>1</v>
      </c>
      <c r="CJ485" s="2539">
        <v>1</v>
      </c>
      <c r="CK485" s="2539">
        <v>1</v>
      </c>
      <c r="CL485" s="2539">
        <v>1</v>
      </c>
      <c r="CM485" s="2539">
        <v>1</v>
      </c>
      <c r="CN485" s="2539">
        <v>1</v>
      </c>
      <c r="CO485" s="2539">
        <v>1</v>
      </c>
      <c r="CP485" s="2539">
        <v>1</v>
      </c>
      <c r="CQ485" s="2539">
        <v>1</v>
      </c>
      <c r="CR485" s="2539">
        <v>1</v>
      </c>
      <c r="CS485" s="2539">
        <v>0</v>
      </c>
      <c r="CT485" s="2539">
        <v>0</v>
      </c>
      <c r="CU485" s="2539">
        <v>0</v>
      </c>
      <c r="CV485" s="2539">
        <v>0</v>
      </c>
      <c r="CW485" s="2539">
        <v>0</v>
      </c>
      <c r="CX485" s="2539">
        <v>0</v>
      </c>
      <c r="CY485" s="2573">
        <v>0</v>
      </c>
    </row>
    <row r="486" spans="1:103">
      <c r="A486" s="2564" t="s">
        <v>2582</v>
      </c>
      <c r="B486" s="2565" t="s">
        <v>2728</v>
      </c>
      <c r="C486" s="2566"/>
      <c r="D486" s="2544">
        <v>85</v>
      </c>
      <c r="E486" s="2545"/>
      <c r="F486" s="2567">
        <v>417</v>
      </c>
      <c r="G486" s="2568">
        <v>181</v>
      </c>
      <c r="H486" s="2568">
        <v>10.9</v>
      </c>
      <c r="I486" s="2568">
        <v>18.2</v>
      </c>
      <c r="J486" s="2561">
        <v>10</v>
      </c>
      <c r="K486" s="2568">
        <v>380.8</v>
      </c>
      <c r="L486" s="2568">
        <v>360.8</v>
      </c>
      <c r="M486" s="2567">
        <v>108.2</v>
      </c>
      <c r="N486" s="2548">
        <v>1.5189999999999999</v>
      </c>
      <c r="O486" s="2523">
        <v>17.88</v>
      </c>
      <c r="P486" s="2549">
        <v>1</v>
      </c>
      <c r="Q486" s="2549">
        <v>1</v>
      </c>
      <c r="R486" s="2549">
        <v>1</v>
      </c>
      <c r="S486" s="2549">
        <v>1</v>
      </c>
      <c r="T486" s="2550">
        <v>1</v>
      </c>
      <c r="U486" s="2549" t="s">
        <v>2185</v>
      </c>
      <c r="V486" s="2549">
        <v>1</v>
      </c>
      <c r="W486" s="2549" t="s">
        <v>2185</v>
      </c>
      <c r="X486" s="2549" t="s">
        <v>2185</v>
      </c>
      <c r="Y486" s="2550">
        <v>1</v>
      </c>
      <c r="Z486" s="2551" t="s">
        <v>2185</v>
      </c>
      <c r="AA486" s="2552" t="s">
        <v>2185</v>
      </c>
      <c r="AB486" s="2549" t="s">
        <v>2495</v>
      </c>
      <c r="AC486" s="2554">
        <v>31520</v>
      </c>
      <c r="AD486" s="2555">
        <v>1512</v>
      </c>
      <c r="AE486" s="2555">
        <v>1724</v>
      </c>
      <c r="AF486" s="2555">
        <v>17</v>
      </c>
      <c r="AG486" s="2555">
        <v>47.96</v>
      </c>
      <c r="AH486" s="2555">
        <v>1803</v>
      </c>
      <c r="AI486" s="2555">
        <v>199.2</v>
      </c>
      <c r="AJ486" s="2555">
        <v>310</v>
      </c>
      <c r="AK486" s="2555">
        <v>4</v>
      </c>
      <c r="AL486" s="2555">
        <v>5.9</v>
      </c>
      <c r="AM486" s="2555">
        <v>92.42</v>
      </c>
      <c r="AN486" s="2523">
        <v>715.1</v>
      </c>
      <c r="AO486" s="2556">
        <v>1</v>
      </c>
      <c r="AP486" s="2547">
        <v>1</v>
      </c>
      <c r="AQ486" s="2547">
        <v>3</v>
      </c>
      <c r="AR486" s="2547">
        <v>4</v>
      </c>
      <c r="AS486" s="2557">
        <v>124</v>
      </c>
      <c r="AT486" s="2558">
        <v>140</v>
      </c>
      <c r="AU486" s="2558">
        <v>94</v>
      </c>
      <c r="AV486" s="2559">
        <v>111</v>
      </c>
      <c r="AW486" s="2560">
        <v>1</v>
      </c>
      <c r="AX486" s="2539">
        <v>0</v>
      </c>
      <c r="AY486" s="2521">
        <v>0</v>
      </c>
      <c r="AZ486" s="2539">
        <v>1</v>
      </c>
      <c r="BA486" s="2539">
        <v>0</v>
      </c>
      <c r="BB486" s="2539">
        <v>1</v>
      </c>
      <c r="BC486" s="2539">
        <v>0</v>
      </c>
      <c r="BD486" s="2539">
        <v>1</v>
      </c>
      <c r="BE486" s="2561">
        <v>0</v>
      </c>
      <c r="BF486" s="2539">
        <v>0</v>
      </c>
      <c r="BG486" s="2539">
        <v>1</v>
      </c>
      <c r="BH486" s="2539">
        <v>0</v>
      </c>
      <c r="BI486" s="2539">
        <v>1</v>
      </c>
      <c r="BJ486" s="2539">
        <v>1</v>
      </c>
      <c r="BK486" s="2539">
        <v>1</v>
      </c>
      <c r="BL486" s="2539">
        <v>1</v>
      </c>
      <c r="BM486" s="2539">
        <v>0</v>
      </c>
      <c r="BN486" s="2521">
        <v>0</v>
      </c>
      <c r="BO486" s="2539">
        <v>1</v>
      </c>
      <c r="BP486" s="2539">
        <v>1</v>
      </c>
      <c r="BQ486" s="2539">
        <v>0</v>
      </c>
      <c r="BR486" s="2562">
        <v>0</v>
      </c>
      <c r="BS486" s="2538">
        <v>0</v>
      </c>
      <c r="BT486" s="2521">
        <v>0</v>
      </c>
      <c r="BU486" s="2521">
        <v>1</v>
      </c>
      <c r="BV486" s="2539">
        <v>0</v>
      </c>
      <c r="BW486" s="2539">
        <v>0</v>
      </c>
      <c r="BX486" s="2539">
        <v>0</v>
      </c>
      <c r="BY486" s="2539">
        <v>0</v>
      </c>
      <c r="BZ486" s="2636">
        <v>0</v>
      </c>
      <c r="CA486" s="2539">
        <v>0</v>
      </c>
      <c r="CB486" s="2539">
        <v>0</v>
      </c>
      <c r="CC486" s="2539">
        <v>0</v>
      </c>
      <c r="CD486" s="2539">
        <v>0</v>
      </c>
      <c r="CE486" s="2570">
        <v>0</v>
      </c>
      <c r="CF486" s="2571">
        <v>1</v>
      </c>
      <c r="CG486" s="2539">
        <v>1</v>
      </c>
      <c r="CH486" s="2539">
        <v>1</v>
      </c>
      <c r="CI486" s="2539">
        <v>1</v>
      </c>
      <c r="CJ486" s="2539">
        <v>1</v>
      </c>
      <c r="CK486" s="2539">
        <v>1</v>
      </c>
      <c r="CL486" s="2539">
        <v>1</v>
      </c>
      <c r="CM486" s="2539">
        <v>1</v>
      </c>
      <c r="CN486" s="2539">
        <v>1</v>
      </c>
      <c r="CO486" s="2539">
        <v>1</v>
      </c>
      <c r="CP486" s="2539">
        <v>1</v>
      </c>
      <c r="CQ486" s="2539">
        <v>1</v>
      </c>
      <c r="CR486" s="2539">
        <v>1</v>
      </c>
      <c r="CS486" s="2539">
        <v>0</v>
      </c>
      <c r="CT486" s="2539">
        <v>0</v>
      </c>
      <c r="CU486" s="2539">
        <v>0</v>
      </c>
      <c r="CV486" s="2539">
        <v>0</v>
      </c>
      <c r="CW486" s="2539">
        <v>0</v>
      </c>
      <c r="CX486" s="2539">
        <v>0</v>
      </c>
      <c r="CY486" s="2573">
        <v>0</v>
      </c>
    </row>
    <row r="487" spans="1:103">
      <c r="A487" s="2564"/>
      <c r="B487" s="2565" t="s">
        <v>2729</v>
      </c>
      <c r="C487" s="2566"/>
      <c r="D487" s="2544">
        <v>74.2</v>
      </c>
      <c r="E487" s="2545"/>
      <c r="F487" s="2567">
        <v>412.8</v>
      </c>
      <c r="G487" s="2568">
        <v>179.5</v>
      </c>
      <c r="H487" s="2568">
        <v>9.5</v>
      </c>
      <c r="I487" s="2568">
        <v>16</v>
      </c>
      <c r="J487" s="2561">
        <v>10</v>
      </c>
      <c r="K487" s="2568">
        <v>380.8</v>
      </c>
      <c r="L487" s="2568">
        <v>360.8</v>
      </c>
      <c r="M487" s="2567">
        <v>94.5</v>
      </c>
      <c r="N487" s="2548">
        <v>1.5069999999999999</v>
      </c>
      <c r="O487" s="2523">
        <v>20.32</v>
      </c>
      <c r="P487" s="2549">
        <v>1</v>
      </c>
      <c r="Q487" s="2549">
        <v>1</v>
      </c>
      <c r="R487" s="2549">
        <v>1</v>
      </c>
      <c r="S487" s="2549">
        <v>1</v>
      </c>
      <c r="T487" s="2550">
        <v>1</v>
      </c>
      <c r="U487" s="2549" t="s">
        <v>2185</v>
      </c>
      <c r="V487" s="2549">
        <v>1</v>
      </c>
      <c r="W487" s="2549" t="s">
        <v>2185</v>
      </c>
      <c r="X487" s="2549" t="s">
        <v>2185</v>
      </c>
      <c r="Y487" s="2550">
        <v>1</v>
      </c>
      <c r="Z487" s="2551" t="s">
        <v>2185</v>
      </c>
      <c r="AA487" s="2552" t="s">
        <v>2185</v>
      </c>
      <c r="AB487" s="2549" t="s">
        <v>2495</v>
      </c>
      <c r="AC487" s="2554">
        <v>27290</v>
      </c>
      <c r="AD487" s="2555">
        <v>1322</v>
      </c>
      <c r="AE487" s="2555">
        <v>1500</v>
      </c>
      <c r="AF487" s="2555">
        <v>16.899999999999999</v>
      </c>
      <c r="AG487" s="2555">
        <v>41.75</v>
      </c>
      <c r="AH487" s="2555">
        <v>1545</v>
      </c>
      <c r="AI487" s="2555">
        <v>172.1</v>
      </c>
      <c r="AJ487" s="2555">
        <v>266.89999999999998</v>
      </c>
      <c r="AK487" s="2555">
        <v>4</v>
      </c>
      <c r="AL487" s="2555">
        <v>5.3</v>
      </c>
      <c r="AM487" s="2555">
        <v>62.61</v>
      </c>
      <c r="AN487" s="2523">
        <v>607</v>
      </c>
      <c r="AO487" s="2556">
        <v>1</v>
      </c>
      <c r="AP487" s="2547">
        <v>1</v>
      </c>
      <c r="AQ487" s="2547">
        <v>4</v>
      </c>
      <c r="AR487" s="2547">
        <v>4</v>
      </c>
      <c r="AS487" s="2557">
        <v>141</v>
      </c>
      <c r="AT487" s="2558">
        <v>160</v>
      </c>
      <c r="AU487" s="2558">
        <v>106</v>
      </c>
      <c r="AV487" s="2559">
        <v>125</v>
      </c>
      <c r="AW487" s="2560">
        <v>1</v>
      </c>
      <c r="AX487" s="2539">
        <v>0</v>
      </c>
      <c r="AY487" s="2521">
        <v>0</v>
      </c>
      <c r="AZ487" s="2539">
        <v>1</v>
      </c>
      <c r="BA487" s="2539">
        <v>1</v>
      </c>
      <c r="BB487" s="2539">
        <v>1</v>
      </c>
      <c r="BC487" s="2539">
        <v>0</v>
      </c>
      <c r="BD487" s="2539">
        <v>1</v>
      </c>
      <c r="BE487" s="2561">
        <v>0</v>
      </c>
      <c r="BF487" s="2539">
        <v>0</v>
      </c>
      <c r="BG487" s="2539">
        <v>1</v>
      </c>
      <c r="BH487" s="2539">
        <v>0</v>
      </c>
      <c r="BI487" s="2539">
        <v>1</v>
      </c>
      <c r="BJ487" s="2539">
        <v>1</v>
      </c>
      <c r="BK487" s="2539">
        <v>1</v>
      </c>
      <c r="BL487" s="2539">
        <v>1</v>
      </c>
      <c r="BM487" s="2539">
        <v>0</v>
      </c>
      <c r="BN487" s="2521">
        <v>0</v>
      </c>
      <c r="BO487" s="2539">
        <v>1</v>
      </c>
      <c r="BP487" s="2539">
        <v>1</v>
      </c>
      <c r="BQ487" s="2539">
        <v>0</v>
      </c>
      <c r="BR487" s="2562">
        <v>0</v>
      </c>
      <c r="BS487" s="2538">
        <v>0</v>
      </c>
      <c r="BT487" s="2521">
        <v>0</v>
      </c>
      <c r="BU487" s="2521">
        <v>0</v>
      </c>
      <c r="BV487" s="2539">
        <v>0</v>
      </c>
      <c r="BW487" s="2539">
        <v>0</v>
      </c>
      <c r="BX487" s="2539">
        <v>0</v>
      </c>
      <c r="BY487" s="2539">
        <v>0</v>
      </c>
      <c r="BZ487" s="2636">
        <v>0</v>
      </c>
      <c r="CA487" s="2539">
        <v>0</v>
      </c>
      <c r="CB487" s="2539">
        <v>0</v>
      </c>
      <c r="CC487" s="2539">
        <v>0</v>
      </c>
      <c r="CD487" s="2539">
        <v>0</v>
      </c>
      <c r="CE487" s="2570">
        <v>0</v>
      </c>
      <c r="CF487" s="2571">
        <v>1</v>
      </c>
      <c r="CG487" s="2539">
        <v>1</v>
      </c>
      <c r="CH487" s="2539">
        <v>1</v>
      </c>
      <c r="CI487" s="2539">
        <v>1</v>
      </c>
      <c r="CJ487" s="2539">
        <v>1</v>
      </c>
      <c r="CK487" s="2539">
        <v>1</v>
      </c>
      <c r="CL487" s="2539">
        <v>1</v>
      </c>
      <c r="CM487" s="2539">
        <v>1</v>
      </c>
      <c r="CN487" s="2539">
        <v>1</v>
      </c>
      <c r="CO487" s="2539">
        <v>1</v>
      </c>
      <c r="CP487" s="2539">
        <v>1</v>
      </c>
      <c r="CQ487" s="2539">
        <v>1</v>
      </c>
      <c r="CR487" s="2539">
        <v>1</v>
      </c>
      <c r="CS487" s="2539">
        <v>0</v>
      </c>
      <c r="CT487" s="2539">
        <v>0</v>
      </c>
      <c r="CU487" s="2539">
        <v>0</v>
      </c>
      <c r="CV487" s="2539">
        <v>0</v>
      </c>
      <c r="CW487" s="2539">
        <v>0</v>
      </c>
      <c r="CX487" s="2539">
        <v>0</v>
      </c>
      <c r="CY487" s="2573">
        <v>0</v>
      </c>
    </row>
    <row r="488" spans="1:103">
      <c r="A488" s="2564"/>
      <c r="B488" s="2565" t="s">
        <v>2730</v>
      </c>
      <c r="C488" s="2566"/>
      <c r="D488" s="2544">
        <v>67.099999999999994</v>
      </c>
      <c r="E488" s="2545"/>
      <c r="F488" s="2567">
        <v>409.4</v>
      </c>
      <c r="G488" s="2568">
        <v>178.8</v>
      </c>
      <c r="H488" s="2568">
        <v>8.8000000000000007</v>
      </c>
      <c r="I488" s="2568">
        <v>14.3</v>
      </c>
      <c r="J488" s="2561">
        <v>10</v>
      </c>
      <c r="K488" s="2568">
        <v>380.8</v>
      </c>
      <c r="L488" s="2568">
        <v>360.8</v>
      </c>
      <c r="M488" s="2567">
        <v>85.5</v>
      </c>
      <c r="N488" s="2548">
        <v>1.4990000000000001</v>
      </c>
      <c r="O488" s="2523">
        <v>22.33</v>
      </c>
      <c r="P488" s="2549">
        <v>1</v>
      </c>
      <c r="Q488" s="2549">
        <v>1</v>
      </c>
      <c r="R488" s="2549">
        <v>1</v>
      </c>
      <c r="S488" s="2549">
        <v>1</v>
      </c>
      <c r="T488" s="2550">
        <v>1</v>
      </c>
      <c r="U488" s="2549" t="s">
        <v>2185</v>
      </c>
      <c r="V488" s="2549">
        <v>1</v>
      </c>
      <c r="W488" s="2549" t="s">
        <v>2185</v>
      </c>
      <c r="X488" s="2549" t="s">
        <v>2185</v>
      </c>
      <c r="Y488" s="2550">
        <v>1</v>
      </c>
      <c r="Z488" s="2551" t="s">
        <v>2185</v>
      </c>
      <c r="AA488" s="2552" t="s">
        <v>2185</v>
      </c>
      <c r="AB488" s="2549" t="s">
        <v>2495</v>
      </c>
      <c r="AC488" s="2554">
        <v>24310</v>
      </c>
      <c r="AD488" s="2555">
        <v>1188</v>
      </c>
      <c r="AE488" s="2555">
        <v>1345</v>
      </c>
      <c r="AF488" s="2555">
        <v>16.8</v>
      </c>
      <c r="AG488" s="2555">
        <v>38.479999999999997</v>
      </c>
      <c r="AH488" s="2555">
        <v>1364</v>
      </c>
      <c r="AI488" s="2555">
        <v>152.6</v>
      </c>
      <c r="AJ488" s="2555">
        <v>236.5</v>
      </c>
      <c r="AK488" s="2555">
        <v>3.9</v>
      </c>
      <c r="AL488" s="2555">
        <v>4.9000000000000004</v>
      </c>
      <c r="AM488" s="2555">
        <v>45.98</v>
      </c>
      <c r="AN488" s="2523">
        <v>531.6</v>
      </c>
      <c r="AO488" s="2556">
        <v>1</v>
      </c>
      <c r="AP488" s="2547">
        <v>1</v>
      </c>
      <c r="AQ488" s="2547">
        <v>4</v>
      </c>
      <c r="AR488" s="2547">
        <v>4</v>
      </c>
      <c r="AS488" s="2557">
        <v>154</v>
      </c>
      <c r="AT488" s="2558">
        <v>175</v>
      </c>
      <c r="AU488" s="2558">
        <v>117</v>
      </c>
      <c r="AV488" s="2559">
        <v>138</v>
      </c>
      <c r="AW488" s="2560">
        <v>1</v>
      </c>
      <c r="AX488" s="2539">
        <v>0</v>
      </c>
      <c r="AY488" s="2521">
        <v>0</v>
      </c>
      <c r="AZ488" s="2539">
        <v>1</v>
      </c>
      <c r="BA488" s="2539">
        <v>1</v>
      </c>
      <c r="BB488" s="2539">
        <v>1</v>
      </c>
      <c r="BC488" s="2539">
        <v>0</v>
      </c>
      <c r="BD488" s="2539">
        <v>1</v>
      </c>
      <c r="BE488" s="2561">
        <v>0</v>
      </c>
      <c r="BF488" s="2539">
        <v>0</v>
      </c>
      <c r="BG488" s="2539">
        <v>1</v>
      </c>
      <c r="BH488" s="2539">
        <v>0</v>
      </c>
      <c r="BI488" s="2539">
        <v>1</v>
      </c>
      <c r="BJ488" s="2539">
        <v>1</v>
      </c>
      <c r="BK488" s="2539">
        <v>1</v>
      </c>
      <c r="BL488" s="2539">
        <v>1</v>
      </c>
      <c r="BM488" s="2539">
        <v>0</v>
      </c>
      <c r="BN488" s="2521">
        <v>0</v>
      </c>
      <c r="BO488" s="2539">
        <v>1</v>
      </c>
      <c r="BP488" s="2539">
        <v>1</v>
      </c>
      <c r="BQ488" s="2539">
        <v>0</v>
      </c>
      <c r="BR488" s="2562">
        <v>0</v>
      </c>
      <c r="BS488" s="2538">
        <v>0</v>
      </c>
      <c r="BT488" s="2521">
        <v>0</v>
      </c>
      <c r="BU488" s="2521">
        <v>0</v>
      </c>
      <c r="BV488" s="2539">
        <v>0</v>
      </c>
      <c r="BW488" s="2539">
        <v>0</v>
      </c>
      <c r="BX488" s="2539">
        <v>0</v>
      </c>
      <c r="BY488" s="2539">
        <v>0</v>
      </c>
      <c r="BZ488" s="2636">
        <v>0</v>
      </c>
      <c r="CA488" s="2539">
        <v>0</v>
      </c>
      <c r="CB488" s="2539">
        <v>0</v>
      </c>
      <c r="CC488" s="2539">
        <v>0</v>
      </c>
      <c r="CD488" s="2539">
        <v>0</v>
      </c>
      <c r="CE488" s="2570">
        <v>0</v>
      </c>
      <c r="CF488" s="2571">
        <v>1</v>
      </c>
      <c r="CG488" s="2539">
        <v>1</v>
      </c>
      <c r="CH488" s="2539">
        <v>1</v>
      </c>
      <c r="CI488" s="2539">
        <v>1</v>
      </c>
      <c r="CJ488" s="2539">
        <v>1</v>
      </c>
      <c r="CK488" s="2539">
        <v>1</v>
      </c>
      <c r="CL488" s="2539">
        <v>1</v>
      </c>
      <c r="CM488" s="2539">
        <v>1</v>
      </c>
      <c r="CN488" s="2539">
        <v>1</v>
      </c>
      <c r="CO488" s="2539">
        <v>1</v>
      </c>
      <c r="CP488" s="2539">
        <v>1</v>
      </c>
      <c r="CQ488" s="2539">
        <v>1</v>
      </c>
      <c r="CR488" s="2539">
        <v>1</v>
      </c>
      <c r="CS488" s="2539">
        <v>0</v>
      </c>
      <c r="CT488" s="2539">
        <v>0</v>
      </c>
      <c r="CU488" s="2539">
        <v>0</v>
      </c>
      <c r="CV488" s="2539">
        <v>0</v>
      </c>
      <c r="CW488" s="2539">
        <v>0</v>
      </c>
      <c r="CX488" s="2539">
        <v>0</v>
      </c>
      <c r="CY488" s="2573">
        <v>0</v>
      </c>
    </row>
    <row r="489" spans="1:103">
      <c r="A489" s="2564"/>
      <c r="B489" s="2565" t="s">
        <v>2731</v>
      </c>
      <c r="C489" s="2566"/>
      <c r="D489" s="2544">
        <v>60.1</v>
      </c>
      <c r="E489" s="2545"/>
      <c r="F489" s="2567">
        <v>406.4</v>
      </c>
      <c r="G489" s="2568">
        <v>177.9</v>
      </c>
      <c r="H489" s="2568">
        <v>7.9</v>
      </c>
      <c r="I489" s="2568">
        <v>12.8</v>
      </c>
      <c r="J489" s="2561">
        <v>10</v>
      </c>
      <c r="K489" s="2568">
        <v>380.8</v>
      </c>
      <c r="L489" s="2568">
        <v>360.8</v>
      </c>
      <c r="M489" s="2567">
        <v>76.5</v>
      </c>
      <c r="N489" s="2548">
        <v>1.4910000000000001</v>
      </c>
      <c r="O489" s="2523">
        <v>24.83</v>
      </c>
      <c r="P489" s="2549">
        <v>1</v>
      </c>
      <c r="Q489" s="2549">
        <v>1</v>
      </c>
      <c r="R489" s="2549">
        <v>1</v>
      </c>
      <c r="S489" s="2549">
        <v>1</v>
      </c>
      <c r="T489" s="2550">
        <v>1</v>
      </c>
      <c r="U489" s="2549" t="s">
        <v>2185</v>
      </c>
      <c r="V489" s="2549">
        <v>1</v>
      </c>
      <c r="W489" s="2549" t="s">
        <v>2185</v>
      </c>
      <c r="X489" s="2549" t="s">
        <v>2185</v>
      </c>
      <c r="Y489" s="2550">
        <v>1</v>
      </c>
      <c r="Z489" s="2551" t="s">
        <v>2185</v>
      </c>
      <c r="AA489" s="2552" t="s">
        <v>2185</v>
      </c>
      <c r="AB489" s="2549" t="s">
        <v>2495</v>
      </c>
      <c r="AC489" s="2554">
        <v>21580</v>
      </c>
      <c r="AD489" s="2555">
        <v>1062</v>
      </c>
      <c r="AE489" s="2555">
        <v>1198</v>
      </c>
      <c r="AF489" s="2555">
        <v>16.7</v>
      </c>
      <c r="AG489" s="2555">
        <v>34.51</v>
      </c>
      <c r="AH489" s="2555">
        <v>1203</v>
      </c>
      <c r="AI489" s="2555">
        <v>135.19999999999999</v>
      </c>
      <c r="AJ489" s="2555">
        <v>209</v>
      </c>
      <c r="AK489" s="2555">
        <v>3.9</v>
      </c>
      <c r="AL489" s="2555">
        <v>4.5</v>
      </c>
      <c r="AM489" s="2555">
        <v>33.21</v>
      </c>
      <c r="AN489" s="2523">
        <v>465.1</v>
      </c>
      <c r="AO489" s="2556">
        <v>1</v>
      </c>
      <c r="AP489" s="2547">
        <v>1</v>
      </c>
      <c r="AQ489" s="2547">
        <v>4</v>
      </c>
      <c r="AR489" s="2547">
        <v>4</v>
      </c>
      <c r="AS489" s="2557">
        <v>172</v>
      </c>
      <c r="AT489" s="2558">
        <v>195</v>
      </c>
      <c r="AU489" s="2558">
        <v>130</v>
      </c>
      <c r="AV489" s="2559">
        <v>153</v>
      </c>
      <c r="AW489" s="2560">
        <v>1</v>
      </c>
      <c r="AX489" s="2539">
        <v>0</v>
      </c>
      <c r="AY489" s="2521">
        <v>0</v>
      </c>
      <c r="AZ489" s="2539">
        <v>1</v>
      </c>
      <c r="BA489" s="2539">
        <v>1</v>
      </c>
      <c r="BB489" s="2539">
        <v>1</v>
      </c>
      <c r="BC489" s="2539">
        <v>0</v>
      </c>
      <c r="BD489" s="2539">
        <v>1</v>
      </c>
      <c r="BE489" s="2561">
        <v>0</v>
      </c>
      <c r="BF489" s="2539">
        <v>0</v>
      </c>
      <c r="BG489" s="2539">
        <v>1</v>
      </c>
      <c r="BH489" s="2539">
        <v>0</v>
      </c>
      <c r="BI489" s="2539">
        <v>1</v>
      </c>
      <c r="BJ489" s="2539">
        <v>1</v>
      </c>
      <c r="BK489" s="2539">
        <v>1</v>
      </c>
      <c r="BL489" s="2539">
        <v>1</v>
      </c>
      <c r="BM489" s="2539">
        <v>0</v>
      </c>
      <c r="BN489" s="2521">
        <v>0</v>
      </c>
      <c r="BO489" s="2539">
        <v>1</v>
      </c>
      <c r="BP489" s="2539">
        <v>1</v>
      </c>
      <c r="BQ489" s="2539">
        <v>0</v>
      </c>
      <c r="BR489" s="2562">
        <v>0</v>
      </c>
      <c r="BS489" s="2538">
        <v>0</v>
      </c>
      <c r="BT489" s="2521">
        <v>0</v>
      </c>
      <c r="BU489" s="2521">
        <v>0</v>
      </c>
      <c r="BV489" s="2539">
        <v>0</v>
      </c>
      <c r="BW489" s="2539">
        <v>0</v>
      </c>
      <c r="BX489" s="2539">
        <v>0</v>
      </c>
      <c r="BY489" s="2539">
        <v>0</v>
      </c>
      <c r="BZ489" s="2636">
        <v>0</v>
      </c>
      <c r="CA489" s="2539">
        <v>0</v>
      </c>
      <c r="CB489" s="2539">
        <v>0</v>
      </c>
      <c r="CC489" s="2539">
        <v>0</v>
      </c>
      <c r="CD489" s="2539">
        <v>0</v>
      </c>
      <c r="CE489" s="2570">
        <v>0</v>
      </c>
      <c r="CF489" s="2571">
        <v>1</v>
      </c>
      <c r="CG489" s="2539">
        <v>1</v>
      </c>
      <c r="CH489" s="2539">
        <v>1</v>
      </c>
      <c r="CI489" s="2539">
        <v>1</v>
      </c>
      <c r="CJ489" s="2539">
        <v>1</v>
      </c>
      <c r="CK489" s="2539">
        <v>1</v>
      </c>
      <c r="CL489" s="2539">
        <v>1</v>
      </c>
      <c r="CM489" s="2539">
        <v>1</v>
      </c>
      <c r="CN489" s="2539">
        <v>1</v>
      </c>
      <c r="CO489" s="2539">
        <v>1</v>
      </c>
      <c r="CP489" s="2539">
        <v>1</v>
      </c>
      <c r="CQ489" s="2539">
        <v>1</v>
      </c>
      <c r="CR489" s="2539">
        <v>1</v>
      </c>
      <c r="CS489" s="2539">
        <v>0</v>
      </c>
      <c r="CT489" s="2539">
        <v>0</v>
      </c>
      <c r="CU489" s="2539">
        <v>0</v>
      </c>
      <c r="CV489" s="2539">
        <v>0</v>
      </c>
      <c r="CW489" s="2539">
        <v>0</v>
      </c>
      <c r="CX489" s="2539">
        <v>0</v>
      </c>
      <c r="CY489" s="2573">
        <v>0</v>
      </c>
    </row>
    <row r="490" spans="1:103">
      <c r="A490" s="2564"/>
      <c r="B490" s="2565" t="s">
        <v>2732</v>
      </c>
      <c r="C490" s="2566"/>
      <c r="D490" s="2544">
        <v>54.1</v>
      </c>
      <c r="E490" s="2545"/>
      <c r="F490" s="2567">
        <v>402.6</v>
      </c>
      <c r="G490" s="2568">
        <v>177.7</v>
      </c>
      <c r="H490" s="2568">
        <v>7.7</v>
      </c>
      <c r="I490" s="2568">
        <v>10.9</v>
      </c>
      <c r="J490" s="2561">
        <v>10</v>
      </c>
      <c r="K490" s="2568">
        <v>380.8</v>
      </c>
      <c r="L490" s="2568">
        <v>360.8</v>
      </c>
      <c r="M490" s="2567">
        <v>69</v>
      </c>
      <c r="N490" s="2548">
        <v>1.4830000000000001</v>
      </c>
      <c r="O490" s="2523">
        <v>27.41</v>
      </c>
      <c r="P490" s="2549">
        <v>1</v>
      </c>
      <c r="Q490" s="2549">
        <v>1</v>
      </c>
      <c r="R490" s="2549">
        <v>1</v>
      </c>
      <c r="S490" s="2549">
        <v>1</v>
      </c>
      <c r="T490" s="2550">
        <v>1</v>
      </c>
      <c r="U490" s="2549" t="s">
        <v>2185</v>
      </c>
      <c r="V490" s="2549">
        <v>1</v>
      </c>
      <c r="W490" s="2549" t="s">
        <v>2185</v>
      </c>
      <c r="X490" s="2549" t="s">
        <v>2185</v>
      </c>
      <c r="Y490" s="2550">
        <v>1</v>
      </c>
      <c r="Z490" s="2551" t="s">
        <v>2185</v>
      </c>
      <c r="AA490" s="2552" t="s">
        <v>2185</v>
      </c>
      <c r="AB490" s="2549" t="s">
        <v>2495</v>
      </c>
      <c r="AC490" s="2554">
        <v>18710</v>
      </c>
      <c r="AD490" s="2555">
        <v>929.4</v>
      </c>
      <c r="AE490" s="2555">
        <v>1053</v>
      </c>
      <c r="AF490" s="2555">
        <v>16.399999999999999</v>
      </c>
      <c r="AG490" s="2555">
        <v>33.19</v>
      </c>
      <c r="AH490" s="2555">
        <v>1021</v>
      </c>
      <c r="AI490" s="2555">
        <v>114.9</v>
      </c>
      <c r="AJ490" s="2555">
        <v>178.2</v>
      </c>
      <c r="AK490" s="2555">
        <v>3.8</v>
      </c>
      <c r="AL490" s="2555">
        <v>4.0999999999999996</v>
      </c>
      <c r="AM490" s="2555">
        <v>23.04</v>
      </c>
      <c r="AN490" s="2523">
        <v>391</v>
      </c>
      <c r="AO490" s="2556">
        <v>1</v>
      </c>
      <c r="AP490" s="2547">
        <v>2</v>
      </c>
      <c r="AQ490" s="2547">
        <v>4</v>
      </c>
      <c r="AR490" s="2547">
        <v>4</v>
      </c>
      <c r="AS490" s="2557">
        <v>189</v>
      </c>
      <c r="AT490" s="2558">
        <v>215</v>
      </c>
      <c r="AU490" s="2558">
        <v>143</v>
      </c>
      <c r="AV490" s="2559">
        <v>168</v>
      </c>
      <c r="AW490" s="2560">
        <v>1</v>
      </c>
      <c r="AX490" s="2539">
        <v>0</v>
      </c>
      <c r="AY490" s="2521">
        <v>0</v>
      </c>
      <c r="AZ490" s="2539">
        <v>1</v>
      </c>
      <c r="BA490" s="2539">
        <v>1</v>
      </c>
      <c r="BB490" s="2539">
        <v>1</v>
      </c>
      <c r="BC490" s="2539">
        <v>0</v>
      </c>
      <c r="BD490" s="2539">
        <v>1</v>
      </c>
      <c r="BE490" s="2561">
        <v>0</v>
      </c>
      <c r="BF490" s="2539">
        <v>0</v>
      </c>
      <c r="BG490" s="2539">
        <v>1</v>
      </c>
      <c r="BH490" s="2539">
        <v>0</v>
      </c>
      <c r="BI490" s="2539">
        <v>1</v>
      </c>
      <c r="BJ490" s="2539">
        <v>1</v>
      </c>
      <c r="BK490" s="2539">
        <v>1</v>
      </c>
      <c r="BL490" s="2539">
        <v>1</v>
      </c>
      <c r="BM490" s="2539">
        <v>0</v>
      </c>
      <c r="BN490" s="2521">
        <v>0</v>
      </c>
      <c r="BO490" s="2539">
        <v>1</v>
      </c>
      <c r="BP490" s="2539">
        <v>1</v>
      </c>
      <c r="BQ490" s="2539">
        <v>0</v>
      </c>
      <c r="BR490" s="2562">
        <v>0</v>
      </c>
      <c r="BS490" s="2538">
        <v>0</v>
      </c>
      <c r="BT490" s="2521">
        <v>0</v>
      </c>
      <c r="BU490" s="2521">
        <v>0</v>
      </c>
      <c r="BV490" s="2539">
        <v>0</v>
      </c>
      <c r="BW490" s="2539">
        <v>0</v>
      </c>
      <c r="BX490" s="2539">
        <v>0</v>
      </c>
      <c r="BY490" s="2539">
        <v>0</v>
      </c>
      <c r="BZ490" s="2636">
        <v>0</v>
      </c>
      <c r="CA490" s="2539">
        <v>0</v>
      </c>
      <c r="CB490" s="2539">
        <v>0</v>
      </c>
      <c r="CC490" s="2539">
        <v>0</v>
      </c>
      <c r="CD490" s="2539">
        <v>0</v>
      </c>
      <c r="CE490" s="2570">
        <v>0</v>
      </c>
      <c r="CF490" s="2571">
        <v>1</v>
      </c>
      <c r="CG490" s="2539">
        <v>1</v>
      </c>
      <c r="CH490" s="2539">
        <v>1</v>
      </c>
      <c r="CI490" s="2539">
        <v>1</v>
      </c>
      <c r="CJ490" s="2539">
        <v>1</v>
      </c>
      <c r="CK490" s="2539">
        <v>1</v>
      </c>
      <c r="CL490" s="2539">
        <v>1</v>
      </c>
      <c r="CM490" s="2539">
        <v>1</v>
      </c>
      <c r="CN490" s="2539">
        <v>1</v>
      </c>
      <c r="CO490" s="2539">
        <v>1</v>
      </c>
      <c r="CP490" s="2539">
        <v>1</v>
      </c>
      <c r="CQ490" s="2539">
        <v>1</v>
      </c>
      <c r="CR490" s="2539">
        <v>1</v>
      </c>
      <c r="CS490" s="2539">
        <v>0</v>
      </c>
      <c r="CT490" s="2539">
        <v>0</v>
      </c>
      <c r="CU490" s="2539">
        <v>0</v>
      </c>
      <c r="CV490" s="2539">
        <v>0</v>
      </c>
      <c r="CW490" s="2539">
        <v>0</v>
      </c>
      <c r="CX490" s="2539">
        <v>0</v>
      </c>
      <c r="CY490" s="2573">
        <v>0</v>
      </c>
    </row>
    <row r="491" spans="1:103">
      <c r="A491" s="2564" t="s">
        <v>2582</v>
      </c>
      <c r="B491" s="2565" t="s">
        <v>2733</v>
      </c>
      <c r="C491" s="2566"/>
      <c r="D491" s="2544">
        <v>53.3</v>
      </c>
      <c r="E491" s="2545"/>
      <c r="F491" s="2567">
        <v>406.6</v>
      </c>
      <c r="G491" s="2568">
        <v>143.30000000000001</v>
      </c>
      <c r="H491" s="2568">
        <v>7.9</v>
      </c>
      <c r="I491" s="2568">
        <v>12.9</v>
      </c>
      <c r="J491" s="2561">
        <v>10</v>
      </c>
      <c r="K491" s="2568">
        <v>380.8</v>
      </c>
      <c r="L491" s="2568">
        <v>360.8</v>
      </c>
      <c r="M491" s="2567">
        <v>68</v>
      </c>
      <c r="N491" s="2548">
        <v>1.353</v>
      </c>
      <c r="O491" s="2523">
        <v>25.38</v>
      </c>
      <c r="P491" s="2549">
        <v>1</v>
      </c>
      <c r="Q491" s="2549">
        <v>1</v>
      </c>
      <c r="R491" s="2549">
        <v>1</v>
      </c>
      <c r="S491" s="2549">
        <v>1</v>
      </c>
      <c r="T491" s="2550">
        <v>1</v>
      </c>
      <c r="U491" s="2549" t="s">
        <v>2185</v>
      </c>
      <c r="V491" s="2549">
        <v>1</v>
      </c>
      <c r="W491" s="2549" t="s">
        <v>2185</v>
      </c>
      <c r="X491" s="2549" t="s">
        <v>2185</v>
      </c>
      <c r="Y491" s="2550">
        <v>1</v>
      </c>
      <c r="Z491" s="2551" t="s">
        <v>2185</v>
      </c>
      <c r="AA491" s="2552" t="s">
        <v>2185</v>
      </c>
      <c r="AB491" s="2549" t="s">
        <v>2499</v>
      </c>
      <c r="AC491" s="2554">
        <v>18270</v>
      </c>
      <c r="AD491" s="2555">
        <v>898.7</v>
      </c>
      <c r="AE491" s="2555">
        <v>1030</v>
      </c>
      <c r="AF491" s="2555">
        <v>16.399999999999999</v>
      </c>
      <c r="AG491" s="2555">
        <v>34.54</v>
      </c>
      <c r="AH491" s="2555">
        <v>634.5</v>
      </c>
      <c r="AI491" s="2555">
        <v>88.56</v>
      </c>
      <c r="AJ491" s="2555">
        <v>138.9</v>
      </c>
      <c r="AK491" s="2555">
        <v>3</v>
      </c>
      <c r="AL491" s="2555">
        <v>4.5</v>
      </c>
      <c r="AM491" s="2555">
        <v>28.85</v>
      </c>
      <c r="AN491" s="2523">
        <v>245.1</v>
      </c>
      <c r="AO491" s="2556">
        <v>1</v>
      </c>
      <c r="AP491" s="2547">
        <v>1</v>
      </c>
      <c r="AQ491" s="2547">
        <v>4</v>
      </c>
      <c r="AR491" s="2547">
        <v>4</v>
      </c>
      <c r="AS491" s="2557">
        <v>178</v>
      </c>
      <c r="AT491" s="2558">
        <v>199</v>
      </c>
      <c r="AU491" s="2558">
        <v>141</v>
      </c>
      <c r="AV491" s="2559">
        <v>162</v>
      </c>
      <c r="AW491" s="2560">
        <v>1</v>
      </c>
      <c r="AX491" s="2539">
        <v>0</v>
      </c>
      <c r="AY491" s="2521">
        <v>0</v>
      </c>
      <c r="AZ491" s="2539">
        <v>1</v>
      </c>
      <c r="BA491" s="2539">
        <v>1</v>
      </c>
      <c r="BB491" s="2539">
        <v>1</v>
      </c>
      <c r="BC491" s="2539">
        <v>0</v>
      </c>
      <c r="BD491" s="2539">
        <v>1</v>
      </c>
      <c r="BE491" s="2561">
        <v>0</v>
      </c>
      <c r="BF491" s="2539">
        <v>0</v>
      </c>
      <c r="BG491" s="2539">
        <v>1</v>
      </c>
      <c r="BH491" s="2539">
        <v>0</v>
      </c>
      <c r="BI491" s="2539">
        <v>1</v>
      </c>
      <c r="BJ491" s="2539">
        <v>1</v>
      </c>
      <c r="BK491" s="2539">
        <v>1</v>
      </c>
      <c r="BL491" s="2539">
        <v>1</v>
      </c>
      <c r="BM491" s="2539">
        <v>0</v>
      </c>
      <c r="BN491" s="2521">
        <v>0</v>
      </c>
      <c r="BO491" s="2539">
        <v>1</v>
      </c>
      <c r="BP491" s="2539">
        <v>1</v>
      </c>
      <c r="BQ491" s="2539">
        <v>0</v>
      </c>
      <c r="BR491" s="2562">
        <v>0</v>
      </c>
      <c r="BS491" s="2538">
        <v>0</v>
      </c>
      <c r="BT491" s="2521">
        <v>1</v>
      </c>
      <c r="BU491" s="2521">
        <v>1</v>
      </c>
      <c r="BV491" s="2539">
        <v>0</v>
      </c>
      <c r="BW491" s="2539">
        <v>0</v>
      </c>
      <c r="BX491" s="2539">
        <v>0</v>
      </c>
      <c r="BY491" s="2539">
        <v>0</v>
      </c>
      <c r="BZ491" s="2636">
        <v>0</v>
      </c>
      <c r="CA491" s="2539">
        <v>0</v>
      </c>
      <c r="CB491" s="2539">
        <v>0</v>
      </c>
      <c r="CC491" s="2539">
        <v>0</v>
      </c>
      <c r="CD491" s="2539">
        <v>0</v>
      </c>
      <c r="CE491" s="2570">
        <v>0</v>
      </c>
      <c r="CF491" s="2571">
        <v>1</v>
      </c>
      <c r="CG491" s="2539">
        <v>1</v>
      </c>
      <c r="CH491" s="2539">
        <v>1</v>
      </c>
      <c r="CI491" s="2539">
        <v>1</v>
      </c>
      <c r="CJ491" s="2539">
        <v>1</v>
      </c>
      <c r="CK491" s="2539">
        <v>1</v>
      </c>
      <c r="CL491" s="2539">
        <v>1</v>
      </c>
      <c r="CM491" s="2539">
        <v>1</v>
      </c>
      <c r="CN491" s="2539">
        <v>1</v>
      </c>
      <c r="CO491" s="2539">
        <v>1</v>
      </c>
      <c r="CP491" s="2539">
        <v>1</v>
      </c>
      <c r="CQ491" s="2539">
        <v>1</v>
      </c>
      <c r="CR491" s="2539">
        <v>1</v>
      </c>
      <c r="CS491" s="2539">
        <v>0</v>
      </c>
      <c r="CT491" s="2539">
        <v>0</v>
      </c>
      <c r="CU491" s="2539">
        <v>0</v>
      </c>
      <c r="CV491" s="2539">
        <v>0</v>
      </c>
      <c r="CW491" s="2539">
        <v>0</v>
      </c>
      <c r="CX491" s="2539">
        <v>0</v>
      </c>
      <c r="CY491" s="2573">
        <v>0</v>
      </c>
    </row>
    <row r="492" spans="1:103">
      <c r="A492" s="2564"/>
      <c r="B492" s="2565" t="s">
        <v>2734</v>
      </c>
      <c r="C492" s="2566"/>
      <c r="D492" s="2544">
        <v>46</v>
      </c>
      <c r="E492" s="2545"/>
      <c r="F492" s="2567">
        <v>403.2</v>
      </c>
      <c r="G492" s="2568">
        <v>142.19999999999999</v>
      </c>
      <c r="H492" s="2568">
        <v>6.8</v>
      </c>
      <c r="I492" s="2568">
        <v>11.2</v>
      </c>
      <c r="J492" s="2561">
        <v>10</v>
      </c>
      <c r="K492" s="2568">
        <v>380.8</v>
      </c>
      <c r="L492" s="2568">
        <v>360.8</v>
      </c>
      <c r="M492" s="2567">
        <v>58.6</v>
      </c>
      <c r="N492" s="2548">
        <v>1.3440000000000001</v>
      </c>
      <c r="O492" s="2523">
        <v>29.21</v>
      </c>
      <c r="P492" s="2549">
        <v>1</v>
      </c>
      <c r="Q492" s="2549">
        <v>1</v>
      </c>
      <c r="R492" s="2549">
        <v>1</v>
      </c>
      <c r="S492" s="2549">
        <v>1</v>
      </c>
      <c r="T492" s="2550">
        <v>1</v>
      </c>
      <c r="U492" s="2549" t="s">
        <v>2185</v>
      </c>
      <c r="V492" s="2549">
        <v>1</v>
      </c>
      <c r="W492" s="2549" t="s">
        <v>2185</v>
      </c>
      <c r="X492" s="2549" t="s">
        <v>2185</v>
      </c>
      <c r="Y492" s="2550">
        <v>1</v>
      </c>
      <c r="Z492" s="2551" t="s">
        <v>2185</v>
      </c>
      <c r="AA492" s="2552" t="s">
        <v>2185</v>
      </c>
      <c r="AB492" s="2549" t="s">
        <v>2495</v>
      </c>
      <c r="AC492" s="2554">
        <v>15670</v>
      </c>
      <c r="AD492" s="2555">
        <v>777.4</v>
      </c>
      <c r="AE492" s="2555">
        <v>886.9</v>
      </c>
      <c r="AF492" s="2555">
        <v>16.3</v>
      </c>
      <c r="AG492" s="2555">
        <v>29.75</v>
      </c>
      <c r="AH492" s="2555">
        <v>538</v>
      </c>
      <c r="AI492" s="2555">
        <v>75.67</v>
      </c>
      <c r="AJ492" s="2555">
        <v>118.1</v>
      </c>
      <c r="AK492" s="2555">
        <v>3</v>
      </c>
      <c r="AL492" s="2555">
        <v>4</v>
      </c>
      <c r="AM492" s="2555">
        <v>18.940000000000001</v>
      </c>
      <c r="AN492" s="2523">
        <v>206.1</v>
      </c>
      <c r="AO492" s="2556">
        <v>1</v>
      </c>
      <c r="AP492" s="2547">
        <v>2</v>
      </c>
      <c r="AQ492" s="2547">
        <v>4</v>
      </c>
      <c r="AR492" s="2547">
        <v>4</v>
      </c>
      <c r="AS492" s="2557">
        <v>205</v>
      </c>
      <c r="AT492" s="2558">
        <v>229</v>
      </c>
      <c r="AU492" s="2558">
        <v>162</v>
      </c>
      <c r="AV492" s="2559">
        <v>186</v>
      </c>
      <c r="AW492" s="2560">
        <v>1</v>
      </c>
      <c r="AX492" s="2539">
        <v>0</v>
      </c>
      <c r="AY492" s="2521">
        <v>0</v>
      </c>
      <c r="AZ492" s="2539">
        <v>1</v>
      </c>
      <c r="BA492" s="2539">
        <v>1</v>
      </c>
      <c r="BB492" s="2539">
        <v>1</v>
      </c>
      <c r="BC492" s="2539">
        <v>0</v>
      </c>
      <c r="BD492" s="2539">
        <v>1</v>
      </c>
      <c r="BE492" s="2561">
        <v>0</v>
      </c>
      <c r="BF492" s="2539">
        <v>0</v>
      </c>
      <c r="BG492" s="2539">
        <v>1</v>
      </c>
      <c r="BH492" s="2539">
        <v>0</v>
      </c>
      <c r="BI492" s="2539">
        <v>1</v>
      </c>
      <c r="BJ492" s="2539">
        <v>1</v>
      </c>
      <c r="BK492" s="2539">
        <v>1</v>
      </c>
      <c r="BL492" s="2539">
        <v>1</v>
      </c>
      <c r="BM492" s="2539">
        <v>0</v>
      </c>
      <c r="BN492" s="2521">
        <v>0</v>
      </c>
      <c r="BO492" s="2539">
        <v>1</v>
      </c>
      <c r="BP492" s="2539">
        <v>1</v>
      </c>
      <c r="BQ492" s="2539">
        <v>0</v>
      </c>
      <c r="BR492" s="2562">
        <v>0</v>
      </c>
      <c r="BS492" s="2538">
        <v>0</v>
      </c>
      <c r="BT492" s="2521">
        <v>0</v>
      </c>
      <c r="BU492" s="2521">
        <v>0</v>
      </c>
      <c r="BV492" s="2539">
        <v>0</v>
      </c>
      <c r="BW492" s="2539">
        <v>0</v>
      </c>
      <c r="BX492" s="2539">
        <v>0</v>
      </c>
      <c r="BY492" s="2539">
        <v>0</v>
      </c>
      <c r="BZ492" s="2636">
        <v>0</v>
      </c>
      <c r="CA492" s="2539">
        <v>0</v>
      </c>
      <c r="CB492" s="2539">
        <v>0</v>
      </c>
      <c r="CC492" s="2539">
        <v>0</v>
      </c>
      <c r="CD492" s="2539">
        <v>0</v>
      </c>
      <c r="CE492" s="2570">
        <v>0</v>
      </c>
      <c r="CF492" s="2571">
        <v>1</v>
      </c>
      <c r="CG492" s="2539">
        <v>1</v>
      </c>
      <c r="CH492" s="2539">
        <v>1</v>
      </c>
      <c r="CI492" s="2539">
        <v>1</v>
      </c>
      <c r="CJ492" s="2539">
        <v>1</v>
      </c>
      <c r="CK492" s="2539">
        <v>1</v>
      </c>
      <c r="CL492" s="2539">
        <v>1</v>
      </c>
      <c r="CM492" s="2539">
        <v>1</v>
      </c>
      <c r="CN492" s="2539">
        <v>1</v>
      </c>
      <c r="CO492" s="2539">
        <v>1</v>
      </c>
      <c r="CP492" s="2539">
        <v>1</v>
      </c>
      <c r="CQ492" s="2539">
        <v>1</v>
      </c>
      <c r="CR492" s="2572">
        <v>1</v>
      </c>
      <c r="CS492" s="2539">
        <v>0</v>
      </c>
      <c r="CT492" s="2539">
        <v>0</v>
      </c>
      <c r="CU492" s="2539">
        <v>0</v>
      </c>
      <c r="CV492" s="2539">
        <v>0</v>
      </c>
      <c r="CW492" s="2539">
        <v>0</v>
      </c>
      <c r="CX492" s="2539">
        <v>0</v>
      </c>
      <c r="CY492" s="2573">
        <v>0</v>
      </c>
    </row>
    <row r="493" spans="1:103">
      <c r="A493" s="2564"/>
      <c r="B493" s="2565" t="s">
        <v>2735</v>
      </c>
      <c r="C493" s="2566"/>
      <c r="D493" s="2544">
        <v>39</v>
      </c>
      <c r="E493" s="2545"/>
      <c r="F493" s="2567">
        <v>398</v>
      </c>
      <c r="G493" s="2568">
        <v>141.80000000000001</v>
      </c>
      <c r="H493" s="2568">
        <v>6.4</v>
      </c>
      <c r="I493" s="2568">
        <v>8.6</v>
      </c>
      <c r="J493" s="2561">
        <v>10</v>
      </c>
      <c r="K493" s="2568">
        <v>380.8</v>
      </c>
      <c r="L493" s="2568">
        <v>360.8</v>
      </c>
      <c r="M493" s="2567">
        <v>49.7</v>
      </c>
      <c r="N493" s="2548">
        <v>1.333</v>
      </c>
      <c r="O493" s="2523">
        <v>34.22</v>
      </c>
      <c r="P493" s="2549">
        <v>1</v>
      </c>
      <c r="Q493" s="2549">
        <v>1</v>
      </c>
      <c r="R493" s="2549">
        <v>1</v>
      </c>
      <c r="S493" s="2549">
        <v>1</v>
      </c>
      <c r="T493" s="2550">
        <v>1</v>
      </c>
      <c r="U493" s="2549" t="s">
        <v>2185</v>
      </c>
      <c r="V493" s="2549">
        <v>1</v>
      </c>
      <c r="W493" s="2549" t="s">
        <v>2185</v>
      </c>
      <c r="X493" s="2549" t="s">
        <v>2185</v>
      </c>
      <c r="Y493" s="2550">
        <v>1</v>
      </c>
      <c r="Z493" s="2551" t="s">
        <v>2185</v>
      </c>
      <c r="AA493" s="2552" t="s">
        <v>2185</v>
      </c>
      <c r="AB493" s="2549" t="s">
        <v>2495</v>
      </c>
      <c r="AC493" s="2554">
        <v>12490</v>
      </c>
      <c r="AD493" s="2555">
        <v>627.9</v>
      </c>
      <c r="AE493" s="2555">
        <v>723</v>
      </c>
      <c r="AF493" s="2555">
        <v>15.8</v>
      </c>
      <c r="AG493" s="2555">
        <v>27.5</v>
      </c>
      <c r="AH493" s="2555">
        <v>409.7</v>
      </c>
      <c r="AI493" s="2555">
        <v>57.79</v>
      </c>
      <c r="AJ493" s="2555">
        <v>90.82</v>
      </c>
      <c r="AK493" s="2555">
        <v>2.8</v>
      </c>
      <c r="AL493" s="2555">
        <v>3.5</v>
      </c>
      <c r="AM493" s="2555">
        <v>10.64</v>
      </c>
      <c r="AN493" s="2523">
        <v>154.9</v>
      </c>
      <c r="AO493" s="2556">
        <v>1</v>
      </c>
      <c r="AP493" s="2547">
        <v>2</v>
      </c>
      <c r="AQ493" s="2547">
        <v>4</v>
      </c>
      <c r="AR493" s="2547">
        <v>4</v>
      </c>
      <c r="AS493" s="2557">
        <v>240</v>
      </c>
      <c r="AT493" s="2558">
        <v>269</v>
      </c>
      <c r="AU493" s="2558">
        <v>189</v>
      </c>
      <c r="AV493" s="2559">
        <v>218</v>
      </c>
      <c r="AW493" s="2560">
        <v>1</v>
      </c>
      <c r="AX493" s="2539">
        <v>0</v>
      </c>
      <c r="AY493" s="2521">
        <v>0</v>
      </c>
      <c r="AZ493" s="2539">
        <v>1</v>
      </c>
      <c r="BA493" s="2539">
        <v>1</v>
      </c>
      <c r="BB493" s="2539">
        <v>1</v>
      </c>
      <c r="BC493" s="2539">
        <v>0</v>
      </c>
      <c r="BD493" s="2539">
        <v>1</v>
      </c>
      <c r="BE493" s="2561">
        <v>0</v>
      </c>
      <c r="BF493" s="2539">
        <v>0</v>
      </c>
      <c r="BG493" s="2539">
        <v>1</v>
      </c>
      <c r="BH493" s="2539">
        <v>0</v>
      </c>
      <c r="BI493" s="2539">
        <v>1</v>
      </c>
      <c r="BJ493" s="2539">
        <v>1</v>
      </c>
      <c r="BK493" s="2539">
        <v>1</v>
      </c>
      <c r="BL493" s="2539">
        <v>1</v>
      </c>
      <c r="BM493" s="2539">
        <v>0</v>
      </c>
      <c r="BN493" s="2521">
        <v>0</v>
      </c>
      <c r="BO493" s="2539">
        <v>1</v>
      </c>
      <c r="BP493" s="2539">
        <v>1</v>
      </c>
      <c r="BQ493" s="2539">
        <v>0</v>
      </c>
      <c r="BR493" s="2562">
        <v>0</v>
      </c>
      <c r="BS493" s="2538">
        <v>0</v>
      </c>
      <c r="BT493" s="2521">
        <v>0</v>
      </c>
      <c r="BU493" s="2521">
        <v>0</v>
      </c>
      <c r="BV493" s="2539">
        <v>0</v>
      </c>
      <c r="BW493" s="2539">
        <v>0</v>
      </c>
      <c r="BX493" s="2539">
        <v>0</v>
      </c>
      <c r="BY493" s="2539">
        <v>0</v>
      </c>
      <c r="BZ493" s="2636">
        <v>0</v>
      </c>
      <c r="CA493" s="2539">
        <v>0</v>
      </c>
      <c r="CB493" s="2539">
        <v>0</v>
      </c>
      <c r="CC493" s="2539">
        <v>0</v>
      </c>
      <c r="CD493" s="2539">
        <v>0</v>
      </c>
      <c r="CE493" s="2570">
        <v>0</v>
      </c>
      <c r="CF493" s="2571">
        <v>1</v>
      </c>
      <c r="CG493" s="2539">
        <v>1</v>
      </c>
      <c r="CH493" s="2539">
        <v>1</v>
      </c>
      <c r="CI493" s="2539">
        <v>1</v>
      </c>
      <c r="CJ493" s="2539">
        <v>1</v>
      </c>
      <c r="CK493" s="2539">
        <v>1</v>
      </c>
      <c r="CL493" s="2539">
        <v>1</v>
      </c>
      <c r="CM493" s="2539">
        <v>1</v>
      </c>
      <c r="CN493" s="2539">
        <v>1</v>
      </c>
      <c r="CO493" s="2539">
        <v>1</v>
      </c>
      <c r="CP493" s="2539">
        <v>1</v>
      </c>
      <c r="CQ493" s="2539">
        <v>1</v>
      </c>
      <c r="CR493" s="2572">
        <v>1</v>
      </c>
      <c r="CS493" s="2539">
        <v>0</v>
      </c>
      <c r="CT493" s="2539">
        <v>0</v>
      </c>
      <c r="CU493" s="2539">
        <v>0</v>
      </c>
      <c r="CV493" s="2539">
        <v>0</v>
      </c>
      <c r="CW493" s="2539">
        <v>0</v>
      </c>
      <c r="CX493" s="2539">
        <v>0</v>
      </c>
      <c r="CY493" s="2573">
        <v>0</v>
      </c>
    </row>
    <row r="494" spans="1:103">
      <c r="A494" s="2564"/>
      <c r="B494" s="2565" t="s">
        <v>2736</v>
      </c>
      <c r="C494" s="2566"/>
      <c r="D494" s="2544">
        <v>67.099999999999994</v>
      </c>
      <c r="E494" s="2545"/>
      <c r="F494" s="2567">
        <v>363.4</v>
      </c>
      <c r="G494" s="2568">
        <v>173.2</v>
      </c>
      <c r="H494" s="2568">
        <v>9.1</v>
      </c>
      <c r="I494" s="2568">
        <v>15.7</v>
      </c>
      <c r="J494" s="2561">
        <v>10</v>
      </c>
      <c r="K494" s="2568">
        <v>332</v>
      </c>
      <c r="L494" s="2568">
        <v>312</v>
      </c>
      <c r="M494" s="2567">
        <v>85.5</v>
      </c>
      <c r="N494" s="2548">
        <v>1.3839999999999999</v>
      </c>
      <c r="O494" s="2523">
        <v>20.63</v>
      </c>
      <c r="P494" s="2549">
        <v>1</v>
      </c>
      <c r="Q494" s="2549">
        <v>1</v>
      </c>
      <c r="R494" s="2549">
        <v>1</v>
      </c>
      <c r="S494" s="2549">
        <v>1</v>
      </c>
      <c r="T494" s="2550">
        <v>1</v>
      </c>
      <c r="U494" s="2549" t="s">
        <v>2185</v>
      </c>
      <c r="V494" s="2549">
        <v>1</v>
      </c>
      <c r="W494" s="2549" t="s">
        <v>2185</v>
      </c>
      <c r="X494" s="2549" t="s">
        <v>2185</v>
      </c>
      <c r="Y494" s="2550">
        <v>1</v>
      </c>
      <c r="Z494" s="2551" t="s">
        <v>2185</v>
      </c>
      <c r="AA494" s="2552" t="s">
        <v>2185</v>
      </c>
      <c r="AB494" s="2553" t="s">
        <v>2494</v>
      </c>
      <c r="AC494" s="2554">
        <v>19450</v>
      </c>
      <c r="AD494" s="2555">
        <v>1070</v>
      </c>
      <c r="AE494" s="2555">
        <v>1210</v>
      </c>
      <c r="AF494" s="2555">
        <v>15</v>
      </c>
      <c r="AG494" s="2555">
        <v>35.630000000000003</v>
      </c>
      <c r="AH494" s="2555">
        <v>1362</v>
      </c>
      <c r="AI494" s="2555">
        <v>157.19999999999999</v>
      </c>
      <c r="AJ494" s="2555">
        <v>242.9</v>
      </c>
      <c r="AK494" s="2555">
        <v>3.9</v>
      </c>
      <c r="AL494" s="2555">
        <v>5.2</v>
      </c>
      <c r="AM494" s="2555">
        <v>55.53</v>
      </c>
      <c r="AN494" s="2523">
        <v>410.9</v>
      </c>
      <c r="AO494" s="2556">
        <v>1</v>
      </c>
      <c r="AP494" s="2547">
        <v>1</v>
      </c>
      <c r="AQ494" s="2547">
        <v>4</v>
      </c>
      <c r="AR494" s="2547">
        <v>4</v>
      </c>
      <c r="AS494" s="2557">
        <v>142</v>
      </c>
      <c r="AT494" s="2558">
        <v>162</v>
      </c>
      <c r="AU494" s="2558">
        <v>105</v>
      </c>
      <c r="AV494" s="2559">
        <v>126</v>
      </c>
      <c r="AW494" s="2560">
        <v>1</v>
      </c>
      <c r="AX494" s="2539">
        <v>0</v>
      </c>
      <c r="AY494" s="2521">
        <v>0</v>
      </c>
      <c r="AZ494" s="2539">
        <v>1</v>
      </c>
      <c r="BA494" s="2539">
        <v>1</v>
      </c>
      <c r="BB494" s="2539">
        <v>1</v>
      </c>
      <c r="BC494" s="2539">
        <v>0</v>
      </c>
      <c r="BD494" s="2539">
        <v>1</v>
      </c>
      <c r="BE494" s="2561">
        <v>0</v>
      </c>
      <c r="BF494" s="2539">
        <v>0</v>
      </c>
      <c r="BG494" s="2539">
        <v>1</v>
      </c>
      <c r="BH494" s="2539">
        <v>0</v>
      </c>
      <c r="BI494" s="2539">
        <v>1</v>
      </c>
      <c r="BJ494" s="2539">
        <v>1</v>
      </c>
      <c r="BK494" s="2539">
        <v>1</v>
      </c>
      <c r="BL494" s="2539">
        <v>1</v>
      </c>
      <c r="BM494" s="2539">
        <v>0</v>
      </c>
      <c r="BN494" s="2521">
        <v>0</v>
      </c>
      <c r="BO494" s="2539">
        <v>1</v>
      </c>
      <c r="BP494" s="2539">
        <v>1</v>
      </c>
      <c r="BQ494" s="2539">
        <v>0</v>
      </c>
      <c r="BR494" s="2562">
        <v>0</v>
      </c>
      <c r="BS494" s="2538">
        <v>1</v>
      </c>
      <c r="BT494" s="2521">
        <v>0</v>
      </c>
      <c r="BU494" s="2521">
        <v>0</v>
      </c>
      <c r="BV494" s="2539">
        <v>0</v>
      </c>
      <c r="BW494" s="2539">
        <v>0</v>
      </c>
      <c r="BX494" s="2539">
        <v>0</v>
      </c>
      <c r="BY494" s="2539">
        <v>0</v>
      </c>
      <c r="BZ494" s="2636">
        <v>0</v>
      </c>
      <c r="CA494" s="2539">
        <v>0</v>
      </c>
      <c r="CB494" s="2539">
        <v>0</v>
      </c>
      <c r="CC494" s="2539">
        <v>0</v>
      </c>
      <c r="CD494" s="2539">
        <v>0</v>
      </c>
      <c r="CE494" s="2570">
        <v>0</v>
      </c>
      <c r="CF494" s="2571">
        <v>1</v>
      </c>
      <c r="CG494" s="2539">
        <v>1</v>
      </c>
      <c r="CH494" s="2539">
        <v>1</v>
      </c>
      <c r="CI494" s="2539">
        <v>1</v>
      </c>
      <c r="CJ494" s="2539">
        <v>1</v>
      </c>
      <c r="CK494" s="2539">
        <v>1</v>
      </c>
      <c r="CL494" s="2539">
        <v>1</v>
      </c>
      <c r="CM494" s="2539">
        <v>1</v>
      </c>
      <c r="CN494" s="2539">
        <v>1</v>
      </c>
      <c r="CO494" s="2539">
        <v>1</v>
      </c>
      <c r="CP494" s="2539">
        <v>1</v>
      </c>
      <c r="CQ494" s="2539">
        <v>1</v>
      </c>
      <c r="CR494" s="2572">
        <v>1</v>
      </c>
      <c r="CS494" s="2539">
        <v>0</v>
      </c>
      <c r="CT494" s="2539">
        <v>0</v>
      </c>
      <c r="CU494" s="2539">
        <v>0</v>
      </c>
      <c r="CV494" s="2539">
        <v>0</v>
      </c>
      <c r="CW494" s="2539">
        <v>0</v>
      </c>
      <c r="CX494" s="2539">
        <v>0</v>
      </c>
      <c r="CY494" s="2573">
        <v>0</v>
      </c>
    </row>
    <row r="495" spans="1:103">
      <c r="A495" s="2564"/>
      <c r="B495" s="2565" t="s">
        <v>2737</v>
      </c>
      <c r="C495" s="2566"/>
      <c r="D495" s="2544">
        <v>57</v>
      </c>
      <c r="E495" s="2545"/>
      <c r="F495" s="2567">
        <v>358</v>
      </c>
      <c r="G495" s="2568">
        <v>172.2</v>
      </c>
      <c r="H495" s="2568">
        <v>8.1</v>
      </c>
      <c r="I495" s="2568">
        <v>13</v>
      </c>
      <c r="J495" s="2561">
        <v>10</v>
      </c>
      <c r="K495" s="2568">
        <v>332</v>
      </c>
      <c r="L495" s="2568">
        <v>312</v>
      </c>
      <c r="M495" s="2567">
        <v>72.599999999999994</v>
      </c>
      <c r="N495" s="2548">
        <v>1.371</v>
      </c>
      <c r="O495" s="2523">
        <v>24.08</v>
      </c>
      <c r="P495" s="2549">
        <v>1</v>
      </c>
      <c r="Q495" s="2549">
        <v>1</v>
      </c>
      <c r="R495" s="2549">
        <v>1</v>
      </c>
      <c r="S495" s="2549">
        <v>1</v>
      </c>
      <c r="T495" s="2550">
        <v>1</v>
      </c>
      <c r="U495" s="2549" t="s">
        <v>2185</v>
      </c>
      <c r="V495" s="2549">
        <v>1</v>
      </c>
      <c r="W495" s="2549" t="s">
        <v>2185</v>
      </c>
      <c r="X495" s="2549" t="s">
        <v>2185</v>
      </c>
      <c r="Y495" s="2550">
        <v>1</v>
      </c>
      <c r="Z495" s="2551" t="s">
        <v>2185</v>
      </c>
      <c r="AA495" s="2552" t="s">
        <v>2185</v>
      </c>
      <c r="AB495" s="2549" t="s">
        <v>2495</v>
      </c>
      <c r="AC495" s="2554">
        <v>16020</v>
      </c>
      <c r="AD495" s="2555">
        <v>895.4</v>
      </c>
      <c r="AE495" s="2555">
        <v>1009</v>
      </c>
      <c r="AF495" s="2555">
        <v>14.8</v>
      </c>
      <c r="AG495" s="2555">
        <v>31.4</v>
      </c>
      <c r="AH495" s="2555">
        <v>1108</v>
      </c>
      <c r="AI495" s="2555">
        <v>128.69999999999999</v>
      </c>
      <c r="AJ495" s="2555">
        <v>198.7</v>
      </c>
      <c r="AK495" s="2555">
        <v>3.9</v>
      </c>
      <c r="AL495" s="2555">
        <v>4.5</v>
      </c>
      <c r="AM495" s="2555">
        <v>33.270000000000003</v>
      </c>
      <c r="AN495" s="2523">
        <v>329.2</v>
      </c>
      <c r="AO495" s="2556">
        <v>1</v>
      </c>
      <c r="AP495" s="2547">
        <v>1</v>
      </c>
      <c r="AQ495" s="2547">
        <v>4</v>
      </c>
      <c r="AR495" s="2547">
        <v>4</v>
      </c>
      <c r="AS495" s="2557">
        <v>165</v>
      </c>
      <c r="AT495" s="2558">
        <v>189</v>
      </c>
      <c r="AU495" s="2558">
        <v>122</v>
      </c>
      <c r="AV495" s="2559">
        <v>146</v>
      </c>
      <c r="AW495" s="2560">
        <v>1</v>
      </c>
      <c r="AX495" s="2539">
        <v>0</v>
      </c>
      <c r="AY495" s="2521">
        <v>0</v>
      </c>
      <c r="AZ495" s="2539">
        <v>1</v>
      </c>
      <c r="BA495" s="2539">
        <v>1</v>
      </c>
      <c r="BB495" s="2539">
        <v>1</v>
      </c>
      <c r="BC495" s="2539">
        <v>0</v>
      </c>
      <c r="BD495" s="2539">
        <v>1</v>
      </c>
      <c r="BE495" s="2561">
        <v>0</v>
      </c>
      <c r="BF495" s="2539">
        <v>0</v>
      </c>
      <c r="BG495" s="2539">
        <v>1</v>
      </c>
      <c r="BH495" s="2539">
        <v>0</v>
      </c>
      <c r="BI495" s="2539">
        <v>1</v>
      </c>
      <c r="BJ495" s="2539">
        <v>1</v>
      </c>
      <c r="BK495" s="2539">
        <v>1</v>
      </c>
      <c r="BL495" s="2539">
        <v>1</v>
      </c>
      <c r="BM495" s="2539">
        <v>0</v>
      </c>
      <c r="BN495" s="2521">
        <v>0</v>
      </c>
      <c r="BO495" s="2539">
        <v>1</v>
      </c>
      <c r="BP495" s="2539">
        <v>1</v>
      </c>
      <c r="BQ495" s="2539">
        <v>0</v>
      </c>
      <c r="BR495" s="2562">
        <v>0</v>
      </c>
      <c r="BS495" s="2538">
        <v>0</v>
      </c>
      <c r="BT495" s="2521">
        <v>0</v>
      </c>
      <c r="BU495" s="2521">
        <v>0</v>
      </c>
      <c r="BV495" s="2539">
        <v>0</v>
      </c>
      <c r="BW495" s="2539">
        <v>0</v>
      </c>
      <c r="BX495" s="2539">
        <v>0</v>
      </c>
      <c r="BY495" s="2539">
        <v>0</v>
      </c>
      <c r="BZ495" s="2636">
        <v>0</v>
      </c>
      <c r="CA495" s="2539">
        <v>0</v>
      </c>
      <c r="CB495" s="2539">
        <v>0</v>
      </c>
      <c r="CC495" s="2539">
        <v>0</v>
      </c>
      <c r="CD495" s="2539">
        <v>0</v>
      </c>
      <c r="CE495" s="2570">
        <v>0</v>
      </c>
      <c r="CF495" s="2571">
        <v>1</v>
      </c>
      <c r="CG495" s="2539">
        <v>1</v>
      </c>
      <c r="CH495" s="2539">
        <v>1</v>
      </c>
      <c r="CI495" s="2539">
        <v>1</v>
      </c>
      <c r="CJ495" s="2539">
        <v>1</v>
      </c>
      <c r="CK495" s="2539">
        <v>1</v>
      </c>
      <c r="CL495" s="2539">
        <v>1</v>
      </c>
      <c r="CM495" s="2539">
        <v>1</v>
      </c>
      <c r="CN495" s="2539">
        <v>1</v>
      </c>
      <c r="CO495" s="2539">
        <v>1</v>
      </c>
      <c r="CP495" s="2539">
        <v>1</v>
      </c>
      <c r="CQ495" s="2539">
        <v>1</v>
      </c>
      <c r="CR495" s="2572">
        <v>1</v>
      </c>
      <c r="CS495" s="2539">
        <v>0</v>
      </c>
      <c r="CT495" s="2539">
        <v>0</v>
      </c>
      <c r="CU495" s="2539">
        <v>0</v>
      </c>
      <c r="CV495" s="2539">
        <v>0</v>
      </c>
      <c r="CW495" s="2539">
        <v>0</v>
      </c>
      <c r="CX495" s="2539">
        <v>0</v>
      </c>
      <c r="CY495" s="2573">
        <v>0</v>
      </c>
    </row>
    <row r="496" spans="1:103">
      <c r="A496" s="2564"/>
      <c r="B496" s="2565" t="s">
        <v>2738</v>
      </c>
      <c r="C496" s="2566"/>
      <c r="D496" s="2544">
        <v>51</v>
      </c>
      <c r="E496" s="2545"/>
      <c r="F496" s="2567">
        <v>355</v>
      </c>
      <c r="G496" s="2568">
        <v>171.5</v>
      </c>
      <c r="H496" s="2568">
        <v>7.4</v>
      </c>
      <c r="I496" s="2568">
        <v>11.5</v>
      </c>
      <c r="J496" s="2561">
        <v>10</v>
      </c>
      <c r="K496" s="2568">
        <v>332</v>
      </c>
      <c r="L496" s="2568">
        <v>312</v>
      </c>
      <c r="M496" s="2567">
        <v>64.900000000000006</v>
      </c>
      <c r="N496" s="2548">
        <v>1.3640000000000001</v>
      </c>
      <c r="O496" s="2523">
        <v>26.78</v>
      </c>
      <c r="P496" s="2549">
        <v>1</v>
      </c>
      <c r="Q496" s="2549">
        <v>1</v>
      </c>
      <c r="R496" s="2549">
        <v>1</v>
      </c>
      <c r="S496" s="2549">
        <v>1</v>
      </c>
      <c r="T496" s="2550">
        <v>1</v>
      </c>
      <c r="U496" s="2549" t="s">
        <v>2185</v>
      </c>
      <c r="V496" s="2549">
        <v>1</v>
      </c>
      <c r="W496" s="2549" t="s">
        <v>2185</v>
      </c>
      <c r="X496" s="2549" t="s">
        <v>2185</v>
      </c>
      <c r="Y496" s="2550">
        <v>1</v>
      </c>
      <c r="Z496" s="2551" t="s">
        <v>2185</v>
      </c>
      <c r="AA496" s="2552" t="s">
        <v>2185</v>
      </c>
      <c r="AB496" s="2549" t="s">
        <v>2495</v>
      </c>
      <c r="AC496" s="2554">
        <v>14120</v>
      </c>
      <c r="AD496" s="2555">
        <v>795.8</v>
      </c>
      <c r="AE496" s="2555">
        <v>895.4</v>
      </c>
      <c r="AF496" s="2555">
        <v>14.7</v>
      </c>
      <c r="AG496" s="2555">
        <v>28.57</v>
      </c>
      <c r="AH496" s="2555">
        <v>968.2</v>
      </c>
      <c r="AI496" s="2555">
        <v>112.9</v>
      </c>
      <c r="AJ496" s="2555">
        <v>174.1</v>
      </c>
      <c r="AK496" s="2555">
        <v>3.8</v>
      </c>
      <c r="AL496" s="2555">
        <v>4.2</v>
      </c>
      <c r="AM496" s="2555">
        <v>23.72</v>
      </c>
      <c r="AN496" s="2523">
        <v>285.10000000000002</v>
      </c>
      <c r="AO496" s="2556">
        <v>1</v>
      </c>
      <c r="AP496" s="2547">
        <v>1</v>
      </c>
      <c r="AQ496" s="2547">
        <v>4</v>
      </c>
      <c r="AR496" s="2547">
        <v>4</v>
      </c>
      <c r="AS496" s="2557">
        <v>184</v>
      </c>
      <c r="AT496" s="2558">
        <v>210</v>
      </c>
      <c r="AU496" s="2558">
        <v>136</v>
      </c>
      <c r="AV496" s="2559">
        <v>162</v>
      </c>
      <c r="AW496" s="2560">
        <v>1</v>
      </c>
      <c r="AX496" s="2539">
        <v>0</v>
      </c>
      <c r="AY496" s="2521">
        <v>0</v>
      </c>
      <c r="AZ496" s="2539">
        <v>1</v>
      </c>
      <c r="BA496" s="2539">
        <v>1</v>
      </c>
      <c r="BB496" s="2539">
        <v>1</v>
      </c>
      <c r="BC496" s="2539">
        <v>0</v>
      </c>
      <c r="BD496" s="2539">
        <v>1</v>
      </c>
      <c r="BE496" s="2561">
        <v>0</v>
      </c>
      <c r="BF496" s="2539">
        <v>0</v>
      </c>
      <c r="BG496" s="2539">
        <v>1</v>
      </c>
      <c r="BH496" s="2539">
        <v>0</v>
      </c>
      <c r="BI496" s="2539">
        <v>1</v>
      </c>
      <c r="BJ496" s="2539">
        <v>1</v>
      </c>
      <c r="BK496" s="2539">
        <v>1</v>
      </c>
      <c r="BL496" s="2539">
        <v>1</v>
      </c>
      <c r="BM496" s="2539">
        <v>0</v>
      </c>
      <c r="BN496" s="2521">
        <v>0</v>
      </c>
      <c r="BO496" s="2539">
        <v>1</v>
      </c>
      <c r="BP496" s="2539">
        <v>1</v>
      </c>
      <c r="BQ496" s="2539">
        <v>0</v>
      </c>
      <c r="BR496" s="2562">
        <v>0</v>
      </c>
      <c r="BS496" s="2538">
        <v>0</v>
      </c>
      <c r="BT496" s="2521">
        <v>0</v>
      </c>
      <c r="BU496" s="2521">
        <v>0</v>
      </c>
      <c r="BV496" s="2539">
        <v>0</v>
      </c>
      <c r="BW496" s="2539">
        <v>0</v>
      </c>
      <c r="BX496" s="2539">
        <v>0</v>
      </c>
      <c r="BY496" s="2539">
        <v>0</v>
      </c>
      <c r="BZ496" s="2636">
        <v>0</v>
      </c>
      <c r="CA496" s="2539">
        <v>0</v>
      </c>
      <c r="CB496" s="2539">
        <v>0</v>
      </c>
      <c r="CC496" s="2539">
        <v>0</v>
      </c>
      <c r="CD496" s="2539">
        <v>0</v>
      </c>
      <c r="CE496" s="2570">
        <v>0</v>
      </c>
      <c r="CF496" s="2571">
        <v>1</v>
      </c>
      <c r="CG496" s="2539">
        <v>1</v>
      </c>
      <c r="CH496" s="2539">
        <v>1</v>
      </c>
      <c r="CI496" s="2539">
        <v>1</v>
      </c>
      <c r="CJ496" s="2539">
        <v>1</v>
      </c>
      <c r="CK496" s="2539">
        <v>1</v>
      </c>
      <c r="CL496" s="2539">
        <v>1</v>
      </c>
      <c r="CM496" s="2539">
        <v>1</v>
      </c>
      <c r="CN496" s="2539">
        <v>1</v>
      </c>
      <c r="CO496" s="2539">
        <v>1</v>
      </c>
      <c r="CP496" s="2539">
        <v>1</v>
      </c>
      <c r="CQ496" s="2539">
        <v>1</v>
      </c>
      <c r="CR496" s="2572">
        <v>1</v>
      </c>
      <c r="CS496" s="2539">
        <v>0</v>
      </c>
      <c r="CT496" s="2539">
        <v>0</v>
      </c>
      <c r="CU496" s="2539">
        <v>0</v>
      </c>
      <c r="CV496" s="2539">
        <v>0</v>
      </c>
      <c r="CW496" s="2539">
        <v>0</v>
      </c>
      <c r="CX496" s="2539">
        <v>0</v>
      </c>
      <c r="CY496" s="2573">
        <v>0</v>
      </c>
    </row>
    <row r="497" spans="1:103">
      <c r="A497" s="2564"/>
      <c r="B497" s="2565" t="s">
        <v>2739</v>
      </c>
      <c r="C497" s="2566"/>
      <c r="D497" s="2544">
        <v>45</v>
      </c>
      <c r="E497" s="2545"/>
      <c r="F497" s="2567">
        <v>351.4</v>
      </c>
      <c r="G497" s="2568">
        <v>171.1</v>
      </c>
      <c r="H497" s="2568">
        <v>7</v>
      </c>
      <c r="I497" s="2568">
        <v>9.6999999999999993</v>
      </c>
      <c r="J497" s="2561">
        <v>10</v>
      </c>
      <c r="K497" s="2568">
        <v>332</v>
      </c>
      <c r="L497" s="2568">
        <v>312</v>
      </c>
      <c r="M497" s="2567">
        <v>57.3</v>
      </c>
      <c r="N497" s="2548">
        <v>1.3560000000000001</v>
      </c>
      <c r="O497" s="2523">
        <v>30.15</v>
      </c>
      <c r="P497" s="2549">
        <v>1</v>
      </c>
      <c r="Q497" s="2549">
        <v>1</v>
      </c>
      <c r="R497" s="2549">
        <v>1</v>
      </c>
      <c r="S497" s="2549">
        <v>1</v>
      </c>
      <c r="T497" s="2550">
        <v>1</v>
      </c>
      <c r="U497" s="2549" t="s">
        <v>2185</v>
      </c>
      <c r="V497" s="2549">
        <v>1</v>
      </c>
      <c r="W497" s="2549" t="s">
        <v>2185</v>
      </c>
      <c r="X497" s="2549" t="s">
        <v>2185</v>
      </c>
      <c r="Y497" s="2550">
        <v>1</v>
      </c>
      <c r="Z497" s="2551" t="s">
        <v>2185</v>
      </c>
      <c r="AA497" s="2552" t="s">
        <v>2185</v>
      </c>
      <c r="AB497" s="2549" t="s">
        <v>2495</v>
      </c>
      <c r="AC497" s="2554">
        <v>12050</v>
      </c>
      <c r="AD497" s="2555">
        <v>686.2</v>
      </c>
      <c r="AE497" s="2555">
        <v>774</v>
      </c>
      <c r="AF497" s="2555">
        <v>14.5</v>
      </c>
      <c r="AG497" s="2555">
        <v>26.71</v>
      </c>
      <c r="AH497" s="2555">
        <v>811</v>
      </c>
      <c r="AI497" s="2555">
        <v>94.8</v>
      </c>
      <c r="AJ497" s="2555">
        <v>146.5</v>
      </c>
      <c r="AK497" s="2555">
        <v>3.7</v>
      </c>
      <c r="AL497" s="2555">
        <v>3.8</v>
      </c>
      <c r="AM497" s="2555">
        <v>15.77</v>
      </c>
      <c r="AN497" s="2523">
        <v>236.3</v>
      </c>
      <c r="AO497" s="2556">
        <v>2</v>
      </c>
      <c r="AP497" s="2547">
        <v>3</v>
      </c>
      <c r="AQ497" s="2547">
        <v>4</v>
      </c>
      <c r="AR497" s="2547">
        <v>4</v>
      </c>
      <c r="AS497" s="2557">
        <v>207</v>
      </c>
      <c r="AT497" s="2558">
        <v>237</v>
      </c>
      <c r="AU497" s="2558">
        <v>153</v>
      </c>
      <c r="AV497" s="2559">
        <v>182</v>
      </c>
      <c r="AW497" s="2560">
        <v>1</v>
      </c>
      <c r="AX497" s="2539">
        <v>0</v>
      </c>
      <c r="AY497" s="2521">
        <v>0</v>
      </c>
      <c r="AZ497" s="2539">
        <v>1</v>
      </c>
      <c r="BA497" s="2539">
        <v>1</v>
      </c>
      <c r="BB497" s="2539">
        <v>1</v>
      </c>
      <c r="BC497" s="2539">
        <v>0</v>
      </c>
      <c r="BD497" s="2539">
        <v>1</v>
      </c>
      <c r="BE497" s="2561">
        <v>0</v>
      </c>
      <c r="BF497" s="2539">
        <v>0</v>
      </c>
      <c r="BG497" s="2539">
        <v>1</v>
      </c>
      <c r="BH497" s="2539">
        <v>0</v>
      </c>
      <c r="BI497" s="2539">
        <v>1</v>
      </c>
      <c r="BJ497" s="2539">
        <v>1</v>
      </c>
      <c r="BK497" s="2539">
        <v>1</v>
      </c>
      <c r="BL497" s="2539">
        <v>1</v>
      </c>
      <c r="BM497" s="2539">
        <v>0</v>
      </c>
      <c r="BN497" s="2521">
        <v>0</v>
      </c>
      <c r="BO497" s="2539">
        <v>1</v>
      </c>
      <c r="BP497" s="2539">
        <v>1</v>
      </c>
      <c r="BQ497" s="2539">
        <v>0</v>
      </c>
      <c r="BR497" s="2562">
        <v>0</v>
      </c>
      <c r="BS497" s="2538">
        <v>0</v>
      </c>
      <c r="BT497" s="2521">
        <v>0</v>
      </c>
      <c r="BU497" s="2521">
        <v>0</v>
      </c>
      <c r="BV497" s="2539">
        <v>0</v>
      </c>
      <c r="BW497" s="2539">
        <v>0</v>
      </c>
      <c r="BX497" s="2539">
        <v>0</v>
      </c>
      <c r="BY497" s="2539">
        <v>0</v>
      </c>
      <c r="BZ497" s="2636">
        <v>0</v>
      </c>
      <c r="CA497" s="2539">
        <v>0</v>
      </c>
      <c r="CB497" s="2539">
        <v>0</v>
      </c>
      <c r="CC497" s="2539">
        <v>0</v>
      </c>
      <c r="CD497" s="2539">
        <v>0</v>
      </c>
      <c r="CE497" s="2570">
        <v>0</v>
      </c>
      <c r="CF497" s="2571">
        <v>1</v>
      </c>
      <c r="CG497" s="2539">
        <v>1</v>
      </c>
      <c r="CH497" s="2539">
        <v>1</v>
      </c>
      <c r="CI497" s="2539">
        <v>1</v>
      </c>
      <c r="CJ497" s="2539">
        <v>1</v>
      </c>
      <c r="CK497" s="2539">
        <v>1</v>
      </c>
      <c r="CL497" s="2539">
        <v>1</v>
      </c>
      <c r="CM497" s="2539">
        <v>1</v>
      </c>
      <c r="CN497" s="2539">
        <v>1</v>
      </c>
      <c r="CO497" s="2539">
        <v>1</v>
      </c>
      <c r="CP497" s="2539">
        <v>1</v>
      </c>
      <c r="CQ497" s="2539">
        <v>1</v>
      </c>
      <c r="CR497" s="2572">
        <v>1</v>
      </c>
      <c r="CS497" s="2539">
        <v>0</v>
      </c>
      <c r="CT497" s="2539">
        <v>0</v>
      </c>
      <c r="CU497" s="2539">
        <v>0</v>
      </c>
      <c r="CV497" s="2539">
        <v>0</v>
      </c>
      <c r="CW497" s="2539">
        <v>0</v>
      </c>
      <c r="CX497" s="2539">
        <v>0</v>
      </c>
      <c r="CY497" s="2573">
        <v>0</v>
      </c>
    </row>
    <row r="498" spans="1:103">
      <c r="A498" s="2564"/>
      <c r="B498" s="2565" t="s">
        <v>2740</v>
      </c>
      <c r="C498" s="2566"/>
      <c r="D498" s="2544">
        <v>39.1</v>
      </c>
      <c r="E498" s="2545"/>
      <c r="F498" s="2567">
        <v>353.4</v>
      </c>
      <c r="G498" s="2568">
        <v>126</v>
      </c>
      <c r="H498" s="2568">
        <v>6.6</v>
      </c>
      <c r="I498" s="2568">
        <v>10.7</v>
      </c>
      <c r="J498" s="2561">
        <v>10</v>
      </c>
      <c r="K498" s="2568">
        <v>332</v>
      </c>
      <c r="L498" s="2568">
        <v>312</v>
      </c>
      <c r="M498" s="2567">
        <v>49.8</v>
      </c>
      <c r="N498" s="2548">
        <v>1.18</v>
      </c>
      <c r="O498" s="2523">
        <v>30.22</v>
      </c>
      <c r="P498" s="2549">
        <v>1</v>
      </c>
      <c r="Q498" s="2549">
        <v>1</v>
      </c>
      <c r="R498" s="2549">
        <v>1</v>
      </c>
      <c r="S498" s="2549">
        <v>1</v>
      </c>
      <c r="T498" s="2550">
        <v>1</v>
      </c>
      <c r="U498" s="2549" t="s">
        <v>2185</v>
      </c>
      <c r="V498" s="2549">
        <v>1</v>
      </c>
      <c r="W498" s="2549" t="s">
        <v>2185</v>
      </c>
      <c r="X498" s="2549" t="s">
        <v>2185</v>
      </c>
      <c r="Y498" s="2550">
        <v>1</v>
      </c>
      <c r="Z498" s="2551" t="s">
        <v>2185</v>
      </c>
      <c r="AA498" s="2552" t="s">
        <v>2185</v>
      </c>
      <c r="AB498" s="2549" t="s">
        <v>2495</v>
      </c>
      <c r="AC498" s="2554">
        <v>10160</v>
      </c>
      <c r="AD498" s="2555">
        <v>575.1</v>
      </c>
      <c r="AE498" s="2555">
        <v>657.9</v>
      </c>
      <c r="AF498" s="2555">
        <v>14.2</v>
      </c>
      <c r="AG498" s="2555">
        <v>25.61</v>
      </c>
      <c r="AH498" s="2555">
        <v>357.8</v>
      </c>
      <c r="AI498" s="2555">
        <v>56.79</v>
      </c>
      <c r="AJ498" s="2555">
        <v>89.02</v>
      </c>
      <c r="AK498" s="2555">
        <v>2.6</v>
      </c>
      <c r="AL498" s="2555">
        <v>3.9</v>
      </c>
      <c r="AM498" s="2555">
        <v>15.02</v>
      </c>
      <c r="AN498" s="2523">
        <v>104.7</v>
      </c>
      <c r="AO498" s="2556">
        <v>1</v>
      </c>
      <c r="AP498" s="2547">
        <v>1</v>
      </c>
      <c r="AQ498" s="2547">
        <v>4</v>
      </c>
      <c r="AR498" s="2547">
        <v>4</v>
      </c>
      <c r="AS498" s="2557">
        <v>212</v>
      </c>
      <c r="AT498" s="2558">
        <v>237</v>
      </c>
      <c r="AU498" s="2558">
        <v>167</v>
      </c>
      <c r="AV498" s="2559">
        <v>193</v>
      </c>
      <c r="AW498" s="2560">
        <v>1</v>
      </c>
      <c r="AX498" s="2539">
        <v>0</v>
      </c>
      <c r="AY498" s="2521">
        <v>0</v>
      </c>
      <c r="AZ498" s="2539">
        <v>1</v>
      </c>
      <c r="BA498" s="2539">
        <v>1</v>
      </c>
      <c r="BB498" s="2539">
        <v>1</v>
      </c>
      <c r="BC498" s="2539">
        <v>0</v>
      </c>
      <c r="BD498" s="2539">
        <v>1</v>
      </c>
      <c r="BE498" s="2561">
        <v>0</v>
      </c>
      <c r="BF498" s="2539">
        <v>0</v>
      </c>
      <c r="BG498" s="2539">
        <v>1</v>
      </c>
      <c r="BH498" s="2539">
        <v>0</v>
      </c>
      <c r="BI498" s="2539">
        <v>1</v>
      </c>
      <c r="BJ498" s="2539">
        <v>1</v>
      </c>
      <c r="BK498" s="2539">
        <v>1</v>
      </c>
      <c r="BL498" s="2539">
        <v>1</v>
      </c>
      <c r="BM498" s="2539">
        <v>0</v>
      </c>
      <c r="BN498" s="2521">
        <v>0</v>
      </c>
      <c r="BO498" s="2539">
        <v>1</v>
      </c>
      <c r="BP498" s="2539">
        <v>1</v>
      </c>
      <c r="BQ498" s="2539">
        <v>0</v>
      </c>
      <c r="BR498" s="2562">
        <v>0</v>
      </c>
      <c r="BS498" s="2538">
        <v>0</v>
      </c>
      <c r="BT498" s="2521">
        <v>0</v>
      </c>
      <c r="BU498" s="2521">
        <v>0</v>
      </c>
      <c r="BV498" s="2539">
        <v>0</v>
      </c>
      <c r="BW498" s="2539">
        <v>0</v>
      </c>
      <c r="BX498" s="2539">
        <v>0</v>
      </c>
      <c r="BY498" s="2539">
        <v>0</v>
      </c>
      <c r="BZ498" s="2636">
        <v>0</v>
      </c>
      <c r="CA498" s="2539">
        <v>0</v>
      </c>
      <c r="CB498" s="2539">
        <v>0</v>
      </c>
      <c r="CC498" s="2539">
        <v>0</v>
      </c>
      <c r="CD498" s="2539">
        <v>0</v>
      </c>
      <c r="CE498" s="2570">
        <v>0</v>
      </c>
      <c r="CF498" s="2571">
        <v>1</v>
      </c>
      <c r="CG498" s="2539">
        <v>1</v>
      </c>
      <c r="CH498" s="2539">
        <v>1</v>
      </c>
      <c r="CI498" s="2539">
        <v>1</v>
      </c>
      <c r="CJ498" s="2539">
        <v>1</v>
      </c>
      <c r="CK498" s="2539">
        <v>1</v>
      </c>
      <c r="CL498" s="2539">
        <v>1</v>
      </c>
      <c r="CM498" s="2539">
        <v>1</v>
      </c>
      <c r="CN498" s="2539">
        <v>1</v>
      </c>
      <c r="CO498" s="2539">
        <v>1</v>
      </c>
      <c r="CP498" s="2539">
        <v>1</v>
      </c>
      <c r="CQ498" s="2539">
        <v>1</v>
      </c>
      <c r="CR498" s="2572">
        <v>1</v>
      </c>
      <c r="CS498" s="2539">
        <v>0</v>
      </c>
      <c r="CT498" s="2539">
        <v>0</v>
      </c>
      <c r="CU498" s="2539">
        <v>0</v>
      </c>
      <c r="CV498" s="2539">
        <v>0</v>
      </c>
      <c r="CW498" s="2539">
        <v>0</v>
      </c>
      <c r="CX498" s="2539">
        <v>0</v>
      </c>
      <c r="CY498" s="2573">
        <v>0</v>
      </c>
    </row>
    <row r="499" spans="1:103">
      <c r="A499" s="2564"/>
      <c r="B499" s="2565" t="s">
        <v>2741</v>
      </c>
      <c r="C499" s="2566"/>
      <c r="D499" s="2544">
        <v>33.1</v>
      </c>
      <c r="E499" s="2545"/>
      <c r="F499" s="2567">
        <v>349</v>
      </c>
      <c r="G499" s="2568">
        <v>125.4</v>
      </c>
      <c r="H499" s="2568">
        <v>6</v>
      </c>
      <c r="I499" s="2568">
        <v>8.5</v>
      </c>
      <c r="J499" s="2561">
        <v>10</v>
      </c>
      <c r="K499" s="2568">
        <v>332</v>
      </c>
      <c r="L499" s="2568">
        <v>312</v>
      </c>
      <c r="M499" s="2567">
        <v>42.1</v>
      </c>
      <c r="N499" s="2548">
        <v>1.17</v>
      </c>
      <c r="O499" s="2523">
        <v>35.409999999999997</v>
      </c>
      <c r="P499" s="2549">
        <v>1</v>
      </c>
      <c r="Q499" s="2549">
        <v>1</v>
      </c>
      <c r="R499" s="2549">
        <v>1</v>
      </c>
      <c r="S499" s="2549">
        <v>1</v>
      </c>
      <c r="T499" s="2550">
        <v>1</v>
      </c>
      <c r="U499" s="2549" t="s">
        <v>2185</v>
      </c>
      <c r="V499" s="2549">
        <v>1</v>
      </c>
      <c r="W499" s="2549" t="s">
        <v>2185</v>
      </c>
      <c r="X499" s="2549" t="s">
        <v>2185</v>
      </c>
      <c r="Y499" s="2550">
        <v>1</v>
      </c>
      <c r="Z499" s="2551" t="s">
        <v>2185</v>
      </c>
      <c r="AA499" s="2552" t="s">
        <v>2185</v>
      </c>
      <c r="AB499" s="2549" t="s">
        <v>2495</v>
      </c>
      <c r="AC499" s="2554">
        <v>8240</v>
      </c>
      <c r="AD499" s="2555">
        <v>472.2</v>
      </c>
      <c r="AE499" s="2555">
        <v>542.29999999999995</v>
      </c>
      <c r="AF499" s="2555">
        <v>13.9</v>
      </c>
      <c r="AG499" s="2555">
        <v>22.98</v>
      </c>
      <c r="AH499" s="2555">
        <v>280.2</v>
      </c>
      <c r="AI499" s="2555">
        <v>44.69</v>
      </c>
      <c r="AJ499" s="2555">
        <v>70.260000000000005</v>
      </c>
      <c r="AK499" s="2555">
        <v>2.5</v>
      </c>
      <c r="AL499" s="2555">
        <v>3.4</v>
      </c>
      <c r="AM499" s="2555">
        <v>8.7360000000000007</v>
      </c>
      <c r="AN499" s="2523">
        <v>80.97</v>
      </c>
      <c r="AO499" s="2556">
        <v>1</v>
      </c>
      <c r="AP499" s="2547">
        <v>2</v>
      </c>
      <c r="AQ499" s="2547">
        <v>4</v>
      </c>
      <c r="AR499" s="2547">
        <v>4</v>
      </c>
      <c r="AS499" s="2557">
        <v>248</v>
      </c>
      <c r="AT499" s="2558">
        <v>278</v>
      </c>
      <c r="AU499" s="2558">
        <v>196</v>
      </c>
      <c r="AV499" s="2559">
        <v>225</v>
      </c>
      <c r="AW499" s="2560">
        <v>1</v>
      </c>
      <c r="AX499" s="2539">
        <v>0</v>
      </c>
      <c r="AY499" s="2521">
        <v>0</v>
      </c>
      <c r="AZ499" s="2539">
        <v>1</v>
      </c>
      <c r="BA499" s="2539">
        <v>1</v>
      </c>
      <c r="BB499" s="2539">
        <v>1</v>
      </c>
      <c r="BC499" s="2539">
        <v>0</v>
      </c>
      <c r="BD499" s="2539">
        <v>1</v>
      </c>
      <c r="BE499" s="2561">
        <v>0</v>
      </c>
      <c r="BF499" s="2539">
        <v>0</v>
      </c>
      <c r="BG499" s="2539">
        <v>1</v>
      </c>
      <c r="BH499" s="2539">
        <v>0</v>
      </c>
      <c r="BI499" s="2539">
        <v>1</v>
      </c>
      <c r="BJ499" s="2539">
        <v>1</v>
      </c>
      <c r="BK499" s="2539">
        <v>1</v>
      </c>
      <c r="BL499" s="2539">
        <v>1</v>
      </c>
      <c r="BM499" s="2539">
        <v>0</v>
      </c>
      <c r="BN499" s="2521">
        <v>0</v>
      </c>
      <c r="BO499" s="2539">
        <v>1</v>
      </c>
      <c r="BP499" s="2539">
        <v>1</v>
      </c>
      <c r="BQ499" s="2539">
        <v>0</v>
      </c>
      <c r="BR499" s="2562">
        <v>0</v>
      </c>
      <c r="BS499" s="2538">
        <v>0</v>
      </c>
      <c r="BT499" s="2521">
        <v>0</v>
      </c>
      <c r="BU499" s="2521">
        <v>0</v>
      </c>
      <c r="BV499" s="2539">
        <v>0</v>
      </c>
      <c r="BW499" s="2539">
        <v>0</v>
      </c>
      <c r="BX499" s="2539">
        <v>0</v>
      </c>
      <c r="BY499" s="2539">
        <v>0</v>
      </c>
      <c r="BZ499" s="2636">
        <v>0</v>
      </c>
      <c r="CA499" s="2539">
        <v>0</v>
      </c>
      <c r="CB499" s="2539">
        <v>0</v>
      </c>
      <c r="CC499" s="2539">
        <v>0</v>
      </c>
      <c r="CD499" s="2539">
        <v>0</v>
      </c>
      <c r="CE499" s="2570">
        <v>0</v>
      </c>
      <c r="CF499" s="2571">
        <v>1</v>
      </c>
      <c r="CG499" s="2539">
        <v>1</v>
      </c>
      <c r="CH499" s="2539">
        <v>1</v>
      </c>
      <c r="CI499" s="2539">
        <v>1</v>
      </c>
      <c r="CJ499" s="2539">
        <v>1</v>
      </c>
      <c r="CK499" s="2539">
        <v>1</v>
      </c>
      <c r="CL499" s="2539">
        <v>1</v>
      </c>
      <c r="CM499" s="2539">
        <v>1</v>
      </c>
      <c r="CN499" s="2539">
        <v>1</v>
      </c>
      <c r="CO499" s="2539">
        <v>1</v>
      </c>
      <c r="CP499" s="2539">
        <v>1</v>
      </c>
      <c r="CQ499" s="2539">
        <v>1</v>
      </c>
      <c r="CR499" s="2572">
        <v>1</v>
      </c>
      <c r="CS499" s="2539">
        <v>0</v>
      </c>
      <c r="CT499" s="2539">
        <v>0</v>
      </c>
      <c r="CU499" s="2539">
        <v>0</v>
      </c>
      <c r="CV499" s="2539">
        <v>0</v>
      </c>
      <c r="CW499" s="2539">
        <v>0</v>
      </c>
      <c r="CX499" s="2539">
        <v>0</v>
      </c>
      <c r="CY499" s="2573">
        <v>0</v>
      </c>
    </row>
    <row r="500" spans="1:103">
      <c r="A500" s="2564"/>
      <c r="B500" s="2565" t="s">
        <v>2742</v>
      </c>
      <c r="C500" s="2566"/>
      <c r="D500" s="2544">
        <v>54</v>
      </c>
      <c r="E500" s="2545"/>
      <c r="F500" s="2567">
        <v>310.39999999999998</v>
      </c>
      <c r="G500" s="2568">
        <v>166.9</v>
      </c>
      <c r="H500" s="2568">
        <v>7.9</v>
      </c>
      <c r="I500" s="2568">
        <v>13.7</v>
      </c>
      <c r="J500" s="2561">
        <v>9</v>
      </c>
      <c r="K500" s="2568">
        <v>283</v>
      </c>
      <c r="L500" s="2568">
        <v>265</v>
      </c>
      <c r="M500" s="2567">
        <v>68.8</v>
      </c>
      <c r="N500" s="2548">
        <v>1.2569999999999999</v>
      </c>
      <c r="O500" s="2523">
        <v>23.28</v>
      </c>
      <c r="P500" s="2549">
        <v>1</v>
      </c>
      <c r="Q500" s="2549">
        <v>1</v>
      </c>
      <c r="R500" s="2549">
        <v>1</v>
      </c>
      <c r="S500" s="2549">
        <v>1</v>
      </c>
      <c r="T500" s="2550">
        <v>1</v>
      </c>
      <c r="U500" s="2549" t="s">
        <v>2185</v>
      </c>
      <c r="V500" s="2549">
        <v>1</v>
      </c>
      <c r="W500" s="2549" t="s">
        <v>2185</v>
      </c>
      <c r="X500" s="2549" t="s">
        <v>2185</v>
      </c>
      <c r="Y500" s="2550">
        <v>1</v>
      </c>
      <c r="Z500" s="2551" t="s">
        <v>2185</v>
      </c>
      <c r="AA500" s="2552" t="s">
        <v>2185</v>
      </c>
      <c r="AB500" s="2549" t="s">
        <v>2499</v>
      </c>
      <c r="AC500" s="2554">
        <v>11690</v>
      </c>
      <c r="AD500" s="2555">
        <v>753.7</v>
      </c>
      <c r="AE500" s="2555">
        <v>846.2</v>
      </c>
      <c r="AF500" s="2555">
        <v>13</v>
      </c>
      <c r="AG500" s="2555">
        <v>26.6</v>
      </c>
      <c r="AH500" s="2555">
        <v>1062</v>
      </c>
      <c r="AI500" s="2555">
        <v>127.3</v>
      </c>
      <c r="AJ500" s="2555">
        <v>195.6</v>
      </c>
      <c r="AK500" s="2555">
        <v>3.9</v>
      </c>
      <c r="AL500" s="2555">
        <v>4.5</v>
      </c>
      <c r="AM500" s="2555">
        <v>34.83</v>
      </c>
      <c r="AN500" s="2523">
        <v>233.6</v>
      </c>
      <c r="AO500" s="2556">
        <v>1</v>
      </c>
      <c r="AP500" s="2547">
        <v>1</v>
      </c>
      <c r="AQ500" s="2547">
        <v>3</v>
      </c>
      <c r="AR500" s="2547">
        <v>4</v>
      </c>
      <c r="AS500" s="2557">
        <v>159</v>
      </c>
      <c r="AT500" s="2558">
        <v>183</v>
      </c>
      <c r="AU500" s="2558">
        <v>115</v>
      </c>
      <c r="AV500" s="2559">
        <v>139</v>
      </c>
      <c r="AW500" s="2560">
        <v>1</v>
      </c>
      <c r="AX500" s="2539">
        <v>0</v>
      </c>
      <c r="AY500" s="2521">
        <v>0</v>
      </c>
      <c r="AZ500" s="2539">
        <v>1</v>
      </c>
      <c r="BA500" s="2539">
        <v>1</v>
      </c>
      <c r="BB500" s="2539">
        <v>1</v>
      </c>
      <c r="BC500" s="2539">
        <v>0</v>
      </c>
      <c r="BD500" s="2539">
        <v>1</v>
      </c>
      <c r="BE500" s="2561">
        <v>0</v>
      </c>
      <c r="BF500" s="2539">
        <v>0</v>
      </c>
      <c r="BG500" s="2539">
        <v>1</v>
      </c>
      <c r="BH500" s="2539">
        <v>0</v>
      </c>
      <c r="BI500" s="2539">
        <v>1</v>
      </c>
      <c r="BJ500" s="2539">
        <v>1</v>
      </c>
      <c r="BK500" s="2539">
        <v>1</v>
      </c>
      <c r="BL500" s="2539">
        <v>1</v>
      </c>
      <c r="BM500" s="2539">
        <v>0</v>
      </c>
      <c r="BN500" s="2521">
        <v>0</v>
      </c>
      <c r="BO500" s="2539">
        <v>1</v>
      </c>
      <c r="BP500" s="2539">
        <v>1</v>
      </c>
      <c r="BQ500" s="2539">
        <v>0</v>
      </c>
      <c r="BR500" s="2562">
        <v>0</v>
      </c>
      <c r="BS500" s="2538">
        <v>0</v>
      </c>
      <c r="BT500" s="2521">
        <v>1</v>
      </c>
      <c r="BU500" s="2521">
        <v>0</v>
      </c>
      <c r="BV500" s="2539">
        <v>0</v>
      </c>
      <c r="BW500" s="2539">
        <v>0</v>
      </c>
      <c r="BX500" s="2539">
        <v>0</v>
      </c>
      <c r="BY500" s="2539">
        <v>0</v>
      </c>
      <c r="BZ500" s="2636">
        <v>0</v>
      </c>
      <c r="CA500" s="2539">
        <v>0</v>
      </c>
      <c r="CB500" s="2539">
        <v>0</v>
      </c>
      <c r="CC500" s="2539">
        <v>0</v>
      </c>
      <c r="CD500" s="2539">
        <v>0</v>
      </c>
      <c r="CE500" s="2570">
        <v>0</v>
      </c>
      <c r="CF500" s="2571">
        <v>1</v>
      </c>
      <c r="CG500" s="2539">
        <v>1</v>
      </c>
      <c r="CH500" s="2539">
        <v>1</v>
      </c>
      <c r="CI500" s="2539">
        <v>1</v>
      </c>
      <c r="CJ500" s="2539">
        <v>1</v>
      </c>
      <c r="CK500" s="2539">
        <v>1</v>
      </c>
      <c r="CL500" s="2539">
        <v>1</v>
      </c>
      <c r="CM500" s="2539">
        <v>1</v>
      </c>
      <c r="CN500" s="2539">
        <v>1</v>
      </c>
      <c r="CO500" s="2539">
        <v>1</v>
      </c>
      <c r="CP500" s="2539">
        <v>1</v>
      </c>
      <c r="CQ500" s="2539">
        <v>1</v>
      </c>
      <c r="CR500" s="2572">
        <v>1</v>
      </c>
      <c r="CS500" s="2539">
        <v>0</v>
      </c>
      <c r="CT500" s="2539">
        <v>0</v>
      </c>
      <c r="CU500" s="2539">
        <v>0</v>
      </c>
      <c r="CV500" s="2539">
        <v>0</v>
      </c>
      <c r="CW500" s="2539">
        <v>0</v>
      </c>
      <c r="CX500" s="2539">
        <v>0</v>
      </c>
      <c r="CY500" s="2573">
        <v>0</v>
      </c>
    </row>
    <row r="501" spans="1:103">
      <c r="A501" s="2564"/>
      <c r="B501" s="2565" t="s">
        <v>2743</v>
      </c>
      <c r="C501" s="2566"/>
      <c r="D501" s="2544">
        <v>46.1</v>
      </c>
      <c r="E501" s="2545"/>
      <c r="F501" s="2567">
        <v>306.60000000000002</v>
      </c>
      <c r="G501" s="2568">
        <v>165.7</v>
      </c>
      <c r="H501" s="2568">
        <v>6.7</v>
      </c>
      <c r="I501" s="2568">
        <v>11.8</v>
      </c>
      <c r="J501" s="2561">
        <v>9</v>
      </c>
      <c r="K501" s="2568">
        <v>283</v>
      </c>
      <c r="L501" s="2568">
        <v>265</v>
      </c>
      <c r="M501" s="2567">
        <v>58.7</v>
      </c>
      <c r="N501" s="2548">
        <v>1.2470000000000001</v>
      </c>
      <c r="O501" s="2523">
        <v>27.03</v>
      </c>
      <c r="P501" s="2549">
        <v>1</v>
      </c>
      <c r="Q501" s="2549">
        <v>1</v>
      </c>
      <c r="R501" s="2549">
        <v>1</v>
      </c>
      <c r="S501" s="2549">
        <v>1</v>
      </c>
      <c r="T501" s="2550">
        <v>1</v>
      </c>
      <c r="U501" s="2549" t="s">
        <v>2185</v>
      </c>
      <c r="V501" s="2549">
        <v>1</v>
      </c>
      <c r="W501" s="2549" t="s">
        <v>2185</v>
      </c>
      <c r="X501" s="2549" t="s">
        <v>2185</v>
      </c>
      <c r="Y501" s="2550">
        <v>1</v>
      </c>
      <c r="Z501" s="2551" t="s">
        <v>2185</v>
      </c>
      <c r="AA501" s="2552" t="s">
        <v>2185</v>
      </c>
      <c r="AB501" s="2549" t="s">
        <v>2499</v>
      </c>
      <c r="AC501" s="2554">
        <v>9901</v>
      </c>
      <c r="AD501" s="2555">
        <v>645.79999999999995</v>
      </c>
      <c r="AE501" s="2555">
        <v>720.2</v>
      </c>
      <c r="AF501" s="2555">
        <v>12.9</v>
      </c>
      <c r="AG501" s="2555">
        <v>22.57</v>
      </c>
      <c r="AH501" s="2555">
        <v>895.6</v>
      </c>
      <c r="AI501" s="2555">
        <v>108.1</v>
      </c>
      <c r="AJ501" s="2555">
        <v>165.5</v>
      </c>
      <c r="AK501" s="2555">
        <v>3.9</v>
      </c>
      <c r="AL501" s="2555">
        <v>4</v>
      </c>
      <c r="AM501" s="2555">
        <v>22.23</v>
      </c>
      <c r="AN501" s="2523">
        <v>194.3</v>
      </c>
      <c r="AO501" s="2556">
        <v>1</v>
      </c>
      <c r="AP501" s="2547">
        <v>1</v>
      </c>
      <c r="AQ501" s="2547">
        <v>4</v>
      </c>
      <c r="AR501" s="2547">
        <v>4</v>
      </c>
      <c r="AS501" s="2557">
        <v>184</v>
      </c>
      <c r="AT501" s="2558">
        <v>212</v>
      </c>
      <c r="AU501" s="2558">
        <v>133</v>
      </c>
      <c r="AV501" s="2559">
        <v>161</v>
      </c>
      <c r="AW501" s="2560">
        <v>1</v>
      </c>
      <c r="AX501" s="2539">
        <v>0</v>
      </c>
      <c r="AY501" s="2521">
        <v>0</v>
      </c>
      <c r="AZ501" s="2539">
        <v>1</v>
      </c>
      <c r="BA501" s="2539">
        <v>1</v>
      </c>
      <c r="BB501" s="2539">
        <v>1</v>
      </c>
      <c r="BC501" s="2539">
        <v>0</v>
      </c>
      <c r="BD501" s="2539">
        <v>1</v>
      </c>
      <c r="BE501" s="2561">
        <v>0</v>
      </c>
      <c r="BF501" s="2539">
        <v>0</v>
      </c>
      <c r="BG501" s="2539">
        <v>1</v>
      </c>
      <c r="BH501" s="2539">
        <v>0</v>
      </c>
      <c r="BI501" s="2539">
        <v>1</v>
      </c>
      <c r="BJ501" s="2539">
        <v>1</v>
      </c>
      <c r="BK501" s="2539">
        <v>1</v>
      </c>
      <c r="BL501" s="2539">
        <v>1</v>
      </c>
      <c r="BM501" s="2539">
        <v>0</v>
      </c>
      <c r="BN501" s="2521">
        <v>0</v>
      </c>
      <c r="BO501" s="2539">
        <v>1</v>
      </c>
      <c r="BP501" s="2539">
        <v>1</v>
      </c>
      <c r="BQ501" s="2539">
        <v>0</v>
      </c>
      <c r="BR501" s="2562">
        <v>0</v>
      </c>
      <c r="BS501" s="2538">
        <v>0</v>
      </c>
      <c r="BT501" s="2521">
        <v>1</v>
      </c>
      <c r="BU501" s="2521">
        <v>0</v>
      </c>
      <c r="BV501" s="2539">
        <v>0</v>
      </c>
      <c r="BW501" s="2539">
        <v>0</v>
      </c>
      <c r="BX501" s="2539">
        <v>0</v>
      </c>
      <c r="BY501" s="2539">
        <v>0</v>
      </c>
      <c r="BZ501" s="2636">
        <v>0</v>
      </c>
      <c r="CA501" s="2539">
        <v>0</v>
      </c>
      <c r="CB501" s="2539">
        <v>0</v>
      </c>
      <c r="CC501" s="2539">
        <v>0</v>
      </c>
      <c r="CD501" s="2539">
        <v>0</v>
      </c>
      <c r="CE501" s="2570">
        <v>0</v>
      </c>
      <c r="CF501" s="2571">
        <v>1</v>
      </c>
      <c r="CG501" s="2539">
        <v>1</v>
      </c>
      <c r="CH501" s="2539">
        <v>1</v>
      </c>
      <c r="CI501" s="2539">
        <v>1</v>
      </c>
      <c r="CJ501" s="2539">
        <v>1</v>
      </c>
      <c r="CK501" s="2539">
        <v>1</v>
      </c>
      <c r="CL501" s="2539">
        <v>1</v>
      </c>
      <c r="CM501" s="2539">
        <v>1</v>
      </c>
      <c r="CN501" s="2539">
        <v>1</v>
      </c>
      <c r="CO501" s="2539">
        <v>1</v>
      </c>
      <c r="CP501" s="2539">
        <v>1</v>
      </c>
      <c r="CQ501" s="2539">
        <v>1</v>
      </c>
      <c r="CR501" s="2572">
        <v>1</v>
      </c>
      <c r="CS501" s="2539">
        <v>0</v>
      </c>
      <c r="CT501" s="2539">
        <v>0</v>
      </c>
      <c r="CU501" s="2539">
        <v>0</v>
      </c>
      <c r="CV501" s="2539">
        <v>0</v>
      </c>
      <c r="CW501" s="2539">
        <v>0</v>
      </c>
      <c r="CX501" s="2539">
        <v>0</v>
      </c>
      <c r="CY501" s="2573">
        <v>0</v>
      </c>
    </row>
    <row r="502" spans="1:103">
      <c r="A502" s="2564"/>
      <c r="B502" s="2565" t="s">
        <v>2744</v>
      </c>
      <c r="C502" s="2566"/>
      <c r="D502" s="2544">
        <v>40.299999999999997</v>
      </c>
      <c r="E502" s="2545"/>
      <c r="F502" s="2567">
        <v>303.39999999999998</v>
      </c>
      <c r="G502" s="2568">
        <v>165</v>
      </c>
      <c r="H502" s="2568">
        <v>6</v>
      </c>
      <c r="I502" s="2568">
        <v>10.199999999999999</v>
      </c>
      <c r="J502" s="2561">
        <v>9</v>
      </c>
      <c r="K502" s="2568">
        <v>283</v>
      </c>
      <c r="L502" s="2568">
        <v>265</v>
      </c>
      <c r="M502" s="2567">
        <v>51.3</v>
      </c>
      <c r="N502" s="2548">
        <v>1.2390000000000001</v>
      </c>
      <c r="O502" s="2523">
        <v>30.75</v>
      </c>
      <c r="P502" s="2549">
        <v>1</v>
      </c>
      <c r="Q502" s="2549">
        <v>1</v>
      </c>
      <c r="R502" s="2549">
        <v>1</v>
      </c>
      <c r="S502" s="2549">
        <v>1</v>
      </c>
      <c r="T502" s="2550">
        <v>1</v>
      </c>
      <c r="U502" s="2549" t="s">
        <v>2185</v>
      </c>
      <c r="V502" s="2549">
        <v>1</v>
      </c>
      <c r="W502" s="2549" t="s">
        <v>2185</v>
      </c>
      <c r="X502" s="2549" t="s">
        <v>2185</v>
      </c>
      <c r="Y502" s="2550">
        <v>1</v>
      </c>
      <c r="Z502" s="2551" t="s">
        <v>2185</v>
      </c>
      <c r="AA502" s="2552" t="s">
        <v>2185</v>
      </c>
      <c r="AB502" s="2549" t="s">
        <v>2499</v>
      </c>
      <c r="AC502" s="2554">
        <v>8505</v>
      </c>
      <c r="AD502" s="2555">
        <v>560.6</v>
      </c>
      <c r="AE502" s="2555">
        <v>623.20000000000005</v>
      </c>
      <c r="AF502" s="2555">
        <v>12.8</v>
      </c>
      <c r="AG502" s="2555">
        <v>20.12</v>
      </c>
      <c r="AH502" s="2555">
        <v>764.3</v>
      </c>
      <c r="AI502" s="2555">
        <v>92.65</v>
      </c>
      <c r="AJ502" s="2555">
        <v>141.69999999999999</v>
      </c>
      <c r="AK502" s="2555">
        <v>3.8</v>
      </c>
      <c r="AL502" s="2555">
        <v>3.6</v>
      </c>
      <c r="AM502" s="2555">
        <v>14.76</v>
      </c>
      <c r="AN502" s="2523">
        <v>164.1</v>
      </c>
      <c r="AO502" s="2556">
        <v>1</v>
      </c>
      <c r="AP502" s="2547">
        <v>2</v>
      </c>
      <c r="AQ502" s="2547">
        <v>4</v>
      </c>
      <c r="AR502" s="2547">
        <v>4</v>
      </c>
      <c r="AS502" s="2557">
        <v>209</v>
      </c>
      <c r="AT502" s="2558">
        <v>241</v>
      </c>
      <c r="AU502" s="2558">
        <v>150</v>
      </c>
      <c r="AV502" s="2559">
        <v>182</v>
      </c>
      <c r="AW502" s="2560">
        <v>1</v>
      </c>
      <c r="AX502" s="2539">
        <v>0</v>
      </c>
      <c r="AY502" s="2521">
        <v>0</v>
      </c>
      <c r="AZ502" s="2539">
        <v>1</v>
      </c>
      <c r="BA502" s="2539">
        <v>1</v>
      </c>
      <c r="BB502" s="2539">
        <v>1</v>
      </c>
      <c r="BC502" s="2539">
        <v>0</v>
      </c>
      <c r="BD502" s="2539">
        <v>1</v>
      </c>
      <c r="BE502" s="2561">
        <v>0</v>
      </c>
      <c r="BF502" s="2539">
        <v>0</v>
      </c>
      <c r="BG502" s="2539">
        <v>1</v>
      </c>
      <c r="BH502" s="2539">
        <v>0</v>
      </c>
      <c r="BI502" s="2539">
        <v>1</v>
      </c>
      <c r="BJ502" s="2539">
        <v>1</v>
      </c>
      <c r="BK502" s="2539">
        <v>1</v>
      </c>
      <c r="BL502" s="2539">
        <v>1</v>
      </c>
      <c r="BM502" s="2539">
        <v>0</v>
      </c>
      <c r="BN502" s="2521">
        <v>0</v>
      </c>
      <c r="BO502" s="2539">
        <v>1</v>
      </c>
      <c r="BP502" s="2539">
        <v>1</v>
      </c>
      <c r="BQ502" s="2539">
        <v>0</v>
      </c>
      <c r="BR502" s="2562">
        <v>0</v>
      </c>
      <c r="BS502" s="2538">
        <v>0</v>
      </c>
      <c r="BT502" s="2521">
        <v>1</v>
      </c>
      <c r="BU502" s="2521">
        <v>0</v>
      </c>
      <c r="BV502" s="2539">
        <v>0</v>
      </c>
      <c r="BW502" s="2539">
        <v>0</v>
      </c>
      <c r="BX502" s="2539">
        <v>0</v>
      </c>
      <c r="BY502" s="2539">
        <v>0</v>
      </c>
      <c r="BZ502" s="2636">
        <v>0</v>
      </c>
      <c r="CA502" s="2539">
        <v>0</v>
      </c>
      <c r="CB502" s="2539">
        <v>0</v>
      </c>
      <c r="CC502" s="2539">
        <v>0</v>
      </c>
      <c r="CD502" s="2539">
        <v>0</v>
      </c>
      <c r="CE502" s="2570">
        <v>0</v>
      </c>
      <c r="CF502" s="2571">
        <v>1</v>
      </c>
      <c r="CG502" s="2539">
        <v>1</v>
      </c>
      <c r="CH502" s="2539">
        <v>1</v>
      </c>
      <c r="CI502" s="2539">
        <v>1</v>
      </c>
      <c r="CJ502" s="2539">
        <v>1</v>
      </c>
      <c r="CK502" s="2539">
        <v>1</v>
      </c>
      <c r="CL502" s="2539">
        <v>1</v>
      </c>
      <c r="CM502" s="2539">
        <v>1</v>
      </c>
      <c r="CN502" s="2539">
        <v>1</v>
      </c>
      <c r="CO502" s="2539">
        <v>1</v>
      </c>
      <c r="CP502" s="2539">
        <v>1</v>
      </c>
      <c r="CQ502" s="2539">
        <v>1</v>
      </c>
      <c r="CR502" s="2572">
        <v>1</v>
      </c>
      <c r="CS502" s="2539">
        <v>0</v>
      </c>
      <c r="CT502" s="2539">
        <v>0</v>
      </c>
      <c r="CU502" s="2539">
        <v>0</v>
      </c>
      <c r="CV502" s="2539">
        <v>0</v>
      </c>
      <c r="CW502" s="2539">
        <v>0</v>
      </c>
      <c r="CX502" s="2539">
        <v>0</v>
      </c>
      <c r="CY502" s="2573">
        <v>0</v>
      </c>
    </row>
    <row r="503" spans="1:103">
      <c r="A503" s="2564"/>
      <c r="B503" s="2565" t="s">
        <v>2745</v>
      </c>
      <c r="C503" s="2566"/>
      <c r="D503" s="2544">
        <v>48.1</v>
      </c>
      <c r="E503" s="2545"/>
      <c r="F503" s="2567">
        <v>311</v>
      </c>
      <c r="G503" s="2568">
        <v>125.3</v>
      </c>
      <c r="H503" s="2568">
        <v>9</v>
      </c>
      <c r="I503" s="2568">
        <v>14</v>
      </c>
      <c r="J503" s="2561">
        <v>9</v>
      </c>
      <c r="K503" s="2568">
        <v>283</v>
      </c>
      <c r="L503" s="2568">
        <v>265</v>
      </c>
      <c r="M503" s="2567">
        <v>61.2</v>
      </c>
      <c r="N503" s="2548">
        <v>1.0900000000000001</v>
      </c>
      <c r="O503" s="2523">
        <v>22.67</v>
      </c>
      <c r="P503" s="2549">
        <v>1</v>
      </c>
      <c r="Q503" s="2549">
        <v>1</v>
      </c>
      <c r="R503" s="2549" t="s">
        <v>2185</v>
      </c>
      <c r="S503" s="2549">
        <v>1</v>
      </c>
      <c r="T503" s="2550">
        <v>1</v>
      </c>
      <c r="U503" s="2549" t="s">
        <v>2185</v>
      </c>
      <c r="V503" s="2549">
        <v>1</v>
      </c>
      <c r="W503" s="2549" t="s">
        <v>2185</v>
      </c>
      <c r="X503" s="2549" t="s">
        <v>2185</v>
      </c>
      <c r="Y503" s="2550" t="s">
        <v>2185</v>
      </c>
      <c r="Z503" s="2551" t="s">
        <v>2185</v>
      </c>
      <c r="AA503" s="2552" t="s">
        <v>2185</v>
      </c>
      <c r="AB503" s="2549" t="s">
        <v>2499</v>
      </c>
      <c r="AC503" s="2554">
        <v>9577</v>
      </c>
      <c r="AD503" s="2555">
        <v>615.9</v>
      </c>
      <c r="AE503" s="2555">
        <v>710.8</v>
      </c>
      <c r="AF503" s="2555">
        <v>12.5</v>
      </c>
      <c r="AG503" s="2555">
        <v>29.94</v>
      </c>
      <c r="AH503" s="2555">
        <v>461</v>
      </c>
      <c r="AI503" s="2555">
        <v>73.59</v>
      </c>
      <c r="AJ503" s="2555">
        <v>116</v>
      </c>
      <c r="AK503" s="2555">
        <v>2.7</v>
      </c>
      <c r="AL503" s="2555">
        <v>4.7</v>
      </c>
      <c r="AM503" s="2555">
        <v>31.82</v>
      </c>
      <c r="AN503" s="2523">
        <v>101.2</v>
      </c>
      <c r="AO503" s="2556">
        <v>1</v>
      </c>
      <c r="AP503" s="2547">
        <v>1</v>
      </c>
      <c r="AQ503" s="2547">
        <v>2</v>
      </c>
      <c r="AR503" s="2547">
        <v>3</v>
      </c>
      <c r="AS503" s="2557">
        <v>157</v>
      </c>
      <c r="AT503" s="2558">
        <v>178</v>
      </c>
      <c r="AU503" s="2558">
        <v>122</v>
      </c>
      <c r="AV503" s="2559">
        <v>142</v>
      </c>
      <c r="AW503" s="2560">
        <v>1</v>
      </c>
      <c r="AX503" s="2539">
        <v>0</v>
      </c>
      <c r="AY503" s="2521">
        <v>0</v>
      </c>
      <c r="AZ503" s="2539">
        <v>1</v>
      </c>
      <c r="BA503" s="2539">
        <v>1</v>
      </c>
      <c r="BB503" s="2539">
        <v>1</v>
      </c>
      <c r="BC503" s="2539">
        <v>0</v>
      </c>
      <c r="BD503" s="2539">
        <v>1</v>
      </c>
      <c r="BE503" s="2561">
        <v>0</v>
      </c>
      <c r="BF503" s="2539">
        <v>0</v>
      </c>
      <c r="BG503" s="2539">
        <v>1</v>
      </c>
      <c r="BH503" s="2539">
        <v>0</v>
      </c>
      <c r="BI503" s="2539">
        <v>0</v>
      </c>
      <c r="BJ503" s="2539">
        <v>0</v>
      </c>
      <c r="BK503" s="2539">
        <v>0</v>
      </c>
      <c r="BL503" s="2539">
        <v>0</v>
      </c>
      <c r="BM503" s="2539">
        <v>0</v>
      </c>
      <c r="BN503" s="2521">
        <v>0</v>
      </c>
      <c r="BO503" s="2539">
        <v>0</v>
      </c>
      <c r="BP503" s="2539">
        <v>0</v>
      </c>
      <c r="BQ503" s="2539">
        <v>0</v>
      </c>
      <c r="BR503" s="2562">
        <v>0</v>
      </c>
      <c r="BS503" s="2538">
        <v>0</v>
      </c>
      <c r="BT503" s="2521">
        <v>1</v>
      </c>
      <c r="BU503" s="2521">
        <v>0</v>
      </c>
      <c r="BV503" s="2539">
        <v>0</v>
      </c>
      <c r="BW503" s="2539">
        <v>0</v>
      </c>
      <c r="BX503" s="2539">
        <v>0</v>
      </c>
      <c r="BY503" s="2539">
        <v>0</v>
      </c>
      <c r="BZ503" s="2636">
        <v>0</v>
      </c>
      <c r="CA503" s="2539">
        <v>0</v>
      </c>
      <c r="CB503" s="2539">
        <v>0</v>
      </c>
      <c r="CC503" s="2539">
        <v>0</v>
      </c>
      <c r="CD503" s="2539">
        <v>0</v>
      </c>
      <c r="CE503" s="2570">
        <v>0</v>
      </c>
      <c r="CF503" s="2571">
        <v>1</v>
      </c>
      <c r="CG503" s="2539">
        <v>1</v>
      </c>
      <c r="CH503" s="2539">
        <v>1</v>
      </c>
      <c r="CI503" s="2539">
        <v>1</v>
      </c>
      <c r="CJ503" s="2539">
        <v>1</v>
      </c>
      <c r="CK503" s="2539">
        <v>1</v>
      </c>
      <c r="CL503" s="2539">
        <v>1</v>
      </c>
      <c r="CM503" s="2539">
        <v>1</v>
      </c>
      <c r="CN503" s="2539">
        <v>1</v>
      </c>
      <c r="CO503" s="2539">
        <v>1</v>
      </c>
      <c r="CP503" s="2539">
        <v>1</v>
      </c>
      <c r="CQ503" s="2539">
        <v>1</v>
      </c>
      <c r="CR503" s="2572">
        <v>1</v>
      </c>
      <c r="CS503" s="2539">
        <v>0</v>
      </c>
      <c r="CT503" s="2539">
        <v>0</v>
      </c>
      <c r="CU503" s="2539">
        <v>0</v>
      </c>
      <c r="CV503" s="2539">
        <v>0</v>
      </c>
      <c r="CW503" s="2539">
        <v>0</v>
      </c>
      <c r="CX503" s="2539">
        <v>0</v>
      </c>
      <c r="CY503" s="2573">
        <v>0</v>
      </c>
    </row>
    <row r="504" spans="1:103">
      <c r="A504" s="2564"/>
      <c r="B504" s="2565" t="s">
        <v>2746</v>
      </c>
      <c r="C504" s="2566"/>
      <c r="D504" s="2544">
        <v>41.9</v>
      </c>
      <c r="E504" s="2545"/>
      <c r="F504" s="2567">
        <v>307.2</v>
      </c>
      <c r="G504" s="2568">
        <v>124.3</v>
      </c>
      <c r="H504" s="2568">
        <v>8</v>
      </c>
      <c r="I504" s="2568">
        <v>12.1</v>
      </c>
      <c r="J504" s="2561">
        <v>9</v>
      </c>
      <c r="K504" s="2568">
        <v>283</v>
      </c>
      <c r="L504" s="2568">
        <v>265</v>
      </c>
      <c r="M504" s="2567">
        <v>53.4</v>
      </c>
      <c r="N504" s="2548">
        <v>1.08</v>
      </c>
      <c r="O504" s="2523">
        <v>25.76</v>
      </c>
      <c r="P504" s="2549">
        <v>1</v>
      </c>
      <c r="Q504" s="2549">
        <v>1</v>
      </c>
      <c r="R504" s="2549" t="s">
        <v>2185</v>
      </c>
      <c r="S504" s="2549">
        <v>1</v>
      </c>
      <c r="T504" s="2550">
        <v>1</v>
      </c>
      <c r="U504" s="2549" t="s">
        <v>2185</v>
      </c>
      <c r="V504" s="2549">
        <v>1</v>
      </c>
      <c r="W504" s="2549" t="s">
        <v>2185</v>
      </c>
      <c r="X504" s="2549" t="s">
        <v>2185</v>
      </c>
      <c r="Y504" s="2550" t="s">
        <v>2185</v>
      </c>
      <c r="Z504" s="2551" t="s">
        <v>2185</v>
      </c>
      <c r="AA504" s="2552" t="s">
        <v>2185</v>
      </c>
      <c r="AB504" s="2549" t="s">
        <v>2499</v>
      </c>
      <c r="AC504" s="2554">
        <v>8198</v>
      </c>
      <c r="AD504" s="2555">
        <v>533.70000000000005</v>
      </c>
      <c r="AE504" s="2555">
        <v>613.70000000000005</v>
      </c>
      <c r="AF504" s="2555">
        <v>12.3</v>
      </c>
      <c r="AG504" s="2555">
        <v>26.48</v>
      </c>
      <c r="AH504" s="2555">
        <v>388.7</v>
      </c>
      <c r="AI504" s="2555">
        <v>62.55</v>
      </c>
      <c r="AJ504" s="2555">
        <v>98.42</v>
      </c>
      <c r="AK504" s="2555">
        <v>2.6</v>
      </c>
      <c r="AL504" s="2555">
        <v>4.2</v>
      </c>
      <c r="AM504" s="2555">
        <v>21.17</v>
      </c>
      <c r="AN504" s="2523">
        <v>84.31</v>
      </c>
      <c r="AO504" s="2556">
        <v>1</v>
      </c>
      <c r="AP504" s="2547">
        <v>1</v>
      </c>
      <c r="AQ504" s="2547">
        <v>3</v>
      </c>
      <c r="AR504" s="2547">
        <v>4</v>
      </c>
      <c r="AS504" s="2557">
        <v>179</v>
      </c>
      <c r="AT504" s="2558">
        <v>202</v>
      </c>
      <c r="AU504" s="2558">
        <v>138</v>
      </c>
      <c r="AV504" s="2559">
        <v>162</v>
      </c>
      <c r="AW504" s="2560">
        <v>1</v>
      </c>
      <c r="AX504" s="2539">
        <v>0</v>
      </c>
      <c r="AY504" s="2521">
        <v>0</v>
      </c>
      <c r="AZ504" s="2539">
        <v>1</v>
      </c>
      <c r="BA504" s="2539">
        <v>1</v>
      </c>
      <c r="BB504" s="2539">
        <v>1</v>
      </c>
      <c r="BC504" s="2539">
        <v>0</v>
      </c>
      <c r="BD504" s="2539">
        <v>1</v>
      </c>
      <c r="BE504" s="2561">
        <v>0</v>
      </c>
      <c r="BF504" s="2539">
        <v>0</v>
      </c>
      <c r="BG504" s="2539">
        <v>1</v>
      </c>
      <c r="BH504" s="2539">
        <v>0</v>
      </c>
      <c r="BI504" s="2539">
        <v>0</v>
      </c>
      <c r="BJ504" s="2539">
        <v>0</v>
      </c>
      <c r="BK504" s="2539">
        <v>0</v>
      </c>
      <c r="BL504" s="2539">
        <v>0</v>
      </c>
      <c r="BM504" s="2539">
        <v>0</v>
      </c>
      <c r="BN504" s="2521">
        <v>0</v>
      </c>
      <c r="BO504" s="2539">
        <v>0</v>
      </c>
      <c r="BP504" s="2539">
        <v>0</v>
      </c>
      <c r="BQ504" s="2539">
        <v>0</v>
      </c>
      <c r="BR504" s="2562">
        <v>0</v>
      </c>
      <c r="BS504" s="2538">
        <v>0</v>
      </c>
      <c r="BT504" s="2521">
        <v>1</v>
      </c>
      <c r="BU504" s="2521">
        <v>0</v>
      </c>
      <c r="BV504" s="2539">
        <v>0</v>
      </c>
      <c r="BW504" s="2539">
        <v>0</v>
      </c>
      <c r="BX504" s="2539">
        <v>0</v>
      </c>
      <c r="BY504" s="2539">
        <v>0</v>
      </c>
      <c r="BZ504" s="2636">
        <v>0</v>
      </c>
      <c r="CA504" s="2539">
        <v>0</v>
      </c>
      <c r="CB504" s="2539">
        <v>0</v>
      </c>
      <c r="CC504" s="2539">
        <v>0</v>
      </c>
      <c r="CD504" s="2539">
        <v>0</v>
      </c>
      <c r="CE504" s="2570">
        <v>0</v>
      </c>
      <c r="CF504" s="2571">
        <v>1</v>
      </c>
      <c r="CG504" s="2539">
        <v>1</v>
      </c>
      <c r="CH504" s="2539">
        <v>1</v>
      </c>
      <c r="CI504" s="2539">
        <v>1</v>
      </c>
      <c r="CJ504" s="2539">
        <v>1</v>
      </c>
      <c r="CK504" s="2539">
        <v>1</v>
      </c>
      <c r="CL504" s="2539">
        <v>1</v>
      </c>
      <c r="CM504" s="2539">
        <v>1</v>
      </c>
      <c r="CN504" s="2539">
        <v>1</v>
      </c>
      <c r="CO504" s="2539">
        <v>1</v>
      </c>
      <c r="CP504" s="2539">
        <v>1</v>
      </c>
      <c r="CQ504" s="2539">
        <v>1</v>
      </c>
      <c r="CR504" s="2572">
        <v>1</v>
      </c>
      <c r="CS504" s="2539">
        <v>0</v>
      </c>
      <c r="CT504" s="2539">
        <v>0</v>
      </c>
      <c r="CU504" s="2539">
        <v>0</v>
      </c>
      <c r="CV504" s="2539">
        <v>0</v>
      </c>
      <c r="CW504" s="2539">
        <v>0</v>
      </c>
      <c r="CX504" s="2539">
        <v>0</v>
      </c>
      <c r="CY504" s="2573">
        <v>0</v>
      </c>
    </row>
    <row r="505" spans="1:103">
      <c r="A505" s="2564"/>
      <c r="B505" s="2565" t="s">
        <v>2747</v>
      </c>
      <c r="C505" s="2566"/>
      <c r="D505" s="2544">
        <v>37</v>
      </c>
      <c r="E505" s="2545"/>
      <c r="F505" s="2567">
        <v>304.39999999999998</v>
      </c>
      <c r="G505" s="2568">
        <v>123.4</v>
      </c>
      <c r="H505" s="2568">
        <v>7.1</v>
      </c>
      <c r="I505" s="2568">
        <v>10.7</v>
      </c>
      <c r="J505" s="2561">
        <v>9</v>
      </c>
      <c r="K505" s="2568">
        <v>283</v>
      </c>
      <c r="L505" s="2568">
        <v>265</v>
      </c>
      <c r="M505" s="2567">
        <v>47.2</v>
      </c>
      <c r="N505" s="2548">
        <v>1.073</v>
      </c>
      <c r="O505" s="2523">
        <v>28.96</v>
      </c>
      <c r="P505" s="2549">
        <v>1</v>
      </c>
      <c r="Q505" s="2549">
        <v>1</v>
      </c>
      <c r="R505" s="2549" t="s">
        <v>2185</v>
      </c>
      <c r="S505" s="2549">
        <v>1</v>
      </c>
      <c r="T505" s="2550">
        <v>1</v>
      </c>
      <c r="U505" s="2549" t="s">
        <v>2185</v>
      </c>
      <c r="V505" s="2549">
        <v>1</v>
      </c>
      <c r="W505" s="2549" t="s">
        <v>2185</v>
      </c>
      <c r="X505" s="2549" t="s">
        <v>2185</v>
      </c>
      <c r="Y505" s="2550" t="s">
        <v>2185</v>
      </c>
      <c r="Z505" s="2551" t="s">
        <v>2185</v>
      </c>
      <c r="AA505" s="2552" t="s">
        <v>2185</v>
      </c>
      <c r="AB505" s="2549" t="s">
        <v>2499</v>
      </c>
      <c r="AC505" s="2554">
        <v>7173</v>
      </c>
      <c r="AD505" s="2555">
        <v>471.3</v>
      </c>
      <c r="AE505" s="2555">
        <v>539.6</v>
      </c>
      <c r="AF505" s="2555">
        <v>12.3</v>
      </c>
      <c r="AG505" s="2555">
        <v>23.47</v>
      </c>
      <c r="AH505" s="2555">
        <v>336.1</v>
      </c>
      <c r="AI505" s="2555">
        <v>54.48</v>
      </c>
      <c r="AJ505" s="2555">
        <v>85.42</v>
      </c>
      <c r="AK505" s="2555">
        <v>2.6</v>
      </c>
      <c r="AL505" s="2555">
        <v>3.9</v>
      </c>
      <c r="AM505" s="2555">
        <v>14.79</v>
      </c>
      <c r="AN505" s="2523">
        <v>72.260000000000005</v>
      </c>
      <c r="AO505" s="2556">
        <v>1</v>
      </c>
      <c r="AP505" s="2547">
        <v>1</v>
      </c>
      <c r="AQ505" s="2547">
        <v>4</v>
      </c>
      <c r="AR505" s="2547">
        <v>4</v>
      </c>
      <c r="AS505" s="2557">
        <v>201</v>
      </c>
      <c r="AT505" s="2558">
        <v>227</v>
      </c>
      <c r="AU505" s="2558">
        <v>155</v>
      </c>
      <c r="AV505" s="2559">
        <v>181</v>
      </c>
      <c r="AW505" s="2560">
        <v>1</v>
      </c>
      <c r="AX505" s="2539">
        <v>0</v>
      </c>
      <c r="AY505" s="2521">
        <v>0</v>
      </c>
      <c r="AZ505" s="2539">
        <v>1</v>
      </c>
      <c r="BA505" s="2539">
        <v>1</v>
      </c>
      <c r="BB505" s="2539">
        <v>1</v>
      </c>
      <c r="BC505" s="2539">
        <v>0</v>
      </c>
      <c r="BD505" s="2539">
        <v>1</v>
      </c>
      <c r="BE505" s="2561">
        <v>0</v>
      </c>
      <c r="BF505" s="2539">
        <v>0</v>
      </c>
      <c r="BG505" s="2539">
        <v>1</v>
      </c>
      <c r="BH505" s="2539">
        <v>0</v>
      </c>
      <c r="BI505" s="2539">
        <v>0</v>
      </c>
      <c r="BJ505" s="2539">
        <v>0</v>
      </c>
      <c r="BK505" s="2539">
        <v>0</v>
      </c>
      <c r="BL505" s="2539">
        <v>0</v>
      </c>
      <c r="BM505" s="2539">
        <v>0</v>
      </c>
      <c r="BN505" s="2521">
        <v>0</v>
      </c>
      <c r="BO505" s="2539">
        <v>0</v>
      </c>
      <c r="BP505" s="2539">
        <v>0</v>
      </c>
      <c r="BQ505" s="2539">
        <v>0</v>
      </c>
      <c r="BR505" s="2562">
        <v>0</v>
      </c>
      <c r="BS505" s="2538">
        <v>0</v>
      </c>
      <c r="BT505" s="2521">
        <v>1</v>
      </c>
      <c r="BU505" s="2521">
        <v>0</v>
      </c>
      <c r="BV505" s="2539">
        <v>0</v>
      </c>
      <c r="BW505" s="2539">
        <v>0</v>
      </c>
      <c r="BX505" s="2539">
        <v>0</v>
      </c>
      <c r="BY505" s="2539">
        <v>0</v>
      </c>
      <c r="BZ505" s="2636">
        <v>0</v>
      </c>
      <c r="CA505" s="2539">
        <v>0</v>
      </c>
      <c r="CB505" s="2539">
        <v>0</v>
      </c>
      <c r="CC505" s="2539">
        <v>0</v>
      </c>
      <c r="CD505" s="2539">
        <v>0</v>
      </c>
      <c r="CE505" s="2570">
        <v>0</v>
      </c>
      <c r="CF505" s="2571">
        <v>1</v>
      </c>
      <c r="CG505" s="2539">
        <v>1</v>
      </c>
      <c r="CH505" s="2539">
        <v>1</v>
      </c>
      <c r="CI505" s="2539">
        <v>1</v>
      </c>
      <c r="CJ505" s="2539">
        <v>1</v>
      </c>
      <c r="CK505" s="2539">
        <v>1</v>
      </c>
      <c r="CL505" s="2539">
        <v>1</v>
      </c>
      <c r="CM505" s="2539">
        <v>1</v>
      </c>
      <c r="CN505" s="2539">
        <v>1</v>
      </c>
      <c r="CO505" s="2539">
        <v>1</v>
      </c>
      <c r="CP505" s="2539">
        <v>1</v>
      </c>
      <c r="CQ505" s="2539">
        <v>1</v>
      </c>
      <c r="CR505" s="2539">
        <v>1</v>
      </c>
      <c r="CS505" s="2539">
        <v>0</v>
      </c>
      <c r="CT505" s="2539">
        <v>0</v>
      </c>
      <c r="CU505" s="2539">
        <v>0</v>
      </c>
      <c r="CV505" s="2539">
        <v>0</v>
      </c>
      <c r="CW505" s="2539">
        <v>0</v>
      </c>
      <c r="CX505" s="2539">
        <v>0</v>
      </c>
      <c r="CY505" s="2573">
        <v>0</v>
      </c>
    </row>
    <row r="506" spans="1:103">
      <c r="A506" s="2564"/>
      <c r="B506" s="2565" t="s">
        <v>2748</v>
      </c>
      <c r="C506" s="2566"/>
      <c r="D506" s="2544">
        <v>32.799999999999997</v>
      </c>
      <c r="E506" s="2545"/>
      <c r="F506" s="2567">
        <v>312.7</v>
      </c>
      <c r="G506" s="2568">
        <v>102.4</v>
      </c>
      <c r="H506" s="2568">
        <v>6.6</v>
      </c>
      <c r="I506" s="2568">
        <v>10.8</v>
      </c>
      <c r="J506" s="2561">
        <v>8</v>
      </c>
      <c r="K506" s="2568">
        <v>291.10000000000002</v>
      </c>
      <c r="L506" s="2568">
        <v>275.10000000000002</v>
      </c>
      <c r="M506" s="2567">
        <v>41.8</v>
      </c>
      <c r="N506" s="2548">
        <v>1.008</v>
      </c>
      <c r="O506" s="2523">
        <v>30.66</v>
      </c>
      <c r="P506" s="2549">
        <v>1</v>
      </c>
      <c r="Q506" s="2549">
        <v>1</v>
      </c>
      <c r="R506" s="2549">
        <v>1</v>
      </c>
      <c r="S506" s="2549">
        <v>1</v>
      </c>
      <c r="T506" s="2550">
        <v>1</v>
      </c>
      <c r="U506" s="2549" t="s">
        <v>2185</v>
      </c>
      <c r="V506" s="2549">
        <v>1</v>
      </c>
      <c r="W506" s="2549" t="s">
        <v>2185</v>
      </c>
      <c r="X506" s="2549" t="s">
        <v>2185</v>
      </c>
      <c r="Y506" s="2550">
        <v>1</v>
      </c>
      <c r="Z506" s="2551" t="s">
        <v>2185</v>
      </c>
      <c r="AA506" s="2552" t="s">
        <v>2185</v>
      </c>
      <c r="AB506" s="2549" t="s">
        <v>2495</v>
      </c>
      <c r="AC506" s="2554">
        <v>6512</v>
      </c>
      <c r="AD506" s="2555">
        <v>416.5</v>
      </c>
      <c r="AE506" s="2555">
        <v>481.5</v>
      </c>
      <c r="AF506" s="2555">
        <v>12.4</v>
      </c>
      <c r="AG506" s="2555">
        <v>22.2</v>
      </c>
      <c r="AH506" s="2555">
        <v>194.1</v>
      </c>
      <c r="AI506" s="2555">
        <v>37.909999999999997</v>
      </c>
      <c r="AJ506" s="2555">
        <v>60.07</v>
      </c>
      <c r="AK506" s="2555">
        <v>2.1</v>
      </c>
      <c r="AL506" s="2555">
        <v>3.7</v>
      </c>
      <c r="AM506" s="2555">
        <v>12.3</v>
      </c>
      <c r="AN506" s="2523">
        <v>44.03</v>
      </c>
      <c r="AO506" s="2556">
        <v>1</v>
      </c>
      <c r="AP506" s="2547">
        <v>1</v>
      </c>
      <c r="AQ506" s="2547">
        <v>4</v>
      </c>
      <c r="AR506" s="2547">
        <v>4</v>
      </c>
      <c r="AS506" s="2557">
        <v>216</v>
      </c>
      <c r="AT506" s="2558">
        <v>241</v>
      </c>
      <c r="AU506" s="2558">
        <v>174</v>
      </c>
      <c r="AV506" s="2559">
        <v>198</v>
      </c>
      <c r="AW506" s="2560">
        <v>1</v>
      </c>
      <c r="AX506" s="2539">
        <v>0</v>
      </c>
      <c r="AY506" s="2521">
        <v>0</v>
      </c>
      <c r="AZ506" s="2539">
        <v>1</v>
      </c>
      <c r="BA506" s="2539">
        <v>1</v>
      </c>
      <c r="BB506" s="2539">
        <v>1</v>
      </c>
      <c r="BC506" s="2539">
        <v>0</v>
      </c>
      <c r="BD506" s="2539">
        <v>1</v>
      </c>
      <c r="BE506" s="2561">
        <v>0</v>
      </c>
      <c r="BF506" s="2539">
        <v>0</v>
      </c>
      <c r="BG506" s="2539">
        <v>1</v>
      </c>
      <c r="BH506" s="2539">
        <v>0</v>
      </c>
      <c r="BI506" s="2539">
        <v>1</v>
      </c>
      <c r="BJ506" s="2539">
        <v>1</v>
      </c>
      <c r="BK506" s="2539">
        <v>1</v>
      </c>
      <c r="BL506" s="2539">
        <v>1</v>
      </c>
      <c r="BM506" s="2539">
        <v>0</v>
      </c>
      <c r="BN506" s="2521">
        <v>0</v>
      </c>
      <c r="BO506" s="2539">
        <v>1</v>
      </c>
      <c r="BP506" s="2539">
        <v>1</v>
      </c>
      <c r="BQ506" s="2539">
        <v>0</v>
      </c>
      <c r="BR506" s="2562">
        <v>0</v>
      </c>
      <c r="BS506" s="2538">
        <v>0</v>
      </c>
      <c r="BT506" s="2521">
        <v>0</v>
      </c>
      <c r="BU506" s="2521">
        <v>0</v>
      </c>
      <c r="BV506" s="2539">
        <v>0</v>
      </c>
      <c r="BW506" s="2539">
        <v>0</v>
      </c>
      <c r="BX506" s="2539">
        <v>0</v>
      </c>
      <c r="BY506" s="2539">
        <v>0</v>
      </c>
      <c r="BZ506" s="2636">
        <v>0</v>
      </c>
      <c r="CA506" s="2539">
        <v>0</v>
      </c>
      <c r="CB506" s="2539">
        <v>0</v>
      </c>
      <c r="CC506" s="2539">
        <v>0</v>
      </c>
      <c r="CD506" s="2539">
        <v>0</v>
      </c>
      <c r="CE506" s="2570">
        <v>0</v>
      </c>
      <c r="CF506" s="2571">
        <v>1</v>
      </c>
      <c r="CG506" s="2539">
        <v>1</v>
      </c>
      <c r="CH506" s="2539">
        <v>1</v>
      </c>
      <c r="CI506" s="2539">
        <v>1</v>
      </c>
      <c r="CJ506" s="2539">
        <v>1</v>
      </c>
      <c r="CK506" s="2539">
        <v>1</v>
      </c>
      <c r="CL506" s="2539">
        <v>1</v>
      </c>
      <c r="CM506" s="2539">
        <v>1</v>
      </c>
      <c r="CN506" s="2539">
        <v>1</v>
      </c>
      <c r="CO506" s="2539">
        <v>1</v>
      </c>
      <c r="CP506" s="2539">
        <v>1</v>
      </c>
      <c r="CQ506" s="2539">
        <v>1</v>
      </c>
      <c r="CR506" s="2539">
        <v>1</v>
      </c>
      <c r="CS506" s="2539">
        <v>0</v>
      </c>
      <c r="CT506" s="2539">
        <v>0</v>
      </c>
      <c r="CU506" s="2539">
        <v>0</v>
      </c>
      <c r="CV506" s="2539">
        <v>0</v>
      </c>
      <c r="CW506" s="2539">
        <v>0</v>
      </c>
      <c r="CX506" s="2539">
        <v>0</v>
      </c>
      <c r="CY506" s="2573">
        <v>0</v>
      </c>
    </row>
    <row r="507" spans="1:103">
      <c r="A507" s="2564"/>
      <c r="B507" s="2565" t="s">
        <v>2749</v>
      </c>
      <c r="C507" s="2566"/>
      <c r="D507" s="2544">
        <v>28.2</v>
      </c>
      <c r="E507" s="2545"/>
      <c r="F507" s="2567">
        <v>308.7</v>
      </c>
      <c r="G507" s="2568">
        <v>101.8</v>
      </c>
      <c r="H507" s="2568">
        <v>6</v>
      </c>
      <c r="I507" s="2568">
        <v>8.8000000000000007</v>
      </c>
      <c r="J507" s="2561">
        <v>8</v>
      </c>
      <c r="K507" s="2568">
        <v>291.10000000000002</v>
      </c>
      <c r="L507" s="2568">
        <v>275.10000000000002</v>
      </c>
      <c r="M507" s="2567">
        <v>35.9</v>
      </c>
      <c r="N507" s="2548">
        <v>0.999</v>
      </c>
      <c r="O507" s="2523">
        <v>35.42</v>
      </c>
      <c r="P507" s="2549">
        <v>1</v>
      </c>
      <c r="Q507" s="2549">
        <v>1</v>
      </c>
      <c r="R507" s="2549">
        <v>1</v>
      </c>
      <c r="S507" s="2549">
        <v>1</v>
      </c>
      <c r="T507" s="2550">
        <v>1</v>
      </c>
      <c r="U507" s="2549" t="s">
        <v>2185</v>
      </c>
      <c r="V507" s="2549">
        <v>1</v>
      </c>
      <c r="W507" s="2549" t="s">
        <v>2185</v>
      </c>
      <c r="X507" s="2549" t="s">
        <v>2185</v>
      </c>
      <c r="Y507" s="2550">
        <v>1</v>
      </c>
      <c r="Z507" s="2551" t="s">
        <v>2185</v>
      </c>
      <c r="AA507" s="2552" t="s">
        <v>2185</v>
      </c>
      <c r="AB507" s="2549" t="s">
        <v>2495</v>
      </c>
      <c r="AC507" s="2554">
        <v>5376</v>
      </c>
      <c r="AD507" s="2555">
        <v>348.3</v>
      </c>
      <c r="AE507" s="2555">
        <v>403.6</v>
      </c>
      <c r="AF507" s="2555">
        <v>12.2</v>
      </c>
      <c r="AG507" s="2555">
        <v>19.95</v>
      </c>
      <c r="AH507" s="2555">
        <v>155.30000000000001</v>
      </c>
      <c r="AI507" s="2555">
        <v>30.52</v>
      </c>
      <c r="AJ507" s="2555">
        <v>48.48</v>
      </c>
      <c r="AK507" s="2555">
        <v>2</v>
      </c>
      <c r="AL507" s="2555">
        <v>3.2</v>
      </c>
      <c r="AM507" s="2555">
        <v>7.4779999999999998</v>
      </c>
      <c r="AN507" s="2523">
        <v>34.79</v>
      </c>
      <c r="AO507" s="2556">
        <v>1</v>
      </c>
      <c r="AP507" s="2547">
        <v>1</v>
      </c>
      <c r="AQ507" s="2547">
        <v>4</v>
      </c>
      <c r="AR507" s="2547">
        <v>4</v>
      </c>
      <c r="AS507" s="2557">
        <v>250</v>
      </c>
      <c r="AT507" s="2558">
        <v>278</v>
      </c>
      <c r="AU507" s="2558">
        <v>200</v>
      </c>
      <c r="AV507" s="2559">
        <v>228</v>
      </c>
      <c r="AW507" s="2560">
        <v>1</v>
      </c>
      <c r="AX507" s="2539">
        <v>0</v>
      </c>
      <c r="AY507" s="2521">
        <v>0</v>
      </c>
      <c r="AZ507" s="2539">
        <v>1</v>
      </c>
      <c r="BA507" s="2539">
        <v>1</v>
      </c>
      <c r="BB507" s="2539">
        <v>1</v>
      </c>
      <c r="BC507" s="2539">
        <v>0</v>
      </c>
      <c r="BD507" s="2539">
        <v>1</v>
      </c>
      <c r="BE507" s="2561">
        <v>0</v>
      </c>
      <c r="BF507" s="2539">
        <v>0</v>
      </c>
      <c r="BG507" s="2539">
        <v>1</v>
      </c>
      <c r="BH507" s="2539">
        <v>0</v>
      </c>
      <c r="BI507" s="2539">
        <v>1</v>
      </c>
      <c r="BJ507" s="2539">
        <v>1</v>
      </c>
      <c r="BK507" s="2539">
        <v>1</v>
      </c>
      <c r="BL507" s="2539">
        <v>1</v>
      </c>
      <c r="BM507" s="2539">
        <v>0</v>
      </c>
      <c r="BN507" s="2521">
        <v>0</v>
      </c>
      <c r="BO507" s="2539">
        <v>1</v>
      </c>
      <c r="BP507" s="2539">
        <v>1</v>
      </c>
      <c r="BQ507" s="2539">
        <v>0</v>
      </c>
      <c r="BR507" s="2562">
        <v>0</v>
      </c>
      <c r="BS507" s="2538">
        <v>0</v>
      </c>
      <c r="BT507" s="2521">
        <v>0</v>
      </c>
      <c r="BU507" s="2521">
        <v>0</v>
      </c>
      <c r="BV507" s="2539">
        <v>0</v>
      </c>
      <c r="BW507" s="2539">
        <v>0</v>
      </c>
      <c r="BX507" s="2539">
        <v>0</v>
      </c>
      <c r="BY507" s="2539">
        <v>0</v>
      </c>
      <c r="BZ507" s="2636">
        <v>0</v>
      </c>
      <c r="CA507" s="2539">
        <v>0</v>
      </c>
      <c r="CB507" s="2539">
        <v>0</v>
      </c>
      <c r="CC507" s="2539">
        <v>0</v>
      </c>
      <c r="CD507" s="2539">
        <v>0</v>
      </c>
      <c r="CE507" s="2570">
        <v>0</v>
      </c>
      <c r="CF507" s="2571">
        <v>1</v>
      </c>
      <c r="CG507" s="2539">
        <v>1</v>
      </c>
      <c r="CH507" s="2539">
        <v>1</v>
      </c>
      <c r="CI507" s="2539">
        <v>1</v>
      </c>
      <c r="CJ507" s="2539">
        <v>1</v>
      </c>
      <c r="CK507" s="2539">
        <v>1</v>
      </c>
      <c r="CL507" s="2539">
        <v>1</v>
      </c>
      <c r="CM507" s="2539">
        <v>1</v>
      </c>
      <c r="CN507" s="2539">
        <v>1</v>
      </c>
      <c r="CO507" s="2539">
        <v>1</v>
      </c>
      <c r="CP507" s="2539">
        <v>1</v>
      </c>
      <c r="CQ507" s="2539">
        <v>1</v>
      </c>
      <c r="CR507" s="2539">
        <v>1</v>
      </c>
      <c r="CS507" s="2539">
        <v>0</v>
      </c>
      <c r="CT507" s="2539">
        <v>0</v>
      </c>
      <c r="CU507" s="2539">
        <v>0</v>
      </c>
      <c r="CV507" s="2539">
        <v>0</v>
      </c>
      <c r="CW507" s="2539">
        <v>0</v>
      </c>
      <c r="CX507" s="2539">
        <v>0</v>
      </c>
      <c r="CY507" s="2573">
        <v>0</v>
      </c>
    </row>
    <row r="508" spans="1:103">
      <c r="A508" s="2564"/>
      <c r="B508" s="2565" t="s">
        <v>2750</v>
      </c>
      <c r="C508" s="2566"/>
      <c r="D508" s="2544">
        <v>24.8</v>
      </c>
      <c r="E508" s="2545"/>
      <c r="F508" s="2567">
        <v>305.10000000000002</v>
      </c>
      <c r="G508" s="2568">
        <v>101.6</v>
      </c>
      <c r="H508" s="2568">
        <v>5.8</v>
      </c>
      <c r="I508" s="2568">
        <v>7</v>
      </c>
      <c r="J508" s="2561">
        <v>8</v>
      </c>
      <c r="K508" s="2568">
        <v>291.10000000000002</v>
      </c>
      <c r="L508" s="2568">
        <v>275.10000000000002</v>
      </c>
      <c r="M508" s="2567">
        <v>31.6</v>
      </c>
      <c r="N508" s="2548">
        <v>0.99099999999999999</v>
      </c>
      <c r="O508" s="2523">
        <v>39.880000000000003</v>
      </c>
      <c r="P508" s="2549">
        <v>1</v>
      </c>
      <c r="Q508" s="2549">
        <v>1</v>
      </c>
      <c r="R508" s="2549" t="s">
        <v>2185</v>
      </c>
      <c r="S508" s="2549">
        <v>1</v>
      </c>
      <c r="T508" s="2550">
        <v>1</v>
      </c>
      <c r="U508" s="2549" t="s">
        <v>2185</v>
      </c>
      <c r="V508" s="2549">
        <v>1</v>
      </c>
      <c r="W508" s="2549" t="s">
        <v>2185</v>
      </c>
      <c r="X508" s="2549" t="s">
        <v>2185</v>
      </c>
      <c r="Y508" s="2550" t="s">
        <v>2185</v>
      </c>
      <c r="Z508" s="2551" t="s">
        <v>2185</v>
      </c>
      <c r="AA508" s="2552" t="s">
        <v>2185</v>
      </c>
      <c r="AB508" s="2549" t="s">
        <v>2495</v>
      </c>
      <c r="AC508" s="2554">
        <v>4466</v>
      </c>
      <c r="AD508" s="2555">
        <v>292.7</v>
      </c>
      <c r="AE508" s="2555">
        <v>342.7</v>
      </c>
      <c r="AF508" s="2555">
        <v>11.8</v>
      </c>
      <c r="AG508" s="2555">
        <v>18.95</v>
      </c>
      <c r="AH508" s="2555">
        <v>122.9</v>
      </c>
      <c r="AI508" s="2555">
        <v>24.2</v>
      </c>
      <c r="AJ508" s="2555">
        <v>38.83</v>
      </c>
      <c r="AK508" s="2555">
        <v>1.9</v>
      </c>
      <c r="AL508" s="2555">
        <v>2.9</v>
      </c>
      <c r="AM508" s="2555">
        <v>4.8330000000000002</v>
      </c>
      <c r="AN508" s="2523">
        <v>27.18</v>
      </c>
      <c r="AO508" s="2556">
        <v>1</v>
      </c>
      <c r="AP508" s="2547">
        <v>1</v>
      </c>
      <c r="AQ508" s="2547">
        <v>4</v>
      </c>
      <c r="AR508" s="2547">
        <v>4</v>
      </c>
      <c r="AS508" s="2557">
        <v>281</v>
      </c>
      <c r="AT508" s="2558">
        <v>313</v>
      </c>
      <c r="AU508" s="2558">
        <v>225</v>
      </c>
      <c r="AV508" s="2559">
        <v>257</v>
      </c>
      <c r="AW508" s="2560">
        <v>1</v>
      </c>
      <c r="AX508" s="2539">
        <v>0</v>
      </c>
      <c r="AY508" s="2521">
        <v>0</v>
      </c>
      <c r="AZ508" s="2539">
        <v>1</v>
      </c>
      <c r="BA508" s="2539">
        <v>1</v>
      </c>
      <c r="BB508" s="2539">
        <v>1</v>
      </c>
      <c r="BC508" s="2539">
        <v>0</v>
      </c>
      <c r="BD508" s="2539">
        <v>1</v>
      </c>
      <c r="BE508" s="2561">
        <v>0</v>
      </c>
      <c r="BF508" s="2539">
        <v>0</v>
      </c>
      <c r="BG508" s="2539">
        <v>1</v>
      </c>
      <c r="BH508" s="2539">
        <v>0</v>
      </c>
      <c r="BI508" s="2539">
        <v>1</v>
      </c>
      <c r="BJ508" s="2539">
        <v>1</v>
      </c>
      <c r="BK508" s="2539">
        <v>1</v>
      </c>
      <c r="BL508" s="2539">
        <v>1</v>
      </c>
      <c r="BM508" s="2539">
        <v>0</v>
      </c>
      <c r="BN508" s="2521">
        <v>0</v>
      </c>
      <c r="BO508" s="2539">
        <v>1</v>
      </c>
      <c r="BP508" s="2539">
        <v>1</v>
      </c>
      <c r="BQ508" s="2539">
        <v>0</v>
      </c>
      <c r="BR508" s="2562">
        <v>0</v>
      </c>
      <c r="BS508" s="2538">
        <v>0</v>
      </c>
      <c r="BT508" s="2521">
        <v>0</v>
      </c>
      <c r="BU508" s="2521">
        <v>0</v>
      </c>
      <c r="BV508" s="2539">
        <v>0</v>
      </c>
      <c r="BW508" s="2539">
        <v>0</v>
      </c>
      <c r="BX508" s="2539">
        <v>0</v>
      </c>
      <c r="BY508" s="2539">
        <v>0</v>
      </c>
      <c r="BZ508" s="2636">
        <v>0</v>
      </c>
      <c r="CA508" s="2539">
        <v>0</v>
      </c>
      <c r="CB508" s="2539">
        <v>0</v>
      </c>
      <c r="CC508" s="2539">
        <v>0</v>
      </c>
      <c r="CD508" s="2539">
        <v>0</v>
      </c>
      <c r="CE508" s="2570">
        <v>0</v>
      </c>
      <c r="CF508" s="2571">
        <v>1</v>
      </c>
      <c r="CG508" s="2539">
        <v>1</v>
      </c>
      <c r="CH508" s="2539">
        <v>1</v>
      </c>
      <c r="CI508" s="2539">
        <v>1</v>
      </c>
      <c r="CJ508" s="2539">
        <v>1</v>
      </c>
      <c r="CK508" s="2539">
        <v>1</v>
      </c>
      <c r="CL508" s="2539">
        <v>1</v>
      </c>
      <c r="CM508" s="2539">
        <v>1</v>
      </c>
      <c r="CN508" s="2539">
        <v>1</v>
      </c>
      <c r="CO508" s="2539">
        <v>1</v>
      </c>
      <c r="CP508" s="2539">
        <v>1</v>
      </c>
      <c r="CQ508" s="2539">
        <v>1</v>
      </c>
      <c r="CR508" s="2539">
        <v>1</v>
      </c>
      <c r="CS508" s="2539">
        <v>0</v>
      </c>
      <c r="CT508" s="2539">
        <v>0</v>
      </c>
      <c r="CU508" s="2539">
        <v>0</v>
      </c>
      <c r="CV508" s="2539">
        <v>0</v>
      </c>
      <c r="CW508" s="2539">
        <v>0</v>
      </c>
      <c r="CX508" s="2539">
        <v>0</v>
      </c>
      <c r="CY508" s="2573">
        <v>0</v>
      </c>
    </row>
    <row r="509" spans="1:103">
      <c r="A509" s="2564"/>
      <c r="B509" s="2565" t="s">
        <v>2751</v>
      </c>
      <c r="C509" s="2566"/>
      <c r="D509" s="2544">
        <v>43</v>
      </c>
      <c r="E509" s="2545"/>
      <c r="F509" s="2567">
        <v>259.60000000000002</v>
      </c>
      <c r="G509" s="2568">
        <v>147.30000000000001</v>
      </c>
      <c r="H509" s="2568">
        <v>7.2</v>
      </c>
      <c r="I509" s="2568">
        <v>12.7</v>
      </c>
      <c r="J509" s="2561">
        <v>8</v>
      </c>
      <c r="K509" s="2568">
        <v>234.2</v>
      </c>
      <c r="L509" s="2568">
        <v>218.2</v>
      </c>
      <c r="M509" s="2567">
        <v>54.8</v>
      </c>
      <c r="N509" s="2548">
        <v>1.08</v>
      </c>
      <c r="O509" s="2523">
        <v>25.09</v>
      </c>
      <c r="P509" s="2549">
        <v>1</v>
      </c>
      <c r="Q509" s="2549">
        <v>1</v>
      </c>
      <c r="R509" s="2549">
        <v>1</v>
      </c>
      <c r="S509" s="2549">
        <v>1</v>
      </c>
      <c r="T509" s="2550">
        <v>1</v>
      </c>
      <c r="U509" s="2549" t="s">
        <v>2185</v>
      </c>
      <c r="V509" s="2549">
        <v>1</v>
      </c>
      <c r="W509" s="2549" t="s">
        <v>2185</v>
      </c>
      <c r="X509" s="2549" t="s">
        <v>2185</v>
      </c>
      <c r="Y509" s="2550">
        <v>1</v>
      </c>
      <c r="Z509" s="2551" t="s">
        <v>2185</v>
      </c>
      <c r="AA509" s="2552" t="s">
        <v>2185</v>
      </c>
      <c r="AB509" s="2553" t="s">
        <v>2494</v>
      </c>
      <c r="AC509" s="2554">
        <v>6550</v>
      </c>
      <c r="AD509" s="2555">
        <v>504.6</v>
      </c>
      <c r="AE509" s="2555">
        <v>566.9</v>
      </c>
      <c r="AF509" s="2555">
        <v>10.9</v>
      </c>
      <c r="AG509" s="2555">
        <v>20.350000000000001</v>
      </c>
      <c r="AH509" s="2555">
        <v>677.3</v>
      </c>
      <c r="AI509" s="2555">
        <v>91.97</v>
      </c>
      <c r="AJ509" s="2555">
        <v>141.1</v>
      </c>
      <c r="AK509" s="2555">
        <v>3.5</v>
      </c>
      <c r="AL509" s="2555">
        <v>4.0999999999999996</v>
      </c>
      <c r="AM509" s="2555">
        <v>24.02</v>
      </c>
      <c r="AN509" s="2523">
        <v>103</v>
      </c>
      <c r="AO509" s="2556">
        <v>1</v>
      </c>
      <c r="AP509" s="2547">
        <v>1</v>
      </c>
      <c r="AQ509" s="2547">
        <v>2</v>
      </c>
      <c r="AR509" s="2547">
        <v>4</v>
      </c>
      <c r="AS509" s="2557">
        <v>170</v>
      </c>
      <c r="AT509" s="2558">
        <v>197</v>
      </c>
      <c r="AU509" s="2558">
        <v>122</v>
      </c>
      <c r="AV509" s="2559">
        <v>148</v>
      </c>
      <c r="AW509" s="2560">
        <v>1</v>
      </c>
      <c r="AX509" s="2539">
        <v>0</v>
      </c>
      <c r="AY509" s="2521">
        <v>0</v>
      </c>
      <c r="AZ509" s="2539">
        <v>1</v>
      </c>
      <c r="BA509" s="2539">
        <v>1</v>
      </c>
      <c r="BB509" s="2539">
        <v>1</v>
      </c>
      <c r="BC509" s="2539">
        <v>0</v>
      </c>
      <c r="BD509" s="2539">
        <v>1</v>
      </c>
      <c r="BE509" s="2561">
        <v>0</v>
      </c>
      <c r="BF509" s="2539">
        <v>0</v>
      </c>
      <c r="BG509" s="2539">
        <v>1</v>
      </c>
      <c r="BH509" s="2539">
        <v>0</v>
      </c>
      <c r="BI509" s="2539">
        <v>1</v>
      </c>
      <c r="BJ509" s="2539">
        <v>1</v>
      </c>
      <c r="BK509" s="2539">
        <v>1</v>
      </c>
      <c r="BL509" s="2539">
        <v>1</v>
      </c>
      <c r="BM509" s="2539">
        <v>0</v>
      </c>
      <c r="BN509" s="2521">
        <v>0</v>
      </c>
      <c r="BO509" s="2539">
        <v>1</v>
      </c>
      <c r="BP509" s="2539">
        <v>1</v>
      </c>
      <c r="BQ509" s="2539">
        <v>0</v>
      </c>
      <c r="BR509" s="2562">
        <v>0</v>
      </c>
      <c r="BS509" s="2538">
        <v>1</v>
      </c>
      <c r="BT509" s="2521">
        <v>0</v>
      </c>
      <c r="BU509" s="2521">
        <v>0</v>
      </c>
      <c r="BV509" s="2539">
        <v>0</v>
      </c>
      <c r="BW509" s="2539">
        <v>0</v>
      </c>
      <c r="BX509" s="2539">
        <v>0</v>
      </c>
      <c r="BY509" s="2539">
        <v>0</v>
      </c>
      <c r="BZ509" s="2636">
        <v>0</v>
      </c>
      <c r="CA509" s="2539">
        <v>0</v>
      </c>
      <c r="CB509" s="2539">
        <v>0</v>
      </c>
      <c r="CC509" s="2539">
        <v>0</v>
      </c>
      <c r="CD509" s="2539">
        <v>0</v>
      </c>
      <c r="CE509" s="2570">
        <v>0</v>
      </c>
      <c r="CF509" s="2571">
        <v>1</v>
      </c>
      <c r="CG509" s="2539">
        <v>1</v>
      </c>
      <c r="CH509" s="2539">
        <v>1</v>
      </c>
      <c r="CI509" s="2539">
        <v>1</v>
      </c>
      <c r="CJ509" s="2539">
        <v>1</v>
      </c>
      <c r="CK509" s="2539">
        <v>1</v>
      </c>
      <c r="CL509" s="2539">
        <v>1</v>
      </c>
      <c r="CM509" s="2539">
        <v>1</v>
      </c>
      <c r="CN509" s="2539">
        <v>1</v>
      </c>
      <c r="CO509" s="2539">
        <v>1</v>
      </c>
      <c r="CP509" s="2539">
        <v>1</v>
      </c>
      <c r="CQ509" s="2539">
        <v>1</v>
      </c>
      <c r="CR509" s="2539">
        <v>1</v>
      </c>
      <c r="CS509" s="2539">
        <v>0</v>
      </c>
      <c r="CT509" s="2539">
        <v>0</v>
      </c>
      <c r="CU509" s="2539">
        <v>0</v>
      </c>
      <c r="CV509" s="2539">
        <v>0</v>
      </c>
      <c r="CW509" s="2539">
        <v>0</v>
      </c>
      <c r="CX509" s="2539">
        <v>0</v>
      </c>
      <c r="CY509" s="2573">
        <v>0</v>
      </c>
    </row>
    <row r="510" spans="1:103">
      <c r="A510" s="2564"/>
      <c r="B510" s="2565" t="s">
        <v>2752</v>
      </c>
      <c r="C510" s="2566"/>
      <c r="D510" s="2544">
        <v>37</v>
      </c>
      <c r="E510" s="2545"/>
      <c r="F510" s="2567">
        <v>256</v>
      </c>
      <c r="G510" s="2568">
        <v>146.4</v>
      </c>
      <c r="H510" s="2568">
        <v>6.3</v>
      </c>
      <c r="I510" s="2568">
        <v>10.9</v>
      </c>
      <c r="J510" s="2561">
        <v>8</v>
      </c>
      <c r="K510" s="2568">
        <v>234.2</v>
      </c>
      <c r="L510" s="2568">
        <v>218.2</v>
      </c>
      <c r="M510" s="2567">
        <v>47.2</v>
      </c>
      <c r="N510" s="2548">
        <v>1.071</v>
      </c>
      <c r="O510" s="2523">
        <v>28.89</v>
      </c>
      <c r="P510" s="2549">
        <v>1</v>
      </c>
      <c r="Q510" s="2549">
        <v>1</v>
      </c>
      <c r="R510" s="2549">
        <v>1</v>
      </c>
      <c r="S510" s="2549">
        <v>1</v>
      </c>
      <c r="T510" s="2550">
        <v>1</v>
      </c>
      <c r="U510" s="2549" t="s">
        <v>2185</v>
      </c>
      <c r="V510" s="2549">
        <v>1</v>
      </c>
      <c r="W510" s="2549" t="s">
        <v>2185</v>
      </c>
      <c r="X510" s="2549" t="s">
        <v>2185</v>
      </c>
      <c r="Y510" s="2550">
        <v>1</v>
      </c>
      <c r="Z510" s="2551" t="s">
        <v>2185</v>
      </c>
      <c r="AA510" s="2552" t="s">
        <v>2185</v>
      </c>
      <c r="AB510" s="2549" t="s">
        <v>2495</v>
      </c>
      <c r="AC510" s="2554">
        <v>5543</v>
      </c>
      <c r="AD510" s="2555">
        <v>433.1</v>
      </c>
      <c r="AE510" s="2555">
        <v>483.8</v>
      </c>
      <c r="AF510" s="2555">
        <v>10.8</v>
      </c>
      <c r="AG510" s="2555">
        <v>17.73</v>
      </c>
      <c r="AH510" s="2555">
        <v>570.6</v>
      </c>
      <c r="AI510" s="2555">
        <v>77.95</v>
      </c>
      <c r="AJ510" s="2555">
        <v>119.4</v>
      </c>
      <c r="AK510" s="2555">
        <v>3.4</v>
      </c>
      <c r="AL510" s="2555">
        <v>3.7</v>
      </c>
      <c r="AM510" s="2555">
        <v>15.43</v>
      </c>
      <c r="AN510" s="2523">
        <v>85.61</v>
      </c>
      <c r="AO510" s="2556">
        <v>1</v>
      </c>
      <c r="AP510" s="2547">
        <v>1</v>
      </c>
      <c r="AQ510" s="2547">
        <v>4</v>
      </c>
      <c r="AR510" s="2547">
        <v>4</v>
      </c>
      <c r="AS510" s="2557">
        <v>196</v>
      </c>
      <c r="AT510" s="2558">
        <v>227</v>
      </c>
      <c r="AU510" s="2558">
        <v>139</v>
      </c>
      <c r="AV510" s="2559">
        <v>170</v>
      </c>
      <c r="AW510" s="2560">
        <v>1</v>
      </c>
      <c r="AX510" s="2539">
        <v>0</v>
      </c>
      <c r="AY510" s="2521">
        <v>0</v>
      </c>
      <c r="AZ510" s="2539">
        <v>1</v>
      </c>
      <c r="BA510" s="2539">
        <v>1</v>
      </c>
      <c r="BB510" s="2539">
        <v>1</v>
      </c>
      <c r="BC510" s="2539">
        <v>0</v>
      </c>
      <c r="BD510" s="2539">
        <v>1</v>
      </c>
      <c r="BE510" s="2561">
        <v>0</v>
      </c>
      <c r="BF510" s="2539">
        <v>0</v>
      </c>
      <c r="BG510" s="2539">
        <v>1</v>
      </c>
      <c r="BH510" s="2539">
        <v>0</v>
      </c>
      <c r="BI510" s="2539">
        <v>1</v>
      </c>
      <c r="BJ510" s="2539">
        <v>1</v>
      </c>
      <c r="BK510" s="2539">
        <v>1</v>
      </c>
      <c r="BL510" s="2539">
        <v>1</v>
      </c>
      <c r="BM510" s="2539">
        <v>0</v>
      </c>
      <c r="BN510" s="2521">
        <v>0</v>
      </c>
      <c r="BO510" s="2539">
        <v>1</v>
      </c>
      <c r="BP510" s="2539">
        <v>1</v>
      </c>
      <c r="BQ510" s="2539">
        <v>0</v>
      </c>
      <c r="BR510" s="2562">
        <v>0</v>
      </c>
      <c r="BS510" s="2538">
        <v>0</v>
      </c>
      <c r="BT510" s="2521">
        <v>0</v>
      </c>
      <c r="BU510" s="2521">
        <v>0</v>
      </c>
      <c r="BV510" s="2539">
        <v>0</v>
      </c>
      <c r="BW510" s="2539">
        <v>0</v>
      </c>
      <c r="BX510" s="2539">
        <v>0</v>
      </c>
      <c r="BY510" s="2539">
        <v>0</v>
      </c>
      <c r="BZ510" s="2636">
        <v>0</v>
      </c>
      <c r="CA510" s="2539">
        <v>0</v>
      </c>
      <c r="CB510" s="2539">
        <v>0</v>
      </c>
      <c r="CC510" s="2539">
        <v>0</v>
      </c>
      <c r="CD510" s="2539">
        <v>0</v>
      </c>
      <c r="CE510" s="2570">
        <v>0</v>
      </c>
      <c r="CF510" s="2571">
        <v>1</v>
      </c>
      <c r="CG510" s="2539">
        <v>1</v>
      </c>
      <c r="CH510" s="2539">
        <v>1</v>
      </c>
      <c r="CI510" s="2539">
        <v>1</v>
      </c>
      <c r="CJ510" s="2539">
        <v>1</v>
      </c>
      <c r="CK510" s="2539">
        <v>1</v>
      </c>
      <c r="CL510" s="2539">
        <v>1</v>
      </c>
      <c r="CM510" s="2539">
        <v>1</v>
      </c>
      <c r="CN510" s="2539">
        <v>1</v>
      </c>
      <c r="CO510" s="2539">
        <v>1</v>
      </c>
      <c r="CP510" s="2539">
        <v>1</v>
      </c>
      <c r="CQ510" s="2539">
        <v>1</v>
      </c>
      <c r="CR510" s="2539">
        <v>1</v>
      </c>
      <c r="CS510" s="2539">
        <v>0</v>
      </c>
      <c r="CT510" s="2539">
        <v>0</v>
      </c>
      <c r="CU510" s="2539">
        <v>0</v>
      </c>
      <c r="CV510" s="2539">
        <v>0</v>
      </c>
      <c r="CW510" s="2539">
        <v>0</v>
      </c>
      <c r="CX510" s="2539">
        <v>0</v>
      </c>
      <c r="CY510" s="2573">
        <v>0</v>
      </c>
    </row>
    <row r="511" spans="1:103">
      <c r="A511" s="2564"/>
      <c r="B511" s="2565" t="s">
        <v>2753</v>
      </c>
      <c r="C511" s="2566"/>
      <c r="D511" s="2544">
        <v>31.1</v>
      </c>
      <c r="E511" s="2545"/>
      <c r="F511" s="2567">
        <v>251.4</v>
      </c>
      <c r="G511" s="2568">
        <v>146.1</v>
      </c>
      <c r="H511" s="2568">
        <v>6</v>
      </c>
      <c r="I511" s="2568">
        <v>8.6</v>
      </c>
      <c r="J511" s="2561">
        <v>8</v>
      </c>
      <c r="K511" s="2568">
        <v>234.2</v>
      </c>
      <c r="L511" s="2568">
        <v>218.2</v>
      </c>
      <c r="M511" s="2567">
        <v>39.700000000000003</v>
      </c>
      <c r="N511" s="2548">
        <v>1.0609999999999999</v>
      </c>
      <c r="O511" s="2523">
        <v>34.020000000000003</v>
      </c>
      <c r="P511" s="2549">
        <v>1</v>
      </c>
      <c r="Q511" s="2549">
        <v>1</v>
      </c>
      <c r="R511" s="2549">
        <v>1</v>
      </c>
      <c r="S511" s="2549">
        <v>1</v>
      </c>
      <c r="T511" s="2550">
        <v>1</v>
      </c>
      <c r="U511" s="2549" t="s">
        <v>2185</v>
      </c>
      <c r="V511" s="2549">
        <v>1</v>
      </c>
      <c r="W511" s="2549" t="s">
        <v>2185</v>
      </c>
      <c r="X511" s="2549" t="s">
        <v>2185</v>
      </c>
      <c r="Y511" s="2550">
        <v>1</v>
      </c>
      <c r="Z511" s="2551" t="s">
        <v>2185</v>
      </c>
      <c r="AA511" s="2552" t="s">
        <v>2185</v>
      </c>
      <c r="AB511" s="2549" t="s">
        <v>2495</v>
      </c>
      <c r="AC511" s="2554">
        <v>4420</v>
      </c>
      <c r="AD511" s="2555">
        <v>351.6</v>
      </c>
      <c r="AE511" s="2555">
        <v>393.6</v>
      </c>
      <c r="AF511" s="2555">
        <v>10.5</v>
      </c>
      <c r="AG511" s="2555">
        <v>16.489999999999998</v>
      </c>
      <c r="AH511" s="2555">
        <v>447.5</v>
      </c>
      <c r="AI511" s="2555">
        <v>61.26</v>
      </c>
      <c r="AJ511" s="2555">
        <v>94.15</v>
      </c>
      <c r="AK511" s="2555">
        <v>3.3</v>
      </c>
      <c r="AL511" s="2555">
        <v>3.2</v>
      </c>
      <c r="AM511" s="2555">
        <v>8.6289999999999996</v>
      </c>
      <c r="AN511" s="2523">
        <v>65.87</v>
      </c>
      <c r="AO511" s="2556">
        <v>1</v>
      </c>
      <c r="AP511" s="2547">
        <v>3</v>
      </c>
      <c r="AQ511" s="2547">
        <v>4</v>
      </c>
      <c r="AR511" s="2547">
        <v>4</v>
      </c>
      <c r="AS511" s="2557">
        <v>230</v>
      </c>
      <c r="AT511" s="2558">
        <v>267</v>
      </c>
      <c r="AU511" s="2558">
        <v>163</v>
      </c>
      <c r="AV511" s="2559">
        <v>200</v>
      </c>
      <c r="AW511" s="2560">
        <v>1</v>
      </c>
      <c r="AX511" s="2539">
        <v>0</v>
      </c>
      <c r="AY511" s="2521">
        <v>0</v>
      </c>
      <c r="AZ511" s="2539">
        <v>1</v>
      </c>
      <c r="BA511" s="2539">
        <v>1</v>
      </c>
      <c r="BB511" s="2539">
        <v>1</v>
      </c>
      <c r="BC511" s="2539">
        <v>0</v>
      </c>
      <c r="BD511" s="2539">
        <v>1</v>
      </c>
      <c r="BE511" s="2561">
        <v>0</v>
      </c>
      <c r="BF511" s="2539">
        <v>0</v>
      </c>
      <c r="BG511" s="2539">
        <v>1</v>
      </c>
      <c r="BH511" s="2539">
        <v>0</v>
      </c>
      <c r="BI511" s="2539">
        <v>1</v>
      </c>
      <c r="BJ511" s="2539">
        <v>1</v>
      </c>
      <c r="BK511" s="2539">
        <v>1</v>
      </c>
      <c r="BL511" s="2539">
        <v>1</v>
      </c>
      <c r="BM511" s="2539">
        <v>0</v>
      </c>
      <c r="BN511" s="2521">
        <v>0</v>
      </c>
      <c r="BO511" s="2539">
        <v>1</v>
      </c>
      <c r="BP511" s="2539">
        <v>1</v>
      </c>
      <c r="BQ511" s="2539">
        <v>0</v>
      </c>
      <c r="BR511" s="2562">
        <v>0</v>
      </c>
      <c r="BS511" s="2538">
        <v>0</v>
      </c>
      <c r="BT511" s="2521">
        <v>0</v>
      </c>
      <c r="BU511" s="2521">
        <v>0</v>
      </c>
      <c r="BV511" s="2539">
        <v>0</v>
      </c>
      <c r="BW511" s="2539">
        <v>0</v>
      </c>
      <c r="BX511" s="2539">
        <v>0</v>
      </c>
      <c r="BY511" s="2539">
        <v>0</v>
      </c>
      <c r="BZ511" s="2636">
        <v>0</v>
      </c>
      <c r="CA511" s="2539">
        <v>0</v>
      </c>
      <c r="CB511" s="2539">
        <v>0</v>
      </c>
      <c r="CC511" s="2539">
        <v>0</v>
      </c>
      <c r="CD511" s="2539">
        <v>0</v>
      </c>
      <c r="CE511" s="2570">
        <v>0</v>
      </c>
      <c r="CF511" s="2571">
        <v>1</v>
      </c>
      <c r="CG511" s="2539">
        <v>1</v>
      </c>
      <c r="CH511" s="2539">
        <v>1</v>
      </c>
      <c r="CI511" s="2539">
        <v>1</v>
      </c>
      <c r="CJ511" s="2539">
        <v>1</v>
      </c>
      <c r="CK511" s="2539">
        <v>1</v>
      </c>
      <c r="CL511" s="2539">
        <v>1</v>
      </c>
      <c r="CM511" s="2539">
        <v>1</v>
      </c>
      <c r="CN511" s="2539">
        <v>1</v>
      </c>
      <c r="CO511" s="2539">
        <v>1</v>
      </c>
      <c r="CP511" s="2539">
        <v>1</v>
      </c>
      <c r="CQ511" s="2539">
        <v>1</v>
      </c>
      <c r="CR511" s="2539">
        <v>1</v>
      </c>
      <c r="CS511" s="2539">
        <v>0</v>
      </c>
      <c r="CT511" s="2539">
        <v>0</v>
      </c>
      <c r="CU511" s="2539">
        <v>0</v>
      </c>
      <c r="CV511" s="2539">
        <v>0</v>
      </c>
      <c r="CW511" s="2539">
        <v>0</v>
      </c>
      <c r="CX511" s="2539">
        <v>0</v>
      </c>
      <c r="CY511" s="2573">
        <v>0</v>
      </c>
    </row>
    <row r="512" spans="1:103">
      <c r="A512" s="2541"/>
      <c r="B512" s="2542" t="s">
        <v>2754</v>
      </c>
      <c r="C512" s="2543"/>
      <c r="D512" s="2544">
        <v>28.3</v>
      </c>
      <c r="E512" s="2545"/>
      <c r="F512" s="2522">
        <v>260.39999999999998</v>
      </c>
      <c r="G512" s="2546">
        <v>102.2</v>
      </c>
      <c r="H512" s="2546">
        <v>6.3</v>
      </c>
      <c r="I512" s="2546">
        <v>10</v>
      </c>
      <c r="J512" s="2547">
        <v>8</v>
      </c>
      <c r="K512" s="2546">
        <v>240.4</v>
      </c>
      <c r="L512" s="2546">
        <v>224.4</v>
      </c>
      <c r="M512" s="2522">
        <v>36.1</v>
      </c>
      <c r="N512" s="2548">
        <v>0.90300000000000002</v>
      </c>
      <c r="O512" s="2523">
        <v>31.83</v>
      </c>
      <c r="P512" s="2549">
        <v>1</v>
      </c>
      <c r="Q512" s="2549">
        <v>1</v>
      </c>
      <c r="R512" s="2549">
        <v>1</v>
      </c>
      <c r="S512" s="2549">
        <v>1</v>
      </c>
      <c r="T512" s="2550">
        <v>1</v>
      </c>
      <c r="U512" s="2549" t="s">
        <v>2185</v>
      </c>
      <c r="V512" s="2549">
        <v>1</v>
      </c>
      <c r="W512" s="2549" t="s">
        <v>2185</v>
      </c>
      <c r="X512" s="2549" t="s">
        <v>2185</v>
      </c>
      <c r="Y512" s="2550">
        <v>1</v>
      </c>
      <c r="Z512" s="2551" t="s">
        <v>2185</v>
      </c>
      <c r="AA512" s="2552" t="s">
        <v>2185</v>
      </c>
      <c r="AB512" s="2549" t="s">
        <v>2495</v>
      </c>
      <c r="AC512" s="2554">
        <v>4012</v>
      </c>
      <c r="AD512" s="2555">
        <v>308.10000000000002</v>
      </c>
      <c r="AE512" s="2555">
        <v>353.4</v>
      </c>
      <c r="AF512" s="2555">
        <v>10.5</v>
      </c>
      <c r="AG512" s="2555">
        <v>17.920000000000002</v>
      </c>
      <c r="AH512" s="2555">
        <v>178.5</v>
      </c>
      <c r="AI512" s="2555">
        <v>34.94</v>
      </c>
      <c r="AJ512" s="2555">
        <v>54.88</v>
      </c>
      <c r="AK512" s="2555">
        <v>2.2000000000000002</v>
      </c>
      <c r="AL512" s="2555">
        <v>3.5</v>
      </c>
      <c r="AM512" s="2555">
        <v>9.6649999999999991</v>
      </c>
      <c r="AN512" s="2523">
        <v>27.88</v>
      </c>
      <c r="AO512" s="2556">
        <v>1</v>
      </c>
      <c r="AP512" s="2547">
        <v>1</v>
      </c>
      <c r="AQ512" s="2547">
        <v>4</v>
      </c>
      <c r="AR512" s="2547">
        <v>4</v>
      </c>
      <c r="AS512" s="2557">
        <v>222</v>
      </c>
      <c r="AT512" s="2558">
        <v>250</v>
      </c>
      <c r="AU512" s="2558">
        <v>172</v>
      </c>
      <c r="AV512" s="2559">
        <v>201</v>
      </c>
      <c r="AW512" s="2560">
        <v>1</v>
      </c>
      <c r="AX512" s="2539">
        <v>0</v>
      </c>
      <c r="AY512" s="2521">
        <v>0</v>
      </c>
      <c r="AZ512" s="2539">
        <v>1</v>
      </c>
      <c r="BA512" s="2539">
        <v>1</v>
      </c>
      <c r="BB512" s="2539">
        <v>1</v>
      </c>
      <c r="BC512" s="2539">
        <v>0</v>
      </c>
      <c r="BD512" s="2539">
        <v>1</v>
      </c>
      <c r="BE512" s="2561">
        <v>0</v>
      </c>
      <c r="BF512" s="2539">
        <v>0</v>
      </c>
      <c r="BG512" s="2539">
        <v>1</v>
      </c>
      <c r="BH512" s="2539">
        <v>0</v>
      </c>
      <c r="BI512" s="2539">
        <v>1</v>
      </c>
      <c r="BJ512" s="2539">
        <v>1</v>
      </c>
      <c r="BK512" s="2539">
        <v>1</v>
      </c>
      <c r="BL512" s="2539">
        <v>1</v>
      </c>
      <c r="BM512" s="2539">
        <v>0</v>
      </c>
      <c r="BN512" s="2521">
        <v>0</v>
      </c>
      <c r="BO512" s="2539">
        <v>1</v>
      </c>
      <c r="BP512" s="2539">
        <v>1</v>
      </c>
      <c r="BQ512" s="2539">
        <v>0</v>
      </c>
      <c r="BR512" s="2562">
        <v>0</v>
      </c>
      <c r="BS512" s="2538">
        <v>0</v>
      </c>
      <c r="BT512" s="2521">
        <v>0</v>
      </c>
      <c r="BU512" s="2521">
        <v>0</v>
      </c>
      <c r="BV512" s="2521">
        <v>0</v>
      </c>
      <c r="BW512" s="2521">
        <v>0</v>
      </c>
      <c r="BX512" s="2521">
        <v>0</v>
      </c>
      <c r="BY512" s="2521">
        <v>0</v>
      </c>
      <c r="BZ512" s="2579">
        <v>0</v>
      </c>
      <c r="CA512" s="2521">
        <v>0</v>
      </c>
      <c r="CB512" s="2521">
        <v>0</v>
      </c>
      <c r="CC512" s="2521">
        <v>0</v>
      </c>
      <c r="CD512" s="2521">
        <v>0</v>
      </c>
      <c r="CE512" s="2524">
        <v>0</v>
      </c>
      <c r="CF512" s="2520">
        <v>1</v>
      </c>
      <c r="CG512" s="2521">
        <v>1</v>
      </c>
      <c r="CH512" s="2521">
        <v>1</v>
      </c>
      <c r="CI512" s="2521">
        <v>1</v>
      </c>
      <c r="CJ512" s="2521">
        <v>1</v>
      </c>
      <c r="CK512" s="2521">
        <v>1</v>
      </c>
      <c r="CL512" s="2521">
        <v>1</v>
      </c>
      <c r="CM512" s="2521">
        <v>1</v>
      </c>
      <c r="CN512" s="2521">
        <v>1</v>
      </c>
      <c r="CO512" s="2521">
        <v>1</v>
      </c>
      <c r="CP512" s="2521">
        <v>1</v>
      </c>
      <c r="CQ512" s="2521">
        <v>1</v>
      </c>
      <c r="CR512" s="2521">
        <v>1</v>
      </c>
      <c r="CS512" s="2521">
        <v>0</v>
      </c>
      <c r="CT512" s="2521">
        <v>0</v>
      </c>
      <c r="CU512" s="2521">
        <v>0</v>
      </c>
      <c r="CV512" s="2521">
        <v>0</v>
      </c>
      <c r="CW512" s="2521">
        <v>0</v>
      </c>
      <c r="CX512" s="2521">
        <v>0</v>
      </c>
      <c r="CY512" s="2563">
        <v>0</v>
      </c>
    </row>
    <row r="513" spans="1:103">
      <c r="A513" s="2576"/>
      <c r="B513" s="2542" t="s">
        <v>2755</v>
      </c>
      <c r="C513" s="2543"/>
      <c r="D513" s="2544">
        <v>25.2</v>
      </c>
      <c r="E513" s="2545"/>
      <c r="F513" s="2522">
        <v>257.2</v>
      </c>
      <c r="G513" s="2546">
        <v>101.9</v>
      </c>
      <c r="H513" s="2546">
        <v>6</v>
      </c>
      <c r="I513" s="2546">
        <v>8.4</v>
      </c>
      <c r="J513" s="2547">
        <v>8</v>
      </c>
      <c r="K513" s="2546">
        <v>240.4</v>
      </c>
      <c r="L513" s="2546">
        <v>224.4</v>
      </c>
      <c r="M513" s="2522">
        <v>32</v>
      </c>
      <c r="N513" s="2548">
        <v>0.89600000000000002</v>
      </c>
      <c r="O513" s="2523">
        <v>35.57</v>
      </c>
      <c r="P513" s="2549">
        <v>1</v>
      </c>
      <c r="Q513" s="2549">
        <v>1</v>
      </c>
      <c r="R513" s="2549">
        <v>1</v>
      </c>
      <c r="S513" s="2549">
        <v>1</v>
      </c>
      <c r="T513" s="2550">
        <v>1</v>
      </c>
      <c r="U513" s="2549" t="s">
        <v>2185</v>
      </c>
      <c r="V513" s="2549">
        <v>1</v>
      </c>
      <c r="W513" s="2549" t="s">
        <v>2185</v>
      </c>
      <c r="X513" s="2549" t="s">
        <v>2185</v>
      </c>
      <c r="Y513" s="2550">
        <v>1</v>
      </c>
      <c r="Z513" s="2551" t="s">
        <v>2185</v>
      </c>
      <c r="AA513" s="2552" t="s">
        <v>2185</v>
      </c>
      <c r="AB513" s="2549" t="s">
        <v>2495</v>
      </c>
      <c r="AC513" s="2554">
        <v>3421</v>
      </c>
      <c r="AD513" s="2555">
        <v>266</v>
      </c>
      <c r="AE513" s="2555">
        <v>306.10000000000002</v>
      </c>
      <c r="AF513" s="2555">
        <v>10.3</v>
      </c>
      <c r="AG513" s="2555">
        <v>16.82</v>
      </c>
      <c r="AH513" s="2555">
        <v>148.69999999999999</v>
      </c>
      <c r="AI513" s="2555">
        <v>29.18</v>
      </c>
      <c r="AJ513" s="2555">
        <v>46.03</v>
      </c>
      <c r="AK513" s="2555">
        <v>2.1</v>
      </c>
      <c r="AL513" s="2555">
        <v>3.2</v>
      </c>
      <c r="AM513" s="2555">
        <v>6.4950000000000001</v>
      </c>
      <c r="AN513" s="2523">
        <v>22.92</v>
      </c>
      <c r="AO513" s="2556">
        <v>1</v>
      </c>
      <c r="AP513" s="2547">
        <v>1</v>
      </c>
      <c r="AQ513" s="2547">
        <v>4</v>
      </c>
      <c r="AR513" s="2547">
        <v>4</v>
      </c>
      <c r="AS513" s="2557">
        <v>248</v>
      </c>
      <c r="AT513" s="2558">
        <v>279</v>
      </c>
      <c r="AU513" s="2558">
        <v>192</v>
      </c>
      <c r="AV513" s="2559">
        <v>224</v>
      </c>
      <c r="AW513" s="2560">
        <v>1</v>
      </c>
      <c r="AX513" s="2539">
        <v>0</v>
      </c>
      <c r="AY513" s="2521">
        <v>0</v>
      </c>
      <c r="AZ513" s="2539">
        <v>1</v>
      </c>
      <c r="BA513" s="2539">
        <v>1</v>
      </c>
      <c r="BB513" s="2539">
        <v>1</v>
      </c>
      <c r="BC513" s="2539">
        <v>0</v>
      </c>
      <c r="BD513" s="2539">
        <v>1</v>
      </c>
      <c r="BE513" s="2561">
        <v>0</v>
      </c>
      <c r="BF513" s="2539">
        <v>0</v>
      </c>
      <c r="BG513" s="2539">
        <v>1</v>
      </c>
      <c r="BH513" s="2539">
        <v>0</v>
      </c>
      <c r="BI513" s="2539">
        <v>1</v>
      </c>
      <c r="BJ513" s="2539">
        <v>1</v>
      </c>
      <c r="BK513" s="2539">
        <v>1</v>
      </c>
      <c r="BL513" s="2539">
        <v>1</v>
      </c>
      <c r="BM513" s="2539">
        <v>0</v>
      </c>
      <c r="BN513" s="2521">
        <v>0</v>
      </c>
      <c r="BO513" s="2539">
        <v>1</v>
      </c>
      <c r="BP513" s="2539">
        <v>1</v>
      </c>
      <c r="BQ513" s="2539">
        <v>0</v>
      </c>
      <c r="BR513" s="2562">
        <v>0</v>
      </c>
      <c r="BS513" s="2538">
        <v>0</v>
      </c>
      <c r="BT513" s="2521">
        <v>0</v>
      </c>
      <c r="BU513" s="2521">
        <v>0</v>
      </c>
      <c r="BV513" s="2521">
        <v>0</v>
      </c>
      <c r="BW513" s="2521">
        <v>0</v>
      </c>
      <c r="BX513" s="2521">
        <v>0</v>
      </c>
      <c r="BY513" s="2521">
        <v>0</v>
      </c>
      <c r="BZ513" s="2579">
        <v>0</v>
      </c>
      <c r="CA513" s="2521">
        <v>0</v>
      </c>
      <c r="CB513" s="2521">
        <v>0</v>
      </c>
      <c r="CC513" s="2521">
        <v>0</v>
      </c>
      <c r="CD513" s="2521">
        <v>0</v>
      </c>
      <c r="CE513" s="2524">
        <v>0</v>
      </c>
      <c r="CF513" s="2520">
        <v>1</v>
      </c>
      <c r="CG513" s="2521">
        <v>1</v>
      </c>
      <c r="CH513" s="2521">
        <v>1</v>
      </c>
      <c r="CI513" s="2521">
        <v>1</v>
      </c>
      <c r="CJ513" s="2521">
        <v>1</v>
      </c>
      <c r="CK513" s="2521">
        <v>1</v>
      </c>
      <c r="CL513" s="2521">
        <v>1</v>
      </c>
      <c r="CM513" s="2521">
        <v>1</v>
      </c>
      <c r="CN513" s="2521">
        <v>1</v>
      </c>
      <c r="CO513" s="2521">
        <v>1</v>
      </c>
      <c r="CP513" s="2521">
        <v>1</v>
      </c>
      <c r="CQ513" s="2521">
        <v>1</v>
      </c>
      <c r="CR513" s="2521">
        <v>1</v>
      </c>
      <c r="CS513" s="2521">
        <v>0</v>
      </c>
      <c r="CT513" s="2521">
        <v>0</v>
      </c>
      <c r="CU513" s="2521">
        <v>0</v>
      </c>
      <c r="CV513" s="2521">
        <v>0</v>
      </c>
      <c r="CW513" s="2521">
        <v>0</v>
      </c>
      <c r="CX513" s="2521">
        <v>0</v>
      </c>
      <c r="CY513" s="2563">
        <v>0</v>
      </c>
    </row>
    <row r="514" spans="1:103">
      <c r="A514" s="2576"/>
      <c r="B514" s="2542" t="s">
        <v>2756</v>
      </c>
      <c r="C514" s="2543"/>
      <c r="D514" s="2544">
        <v>22</v>
      </c>
      <c r="E514" s="2545"/>
      <c r="F514" s="2522">
        <v>254</v>
      </c>
      <c r="G514" s="2546">
        <v>101.6</v>
      </c>
      <c r="H514" s="2546">
        <v>5.7</v>
      </c>
      <c r="I514" s="2546">
        <v>6.8</v>
      </c>
      <c r="J514" s="2547">
        <v>8</v>
      </c>
      <c r="K514" s="2546">
        <v>240.4</v>
      </c>
      <c r="L514" s="2546">
        <v>224.4</v>
      </c>
      <c r="M514" s="2522">
        <v>28</v>
      </c>
      <c r="N514" s="2548">
        <v>0.88900000000000001</v>
      </c>
      <c r="O514" s="2523">
        <v>40.35</v>
      </c>
      <c r="P514" s="2549">
        <v>1</v>
      </c>
      <c r="Q514" s="2549">
        <v>1</v>
      </c>
      <c r="R514" s="2549">
        <v>1</v>
      </c>
      <c r="S514" s="2549">
        <v>1</v>
      </c>
      <c r="T514" s="2550">
        <v>1</v>
      </c>
      <c r="U514" s="2549" t="s">
        <v>2185</v>
      </c>
      <c r="V514" s="2549">
        <v>1</v>
      </c>
      <c r="W514" s="2549" t="s">
        <v>2185</v>
      </c>
      <c r="X514" s="2549" t="s">
        <v>2185</v>
      </c>
      <c r="Y514" s="2550">
        <v>1</v>
      </c>
      <c r="Z514" s="2551" t="s">
        <v>2185</v>
      </c>
      <c r="AA514" s="2552" t="s">
        <v>2185</v>
      </c>
      <c r="AB514" s="2549" t="s">
        <v>2495</v>
      </c>
      <c r="AC514" s="2554">
        <v>2848</v>
      </c>
      <c r="AD514" s="2555">
        <v>224.2</v>
      </c>
      <c r="AE514" s="2555">
        <v>259.60000000000002</v>
      </c>
      <c r="AF514" s="2555">
        <v>10</v>
      </c>
      <c r="AG514" s="2555">
        <v>15.72</v>
      </c>
      <c r="AH514" s="2555">
        <v>119.3</v>
      </c>
      <c r="AI514" s="2555">
        <v>23.49</v>
      </c>
      <c r="AJ514" s="2555">
        <v>37.299999999999997</v>
      </c>
      <c r="AK514" s="2555">
        <v>2</v>
      </c>
      <c r="AL514" s="2555">
        <v>2.8</v>
      </c>
      <c r="AM514" s="2555">
        <v>4.2030000000000003</v>
      </c>
      <c r="AN514" s="2523">
        <v>18.149999999999999</v>
      </c>
      <c r="AO514" s="2556">
        <v>1</v>
      </c>
      <c r="AP514" s="2547">
        <v>1</v>
      </c>
      <c r="AQ514" s="2547">
        <v>4</v>
      </c>
      <c r="AR514" s="2547">
        <v>4</v>
      </c>
      <c r="AS514" s="2557">
        <v>281</v>
      </c>
      <c r="AT514" s="2558">
        <v>317</v>
      </c>
      <c r="AU514" s="2558">
        <v>217</v>
      </c>
      <c r="AV514" s="2559">
        <v>253</v>
      </c>
      <c r="AW514" s="2560">
        <v>1</v>
      </c>
      <c r="AX514" s="2539">
        <v>0</v>
      </c>
      <c r="AY514" s="2521">
        <v>0</v>
      </c>
      <c r="AZ514" s="2539">
        <v>1</v>
      </c>
      <c r="BA514" s="2539">
        <v>1</v>
      </c>
      <c r="BB514" s="2539">
        <v>1</v>
      </c>
      <c r="BC514" s="2539">
        <v>0</v>
      </c>
      <c r="BD514" s="2539">
        <v>1</v>
      </c>
      <c r="BE514" s="2561">
        <v>0</v>
      </c>
      <c r="BF514" s="2539">
        <v>0</v>
      </c>
      <c r="BG514" s="2539">
        <v>1</v>
      </c>
      <c r="BH514" s="2539">
        <v>0</v>
      </c>
      <c r="BI514" s="2539">
        <v>1</v>
      </c>
      <c r="BJ514" s="2539">
        <v>1</v>
      </c>
      <c r="BK514" s="2539">
        <v>1</v>
      </c>
      <c r="BL514" s="2539">
        <v>1</v>
      </c>
      <c r="BM514" s="2539">
        <v>0</v>
      </c>
      <c r="BN514" s="2521">
        <v>0</v>
      </c>
      <c r="BO514" s="2539">
        <v>1</v>
      </c>
      <c r="BP514" s="2539">
        <v>1</v>
      </c>
      <c r="BQ514" s="2539">
        <v>0</v>
      </c>
      <c r="BR514" s="2562">
        <v>0</v>
      </c>
      <c r="BS514" s="2538">
        <v>0</v>
      </c>
      <c r="BT514" s="2521">
        <v>0</v>
      </c>
      <c r="BU514" s="2521">
        <v>0</v>
      </c>
      <c r="BV514" s="2521">
        <v>0</v>
      </c>
      <c r="BW514" s="2521">
        <v>0</v>
      </c>
      <c r="BX514" s="2521">
        <v>0</v>
      </c>
      <c r="BY514" s="2521">
        <v>0</v>
      </c>
      <c r="BZ514" s="2579">
        <v>0</v>
      </c>
      <c r="CA514" s="2521">
        <v>0</v>
      </c>
      <c r="CB514" s="2521">
        <v>0</v>
      </c>
      <c r="CC514" s="2521">
        <v>0</v>
      </c>
      <c r="CD514" s="2521">
        <v>0</v>
      </c>
      <c r="CE514" s="2524">
        <v>0</v>
      </c>
      <c r="CF514" s="2520">
        <v>1</v>
      </c>
      <c r="CG514" s="2521">
        <v>1</v>
      </c>
      <c r="CH514" s="2521">
        <v>1</v>
      </c>
      <c r="CI514" s="2521">
        <v>1</v>
      </c>
      <c r="CJ514" s="2521">
        <v>1</v>
      </c>
      <c r="CK514" s="2521">
        <v>1</v>
      </c>
      <c r="CL514" s="2521">
        <v>1</v>
      </c>
      <c r="CM514" s="2521">
        <v>1</v>
      </c>
      <c r="CN514" s="2521">
        <v>1</v>
      </c>
      <c r="CO514" s="2521">
        <v>1</v>
      </c>
      <c r="CP514" s="2521">
        <v>1</v>
      </c>
      <c r="CQ514" s="2521">
        <v>1</v>
      </c>
      <c r="CR514" s="2521">
        <v>1</v>
      </c>
      <c r="CS514" s="2521">
        <v>0</v>
      </c>
      <c r="CT514" s="2521">
        <v>0</v>
      </c>
      <c r="CU514" s="2521">
        <v>0</v>
      </c>
      <c r="CV514" s="2521">
        <v>0</v>
      </c>
      <c r="CW514" s="2521">
        <v>0</v>
      </c>
      <c r="CX514" s="2521">
        <v>0</v>
      </c>
      <c r="CY514" s="2563">
        <v>0</v>
      </c>
    </row>
    <row r="515" spans="1:103">
      <c r="A515" s="2576"/>
      <c r="B515" s="2542" t="s">
        <v>2757</v>
      </c>
      <c r="C515" s="2543"/>
      <c r="D515" s="2544">
        <v>30</v>
      </c>
      <c r="E515" s="2545"/>
      <c r="F515" s="2522">
        <v>206.8</v>
      </c>
      <c r="G515" s="2546">
        <v>133.9</v>
      </c>
      <c r="H515" s="2546">
        <v>6.4</v>
      </c>
      <c r="I515" s="2546">
        <v>9.6</v>
      </c>
      <c r="J515" s="2547">
        <v>8</v>
      </c>
      <c r="K515" s="2546">
        <v>187.6</v>
      </c>
      <c r="L515" s="2546">
        <v>171.6</v>
      </c>
      <c r="M515" s="2522">
        <v>38.200000000000003</v>
      </c>
      <c r="N515" s="2548">
        <v>0.92300000000000004</v>
      </c>
      <c r="O515" s="2523">
        <v>30.73</v>
      </c>
      <c r="P515" s="2549">
        <v>1</v>
      </c>
      <c r="Q515" s="2549">
        <v>1</v>
      </c>
      <c r="R515" s="2549">
        <v>1</v>
      </c>
      <c r="S515" s="2549">
        <v>1</v>
      </c>
      <c r="T515" s="2550">
        <v>1</v>
      </c>
      <c r="U515" s="2549" t="s">
        <v>2185</v>
      </c>
      <c r="V515" s="2549">
        <v>1</v>
      </c>
      <c r="W515" s="2549" t="s">
        <v>2185</v>
      </c>
      <c r="X515" s="2549" t="s">
        <v>2185</v>
      </c>
      <c r="Y515" s="2550">
        <v>1</v>
      </c>
      <c r="Z515" s="2551" t="s">
        <v>2185</v>
      </c>
      <c r="AA515" s="2552" t="s">
        <v>2185</v>
      </c>
      <c r="AB515" s="2549" t="s">
        <v>2495</v>
      </c>
      <c r="AC515" s="2554">
        <v>2900</v>
      </c>
      <c r="AD515" s="2555">
        <v>280.39999999999998</v>
      </c>
      <c r="AE515" s="2555">
        <v>314.8</v>
      </c>
      <c r="AF515" s="2555">
        <v>8.6999999999999993</v>
      </c>
      <c r="AG515" s="2555">
        <v>14.7</v>
      </c>
      <c r="AH515" s="2555">
        <v>384.6</v>
      </c>
      <c r="AI515" s="2555">
        <v>57.45</v>
      </c>
      <c r="AJ515" s="2555">
        <v>88.25</v>
      </c>
      <c r="AK515" s="2555">
        <v>3.1</v>
      </c>
      <c r="AL515" s="2555">
        <v>3.4</v>
      </c>
      <c r="AM515" s="2555">
        <v>10.39</v>
      </c>
      <c r="AN515" s="2523">
        <v>37.340000000000003</v>
      </c>
      <c r="AO515" s="2556">
        <v>1</v>
      </c>
      <c r="AP515" s="2547">
        <v>1</v>
      </c>
      <c r="AQ515" s="2547">
        <v>1</v>
      </c>
      <c r="AR515" s="2547">
        <v>2</v>
      </c>
      <c r="AS515" s="2557">
        <v>206</v>
      </c>
      <c r="AT515" s="2558">
        <v>241</v>
      </c>
      <c r="AU515" s="2558">
        <v>143</v>
      </c>
      <c r="AV515" s="2559">
        <v>178</v>
      </c>
      <c r="AW515" s="2560">
        <v>1</v>
      </c>
      <c r="AX515" s="2539">
        <v>0</v>
      </c>
      <c r="AY515" s="2521">
        <v>0</v>
      </c>
      <c r="AZ515" s="2539">
        <v>1</v>
      </c>
      <c r="BA515" s="2539">
        <v>1</v>
      </c>
      <c r="BB515" s="2539">
        <v>1</v>
      </c>
      <c r="BC515" s="2539">
        <v>0</v>
      </c>
      <c r="BD515" s="2539">
        <v>1</v>
      </c>
      <c r="BE515" s="2561">
        <v>0</v>
      </c>
      <c r="BF515" s="2539">
        <v>0</v>
      </c>
      <c r="BG515" s="2539">
        <v>1</v>
      </c>
      <c r="BH515" s="2539">
        <v>0</v>
      </c>
      <c r="BI515" s="2539">
        <v>1</v>
      </c>
      <c r="BJ515" s="2539">
        <v>1</v>
      </c>
      <c r="BK515" s="2539">
        <v>1</v>
      </c>
      <c r="BL515" s="2539">
        <v>1</v>
      </c>
      <c r="BM515" s="2539">
        <v>0</v>
      </c>
      <c r="BN515" s="2521">
        <v>0</v>
      </c>
      <c r="BO515" s="2539">
        <v>1</v>
      </c>
      <c r="BP515" s="2539">
        <v>1</v>
      </c>
      <c r="BQ515" s="2539">
        <v>0</v>
      </c>
      <c r="BR515" s="2562">
        <v>0</v>
      </c>
      <c r="BS515" s="2538">
        <v>0</v>
      </c>
      <c r="BT515" s="2521">
        <v>0</v>
      </c>
      <c r="BU515" s="2521">
        <v>0</v>
      </c>
      <c r="BV515" s="2521">
        <v>0</v>
      </c>
      <c r="BW515" s="2521">
        <v>0</v>
      </c>
      <c r="BX515" s="2521">
        <v>0</v>
      </c>
      <c r="BY515" s="2521">
        <v>0</v>
      </c>
      <c r="BZ515" s="2579">
        <v>0</v>
      </c>
      <c r="CA515" s="2521">
        <v>0</v>
      </c>
      <c r="CB515" s="2521">
        <v>0</v>
      </c>
      <c r="CC515" s="2521">
        <v>0</v>
      </c>
      <c r="CD515" s="2521">
        <v>0</v>
      </c>
      <c r="CE515" s="2524">
        <v>0</v>
      </c>
      <c r="CF515" s="2520">
        <v>1</v>
      </c>
      <c r="CG515" s="2521">
        <v>1</v>
      </c>
      <c r="CH515" s="2521">
        <v>1</v>
      </c>
      <c r="CI515" s="2521">
        <v>1</v>
      </c>
      <c r="CJ515" s="2521">
        <v>1</v>
      </c>
      <c r="CK515" s="2521">
        <v>1</v>
      </c>
      <c r="CL515" s="2521">
        <v>1</v>
      </c>
      <c r="CM515" s="2521">
        <v>1</v>
      </c>
      <c r="CN515" s="2521">
        <v>1</v>
      </c>
      <c r="CO515" s="2521">
        <v>1</v>
      </c>
      <c r="CP515" s="2521">
        <v>1</v>
      </c>
      <c r="CQ515" s="2521">
        <v>1</v>
      </c>
      <c r="CR515" s="2521">
        <v>1</v>
      </c>
      <c r="CS515" s="2521">
        <v>0</v>
      </c>
      <c r="CT515" s="2521">
        <v>0</v>
      </c>
      <c r="CU515" s="2521">
        <v>0</v>
      </c>
      <c r="CV515" s="2521">
        <v>0</v>
      </c>
      <c r="CW515" s="2521">
        <v>0</v>
      </c>
      <c r="CX515" s="2521">
        <v>0</v>
      </c>
      <c r="CY515" s="2563">
        <v>0</v>
      </c>
    </row>
    <row r="516" spans="1:103">
      <c r="A516" s="2576"/>
      <c r="B516" s="2542" t="s">
        <v>2758</v>
      </c>
      <c r="C516" s="2543"/>
      <c r="D516" s="2544">
        <v>25.1</v>
      </c>
      <c r="E516" s="2545"/>
      <c r="F516" s="2522">
        <v>203.2</v>
      </c>
      <c r="G516" s="2546">
        <v>133.19999999999999</v>
      </c>
      <c r="H516" s="2546">
        <v>5.7</v>
      </c>
      <c r="I516" s="2546">
        <v>7.8</v>
      </c>
      <c r="J516" s="2547">
        <v>8</v>
      </c>
      <c r="K516" s="2546">
        <v>187.6</v>
      </c>
      <c r="L516" s="2546">
        <v>171.6</v>
      </c>
      <c r="M516" s="2522">
        <v>32</v>
      </c>
      <c r="N516" s="2548">
        <v>0.91400000000000003</v>
      </c>
      <c r="O516" s="2523">
        <v>36.36</v>
      </c>
      <c r="P516" s="2549">
        <v>1</v>
      </c>
      <c r="Q516" s="2549">
        <v>1</v>
      </c>
      <c r="R516" s="2549">
        <v>1</v>
      </c>
      <c r="S516" s="2549">
        <v>1</v>
      </c>
      <c r="T516" s="2550">
        <v>1</v>
      </c>
      <c r="U516" s="2549" t="s">
        <v>2185</v>
      </c>
      <c r="V516" s="2549">
        <v>1</v>
      </c>
      <c r="W516" s="2549" t="s">
        <v>2185</v>
      </c>
      <c r="X516" s="2549" t="s">
        <v>2185</v>
      </c>
      <c r="Y516" s="2550">
        <v>1</v>
      </c>
      <c r="Z516" s="2551" t="s">
        <v>2185</v>
      </c>
      <c r="AA516" s="2552" t="s">
        <v>2185</v>
      </c>
      <c r="AB516" s="2549" t="s">
        <v>2495</v>
      </c>
      <c r="AC516" s="2554">
        <v>2344</v>
      </c>
      <c r="AD516" s="2555">
        <v>230.7</v>
      </c>
      <c r="AE516" s="2555">
        <v>258.2</v>
      </c>
      <c r="AF516" s="2555">
        <v>8.5</v>
      </c>
      <c r="AG516" s="2555">
        <v>12.93</v>
      </c>
      <c r="AH516" s="2555">
        <v>307.60000000000002</v>
      </c>
      <c r="AI516" s="2555">
        <v>46.19</v>
      </c>
      <c r="AJ516" s="2555">
        <v>70.97</v>
      </c>
      <c r="AK516" s="2555">
        <v>3</v>
      </c>
      <c r="AL516" s="2555">
        <v>3</v>
      </c>
      <c r="AM516" s="2555">
        <v>6.032</v>
      </c>
      <c r="AN516" s="2523">
        <v>29.32</v>
      </c>
      <c r="AO516" s="2556">
        <v>1</v>
      </c>
      <c r="AP516" s="2547">
        <v>2</v>
      </c>
      <c r="AQ516" s="2547">
        <v>2</v>
      </c>
      <c r="AR516" s="2547">
        <v>4</v>
      </c>
      <c r="AS516" s="2557">
        <v>244</v>
      </c>
      <c r="AT516" s="2558">
        <v>285</v>
      </c>
      <c r="AU516" s="2558">
        <v>169</v>
      </c>
      <c r="AV516" s="2559">
        <v>210</v>
      </c>
      <c r="AW516" s="2560">
        <v>1</v>
      </c>
      <c r="AX516" s="2539">
        <v>0</v>
      </c>
      <c r="AY516" s="2521">
        <v>0</v>
      </c>
      <c r="AZ516" s="2539">
        <v>1</v>
      </c>
      <c r="BA516" s="2539">
        <v>1</v>
      </c>
      <c r="BB516" s="2539">
        <v>1</v>
      </c>
      <c r="BC516" s="2539">
        <v>0</v>
      </c>
      <c r="BD516" s="2539">
        <v>1</v>
      </c>
      <c r="BE516" s="2561">
        <v>0</v>
      </c>
      <c r="BF516" s="2539">
        <v>0</v>
      </c>
      <c r="BG516" s="2539">
        <v>1</v>
      </c>
      <c r="BH516" s="2539">
        <v>0</v>
      </c>
      <c r="BI516" s="2539">
        <v>1</v>
      </c>
      <c r="BJ516" s="2539">
        <v>1</v>
      </c>
      <c r="BK516" s="2539">
        <v>1</v>
      </c>
      <c r="BL516" s="2539">
        <v>1</v>
      </c>
      <c r="BM516" s="2539">
        <v>0</v>
      </c>
      <c r="BN516" s="2521">
        <v>0</v>
      </c>
      <c r="BO516" s="2539">
        <v>1</v>
      </c>
      <c r="BP516" s="2539">
        <v>1</v>
      </c>
      <c r="BQ516" s="2539">
        <v>0</v>
      </c>
      <c r="BR516" s="2562">
        <v>0</v>
      </c>
      <c r="BS516" s="2538">
        <v>0</v>
      </c>
      <c r="BT516" s="2521">
        <v>0</v>
      </c>
      <c r="BU516" s="2521">
        <v>0</v>
      </c>
      <c r="BV516" s="2521">
        <v>0</v>
      </c>
      <c r="BW516" s="2521">
        <v>0</v>
      </c>
      <c r="BX516" s="2521">
        <v>0</v>
      </c>
      <c r="BY516" s="2521">
        <v>0</v>
      </c>
      <c r="BZ516" s="2579">
        <v>0</v>
      </c>
      <c r="CA516" s="2521">
        <v>0</v>
      </c>
      <c r="CB516" s="2521">
        <v>0</v>
      </c>
      <c r="CC516" s="2521">
        <v>0</v>
      </c>
      <c r="CD516" s="2521">
        <v>0</v>
      </c>
      <c r="CE516" s="2524">
        <v>0</v>
      </c>
      <c r="CF516" s="2520">
        <v>1</v>
      </c>
      <c r="CG516" s="2521">
        <v>1</v>
      </c>
      <c r="CH516" s="2521">
        <v>1</v>
      </c>
      <c r="CI516" s="2521">
        <v>1</v>
      </c>
      <c r="CJ516" s="2521">
        <v>1</v>
      </c>
      <c r="CK516" s="2521">
        <v>1</v>
      </c>
      <c r="CL516" s="2521">
        <v>1</v>
      </c>
      <c r="CM516" s="2521">
        <v>1</v>
      </c>
      <c r="CN516" s="2521">
        <v>1</v>
      </c>
      <c r="CO516" s="2521">
        <v>1</v>
      </c>
      <c r="CP516" s="2521">
        <v>1</v>
      </c>
      <c r="CQ516" s="2521">
        <v>1</v>
      </c>
      <c r="CR516" s="2521">
        <v>1</v>
      </c>
      <c r="CS516" s="2521">
        <v>0</v>
      </c>
      <c r="CT516" s="2521">
        <v>0</v>
      </c>
      <c r="CU516" s="2521">
        <v>0</v>
      </c>
      <c r="CV516" s="2521">
        <v>0</v>
      </c>
      <c r="CW516" s="2521">
        <v>0</v>
      </c>
      <c r="CX516" s="2521">
        <v>0</v>
      </c>
      <c r="CY516" s="2563">
        <v>0</v>
      </c>
    </row>
    <row r="517" spans="1:103">
      <c r="A517" s="2576"/>
      <c r="B517" s="2542" t="s">
        <v>2759</v>
      </c>
      <c r="C517" s="2543"/>
      <c r="D517" s="2544">
        <v>23.1</v>
      </c>
      <c r="E517" s="2545"/>
      <c r="F517" s="2522">
        <v>203.2</v>
      </c>
      <c r="G517" s="2546">
        <v>101.8</v>
      </c>
      <c r="H517" s="2546">
        <v>5.4</v>
      </c>
      <c r="I517" s="2546">
        <v>9.3000000000000007</v>
      </c>
      <c r="J517" s="2547">
        <v>8</v>
      </c>
      <c r="K517" s="2546">
        <v>184.6</v>
      </c>
      <c r="L517" s="2546">
        <v>168.6</v>
      </c>
      <c r="M517" s="2522">
        <v>29.4</v>
      </c>
      <c r="N517" s="2548">
        <v>0.78900000000000003</v>
      </c>
      <c r="O517" s="2523">
        <v>34.130000000000003</v>
      </c>
      <c r="P517" s="2549">
        <v>1</v>
      </c>
      <c r="Q517" s="2549">
        <v>1</v>
      </c>
      <c r="R517" s="2549">
        <v>1</v>
      </c>
      <c r="S517" s="2549">
        <v>1</v>
      </c>
      <c r="T517" s="2550">
        <v>1</v>
      </c>
      <c r="U517" s="2549" t="s">
        <v>2185</v>
      </c>
      <c r="V517" s="2549">
        <v>1</v>
      </c>
      <c r="W517" s="2549" t="s">
        <v>2185</v>
      </c>
      <c r="X517" s="2549" t="s">
        <v>2185</v>
      </c>
      <c r="Y517" s="2550">
        <v>1</v>
      </c>
      <c r="Z517" s="2551" t="s">
        <v>2185</v>
      </c>
      <c r="AA517" s="2552" t="s">
        <v>2185</v>
      </c>
      <c r="AB517" s="2549" t="s">
        <v>2495</v>
      </c>
      <c r="AC517" s="2554">
        <v>2109</v>
      </c>
      <c r="AD517" s="2555">
        <v>207.5</v>
      </c>
      <c r="AE517" s="2555">
        <v>234.5</v>
      </c>
      <c r="AF517" s="2555">
        <v>8.4</v>
      </c>
      <c r="AG517" s="2555">
        <v>12.5</v>
      </c>
      <c r="AH517" s="2555">
        <v>163.80000000000001</v>
      </c>
      <c r="AI517" s="2555">
        <v>32.19</v>
      </c>
      <c r="AJ517" s="2555">
        <v>49.78</v>
      </c>
      <c r="AK517" s="2555">
        <v>2.2999999999999998</v>
      </c>
      <c r="AL517" s="2555">
        <v>3.3</v>
      </c>
      <c r="AM517" s="2555">
        <v>7.0990000000000002</v>
      </c>
      <c r="AN517" s="2523">
        <v>15.36</v>
      </c>
      <c r="AO517" s="2556">
        <v>1</v>
      </c>
      <c r="AP517" s="2547">
        <v>1</v>
      </c>
      <c r="AQ517" s="2547">
        <v>3</v>
      </c>
      <c r="AR517" s="2547">
        <v>4</v>
      </c>
      <c r="AS517" s="2557">
        <v>233</v>
      </c>
      <c r="AT517" s="2558">
        <v>268</v>
      </c>
      <c r="AU517" s="2558">
        <v>173</v>
      </c>
      <c r="AV517" s="2559">
        <v>207</v>
      </c>
      <c r="AW517" s="2560">
        <v>1</v>
      </c>
      <c r="AX517" s="2539">
        <v>0</v>
      </c>
      <c r="AY517" s="2521">
        <v>0</v>
      </c>
      <c r="AZ517" s="2539">
        <v>1</v>
      </c>
      <c r="BA517" s="2539">
        <v>1</v>
      </c>
      <c r="BB517" s="2539">
        <v>1</v>
      </c>
      <c r="BC517" s="2539">
        <v>0</v>
      </c>
      <c r="BD517" s="2539">
        <v>1</v>
      </c>
      <c r="BE517" s="2561">
        <v>0</v>
      </c>
      <c r="BF517" s="2539">
        <v>0</v>
      </c>
      <c r="BG517" s="2539">
        <v>1</v>
      </c>
      <c r="BH517" s="2539">
        <v>0</v>
      </c>
      <c r="BI517" s="2539">
        <v>1</v>
      </c>
      <c r="BJ517" s="2539">
        <v>1</v>
      </c>
      <c r="BK517" s="2539">
        <v>1</v>
      </c>
      <c r="BL517" s="2539">
        <v>1</v>
      </c>
      <c r="BM517" s="2539">
        <v>0</v>
      </c>
      <c r="BN517" s="2521">
        <v>0</v>
      </c>
      <c r="BO517" s="2539">
        <v>1</v>
      </c>
      <c r="BP517" s="2539">
        <v>1</v>
      </c>
      <c r="BQ517" s="2539">
        <v>0</v>
      </c>
      <c r="BR517" s="2562">
        <v>0</v>
      </c>
      <c r="BS517" s="2538">
        <v>0</v>
      </c>
      <c r="BT517" s="2521">
        <v>0</v>
      </c>
      <c r="BU517" s="2521">
        <v>0</v>
      </c>
      <c r="BV517" s="2521">
        <v>0</v>
      </c>
      <c r="BW517" s="2521">
        <v>0</v>
      </c>
      <c r="BX517" s="2521">
        <v>0</v>
      </c>
      <c r="BY517" s="2521">
        <v>0</v>
      </c>
      <c r="BZ517" s="2579">
        <v>0</v>
      </c>
      <c r="CA517" s="2521">
        <v>0</v>
      </c>
      <c r="CB517" s="2521">
        <v>0</v>
      </c>
      <c r="CC517" s="2521">
        <v>0</v>
      </c>
      <c r="CD517" s="2521">
        <v>0</v>
      </c>
      <c r="CE517" s="2524">
        <v>0</v>
      </c>
      <c r="CF517" s="2520">
        <v>1</v>
      </c>
      <c r="CG517" s="2521">
        <v>1</v>
      </c>
      <c r="CH517" s="2521">
        <v>1</v>
      </c>
      <c r="CI517" s="2521">
        <v>1</v>
      </c>
      <c r="CJ517" s="2521">
        <v>1</v>
      </c>
      <c r="CK517" s="2521">
        <v>1</v>
      </c>
      <c r="CL517" s="2521">
        <v>1</v>
      </c>
      <c r="CM517" s="2521">
        <v>1</v>
      </c>
      <c r="CN517" s="2521">
        <v>1</v>
      </c>
      <c r="CO517" s="2521">
        <v>1</v>
      </c>
      <c r="CP517" s="2521">
        <v>1</v>
      </c>
      <c r="CQ517" s="2521">
        <v>1</v>
      </c>
      <c r="CR517" s="2521">
        <v>1</v>
      </c>
      <c r="CS517" s="2521">
        <v>0</v>
      </c>
      <c r="CT517" s="2521">
        <v>0</v>
      </c>
      <c r="CU517" s="2521">
        <v>0</v>
      </c>
      <c r="CV517" s="2521">
        <v>0</v>
      </c>
      <c r="CW517" s="2521">
        <v>0</v>
      </c>
      <c r="CX517" s="2521">
        <v>0</v>
      </c>
      <c r="CY517" s="2563">
        <v>0</v>
      </c>
    </row>
    <row r="518" spans="1:103">
      <c r="A518" s="2576"/>
      <c r="B518" s="2542" t="s">
        <v>2760</v>
      </c>
      <c r="C518" s="2543"/>
      <c r="D518" s="2544">
        <v>19</v>
      </c>
      <c r="E518" s="2545"/>
      <c r="F518" s="2522">
        <v>177.8</v>
      </c>
      <c r="G518" s="2546">
        <v>101.2</v>
      </c>
      <c r="H518" s="2546">
        <v>4.8</v>
      </c>
      <c r="I518" s="2546">
        <v>7.9</v>
      </c>
      <c r="J518" s="2547">
        <v>8</v>
      </c>
      <c r="K518" s="2546">
        <v>162</v>
      </c>
      <c r="L518" s="2546">
        <v>146</v>
      </c>
      <c r="M518" s="2522">
        <v>24.3</v>
      </c>
      <c r="N518" s="2548">
        <v>0.73699999999999999</v>
      </c>
      <c r="O518" s="2523">
        <v>38.61</v>
      </c>
      <c r="P518" s="2549">
        <v>1</v>
      </c>
      <c r="Q518" s="2549">
        <v>1</v>
      </c>
      <c r="R518" s="2549">
        <v>1</v>
      </c>
      <c r="S518" s="2549">
        <v>1</v>
      </c>
      <c r="T518" s="2550">
        <v>1</v>
      </c>
      <c r="U518" s="2549" t="s">
        <v>2185</v>
      </c>
      <c r="V518" s="2549">
        <v>1</v>
      </c>
      <c r="W518" s="2549" t="s">
        <v>2185</v>
      </c>
      <c r="X518" s="2549" t="s">
        <v>2185</v>
      </c>
      <c r="Y518" s="2550">
        <v>1</v>
      </c>
      <c r="Z518" s="2551" t="s">
        <v>2185</v>
      </c>
      <c r="AA518" s="2552" t="s">
        <v>2185</v>
      </c>
      <c r="AB518" s="2549" t="s">
        <v>2495</v>
      </c>
      <c r="AC518" s="2554">
        <v>1359</v>
      </c>
      <c r="AD518" s="2555">
        <v>152.80000000000001</v>
      </c>
      <c r="AE518" s="2555">
        <v>171.6</v>
      </c>
      <c r="AF518" s="2555">
        <v>7.4</v>
      </c>
      <c r="AG518" s="2555">
        <v>9.968</v>
      </c>
      <c r="AH518" s="2555">
        <v>136.69999999999999</v>
      </c>
      <c r="AI518" s="2555">
        <v>27.02</v>
      </c>
      <c r="AJ518" s="2555">
        <v>41.61</v>
      </c>
      <c r="AK518" s="2555">
        <v>2.2999999999999998</v>
      </c>
      <c r="AL518" s="2555">
        <v>2.9</v>
      </c>
      <c r="AM518" s="2555">
        <v>4.4710000000000001</v>
      </c>
      <c r="AN518" s="2523">
        <v>9.8469999999999995</v>
      </c>
      <c r="AO518" s="2556">
        <v>1</v>
      </c>
      <c r="AP518" s="2547">
        <v>1</v>
      </c>
      <c r="AQ518" s="2547">
        <v>2</v>
      </c>
      <c r="AR518" s="2547">
        <v>4</v>
      </c>
      <c r="AS518" s="2557">
        <v>262</v>
      </c>
      <c r="AT518" s="2558">
        <v>303</v>
      </c>
      <c r="AU518" s="2558">
        <v>188</v>
      </c>
      <c r="AV518" s="2559">
        <v>229</v>
      </c>
      <c r="AW518" s="2560">
        <v>1</v>
      </c>
      <c r="AX518" s="2539">
        <v>0</v>
      </c>
      <c r="AY518" s="2521">
        <v>0</v>
      </c>
      <c r="AZ518" s="2539">
        <v>1</v>
      </c>
      <c r="BA518" s="2539">
        <v>1</v>
      </c>
      <c r="BB518" s="2539">
        <v>1</v>
      </c>
      <c r="BC518" s="2539">
        <v>0</v>
      </c>
      <c r="BD518" s="2539">
        <v>1</v>
      </c>
      <c r="BE518" s="2561">
        <v>0</v>
      </c>
      <c r="BF518" s="2539">
        <v>0</v>
      </c>
      <c r="BG518" s="2539">
        <v>1</v>
      </c>
      <c r="BH518" s="2539">
        <v>0</v>
      </c>
      <c r="BI518" s="2539">
        <v>1</v>
      </c>
      <c r="BJ518" s="2539">
        <v>1</v>
      </c>
      <c r="BK518" s="2539">
        <v>1</v>
      </c>
      <c r="BL518" s="2539">
        <v>1</v>
      </c>
      <c r="BM518" s="2539">
        <v>0</v>
      </c>
      <c r="BN518" s="2521">
        <v>0</v>
      </c>
      <c r="BO518" s="2539">
        <v>1</v>
      </c>
      <c r="BP518" s="2539">
        <v>1</v>
      </c>
      <c r="BQ518" s="2539">
        <v>0</v>
      </c>
      <c r="BR518" s="2562">
        <v>0</v>
      </c>
      <c r="BS518" s="2538">
        <v>0</v>
      </c>
      <c r="BT518" s="2521">
        <v>0</v>
      </c>
      <c r="BU518" s="2521">
        <v>0</v>
      </c>
      <c r="BV518" s="2521">
        <v>0</v>
      </c>
      <c r="BW518" s="2521">
        <v>0</v>
      </c>
      <c r="BX518" s="2521">
        <v>0</v>
      </c>
      <c r="BY518" s="2521">
        <v>0</v>
      </c>
      <c r="BZ518" s="2579">
        <v>0</v>
      </c>
      <c r="CA518" s="2521">
        <v>0</v>
      </c>
      <c r="CB518" s="2521">
        <v>0</v>
      </c>
      <c r="CC518" s="2521">
        <v>0</v>
      </c>
      <c r="CD518" s="2521">
        <v>0</v>
      </c>
      <c r="CE518" s="2524">
        <v>0</v>
      </c>
      <c r="CF518" s="2520">
        <v>1</v>
      </c>
      <c r="CG518" s="2521">
        <v>1</v>
      </c>
      <c r="CH518" s="2521">
        <v>1</v>
      </c>
      <c r="CI518" s="2521">
        <v>1</v>
      </c>
      <c r="CJ518" s="2521">
        <v>1</v>
      </c>
      <c r="CK518" s="2521">
        <v>1</v>
      </c>
      <c r="CL518" s="2521">
        <v>1</v>
      </c>
      <c r="CM518" s="2521">
        <v>1</v>
      </c>
      <c r="CN518" s="2521">
        <v>1</v>
      </c>
      <c r="CO518" s="2521">
        <v>1</v>
      </c>
      <c r="CP518" s="2521">
        <v>1</v>
      </c>
      <c r="CQ518" s="2521">
        <v>1</v>
      </c>
      <c r="CR518" s="2521">
        <v>1</v>
      </c>
      <c r="CS518" s="2521">
        <v>0</v>
      </c>
      <c r="CT518" s="2521">
        <v>0</v>
      </c>
      <c r="CU518" s="2521">
        <v>0</v>
      </c>
      <c r="CV518" s="2521">
        <v>0</v>
      </c>
      <c r="CW518" s="2521">
        <v>0</v>
      </c>
      <c r="CX518" s="2521">
        <v>0</v>
      </c>
      <c r="CY518" s="2563">
        <v>0</v>
      </c>
    </row>
    <row r="519" spans="1:103">
      <c r="A519" s="2576"/>
      <c r="B519" s="2542" t="s">
        <v>2761</v>
      </c>
      <c r="C519" s="2543"/>
      <c r="D519" s="2544">
        <v>16</v>
      </c>
      <c r="E519" s="2545"/>
      <c r="F519" s="2522">
        <v>152.4</v>
      </c>
      <c r="G519" s="2546">
        <v>88.7</v>
      </c>
      <c r="H519" s="2546">
        <v>4.5</v>
      </c>
      <c r="I519" s="2546">
        <v>7.7</v>
      </c>
      <c r="J519" s="2547">
        <v>8</v>
      </c>
      <c r="K519" s="2546">
        <v>137</v>
      </c>
      <c r="L519" s="2546">
        <v>121</v>
      </c>
      <c r="M519" s="2522">
        <v>20.3</v>
      </c>
      <c r="N519" s="2548">
        <v>0.63700000000000001</v>
      </c>
      <c r="O519" s="2523">
        <v>39.83</v>
      </c>
      <c r="P519" s="2549">
        <v>1</v>
      </c>
      <c r="Q519" s="2549">
        <v>1</v>
      </c>
      <c r="R519" s="2549" t="s">
        <v>2185</v>
      </c>
      <c r="S519" s="2549" t="s">
        <v>2185</v>
      </c>
      <c r="T519" s="2550">
        <v>1</v>
      </c>
      <c r="U519" s="2549" t="s">
        <v>2185</v>
      </c>
      <c r="V519" s="2549">
        <v>1</v>
      </c>
      <c r="W519" s="2549" t="s">
        <v>2185</v>
      </c>
      <c r="X519" s="2549" t="s">
        <v>2185</v>
      </c>
      <c r="Y519" s="2550" t="s">
        <v>2185</v>
      </c>
      <c r="Z519" s="2551" t="s">
        <v>2185</v>
      </c>
      <c r="AA519" s="2552" t="s">
        <v>2185</v>
      </c>
      <c r="AB519" s="2549" t="s">
        <v>2499</v>
      </c>
      <c r="AC519" s="2554">
        <v>836.5</v>
      </c>
      <c r="AD519" s="2555">
        <v>109.7</v>
      </c>
      <c r="AE519" s="2555">
        <v>123.6</v>
      </c>
      <c r="AF519" s="2555">
        <v>6.4</v>
      </c>
      <c r="AG519" s="2555">
        <v>8.2919999999999998</v>
      </c>
      <c r="AH519" s="2555">
        <v>89.76</v>
      </c>
      <c r="AI519" s="2555">
        <v>20.239999999999998</v>
      </c>
      <c r="AJ519" s="2555">
        <v>31.2</v>
      </c>
      <c r="AK519" s="2555">
        <v>2</v>
      </c>
      <c r="AL519" s="2555">
        <v>2.9</v>
      </c>
      <c r="AM519" s="2555">
        <v>3.6190000000000002</v>
      </c>
      <c r="AN519" s="2523">
        <v>4.6870000000000003</v>
      </c>
      <c r="AO519" s="2556">
        <v>1</v>
      </c>
      <c r="AP519" s="2547">
        <v>1</v>
      </c>
      <c r="AQ519" s="2547">
        <v>2</v>
      </c>
      <c r="AR519" s="2547">
        <v>2</v>
      </c>
      <c r="AS519" s="2557">
        <v>269</v>
      </c>
      <c r="AT519" s="2558">
        <v>313</v>
      </c>
      <c r="AU519" s="2558">
        <v>193</v>
      </c>
      <c r="AV519" s="2559">
        <v>237</v>
      </c>
      <c r="AW519" s="2560">
        <v>1</v>
      </c>
      <c r="AX519" s="2539">
        <v>0</v>
      </c>
      <c r="AY519" s="2521">
        <v>0</v>
      </c>
      <c r="AZ519" s="2539">
        <v>1</v>
      </c>
      <c r="BA519" s="2539">
        <v>1</v>
      </c>
      <c r="BB519" s="2539">
        <v>1</v>
      </c>
      <c r="BC519" s="2539">
        <v>0</v>
      </c>
      <c r="BD519" s="2539">
        <v>0</v>
      </c>
      <c r="BE519" s="2561">
        <v>0</v>
      </c>
      <c r="BF519" s="2539">
        <v>0</v>
      </c>
      <c r="BG519" s="2539">
        <v>1</v>
      </c>
      <c r="BH519" s="2539">
        <v>0</v>
      </c>
      <c r="BI519" s="2539">
        <v>0</v>
      </c>
      <c r="BJ519" s="2539">
        <v>1</v>
      </c>
      <c r="BK519" s="2539">
        <v>1</v>
      </c>
      <c r="BL519" s="2539">
        <v>0</v>
      </c>
      <c r="BM519" s="2539">
        <v>0</v>
      </c>
      <c r="BN519" s="2521">
        <v>0</v>
      </c>
      <c r="BO519" s="2539">
        <v>0</v>
      </c>
      <c r="BP519" s="2539">
        <v>0</v>
      </c>
      <c r="BQ519" s="2539">
        <v>0</v>
      </c>
      <c r="BR519" s="2562">
        <v>0</v>
      </c>
      <c r="BS519" s="2538">
        <v>0</v>
      </c>
      <c r="BT519" s="2521">
        <v>1</v>
      </c>
      <c r="BU519" s="2521">
        <v>0</v>
      </c>
      <c r="BV519" s="2521">
        <v>0</v>
      </c>
      <c r="BW519" s="2521">
        <v>0</v>
      </c>
      <c r="BX519" s="2521">
        <v>0</v>
      </c>
      <c r="BY519" s="2521">
        <v>0</v>
      </c>
      <c r="BZ519" s="2579">
        <v>0</v>
      </c>
      <c r="CA519" s="2521">
        <v>0</v>
      </c>
      <c r="CB519" s="2521">
        <v>0</v>
      </c>
      <c r="CC519" s="2521">
        <v>0</v>
      </c>
      <c r="CD519" s="2521">
        <v>0</v>
      </c>
      <c r="CE519" s="2524">
        <v>0</v>
      </c>
      <c r="CF519" s="2520">
        <v>1</v>
      </c>
      <c r="CG519" s="2521">
        <v>1</v>
      </c>
      <c r="CH519" s="2521">
        <v>1</v>
      </c>
      <c r="CI519" s="2521">
        <v>1</v>
      </c>
      <c r="CJ519" s="2521">
        <v>1</v>
      </c>
      <c r="CK519" s="2521">
        <v>1</v>
      </c>
      <c r="CL519" s="2521">
        <v>1</v>
      </c>
      <c r="CM519" s="2521">
        <v>1</v>
      </c>
      <c r="CN519" s="2521">
        <v>1</v>
      </c>
      <c r="CO519" s="2521">
        <v>1</v>
      </c>
      <c r="CP519" s="2521">
        <v>1</v>
      </c>
      <c r="CQ519" s="2521">
        <v>1</v>
      </c>
      <c r="CR519" s="2538">
        <v>1</v>
      </c>
      <c r="CS519" s="2521">
        <v>0</v>
      </c>
      <c r="CT519" s="2521">
        <v>0</v>
      </c>
      <c r="CU519" s="2521">
        <v>0</v>
      </c>
      <c r="CV519" s="2521">
        <v>0</v>
      </c>
      <c r="CW519" s="2521">
        <v>0</v>
      </c>
      <c r="CX519" s="2521">
        <v>0</v>
      </c>
      <c r="CY519" s="2563">
        <v>0</v>
      </c>
    </row>
    <row r="520" spans="1:103" ht="13.5" thickBot="1">
      <c r="A520" s="2576"/>
      <c r="B520" s="2542" t="s">
        <v>2762</v>
      </c>
      <c r="C520" s="2543"/>
      <c r="D520" s="2544">
        <v>13</v>
      </c>
      <c r="E520" s="2545"/>
      <c r="F520" s="2522">
        <v>127</v>
      </c>
      <c r="G520" s="2546">
        <v>76</v>
      </c>
      <c r="H520" s="2546">
        <v>4</v>
      </c>
      <c r="I520" s="2546">
        <v>7.6</v>
      </c>
      <c r="J520" s="2547">
        <v>8</v>
      </c>
      <c r="K520" s="2546">
        <v>111.8</v>
      </c>
      <c r="L520" s="2546">
        <v>95.8</v>
      </c>
      <c r="M520" s="2522">
        <v>16.5</v>
      </c>
      <c r="N520" s="2548">
        <v>0.53600000000000003</v>
      </c>
      <c r="O520" s="2523">
        <v>41.2</v>
      </c>
      <c r="P520" s="2549">
        <v>1</v>
      </c>
      <c r="Q520" s="2549">
        <v>1</v>
      </c>
      <c r="R520" s="2549" t="s">
        <v>2185</v>
      </c>
      <c r="S520" s="2549" t="s">
        <v>2185</v>
      </c>
      <c r="T520" s="2550">
        <v>1</v>
      </c>
      <c r="U520" s="2549" t="s">
        <v>2185</v>
      </c>
      <c r="V520" s="2549">
        <v>1</v>
      </c>
      <c r="W520" s="2549" t="s">
        <v>2185</v>
      </c>
      <c r="X520" s="2549" t="s">
        <v>2185</v>
      </c>
      <c r="Y520" s="2550" t="s">
        <v>2185</v>
      </c>
      <c r="Z520" s="2551" t="s">
        <v>2185</v>
      </c>
      <c r="AA520" s="2552" t="s">
        <v>2185</v>
      </c>
      <c r="AB520" s="2578" t="s">
        <v>2499</v>
      </c>
      <c r="AC520" s="2554">
        <v>474.9</v>
      </c>
      <c r="AD520" s="2555">
        <v>74.790000000000006</v>
      </c>
      <c r="AE520" s="2555">
        <v>84.43</v>
      </c>
      <c r="AF520" s="2555">
        <v>5.3</v>
      </c>
      <c r="AG520" s="2555">
        <v>6.5410000000000004</v>
      </c>
      <c r="AH520" s="2555">
        <v>55.75</v>
      </c>
      <c r="AI520" s="2555">
        <v>14.67</v>
      </c>
      <c r="AJ520" s="2555">
        <v>22.6</v>
      </c>
      <c r="AK520" s="2555">
        <v>1.8</v>
      </c>
      <c r="AL520" s="2555">
        <v>2.8</v>
      </c>
      <c r="AM520" s="2555">
        <v>2.9060000000000001</v>
      </c>
      <c r="AN520" s="2523">
        <v>1.9810000000000001</v>
      </c>
      <c r="AO520" s="2556">
        <v>1</v>
      </c>
      <c r="AP520" s="2547">
        <v>1</v>
      </c>
      <c r="AQ520" s="2547">
        <v>1</v>
      </c>
      <c r="AR520" s="2547">
        <v>2</v>
      </c>
      <c r="AS520" s="2557">
        <v>278</v>
      </c>
      <c r="AT520" s="2558">
        <v>324</v>
      </c>
      <c r="AU520" s="2558">
        <v>199</v>
      </c>
      <c r="AV520" s="2559">
        <v>245</v>
      </c>
      <c r="AW520" s="2560">
        <v>1</v>
      </c>
      <c r="AX520" s="2539">
        <v>0</v>
      </c>
      <c r="AY520" s="2521">
        <v>0</v>
      </c>
      <c r="AZ520" s="2539">
        <v>1</v>
      </c>
      <c r="BA520" s="2539">
        <v>1</v>
      </c>
      <c r="BB520" s="2539">
        <v>1</v>
      </c>
      <c r="BC520" s="2539">
        <v>0</v>
      </c>
      <c r="BD520" s="2539">
        <v>0</v>
      </c>
      <c r="BE520" s="2561">
        <v>0</v>
      </c>
      <c r="BF520" s="2539">
        <v>0</v>
      </c>
      <c r="BG520" s="2539">
        <v>1</v>
      </c>
      <c r="BH520" s="2539">
        <v>0</v>
      </c>
      <c r="BI520" s="2539">
        <v>0</v>
      </c>
      <c r="BJ520" s="2539">
        <v>1</v>
      </c>
      <c r="BK520" s="2539">
        <v>1</v>
      </c>
      <c r="BL520" s="2539">
        <v>0</v>
      </c>
      <c r="BM520" s="2539">
        <v>0</v>
      </c>
      <c r="BN520" s="2521">
        <v>0</v>
      </c>
      <c r="BO520" s="2539">
        <v>0</v>
      </c>
      <c r="BP520" s="2539">
        <v>0</v>
      </c>
      <c r="BQ520" s="2539">
        <v>0</v>
      </c>
      <c r="BR520" s="2562">
        <v>0</v>
      </c>
      <c r="BS520" s="2538">
        <v>0</v>
      </c>
      <c r="BT520" s="2521">
        <v>1</v>
      </c>
      <c r="BU520" s="2521">
        <v>0</v>
      </c>
      <c r="BV520" s="2521">
        <v>0</v>
      </c>
      <c r="BW520" s="2521">
        <v>0</v>
      </c>
      <c r="BX520" s="2521">
        <v>0</v>
      </c>
      <c r="BY520" s="2521">
        <v>0</v>
      </c>
      <c r="BZ520" s="2579">
        <v>0</v>
      </c>
      <c r="CA520" s="2521">
        <v>0</v>
      </c>
      <c r="CB520" s="2521">
        <v>0</v>
      </c>
      <c r="CC520" s="2521">
        <v>0</v>
      </c>
      <c r="CD520" s="2521">
        <v>0</v>
      </c>
      <c r="CE520" s="2580">
        <v>0</v>
      </c>
      <c r="CF520" s="2520">
        <v>1</v>
      </c>
      <c r="CG520" s="2521">
        <v>1</v>
      </c>
      <c r="CH520" s="2521">
        <v>1</v>
      </c>
      <c r="CI520" s="2521">
        <v>1</v>
      </c>
      <c r="CJ520" s="2521">
        <v>1</v>
      </c>
      <c r="CK520" s="2521">
        <v>1</v>
      </c>
      <c r="CL520" s="2521">
        <v>1</v>
      </c>
      <c r="CM520" s="2521">
        <v>1</v>
      </c>
      <c r="CN520" s="2521">
        <v>1</v>
      </c>
      <c r="CO520" s="2521">
        <v>1</v>
      </c>
      <c r="CP520" s="2521">
        <v>1</v>
      </c>
      <c r="CQ520" s="2521">
        <v>1</v>
      </c>
      <c r="CR520" s="2521">
        <v>1</v>
      </c>
      <c r="CS520" s="2521">
        <v>0</v>
      </c>
      <c r="CT520" s="2521">
        <v>0</v>
      </c>
      <c r="CU520" s="2521">
        <v>0</v>
      </c>
      <c r="CV520" s="2521">
        <v>0</v>
      </c>
      <c r="CW520" s="2521">
        <v>0</v>
      </c>
      <c r="CX520" s="2521">
        <v>0</v>
      </c>
      <c r="CY520" s="2563">
        <v>0</v>
      </c>
    </row>
    <row r="521" spans="1:103" ht="15.75">
      <c r="A521" s="2629" t="s">
        <v>2763</v>
      </c>
      <c r="B521" s="2582" t="s">
        <v>2764</v>
      </c>
      <c r="C521" s="2583"/>
      <c r="D521" s="2651"/>
      <c r="E521" s="2652"/>
      <c r="F521" s="2586"/>
      <c r="G521" s="2587"/>
      <c r="H521" s="2587"/>
      <c r="I521" s="2587"/>
      <c r="J521" s="2588"/>
      <c r="K521" s="2587"/>
      <c r="L521" s="2587"/>
      <c r="M521" s="2586"/>
      <c r="N521" s="2589"/>
      <c r="O521" s="2590"/>
      <c r="P521" s="2591"/>
      <c r="Q521" s="2591"/>
      <c r="R521" s="2591"/>
      <c r="S521" s="2591"/>
      <c r="T521" s="2592"/>
      <c r="U521" s="2591"/>
      <c r="V521" s="2591"/>
      <c r="W521" s="2591"/>
      <c r="X521" s="2591"/>
      <c r="Y521" s="2592"/>
      <c r="Z521" s="2593"/>
      <c r="AA521" s="2594"/>
      <c r="AB521" s="2591" t="s">
        <v>2495</v>
      </c>
      <c r="AC521" s="2595"/>
      <c r="AD521" s="2596"/>
      <c r="AE521" s="2596"/>
      <c r="AF521" s="2596"/>
      <c r="AG521" s="2596"/>
      <c r="AH521" s="2596"/>
      <c r="AI521" s="2596"/>
      <c r="AJ521" s="2596"/>
      <c r="AK521" s="2596"/>
      <c r="AL521" s="2596"/>
      <c r="AM521" s="2596"/>
      <c r="AN521" s="2590"/>
      <c r="AO521" s="2597"/>
      <c r="AP521" s="2598"/>
      <c r="AQ521" s="2598"/>
      <c r="AR521" s="2598"/>
      <c r="AS521" s="2599"/>
      <c r="AT521" s="2600"/>
      <c r="AU521" s="2600"/>
      <c r="AV521" s="2601"/>
      <c r="AW521" s="2534"/>
      <c r="AX521" s="2535"/>
      <c r="AY521" s="2602"/>
      <c r="AZ521" s="2535"/>
      <c r="BA521" s="2535"/>
      <c r="BB521" s="2535"/>
      <c r="BC521" s="2535"/>
      <c r="BD521" s="2535"/>
      <c r="BE521" s="2588"/>
      <c r="BF521" s="2535"/>
      <c r="BG521" s="2535"/>
      <c r="BH521" s="2535"/>
      <c r="BI521" s="2535"/>
      <c r="BJ521" s="2535"/>
      <c r="BK521" s="2535"/>
      <c r="BL521" s="2535"/>
      <c r="BM521" s="2535"/>
      <c r="BN521" s="2602"/>
      <c r="BO521" s="2535"/>
      <c r="BP521" s="2535"/>
      <c r="BQ521" s="2535"/>
      <c r="BR521" s="2537"/>
      <c r="BS521" s="2628"/>
      <c r="BT521" s="2535"/>
      <c r="BU521" s="2535"/>
      <c r="BV521" s="2602"/>
      <c r="BW521" s="2535"/>
      <c r="BX521" s="2535"/>
      <c r="BY521" s="2535"/>
      <c r="BZ521" s="2602"/>
      <c r="CA521" s="2526"/>
      <c r="CB521" s="2526"/>
      <c r="CC521" s="2526"/>
      <c r="CD521" s="2526"/>
      <c r="CE521" s="2526"/>
      <c r="CF521" s="2604"/>
      <c r="CG521" s="2535"/>
      <c r="CH521" s="2535"/>
      <c r="CI521" s="2535"/>
      <c r="CJ521" s="2535"/>
      <c r="CK521" s="2535"/>
      <c r="CL521" s="2535"/>
      <c r="CM521" s="2535"/>
      <c r="CN521" s="2535"/>
      <c r="CO521" s="2535"/>
      <c r="CP521" s="2535"/>
      <c r="CQ521" s="2535"/>
      <c r="CR521" s="2535"/>
      <c r="CS521" s="2535"/>
      <c r="CT521" s="2535"/>
      <c r="CU521" s="2535"/>
      <c r="CV521" s="2535"/>
      <c r="CW521" s="2535"/>
      <c r="CX521" s="2535"/>
      <c r="CY521" s="2605"/>
    </row>
    <row r="522" spans="1:103">
      <c r="A522" s="2541"/>
      <c r="B522" s="2542" t="s">
        <v>2765</v>
      </c>
      <c r="C522" s="2543"/>
      <c r="D522" s="2544">
        <v>1299</v>
      </c>
      <c r="E522" s="2545"/>
      <c r="F522" s="2522">
        <v>600</v>
      </c>
      <c r="G522" s="2546">
        <v>476</v>
      </c>
      <c r="H522" s="2546">
        <v>100</v>
      </c>
      <c r="I522" s="2546">
        <v>140</v>
      </c>
      <c r="J522" s="2547">
        <v>20</v>
      </c>
      <c r="K522" s="2546">
        <v>320</v>
      </c>
      <c r="L522" s="2546">
        <v>280</v>
      </c>
      <c r="M522" s="2522">
        <v>1654.7</v>
      </c>
      <c r="N522" s="2548">
        <v>2.87</v>
      </c>
      <c r="O522" s="2523">
        <v>2.2069999999999999</v>
      </c>
      <c r="P522" s="2549">
        <v>1</v>
      </c>
      <c r="Q522" s="2549" t="s">
        <v>2493</v>
      </c>
      <c r="R522" s="2549" t="s">
        <v>2185</v>
      </c>
      <c r="S522" s="2549" t="s">
        <v>2185</v>
      </c>
      <c r="T522" s="2550" t="s">
        <v>2185</v>
      </c>
      <c r="U522" s="2549">
        <v>1</v>
      </c>
      <c r="V522" s="2549" t="s">
        <v>2493</v>
      </c>
      <c r="W522" s="2549" t="s">
        <v>2185</v>
      </c>
      <c r="X522" s="2549">
        <v>1</v>
      </c>
      <c r="Y522" s="2550" t="s">
        <v>2185</v>
      </c>
      <c r="Z522" s="2551">
        <v>1</v>
      </c>
      <c r="AA522" s="2552" t="s">
        <v>2185</v>
      </c>
      <c r="AB522" s="2549" t="s">
        <v>2495</v>
      </c>
      <c r="AC522" s="2554">
        <v>754950</v>
      </c>
      <c r="AD522" s="2555">
        <v>25160</v>
      </c>
      <c r="AE522" s="2555">
        <v>33260</v>
      </c>
      <c r="AF522" s="2555">
        <v>21.3</v>
      </c>
      <c r="AG522" s="2555">
        <v>519.4</v>
      </c>
      <c r="AH522" s="2555">
        <v>254410</v>
      </c>
      <c r="AI522" s="2555">
        <v>10680</v>
      </c>
      <c r="AJ522" s="2555">
        <v>16670</v>
      </c>
      <c r="AK522" s="2555">
        <v>12.3</v>
      </c>
      <c r="AL522" s="2555">
        <v>40.299999999999997</v>
      </c>
      <c r="AM522" s="2555">
        <v>95520</v>
      </c>
      <c r="AN522" s="2523">
        <v>133120</v>
      </c>
      <c r="AO522" s="2556">
        <v>1</v>
      </c>
      <c r="AP522" s="2547">
        <v>1</v>
      </c>
      <c r="AQ522" s="2547">
        <v>1</v>
      </c>
      <c r="AR522" s="2547">
        <v>1</v>
      </c>
      <c r="AS522" s="2557">
        <v>14</v>
      </c>
      <c r="AT522" s="2558">
        <v>17</v>
      </c>
      <c r="AU522" s="2558">
        <v>10</v>
      </c>
      <c r="AV522" s="2559">
        <v>13</v>
      </c>
      <c r="AW522" s="2560">
        <v>1</v>
      </c>
      <c r="AX522" s="2539">
        <v>1</v>
      </c>
      <c r="AY522" s="2521">
        <v>1</v>
      </c>
      <c r="AZ522" s="2539">
        <v>1</v>
      </c>
      <c r="BA522" s="2539">
        <v>0</v>
      </c>
      <c r="BB522" s="2539">
        <v>1</v>
      </c>
      <c r="BC522" s="2539">
        <v>0</v>
      </c>
      <c r="BD522" s="2539">
        <v>0</v>
      </c>
      <c r="BE522" s="2561">
        <v>1</v>
      </c>
      <c r="BF522" s="2539">
        <v>1</v>
      </c>
      <c r="BG522" s="2539">
        <v>0</v>
      </c>
      <c r="BH522" s="2539">
        <v>0</v>
      </c>
      <c r="BI522" s="2539">
        <v>0</v>
      </c>
      <c r="BJ522" s="2539">
        <v>1</v>
      </c>
      <c r="BK522" s="2539">
        <v>0</v>
      </c>
      <c r="BL522" s="2539">
        <v>0</v>
      </c>
      <c r="BM522" s="2539">
        <v>1</v>
      </c>
      <c r="BN522" s="2521">
        <v>0</v>
      </c>
      <c r="BO522" s="2539">
        <v>0</v>
      </c>
      <c r="BP522" s="2539">
        <v>0</v>
      </c>
      <c r="BQ522" s="2539">
        <v>0</v>
      </c>
      <c r="BR522" s="2562">
        <v>0</v>
      </c>
      <c r="BS522" s="2538">
        <v>0</v>
      </c>
      <c r="BT522" s="2521">
        <v>0</v>
      </c>
      <c r="BU522" s="2521">
        <v>0</v>
      </c>
      <c r="BV522" s="2521">
        <v>0</v>
      </c>
      <c r="BW522" s="2521">
        <v>0</v>
      </c>
      <c r="BX522" s="2521">
        <v>0</v>
      </c>
      <c r="BY522" s="2521">
        <v>0</v>
      </c>
      <c r="BZ522" s="2579">
        <v>0</v>
      </c>
      <c r="CA522" s="2521">
        <v>0</v>
      </c>
      <c r="CB522" s="2521">
        <v>0</v>
      </c>
      <c r="CC522" s="2521">
        <v>0</v>
      </c>
      <c r="CD522" s="2521">
        <v>0</v>
      </c>
      <c r="CE522" s="2524">
        <v>0</v>
      </c>
      <c r="CF522" s="2520">
        <v>1</v>
      </c>
      <c r="CG522" s="2521">
        <v>1</v>
      </c>
      <c r="CH522" s="2521">
        <v>1</v>
      </c>
      <c r="CI522" s="2521">
        <v>1</v>
      </c>
      <c r="CJ522" s="2521">
        <v>1</v>
      </c>
      <c r="CK522" s="2521">
        <v>1</v>
      </c>
      <c r="CL522" s="2521">
        <v>1</v>
      </c>
      <c r="CM522" s="2521">
        <v>1</v>
      </c>
      <c r="CN522" s="2521">
        <v>1</v>
      </c>
      <c r="CO522" s="2521">
        <v>1</v>
      </c>
      <c r="CP522" s="2521">
        <v>1</v>
      </c>
      <c r="CQ522" s="2521">
        <v>1</v>
      </c>
      <c r="CR522" s="2521">
        <v>1</v>
      </c>
      <c r="CS522" s="2521">
        <v>0</v>
      </c>
      <c r="CT522" s="2521">
        <v>0</v>
      </c>
      <c r="CU522" s="2521">
        <v>0</v>
      </c>
      <c r="CV522" s="2521">
        <v>0</v>
      </c>
      <c r="CW522" s="2521">
        <v>0</v>
      </c>
      <c r="CX522" s="2521">
        <v>0</v>
      </c>
      <c r="CY522" s="2563">
        <v>0</v>
      </c>
    </row>
    <row r="523" spans="1:103">
      <c r="A523" s="2564"/>
      <c r="B523" s="2542" t="s">
        <v>2766</v>
      </c>
      <c r="C523" s="2543"/>
      <c r="D523" s="2544">
        <v>1202</v>
      </c>
      <c r="E523" s="2545"/>
      <c r="F523" s="2522">
        <v>580</v>
      </c>
      <c r="G523" s="2546">
        <v>471</v>
      </c>
      <c r="H523" s="2546">
        <v>95</v>
      </c>
      <c r="I523" s="2546">
        <v>130</v>
      </c>
      <c r="J523" s="2547">
        <v>20</v>
      </c>
      <c r="K523" s="2546">
        <v>320</v>
      </c>
      <c r="L523" s="2546">
        <v>280</v>
      </c>
      <c r="M523" s="2522">
        <v>1530.5</v>
      </c>
      <c r="N523" s="2548">
        <v>2.82</v>
      </c>
      <c r="O523" s="2523">
        <v>2.3450000000000002</v>
      </c>
      <c r="P523" s="2549">
        <v>1</v>
      </c>
      <c r="Q523" s="2549" t="s">
        <v>2493</v>
      </c>
      <c r="R523" s="2549" t="s">
        <v>2185</v>
      </c>
      <c r="S523" s="2549" t="s">
        <v>2185</v>
      </c>
      <c r="T523" s="2550" t="s">
        <v>2185</v>
      </c>
      <c r="U523" s="2549">
        <v>1</v>
      </c>
      <c r="V523" s="2549" t="s">
        <v>2493</v>
      </c>
      <c r="W523" s="2549" t="s">
        <v>2185</v>
      </c>
      <c r="X523" s="2549">
        <v>1</v>
      </c>
      <c r="Y523" s="2550" t="s">
        <v>2185</v>
      </c>
      <c r="Z523" s="2551">
        <v>1</v>
      </c>
      <c r="AA523" s="2552" t="s">
        <v>2185</v>
      </c>
      <c r="AB523" s="2549" t="s">
        <v>2495</v>
      </c>
      <c r="AC523" s="2554">
        <v>663970</v>
      </c>
      <c r="AD523" s="2555">
        <v>22890</v>
      </c>
      <c r="AE523" s="2555">
        <v>30030</v>
      </c>
      <c r="AF523" s="2555">
        <v>20.8</v>
      </c>
      <c r="AG523" s="2555">
        <v>482.9</v>
      </c>
      <c r="AH523" s="2555">
        <v>228760</v>
      </c>
      <c r="AI523" s="2555">
        <v>9714</v>
      </c>
      <c r="AJ523" s="2555">
        <v>15150</v>
      </c>
      <c r="AK523" s="2555">
        <v>12.2</v>
      </c>
      <c r="AL523" s="2555">
        <v>37.799999999999997</v>
      </c>
      <c r="AM523" s="2555">
        <v>77190</v>
      </c>
      <c r="AN523" s="2523">
        <v>114600</v>
      </c>
      <c r="AO523" s="2556">
        <v>1</v>
      </c>
      <c r="AP523" s="2547">
        <v>1</v>
      </c>
      <c r="AQ523" s="2547">
        <v>1</v>
      </c>
      <c r="AR523" s="2547">
        <v>1</v>
      </c>
      <c r="AS523" s="2557">
        <v>15</v>
      </c>
      <c r="AT523" s="2558">
        <v>18</v>
      </c>
      <c r="AU523" s="2558">
        <v>11</v>
      </c>
      <c r="AV523" s="2559">
        <v>14</v>
      </c>
      <c r="AW523" s="2560">
        <v>1</v>
      </c>
      <c r="AX523" s="2539">
        <v>1</v>
      </c>
      <c r="AY523" s="2521">
        <v>1</v>
      </c>
      <c r="AZ523" s="2539">
        <v>1</v>
      </c>
      <c r="BA523" s="2539">
        <v>0</v>
      </c>
      <c r="BB523" s="2539">
        <v>1</v>
      </c>
      <c r="BC523" s="2539">
        <v>0</v>
      </c>
      <c r="BD523" s="2539">
        <v>0</v>
      </c>
      <c r="BE523" s="2561">
        <v>1</v>
      </c>
      <c r="BF523" s="2539">
        <v>1</v>
      </c>
      <c r="BG523" s="2539">
        <v>0</v>
      </c>
      <c r="BH523" s="2539">
        <v>0</v>
      </c>
      <c r="BI523" s="2539">
        <v>0</v>
      </c>
      <c r="BJ523" s="2539">
        <v>1</v>
      </c>
      <c r="BK523" s="2539">
        <v>0</v>
      </c>
      <c r="BL523" s="2539">
        <v>0</v>
      </c>
      <c r="BM523" s="2539">
        <v>1</v>
      </c>
      <c r="BN523" s="2521">
        <v>0</v>
      </c>
      <c r="BO523" s="2539">
        <v>0</v>
      </c>
      <c r="BP523" s="2539">
        <v>0</v>
      </c>
      <c r="BQ523" s="2539">
        <v>0</v>
      </c>
      <c r="BR523" s="2562">
        <v>0</v>
      </c>
      <c r="BS523" s="2538">
        <v>0</v>
      </c>
      <c r="BT523" s="2521">
        <v>0</v>
      </c>
      <c r="BU523" s="2521">
        <v>0</v>
      </c>
      <c r="BV523" s="2521">
        <v>0</v>
      </c>
      <c r="BW523" s="2521">
        <v>0</v>
      </c>
      <c r="BX523" s="2521">
        <v>0</v>
      </c>
      <c r="BY523" s="2521">
        <v>0</v>
      </c>
      <c r="BZ523" s="2579">
        <v>0</v>
      </c>
      <c r="CA523" s="2521">
        <v>0</v>
      </c>
      <c r="CB523" s="2521">
        <v>0</v>
      </c>
      <c r="CC523" s="2521">
        <v>0</v>
      </c>
      <c r="CD523" s="2521">
        <v>0</v>
      </c>
      <c r="CE523" s="2524">
        <v>0</v>
      </c>
      <c r="CF523" s="2520">
        <v>1</v>
      </c>
      <c r="CG523" s="2521">
        <v>1</v>
      </c>
      <c r="CH523" s="2521">
        <v>1</v>
      </c>
      <c r="CI523" s="2521">
        <v>1</v>
      </c>
      <c r="CJ523" s="2521">
        <v>1</v>
      </c>
      <c r="CK523" s="2521">
        <v>1</v>
      </c>
      <c r="CL523" s="2521">
        <v>1</v>
      </c>
      <c r="CM523" s="2521">
        <v>1</v>
      </c>
      <c r="CN523" s="2521">
        <v>1</v>
      </c>
      <c r="CO523" s="2521">
        <v>1</v>
      </c>
      <c r="CP523" s="2521">
        <v>1</v>
      </c>
      <c r="CQ523" s="2521">
        <v>1</v>
      </c>
      <c r="CR523" s="2521">
        <v>1</v>
      </c>
      <c r="CS523" s="2521">
        <v>0</v>
      </c>
      <c r="CT523" s="2521">
        <v>0</v>
      </c>
      <c r="CU523" s="2521">
        <v>0</v>
      </c>
      <c r="CV523" s="2521">
        <v>0</v>
      </c>
      <c r="CW523" s="2521">
        <v>0</v>
      </c>
      <c r="CX523" s="2521">
        <v>0</v>
      </c>
      <c r="CY523" s="2563">
        <v>0</v>
      </c>
    </row>
    <row r="524" spans="1:103">
      <c r="A524" s="2564"/>
      <c r="B524" s="2542" t="s">
        <v>2767</v>
      </c>
      <c r="C524" s="2543"/>
      <c r="D524" s="2544">
        <v>1086</v>
      </c>
      <c r="E524" s="2545"/>
      <c r="F524" s="2522">
        <v>569</v>
      </c>
      <c r="G524" s="2546">
        <v>454</v>
      </c>
      <c r="H524" s="2546">
        <v>78</v>
      </c>
      <c r="I524" s="2546">
        <v>125</v>
      </c>
      <c r="J524" s="2547">
        <v>20</v>
      </c>
      <c r="K524" s="2546">
        <v>320</v>
      </c>
      <c r="L524" s="2546">
        <v>280</v>
      </c>
      <c r="M524" s="2522">
        <v>1385.8</v>
      </c>
      <c r="N524" s="2548">
        <v>2.7639999999999998</v>
      </c>
      <c r="O524" s="2523">
        <v>2.5379999999999998</v>
      </c>
      <c r="P524" s="2549">
        <v>1</v>
      </c>
      <c r="Q524" s="2549" t="s">
        <v>2493</v>
      </c>
      <c r="R524" s="2549" t="s">
        <v>2493</v>
      </c>
      <c r="S524" s="2549" t="s">
        <v>2185</v>
      </c>
      <c r="T524" s="2550" t="s">
        <v>2185</v>
      </c>
      <c r="U524" s="2549">
        <v>1</v>
      </c>
      <c r="V524" s="2549" t="s">
        <v>2493</v>
      </c>
      <c r="W524" s="2549" t="s">
        <v>2493</v>
      </c>
      <c r="X524" s="2549">
        <v>1</v>
      </c>
      <c r="Y524" s="2550" t="s">
        <v>2185</v>
      </c>
      <c r="Z524" s="2551">
        <v>1</v>
      </c>
      <c r="AA524" s="2552">
        <v>1</v>
      </c>
      <c r="AB524" s="2549" t="s">
        <v>2495</v>
      </c>
      <c r="AC524" s="2554">
        <v>596070</v>
      </c>
      <c r="AD524" s="2555">
        <v>20950</v>
      </c>
      <c r="AE524" s="2555">
        <v>27230</v>
      </c>
      <c r="AF524" s="2555">
        <v>20.7</v>
      </c>
      <c r="AG524" s="2555">
        <v>399.7</v>
      </c>
      <c r="AH524" s="2555">
        <v>196270</v>
      </c>
      <c r="AI524" s="2555">
        <v>8646</v>
      </c>
      <c r="AJ524" s="2555">
        <v>13380</v>
      </c>
      <c r="AK524" s="2555">
        <v>11.8</v>
      </c>
      <c r="AL524" s="2555">
        <v>35.1</v>
      </c>
      <c r="AM524" s="2555">
        <v>61220</v>
      </c>
      <c r="AN524" s="2523">
        <v>96070</v>
      </c>
      <c r="AO524" s="2556">
        <v>1</v>
      </c>
      <c r="AP524" s="2547">
        <v>1</v>
      </c>
      <c r="AQ524" s="2547">
        <v>1</v>
      </c>
      <c r="AR524" s="2547">
        <v>1</v>
      </c>
      <c r="AS524" s="2557">
        <v>17</v>
      </c>
      <c r="AT524" s="2558">
        <v>20</v>
      </c>
      <c r="AU524" s="2558">
        <v>11</v>
      </c>
      <c r="AV524" s="2559">
        <v>15</v>
      </c>
      <c r="AW524" s="2560">
        <v>1</v>
      </c>
      <c r="AX524" s="2539">
        <v>1</v>
      </c>
      <c r="AY524" s="2521">
        <v>1</v>
      </c>
      <c r="AZ524" s="2539">
        <v>1</v>
      </c>
      <c r="BA524" s="2539">
        <v>0</v>
      </c>
      <c r="BB524" s="2539">
        <v>1</v>
      </c>
      <c r="BC524" s="2539">
        <v>1</v>
      </c>
      <c r="BD524" s="2539">
        <v>0</v>
      </c>
      <c r="BE524" s="2561">
        <v>1</v>
      </c>
      <c r="BF524" s="2539">
        <v>1</v>
      </c>
      <c r="BG524" s="2539">
        <v>0</v>
      </c>
      <c r="BH524" s="2539">
        <v>0</v>
      </c>
      <c r="BI524" s="2539">
        <v>0</v>
      </c>
      <c r="BJ524" s="2539">
        <v>1</v>
      </c>
      <c r="BK524" s="2539">
        <v>0</v>
      </c>
      <c r="BL524" s="2539">
        <v>0</v>
      </c>
      <c r="BM524" s="2539">
        <v>1</v>
      </c>
      <c r="BN524" s="2521">
        <v>0</v>
      </c>
      <c r="BO524" s="2539">
        <v>0</v>
      </c>
      <c r="BP524" s="2539">
        <v>0</v>
      </c>
      <c r="BQ524" s="2539">
        <v>0</v>
      </c>
      <c r="BR524" s="2562">
        <v>0</v>
      </c>
      <c r="BS524" s="2538">
        <v>0</v>
      </c>
      <c r="BT524" s="2521">
        <v>0</v>
      </c>
      <c r="BU524" s="2521">
        <v>0</v>
      </c>
      <c r="BV524" s="2521">
        <v>0</v>
      </c>
      <c r="BW524" s="2521">
        <v>0</v>
      </c>
      <c r="BX524" s="2521">
        <v>0</v>
      </c>
      <c r="BY524" s="2521">
        <v>0</v>
      </c>
      <c r="BZ524" s="2579">
        <v>0</v>
      </c>
      <c r="CA524" s="2521">
        <v>0</v>
      </c>
      <c r="CB524" s="2521">
        <v>0</v>
      </c>
      <c r="CC524" s="2521">
        <v>0</v>
      </c>
      <c r="CD524" s="2521">
        <v>0</v>
      </c>
      <c r="CE524" s="2524">
        <v>0</v>
      </c>
      <c r="CF524" s="2520">
        <v>1</v>
      </c>
      <c r="CG524" s="2521">
        <v>1</v>
      </c>
      <c r="CH524" s="2521">
        <v>1</v>
      </c>
      <c r="CI524" s="2521">
        <v>1</v>
      </c>
      <c r="CJ524" s="2521">
        <v>1</v>
      </c>
      <c r="CK524" s="2521">
        <v>1</v>
      </c>
      <c r="CL524" s="2521">
        <v>1</v>
      </c>
      <c r="CM524" s="2521">
        <v>1</v>
      </c>
      <c r="CN524" s="2521">
        <v>1</v>
      </c>
      <c r="CO524" s="2521">
        <v>1</v>
      </c>
      <c r="CP524" s="2521">
        <v>1</v>
      </c>
      <c r="CQ524" s="2521">
        <v>1</v>
      </c>
      <c r="CR524" s="2521">
        <v>1</v>
      </c>
      <c r="CS524" s="2521">
        <v>0</v>
      </c>
      <c r="CT524" s="2521">
        <v>0</v>
      </c>
      <c r="CU524" s="2521">
        <v>0</v>
      </c>
      <c r="CV524" s="2521">
        <v>0</v>
      </c>
      <c r="CW524" s="2521">
        <v>0</v>
      </c>
      <c r="CX524" s="2521">
        <v>0</v>
      </c>
      <c r="CY524" s="2563">
        <v>0</v>
      </c>
    </row>
    <row r="525" spans="1:103">
      <c r="A525" s="2564"/>
      <c r="B525" s="2542" t="s">
        <v>2768</v>
      </c>
      <c r="C525" s="2543"/>
      <c r="D525" s="2544">
        <v>990</v>
      </c>
      <c r="E525" s="2545"/>
      <c r="F525" s="2522">
        <v>550</v>
      </c>
      <c r="G525" s="2546">
        <v>448</v>
      </c>
      <c r="H525" s="2546">
        <v>71.900000000000006</v>
      </c>
      <c r="I525" s="2546">
        <v>115</v>
      </c>
      <c r="J525" s="2547">
        <v>20</v>
      </c>
      <c r="K525" s="2546">
        <v>320</v>
      </c>
      <c r="L525" s="2546">
        <v>280</v>
      </c>
      <c r="M525" s="2522">
        <v>1262.4000000000001</v>
      </c>
      <c r="N525" s="2548">
        <v>2.714</v>
      </c>
      <c r="O525" s="2523">
        <v>2.7349999999999999</v>
      </c>
      <c r="P525" s="2549">
        <v>1</v>
      </c>
      <c r="Q525" s="2549" t="s">
        <v>2493</v>
      </c>
      <c r="R525" s="2549" t="s">
        <v>2493</v>
      </c>
      <c r="S525" s="2549" t="s">
        <v>2185</v>
      </c>
      <c r="T525" s="2550" t="s">
        <v>2185</v>
      </c>
      <c r="U525" s="2549">
        <v>1</v>
      </c>
      <c r="V525" s="2549" t="s">
        <v>2493</v>
      </c>
      <c r="W525" s="2549" t="s">
        <v>2493</v>
      </c>
      <c r="X525" s="2549">
        <v>1</v>
      </c>
      <c r="Y525" s="2550" t="s">
        <v>2185</v>
      </c>
      <c r="Z525" s="2551">
        <v>1</v>
      </c>
      <c r="AA525" s="2552">
        <v>1</v>
      </c>
      <c r="AB525" s="2549" t="s">
        <v>2495</v>
      </c>
      <c r="AC525" s="2554">
        <v>519260</v>
      </c>
      <c r="AD525" s="2555">
        <v>18880</v>
      </c>
      <c r="AE525" s="2555">
        <v>24300</v>
      </c>
      <c r="AF525" s="2555">
        <v>20.2</v>
      </c>
      <c r="AG525" s="2555">
        <v>362.1</v>
      </c>
      <c r="AH525" s="2555">
        <v>173380</v>
      </c>
      <c r="AI525" s="2555">
        <v>7740</v>
      </c>
      <c r="AJ525" s="2555">
        <v>11960</v>
      </c>
      <c r="AK525" s="2555">
        <v>11.7</v>
      </c>
      <c r="AL525" s="2555">
        <v>32.5</v>
      </c>
      <c r="AM525" s="2555">
        <v>47490</v>
      </c>
      <c r="AN525" s="2523">
        <v>81520</v>
      </c>
      <c r="AO525" s="2556">
        <v>1</v>
      </c>
      <c r="AP525" s="2547">
        <v>1</v>
      </c>
      <c r="AQ525" s="2547">
        <v>1</v>
      </c>
      <c r="AR525" s="2547">
        <v>1</v>
      </c>
      <c r="AS525" s="2557">
        <v>18</v>
      </c>
      <c r="AT525" s="2558">
        <v>21</v>
      </c>
      <c r="AU525" s="2558">
        <v>12</v>
      </c>
      <c r="AV525" s="2559">
        <v>16</v>
      </c>
      <c r="AW525" s="2560">
        <v>1</v>
      </c>
      <c r="AX525" s="2539">
        <v>1</v>
      </c>
      <c r="AY525" s="2521">
        <v>1</v>
      </c>
      <c r="AZ525" s="2539">
        <v>1</v>
      </c>
      <c r="BA525" s="2539">
        <v>0</v>
      </c>
      <c r="BB525" s="2539">
        <v>1</v>
      </c>
      <c r="BC525" s="2539">
        <v>1</v>
      </c>
      <c r="BD525" s="2539">
        <v>0</v>
      </c>
      <c r="BE525" s="2561">
        <v>1</v>
      </c>
      <c r="BF525" s="2539">
        <v>1</v>
      </c>
      <c r="BG525" s="2539">
        <v>0</v>
      </c>
      <c r="BH525" s="2539">
        <v>0</v>
      </c>
      <c r="BI525" s="2539">
        <v>0</v>
      </c>
      <c r="BJ525" s="2539">
        <v>1</v>
      </c>
      <c r="BK525" s="2539">
        <v>0</v>
      </c>
      <c r="BL525" s="2539">
        <v>0</v>
      </c>
      <c r="BM525" s="2539">
        <v>1</v>
      </c>
      <c r="BN525" s="2521">
        <v>0</v>
      </c>
      <c r="BO525" s="2539">
        <v>0</v>
      </c>
      <c r="BP525" s="2539">
        <v>0</v>
      </c>
      <c r="BQ525" s="2539">
        <v>0</v>
      </c>
      <c r="BR525" s="2562">
        <v>0</v>
      </c>
      <c r="BS525" s="2538">
        <v>0</v>
      </c>
      <c r="BT525" s="2521">
        <v>0</v>
      </c>
      <c r="BU525" s="2521">
        <v>0</v>
      </c>
      <c r="BV525" s="2521">
        <v>0</v>
      </c>
      <c r="BW525" s="2521">
        <v>0</v>
      </c>
      <c r="BX525" s="2521">
        <v>0</v>
      </c>
      <c r="BY525" s="2521">
        <v>0</v>
      </c>
      <c r="BZ525" s="2579">
        <v>0</v>
      </c>
      <c r="CA525" s="2521">
        <v>0</v>
      </c>
      <c r="CB525" s="2521">
        <v>0</v>
      </c>
      <c r="CC525" s="2521">
        <v>0</v>
      </c>
      <c r="CD525" s="2521">
        <v>0</v>
      </c>
      <c r="CE525" s="2524">
        <v>0</v>
      </c>
      <c r="CF525" s="2520">
        <v>1</v>
      </c>
      <c r="CG525" s="2521">
        <v>1</v>
      </c>
      <c r="CH525" s="2521">
        <v>1</v>
      </c>
      <c r="CI525" s="2521">
        <v>1</v>
      </c>
      <c r="CJ525" s="2521">
        <v>1</v>
      </c>
      <c r="CK525" s="2521">
        <v>1</v>
      </c>
      <c r="CL525" s="2521">
        <v>1</v>
      </c>
      <c r="CM525" s="2521">
        <v>1</v>
      </c>
      <c r="CN525" s="2521">
        <v>1</v>
      </c>
      <c r="CO525" s="2521">
        <v>1</v>
      </c>
      <c r="CP525" s="2521">
        <v>1</v>
      </c>
      <c r="CQ525" s="2521">
        <v>1</v>
      </c>
      <c r="CR525" s="2521">
        <v>1</v>
      </c>
      <c r="CS525" s="2521">
        <v>0</v>
      </c>
      <c r="CT525" s="2521">
        <v>0</v>
      </c>
      <c r="CU525" s="2521">
        <v>0</v>
      </c>
      <c r="CV525" s="2521">
        <v>0</v>
      </c>
      <c r="CW525" s="2521">
        <v>0</v>
      </c>
      <c r="CX525" s="2521">
        <v>0</v>
      </c>
      <c r="CY525" s="2563">
        <v>0</v>
      </c>
    </row>
    <row r="526" spans="1:103">
      <c r="A526" s="2564"/>
      <c r="B526" s="2542" t="s">
        <v>2769</v>
      </c>
      <c r="C526" s="2543"/>
      <c r="D526" s="2544">
        <v>900</v>
      </c>
      <c r="E526" s="2545"/>
      <c r="F526" s="2522">
        <v>531</v>
      </c>
      <c r="G526" s="2546">
        <v>442</v>
      </c>
      <c r="H526" s="2546">
        <v>65.900000000000006</v>
      </c>
      <c r="I526" s="2546">
        <v>106</v>
      </c>
      <c r="J526" s="2547">
        <v>20</v>
      </c>
      <c r="K526" s="2546">
        <v>320</v>
      </c>
      <c r="L526" s="2546">
        <v>280</v>
      </c>
      <c r="M526" s="2522">
        <v>1149.2</v>
      </c>
      <c r="N526" s="2548">
        <v>2.6640000000000001</v>
      </c>
      <c r="O526" s="2523">
        <v>2.9489999999999998</v>
      </c>
      <c r="P526" s="2549">
        <v>1</v>
      </c>
      <c r="Q526" s="2549" t="s">
        <v>2493</v>
      </c>
      <c r="R526" s="2549" t="s">
        <v>2493</v>
      </c>
      <c r="S526" s="2549" t="s">
        <v>2185</v>
      </c>
      <c r="T526" s="2550" t="s">
        <v>2185</v>
      </c>
      <c r="U526" s="2549">
        <v>1</v>
      </c>
      <c r="V526" s="2549" t="s">
        <v>2493</v>
      </c>
      <c r="W526" s="2549" t="s">
        <v>2493</v>
      </c>
      <c r="X526" s="2549">
        <v>1</v>
      </c>
      <c r="Y526" s="2550" t="s">
        <v>2185</v>
      </c>
      <c r="Z526" s="2551">
        <v>1</v>
      </c>
      <c r="AA526" s="2552">
        <v>1</v>
      </c>
      <c r="AB526" s="2549" t="s">
        <v>2495</v>
      </c>
      <c r="AC526" s="2554">
        <v>450550</v>
      </c>
      <c r="AD526" s="2555">
        <v>16970</v>
      </c>
      <c r="AE526" s="2555">
        <v>21640</v>
      </c>
      <c r="AF526" s="2555">
        <v>19.7</v>
      </c>
      <c r="AG526" s="2555">
        <v>325.89999999999998</v>
      </c>
      <c r="AH526" s="2555">
        <v>153360</v>
      </c>
      <c r="AI526" s="2555">
        <v>6939</v>
      </c>
      <c r="AJ526" s="2555">
        <v>10710</v>
      </c>
      <c r="AK526" s="2555">
        <v>11.5</v>
      </c>
      <c r="AL526" s="2555">
        <v>30.1</v>
      </c>
      <c r="AM526" s="2555">
        <v>36880</v>
      </c>
      <c r="AN526" s="2523">
        <v>68880</v>
      </c>
      <c r="AO526" s="2556">
        <v>1</v>
      </c>
      <c r="AP526" s="2547">
        <v>1</v>
      </c>
      <c r="AQ526" s="2547">
        <v>1</v>
      </c>
      <c r="AR526" s="2547">
        <v>1</v>
      </c>
      <c r="AS526" s="2557">
        <v>19</v>
      </c>
      <c r="AT526" s="2558">
        <v>23</v>
      </c>
      <c r="AU526" s="2558">
        <v>13</v>
      </c>
      <c r="AV526" s="2559">
        <v>17</v>
      </c>
      <c r="AW526" s="2560">
        <v>1</v>
      </c>
      <c r="AX526" s="2539">
        <v>1</v>
      </c>
      <c r="AY526" s="2521">
        <v>1</v>
      </c>
      <c r="AZ526" s="2539">
        <v>1</v>
      </c>
      <c r="BA526" s="2539">
        <v>0</v>
      </c>
      <c r="BB526" s="2539">
        <v>1</v>
      </c>
      <c r="BC526" s="2539">
        <v>1</v>
      </c>
      <c r="BD526" s="2539">
        <v>0</v>
      </c>
      <c r="BE526" s="2561">
        <v>1</v>
      </c>
      <c r="BF526" s="2539">
        <v>1</v>
      </c>
      <c r="BG526" s="2539">
        <v>0</v>
      </c>
      <c r="BH526" s="2539">
        <v>0</v>
      </c>
      <c r="BI526" s="2539">
        <v>0</v>
      </c>
      <c r="BJ526" s="2539">
        <v>1</v>
      </c>
      <c r="BK526" s="2539">
        <v>0</v>
      </c>
      <c r="BL526" s="2539">
        <v>0</v>
      </c>
      <c r="BM526" s="2539">
        <v>1</v>
      </c>
      <c r="BN526" s="2521">
        <v>0</v>
      </c>
      <c r="BO526" s="2539">
        <v>0</v>
      </c>
      <c r="BP526" s="2539">
        <v>0</v>
      </c>
      <c r="BQ526" s="2539">
        <v>0</v>
      </c>
      <c r="BR526" s="2562">
        <v>0</v>
      </c>
      <c r="BS526" s="2538">
        <v>0</v>
      </c>
      <c r="BT526" s="2521">
        <v>0</v>
      </c>
      <c r="BU526" s="2521">
        <v>0</v>
      </c>
      <c r="BV526" s="2521">
        <v>0</v>
      </c>
      <c r="BW526" s="2521">
        <v>0</v>
      </c>
      <c r="BX526" s="2521">
        <v>0</v>
      </c>
      <c r="BY526" s="2521">
        <v>0</v>
      </c>
      <c r="BZ526" s="2579">
        <v>0</v>
      </c>
      <c r="CA526" s="2521">
        <v>0</v>
      </c>
      <c r="CB526" s="2521">
        <v>0</v>
      </c>
      <c r="CC526" s="2521">
        <v>0</v>
      </c>
      <c r="CD526" s="2521">
        <v>0</v>
      </c>
      <c r="CE526" s="2524">
        <v>0</v>
      </c>
      <c r="CF526" s="2520">
        <v>1</v>
      </c>
      <c r="CG526" s="2521">
        <v>1</v>
      </c>
      <c r="CH526" s="2521">
        <v>1</v>
      </c>
      <c r="CI526" s="2521">
        <v>1</v>
      </c>
      <c r="CJ526" s="2521">
        <v>1</v>
      </c>
      <c r="CK526" s="2521">
        <v>1</v>
      </c>
      <c r="CL526" s="2521">
        <v>1</v>
      </c>
      <c r="CM526" s="2521">
        <v>1</v>
      </c>
      <c r="CN526" s="2521">
        <v>1</v>
      </c>
      <c r="CO526" s="2521">
        <v>1</v>
      </c>
      <c r="CP526" s="2521">
        <v>1</v>
      </c>
      <c r="CQ526" s="2521">
        <v>1</v>
      </c>
      <c r="CR526" s="2521">
        <v>1</v>
      </c>
      <c r="CS526" s="2521">
        <v>0</v>
      </c>
      <c r="CT526" s="2521">
        <v>0</v>
      </c>
      <c r="CU526" s="2521">
        <v>0</v>
      </c>
      <c r="CV526" s="2521">
        <v>0</v>
      </c>
      <c r="CW526" s="2521">
        <v>0</v>
      </c>
      <c r="CX526" s="2521">
        <v>0</v>
      </c>
      <c r="CY526" s="2563">
        <v>0</v>
      </c>
    </row>
    <row r="527" spans="1:103">
      <c r="A527" s="2564"/>
      <c r="B527" s="2542" t="s">
        <v>2770</v>
      </c>
      <c r="C527" s="2543"/>
      <c r="D527" s="2544">
        <v>818</v>
      </c>
      <c r="E527" s="2545"/>
      <c r="F527" s="2522">
        <v>514</v>
      </c>
      <c r="G527" s="2546">
        <v>437</v>
      </c>
      <c r="H527" s="2546">
        <v>60.5</v>
      </c>
      <c r="I527" s="2546">
        <v>97</v>
      </c>
      <c r="J527" s="2547">
        <v>20</v>
      </c>
      <c r="K527" s="2546">
        <v>320</v>
      </c>
      <c r="L527" s="2546">
        <v>280</v>
      </c>
      <c r="M527" s="2522">
        <v>1043.3</v>
      </c>
      <c r="N527" s="2548">
        <v>2.621</v>
      </c>
      <c r="O527" s="2523">
        <v>3.1960000000000002</v>
      </c>
      <c r="P527" s="2549">
        <v>1</v>
      </c>
      <c r="Q527" s="2549" t="s">
        <v>2493</v>
      </c>
      <c r="R527" s="2549" t="s">
        <v>2493</v>
      </c>
      <c r="S527" s="2549" t="s">
        <v>2185</v>
      </c>
      <c r="T527" s="2550" t="s">
        <v>2185</v>
      </c>
      <c r="U527" s="2549">
        <v>1</v>
      </c>
      <c r="V527" s="2549" t="s">
        <v>2493</v>
      </c>
      <c r="W527" s="2549" t="s">
        <v>2493</v>
      </c>
      <c r="X527" s="2549">
        <v>1</v>
      </c>
      <c r="Y527" s="2550" t="s">
        <v>2185</v>
      </c>
      <c r="Z527" s="2551">
        <v>1</v>
      </c>
      <c r="AA527" s="2552">
        <v>1</v>
      </c>
      <c r="AB527" s="2549" t="s">
        <v>2495</v>
      </c>
      <c r="AC527" s="2554">
        <v>392540</v>
      </c>
      <c r="AD527" s="2555">
        <v>15270</v>
      </c>
      <c r="AE527" s="2555">
        <v>19270</v>
      </c>
      <c r="AF527" s="2555">
        <v>19.3</v>
      </c>
      <c r="AG527" s="2555">
        <v>294.5</v>
      </c>
      <c r="AH527" s="2555">
        <v>135540</v>
      </c>
      <c r="AI527" s="2555">
        <v>6203</v>
      </c>
      <c r="AJ527" s="2555">
        <v>9566</v>
      </c>
      <c r="AK527" s="2555">
        <v>11.3</v>
      </c>
      <c r="AL527" s="2555">
        <v>27.7</v>
      </c>
      <c r="AM527" s="2555">
        <v>28210</v>
      </c>
      <c r="AN527" s="2523">
        <v>58650</v>
      </c>
      <c r="AO527" s="2556">
        <v>1</v>
      </c>
      <c r="AP527" s="2547">
        <v>1</v>
      </c>
      <c r="AQ527" s="2547">
        <v>1</v>
      </c>
      <c r="AR527" s="2547">
        <v>1</v>
      </c>
      <c r="AS527" s="2557">
        <v>21</v>
      </c>
      <c r="AT527" s="2558">
        <v>25</v>
      </c>
      <c r="AU527" s="2558">
        <v>14</v>
      </c>
      <c r="AV527" s="2559">
        <v>18</v>
      </c>
      <c r="AW527" s="2560">
        <v>1</v>
      </c>
      <c r="AX527" s="2539">
        <v>1</v>
      </c>
      <c r="AY527" s="2521">
        <v>1</v>
      </c>
      <c r="AZ527" s="2539">
        <v>1</v>
      </c>
      <c r="BA527" s="2539">
        <v>0</v>
      </c>
      <c r="BB527" s="2539">
        <v>1</v>
      </c>
      <c r="BC527" s="2539">
        <v>1</v>
      </c>
      <c r="BD527" s="2539">
        <v>0</v>
      </c>
      <c r="BE527" s="2561">
        <v>1</v>
      </c>
      <c r="BF527" s="2539">
        <v>1</v>
      </c>
      <c r="BG527" s="2539">
        <v>0</v>
      </c>
      <c r="BH527" s="2539">
        <v>0</v>
      </c>
      <c r="BI527" s="2539">
        <v>0</v>
      </c>
      <c r="BJ527" s="2539">
        <v>1</v>
      </c>
      <c r="BK527" s="2539">
        <v>0</v>
      </c>
      <c r="BL527" s="2539">
        <v>0</v>
      </c>
      <c r="BM527" s="2539">
        <v>1</v>
      </c>
      <c r="BN527" s="2521">
        <v>0</v>
      </c>
      <c r="BO527" s="2539">
        <v>0</v>
      </c>
      <c r="BP527" s="2539">
        <v>0</v>
      </c>
      <c r="BQ527" s="2539">
        <v>0</v>
      </c>
      <c r="BR527" s="2562">
        <v>0</v>
      </c>
      <c r="BS527" s="2538">
        <v>0</v>
      </c>
      <c r="BT527" s="2521">
        <v>0</v>
      </c>
      <c r="BU527" s="2521">
        <v>0</v>
      </c>
      <c r="BV527" s="2521">
        <v>0</v>
      </c>
      <c r="BW527" s="2521">
        <v>0</v>
      </c>
      <c r="BX527" s="2521">
        <v>0</v>
      </c>
      <c r="BY527" s="2521">
        <v>0</v>
      </c>
      <c r="BZ527" s="2579">
        <v>0</v>
      </c>
      <c r="CA527" s="2521">
        <v>0</v>
      </c>
      <c r="CB527" s="2521">
        <v>0</v>
      </c>
      <c r="CC527" s="2521">
        <v>0</v>
      </c>
      <c r="CD527" s="2521">
        <v>0</v>
      </c>
      <c r="CE527" s="2524">
        <v>0</v>
      </c>
      <c r="CF527" s="2520">
        <v>1</v>
      </c>
      <c r="CG527" s="2521">
        <v>1</v>
      </c>
      <c r="CH527" s="2521">
        <v>1</v>
      </c>
      <c r="CI527" s="2521">
        <v>1</v>
      </c>
      <c r="CJ527" s="2521">
        <v>1</v>
      </c>
      <c r="CK527" s="2521">
        <v>1</v>
      </c>
      <c r="CL527" s="2521">
        <v>1</v>
      </c>
      <c r="CM527" s="2521">
        <v>1</v>
      </c>
      <c r="CN527" s="2521">
        <v>1</v>
      </c>
      <c r="CO527" s="2521">
        <v>1</v>
      </c>
      <c r="CP527" s="2521">
        <v>1</v>
      </c>
      <c r="CQ527" s="2521">
        <v>1</v>
      </c>
      <c r="CR527" s="2521">
        <v>1</v>
      </c>
      <c r="CS527" s="2521">
        <v>0</v>
      </c>
      <c r="CT527" s="2521">
        <v>0</v>
      </c>
      <c r="CU527" s="2521">
        <v>0</v>
      </c>
      <c r="CV527" s="2521">
        <v>0</v>
      </c>
      <c r="CW527" s="2521">
        <v>0</v>
      </c>
      <c r="CX527" s="2521">
        <v>0</v>
      </c>
      <c r="CY527" s="2563">
        <v>0</v>
      </c>
    </row>
    <row r="528" spans="1:103">
      <c r="A528" s="2564"/>
      <c r="B528" s="2542" t="s">
        <v>2771</v>
      </c>
      <c r="C528" s="2543"/>
      <c r="D528" s="2544">
        <v>744</v>
      </c>
      <c r="E528" s="2545"/>
      <c r="F528" s="2522">
        <v>498</v>
      </c>
      <c r="G528" s="2546">
        <v>432</v>
      </c>
      <c r="H528" s="2546">
        <v>55.6</v>
      </c>
      <c r="I528" s="2546">
        <v>88.9</v>
      </c>
      <c r="J528" s="2547">
        <v>20</v>
      </c>
      <c r="K528" s="2546">
        <v>320</v>
      </c>
      <c r="L528" s="2546">
        <v>280</v>
      </c>
      <c r="M528" s="2522">
        <v>948.1</v>
      </c>
      <c r="N528" s="2548">
        <v>2.5779999999999998</v>
      </c>
      <c r="O528" s="2523">
        <v>3.4590000000000001</v>
      </c>
      <c r="P528" s="2549">
        <v>1</v>
      </c>
      <c r="Q528" s="2549" t="s">
        <v>2493</v>
      </c>
      <c r="R528" s="2549" t="s">
        <v>2493</v>
      </c>
      <c r="S528" s="2549" t="s">
        <v>2185</v>
      </c>
      <c r="T528" s="2550" t="s">
        <v>2185</v>
      </c>
      <c r="U528" s="2549">
        <v>1</v>
      </c>
      <c r="V528" s="2549" t="s">
        <v>2493</v>
      </c>
      <c r="W528" s="2549" t="s">
        <v>2493</v>
      </c>
      <c r="X528" s="2549">
        <v>1</v>
      </c>
      <c r="Y528" s="2550" t="s">
        <v>2185</v>
      </c>
      <c r="Z528" s="2551">
        <v>1</v>
      </c>
      <c r="AA528" s="2552">
        <v>1</v>
      </c>
      <c r="AB528" s="2549" t="s">
        <v>2495</v>
      </c>
      <c r="AC528" s="2554">
        <v>342470</v>
      </c>
      <c r="AD528" s="2555">
        <v>13750</v>
      </c>
      <c r="AE528" s="2555">
        <v>17180</v>
      </c>
      <c r="AF528" s="2555">
        <v>18.899999999999999</v>
      </c>
      <c r="AG528" s="2555">
        <v>266.39999999999998</v>
      </c>
      <c r="AH528" s="2555">
        <v>119940</v>
      </c>
      <c r="AI528" s="2555">
        <v>5553</v>
      </c>
      <c r="AJ528" s="2555">
        <v>8553</v>
      </c>
      <c r="AK528" s="2555">
        <v>11.2</v>
      </c>
      <c r="AL528" s="2555">
        <v>25.6</v>
      </c>
      <c r="AM528" s="2555">
        <v>21660</v>
      </c>
      <c r="AN528" s="2523">
        <v>49980</v>
      </c>
      <c r="AO528" s="2556">
        <v>1</v>
      </c>
      <c r="AP528" s="2547">
        <v>1</v>
      </c>
      <c r="AQ528" s="2547">
        <v>1</v>
      </c>
      <c r="AR528" s="2547">
        <v>1</v>
      </c>
      <c r="AS528" s="2557">
        <v>23</v>
      </c>
      <c r="AT528" s="2558">
        <v>27</v>
      </c>
      <c r="AU528" s="2558">
        <v>15</v>
      </c>
      <c r="AV528" s="2559">
        <v>20</v>
      </c>
      <c r="AW528" s="2560">
        <v>1</v>
      </c>
      <c r="AX528" s="2539">
        <v>1</v>
      </c>
      <c r="AY528" s="2521">
        <v>1</v>
      </c>
      <c r="AZ528" s="2539">
        <v>1</v>
      </c>
      <c r="BA528" s="2539">
        <v>0</v>
      </c>
      <c r="BB528" s="2539">
        <v>1</v>
      </c>
      <c r="BC528" s="2539">
        <v>1</v>
      </c>
      <c r="BD528" s="2539">
        <v>0</v>
      </c>
      <c r="BE528" s="2561">
        <v>1</v>
      </c>
      <c r="BF528" s="2539">
        <v>1</v>
      </c>
      <c r="BG528" s="2539">
        <v>0</v>
      </c>
      <c r="BH528" s="2539">
        <v>0</v>
      </c>
      <c r="BI528" s="2539">
        <v>0</v>
      </c>
      <c r="BJ528" s="2539">
        <v>1</v>
      </c>
      <c r="BK528" s="2539">
        <v>0</v>
      </c>
      <c r="BL528" s="2539">
        <v>0</v>
      </c>
      <c r="BM528" s="2539">
        <v>1</v>
      </c>
      <c r="BN528" s="2521">
        <v>0</v>
      </c>
      <c r="BO528" s="2539">
        <v>0</v>
      </c>
      <c r="BP528" s="2539">
        <v>0</v>
      </c>
      <c r="BQ528" s="2539">
        <v>0</v>
      </c>
      <c r="BR528" s="2562">
        <v>0</v>
      </c>
      <c r="BS528" s="2538">
        <v>0</v>
      </c>
      <c r="BT528" s="2521">
        <v>0</v>
      </c>
      <c r="BU528" s="2521">
        <v>0</v>
      </c>
      <c r="BV528" s="2521">
        <v>0</v>
      </c>
      <c r="BW528" s="2521">
        <v>0</v>
      </c>
      <c r="BX528" s="2521">
        <v>0</v>
      </c>
      <c r="BY528" s="2521">
        <v>0</v>
      </c>
      <c r="BZ528" s="2579">
        <v>0</v>
      </c>
      <c r="CA528" s="2521">
        <v>0</v>
      </c>
      <c r="CB528" s="2521">
        <v>0</v>
      </c>
      <c r="CC528" s="2521">
        <v>0</v>
      </c>
      <c r="CD528" s="2521">
        <v>0</v>
      </c>
      <c r="CE528" s="2524">
        <v>0</v>
      </c>
      <c r="CF528" s="2520">
        <v>1</v>
      </c>
      <c r="CG528" s="2521">
        <v>1</v>
      </c>
      <c r="CH528" s="2521">
        <v>1</v>
      </c>
      <c r="CI528" s="2521">
        <v>1</v>
      </c>
      <c r="CJ528" s="2521">
        <v>1</v>
      </c>
      <c r="CK528" s="2521">
        <v>1</v>
      </c>
      <c r="CL528" s="2521">
        <v>1</v>
      </c>
      <c r="CM528" s="2521">
        <v>1</v>
      </c>
      <c r="CN528" s="2521">
        <v>1</v>
      </c>
      <c r="CO528" s="2521">
        <v>1</v>
      </c>
      <c r="CP528" s="2521">
        <v>1</v>
      </c>
      <c r="CQ528" s="2521">
        <v>1</v>
      </c>
      <c r="CR528" s="2521">
        <v>1</v>
      </c>
      <c r="CS528" s="2521">
        <v>0</v>
      </c>
      <c r="CT528" s="2521">
        <v>0</v>
      </c>
      <c r="CU528" s="2521">
        <v>0</v>
      </c>
      <c r="CV528" s="2521">
        <v>0</v>
      </c>
      <c r="CW528" s="2521">
        <v>0</v>
      </c>
      <c r="CX528" s="2521">
        <v>0</v>
      </c>
      <c r="CY528" s="2563">
        <v>0</v>
      </c>
    </row>
    <row r="529" spans="1:103">
      <c r="A529" s="2564"/>
      <c r="B529" s="2542" t="s">
        <v>2772</v>
      </c>
      <c r="C529" s="2543"/>
      <c r="D529" s="2544">
        <v>677</v>
      </c>
      <c r="E529" s="2545"/>
      <c r="F529" s="2522">
        <v>483</v>
      </c>
      <c r="G529" s="2546">
        <v>428</v>
      </c>
      <c r="H529" s="2546">
        <v>51.2</v>
      </c>
      <c r="I529" s="2546">
        <v>81.5</v>
      </c>
      <c r="J529" s="2547">
        <v>20</v>
      </c>
      <c r="K529" s="2546">
        <v>320</v>
      </c>
      <c r="L529" s="2546">
        <v>280</v>
      </c>
      <c r="M529" s="2522">
        <v>863.4</v>
      </c>
      <c r="N529" s="2548">
        <v>2.5409999999999999</v>
      </c>
      <c r="O529" s="2523">
        <v>3.7429999999999999</v>
      </c>
      <c r="P529" s="2549">
        <v>1</v>
      </c>
      <c r="Q529" s="2549" t="s">
        <v>2493</v>
      </c>
      <c r="R529" s="2549" t="s">
        <v>2493</v>
      </c>
      <c r="S529" s="2549" t="s">
        <v>2185</v>
      </c>
      <c r="T529" s="2550" t="s">
        <v>2185</v>
      </c>
      <c r="U529" s="2549">
        <v>1</v>
      </c>
      <c r="V529" s="2549" t="s">
        <v>2493</v>
      </c>
      <c r="W529" s="2549" t="s">
        <v>2493</v>
      </c>
      <c r="X529" s="2549">
        <v>1</v>
      </c>
      <c r="Y529" s="2550" t="s">
        <v>2185</v>
      </c>
      <c r="Z529" s="2551">
        <v>1</v>
      </c>
      <c r="AA529" s="2552">
        <v>1</v>
      </c>
      <c r="AB529" s="2549" t="s">
        <v>2495</v>
      </c>
      <c r="AC529" s="2554">
        <v>299820</v>
      </c>
      <c r="AD529" s="2555">
        <v>12410</v>
      </c>
      <c r="AE529" s="2555">
        <v>15360</v>
      </c>
      <c r="AF529" s="2555">
        <v>18.600000000000001</v>
      </c>
      <c r="AG529" s="2555">
        <v>241.6</v>
      </c>
      <c r="AH529" s="2555">
        <v>106880</v>
      </c>
      <c r="AI529" s="2555">
        <v>4994</v>
      </c>
      <c r="AJ529" s="2555">
        <v>7684</v>
      </c>
      <c r="AK529" s="2555">
        <v>11.1</v>
      </c>
      <c r="AL529" s="2555">
        <v>23.7</v>
      </c>
      <c r="AM529" s="2555">
        <v>16680</v>
      </c>
      <c r="AN529" s="2523">
        <v>42910</v>
      </c>
      <c r="AO529" s="2556">
        <v>1</v>
      </c>
      <c r="AP529" s="2547">
        <v>1</v>
      </c>
      <c r="AQ529" s="2547">
        <v>1</v>
      </c>
      <c r="AR529" s="2547">
        <v>1</v>
      </c>
      <c r="AS529" s="2557">
        <v>24</v>
      </c>
      <c r="AT529" s="2558">
        <v>29</v>
      </c>
      <c r="AU529" s="2558">
        <v>16</v>
      </c>
      <c r="AV529" s="2559">
        <v>21</v>
      </c>
      <c r="AW529" s="2560">
        <v>1</v>
      </c>
      <c r="AX529" s="2539">
        <v>1</v>
      </c>
      <c r="AY529" s="2521">
        <v>1</v>
      </c>
      <c r="AZ529" s="2539">
        <v>1</v>
      </c>
      <c r="BA529" s="2539">
        <v>0</v>
      </c>
      <c r="BB529" s="2539">
        <v>1</v>
      </c>
      <c r="BC529" s="2539">
        <v>1</v>
      </c>
      <c r="BD529" s="2539">
        <v>0</v>
      </c>
      <c r="BE529" s="2561">
        <v>1</v>
      </c>
      <c r="BF529" s="2539">
        <v>1</v>
      </c>
      <c r="BG529" s="2539">
        <v>0</v>
      </c>
      <c r="BH529" s="2539">
        <v>0</v>
      </c>
      <c r="BI529" s="2539">
        <v>0</v>
      </c>
      <c r="BJ529" s="2539">
        <v>1</v>
      </c>
      <c r="BK529" s="2539">
        <v>0</v>
      </c>
      <c r="BL529" s="2539">
        <v>0</v>
      </c>
      <c r="BM529" s="2539">
        <v>1</v>
      </c>
      <c r="BN529" s="2521">
        <v>0</v>
      </c>
      <c r="BO529" s="2539">
        <v>0</v>
      </c>
      <c r="BP529" s="2539">
        <v>0</v>
      </c>
      <c r="BQ529" s="2539">
        <v>0</v>
      </c>
      <c r="BR529" s="2562">
        <v>0</v>
      </c>
      <c r="BS529" s="2538">
        <v>0</v>
      </c>
      <c r="BT529" s="2521">
        <v>0</v>
      </c>
      <c r="BU529" s="2521">
        <v>0</v>
      </c>
      <c r="BV529" s="2521">
        <v>0</v>
      </c>
      <c r="BW529" s="2521">
        <v>0</v>
      </c>
      <c r="BX529" s="2521">
        <v>0</v>
      </c>
      <c r="BY529" s="2521">
        <v>0</v>
      </c>
      <c r="BZ529" s="2579">
        <v>0</v>
      </c>
      <c r="CA529" s="2521">
        <v>0</v>
      </c>
      <c r="CB529" s="2521">
        <v>0</v>
      </c>
      <c r="CC529" s="2521">
        <v>0</v>
      </c>
      <c r="CD529" s="2521">
        <v>0</v>
      </c>
      <c r="CE529" s="2524">
        <v>0</v>
      </c>
      <c r="CF529" s="2520">
        <v>1</v>
      </c>
      <c r="CG529" s="2521">
        <v>1</v>
      </c>
      <c r="CH529" s="2521">
        <v>1</v>
      </c>
      <c r="CI529" s="2521">
        <v>1</v>
      </c>
      <c r="CJ529" s="2521">
        <v>1</v>
      </c>
      <c r="CK529" s="2521">
        <v>1</v>
      </c>
      <c r="CL529" s="2521">
        <v>1</v>
      </c>
      <c r="CM529" s="2521">
        <v>1</v>
      </c>
      <c r="CN529" s="2521">
        <v>1</v>
      </c>
      <c r="CO529" s="2521">
        <v>1</v>
      </c>
      <c r="CP529" s="2521">
        <v>1</v>
      </c>
      <c r="CQ529" s="2521">
        <v>1</v>
      </c>
      <c r="CR529" s="2521">
        <v>1</v>
      </c>
      <c r="CS529" s="2521">
        <v>0</v>
      </c>
      <c r="CT529" s="2521">
        <v>0</v>
      </c>
      <c r="CU529" s="2521">
        <v>0</v>
      </c>
      <c r="CV529" s="2521">
        <v>0</v>
      </c>
      <c r="CW529" s="2521">
        <v>0</v>
      </c>
      <c r="CX529" s="2521">
        <v>0</v>
      </c>
      <c r="CY529" s="2563">
        <v>0</v>
      </c>
    </row>
    <row r="530" spans="1:103">
      <c r="A530" s="2541"/>
      <c r="B530" s="2542" t="s">
        <v>2773</v>
      </c>
      <c r="C530" s="2543"/>
      <c r="D530" s="2544">
        <v>634</v>
      </c>
      <c r="E530" s="2545"/>
      <c r="F530" s="2522">
        <v>474.6</v>
      </c>
      <c r="G530" s="2546">
        <v>424</v>
      </c>
      <c r="H530" s="2546">
        <v>47.6</v>
      </c>
      <c r="I530" s="2546">
        <v>77</v>
      </c>
      <c r="J530" s="2547">
        <v>20</v>
      </c>
      <c r="K530" s="2546">
        <v>320</v>
      </c>
      <c r="L530" s="2546">
        <v>280</v>
      </c>
      <c r="M530" s="2522">
        <v>807.5</v>
      </c>
      <c r="N530" s="2548">
        <v>2.516</v>
      </c>
      <c r="O530" s="2523">
        <v>3.9620000000000002</v>
      </c>
      <c r="P530" s="2549">
        <v>1</v>
      </c>
      <c r="Q530" s="2549" t="s">
        <v>2493</v>
      </c>
      <c r="R530" s="2549" t="s">
        <v>2493</v>
      </c>
      <c r="S530" s="2549" t="s">
        <v>2185</v>
      </c>
      <c r="T530" s="2550" t="s">
        <v>2185</v>
      </c>
      <c r="U530" s="2549">
        <v>1</v>
      </c>
      <c r="V530" s="2549" t="s">
        <v>2493</v>
      </c>
      <c r="W530" s="2549" t="s">
        <v>2493</v>
      </c>
      <c r="X530" s="2549">
        <v>1</v>
      </c>
      <c r="Y530" s="2550" t="s">
        <v>2185</v>
      </c>
      <c r="Z530" s="2551">
        <v>1</v>
      </c>
      <c r="AA530" s="2552">
        <v>1</v>
      </c>
      <c r="AB530" s="2549" t="s">
        <v>2495</v>
      </c>
      <c r="AC530" s="2554">
        <v>275190</v>
      </c>
      <c r="AD530" s="2555">
        <v>11590</v>
      </c>
      <c r="AE530" s="2555">
        <v>14250</v>
      </c>
      <c r="AF530" s="2555">
        <v>18.399999999999999</v>
      </c>
      <c r="AG530" s="2555">
        <v>223.4</v>
      </c>
      <c r="AH530" s="2555">
        <v>98130</v>
      </c>
      <c r="AI530" s="2555">
        <v>4629</v>
      </c>
      <c r="AJ530" s="2555">
        <v>7112</v>
      </c>
      <c r="AK530" s="2555">
        <v>11</v>
      </c>
      <c r="AL530" s="2555">
        <v>22.5</v>
      </c>
      <c r="AM530" s="2555">
        <v>13910</v>
      </c>
      <c r="AN530" s="2523">
        <v>38660</v>
      </c>
      <c r="AO530" s="2556">
        <v>1</v>
      </c>
      <c r="AP530" s="2547">
        <v>1</v>
      </c>
      <c r="AQ530" s="2547">
        <v>1</v>
      </c>
      <c r="AR530" s="2547">
        <v>1</v>
      </c>
      <c r="AS530" s="2557">
        <v>26</v>
      </c>
      <c r="AT530" s="2558">
        <v>31</v>
      </c>
      <c r="AU530" s="2558">
        <v>17</v>
      </c>
      <c r="AV530" s="2559">
        <v>22</v>
      </c>
      <c r="AW530" s="2560">
        <v>1</v>
      </c>
      <c r="AX530" s="2539">
        <v>1</v>
      </c>
      <c r="AY530" s="2521">
        <v>1</v>
      </c>
      <c r="AZ530" s="2539">
        <v>1</v>
      </c>
      <c r="BA530" s="2539">
        <v>0</v>
      </c>
      <c r="BB530" s="2539">
        <v>1</v>
      </c>
      <c r="BC530" s="2539">
        <v>1</v>
      </c>
      <c r="BD530" s="2539">
        <v>0</v>
      </c>
      <c r="BE530" s="2561">
        <v>1</v>
      </c>
      <c r="BF530" s="2539">
        <v>1</v>
      </c>
      <c r="BG530" s="2539">
        <v>0</v>
      </c>
      <c r="BH530" s="2539">
        <v>0</v>
      </c>
      <c r="BI530" s="2539">
        <v>0</v>
      </c>
      <c r="BJ530" s="2539">
        <v>1</v>
      </c>
      <c r="BK530" s="2539">
        <v>0</v>
      </c>
      <c r="BL530" s="2539">
        <v>0</v>
      </c>
      <c r="BM530" s="2539">
        <v>1</v>
      </c>
      <c r="BN530" s="2521">
        <v>0</v>
      </c>
      <c r="BO530" s="2539">
        <v>0</v>
      </c>
      <c r="BP530" s="2539">
        <v>0</v>
      </c>
      <c r="BQ530" s="2539">
        <v>0</v>
      </c>
      <c r="BR530" s="2562">
        <v>0</v>
      </c>
      <c r="BS530" s="2538">
        <v>0</v>
      </c>
      <c r="BT530" s="2521">
        <v>0</v>
      </c>
      <c r="BU530" s="2521">
        <v>0</v>
      </c>
      <c r="BV530" s="2521">
        <v>0</v>
      </c>
      <c r="BW530" s="2521">
        <v>0</v>
      </c>
      <c r="BX530" s="2521">
        <v>0</v>
      </c>
      <c r="BY530" s="2521">
        <v>0</v>
      </c>
      <c r="BZ530" s="2579">
        <v>0</v>
      </c>
      <c r="CA530" s="2521">
        <v>0</v>
      </c>
      <c r="CB530" s="2521">
        <v>0</v>
      </c>
      <c r="CC530" s="2521">
        <v>0</v>
      </c>
      <c r="CD530" s="2521">
        <v>0</v>
      </c>
      <c r="CE530" s="2524">
        <v>0</v>
      </c>
      <c r="CF530" s="2520">
        <v>1</v>
      </c>
      <c r="CG530" s="2521">
        <v>1</v>
      </c>
      <c r="CH530" s="2521">
        <v>1</v>
      </c>
      <c r="CI530" s="2521">
        <v>1</v>
      </c>
      <c r="CJ530" s="2521">
        <v>1</v>
      </c>
      <c r="CK530" s="2521">
        <v>1</v>
      </c>
      <c r="CL530" s="2521">
        <v>1</v>
      </c>
      <c r="CM530" s="2521">
        <v>1</v>
      </c>
      <c r="CN530" s="2521">
        <v>1</v>
      </c>
      <c r="CO530" s="2521">
        <v>1</v>
      </c>
      <c r="CP530" s="2521">
        <v>1</v>
      </c>
      <c r="CQ530" s="2521">
        <v>1</v>
      </c>
      <c r="CR530" s="2521">
        <v>1</v>
      </c>
      <c r="CS530" s="2521">
        <v>0</v>
      </c>
      <c r="CT530" s="2521">
        <v>0</v>
      </c>
      <c r="CU530" s="2521">
        <v>0</v>
      </c>
      <c r="CV530" s="2521">
        <v>0</v>
      </c>
      <c r="CW530" s="2521">
        <v>0</v>
      </c>
      <c r="CX530" s="2521">
        <v>0</v>
      </c>
      <c r="CY530" s="2563">
        <v>0</v>
      </c>
    </row>
    <row r="531" spans="1:103">
      <c r="A531" s="2541"/>
      <c r="B531" s="2542" t="s">
        <v>2774</v>
      </c>
      <c r="C531" s="2543"/>
      <c r="D531" s="2544">
        <v>592</v>
      </c>
      <c r="E531" s="2545"/>
      <c r="F531" s="2522">
        <v>465</v>
      </c>
      <c r="G531" s="2546">
        <v>421</v>
      </c>
      <c r="H531" s="2546">
        <v>45</v>
      </c>
      <c r="I531" s="2546">
        <v>72.3</v>
      </c>
      <c r="J531" s="2547">
        <v>20</v>
      </c>
      <c r="K531" s="2546">
        <v>320</v>
      </c>
      <c r="L531" s="2546">
        <v>280</v>
      </c>
      <c r="M531" s="2522">
        <v>754.9</v>
      </c>
      <c r="N531" s="2548">
        <v>2.4900000000000002</v>
      </c>
      <c r="O531" s="2523">
        <v>4.194</v>
      </c>
      <c r="P531" s="2549">
        <v>1</v>
      </c>
      <c r="Q531" s="2549" t="s">
        <v>2493</v>
      </c>
      <c r="R531" s="2549" t="s">
        <v>2493</v>
      </c>
      <c r="S531" s="2549" t="s">
        <v>2185</v>
      </c>
      <c r="T531" s="2550" t="s">
        <v>2185</v>
      </c>
      <c r="U531" s="2549">
        <v>1</v>
      </c>
      <c r="V531" s="2549" t="s">
        <v>2493</v>
      </c>
      <c r="W531" s="2549" t="s">
        <v>2493</v>
      </c>
      <c r="X531" s="2549">
        <v>1</v>
      </c>
      <c r="Y531" s="2550" t="s">
        <v>2185</v>
      </c>
      <c r="Z531" s="2551">
        <v>1</v>
      </c>
      <c r="AA531" s="2552">
        <v>1</v>
      </c>
      <c r="AB531" s="2549" t="s">
        <v>2495</v>
      </c>
      <c r="AC531" s="2554">
        <v>250510</v>
      </c>
      <c r="AD531" s="2555">
        <v>10770</v>
      </c>
      <c r="AE531" s="2555">
        <v>13160</v>
      </c>
      <c r="AF531" s="2555">
        <v>18.100000000000001</v>
      </c>
      <c r="AG531" s="2555">
        <v>209</v>
      </c>
      <c r="AH531" s="2555">
        <v>90180</v>
      </c>
      <c r="AI531" s="2555">
        <v>4284</v>
      </c>
      <c r="AJ531" s="2555">
        <v>6578</v>
      </c>
      <c r="AK531" s="2555">
        <v>10.9</v>
      </c>
      <c r="AL531" s="2555">
        <v>21.3</v>
      </c>
      <c r="AM531" s="2555">
        <v>11520</v>
      </c>
      <c r="AN531" s="2523">
        <v>34660</v>
      </c>
      <c r="AO531" s="2556">
        <v>1</v>
      </c>
      <c r="AP531" s="2547">
        <v>1</v>
      </c>
      <c r="AQ531" s="2547">
        <v>1</v>
      </c>
      <c r="AR531" s="2547">
        <v>1</v>
      </c>
      <c r="AS531" s="2557">
        <v>27</v>
      </c>
      <c r="AT531" s="2558">
        <v>33</v>
      </c>
      <c r="AU531" s="2558">
        <v>18</v>
      </c>
      <c r="AV531" s="2559">
        <v>23</v>
      </c>
      <c r="AW531" s="2560">
        <v>1</v>
      </c>
      <c r="AX531" s="2539">
        <v>1</v>
      </c>
      <c r="AY531" s="2521">
        <v>1</v>
      </c>
      <c r="AZ531" s="2539">
        <v>1</v>
      </c>
      <c r="BA531" s="2539">
        <v>0</v>
      </c>
      <c r="BB531" s="2539">
        <v>1</v>
      </c>
      <c r="BC531" s="2539">
        <v>1</v>
      </c>
      <c r="BD531" s="2539">
        <v>0</v>
      </c>
      <c r="BE531" s="2561">
        <v>1</v>
      </c>
      <c r="BF531" s="2539">
        <v>1</v>
      </c>
      <c r="BG531" s="2539">
        <v>0</v>
      </c>
      <c r="BH531" s="2539">
        <v>0</v>
      </c>
      <c r="BI531" s="2539">
        <v>0</v>
      </c>
      <c r="BJ531" s="2539">
        <v>1</v>
      </c>
      <c r="BK531" s="2539">
        <v>0</v>
      </c>
      <c r="BL531" s="2539">
        <v>0</v>
      </c>
      <c r="BM531" s="2539">
        <v>1</v>
      </c>
      <c r="BN531" s="2521">
        <v>0</v>
      </c>
      <c r="BO531" s="2539">
        <v>0</v>
      </c>
      <c r="BP531" s="2539">
        <v>0</v>
      </c>
      <c r="BQ531" s="2539">
        <v>0</v>
      </c>
      <c r="BR531" s="2562">
        <v>0</v>
      </c>
      <c r="BS531" s="2538">
        <v>0</v>
      </c>
      <c r="BT531" s="2521">
        <v>0</v>
      </c>
      <c r="BU531" s="2521">
        <v>0</v>
      </c>
      <c r="BV531" s="2521">
        <v>0</v>
      </c>
      <c r="BW531" s="2521">
        <v>0</v>
      </c>
      <c r="BX531" s="2521">
        <v>0</v>
      </c>
      <c r="BY531" s="2521">
        <v>0</v>
      </c>
      <c r="BZ531" s="2579">
        <v>0</v>
      </c>
      <c r="CA531" s="2521">
        <v>0</v>
      </c>
      <c r="CB531" s="2521">
        <v>0</v>
      </c>
      <c r="CC531" s="2521">
        <v>0</v>
      </c>
      <c r="CD531" s="2521">
        <v>0</v>
      </c>
      <c r="CE531" s="2524">
        <v>0</v>
      </c>
      <c r="CF531" s="2520">
        <v>1</v>
      </c>
      <c r="CG531" s="2521">
        <v>1</v>
      </c>
      <c r="CH531" s="2521">
        <v>1</v>
      </c>
      <c r="CI531" s="2521">
        <v>1</v>
      </c>
      <c r="CJ531" s="2521">
        <v>1</v>
      </c>
      <c r="CK531" s="2521">
        <v>1</v>
      </c>
      <c r="CL531" s="2521">
        <v>1</v>
      </c>
      <c r="CM531" s="2521">
        <v>1</v>
      </c>
      <c r="CN531" s="2521">
        <v>1</v>
      </c>
      <c r="CO531" s="2521">
        <v>1</v>
      </c>
      <c r="CP531" s="2521">
        <v>1</v>
      </c>
      <c r="CQ531" s="2521">
        <v>1</v>
      </c>
      <c r="CR531" s="2521">
        <v>1</v>
      </c>
      <c r="CS531" s="2521">
        <v>0</v>
      </c>
      <c r="CT531" s="2521">
        <v>0</v>
      </c>
      <c r="CU531" s="2521">
        <v>0</v>
      </c>
      <c r="CV531" s="2521">
        <v>0</v>
      </c>
      <c r="CW531" s="2521">
        <v>0</v>
      </c>
      <c r="CX531" s="2521">
        <v>0</v>
      </c>
      <c r="CY531" s="2563">
        <v>0</v>
      </c>
    </row>
    <row r="532" spans="1:103">
      <c r="A532" s="2541"/>
      <c r="B532" s="2542" t="s">
        <v>2775</v>
      </c>
      <c r="C532" s="2543"/>
      <c r="D532" s="2544">
        <v>551</v>
      </c>
      <c r="E532" s="2545"/>
      <c r="F532" s="2522">
        <v>455.6</v>
      </c>
      <c r="G532" s="2546">
        <v>418.5</v>
      </c>
      <c r="H532" s="2546">
        <v>42.1</v>
      </c>
      <c r="I532" s="2546">
        <v>67.5</v>
      </c>
      <c r="J532" s="2547">
        <v>20</v>
      </c>
      <c r="K532" s="2546">
        <v>320</v>
      </c>
      <c r="L532" s="2546">
        <v>280</v>
      </c>
      <c r="M532" s="2522">
        <v>701.9</v>
      </c>
      <c r="N532" s="2548">
        <v>2.4670000000000001</v>
      </c>
      <c r="O532" s="2523">
        <v>4.468</v>
      </c>
      <c r="P532" s="2549">
        <v>1</v>
      </c>
      <c r="Q532" s="2549" t="s">
        <v>2493</v>
      </c>
      <c r="R532" s="2549" t="s">
        <v>2493</v>
      </c>
      <c r="S532" s="2549" t="s">
        <v>2185</v>
      </c>
      <c r="T532" s="2550" t="s">
        <v>2185</v>
      </c>
      <c r="U532" s="2549">
        <v>1</v>
      </c>
      <c r="V532" s="2549" t="s">
        <v>2493</v>
      </c>
      <c r="W532" s="2549" t="s">
        <v>2493</v>
      </c>
      <c r="X532" s="2549">
        <v>1</v>
      </c>
      <c r="Y532" s="2550" t="s">
        <v>2185</v>
      </c>
      <c r="Z532" s="2551">
        <v>1</v>
      </c>
      <c r="AA532" s="2552">
        <v>1</v>
      </c>
      <c r="AB532" s="2549" t="s">
        <v>2495</v>
      </c>
      <c r="AC532" s="2554">
        <v>227280</v>
      </c>
      <c r="AD532" s="2555">
        <v>9977</v>
      </c>
      <c r="AE532" s="2555">
        <v>12090</v>
      </c>
      <c r="AF532" s="2555">
        <v>17.899999999999999</v>
      </c>
      <c r="AG532" s="2555">
        <v>193.8</v>
      </c>
      <c r="AH532" s="2555">
        <v>82680</v>
      </c>
      <c r="AI532" s="2555">
        <v>3951</v>
      </c>
      <c r="AJ532" s="2555">
        <v>6061</v>
      </c>
      <c r="AK532" s="2555">
        <v>10.8</v>
      </c>
      <c r="AL532" s="2555">
        <v>20</v>
      </c>
      <c r="AM532" s="2555">
        <v>9381</v>
      </c>
      <c r="AN532" s="2523">
        <v>31050</v>
      </c>
      <c r="AO532" s="2556">
        <v>1</v>
      </c>
      <c r="AP532" s="2547">
        <v>1</v>
      </c>
      <c r="AQ532" s="2547">
        <v>1</v>
      </c>
      <c r="AR532" s="2547">
        <v>1</v>
      </c>
      <c r="AS532" s="2557">
        <v>29</v>
      </c>
      <c r="AT532" s="2558">
        <v>35</v>
      </c>
      <c r="AU532" s="2558">
        <v>19</v>
      </c>
      <c r="AV532" s="2559">
        <v>25</v>
      </c>
      <c r="AW532" s="2560">
        <v>1</v>
      </c>
      <c r="AX532" s="2539">
        <v>1</v>
      </c>
      <c r="AY532" s="2521">
        <v>1</v>
      </c>
      <c r="AZ532" s="2539">
        <v>1</v>
      </c>
      <c r="BA532" s="2539">
        <v>0</v>
      </c>
      <c r="BB532" s="2539">
        <v>1</v>
      </c>
      <c r="BC532" s="2539">
        <v>1</v>
      </c>
      <c r="BD532" s="2539">
        <v>0</v>
      </c>
      <c r="BE532" s="2561">
        <v>1</v>
      </c>
      <c r="BF532" s="2539">
        <v>1</v>
      </c>
      <c r="BG532" s="2539">
        <v>0</v>
      </c>
      <c r="BH532" s="2539">
        <v>0</v>
      </c>
      <c r="BI532" s="2539">
        <v>0</v>
      </c>
      <c r="BJ532" s="2539">
        <v>1</v>
      </c>
      <c r="BK532" s="2539">
        <v>0</v>
      </c>
      <c r="BL532" s="2539">
        <v>0</v>
      </c>
      <c r="BM532" s="2539">
        <v>1</v>
      </c>
      <c r="BN532" s="2521">
        <v>0</v>
      </c>
      <c r="BO532" s="2539">
        <v>0</v>
      </c>
      <c r="BP532" s="2539">
        <v>0</v>
      </c>
      <c r="BQ532" s="2539">
        <v>0</v>
      </c>
      <c r="BR532" s="2562">
        <v>0</v>
      </c>
      <c r="BS532" s="2538">
        <v>0</v>
      </c>
      <c r="BT532" s="2521">
        <v>0</v>
      </c>
      <c r="BU532" s="2521">
        <v>0</v>
      </c>
      <c r="BV532" s="2521">
        <v>0</v>
      </c>
      <c r="BW532" s="2521">
        <v>0</v>
      </c>
      <c r="BX532" s="2521">
        <v>0</v>
      </c>
      <c r="BY532" s="2521">
        <v>0</v>
      </c>
      <c r="BZ532" s="2579">
        <v>0</v>
      </c>
      <c r="CA532" s="2521">
        <v>0</v>
      </c>
      <c r="CB532" s="2521">
        <v>0</v>
      </c>
      <c r="CC532" s="2521">
        <v>0</v>
      </c>
      <c r="CD532" s="2521">
        <v>0</v>
      </c>
      <c r="CE532" s="2524">
        <v>0</v>
      </c>
      <c r="CF532" s="2520">
        <v>1</v>
      </c>
      <c r="CG532" s="2521">
        <v>1</v>
      </c>
      <c r="CH532" s="2521">
        <v>1</v>
      </c>
      <c r="CI532" s="2521">
        <v>1</v>
      </c>
      <c r="CJ532" s="2521">
        <v>1</v>
      </c>
      <c r="CK532" s="2521">
        <v>1</v>
      </c>
      <c r="CL532" s="2521">
        <v>1</v>
      </c>
      <c r="CM532" s="2521">
        <v>1</v>
      </c>
      <c r="CN532" s="2521">
        <v>1</v>
      </c>
      <c r="CO532" s="2521">
        <v>1</v>
      </c>
      <c r="CP532" s="2521">
        <v>1</v>
      </c>
      <c r="CQ532" s="2521">
        <v>1</v>
      </c>
      <c r="CR532" s="2521">
        <v>1</v>
      </c>
      <c r="CS532" s="2521">
        <v>0</v>
      </c>
      <c r="CT532" s="2521">
        <v>0</v>
      </c>
      <c r="CU532" s="2521">
        <v>0</v>
      </c>
      <c r="CV532" s="2521">
        <v>0</v>
      </c>
      <c r="CW532" s="2521">
        <v>0</v>
      </c>
      <c r="CX532" s="2521">
        <v>0</v>
      </c>
      <c r="CY532" s="2563">
        <v>0</v>
      </c>
    </row>
    <row r="533" spans="1:103">
      <c r="A533" s="2541"/>
      <c r="B533" s="2542" t="s">
        <v>2776</v>
      </c>
      <c r="C533" s="2543"/>
      <c r="D533" s="2544">
        <v>509</v>
      </c>
      <c r="E533" s="2545"/>
      <c r="F533" s="2522">
        <v>446</v>
      </c>
      <c r="G533" s="2546">
        <v>416</v>
      </c>
      <c r="H533" s="2546">
        <v>39.1</v>
      </c>
      <c r="I533" s="2546">
        <v>62.7</v>
      </c>
      <c r="J533" s="2547">
        <v>20</v>
      </c>
      <c r="K533" s="2546">
        <v>320</v>
      </c>
      <c r="L533" s="2546">
        <v>280</v>
      </c>
      <c r="M533" s="2522">
        <v>649</v>
      </c>
      <c r="N533" s="2548">
        <v>2.4430000000000001</v>
      </c>
      <c r="O533" s="2523">
        <v>4.7850000000000001</v>
      </c>
      <c r="P533" s="2549">
        <v>1</v>
      </c>
      <c r="Q533" s="2549" t="s">
        <v>2493</v>
      </c>
      <c r="R533" s="2549" t="s">
        <v>2493</v>
      </c>
      <c r="S533" s="2549">
        <v>1</v>
      </c>
      <c r="T533" s="2550" t="s">
        <v>2185</v>
      </c>
      <c r="U533" s="2549">
        <v>1</v>
      </c>
      <c r="V533" s="2549" t="s">
        <v>2493</v>
      </c>
      <c r="W533" s="2549" t="s">
        <v>2493</v>
      </c>
      <c r="X533" s="2549">
        <v>1</v>
      </c>
      <c r="Y533" s="2550" t="s">
        <v>2185</v>
      </c>
      <c r="Z533" s="2551">
        <v>1</v>
      </c>
      <c r="AA533" s="2552">
        <v>1</v>
      </c>
      <c r="AB533" s="2549" t="s">
        <v>2495</v>
      </c>
      <c r="AC533" s="2554">
        <v>204880</v>
      </c>
      <c r="AD533" s="2555">
        <v>9187</v>
      </c>
      <c r="AE533" s="2555">
        <v>11050</v>
      </c>
      <c r="AF533" s="2555">
        <v>17.7</v>
      </c>
      <c r="AG533" s="2555">
        <v>178.3</v>
      </c>
      <c r="AH533" s="2555">
        <v>75410</v>
      </c>
      <c r="AI533" s="2555">
        <v>3625</v>
      </c>
      <c r="AJ533" s="2555">
        <v>5556</v>
      </c>
      <c r="AK533" s="2555">
        <v>10.7</v>
      </c>
      <c r="AL533" s="2555">
        <v>18.7</v>
      </c>
      <c r="AM533" s="2555">
        <v>7513</v>
      </c>
      <c r="AN533" s="2523">
        <v>27630</v>
      </c>
      <c r="AO533" s="2556">
        <v>1</v>
      </c>
      <c r="AP533" s="2547">
        <v>1</v>
      </c>
      <c r="AQ533" s="2547">
        <v>1</v>
      </c>
      <c r="AR533" s="2547">
        <v>1</v>
      </c>
      <c r="AS533" s="2557">
        <v>31</v>
      </c>
      <c r="AT533" s="2558">
        <v>38</v>
      </c>
      <c r="AU533" s="2558">
        <v>20</v>
      </c>
      <c r="AV533" s="2559">
        <v>27</v>
      </c>
      <c r="AW533" s="2560">
        <v>1</v>
      </c>
      <c r="AX533" s="2539">
        <v>1</v>
      </c>
      <c r="AY533" s="2521">
        <v>1</v>
      </c>
      <c r="AZ533" s="2539">
        <v>1</v>
      </c>
      <c r="BA533" s="2539">
        <v>0</v>
      </c>
      <c r="BB533" s="2539">
        <v>1</v>
      </c>
      <c r="BC533" s="2539">
        <v>1</v>
      </c>
      <c r="BD533" s="2539">
        <v>1</v>
      </c>
      <c r="BE533" s="2561">
        <v>1</v>
      </c>
      <c r="BF533" s="2539">
        <v>1</v>
      </c>
      <c r="BG533" s="2539">
        <v>0</v>
      </c>
      <c r="BH533" s="2539">
        <v>0</v>
      </c>
      <c r="BI533" s="2539">
        <v>0</v>
      </c>
      <c r="BJ533" s="2539">
        <v>1</v>
      </c>
      <c r="BK533" s="2539">
        <v>0</v>
      </c>
      <c r="BL533" s="2539">
        <v>0</v>
      </c>
      <c r="BM533" s="2539">
        <v>1</v>
      </c>
      <c r="BN533" s="2521">
        <v>0</v>
      </c>
      <c r="BO533" s="2539">
        <v>1</v>
      </c>
      <c r="BP533" s="2539">
        <v>0</v>
      </c>
      <c r="BQ533" s="2539">
        <v>0</v>
      </c>
      <c r="BR533" s="2562">
        <v>0</v>
      </c>
      <c r="BS533" s="2538">
        <v>0</v>
      </c>
      <c r="BT533" s="2521">
        <v>0</v>
      </c>
      <c r="BU533" s="2521">
        <v>0</v>
      </c>
      <c r="BV533" s="2521">
        <v>0</v>
      </c>
      <c r="BW533" s="2521">
        <v>0</v>
      </c>
      <c r="BX533" s="2521">
        <v>0</v>
      </c>
      <c r="BY533" s="2521">
        <v>0</v>
      </c>
      <c r="BZ533" s="2579">
        <v>0</v>
      </c>
      <c r="CA533" s="2521">
        <v>0</v>
      </c>
      <c r="CB533" s="2521">
        <v>0</v>
      </c>
      <c r="CC533" s="2521">
        <v>0</v>
      </c>
      <c r="CD533" s="2521">
        <v>0</v>
      </c>
      <c r="CE533" s="2524">
        <v>0</v>
      </c>
      <c r="CF533" s="2520">
        <v>1</v>
      </c>
      <c r="CG533" s="2521">
        <v>1</v>
      </c>
      <c r="CH533" s="2521">
        <v>1</v>
      </c>
      <c r="CI533" s="2521">
        <v>1</v>
      </c>
      <c r="CJ533" s="2521">
        <v>1</v>
      </c>
      <c r="CK533" s="2521">
        <v>1</v>
      </c>
      <c r="CL533" s="2521">
        <v>1</v>
      </c>
      <c r="CM533" s="2521">
        <v>1</v>
      </c>
      <c r="CN533" s="2521">
        <v>1</v>
      </c>
      <c r="CO533" s="2521">
        <v>1</v>
      </c>
      <c r="CP533" s="2521">
        <v>1</v>
      </c>
      <c r="CQ533" s="2521">
        <v>1</v>
      </c>
      <c r="CR533" s="2521">
        <v>1</v>
      </c>
      <c r="CS533" s="2521">
        <v>0</v>
      </c>
      <c r="CT533" s="2521">
        <v>0</v>
      </c>
      <c r="CU533" s="2521">
        <v>0</v>
      </c>
      <c r="CV533" s="2521">
        <v>0</v>
      </c>
      <c r="CW533" s="2521">
        <v>0</v>
      </c>
      <c r="CX533" s="2521">
        <v>0</v>
      </c>
      <c r="CY533" s="2563">
        <v>0</v>
      </c>
    </row>
    <row r="534" spans="1:103">
      <c r="A534" s="2541"/>
      <c r="B534" s="2542" t="s">
        <v>2777</v>
      </c>
      <c r="C534" s="2543"/>
      <c r="D534" s="2544">
        <v>467</v>
      </c>
      <c r="E534" s="2545"/>
      <c r="F534" s="2522">
        <v>436.6</v>
      </c>
      <c r="G534" s="2546">
        <v>412.2</v>
      </c>
      <c r="H534" s="2546">
        <v>35.799999999999997</v>
      </c>
      <c r="I534" s="2546">
        <v>58</v>
      </c>
      <c r="J534" s="2547">
        <v>20</v>
      </c>
      <c r="K534" s="2546">
        <v>320</v>
      </c>
      <c r="L534" s="2546">
        <v>280</v>
      </c>
      <c r="M534" s="2522">
        <v>594.9</v>
      </c>
      <c r="N534" s="2548">
        <v>2.4159999999999999</v>
      </c>
      <c r="O534" s="2523">
        <v>5.1609999999999996</v>
      </c>
      <c r="P534" s="2549">
        <v>1</v>
      </c>
      <c r="Q534" s="2549" t="s">
        <v>2493</v>
      </c>
      <c r="R534" s="2549" t="s">
        <v>2493</v>
      </c>
      <c r="S534" s="2549">
        <v>1</v>
      </c>
      <c r="T534" s="2550" t="s">
        <v>2185</v>
      </c>
      <c r="U534" s="2549">
        <v>1</v>
      </c>
      <c r="V534" s="2549" t="s">
        <v>2493</v>
      </c>
      <c r="W534" s="2549" t="s">
        <v>2493</v>
      </c>
      <c r="X534" s="2549">
        <v>1</v>
      </c>
      <c r="Y534" s="2550" t="s">
        <v>2185</v>
      </c>
      <c r="Z534" s="2551">
        <v>1</v>
      </c>
      <c r="AA534" s="2552">
        <v>1</v>
      </c>
      <c r="AB534" s="2549" t="s">
        <v>2495</v>
      </c>
      <c r="AC534" s="2554">
        <v>183340</v>
      </c>
      <c r="AD534" s="2555">
        <v>8398</v>
      </c>
      <c r="AE534" s="2555">
        <v>10020</v>
      </c>
      <c r="AF534" s="2555">
        <v>17.5</v>
      </c>
      <c r="AG534" s="2555">
        <v>162.1</v>
      </c>
      <c r="AH534" s="2555">
        <v>67840</v>
      </c>
      <c r="AI534" s="2555">
        <v>3291</v>
      </c>
      <c r="AJ534" s="2555">
        <v>5037</v>
      </c>
      <c r="AK534" s="2555">
        <v>10.6</v>
      </c>
      <c r="AL534" s="2555">
        <v>17.5</v>
      </c>
      <c r="AM534" s="2555">
        <v>5904</v>
      </c>
      <c r="AN534" s="2523">
        <v>24260</v>
      </c>
      <c r="AO534" s="2556">
        <v>1</v>
      </c>
      <c r="AP534" s="2547">
        <v>1</v>
      </c>
      <c r="AQ534" s="2547">
        <v>1</v>
      </c>
      <c r="AR534" s="2547">
        <v>1</v>
      </c>
      <c r="AS534" s="2557">
        <v>34</v>
      </c>
      <c r="AT534" s="2558">
        <v>41</v>
      </c>
      <c r="AU534" s="2558">
        <v>22</v>
      </c>
      <c r="AV534" s="2559">
        <v>28</v>
      </c>
      <c r="AW534" s="2560">
        <v>1</v>
      </c>
      <c r="AX534" s="2539">
        <v>1</v>
      </c>
      <c r="AY534" s="2521">
        <v>1</v>
      </c>
      <c r="AZ534" s="2539">
        <v>1</v>
      </c>
      <c r="BA534" s="2539">
        <v>0</v>
      </c>
      <c r="BB534" s="2539">
        <v>1</v>
      </c>
      <c r="BC534" s="2539">
        <v>1</v>
      </c>
      <c r="BD534" s="2539">
        <v>1</v>
      </c>
      <c r="BE534" s="2561">
        <v>1</v>
      </c>
      <c r="BF534" s="2539">
        <v>1</v>
      </c>
      <c r="BG534" s="2539">
        <v>0</v>
      </c>
      <c r="BH534" s="2539">
        <v>0</v>
      </c>
      <c r="BI534" s="2539">
        <v>0</v>
      </c>
      <c r="BJ534" s="2539">
        <v>1</v>
      </c>
      <c r="BK534" s="2539">
        <v>0</v>
      </c>
      <c r="BL534" s="2539">
        <v>0</v>
      </c>
      <c r="BM534" s="2539">
        <v>1</v>
      </c>
      <c r="BN534" s="2521">
        <v>0</v>
      </c>
      <c r="BO534" s="2539">
        <v>1</v>
      </c>
      <c r="BP534" s="2539">
        <v>0</v>
      </c>
      <c r="BQ534" s="2539">
        <v>0</v>
      </c>
      <c r="BR534" s="2562">
        <v>0</v>
      </c>
      <c r="BS534" s="2538">
        <v>0</v>
      </c>
      <c r="BT534" s="2521">
        <v>0</v>
      </c>
      <c r="BU534" s="2521">
        <v>0</v>
      </c>
      <c r="BV534" s="2521">
        <v>0</v>
      </c>
      <c r="BW534" s="2521">
        <v>0</v>
      </c>
      <c r="BX534" s="2521">
        <v>0</v>
      </c>
      <c r="BY534" s="2521">
        <v>0</v>
      </c>
      <c r="BZ534" s="2579">
        <v>0</v>
      </c>
      <c r="CA534" s="2521">
        <v>0</v>
      </c>
      <c r="CB534" s="2521">
        <v>0</v>
      </c>
      <c r="CC534" s="2521">
        <v>0</v>
      </c>
      <c r="CD534" s="2521">
        <v>0</v>
      </c>
      <c r="CE534" s="2524">
        <v>0</v>
      </c>
      <c r="CF534" s="2520">
        <v>1</v>
      </c>
      <c r="CG534" s="2521">
        <v>1</v>
      </c>
      <c r="CH534" s="2521">
        <v>1</v>
      </c>
      <c r="CI534" s="2521">
        <v>1</v>
      </c>
      <c r="CJ534" s="2521">
        <v>1</v>
      </c>
      <c r="CK534" s="2521">
        <v>1</v>
      </c>
      <c r="CL534" s="2521">
        <v>1</v>
      </c>
      <c r="CM534" s="2521">
        <v>1</v>
      </c>
      <c r="CN534" s="2521">
        <v>1</v>
      </c>
      <c r="CO534" s="2521">
        <v>1</v>
      </c>
      <c r="CP534" s="2521">
        <v>1</v>
      </c>
      <c r="CQ534" s="2521">
        <v>1</v>
      </c>
      <c r="CR534" s="2521">
        <v>1</v>
      </c>
      <c r="CS534" s="2521">
        <v>0</v>
      </c>
      <c r="CT534" s="2521">
        <v>0</v>
      </c>
      <c r="CU534" s="2521">
        <v>0</v>
      </c>
      <c r="CV534" s="2521">
        <v>0</v>
      </c>
      <c r="CW534" s="2521">
        <v>0</v>
      </c>
      <c r="CX534" s="2521">
        <v>0</v>
      </c>
      <c r="CY534" s="2563">
        <v>0</v>
      </c>
    </row>
    <row r="535" spans="1:103">
      <c r="A535" s="2541"/>
      <c r="B535" s="2542" t="s">
        <v>2778</v>
      </c>
      <c r="C535" s="2543"/>
      <c r="D535" s="2544">
        <v>393</v>
      </c>
      <c r="E535" s="2545"/>
      <c r="F535" s="2522">
        <v>419</v>
      </c>
      <c r="G535" s="2546">
        <v>407</v>
      </c>
      <c r="H535" s="2546">
        <v>30.6</v>
      </c>
      <c r="I535" s="2546">
        <v>49.2</v>
      </c>
      <c r="J535" s="2547">
        <v>20</v>
      </c>
      <c r="K535" s="2546">
        <v>320</v>
      </c>
      <c r="L535" s="2546">
        <v>280</v>
      </c>
      <c r="M535" s="2522">
        <v>500.6</v>
      </c>
      <c r="N535" s="2548">
        <v>2.37</v>
      </c>
      <c r="O535" s="2523">
        <v>6.0140000000000002</v>
      </c>
      <c r="P535" s="2549">
        <v>1</v>
      </c>
      <c r="Q535" s="2549" t="s">
        <v>2493</v>
      </c>
      <c r="R535" s="2549" t="s">
        <v>2493</v>
      </c>
      <c r="S535" s="2549">
        <v>1</v>
      </c>
      <c r="T535" s="2550" t="s">
        <v>2185</v>
      </c>
      <c r="U535" s="2549">
        <v>1</v>
      </c>
      <c r="V535" s="2549" t="s">
        <v>2493</v>
      </c>
      <c r="W535" s="2549" t="s">
        <v>2493</v>
      </c>
      <c r="X535" s="2549">
        <v>1</v>
      </c>
      <c r="Y535" s="2550" t="s">
        <v>2185</v>
      </c>
      <c r="Z535" s="2551">
        <v>1</v>
      </c>
      <c r="AA535" s="2552">
        <v>1</v>
      </c>
      <c r="AB535" s="2553" t="s">
        <v>2494</v>
      </c>
      <c r="AC535" s="2554">
        <v>146960</v>
      </c>
      <c r="AD535" s="2555">
        <v>7014</v>
      </c>
      <c r="AE535" s="2555">
        <v>8244</v>
      </c>
      <c r="AF535" s="2555">
        <v>17.100000000000001</v>
      </c>
      <c r="AG535" s="2555">
        <v>136.19999999999999</v>
      </c>
      <c r="AH535" s="2555">
        <v>55370</v>
      </c>
      <c r="AI535" s="2555">
        <v>2721</v>
      </c>
      <c r="AJ535" s="2555">
        <v>4156</v>
      </c>
      <c r="AK535" s="2555">
        <v>10.5</v>
      </c>
      <c r="AL535" s="2555">
        <v>15.2</v>
      </c>
      <c r="AM535" s="2555">
        <v>3610</v>
      </c>
      <c r="AN535" s="2523">
        <v>18900</v>
      </c>
      <c r="AO535" s="2556">
        <v>1</v>
      </c>
      <c r="AP535" s="2547">
        <v>1</v>
      </c>
      <c r="AQ535" s="2547">
        <v>1</v>
      </c>
      <c r="AR535" s="2547">
        <v>1</v>
      </c>
      <c r="AS535" s="2557">
        <v>39</v>
      </c>
      <c r="AT535" s="2558">
        <v>47</v>
      </c>
      <c r="AU535" s="2558">
        <v>25</v>
      </c>
      <c r="AV535" s="2559">
        <v>33</v>
      </c>
      <c r="AW535" s="2560">
        <v>1</v>
      </c>
      <c r="AX535" s="2539">
        <v>1</v>
      </c>
      <c r="AY535" s="2521">
        <v>1</v>
      </c>
      <c r="AZ535" s="2539">
        <v>1</v>
      </c>
      <c r="BA535" s="2539">
        <v>0</v>
      </c>
      <c r="BB535" s="2539">
        <v>1</v>
      </c>
      <c r="BC535" s="2539">
        <v>1</v>
      </c>
      <c r="BD535" s="2539">
        <v>1</v>
      </c>
      <c r="BE535" s="2561">
        <v>1</v>
      </c>
      <c r="BF535" s="2539">
        <v>1</v>
      </c>
      <c r="BG535" s="2539">
        <v>0</v>
      </c>
      <c r="BH535" s="2539">
        <v>0</v>
      </c>
      <c r="BI535" s="2539">
        <v>0</v>
      </c>
      <c r="BJ535" s="2539">
        <v>1</v>
      </c>
      <c r="BK535" s="2539">
        <v>1</v>
      </c>
      <c r="BL535" s="2539">
        <v>1</v>
      </c>
      <c r="BM535" s="2539">
        <v>1</v>
      </c>
      <c r="BN535" s="2521">
        <v>0</v>
      </c>
      <c r="BO535" s="2539">
        <v>1</v>
      </c>
      <c r="BP535" s="2539">
        <v>0</v>
      </c>
      <c r="BQ535" s="2539">
        <v>0</v>
      </c>
      <c r="BR535" s="2562">
        <v>0</v>
      </c>
      <c r="BS535" s="2538">
        <v>1</v>
      </c>
      <c r="BT535" s="2521">
        <v>0</v>
      </c>
      <c r="BU535" s="2521">
        <v>0</v>
      </c>
      <c r="BV535" s="2521">
        <v>0</v>
      </c>
      <c r="BW535" s="2521">
        <v>0</v>
      </c>
      <c r="BX535" s="2521">
        <v>0</v>
      </c>
      <c r="BY535" s="2521">
        <v>0</v>
      </c>
      <c r="BZ535" s="2579">
        <v>0</v>
      </c>
      <c r="CA535" s="2521">
        <v>0</v>
      </c>
      <c r="CB535" s="2521">
        <v>0</v>
      </c>
      <c r="CC535" s="2521">
        <v>0</v>
      </c>
      <c r="CD535" s="2521">
        <v>0</v>
      </c>
      <c r="CE535" s="2524">
        <v>0</v>
      </c>
      <c r="CF535" s="2520">
        <v>1</v>
      </c>
      <c r="CG535" s="2521">
        <v>1</v>
      </c>
      <c r="CH535" s="2521">
        <v>1</v>
      </c>
      <c r="CI535" s="2521">
        <v>1</v>
      </c>
      <c r="CJ535" s="2521">
        <v>1</v>
      </c>
      <c r="CK535" s="2521">
        <v>1</v>
      </c>
      <c r="CL535" s="2521">
        <v>1</v>
      </c>
      <c r="CM535" s="2521">
        <v>1</v>
      </c>
      <c r="CN535" s="2521">
        <v>1</v>
      </c>
      <c r="CO535" s="2521">
        <v>1</v>
      </c>
      <c r="CP535" s="2521">
        <v>1</v>
      </c>
      <c r="CQ535" s="2521">
        <v>1</v>
      </c>
      <c r="CR535" s="2521">
        <v>1</v>
      </c>
      <c r="CS535" s="2521">
        <v>0</v>
      </c>
      <c r="CT535" s="2521">
        <v>0</v>
      </c>
      <c r="CU535" s="2521">
        <v>0</v>
      </c>
      <c r="CV535" s="2521">
        <v>0</v>
      </c>
      <c r="CW535" s="2521">
        <v>0</v>
      </c>
      <c r="CX535" s="2521">
        <v>0</v>
      </c>
      <c r="CY535" s="2563">
        <v>0</v>
      </c>
    </row>
    <row r="536" spans="1:103">
      <c r="A536" s="2541"/>
      <c r="B536" s="2542" t="s">
        <v>2779</v>
      </c>
      <c r="C536" s="2543"/>
      <c r="D536" s="2544">
        <v>340</v>
      </c>
      <c r="E536" s="2545"/>
      <c r="F536" s="2522">
        <v>406.4</v>
      </c>
      <c r="G536" s="2546">
        <v>403</v>
      </c>
      <c r="H536" s="2546">
        <v>26.6</v>
      </c>
      <c r="I536" s="2546">
        <v>42.9</v>
      </c>
      <c r="J536" s="2547">
        <v>20</v>
      </c>
      <c r="K536" s="2546">
        <v>320</v>
      </c>
      <c r="L536" s="2546">
        <v>280</v>
      </c>
      <c r="M536" s="2522">
        <v>433</v>
      </c>
      <c r="N536" s="2548">
        <v>2.3370000000000002</v>
      </c>
      <c r="O536" s="2523">
        <v>6.8520000000000003</v>
      </c>
      <c r="P536" s="2549">
        <v>1</v>
      </c>
      <c r="Q536" s="2549" t="s">
        <v>2493</v>
      </c>
      <c r="R536" s="2549" t="s">
        <v>2493</v>
      </c>
      <c r="S536" s="2549">
        <v>1</v>
      </c>
      <c r="T536" s="2550" t="s">
        <v>2185</v>
      </c>
      <c r="U536" s="2549">
        <v>1</v>
      </c>
      <c r="V536" s="2549" t="s">
        <v>2493</v>
      </c>
      <c r="W536" s="2549" t="s">
        <v>2493</v>
      </c>
      <c r="X536" s="2549">
        <v>1</v>
      </c>
      <c r="Y536" s="2550" t="s">
        <v>2185</v>
      </c>
      <c r="Z536" s="2551">
        <v>1</v>
      </c>
      <c r="AA536" s="2552">
        <v>1</v>
      </c>
      <c r="AB536" s="2553" t="s">
        <v>2494</v>
      </c>
      <c r="AC536" s="2554">
        <v>122880</v>
      </c>
      <c r="AD536" s="2555">
        <v>6047</v>
      </c>
      <c r="AE536" s="2555">
        <v>7021</v>
      </c>
      <c r="AF536" s="2555">
        <v>16.8</v>
      </c>
      <c r="AG536" s="2555">
        <v>117.2</v>
      </c>
      <c r="AH536" s="2555">
        <v>46850</v>
      </c>
      <c r="AI536" s="2555">
        <v>2325</v>
      </c>
      <c r="AJ536" s="2555">
        <v>3546</v>
      </c>
      <c r="AK536" s="2555">
        <v>10.3</v>
      </c>
      <c r="AL536" s="2555">
        <v>13.5</v>
      </c>
      <c r="AM536" s="2555">
        <v>2390</v>
      </c>
      <c r="AN536" s="2523">
        <v>15450</v>
      </c>
      <c r="AO536" s="2556">
        <v>1</v>
      </c>
      <c r="AP536" s="2547">
        <v>1</v>
      </c>
      <c r="AQ536" s="2547">
        <v>1</v>
      </c>
      <c r="AR536" s="2547">
        <v>1</v>
      </c>
      <c r="AS536" s="2557">
        <v>45</v>
      </c>
      <c r="AT536" s="2558">
        <v>54</v>
      </c>
      <c r="AU536" s="2558">
        <v>28</v>
      </c>
      <c r="AV536" s="2559">
        <v>37</v>
      </c>
      <c r="AW536" s="2560">
        <v>1</v>
      </c>
      <c r="AX536" s="2539">
        <v>1</v>
      </c>
      <c r="AY536" s="2521">
        <v>1</v>
      </c>
      <c r="AZ536" s="2539">
        <v>1</v>
      </c>
      <c r="BA536" s="2539">
        <v>0</v>
      </c>
      <c r="BB536" s="2539">
        <v>1</v>
      </c>
      <c r="BC536" s="2539">
        <v>1</v>
      </c>
      <c r="BD536" s="2539">
        <v>1</v>
      </c>
      <c r="BE536" s="2561">
        <v>1</v>
      </c>
      <c r="BF536" s="2539">
        <v>1</v>
      </c>
      <c r="BG536" s="2539">
        <v>0</v>
      </c>
      <c r="BH536" s="2539">
        <v>0</v>
      </c>
      <c r="BI536" s="2539">
        <v>0</v>
      </c>
      <c r="BJ536" s="2539">
        <v>1</v>
      </c>
      <c r="BK536" s="2539">
        <v>1</v>
      </c>
      <c r="BL536" s="2539">
        <v>1</v>
      </c>
      <c r="BM536" s="2539">
        <v>1</v>
      </c>
      <c r="BN536" s="2521">
        <v>0</v>
      </c>
      <c r="BO536" s="2539">
        <v>1</v>
      </c>
      <c r="BP536" s="2539">
        <v>0</v>
      </c>
      <c r="BQ536" s="2539">
        <v>0</v>
      </c>
      <c r="BR536" s="2562">
        <v>0</v>
      </c>
      <c r="BS536" s="2538">
        <v>1</v>
      </c>
      <c r="BT536" s="2521">
        <v>0</v>
      </c>
      <c r="BU536" s="2521">
        <v>0</v>
      </c>
      <c r="BV536" s="2521">
        <v>0</v>
      </c>
      <c r="BW536" s="2521">
        <v>0</v>
      </c>
      <c r="BX536" s="2521">
        <v>0</v>
      </c>
      <c r="BY536" s="2521">
        <v>0</v>
      </c>
      <c r="BZ536" s="2579">
        <v>0</v>
      </c>
      <c r="CA536" s="2521">
        <v>0</v>
      </c>
      <c r="CB536" s="2521">
        <v>0</v>
      </c>
      <c r="CC536" s="2521">
        <v>0</v>
      </c>
      <c r="CD536" s="2521">
        <v>0</v>
      </c>
      <c r="CE536" s="2524">
        <v>0</v>
      </c>
      <c r="CF536" s="2520">
        <v>1</v>
      </c>
      <c r="CG536" s="2521">
        <v>1</v>
      </c>
      <c r="CH536" s="2521">
        <v>1</v>
      </c>
      <c r="CI536" s="2521">
        <v>1</v>
      </c>
      <c r="CJ536" s="2521">
        <v>1</v>
      </c>
      <c r="CK536" s="2521">
        <v>1</v>
      </c>
      <c r="CL536" s="2521">
        <v>1</v>
      </c>
      <c r="CM536" s="2521">
        <v>1</v>
      </c>
      <c r="CN536" s="2521">
        <v>1</v>
      </c>
      <c r="CO536" s="2521">
        <v>1</v>
      </c>
      <c r="CP536" s="2521">
        <v>1</v>
      </c>
      <c r="CQ536" s="2521">
        <v>1</v>
      </c>
      <c r="CR536" s="2521">
        <v>1</v>
      </c>
      <c r="CS536" s="2521">
        <v>0</v>
      </c>
      <c r="CT536" s="2521">
        <v>0</v>
      </c>
      <c r="CU536" s="2521">
        <v>0</v>
      </c>
      <c r="CV536" s="2521">
        <v>0</v>
      </c>
      <c r="CW536" s="2521">
        <v>0</v>
      </c>
      <c r="CX536" s="2521">
        <v>0</v>
      </c>
      <c r="CY536" s="2563">
        <v>0</v>
      </c>
    </row>
    <row r="537" spans="1:103">
      <c r="A537" s="2541"/>
      <c r="B537" s="2542" t="s">
        <v>2780</v>
      </c>
      <c r="C537" s="2543"/>
      <c r="D537" s="2544">
        <v>287</v>
      </c>
      <c r="E537" s="2545"/>
      <c r="F537" s="2522">
        <v>393.6</v>
      </c>
      <c r="G537" s="2546">
        <v>399</v>
      </c>
      <c r="H537" s="2546">
        <v>22.6</v>
      </c>
      <c r="I537" s="2546">
        <v>36.5</v>
      </c>
      <c r="J537" s="2547">
        <v>20</v>
      </c>
      <c r="K537" s="2546">
        <v>320</v>
      </c>
      <c r="L537" s="2546">
        <v>280</v>
      </c>
      <c r="M537" s="2522">
        <v>365.7</v>
      </c>
      <c r="N537" s="2548">
        <v>2.3039999999999998</v>
      </c>
      <c r="O537" s="2523">
        <v>7.9939999999999998</v>
      </c>
      <c r="P537" s="2549">
        <v>1</v>
      </c>
      <c r="Q537" s="2549" t="s">
        <v>2493</v>
      </c>
      <c r="R537" s="2549" t="s">
        <v>2493</v>
      </c>
      <c r="S537" s="2549">
        <v>1</v>
      </c>
      <c r="T537" s="2550" t="s">
        <v>2493</v>
      </c>
      <c r="U537" s="2549">
        <v>1</v>
      </c>
      <c r="V537" s="2549" t="s">
        <v>2493</v>
      </c>
      <c r="W537" s="2549" t="s">
        <v>2493</v>
      </c>
      <c r="X537" s="2549">
        <v>1</v>
      </c>
      <c r="Y537" s="2550" t="s">
        <v>2493</v>
      </c>
      <c r="Z537" s="2551">
        <v>1</v>
      </c>
      <c r="AA537" s="2552" t="s">
        <v>2185</v>
      </c>
      <c r="AB537" s="2549" t="s">
        <v>2495</v>
      </c>
      <c r="AC537" s="2554">
        <v>100220</v>
      </c>
      <c r="AD537" s="2555">
        <v>5092</v>
      </c>
      <c r="AE537" s="2555">
        <v>5834</v>
      </c>
      <c r="AF537" s="2555">
        <v>16.5</v>
      </c>
      <c r="AG537" s="2555">
        <v>98.73</v>
      </c>
      <c r="AH537" s="2555">
        <v>38680</v>
      </c>
      <c r="AI537" s="2555">
        <v>1938</v>
      </c>
      <c r="AJ537" s="2555">
        <v>2951</v>
      </c>
      <c r="AK537" s="2555">
        <v>10.199999999999999</v>
      </c>
      <c r="AL537" s="2555">
        <v>11.9</v>
      </c>
      <c r="AM537" s="2555">
        <v>1474</v>
      </c>
      <c r="AN537" s="2523">
        <v>12310</v>
      </c>
      <c r="AO537" s="2556">
        <v>1</v>
      </c>
      <c r="AP537" s="2547">
        <v>1</v>
      </c>
      <c r="AQ537" s="2547">
        <v>1</v>
      </c>
      <c r="AR537" s="2547">
        <v>1</v>
      </c>
      <c r="AS537" s="2557">
        <v>52</v>
      </c>
      <c r="AT537" s="2558">
        <v>63</v>
      </c>
      <c r="AU537" s="2558">
        <v>32</v>
      </c>
      <c r="AV537" s="2559">
        <v>43</v>
      </c>
      <c r="AW537" s="2560">
        <v>1</v>
      </c>
      <c r="AX537" s="2539">
        <v>1</v>
      </c>
      <c r="AY537" s="2521">
        <v>1</v>
      </c>
      <c r="AZ537" s="2539">
        <v>1</v>
      </c>
      <c r="BA537" s="2539">
        <v>1</v>
      </c>
      <c r="BB537" s="2539">
        <v>1</v>
      </c>
      <c r="BC537" s="2539">
        <v>0</v>
      </c>
      <c r="BD537" s="2539">
        <v>1</v>
      </c>
      <c r="BE537" s="2561">
        <v>1</v>
      </c>
      <c r="BF537" s="2539">
        <v>1</v>
      </c>
      <c r="BG537" s="2539">
        <v>1</v>
      </c>
      <c r="BH537" s="2539">
        <v>1</v>
      </c>
      <c r="BI537" s="2539">
        <v>1</v>
      </c>
      <c r="BJ537" s="2539">
        <v>1</v>
      </c>
      <c r="BK537" s="2539">
        <v>1</v>
      </c>
      <c r="BL537" s="2539">
        <v>1</v>
      </c>
      <c r="BM537" s="2539">
        <v>1</v>
      </c>
      <c r="BN537" s="2521">
        <v>0</v>
      </c>
      <c r="BO537" s="2539">
        <v>1</v>
      </c>
      <c r="BP537" s="2539">
        <v>1</v>
      </c>
      <c r="BQ537" s="2539">
        <v>0</v>
      </c>
      <c r="BR537" s="2562">
        <v>0</v>
      </c>
      <c r="BS537" s="2538">
        <v>0</v>
      </c>
      <c r="BT537" s="2521">
        <v>0</v>
      </c>
      <c r="BU537" s="2521">
        <v>0</v>
      </c>
      <c r="BV537" s="2521">
        <v>0</v>
      </c>
      <c r="BW537" s="2521">
        <v>0</v>
      </c>
      <c r="BX537" s="2521">
        <v>0</v>
      </c>
      <c r="BY537" s="2521">
        <v>0</v>
      </c>
      <c r="BZ537" s="2579">
        <v>0</v>
      </c>
      <c r="CA537" s="2521">
        <v>0</v>
      </c>
      <c r="CB537" s="2521">
        <v>0</v>
      </c>
      <c r="CC537" s="2521">
        <v>0</v>
      </c>
      <c r="CD537" s="2521">
        <v>0</v>
      </c>
      <c r="CE537" s="2524">
        <v>0</v>
      </c>
      <c r="CF537" s="2520">
        <v>1</v>
      </c>
      <c r="CG537" s="2521">
        <v>1</v>
      </c>
      <c r="CH537" s="2521">
        <v>1</v>
      </c>
      <c r="CI537" s="2521">
        <v>1</v>
      </c>
      <c r="CJ537" s="2521">
        <v>1</v>
      </c>
      <c r="CK537" s="2521">
        <v>1</v>
      </c>
      <c r="CL537" s="2521">
        <v>1</v>
      </c>
      <c r="CM537" s="2521">
        <v>1</v>
      </c>
      <c r="CN537" s="2521">
        <v>1</v>
      </c>
      <c r="CO537" s="2521">
        <v>1</v>
      </c>
      <c r="CP537" s="2521">
        <v>1</v>
      </c>
      <c r="CQ537" s="2521">
        <v>1</v>
      </c>
      <c r="CR537" s="2521">
        <v>1</v>
      </c>
      <c r="CS537" s="2521">
        <v>0</v>
      </c>
      <c r="CT537" s="2521">
        <v>0</v>
      </c>
      <c r="CU537" s="2521">
        <v>0</v>
      </c>
      <c r="CV537" s="2521">
        <v>0</v>
      </c>
      <c r="CW537" s="2521">
        <v>0</v>
      </c>
      <c r="CX537" s="2521">
        <v>0</v>
      </c>
      <c r="CY537" s="2563">
        <v>0</v>
      </c>
    </row>
    <row r="538" spans="1:103">
      <c r="A538" s="2541"/>
      <c r="B538" s="2542" t="s">
        <v>2781</v>
      </c>
      <c r="C538" s="2543"/>
      <c r="D538" s="2544">
        <v>235</v>
      </c>
      <c r="E538" s="2545"/>
      <c r="F538" s="2522">
        <v>381</v>
      </c>
      <c r="G538" s="2546">
        <v>394.8</v>
      </c>
      <c r="H538" s="2546">
        <v>18.399999999999999</v>
      </c>
      <c r="I538" s="2546">
        <v>30.2</v>
      </c>
      <c r="J538" s="2547">
        <v>20</v>
      </c>
      <c r="K538" s="2546">
        <v>320</v>
      </c>
      <c r="L538" s="2546">
        <v>280</v>
      </c>
      <c r="M538" s="2522">
        <v>299</v>
      </c>
      <c r="N538" s="2548">
        <v>2.27</v>
      </c>
      <c r="O538" s="2523">
        <v>9.6110000000000007</v>
      </c>
      <c r="P538" s="2549">
        <v>1</v>
      </c>
      <c r="Q538" s="2549" t="s">
        <v>2493</v>
      </c>
      <c r="R538" s="2549" t="s">
        <v>2493</v>
      </c>
      <c r="S538" s="2549">
        <v>1</v>
      </c>
      <c r="T538" s="2550" t="s">
        <v>2493</v>
      </c>
      <c r="U538" s="2549">
        <v>1</v>
      </c>
      <c r="V538" s="2549" t="s">
        <v>2493</v>
      </c>
      <c r="W538" s="2549" t="s">
        <v>2493</v>
      </c>
      <c r="X538" s="2549">
        <v>1</v>
      </c>
      <c r="Y538" s="2550" t="s">
        <v>2493</v>
      </c>
      <c r="Z538" s="2551">
        <v>1</v>
      </c>
      <c r="AA538" s="2552" t="s">
        <v>2185</v>
      </c>
      <c r="AB538" s="2549" t="s">
        <v>2495</v>
      </c>
      <c r="AC538" s="2554">
        <v>79430</v>
      </c>
      <c r="AD538" s="2555">
        <v>4169</v>
      </c>
      <c r="AE538" s="2555">
        <v>4708</v>
      </c>
      <c r="AF538" s="2555">
        <v>16.2</v>
      </c>
      <c r="AG538" s="2555">
        <v>80.06</v>
      </c>
      <c r="AH538" s="2555">
        <v>30990</v>
      </c>
      <c r="AI538" s="2555">
        <v>1570</v>
      </c>
      <c r="AJ538" s="2555">
        <v>2385</v>
      </c>
      <c r="AK538" s="2555">
        <v>10.1</v>
      </c>
      <c r="AL538" s="2555">
        <v>10.199999999999999</v>
      </c>
      <c r="AM538" s="2555">
        <v>833.8</v>
      </c>
      <c r="AN538" s="2523">
        <v>9528</v>
      </c>
      <c r="AO538" s="2556">
        <v>1</v>
      </c>
      <c r="AP538" s="2547">
        <v>1</v>
      </c>
      <c r="AQ538" s="2547">
        <v>1</v>
      </c>
      <c r="AR538" s="2547">
        <v>1</v>
      </c>
      <c r="AS538" s="2557">
        <v>62</v>
      </c>
      <c r="AT538" s="2558">
        <v>75</v>
      </c>
      <c r="AU538" s="2558">
        <v>38</v>
      </c>
      <c r="AV538" s="2559">
        <v>52</v>
      </c>
      <c r="AW538" s="2560">
        <v>1</v>
      </c>
      <c r="AX538" s="2539">
        <v>1</v>
      </c>
      <c r="AY538" s="2521">
        <v>1</v>
      </c>
      <c r="AZ538" s="2539">
        <v>1</v>
      </c>
      <c r="BA538" s="2539">
        <v>1</v>
      </c>
      <c r="BB538" s="2539">
        <v>1</v>
      </c>
      <c r="BC538" s="2539">
        <v>0</v>
      </c>
      <c r="BD538" s="2539">
        <v>1</v>
      </c>
      <c r="BE538" s="2561">
        <v>1</v>
      </c>
      <c r="BF538" s="2539">
        <v>1</v>
      </c>
      <c r="BG538" s="2539">
        <v>1</v>
      </c>
      <c r="BH538" s="2539">
        <v>1</v>
      </c>
      <c r="BI538" s="2539">
        <v>1</v>
      </c>
      <c r="BJ538" s="2539">
        <v>1</v>
      </c>
      <c r="BK538" s="2539">
        <v>1</v>
      </c>
      <c r="BL538" s="2539">
        <v>1</v>
      </c>
      <c r="BM538" s="2539">
        <v>1</v>
      </c>
      <c r="BN538" s="2521">
        <v>0</v>
      </c>
      <c r="BO538" s="2539">
        <v>1</v>
      </c>
      <c r="BP538" s="2539">
        <v>1</v>
      </c>
      <c r="BQ538" s="2539">
        <v>0</v>
      </c>
      <c r="BR538" s="2562">
        <v>0</v>
      </c>
      <c r="BS538" s="2538">
        <v>0</v>
      </c>
      <c r="BT538" s="2521">
        <v>0</v>
      </c>
      <c r="BU538" s="2521">
        <v>0</v>
      </c>
      <c r="BV538" s="2521">
        <v>0</v>
      </c>
      <c r="BW538" s="2521">
        <v>0</v>
      </c>
      <c r="BX538" s="2521">
        <v>0</v>
      </c>
      <c r="BY538" s="2521">
        <v>0</v>
      </c>
      <c r="BZ538" s="2579">
        <v>0</v>
      </c>
      <c r="CA538" s="2521">
        <v>0</v>
      </c>
      <c r="CB538" s="2521">
        <v>0</v>
      </c>
      <c r="CC538" s="2521">
        <v>0</v>
      </c>
      <c r="CD538" s="2521">
        <v>0</v>
      </c>
      <c r="CE538" s="2524">
        <v>0</v>
      </c>
      <c r="CF538" s="2520">
        <v>1</v>
      </c>
      <c r="CG538" s="2521">
        <v>1</v>
      </c>
      <c r="CH538" s="2521">
        <v>1</v>
      </c>
      <c r="CI538" s="2521">
        <v>1</v>
      </c>
      <c r="CJ538" s="2521">
        <v>1</v>
      </c>
      <c r="CK538" s="2521">
        <v>1</v>
      </c>
      <c r="CL538" s="2521">
        <v>1</v>
      </c>
      <c r="CM538" s="2521">
        <v>1</v>
      </c>
      <c r="CN538" s="2521">
        <v>1</v>
      </c>
      <c r="CO538" s="2521">
        <v>1</v>
      </c>
      <c r="CP538" s="2521">
        <v>1</v>
      </c>
      <c r="CQ538" s="2521">
        <v>1</v>
      </c>
      <c r="CR538" s="2521">
        <v>1</v>
      </c>
      <c r="CS538" s="2521">
        <v>0</v>
      </c>
      <c r="CT538" s="2521">
        <v>0</v>
      </c>
      <c r="CU538" s="2521">
        <v>0</v>
      </c>
      <c r="CV538" s="2521">
        <v>0</v>
      </c>
      <c r="CW538" s="2521">
        <v>0</v>
      </c>
      <c r="CX538" s="2521">
        <v>0</v>
      </c>
      <c r="CY538" s="2563">
        <v>0</v>
      </c>
    </row>
    <row r="539" spans="1:103">
      <c r="A539" s="2541"/>
      <c r="B539" s="2542" t="s">
        <v>2782</v>
      </c>
      <c r="C539" s="2543"/>
      <c r="D539" s="2544">
        <v>202</v>
      </c>
      <c r="E539" s="2545"/>
      <c r="F539" s="2522">
        <v>374.6</v>
      </c>
      <c r="G539" s="2546">
        <v>374.7</v>
      </c>
      <c r="H539" s="2546">
        <v>16.5</v>
      </c>
      <c r="I539" s="2546">
        <v>27</v>
      </c>
      <c r="J539" s="2547">
        <v>20</v>
      </c>
      <c r="K539" s="2546">
        <v>320</v>
      </c>
      <c r="L539" s="2546">
        <v>280</v>
      </c>
      <c r="M539" s="2522">
        <v>257.2</v>
      </c>
      <c r="N539" s="2548">
        <v>2.181</v>
      </c>
      <c r="O539" s="2523">
        <v>10.74</v>
      </c>
      <c r="P539" s="2549">
        <v>1</v>
      </c>
      <c r="Q539" s="2549" t="s">
        <v>2493</v>
      </c>
      <c r="R539" s="2549" t="s">
        <v>2493</v>
      </c>
      <c r="S539" s="2549">
        <v>1</v>
      </c>
      <c r="T539" s="2550" t="s">
        <v>2493</v>
      </c>
      <c r="U539" s="2549">
        <v>1</v>
      </c>
      <c r="V539" s="2549" t="s">
        <v>2493</v>
      </c>
      <c r="W539" s="2549" t="s">
        <v>2493</v>
      </c>
      <c r="X539" s="2549">
        <v>1</v>
      </c>
      <c r="Y539" s="2550" t="s">
        <v>2493</v>
      </c>
      <c r="Z539" s="2551">
        <v>1</v>
      </c>
      <c r="AA539" s="2552" t="s">
        <v>2185</v>
      </c>
      <c r="AB539" s="2553" t="s">
        <v>2494</v>
      </c>
      <c r="AC539" s="2554">
        <v>66600</v>
      </c>
      <c r="AD539" s="2555">
        <v>3556</v>
      </c>
      <c r="AE539" s="2555">
        <v>3994</v>
      </c>
      <c r="AF539" s="2555">
        <v>16</v>
      </c>
      <c r="AG539" s="2555">
        <v>71.58</v>
      </c>
      <c r="AH539" s="2555">
        <v>23690</v>
      </c>
      <c r="AI539" s="2555">
        <v>1264</v>
      </c>
      <c r="AJ539" s="2555">
        <v>1921</v>
      </c>
      <c r="AK539" s="2555">
        <v>9.5</v>
      </c>
      <c r="AL539" s="2555">
        <v>9.3000000000000007</v>
      </c>
      <c r="AM539" s="2555">
        <v>575.5</v>
      </c>
      <c r="AN539" s="2523">
        <v>7150</v>
      </c>
      <c r="AO539" s="2556">
        <v>1</v>
      </c>
      <c r="AP539" s="2547">
        <v>1</v>
      </c>
      <c r="AQ539" s="2547">
        <v>1</v>
      </c>
      <c r="AR539" s="2547">
        <v>1</v>
      </c>
      <c r="AS539" s="2557">
        <v>70</v>
      </c>
      <c r="AT539" s="2558">
        <v>84</v>
      </c>
      <c r="AU539" s="2558">
        <v>43</v>
      </c>
      <c r="AV539" s="2559">
        <v>58</v>
      </c>
      <c r="AW539" s="2560">
        <v>1</v>
      </c>
      <c r="AX539" s="2539">
        <v>1</v>
      </c>
      <c r="AY539" s="2521">
        <v>1</v>
      </c>
      <c r="AZ539" s="2539">
        <v>1</v>
      </c>
      <c r="BA539" s="2539">
        <v>1</v>
      </c>
      <c r="BB539" s="2539">
        <v>1</v>
      </c>
      <c r="BC539" s="2539">
        <v>0</v>
      </c>
      <c r="BD539" s="2539">
        <v>1</v>
      </c>
      <c r="BE539" s="2561">
        <v>1</v>
      </c>
      <c r="BF539" s="2539">
        <v>1</v>
      </c>
      <c r="BG539" s="2539">
        <v>1</v>
      </c>
      <c r="BH539" s="2539">
        <v>1</v>
      </c>
      <c r="BI539" s="2539">
        <v>1</v>
      </c>
      <c r="BJ539" s="2539">
        <v>1</v>
      </c>
      <c r="BK539" s="2539">
        <v>1</v>
      </c>
      <c r="BL539" s="2539">
        <v>1</v>
      </c>
      <c r="BM539" s="2539">
        <v>1</v>
      </c>
      <c r="BN539" s="2521">
        <v>0</v>
      </c>
      <c r="BO539" s="2539">
        <v>1</v>
      </c>
      <c r="BP539" s="2539">
        <v>1</v>
      </c>
      <c r="BQ539" s="2539">
        <v>0</v>
      </c>
      <c r="BR539" s="2562">
        <v>0</v>
      </c>
      <c r="BS539" s="2538">
        <v>1</v>
      </c>
      <c r="BT539" s="2521">
        <v>0</v>
      </c>
      <c r="BU539" s="2521">
        <v>0</v>
      </c>
      <c r="BV539" s="2521">
        <v>0</v>
      </c>
      <c r="BW539" s="2521">
        <v>0</v>
      </c>
      <c r="BX539" s="2521">
        <v>0</v>
      </c>
      <c r="BY539" s="2521">
        <v>0</v>
      </c>
      <c r="BZ539" s="2579">
        <v>0</v>
      </c>
      <c r="CA539" s="2521">
        <v>0</v>
      </c>
      <c r="CB539" s="2521">
        <v>0</v>
      </c>
      <c r="CC539" s="2521">
        <v>0</v>
      </c>
      <c r="CD539" s="2521">
        <v>0</v>
      </c>
      <c r="CE539" s="2524">
        <v>0</v>
      </c>
      <c r="CF539" s="2520">
        <v>1</v>
      </c>
      <c r="CG539" s="2521">
        <v>1</v>
      </c>
      <c r="CH539" s="2521">
        <v>1</v>
      </c>
      <c r="CI539" s="2521">
        <v>1</v>
      </c>
      <c r="CJ539" s="2521">
        <v>1</v>
      </c>
      <c r="CK539" s="2521">
        <v>1</v>
      </c>
      <c r="CL539" s="2521">
        <v>1</v>
      </c>
      <c r="CM539" s="2521">
        <v>1</v>
      </c>
      <c r="CN539" s="2521">
        <v>1</v>
      </c>
      <c r="CO539" s="2521">
        <v>1</v>
      </c>
      <c r="CP539" s="2521">
        <v>1</v>
      </c>
      <c r="CQ539" s="2521">
        <v>1</v>
      </c>
      <c r="CR539" s="2521">
        <v>1</v>
      </c>
      <c r="CS539" s="2521">
        <v>0</v>
      </c>
      <c r="CT539" s="2521">
        <v>0</v>
      </c>
      <c r="CU539" s="2521">
        <v>0</v>
      </c>
      <c r="CV539" s="2521">
        <v>0</v>
      </c>
      <c r="CW539" s="2521">
        <v>0</v>
      </c>
      <c r="CX539" s="2521">
        <v>0</v>
      </c>
      <c r="CY539" s="2563">
        <v>0</v>
      </c>
    </row>
    <row r="540" spans="1:103">
      <c r="A540" s="2541"/>
      <c r="B540" s="2542" t="s">
        <v>2783</v>
      </c>
      <c r="C540" s="2543"/>
      <c r="D540" s="2544">
        <v>177</v>
      </c>
      <c r="E540" s="2545"/>
      <c r="F540" s="2522">
        <v>368.2</v>
      </c>
      <c r="G540" s="2546">
        <v>372.6</v>
      </c>
      <c r="H540" s="2546">
        <v>14.4</v>
      </c>
      <c r="I540" s="2546">
        <v>23.8</v>
      </c>
      <c r="J540" s="2547">
        <v>20</v>
      </c>
      <c r="K540" s="2546">
        <v>320</v>
      </c>
      <c r="L540" s="2546">
        <v>280</v>
      </c>
      <c r="M540" s="2522">
        <v>225.5</v>
      </c>
      <c r="N540" s="2548">
        <v>2.1640000000000001</v>
      </c>
      <c r="O540" s="2523">
        <v>12.15</v>
      </c>
      <c r="P540" s="2549">
        <v>1</v>
      </c>
      <c r="Q540" s="2549" t="s">
        <v>2493</v>
      </c>
      <c r="R540" s="2549" t="s">
        <v>2493</v>
      </c>
      <c r="S540" s="2549">
        <v>1</v>
      </c>
      <c r="T540" s="2550" t="s">
        <v>2493</v>
      </c>
      <c r="U540" s="2549">
        <v>1</v>
      </c>
      <c r="V540" s="2549" t="s">
        <v>2493</v>
      </c>
      <c r="W540" s="2549" t="s">
        <v>2493</v>
      </c>
      <c r="X540" s="2549">
        <v>1</v>
      </c>
      <c r="Y540" s="2550" t="s">
        <v>2493</v>
      </c>
      <c r="Z540" s="2551">
        <v>1</v>
      </c>
      <c r="AA540" s="2552" t="s">
        <v>2185</v>
      </c>
      <c r="AB540" s="2553" t="s">
        <v>2494</v>
      </c>
      <c r="AC540" s="2554">
        <v>57460</v>
      </c>
      <c r="AD540" s="2555">
        <v>3121</v>
      </c>
      <c r="AE540" s="2555">
        <v>3477</v>
      </c>
      <c r="AF540" s="2555">
        <v>15.9</v>
      </c>
      <c r="AG540" s="2555">
        <v>62.54</v>
      </c>
      <c r="AH540" s="2555">
        <v>20530</v>
      </c>
      <c r="AI540" s="2555">
        <v>1102</v>
      </c>
      <c r="AJ540" s="2555">
        <v>1672</v>
      </c>
      <c r="AK540" s="2555">
        <v>9.5</v>
      </c>
      <c r="AL540" s="2555">
        <v>8.5</v>
      </c>
      <c r="AM540" s="2555">
        <v>395.5</v>
      </c>
      <c r="AN540" s="2523">
        <v>6084</v>
      </c>
      <c r="AO540" s="2556">
        <v>1</v>
      </c>
      <c r="AP540" s="2547">
        <v>2</v>
      </c>
      <c r="AQ540" s="2547">
        <v>1</v>
      </c>
      <c r="AR540" s="2547">
        <v>2</v>
      </c>
      <c r="AS540" s="2557">
        <v>79</v>
      </c>
      <c r="AT540" s="2558">
        <v>95</v>
      </c>
      <c r="AU540" s="2558">
        <v>49</v>
      </c>
      <c r="AV540" s="2559">
        <v>65</v>
      </c>
      <c r="AW540" s="2560">
        <v>1</v>
      </c>
      <c r="AX540" s="2539">
        <v>1</v>
      </c>
      <c r="AY540" s="2521">
        <v>1</v>
      </c>
      <c r="AZ540" s="2539">
        <v>1</v>
      </c>
      <c r="BA540" s="2539">
        <v>1</v>
      </c>
      <c r="BB540" s="2539">
        <v>1</v>
      </c>
      <c r="BC540" s="2539">
        <v>0</v>
      </c>
      <c r="BD540" s="2539">
        <v>1</v>
      </c>
      <c r="BE540" s="2561">
        <v>1</v>
      </c>
      <c r="BF540" s="2539">
        <v>1</v>
      </c>
      <c r="BG540" s="2539">
        <v>1</v>
      </c>
      <c r="BH540" s="2539">
        <v>1</v>
      </c>
      <c r="BI540" s="2539">
        <v>1</v>
      </c>
      <c r="BJ540" s="2539">
        <v>1</v>
      </c>
      <c r="BK540" s="2539">
        <v>1</v>
      </c>
      <c r="BL540" s="2539">
        <v>1</v>
      </c>
      <c r="BM540" s="2539">
        <v>1</v>
      </c>
      <c r="BN540" s="2521">
        <v>0</v>
      </c>
      <c r="BO540" s="2539">
        <v>1</v>
      </c>
      <c r="BP540" s="2539">
        <v>1</v>
      </c>
      <c r="BQ540" s="2539">
        <v>0</v>
      </c>
      <c r="BR540" s="2562">
        <v>0</v>
      </c>
      <c r="BS540" s="2538">
        <v>1</v>
      </c>
      <c r="BT540" s="2521">
        <v>0</v>
      </c>
      <c r="BU540" s="2521">
        <v>0</v>
      </c>
      <c r="BV540" s="2521">
        <v>0</v>
      </c>
      <c r="BW540" s="2521">
        <v>0</v>
      </c>
      <c r="BX540" s="2521">
        <v>0</v>
      </c>
      <c r="BY540" s="2521">
        <v>0</v>
      </c>
      <c r="BZ540" s="2579">
        <v>0</v>
      </c>
      <c r="CA540" s="2521">
        <v>0</v>
      </c>
      <c r="CB540" s="2521">
        <v>0</v>
      </c>
      <c r="CC540" s="2521">
        <v>0</v>
      </c>
      <c r="CD540" s="2521">
        <v>0</v>
      </c>
      <c r="CE540" s="2524">
        <v>0</v>
      </c>
      <c r="CF540" s="2520">
        <v>1</v>
      </c>
      <c r="CG540" s="2521">
        <v>1</v>
      </c>
      <c r="CH540" s="2521">
        <v>1</v>
      </c>
      <c r="CI540" s="2521">
        <v>1</v>
      </c>
      <c r="CJ540" s="2521">
        <v>1</v>
      </c>
      <c r="CK540" s="2521">
        <v>1</v>
      </c>
      <c r="CL540" s="2521">
        <v>1</v>
      </c>
      <c r="CM540" s="2521">
        <v>1</v>
      </c>
      <c r="CN540" s="2521">
        <v>1</v>
      </c>
      <c r="CO540" s="2521">
        <v>1</v>
      </c>
      <c r="CP540" s="2521">
        <v>1</v>
      </c>
      <c r="CQ540" s="2521">
        <v>1</v>
      </c>
      <c r="CR540" s="2521">
        <v>1</v>
      </c>
      <c r="CS540" s="2521">
        <v>0</v>
      </c>
      <c r="CT540" s="2521">
        <v>0</v>
      </c>
      <c r="CU540" s="2521">
        <v>0</v>
      </c>
      <c r="CV540" s="2521">
        <v>0</v>
      </c>
      <c r="CW540" s="2521">
        <v>0</v>
      </c>
      <c r="CX540" s="2521">
        <v>0</v>
      </c>
      <c r="CY540" s="2563">
        <v>0</v>
      </c>
    </row>
    <row r="541" spans="1:103">
      <c r="A541" s="2541"/>
      <c r="B541" s="2542" t="s">
        <v>2784</v>
      </c>
      <c r="C541" s="2543"/>
      <c r="D541" s="2544">
        <v>153</v>
      </c>
      <c r="E541" s="2545"/>
      <c r="F541" s="2522">
        <v>362</v>
      </c>
      <c r="G541" s="2546">
        <v>370.5</v>
      </c>
      <c r="H541" s="2546">
        <v>12.3</v>
      </c>
      <c r="I541" s="2546">
        <v>20.7</v>
      </c>
      <c r="J541" s="2547">
        <v>20</v>
      </c>
      <c r="K541" s="2546">
        <v>320</v>
      </c>
      <c r="L541" s="2546">
        <v>280</v>
      </c>
      <c r="M541" s="2522">
        <v>194.8</v>
      </c>
      <c r="N541" s="2548">
        <v>2.1469999999999998</v>
      </c>
      <c r="O541" s="2523">
        <v>13.94</v>
      </c>
      <c r="P541" s="2549">
        <v>1</v>
      </c>
      <c r="Q541" s="2549" t="s">
        <v>2493</v>
      </c>
      <c r="R541" s="2549" t="s">
        <v>2493</v>
      </c>
      <c r="S541" s="2549">
        <v>1</v>
      </c>
      <c r="T541" s="2550" t="s">
        <v>2493</v>
      </c>
      <c r="U541" s="2549">
        <v>1</v>
      </c>
      <c r="V541" s="2549" t="s">
        <v>2493</v>
      </c>
      <c r="W541" s="2549" t="s">
        <v>2493</v>
      </c>
      <c r="X541" s="2549">
        <v>1</v>
      </c>
      <c r="Y541" s="2550" t="s">
        <v>2493</v>
      </c>
      <c r="Z541" s="2551">
        <v>1</v>
      </c>
      <c r="AA541" s="2552" t="s">
        <v>2185</v>
      </c>
      <c r="AB541" s="2553" t="s">
        <v>2494</v>
      </c>
      <c r="AC541" s="2554">
        <v>48930</v>
      </c>
      <c r="AD541" s="2555">
        <v>2703</v>
      </c>
      <c r="AE541" s="2555">
        <v>2987</v>
      </c>
      <c r="AF541" s="2555">
        <v>15.7</v>
      </c>
      <c r="AG541" s="2555">
        <v>53.69</v>
      </c>
      <c r="AH541" s="2555">
        <v>17550</v>
      </c>
      <c r="AI541" s="2555">
        <v>947.6</v>
      </c>
      <c r="AJ541" s="2555">
        <v>1436</v>
      </c>
      <c r="AK541" s="2555">
        <v>9.4</v>
      </c>
      <c r="AL541" s="2555">
        <v>7.7</v>
      </c>
      <c r="AM541" s="2555">
        <v>261.39999999999998</v>
      </c>
      <c r="AN541" s="2523">
        <v>5109</v>
      </c>
      <c r="AO541" s="2556">
        <v>2</v>
      </c>
      <c r="AP541" s="2547">
        <v>3</v>
      </c>
      <c r="AQ541" s="2547">
        <v>2</v>
      </c>
      <c r="AR541" s="2547">
        <v>3</v>
      </c>
      <c r="AS541" s="2557">
        <v>91</v>
      </c>
      <c r="AT541" s="2558">
        <v>109</v>
      </c>
      <c r="AU541" s="2558">
        <v>56</v>
      </c>
      <c r="AV541" s="2559">
        <v>75</v>
      </c>
      <c r="AW541" s="2560">
        <v>1</v>
      </c>
      <c r="AX541" s="2539">
        <v>1</v>
      </c>
      <c r="AY541" s="2521">
        <v>1</v>
      </c>
      <c r="AZ541" s="2539">
        <v>1</v>
      </c>
      <c r="BA541" s="2539">
        <v>1</v>
      </c>
      <c r="BB541" s="2539">
        <v>1</v>
      </c>
      <c r="BC541" s="2539">
        <v>0</v>
      </c>
      <c r="BD541" s="2539">
        <v>1</v>
      </c>
      <c r="BE541" s="2561">
        <v>1</v>
      </c>
      <c r="BF541" s="2539">
        <v>1</v>
      </c>
      <c r="BG541" s="2539">
        <v>1</v>
      </c>
      <c r="BH541" s="2539">
        <v>1</v>
      </c>
      <c r="BI541" s="2539">
        <v>1</v>
      </c>
      <c r="BJ541" s="2539">
        <v>1</v>
      </c>
      <c r="BK541" s="2539">
        <v>1</v>
      </c>
      <c r="BL541" s="2539">
        <v>1</v>
      </c>
      <c r="BM541" s="2539">
        <v>1</v>
      </c>
      <c r="BN541" s="2521">
        <v>0</v>
      </c>
      <c r="BO541" s="2539">
        <v>1</v>
      </c>
      <c r="BP541" s="2539">
        <v>1</v>
      </c>
      <c r="BQ541" s="2539">
        <v>0</v>
      </c>
      <c r="BR541" s="2562">
        <v>0</v>
      </c>
      <c r="BS541" s="2538">
        <v>1</v>
      </c>
      <c r="BT541" s="2521">
        <v>0</v>
      </c>
      <c r="BU541" s="2521">
        <v>0</v>
      </c>
      <c r="BV541" s="2521">
        <v>0</v>
      </c>
      <c r="BW541" s="2521">
        <v>0</v>
      </c>
      <c r="BX541" s="2521">
        <v>0</v>
      </c>
      <c r="BY541" s="2521">
        <v>0</v>
      </c>
      <c r="BZ541" s="2579">
        <v>0</v>
      </c>
      <c r="CA541" s="2521">
        <v>0</v>
      </c>
      <c r="CB541" s="2521">
        <v>0</v>
      </c>
      <c r="CC541" s="2521">
        <v>0</v>
      </c>
      <c r="CD541" s="2521">
        <v>0</v>
      </c>
      <c r="CE541" s="2524">
        <v>0</v>
      </c>
      <c r="CF541" s="2520">
        <v>1</v>
      </c>
      <c r="CG541" s="2521">
        <v>1</v>
      </c>
      <c r="CH541" s="2521">
        <v>1</v>
      </c>
      <c r="CI541" s="2521">
        <v>1</v>
      </c>
      <c r="CJ541" s="2521">
        <v>1</v>
      </c>
      <c r="CK541" s="2521">
        <v>1</v>
      </c>
      <c r="CL541" s="2521">
        <v>1</v>
      </c>
      <c r="CM541" s="2521">
        <v>1</v>
      </c>
      <c r="CN541" s="2521">
        <v>1</v>
      </c>
      <c r="CO541" s="2521">
        <v>1</v>
      </c>
      <c r="CP541" s="2521">
        <v>1</v>
      </c>
      <c r="CQ541" s="2521">
        <v>1</v>
      </c>
      <c r="CR541" s="2521">
        <v>1</v>
      </c>
      <c r="CS541" s="2521">
        <v>0</v>
      </c>
      <c r="CT541" s="2521">
        <v>0</v>
      </c>
      <c r="CU541" s="2521">
        <v>0</v>
      </c>
      <c r="CV541" s="2521">
        <v>0</v>
      </c>
      <c r="CW541" s="2521">
        <v>0</v>
      </c>
      <c r="CX541" s="2521">
        <v>0</v>
      </c>
      <c r="CY541" s="2563">
        <v>0</v>
      </c>
    </row>
    <row r="542" spans="1:103">
      <c r="A542" s="2541"/>
      <c r="B542" s="2542" t="s">
        <v>2785</v>
      </c>
      <c r="C542" s="2543"/>
      <c r="D542" s="2544">
        <v>129</v>
      </c>
      <c r="E542" s="2545"/>
      <c r="F542" s="2522">
        <v>355.6</v>
      </c>
      <c r="G542" s="2546">
        <v>368.6</v>
      </c>
      <c r="H542" s="2546">
        <v>10.4</v>
      </c>
      <c r="I542" s="2546">
        <v>17.5</v>
      </c>
      <c r="J542" s="2547">
        <v>20</v>
      </c>
      <c r="K542" s="2546">
        <v>320</v>
      </c>
      <c r="L542" s="2546">
        <v>280</v>
      </c>
      <c r="M542" s="2522">
        <v>164.3</v>
      </c>
      <c r="N542" s="2548">
        <v>2.13</v>
      </c>
      <c r="O542" s="2523">
        <v>16.37</v>
      </c>
      <c r="P542" s="2549">
        <v>1</v>
      </c>
      <c r="Q542" s="2549" t="s">
        <v>2493</v>
      </c>
      <c r="R542" s="2549" t="s">
        <v>2493</v>
      </c>
      <c r="S542" s="2549">
        <v>1</v>
      </c>
      <c r="T542" s="2550" t="s">
        <v>2493</v>
      </c>
      <c r="U542" s="2549">
        <v>1</v>
      </c>
      <c r="V542" s="2549" t="s">
        <v>2493</v>
      </c>
      <c r="W542" s="2549" t="s">
        <v>2493</v>
      </c>
      <c r="X542" s="2549">
        <v>1</v>
      </c>
      <c r="Y542" s="2550" t="s">
        <v>2493</v>
      </c>
      <c r="Z542" s="2551">
        <v>1</v>
      </c>
      <c r="AA542" s="2552" t="s">
        <v>2185</v>
      </c>
      <c r="AB542" s="2553" t="s">
        <v>2494</v>
      </c>
      <c r="AC542" s="2554">
        <v>40590</v>
      </c>
      <c r="AD542" s="2555">
        <v>2282</v>
      </c>
      <c r="AE542" s="2555">
        <v>2501</v>
      </c>
      <c r="AF542" s="2555">
        <v>15.6</v>
      </c>
      <c r="AG542" s="2555">
        <v>45.59</v>
      </c>
      <c r="AH542" s="2555">
        <v>14610</v>
      </c>
      <c r="AI542" s="2555">
        <v>792.9</v>
      </c>
      <c r="AJ542" s="2555">
        <v>1200</v>
      </c>
      <c r="AK542" s="2555">
        <v>9.3000000000000007</v>
      </c>
      <c r="AL542" s="2555">
        <v>6.8</v>
      </c>
      <c r="AM542" s="2555">
        <v>160.9</v>
      </c>
      <c r="AN542" s="2523">
        <v>4174</v>
      </c>
      <c r="AO542" s="2556">
        <v>3</v>
      </c>
      <c r="AP542" s="2547">
        <v>3</v>
      </c>
      <c r="AQ542" s="2547">
        <v>3</v>
      </c>
      <c r="AR542" s="2547">
        <v>3</v>
      </c>
      <c r="AS542" s="2557">
        <v>106</v>
      </c>
      <c r="AT542" s="2558">
        <v>129</v>
      </c>
      <c r="AU542" s="2558">
        <v>65</v>
      </c>
      <c r="AV542" s="2559">
        <v>87</v>
      </c>
      <c r="AW542" s="2560">
        <v>1</v>
      </c>
      <c r="AX542" s="2539">
        <v>1</v>
      </c>
      <c r="AY542" s="2521">
        <v>1</v>
      </c>
      <c r="AZ542" s="2539">
        <v>1</v>
      </c>
      <c r="BA542" s="2539">
        <v>1</v>
      </c>
      <c r="BB542" s="2539">
        <v>1</v>
      </c>
      <c r="BC542" s="2539">
        <v>0</v>
      </c>
      <c r="BD542" s="2539">
        <v>1</v>
      </c>
      <c r="BE542" s="2561">
        <v>1</v>
      </c>
      <c r="BF542" s="2539">
        <v>1</v>
      </c>
      <c r="BG542" s="2539">
        <v>1</v>
      </c>
      <c r="BH542" s="2539">
        <v>1</v>
      </c>
      <c r="BI542" s="2539">
        <v>1</v>
      </c>
      <c r="BJ542" s="2539">
        <v>1</v>
      </c>
      <c r="BK542" s="2539">
        <v>1</v>
      </c>
      <c r="BL542" s="2539">
        <v>1</v>
      </c>
      <c r="BM542" s="2539">
        <v>1</v>
      </c>
      <c r="BN542" s="2521">
        <v>0</v>
      </c>
      <c r="BO542" s="2539">
        <v>1</v>
      </c>
      <c r="BP542" s="2539">
        <v>1</v>
      </c>
      <c r="BQ542" s="2539">
        <v>0</v>
      </c>
      <c r="BR542" s="2562">
        <v>0</v>
      </c>
      <c r="BS542" s="2538">
        <v>1</v>
      </c>
      <c r="BT542" s="2521">
        <v>0</v>
      </c>
      <c r="BU542" s="2521">
        <v>0</v>
      </c>
      <c r="BV542" s="2521">
        <v>0</v>
      </c>
      <c r="BW542" s="2521">
        <v>0</v>
      </c>
      <c r="BX542" s="2521">
        <v>0</v>
      </c>
      <c r="BY542" s="2521">
        <v>0</v>
      </c>
      <c r="BZ542" s="2579">
        <v>0</v>
      </c>
      <c r="CA542" s="2521">
        <v>0</v>
      </c>
      <c r="CB542" s="2521">
        <v>0</v>
      </c>
      <c r="CC542" s="2521">
        <v>0</v>
      </c>
      <c r="CD542" s="2521">
        <v>0</v>
      </c>
      <c r="CE542" s="2524">
        <v>0</v>
      </c>
      <c r="CF542" s="2520">
        <v>1</v>
      </c>
      <c r="CG542" s="2521">
        <v>1</v>
      </c>
      <c r="CH542" s="2521">
        <v>1</v>
      </c>
      <c r="CI542" s="2521">
        <v>1</v>
      </c>
      <c r="CJ542" s="2521">
        <v>1</v>
      </c>
      <c r="CK542" s="2521">
        <v>1</v>
      </c>
      <c r="CL542" s="2521">
        <v>1</v>
      </c>
      <c r="CM542" s="2521">
        <v>1</v>
      </c>
      <c r="CN542" s="2521">
        <v>1</v>
      </c>
      <c r="CO542" s="2521">
        <v>1</v>
      </c>
      <c r="CP542" s="2521">
        <v>1</v>
      </c>
      <c r="CQ542" s="2521">
        <v>1</v>
      </c>
      <c r="CR542" s="2521">
        <v>1</v>
      </c>
      <c r="CS542" s="2521">
        <v>0</v>
      </c>
      <c r="CT542" s="2521">
        <v>0</v>
      </c>
      <c r="CU542" s="2521">
        <v>0</v>
      </c>
      <c r="CV542" s="2521">
        <v>0</v>
      </c>
      <c r="CW542" s="2521">
        <v>0</v>
      </c>
      <c r="CX542" s="2521">
        <v>0</v>
      </c>
      <c r="CY542" s="2563">
        <v>0</v>
      </c>
    </row>
    <row r="543" spans="1:103">
      <c r="A543" s="2564" t="s">
        <v>2582</v>
      </c>
      <c r="B543" s="2542" t="s">
        <v>2786</v>
      </c>
      <c r="C543" s="2543"/>
      <c r="D543" s="2544">
        <v>342</v>
      </c>
      <c r="E543" s="2545"/>
      <c r="F543" s="2522">
        <v>382</v>
      </c>
      <c r="G543" s="2546">
        <v>328</v>
      </c>
      <c r="H543" s="2546">
        <v>32.6</v>
      </c>
      <c r="I543" s="2546">
        <v>52.6</v>
      </c>
      <c r="J543" s="2547">
        <v>20</v>
      </c>
      <c r="K543" s="2546">
        <v>277.10000000000002</v>
      </c>
      <c r="L543" s="2546">
        <v>237.10000000000002</v>
      </c>
      <c r="M543" s="2522">
        <v>437.2</v>
      </c>
      <c r="N543" s="2548">
        <v>1.976</v>
      </c>
      <c r="O543" s="2523">
        <v>5.7380000000000004</v>
      </c>
      <c r="P543" s="2549">
        <v>1</v>
      </c>
      <c r="Q543" s="2549" t="s">
        <v>2493</v>
      </c>
      <c r="R543" s="2549" t="s">
        <v>2493</v>
      </c>
      <c r="S543" s="2549">
        <v>1</v>
      </c>
      <c r="T543" s="2550" t="s">
        <v>2185</v>
      </c>
      <c r="U543" s="2549">
        <v>1</v>
      </c>
      <c r="V543" s="2549" t="s">
        <v>2493</v>
      </c>
      <c r="W543" s="2549" t="s">
        <v>2493</v>
      </c>
      <c r="X543" s="2549">
        <v>1</v>
      </c>
      <c r="Y543" s="2550" t="s">
        <v>2185</v>
      </c>
      <c r="Z543" s="2551">
        <v>1</v>
      </c>
      <c r="AA543" s="2552">
        <v>1</v>
      </c>
      <c r="AB543" s="2549" t="s">
        <v>2495</v>
      </c>
      <c r="AC543" s="2554">
        <v>100770</v>
      </c>
      <c r="AD543" s="2555">
        <v>5276</v>
      </c>
      <c r="AE543" s="2555">
        <v>6353</v>
      </c>
      <c r="AF543" s="2555">
        <v>15.1</v>
      </c>
      <c r="AG543" s="2555">
        <v>131.80000000000001</v>
      </c>
      <c r="AH543" s="2555">
        <v>31030</v>
      </c>
      <c r="AI543" s="2555">
        <v>1892</v>
      </c>
      <c r="AJ543" s="2555">
        <v>2910</v>
      </c>
      <c r="AK543" s="2555">
        <v>8.4</v>
      </c>
      <c r="AL543" s="2555">
        <v>16.100000000000001</v>
      </c>
      <c r="AM543" s="2555">
        <v>3570</v>
      </c>
      <c r="AN543" s="2523">
        <v>8391</v>
      </c>
      <c r="AO543" s="2556">
        <v>1</v>
      </c>
      <c r="AP543" s="2547">
        <v>1</v>
      </c>
      <c r="AQ543" s="2547">
        <v>1</v>
      </c>
      <c r="AR543" s="2547">
        <v>1</v>
      </c>
      <c r="AS543" s="2557">
        <v>38</v>
      </c>
      <c r="AT543" s="2558">
        <v>45</v>
      </c>
      <c r="AU543" s="2558">
        <v>25</v>
      </c>
      <c r="AV543" s="2559">
        <v>32</v>
      </c>
      <c r="AW543" s="2560">
        <v>1</v>
      </c>
      <c r="AX543" s="2539">
        <v>1</v>
      </c>
      <c r="AY543" s="2521">
        <v>1</v>
      </c>
      <c r="AZ543" s="2539">
        <v>1</v>
      </c>
      <c r="BA543" s="2539">
        <v>1</v>
      </c>
      <c r="BB543" s="2539">
        <v>1</v>
      </c>
      <c r="BC543" s="2539">
        <v>1</v>
      </c>
      <c r="BD543" s="2539">
        <v>1</v>
      </c>
      <c r="BE543" s="2561">
        <v>1</v>
      </c>
      <c r="BF543" s="2539">
        <v>1</v>
      </c>
      <c r="BG543" s="2539">
        <v>0</v>
      </c>
      <c r="BH543" s="2539">
        <v>0</v>
      </c>
      <c r="BI543" s="2539">
        <v>0</v>
      </c>
      <c r="BJ543" s="2539">
        <v>1</v>
      </c>
      <c r="BK543" s="2539">
        <v>1</v>
      </c>
      <c r="BL543" s="2539">
        <v>1</v>
      </c>
      <c r="BM543" s="2539">
        <v>1</v>
      </c>
      <c r="BN543" s="2521">
        <v>0</v>
      </c>
      <c r="BO543" s="2539">
        <v>0</v>
      </c>
      <c r="BP543" s="2539">
        <v>0</v>
      </c>
      <c r="BQ543" s="2539">
        <v>0</v>
      </c>
      <c r="BR543" s="2562">
        <v>0</v>
      </c>
      <c r="BS543" s="2538">
        <v>0</v>
      </c>
      <c r="BT543" s="2521">
        <v>0</v>
      </c>
      <c r="BU543" s="2521">
        <v>1</v>
      </c>
      <c r="BV543" s="2521">
        <v>0</v>
      </c>
      <c r="BW543" s="2521">
        <v>0</v>
      </c>
      <c r="BX543" s="2521">
        <v>0</v>
      </c>
      <c r="BY543" s="2521">
        <v>0</v>
      </c>
      <c r="BZ543" s="2579">
        <v>0</v>
      </c>
      <c r="CA543" s="2521">
        <v>0</v>
      </c>
      <c r="CB543" s="2521">
        <v>0</v>
      </c>
      <c r="CC543" s="2521">
        <v>0</v>
      </c>
      <c r="CD543" s="2521">
        <v>0</v>
      </c>
      <c r="CE543" s="2524">
        <v>0</v>
      </c>
      <c r="CF543" s="2520">
        <v>1</v>
      </c>
      <c r="CG543" s="2521">
        <v>1</v>
      </c>
      <c r="CH543" s="2521">
        <v>1</v>
      </c>
      <c r="CI543" s="2521">
        <v>1</v>
      </c>
      <c r="CJ543" s="2521">
        <v>1</v>
      </c>
      <c r="CK543" s="2521">
        <v>1</v>
      </c>
      <c r="CL543" s="2521">
        <v>1</v>
      </c>
      <c r="CM543" s="2521">
        <v>1</v>
      </c>
      <c r="CN543" s="2521">
        <v>1</v>
      </c>
      <c r="CO543" s="2521">
        <v>1</v>
      </c>
      <c r="CP543" s="2521">
        <v>1</v>
      </c>
      <c r="CQ543" s="2521">
        <v>1</v>
      </c>
      <c r="CR543" s="2521">
        <v>1</v>
      </c>
      <c r="CS543" s="2521">
        <v>0</v>
      </c>
      <c r="CT543" s="2521">
        <v>0</v>
      </c>
      <c r="CU543" s="2521">
        <v>0</v>
      </c>
      <c r="CV543" s="2521">
        <v>0</v>
      </c>
      <c r="CW543" s="2521">
        <v>0</v>
      </c>
      <c r="CX543" s="2521">
        <v>0</v>
      </c>
      <c r="CY543" s="2563">
        <v>0</v>
      </c>
    </row>
    <row r="544" spans="1:103">
      <c r="A544" s="2564" t="s">
        <v>2582</v>
      </c>
      <c r="B544" s="2542" t="s">
        <v>2787</v>
      </c>
      <c r="C544" s="2543"/>
      <c r="D544" s="2544">
        <v>313</v>
      </c>
      <c r="E544" s="2545"/>
      <c r="F544" s="2522">
        <v>374</v>
      </c>
      <c r="G544" s="2546">
        <v>325</v>
      </c>
      <c r="H544" s="2546">
        <v>30</v>
      </c>
      <c r="I544" s="2546">
        <v>48.3</v>
      </c>
      <c r="J544" s="2547">
        <v>20</v>
      </c>
      <c r="K544" s="2546">
        <v>277.10000000000002</v>
      </c>
      <c r="L544" s="2546">
        <v>237.10000000000002</v>
      </c>
      <c r="M544" s="2522">
        <v>399.1</v>
      </c>
      <c r="N544" s="2548">
        <v>1.954</v>
      </c>
      <c r="O544" s="2523">
        <v>6.2140000000000004</v>
      </c>
      <c r="P544" s="2549">
        <v>1</v>
      </c>
      <c r="Q544" s="2549" t="s">
        <v>2493</v>
      </c>
      <c r="R544" s="2549" t="s">
        <v>2493</v>
      </c>
      <c r="S544" s="2549">
        <v>1</v>
      </c>
      <c r="T544" s="2550" t="s">
        <v>2185</v>
      </c>
      <c r="U544" s="2549">
        <v>1</v>
      </c>
      <c r="V544" s="2549" t="s">
        <v>2493</v>
      </c>
      <c r="W544" s="2549" t="s">
        <v>2493</v>
      </c>
      <c r="X544" s="2549">
        <v>1</v>
      </c>
      <c r="Y544" s="2550" t="s">
        <v>2185</v>
      </c>
      <c r="Z544" s="2551">
        <v>1</v>
      </c>
      <c r="AA544" s="2552">
        <v>1</v>
      </c>
      <c r="AB544" s="2549" t="s">
        <v>2495</v>
      </c>
      <c r="AC544" s="2554">
        <v>89820</v>
      </c>
      <c r="AD544" s="2555">
        <v>4803</v>
      </c>
      <c r="AE544" s="2555">
        <v>5735</v>
      </c>
      <c r="AF544" s="2555">
        <v>14.9</v>
      </c>
      <c r="AG544" s="2555">
        <v>120.4</v>
      </c>
      <c r="AH544" s="2555">
        <v>27710</v>
      </c>
      <c r="AI544" s="2555">
        <v>1705</v>
      </c>
      <c r="AJ544" s="2555">
        <v>2619</v>
      </c>
      <c r="AK544" s="2555">
        <v>8.3000000000000007</v>
      </c>
      <c r="AL544" s="2555">
        <v>15</v>
      </c>
      <c r="AM544" s="2555">
        <v>2763</v>
      </c>
      <c r="AN544" s="2523">
        <v>7328</v>
      </c>
      <c r="AO544" s="2556">
        <v>1</v>
      </c>
      <c r="AP544" s="2547">
        <v>1</v>
      </c>
      <c r="AQ544" s="2547">
        <v>1</v>
      </c>
      <c r="AR544" s="2547">
        <v>1</v>
      </c>
      <c r="AS544" s="2557">
        <v>41</v>
      </c>
      <c r="AT544" s="2558">
        <v>49</v>
      </c>
      <c r="AU544" s="2558">
        <v>27</v>
      </c>
      <c r="AV544" s="2559">
        <v>35</v>
      </c>
      <c r="AW544" s="2560">
        <v>1</v>
      </c>
      <c r="AX544" s="2539">
        <v>1</v>
      </c>
      <c r="AY544" s="2521">
        <v>1</v>
      </c>
      <c r="AZ544" s="2539">
        <v>1</v>
      </c>
      <c r="BA544" s="2539">
        <v>1</v>
      </c>
      <c r="BB544" s="2539">
        <v>1</v>
      </c>
      <c r="BC544" s="2539">
        <v>1</v>
      </c>
      <c r="BD544" s="2539">
        <v>1</v>
      </c>
      <c r="BE544" s="2561">
        <v>1</v>
      </c>
      <c r="BF544" s="2539">
        <v>1</v>
      </c>
      <c r="BG544" s="2539">
        <v>0</v>
      </c>
      <c r="BH544" s="2539">
        <v>0</v>
      </c>
      <c r="BI544" s="2539">
        <v>0</v>
      </c>
      <c r="BJ544" s="2539">
        <v>1</v>
      </c>
      <c r="BK544" s="2539">
        <v>1</v>
      </c>
      <c r="BL544" s="2539">
        <v>1</v>
      </c>
      <c r="BM544" s="2539">
        <v>1</v>
      </c>
      <c r="BN544" s="2521">
        <v>0</v>
      </c>
      <c r="BO544" s="2539">
        <v>0</v>
      </c>
      <c r="BP544" s="2539">
        <v>0</v>
      </c>
      <c r="BQ544" s="2539">
        <v>0</v>
      </c>
      <c r="BR544" s="2562">
        <v>0</v>
      </c>
      <c r="BS544" s="2538">
        <v>0</v>
      </c>
      <c r="BT544" s="2521">
        <v>0</v>
      </c>
      <c r="BU544" s="2521">
        <v>1</v>
      </c>
      <c r="BV544" s="2521">
        <v>0</v>
      </c>
      <c r="BW544" s="2521">
        <v>0</v>
      </c>
      <c r="BX544" s="2521">
        <v>0</v>
      </c>
      <c r="BY544" s="2521">
        <v>0</v>
      </c>
      <c r="BZ544" s="2579">
        <v>0</v>
      </c>
      <c r="CA544" s="2521">
        <v>0</v>
      </c>
      <c r="CB544" s="2521">
        <v>0</v>
      </c>
      <c r="CC544" s="2521">
        <v>0</v>
      </c>
      <c r="CD544" s="2521">
        <v>0</v>
      </c>
      <c r="CE544" s="2524">
        <v>0</v>
      </c>
      <c r="CF544" s="2520">
        <v>1</v>
      </c>
      <c r="CG544" s="2521">
        <v>1</v>
      </c>
      <c r="CH544" s="2521">
        <v>1</v>
      </c>
      <c r="CI544" s="2521">
        <v>1</v>
      </c>
      <c r="CJ544" s="2521">
        <v>1</v>
      </c>
      <c r="CK544" s="2521">
        <v>1</v>
      </c>
      <c r="CL544" s="2521">
        <v>1</v>
      </c>
      <c r="CM544" s="2521">
        <v>1</v>
      </c>
      <c r="CN544" s="2521">
        <v>1</v>
      </c>
      <c r="CO544" s="2521">
        <v>1</v>
      </c>
      <c r="CP544" s="2521">
        <v>1</v>
      </c>
      <c r="CQ544" s="2521">
        <v>1</v>
      </c>
      <c r="CR544" s="2521">
        <v>1</v>
      </c>
      <c r="CS544" s="2521">
        <v>0</v>
      </c>
      <c r="CT544" s="2521">
        <v>0</v>
      </c>
      <c r="CU544" s="2521">
        <v>0</v>
      </c>
      <c r="CV544" s="2521">
        <v>0</v>
      </c>
      <c r="CW544" s="2521">
        <v>0</v>
      </c>
      <c r="CX544" s="2521">
        <v>0</v>
      </c>
      <c r="CY544" s="2563">
        <v>0</v>
      </c>
    </row>
    <row r="545" spans="1:103">
      <c r="A545" s="2541"/>
      <c r="B545" s="2542" t="s">
        <v>2788</v>
      </c>
      <c r="C545" s="2543"/>
      <c r="D545" s="2544">
        <v>283</v>
      </c>
      <c r="E545" s="2545"/>
      <c r="F545" s="2522">
        <v>365.3</v>
      </c>
      <c r="G545" s="2546">
        <v>322.2</v>
      </c>
      <c r="H545" s="2546">
        <v>26.8</v>
      </c>
      <c r="I545" s="2546">
        <v>44.1</v>
      </c>
      <c r="J545" s="2547">
        <v>20</v>
      </c>
      <c r="K545" s="2546">
        <v>277.10000000000002</v>
      </c>
      <c r="L545" s="2546">
        <v>237.10000000000002</v>
      </c>
      <c r="M545" s="2522">
        <v>360.4</v>
      </c>
      <c r="N545" s="2548">
        <v>1.931</v>
      </c>
      <c r="O545" s="2523">
        <v>6.798</v>
      </c>
      <c r="P545" s="2549">
        <v>1</v>
      </c>
      <c r="Q545" s="2549" t="s">
        <v>2493</v>
      </c>
      <c r="R545" s="2549" t="s">
        <v>2493</v>
      </c>
      <c r="S545" s="2549">
        <v>1</v>
      </c>
      <c r="T545" s="2550" t="s">
        <v>2185</v>
      </c>
      <c r="U545" s="2549">
        <v>1</v>
      </c>
      <c r="V545" s="2549" t="s">
        <v>2493</v>
      </c>
      <c r="W545" s="2549" t="s">
        <v>2493</v>
      </c>
      <c r="X545" s="2549">
        <v>1</v>
      </c>
      <c r="Y545" s="2550" t="s">
        <v>2185</v>
      </c>
      <c r="Z545" s="2551">
        <v>1</v>
      </c>
      <c r="AA545" s="2552">
        <v>1</v>
      </c>
      <c r="AB545" s="2553" t="s">
        <v>2494</v>
      </c>
      <c r="AC545" s="2554">
        <v>79120</v>
      </c>
      <c r="AD545" s="2555">
        <v>4332</v>
      </c>
      <c r="AE545" s="2555">
        <v>5124</v>
      </c>
      <c r="AF545" s="2555">
        <v>14.7</v>
      </c>
      <c r="AG545" s="2555">
        <v>107.1</v>
      </c>
      <c r="AH545" s="2555">
        <v>24640</v>
      </c>
      <c r="AI545" s="2555">
        <v>1529</v>
      </c>
      <c r="AJ545" s="2555">
        <v>2344</v>
      </c>
      <c r="AK545" s="2555">
        <v>8.1999999999999993</v>
      </c>
      <c r="AL545" s="2555">
        <v>13.8</v>
      </c>
      <c r="AM545" s="2555">
        <v>2083</v>
      </c>
      <c r="AN545" s="2523">
        <v>6340</v>
      </c>
      <c r="AO545" s="2556">
        <v>1</v>
      </c>
      <c r="AP545" s="2547">
        <v>1</v>
      </c>
      <c r="AQ545" s="2547">
        <v>1</v>
      </c>
      <c r="AR545" s="2547">
        <v>1</v>
      </c>
      <c r="AS545" s="2557">
        <v>44</v>
      </c>
      <c r="AT545" s="2558">
        <v>53</v>
      </c>
      <c r="AU545" s="2558">
        <v>29</v>
      </c>
      <c r="AV545" s="2559">
        <v>38</v>
      </c>
      <c r="AW545" s="2560">
        <v>1</v>
      </c>
      <c r="AX545" s="2539">
        <v>1</v>
      </c>
      <c r="AY545" s="2521">
        <v>1</v>
      </c>
      <c r="AZ545" s="2539">
        <v>1</v>
      </c>
      <c r="BA545" s="2539">
        <v>1</v>
      </c>
      <c r="BB545" s="2539">
        <v>1</v>
      </c>
      <c r="BC545" s="2539">
        <v>1</v>
      </c>
      <c r="BD545" s="2539">
        <v>1</v>
      </c>
      <c r="BE545" s="2561">
        <v>1</v>
      </c>
      <c r="BF545" s="2539">
        <v>1</v>
      </c>
      <c r="BG545" s="2539">
        <v>0</v>
      </c>
      <c r="BH545" s="2539">
        <v>0</v>
      </c>
      <c r="BI545" s="2539">
        <v>0</v>
      </c>
      <c r="BJ545" s="2539">
        <v>1</v>
      </c>
      <c r="BK545" s="2539">
        <v>1</v>
      </c>
      <c r="BL545" s="2539">
        <v>1</v>
      </c>
      <c r="BM545" s="2539">
        <v>1</v>
      </c>
      <c r="BN545" s="2521">
        <v>0</v>
      </c>
      <c r="BO545" s="2539">
        <v>1</v>
      </c>
      <c r="BP545" s="2539">
        <v>0</v>
      </c>
      <c r="BQ545" s="2539">
        <v>0</v>
      </c>
      <c r="BR545" s="2562">
        <v>0</v>
      </c>
      <c r="BS545" s="2538">
        <v>1</v>
      </c>
      <c r="BT545" s="2521">
        <v>0</v>
      </c>
      <c r="BU545" s="2521">
        <v>0</v>
      </c>
      <c r="BV545" s="2521">
        <v>0</v>
      </c>
      <c r="BW545" s="2521">
        <v>0</v>
      </c>
      <c r="BX545" s="2521">
        <v>0</v>
      </c>
      <c r="BY545" s="2521">
        <v>0</v>
      </c>
      <c r="BZ545" s="2579">
        <v>0</v>
      </c>
      <c r="CA545" s="2521">
        <v>0</v>
      </c>
      <c r="CB545" s="2521">
        <v>0</v>
      </c>
      <c r="CC545" s="2521">
        <v>0</v>
      </c>
      <c r="CD545" s="2521">
        <v>0</v>
      </c>
      <c r="CE545" s="2524">
        <v>0</v>
      </c>
      <c r="CF545" s="2520">
        <v>1</v>
      </c>
      <c r="CG545" s="2521">
        <v>1</v>
      </c>
      <c r="CH545" s="2521">
        <v>1</v>
      </c>
      <c r="CI545" s="2521">
        <v>1</v>
      </c>
      <c r="CJ545" s="2521">
        <v>1</v>
      </c>
      <c r="CK545" s="2521">
        <v>1</v>
      </c>
      <c r="CL545" s="2521">
        <v>1</v>
      </c>
      <c r="CM545" s="2521">
        <v>1</v>
      </c>
      <c r="CN545" s="2521">
        <v>1</v>
      </c>
      <c r="CO545" s="2521">
        <v>1</v>
      </c>
      <c r="CP545" s="2521">
        <v>1</v>
      </c>
      <c r="CQ545" s="2521">
        <v>1</v>
      </c>
      <c r="CR545" s="2521">
        <v>1</v>
      </c>
      <c r="CS545" s="2521">
        <v>0</v>
      </c>
      <c r="CT545" s="2521">
        <v>0</v>
      </c>
      <c r="CU545" s="2521">
        <v>0</v>
      </c>
      <c r="CV545" s="2521">
        <v>0</v>
      </c>
      <c r="CW545" s="2521">
        <v>0</v>
      </c>
      <c r="CX545" s="2521">
        <v>0</v>
      </c>
      <c r="CY545" s="2563">
        <v>0</v>
      </c>
    </row>
    <row r="546" spans="1:103">
      <c r="A546" s="2541"/>
      <c r="B546" s="2542" t="s">
        <v>2789</v>
      </c>
      <c r="C546" s="2543"/>
      <c r="D546" s="2544">
        <v>240</v>
      </c>
      <c r="E546" s="2545"/>
      <c r="F546" s="2522">
        <v>352.5</v>
      </c>
      <c r="G546" s="2546">
        <v>318.39999999999998</v>
      </c>
      <c r="H546" s="2546">
        <v>23</v>
      </c>
      <c r="I546" s="2546">
        <v>37.700000000000003</v>
      </c>
      <c r="J546" s="2547">
        <v>20</v>
      </c>
      <c r="K546" s="2546">
        <v>277.10000000000002</v>
      </c>
      <c r="L546" s="2546">
        <v>237.10000000000002</v>
      </c>
      <c r="M546" s="2522">
        <v>305.8</v>
      </c>
      <c r="N546" s="2548">
        <v>1.8979999999999999</v>
      </c>
      <c r="O546" s="2523">
        <v>7.87</v>
      </c>
      <c r="P546" s="2549">
        <v>1</v>
      </c>
      <c r="Q546" s="2549" t="s">
        <v>2493</v>
      </c>
      <c r="R546" s="2549" t="s">
        <v>2493</v>
      </c>
      <c r="S546" s="2549">
        <v>1</v>
      </c>
      <c r="T546" s="2550" t="s">
        <v>2493</v>
      </c>
      <c r="U546" s="2549">
        <v>1</v>
      </c>
      <c r="V546" s="2549" t="s">
        <v>2493</v>
      </c>
      <c r="W546" s="2549" t="s">
        <v>2493</v>
      </c>
      <c r="X546" s="2549">
        <v>1</v>
      </c>
      <c r="Y546" s="2550" t="s">
        <v>2493</v>
      </c>
      <c r="Z546" s="2551">
        <v>1</v>
      </c>
      <c r="AA546" s="2552" t="s">
        <v>2185</v>
      </c>
      <c r="AB546" s="2553" t="s">
        <v>2494</v>
      </c>
      <c r="AC546" s="2554">
        <v>64450</v>
      </c>
      <c r="AD546" s="2555">
        <v>3657</v>
      </c>
      <c r="AE546" s="2555">
        <v>4266</v>
      </c>
      <c r="AF546" s="2555">
        <v>14.4</v>
      </c>
      <c r="AG546" s="2555">
        <v>90.91</v>
      </c>
      <c r="AH546" s="2555">
        <v>20310</v>
      </c>
      <c r="AI546" s="2555">
        <v>1276</v>
      </c>
      <c r="AJ546" s="2555">
        <v>1953</v>
      </c>
      <c r="AK546" s="2555">
        <v>8.1</v>
      </c>
      <c r="AL546" s="2555">
        <v>12.1</v>
      </c>
      <c r="AM546" s="2555">
        <v>1306</v>
      </c>
      <c r="AN546" s="2523">
        <v>5024</v>
      </c>
      <c r="AO546" s="2556">
        <v>1</v>
      </c>
      <c r="AP546" s="2547">
        <v>1</v>
      </c>
      <c r="AQ546" s="2547">
        <v>1</v>
      </c>
      <c r="AR546" s="2547">
        <v>1</v>
      </c>
      <c r="AS546" s="2557">
        <v>51</v>
      </c>
      <c r="AT546" s="2558">
        <v>62</v>
      </c>
      <c r="AU546" s="2558">
        <v>33</v>
      </c>
      <c r="AV546" s="2559">
        <v>44</v>
      </c>
      <c r="AW546" s="2560">
        <v>1</v>
      </c>
      <c r="AX546" s="2539">
        <v>1</v>
      </c>
      <c r="AY546" s="2521">
        <v>1</v>
      </c>
      <c r="AZ546" s="2539">
        <v>1</v>
      </c>
      <c r="BA546" s="2539">
        <v>1</v>
      </c>
      <c r="BB546" s="2539">
        <v>1</v>
      </c>
      <c r="BC546" s="2539">
        <v>0</v>
      </c>
      <c r="BD546" s="2539">
        <v>1</v>
      </c>
      <c r="BE546" s="2561">
        <v>1</v>
      </c>
      <c r="BF546" s="2539">
        <v>1</v>
      </c>
      <c r="BG546" s="2539">
        <v>1</v>
      </c>
      <c r="BH546" s="2539">
        <v>1</v>
      </c>
      <c r="BI546" s="2539">
        <v>1</v>
      </c>
      <c r="BJ546" s="2539">
        <v>1</v>
      </c>
      <c r="BK546" s="2539">
        <v>1</v>
      </c>
      <c r="BL546" s="2539">
        <v>1</v>
      </c>
      <c r="BM546" s="2539">
        <v>1</v>
      </c>
      <c r="BN546" s="2521">
        <v>0</v>
      </c>
      <c r="BO546" s="2539">
        <v>1</v>
      </c>
      <c r="BP546" s="2539">
        <v>1</v>
      </c>
      <c r="BQ546" s="2539">
        <v>0</v>
      </c>
      <c r="BR546" s="2562">
        <v>0</v>
      </c>
      <c r="BS546" s="2538">
        <v>1</v>
      </c>
      <c r="BT546" s="2521">
        <v>0</v>
      </c>
      <c r="BU546" s="2521">
        <v>0</v>
      </c>
      <c r="BV546" s="2521">
        <v>0</v>
      </c>
      <c r="BW546" s="2521">
        <v>0</v>
      </c>
      <c r="BX546" s="2521">
        <v>0</v>
      </c>
      <c r="BY546" s="2521">
        <v>0</v>
      </c>
      <c r="BZ546" s="2579">
        <v>0</v>
      </c>
      <c r="CA546" s="2521">
        <v>0</v>
      </c>
      <c r="CB546" s="2521">
        <v>0</v>
      </c>
      <c r="CC546" s="2521">
        <v>0</v>
      </c>
      <c r="CD546" s="2521">
        <v>0</v>
      </c>
      <c r="CE546" s="2524">
        <v>0</v>
      </c>
      <c r="CF546" s="2520">
        <v>1</v>
      </c>
      <c r="CG546" s="2521">
        <v>1</v>
      </c>
      <c r="CH546" s="2521">
        <v>1</v>
      </c>
      <c r="CI546" s="2521">
        <v>1</v>
      </c>
      <c r="CJ546" s="2521">
        <v>1</v>
      </c>
      <c r="CK546" s="2521">
        <v>1</v>
      </c>
      <c r="CL546" s="2521">
        <v>1</v>
      </c>
      <c r="CM546" s="2521">
        <v>1</v>
      </c>
      <c r="CN546" s="2521">
        <v>1</v>
      </c>
      <c r="CO546" s="2521">
        <v>1</v>
      </c>
      <c r="CP546" s="2521">
        <v>1</v>
      </c>
      <c r="CQ546" s="2521">
        <v>1</v>
      </c>
      <c r="CR546" s="2521">
        <v>1</v>
      </c>
      <c r="CS546" s="2521">
        <v>0</v>
      </c>
      <c r="CT546" s="2521">
        <v>0</v>
      </c>
      <c r="CU546" s="2521">
        <v>0</v>
      </c>
      <c r="CV546" s="2521">
        <v>0</v>
      </c>
      <c r="CW546" s="2521">
        <v>0</v>
      </c>
      <c r="CX546" s="2521">
        <v>0</v>
      </c>
      <c r="CY546" s="2563">
        <v>0</v>
      </c>
    </row>
    <row r="547" spans="1:103">
      <c r="A547" s="2541"/>
      <c r="B547" s="2542" t="s">
        <v>2790</v>
      </c>
      <c r="C547" s="2543"/>
      <c r="D547" s="2544">
        <v>198</v>
      </c>
      <c r="E547" s="2545"/>
      <c r="F547" s="2522">
        <v>339.9</v>
      </c>
      <c r="G547" s="2546">
        <v>314.5</v>
      </c>
      <c r="H547" s="2546">
        <v>19.100000000000001</v>
      </c>
      <c r="I547" s="2546">
        <v>31.4</v>
      </c>
      <c r="J547" s="2547">
        <v>20</v>
      </c>
      <c r="K547" s="2546">
        <v>277.10000000000002</v>
      </c>
      <c r="L547" s="2546">
        <v>237.10000000000002</v>
      </c>
      <c r="M547" s="2522">
        <v>252.4</v>
      </c>
      <c r="N547" s="2548">
        <v>1.865</v>
      </c>
      <c r="O547" s="2523">
        <v>9.3580000000000005</v>
      </c>
      <c r="P547" s="2549">
        <v>1</v>
      </c>
      <c r="Q547" s="2549" t="s">
        <v>2493</v>
      </c>
      <c r="R547" s="2549" t="s">
        <v>2493</v>
      </c>
      <c r="S547" s="2549">
        <v>1</v>
      </c>
      <c r="T547" s="2550" t="s">
        <v>2493</v>
      </c>
      <c r="U547" s="2549">
        <v>1</v>
      </c>
      <c r="V547" s="2549" t="s">
        <v>2493</v>
      </c>
      <c r="W547" s="2549" t="s">
        <v>2493</v>
      </c>
      <c r="X547" s="2549">
        <v>1</v>
      </c>
      <c r="Y547" s="2550" t="s">
        <v>2493</v>
      </c>
      <c r="Z547" s="2551">
        <v>1</v>
      </c>
      <c r="AA547" s="2552" t="s">
        <v>2185</v>
      </c>
      <c r="AB547" s="2553" t="s">
        <v>2494</v>
      </c>
      <c r="AC547" s="2554">
        <v>51150</v>
      </c>
      <c r="AD547" s="2555">
        <v>3010</v>
      </c>
      <c r="AE547" s="2555">
        <v>3459</v>
      </c>
      <c r="AF547" s="2555">
        <v>14.1</v>
      </c>
      <c r="AG547" s="2555">
        <v>74.91</v>
      </c>
      <c r="AH547" s="2555">
        <v>16300</v>
      </c>
      <c r="AI547" s="2555">
        <v>1036</v>
      </c>
      <c r="AJ547" s="2555">
        <v>1582</v>
      </c>
      <c r="AK547" s="2555">
        <v>8</v>
      </c>
      <c r="AL547" s="2555">
        <v>10.5</v>
      </c>
      <c r="AM547" s="2555">
        <v>758.1</v>
      </c>
      <c r="AN547" s="2523">
        <v>3873</v>
      </c>
      <c r="AO547" s="2556">
        <v>1</v>
      </c>
      <c r="AP547" s="2547">
        <v>1</v>
      </c>
      <c r="AQ547" s="2547">
        <v>1</v>
      </c>
      <c r="AR547" s="2547">
        <v>1</v>
      </c>
      <c r="AS547" s="2557">
        <v>61</v>
      </c>
      <c r="AT547" s="2558">
        <v>73</v>
      </c>
      <c r="AU547" s="2558">
        <v>39</v>
      </c>
      <c r="AV547" s="2559">
        <v>52</v>
      </c>
      <c r="AW547" s="2560">
        <v>1</v>
      </c>
      <c r="AX547" s="2539">
        <v>1</v>
      </c>
      <c r="AY547" s="2521">
        <v>1</v>
      </c>
      <c r="AZ547" s="2539">
        <v>1</v>
      </c>
      <c r="BA547" s="2539">
        <v>1</v>
      </c>
      <c r="BB547" s="2539">
        <v>1</v>
      </c>
      <c r="BC547" s="2539">
        <v>0</v>
      </c>
      <c r="BD547" s="2539">
        <v>1</v>
      </c>
      <c r="BE547" s="2561">
        <v>1</v>
      </c>
      <c r="BF547" s="2539">
        <v>1</v>
      </c>
      <c r="BG547" s="2539">
        <v>1</v>
      </c>
      <c r="BH547" s="2539">
        <v>1</v>
      </c>
      <c r="BI547" s="2539">
        <v>1</v>
      </c>
      <c r="BJ547" s="2539">
        <v>1</v>
      </c>
      <c r="BK547" s="2539">
        <v>1</v>
      </c>
      <c r="BL547" s="2539">
        <v>1</v>
      </c>
      <c r="BM547" s="2539">
        <v>1</v>
      </c>
      <c r="BN547" s="2521">
        <v>0</v>
      </c>
      <c r="BO547" s="2539">
        <v>1</v>
      </c>
      <c r="BP547" s="2539">
        <v>1</v>
      </c>
      <c r="BQ547" s="2539">
        <v>0</v>
      </c>
      <c r="BR547" s="2562">
        <v>0</v>
      </c>
      <c r="BS547" s="2538">
        <v>1</v>
      </c>
      <c r="BT547" s="2521">
        <v>0</v>
      </c>
      <c r="BU547" s="2521">
        <v>0</v>
      </c>
      <c r="BV547" s="2521">
        <v>0</v>
      </c>
      <c r="BW547" s="2521">
        <v>0</v>
      </c>
      <c r="BX547" s="2521">
        <v>0</v>
      </c>
      <c r="BY547" s="2521">
        <v>0</v>
      </c>
      <c r="BZ547" s="2579">
        <v>0</v>
      </c>
      <c r="CA547" s="2521">
        <v>0</v>
      </c>
      <c r="CB547" s="2521">
        <v>0</v>
      </c>
      <c r="CC547" s="2521">
        <v>0</v>
      </c>
      <c r="CD547" s="2521">
        <v>0</v>
      </c>
      <c r="CE547" s="2524">
        <v>0</v>
      </c>
      <c r="CF547" s="2520">
        <v>1</v>
      </c>
      <c r="CG547" s="2521">
        <v>1</v>
      </c>
      <c r="CH547" s="2521">
        <v>1</v>
      </c>
      <c r="CI547" s="2521">
        <v>1</v>
      </c>
      <c r="CJ547" s="2521">
        <v>1</v>
      </c>
      <c r="CK547" s="2521">
        <v>1</v>
      </c>
      <c r="CL547" s="2521">
        <v>1</v>
      </c>
      <c r="CM547" s="2521">
        <v>1</v>
      </c>
      <c r="CN547" s="2521">
        <v>1</v>
      </c>
      <c r="CO547" s="2521">
        <v>1</v>
      </c>
      <c r="CP547" s="2521">
        <v>1</v>
      </c>
      <c r="CQ547" s="2521">
        <v>1</v>
      </c>
      <c r="CR547" s="2521">
        <v>1</v>
      </c>
      <c r="CS547" s="2521">
        <v>0</v>
      </c>
      <c r="CT547" s="2521">
        <v>0</v>
      </c>
      <c r="CU547" s="2521">
        <v>0</v>
      </c>
      <c r="CV547" s="2521">
        <v>0</v>
      </c>
      <c r="CW547" s="2521">
        <v>0</v>
      </c>
      <c r="CX547" s="2521">
        <v>0</v>
      </c>
      <c r="CY547" s="2563">
        <v>0</v>
      </c>
    </row>
    <row r="548" spans="1:103">
      <c r="A548" s="2541"/>
      <c r="B548" s="2542" t="s">
        <v>2791</v>
      </c>
      <c r="C548" s="2543"/>
      <c r="D548" s="2544">
        <v>158</v>
      </c>
      <c r="E548" s="2545"/>
      <c r="F548" s="2522">
        <v>327.10000000000002</v>
      </c>
      <c r="G548" s="2546">
        <v>311.2</v>
      </c>
      <c r="H548" s="2546">
        <v>15.8</v>
      </c>
      <c r="I548" s="2546">
        <v>25</v>
      </c>
      <c r="J548" s="2547">
        <v>20</v>
      </c>
      <c r="K548" s="2546">
        <v>277.10000000000002</v>
      </c>
      <c r="L548" s="2546">
        <v>237.10000000000002</v>
      </c>
      <c r="M548" s="2522">
        <v>201.4</v>
      </c>
      <c r="N548" s="2548">
        <v>1.833</v>
      </c>
      <c r="O548" s="2523">
        <v>11.51</v>
      </c>
      <c r="P548" s="2549">
        <v>1</v>
      </c>
      <c r="Q548" s="2549" t="s">
        <v>2493</v>
      </c>
      <c r="R548" s="2549" t="s">
        <v>2493</v>
      </c>
      <c r="S548" s="2549">
        <v>1</v>
      </c>
      <c r="T548" s="2550" t="s">
        <v>2493</v>
      </c>
      <c r="U548" s="2549">
        <v>1</v>
      </c>
      <c r="V548" s="2549" t="s">
        <v>2493</v>
      </c>
      <c r="W548" s="2549" t="s">
        <v>2493</v>
      </c>
      <c r="X548" s="2549">
        <v>1</v>
      </c>
      <c r="Y548" s="2550" t="s">
        <v>2493</v>
      </c>
      <c r="Z548" s="2551">
        <v>1</v>
      </c>
      <c r="AA548" s="2552" t="s">
        <v>2185</v>
      </c>
      <c r="AB548" s="2549" t="s">
        <v>2495</v>
      </c>
      <c r="AC548" s="2554">
        <v>39000</v>
      </c>
      <c r="AD548" s="2555">
        <v>2384</v>
      </c>
      <c r="AE548" s="2555">
        <v>2699</v>
      </c>
      <c r="AF548" s="2555">
        <v>13.8</v>
      </c>
      <c r="AG548" s="2555">
        <v>61.16</v>
      </c>
      <c r="AH548" s="2555">
        <v>12570</v>
      </c>
      <c r="AI548" s="2555">
        <v>807.9</v>
      </c>
      <c r="AJ548" s="2555">
        <v>1232</v>
      </c>
      <c r="AK548" s="2555">
        <v>7.8</v>
      </c>
      <c r="AL548" s="2555">
        <v>8.9</v>
      </c>
      <c r="AM548" s="2555">
        <v>393.9</v>
      </c>
      <c r="AN548" s="2523">
        <v>2865</v>
      </c>
      <c r="AO548" s="2556">
        <v>1</v>
      </c>
      <c r="AP548" s="2547">
        <v>1</v>
      </c>
      <c r="AQ548" s="2547">
        <v>1</v>
      </c>
      <c r="AR548" s="2547">
        <v>1</v>
      </c>
      <c r="AS548" s="2557">
        <v>75</v>
      </c>
      <c r="AT548" s="2558">
        <v>90</v>
      </c>
      <c r="AU548" s="2558">
        <v>48</v>
      </c>
      <c r="AV548" s="2559">
        <v>63</v>
      </c>
      <c r="AW548" s="2560">
        <v>1</v>
      </c>
      <c r="AX548" s="2539">
        <v>1</v>
      </c>
      <c r="AY548" s="2521">
        <v>1</v>
      </c>
      <c r="AZ548" s="2539">
        <v>1</v>
      </c>
      <c r="BA548" s="2539">
        <v>1</v>
      </c>
      <c r="BB548" s="2539">
        <v>1</v>
      </c>
      <c r="BC548" s="2539">
        <v>0</v>
      </c>
      <c r="BD548" s="2539">
        <v>1</v>
      </c>
      <c r="BE548" s="2561">
        <v>1</v>
      </c>
      <c r="BF548" s="2539">
        <v>1</v>
      </c>
      <c r="BG548" s="2539">
        <v>1</v>
      </c>
      <c r="BH548" s="2539">
        <v>1</v>
      </c>
      <c r="BI548" s="2539">
        <v>1</v>
      </c>
      <c r="BJ548" s="2539">
        <v>1</v>
      </c>
      <c r="BK548" s="2539">
        <v>1</v>
      </c>
      <c r="BL548" s="2539">
        <v>1</v>
      </c>
      <c r="BM548" s="2539">
        <v>1</v>
      </c>
      <c r="BN548" s="2521">
        <v>0</v>
      </c>
      <c r="BO548" s="2539">
        <v>1</v>
      </c>
      <c r="BP548" s="2539">
        <v>1</v>
      </c>
      <c r="BQ548" s="2539">
        <v>0</v>
      </c>
      <c r="BR548" s="2562">
        <v>0</v>
      </c>
      <c r="BS548" s="2538">
        <v>0</v>
      </c>
      <c r="BT548" s="2521">
        <v>0</v>
      </c>
      <c r="BU548" s="2521">
        <v>0</v>
      </c>
      <c r="BV548" s="2521">
        <v>0</v>
      </c>
      <c r="BW548" s="2521">
        <v>0</v>
      </c>
      <c r="BX548" s="2521">
        <v>0</v>
      </c>
      <c r="BY548" s="2521">
        <v>0</v>
      </c>
      <c r="BZ548" s="2579">
        <v>0</v>
      </c>
      <c r="CA548" s="2521">
        <v>0</v>
      </c>
      <c r="CB548" s="2521">
        <v>0</v>
      </c>
      <c r="CC548" s="2521">
        <v>0</v>
      </c>
      <c r="CD548" s="2521">
        <v>0</v>
      </c>
      <c r="CE548" s="2524">
        <v>0</v>
      </c>
      <c r="CF548" s="2520">
        <v>1</v>
      </c>
      <c r="CG548" s="2521">
        <v>1</v>
      </c>
      <c r="CH548" s="2521">
        <v>1</v>
      </c>
      <c r="CI548" s="2521">
        <v>1</v>
      </c>
      <c r="CJ548" s="2521">
        <v>1</v>
      </c>
      <c r="CK548" s="2521">
        <v>1</v>
      </c>
      <c r="CL548" s="2521">
        <v>1</v>
      </c>
      <c r="CM548" s="2521">
        <v>1</v>
      </c>
      <c r="CN548" s="2521">
        <v>1</v>
      </c>
      <c r="CO548" s="2521">
        <v>1</v>
      </c>
      <c r="CP548" s="2521">
        <v>1</v>
      </c>
      <c r="CQ548" s="2521">
        <v>1</v>
      </c>
      <c r="CR548" s="2521">
        <v>1</v>
      </c>
      <c r="CS548" s="2521">
        <v>0</v>
      </c>
      <c r="CT548" s="2521">
        <v>0</v>
      </c>
      <c r="CU548" s="2521">
        <v>0</v>
      </c>
      <c r="CV548" s="2521">
        <v>0</v>
      </c>
      <c r="CW548" s="2521">
        <v>0</v>
      </c>
      <c r="CX548" s="2521">
        <v>0</v>
      </c>
      <c r="CY548" s="2563">
        <v>0</v>
      </c>
    </row>
    <row r="549" spans="1:103">
      <c r="A549" s="2541"/>
      <c r="B549" s="2542" t="s">
        <v>2792</v>
      </c>
      <c r="C549" s="2543"/>
      <c r="D549" s="2544">
        <v>137</v>
      </c>
      <c r="E549" s="2545"/>
      <c r="F549" s="2522">
        <v>320.5</v>
      </c>
      <c r="G549" s="2546">
        <v>309.2</v>
      </c>
      <c r="H549" s="2546">
        <v>13.8</v>
      </c>
      <c r="I549" s="2546">
        <v>21.7</v>
      </c>
      <c r="J549" s="2547">
        <v>20</v>
      </c>
      <c r="K549" s="2546">
        <v>277.10000000000002</v>
      </c>
      <c r="L549" s="2546">
        <v>237.10000000000002</v>
      </c>
      <c r="M549" s="2522">
        <v>174.4</v>
      </c>
      <c r="N549" s="2548">
        <v>1.8160000000000001</v>
      </c>
      <c r="O549" s="2523">
        <v>13.15</v>
      </c>
      <c r="P549" s="2549">
        <v>1</v>
      </c>
      <c r="Q549" s="2549" t="s">
        <v>2493</v>
      </c>
      <c r="R549" s="2549" t="s">
        <v>2493</v>
      </c>
      <c r="S549" s="2549">
        <v>1</v>
      </c>
      <c r="T549" s="2550" t="s">
        <v>2493</v>
      </c>
      <c r="U549" s="2549">
        <v>1</v>
      </c>
      <c r="V549" s="2549" t="s">
        <v>2493</v>
      </c>
      <c r="W549" s="2549" t="s">
        <v>2493</v>
      </c>
      <c r="X549" s="2549">
        <v>1</v>
      </c>
      <c r="Y549" s="2550" t="s">
        <v>2493</v>
      </c>
      <c r="Z549" s="2551">
        <v>1</v>
      </c>
      <c r="AA549" s="2552" t="s">
        <v>2185</v>
      </c>
      <c r="AB549" s="2553" t="s">
        <v>2494</v>
      </c>
      <c r="AC549" s="2554">
        <v>33060</v>
      </c>
      <c r="AD549" s="2555">
        <v>2063</v>
      </c>
      <c r="AE549" s="2555">
        <v>2315</v>
      </c>
      <c r="AF549" s="2555">
        <v>13.7</v>
      </c>
      <c r="AG549" s="2555">
        <v>53.34</v>
      </c>
      <c r="AH549" s="2555">
        <v>10700</v>
      </c>
      <c r="AI549" s="2555">
        <v>692.2</v>
      </c>
      <c r="AJ549" s="2555">
        <v>1054</v>
      </c>
      <c r="AK549" s="2555">
        <v>7.8</v>
      </c>
      <c r="AL549" s="2555">
        <v>8</v>
      </c>
      <c r="AM549" s="2555">
        <v>261.3</v>
      </c>
      <c r="AN549" s="2523">
        <v>2386</v>
      </c>
      <c r="AO549" s="2556">
        <v>1</v>
      </c>
      <c r="AP549" s="2547">
        <v>1</v>
      </c>
      <c r="AQ549" s="2547">
        <v>1</v>
      </c>
      <c r="AR549" s="2547">
        <v>1</v>
      </c>
      <c r="AS549" s="2557">
        <v>86</v>
      </c>
      <c r="AT549" s="2558">
        <v>103</v>
      </c>
      <c r="AU549" s="2558">
        <v>54</v>
      </c>
      <c r="AV549" s="2559">
        <v>72</v>
      </c>
      <c r="AW549" s="2560">
        <v>1</v>
      </c>
      <c r="AX549" s="2539">
        <v>1</v>
      </c>
      <c r="AY549" s="2521">
        <v>1</v>
      </c>
      <c r="AZ549" s="2539">
        <v>1</v>
      </c>
      <c r="BA549" s="2539">
        <v>1</v>
      </c>
      <c r="BB549" s="2539">
        <v>1</v>
      </c>
      <c r="BC549" s="2539">
        <v>0</v>
      </c>
      <c r="BD549" s="2539">
        <v>1</v>
      </c>
      <c r="BE549" s="2561">
        <v>1</v>
      </c>
      <c r="BF549" s="2539">
        <v>1</v>
      </c>
      <c r="BG549" s="2539">
        <v>1</v>
      </c>
      <c r="BH549" s="2539">
        <v>1</v>
      </c>
      <c r="BI549" s="2539">
        <v>1</v>
      </c>
      <c r="BJ549" s="2539">
        <v>1</v>
      </c>
      <c r="BK549" s="2539">
        <v>1</v>
      </c>
      <c r="BL549" s="2539">
        <v>1</v>
      </c>
      <c r="BM549" s="2539">
        <v>1</v>
      </c>
      <c r="BN549" s="2521">
        <v>0</v>
      </c>
      <c r="BO549" s="2539">
        <v>1</v>
      </c>
      <c r="BP549" s="2539">
        <v>1</v>
      </c>
      <c r="BQ549" s="2539">
        <v>0</v>
      </c>
      <c r="BR549" s="2562">
        <v>0</v>
      </c>
      <c r="BS549" s="2538">
        <v>1</v>
      </c>
      <c r="BT549" s="2521">
        <v>0</v>
      </c>
      <c r="BU549" s="2521">
        <v>0</v>
      </c>
      <c r="BV549" s="2521">
        <v>0</v>
      </c>
      <c r="BW549" s="2521">
        <v>0</v>
      </c>
      <c r="BX549" s="2521">
        <v>0</v>
      </c>
      <c r="BY549" s="2521">
        <v>0</v>
      </c>
      <c r="BZ549" s="2579">
        <v>0</v>
      </c>
      <c r="CA549" s="2521">
        <v>0</v>
      </c>
      <c r="CB549" s="2521">
        <v>0</v>
      </c>
      <c r="CC549" s="2521">
        <v>0</v>
      </c>
      <c r="CD549" s="2521">
        <v>0</v>
      </c>
      <c r="CE549" s="2524">
        <v>0</v>
      </c>
      <c r="CF549" s="2520">
        <v>1</v>
      </c>
      <c r="CG549" s="2521">
        <v>1</v>
      </c>
      <c r="CH549" s="2521">
        <v>1</v>
      </c>
      <c r="CI549" s="2521">
        <v>1</v>
      </c>
      <c r="CJ549" s="2521">
        <v>1</v>
      </c>
      <c r="CK549" s="2521">
        <v>1</v>
      </c>
      <c r="CL549" s="2521">
        <v>1</v>
      </c>
      <c r="CM549" s="2521">
        <v>1</v>
      </c>
      <c r="CN549" s="2521">
        <v>1</v>
      </c>
      <c r="CO549" s="2521">
        <v>1</v>
      </c>
      <c r="CP549" s="2521">
        <v>1</v>
      </c>
      <c r="CQ549" s="2521">
        <v>1</v>
      </c>
      <c r="CR549" s="2521">
        <v>1</v>
      </c>
      <c r="CS549" s="2521">
        <v>0</v>
      </c>
      <c r="CT549" s="2521">
        <v>0</v>
      </c>
      <c r="CU549" s="2521">
        <v>0</v>
      </c>
      <c r="CV549" s="2521">
        <v>0</v>
      </c>
      <c r="CW549" s="2521">
        <v>0</v>
      </c>
      <c r="CX549" s="2521">
        <v>0</v>
      </c>
      <c r="CY549" s="2563">
        <v>0</v>
      </c>
    </row>
    <row r="550" spans="1:103">
      <c r="A550" s="2541"/>
      <c r="B550" s="2542" t="s">
        <v>2793</v>
      </c>
      <c r="C550" s="2543"/>
      <c r="D550" s="2544">
        <v>118</v>
      </c>
      <c r="E550" s="2545"/>
      <c r="F550" s="2522">
        <v>314.5</v>
      </c>
      <c r="G550" s="2546">
        <v>307.39999999999998</v>
      </c>
      <c r="H550" s="2546">
        <v>12</v>
      </c>
      <c r="I550" s="2546">
        <v>18.7</v>
      </c>
      <c r="J550" s="2547">
        <v>20</v>
      </c>
      <c r="K550" s="2546">
        <v>277.10000000000002</v>
      </c>
      <c r="L550" s="2546">
        <v>237.10000000000002</v>
      </c>
      <c r="M550" s="2522">
        <v>150.19999999999999</v>
      </c>
      <c r="N550" s="2548">
        <v>1.8</v>
      </c>
      <c r="O550" s="2523">
        <v>15.12</v>
      </c>
      <c r="P550" s="2549">
        <v>1</v>
      </c>
      <c r="Q550" s="2549" t="s">
        <v>2493</v>
      </c>
      <c r="R550" s="2549" t="s">
        <v>2493</v>
      </c>
      <c r="S550" s="2549">
        <v>1</v>
      </c>
      <c r="T550" s="2550" t="s">
        <v>2493</v>
      </c>
      <c r="U550" s="2549">
        <v>1</v>
      </c>
      <c r="V550" s="2549" t="s">
        <v>2493</v>
      </c>
      <c r="W550" s="2549" t="s">
        <v>2493</v>
      </c>
      <c r="X550" s="2549">
        <v>1</v>
      </c>
      <c r="Y550" s="2550" t="s">
        <v>2493</v>
      </c>
      <c r="Z550" s="2551">
        <v>1</v>
      </c>
      <c r="AA550" s="2552" t="s">
        <v>2185</v>
      </c>
      <c r="AB550" s="2549" t="s">
        <v>2495</v>
      </c>
      <c r="AC550" s="2554">
        <v>27920</v>
      </c>
      <c r="AD550" s="2555">
        <v>1775</v>
      </c>
      <c r="AE550" s="2555">
        <v>1976</v>
      </c>
      <c r="AF550" s="2555">
        <v>13.5</v>
      </c>
      <c r="AG550" s="2555">
        <v>46.4</v>
      </c>
      <c r="AH550" s="2555">
        <v>9061</v>
      </c>
      <c r="AI550" s="2555">
        <v>589.5</v>
      </c>
      <c r="AJ550" s="2555">
        <v>897</v>
      </c>
      <c r="AK550" s="2555">
        <v>7.7</v>
      </c>
      <c r="AL550" s="2555">
        <v>7.2</v>
      </c>
      <c r="AM550" s="2555">
        <v>170.6</v>
      </c>
      <c r="AN550" s="2523">
        <v>1980</v>
      </c>
      <c r="AO550" s="2556">
        <v>1</v>
      </c>
      <c r="AP550" s="2547">
        <v>2</v>
      </c>
      <c r="AQ550" s="2547">
        <v>1</v>
      </c>
      <c r="AR550" s="2547">
        <v>2</v>
      </c>
      <c r="AS550" s="2557">
        <v>98</v>
      </c>
      <c r="AT550" s="2558">
        <v>119</v>
      </c>
      <c r="AU550" s="2558">
        <v>62</v>
      </c>
      <c r="AV550" s="2559">
        <v>82</v>
      </c>
      <c r="AW550" s="2560">
        <v>1</v>
      </c>
      <c r="AX550" s="2539">
        <v>1</v>
      </c>
      <c r="AY550" s="2521">
        <v>1</v>
      </c>
      <c r="AZ550" s="2539">
        <v>1</v>
      </c>
      <c r="BA550" s="2539">
        <v>1</v>
      </c>
      <c r="BB550" s="2539">
        <v>1</v>
      </c>
      <c r="BC550" s="2539">
        <v>0</v>
      </c>
      <c r="BD550" s="2539">
        <v>1</v>
      </c>
      <c r="BE550" s="2561">
        <v>1</v>
      </c>
      <c r="BF550" s="2539">
        <v>1</v>
      </c>
      <c r="BG550" s="2539">
        <v>1</v>
      </c>
      <c r="BH550" s="2539">
        <v>1</v>
      </c>
      <c r="BI550" s="2539">
        <v>1</v>
      </c>
      <c r="BJ550" s="2539">
        <v>1</v>
      </c>
      <c r="BK550" s="2539">
        <v>1</v>
      </c>
      <c r="BL550" s="2539">
        <v>1</v>
      </c>
      <c r="BM550" s="2539">
        <v>1</v>
      </c>
      <c r="BN550" s="2521">
        <v>0</v>
      </c>
      <c r="BO550" s="2539">
        <v>1</v>
      </c>
      <c r="BP550" s="2539">
        <v>1</v>
      </c>
      <c r="BQ550" s="2539">
        <v>0</v>
      </c>
      <c r="BR550" s="2562">
        <v>0</v>
      </c>
      <c r="BS550" s="2538">
        <v>0</v>
      </c>
      <c r="BT550" s="2521">
        <v>0</v>
      </c>
      <c r="BU550" s="2521">
        <v>0</v>
      </c>
      <c r="BV550" s="2521">
        <v>0</v>
      </c>
      <c r="BW550" s="2521">
        <v>0</v>
      </c>
      <c r="BX550" s="2521">
        <v>0</v>
      </c>
      <c r="BY550" s="2521">
        <v>0</v>
      </c>
      <c r="BZ550" s="2579">
        <v>0</v>
      </c>
      <c r="CA550" s="2521">
        <v>0</v>
      </c>
      <c r="CB550" s="2521">
        <v>0</v>
      </c>
      <c r="CC550" s="2521">
        <v>0</v>
      </c>
      <c r="CD550" s="2521">
        <v>0</v>
      </c>
      <c r="CE550" s="2524">
        <v>0</v>
      </c>
      <c r="CF550" s="2520">
        <v>1</v>
      </c>
      <c r="CG550" s="2521">
        <v>1</v>
      </c>
      <c r="CH550" s="2521">
        <v>1</v>
      </c>
      <c r="CI550" s="2521">
        <v>1</v>
      </c>
      <c r="CJ550" s="2521">
        <v>1</v>
      </c>
      <c r="CK550" s="2521">
        <v>1</v>
      </c>
      <c r="CL550" s="2521">
        <v>1</v>
      </c>
      <c r="CM550" s="2521">
        <v>1</v>
      </c>
      <c r="CN550" s="2521">
        <v>1</v>
      </c>
      <c r="CO550" s="2521">
        <v>1</v>
      </c>
      <c r="CP550" s="2521">
        <v>1</v>
      </c>
      <c r="CQ550" s="2521">
        <v>1</v>
      </c>
      <c r="CR550" s="2521">
        <v>1</v>
      </c>
      <c r="CS550" s="2521">
        <v>0</v>
      </c>
      <c r="CT550" s="2521">
        <v>0</v>
      </c>
      <c r="CU550" s="2521">
        <v>0</v>
      </c>
      <c r="CV550" s="2521">
        <v>0</v>
      </c>
      <c r="CW550" s="2521">
        <v>0</v>
      </c>
      <c r="CX550" s="2521">
        <v>0</v>
      </c>
      <c r="CY550" s="2563">
        <v>0</v>
      </c>
    </row>
    <row r="551" spans="1:103">
      <c r="A551" s="2541"/>
      <c r="B551" s="2542" t="s">
        <v>2794</v>
      </c>
      <c r="C551" s="2543"/>
      <c r="D551" s="2544">
        <v>96.9</v>
      </c>
      <c r="E551" s="2545"/>
      <c r="F551" s="2522">
        <v>307.89999999999998</v>
      </c>
      <c r="G551" s="2546">
        <v>305.3</v>
      </c>
      <c r="H551" s="2546">
        <v>9.9</v>
      </c>
      <c r="I551" s="2546">
        <v>15.4</v>
      </c>
      <c r="J551" s="2547">
        <v>20</v>
      </c>
      <c r="K551" s="2546">
        <v>277.10000000000002</v>
      </c>
      <c r="L551" s="2546">
        <v>237.10000000000002</v>
      </c>
      <c r="M551" s="2522">
        <v>123.4</v>
      </c>
      <c r="N551" s="2548">
        <v>1.7829999999999999</v>
      </c>
      <c r="O551" s="2523">
        <v>18.190000000000001</v>
      </c>
      <c r="P551" s="2549">
        <v>1</v>
      </c>
      <c r="Q551" s="2549" t="s">
        <v>2493</v>
      </c>
      <c r="R551" s="2549" t="s">
        <v>2493</v>
      </c>
      <c r="S551" s="2549">
        <v>1</v>
      </c>
      <c r="T551" s="2550" t="s">
        <v>2493</v>
      </c>
      <c r="U551" s="2549">
        <v>1</v>
      </c>
      <c r="V551" s="2549" t="s">
        <v>2493</v>
      </c>
      <c r="W551" s="2549" t="s">
        <v>2493</v>
      </c>
      <c r="X551" s="2549">
        <v>1</v>
      </c>
      <c r="Y551" s="2550" t="s">
        <v>2493</v>
      </c>
      <c r="Z551" s="2551">
        <v>1</v>
      </c>
      <c r="AA551" s="2552" t="s">
        <v>2185</v>
      </c>
      <c r="AB551" s="2549" t="s">
        <v>2495</v>
      </c>
      <c r="AC551" s="2554">
        <v>22500</v>
      </c>
      <c r="AD551" s="2555">
        <v>1461</v>
      </c>
      <c r="AE551" s="2555">
        <v>1611</v>
      </c>
      <c r="AF551" s="2555">
        <v>13.4</v>
      </c>
      <c r="AG551" s="2555">
        <v>38.549999999999997</v>
      </c>
      <c r="AH551" s="2555">
        <v>7309</v>
      </c>
      <c r="AI551" s="2555">
        <v>478.8</v>
      </c>
      <c r="AJ551" s="2555">
        <v>727.7</v>
      </c>
      <c r="AK551" s="2555">
        <v>7.6</v>
      </c>
      <c r="AL551" s="2555">
        <v>6.4</v>
      </c>
      <c r="AM551" s="2555">
        <v>98.4</v>
      </c>
      <c r="AN551" s="2523">
        <v>1562</v>
      </c>
      <c r="AO551" s="2556">
        <v>3</v>
      </c>
      <c r="AP551" s="2547">
        <v>3</v>
      </c>
      <c r="AQ551" s="2547">
        <v>3</v>
      </c>
      <c r="AR551" s="2547">
        <v>3</v>
      </c>
      <c r="AS551" s="2557">
        <v>118</v>
      </c>
      <c r="AT551" s="2558">
        <v>143</v>
      </c>
      <c r="AU551" s="2558">
        <v>74</v>
      </c>
      <c r="AV551" s="2559">
        <v>98</v>
      </c>
      <c r="AW551" s="2560">
        <v>1</v>
      </c>
      <c r="AX551" s="2539">
        <v>1</v>
      </c>
      <c r="AY551" s="2521">
        <v>1</v>
      </c>
      <c r="AZ551" s="2539">
        <v>1</v>
      </c>
      <c r="BA551" s="2539">
        <v>1</v>
      </c>
      <c r="BB551" s="2539">
        <v>1</v>
      </c>
      <c r="BC551" s="2539">
        <v>0</v>
      </c>
      <c r="BD551" s="2539">
        <v>1</v>
      </c>
      <c r="BE551" s="2561">
        <v>1</v>
      </c>
      <c r="BF551" s="2539">
        <v>1</v>
      </c>
      <c r="BG551" s="2539">
        <v>1</v>
      </c>
      <c r="BH551" s="2539">
        <v>1</v>
      </c>
      <c r="BI551" s="2539">
        <v>1</v>
      </c>
      <c r="BJ551" s="2539">
        <v>1</v>
      </c>
      <c r="BK551" s="2539">
        <v>1</v>
      </c>
      <c r="BL551" s="2539">
        <v>1</v>
      </c>
      <c r="BM551" s="2539">
        <v>1</v>
      </c>
      <c r="BN551" s="2521">
        <v>0</v>
      </c>
      <c r="BO551" s="2539">
        <v>1</v>
      </c>
      <c r="BP551" s="2539">
        <v>1</v>
      </c>
      <c r="BQ551" s="2539">
        <v>0</v>
      </c>
      <c r="BR551" s="2562">
        <v>0</v>
      </c>
      <c r="BS551" s="2538">
        <v>0</v>
      </c>
      <c r="BT551" s="2521">
        <v>0</v>
      </c>
      <c r="BU551" s="2521">
        <v>0</v>
      </c>
      <c r="BV551" s="2521">
        <v>0</v>
      </c>
      <c r="BW551" s="2521">
        <v>0</v>
      </c>
      <c r="BX551" s="2521">
        <v>0</v>
      </c>
      <c r="BY551" s="2521">
        <v>0</v>
      </c>
      <c r="BZ551" s="2579">
        <v>0</v>
      </c>
      <c r="CA551" s="2521">
        <v>0</v>
      </c>
      <c r="CB551" s="2521">
        <v>0</v>
      </c>
      <c r="CC551" s="2521">
        <v>0</v>
      </c>
      <c r="CD551" s="2521">
        <v>0</v>
      </c>
      <c r="CE551" s="2524">
        <v>0</v>
      </c>
      <c r="CF551" s="2520">
        <v>1</v>
      </c>
      <c r="CG551" s="2521">
        <v>1</v>
      </c>
      <c r="CH551" s="2521">
        <v>1</v>
      </c>
      <c r="CI551" s="2521">
        <v>1</v>
      </c>
      <c r="CJ551" s="2521">
        <v>1</v>
      </c>
      <c r="CK551" s="2521">
        <v>1</v>
      </c>
      <c r="CL551" s="2521">
        <v>1</v>
      </c>
      <c r="CM551" s="2521">
        <v>1</v>
      </c>
      <c r="CN551" s="2521">
        <v>1</v>
      </c>
      <c r="CO551" s="2521">
        <v>1</v>
      </c>
      <c r="CP551" s="2521">
        <v>1</v>
      </c>
      <c r="CQ551" s="2521">
        <v>1</v>
      </c>
      <c r="CR551" s="2521">
        <v>1</v>
      </c>
      <c r="CS551" s="2521">
        <v>0</v>
      </c>
      <c r="CT551" s="2521">
        <v>0</v>
      </c>
      <c r="CU551" s="2521">
        <v>0</v>
      </c>
      <c r="CV551" s="2521">
        <v>0</v>
      </c>
      <c r="CW551" s="2521">
        <v>0</v>
      </c>
      <c r="CX551" s="2521">
        <v>0</v>
      </c>
      <c r="CY551" s="2563">
        <v>0</v>
      </c>
    </row>
    <row r="552" spans="1:103">
      <c r="A552" s="2541"/>
      <c r="B552" s="2542" t="s">
        <v>2795</v>
      </c>
      <c r="C552" s="2543"/>
      <c r="D552" s="2544">
        <v>167</v>
      </c>
      <c r="E552" s="2545"/>
      <c r="F552" s="2522">
        <v>289.10000000000002</v>
      </c>
      <c r="G552" s="2546">
        <v>265.2</v>
      </c>
      <c r="H552" s="2546">
        <v>19.2</v>
      </c>
      <c r="I552" s="2546">
        <v>31.7</v>
      </c>
      <c r="J552" s="2547">
        <v>13</v>
      </c>
      <c r="K552" s="2546">
        <v>225.7</v>
      </c>
      <c r="L552" s="2546">
        <v>199.7</v>
      </c>
      <c r="M552" s="2522">
        <v>212.9</v>
      </c>
      <c r="N552" s="2548">
        <v>1.5780000000000001</v>
      </c>
      <c r="O552" s="2523">
        <v>9.4410000000000007</v>
      </c>
      <c r="P552" s="2549">
        <v>1</v>
      </c>
      <c r="Q552" s="2549" t="s">
        <v>2493</v>
      </c>
      <c r="R552" s="2549" t="s">
        <v>2493</v>
      </c>
      <c r="S552" s="2549">
        <v>1</v>
      </c>
      <c r="T552" s="2550" t="s">
        <v>2493</v>
      </c>
      <c r="U552" s="2549">
        <v>1</v>
      </c>
      <c r="V552" s="2549" t="s">
        <v>2493</v>
      </c>
      <c r="W552" s="2549" t="s">
        <v>2493</v>
      </c>
      <c r="X552" s="2549">
        <v>1</v>
      </c>
      <c r="Y552" s="2550" t="s">
        <v>2493</v>
      </c>
      <c r="Z552" s="2551">
        <v>1</v>
      </c>
      <c r="AA552" s="2552" t="s">
        <v>2185</v>
      </c>
      <c r="AB552" s="2549" t="s">
        <v>2499</v>
      </c>
      <c r="AC552" s="2554">
        <v>30000</v>
      </c>
      <c r="AD552" s="2555">
        <v>2075</v>
      </c>
      <c r="AE552" s="2555">
        <v>2424</v>
      </c>
      <c r="AF552" s="2555">
        <v>11.8</v>
      </c>
      <c r="AG552" s="2555">
        <v>59.11</v>
      </c>
      <c r="AH552" s="2555">
        <v>9870</v>
      </c>
      <c r="AI552" s="2555">
        <v>744.3</v>
      </c>
      <c r="AJ552" s="2555">
        <v>1137</v>
      </c>
      <c r="AK552" s="2555">
        <v>6.8</v>
      </c>
      <c r="AL552" s="2555">
        <v>9.6999999999999993</v>
      </c>
      <c r="AM552" s="2555">
        <v>627.5</v>
      </c>
      <c r="AN552" s="2523">
        <v>1632</v>
      </c>
      <c r="AO552" s="2556">
        <v>1</v>
      </c>
      <c r="AP552" s="2547">
        <v>1</v>
      </c>
      <c r="AQ552" s="2547">
        <v>1</v>
      </c>
      <c r="AR552" s="2547">
        <v>1</v>
      </c>
      <c r="AS552" s="2557">
        <v>62</v>
      </c>
      <c r="AT552" s="2558">
        <v>74</v>
      </c>
      <c r="AU552" s="2558">
        <v>40</v>
      </c>
      <c r="AV552" s="2559">
        <v>52</v>
      </c>
      <c r="AW552" s="2560">
        <v>1</v>
      </c>
      <c r="AX552" s="2539">
        <v>1</v>
      </c>
      <c r="AY552" s="2521">
        <v>1</v>
      </c>
      <c r="AZ552" s="2539">
        <v>1</v>
      </c>
      <c r="BA552" s="2539">
        <v>1</v>
      </c>
      <c r="BB552" s="2539">
        <v>1</v>
      </c>
      <c r="BC552" s="2539">
        <v>0</v>
      </c>
      <c r="BD552" s="2539">
        <v>1</v>
      </c>
      <c r="BE552" s="2561">
        <v>1</v>
      </c>
      <c r="BF552" s="2539">
        <v>1</v>
      </c>
      <c r="BG552" s="2539">
        <v>1</v>
      </c>
      <c r="BH552" s="2539">
        <v>1</v>
      </c>
      <c r="BI552" s="2539">
        <v>1</v>
      </c>
      <c r="BJ552" s="2539">
        <v>1</v>
      </c>
      <c r="BK552" s="2539">
        <v>1</v>
      </c>
      <c r="BL552" s="2539">
        <v>1</v>
      </c>
      <c r="BM552" s="2539">
        <v>1</v>
      </c>
      <c r="BN552" s="2521">
        <v>0</v>
      </c>
      <c r="BO552" s="2539">
        <v>1</v>
      </c>
      <c r="BP552" s="2539">
        <v>1</v>
      </c>
      <c r="BQ552" s="2539">
        <v>0</v>
      </c>
      <c r="BR552" s="2562">
        <v>0</v>
      </c>
      <c r="BS552" s="2538">
        <v>0</v>
      </c>
      <c r="BT552" s="2521">
        <v>1</v>
      </c>
      <c r="BU552" s="2521">
        <v>0</v>
      </c>
      <c r="BV552" s="2521">
        <v>0</v>
      </c>
      <c r="BW552" s="2521">
        <v>0</v>
      </c>
      <c r="BX552" s="2521">
        <v>0</v>
      </c>
      <c r="BY552" s="2521">
        <v>0</v>
      </c>
      <c r="BZ552" s="2579">
        <v>0</v>
      </c>
      <c r="CA552" s="2521">
        <v>0</v>
      </c>
      <c r="CB552" s="2521">
        <v>0</v>
      </c>
      <c r="CC552" s="2521">
        <v>0</v>
      </c>
      <c r="CD552" s="2521">
        <v>0</v>
      </c>
      <c r="CE552" s="2524">
        <v>0</v>
      </c>
      <c r="CF552" s="2520">
        <v>1</v>
      </c>
      <c r="CG552" s="2521">
        <v>1</v>
      </c>
      <c r="CH552" s="2521">
        <v>1</v>
      </c>
      <c r="CI552" s="2521">
        <v>1</v>
      </c>
      <c r="CJ552" s="2521">
        <v>1</v>
      </c>
      <c r="CK552" s="2521">
        <v>1</v>
      </c>
      <c r="CL552" s="2521">
        <v>1</v>
      </c>
      <c r="CM552" s="2521">
        <v>1</v>
      </c>
      <c r="CN552" s="2521">
        <v>1</v>
      </c>
      <c r="CO552" s="2521">
        <v>1</v>
      </c>
      <c r="CP552" s="2521">
        <v>1</v>
      </c>
      <c r="CQ552" s="2521">
        <v>1</v>
      </c>
      <c r="CR552" s="2521">
        <v>1</v>
      </c>
      <c r="CS552" s="2521">
        <v>0</v>
      </c>
      <c r="CT552" s="2521">
        <v>0</v>
      </c>
      <c r="CU552" s="2521">
        <v>0</v>
      </c>
      <c r="CV552" s="2521">
        <v>0</v>
      </c>
      <c r="CW552" s="2521">
        <v>0</v>
      </c>
      <c r="CX552" s="2521">
        <v>0</v>
      </c>
      <c r="CY552" s="2563">
        <v>0</v>
      </c>
    </row>
    <row r="553" spans="1:103">
      <c r="A553" s="2541"/>
      <c r="B553" s="2542" t="s">
        <v>2796</v>
      </c>
      <c r="C553" s="2543"/>
      <c r="D553" s="2544">
        <v>132</v>
      </c>
      <c r="E553" s="2545"/>
      <c r="F553" s="2522">
        <v>276.3</v>
      </c>
      <c r="G553" s="2546">
        <v>261.3</v>
      </c>
      <c r="H553" s="2546">
        <v>15.3</v>
      </c>
      <c r="I553" s="2546">
        <v>25.3</v>
      </c>
      <c r="J553" s="2547">
        <v>13</v>
      </c>
      <c r="K553" s="2546">
        <v>225.7</v>
      </c>
      <c r="L553" s="2546">
        <v>199.7</v>
      </c>
      <c r="M553" s="2522">
        <v>168.1</v>
      </c>
      <c r="N553" s="2548">
        <v>1.5449999999999999</v>
      </c>
      <c r="O553" s="2523">
        <v>11.7</v>
      </c>
      <c r="P553" s="2549">
        <v>1</v>
      </c>
      <c r="Q553" s="2549" t="s">
        <v>2493</v>
      </c>
      <c r="R553" s="2549" t="s">
        <v>2493</v>
      </c>
      <c r="S553" s="2549">
        <v>1</v>
      </c>
      <c r="T553" s="2550" t="s">
        <v>2493</v>
      </c>
      <c r="U553" s="2549">
        <v>1</v>
      </c>
      <c r="V553" s="2549" t="s">
        <v>2493</v>
      </c>
      <c r="W553" s="2549" t="s">
        <v>2493</v>
      </c>
      <c r="X553" s="2549">
        <v>1</v>
      </c>
      <c r="Y553" s="2550" t="s">
        <v>2493</v>
      </c>
      <c r="Z553" s="2551">
        <v>1</v>
      </c>
      <c r="AA553" s="2552" t="s">
        <v>2185</v>
      </c>
      <c r="AB553" s="2549" t="s">
        <v>2499</v>
      </c>
      <c r="AC553" s="2554">
        <v>22530</v>
      </c>
      <c r="AD553" s="2555">
        <v>1631</v>
      </c>
      <c r="AE553" s="2555">
        <v>1870</v>
      </c>
      <c r="AF553" s="2555">
        <v>11.5</v>
      </c>
      <c r="AG553" s="2555">
        <v>46.43</v>
      </c>
      <c r="AH553" s="2555">
        <v>7531</v>
      </c>
      <c r="AI553" s="2555">
        <v>576.4</v>
      </c>
      <c r="AJ553" s="2555">
        <v>878.4</v>
      </c>
      <c r="AK553" s="2555">
        <v>6.6</v>
      </c>
      <c r="AL553" s="2555">
        <v>8.1</v>
      </c>
      <c r="AM553" s="2555">
        <v>319.2</v>
      </c>
      <c r="AN553" s="2523">
        <v>1184</v>
      </c>
      <c r="AO553" s="2556">
        <v>1</v>
      </c>
      <c r="AP553" s="2547">
        <v>1</v>
      </c>
      <c r="AQ553" s="2547">
        <v>1</v>
      </c>
      <c r="AR553" s="2547">
        <v>1</v>
      </c>
      <c r="AS553" s="2557">
        <v>76</v>
      </c>
      <c r="AT553" s="2558">
        <v>92</v>
      </c>
      <c r="AU553" s="2558">
        <v>48</v>
      </c>
      <c r="AV553" s="2559">
        <v>64</v>
      </c>
      <c r="AW553" s="2560">
        <v>1</v>
      </c>
      <c r="AX553" s="2539">
        <v>1</v>
      </c>
      <c r="AY553" s="2521">
        <v>1</v>
      </c>
      <c r="AZ553" s="2539">
        <v>1</v>
      </c>
      <c r="BA553" s="2539">
        <v>1</v>
      </c>
      <c r="BB553" s="2539">
        <v>1</v>
      </c>
      <c r="BC553" s="2539">
        <v>0</v>
      </c>
      <c r="BD553" s="2539">
        <v>1</v>
      </c>
      <c r="BE553" s="2561">
        <v>1</v>
      </c>
      <c r="BF553" s="2539">
        <v>1</v>
      </c>
      <c r="BG553" s="2539">
        <v>1</v>
      </c>
      <c r="BH553" s="2539">
        <v>1</v>
      </c>
      <c r="BI553" s="2539">
        <v>1</v>
      </c>
      <c r="BJ553" s="2539">
        <v>1</v>
      </c>
      <c r="BK553" s="2539">
        <v>1</v>
      </c>
      <c r="BL553" s="2539">
        <v>1</v>
      </c>
      <c r="BM553" s="2539">
        <v>1</v>
      </c>
      <c r="BN553" s="2521">
        <v>0</v>
      </c>
      <c r="BO553" s="2539">
        <v>1</v>
      </c>
      <c r="BP553" s="2539">
        <v>1</v>
      </c>
      <c r="BQ553" s="2539">
        <v>0</v>
      </c>
      <c r="BR553" s="2562">
        <v>0</v>
      </c>
      <c r="BS553" s="2538">
        <v>0</v>
      </c>
      <c r="BT553" s="2521">
        <v>1</v>
      </c>
      <c r="BU553" s="2521">
        <v>0</v>
      </c>
      <c r="BV553" s="2521">
        <v>0</v>
      </c>
      <c r="BW553" s="2521">
        <v>0</v>
      </c>
      <c r="BX553" s="2521">
        <v>0</v>
      </c>
      <c r="BY553" s="2521">
        <v>0</v>
      </c>
      <c r="BZ553" s="2579">
        <v>0</v>
      </c>
      <c r="CA553" s="2521">
        <v>0</v>
      </c>
      <c r="CB553" s="2521">
        <v>0</v>
      </c>
      <c r="CC553" s="2521">
        <v>0</v>
      </c>
      <c r="CD553" s="2521">
        <v>0</v>
      </c>
      <c r="CE553" s="2524">
        <v>0</v>
      </c>
      <c r="CF553" s="2520">
        <v>1</v>
      </c>
      <c r="CG553" s="2521">
        <v>1</v>
      </c>
      <c r="CH553" s="2521">
        <v>1</v>
      </c>
      <c r="CI553" s="2521">
        <v>1</v>
      </c>
      <c r="CJ553" s="2521">
        <v>1</v>
      </c>
      <c r="CK553" s="2521">
        <v>1</v>
      </c>
      <c r="CL553" s="2521">
        <v>1</v>
      </c>
      <c r="CM553" s="2521">
        <v>1</v>
      </c>
      <c r="CN553" s="2521">
        <v>1</v>
      </c>
      <c r="CO553" s="2521">
        <v>1</v>
      </c>
      <c r="CP553" s="2521">
        <v>1</v>
      </c>
      <c r="CQ553" s="2521">
        <v>1</v>
      </c>
      <c r="CR553" s="2521">
        <v>1</v>
      </c>
      <c r="CS553" s="2521">
        <v>0</v>
      </c>
      <c r="CT553" s="2521">
        <v>0</v>
      </c>
      <c r="CU553" s="2521">
        <v>0</v>
      </c>
      <c r="CV553" s="2521">
        <v>0</v>
      </c>
      <c r="CW553" s="2521">
        <v>0</v>
      </c>
      <c r="CX553" s="2521">
        <v>0</v>
      </c>
      <c r="CY553" s="2563">
        <v>0</v>
      </c>
    </row>
    <row r="554" spans="1:103">
      <c r="A554" s="2541"/>
      <c r="B554" s="2542" t="s">
        <v>2797</v>
      </c>
      <c r="C554" s="2543"/>
      <c r="D554" s="2544">
        <v>107</v>
      </c>
      <c r="E554" s="2545"/>
      <c r="F554" s="2522">
        <v>266.7</v>
      </c>
      <c r="G554" s="2546">
        <v>258.8</v>
      </c>
      <c r="H554" s="2546">
        <v>12.8</v>
      </c>
      <c r="I554" s="2546">
        <v>20.5</v>
      </c>
      <c r="J554" s="2547">
        <v>13</v>
      </c>
      <c r="K554" s="2546">
        <v>225.7</v>
      </c>
      <c r="L554" s="2546">
        <v>199.7</v>
      </c>
      <c r="M554" s="2522">
        <v>136.4</v>
      </c>
      <c r="N554" s="2548">
        <v>1.5209999999999999</v>
      </c>
      <c r="O554" s="2523">
        <v>14.2</v>
      </c>
      <c r="P554" s="2549">
        <v>1</v>
      </c>
      <c r="Q554" s="2549" t="s">
        <v>2493</v>
      </c>
      <c r="R554" s="2549" t="s">
        <v>2493</v>
      </c>
      <c r="S554" s="2549">
        <v>1</v>
      </c>
      <c r="T554" s="2550" t="s">
        <v>2493</v>
      </c>
      <c r="U554" s="2549">
        <v>1</v>
      </c>
      <c r="V554" s="2549" t="s">
        <v>2493</v>
      </c>
      <c r="W554" s="2549" t="s">
        <v>2493</v>
      </c>
      <c r="X554" s="2549">
        <v>1</v>
      </c>
      <c r="Y554" s="2550" t="s">
        <v>2493</v>
      </c>
      <c r="Z554" s="2551">
        <v>1</v>
      </c>
      <c r="AA554" s="2552" t="s">
        <v>2185</v>
      </c>
      <c r="AB554" s="2553" t="s">
        <v>2494</v>
      </c>
      <c r="AC554" s="2554">
        <v>17510</v>
      </c>
      <c r="AD554" s="2555">
        <v>1313</v>
      </c>
      <c r="AE554" s="2555">
        <v>1485</v>
      </c>
      <c r="AF554" s="2555">
        <v>11.3</v>
      </c>
      <c r="AG554" s="2555">
        <v>38.29</v>
      </c>
      <c r="AH554" s="2555">
        <v>5927</v>
      </c>
      <c r="AI554" s="2555">
        <v>458</v>
      </c>
      <c r="AJ554" s="2555">
        <v>697.1</v>
      </c>
      <c r="AK554" s="2555">
        <v>6.5</v>
      </c>
      <c r="AL554" s="2555">
        <v>6.9</v>
      </c>
      <c r="AM554" s="2555">
        <v>172.9</v>
      </c>
      <c r="AN554" s="2523">
        <v>897.4</v>
      </c>
      <c r="AO554" s="2556">
        <v>1</v>
      </c>
      <c r="AP554" s="2547">
        <v>1</v>
      </c>
      <c r="AQ554" s="2547">
        <v>1</v>
      </c>
      <c r="AR554" s="2547">
        <v>1</v>
      </c>
      <c r="AS554" s="2557">
        <v>92</v>
      </c>
      <c r="AT554" s="2558">
        <v>111</v>
      </c>
      <c r="AU554" s="2558">
        <v>58</v>
      </c>
      <c r="AV554" s="2559">
        <v>77</v>
      </c>
      <c r="AW554" s="2560">
        <v>1</v>
      </c>
      <c r="AX554" s="2539">
        <v>1</v>
      </c>
      <c r="AY554" s="2521">
        <v>1</v>
      </c>
      <c r="AZ554" s="2539">
        <v>1</v>
      </c>
      <c r="BA554" s="2539">
        <v>1</v>
      </c>
      <c r="BB554" s="2539">
        <v>1</v>
      </c>
      <c r="BC554" s="2539">
        <v>0</v>
      </c>
      <c r="BD554" s="2539">
        <v>1</v>
      </c>
      <c r="BE554" s="2561">
        <v>1</v>
      </c>
      <c r="BF554" s="2539">
        <v>1</v>
      </c>
      <c r="BG554" s="2539">
        <v>1</v>
      </c>
      <c r="BH554" s="2539">
        <v>1</v>
      </c>
      <c r="BI554" s="2539">
        <v>1</v>
      </c>
      <c r="BJ554" s="2539">
        <v>1</v>
      </c>
      <c r="BK554" s="2539">
        <v>1</v>
      </c>
      <c r="BL554" s="2539">
        <v>1</v>
      </c>
      <c r="BM554" s="2539">
        <v>1</v>
      </c>
      <c r="BN554" s="2521">
        <v>0</v>
      </c>
      <c r="BO554" s="2539">
        <v>1</v>
      </c>
      <c r="BP554" s="2539">
        <v>1</v>
      </c>
      <c r="BQ554" s="2539">
        <v>0</v>
      </c>
      <c r="BR554" s="2562">
        <v>0</v>
      </c>
      <c r="BS554" s="2538">
        <v>1</v>
      </c>
      <c r="BT554" s="2521">
        <v>0</v>
      </c>
      <c r="BU554" s="2521">
        <v>0</v>
      </c>
      <c r="BV554" s="2521">
        <v>0</v>
      </c>
      <c r="BW554" s="2521">
        <v>0</v>
      </c>
      <c r="BX554" s="2521">
        <v>0</v>
      </c>
      <c r="BY554" s="2521">
        <v>0</v>
      </c>
      <c r="BZ554" s="2579">
        <v>0</v>
      </c>
      <c r="CA554" s="2521">
        <v>0</v>
      </c>
      <c r="CB554" s="2521">
        <v>0</v>
      </c>
      <c r="CC554" s="2521">
        <v>0</v>
      </c>
      <c r="CD554" s="2521">
        <v>0</v>
      </c>
      <c r="CE554" s="2524">
        <v>0</v>
      </c>
      <c r="CF554" s="2520">
        <v>1</v>
      </c>
      <c r="CG554" s="2521">
        <v>1</v>
      </c>
      <c r="CH554" s="2521">
        <v>1</v>
      </c>
      <c r="CI554" s="2521">
        <v>1</v>
      </c>
      <c r="CJ554" s="2521">
        <v>1</v>
      </c>
      <c r="CK554" s="2521">
        <v>1</v>
      </c>
      <c r="CL554" s="2521">
        <v>1</v>
      </c>
      <c r="CM554" s="2521">
        <v>1</v>
      </c>
      <c r="CN554" s="2521">
        <v>1</v>
      </c>
      <c r="CO554" s="2521">
        <v>1</v>
      </c>
      <c r="CP554" s="2521">
        <v>1</v>
      </c>
      <c r="CQ554" s="2521">
        <v>1</v>
      </c>
      <c r="CR554" s="2521">
        <v>1</v>
      </c>
      <c r="CS554" s="2521">
        <v>0</v>
      </c>
      <c r="CT554" s="2521">
        <v>0</v>
      </c>
      <c r="CU554" s="2521">
        <v>0</v>
      </c>
      <c r="CV554" s="2521">
        <v>0</v>
      </c>
      <c r="CW554" s="2521">
        <v>0</v>
      </c>
      <c r="CX554" s="2521">
        <v>0</v>
      </c>
      <c r="CY554" s="2563">
        <v>0</v>
      </c>
    </row>
    <row r="555" spans="1:103">
      <c r="A555" s="2541"/>
      <c r="B555" s="2542" t="s">
        <v>2798</v>
      </c>
      <c r="C555" s="2543"/>
      <c r="D555" s="2544">
        <v>88.9</v>
      </c>
      <c r="E555" s="2545"/>
      <c r="F555" s="2522">
        <v>260.3</v>
      </c>
      <c r="G555" s="2546">
        <v>256.3</v>
      </c>
      <c r="H555" s="2546">
        <v>10.3</v>
      </c>
      <c r="I555" s="2546">
        <v>17.3</v>
      </c>
      <c r="J555" s="2547">
        <v>13</v>
      </c>
      <c r="K555" s="2546">
        <v>225.7</v>
      </c>
      <c r="L555" s="2546">
        <v>199.7</v>
      </c>
      <c r="M555" s="2522">
        <v>113.3</v>
      </c>
      <c r="N555" s="2548">
        <v>1.5029999999999999</v>
      </c>
      <c r="O555" s="2523">
        <v>16.89</v>
      </c>
      <c r="P555" s="2549">
        <v>1</v>
      </c>
      <c r="Q555" s="2549" t="s">
        <v>2493</v>
      </c>
      <c r="R555" s="2549" t="s">
        <v>2493</v>
      </c>
      <c r="S555" s="2549">
        <v>1</v>
      </c>
      <c r="T555" s="2550" t="s">
        <v>2493</v>
      </c>
      <c r="U555" s="2549">
        <v>1</v>
      </c>
      <c r="V555" s="2549" t="s">
        <v>2493</v>
      </c>
      <c r="W555" s="2549" t="s">
        <v>2493</v>
      </c>
      <c r="X555" s="2549">
        <v>1</v>
      </c>
      <c r="Y555" s="2550" t="s">
        <v>2493</v>
      </c>
      <c r="Z555" s="2551">
        <v>1</v>
      </c>
      <c r="AA555" s="2552" t="s">
        <v>2185</v>
      </c>
      <c r="AB555" s="2549" t="s">
        <v>2495</v>
      </c>
      <c r="AC555" s="2554">
        <v>14270</v>
      </c>
      <c r="AD555" s="2555">
        <v>1096</v>
      </c>
      <c r="AE555" s="2555">
        <v>1224</v>
      </c>
      <c r="AF555" s="2555">
        <v>11.2</v>
      </c>
      <c r="AG555" s="2555">
        <v>30.97</v>
      </c>
      <c r="AH555" s="2555">
        <v>4857</v>
      </c>
      <c r="AI555" s="2555">
        <v>379</v>
      </c>
      <c r="AJ555" s="2555">
        <v>575.29999999999995</v>
      </c>
      <c r="AK555" s="2555">
        <v>6.5</v>
      </c>
      <c r="AL555" s="2555">
        <v>6</v>
      </c>
      <c r="AM555" s="2555">
        <v>102.6</v>
      </c>
      <c r="AN555" s="2523">
        <v>716.6</v>
      </c>
      <c r="AO555" s="2556">
        <v>1</v>
      </c>
      <c r="AP555" s="2547">
        <v>1</v>
      </c>
      <c r="AQ555" s="2547">
        <v>1</v>
      </c>
      <c r="AR555" s="2547">
        <v>1</v>
      </c>
      <c r="AS555" s="2557">
        <v>110</v>
      </c>
      <c r="AT555" s="2558">
        <v>133</v>
      </c>
      <c r="AU555" s="2558">
        <v>69</v>
      </c>
      <c r="AV555" s="2559">
        <v>91</v>
      </c>
      <c r="AW555" s="2560">
        <v>1</v>
      </c>
      <c r="AX555" s="2539">
        <v>1</v>
      </c>
      <c r="AY555" s="2521">
        <v>1</v>
      </c>
      <c r="AZ555" s="2539">
        <v>1</v>
      </c>
      <c r="BA555" s="2539">
        <v>1</v>
      </c>
      <c r="BB555" s="2539">
        <v>1</v>
      </c>
      <c r="BC555" s="2539">
        <v>0</v>
      </c>
      <c r="BD555" s="2539">
        <v>1</v>
      </c>
      <c r="BE555" s="2561">
        <v>1</v>
      </c>
      <c r="BF555" s="2539">
        <v>1</v>
      </c>
      <c r="BG555" s="2539">
        <v>1</v>
      </c>
      <c r="BH555" s="2539">
        <v>1</v>
      </c>
      <c r="BI555" s="2539">
        <v>1</v>
      </c>
      <c r="BJ555" s="2539">
        <v>1</v>
      </c>
      <c r="BK555" s="2539">
        <v>1</v>
      </c>
      <c r="BL555" s="2539">
        <v>1</v>
      </c>
      <c r="BM555" s="2539">
        <v>1</v>
      </c>
      <c r="BN555" s="2521">
        <v>0</v>
      </c>
      <c r="BO555" s="2539">
        <v>1</v>
      </c>
      <c r="BP555" s="2539">
        <v>1</v>
      </c>
      <c r="BQ555" s="2539">
        <v>0</v>
      </c>
      <c r="BR555" s="2562">
        <v>0</v>
      </c>
      <c r="BS555" s="2538">
        <v>0</v>
      </c>
      <c r="BT555" s="2521">
        <v>0</v>
      </c>
      <c r="BU555" s="2521">
        <v>0</v>
      </c>
      <c r="BV555" s="2521">
        <v>0</v>
      </c>
      <c r="BW555" s="2521">
        <v>0</v>
      </c>
      <c r="BX555" s="2521">
        <v>0</v>
      </c>
      <c r="BY555" s="2521">
        <v>0</v>
      </c>
      <c r="BZ555" s="2579">
        <v>0</v>
      </c>
      <c r="CA555" s="2521">
        <v>0</v>
      </c>
      <c r="CB555" s="2521">
        <v>0</v>
      </c>
      <c r="CC555" s="2521">
        <v>0</v>
      </c>
      <c r="CD555" s="2521">
        <v>0</v>
      </c>
      <c r="CE555" s="2524">
        <v>0</v>
      </c>
      <c r="CF555" s="2520">
        <v>1</v>
      </c>
      <c r="CG555" s="2521">
        <v>1</v>
      </c>
      <c r="CH555" s="2521">
        <v>1</v>
      </c>
      <c r="CI555" s="2521">
        <v>1</v>
      </c>
      <c r="CJ555" s="2521">
        <v>1</v>
      </c>
      <c r="CK555" s="2521">
        <v>1</v>
      </c>
      <c r="CL555" s="2521">
        <v>1</v>
      </c>
      <c r="CM555" s="2521">
        <v>1</v>
      </c>
      <c r="CN555" s="2521">
        <v>1</v>
      </c>
      <c r="CO555" s="2521">
        <v>1</v>
      </c>
      <c r="CP555" s="2521">
        <v>1</v>
      </c>
      <c r="CQ555" s="2521">
        <v>1</v>
      </c>
      <c r="CR555" s="2521">
        <v>1</v>
      </c>
      <c r="CS555" s="2521">
        <v>0</v>
      </c>
      <c r="CT555" s="2521">
        <v>0</v>
      </c>
      <c r="CU555" s="2521">
        <v>0</v>
      </c>
      <c r="CV555" s="2521">
        <v>0</v>
      </c>
      <c r="CW555" s="2521">
        <v>0</v>
      </c>
      <c r="CX555" s="2521">
        <v>0</v>
      </c>
      <c r="CY555" s="2563">
        <v>0</v>
      </c>
    </row>
    <row r="556" spans="1:103">
      <c r="A556" s="2541"/>
      <c r="B556" s="2542" t="s">
        <v>2799</v>
      </c>
      <c r="C556" s="2543"/>
      <c r="D556" s="2544">
        <v>73.099999999999994</v>
      </c>
      <c r="E556" s="2545"/>
      <c r="F556" s="2522">
        <v>254.1</v>
      </c>
      <c r="G556" s="2546">
        <v>254.6</v>
      </c>
      <c r="H556" s="2546">
        <v>8.6</v>
      </c>
      <c r="I556" s="2546">
        <v>14.2</v>
      </c>
      <c r="J556" s="2547">
        <v>13</v>
      </c>
      <c r="K556" s="2546">
        <v>225.7</v>
      </c>
      <c r="L556" s="2546">
        <v>199.7</v>
      </c>
      <c r="M556" s="2522">
        <v>93.1</v>
      </c>
      <c r="N556" s="2548">
        <v>1.4870000000000001</v>
      </c>
      <c r="O556" s="2523">
        <v>20.329999999999998</v>
      </c>
      <c r="P556" s="2549">
        <v>1</v>
      </c>
      <c r="Q556" s="2549" t="s">
        <v>2493</v>
      </c>
      <c r="R556" s="2549" t="s">
        <v>2493</v>
      </c>
      <c r="S556" s="2549">
        <v>1</v>
      </c>
      <c r="T556" s="2550" t="s">
        <v>2493</v>
      </c>
      <c r="U556" s="2549">
        <v>1</v>
      </c>
      <c r="V556" s="2549" t="s">
        <v>2493</v>
      </c>
      <c r="W556" s="2549" t="s">
        <v>2493</v>
      </c>
      <c r="X556" s="2549">
        <v>1</v>
      </c>
      <c r="Y556" s="2550" t="s">
        <v>2493</v>
      </c>
      <c r="Z556" s="2551">
        <v>1</v>
      </c>
      <c r="AA556" s="2552" t="s">
        <v>2185</v>
      </c>
      <c r="AB556" s="2549" t="s">
        <v>2495</v>
      </c>
      <c r="AC556" s="2554">
        <v>11410</v>
      </c>
      <c r="AD556" s="2555">
        <v>898.4</v>
      </c>
      <c r="AE556" s="2555">
        <v>992.7</v>
      </c>
      <c r="AF556" s="2555">
        <v>11</v>
      </c>
      <c r="AG556" s="2555">
        <v>25.77</v>
      </c>
      <c r="AH556" s="2555">
        <v>3907</v>
      </c>
      <c r="AI556" s="2555">
        <v>306.89999999999998</v>
      </c>
      <c r="AJ556" s="2555">
        <v>465.4</v>
      </c>
      <c r="AK556" s="2555">
        <v>6.4</v>
      </c>
      <c r="AL556" s="2555">
        <v>5.2</v>
      </c>
      <c r="AM556" s="2555">
        <v>57.86</v>
      </c>
      <c r="AN556" s="2523">
        <v>561.9</v>
      </c>
      <c r="AO556" s="2556">
        <v>2</v>
      </c>
      <c r="AP556" s="2547">
        <v>3</v>
      </c>
      <c r="AQ556" s="2547">
        <v>2</v>
      </c>
      <c r="AR556" s="2547">
        <v>3</v>
      </c>
      <c r="AS556" s="2557">
        <v>132</v>
      </c>
      <c r="AT556" s="2558">
        <v>160</v>
      </c>
      <c r="AU556" s="2558">
        <v>82</v>
      </c>
      <c r="AV556" s="2559">
        <v>109</v>
      </c>
      <c r="AW556" s="2560">
        <v>1</v>
      </c>
      <c r="AX556" s="2539">
        <v>1</v>
      </c>
      <c r="AY556" s="2521">
        <v>1</v>
      </c>
      <c r="AZ556" s="2539">
        <v>1</v>
      </c>
      <c r="BA556" s="2539">
        <v>1</v>
      </c>
      <c r="BB556" s="2539">
        <v>1</v>
      </c>
      <c r="BC556" s="2539">
        <v>0</v>
      </c>
      <c r="BD556" s="2539">
        <v>1</v>
      </c>
      <c r="BE556" s="2561">
        <v>1</v>
      </c>
      <c r="BF556" s="2539">
        <v>1</v>
      </c>
      <c r="BG556" s="2539">
        <v>1</v>
      </c>
      <c r="BH556" s="2539">
        <v>1</v>
      </c>
      <c r="BI556" s="2539">
        <v>1</v>
      </c>
      <c r="BJ556" s="2539">
        <v>1</v>
      </c>
      <c r="BK556" s="2539">
        <v>1</v>
      </c>
      <c r="BL556" s="2539">
        <v>1</v>
      </c>
      <c r="BM556" s="2539">
        <v>1</v>
      </c>
      <c r="BN556" s="2521">
        <v>0</v>
      </c>
      <c r="BO556" s="2539">
        <v>1</v>
      </c>
      <c r="BP556" s="2539">
        <v>1</v>
      </c>
      <c r="BQ556" s="2539">
        <v>0</v>
      </c>
      <c r="BR556" s="2562">
        <v>0</v>
      </c>
      <c r="BS556" s="2538">
        <v>0</v>
      </c>
      <c r="BT556" s="2521">
        <v>0</v>
      </c>
      <c r="BU556" s="2521">
        <v>0</v>
      </c>
      <c r="BV556" s="2521">
        <v>0</v>
      </c>
      <c r="BW556" s="2521">
        <v>0</v>
      </c>
      <c r="BX556" s="2521">
        <v>0</v>
      </c>
      <c r="BY556" s="2521">
        <v>0</v>
      </c>
      <c r="BZ556" s="2579">
        <v>0</v>
      </c>
      <c r="CA556" s="2521">
        <v>0</v>
      </c>
      <c r="CB556" s="2521">
        <v>0</v>
      </c>
      <c r="CC556" s="2521">
        <v>0</v>
      </c>
      <c r="CD556" s="2521">
        <v>0</v>
      </c>
      <c r="CE556" s="2524">
        <v>0</v>
      </c>
      <c r="CF556" s="2520">
        <v>1</v>
      </c>
      <c r="CG556" s="2521">
        <v>1</v>
      </c>
      <c r="CH556" s="2521">
        <v>1</v>
      </c>
      <c r="CI556" s="2521">
        <v>1</v>
      </c>
      <c r="CJ556" s="2521">
        <v>1</v>
      </c>
      <c r="CK556" s="2521">
        <v>1</v>
      </c>
      <c r="CL556" s="2521">
        <v>1</v>
      </c>
      <c r="CM556" s="2521">
        <v>1</v>
      </c>
      <c r="CN556" s="2521">
        <v>1</v>
      </c>
      <c r="CO556" s="2521">
        <v>1</v>
      </c>
      <c r="CP556" s="2521">
        <v>1</v>
      </c>
      <c r="CQ556" s="2521">
        <v>1</v>
      </c>
      <c r="CR556" s="2521">
        <v>1</v>
      </c>
      <c r="CS556" s="2521">
        <v>0</v>
      </c>
      <c r="CT556" s="2521">
        <v>0</v>
      </c>
      <c r="CU556" s="2521">
        <v>0</v>
      </c>
      <c r="CV556" s="2521">
        <v>0</v>
      </c>
      <c r="CW556" s="2521">
        <v>0</v>
      </c>
      <c r="CX556" s="2521">
        <v>0</v>
      </c>
      <c r="CY556" s="2563">
        <v>0</v>
      </c>
    </row>
    <row r="557" spans="1:103">
      <c r="A557" s="2564" t="s">
        <v>2582</v>
      </c>
      <c r="B557" s="2542" t="s">
        <v>2800</v>
      </c>
      <c r="C557" s="2543"/>
      <c r="D557" s="2544">
        <v>100</v>
      </c>
      <c r="E557" s="2545"/>
      <c r="F557" s="2522">
        <v>229</v>
      </c>
      <c r="G557" s="2546">
        <v>210</v>
      </c>
      <c r="H557" s="2546">
        <v>14.5</v>
      </c>
      <c r="I557" s="2546">
        <v>23.7</v>
      </c>
      <c r="J557" s="2547">
        <v>10</v>
      </c>
      <c r="K557" s="2546">
        <v>181.2</v>
      </c>
      <c r="L557" s="2546">
        <v>161.19999999999999</v>
      </c>
      <c r="M557" s="2522">
        <v>126.7</v>
      </c>
      <c r="N557" s="2548">
        <v>1.252</v>
      </c>
      <c r="O557" s="2523">
        <v>12.59</v>
      </c>
      <c r="P557" s="2549">
        <v>1</v>
      </c>
      <c r="Q557" s="2549">
        <v>1</v>
      </c>
      <c r="R557" s="2549">
        <v>1</v>
      </c>
      <c r="S557" s="2549">
        <v>1</v>
      </c>
      <c r="T557" s="2550">
        <v>1</v>
      </c>
      <c r="U557" s="2549" t="s">
        <v>2185</v>
      </c>
      <c r="V557" s="2549">
        <v>1</v>
      </c>
      <c r="W557" s="2549" t="s">
        <v>2185</v>
      </c>
      <c r="X557" s="2549" t="s">
        <v>2185</v>
      </c>
      <c r="Y557" s="2550">
        <v>1</v>
      </c>
      <c r="Z557" s="2551" t="s">
        <v>2185</v>
      </c>
      <c r="AA557" s="2552" t="s">
        <v>2185</v>
      </c>
      <c r="AB557" s="2549" t="s">
        <v>2495</v>
      </c>
      <c r="AC557" s="2554">
        <v>11320</v>
      </c>
      <c r="AD557" s="2555">
        <v>989.1</v>
      </c>
      <c r="AE557" s="2555">
        <v>1148</v>
      </c>
      <c r="AF557" s="2555">
        <v>9.4</v>
      </c>
      <c r="AG557" s="2555">
        <v>35.36</v>
      </c>
      <c r="AH557" s="2555">
        <v>3663</v>
      </c>
      <c r="AI557" s="2555">
        <v>348.9</v>
      </c>
      <c r="AJ557" s="2555">
        <v>532.9</v>
      </c>
      <c r="AK557" s="2555">
        <v>5.3</v>
      </c>
      <c r="AL557" s="2555">
        <v>7.3</v>
      </c>
      <c r="AM557" s="2555">
        <v>208.9</v>
      </c>
      <c r="AN557" s="2523">
        <v>385.4</v>
      </c>
      <c r="AO557" s="2556">
        <v>1</v>
      </c>
      <c r="AP557" s="2547">
        <v>1</v>
      </c>
      <c r="AQ557" s="2547">
        <v>1</v>
      </c>
      <c r="AR557" s="2547">
        <v>1</v>
      </c>
      <c r="AS557" s="2557">
        <v>82</v>
      </c>
      <c r="AT557" s="2558">
        <v>99</v>
      </c>
      <c r="AU557" s="2558">
        <v>53</v>
      </c>
      <c r="AV557" s="2559">
        <v>69</v>
      </c>
      <c r="AW557" s="2560">
        <v>1</v>
      </c>
      <c r="AX557" s="2539">
        <v>0</v>
      </c>
      <c r="AY557" s="2521">
        <v>0</v>
      </c>
      <c r="AZ557" s="2539">
        <v>1</v>
      </c>
      <c r="BA557" s="2539">
        <v>0</v>
      </c>
      <c r="BB557" s="2539">
        <v>1</v>
      </c>
      <c r="BC557" s="2539">
        <v>0</v>
      </c>
      <c r="BD557" s="2539">
        <v>1</v>
      </c>
      <c r="BE557" s="2561">
        <v>0</v>
      </c>
      <c r="BF557" s="2539">
        <v>0</v>
      </c>
      <c r="BG557" s="2539">
        <v>1</v>
      </c>
      <c r="BH557" s="2539">
        <v>0</v>
      </c>
      <c r="BI557" s="2539">
        <v>1</v>
      </c>
      <c r="BJ557" s="2539">
        <v>1</v>
      </c>
      <c r="BK557" s="2539">
        <v>1</v>
      </c>
      <c r="BL557" s="2539">
        <v>1</v>
      </c>
      <c r="BM557" s="2539">
        <v>0</v>
      </c>
      <c r="BN557" s="2521">
        <v>0</v>
      </c>
      <c r="BO557" s="2539">
        <v>1</v>
      </c>
      <c r="BP557" s="2539">
        <v>1</v>
      </c>
      <c r="BQ557" s="2539">
        <v>0</v>
      </c>
      <c r="BR557" s="2562">
        <v>0</v>
      </c>
      <c r="BS557" s="2538">
        <v>0</v>
      </c>
      <c r="BT557" s="2521">
        <v>0</v>
      </c>
      <c r="BU557" s="2521">
        <v>1</v>
      </c>
      <c r="BV557" s="2521">
        <v>0</v>
      </c>
      <c r="BW557" s="2521">
        <v>0</v>
      </c>
      <c r="BX557" s="2521">
        <v>0</v>
      </c>
      <c r="BY557" s="2521">
        <v>0</v>
      </c>
      <c r="BZ557" s="2579">
        <v>0</v>
      </c>
      <c r="CA557" s="2521">
        <v>0</v>
      </c>
      <c r="CB557" s="2521">
        <v>0</v>
      </c>
      <c r="CC557" s="2521">
        <v>0</v>
      </c>
      <c r="CD557" s="2521">
        <v>0</v>
      </c>
      <c r="CE557" s="2524">
        <v>0</v>
      </c>
      <c r="CF557" s="2520">
        <v>1</v>
      </c>
      <c r="CG557" s="2521">
        <v>1</v>
      </c>
      <c r="CH557" s="2521">
        <v>1</v>
      </c>
      <c r="CI557" s="2521">
        <v>1</v>
      </c>
      <c r="CJ557" s="2521">
        <v>1</v>
      </c>
      <c r="CK557" s="2521">
        <v>1</v>
      </c>
      <c r="CL557" s="2521">
        <v>1</v>
      </c>
      <c r="CM557" s="2521">
        <v>1</v>
      </c>
      <c r="CN557" s="2521">
        <v>1</v>
      </c>
      <c r="CO557" s="2521">
        <v>1</v>
      </c>
      <c r="CP557" s="2521">
        <v>1</v>
      </c>
      <c r="CQ557" s="2521">
        <v>1</v>
      </c>
      <c r="CR557" s="2521">
        <v>1</v>
      </c>
      <c r="CS557" s="2521">
        <v>0</v>
      </c>
      <c r="CT557" s="2521">
        <v>0</v>
      </c>
      <c r="CU557" s="2521">
        <v>0</v>
      </c>
      <c r="CV557" s="2521">
        <v>0</v>
      </c>
      <c r="CW557" s="2521">
        <v>0</v>
      </c>
      <c r="CX557" s="2521">
        <v>0</v>
      </c>
      <c r="CY557" s="2563">
        <v>0</v>
      </c>
    </row>
    <row r="558" spans="1:103">
      <c r="A558" s="2575"/>
      <c r="B558" s="2542" t="s">
        <v>2801</v>
      </c>
      <c r="C558" s="2543"/>
      <c r="D558" s="2544">
        <v>86.1</v>
      </c>
      <c r="E558" s="2545"/>
      <c r="F558" s="2522">
        <v>222.2</v>
      </c>
      <c r="G558" s="2546">
        <v>209.1</v>
      </c>
      <c r="H558" s="2546">
        <v>12.7</v>
      </c>
      <c r="I558" s="2546">
        <v>20.5</v>
      </c>
      <c r="J558" s="2547">
        <v>10</v>
      </c>
      <c r="K558" s="2546">
        <v>181.2</v>
      </c>
      <c r="L558" s="2546">
        <v>161.19999999999999</v>
      </c>
      <c r="M558" s="2522">
        <v>109.6</v>
      </c>
      <c r="N558" s="2548">
        <v>1.238</v>
      </c>
      <c r="O558" s="2523">
        <v>14.39</v>
      </c>
      <c r="P558" s="2549">
        <v>1</v>
      </c>
      <c r="Q558" s="2549">
        <v>1</v>
      </c>
      <c r="R558" s="2549">
        <v>1</v>
      </c>
      <c r="S558" s="2549">
        <v>1</v>
      </c>
      <c r="T558" s="2550">
        <v>1</v>
      </c>
      <c r="U558" s="2549" t="s">
        <v>2185</v>
      </c>
      <c r="V558" s="2549">
        <v>1</v>
      </c>
      <c r="W558" s="2549" t="s">
        <v>2185</v>
      </c>
      <c r="X558" s="2549" t="s">
        <v>2185</v>
      </c>
      <c r="Y558" s="2550">
        <v>1</v>
      </c>
      <c r="Z558" s="2551" t="s">
        <v>2185</v>
      </c>
      <c r="AA558" s="2552" t="s">
        <v>2185</v>
      </c>
      <c r="AB558" s="2549" t="s">
        <v>2495</v>
      </c>
      <c r="AC558" s="2554">
        <v>9446</v>
      </c>
      <c r="AD558" s="2555">
        <v>850.2</v>
      </c>
      <c r="AE558" s="2555">
        <v>976.4</v>
      </c>
      <c r="AF558" s="2555">
        <v>9.1999999999999993</v>
      </c>
      <c r="AG558" s="2555">
        <v>30.57</v>
      </c>
      <c r="AH558" s="2555">
        <v>3127</v>
      </c>
      <c r="AI558" s="2555">
        <v>299.10000000000002</v>
      </c>
      <c r="AJ558" s="2555">
        <v>456.2</v>
      </c>
      <c r="AK558" s="2555">
        <v>5.3</v>
      </c>
      <c r="AL558" s="2555">
        <v>6.5</v>
      </c>
      <c r="AM558" s="2555">
        <v>136.5</v>
      </c>
      <c r="AN558" s="2523">
        <v>317.60000000000002</v>
      </c>
      <c r="AO558" s="2556">
        <v>1</v>
      </c>
      <c r="AP558" s="2547">
        <v>1</v>
      </c>
      <c r="AQ558" s="2547">
        <v>1</v>
      </c>
      <c r="AR558" s="2547">
        <v>1</v>
      </c>
      <c r="AS558" s="2557">
        <v>94</v>
      </c>
      <c r="AT558" s="2558">
        <v>113</v>
      </c>
      <c r="AU558" s="2558">
        <v>60</v>
      </c>
      <c r="AV558" s="2559">
        <v>79</v>
      </c>
      <c r="AW558" s="2560">
        <v>1</v>
      </c>
      <c r="AX558" s="2539">
        <v>0</v>
      </c>
      <c r="AY558" s="2521">
        <v>0</v>
      </c>
      <c r="AZ558" s="2539">
        <v>1</v>
      </c>
      <c r="BA558" s="2539">
        <v>1</v>
      </c>
      <c r="BB558" s="2539">
        <v>1</v>
      </c>
      <c r="BC558" s="2539">
        <v>0</v>
      </c>
      <c r="BD558" s="2539">
        <v>1</v>
      </c>
      <c r="BE558" s="2561">
        <v>0</v>
      </c>
      <c r="BF558" s="2539">
        <v>0</v>
      </c>
      <c r="BG558" s="2539">
        <v>1</v>
      </c>
      <c r="BH558" s="2539">
        <v>0</v>
      </c>
      <c r="BI558" s="2539">
        <v>1</v>
      </c>
      <c r="BJ558" s="2539">
        <v>1</v>
      </c>
      <c r="BK558" s="2539">
        <v>1</v>
      </c>
      <c r="BL558" s="2539">
        <v>1</v>
      </c>
      <c r="BM558" s="2539">
        <v>0</v>
      </c>
      <c r="BN558" s="2521">
        <v>0</v>
      </c>
      <c r="BO558" s="2539">
        <v>1</v>
      </c>
      <c r="BP558" s="2539">
        <v>1</v>
      </c>
      <c r="BQ558" s="2539">
        <v>0</v>
      </c>
      <c r="BR558" s="2562">
        <v>0</v>
      </c>
      <c r="BS558" s="2538">
        <v>0</v>
      </c>
      <c r="BT558" s="2521">
        <v>0</v>
      </c>
      <c r="BU558" s="2521">
        <v>0</v>
      </c>
      <c r="BV558" s="2521">
        <v>0</v>
      </c>
      <c r="BW558" s="2521">
        <v>0</v>
      </c>
      <c r="BX558" s="2521">
        <v>0</v>
      </c>
      <c r="BY558" s="2521">
        <v>0</v>
      </c>
      <c r="BZ558" s="2579">
        <v>0</v>
      </c>
      <c r="CA558" s="2521">
        <v>0</v>
      </c>
      <c r="CB558" s="2521">
        <v>0</v>
      </c>
      <c r="CC558" s="2521">
        <v>0</v>
      </c>
      <c r="CD558" s="2521">
        <v>0</v>
      </c>
      <c r="CE558" s="2524">
        <v>0</v>
      </c>
      <c r="CF558" s="2520">
        <v>1</v>
      </c>
      <c r="CG558" s="2521">
        <v>1</v>
      </c>
      <c r="CH558" s="2521">
        <v>1</v>
      </c>
      <c r="CI558" s="2521">
        <v>1</v>
      </c>
      <c r="CJ558" s="2521">
        <v>1</v>
      </c>
      <c r="CK558" s="2521">
        <v>1</v>
      </c>
      <c r="CL558" s="2521">
        <v>1</v>
      </c>
      <c r="CM558" s="2521">
        <v>1</v>
      </c>
      <c r="CN558" s="2521">
        <v>1</v>
      </c>
      <c r="CO558" s="2521">
        <v>1</v>
      </c>
      <c r="CP558" s="2521">
        <v>1</v>
      </c>
      <c r="CQ558" s="2521">
        <v>1</v>
      </c>
      <c r="CR558" s="2521">
        <v>1</v>
      </c>
      <c r="CS558" s="2521">
        <v>0</v>
      </c>
      <c r="CT558" s="2521">
        <v>0</v>
      </c>
      <c r="CU558" s="2521">
        <v>0</v>
      </c>
      <c r="CV558" s="2521">
        <v>0</v>
      </c>
      <c r="CW558" s="2521">
        <v>0</v>
      </c>
      <c r="CX558" s="2521">
        <v>0</v>
      </c>
      <c r="CY558" s="2563">
        <v>0</v>
      </c>
    </row>
    <row r="559" spans="1:103">
      <c r="A559" s="2575"/>
      <c r="B559" s="2542" t="s">
        <v>2802</v>
      </c>
      <c r="C559" s="2543"/>
      <c r="D559" s="2544">
        <v>71</v>
      </c>
      <c r="E559" s="2545"/>
      <c r="F559" s="2522">
        <v>215.8</v>
      </c>
      <c r="G559" s="2546">
        <v>206.4</v>
      </c>
      <c r="H559" s="2546">
        <v>10</v>
      </c>
      <c r="I559" s="2546">
        <v>17.3</v>
      </c>
      <c r="J559" s="2547">
        <v>10</v>
      </c>
      <c r="K559" s="2546">
        <v>181.2</v>
      </c>
      <c r="L559" s="2546">
        <v>161.19999999999999</v>
      </c>
      <c r="M559" s="2522">
        <v>90.4</v>
      </c>
      <c r="N559" s="2548">
        <v>1.22</v>
      </c>
      <c r="O559" s="2523">
        <v>17.190000000000001</v>
      </c>
      <c r="P559" s="2549">
        <v>1</v>
      </c>
      <c r="Q559" s="2549">
        <v>1</v>
      </c>
      <c r="R559" s="2549">
        <v>1</v>
      </c>
      <c r="S559" s="2549">
        <v>1</v>
      </c>
      <c r="T559" s="2550">
        <v>1</v>
      </c>
      <c r="U559" s="2549" t="s">
        <v>2185</v>
      </c>
      <c r="V559" s="2549">
        <v>1</v>
      </c>
      <c r="W559" s="2549" t="s">
        <v>2185</v>
      </c>
      <c r="X559" s="2549" t="s">
        <v>2185</v>
      </c>
      <c r="Y559" s="2550">
        <v>1</v>
      </c>
      <c r="Z559" s="2551" t="s">
        <v>2185</v>
      </c>
      <c r="AA559" s="2552" t="s">
        <v>2185</v>
      </c>
      <c r="AB559" s="2549" t="s">
        <v>2495</v>
      </c>
      <c r="AC559" s="2554">
        <v>7615</v>
      </c>
      <c r="AD559" s="2555">
        <v>705.7</v>
      </c>
      <c r="AE559" s="2555">
        <v>798.4</v>
      </c>
      <c r="AF559" s="2555">
        <v>9.1</v>
      </c>
      <c r="AG559" s="2555">
        <v>24.16</v>
      </c>
      <c r="AH559" s="2555">
        <v>2537</v>
      </c>
      <c r="AI559" s="2555">
        <v>245.8</v>
      </c>
      <c r="AJ559" s="2555">
        <v>373.6</v>
      </c>
      <c r="AK559" s="2555">
        <v>5.2</v>
      </c>
      <c r="AL559" s="2555">
        <v>5.6</v>
      </c>
      <c r="AM559" s="2555">
        <v>80.069999999999993</v>
      </c>
      <c r="AN559" s="2523">
        <v>249.7</v>
      </c>
      <c r="AO559" s="2556">
        <v>1</v>
      </c>
      <c r="AP559" s="2547">
        <v>1</v>
      </c>
      <c r="AQ559" s="2547">
        <v>1</v>
      </c>
      <c r="AR559" s="2547">
        <v>1</v>
      </c>
      <c r="AS559" s="2557">
        <v>112</v>
      </c>
      <c r="AT559" s="2558">
        <v>135</v>
      </c>
      <c r="AU559" s="2558">
        <v>71</v>
      </c>
      <c r="AV559" s="2559">
        <v>93</v>
      </c>
      <c r="AW559" s="2560">
        <v>1</v>
      </c>
      <c r="AX559" s="2539">
        <v>0</v>
      </c>
      <c r="AY559" s="2521">
        <v>0</v>
      </c>
      <c r="AZ559" s="2539">
        <v>1</v>
      </c>
      <c r="BA559" s="2539">
        <v>1</v>
      </c>
      <c r="BB559" s="2539">
        <v>1</v>
      </c>
      <c r="BC559" s="2539">
        <v>0</v>
      </c>
      <c r="BD559" s="2539">
        <v>1</v>
      </c>
      <c r="BE559" s="2561">
        <v>0</v>
      </c>
      <c r="BF559" s="2539">
        <v>0</v>
      </c>
      <c r="BG559" s="2539">
        <v>1</v>
      </c>
      <c r="BH559" s="2539">
        <v>0</v>
      </c>
      <c r="BI559" s="2539">
        <v>1</v>
      </c>
      <c r="BJ559" s="2539">
        <v>1</v>
      </c>
      <c r="BK559" s="2539">
        <v>1</v>
      </c>
      <c r="BL559" s="2539">
        <v>1</v>
      </c>
      <c r="BM559" s="2539">
        <v>0</v>
      </c>
      <c r="BN559" s="2521">
        <v>0</v>
      </c>
      <c r="BO559" s="2539">
        <v>1</v>
      </c>
      <c r="BP559" s="2539">
        <v>1</v>
      </c>
      <c r="BQ559" s="2539">
        <v>0</v>
      </c>
      <c r="BR559" s="2562">
        <v>0</v>
      </c>
      <c r="BS559" s="2538">
        <v>0</v>
      </c>
      <c r="BT559" s="2521">
        <v>0</v>
      </c>
      <c r="BU559" s="2521">
        <v>0</v>
      </c>
      <c r="BV559" s="2521">
        <v>0</v>
      </c>
      <c r="BW559" s="2521">
        <v>0</v>
      </c>
      <c r="BX559" s="2521">
        <v>0</v>
      </c>
      <c r="BY559" s="2521">
        <v>0</v>
      </c>
      <c r="BZ559" s="2579">
        <v>0</v>
      </c>
      <c r="CA559" s="2521">
        <v>0</v>
      </c>
      <c r="CB559" s="2521">
        <v>0</v>
      </c>
      <c r="CC559" s="2521">
        <v>0</v>
      </c>
      <c r="CD559" s="2521">
        <v>0</v>
      </c>
      <c r="CE559" s="2524">
        <v>0</v>
      </c>
      <c r="CF559" s="2520">
        <v>1</v>
      </c>
      <c r="CG559" s="2521">
        <v>1</v>
      </c>
      <c r="CH559" s="2521">
        <v>1</v>
      </c>
      <c r="CI559" s="2521">
        <v>1</v>
      </c>
      <c r="CJ559" s="2521">
        <v>1</v>
      </c>
      <c r="CK559" s="2521">
        <v>1</v>
      </c>
      <c r="CL559" s="2521">
        <v>1</v>
      </c>
      <c r="CM559" s="2521">
        <v>1</v>
      </c>
      <c r="CN559" s="2521">
        <v>1</v>
      </c>
      <c r="CO559" s="2521">
        <v>1</v>
      </c>
      <c r="CP559" s="2521">
        <v>1</v>
      </c>
      <c r="CQ559" s="2521">
        <v>1</v>
      </c>
      <c r="CR559" s="2521">
        <v>1</v>
      </c>
      <c r="CS559" s="2521">
        <v>0</v>
      </c>
      <c r="CT559" s="2521">
        <v>0</v>
      </c>
      <c r="CU559" s="2521">
        <v>0</v>
      </c>
      <c r="CV559" s="2521">
        <v>0</v>
      </c>
      <c r="CW559" s="2521">
        <v>0</v>
      </c>
      <c r="CX559" s="2521">
        <v>0</v>
      </c>
      <c r="CY559" s="2563">
        <v>0</v>
      </c>
    </row>
    <row r="560" spans="1:103">
      <c r="A560" s="2575"/>
      <c r="B560" s="2542" t="s">
        <v>2803</v>
      </c>
      <c r="C560" s="2543"/>
      <c r="D560" s="2544">
        <v>60</v>
      </c>
      <c r="E560" s="2545"/>
      <c r="F560" s="2522">
        <v>209.6</v>
      </c>
      <c r="G560" s="2546">
        <v>205.8</v>
      </c>
      <c r="H560" s="2546">
        <v>9.4</v>
      </c>
      <c r="I560" s="2546">
        <v>14.2</v>
      </c>
      <c r="J560" s="2547">
        <v>10</v>
      </c>
      <c r="K560" s="2546">
        <v>181.2</v>
      </c>
      <c r="L560" s="2546">
        <v>161.19999999999999</v>
      </c>
      <c r="M560" s="2522">
        <v>76.400000000000006</v>
      </c>
      <c r="N560" s="2548">
        <v>1.206</v>
      </c>
      <c r="O560" s="2523">
        <v>20.12</v>
      </c>
      <c r="P560" s="2549">
        <v>1</v>
      </c>
      <c r="Q560" s="2549">
        <v>1</v>
      </c>
      <c r="R560" s="2549">
        <v>1</v>
      </c>
      <c r="S560" s="2549">
        <v>1</v>
      </c>
      <c r="T560" s="2550">
        <v>1</v>
      </c>
      <c r="U560" s="2549" t="s">
        <v>2185</v>
      </c>
      <c r="V560" s="2549">
        <v>1</v>
      </c>
      <c r="W560" s="2549" t="s">
        <v>2185</v>
      </c>
      <c r="X560" s="2549" t="s">
        <v>2185</v>
      </c>
      <c r="Y560" s="2550">
        <v>1</v>
      </c>
      <c r="Z560" s="2551" t="s">
        <v>2185</v>
      </c>
      <c r="AA560" s="2552" t="s">
        <v>2185</v>
      </c>
      <c r="AB560" s="2549" t="s">
        <v>2495</v>
      </c>
      <c r="AC560" s="2554">
        <v>6121</v>
      </c>
      <c r="AD560" s="2555">
        <v>584.1</v>
      </c>
      <c r="AE560" s="2555">
        <v>655.7</v>
      </c>
      <c r="AF560" s="2555">
        <v>8.9</v>
      </c>
      <c r="AG560" s="2555">
        <v>22.06</v>
      </c>
      <c r="AH560" s="2555">
        <v>2064</v>
      </c>
      <c r="AI560" s="2555">
        <v>200.6</v>
      </c>
      <c r="AJ560" s="2555">
        <v>305.3</v>
      </c>
      <c r="AK560" s="2555">
        <v>5.0999999999999996</v>
      </c>
      <c r="AL560" s="2555">
        <v>4.9000000000000004</v>
      </c>
      <c r="AM560" s="2555">
        <v>47.1</v>
      </c>
      <c r="AN560" s="2523">
        <v>196.9</v>
      </c>
      <c r="AO560" s="2556">
        <v>1</v>
      </c>
      <c r="AP560" s="2547">
        <v>1</v>
      </c>
      <c r="AQ560" s="2547">
        <v>1</v>
      </c>
      <c r="AR560" s="2547">
        <v>1</v>
      </c>
      <c r="AS560" s="2557">
        <v>131</v>
      </c>
      <c r="AT560" s="2558">
        <v>158</v>
      </c>
      <c r="AU560" s="2558">
        <v>82</v>
      </c>
      <c r="AV560" s="2559">
        <v>109</v>
      </c>
      <c r="AW560" s="2560">
        <v>1</v>
      </c>
      <c r="AX560" s="2539">
        <v>0</v>
      </c>
      <c r="AY560" s="2521">
        <v>0</v>
      </c>
      <c r="AZ560" s="2539">
        <v>1</v>
      </c>
      <c r="BA560" s="2539">
        <v>1</v>
      </c>
      <c r="BB560" s="2539">
        <v>1</v>
      </c>
      <c r="BC560" s="2539">
        <v>0</v>
      </c>
      <c r="BD560" s="2539">
        <v>1</v>
      </c>
      <c r="BE560" s="2561">
        <v>0</v>
      </c>
      <c r="BF560" s="2539">
        <v>0</v>
      </c>
      <c r="BG560" s="2539">
        <v>1</v>
      </c>
      <c r="BH560" s="2539">
        <v>0</v>
      </c>
      <c r="BI560" s="2539">
        <v>1</v>
      </c>
      <c r="BJ560" s="2539">
        <v>1</v>
      </c>
      <c r="BK560" s="2539">
        <v>1</v>
      </c>
      <c r="BL560" s="2539">
        <v>1</v>
      </c>
      <c r="BM560" s="2539">
        <v>0</v>
      </c>
      <c r="BN560" s="2521">
        <v>0</v>
      </c>
      <c r="BO560" s="2539">
        <v>1</v>
      </c>
      <c r="BP560" s="2539">
        <v>1</v>
      </c>
      <c r="BQ560" s="2539">
        <v>0</v>
      </c>
      <c r="BR560" s="2562">
        <v>0</v>
      </c>
      <c r="BS560" s="2538">
        <v>0</v>
      </c>
      <c r="BT560" s="2521">
        <v>0</v>
      </c>
      <c r="BU560" s="2521">
        <v>0</v>
      </c>
      <c r="BV560" s="2521">
        <v>0</v>
      </c>
      <c r="BW560" s="2521">
        <v>0</v>
      </c>
      <c r="BX560" s="2521">
        <v>0</v>
      </c>
      <c r="BY560" s="2521">
        <v>0</v>
      </c>
      <c r="BZ560" s="2579">
        <v>0</v>
      </c>
      <c r="CA560" s="2521">
        <v>0</v>
      </c>
      <c r="CB560" s="2521">
        <v>0</v>
      </c>
      <c r="CC560" s="2521">
        <v>0</v>
      </c>
      <c r="CD560" s="2521">
        <v>0</v>
      </c>
      <c r="CE560" s="2524">
        <v>0</v>
      </c>
      <c r="CF560" s="2520">
        <v>1</v>
      </c>
      <c r="CG560" s="2521">
        <v>1</v>
      </c>
      <c r="CH560" s="2521">
        <v>1</v>
      </c>
      <c r="CI560" s="2521">
        <v>1</v>
      </c>
      <c r="CJ560" s="2521">
        <v>1</v>
      </c>
      <c r="CK560" s="2521">
        <v>1</v>
      </c>
      <c r="CL560" s="2521">
        <v>1</v>
      </c>
      <c r="CM560" s="2521">
        <v>1</v>
      </c>
      <c r="CN560" s="2521">
        <v>1</v>
      </c>
      <c r="CO560" s="2521">
        <v>1</v>
      </c>
      <c r="CP560" s="2521">
        <v>1</v>
      </c>
      <c r="CQ560" s="2521">
        <v>1</v>
      </c>
      <c r="CR560" s="2521">
        <v>1</v>
      </c>
      <c r="CS560" s="2521">
        <v>0</v>
      </c>
      <c r="CT560" s="2521">
        <v>0</v>
      </c>
      <c r="CU560" s="2521">
        <v>0</v>
      </c>
      <c r="CV560" s="2521">
        <v>0</v>
      </c>
      <c r="CW560" s="2521">
        <v>0</v>
      </c>
      <c r="CX560" s="2521">
        <v>0</v>
      </c>
      <c r="CY560" s="2563">
        <v>0</v>
      </c>
    </row>
    <row r="561" spans="1:103">
      <c r="A561" s="2576"/>
      <c r="B561" s="2542" t="s">
        <v>2804</v>
      </c>
      <c r="C561" s="2543"/>
      <c r="D561" s="2544">
        <v>52</v>
      </c>
      <c r="E561" s="2545"/>
      <c r="F561" s="2522">
        <v>206.2</v>
      </c>
      <c r="G561" s="2546">
        <v>204.3</v>
      </c>
      <c r="H561" s="2546">
        <v>7.9</v>
      </c>
      <c r="I561" s="2546">
        <v>12.5</v>
      </c>
      <c r="J561" s="2547">
        <v>10</v>
      </c>
      <c r="K561" s="2546">
        <v>181.2</v>
      </c>
      <c r="L561" s="2546">
        <v>161.19999999999999</v>
      </c>
      <c r="M561" s="2522">
        <v>66.3</v>
      </c>
      <c r="N561" s="2548">
        <v>1.1970000000000001</v>
      </c>
      <c r="O561" s="2523">
        <v>23.02</v>
      </c>
      <c r="P561" s="2549">
        <v>1</v>
      </c>
      <c r="Q561" s="2549">
        <v>1</v>
      </c>
      <c r="R561" s="2549">
        <v>1</v>
      </c>
      <c r="S561" s="2549">
        <v>1</v>
      </c>
      <c r="T561" s="2550">
        <v>1</v>
      </c>
      <c r="U561" s="2549" t="s">
        <v>2185</v>
      </c>
      <c r="V561" s="2549">
        <v>1</v>
      </c>
      <c r="W561" s="2549" t="s">
        <v>2185</v>
      </c>
      <c r="X561" s="2549" t="s">
        <v>2185</v>
      </c>
      <c r="Y561" s="2550">
        <v>1</v>
      </c>
      <c r="Z561" s="2551" t="s">
        <v>2185</v>
      </c>
      <c r="AA561" s="2552" t="s">
        <v>2185</v>
      </c>
      <c r="AB561" s="2549" t="s">
        <v>2495</v>
      </c>
      <c r="AC561" s="2554">
        <v>5256</v>
      </c>
      <c r="AD561" s="2555">
        <v>509.8</v>
      </c>
      <c r="AE561" s="2555">
        <v>567</v>
      </c>
      <c r="AF561" s="2555">
        <v>8.9</v>
      </c>
      <c r="AG561" s="2555">
        <v>18.66</v>
      </c>
      <c r="AH561" s="2555">
        <v>1777</v>
      </c>
      <c r="AI561" s="2555">
        <v>174</v>
      </c>
      <c r="AJ561" s="2555">
        <v>264.2</v>
      </c>
      <c r="AK561" s="2555">
        <v>5.0999999999999996</v>
      </c>
      <c r="AL561" s="2555">
        <v>4.4000000000000004</v>
      </c>
      <c r="AM561" s="2555">
        <v>31.66</v>
      </c>
      <c r="AN561" s="2523">
        <v>166.6</v>
      </c>
      <c r="AO561" s="2556">
        <v>1</v>
      </c>
      <c r="AP561" s="2547">
        <v>2</v>
      </c>
      <c r="AQ561" s="2547">
        <v>1</v>
      </c>
      <c r="AR561" s="2547">
        <v>2</v>
      </c>
      <c r="AS561" s="2557">
        <v>150</v>
      </c>
      <c r="AT561" s="2558">
        <v>181</v>
      </c>
      <c r="AU561" s="2558">
        <v>93</v>
      </c>
      <c r="AV561" s="2559">
        <v>124</v>
      </c>
      <c r="AW561" s="2560">
        <v>1</v>
      </c>
      <c r="AX561" s="2539">
        <v>0</v>
      </c>
      <c r="AY561" s="2521">
        <v>0</v>
      </c>
      <c r="AZ561" s="2539">
        <v>1</v>
      </c>
      <c r="BA561" s="2539">
        <v>1</v>
      </c>
      <c r="BB561" s="2539">
        <v>1</v>
      </c>
      <c r="BC561" s="2539">
        <v>0</v>
      </c>
      <c r="BD561" s="2539">
        <v>1</v>
      </c>
      <c r="BE561" s="2561">
        <v>0</v>
      </c>
      <c r="BF561" s="2539">
        <v>0</v>
      </c>
      <c r="BG561" s="2539">
        <v>1</v>
      </c>
      <c r="BH561" s="2539">
        <v>0</v>
      </c>
      <c r="BI561" s="2539">
        <v>1</v>
      </c>
      <c r="BJ561" s="2539">
        <v>1</v>
      </c>
      <c r="BK561" s="2539">
        <v>1</v>
      </c>
      <c r="BL561" s="2539">
        <v>1</v>
      </c>
      <c r="BM561" s="2539">
        <v>0</v>
      </c>
      <c r="BN561" s="2521">
        <v>0</v>
      </c>
      <c r="BO561" s="2539">
        <v>1</v>
      </c>
      <c r="BP561" s="2539">
        <v>1</v>
      </c>
      <c r="BQ561" s="2539">
        <v>0</v>
      </c>
      <c r="BR561" s="2562">
        <v>0</v>
      </c>
      <c r="BS561" s="2538">
        <v>0</v>
      </c>
      <c r="BT561" s="2521">
        <v>0</v>
      </c>
      <c r="BU561" s="2521">
        <v>0</v>
      </c>
      <c r="BV561" s="2521">
        <v>0</v>
      </c>
      <c r="BW561" s="2521">
        <v>0</v>
      </c>
      <c r="BX561" s="2521">
        <v>0</v>
      </c>
      <c r="BY561" s="2521">
        <v>0</v>
      </c>
      <c r="BZ561" s="2579">
        <v>0</v>
      </c>
      <c r="CA561" s="2521">
        <v>0</v>
      </c>
      <c r="CB561" s="2521">
        <v>0</v>
      </c>
      <c r="CC561" s="2521">
        <v>0</v>
      </c>
      <c r="CD561" s="2521">
        <v>0</v>
      </c>
      <c r="CE561" s="2524">
        <v>0</v>
      </c>
      <c r="CF561" s="2520">
        <v>1</v>
      </c>
      <c r="CG561" s="2521">
        <v>1</v>
      </c>
      <c r="CH561" s="2521">
        <v>1</v>
      </c>
      <c r="CI561" s="2521">
        <v>1</v>
      </c>
      <c r="CJ561" s="2521">
        <v>1</v>
      </c>
      <c r="CK561" s="2521">
        <v>1</v>
      </c>
      <c r="CL561" s="2521">
        <v>1</v>
      </c>
      <c r="CM561" s="2521">
        <v>1</v>
      </c>
      <c r="CN561" s="2521">
        <v>1</v>
      </c>
      <c r="CO561" s="2521">
        <v>1</v>
      </c>
      <c r="CP561" s="2521">
        <v>1</v>
      </c>
      <c r="CQ561" s="2521">
        <v>1</v>
      </c>
      <c r="CR561" s="2521">
        <v>1</v>
      </c>
      <c r="CS561" s="2521">
        <v>0</v>
      </c>
      <c r="CT561" s="2521">
        <v>0</v>
      </c>
      <c r="CU561" s="2521">
        <v>0</v>
      </c>
      <c r="CV561" s="2521">
        <v>0</v>
      </c>
      <c r="CW561" s="2521">
        <v>0</v>
      </c>
      <c r="CX561" s="2521">
        <v>0</v>
      </c>
      <c r="CY561" s="2563">
        <v>0</v>
      </c>
    </row>
    <row r="562" spans="1:103">
      <c r="A562" s="2576"/>
      <c r="B562" s="2542" t="s">
        <v>2805</v>
      </c>
      <c r="C562" s="2543"/>
      <c r="D562" s="2544">
        <v>46.1</v>
      </c>
      <c r="E562" s="2545"/>
      <c r="F562" s="2522">
        <v>203.2</v>
      </c>
      <c r="G562" s="2546">
        <v>203.6</v>
      </c>
      <c r="H562" s="2546">
        <v>7.2</v>
      </c>
      <c r="I562" s="2546">
        <v>11</v>
      </c>
      <c r="J562" s="2547">
        <v>10</v>
      </c>
      <c r="K562" s="2546">
        <v>181.2</v>
      </c>
      <c r="L562" s="2546">
        <v>161.19999999999999</v>
      </c>
      <c r="M562" s="2522">
        <v>58.7</v>
      </c>
      <c r="N562" s="2548">
        <v>1.1890000000000001</v>
      </c>
      <c r="O562" s="2523">
        <v>25.8</v>
      </c>
      <c r="P562" s="2549">
        <v>1</v>
      </c>
      <c r="Q562" s="2549">
        <v>1</v>
      </c>
      <c r="R562" s="2549">
        <v>1</v>
      </c>
      <c r="S562" s="2549">
        <v>1</v>
      </c>
      <c r="T562" s="2550">
        <v>1</v>
      </c>
      <c r="U562" s="2549" t="s">
        <v>2185</v>
      </c>
      <c r="V562" s="2549">
        <v>1</v>
      </c>
      <c r="W562" s="2549" t="s">
        <v>2185</v>
      </c>
      <c r="X562" s="2549" t="s">
        <v>2185</v>
      </c>
      <c r="Y562" s="2550">
        <v>1</v>
      </c>
      <c r="Z562" s="2551" t="s">
        <v>2185</v>
      </c>
      <c r="AA562" s="2552" t="s">
        <v>2185</v>
      </c>
      <c r="AB562" s="2549" t="s">
        <v>2495</v>
      </c>
      <c r="AC562" s="2554">
        <v>4565</v>
      </c>
      <c r="AD562" s="2555">
        <v>449.3</v>
      </c>
      <c r="AE562" s="2555">
        <v>497.1</v>
      </c>
      <c r="AF562" s="2555">
        <v>8.8000000000000007</v>
      </c>
      <c r="AG562" s="2555">
        <v>16.89</v>
      </c>
      <c r="AH562" s="2555">
        <v>1548</v>
      </c>
      <c r="AI562" s="2555">
        <v>152</v>
      </c>
      <c r="AJ562" s="2555">
        <v>230.8</v>
      </c>
      <c r="AK562" s="2555">
        <v>5.0999999999999996</v>
      </c>
      <c r="AL562" s="2555">
        <v>4</v>
      </c>
      <c r="AM562" s="2555">
        <v>22.07</v>
      </c>
      <c r="AN562" s="2523">
        <v>142.80000000000001</v>
      </c>
      <c r="AO562" s="2556">
        <v>2</v>
      </c>
      <c r="AP562" s="2547">
        <v>3</v>
      </c>
      <c r="AQ562" s="2547">
        <v>2</v>
      </c>
      <c r="AR562" s="2547">
        <v>3</v>
      </c>
      <c r="AS562" s="2557">
        <v>168</v>
      </c>
      <c r="AT562" s="2558">
        <v>203</v>
      </c>
      <c r="AU562" s="2558">
        <v>104</v>
      </c>
      <c r="AV562" s="2559">
        <v>139</v>
      </c>
      <c r="AW562" s="2560">
        <v>1</v>
      </c>
      <c r="AX562" s="2539">
        <v>0</v>
      </c>
      <c r="AY562" s="2521">
        <v>0</v>
      </c>
      <c r="AZ562" s="2539">
        <v>1</v>
      </c>
      <c r="BA562" s="2539">
        <v>1</v>
      </c>
      <c r="BB562" s="2539">
        <v>1</v>
      </c>
      <c r="BC562" s="2539">
        <v>0</v>
      </c>
      <c r="BD562" s="2539">
        <v>1</v>
      </c>
      <c r="BE562" s="2561">
        <v>0</v>
      </c>
      <c r="BF562" s="2539">
        <v>0</v>
      </c>
      <c r="BG562" s="2539">
        <v>1</v>
      </c>
      <c r="BH562" s="2539">
        <v>0</v>
      </c>
      <c r="BI562" s="2539">
        <v>1</v>
      </c>
      <c r="BJ562" s="2539">
        <v>1</v>
      </c>
      <c r="BK562" s="2539">
        <v>1</v>
      </c>
      <c r="BL562" s="2539">
        <v>1</v>
      </c>
      <c r="BM562" s="2539">
        <v>0</v>
      </c>
      <c r="BN562" s="2521">
        <v>0</v>
      </c>
      <c r="BO562" s="2539">
        <v>1</v>
      </c>
      <c r="BP562" s="2539">
        <v>1</v>
      </c>
      <c r="BQ562" s="2539">
        <v>0</v>
      </c>
      <c r="BR562" s="2562">
        <v>0</v>
      </c>
      <c r="BS562" s="2538">
        <v>0</v>
      </c>
      <c r="BT562" s="2521">
        <v>0</v>
      </c>
      <c r="BU562" s="2521">
        <v>0</v>
      </c>
      <c r="BV562" s="2521">
        <v>0</v>
      </c>
      <c r="BW562" s="2521">
        <v>0</v>
      </c>
      <c r="BX562" s="2521">
        <v>0</v>
      </c>
      <c r="BY562" s="2521">
        <v>0</v>
      </c>
      <c r="BZ562" s="2579">
        <v>0</v>
      </c>
      <c r="CA562" s="2521">
        <v>0</v>
      </c>
      <c r="CB562" s="2521">
        <v>0</v>
      </c>
      <c r="CC562" s="2521">
        <v>0</v>
      </c>
      <c r="CD562" s="2521">
        <v>0</v>
      </c>
      <c r="CE562" s="2524">
        <v>0</v>
      </c>
      <c r="CF562" s="2520">
        <v>1</v>
      </c>
      <c r="CG562" s="2521">
        <v>1</v>
      </c>
      <c r="CH562" s="2521">
        <v>1</v>
      </c>
      <c r="CI562" s="2521">
        <v>1</v>
      </c>
      <c r="CJ562" s="2521">
        <v>1</v>
      </c>
      <c r="CK562" s="2521">
        <v>1</v>
      </c>
      <c r="CL562" s="2521">
        <v>1</v>
      </c>
      <c r="CM562" s="2521">
        <v>1</v>
      </c>
      <c r="CN562" s="2521">
        <v>1</v>
      </c>
      <c r="CO562" s="2521">
        <v>1</v>
      </c>
      <c r="CP562" s="2521">
        <v>1</v>
      </c>
      <c r="CQ562" s="2521">
        <v>1</v>
      </c>
      <c r="CR562" s="2521">
        <v>1</v>
      </c>
      <c r="CS562" s="2521">
        <v>0</v>
      </c>
      <c r="CT562" s="2521">
        <v>0</v>
      </c>
      <c r="CU562" s="2521">
        <v>0</v>
      </c>
      <c r="CV562" s="2521">
        <v>0</v>
      </c>
      <c r="CW562" s="2521">
        <v>0</v>
      </c>
      <c r="CX562" s="2521">
        <v>0</v>
      </c>
      <c r="CY562" s="2563">
        <v>0</v>
      </c>
    </row>
    <row r="563" spans="1:103">
      <c r="A563" s="2576"/>
      <c r="B563" s="2542" t="s">
        <v>2806</v>
      </c>
      <c r="C563" s="2543"/>
      <c r="D563" s="2544">
        <v>51</v>
      </c>
      <c r="E563" s="2545"/>
      <c r="F563" s="2522">
        <v>170.2</v>
      </c>
      <c r="G563" s="2546">
        <v>157.4</v>
      </c>
      <c r="H563" s="2546">
        <v>11</v>
      </c>
      <c r="I563" s="2546">
        <v>15.7</v>
      </c>
      <c r="J563" s="2547">
        <v>8</v>
      </c>
      <c r="K563" s="2546">
        <v>138.80000000000001</v>
      </c>
      <c r="L563" s="2546">
        <v>122.80000000000001</v>
      </c>
      <c r="M563" s="2522">
        <v>65.2</v>
      </c>
      <c r="N563" s="2548">
        <v>0.93400000000000005</v>
      </c>
      <c r="O563" s="2523">
        <v>18.239999999999998</v>
      </c>
      <c r="P563" s="2549">
        <v>1</v>
      </c>
      <c r="Q563" s="2549">
        <v>1</v>
      </c>
      <c r="R563" s="2549">
        <v>1</v>
      </c>
      <c r="S563" s="2549">
        <v>1</v>
      </c>
      <c r="T563" s="2550">
        <v>1</v>
      </c>
      <c r="U563" s="2549" t="s">
        <v>2185</v>
      </c>
      <c r="V563" s="2549">
        <v>1</v>
      </c>
      <c r="W563" s="2549" t="s">
        <v>2185</v>
      </c>
      <c r="X563" s="2549" t="s">
        <v>2185</v>
      </c>
      <c r="Y563" s="2550">
        <v>1</v>
      </c>
      <c r="Z563" s="2551" t="s">
        <v>2185</v>
      </c>
      <c r="AA563" s="2552" t="s">
        <v>2185</v>
      </c>
      <c r="AB563" s="2553" t="s">
        <v>2494</v>
      </c>
      <c r="AC563" s="2554">
        <v>3229</v>
      </c>
      <c r="AD563" s="2555">
        <v>379.5</v>
      </c>
      <c r="AE563" s="2555">
        <v>438.4</v>
      </c>
      <c r="AF563" s="2555">
        <v>7</v>
      </c>
      <c r="AG563" s="2555">
        <v>20.05</v>
      </c>
      <c r="AH563" s="2555">
        <v>1022</v>
      </c>
      <c r="AI563" s="2555">
        <v>129.80000000000001</v>
      </c>
      <c r="AJ563" s="2555">
        <v>199</v>
      </c>
      <c r="AK563" s="2555">
        <v>3.9</v>
      </c>
      <c r="AL563" s="2555">
        <v>5.0999999999999996</v>
      </c>
      <c r="AM563" s="2555">
        <v>49.08</v>
      </c>
      <c r="AN563" s="2523">
        <v>60.89</v>
      </c>
      <c r="AO563" s="2556">
        <v>1</v>
      </c>
      <c r="AP563" s="2547">
        <v>1</v>
      </c>
      <c r="AQ563" s="2547">
        <v>1</v>
      </c>
      <c r="AR563" s="2547">
        <v>1</v>
      </c>
      <c r="AS563" s="2557">
        <v>119</v>
      </c>
      <c r="AT563" s="2558">
        <v>143</v>
      </c>
      <c r="AU563" s="2558">
        <v>76</v>
      </c>
      <c r="AV563" s="2559">
        <v>100</v>
      </c>
      <c r="AW563" s="2560">
        <v>1</v>
      </c>
      <c r="AX563" s="2539">
        <v>0</v>
      </c>
      <c r="AY563" s="2521">
        <v>0</v>
      </c>
      <c r="AZ563" s="2539">
        <v>1</v>
      </c>
      <c r="BA563" s="2539">
        <v>0</v>
      </c>
      <c r="BB563" s="2539">
        <v>1</v>
      </c>
      <c r="BC563" s="2539">
        <v>0</v>
      </c>
      <c r="BD563" s="2539">
        <v>1</v>
      </c>
      <c r="BE563" s="2561">
        <v>0</v>
      </c>
      <c r="BF563" s="2539">
        <v>0</v>
      </c>
      <c r="BG563" s="2539">
        <v>1</v>
      </c>
      <c r="BH563" s="2539">
        <v>0</v>
      </c>
      <c r="BI563" s="2539">
        <v>1</v>
      </c>
      <c r="BJ563" s="2539">
        <v>1</v>
      </c>
      <c r="BK563" s="2539">
        <v>1</v>
      </c>
      <c r="BL563" s="2539">
        <v>1</v>
      </c>
      <c r="BM563" s="2539">
        <v>0</v>
      </c>
      <c r="BN563" s="2521">
        <v>0</v>
      </c>
      <c r="BO563" s="2539">
        <v>1</v>
      </c>
      <c r="BP563" s="2539">
        <v>1</v>
      </c>
      <c r="BQ563" s="2539">
        <v>0</v>
      </c>
      <c r="BR563" s="2562">
        <v>0</v>
      </c>
      <c r="BS563" s="2538">
        <v>1</v>
      </c>
      <c r="BT563" s="2521">
        <v>0</v>
      </c>
      <c r="BU563" s="2521">
        <v>0</v>
      </c>
      <c r="BV563" s="2521">
        <v>0</v>
      </c>
      <c r="BW563" s="2521">
        <v>0</v>
      </c>
      <c r="BX563" s="2521">
        <v>0</v>
      </c>
      <c r="BY563" s="2521">
        <v>0</v>
      </c>
      <c r="BZ563" s="2579">
        <v>0</v>
      </c>
      <c r="CA563" s="2521">
        <v>0</v>
      </c>
      <c r="CB563" s="2521">
        <v>0</v>
      </c>
      <c r="CC563" s="2521">
        <v>0</v>
      </c>
      <c r="CD563" s="2521">
        <v>0</v>
      </c>
      <c r="CE563" s="2524">
        <v>0</v>
      </c>
      <c r="CF563" s="2520">
        <v>1</v>
      </c>
      <c r="CG563" s="2521">
        <v>1</v>
      </c>
      <c r="CH563" s="2521">
        <v>1</v>
      </c>
      <c r="CI563" s="2521">
        <v>1</v>
      </c>
      <c r="CJ563" s="2521">
        <v>1</v>
      </c>
      <c r="CK563" s="2521">
        <v>1</v>
      </c>
      <c r="CL563" s="2521">
        <v>1</v>
      </c>
      <c r="CM563" s="2521">
        <v>1</v>
      </c>
      <c r="CN563" s="2521">
        <v>1</v>
      </c>
      <c r="CO563" s="2521">
        <v>1</v>
      </c>
      <c r="CP563" s="2521">
        <v>1</v>
      </c>
      <c r="CQ563" s="2521">
        <v>1</v>
      </c>
      <c r="CR563" s="2521">
        <v>1</v>
      </c>
      <c r="CS563" s="2521">
        <v>0</v>
      </c>
      <c r="CT563" s="2521">
        <v>0</v>
      </c>
      <c r="CU563" s="2521">
        <v>0</v>
      </c>
      <c r="CV563" s="2521">
        <v>0</v>
      </c>
      <c r="CW563" s="2521">
        <v>0</v>
      </c>
      <c r="CX563" s="2521">
        <v>0</v>
      </c>
      <c r="CY563" s="2563">
        <v>0</v>
      </c>
    </row>
    <row r="564" spans="1:103">
      <c r="A564" s="2576"/>
      <c r="B564" s="2542" t="s">
        <v>2807</v>
      </c>
      <c r="C564" s="2543"/>
      <c r="D564" s="2544">
        <v>44</v>
      </c>
      <c r="E564" s="2545"/>
      <c r="F564" s="2522">
        <v>166</v>
      </c>
      <c r="G564" s="2546">
        <v>155.9</v>
      </c>
      <c r="H564" s="2546">
        <v>9.5</v>
      </c>
      <c r="I564" s="2546">
        <v>13.6</v>
      </c>
      <c r="J564" s="2547">
        <v>8</v>
      </c>
      <c r="K564" s="2546">
        <v>138.80000000000001</v>
      </c>
      <c r="L564" s="2546">
        <v>122.80000000000001</v>
      </c>
      <c r="M564" s="2522">
        <v>56.1</v>
      </c>
      <c r="N564" s="2548">
        <v>0.92300000000000004</v>
      </c>
      <c r="O564" s="2523">
        <v>20.94</v>
      </c>
      <c r="P564" s="2549">
        <v>1</v>
      </c>
      <c r="Q564" s="2549">
        <v>1</v>
      </c>
      <c r="R564" s="2549">
        <v>1</v>
      </c>
      <c r="S564" s="2549">
        <v>1</v>
      </c>
      <c r="T564" s="2550">
        <v>1</v>
      </c>
      <c r="U564" s="2549" t="s">
        <v>2185</v>
      </c>
      <c r="V564" s="2549">
        <v>1</v>
      </c>
      <c r="W564" s="2549" t="s">
        <v>2185</v>
      </c>
      <c r="X564" s="2549" t="s">
        <v>2185</v>
      </c>
      <c r="Y564" s="2550">
        <v>1</v>
      </c>
      <c r="Z564" s="2551" t="s">
        <v>2185</v>
      </c>
      <c r="AA564" s="2552" t="s">
        <v>2185</v>
      </c>
      <c r="AB564" s="2553" t="s">
        <v>2494</v>
      </c>
      <c r="AC564" s="2554">
        <v>2705</v>
      </c>
      <c r="AD564" s="2555">
        <v>325.89999999999998</v>
      </c>
      <c r="AE564" s="2555">
        <v>372.5</v>
      </c>
      <c r="AF564" s="2555">
        <v>6.9</v>
      </c>
      <c r="AG564" s="2555">
        <v>17.2</v>
      </c>
      <c r="AH564" s="2555">
        <v>860.1</v>
      </c>
      <c r="AI564" s="2555">
        <v>110.3</v>
      </c>
      <c r="AJ564" s="2555">
        <v>168.7</v>
      </c>
      <c r="AK564" s="2555">
        <v>3.9</v>
      </c>
      <c r="AL564" s="2555">
        <v>4.5999999999999996</v>
      </c>
      <c r="AM564" s="2555">
        <v>31.88</v>
      </c>
      <c r="AN564" s="2523">
        <v>49.86</v>
      </c>
      <c r="AO564" s="2556">
        <v>1</v>
      </c>
      <c r="AP564" s="2547">
        <v>1</v>
      </c>
      <c r="AQ564" s="2547">
        <v>1</v>
      </c>
      <c r="AR564" s="2547">
        <v>1</v>
      </c>
      <c r="AS564" s="2557">
        <v>137</v>
      </c>
      <c r="AT564" s="2558">
        <v>164</v>
      </c>
      <c r="AU564" s="2558">
        <v>87</v>
      </c>
      <c r="AV564" s="2559">
        <v>115</v>
      </c>
      <c r="AW564" s="2560">
        <v>1</v>
      </c>
      <c r="AX564" s="2539">
        <v>0</v>
      </c>
      <c r="AY564" s="2521">
        <v>0</v>
      </c>
      <c r="AZ564" s="2539">
        <v>1</v>
      </c>
      <c r="BA564" s="2539">
        <v>0</v>
      </c>
      <c r="BB564" s="2539">
        <v>1</v>
      </c>
      <c r="BC564" s="2539">
        <v>0</v>
      </c>
      <c r="BD564" s="2539">
        <v>1</v>
      </c>
      <c r="BE564" s="2561">
        <v>0</v>
      </c>
      <c r="BF564" s="2539">
        <v>0</v>
      </c>
      <c r="BG564" s="2539">
        <v>1</v>
      </c>
      <c r="BH564" s="2539">
        <v>0</v>
      </c>
      <c r="BI564" s="2539">
        <v>1</v>
      </c>
      <c r="BJ564" s="2539">
        <v>1</v>
      </c>
      <c r="BK564" s="2539">
        <v>1</v>
      </c>
      <c r="BL564" s="2539">
        <v>1</v>
      </c>
      <c r="BM564" s="2539">
        <v>0</v>
      </c>
      <c r="BN564" s="2521">
        <v>0</v>
      </c>
      <c r="BO564" s="2539">
        <v>1</v>
      </c>
      <c r="BP564" s="2539">
        <v>1</v>
      </c>
      <c r="BQ564" s="2539">
        <v>0</v>
      </c>
      <c r="BR564" s="2562">
        <v>0</v>
      </c>
      <c r="BS564" s="2538">
        <v>1</v>
      </c>
      <c r="BT564" s="2521">
        <v>0</v>
      </c>
      <c r="BU564" s="2521">
        <v>0</v>
      </c>
      <c r="BV564" s="2521">
        <v>0</v>
      </c>
      <c r="BW564" s="2521">
        <v>0</v>
      </c>
      <c r="BX564" s="2521">
        <v>0</v>
      </c>
      <c r="BY564" s="2521">
        <v>0</v>
      </c>
      <c r="BZ564" s="2579">
        <v>0</v>
      </c>
      <c r="CA564" s="2521">
        <v>0</v>
      </c>
      <c r="CB564" s="2521">
        <v>0</v>
      </c>
      <c r="CC564" s="2521">
        <v>0</v>
      </c>
      <c r="CD564" s="2521">
        <v>0</v>
      </c>
      <c r="CE564" s="2524">
        <v>0</v>
      </c>
      <c r="CF564" s="2520">
        <v>1</v>
      </c>
      <c r="CG564" s="2521">
        <v>1</v>
      </c>
      <c r="CH564" s="2521">
        <v>1</v>
      </c>
      <c r="CI564" s="2521">
        <v>1</v>
      </c>
      <c r="CJ564" s="2521">
        <v>1</v>
      </c>
      <c r="CK564" s="2521">
        <v>1</v>
      </c>
      <c r="CL564" s="2521">
        <v>1</v>
      </c>
      <c r="CM564" s="2521">
        <v>1</v>
      </c>
      <c r="CN564" s="2521">
        <v>1</v>
      </c>
      <c r="CO564" s="2521">
        <v>1</v>
      </c>
      <c r="CP564" s="2521">
        <v>1</v>
      </c>
      <c r="CQ564" s="2521">
        <v>1</v>
      </c>
      <c r="CR564" s="2521">
        <v>1</v>
      </c>
      <c r="CS564" s="2521">
        <v>0</v>
      </c>
      <c r="CT564" s="2521">
        <v>0</v>
      </c>
      <c r="CU564" s="2521">
        <v>0</v>
      </c>
      <c r="CV564" s="2521">
        <v>0</v>
      </c>
      <c r="CW564" s="2521">
        <v>0</v>
      </c>
      <c r="CX564" s="2521">
        <v>0</v>
      </c>
      <c r="CY564" s="2563">
        <v>0</v>
      </c>
    </row>
    <row r="565" spans="1:103">
      <c r="A565" s="2576"/>
      <c r="B565" s="2542" t="s">
        <v>2808</v>
      </c>
      <c r="C565" s="2543"/>
      <c r="D565" s="2544">
        <v>37</v>
      </c>
      <c r="E565" s="2545"/>
      <c r="F565" s="2522">
        <v>161.80000000000001</v>
      </c>
      <c r="G565" s="2546">
        <v>154.4</v>
      </c>
      <c r="H565" s="2546">
        <v>8</v>
      </c>
      <c r="I565" s="2546">
        <v>11.5</v>
      </c>
      <c r="J565" s="2547">
        <v>8</v>
      </c>
      <c r="K565" s="2546">
        <v>138.80000000000001</v>
      </c>
      <c r="L565" s="2546">
        <v>122.80000000000001</v>
      </c>
      <c r="M565" s="2522">
        <v>47.1</v>
      </c>
      <c r="N565" s="2548">
        <v>0.91100000000000003</v>
      </c>
      <c r="O565" s="2523">
        <v>24.61</v>
      </c>
      <c r="P565" s="2549">
        <v>1</v>
      </c>
      <c r="Q565" s="2549">
        <v>1</v>
      </c>
      <c r="R565" s="2549">
        <v>1</v>
      </c>
      <c r="S565" s="2549">
        <v>1</v>
      </c>
      <c r="T565" s="2550">
        <v>1</v>
      </c>
      <c r="U565" s="2549" t="s">
        <v>2185</v>
      </c>
      <c r="V565" s="2549">
        <v>1</v>
      </c>
      <c r="W565" s="2549" t="s">
        <v>2185</v>
      </c>
      <c r="X565" s="2549" t="s">
        <v>2185</v>
      </c>
      <c r="Y565" s="2550">
        <v>1</v>
      </c>
      <c r="Z565" s="2551" t="s">
        <v>2185</v>
      </c>
      <c r="AA565" s="2552" t="s">
        <v>2185</v>
      </c>
      <c r="AB565" s="2549" t="s">
        <v>2495</v>
      </c>
      <c r="AC565" s="2554">
        <v>2212</v>
      </c>
      <c r="AD565" s="2555">
        <v>273.5</v>
      </c>
      <c r="AE565" s="2555">
        <v>309.10000000000002</v>
      </c>
      <c r="AF565" s="2555">
        <v>6.8</v>
      </c>
      <c r="AG565" s="2555">
        <v>14.41</v>
      </c>
      <c r="AH565" s="2555">
        <v>706.2</v>
      </c>
      <c r="AI565" s="2555">
        <v>91.48</v>
      </c>
      <c r="AJ565" s="2555">
        <v>139.6</v>
      </c>
      <c r="AK565" s="2555">
        <v>3.8</v>
      </c>
      <c r="AL565" s="2555">
        <v>4</v>
      </c>
      <c r="AM565" s="2555">
        <v>19.3</v>
      </c>
      <c r="AN565" s="2523">
        <v>39.840000000000003</v>
      </c>
      <c r="AO565" s="2556">
        <v>1</v>
      </c>
      <c r="AP565" s="2547">
        <v>1</v>
      </c>
      <c r="AQ565" s="2547">
        <v>1</v>
      </c>
      <c r="AR565" s="2547">
        <v>1</v>
      </c>
      <c r="AS565" s="2557">
        <v>161</v>
      </c>
      <c r="AT565" s="2558">
        <v>193</v>
      </c>
      <c r="AU565" s="2558">
        <v>101</v>
      </c>
      <c r="AV565" s="2559">
        <v>134</v>
      </c>
      <c r="AW565" s="2560">
        <v>1</v>
      </c>
      <c r="AX565" s="2539">
        <v>0</v>
      </c>
      <c r="AY565" s="2521">
        <v>0</v>
      </c>
      <c r="AZ565" s="2539">
        <v>1</v>
      </c>
      <c r="BA565" s="2539">
        <v>1</v>
      </c>
      <c r="BB565" s="2539">
        <v>1</v>
      </c>
      <c r="BC565" s="2539">
        <v>0</v>
      </c>
      <c r="BD565" s="2539">
        <v>1</v>
      </c>
      <c r="BE565" s="2561">
        <v>0</v>
      </c>
      <c r="BF565" s="2539">
        <v>0</v>
      </c>
      <c r="BG565" s="2539">
        <v>1</v>
      </c>
      <c r="BH565" s="2539">
        <v>0</v>
      </c>
      <c r="BI565" s="2539">
        <v>1</v>
      </c>
      <c r="BJ565" s="2539">
        <v>1</v>
      </c>
      <c r="BK565" s="2539">
        <v>1</v>
      </c>
      <c r="BL565" s="2539">
        <v>1</v>
      </c>
      <c r="BM565" s="2539">
        <v>0</v>
      </c>
      <c r="BN565" s="2521">
        <v>0</v>
      </c>
      <c r="BO565" s="2539">
        <v>1</v>
      </c>
      <c r="BP565" s="2539">
        <v>1</v>
      </c>
      <c r="BQ565" s="2539">
        <v>0</v>
      </c>
      <c r="BR565" s="2562">
        <v>0</v>
      </c>
      <c r="BS565" s="2538">
        <v>0</v>
      </c>
      <c r="BT565" s="2521">
        <v>0</v>
      </c>
      <c r="BU565" s="2521">
        <v>0</v>
      </c>
      <c r="BV565" s="2521">
        <v>0</v>
      </c>
      <c r="BW565" s="2521">
        <v>0</v>
      </c>
      <c r="BX565" s="2521">
        <v>0</v>
      </c>
      <c r="BY565" s="2521">
        <v>0</v>
      </c>
      <c r="BZ565" s="2579">
        <v>0</v>
      </c>
      <c r="CA565" s="2521">
        <v>0</v>
      </c>
      <c r="CB565" s="2521">
        <v>0</v>
      </c>
      <c r="CC565" s="2521">
        <v>0</v>
      </c>
      <c r="CD565" s="2521">
        <v>0</v>
      </c>
      <c r="CE565" s="2524">
        <v>0</v>
      </c>
      <c r="CF565" s="2520">
        <v>1</v>
      </c>
      <c r="CG565" s="2521">
        <v>1</v>
      </c>
      <c r="CH565" s="2521">
        <v>1</v>
      </c>
      <c r="CI565" s="2521">
        <v>1</v>
      </c>
      <c r="CJ565" s="2521">
        <v>1</v>
      </c>
      <c r="CK565" s="2521">
        <v>1</v>
      </c>
      <c r="CL565" s="2521">
        <v>1</v>
      </c>
      <c r="CM565" s="2521">
        <v>1</v>
      </c>
      <c r="CN565" s="2521">
        <v>1</v>
      </c>
      <c r="CO565" s="2521">
        <v>1</v>
      </c>
      <c r="CP565" s="2521">
        <v>1</v>
      </c>
      <c r="CQ565" s="2521">
        <v>1</v>
      </c>
      <c r="CR565" s="2521">
        <v>1</v>
      </c>
      <c r="CS565" s="2521">
        <v>0</v>
      </c>
      <c r="CT565" s="2521">
        <v>0</v>
      </c>
      <c r="CU565" s="2521">
        <v>0</v>
      </c>
      <c r="CV565" s="2521">
        <v>0</v>
      </c>
      <c r="CW565" s="2521">
        <v>0</v>
      </c>
      <c r="CX565" s="2521">
        <v>0</v>
      </c>
      <c r="CY565" s="2563">
        <v>0</v>
      </c>
    </row>
    <row r="566" spans="1:103">
      <c r="A566" s="2576"/>
      <c r="B566" s="2542" t="s">
        <v>2809</v>
      </c>
      <c r="C566" s="2543"/>
      <c r="D566" s="2544">
        <v>30</v>
      </c>
      <c r="E566" s="2545"/>
      <c r="F566" s="2522">
        <v>157.6</v>
      </c>
      <c r="G566" s="2546">
        <v>152.9</v>
      </c>
      <c r="H566" s="2546">
        <v>6.5</v>
      </c>
      <c r="I566" s="2546">
        <v>9.4</v>
      </c>
      <c r="J566" s="2547">
        <v>8</v>
      </c>
      <c r="K566" s="2546">
        <v>138.80000000000001</v>
      </c>
      <c r="L566" s="2546">
        <v>122.80000000000001</v>
      </c>
      <c r="M566" s="2522">
        <v>38.299999999999997</v>
      </c>
      <c r="N566" s="2548">
        <v>0.9</v>
      </c>
      <c r="O566" s="2523">
        <v>29.92</v>
      </c>
      <c r="P566" s="2549">
        <v>1</v>
      </c>
      <c r="Q566" s="2549">
        <v>1</v>
      </c>
      <c r="R566" s="2549">
        <v>1</v>
      </c>
      <c r="S566" s="2549">
        <v>1</v>
      </c>
      <c r="T566" s="2550">
        <v>1</v>
      </c>
      <c r="U566" s="2549" t="s">
        <v>2185</v>
      </c>
      <c r="V566" s="2549">
        <v>1</v>
      </c>
      <c r="W566" s="2549" t="s">
        <v>2185</v>
      </c>
      <c r="X566" s="2549" t="s">
        <v>2185</v>
      </c>
      <c r="Y566" s="2550">
        <v>1</v>
      </c>
      <c r="Z566" s="2551" t="s">
        <v>2185</v>
      </c>
      <c r="AA566" s="2552" t="s">
        <v>2185</v>
      </c>
      <c r="AB566" s="2549" t="s">
        <v>2495</v>
      </c>
      <c r="AC566" s="2554">
        <v>1750</v>
      </c>
      <c r="AD566" s="2555">
        <v>222.1</v>
      </c>
      <c r="AE566" s="2555">
        <v>248</v>
      </c>
      <c r="AF566" s="2555">
        <v>6.7</v>
      </c>
      <c r="AG566" s="2555">
        <v>11.68</v>
      </c>
      <c r="AH566" s="2555">
        <v>560.4</v>
      </c>
      <c r="AI566" s="2555">
        <v>73.31</v>
      </c>
      <c r="AJ566" s="2555">
        <v>111.6</v>
      </c>
      <c r="AK566" s="2555">
        <v>3.8</v>
      </c>
      <c r="AL566" s="2555">
        <v>3.4</v>
      </c>
      <c r="AM566" s="2555">
        <v>10.6</v>
      </c>
      <c r="AN566" s="2523">
        <v>30.74</v>
      </c>
      <c r="AO566" s="2556">
        <v>1</v>
      </c>
      <c r="AP566" s="2547">
        <v>2</v>
      </c>
      <c r="AQ566" s="2547">
        <v>1</v>
      </c>
      <c r="AR566" s="2547">
        <v>2</v>
      </c>
      <c r="AS566" s="2557">
        <v>195</v>
      </c>
      <c r="AT566" s="2558">
        <v>235</v>
      </c>
      <c r="AU566" s="2558">
        <v>122</v>
      </c>
      <c r="AV566" s="2559">
        <v>162</v>
      </c>
      <c r="AW566" s="2560">
        <v>1</v>
      </c>
      <c r="AX566" s="2539">
        <v>0</v>
      </c>
      <c r="AY566" s="2521">
        <v>0</v>
      </c>
      <c r="AZ566" s="2539">
        <v>1</v>
      </c>
      <c r="BA566" s="2539">
        <v>1</v>
      </c>
      <c r="BB566" s="2539">
        <v>1</v>
      </c>
      <c r="BC566" s="2539">
        <v>0</v>
      </c>
      <c r="BD566" s="2539">
        <v>1</v>
      </c>
      <c r="BE566" s="2561">
        <v>0</v>
      </c>
      <c r="BF566" s="2539">
        <v>0</v>
      </c>
      <c r="BG566" s="2539">
        <v>1</v>
      </c>
      <c r="BH566" s="2539">
        <v>0</v>
      </c>
      <c r="BI566" s="2539">
        <v>1</v>
      </c>
      <c r="BJ566" s="2539">
        <v>1</v>
      </c>
      <c r="BK566" s="2539">
        <v>1</v>
      </c>
      <c r="BL566" s="2539">
        <v>1</v>
      </c>
      <c r="BM566" s="2539">
        <v>0</v>
      </c>
      <c r="BN566" s="2521">
        <v>0</v>
      </c>
      <c r="BO566" s="2539">
        <v>1</v>
      </c>
      <c r="BP566" s="2539">
        <v>1</v>
      </c>
      <c r="BQ566" s="2539">
        <v>0</v>
      </c>
      <c r="BR566" s="2562">
        <v>0</v>
      </c>
      <c r="BS566" s="2538">
        <v>0</v>
      </c>
      <c r="BT566" s="2521">
        <v>0</v>
      </c>
      <c r="BU566" s="2521">
        <v>0</v>
      </c>
      <c r="BV566" s="2521">
        <v>0</v>
      </c>
      <c r="BW566" s="2521">
        <v>0</v>
      </c>
      <c r="BX566" s="2521">
        <v>0</v>
      </c>
      <c r="BY566" s="2521">
        <v>0</v>
      </c>
      <c r="BZ566" s="2579">
        <v>0</v>
      </c>
      <c r="CA566" s="2521">
        <v>0</v>
      </c>
      <c r="CB566" s="2521">
        <v>0</v>
      </c>
      <c r="CC566" s="2521">
        <v>0</v>
      </c>
      <c r="CD566" s="2521">
        <v>0</v>
      </c>
      <c r="CE566" s="2524">
        <v>0</v>
      </c>
      <c r="CF566" s="2520">
        <v>1</v>
      </c>
      <c r="CG566" s="2521">
        <v>1</v>
      </c>
      <c r="CH566" s="2521">
        <v>1</v>
      </c>
      <c r="CI566" s="2521">
        <v>1</v>
      </c>
      <c r="CJ566" s="2521">
        <v>1</v>
      </c>
      <c r="CK566" s="2521">
        <v>1</v>
      </c>
      <c r="CL566" s="2521">
        <v>1</v>
      </c>
      <c r="CM566" s="2521">
        <v>1</v>
      </c>
      <c r="CN566" s="2521">
        <v>1</v>
      </c>
      <c r="CO566" s="2521">
        <v>1</v>
      </c>
      <c r="CP566" s="2521">
        <v>1</v>
      </c>
      <c r="CQ566" s="2521">
        <v>1</v>
      </c>
      <c r="CR566" s="2521">
        <v>1</v>
      </c>
      <c r="CS566" s="2521">
        <v>0</v>
      </c>
      <c r="CT566" s="2521">
        <v>0</v>
      </c>
      <c r="CU566" s="2521">
        <v>0</v>
      </c>
      <c r="CV566" s="2521">
        <v>0</v>
      </c>
      <c r="CW566" s="2521">
        <v>0</v>
      </c>
      <c r="CX566" s="2521">
        <v>0</v>
      </c>
      <c r="CY566" s="2563">
        <v>0</v>
      </c>
    </row>
    <row r="567" spans="1:103" ht="13.5" thickBot="1">
      <c r="A567" s="2576"/>
      <c r="B567" s="2542" t="s">
        <v>2810</v>
      </c>
      <c r="C567" s="2543"/>
      <c r="D567" s="2544">
        <v>23</v>
      </c>
      <c r="E567" s="2545"/>
      <c r="F567" s="2522">
        <v>152.4</v>
      </c>
      <c r="G567" s="2546">
        <v>152.19999999999999</v>
      </c>
      <c r="H567" s="2546">
        <v>5.8</v>
      </c>
      <c r="I567" s="2546">
        <v>6.8</v>
      </c>
      <c r="J567" s="2547">
        <v>8</v>
      </c>
      <c r="K567" s="2546">
        <v>138.80000000000001</v>
      </c>
      <c r="L567" s="2546">
        <v>122.80000000000001</v>
      </c>
      <c r="M567" s="2522">
        <v>29.2</v>
      </c>
      <c r="N567" s="2548">
        <v>0.88800000000000001</v>
      </c>
      <c r="O567" s="2523">
        <v>38.61</v>
      </c>
      <c r="P567" s="2549">
        <v>1</v>
      </c>
      <c r="Q567" s="2549">
        <v>1</v>
      </c>
      <c r="R567" s="2549">
        <v>1</v>
      </c>
      <c r="S567" s="2549">
        <v>1</v>
      </c>
      <c r="T567" s="2550">
        <v>1</v>
      </c>
      <c r="U567" s="2549" t="s">
        <v>2185</v>
      </c>
      <c r="V567" s="2549">
        <v>1</v>
      </c>
      <c r="W567" s="2549" t="s">
        <v>2185</v>
      </c>
      <c r="X567" s="2549" t="s">
        <v>2185</v>
      </c>
      <c r="Y567" s="2550">
        <v>1</v>
      </c>
      <c r="Z567" s="2551" t="s">
        <v>2185</v>
      </c>
      <c r="AA567" s="2552" t="s">
        <v>2185</v>
      </c>
      <c r="AB567" s="2578" t="s">
        <v>2495</v>
      </c>
      <c r="AC567" s="2554">
        <v>1252</v>
      </c>
      <c r="AD567" s="2555">
        <v>164.3</v>
      </c>
      <c r="AE567" s="2555">
        <v>182.3</v>
      </c>
      <c r="AF567" s="2555">
        <v>6.5</v>
      </c>
      <c r="AG567" s="2555">
        <v>10.08</v>
      </c>
      <c r="AH567" s="2555">
        <v>399.9</v>
      </c>
      <c r="AI567" s="2555">
        <v>52.55</v>
      </c>
      <c r="AJ567" s="2555">
        <v>80.180000000000007</v>
      </c>
      <c r="AK567" s="2555">
        <v>3.6</v>
      </c>
      <c r="AL567" s="2555">
        <v>2.8</v>
      </c>
      <c r="AM567" s="2555">
        <v>4.6929999999999996</v>
      </c>
      <c r="AN567" s="2523">
        <v>21.17</v>
      </c>
      <c r="AO567" s="2556">
        <v>3</v>
      </c>
      <c r="AP567" s="2547">
        <v>3</v>
      </c>
      <c r="AQ567" s="2547">
        <v>3</v>
      </c>
      <c r="AR567" s="2547">
        <v>3</v>
      </c>
      <c r="AS567" s="2557">
        <v>251</v>
      </c>
      <c r="AT567" s="2558">
        <v>303</v>
      </c>
      <c r="AU567" s="2558">
        <v>156</v>
      </c>
      <c r="AV567" s="2559">
        <v>208</v>
      </c>
      <c r="AW567" s="2560">
        <v>1</v>
      </c>
      <c r="AX567" s="2539">
        <v>0</v>
      </c>
      <c r="AY567" s="2521">
        <v>0</v>
      </c>
      <c r="AZ567" s="2539">
        <v>1</v>
      </c>
      <c r="BA567" s="2539">
        <v>1</v>
      </c>
      <c r="BB567" s="2539">
        <v>1</v>
      </c>
      <c r="BC567" s="2539">
        <v>0</v>
      </c>
      <c r="BD567" s="2539">
        <v>1</v>
      </c>
      <c r="BE567" s="2561">
        <v>0</v>
      </c>
      <c r="BF567" s="2539">
        <v>0</v>
      </c>
      <c r="BG567" s="2539">
        <v>1</v>
      </c>
      <c r="BH567" s="2539">
        <v>0</v>
      </c>
      <c r="BI567" s="2539">
        <v>1</v>
      </c>
      <c r="BJ567" s="2539">
        <v>1</v>
      </c>
      <c r="BK567" s="2539">
        <v>1</v>
      </c>
      <c r="BL567" s="2539">
        <v>1</v>
      </c>
      <c r="BM567" s="2539">
        <v>0</v>
      </c>
      <c r="BN567" s="2521">
        <v>0</v>
      </c>
      <c r="BO567" s="2539">
        <v>1</v>
      </c>
      <c r="BP567" s="2539">
        <v>1</v>
      </c>
      <c r="BQ567" s="2539">
        <v>0</v>
      </c>
      <c r="BR567" s="2562">
        <v>0</v>
      </c>
      <c r="BS567" s="2538">
        <v>0</v>
      </c>
      <c r="BT567" s="2521">
        <v>0</v>
      </c>
      <c r="BU567" s="2521">
        <v>0</v>
      </c>
      <c r="BV567" s="2521">
        <v>0</v>
      </c>
      <c r="BW567" s="2521">
        <v>0</v>
      </c>
      <c r="BX567" s="2521">
        <v>0</v>
      </c>
      <c r="BY567" s="2521">
        <v>0</v>
      </c>
      <c r="BZ567" s="2579">
        <v>0</v>
      </c>
      <c r="CA567" s="2521">
        <v>0</v>
      </c>
      <c r="CB567" s="2521">
        <v>0</v>
      </c>
      <c r="CC567" s="2521">
        <v>0</v>
      </c>
      <c r="CD567" s="2521">
        <v>0</v>
      </c>
      <c r="CE567" s="2580">
        <v>0</v>
      </c>
      <c r="CF567" s="2520">
        <v>1</v>
      </c>
      <c r="CG567" s="2521">
        <v>1</v>
      </c>
      <c r="CH567" s="2521">
        <v>1</v>
      </c>
      <c r="CI567" s="2521">
        <v>1</v>
      </c>
      <c r="CJ567" s="2521">
        <v>1</v>
      </c>
      <c r="CK567" s="2521">
        <v>1</v>
      </c>
      <c r="CL567" s="2521">
        <v>1</v>
      </c>
      <c r="CM567" s="2521">
        <v>1</v>
      </c>
      <c r="CN567" s="2521">
        <v>1</v>
      </c>
      <c r="CO567" s="2521">
        <v>1</v>
      </c>
      <c r="CP567" s="2521">
        <v>1</v>
      </c>
      <c r="CQ567" s="2521">
        <v>1</v>
      </c>
      <c r="CR567" s="2521">
        <v>1</v>
      </c>
      <c r="CS567" s="2521">
        <v>0</v>
      </c>
      <c r="CT567" s="2521">
        <v>0</v>
      </c>
      <c r="CU567" s="2521">
        <v>0</v>
      </c>
      <c r="CV567" s="2521">
        <v>0</v>
      </c>
      <c r="CW567" s="2521">
        <v>0</v>
      </c>
      <c r="CX567" s="2521">
        <v>0</v>
      </c>
      <c r="CY567" s="2563">
        <v>0</v>
      </c>
    </row>
    <row r="568" spans="1:103" ht="31.5">
      <c r="A568" s="2629" t="s">
        <v>2811</v>
      </c>
      <c r="B568" s="2653" t="s">
        <v>2812</v>
      </c>
      <c r="C568" s="2654" t="s">
        <v>2813</v>
      </c>
      <c r="D568" s="2655"/>
      <c r="E568" s="2656"/>
      <c r="F568" s="2586"/>
      <c r="G568" s="2587"/>
      <c r="H568" s="2587"/>
      <c r="I568" s="2587"/>
      <c r="J568" s="2588"/>
      <c r="K568" s="2587"/>
      <c r="L568" s="2587"/>
      <c r="M568" s="2586"/>
      <c r="N568" s="2589"/>
      <c r="O568" s="2590"/>
      <c r="P568" s="2591"/>
      <c r="Q568" s="2591"/>
      <c r="R568" s="2591"/>
      <c r="S568" s="2591"/>
      <c r="T568" s="2592"/>
      <c r="U568" s="2591"/>
      <c r="V568" s="2591"/>
      <c r="W568" s="2591"/>
      <c r="X568" s="2591"/>
      <c r="Y568" s="2592"/>
      <c r="Z568" s="2593"/>
      <c r="AA568" s="2594"/>
      <c r="AB568" s="2591"/>
      <c r="AC568" s="2595"/>
      <c r="AD568" s="2596"/>
      <c r="AE568" s="2596"/>
      <c r="AF568" s="2596"/>
      <c r="AG568" s="2596"/>
      <c r="AH568" s="2596"/>
      <c r="AI568" s="2596"/>
      <c r="AJ568" s="2596"/>
      <c r="AK568" s="2596"/>
      <c r="AL568" s="2596"/>
      <c r="AM568" s="2596"/>
      <c r="AN568" s="2590"/>
      <c r="AO568" s="2597"/>
      <c r="AP568" s="2598"/>
      <c r="AQ568" s="2598"/>
      <c r="AR568" s="2598"/>
      <c r="AS568" s="2599"/>
      <c r="AT568" s="2600"/>
      <c r="AU568" s="2600"/>
      <c r="AV568" s="2601"/>
      <c r="AW568" s="2534"/>
      <c r="AX568" s="2535"/>
      <c r="AY568" s="2602"/>
      <c r="AZ568" s="2535"/>
      <c r="BA568" s="2535"/>
      <c r="BB568" s="2535"/>
      <c r="BC568" s="2535"/>
      <c r="BD568" s="2535"/>
      <c r="BE568" s="2588"/>
      <c r="BF568" s="2535"/>
      <c r="BG568" s="2535"/>
      <c r="BH568" s="2535"/>
      <c r="BI568" s="2535"/>
      <c r="BJ568" s="2535"/>
      <c r="BK568" s="2535"/>
      <c r="BL568" s="2535"/>
      <c r="BM568" s="2535"/>
      <c r="BN568" s="2602"/>
      <c r="BO568" s="2535"/>
      <c r="BP568" s="2535"/>
      <c r="BQ568" s="2535"/>
      <c r="BR568" s="2537"/>
      <c r="BS568" s="2628"/>
      <c r="BT568" s="2535"/>
      <c r="BU568" s="2535"/>
      <c r="BV568" s="2602"/>
      <c r="BW568" s="2535"/>
      <c r="BX568" s="2535"/>
      <c r="BY568" s="2535"/>
      <c r="BZ568" s="2626"/>
      <c r="CA568" s="2602"/>
      <c r="CB568" s="2602"/>
      <c r="CC568" s="2602"/>
      <c r="CD568" s="2602"/>
      <c r="CE568" s="2526"/>
      <c r="CF568" s="2604"/>
      <c r="CG568" s="2535"/>
      <c r="CH568" s="2535"/>
      <c r="CI568" s="2535"/>
      <c r="CJ568" s="2535"/>
      <c r="CK568" s="2535"/>
      <c r="CL568" s="2535"/>
      <c r="CM568" s="2535"/>
      <c r="CN568" s="2535"/>
      <c r="CO568" s="2535"/>
      <c r="CP568" s="2535"/>
      <c r="CQ568" s="2535"/>
      <c r="CR568" s="2535"/>
      <c r="CS568" s="2535"/>
      <c r="CT568" s="2535"/>
      <c r="CU568" s="2535"/>
      <c r="CV568" s="2535"/>
      <c r="CW568" s="2535"/>
      <c r="CX568" s="2535"/>
      <c r="CY568" s="2605"/>
    </row>
    <row r="569" spans="1:103">
      <c r="A569" s="3303"/>
      <c r="B569" s="2657" t="s">
        <v>2814</v>
      </c>
      <c r="C569" s="2658" t="s">
        <v>2815</v>
      </c>
      <c r="D569" s="2648">
        <v>607</v>
      </c>
      <c r="E569" s="2519">
        <v>408</v>
      </c>
      <c r="F569" s="2556">
        <v>1138</v>
      </c>
      <c r="G569" s="2547">
        <v>410</v>
      </c>
      <c r="H569" s="2546">
        <v>31</v>
      </c>
      <c r="I569" s="2546">
        <v>55</v>
      </c>
      <c r="J569" s="2547">
        <v>30</v>
      </c>
      <c r="K569" s="2547">
        <v>1028</v>
      </c>
      <c r="L569" s="2547">
        <v>968</v>
      </c>
      <c r="M569" s="2522">
        <v>777.4</v>
      </c>
      <c r="N569" s="2548">
        <v>3.802</v>
      </c>
      <c r="O569" s="2523">
        <v>6.23</v>
      </c>
      <c r="P569" s="2549">
        <v>1</v>
      </c>
      <c r="Q569" s="2549" t="s">
        <v>2493</v>
      </c>
      <c r="R569" s="2549" t="s">
        <v>2493</v>
      </c>
      <c r="S569" s="2549" t="s">
        <v>2185</v>
      </c>
      <c r="T569" s="2550" t="s">
        <v>2185</v>
      </c>
      <c r="U569" s="2549">
        <v>1</v>
      </c>
      <c r="V569" s="2549" t="s">
        <v>2493</v>
      </c>
      <c r="W569" s="2549" t="s">
        <v>2493</v>
      </c>
      <c r="X569" s="2549">
        <v>1</v>
      </c>
      <c r="Y569" s="2550" t="s">
        <v>2185</v>
      </c>
      <c r="Z569" s="2551" t="s">
        <v>2185</v>
      </c>
      <c r="AA569" s="2552" t="s">
        <v>2185</v>
      </c>
      <c r="AB569" s="2553" t="s">
        <v>2494</v>
      </c>
      <c r="AC569" s="2554">
        <v>1624100</v>
      </c>
      <c r="AD569" s="2555">
        <v>28540</v>
      </c>
      <c r="AE569" s="2555">
        <v>33000</v>
      </c>
      <c r="AF569" s="2555">
        <v>45.7</v>
      </c>
      <c r="AG569" s="2555">
        <v>376.4</v>
      </c>
      <c r="AH569" s="2555">
        <v>63470</v>
      </c>
      <c r="AI569" s="2555">
        <v>3096</v>
      </c>
      <c r="AJ569" s="2555">
        <v>4886</v>
      </c>
      <c r="AK569" s="2555">
        <v>9</v>
      </c>
      <c r="AL569" s="2555">
        <v>17.600000000000001</v>
      </c>
      <c r="AM569" s="2555">
        <v>5789</v>
      </c>
      <c r="AN569" s="2523">
        <v>185250</v>
      </c>
      <c r="AO569" s="2556">
        <v>1</v>
      </c>
      <c r="AP569" s="2547">
        <v>1</v>
      </c>
      <c r="AQ569" s="2547">
        <v>3</v>
      </c>
      <c r="AR569" s="2547">
        <v>4</v>
      </c>
      <c r="AS569" s="2557">
        <v>44</v>
      </c>
      <c r="AT569" s="2558">
        <v>49</v>
      </c>
      <c r="AU569" s="2558">
        <v>35</v>
      </c>
      <c r="AV569" s="2559">
        <v>40</v>
      </c>
      <c r="AW569" s="2560">
        <v>1</v>
      </c>
      <c r="AX569" s="2539">
        <v>1</v>
      </c>
      <c r="AY569" s="2521">
        <v>0</v>
      </c>
      <c r="AZ569" s="2539">
        <v>1</v>
      </c>
      <c r="BA569" s="2539">
        <v>0</v>
      </c>
      <c r="BB569" s="2539">
        <v>1</v>
      </c>
      <c r="BC569" s="2539">
        <v>0</v>
      </c>
      <c r="BD569" s="2539">
        <v>0</v>
      </c>
      <c r="BE569" s="2561">
        <v>1</v>
      </c>
      <c r="BF569" s="2539">
        <v>1</v>
      </c>
      <c r="BG569" s="2539">
        <v>0</v>
      </c>
      <c r="BH569" s="2539">
        <v>0</v>
      </c>
      <c r="BI569" s="2539">
        <v>0</v>
      </c>
      <c r="BJ569" s="2539">
        <v>1</v>
      </c>
      <c r="BK569" s="2539">
        <v>0</v>
      </c>
      <c r="BL569" s="2539">
        <v>0</v>
      </c>
      <c r="BM569" s="2539">
        <v>1</v>
      </c>
      <c r="BN569" s="2521">
        <v>1</v>
      </c>
      <c r="BO569" s="2539">
        <v>0</v>
      </c>
      <c r="BP569" s="2539">
        <v>0</v>
      </c>
      <c r="BQ569" s="2539">
        <v>0</v>
      </c>
      <c r="BR569" s="2562">
        <v>0</v>
      </c>
      <c r="BS569" s="2538">
        <v>1</v>
      </c>
      <c r="BT569" s="2521">
        <v>0</v>
      </c>
      <c r="BU569" s="2521">
        <v>0</v>
      </c>
      <c r="BV569" s="2547">
        <v>0</v>
      </c>
      <c r="BW569" s="2547">
        <v>0</v>
      </c>
      <c r="BX569" s="2547">
        <v>0</v>
      </c>
      <c r="BY569" s="2547">
        <v>0</v>
      </c>
      <c r="BZ569" s="2633">
        <v>0</v>
      </c>
      <c r="CA569" s="2547">
        <v>0</v>
      </c>
      <c r="CB569" s="2547">
        <v>0</v>
      </c>
      <c r="CC569" s="2547">
        <v>0</v>
      </c>
      <c r="CD569" s="2547">
        <v>0</v>
      </c>
      <c r="CE569" s="2634">
        <v>0</v>
      </c>
      <c r="CF569" s="2556">
        <v>1</v>
      </c>
      <c r="CG569" s="2547">
        <v>1</v>
      </c>
      <c r="CH569" s="2547">
        <v>1</v>
      </c>
      <c r="CI569" s="2547">
        <v>1</v>
      </c>
      <c r="CJ569" s="2547">
        <v>1</v>
      </c>
      <c r="CK569" s="2547">
        <v>1</v>
      </c>
      <c r="CL569" s="2547">
        <v>1</v>
      </c>
      <c r="CM569" s="2547">
        <v>1</v>
      </c>
      <c r="CN569" s="2547">
        <v>1</v>
      </c>
      <c r="CO569" s="2547">
        <v>1</v>
      </c>
      <c r="CP569" s="2547">
        <v>1</v>
      </c>
      <c r="CQ569" s="2547">
        <v>1</v>
      </c>
      <c r="CR569" s="2547">
        <v>1</v>
      </c>
      <c r="CS569" s="2547">
        <v>0</v>
      </c>
      <c r="CT569" s="2547">
        <v>0</v>
      </c>
      <c r="CU569" s="2547">
        <v>0</v>
      </c>
      <c r="CV569" s="2547">
        <v>0</v>
      </c>
      <c r="CW569" s="2547">
        <v>0</v>
      </c>
      <c r="CX569" s="2547">
        <v>0</v>
      </c>
      <c r="CY569" s="2635">
        <v>0</v>
      </c>
    </row>
    <row r="570" spans="1:103">
      <c r="A570" s="3303"/>
      <c r="B570" s="2657" t="s">
        <v>2816</v>
      </c>
      <c r="C570" s="2658" t="s">
        <v>2817</v>
      </c>
      <c r="D570" s="2648">
        <v>548</v>
      </c>
      <c r="E570" s="2519">
        <v>368</v>
      </c>
      <c r="F570" s="2556">
        <v>1128</v>
      </c>
      <c r="G570" s="2547">
        <v>407</v>
      </c>
      <c r="H570" s="2546">
        <v>28</v>
      </c>
      <c r="I570" s="2546">
        <v>50</v>
      </c>
      <c r="J570" s="2547">
        <v>30</v>
      </c>
      <c r="K570" s="2547">
        <v>1028</v>
      </c>
      <c r="L570" s="2547">
        <v>968</v>
      </c>
      <c r="M570" s="2522">
        <v>702.5</v>
      </c>
      <c r="N570" s="2548">
        <v>3.7759999999999998</v>
      </c>
      <c r="O570" s="2523">
        <v>6.8470000000000004</v>
      </c>
      <c r="P570" s="2549">
        <v>1</v>
      </c>
      <c r="Q570" s="2549" t="s">
        <v>2493</v>
      </c>
      <c r="R570" s="2549" t="s">
        <v>2493</v>
      </c>
      <c r="S570" s="2549" t="s">
        <v>2185</v>
      </c>
      <c r="T570" s="2550" t="s">
        <v>2185</v>
      </c>
      <c r="U570" s="2549">
        <v>1</v>
      </c>
      <c r="V570" s="2549" t="s">
        <v>2493</v>
      </c>
      <c r="W570" s="2549" t="s">
        <v>2493</v>
      </c>
      <c r="X570" s="2549">
        <v>1</v>
      </c>
      <c r="Y570" s="2550" t="s">
        <v>2185</v>
      </c>
      <c r="Z570" s="2551" t="s">
        <v>2185</v>
      </c>
      <c r="AA570" s="2552" t="s">
        <v>2185</v>
      </c>
      <c r="AB570" s="2553" t="s">
        <v>2494</v>
      </c>
      <c r="AC570" s="2554">
        <v>1456640</v>
      </c>
      <c r="AD570" s="2555">
        <v>25820</v>
      </c>
      <c r="AE570" s="2555">
        <v>29720</v>
      </c>
      <c r="AF570" s="2555">
        <v>45.5</v>
      </c>
      <c r="AG570" s="2555">
        <v>339.5</v>
      </c>
      <c r="AH570" s="2555">
        <v>56400</v>
      </c>
      <c r="AI570" s="2555">
        <v>2771</v>
      </c>
      <c r="AJ570" s="2555">
        <v>4358</v>
      </c>
      <c r="AK570" s="2555">
        <v>8.9</v>
      </c>
      <c r="AL570" s="2555">
        <v>16.3</v>
      </c>
      <c r="AM570" s="2555">
        <v>4344</v>
      </c>
      <c r="AN570" s="2523">
        <v>163220</v>
      </c>
      <c r="AO570" s="2556">
        <v>1</v>
      </c>
      <c r="AP570" s="2547">
        <v>1</v>
      </c>
      <c r="AQ570" s="2547">
        <v>4</v>
      </c>
      <c r="AR570" s="2547">
        <v>4</v>
      </c>
      <c r="AS570" s="2557">
        <v>48</v>
      </c>
      <c r="AT570" s="2558">
        <v>54</v>
      </c>
      <c r="AU570" s="2558">
        <v>38</v>
      </c>
      <c r="AV570" s="2559">
        <v>44</v>
      </c>
      <c r="AW570" s="2560">
        <v>1</v>
      </c>
      <c r="AX570" s="2539">
        <v>1</v>
      </c>
      <c r="AY570" s="2521">
        <v>0</v>
      </c>
      <c r="AZ570" s="2539">
        <v>1</v>
      </c>
      <c r="BA570" s="2539">
        <v>0</v>
      </c>
      <c r="BB570" s="2539">
        <v>1</v>
      </c>
      <c r="BC570" s="2539">
        <v>0</v>
      </c>
      <c r="BD570" s="2539">
        <v>0</v>
      </c>
      <c r="BE570" s="2561">
        <v>1</v>
      </c>
      <c r="BF570" s="2539">
        <v>1</v>
      </c>
      <c r="BG570" s="2539">
        <v>0</v>
      </c>
      <c r="BH570" s="2539">
        <v>0</v>
      </c>
      <c r="BI570" s="2539">
        <v>0</v>
      </c>
      <c r="BJ570" s="2539">
        <v>1</v>
      </c>
      <c r="BK570" s="2539">
        <v>1</v>
      </c>
      <c r="BL570" s="2539">
        <v>1</v>
      </c>
      <c r="BM570" s="2539">
        <v>1</v>
      </c>
      <c r="BN570" s="2521">
        <v>0</v>
      </c>
      <c r="BO570" s="2539">
        <v>0</v>
      </c>
      <c r="BP570" s="2539">
        <v>0</v>
      </c>
      <c r="BQ570" s="2539">
        <v>0</v>
      </c>
      <c r="BR570" s="2562">
        <v>0</v>
      </c>
      <c r="BS570" s="2538">
        <v>1</v>
      </c>
      <c r="BT570" s="2521">
        <v>0</v>
      </c>
      <c r="BU570" s="2521">
        <v>0</v>
      </c>
      <c r="BV570" s="2547">
        <v>0</v>
      </c>
      <c r="BW570" s="2547">
        <v>0</v>
      </c>
      <c r="BX570" s="2547">
        <v>0</v>
      </c>
      <c r="BY570" s="2547">
        <v>0</v>
      </c>
      <c r="BZ570" s="2579">
        <v>0</v>
      </c>
      <c r="CA570" s="2521">
        <v>0</v>
      </c>
      <c r="CB570" s="2521">
        <v>0</v>
      </c>
      <c r="CC570" s="2521">
        <v>0</v>
      </c>
      <c r="CD570" s="2521">
        <v>0</v>
      </c>
      <c r="CE570" s="2524">
        <v>0</v>
      </c>
      <c r="CF570" s="2556">
        <v>1</v>
      </c>
      <c r="CG570" s="2547">
        <v>1</v>
      </c>
      <c r="CH570" s="2547">
        <v>1</v>
      </c>
      <c r="CI570" s="2547">
        <v>1</v>
      </c>
      <c r="CJ570" s="2547">
        <v>1</v>
      </c>
      <c r="CK570" s="2547">
        <v>1</v>
      </c>
      <c r="CL570" s="2547">
        <v>1</v>
      </c>
      <c r="CM570" s="2547">
        <v>1</v>
      </c>
      <c r="CN570" s="2547">
        <v>1</v>
      </c>
      <c r="CO570" s="2547">
        <v>1</v>
      </c>
      <c r="CP570" s="2547">
        <v>1</v>
      </c>
      <c r="CQ570" s="2547">
        <v>1</v>
      </c>
      <c r="CR570" s="2547">
        <v>1</v>
      </c>
      <c r="CS570" s="2547">
        <v>0</v>
      </c>
      <c r="CT570" s="2547">
        <v>0</v>
      </c>
      <c r="CU570" s="2547">
        <v>0</v>
      </c>
      <c r="CV570" s="2547">
        <v>0</v>
      </c>
      <c r="CW570" s="2547">
        <v>0</v>
      </c>
      <c r="CX570" s="2547">
        <v>0</v>
      </c>
      <c r="CY570" s="2635">
        <v>0</v>
      </c>
    </row>
    <row r="571" spans="1:103">
      <c r="A571" s="3303"/>
      <c r="B571" s="2659" t="s">
        <v>2818</v>
      </c>
      <c r="C571" s="2658" t="s">
        <v>2819</v>
      </c>
      <c r="D571" s="2648">
        <v>499</v>
      </c>
      <c r="E571" s="2519">
        <v>335</v>
      </c>
      <c r="F571" s="2556">
        <v>1118</v>
      </c>
      <c r="G571" s="2547">
        <v>405</v>
      </c>
      <c r="H571" s="2546">
        <v>26</v>
      </c>
      <c r="I571" s="2546">
        <v>45</v>
      </c>
      <c r="J571" s="2547">
        <v>30</v>
      </c>
      <c r="K571" s="2547">
        <v>1028</v>
      </c>
      <c r="L571" s="2547">
        <v>968</v>
      </c>
      <c r="M571" s="2522">
        <v>635</v>
      </c>
      <c r="N571" s="2548">
        <v>3.7519999999999998</v>
      </c>
      <c r="O571" s="2523">
        <v>7.4740000000000002</v>
      </c>
      <c r="P571" s="2549">
        <v>1</v>
      </c>
      <c r="Q571" s="2549" t="s">
        <v>2493</v>
      </c>
      <c r="R571" s="2549" t="s">
        <v>2493</v>
      </c>
      <c r="S571" s="2549" t="s">
        <v>2185</v>
      </c>
      <c r="T571" s="2550" t="s">
        <v>2185</v>
      </c>
      <c r="U571" s="2549">
        <v>1</v>
      </c>
      <c r="V571" s="2549" t="s">
        <v>2493</v>
      </c>
      <c r="W571" s="2549" t="s">
        <v>2493</v>
      </c>
      <c r="X571" s="2549">
        <v>1</v>
      </c>
      <c r="Y571" s="2550" t="s">
        <v>2185</v>
      </c>
      <c r="Z571" s="2551" t="s">
        <v>2185</v>
      </c>
      <c r="AA571" s="2552" t="s">
        <v>2185</v>
      </c>
      <c r="AB571" s="2553" t="s">
        <v>2494</v>
      </c>
      <c r="AC571" s="2554">
        <v>1305020</v>
      </c>
      <c r="AD571" s="2555">
        <v>23340</v>
      </c>
      <c r="AE571" s="2555">
        <v>26810</v>
      </c>
      <c r="AF571" s="2555">
        <v>45.1</v>
      </c>
      <c r="AG571" s="2555">
        <v>313.7</v>
      </c>
      <c r="AH571" s="2555">
        <v>50000</v>
      </c>
      <c r="AI571" s="2555">
        <v>2469</v>
      </c>
      <c r="AJ571" s="2555">
        <v>3879</v>
      </c>
      <c r="AK571" s="2555">
        <v>8.8000000000000007</v>
      </c>
      <c r="AL571" s="2555">
        <v>15.1</v>
      </c>
      <c r="AM571" s="2555">
        <v>3253</v>
      </c>
      <c r="AN571" s="2523">
        <v>143400</v>
      </c>
      <c r="AO571" s="2556">
        <v>1</v>
      </c>
      <c r="AP571" s="2547">
        <v>1</v>
      </c>
      <c r="AQ571" s="2547">
        <v>4</v>
      </c>
      <c r="AR571" s="2547">
        <v>4</v>
      </c>
      <c r="AS571" s="2557">
        <v>52</v>
      </c>
      <c r="AT571" s="2558">
        <v>59</v>
      </c>
      <c r="AU571" s="2558">
        <v>41</v>
      </c>
      <c r="AV571" s="2559">
        <v>48</v>
      </c>
      <c r="AW571" s="2560">
        <v>1</v>
      </c>
      <c r="AX571" s="2539">
        <v>1</v>
      </c>
      <c r="AY571" s="2521">
        <v>0</v>
      </c>
      <c r="AZ571" s="2539">
        <v>1</v>
      </c>
      <c r="BA571" s="2539">
        <v>0</v>
      </c>
      <c r="BB571" s="2539">
        <v>1</v>
      </c>
      <c r="BC571" s="2539">
        <v>0</v>
      </c>
      <c r="BD571" s="2539">
        <v>0</v>
      </c>
      <c r="BE571" s="2561">
        <v>1</v>
      </c>
      <c r="BF571" s="2539">
        <v>1</v>
      </c>
      <c r="BG571" s="2539">
        <v>0</v>
      </c>
      <c r="BH571" s="2539">
        <v>0</v>
      </c>
      <c r="BI571" s="2539">
        <v>0</v>
      </c>
      <c r="BJ571" s="2539">
        <v>1</v>
      </c>
      <c r="BK571" s="2539">
        <v>1</v>
      </c>
      <c r="BL571" s="2539">
        <v>1</v>
      </c>
      <c r="BM571" s="2539">
        <v>1</v>
      </c>
      <c r="BN571" s="2521">
        <v>0</v>
      </c>
      <c r="BO571" s="2539">
        <v>0</v>
      </c>
      <c r="BP571" s="2539">
        <v>0</v>
      </c>
      <c r="BQ571" s="2539">
        <v>0</v>
      </c>
      <c r="BR571" s="2562">
        <v>0</v>
      </c>
      <c r="BS571" s="2538">
        <v>1</v>
      </c>
      <c r="BT571" s="2521">
        <v>0</v>
      </c>
      <c r="BU571" s="2521">
        <v>0</v>
      </c>
      <c r="BV571" s="2521">
        <v>0</v>
      </c>
      <c r="BW571" s="2521">
        <v>0</v>
      </c>
      <c r="BX571" s="2521">
        <v>0</v>
      </c>
      <c r="BY571" s="2521">
        <v>0</v>
      </c>
      <c r="BZ571" s="2579">
        <v>0</v>
      </c>
      <c r="CA571" s="2521">
        <v>0</v>
      </c>
      <c r="CB571" s="2521">
        <v>0</v>
      </c>
      <c r="CC571" s="2521">
        <v>0</v>
      </c>
      <c r="CD571" s="2521">
        <v>0</v>
      </c>
      <c r="CE571" s="2524">
        <v>0</v>
      </c>
      <c r="CF571" s="2520">
        <v>1</v>
      </c>
      <c r="CG571" s="2521">
        <v>1</v>
      </c>
      <c r="CH571" s="2521">
        <v>1</v>
      </c>
      <c r="CI571" s="2521">
        <v>1</v>
      </c>
      <c r="CJ571" s="2521">
        <v>1</v>
      </c>
      <c r="CK571" s="2521">
        <v>1</v>
      </c>
      <c r="CL571" s="2521">
        <v>1</v>
      </c>
      <c r="CM571" s="2521">
        <v>1</v>
      </c>
      <c r="CN571" s="2521">
        <v>1</v>
      </c>
      <c r="CO571" s="2521">
        <v>1</v>
      </c>
      <c r="CP571" s="2521">
        <v>1</v>
      </c>
      <c r="CQ571" s="2521">
        <v>1</v>
      </c>
      <c r="CR571" s="2521">
        <v>1</v>
      </c>
      <c r="CS571" s="2521">
        <v>0</v>
      </c>
      <c r="CT571" s="2521">
        <v>0</v>
      </c>
      <c r="CU571" s="2521">
        <v>0</v>
      </c>
      <c r="CV571" s="2521">
        <v>0</v>
      </c>
      <c r="CW571" s="2521">
        <v>0</v>
      </c>
      <c r="CX571" s="2521">
        <v>0</v>
      </c>
      <c r="CY571" s="2563">
        <v>0</v>
      </c>
    </row>
    <row r="572" spans="1:103">
      <c r="A572" s="3303"/>
      <c r="B572" s="2659" t="s">
        <v>2820</v>
      </c>
      <c r="C572" s="2658" t="s">
        <v>2821</v>
      </c>
      <c r="D572" s="2648">
        <v>433</v>
      </c>
      <c r="E572" s="2519">
        <v>290</v>
      </c>
      <c r="F572" s="2556">
        <v>1108</v>
      </c>
      <c r="G572" s="2547">
        <v>402</v>
      </c>
      <c r="H572" s="2546">
        <v>22</v>
      </c>
      <c r="I572" s="2546">
        <v>40</v>
      </c>
      <c r="J572" s="2547">
        <v>30</v>
      </c>
      <c r="K572" s="2547">
        <v>1028</v>
      </c>
      <c r="L572" s="2547">
        <v>968</v>
      </c>
      <c r="M572" s="2522">
        <v>551</v>
      </c>
      <c r="N572" s="2548">
        <v>3.7280000000000002</v>
      </c>
      <c r="O572" s="2523">
        <v>8.5489999999999995</v>
      </c>
      <c r="P572" s="2549">
        <v>1</v>
      </c>
      <c r="Q572" s="2549" t="s">
        <v>2493</v>
      </c>
      <c r="R572" s="2549" t="s">
        <v>2493</v>
      </c>
      <c r="S572" s="2549">
        <v>1</v>
      </c>
      <c r="T572" s="2550" t="s">
        <v>2493</v>
      </c>
      <c r="U572" s="2549">
        <v>1</v>
      </c>
      <c r="V572" s="2549" t="s">
        <v>2493</v>
      </c>
      <c r="W572" s="2549" t="s">
        <v>2493</v>
      </c>
      <c r="X572" s="2549">
        <v>1</v>
      </c>
      <c r="Y572" s="2550" t="s">
        <v>2493</v>
      </c>
      <c r="Z572" s="2551" t="s">
        <v>2185</v>
      </c>
      <c r="AA572" s="2552" t="s">
        <v>2185</v>
      </c>
      <c r="AB572" s="2549" t="s">
        <v>2495</v>
      </c>
      <c r="AC572" s="2554">
        <v>1136540</v>
      </c>
      <c r="AD572" s="2555">
        <v>20510</v>
      </c>
      <c r="AE572" s="2555">
        <v>23370</v>
      </c>
      <c r="AF572" s="2555">
        <v>45.2</v>
      </c>
      <c r="AG572" s="2555">
        <v>266.60000000000002</v>
      </c>
      <c r="AH572" s="2555">
        <v>43420</v>
      </c>
      <c r="AI572" s="2555">
        <v>2160</v>
      </c>
      <c r="AJ572" s="2555">
        <v>3370</v>
      </c>
      <c r="AK572" s="2555">
        <v>8.8000000000000007</v>
      </c>
      <c r="AL572" s="2555">
        <v>13.7</v>
      </c>
      <c r="AM572" s="2555">
        <v>2229</v>
      </c>
      <c r="AN572" s="2523">
        <v>123500</v>
      </c>
      <c r="AO572" s="2556">
        <v>1</v>
      </c>
      <c r="AP572" s="2547">
        <v>1</v>
      </c>
      <c r="AQ572" s="2547">
        <v>4</v>
      </c>
      <c r="AR572" s="2547">
        <v>4</v>
      </c>
      <c r="AS572" s="2557">
        <v>60</v>
      </c>
      <c r="AT572" s="2558">
        <v>67</v>
      </c>
      <c r="AU572" s="2558">
        <v>47</v>
      </c>
      <c r="AV572" s="2559">
        <v>54</v>
      </c>
      <c r="AW572" s="2560">
        <v>1</v>
      </c>
      <c r="AX572" s="2539">
        <v>1</v>
      </c>
      <c r="AY572" s="2521">
        <v>0</v>
      </c>
      <c r="AZ572" s="2539">
        <v>1</v>
      </c>
      <c r="BA572" s="2539">
        <v>1</v>
      </c>
      <c r="BB572" s="2539">
        <v>1</v>
      </c>
      <c r="BC572" s="2539">
        <v>0</v>
      </c>
      <c r="BD572" s="2539">
        <v>1</v>
      </c>
      <c r="BE572" s="2561">
        <v>1</v>
      </c>
      <c r="BF572" s="2539">
        <v>1</v>
      </c>
      <c r="BG572" s="2539">
        <v>1</v>
      </c>
      <c r="BH572" s="2539">
        <v>1</v>
      </c>
      <c r="BI572" s="2539">
        <v>1</v>
      </c>
      <c r="BJ572" s="2539">
        <v>1</v>
      </c>
      <c r="BK572" s="2539">
        <v>1</v>
      </c>
      <c r="BL572" s="2539">
        <v>1</v>
      </c>
      <c r="BM572" s="2539">
        <v>1</v>
      </c>
      <c r="BN572" s="2521">
        <v>0</v>
      </c>
      <c r="BO572" s="2539">
        <v>1</v>
      </c>
      <c r="BP572" s="2539">
        <v>1</v>
      </c>
      <c r="BQ572" s="2539">
        <v>0</v>
      </c>
      <c r="BR572" s="2562">
        <v>0</v>
      </c>
      <c r="BS572" s="2538">
        <v>0</v>
      </c>
      <c r="BT572" s="2521">
        <v>0</v>
      </c>
      <c r="BU572" s="2521">
        <v>0</v>
      </c>
      <c r="BV572" s="2521">
        <v>0</v>
      </c>
      <c r="BW572" s="2521">
        <v>0</v>
      </c>
      <c r="BX572" s="2521">
        <v>0</v>
      </c>
      <c r="BY572" s="2521">
        <v>0</v>
      </c>
      <c r="BZ572" s="2579">
        <v>0</v>
      </c>
      <c r="CA572" s="2521">
        <v>0</v>
      </c>
      <c r="CB572" s="2521">
        <v>0</v>
      </c>
      <c r="CC572" s="2521">
        <v>0</v>
      </c>
      <c r="CD572" s="2521">
        <v>0</v>
      </c>
      <c r="CE572" s="2524">
        <v>0</v>
      </c>
      <c r="CF572" s="2520">
        <v>1</v>
      </c>
      <c r="CG572" s="2521">
        <v>1</v>
      </c>
      <c r="CH572" s="2521">
        <v>1</v>
      </c>
      <c r="CI572" s="2521">
        <v>1</v>
      </c>
      <c r="CJ572" s="2521">
        <v>1</v>
      </c>
      <c r="CK572" s="2521">
        <v>1</v>
      </c>
      <c r="CL572" s="2521">
        <v>1</v>
      </c>
      <c r="CM572" s="2521">
        <v>1</v>
      </c>
      <c r="CN572" s="2521">
        <v>1</v>
      </c>
      <c r="CO572" s="2521">
        <v>1</v>
      </c>
      <c r="CP572" s="2521">
        <v>1</v>
      </c>
      <c r="CQ572" s="2521">
        <v>1</v>
      </c>
      <c r="CR572" s="2521">
        <v>1</v>
      </c>
      <c r="CS572" s="2521">
        <v>0</v>
      </c>
      <c r="CT572" s="2521">
        <v>0</v>
      </c>
      <c r="CU572" s="2521">
        <v>0</v>
      </c>
      <c r="CV572" s="2521">
        <v>0</v>
      </c>
      <c r="CW572" s="2521">
        <v>0</v>
      </c>
      <c r="CX572" s="2521">
        <v>0</v>
      </c>
      <c r="CY572" s="2563">
        <v>0</v>
      </c>
    </row>
    <row r="573" spans="1:103">
      <c r="A573" s="2541"/>
      <c r="B573" s="2659" t="s">
        <v>2822</v>
      </c>
      <c r="C573" s="2658" t="s">
        <v>2823</v>
      </c>
      <c r="D573" s="2648">
        <v>390</v>
      </c>
      <c r="E573" s="2519">
        <v>262</v>
      </c>
      <c r="F573" s="2556">
        <v>1100</v>
      </c>
      <c r="G573" s="2547">
        <v>400</v>
      </c>
      <c r="H573" s="2546">
        <v>20</v>
      </c>
      <c r="I573" s="2546">
        <v>36</v>
      </c>
      <c r="J573" s="2547">
        <v>30</v>
      </c>
      <c r="K573" s="2547">
        <v>1028</v>
      </c>
      <c r="L573" s="2547">
        <v>968</v>
      </c>
      <c r="M573" s="2522">
        <v>497</v>
      </c>
      <c r="N573" s="2548">
        <v>3.7080000000000002</v>
      </c>
      <c r="O573" s="2523">
        <v>9.4220000000000006</v>
      </c>
      <c r="P573" s="2549">
        <v>1</v>
      </c>
      <c r="Q573" s="2549" t="s">
        <v>2493</v>
      </c>
      <c r="R573" s="2549" t="s">
        <v>2493</v>
      </c>
      <c r="S573" s="2549">
        <v>1</v>
      </c>
      <c r="T573" s="2550" t="s">
        <v>2493</v>
      </c>
      <c r="U573" s="2549">
        <v>1</v>
      </c>
      <c r="V573" s="2549" t="s">
        <v>2493</v>
      </c>
      <c r="W573" s="2549" t="s">
        <v>2493</v>
      </c>
      <c r="X573" s="2549">
        <v>1</v>
      </c>
      <c r="Y573" s="2550" t="s">
        <v>2493</v>
      </c>
      <c r="Z573" s="2551" t="s">
        <v>2185</v>
      </c>
      <c r="AA573" s="2552" t="s">
        <v>2185</v>
      </c>
      <c r="AB573" s="2549" t="s">
        <v>2495</v>
      </c>
      <c r="AC573" s="2554">
        <v>1016360</v>
      </c>
      <c r="AD573" s="2555">
        <v>18470</v>
      </c>
      <c r="AE573" s="2555">
        <v>20990</v>
      </c>
      <c r="AF573" s="2555">
        <v>45</v>
      </c>
      <c r="AG573" s="2555">
        <v>242.1</v>
      </c>
      <c r="AH573" s="2555">
        <v>38490</v>
      </c>
      <c r="AI573" s="2555">
        <v>1924</v>
      </c>
      <c r="AJ573" s="2555">
        <v>2995</v>
      </c>
      <c r="AK573" s="2555">
        <v>8.6999999999999993</v>
      </c>
      <c r="AL573" s="2555">
        <v>12.7</v>
      </c>
      <c r="AM573" s="2555">
        <v>1649</v>
      </c>
      <c r="AN573" s="2523">
        <v>108680</v>
      </c>
      <c r="AO573" s="2556">
        <v>1</v>
      </c>
      <c r="AP573" s="2547">
        <v>1</v>
      </c>
      <c r="AQ573" s="2547">
        <v>4</v>
      </c>
      <c r="AR573" s="2547">
        <v>4</v>
      </c>
      <c r="AS573" s="2557">
        <v>66</v>
      </c>
      <c r="AT573" s="2558">
        <v>74</v>
      </c>
      <c r="AU573" s="2558">
        <v>52</v>
      </c>
      <c r="AV573" s="2559">
        <v>60</v>
      </c>
      <c r="AW573" s="2560">
        <v>1</v>
      </c>
      <c r="AX573" s="2539">
        <v>1</v>
      </c>
      <c r="AY573" s="2521">
        <v>0</v>
      </c>
      <c r="AZ573" s="2539">
        <v>1</v>
      </c>
      <c r="BA573" s="2539">
        <v>1</v>
      </c>
      <c r="BB573" s="2539">
        <v>1</v>
      </c>
      <c r="BC573" s="2539">
        <v>0</v>
      </c>
      <c r="BD573" s="2539">
        <v>1</v>
      </c>
      <c r="BE573" s="2561">
        <v>1</v>
      </c>
      <c r="BF573" s="2539">
        <v>1</v>
      </c>
      <c r="BG573" s="2539">
        <v>1</v>
      </c>
      <c r="BH573" s="2539">
        <v>1</v>
      </c>
      <c r="BI573" s="2539">
        <v>1</v>
      </c>
      <c r="BJ573" s="2539">
        <v>1</v>
      </c>
      <c r="BK573" s="2539">
        <v>1</v>
      </c>
      <c r="BL573" s="2539">
        <v>1</v>
      </c>
      <c r="BM573" s="2539">
        <v>1</v>
      </c>
      <c r="BN573" s="2521">
        <v>0</v>
      </c>
      <c r="BO573" s="2539">
        <v>1</v>
      </c>
      <c r="BP573" s="2539">
        <v>1</v>
      </c>
      <c r="BQ573" s="2539">
        <v>0</v>
      </c>
      <c r="BR573" s="2562">
        <v>0</v>
      </c>
      <c r="BS573" s="2538">
        <v>0</v>
      </c>
      <c r="BT573" s="2521">
        <v>0</v>
      </c>
      <c r="BU573" s="2521">
        <v>0</v>
      </c>
      <c r="BV573" s="2521">
        <v>0</v>
      </c>
      <c r="BW573" s="2521">
        <v>0</v>
      </c>
      <c r="BX573" s="2521">
        <v>0</v>
      </c>
      <c r="BY573" s="2521">
        <v>0</v>
      </c>
      <c r="BZ573" s="2579">
        <v>0</v>
      </c>
      <c r="CA573" s="2521">
        <v>0</v>
      </c>
      <c r="CB573" s="2521">
        <v>0</v>
      </c>
      <c r="CC573" s="2521">
        <v>0</v>
      </c>
      <c r="CD573" s="2521">
        <v>0</v>
      </c>
      <c r="CE573" s="2524">
        <v>0</v>
      </c>
      <c r="CF573" s="2520">
        <v>1</v>
      </c>
      <c r="CG573" s="2521">
        <v>1</v>
      </c>
      <c r="CH573" s="2521">
        <v>1</v>
      </c>
      <c r="CI573" s="2521">
        <v>1</v>
      </c>
      <c r="CJ573" s="2521">
        <v>1</v>
      </c>
      <c r="CK573" s="2521">
        <v>1</v>
      </c>
      <c r="CL573" s="2521">
        <v>1</v>
      </c>
      <c r="CM573" s="2521">
        <v>1</v>
      </c>
      <c r="CN573" s="2521">
        <v>1</v>
      </c>
      <c r="CO573" s="2521">
        <v>1</v>
      </c>
      <c r="CP573" s="2521">
        <v>1</v>
      </c>
      <c r="CQ573" s="2521">
        <v>1</v>
      </c>
      <c r="CR573" s="2521">
        <v>1</v>
      </c>
      <c r="CS573" s="2521">
        <v>0</v>
      </c>
      <c r="CT573" s="2521">
        <v>0</v>
      </c>
      <c r="CU573" s="2521">
        <v>0</v>
      </c>
      <c r="CV573" s="2521">
        <v>0</v>
      </c>
      <c r="CW573" s="2521">
        <v>0</v>
      </c>
      <c r="CX573" s="2521">
        <v>0</v>
      </c>
      <c r="CY573" s="2563">
        <v>0</v>
      </c>
    </row>
    <row r="574" spans="1:103">
      <c r="A574" s="2541"/>
      <c r="B574" s="2659" t="s">
        <v>2824</v>
      </c>
      <c r="C574" s="2658" t="s">
        <v>2825</v>
      </c>
      <c r="D574" s="2648">
        <v>343</v>
      </c>
      <c r="E574" s="2519">
        <v>230</v>
      </c>
      <c r="F574" s="2556">
        <v>1090</v>
      </c>
      <c r="G574" s="2547">
        <v>400</v>
      </c>
      <c r="H574" s="2546">
        <v>18</v>
      </c>
      <c r="I574" s="2546">
        <v>31</v>
      </c>
      <c r="J574" s="2547">
        <v>30</v>
      </c>
      <c r="K574" s="2547">
        <v>1028</v>
      </c>
      <c r="L574" s="2547">
        <v>968</v>
      </c>
      <c r="M574" s="2522">
        <v>436</v>
      </c>
      <c r="N574" s="2548">
        <v>3.6920000000000002</v>
      </c>
      <c r="O574" s="2523">
        <v>10.67</v>
      </c>
      <c r="P574" s="2549">
        <v>1</v>
      </c>
      <c r="Q574" s="2549" t="s">
        <v>2493</v>
      </c>
      <c r="R574" s="2549" t="s">
        <v>2493</v>
      </c>
      <c r="S574" s="2549">
        <v>1</v>
      </c>
      <c r="T574" s="2550" t="s">
        <v>2493</v>
      </c>
      <c r="U574" s="2549">
        <v>1</v>
      </c>
      <c r="V574" s="2549" t="s">
        <v>2493</v>
      </c>
      <c r="W574" s="2549" t="s">
        <v>2493</v>
      </c>
      <c r="X574" s="2549">
        <v>1</v>
      </c>
      <c r="Y574" s="2550" t="s">
        <v>2493</v>
      </c>
      <c r="Z574" s="2551" t="s">
        <v>2185</v>
      </c>
      <c r="AA574" s="2552" t="s">
        <v>2185</v>
      </c>
      <c r="AB574" s="2553" t="s">
        <v>2494</v>
      </c>
      <c r="AC574" s="2554">
        <v>878350</v>
      </c>
      <c r="AD574" s="2555">
        <v>16110</v>
      </c>
      <c r="AE574" s="2555">
        <v>18270</v>
      </c>
      <c r="AF574" s="2555">
        <v>44.6</v>
      </c>
      <c r="AG574" s="2555">
        <v>216.9</v>
      </c>
      <c r="AH574" s="2555">
        <v>33130</v>
      </c>
      <c r="AI574" s="2555">
        <v>1656</v>
      </c>
      <c r="AJ574" s="2555">
        <v>2575</v>
      </c>
      <c r="AK574" s="2555">
        <v>8.6</v>
      </c>
      <c r="AL574" s="2555">
        <v>11.5</v>
      </c>
      <c r="AM574" s="2555">
        <v>1104</v>
      </c>
      <c r="AN574" s="2523">
        <v>92700</v>
      </c>
      <c r="AO574" s="2556">
        <v>1</v>
      </c>
      <c r="AP574" s="2547">
        <v>2</v>
      </c>
      <c r="AQ574" s="2547">
        <v>4</v>
      </c>
      <c r="AR574" s="2547">
        <v>4</v>
      </c>
      <c r="AS574" s="2557">
        <v>75</v>
      </c>
      <c r="AT574" s="2558">
        <v>84</v>
      </c>
      <c r="AU574" s="2558">
        <v>59</v>
      </c>
      <c r="AV574" s="2559">
        <v>68</v>
      </c>
      <c r="AW574" s="2560">
        <v>1</v>
      </c>
      <c r="AX574" s="2539">
        <v>1</v>
      </c>
      <c r="AY574" s="2521">
        <v>0</v>
      </c>
      <c r="AZ574" s="2539">
        <v>1</v>
      </c>
      <c r="BA574" s="2539">
        <v>1</v>
      </c>
      <c r="BB574" s="2539">
        <v>1</v>
      </c>
      <c r="BC574" s="2539">
        <v>0</v>
      </c>
      <c r="BD574" s="2539">
        <v>1</v>
      </c>
      <c r="BE574" s="2561">
        <v>1</v>
      </c>
      <c r="BF574" s="2539">
        <v>1</v>
      </c>
      <c r="BG574" s="2539">
        <v>1</v>
      </c>
      <c r="BH574" s="2539">
        <v>1</v>
      </c>
      <c r="BI574" s="2539">
        <v>1</v>
      </c>
      <c r="BJ574" s="2539">
        <v>1</v>
      </c>
      <c r="BK574" s="2539">
        <v>1</v>
      </c>
      <c r="BL574" s="2539">
        <v>1</v>
      </c>
      <c r="BM574" s="2539">
        <v>1</v>
      </c>
      <c r="BN574" s="2521">
        <v>0</v>
      </c>
      <c r="BO574" s="2539">
        <v>1</v>
      </c>
      <c r="BP574" s="2539">
        <v>1</v>
      </c>
      <c r="BQ574" s="2539">
        <v>0</v>
      </c>
      <c r="BR574" s="2562">
        <v>0</v>
      </c>
      <c r="BS574" s="2538">
        <v>1</v>
      </c>
      <c r="BT574" s="2521">
        <v>0</v>
      </c>
      <c r="BU574" s="2521">
        <v>0</v>
      </c>
      <c r="BV574" s="2521">
        <v>0</v>
      </c>
      <c r="BW574" s="2521">
        <v>0</v>
      </c>
      <c r="BX574" s="2521">
        <v>0</v>
      </c>
      <c r="BY574" s="2521">
        <v>0</v>
      </c>
      <c r="BZ574" s="2579">
        <v>0</v>
      </c>
      <c r="CA574" s="2521">
        <v>0</v>
      </c>
      <c r="CB574" s="2521">
        <v>0</v>
      </c>
      <c r="CC574" s="2521">
        <v>0</v>
      </c>
      <c r="CD574" s="2521">
        <v>0</v>
      </c>
      <c r="CE574" s="2524">
        <v>0</v>
      </c>
      <c r="CF574" s="2520">
        <v>1</v>
      </c>
      <c r="CG574" s="2521">
        <v>1</v>
      </c>
      <c r="CH574" s="2521">
        <v>1</v>
      </c>
      <c r="CI574" s="2521">
        <v>1</v>
      </c>
      <c r="CJ574" s="2521">
        <v>1</v>
      </c>
      <c r="CK574" s="2521">
        <v>1</v>
      </c>
      <c r="CL574" s="2521">
        <v>1</v>
      </c>
      <c r="CM574" s="2521">
        <v>1</v>
      </c>
      <c r="CN574" s="2521">
        <v>1</v>
      </c>
      <c r="CO574" s="2521">
        <v>1</v>
      </c>
      <c r="CP574" s="2521">
        <v>1</v>
      </c>
      <c r="CQ574" s="2521">
        <v>1</v>
      </c>
      <c r="CR574" s="2521">
        <v>1</v>
      </c>
      <c r="CS574" s="2521">
        <v>0</v>
      </c>
      <c r="CT574" s="2521">
        <v>0</v>
      </c>
      <c r="CU574" s="2521">
        <v>0</v>
      </c>
      <c r="CV574" s="2521">
        <v>0</v>
      </c>
      <c r="CW574" s="2521">
        <v>0</v>
      </c>
      <c r="CX574" s="2521">
        <v>0</v>
      </c>
      <c r="CY574" s="2563">
        <v>0</v>
      </c>
    </row>
    <row r="575" spans="1:103">
      <c r="A575" s="2541"/>
      <c r="B575" s="2659" t="s">
        <v>2826</v>
      </c>
      <c r="C575" s="2658" t="s">
        <v>2827</v>
      </c>
      <c r="D575" s="2648">
        <v>976</v>
      </c>
      <c r="E575" s="2519">
        <v>655</v>
      </c>
      <c r="F575" s="2556">
        <v>1108</v>
      </c>
      <c r="G575" s="2547">
        <v>428</v>
      </c>
      <c r="H575" s="2546">
        <v>50</v>
      </c>
      <c r="I575" s="2546">
        <v>89.9</v>
      </c>
      <c r="J575" s="2547">
        <v>30</v>
      </c>
      <c r="K575" s="2546">
        <v>928.1</v>
      </c>
      <c r="L575" s="2546">
        <v>868.1</v>
      </c>
      <c r="M575" s="2522">
        <v>1243</v>
      </c>
      <c r="N575" s="2548">
        <v>3.7759999999999998</v>
      </c>
      <c r="O575" s="2523">
        <v>3.875</v>
      </c>
      <c r="P575" s="2549">
        <v>1</v>
      </c>
      <c r="Q575" s="2549" t="s">
        <v>2493</v>
      </c>
      <c r="R575" s="2549" t="s">
        <v>2493</v>
      </c>
      <c r="S575" s="2549" t="s">
        <v>2185</v>
      </c>
      <c r="T575" s="2550" t="s">
        <v>2185</v>
      </c>
      <c r="U575" s="2549">
        <v>1</v>
      </c>
      <c r="V575" s="2549" t="s">
        <v>2493</v>
      </c>
      <c r="W575" s="2549" t="s">
        <v>2493</v>
      </c>
      <c r="X575" s="2549">
        <v>1</v>
      </c>
      <c r="Y575" s="2550" t="s">
        <v>2185</v>
      </c>
      <c r="Z575" s="2551">
        <v>1</v>
      </c>
      <c r="AA575" s="2552">
        <v>1</v>
      </c>
      <c r="AB575" s="2553" t="s">
        <v>2494</v>
      </c>
      <c r="AC575" s="2554">
        <v>2348680</v>
      </c>
      <c r="AD575" s="2555">
        <v>42390</v>
      </c>
      <c r="AE575" s="2555">
        <v>50290</v>
      </c>
      <c r="AF575" s="2555">
        <v>43.4</v>
      </c>
      <c r="AG575" s="2555">
        <v>570.70000000000005</v>
      </c>
      <c r="AH575" s="2555">
        <v>118520</v>
      </c>
      <c r="AI575" s="2555">
        <v>5538</v>
      </c>
      <c r="AJ575" s="2555">
        <v>8838</v>
      </c>
      <c r="AK575" s="2555">
        <v>9.6999999999999993</v>
      </c>
      <c r="AL575" s="2555">
        <v>26.4</v>
      </c>
      <c r="AM575" s="2555">
        <v>24410</v>
      </c>
      <c r="AN575" s="2523">
        <v>304410</v>
      </c>
      <c r="AO575" s="2556">
        <v>1</v>
      </c>
      <c r="AP575" s="2547">
        <v>1</v>
      </c>
      <c r="AQ575" s="2547">
        <v>1</v>
      </c>
      <c r="AR575" s="2547">
        <v>1</v>
      </c>
      <c r="AS575" s="2557">
        <v>27</v>
      </c>
      <c r="AT575" s="2558">
        <v>30</v>
      </c>
      <c r="AU575" s="2558">
        <v>21</v>
      </c>
      <c r="AV575" s="2559">
        <v>25</v>
      </c>
      <c r="AW575" s="2560">
        <v>1</v>
      </c>
      <c r="AX575" s="2539">
        <v>1</v>
      </c>
      <c r="AY575" s="2521">
        <v>1</v>
      </c>
      <c r="AZ575" s="2539">
        <v>1</v>
      </c>
      <c r="BA575" s="2539">
        <v>0</v>
      </c>
      <c r="BB575" s="2539">
        <v>1</v>
      </c>
      <c r="BC575" s="2539">
        <v>1</v>
      </c>
      <c r="BD575" s="2539">
        <v>0</v>
      </c>
      <c r="BE575" s="2561">
        <v>1</v>
      </c>
      <c r="BF575" s="2539">
        <v>1</v>
      </c>
      <c r="BG575" s="2539">
        <v>0</v>
      </c>
      <c r="BH575" s="2539">
        <v>0</v>
      </c>
      <c r="BI575" s="2539">
        <v>0</v>
      </c>
      <c r="BJ575" s="2539">
        <v>1</v>
      </c>
      <c r="BK575" s="2539">
        <v>0</v>
      </c>
      <c r="BL575" s="2539">
        <v>0</v>
      </c>
      <c r="BM575" s="2539">
        <v>1</v>
      </c>
      <c r="BN575" s="2521">
        <v>1</v>
      </c>
      <c r="BO575" s="2539">
        <v>0</v>
      </c>
      <c r="BP575" s="2539">
        <v>0</v>
      </c>
      <c r="BQ575" s="2539">
        <v>0</v>
      </c>
      <c r="BR575" s="2562">
        <v>0</v>
      </c>
      <c r="BS575" s="2538">
        <v>1</v>
      </c>
      <c r="BT575" s="2521">
        <v>0</v>
      </c>
      <c r="BU575" s="2521">
        <v>0</v>
      </c>
      <c r="BV575" s="2521">
        <v>0</v>
      </c>
      <c r="BW575" s="2521">
        <v>0</v>
      </c>
      <c r="BX575" s="2521">
        <v>0</v>
      </c>
      <c r="BY575" s="2521">
        <v>0</v>
      </c>
      <c r="BZ575" s="2579">
        <v>0</v>
      </c>
      <c r="CA575" s="2521">
        <v>0</v>
      </c>
      <c r="CB575" s="2521">
        <v>0</v>
      </c>
      <c r="CC575" s="2521">
        <v>0</v>
      </c>
      <c r="CD575" s="2521">
        <v>0</v>
      </c>
      <c r="CE575" s="2524">
        <v>0</v>
      </c>
      <c r="CF575" s="2520">
        <v>1</v>
      </c>
      <c r="CG575" s="2521">
        <v>1</v>
      </c>
      <c r="CH575" s="2521">
        <v>1</v>
      </c>
      <c r="CI575" s="2521">
        <v>1</v>
      </c>
      <c r="CJ575" s="2521">
        <v>1</v>
      </c>
      <c r="CK575" s="2521">
        <v>1</v>
      </c>
      <c r="CL575" s="2521">
        <v>1</v>
      </c>
      <c r="CM575" s="2521">
        <v>1</v>
      </c>
      <c r="CN575" s="2521">
        <v>1</v>
      </c>
      <c r="CO575" s="2521">
        <v>1</v>
      </c>
      <c r="CP575" s="2521">
        <v>1</v>
      </c>
      <c r="CQ575" s="2521">
        <v>1</v>
      </c>
      <c r="CR575" s="2521">
        <v>1</v>
      </c>
      <c r="CS575" s="2521">
        <v>0</v>
      </c>
      <c r="CT575" s="2521">
        <v>0</v>
      </c>
      <c r="CU575" s="2521">
        <v>0</v>
      </c>
      <c r="CV575" s="2521">
        <v>0</v>
      </c>
      <c r="CW575" s="2521">
        <v>0</v>
      </c>
      <c r="CX575" s="2521">
        <v>0</v>
      </c>
      <c r="CY575" s="2563">
        <v>0</v>
      </c>
    </row>
    <row r="576" spans="1:103">
      <c r="A576" s="2541"/>
      <c r="B576" s="2659" t="s">
        <v>2828</v>
      </c>
      <c r="C576" s="2658" t="s">
        <v>2829</v>
      </c>
      <c r="D576" s="2648">
        <v>883</v>
      </c>
      <c r="E576" s="2519">
        <v>593</v>
      </c>
      <c r="F576" s="2556">
        <v>1092</v>
      </c>
      <c r="G576" s="2547">
        <v>424</v>
      </c>
      <c r="H576" s="2546">
        <v>45.5</v>
      </c>
      <c r="I576" s="2546">
        <v>82</v>
      </c>
      <c r="J576" s="2547">
        <v>30</v>
      </c>
      <c r="K576" s="2546">
        <v>928.1</v>
      </c>
      <c r="L576" s="2546">
        <v>868.1</v>
      </c>
      <c r="M576" s="2522">
        <v>1125</v>
      </c>
      <c r="N576" s="2548">
        <v>3.7370000000000001</v>
      </c>
      <c r="O576" s="2523">
        <v>4.2300000000000004</v>
      </c>
      <c r="P576" s="2549">
        <v>1</v>
      </c>
      <c r="Q576" s="2549" t="s">
        <v>2493</v>
      </c>
      <c r="R576" s="2549" t="s">
        <v>2493</v>
      </c>
      <c r="S576" s="2549" t="s">
        <v>2185</v>
      </c>
      <c r="T576" s="2550" t="s">
        <v>2185</v>
      </c>
      <c r="U576" s="2549">
        <v>1</v>
      </c>
      <c r="V576" s="2549" t="s">
        <v>2493</v>
      </c>
      <c r="W576" s="2549" t="s">
        <v>2493</v>
      </c>
      <c r="X576" s="2549">
        <v>1</v>
      </c>
      <c r="Y576" s="2550" t="s">
        <v>2185</v>
      </c>
      <c r="Z576" s="2551">
        <v>1</v>
      </c>
      <c r="AA576" s="2552">
        <v>1</v>
      </c>
      <c r="AB576" s="2553" t="s">
        <v>2494</v>
      </c>
      <c r="AC576" s="2554">
        <v>2096410</v>
      </c>
      <c r="AD576" s="2555">
        <v>38390</v>
      </c>
      <c r="AE576" s="2555">
        <v>45260</v>
      </c>
      <c r="AF576" s="2555">
        <v>43.1</v>
      </c>
      <c r="AG576" s="2555">
        <v>516.4</v>
      </c>
      <c r="AH576" s="2555">
        <v>104970</v>
      </c>
      <c r="AI576" s="2555">
        <v>4951</v>
      </c>
      <c r="AJ576" s="2555">
        <v>7873</v>
      </c>
      <c r="AK576" s="2555">
        <v>9.6</v>
      </c>
      <c r="AL576" s="2555">
        <v>24.4</v>
      </c>
      <c r="AM576" s="2555">
        <v>18510</v>
      </c>
      <c r="AN576" s="2523">
        <v>265670</v>
      </c>
      <c r="AO576" s="2556">
        <v>1</v>
      </c>
      <c r="AP576" s="2547">
        <v>1</v>
      </c>
      <c r="AQ576" s="2547">
        <v>1</v>
      </c>
      <c r="AR576" s="2547">
        <v>1</v>
      </c>
      <c r="AS576" s="2557">
        <v>29</v>
      </c>
      <c r="AT576" s="2558">
        <v>33</v>
      </c>
      <c r="AU576" s="2558">
        <v>23</v>
      </c>
      <c r="AV576" s="2559">
        <v>27</v>
      </c>
      <c r="AW576" s="2560">
        <v>1</v>
      </c>
      <c r="AX576" s="2539">
        <v>1</v>
      </c>
      <c r="AY576" s="2521">
        <v>1</v>
      </c>
      <c r="AZ576" s="2539">
        <v>1</v>
      </c>
      <c r="BA576" s="2539">
        <v>0</v>
      </c>
      <c r="BB576" s="2539">
        <v>1</v>
      </c>
      <c r="BC576" s="2539">
        <v>1</v>
      </c>
      <c r="BD576" s="2539">
        <v>0</v>
      </c>
      <c r="BE576" s="2561">
        <v>1</v>
      </c>
      <c r="BF576" s="2539">
        <v>1</v>
      </c>
      <c r="BG576" s="2539">
        <v>0</v>
      </c>
      <c r="BH576" s="2539">
        <v>0</v>
      </c>
      <c r="BI576" s="2539">
        <v>0</v>
      </c>
      <c r="BJ576" s="2539">
        <v>1</v>
      </c>
      <c r="BK576" s="2539">
        <v>0</v>
      </c>
      <c r="BL576" s="2539">
        <v>0</v>
      </c>
      <c r="BM576" s="2539">
        <v>1</v>
      </c>
      <c r="BN576" s="2521">
        <v>1</v>
      </c>
      <c r="BO576" s="2539">
        <v>0</v>
      </c>
      <c r="BP576" s="2539">
        <v>0</v>
      </c>
      <c r="BQ576" s="2539">
        <v>0</v>
      </c>
      <c r="BR576" s="2562">
        <v>0</v>
      </c>
      <c r="BS576" s="2538">
        <v>1</v>
      </c>
      <c r="BT576" s="2521">
        <v>0</v>
      </c>
      <c r="BU576" s="2521">
        <v>0</v>
      </c>
      <c r="BV576" s="2521">
        <v>0</v>
      </c>
      <c r="BW576" s="2521">
        <v>0</v>
      </c>
      <c r="BX576" s="2521">
        <v>0</v>
      </c>
      <c r="BY576" s="2521">
        <v>0</v>
      </c>
      <c r="BZ576" s="2579">
        <v>0</v>
      </c>
      <c r="CA576" s="2521">
        <v>0</v>
      </c>
      <c r="CB576" s="2521">
        <v>0</v>
      </c>
      <c r="CC576" s="2521">
        <v>0</v>
      </c>
      <c r="CD576" s="2521">
        <v>0</v>
      </c>
      <c r="CE576" s="2524">
        <v>0</v>
      </c>
      <c r="CF576" s="2520">
        <v>1</v>
      </c>
      <c r="CG576" s="2521">
        <v>1</v>
      </c>
      <c r="CH576" s="2521">
        <v>1</v>
      </c>
      <c r="CI576" s="2521">
        <v>1</v>
      </c>
      <c r="CJ576" s="2521">
        <v>1</v>
      </c>
      <c r="CK576" s="2521">
        <v>1</v>
      </c>
      <c r="CL576" s="2521">
        <v>1</v>
      </c>
      <c r="CM576" s="2521">
        <v>1</v>
      </c>
      <c r="CN576" s="2521">
        <v>1</v>
      </c>
      <c r="CO576" s="2521">
        <v>1</v>
      </c>
      <c r="CP576" s="2521">
        <v>1</v>
      </c>
      <c r="CQ576" s="2521">
        <v>1</v>
      </c>
      <c r="CR576" s="2521">
        <v>1</v>
      </c>
      <c r="CS576" s="2521">
        <v>0</v>
      </c>
      <c r="CT576" s="2521">
        <v>0</v>
      </c>
      <c r="CU576" s="2521">
        <v>0</v>
      </c>
      <c r="CV576" s="2521">
        <v>0</v>
      </c>
      <c r="CW576" s="2521">
        <v>0</v>
      </c>
      <c r="CX576" s="2521">
        <v>0</v>
      </c>
      <c r="CY576" s="2563">
        <v>0</v>
      </c>
    </row>
    <row r="577" spans="1:103">
      <c r="A577" s="2541"/>
      <c r="B577" s="2659" t="s">
        <v>2830</v>
      </c>
      <c r="C577" s="2658" t="s">
        <v>2831</v>
      </c>
      <c r="D577" s="2648">
        <v>748</v>
      </c>
      <c r="E577" s="2519">
        <v>503</v>
      </c>
      <c r="F577" s="2556">
        <v>1068</v>
      </c>
      <c r="G577" s="2547">
        <v>417</v>
      </c>
      <c r="H577" s="2546">
        <v>39</v>
      </c>
      <c r="I577" s="2546">
        <v>70</v>
      </c>
      <c r="J577" s="2547">
        <v>30</v>
      </c>
      <c r="K577" s="2546">
        <v>928.1</v>
      </c>
      <c r="L577" s="2546">
        <v>868.1</v>
      </c>
      <c r="M577" s="2522">
        <v>953</v>
      </c>
      <c r="N577" s="2548">
        <v>3.6739999999999999</v>
      </c>
      <c r="O577" s="2523">
        <v>4.9089999999999998</v>
      </c>
      <c r="P577" s="2549">
        <v>1</v>
      </c>
      <c r="Q577" s="2549" t="s">
        <v>2493</v>
      </c>
      <c r="R577" s="2549" t="s">
        <v>2493</v>
      </c>
      <c r="S577" s="2549" t="s">
        <v>2185</v>
      </c>
      <c r="T577" s="2550" t="s">
        <v>2185</v>
      </c>
      <c r="U577" s="2549">
        <v>1</v>
      </c>
      <c r="V577" s="2549" t="s">
        <v>2493</v>
      </c>
      <c r="W577" s="2549" t="s">
        <v>2493</v>
      </c>
      <c r="X577" s="2549">
        <v>1</v>
      </c>
      <c r="Y577" s="2550" t="s">
        <v>2185</v>
      </c>
      <c r="Z577" s="2551" t="s">
        <v>2185</v>
      </c>
      <c r="AA577" s="2552" t="s">
        <v>2185</v>
      </c>
      <c r="AB577" s="2553" t="s">
        <v>2494</v>
      </c>
      <c r="AC577" s="2554">
        <v>1731940</v>
      </c>
      <c r="AD577" s="2555">
        <v>32430</v>
      </c>
      <c r="AE577" s="2555">
        <v>37880</v>
      </c>
      <c r="AF577" s="2555">
        <v>42.6</v>
      </c>
      <c r="AG577" s="2555">
        <v>438.9</v>
      </c>
      <c r="AH577" s="2555">
        <v>85110</v>
      </c>
      <c r="AI577" s="2555">
        <v>4082</v>
      </c>
      <c r="AJ577" s="2555">
        <v>6459</v>
      </c>
      <c r="AK577" s="2555">
        <v>9.4</v>
      </c>
      <c r="AL577" s="2555">
        <v>21.4</v>
      </c>
      <c r="AM577" s="2555">
        <v>11550</v>
      </c>
      <c r="AN577" s="2523">
        <v>210640</v>
      </c>
      <c r="AO577" s="2556">
        <v>1</v>
      </c>
      <c r="AP577" s="2547">
        <v>1</v>
      </c>
      <c r="AQ577" s="2547">
        <v>1</v>
      </c>
      <c r="AR577" s="2547">
        <v>1</v>
      </c>
      <c r="AS577" s="2557">
        <v>34</v>
      </c>
      <c r="AT577" s="2558">
        <v>39</v>
      </c>
      <c r="AU577" s="2558">
        <v>27</v>
      </c>
      <c r="AV577" s="2559">
        <v>31</v>
      </c>
      <c r="AW577" s="2560">
        <v>1</v>
      </c>
      <c r="AX577" s="2539">
        <v>1</v>
      </c>
      <c r="AY577" s="2521">
        <v>0</v>
      </c>
      <c r="AZ577" s="2539">
        <v>1</v>
      </c>
      <c r="BA577" s="2539">
        <v>0</v>
      </c>
      <c r="BB577" s="2539">
        <v>1</v>
      </c>
      <c r="BC577" s="2539">
        <v>0</v>
      </c>
      <c r="BD577" s="2539">
        <v>0</v>
      </c>
      <c r="BE577" s="2561">
        <v>1</v>
      </c>
      <c r="BF577" s="2539">
        <v>1</v>
      </c>
      <c r="BG577" s="2539">
        <v>0</v>
      </c>
      <c r="BH577" s="2539">
        <v>0</v>
      </c>
      <c r="BI577" s="2539">
        <v>0</v>
      </c>
      <c r="BJ577" s="2539">
        <v>1</v>
      </c>
      <c r="BK577" s="2539">
        <v>0</v>
      </c>
      <c r="BL577" s="2539">
        <v>0</v>
      </c>
      <c r="BM577" s="2539">
        <v>1</v>
      </c>
      <c r="BN577" s="2521">
        <v>1</v>
      </c>
      <c r="BO577" s="2539">
        <v>0</v>
      </c>
      <c r="BP577" s="2539">
        <v>0</v>
      </c>
      <c r="BQ577" s="2539">
        <v>0</v>
      </c>
      <c r="BR577" s="2562">
        <v>0</v>
      </c>
      <c r="BS577" s="2538">
        <v>1</v>
      </c>
      <c r="BT577" s="2521">
        <v>0</v>
      </c>
      <c r="BU577" s="2521">
        <v>0</v>
      </c>
      <c r="BV577" s="2521">
        <v>0</v>
      </c>
      <c r="BW577" s="2521">
        <v>0</v>
      </c>
      <c r="BX577" s="2521">
        <v>0</v>
      </c>
      <c r="BY577" s="2521">
        <v>0</v>
      </c>
      <c r="BZ577" s="2579">
        <v>0</v>
      </c>
      <c r="CA577" s="2521">
        <v>0</v>
      </c>
      <c r="CB577" s="2521">
        <v>0</v>
      </c>
      <c r="CC577" s="2521">
        <v>0</v>
      </c>
      <c r="CD577" s="2521">
        <v>0</v>
      </c>
      <c r="CE577" s="2524">
        <v>0</v>
      </c>
      <c r="CF577" s="2520">
        <v>1</v>
      </c>
      <c r="CG577" s="2521">
        <v>1</v>
      </c>
      <c r="CH577" s="2521">
        <v>1</v>
      </c>
      <c r="CI577" s="2521">
        <v>1</v>
      </c>
      <c r="CJ577" s="2521">
        <v>1</v>
      </c>
      <c r="CK577" s="2521">
        <v>1</v>
      </c>
      <c r="CL577" s="2521">
        <v>1</v>
      </c>
      <c r="CM577" s="2521">
        <v>1</v>
      </c>
      <c r="CN577" s="2521">
        <v>1</v>
      </c>
      <c r="CO577" s="2521">
        <v>1</v>
      </c>
      <c r="CP577" s="2521">
        <v>1</v>
      </c>
      <c r="CQ577" s="2521">
        <v>1</v>
      </c>
      <c r="CR577" s="2521">
        <v>1</v>
      </c>
      <c r="CS577" s="2521">
        <v>0</v>
      </c>
      <c r="CT577" s="2521">
        <v>0</v>
      </c>
      <c r="CU577" s="2521">
        <v>0</v>
      </c>
      <c r="CV577" s="2521">
        <v>0</v>
      </c>
      <c r="CW577" s="2521">
        <v>0</v>
      </c>
      <c r="CX577" s="2521">
        <v>0</v>
      </c>
      <c r="CY577" s="2563">
        <v>0</v>
      </c>
    </row>
    <row r="578" spans="1:103">
      <c r="A578" s="2541"/>
      <c r="B578" s="2659" t="s">
        <v>2832</v>
      </c>
      <c r="C578" s="2658" t="s">
        <v>2833</v>
      </c>
      <c r="D578" s="2648">
        <v>642</v>
      </c>
      <c r="E578" s="2519">
        <v>431</v>
      </c>
      <c r="F578" s="2556">
        <v>1048</v>
      </c>
      <c r="G578" s="2547">
        <v>412</v>
      </c>
      <c r="H578" s="2546">
        <v>34</v>
      </c>
      <c r="I578" s="2546">
        <v>60</v>
      </c>
      <c r="J578" s="2547">
        <v>30</v>
      </c>
      <c r="K578" s="2546">
        <v>928.1</v>
      </c>
      <c r="L578" s="2546">
        <v>868.1</v>
      </c>
      <c r="M578" s="2522">
        <v>818</v>
      </c>
      <c r="N578" s="2548">
        <v>3.6240000000000001</v>
      </c>
      <c r="O578" s="2523">
        <v>5.6459999999999999</v>
      </c>
      <c r="P578" s="2549">
        <v>1</v>
      </c>
      <c r="Q578" s="2549" t="s">
        <v>2493</v>
      </c>
      <c r="R578" s="2549" t="s">
        <v>2493</v>
      </c>
      <c r="S578" s="2549" t="s">
        <v>2185</v>
      </c>
      <c r="T578" s="2550" t="s">
        <v>2185</v>
      </c>
      <c r="U578" s="2549">
        <v>1</v>
      </c>
      <c r="V578" s="2549" t="s">
        <v>2493</v>
      </c>
      <c r="W578" s="2549" t="s">
        <v>2493</v>
      </c>
      <c r="X578" s="2549">
        <v>1</v>
      </c>
      <c r="Y578" s="2550" t="s">
        <v>2185</v>
      </c>
      <c r="Z578" s="2551" t="s">
        <v>2185</v>
      </c>
      <c r="AA578" s="2552" t="s">
        <v>2185</v>
      </c>
      <c r="AB578" s="2553" t="s">
        <v>2494</v>
      </c>
      <c r="AC578" s="2554">
        <v>1450580</v>
      </c>
      <c r="AD578" s="2555">
        <v>27680</v>
      </c>
      <c r="AE578" s="2555">
        <v>32090</v>
      </c>
      <c r="AF578" s="2555">
        <v>42.1</v>
      </c>
      <c r="AG578" s="2555">
        <v>379.6</v>
      </c>
      <c r="AH578" s="2555">
        <v>70280</v>
      </c>
      <c r="AI578" s="2555">
        <v>3411</v>
      </c>
      <c r="AJ578" s="2555">
        <v>5378</v>
      </c>
      <c r="AK578" s="2555">
        <v>9.1999999999999993</v>
      </c>
      <c r="AL578" s="2555">
        <v>18.899999999999999</v>
      </c>
      <c r="AM578" s="2555">
        <v>7381</v>
      </c>
      <c r="AN578" s="2523">
        <v>170660</v>
      </c>
      <c r="AO578" s="2556">
        <v>1</v>
      </c>
      <c r="AP578" s="2547">
        <v>1</v>
      </c>
      <c r="AQ578" s="2547">
        <v>1</v>
      </c>
      <c r="AR578" s="2547">
        <v>2</v>
      </c>
      <c r="AS578" s="2557">
        <v>39</v>
      </c>
      <c r="AT578" s="2558">
        <v>44</v>
      </c>
      <c r="AU578" s="2558">
        <v>31</v>
      </c>
      <c r="AV578" s="2559">
        <v>36</v>
      </c>
      <c r="AW578" s="2560">
        <v>1</v>
      </c>
      <c r="AX578" s="2539">
        <v>1</v>
      </c>
      <c r="AY578" s="2521">
        <v>0</v>
      </c>
      <c r="AZ578" s="2539">
        <v>1</v>
      </c>
      <c r="BA578" s="2539">
        <v>0</v>
      </c>
      <c r="BB578" s="2539">
        <v>1</v>
      </c>
      <c r="BC578" s="2539">
        <v>0</v>
      </c>
      <c r="BD578" s="2539">
        <v>0</v>
      </c>
      <c r="BE578" s="2561">
        <v>1</v>
      </c>
      <c r="BF578" s="2539">
        <v>1</v>
      </c>
      <c r="BG578" s="2539">
        <v>0</v>
      </c>
      <c r="BH578" s="2539">
        <v>0</v>
      </c>
      <c r="BI578" s="2539">
        <v>0</v>
      </c>
      <c r="BJ578" s="2539">
        <v>1</v>
      </c>
      <c r="BK578" s="2539">
        <v>0</v>
      </c>
      <c r="BL578" s="2539">
        <v>0</v>
      </c>
      <c r="BM578" s="2539">
        <v>1</v>
      </c>
      <c r="BN578" s="2521">
        <v>1</v>
      </c>
      <c r="BO578" s="2539">
        <v>0</v>
      </c>
      <c r="BP578" s="2539">
        <v>0</v>
      </c>
      <c r="BQ578" s="2539">
        <v>0</v>
      </c>
      <c r="BR578" s="2562">
        <v>0</v>
      </c>
      <c r="BS578" s="2538">
        <v>1</v>
      </c>
      <c r="BT578" s="2521">
        <v>0</v>
      </c>
      <c r="BU578" s="2521">
        <v>0</v>
      </c>
      <c r="BV578" s="2521">
        <v>0</v>
      </c>
      <c r="BW578" s="2521">
        <v>0</v>
      </c>
      <c r="BX578" s="2521">
        <v>0</v>
      </c>
      <c r="BY578" s="2521">
        <v>0</v>
      </c>
      <c r="BZ578" s="2579">
        <v>0</v>
      </c>
      <c r="CA578" s="2521">
        <v>0</v>
      </c>
      <c r="CB578" s="2521">
        <v>0</v>
      </c>
      <c r="CC578" s="2521">
        <v>0</v>
      </c>
      <c r="CD578" s="2521">
        <v>0</v>
      </c>
      <c r="CE578" s="2524">
        <v>0</v>
      </c>
      <c r="CF578" s="2520">
        <v>1</v>
      </c>
      <c r="CG578" s="2521">
        <v>1</v>
      </c>
      <c r="CH578" s="2521">
        <v>1</v>
      </c>
      <c r="CI578" s="2521">
        <v>1</v>
      </c>
      <c r="CJ578" s="2521">
        <v>1</v>
      </c>
      <c r="CK578" s="2521">
        <v>1</v>
      </c>
      <c r="CL578" s="2521">
        <v>1</v>
      </c>
      <c r="CM578" s="2521">
        <v>1</v>
      </c>
      <c r="CN578" s="2521">
        <v>1</v>
      </c>
      <c r="CO578" s="2521">
        <v>1</v>
      </c>
      <c r="CP578" s="2521">
        <v>1</v>
      </c>
      <c r="CQ578" s="2521">
        <v>1</v>
      </c>
      <c r="CR578" s="2521">
        <v>1</v>
      </c>
      <c r="CS578" s="2521">
        <v>0</v>
      </c>
      <c r="CT578" s="2521">
        <v>0</v>
      </c>
      <c r="CU578" s="2521">
        <v>0</v>
      </c>
      <c r="CV578" s="2521">
        <v>0</v>
      </c>
      <c r="CW578" s="2521">
        <v>0</v>
      </c>
      <c r="CX578" s="2521">
        <v>0</v>
      </c>
      <c r="CY578" s="2563">
        <v>0</v>
      </c>
    </row>
    <row r="579" spans="1:103">
      <c r="A579" s="2541"/>
      <c r="B579" s="2659" t="s">
        <v>2834</v>
      </c>
      <c r="C579" s="2658" t="s">
        <v>2835</v>
      </c>
      <c r="D579" s="2648">
        <v>591</v>
      </c>
      <c r="E579" s="2519">
        <v>397</v>
      </c>
      <c r="F579" s="2556">
        <v>1040</v>
      </c>
      <c r="G579" s="2547">
        <v>409</v>
      </c>
      <c r="H579" s="2546">
        <v>31</v>
      </c>
      <c r="I579" s="2546">
        <v>55.9</v>
      </c>
      <c r="J579" s="2547">
        <v>30</v>
      </c>
      <c r="K579" s="2546">
        <v>928.1</v>
      </c>
      <c r="L579" s="2546">
        <v>868.1</v>
      </c>
      <c r="M579" s="2522">
        <v>753</v>
      </c>
      <c r="N579" s="2548">
        <v>3.6019999999999999</v>
      </c>
      <c r="O579" s="2523">
        <v>6.0960000000000001</v>
      </c>
      <c r="P579" s="2549">
        <v>1</v>
      </c>
      <c r="Q579" s="2549" t="s">
        <v>2493</v>
      </c>
      <c r="R579" s="2549" t="s">
        <v>2493</v>
      </c>
      <c r="S579" s="2549" t="s">
        <v>2185</v>
      </c>
      <c r="T579" s="2550" t="s">
        <v>2185</v>
      </c>
      <c r="U579" s="2549">
        <v>1</v>
      </c>
      <c r="V579" s="2549" t="s">
        <v>2493</v>
      </c>
      <c r="W579" s="2549" t="s">
        <v>2493</v>
      </c>
      <c r="X579" s="2549">
        <v>1</v>
      </c>
      <c r="Y579" s="2550" t="s">
        <v>2185</v>
      </c>
      <c r="Z579" s="2551" t="s">
        <v>2185</v>
      </c>
      <c r="AA579" s="2552" t="s">
        <v>2185</v>
      </c>
      <c r="AB579" s="2553" t="s">
        <v>2494</v>
      </c>
      <c r="AC579" s="2554">
        <v>1331030</v>
      </c>
      <c r="AD579" s="2555">
        <v>25590</v>
      </c>
      <c r="AE579" s="2555">
        <v>29520</v>
      </c>
      <c r="AF579" s="2555">
        <v>42</v>
      </c>
      <c r="AG579" s="2555">
        <v>346.3</v>
      </c>
      <c r="AH579" s="2555">
        <v>64010</v>
      </c>
      <c r="AI579" s="2555">
        <v>3130</v>
      </c>
      <c r="AJ579" s="2555">
        <v>4915</v>
      </c>
      <c r="AK579" s="2555">
        <v>9.1999999999999993</v>
      </c>
      <c r="AL579" s="2555">
        <v>17.7</v>
      </c>
      <c r="AM579" s="2555">
        <v>5895</v>
      </c>
      <c r="AN579" s="2523">
        <v>154320</v>
      </c>
      <c r="AO579" s="2556">
        <v>1</v>
      </c>
      <c r="AP579" s="2547">
        <v>1</v>
      </c>
      <c r="AQ579" s="2547">
        <v>2</v>
      </c>
      <c r="AR579" s="2547">
        <v>3</v>
      </c>
      <c r="AS579" s="2557">
        <v>42</v>
      </c>
      <c r="AT579" s="2558">
        <v>48</v>
      </c>
      <c r="AU579" s="2558">
        <v>33</v>
      </c>
      <c r="AV579" s="2559">
        <v>38</v>
      </c>
      <c r="AW579" s="2560">
        <v>1</v>
      </c>
      <c r="AX579" s="2539">
        <v>1</v>
      </c>
      <c r="AY579" s="2521">
        <v>0</v>
      </c>
      <c r="AZ579" s="2539">
        <v>1</v>
      </c>
      <c r="BA579" s="2539">
        <v>0</v>
      </c>
      <c r="BB579" s="2539">
        <v>1</v>
      </c>
      <c r="BC579" s="2539">
        <v>0</v>
      </c>
      <c r="BD579" s="2539">
        <v>0</v>
      </c>
      <c r="BE579" s="2561">
        <v>1</v>
      </c>
      <c r="BF579" s="2539">
        <v>1</v>
      </c>
      <c r="BG579" s="2539">
        <v>0</v>
      </c>
      <c r="BH579" s="2539">
        <v>0</v>
      </c>
      <c r="BI579" s="2539">
        <v>0</v>
      </c>
      <c r="BJ579" s="2539">
        <v>1</v>
      </c>
      <c r="BK579" s="2539">
        <v>0</v>
      </c>
      <c r="BL579" s="2539">
        <v>0</v>
      </c>
      <c r="BM579" s="2539">
        <v>1</v>
      </c>
      <c r="BN579" s="2521">
        <v>1</v>
      </c>
      <c r="BO579" s="2539">
        <v>0</v>
      </c>
      <c r="BP579" s="2539">
        <v>0</v>
      </c>
      <c r="BQ579" s="2539">
        <v>0</v>
      </c>
      <c r="BR579" s="2562">
        <v>0</v>
      </c>
      <c r="BS579" s="2538">
        <v>1</v>
      </c>
      <c r="BT579" s="2521">
        <v>0</v>
      </c>
      <c r="BU579" s="2521">
        <v>0</v>
      </c>
      <c r="BV579" s="2521">
        <v>0</v>
      </c>
      <c r="BW579" s="2521">
        <v>0</v>
      </c>
      <c r="BX579" s="2521">
        <v>0</v>
      </c>
      <c r="BY579" s="2521">
        <v>0</v>
      </c>
      <c r="BZ579" s="2579">
        <v>0</v>
      </c>
      <c r="CA579" s="2521">
        <v>0</v>
      </c>
      <c r="CB579" s="2521">
        <v>0</v>
      </c>
      <c r="CC579" s="2521">
        <v>0</v>
      </c>
      <c r="CD579" s="2521">
        <v>0</v>
      </c>
      <c r="CE579" s="2524">
        <v>0</v>
      </c>
      <c r="CF579" s="2520">
        <v>1</v>
      </c>
      <c r="CG579" s="2521">
        <v>1</v>
      </c>
      <c r="CH579" s="2521">
        <v>1</v>
      </c>
      <c r="CI579" s="2521">
        <v>1</v>
      </c>
      <c r="CJ579" s="2521">
        <v>1</v>
      </c>
      <c r="CK579" s="2521">
        <v>1</v>
      </c>
      <c r="CL579" s="2521">
        <v>1</v>
      </c>
      <c r="CM579" s="2521">
        <v>1</v>
      </c>
      <c r="CN579" s="2521">
        <v>1</v>
      </c>
      <c r="CO579" s="2521">
        <v>1</v>
      </c>
      <c r="CP579" s="2521">
        <v>1</v>
      </c>
      <c r="CQ579" s="2521">
        <v>1</v>
      </c>
      <c r="CR579" s="2521">
        <v>1</v>
      </c>
      <c r="CS579" s="2521">
        <v>0</v>
      </c>
      <c r="CT579" s="2521">
        <v>0</v>
      </c>
      <c r="CU579" s="2521">
        <v>0</v>
      </c>
      <c r="CV579" s="2521">
        <v>0</v>
      </c>
      <c r="CW579" s="2521">
        <v>0</v>
      </c>
      <c r="CX579" s="2521">
        <v>0</v>
      </c>
      <c r="CY579" s="2563">
        <v>0</v>
      </c>
    </row>
    <row r="580" spans="1:103">
      <c r="A580" s="2541"/>
      <c r="B580" s="2659" t="s">
        <v>2836</v>
      </c>
      <c r="C580" s="2658" t="s">
        <v>2837</v>
      </c>
      <c r="D580" s="2648">
        <v>554</v>
      </c>
      <c r="E580" s="2519">
        <v>372</v>
      </c>
      <c r="F580" s="2556">
        <v>1032</v>
      </c>
      <c r="G580" s="2547">
        <v>408</v>
      </c>
      <c r="H580" s="2546">
        <v>29.5</v>
      </c>
      <c r="I580" s="2546">
        <v>52</v>
      </c>
      <c r="J580" s="2547">
        <v>30</v>
      </c>
      <c r="K580" s="2546">
        <v>928.1</v>
      </c>
      <c r="L580" s="2546">
        <v>868.1</v>
      </c>
      <c r="M580" s="2522">
        <v>706</v>
      </c>
      <c r="N580" s="2548">
        <v>3.585</v>
      </c>
      <c r="O580" s="2523">
        <v>6.47</v>
      </c>
      <c r="P580" s="2549">
        <v>1</v>
      </c>
      <c r="Q580" s="2549" t="s">
        <v>2493</v>
      </c>
      <c r="R580" s="2549" t="s">
        <v>2493</v>
      </c>
      <c r="S580" s="2549" t="s">
        <v>2185</v>
      </c>
      <c r="T580" s="2550" t="s">
        <v>2185</v>
      </c>
      <c r="U580" s="2549">
        <v>1</v>
      </c>
      <c r="V580" s="2549" t="s">
        <v>2493</v>
      </c>
      <c r="W580" s="2549" t="s">
        <v>2493</v>
      </c>
      <c r="X580" s="2549">
        <v>1</v>
      </c>
      <c r="Y580" s="2550" t="s">
        <v>2185</v>
      </c>
      <c r="Z580" s="2551" t="s">
        <v>2185</v>
      </c>
      <c r="AA580" s="2552" t="s">
        <v>2185</v>
      </c>
      <c r="AB580" s="2553" t="s">
        <v>2494</v>
      </c>
      <c r="AC580" s="2554">
        <v>1232370</v>
      </c>
      <c r="AD580" s="2555">
        <v>23880</v>
      </c>
      <c r="AE580" s="2555">
        <v>27490</v>
      </c>
      <c r="AF580" s="2555">
        <v>41.7</v>
      </c>
      <c r="AG580" s="2555">
        <v>328</v>
      </c>
      <c r="AH580" s="2555">
        <v>59090</v>
      </c>
      <c r="AI580" s="2555">
        <v>2896</v>
      </c>
      <c r="AJ580" s="2555">
        <v>4546</v>
      </c>
      <c r="AK580" s="2555">
        <v>9.1</v>
      </c>
      <c r="AL580" s="2555">
        <v>16.8</v>
      </c>
      <c r="AM580" s="2555">
        <v>4834</v>
      </c>
      <c r="AN580" s="2523">
        <v>141320</v>
      </c>
      <c r="AO580" s="2556">
        <v>1</v>
      </c>
      <c r="AP580" s="2547">
        <v>1</v>
      </c>
      <c r="AQ580" s="2547">
        <v>2</v>
      </c>
      <c r="AR580" s="2547">
        <v>3</v>
      </c>
      <c r="AS580" s="2557">
        <v>45</v>
      </c>
      <c r="AT580" s="2558">
        <v>51</v>
      </c>
      <c r="AU580" s="2558">
        <v>35</v>
      </c>
      <c r="AV580" s="2559">
        <v>41</v>
      </c>
      <c r="AW580" s="2560">
        <v>1</v>
      </c>
      <c r="AX580" s="2539">
        <v>1</v>
      </c>
      <c r="AY580" s="2521">
        <v>0</v>
      </c>
      <c r="AZ580" s="2539">
        <v>1</v>
      </c>
      <c r="BA580" s="2539">
        <v>0</v>
      </c>
      <c r="BB580" s="2539">
        <v>1</v>
      </c>
      <c r="BC580" s="2539">
        <v>0</v>
      </c>
      <c r="BD580" s="2539">
        <v>0</v>
      </c>
      <c r="BE580" s="2561">
        <v>1</v>
      </c>
      <c r="BF580" s="2539">
        <v>1</v>
      </c>
      <c r="BG580" s="2539">
        <v>0</v>
      </c>
      <c r="BH580" s="2539">
        <v>0</v>
      </c>
      <c r="BI580" s="2539">
        <v>0</v>
      </c>
      <c r="BJ580" s="2539">
        <v>1</v>
      </c>
      <c r="BK580" s="2539">
        <v>0</v>
      </c>
      <c r="BL580" s="2539">
        <v>0</v>
      </c>
      <c r="BM580" s="2539">
        <v>1</v>
      </c>
      <c r="BN580" s="2521">
        <v>0</v>
      </c>
      <c r="BO580" s="2539">
        <v>0</v>
      </c>
      <c r="BP580" s="2539">
        <v>0</v>
      </c>
      <c r="BQ580" s="2539">
        <v>0</v>
      </c>
      <c r="BR580" s="2562">
        <v>0</v>
      </c>
      <c r="BS580" s="2538">
        <v>1</v>
      </c>
      <c r="BT580" s="2521">
        <v>0</v>
      </c>
      <c r="BU580" s="2521">
        <v>0</v>
      </c>
      <c r="BV580" s="2521">
        <v>0</v>
      </c>
      <c r="BW580" s="2521">
        <v>0</v>
      </c>
      <c r="BX580" s="2521">
        <v>0</v>
      </c>
      <c r="BY580" s="2521">
        <v>0</v>
      </c>
      <c r="BZ580" s="2579">
        <v>0</v>
      </c>
      <c r="CA580" s="2521">
        <v>0</v>
      </c>
      <c r="CB580" s="2521">
        <v>0</v>
      </c>
      <c r="CC580" s="2521">
        <v>0</v>
      </c>
      <c r="CD580" s="2521">
        <v>0</v>
      </c>
      <c r="CE580" s="2524">
        <v>0</v>
      </c>
      <c r="CF580" s="2520">
        <v>1</v>
      </c>
      <c r="CG580" s="2521">
        <v>1</v>
      </c>
      <c r="CH580" s="2521">
        <v>1</v>
      </c>
      <c r="CI580" s="2521">
        <v>1</v>
      </c>
      <c r="CJ580" s="2521">
        <v>1</v>
      </c>
      <c r="CK580" s="2521">
        <v>1</v>
      </c>
      <c r="CL580" s="2521">
        <v>1</v>
      </c>
      <c r="CM580" s="2521">
        <v>1</v>
      </c>
      <c r="CN580" s="2521">
        <v>1</v>
      </c>
      <c r="CO580" s="2521">
        <v>1</v>
      </c>
      <c r="CP580" s="2521">
        <v>1</v>
      </c>
      <c r="CQ580" s="2521">
        <v>1</v>
      </c>
      <c r="CR580" s="2521">
        <v>1</v>
      </c>
      <c r="CS580" s="2521">
        <v>0</v>
      </c>
      <c r="CT580" s="2521">
        <v>0</v>
      </c>
      <c r="CU580" s="2521">
        <v>0</v>
      </c>
      <c r="CV580" s="2521">
        <v>0</v>
      </c>
      <c r="CW580" s="2521">
        <v>0</v>
      </c>
      <c r="CX580" s="2521">
        <v>0</v>
      </c>
      <c r="CY580" s="2563">
        <v>0</v>
      </c>
    </row>
    <row r="581" spans="1:103">
      <c r="A581" s="2541"/>
      <c r="B581" s="2659" t="s">
        <v>2838</v>
      </c>
      <c r="C581" s="2658" t="s">
        <v>2839</v>
      </c>
      <c r="D581" s="2648">
        <v>539</v>
      </c>
      <c r="E581" s="2519">
        <v>362</v>
      </c>
      <c r="F581" s="2556">
        <v>1030</v>
      </c>
      <c r="G581" s="2547">
        <v>407</v>
      </c>
      <c r="H581" s="2546">
        <v>28.4</v>
      </c>
      <c r="I581" s="2546">
        <v>51.1</v>
      </c>
      <c r="J581" s="2547">
        <v>30</v>
      </c>
      <c r="K581" s="2546">
        <v>928.1</v>
      </c>
      <c r="L581" s="2546">
        <v>868.1</v>
      </c>
      <c r="M581" s="2522">
        <v>687</v>
      </c>
      <c r="N581" s="2548">
        <v>3.58</v>
      </c>
      <c r="O581" s="2523">
        <v>6.6369999999999996</v>
      </c>
      <c r="P581" s="2549">
        <v>1</v>
      </c>
      <c r="Q581" s="2549" t="s">
        <v>2493</v>
      </c>
      <c r="R581" s="2549" t="s">
        <v>2493</v>
      </c>
      <c r="S581" s="2549" t="s">
        <v>2185</v>
      </c>
      <c r="T581" s="2550" t="s">
        <v>2185</v>
      </c>
      <c r="U581" s="2549">
        <v>1</v>
      </c>
      <c r="V581" s="2549" t="s">
        <v>2493</v>
      </c>
      <c r="W581" s="2549" t="s">
        <v>2493</v>
      </c>
      <c r="X581" s="2549">
        <v>1</v>
      </c>
      <c r="Y581" s="2550" t="s">
        <v>2185</v>
      </c>
      <c r="Z581" s="2551" t="s">
        <v>2185</v>
      </c>
      <c r="AA581" s="2552" t="s">
        <v>2185</v>
      </c>
      <c r="AB581" s="2553" t="s">
        <v>2494</v>
      </c>
      <c r="AC581" s="2554">
        <v>1202530</v>
      </c>
      <c r="AD581" s="2555">
        <v>23350</v>
      </c>
      <c r="AE581" s="2555">
        <v>26820</v>
      </c>
      <c r="AF581" s="2555">
        <v>41.8</v>
      </c>
      <c r="AG581" s="2555">
        <v>316.3</v>
      </c>
      <c r="AH581" s="2555">
        <v>57630</v>
      </c>
      <c r="AI581" s="2555">
        <v>2832</v>
      </c>
      <c r="AJ581" s="2555">
        <v>4435</v>
      </c>
      <c r="AK581" s="2555">
        <v>9.1</v>
      </c>
      <c r="AL581" s="2555">
        <v>16.5</v>
      </c>
      <c r="AM581" s="2555">
        <v>4529</v>
      </c>
      <c r="AN581" s="2523">
        <v>137550</v>
      </c>
      <c r="AO581" s="2556">
        <v>1</v>
      </c>
      <c r="AP581" s="2547">
        <v>1</v>
      </c>
      <c r="AQ581" s="2547">
        <v>2</v>
      </c>
      <c r="AR581" s="2547">
        <v>4</v>
      </c>
      <c r="AS581" s="2557">
        <v>46</v>
      </c>
      <c r="AT581" s="2558">
        <v>52</v>
      </c>
      <c r="AU581" s="2558">
        <v>36</v>
      </c>
      <c r="AV581" s="2559">
        <v>42</v>
      </c>
      <c r="AW581" s="2560">
        <v>1</v>
      </c>
      <c r="AX581" s="2539">
        <v>1</v>
      </c>
      <c r="AY581" s="2521">
        <v>0</v>
      </c>
      <c r="AZ581" s="2539">
        <v>1</v>
      </c>
      <c r="BA581" s="2539">
        <v>0</v>
      </c>
      <c r="BB581" s="2539">
        <v>1</v>
      </c>
      <c r="BC581" s="2539">
        <v>0</v>
      </c>
      <c r="BD581" s="2539">
        <v>0</v>
      </c>
      <c r="BE581" s="2561">
        <v>1</v>
      </c>
      <c r="BF581" s="2539">
        <v>1</v>
      </c>
      <c r="BG581" s="2539">
        <v>0</v>
      </c>
      <c r="BH581" s="2539">
        <v>0</v>
      </c>
      <c r="BI581" s="2539">
        <v>0</v>
      </c>
      <c r="BJ581" s="2539">
        <v>1</v>
      </c>
      <c r="BK581" s="2539">
        <v>0</v>
      </c>
      <c r="BL581" s="2539">
        <v>0</v>
      </c>
      <c r="BM581" s="2539">
        <v>1</v>
      </c>
      <c r="BN581" s="2521">
        <v>0</v>
      </c>
      <c r="BO581" s="2539">
        <v>0</v>
      </c>
      <c r="BP581" s="2539">
        <v>0</v>
      </c>
      <c r="BQ581" s="2539">
        <v>0</v>
      </c>
      <c r="BR581" s="2562">
        <v>0</v>
      </c>
      <c r="BS581" s="2538">
        <v>1</v>
      </c>
      <c r="BT581" s="2521">
        <v>0</v>
      </c>
      <c r="BU581" s="2521">
        <v>0</v>
      </c>
      <c r="BV581" s="2521">
        <v>0</v>
      </c>
      <c r="BW581" s="2521">
        <v>0</v>
      </c>
      <c r="BX581" s="2521">
        <v>0</v>
      </c>
      <c r="BY581" s="2521">
        <v>0</v>
      </c>
      <c r="BZ581" s="2579">
        <v>0</v>
      </c>
      <c r="CA581" s="2521">
        <v>0</v>
      </c>
      <c r="CB581" s="2521">
        <v>0</v>
      </c>
      <c r="CC581" s="2521">
        <v>0</v>
      </c>
      <c r="CD581" s="2521">
        <v>0</v>
      </c>
      <c r="CE581" s="2524">
        <v>0</v>
      </c>
      <c r="CF581" s="2520">
        <v>1</v>
      </c>
      <c r="CG581" s="2521">
        <v>1</v>
      </c>
      <c r="CH581" s="2521">
        <v>1</v>
      </c>
      <c r="CI581" s="2521">
        <v>1</v>
      </c>
      <c r="CJ581" s="2521">
        <v>1</v>
      </c>
      <c r="CK581" s="2521">
        <v>1</v>
      </c>
      <c r="CL581" s="2521">
        <v>1</v>
      </c>
      <c r="CM581" s="2521">
        <v>1</v>
      </c>
      <c r="CN581" s="2521">
        <v>1</v>
      </c>
      <c r="CO581" s="2521">
        <v>1</v>
      </c>
      <c r="CP581" s="2521">
        <v>1</v>
      </c>
      <c r="CQ581" s="2521">
        <v>1</v>
      </c>
      <c r="CR581" s="2521">
        <v>1</v>
      </c>
      <c r="CS581" s="2521">
        <v>0</v>
      </c>
      <c r="CT581" s="2521">
        <v>0</v>
      </c>
      <c r="CU581" s="2521">
        <v>0</v>
      </c>
      <c r="CV581" s="2521">
        <v>0</v>
      </c>
      <c r="CW581" s="2521">
        <v>0</v>
      </c>
      <c r="CX581" s="2521">
        <v>0</v>
      </c>
      <c r="CY581" s="2563">
        <v>0</v>
      </c>
    </row>
    <row r="582" spans="1:103">
      <c r="A582" s="2541"/>
      <c r="B582" s="2659" t="s">
        <v>2840</v>
      </c>
      <c r="C582" s="2658" t="s">
        <v>2841</v>
      </c>
      <c r="D582" s="2648">
        <v>483</v>
      </c>
      <c r="E582" s="2519">
        <v>324</v>
      </c>
      <c r="F582" s="2556">
        <v>1020</v>
      </c>
      <c r="G582" s="2547">
        <v>404</v>
      </c>
      <c r="H582" s="2546">
        <v>25.4</v>
      </c>
      <c r="I582" s="2546">
        <v>46</v>
      </c>
      <c r="J582" s="2547">
        <v>30</v>
      </c>
      <c r="K582" s="2546">
        <v>928.1</v>
      </c>
      <c r="L582" s="2546">
        <v>868.1</v>
      </c>
      <c r="M582" s="2522">
        <v>615</v>
      </c>
      <c r="N582" s="2548">
        <v>3.5539999999999998</v>
      </c>
      <c r="O582" s="2523">
        <v>7.36</v>
      </c>
      <c r="P582" s="2549">
        <v>1</v>
      </c>
      <c r="Q582" s="2549" t="s">
        <v>2493</v>
      </c>
      <c r="R582" s="2549" t="s">
        <v>2493</v>
      </c>
      <c r="S582" s="2549" t="s">
        <v>2185</v>
      </c>
      <c r="T582" s="2550" t="s">
        <v>2185</v>
      </c>
      <c r="U582" s="2549">
        <v>1</v>
      </c>
      <c r="V582" s="2549" t="s">
        <v>2493</v>
      </c>
      <c r="W582" s="2549" t="s">
        <v>2493</v>
      </c>
      <c r="X582" s="2549">
        <v>1</v>
      </c>
      <c r="Y582" s="2550" t="s">
        <v>2185</v>
      </c>
      <c r="Z582" s="2551" t="s">
        <v>2185</v>
      </c>
      <c r="AA582" s="2552" t="s">
        <v>2185</v>
      </c>
      <c r="AB582" s="2553" t="s">
        <v>2494</v>
      </c>
      <c r="AC582" s="2554">
        <v>1067480</v>
      </c>
      <c r="AD582" s="2555">
        <v>20930</v>
      </c>
      <c r="AE582" s="2555">
        <v>23920</v>
      </c>
      <c r="AF582" s="2555">
        <v>41.6</v>
      </c>
      <c r="AG582" s="2555">
        <v>282.7</v>
      </c>
      <c r="AH582" s="2555">
        <v>50710</v>
      </c>
      <c r="AI582" s="2555">
        <v>2510</v>
      </c>
      <c r="AJ582" s="2555">
        <v>3918</v>
      </c>
      <c r="AK582" s="2555">
        <v>9</v>
      </c>
      <c r="AL582" s="2555">
        <v>15.2</v>
      </c>
      <c r="AM582" s="2555">
        <v>3306</v>
      </c>
      <c r="AN582" s="2523">
        <v>119890</v>
      </c>
      <c r="AO582" s="2556">
        <v>1</v>
      </c>
      <c r="AP582" s="2547">
        <v>1</v>
      </c>
      <c r="AQ582" s="2547">
        <v>4</v>
      </c>
      <c r="AR582" s="2547">
        <v>4</v>
      </c>
      <c r="AS582" s="2557">
        <v>51</v>
      </c>
      <c r="AT582" s="2558">
        <v>58</v>
      </c>
      <c r="AU582" s="2558">
        <v>40</v>
      </c>
      <c r="AV582" s="2559">
        <v>46</v>
      </c>
      <c r="AW582" s="2560">
        <v>1</v>
      </c>
      <c r="AX582" s="2539">
        <v>1</v>
      </c>
      <c r="AY582" s="2521">
        <v>0</v>
      </c>
      <c r="AZ582" s="2539">
        <v>1</v>
      </c>
      <c r="BA582" s="2539">
        <v>0</v>
      </c>
      <c r="BB582" s="2539">
        <v>1</v>
      </c>
      <c r="BC582" s="2539">
        <v>0</v>
      </c>
      <c r="BD582" s="2539">
        <v>0</v>
      </c>
      <c r="BE582" s="2561">
        <v>1</v>
      </c>
      <c r="BF582" s="2539">
        <v>1</v>
      </c>
      <c r="BG582" s="2539">
        <v>0</v>
      </c>
      <c r="BH582" s="2539">
        <v>0</v>
      </c>
      <c r="BI582" s="2539">
        <v>0</v>
      </c>
      <c r="BJ582" s="2539">
        <v>1</v>
      </c>
      <c r="BK582" s="2539">
        <v>1</v>
      </c>
      <c r="BL582" s="2539">
        <v>1</v>
      </c>
      <c r="BM582" s="2539">
        <v>1</v>
      </c>
      <c r="BN582" s="2521">
        <v>0</v>
      </c>
      <c r="BO582" s="2539">
        <v>0</v>
      </c>
      <c r="BP582" s="2539">
        <v>0</v>
      </c>
      <c r="BQ582" s="2539">
        <v>0</v>
      </c>
      <c r="BR582" s="2562">
        <v>0</v>
      </c>
      <c r="BS582" s="2538">
        <v>1</v>
      </c>
      <c r="BT582" s="2521">
        <v>0</v>
      </c>
      <c r="BU582" s="2521">
        <v>0</v>
      </c>
      <c r="BV582" s="2521">
        <v>0</v>
      </c>
      <c r="BW582" s="2521">
        <v>0</v>
      </c>
      <c r="BX582" s="2521">
        <v>0</v>
      </c>
      <c r="BY582" s="2521">
        <v>0</v>
      </c>
      <c r="BZ582" s="2579">
        <v>0</v>
      </c>
      <c r="CA582" s="2521">
        <v>0</v>
      </c>
      <c r="CB582" s="2521">
        <v>0</v>
      </c>
      <c r="CC582" s="2521">
        <v>0</v>
      </c>
      <c r="CD582" s="2521">
        <v>0</v>
      </c>
      <c r="CE582" s="2524">
        <v>0</v>
      </c>
      <c r="CF582" s="2520">
        <v>1</v>
      </c>
      <c r="CG582" s="2521">
        <v>1</v>
      </c>
      <c r="CH582" s="2521">
        <v>1</v>
      </c>
      <c r="CI582" s="2521">
        <v>1</v>
      </c>
      <c r="CJ582" s="2521">
        <v>1</v>
      </c>
      <c r="CK582" s="2521">
        <v>1</v>
      </c>
      <c r="CL582" s="2521">
        <v>1</v>
      </c>
      <c r="CM582" s="2521">
        <v>1</v>
      </c>
      <c r="CN582" s="2521">
        <v>1</v>
      </c>
      <c r="CO582" s="2521">
        <v>1</v>
      </c>
      <c r="CP582" s="2521">
        <v>1</v>
      </c>
      <c r="CQ582" s="2521">
        <v>1</v>
      </c>
      <c r="CR582" s="2521">
        <v>1</v>
      </c>
      <c r="CS582" s="2521">
        <v>0</v>
      </c>
      <c r="CT582" s="2521">
        <v>0</v>
      </c>
      <c r="CU582" s="2521">
        <v>0</v>
      </c>
      <c r="CV582" s="2521">
        <v>0</v>
      </c>
      <c r="CW582" s="2521">
        <v>0</v>
      </c>
      <c r="CX582" s="2521">
        <v>0</v>
      </c>
      <c r="CY582" s="2563">
        <v>0</v>
      </c>
    </row>
    <row r="583" spans="1:103">
      <c r="A583" s="2541"/>
      <c r="B583" s="2659" t="s">
        <v>2842</v>
      </c>
      <c r="C583" s="2658" t="s">
        <v>2843</v>
      </c>
      <c r="D583" s="2648">
        <v>443</v>
      </c>
      <c r="E583" s="2519">
        <v>297</v>
      </c>
      <c r="F583" s="2556">
        <v>1012</v>
      </c>
      <c r="G583" s="2547">
        <v>402</v>
      </c>
      <c r="H583" s="2546">
        <v>23.6</v>
      </c>
      <c r="I583" s="2546">
        <v>41.9</v>
      </c>
      <c r="J583" s="2547">
        <v>30</v>
      </c>
      <c r="K583" s="2546">
        <v>928.1</v>
      </c>
      <c r="L583" s="2546">
        <v>868.1</v>
      </c>
      <c r="M583" s="2522">
        <v>564</v>
      </c>
      <c r="N583" s="2548">
        <v>3.5329999999999999</v>
      </c>
      <c r="O583" s="2523">
        <v>7.9850000000000003</v>
      </c>
      <c r="P583" s="2549">
        <v>1</v>
      </c>
      <c r="Q583" s="2549" t="s">
        <v>2493</v>
      </c>
      <c r="R583" s="2549" t="s">
        <v>2493</v>
      </c>
      <c r="S583" s="2549" t="s">
        <v>2185</v>
      </c>
      <c r="T583" s="2550" t="s">
        <v>2185</v>
      </c>
      <c r="U583" s="2549">
        <v>1</v>
      </c>
      <c r="V583" s="2549" t="s">
        <v>2493</v>
      </c>
      <c r="W583" s="2549" t="s">
        <v>2493</v>
      </c>
      <c r="X583" s="2549">
        <v>1</v>
      </c>
      <c r="Y583" s="2550" t="s">
        <v>2185</v>
      </c>
      <c r="Z583" s="2551" t="s">
        <v>2185</v>
      </c>
      <c r="AA583" s="2552" t="s">
        <v>2185</v>
      </c>
      <c r="AB583" s="2553" t="s">
        <v>2494</v>
      </c>
      <c r="AC583" s="2554">
        <v>966510</v>
      </c>
      <c r="AD583" s="2555">
        <v>19100</v>
      </c>
      <c r="AE583" s="2555">
        <v>21770</v>
      </c>
      <c r="AF583" s="2555">
        <v>41.4</v>
      </c>
      <c r="AG583" s="2555">
        <v>261.8</v>
      </c>
      <c r="AH583" s="2555">
        <v>45490</v>
      </c>
      <c r="AI583" s="2555">
        <v>2263</v>
      </c>
      <c r="AJ583" s="2555">
        <v>3529</v>
      </c>
      <c r="AK583" s="2555">
        <v>8.9</v>
      </c>
      <c r="AL583" s="2555">
        <v>14.2</v>
      </c>
      <c r="AM583" s="2555">
        <v>2543</v>
      </c>
      <c r="AN583" s="2523">
        <v>106730</v>
      </c>
      <c r="AO583" s="2556">
        <v>1</v>
      </c>
      <c r="AP583" s="2547">
        <v>1</v>
      </c>
      <c r="AQ583" s="2547">
        <v>4</v>
      </c>
      <c r="AR583" s="2547">
        <v>4</v>
      </c>
      <c r="AS583" s="2557">
        <v>56</v>
      </c>
      <c r="AT583" s="2558">
        <v>63</v>
      </c>
      <c r="AU583" s="2558">
        <v>43</v>
      </c>
      <c r="AV583" s="2559">
        <v>50</v>
      </c>
      <c r="AW583" s="2560">
        <v>1</v>
      </c>
      <c r="AX583" s="2539">
        <v>1</v>
      </c>
      <c r="AY583" s="2521">
        <v>0</v>
      </c>
      <c r="AZ583" s="2539">
        <v>1</v>
      </c>
      <c r="BA583" s="2539">
        <v>0</v>
      </c>
      <c r="BB583" s="2539">
        <v>1</v>
      </c>
      <c r="BC583" s="2539">
        <v>0</v>
      </c>
      <c r="BD583" s="2539">
        <v>0</v>
      </c>
      <c r="BE583" s="2561">
        <v>1</v>
      </c>
      <c r="BF583" s="2539">
        <v>1</v>
      </c>
      <c r="BG583" s="2539">
        <v>0</v>
      </c>
      <c r="BH583" s="2539">
        <v>0</v>
      </c>
      <c r="BI583" s="2539">
        <v>0</v>
      </c>
      <c r="BJ583" s="2539">
        <v>1</v>
      </c>
      <c r="BK583" s="2539">
        <v>1</v>
      </c>
      <c r="BL583" s="2539">
        <v>1</v>
      </c>
      <c r="BM583" s="2539">
        <v>1</v>
      </c>
      <c r="BN583" s="2521">
        <v>0</v>
      </c>
      <c r="BO583" s="2539">
        <v>0</v>
      </c>
      <c r="BP583" s="2539">
        <v>0</v>
      </c>
      <c r="BQ583" s="2539">
        <v>0</v>
      </c>
      <c r="BR583" s="2562">
        <v>0</v>
      </c>
      <c r="BS583" s="2538">
        <v>1</v>
      </c>
      <c r="BT583" s="2521">
        <v>0</v>
      </c>
      <c r="BU583" s="2521">
        <v>0</v>
      </c>
      <c r="BV583" s="2521">
        <v>0</v>
      </c>
      <c r="BW583" s="2521">
        <v>0</v>
      </c>
      <c r="BX583" s="2521">
        <v>0</v>
      </c>
      <c r="BY583" s="2521">
        <v>0</v>
      </c>
      <c r="BZ583" s="2579">
        <v>0</v>
      </c>
      <c r="CA583" s="2521">
        <v>0</v>
      </c>
      <c r="CB583" s="2521">
        <v>0</v>
      </c>
      <c r="CC583" s="2521">
        <v>0</v>
      </c>
      <c r="CD583" s="2521">
        <v>0</v>
      </c>
      <c r="CE583" s="2524">
        <v>0</v>
      </c>
      <c r="CF583" s="2520">
        <v>1</v>
      </c>
      <c r="CG583" s="2521">
        <v>1</v>
      </c>
      <c r="CH583" s="2521">
        <v>1</v>
      </c>
      <c r="CI583" s="2521">
        <v>1</v>
      </c>
      <c r="CJ583" s="2521">
        <v>1</v>
      </c>
      <c r="CK583" s="2521">
        <v>1</v>
      </c>
      <c r="CL583" s="2521">
        <v>1</v>
      </c>
      <c r="CM583" s="2521">
        <v>1</v>
      </c>
      <c r="CN583" s="2521">
        <v>1</v>
      </c>
      <c r="CO583" s="2521">
        <v>1</v>
      </c>
      <c r="CP583" s="2521">
        <v>1</v>
      </c>
      <c r="CQ583" s="2521">
        <v>1</v>
      </c>
      <c r="CR583" s="2521">
        <v>1</v>
      </c>
      <c r="CS583" s="2521">
        <v>0</v>
      </c>
      <c r="CT583" s="2521">
        <v>0</v>
      </c>
      <c r="CU583" s="2521">
        <v>0</v>
      </c>
      <c r="CV583" s="2521">
        <v>0</v>
      </c>
      <c r="CW583" s="2521">
        <v>0</v>
      </c>
      <c r="CX583" s="2521">
        <v>0</v>
      </c>
      <c r="CY583" s="2563">
        <v>0</v>
      </c>
    </row>
    <row r="584" spans="1:103">
      <c r="A584" s="2541"/>
      <c r="B584" s="2659" t="s">
        <v>2844</v>
      </c>
      <c r="C584" s="2658" t="s">
        <v>2845</v>
      </c>
      <c r="D584" s="2648">
        <v>412</v>
      </c>
      <c r="E584" s="2519">
        <v>277</v>
      </c>
      <c r="F584" s="2556">
        <v>1008</v>
      </c>
      <c r="G584" s="2547">
        <v>402</v>
      </c>
      <c r="H584" s="2546">
        <v>21.1</v>
      </c>
      <c r="I584" s="2546">
        <v>40</v>
      </c>
      <c r="J584" s="2547">
        <v>30</v>
      </c>
      <c r="K584" s="2546">
        <v>928.1</v>
      </c>
      <c r="L584" s="2546">
        <v>868.1</v>
      </c>
      <c r="M584" s="2522">
        <v>525</v>
      </c>
      <c r="N584" s="2548">
        <v>3.53</v>
      </c>
      <c r="O584" s="2523">
        <v>8.5630000000000006</v>
      </c>
      <c r="P584" s="2549">
        <v>1</v>
      </c>
      <c r="Q584" s="2549" t="s">
        <v>2493</v>
      </c>
      <c r="R584" s="2549" t="s">
        <v>2493</v>
      </c>
      <c r="S584" s="2549">
        <v>1</v>
      </c>
      <c r="T584" s="2550" t="s">
        <v>2493</v>
      </c>
      <c r="U584" s="2549">
        <v>1</v>
      </c>
      <c r="V584" s="2549" t="s">
        <v>2493</v>
      </c>
      <c r="W584" s="2549" t="s">
        <v>2493</v>
      </c>
      <c r="X584" s="2549">
        <v>1</v>
      </c>
      <c r="Y584" s="2550" t="s">
        <v>2493</v>
      </c>
      <c r="Z584" s="2551" t="s">
        <v>2185</v>
      </c>
      <c r="AA584" s="2552" t="s">
        <v>2185</v>
      </c>
      <c r="AB584" s="2553" t="s">
        <v>2494</v>
      </c>
      <c r="AC584" s="2554">
        <v>910470</v>
      </c>
      <c r="AD584" s="2555">
        <v>18060</v>
      </c>
      <c r="AE584" s="2555">
        <v>20460</v>
      </c>
      <c r="AF584" s="2555">
        <v>41.6</v>
      </c>
      <c r="AG584" s="2555">
        <v>235.9</v>
      </c>
      <c r="AH584" s="2555">
        <v>43400</v>
      </c>
      <c r="AI584" s="2555">
        <v>2159</v>
      </c>
      <c r="AJ584" s="2555">
        <v>3348</v>
      </c>
      <c r="AK584" s="2555">
        <v>9</v>
      </c>
      <c r="AL584" s="2555">
        <v>13.6</v>
      </c>
      <c r="AM584" s="2555">
        <v>2144</v>
      </c>
      <c r="AN584" s="2523">
        <v>101450</v>
      </c>
      <c r="AO584" s="2556">
        <v>1</v>
      </c>
      <c r="AP584" s="2547">
        <v>1</v>
      </c>
      <c r="AQ584" s="2547">
        <v>4</v>
      </c>
      <c r="AR584" s="2547">
        <v>4</v>
      </c>
      <c r="AS584" s="2557">
        <v>60</v>
      </c>
      <c r="AT584" s="2558">
        <v>67</v>
      </c>
      <c r="AU584" s="2558">
        <v>46</v>
      </c>
      <c r="AV584" s="2559">
        <v>54</v>
      </c>
      <c r="AW584" s="2560">
        <v>1</v>
      </c>
      <c r="AX584" s="2539">
        <v>1</v>
      </c>
      <c r="AY584" s="2521">
        <v>0</v>
      </c>
      <c r="AZ584" s="2539">
        <v>1</v>
      </c>
      <c r="BA584" s="2539">
        <v>1</v>
      </c>
      <c r="BB584" s="2539">
        <v>1</v>
      </c>
      <c r="BC584" s="2539">
        <v>0</v>
      </c>
      <c r="BD584" s="2539">
        <v>1</v>
      </c>
      <c r="BE584" s="2561">
        <v>1</v>
      </c>
      <c r="BF584" s="2539">
        <v>1</v>
      </c>
      <c r="BG584" s="2539">
        <v>1</v>
      </c>
      <c r="BH584" s="2539">
        <v>1</v>
      </c>
      <c r="BI584" s="2539">
        <v>1</v>
      </c>
      <c r="BJ584" s="2539">
        <v>1</v>
      </c>
      <c r="BK584" s="2539">
        <v>1</v>
      </c>
      <c r="BL584" s="2539">
        <v>1</v>
      </c>
      <c r="BM584" s="2539">
        <v>1</v>
      </c>
      <c r="BN584" s="2521">
        <v>0</v>
      </c>
      <c r="BO584" s="2539">
        <v>1</v>
      </c>
      <c r="BP584" s="2539">
        <v>1</v>
      </c>
      <c r="BQ584" s="2539">
        <v>0</v>
      </c>
      <c r="BR584" s="2562">
        <v>0</v>
      </c>
      <c r="BS584" s="2538">
        <v>1</v>
      </c>
      <c r="BT584" s="2521">
        <v>0</v>
      </c>
      <c r="BU584" s="2521">
        <v>0</v>
      </c>
      <c r="BV584" s="2521">
        <v>0</v>
      </c>
      <c r="BW584" s="2521">
        <v>0</v>
      </c>
      <c r="BX584" s="2521">
        <v>0</v>
      </c>
      <c r="BY584" s="2521">
        <v>0</v>
      </c>
      <c r="BZ584" s="2579">
        <v>0</v>
      </c>
      <c r="CA584" s="2521">
        <v>0</v>
      </c>
      <c r="CB584" s="2521">
        <v>0</v>
      </c>
      <c r="CC584" s="2521">
        <v>0</v>
      </c>
      <c r="CD584" s="2521">
        <v>0</v>
      </c>
      <c r="CE584" s="2524">
        <v>0</v>
      </c>
      <c r="CF584" s="2520">
        <v>1</v>
      </c>
      <c r="CG584" s="2521">
        <v>1</v>
      </c>
      <c r="CH584" s="2521">
        <v>1</v>
      </c>
      <c r="CI584" s="2521">
        <v>1</v>
      </c>
      <c r="CJ584" s="2521">
        <v>1</v>
      </c>
      <c r="CK584" s="2521">
        <v>1</v>
      </c>
      <c r="CL584" s="2521">
        <v>1</v>
      </c>
      <c r="CM584" s="2521">
        <v>1</v>
      </c>
      <c r="CN584" s="2521">
        <v>1</v>
      </c>
      <c r="CO584" s="2521">
        <v>1</v>
      </c>
      <c r="CP584" s="2521">
        <v>1</v>
      </c>
      <c r="CQ584" s="2521">
        <v>1</v>
      </c>
      <c r="CR584" s="2521">
        <v>1</v>
      </c>
      <c r="CS584" s="2521">
        <v>0</v>
      </c>
      <c r="CT584" s="2521">
        <v>0</v>
      </c>
      <c r="CU584" s="2521">
        <v>0</v>
      </c>
      <c r="CV584" s="2521">
        <v>0</v>
      </c>
      <c r="CW584" s="2521">
        <v>0</v>
      </c>
      <c r="CX584" s="2521">
        <v>0</v>
      </c>
      <c r="CY584" s="2563">
        <v>0</v>
      </c>
    </row>
    <row r="585" spans="1:103">
      <c r="A585" s="2541"/>
      <c r="B585" s="2659" t="s">
        <v>2846</v>
      </c>
      <c r="C585" s="2658" t="s">
        <v>2847</v>
      </c>
      <c r="D585" s="2648">
        <v>371</v>
      </c>
      <c r="E585" s="2519">
        <v>249</v>
      </c>
      <c r="F585" s="2556">
        <v>1000</v>
      </c>
      <c r="G585" s="2547">
        <v>400</v>
      </c>
      <c r="H585" s="2546">
        <v>19</v>
      </c>
      <c r="I585" s="2546">
        <v>36.1</v>
      </c>
      <c r="J585" s="2547">
        <v>30</v>
      </c>
      <c r="K585" s="2546">
        <v>928.1</v>
      </c>
      <c r="L585" s="2546">
        <v>868.1</v>
      </c>
      <c r="M585" s="2522">
        <v>473</v>
      </c>
      <c r="N585" s="2548">
        <v>3.51</v>
      </c>
      <c r="O585" s="2523">
        <v>9.4570000000000007</v>
      </c>
      <c r="P585" s="2549">
        <v>1</v>
      </c>
      <c r="Q585" s="2549" t="s">
        <v>2493</v>
      </c>
      <c r="R585" s="2549" t="s">
        <v>2493</v>
      </c>
      <c r="S585" s="2549">
        <v>1</v>
      </c>
      <c r="T585" s="2550" t="s">
        <v>2493</v>
      </c>
      <c r="U585" s="2549">
        <v>1</v>
      </c>
      <c r="V585" s="2549" t="s">
        <v>2493</v>
      </c>
      <c r="W585" s="2549" t="s">
        <v>2493</v>
      </c>
      <c r="X585" s="2549">
        <v>1</v>
      </c>
      <c r="Y585" s="2550" t="s">
        <v>2493</v>
      </c>
      <c r="Z585" s="2551" t="s">
        <v>2185</v>
      </c>
      <c r="AA585" s="2552" t="s">
        <v>2185</v>
      </c>
      <c r="AB585" s="2553" t="s">
        <v>2494</v>
      </c>
      <c r="AC585" s="2554">
        <v>813730</v>
      </c>
      <c r="AD585" s="2555">
        <v>16270</v>
      </c>
      <c r="AE585" s="2555">
        <v>18360</v>
      </c>
      <c r="AF585" s="2555">
        <v>41.4</v>
      </c>
      <c r="AG585" s="2555">
        <v>212.5</v>
      </c>
      <c r="AH585" s="2555">
        <v>38580</v>
      </c>
      <c r="AI585" s="2555">
        <v>1929</v>
      </c>
      <c r="AJ585" s="2555">
        <v>2984</v>
      </c>
      <c r="AK585" s="2555">
        <v>9</v>
      </c>
      <c r="AL585" s="2555">
        <v>12.6</v>
      </c>
      <c r="AM585" s="2555">
        <v>1588</v>
      </c>
      <c r="AN585" s="2523">
        <v>89440</v>
      </c>
      <c r="AO585" s="2556">
        <v>1</v>
      </c>
      <c r="AP585" s="2547">
        <v>1</v>
      </c>
      <c r="AQ585" s="2547">
        <v>4</v>
      </c>
      <c r="AR585" s="2547">
        <v>4</v>
      </c>
      <c r="AS585" s="2557">
        <v>66</v>
      </c>
      <c r="AT585" s="2558">
        <v>74</v>
      </c>
      <c r="AU585" s="2558">
        <v>51</v>
      </c>
      <c r="AV585" s="2559">
        <v>59</v>
      </c>
      <c r="AW585" s="2560">
        <v>1</v>
      </c>
      <c r="AX585" s="2539">
        <v>1</v>
      </c>
      <c r="AY585" s="2521">
        <v>0</v>
      </c>
      <c r="AZ585" s="2539">
        <v>1</v>
      </c>
      <c r="BA585" s="2539">
        <v>1</v>
      </c>
      <c r="BB585" s="2539">
        <v>1</v>
      </c>
      <c r="BC585" s="2539">
        <v>0</v>
      </c>
      <c r="BD585" s="2539">
        <v>1</v>
      </c>
      <c r="BE585" s="2561">
        <v>1</v>
      </c>
      <c r="BF585" s="2539">
        <v>1</v>
      </c>
      <c r="BG585" s="2539">
        <v>1</v>
      </c>
      <c r="BH585" s="2539">
        <v>1</v>
      </c>
      <c r="BI585" s="2539">
        <v>1</v>
      </c>
      <c r="BJ585" s="2539">
        <v>1</v>
      </c>
      <c r="BK585" s="2539">
        <v>1</v>
      </c>
      <c r="BL585" s="2539">
        <v>1</v>
      </c>
      <c r="BM585" s="2539">
        <v>1</v>
      </c>
      <c r="BN585" s="2521">
        <v>0</v>
      </c>
      <c r="BO585" s="2539">
        <v>1</v>
      </c>
      <c r="BP585" s="2539">
        <v>1</v>
      </c>
      <c r="BQ585" s="2539">
        <v>0</v>
      </c>
      <c r="BR585" s="2562">
        <v>0</v>
      </c>
      <c r="BS585" s="2538">
        <v>1</v>
      </c>
      <c r="BT585" s="2521">
        <v>0</v>
      </c>
      <c r="BU585" s="2521">
        <v>0</v>
      </c>
      <c r="BV585" s="2521">
        <v>0</v>
      </c>
      <c r="BW585" s="2521">
        <v>0</v>
      </c>
      <c r="BX585" s="2521">
        <v>0</v>
      </c>
      <c r="BY585" s="2521">
        <v>0</v>
      </c>
      <c r="BZ585" s="2579">
        <v>0</v>
      </c>
      <c r="CA585" s="2521">
        <v>0</v>
      </c>
      <c r="CB585" s="2521">
        <v>0</v>
      </c>
      <c r="CC585" s="2521">
        <v>0</v>
      </c>
      <c r="CD585" s="2521">
        <v>0</v>
      </c>
      <c r="CE585" s="2524">
        <v>0</v>
      </c>
      <c r="CF585" s="2520">
        <v>1</v>
      </c>
      <c r="CG585" s="2521">
        <v>1</v>
      </c>
      <c r="CH585" s="2521">
        <v>1</v>
      </c>
      <c r="CI585" s="2521">
        <v>1</v>
      </c>
      <c r="CJ585" s="2521">
        <v>1</v>
      </c>
      <c r="CK585" s="2521">
        <v>1</v>
      </c>
      <c r="CL585" s="2521">
        <v>1</v>
      </c>
      <c r="CM585" s="2521">
        <v>1</v>
      </c>
      <c r="CN585" s="2521">
        <v>1</v>
      </c>
      <c r="CO585" s="2521">
        <v>1</v>
      </c>
      <c r="CP585" s="2521">
        <v>1</v>
      </c>
      <c r="CQ585" s="2521">
        <v>1</v>
      </c>
      <c r="CR585" s="2521">
        <v>1</v>
      </c>
      <c r="CS585" s="2521">
        <v>0</v>
      </c>
      <c r="CT585" s="2521">
        <v>0</v>
      </c>
      <c r="CU585" s="2521">
        <v>0</v>
      </c>
      <c r="CV585" s="2521">
        <v>0</v>
      </c>
      <c r="CW585" s="2521">
        <v>0</v>
      </c>
      <c r="CX585" s="2521">
        <v>0</v>
      </c>
      <c r="CY585" s="2563">
        <v>0</v>
      </c>
    </row>
    <row r="586" spans="1:103">
      <c r="A586" s="2541"/>
      <c r="B586" s="2659" t="s">
        <v>2848</v>
      </c>
      <c r="C586" s="2658" t="s">
        <v>2849</v>
      </c>
      <c r="D586" s="2648">
        <v>321</v>
      </c>
      <c r="E586" s="2519">
        <v>215</v>
      </c>
      <c r="F586" s="2556">
        <v>990</v>
      </c>
      <c r="G586" s="2547">
        <v>400</v>
      </c>
      <c r="H586" s="2546">
        <v>16.5</v>
      </c>
      <c r="I586" s="2546">
        <v>31</v>
      </c>
      <c r="J586" s="2547">
        <v>30</v>
      </c>
      <c r="K586" s="2546">
        <v>928.1</v>
      </c>
      <c r="L586" s="2546">
        <v>868.1</v>
      </c>
      <c r="M586" s="2522">
        <v>408</v>
      </c>
      <c r="N586" s="2548">
        <v>3.4950000000000001</v>
      </c>
      <c r="O586" s="2523">
        <v>10.89</v>
      </c>
      <c r="P586" s="2549">
        <v>1</v>
      </c>
      <c r="Q586" s="2549" t="s">
        <v>2493</v>
      </c>
      <c r="R586" s="2549" t="s">
        <v>2493</v>
      </c>
      <c r="S586" s="2549">
        <v>1</v>
      </c>
      <c r="T586" s="2550" t="s">
        <v>2493</v>
      </c>
      <c r="U586" s="2549">
        <v>1</v>
      </c>
      <c r="V586" s="2549" t="s">
        <v>2493</v>
      </c>
      <c r="W586" s="2549" t="s">
        <v>2493</v>
      </c>
      <c r="X586" s="2549">
        <v>1</v>
      </c>
      <c r="Y586" s="2550" t="s">
        <v>2493</v>
      </c>
      <c r="Z586" s="2551" t="s">
        <v>2185</v>
      </c>
      <c r="AA586" s="2552" t="s">
        <v>2185</v>
      </c>
      <c r="AB586" s="2553" t="s">
        <v>2494</v>
      </c>
      <c r="AC586" s="2554">
        <v>696440</v>
      </c>
      <c r="AD586" s="2555">
        <v>14060</v>
      </c>
      <c r="AE586" s="2555">
        <v>15790</v>
      </c>
      <c r="AF586" s="2555">
        <v>41.2</v>
      </c>
      <c r="AG586" s="2555">
        <v>184.5</v>
      </c>
      <c r="AH586" s="2555">
        <v>33120</v>
      </c>
      <c r="AI586" s="2555">
        <v>1656</v>
      </c>
      <c r="AJ586" s="2555">
        <v>2554</v>
      </c>
      <c r="AK586" s="2555">
        <v>9</v>
      </c>
      <c r="AL586" s="2555">
        <v>11.3</v>
      </c>
      <c r="AM586" s="2555">
        <v>1033</v>
      </c>
      <c r="AN586" s="2523">
        <v>76020</v>
      </c>
      <c r="AO586" s="2556">
        <v>1</v>
      </c>
      <c r="AP586" s="2547">
        <v>2</v>
      </c>
      <c r="AQ586" s="2547">
        <v>4</v>
      </c>
      <c r="AR586" s="2547">
        <v>4</v>
      </c>
      <c r="AS586" s="2557">
        <v>76</v>
      </c>
      <c r="AT586" s="2558">
        <v>85</v>
      </c>
      <c r="AU586" s="2558">
        <v>58</v>
      </c>
      <c r="AV586" s="2559">
        <v>68</v>
      </c>
      <c r="AW586" s="2560">
        <v>1</v>
      </c>
      <c r="AX586" s="2539">
        <v>1</v>
      </c>
      <c r="AY586" s="2521">
        <v>0</v>
      </c>
      <c r="AZ586" s="2539">
        <v>1</v>
      </c>
      <c r="BA586" s="2539">
        <v>1</v>
      </c>
      <c r="BB586" s="2539">
        <v>1</v>
      </c>
      <c r="BC586" s="2539">
        <v>0</v>
      </c>
      <c r="BD586" s="2539">
        <v>1</v>
      </c>
      <c r="BE586" s="2561">
        <v>1</v>
      </c>
      <c r="BF586" s="2539">
        <v>1</v>
      </c>
      <c r="BG586" s="2539">
        <v>1</v>
      </c>
      <c r="BH586" s="2539">
        <v>1</v>
      </c>
      <c r="BI586" s="2539">
        <v>1</v>
      </c>
      <c r="BJ586" s="2539">
        <v>1</v>
      </c>
      <c r="BK586" s="2539">
        <v>1</v>
      </c>
      <c r="BL586" s="2539">
        <v>1</v>
      </c>
      <c r="BM586" s="2539">
        <v>1</v>
      </c>
      <c r="BN586" s="2521">
        <v>0</v>
      </c>
      <c r="BO586" s="2539">
        <v>1</v>
      </c>
      <c r="BP586" s="2539">
        <v>1</v>
      </c>
      <c r="BQ586" s="2539">
        <v>0</v>
      </c>
      <c r="BR586" s="2562">
        <v>0</v>
      </c>
      <c r="BS586" s="2538">
        <v>1</v>
      </c>
      <c r="BT586" s="2521">
        <v>0</v>
      </c>
      <c r="BU586" s="2521">
        <v>0</v>
      </c>
      <c r="BV586" s="2521">
        <v>0</v>
      </c>
      <c r="BW586" s="2521">
        <v>0</v>
      </c>
      <c r="BX586" s="2521">
        <v>0</v>
      </c>
      <c r="BY586" s="2521">
        <v>0</v>
      </c>
      <c r="BZ586" s="2579">
        <v>0</v>
      </c>
      <c r="CA586" s="2521">
        <v>0</v>
      </c>
      <c r="CB586" s="2521">
        <v>0</v>
      </c>
      <c r="CC586" s="2521">
        <v>0</v>
      </c>
      <c r="CD586" s="2521">
        <v>0</v>
      </c>
      <c r="CE586" s="2524">
        <v>0</v>
      </c>
      <c r="CF586" s="2520">
        <v>1</v>
      </c>
      <c r="CG586" s="2521">
        <v>1</v>
      </c>
      <c r="CH586" s="2521">
        <v>1</v>
      </c>
      <c r="CI586" s="2521">
        <v>1</v>
      </c>
      <c r="CJ586" s="2521">
        <v>1</v>
      </c>
      <c r="CK586" s="2521">
        <v>1</v>
      </c>
      <c r="CL586" s="2521">
        <v>1</v>
      </c>
      <c r="CM586" s="2521">
        <v>1</v>
      </c>
      <c r="CN586" s="2521">
        <v>1</v>
      </c>
      <c r="CO586" s="2521">
        <v>1</v>
      </c>
      <c r="CP586" s="2521">
        <v>1</v>
      </c>
      <c r="CQ586" s="2521">
        <v>1</v>
      </c>
      <c r="CR586" s="2521">
        <v>1</v>
      </c>
      <c r="CS586" s="2521">
        <v>0</v>
      </c>
      <c r="CT586" s="2521">
        <v>0</v>
      </c>
      <c r="CU586" s="2521">
        <v>0</v>
      </c>
      <c r="CV586" s="2521">
        <v>0</v>
      </c>
      <c r="CW586" s="2521">
        <v>0</v>
      </c>
      <c r="CX586" s="2521">
        <v>0</v>
      </c>
      <c r="CY586" s="2563">
        <v>0</v>
      </c>
    </row>
    <row r="587" spans="1:103">
      <c r="A587" s="2541"/>
      <c r="B587" s="2659" t="s">
        <v>2850</v>
      </c>
      <c r="C587" s="2658" t="s">
        <v>2851</v>
      </c>
      <c r="D587" s="2648">
        <v>296</v>
      </c>
      <c r="E587" s="2519">
        <v>199</v>
      </c>
      <c r="F587" s="2556">
        <v>982</v>
      </c>
      <c r="G587" s="2547">
        <v>400</v>
      </c>
      <c r="H587" s="2546">
        <v>16.5</v>
      </c>
      <c r="I587" s="2546">
        <v>27.1</v>
      </c>
      <c r="J587" s="2547">
        <v>30</v>
      </c>
      <c r="K587" s="2546">
        <v>928.1</v>
      </c>
      <c r="L587" s="2546">
        <v>868.1</v>
      </c>
      <c r="M587" s="2522">
        <v>377</v>
      </c>
      <c r="N587" s="2548">
        <v>3.4790000000000001</v>
      </c>
      <c r="O587" s="2523">
        <v>11.74</v>
      </c>
      <c r="P587" s="2549">
        <v>1</v>
      </c>
      <c r="Q587" s="2549" t="s">
        <v>2493</v>
      </c>
      <c r="R587" s="2549" t="s">
        <v>2493</v>
      </c>
      <c r="S587" s="2549">
        <v>1</v>
      </c>
      <c r="T587" s="2550" t="s">
        <v>2493</v>
      </c>
      <c r="U587" s="2549">
        <v>1</v>
      </c>
      <c r="V587" s="2549" t="s">
        <v>2493</v>
      </c>
      <c r="W587" s="2549" t="s">
        <v>2493</v>
      </c>
      <c r="X587" s="2549">
        <v>1</v>
      </c>
      <c r="Y587" s="2550" t="s">
        <v>2493</v>
      </c>
      <c r="Z587" s="2551" t="s">
        <v>2185</v>
      </c>
      <c r="AA587" s="2552" t="s">
        <v>2185</v>
      </c>
      <c r="AB587" s="2553" t="s">
        <v>2494</v>
      </c>
      <c r="AC587" s="2554">
        <v>620310</v>
      </c>
      <c r="AD587" s="2555">
        <v>12630</v>
      </c>
      <c r="AE587" s="2555">
        <v>14250</v>
      </c>
      <c r="AF587" s="2555">
        <v>40.5</v>
      </c>
      <c r="AG587" s="2555">
        <v>181.5</v>
      </c>
      <c r="AH587" s="2555">
        <v>28960</v>
      </c>
      <c r="AI587" s="2555">
        <v>1448</v>
      </c>
      <c r="AJ587" s="2555">
        <v>2242</v>
      </c>
      <c r="AK587" s="2555">
        <v>8.6999999999999993</v>
      </c>
      <c r="AL587" s="2555">
        <v>10.5</v>
      </c>
      <c r="AM587" s="2555">
        <v>763.6</v>
      </c>
      <c r="AN587" s="2523">
        <v>65890</v>
      </c>
      <c r="AO587" s="2556">
        <v>1</v>
      </c>
      <c r="AP587" s="2547">
        <v>2</v>
      </c>
      <c r="AQ587" s="2547">
        <v>4</v>
      </c>
      <c r="AR587" s="2547">
        <v>4</v>
      </c>
      <c r="AS587" s="2557">
        <v>82</v>
      </c>
      <c r="AT587" s="2558">
        <v>92</v>
      </c>
      <c r="AU587" s="2558">
        <v>63</v>
      </c>
      <c r="AV587" s="2559">
        <v>73</v>
      </c>
      <c r="AW587" s="2560">
        <v>1</v>
      </c>
      <c r="AX587" s="2539">
        <v>1</v>
      </c>
      <c r="AY587" s="2521">
        <v>0</v>
      </c>
      <c r="AZ587" s="2539">
        <v>1</v>
      </c>
      <c r="BA587" s="2539">
        <v>1</v>
      </c>
      <c r="BB587" s="2539">
        <v>1</v>
      </c>
      <c r="BC587" s="2539">
        <v>0</v>
      </c>
      <c r="BD587" s="2539">
        <v>1</v>
      </c>
      <c r="BE587" s="2561">
        <v>1</v>
      </c>
      <c r="BF587" s="2539">
        <v>1</v>
      </c>
      <c r="BG587" s="2539">
        <v>1</v>
      </c>
      <c r="BH587" s="2539">
        <v>1</v>
      </c>
      <c r="BI587" s="2539">
        <v>1</v>
      </c>
      <c r="BJ587" s="2539">
        <v>1</v>
      </c>
      <c r="BK587" s="2539">
        <v>1</v>
      </c>
      <c r="BL587" s="2539">
        <v>1</v>
      </c>
      <c r="BM587" s="2539">
        <v>1</v>
      </c>
      <c r="BN587" s="2521">
        <v>0</v>
      </c>
      <c r="BO587" s="2539">
        <v>1</v>
      </c>
      <c r="BP587" s="2539">
        <v>1</v>
      </c>
      <c r="BQ587" s="2539">
        <v>0</v>
      </c>
      <c r="BR587" s="2562">
        <v>0</v>
      </c>
      <c r="BS587" s="2538">
        <v>1</v>
      </c>
      <c r="BT587" s="2521">
        <v>0</v>
      </c>
      <c r="BU587" s="2521">
        <v>0</v>
      </c>
      <c r="BV587" s="2521">
        <v>0</v>
      </c>
      <c r="BW587" s="2521">
        <v>0</v>
      </c>
      <c r="BX587" s="2521">
        <v>0</v>
      </c>
      <c r="BY587" s="2521">
        <v>0</v>
      </c>
      <c r="BZ587" s="2579">
        <v>0</v>
      </c>
      <c r="CA587" s="2521">
        <v>0</v>
      </c>
      <c r="CB587" s="2521">
        <v>0</v>
      </c>
      <c r="CC587" s="2521">
        <v>0</v>
      </c>
      <c r="CD587" s="2521">
        <v>0</v>
      </c>
      <c r="CE587" s="2524">
        <v>0</v>
      </c>
      <c r="CF587" s="2520">
        <v>1</v>
      </c>
      <c r="CG587" s="2521">
        <v>1</v>
      </c>
      <c r="CH587" s="2521">
        <v>1</v>
      </c>
      <c r="CI587" s="2521">
        <v>1</v>
      </c>
      <c r="CJ587" s="2521">
        <v>1</v>
      </c>
      <c r="CK587" s="2521">
        <v>1</v>
      </c>
      <c r="CL587" s="2521">
        <v>1</v>
      </c>
      <c r="CM587" s="2521">
        <v>1</v>
      </c>
      <c r="CN587" s="2521">
        <v>1</v>
      </c>
      <c r="CO587" s="2521">
        <v>1</v>
      </c>
      <c r="CP587" s="2521">
        <v>1</v>
      </c>
      <c r="CQ587" s="2521">
        <v>1</v>
      </c>
      <c r="CR587" s="2521">
        <v>1</v>
      </c>
      <c r="CS587" s="2521">
        <v>0</v>
      </c>
      <c r="CT587" s="2521">
        <v>0</v>
      </c>
      <c r="CU587" s="2521">
        <v>0</v>
      </c>
      <c r="CV587" s="2521">
        <v>0</v>
      </c>
      <c r="CW587" s="2521">
        <v>0</v>
      </c>
      <c r="CX587" s="2521">
        <v>0</v>
      </c>
      <c r="CY587" s="2563">
        <v>0</v>
      </c>
    </row>
    <row r="588" spans="1:103">
      <c r="A588" s="2541"/>
      <c r="B588" s="2659" t="s">
        <v>2852</v>
      </c>
      <c r="C588" s="2658" t="s">
        <v>2853</v>
      </c>
      <c r="D588" s="2648">
        <v>584</v>
      </c>
      <c r="E588" s="2519">
        <v>392</v>
      </c>
      <c r="F588" s="2556">
        <v>1056</v>
      </c>
      <c r="G588" s="2547">
        <v>314</v>
      </c>
      <c r="H588" s="2546">
        <v>36</v>
      </c>
      <c r="I588" s="2546">
        <v>64</v>
      </c>
      <c r="J588" s="2547">
        <v>30</v>
      </c>
      <c r="K588" s="2546">
        <v>928.1</v>
      </c>
      <c r="L588" s="2546">
        <v>868.1</v>
      </c>
      <c r="M588" s="2522">
        <v>744</v>
      </c>
      <c r="N588" s="2548">
        <v>3.2440000000000002</v>
      </c>
      <c r="O588" s="2523">
        <v>5.556</v>
      </c>
      <c r="P588" s="2549">
        <v>1</v>
      </c>
      <c r="Q588" s="2549" t="s">
        <v>2493</v>
      </c>
      <c r="R588" s="2549" t="s">
        <v>2493</v>
      </c>
      <c r="S588" s="2549" t="s">
        <v>2185</v>
      </c>
      <c r="T588" s="2550" t="s">
        <v>2185</v>
      </c>
      <c r="U588" s="2549">
        <v>1</v>
      </c>
      <c r="V588" s="2549" t="s">
        <v>2493</v>
      </c>
      <c r="W588" s="2549" t="s">
        <v>2493</v>
      </c>
      <c r="X588" s="2549">
        <v>1</v>
      </c>
      <c r="Y588" s="2550" t="s">
        <v>2185</v>
      </c>
      <c r="Z588" s="2551">
        <v>1</v>
      </c>
      <c r="AA588" s="2552">
        <v>1</v>
      </c>
      <c r="AB588" s="2553" t="s">
        <v>2494</v>
      </c>
      <c r="AC588" s="2554">
        <v>1246070</v>
      </c>
      <c r="AD588" s="2555">
        <v>23590</v>
      </c>
      <c r="AE588" s="2555">
        <v>28030</v>
      </c>
      <c r="AF588" s="2555">
        <v>40.9</v>
      </c>
      <c r="AG588" s="2555">
        <v>403.2</v>
      </c>
      <c r="AH588" s="2555">
        <v>33430</v>
      </c>
      <c r="AI588" s="2555">
        <v>2129</v>
      </c>
      <c r="AJ588" s="2555">
        <v>3474</v>
      </c>
      <c r="AK588" s="2555">
        <v>6.7</v>
      </c>
      <c r="AL588" s="2555">
        <v>19.899999999999999</v>
      </c>
      <c r="AM588" s="2555">
        <v>7153</v>
      </c>
      <c r="AN588" s="2523">
        <v>81240</v>
      </c>
      <c r="AO588" s="2556">
        <v>1</v>
      </c>
      <c r="AP588" s="2547">
        <v>1</v>
      </c>
      <c r="AQ588" s="2547">
        <v>1</v>
      </c>
      <c r="AR588" s="2547">
        <v>2</v>
      </c>
      <c r="AS588" s="2557">
        <v>39</v>
      </c>
      <c r="AT588" s="2558">
        <v>44</v>
      </c>
      <c r="AU588" s="2558">
        <v>33</v>
      </c>
      <c r="AV588" s="2559">
        <v>37</v>
      </c>
      <c r="AW588" s="2560">
        <v>1</v>
      </c>
      <c r="AX588" s="2539">
        <v>1</v>
      </c>
      <c r="AY588" s="2521">
        <v>1</v>
      </c>
      <c r="AZ588" s="2539">
        <v>1</v>
      </c>
      <c r="BA588" s="2539">
        <v>0</v>
      </c>
      <c r="BB588" s="2539">
        <v>1</v>
      </c>
      <c r="BC588" s="2539">
        <v>1</v>
      </c>
      <c r="BD588" s="2539">
        <v>0</v>
      </c>
      <c r="BE588" s="2561">
        <v>1</v>
      </c>
      <c r="BF588" s="2539">
        <v>1</v>
      </c>
      <c r="BG588" s="2539">
        <v>0</v>
      </c>
      <c r="BH588" s="2539">
        <v>0</v>
      </c>
      <c r="BI588" s="2539">
        <v>0</v>
      </c>
      <c r="BJ588" s="2539">
        <v>1</v>
      </c>
      <c r="BK588" s="2539">
        <v>0</v>
      </c>
      <c r="BL588" s="2539">
        <v>0</v>
      </c>
      <c r="BM588" s="2539">
        <v>1</v>
      </c>
      <c r="BN588" s="2521">
        <v>1</v>
      </c>
      <c r="BO588" s="2539">
        <v>0</v>
      </c>
      <c r="BP588" s="2539">
        <v>0</v>
      </c>
      <c r="BQ588" s="2539">
        <v>0</v>
      </c>
      <c r="BR588" s="2562">
        <v>0</v>
      </c>
      <c r="BS588" s="2538">
        <v>1</v>
      </c>
      <c r="BT588" s="2521">
        <v>0</v>
      </c>
      <c r="BU588" s="2521">
        <v>0</v>
      </c>
      <c r="BV588" s="2521">
        <v>0</v>
      </c>
      <c r="BW588" s="2521">
        <v>0</v>
      </c>
      <c r="BX588" s="2521">
        <v>0</v>
      </c>
      <c r="BY588" s="2521">
        <v>0</v>
      </c>
      <c r="BZ588" s="2579">
        <v>0</v>
      </c>
      <c r="CA588" s="2521">
        <v>0</v>
      </c>
      <c r="CB588" s="2521">
        <v>0</v>
      </c>
      <c r="CC588" s="2521">
        <v>0</v>
      </c>
      <c r="CD588" s="2521">
        <v>0</v>
      </c>
      <c r="CE588" s="2524">
        <v>0</v>
      </c>
      <c r="CF588" s="2520">
        <v>1</v>
      </c>
      <c r="CG588" s="2521">
        <v>1</v>
      </c>
      <c r="CH588" s="2521">
        <v>1</v>
      </c>
      <c r="CI588" s="2521">
        <v>1</v>
      </c>
      <c r="CJ588" s="2521">
        <v>1</v>
      </c>
      <c r="CK588" s="2521">
        <v>1</v>
      </c>
      <c r="CL588" s="2521">
        <v>1</v>
      </c>
      <c r="CM588" s="2521">
        <v>1</v>
      </c>
      <c r="CN588" s="2521">
        <v>1</v>
      </c>
      <c r="CO588" s="2521">
        <v>1</v>
      </c>
      <c r="CP588" s="2521">
        <v>1</v>
      </c>
      <c r="CQ588" s="2521">
        <v>1</v>
      </c>
      <c r="CR588" s="2521">
        <v>1</v>
      </c>
      <c r="CS588" s="2521">
        <v>0</v>
      </c>
      <c r="CT588" s="2521">
        <v>0</v>
      </c>
      <c r="CU588" s="2521">
        <v>0</v>
      </c>
      <c r="CV588" s="2521">
        <v>0</v>
      </c>
      <c r="CW588" s="2521">
        <v>0</v>
      </c>
      <c r="CX588" s="2521">
        <v>0</v>
      </c>
      <c r="CY588" s="2563">
        <v>0</v>
      </c>
    </row>
    <row r="589" spans="1:103">
      <c r="A589" s="2541"/>
      <c r="B589" s="2659" t="s">
        <v>2854</v>
      </c>
      <c r="C589" s="2658" t="s">
        <v>2855</v>
      </c>
      <c r="D589" s="2648">
        <v>494</v>
      </c>
      <c r="E589" s="2519">
        <v>331</v>
      </c>
      <c r="F589" s="2556">
        <v>1036</v>
      </c>
      <c r="G589" s="2547">
        <v>309</v>
      </c>
      <c r="H589" s="2546">
        <v>31</v>
      </c>
      <c r="I589" s="2546">
        <v>54</v>
      </c>
      <c r="J589" s="2547">
        <v>30</v>
      </c>
      <c r="K589" s="2546">
        <v>928.1</v>
      </c>
      <c r="L589" s="2546">
        <v>868.1</v>
      </c>
      <c r="M589" s="2522">
        <v>629</v>
      </c>
      <c r="N589" s="2548">
        <v>3.194</v>
      </c>
      <c r="O589" s="2523">
        <v>6.4669999999999996</v>
      </c>
      <c r="P589" s="2549">
        <v>1</v>
      </c>
      <c r="Q589" s="2549" t="s">
        <v>2493</v>
      </c>
      <c r="R589" s="2549" t="s">
        <v>2493</v>
      </c>
      <c r="S589" s="2549" t="s">
        <v>2185</v>
      </c>
      <c r="T589" s="2550" t="s">
        <v>2185</v>
      </c>
      <c r="U589" s="2549">
        <v>1</v>
      </c>
      <c r="V589" s="2549" t="s">
        <v>2493</v>
      </c>
      <c r="W589" s="2549" t="s">
        <v>2493</v>
      </c>
      <c r="X589" s="2549">
        <v>1</v>
      </c>
      <c r="Y589" s="2550" t="s">
        <v>2185</v>
      </c>
      <c r="Z589" s="2551">
        <v>1</v>
      </c>
      <c r="AA589" s="2552">
        <v>1</v>
      </c>
      <c r="AB589" s="2553" t="s">
        <v>2494</v>
      </c>
      <c r="AC589" s="2554">
        <v>1027950</v>
      </c>
      <c r="AD589" s="2555">
        <v>19840</v>
      </c>
      <c r="AE589" s="2555">
        <v>23410</v>
      </c>
      <c r="AF589" s="2555">
        <v>40.4</v>
      </c>
      <c r="AG589" s="2555">
        <v>344.5</v>
      </c>
      <c r="AH589" s="2555">
        <v>26820</v>
      </c>
      <c r="AI589" s="2555">
        <v>1736</v>
      </c>
      <c r="AJ589" s="2555">
        <v>2818</v>
      </c>
      <c r="AK589" s="2555">
        <v>6.5</v>
      </c>
      <c r="AL589" s="2555">
        <v>17.399999999999999</v>
      </c>
      <c r="AM589" s="2555">
        <v>4395</v>
      </c>
      <c r="AN589" s="2523">
        <v>64010</v>
      </c>
      <c r="AO589" s="2556">
        <v>1</v>
      </c>
      <c r="AP589" s="2547">
        <v>1</v>
      </c>
      <c r="AQ589" s="2547">
        <v>2</v>
      </c>
      <c r="AR589" s="2547">
        <v>3</v>
      </c>
      <c r="AS589" s="2557">
        <v>46</v>
      </c>
      <c r="AT589" s="2558">
        <v>51</v>
      </c>
      <c r="AU589" s="2558">
        <v>38</v>
      </c>
      <c r="AV589" s="2559">
        <v>43</v>
      </c>
      <c r="AW589" s="2560">
        <v>1</v>
      </c>
      <c r="AX589" s="2539">
        <v>1</v>
      </c>
      <c r="AY589" s="2521">
        <v>1</v>
      </c>
      <c r="AZ589" s="2539">
        <v>1</v>
      </c>
      <c r="BA589" s="2539">
        <v>0</v>
      </c>
      <c r="BB589" s="2539">
        <v>1</v>
      </c>
      <c r="BC589" s="2539">
        <v>1</v>
      </c>
      <c r="BD589" s="2539">
        <v>0</v>
      </c>
      <c r="BE589" s="2561">
        <v>1</v>
      </c>
      <c r="BF589" s="2539">
        <v>1</v>
      </c>
      <c r="BG589" s="2539">
        <v>0</v>
      </c>
      <c r="BH589" s="2539">
        <v>0</v>
      </c>
      <c r="BI589" s="2539">
        <v>0</v>
      </c>
      <c r="BJ589" s="2539">
        <v>1</v>
      </c>
      <c r="BK589" s="2539">
        <v>0</v>
      </c>
      <c r="BL589" s="2539">
        <v>0</v>
      </c>
      <c r="BM589" s="2539">
        <v>1</v>
      </c>
      <c r="BN589" s="2521">
        <v>1</v>
      </c>
      <c r="BO589" s="2539">
        <v>0</v>
      </c>
      <c r="BP589" s="2539">
        <v>0</v>
      </c>
      <c r="BQ589" s="2539">
        <v>0</v>
      </c>
      <c r="BR589" s="2562">
        <v>0</v>
      </c>
      <c r="BS589" s="2538">
        <v>1</v>
      </c>
      <c r="BT589" s="2521">
        <v>0</v>
      </c>
      <c r="BU589" s="2521">
        <v>0</v>
      </c>
      <c r="BV589" s="2521">
        <v>0</v>
      </c>
      <c r="BW589" s="2521">
        <v>0</v>
      </c>
      <c r="BX589" s="2521">
        <v>0</v>
      </c>
      <c r="BY589" s="2521">
        <v>0</v>
      </c>
      <c r="BZ589" s="2579">
        <v>0</v>
      </c>
      <c r="CA589" s="2521">
        <v>0</v>
      </c>
      <c r="CB589" s="2521">
        <v>0</v>
      </c>
      <c r="CC589" s="2521">
        <v>0</v>
      </c>
      <c r="CD589" s="2521">
        <v>0</v>
      </c>
      <c r="CE589" s="2524">
        <v>0</v>
      </c>
      <c r="CF589" s="2520">
        <v>1</v>
      </c>
      <c r="CG589" s="2521">
        <v>1</v>
      </c>
      <c r="CH589" s="2521">
        <v>1</v>
      </c>
      <c r="CI589" s="2521">
        <v>1</v>
      </c>
      <c r="CJ589" s="2521">
        <v>1</v>
      </c>
      <c r="CK589" s="2521">
        <v>1</v>
      </c>
      <c r="CL589" s="2521">
        <v>1</v>
      </c>
      <c r="CM589" s="2521">
        <v>1</v>
      </c>
      <c r="CN589" s="2521">
        <v>1</v>
      </c>
      <c r="CO589" s="2521">
        <v>1</v>
      </c>
      <c r="CP589" s="2521">
        <v>1</v>
      </c>
      <c r="CQ589" s="2521">
        <v>1</v>
      </c>
      <c r="CR589" s="2521">
        <v>1</v>
      </c>
      <c r="CS589" s="2521">
        <v>0</v>
      </c>
      <c r="CT589" s="2521">
        <v>0</v>
      </c>
      <c r="CU589" s="2521">
        <v>0</v>
      </c>
      <c r="CV589" s="2521">
        <v>0</v>
      </c>
      <c r="CW589" s="2521">
        <v>0</v>
      </c>
      <c r="CX589" s="2521">
        <v>0</v>
      </c>
      <c r="CY589" s="2563">
        <v>0</v>
      </c>
    </row>
    <row r="590" spans="1:103">
      <c r="A590" s="2541"/>
      <c r="B590" s="2659" t="s">
        <v>2856</v>
      </c>
      <c r="C590" s="2658" t="s">
        <v>2857</v>
      </c>
      <c r="D590" s="2648">
        <v>486</v>
      </c>
      <c r="E590" s="2519">
        <v>327</v>
      </c>
      <c r="F590" s="2556">
        <v>1036</v>
      </c>
      <c r="G590" s="2547">
        <v>308</v>
      </c>
      <c r="H590" s="2546">
        <v>30</v>
      </c>
      <c r="I590" s="2546">
        <v>54.1</v>
      </c>
      <c r="J590" s="2547">
        <v>30</v>
      </c>
      <c r="K590" s="2546">
        <v>928.1</v>
      </c>
      <c r="L590" s="2546">
        <v>868.1</v>
      </c>
      <c r="M590" s="2522">
        <v>619.29999999999995</v>
      </c>
      <c r="N590" s="2548">
        <v>3.1920000000000002</v>
      </c>
      <c r="O590" s="2523">
        <v>6.5659999999999998</v>
      </c>
      <c r="P590" s="2549">
        <v>1</v>
      </c>
      <c r="Q590" s="2549" t="s">
        <v>2493</v>
      </c>
      <c r="R590" s="2549" t="s">
        <v>2493</v>
      </c>
      <c r="S590" s="2549" t="s">
        <v>2185</v>
      </c>
      <c r="T590" s="2550" t="s">
        <v>2185</v>
      </c>
      <c r="U590" s="2549">
        <v>1</v>
      </c>
      <c r="V590" s="2549" t="s">
        <v>2493</v>
      </c>
      <c r="W590" s="2549" t="s">
        <v>2493</v>
      </c>
      <c r="X590" s="2549">
        <v>1</v>
      </c>
      <c r="Y590" s="2550" t="s">
        <v>2185</v>
      </c>
      <c r="Z590" s="2551">
        <v>1</v>
      </c>
      <c r="AA590" s="2552">
        <v>1</v>
      </c>
      <c r="AB590" s="2549" t="s">
        <v>2499</v>
      </c>
      <c r="AC590" s="2554">
        <v>1019880</v>
      </c>
      <c r="AD590" s="2555">
        <v>19680</v>
      </c>
      <c r="AE590" s="2555">
        <v>23170</v>
      </c>
      <c r="AF590" s="2555">
        <v>40.5</v>
      </c>
      <c r="AG590" s="2555">
        <v>334.7</v>
      </c>
      <c r="AH590" s="2555">
        <v>26590</v>
      </c>
      <c r="AI590" s="2555">
        <v>1726</v>
      </c>
      <c r="AJ590" s="2555">
        <v>2791</v>
      </c>
      <c r="AK590" s="2555">
        <v>6.5</v>
      </c>
      <c r="AL590" s="2555">
        <v>17.3</v>
      </c>
      <c r="AM590" s="2555">
        <v>4293</v>
      </c>
      <c r="AN590" s="2523">
        <v>63490</v>
      </c>
      <c r="AO590" s="2556">
        <v>1</v>
      </c>
      <c r="AP590" s="2547">
        <v>1</v>
      </c>
      <c r="AQ590" s="2547">
        <v>2</v>
      </c>
      <c r="AR590" s="2547">
        <v>3</v>
      </c>
      <c r="AS590" s="2557">
        <v>47</v>
      </c>
      <c r="AT590" s="2558">
        <v>52</v>
      </c>
      <c r="AU590" s="2558">
        <v>38</v>
      </c>
      <c r="AV590" s="2559">
        <v>43</v>
      </c>
      <c r="AW590" s="2560">
        <v>1</v>
      </c>
      <c r="AX590" s="2539">
        <v>1</v>
      </c>
      <c r="AY590" s="2521">
        <v>1</v>
      </c>
      <c r="AZ590" s="2539">
        <v>1</v>
      </c>
      <c r="BA590" s="2539">
        <v>0</v>
      </c>
      <c r="BB590" s="2539">
        <v>1</v>
      </c>
      <c r="BC590" s="2539">
        <v>1</v>
      </c>
      <c r="BD590" s="2539">
        <v>0</v>
      </c>
      <c r="BE590" s="2561">
        <v>1</v>
      </c>
      <c r="BF590" s="2539">
        <v>1</v>
      </c>
      <c r="BG590" s="2539">
        <v>0</v>
      </c>
      <c r="BH590" s="2539">
        <v>0</v>
      </c>
      <c r="BI590" s="2539">
        <v>0</v>
      </c>
      <c r="BJ590" s="2539">
        <v>1</v>
      </c>
      <c r="BK590" s="2539">
        <v>0</v>
      </c>
      <c r="BL590" s="2539">
        <v>0</v>
      </c>
      <c r="BM590" s="2539">
        <v>1</v>
      </c>
      <c r="BN590" s="2521">
        <v>0</v>
      </c>
      <c r="BO590" s="2539">
        <v>0</v>
      </c>
      <c r="BP590" s="2539">
        <v>0</v>
      </c>
      <c r="BQ590" s="2539">
        <v>0</v>
      </c>
      <c r="BR590" s="2562">
        <v>0</v>
      </c>
      <c r="BS590" s="2538">
        <v>0</v>
      </c>
      <c r="BT590" s="2521">
        <v>1</v>
      </c>
      <c r="BU590" s="2521">
        <v>0</v>
      </c>
      <c r="BV590" s="2521">
        <v>0</v>
      </c>
      <c r="BW590" s="2521">
        <v>0</v>
      </c>
      <c r="BX590" s="2521">
        <v>0</v>
      </c>
      <c r="BY590" s="2521">
        <v>0</v>
      </c>
      <c r="BZ590" s="2579">
        <v>0</v>
      </c>
      <c r="CA590" s="2521">
        <v>0</v>
      </c>
      <c r="CB590" s="2521">
        <v>0</v>
      </c>
      <c r="CC590" s="2521">
        <v>0</v>
      </c>
      <c r="CD590" s="2521">
        <v>0</v>
      </c>
      <c r="CE590" s="2524">
        <v>0</v>
      </c>
      <c r="CF590" s="2520">
        <v>1</v>
      </c>
      <c r="CG590" s="2521">
        <v>1</v>
      </c>
      <c r="CH590" s="2521">
        <v>1</v>
      </c>
      <c r="CI590" s="2521">
        <v>1</v>
      </c>
      <c r="CJ590" s="2521">
        <v>1</v>
      </c>
      <c r="CK590" s="2521">
        <v>1</v>
      </c>
      <c r="CL590" s="2521">
        <v>1</v>
      </c>
      <c r="CM590" s="2521">
        <v>1</v>
      </c>
      <c r="CN590" s="2521">
        <v>1</v>
      </c>
      <c r="CO590" s="2521">
        <v>1</v>
      </c>
      <c r="CP590" s="2521">
        <v>1</v>
      </c>
      <c r="CQ590" s="2521">
        <v>1</v>
      </c>
      <c r="CR590" s="2521">
        <v>1</v>
      </c>
      <c r="CS590" s="2521">
        <v>0</v>
      </c>
      <c r="CT590" s="2521">
        <v>0</v>
      </c>
      <c r="CU590" s="2521">
        <v>0</v>
      </c>
      <c r="CV590" s="2521">
        <v>0</v>
      </c>
      <c r="CW590" s="2521">
        <v>0</v>
      </c>
      <c r="CX590" s="2521">
        <v>0</v>
      </c>
      <c r="CY590" s="2563">
        <v>0</v>
      </c>
    </row>
    <row r="591" spans="1:103">
      <c r="A591" s="2564"/>
      <c r="B591" s="2660" t="s">
        <v>2858</v>
      </c>
      <c r="C591" s="2661" t="s">
        <v>2859</v>
      </c>
      <c r="D591" s="2646">
        <v>438</v>
      </c>
      <c r="E591" s="2662">
        <v>294</v>
      </c>
      <c r="F591" s="2663">
        <v>1026</v>
      </c>
      <c r="G591" s="2561">
        <v>305</v>
      </c>
      <c r="H591" s="2568">
        <v>26.9</v>
      </c>
      <c r="I591" s="2568">
        <v>49</v>
      </c>
      <c r="J591" s="2561">
        <v>30</v>
      </c>
      <c r="K591" s="2568">
        <v>928.1</v>
      </c>
      <c r="L591" s="2568">
        <v>868.1</v>
      </c>
      <c r="M591" s="2567">
        <v>556</v>
      </c>
      <c r="N591" s="2548">
        <v>3.1669999999999998</v>
      </c>
      <c r="O591" s="2523">
        <v>7.2530000000000001</v>
      </c>
      <c r="P591" s="2549">
        <v>1</v>
      </c>
      <c r="Q591" s="2549" t="s">
        <v>2493</v>
      </c>
      <c r="R591" s="2549" t="s">
        <v>2493</v>
      </c>
      <c r="S591" s="2549" t="s">
        <v>2185</v>
      </c>
      <c r="T591" s="2550" t="s">
        <v>2185</v>
      </c>
      <c r="U591" s="2549">
        <v>1</v>
      </c>
      <c r="V591" s="2549" t="s">
        <v>2493</v>
      </c>
      <c r="W591" s="2549" t="s">
        <v>2493</v>
      </c>
      <c r="X591" s="2549">
        <v>1</v>
      </c>
      <c r="Y591" s="2550" t="s">
        <v>2185</v>
      </c>
      <c r="Z591" s="2551">
        <v>1</v>
      </c>
      <c r="AA591" s="2552">
        <v>1</v>
      </c>
      <c r="AB591" s="2553" t="s">
        <v>2494</v>
      </c>
      <c r="AC591" s="2554">
        <v>909170</v>
      </c>
      <c r="AD591" s="2555">
        <v>17720</v>
      </c>
      <c r="AE591" s="2555">
        <v>20740</v>
      </c>
      <c r="AF591" s="2555">
        <v>40.4</v>
      </c>
      <c r="AG591" s="2555">
        <v>299.89999999999998</v>
      </c>
      <c r="AH591" s="2555">
        <v>23350</v>
      </c>
      <c r="AI591" s="2555">
        <v>1531</v>
      </c>
      <c r="AJ591" s="2555">
        <v>2462</v>
      </c>
      <c r="AK591" s="2555">
        <v>6.4</v>
      </c>
      <c r="AL591" s="2555">
        <v>16</v>
      </c>
      <c r="AM591" s="2555">
        <v>3181</v>
      </c>
      <c r="AN591" s="2523">
        <v>55290</v>
      </c>
      <c r="AO591" s="2556">
        <v>1</v>
      </c>
      <c r="AP591" s="2547">
        <v>1</v>
      </c>
      <c r="AQ591" s="2547">
        <v>3</v>
      </c>
      <c r="AR591" s="2547">
        <v>4</v>
      </c>
      <c r="AS591" s="2557">
        <v>51</v>
      </c>
      <c r="AT591" s="2558">
        <v>57</v>
      </c>
      <c r="AU591" s="2558">
        <v>42</v>
      </c>
      <c r="AV591" s="2559">
        <v>48</v>
      </c>
      <c r="AW591" s="2560">
        <v>1</v>
      </c>
      <c r="AX591" s="2539">
        <v>1</v>
      </c>
      <c r="AY591" s="2521">
        <v>1</v>
      </c>
      <c r="AZ591" s="2539">
        <v>1</v>
      </c>
      <c r="BA591" s="2539">
        <v>0</v>
      </c>
      <c r="BB591" s="2539">
        <v>1</v>
      </c>
      <c r="BC591" s="2539">
        <v>1</v>
      </c>
      <c r="BD591" s="2539">
        <v>0</v>
      </c>
      <c r="BE591" s="2561">
        <v>1</v>
      </c>
      <c r="BF591" s="2539">
        <v>1</v>
      </c>
      <c r="BG591" s="2539">
        <v>0</v>
      </c>
      <c r="BH591" s="2539">
        <v>0</v>
      </c>
      <c r="BI591" s="2539">
        <v>0</v>
      </c>
      <c r="BJ591" s="2539">
        <v>1</v>
      </c>
      <c r="BK591" s="2539">
        <v>1</v>
      </c>
      <c r="BL591" s="2539">
        <v>1</v>
      </c>
      <c r="BM591" s="2539">
        <v>1</v>
      </c>
      <c r="BN591" s="2521">
        <v>0</v>
      </c>
      <c r="BO591" s="2539">
        <v>0</v>
      </c>
      <c r="BP591" s="2539">
        <v>0</v>
      </c>
      <c r="BQ591" s="2539">
        <v>0</v>
      </c>
      <c r="BR591" s="2562">
        <v>0</v>
      </c>
      <c r="BS591" s="2538">
        <v>1</v>
      </c>
      <c r="BT591" s="2521">
        <v>0</v>
      </c>
      <c r="BU591" s="2521">
        <v>0</v>
      </c>
      <c r="BV591" s="2539">
        <v>0</v>
      </c>
      <c r="BW591" s="2539">
        <v>0</v>
      </c>
      <c r="BX591" s="2539">
        <v>0</v>
      </c>
      <c r="BY591" s="2539">
        <v>0</v>
      </c>
      <c r="BZ591" s="2636">
        <v>0</v>
      </c>
      <c r="CA591" s="2539">
        <v>0</v>
      </c>
      <c r="CB591" s="2539">
        <v>0</v>
      </c>
      <c r="CC591" s="2539">
        <v>0</v>
      </c>
      <c r="CD591" s="2539">
        <v>0</v>
      </c>
      <c r="CE591" s="2570">
        <v>0</v>
      </c>
      <c r="CF591" s="2571">
        <v>1</v>
      </c>
      <c r="CG591" s="2539">
        <v>1</v>
      </c>
      <c r="CH591" s="2539">
        <v>1</v>
      </c>
      <c r="CI591" s="2539">
        <v>1</v>
      </c>
      <c r="CJ591" s="2539">
        <v>1</v>
      </c>
      <c r="CK591" s="2539">
        <v>1</v>
      </c>
      <c r="CL591" s="2539">
        <v>1</v>
      </c>
      <c r="CM591" s="2539">
        <v>1</v>
      </c>
      <c r="CN591" s="2539">
        <v>1</v>
      </c>
      <c r="CO591" s="2539">
        <v>1</v>
      </c>
      <c r="CP591" s="2539">
        <v>1</v>
      </c>
      <c r="CQ591" s="2539">
        <v>1</v>
      </c>
      <c r="CR591" s="2539">
        <v>1</v>
      </c>
      <c r="CS591" s="2539">
        <v>0</v>
      </c>
      <c r="CT591" s="2539">
        <v>0</v>
      </c>
      <c r="CU591" s="2539">
        <v>0</v>
      </c>
      <c r="CV591" s="2539">
        <v>0</v>
      </c>
      <c r="CW591" s="2539">
        <v>0</v>
      </c>
      <c r="CX591" s="2539">
        <v>0</v>
      </c>
      <c r="CY591" s="2573">
        <v>0</v>
      </c>
    </row>
    <row r="592" spans="1:103">
      <c r="A592" s="2564"/>
      <c r="B592" s="2660" t="s">
        <v>2860</v>
      </c>
      <c r="C592" s="2661" t="s">
        <v>2861</v>
      </c>
      <c r="D592" s="2646">
        <v>415</v>
      </c>
      <c r="E592" s="2662">
        <v>278</v>
      </c>
      <c r="F592" s="2663">
        <v>1020</v>
      </c>
      <c r="G592" s="2561">
        <v>304</v>
      </c>
      <c r="H592" s="2568">
        <v>26</v>
      </c>
      <c r="I592" s="2568">
        <v>46</v>
      </c>
      <c r="J592" s="2561">
        <v>30</v>
      </c>
      <c r="K592" s="2568">
        <v>928.1</v>
      </c>
      <c r="L592" s="2568">
        <v>868.1</v>
      </c>
      <c r="M592" s="2567">
        <v>528</v>
      </c>
      <c r="N592" s="2548">
        <v>3.1520000000000001</v>
      </c>
      <c r="O592" s="2523">
        <v>7.5949999999999998</v>
      </c>
      <c r="P592" s="2549">
        <v>1</v>
      </c>
      <c r="Q592" s="2549" t="s">
        <v>2493</v>
      </c>
      <c r="R592" s="2549" t="s">
        <v>2493</v>
      </c>
      <c r="S592" s="2549" t="s">
        <v>2185</v>
      </c>
      <c r="T592" s="2550" t="s">
        <v>2185</v>
      </c>
      <c r="U592" s="2549">
        <v>1</v>
      </c>
      <c r="V592" s="2549" t="s">
        <v>2493</v>
      </c>
      <c r="W592" s="2549" t="s">
        <v>2493</v>
      </c>
      <c r="X592" s="2549">
        <v>1</v>
      </c>
      <c r="Y592" s="2550" t="s">
        <v>2185</v>
      </c>
      <c r="Z592" s="2551">
        <v>1</v>
      </c>
      <c r="AA592" s="2552">
        <v>1</v>
      </c>
      <c r="AB592" s="2553" t="s">
        <v>2494</v>
      </c>
      <c r="AC592" s="2554">
        <v>853120</v>
      </c>
      <c r="AD592" s="2555">
        <v>16720</v>
      </c>
      <c r="AE592" s="2555">
        <v>19570</v>
      </c>
      <c r="AF592" s="2555">
        <v>40.1</v>
      </c>
      <c r="AG592" s="2555">
        <v>288.5</v>
      </c>
      <c r="AH592" s="2555">
        <v>21700</v>
      </c>
      <c r="AI592" s="2555">
        <v>1428</v>
      </c>
      <c r="AJ592" s="2555">
        <v>2297</v>
      </c>
      <c r="AK592" s="2555">
        <v>6.4</v>
      </c>
      <c r="AL592" s="2555">
        <v>15.3</v>
      </c>
      <c r="AM592" s="2555">
        <v>2703</v>
      </c>
      <c r="AN592" s="2523">
        <v>51080</v>
      </c>
      <c r="AO592" s="2556">
        <v>1</v>
      </c>
      <c r="AP592" s="2547">
        <v>1</v>
      </c>
      <c r="AQ592" s="2547">
        <v>3</v>
      </c>
      <c r="AR592" s="2547">
        <v>4</v>
      </c>
      <c r="AS592" s="2557">
        <v>54</v>
      </c>
      <c r="AT592" s="2558">
        <v>60</v>
      </c>
      <c r="AU592" s="2558">
        <v>44</v>
      </c>
      <c r="AV592" s="2559">
        <v>50</v>
      </c>
      <c r="AW592" s="2560">
        <v>1</v>
      </c>
      <c r="AX592" s="2539">
        <v>1</v>
      </c>
      <c r="AY592" s="2521">
        <v>1</v>
      </c>
      <c r="AZ592" s="2539">
        <v>1</v>
      </c>
      <c r="BA592" s="2539">
        <v>0</v>
      </c>
      <c r="BB592" s="2539">
        <v>1</v>
      </c>
      <c r="BC592" s="2539">
        <v>1</v>
      </c>
      <c r="BD592" s="2539">
        <v>0</v>
      </c>
      <c r="BE592" s="2561">
        <v>1</v>
      </c>
      <c r="BF592" s="2539">
        <v>1</v>
      </c>
      <c r="BG592" s="2539">
        <v>0</v>
      </c>
      <c r="BH592" s="2539">
        <v>0</v>
      </c>
      <c r="BI592" s="2539">
        <v>0</v>
      </c>
      <c r="BJ592" s="2539">
        <v>1</v>
      </c>
      <c r="BK592" s="2539">
        <v>1</v>
      </c>
      <c r="BL592" s="2539">
        <v>1</v>
      </c>
      <c r="BM592" s="2539">
        <v>1</v>
      </c>
      <c r="BN592" s="2521">
        <v>0</v>
      </c>
      <c r="BO592" s="2539">
        <v>0</v>
      </c>
      <c r="BP592" s="2539">
        <v>0</v>
      </c>
      <c r="BQ592" s="2539">
        <v>0</v>
      </c>
      <c r="BR592" s="2562">
        <v>0</v>
      </c>
      <c r="BS592" s="2538">
        <v>1</v>
      </c>
      <c r="BT592" s="2521">
        <v>0</v>
      </c>
      <c r="BU592" s="2521">
        <v>0</v>
      </c>
      <c r="BV592" s="2539">
        <v>0</v>
      </c>
      <c r="BW592" s="2539">
        <v>0</v>
      </c>
      <c r="BX592" s="2539">
        <v>0</v>
      </c>
      <c r="BY592" s="2539">
        <v>0</v>
      </c>
      <c r="BZ592" s="2636">
        <v>0</v>
      </c>
      <c r="CA592" s="2539">
        <v>0</v>
      </c>
      <c r="CB592" s="2539">
        <v>0</v>
      </c>
      <c r="CC592" s="2539">
        <v>0</v>
      </c>
      <c r="CD592" s="2539">
        <v>0</v>
      </c>
      <c r="CE592" s="2570">
        <v>0</v>
      </c>
      <c r="CF592" s="2571">
        <v>1</v>
      </c>
      <c r="CG592" s="2539">
        <v>1</v>
      </c>
      <c r="CH592" s="2539">
        <v>1</v>
      </c>
      <c r="CI592" s="2539">
        <v>1</v>
      </c>
      <c r="CJ592" s="2539">
        <v>1</v>
      </c>
      <c r="CK592" s="2539">
        <v>1</v>
      </c>
      <c r="CL592" s="2539">
        <v>1</v>
      </c>
      <c r="CM592" s="2539">
        <v>1</v>
      </c>
      <c r="CN592" s="2539">
        <v>1</v>
      </c>
      <c r="CO592" s="2539">
        <v>1</v>
      </c>
      <c r="CP592" s="2539">
        <v>1</v>
      </c>
      <c r="CQ592" s="2539">
        <v>1</v>
      </c>
      <c r="CR592" s="2539">
        <v>1</v>
      </c>
      <c r="CS592" s="2539">
        <v>0</v>
      </c>
      <c r="CT592" s="2539">
        <v>0</v>
      </c>
      <c r="CU592" s="2539">
        <v>0</v>
      </c>
      <c r="CV592" s="2539">
        <v>0</v>
      </c>
      <c r="CW592" s="2539">
        <v>0</v>
      </c>
      <c r="CX592" s="2539">
        <v>0</v>
      </c>
      <c r="CY592" s="2573">
        <v>0</v>
      </c>
    </row>
    <row r="593" spans="1:103">
      <c r="A593" s="2564"/>
      <c r="B593" s="2660" t="s">
        <v>2862</v>
      </c>
      <c r="C593" s="2661" t="s">
        <v>2863</v>
      </c>
      <c r="D593" s="2646">
        <v>393</v>
      </c>
      <c r="E593" s="2662">
        <v>264</v>
      </c>
      <c r="F593" s="2663">
        <v>1016</v>
      </c>
      <c r="G593" s="2561">
        <v>303</v>
      </c>
      <c r="H593" s="2568">
        <v>24.4</v>
      </c>
      <c r="I593" s="2568">
        <v>43.9</v>
      </c>
      <c r="J593" s="2561">
        <v>30</v>
      </c>
      <c r="K593" s="2568">
        <v>928.1</v>
      </c>
      <c r="L593" s="2568">
        <v>868.1</v>
      </c>
      <c r="M593" s="2567">
        <v>501</v>
      </c>
      <c r="N593" s="2548">
        <v>3.1440000000000001</v>
      </c>
      <c r="O593" s="2523">
        <v>8.0060000000000002</v>
      </c>
      <c r="P593" s="2549">
        <v>1</v>
      </c>
      <c r="Q593" s="2549" t="s">
        <v>2493</v>
      </c>
      <c r="R593" s="2549" t="s">
        <v>2493</v>
      </c>
      <c r="S593" s="2549" t="s">
        <v>2185</v>
      </c>
      <c r="T593" s="2550" t="s">
        <v>2185</v>
      </c>
      <c r="U593" s="2549">
        <v>1</v>
      </c>
      <c r="V593" s="2549" t="s">
        <v>2493</v>
      </c>
      <c r="W593" s="2549" t="s">
        <v>2493</v>
      </c>
      <c r="X593" s="2549">
        <v>1</v>
      </c>
      <c r="Y593" s="2550" t="s">
        <v>2185</v>
      </c>
      <c r="Z593" s="2551">
        <v>1</v>
      </c>
      <c r="AA593" s="2552">
        <v>1</v>
      </c>
      <c r="AB593" s="2553" t="s">
        <v>2494</v>
      </c>
      <c r="AC593" s="2554">
        <v>807680</v>
      </c>
      <c r="AD593" s="2555">
        <v>15890</v>
      </c>
      <c r="AE593" s="2555">
        <v>18530</v>
      </c>
      <c r="AF593" s="2555">
        <v>40.1</v>
      </c>
      <c r="AG593" s="2555">
        <v>271.2</v>
      </c>
      <c r="AH593" s="2555">
        <v>20490</v>
      </c>
      <c r="AI593" s="2555">
        <v>1352</v>
      </c>
      <c r="AJ593" s="2555">
        <v>2167</v>
      </c>
      <c r="AK593" s="2555">
        <v>6.4</v>
      </c>
      <c r="AL593" s="2555">
        <v>14.7</v>
      </c>
      <c r="AM593" s="2555">
        <v>2329</v>
      </c>
      <c r="AN593" s="2523">
        <v>48080</v>
      </c>
      <c r="AO593" s="2556">
        <v>1</v>
      </c>
      <c r="AP593" s="2547">
        <v>1</v>
      </c>
      <c r="AQ593" s="2547">
        <v>4</v>
      </c>
      <c r="AR593" s="2547">
        <v>4</v>
      </c>
      <c r="AS593" s="2557">
        <v>57</v>
      </c>
      <c r="AT593" s="2558">
        <v>63</v>
      </c>
      <c r="AU593" s="2558">
        <v>47</v>
      </c>
      <c r="AV593" s="2559">
        <v>53</v>
      </c>
      <c r="AW593" s="2560">
        <v>1</v>
      </c>
      <c r="AX593" s="2539">
        <v>1</v>
      </c>
      <c r="AY593" s="2521">
        <v>1</v>
      </c>
      <c r="AZ593" s="2539">
        <v>1</v>
      </c>
      <c r="BA593" s="2539">
        <v>0</v>
      </c>
      <c r="BB593" s="2539">
        <v>1</v>
      </c>
      <c r="BC593" s="2539">
        <v>1</v>
      </c>
      <c r="BD593" s="2539">
        <v>0</v>
      </c>
      <c r="BE593" s="2561">
        <v>1</v>
      </c>
      <c r="BF593" s="2539">
        <v>1</v>
      </c>
      <c r="BG593" s="2539">
        <v>0</v>
      </c>
      <c r="BH593" s="2539">
        <v>0</v>
      </c>
      <c r="BI593" s="2539">
        <v>0</v>
      </c>
      <c r="BJ593" s="2539">
        <v>1</v>
      </c>
      <c r="BK593" s="2539">
        <v>1</v>
      </c>
      <c r="BL593" s="2539">
        <v>1</v>
      </c>
      <c r="BM593" s="2539">
        <v>1</v>
      </c>
      <c r="BN593" s="2521">
        <v>0</v>
      </c>
      <c r="BO593" s="2539">
        <v>0</v>
      </c>
      <c r="BP593" s="2539">
        <v>0</v>
      </c>
      <c r="BQ593" s="2539">
        <v>0</v>
      </c>
      <c r="BR593" s="2562">
        <v>0</v>
      </c>
      <c r="BS593" s="2538">
        <v>1</v>
      </c>
      <c r="BT593" s="2521">
        <v>0</v>
      </c>
      <c r="BU593" s="2521">
        <v>0</v>
      </c>
      <c r="BV593" s="2539">
        <v>0</v>
      </c>
      <c r="BW593" s="2539">
        <v>0</v>
      </c>
      <c r="BX593" s="2539">
        <v>0</v>
      </c>
      <c r="BY593" s="2539">
        <v>0</v>
      </c>
      <c r="BZ593" s="2636">
        <v>0</v>
      </c>
      <c r="CA593" s="2539">
        <v>0</v>
      </c>
      <c r="CB593" s="2539">
        <v>0</v>
      </c>
      <c r="CC593" s="2539">
        <v>0</v>
      </c>
      <c r="CD593" s="2539">
        <v>0</v>
      </c>
      <c r="CE593" s="2570">
        <v>0</v>
      </c>
      <c r="CF593" s="2571">
        <v>1</v>
      </c>
      <c r="CG593" s="2539">
        <v>1</v>
      </c>
      <c r="CH593" s="2539">
        <v>1</v>
      </c>
      <c r="CI593" s="2539">
        <v>1</v>
      </c>
      <c r="CJ593" s="2539">
        <v>1</v>
      </c>
      <c r="CK593" s="2539">
        <v>1</v>
      </c>
      <c r="CL593" s="2539">
        <v>1</v>
      </c>
      <c r="CM593" s="2539">
        <v>1</v>
      </c>
      <c r="CN593" s="2539">
        <v>1</v>
      </c>
      <c r="CO593" s="2539">
        <v>1</v>
      </c>
      <c r="CP593" s="2539">
        <v>1</v>
      </c>
      <c r="CQ593" s="2539">
        <v>1</v>
      </c>
      <c r="CR593" s="2539">
        <v>1</v>
      </c>
      <c r="CS593" s="2539">
        <v>0</v>
      </c>
      <c r="CT593" s="2539">
        <v>0</v>
      </c>
      <c r="CU593" s="2539">
        <v>0</v>
      </c>
      <c r="CV593" s="2539">
        <v>0</v>
      </c>
      <c r="CW593" s="2539">
        <v>0</v>
      </c>
      <c r="CX593" s="2539">
        <v>0</v>
      </c>
      <c r="CY593" s="2573">
        <v>0</v>
      </c>
    </row>
    <row r="594" spans="1:103">
      <c r="A594" s="2564"/>
      <c r="B594" s="2660" t="s">
        <v>2864</v>
      </c>
      <c r="C594" s="2661" t="s">
        <v>2865</v>
      </c>
      <c r="D594" s="2646">
        <v>350</v>
      </c>
      <c r="E594" s="2662">
        <v>235</v>
      </c>
      <c r="F594" s="2663">
        <v>1008</v>
      </c>
      <c r="G594" s="2561">
        <v>302</v>
      </c>
      <c r="H594" s="2568">
        <v>21.1</v>
      </c>
      <c r="I594" s="2568">
        <v>40</v>
      </c>
      <c r="J594" s="2561">
        <v>30</v>
      </c>
      <c r="K594" s="2568">
        <v>928.1</v>
      </c>
      <c r="L594" s="2568">
        <v>868.1</v>
      </c>
      <c r="M594" s="2567">
        <v>446</v>
      </c>
      <c r="N594" s="2548">
        <v>3.13</v>
      </c>
      <c r="O594" s="2523">
        <v>8.9570000000000007</v>
      </c>
      <c r="P594" s="2549">
        <v>1</v>
      </c>
      <c r="Q594" s="2549" t="s">
        <v>2493</v>
      </c>
      <c r="R594" s="2549" t="s">
        <v>2493</v>
      </c>
      <c r="S594" s="2549">
        <v>1</v>
      </c>
      <c r="T594" s="2550" t="s">
        <v>2493</v>
      </c>
      <c r="U594" s="2549">
        <v>1</v>
      </c>
      <c r="V594" s="2549" t="s">
        <v>2493</v>
      </c>
      <c r="W594" s="2549" t="s">
        <v>2493</v>
      </c>
      <c r="X594" s="2549">
        <v>1</v>
      </c>
      <c r="Y594" s="2550" t="s">
        <v>2493</v>
      </c>
      <c r="Z594" s="2551">
        <v>1</v>
      </c>
      <c r="AA594" s="2552">
        <v>1</v>
      </c>
      <c r="AB594" s="2549" t="s">
        <v>2495</v>
      </c>
      <c r="AC594" s="2554">
        <v>722960</v>
      </c>
      <c r="AD594" s="2555">
        <v>14340</v>
      </c>
      <c r="AE594" s="2555">
        <v>16580</v>
      </c>
      <c r="AF594" s="2555">
        <v>40.299999999999997</v>
      </c>
      <c r="AG594" s="2555">
        <v>235.9</v>
      </c>
      <c r="AH594" s="2555">
        <v>18460</v>
      </c>
      <c r="AI594" s="2555">
        <v>1222</v>
      </c>
      <c r="AJ594" s="2555">
        <v>1940</v>
      </c>
      <c r="AK594" s="2555">
        <v>6.4</v>
      </c>
      <c r="AL594" s="2555">
        <v>13.6</v>
      </c>
      <c r="AM594" s="2555">
        <v>1718</v>
      </c>
      <c r="AN594" s="2523">
        <v>43010</v>
      </c>
      <c r="AO594" s="2556">
        <v>1</v>
      </c>
      <c r="AP594" s="2547">
        <v>1</v>
      </c>
      <c r="AQ594" s="2547">
        <v>4</v>
      </c>
      <c r="AR594" s="2547">
        <v>4</v>
      </c>
      <c r="AS594" s="2557">
        <v>64</v>
      </c>
      <c r="AT594" s="2558">
        <v>70</v>
      </c>
      <c r="AU594" s="2558">
        <v>52</v>
      </c>
      <c r="AV594" s="2559">
        <v>59</v>
      </c>
      <c r="AW594" s="2560">
        <v>1</v>
      </c>
      <c r="AX594" s="2539">
        <v>1</v>
      </c>
      <c r="AY594" s="2521">
        <v>1</v>
      </c>
      <c r="AZ594" s="2539">
        <v>1</v>
      </c>
      <c r="BA594" s="2539">
        <v>1</v>
      </c>
      <c r="BB594" s="2539">
        <v>1</v>
      </c>
      <c r="BC594" s="2539">
        <v>1</v>
      </c>
      <c r="BD594" s="2539">
        <v>1</v>
      </c>
      <c r="BE594" s="2561">
        <v>1</v>
      </c>
      <c r="BF594" s="2539">
        <v>1</v>
      </c>
      <c r="BG594" s="2539">
        <v>1</v>
      </c>
      <c r="BH594" s="2539">
        <v>1</v>
      </c>
      <c r="BI594" s="2539">
        <v>1</v>
      </c>
      <c r="BJ594" s="2539">
        <v>1</v>
      </c>
      <c r="BK594" s="2539">
        <v>1</v>
      </c>
      <c r="BL594" s="2539">
        <v>1</v>
      </c>
      <c r="BM594" s="2539">
        <v>1</v>
      </c>
      <c r="BN594" s="2521">
        <v>0</v>
      </c>
      <c r="BO594" s="2539">
        <v>1</v>
      </c>
      <c r="BP594" s="2539">
        <v>1</v>
      </c>
      <c r="BQ594" s="2539">
        <v>0</v>
      </c>
      <c r="BR594" s="2562">
        <v>0</v>
      </c>
      <c r="BS594" s="2538">
        <v>0</v>
      </c>
      <c r="BT594" s="2521">
        <v>0</v>
      </c>
      <c r="BU594" s="2521">
        <v>0</v>
      </c>
      <c r="BV594" s="2539">
        <v>0</v>
      </c>
      <c r="BW594" s="2539">
        <v>0</v>
      </c>
      <c r="BX594" s="2539">
        <v>0</v>
      </c>
      <c r="BY594" s="2539">
        <v>0</v>
      </c>
      <c r="BZ594" s="2636">
        <v>0</v>
      </c>
      <c r="CA594" s="2539">
        <v>0</v>
      </c>
      <c r="CB594" s="2539">
        <v>0</v>
      </c>
      <c r="CC594" s="2539">
        <v>0</v>
      </c>
      <c r="CD594" s="2539">
        <v>0</v>
      </c>
      <c r="CE594" s="2570">
        <v>0</v>
      </c>
      <c r="CF594" s="2571">
        <v>1</v>
      </c>
      <c r="CG594" s="2539">
        <v>1</v>
      </c>
      <c r="CH594" s="2539">
        <v>1</v>
      </c>
      <c r="CI594" s="2539">
        <v>1</v>
      </c>
      <c r="CJ594" s="2539">
        <v>1</v>
      </c>
      <c r="CK594" s="2539">
        <v>1</v>
      </c>
      <c r="CL594" s="2539">
        <v>1</v>
      </c>
      <c r="CM594" s="2539">
        <v>1</v>
      </c>
      <c r="CN594" s="2539">
        <v>1</v>
      </c>
      <c r="CO594" s="2539">
        <v>1</v>
      </c>
      <c r="CP594" s="2539">
        <v>1</v>
      </c>
      <c r="CQ594" s="2539">
        <v>1</v>
      </c>
      <c r="CR594" s="2539">
        <v>1</v>
      </c>
      <c r="CS594" s="2539">
        <v>0</v>
      </c>
      <c r="CT594" s="2539">
        <v>0</v>
      </c>
      <c r="CU594" s="2539">
        <v>0</v>
      </c>
      <c r="CV594" s="2539">
        <v>0</v>
      </c>
      <c r="CW594" s="2539">
        <v>0</v>
      </c>
      <c r="CX594" s="2539">
        <v>0</v>
      </c>
      <c r="CY594" s="2573">
        <v>0</v>
      </c>
    </row>
    <row r="595" spans="1:103">
      <c r="A595" s="2564"/>
      <c r="B595" s="2660" t="s">
        <v>2866</v>
      </c>
      <c r="C595" s="2661" t="s">
        <v>2867</v>
      </c>
      <c r="D595" s="2646">
        <v>314</v>
      </c>
      <c r="E595" s="2662">
        <v>211</v>
      </c>
      <c r="F595" s="2663">
        <v>1000</v>
      </c>
      <c r="G595" s="2561">
        <v>300</v>
      </c>
      <c r="H595" s="2568">
        <v>19.100000000000001</v>
      </c>
      <c r="I595" s="2568">
        <v>35.9</v>
      </c>
      <c r="J595" s="2561">
        <v>30</v>
      </c>
      <c r="K595" s="2568">
        <v>928.1</v>
      </c>
      <c r="L595" s="2568">
        <v>868.1</v>
      </c>
      <c r="M595" s="2567">
        <v>400</v>
      </c>
      <c r="N595" s="2548">
        <v>3.11</v>
      </c>
      <c r="O595" s="2523">
        <v>9.8940000000000001</v>
      </c>
      <c r="P595" s="2549">
        <v>1</v>
      </c>
      <c r="Q595" s="2549" t="s">
        <v>2493</v>
      </c>
      <c r="R595" s="2549" t="s">
        <v>2493</v>
      </c>
      <c r="S595" s="2549">
        <v>1</v>
      </c>
      <c r="T595" s="2550" t="s">
        <v>2493</v>
      </c>
      <c r="U595" s="2549">
        <v>1</v>
      </c>
      <c r="V595" s="2549" t="s">
        <v>2493</v>
      </c>
      <c r="W595" s="2549" t="s">
        <v>2493</v>
      </c>
      <c r="X595" s="2549">
        <v>1</v>
      </c>
      <c r="Y595" s="2550" t="s">
        <v>2493</v>
      </c>
      <c r="Z595" s="2551">
        <v>1</v>
      </c>
      <c r="AA595" s="2552" t="s">
        <v>2185</v>
      </c>
      <c r="AB595" s="2549" t="s">
        <v>2495</v>
      </c>
      <c r="AC595" s="2554">
        <v>644210</v>
      </c>
      <c r="AD595" s="2555">
        <v>12880</v>
      </c>
      <c r="AE595" s="2555">
        <v>14850</v>
      </c>
      <c r="AF595" s="2555">
        <v>40.1</v>
      </c>
      <c r="AG595" s="2555">
        <v>213.4</v>
      </c>
      <c r="AH595" s="2555">
        <v>16230</v>
      </c>
      <c r="AI595" s="2555">
        <v>1082</v>
      </c>
      <c r="AJ595" s="2555">
        <v>1712</v>
      </c>
      <c r="AK595" s="2555">
        <v>6.3</v>
      </c>
      <c r="AL595" s="2555">
        <v>12.6</v>
      </c>
      <c r="AM595" s="2555">
        <v>1263</v>
      </c>
      <c r="AN595" s="2523">
        <v>37530</v>
      </c>
      <c r="AO595" s="2556">
        <v>1</v>
      </c>
      <c r="AP595" s="2547">
        <v>1</v>
      </c>
      <c r="AQ595" s="2547">
        <v>4</v>
      </c>
      <c r="AR595" s="2547">
        <v>4</v>
      </c>
      <c r="AS595" s="2557">
        <v>70</v>
      </c>
      <c r="AT595" s="2558">
        <v>78</v>
      </c>
      <c r="AU595" s="2558">
        <v>57</v>
      </c>
      <c r="AV595" s="2559">
        <v>65</v>
      </c>
      <c r="AW595" s="2560">
        <v>1</v>
      </c>
      <c r="AX595" s="2539">
        <v>1</v>
      </c>
      <c r="AY595" s="2521">
        <v>1</v>
      </c>
      <c r="AZ595" s="2539">
        <v>1</v>
      </c>
      <c r="BA595" s="2539">
        <v>1</v>
      </c>
      <c r="BB595" s="2539">
        <v>1</v>
      </c>
      <c r="BC595" s="2539">
        <v>0</v>
      </c>
      <c r="BD595" s="2539">
        <v>1</v>
      </c>
      <c r="BE595" s="2561">
        <v>1</v>
      </c>
      <c r="BF595" s="2539">
        <v>1</v>
      </c>
      <c r="BG595" s="2539">
        <v>1</v>
      </c>
      <c r="BH595" s="2539">
        <v>1</v>
      </c>
      <c r="BI595" s="2539">
        <v>1</v>
      </c>
      <c r="BJ595" s="2539">
        <v>1</v>
      </c>
      <c r="BK595" s="2539">
        <v>1</v>
      </c>
      <c r="BL595" s="2539">
        <v>1</v>
      </c>
      <c r="BM595" s="2539">
        <v>1</v>
      </c>
      <c r="BN595" s="2521">
        <v>0</v>
      </c>
      <c r="BO595" s="2539">
        <v>1</v>
      </c>
      <c r="BP595" s="2539">
        <v>1</v>
      </c>
      <c r="BQ595" s="2539">
        <v>0</v>
      </c>
      <c r="BR595" s="2562">
        <v>0</v>
      </c>
      <c r="BS595" s="2538">
        <v>0</v>
      </c>
      <c r="BT595" s="2521">
        <v>0</v>
      </c>
      <c r="BU595" s="2521">
        <v>0</v>
      </c>
      <c r="BV595" s="2539">
        <v>0</v>
      </c>
      <c r="BW595" s="2539">
        <v>0</v>
      </c>
      <c r="BX595" s="2539">
        <v>0</v>
      </c>
      <c r="BY595" s="2539">
        <v>0</v>
      </c>
      <c r="BZ595" s="2636">
        <v>0</v>
      </c>
      <c r="CA595" s="2539">
        <v>0</v>
      </c>
      <c r="CB595" s="2539">
        <v>0</v>
      </c>
      <c r="CC595" s="2539">
        <v>0</v>
      </c>
      <c r="CD595" s="2539">
        <v>0</v>
      </c>
      <c r="CE595" s="2570">
        <v>0</v>
      </c>
      <c r="CF595" s="2571">
        <v>1</v>
      </c>
      <c r="CG595" s="2539">
        <v>1</v>
      </c>
      <c r="CH595" s="2539">
        <v>1</v>
      </c>
      <c r="CI595" s="2539">
        <v>1</v>
      </c>
      <c r="CJ595" s="2539">
        <v>1</v>
      </c>
      <c r="CK595" s="2539">
        <v>1</v>
      </c>
      <c r="CL595" s="2539">
        <v>1</v>
      </c>
      <c r="CM595" s="2539">
        <v>1</v>
      </c>
      <c r="CN595" s="2539">
        <v>1</v>
      </c>
      <c r="CO595" s="2539">
        <v>1</v>
      </c>
      <c r="CP595" s="2539">
        <v>1</v>
      </c>
      <c r="CQ595" s="2539">
        <v>1</v>
      </c>
      <c r="CR595" s="2539">
        <v>1</v>
      </c>
      <c r="CS595" s="2539">
        <v>0</v>
      </c>
      <c r="CT595" s="2539">
        <v>0</v>
      </c>
      <c r="CU595" s="2539">
        <v>0</v>
      </c>
      <c r="CV595" s="2539">
        <v>0</v>
      </c>
      <c r="CW595" s="2539">
        <v>0</v>
      </c>
      <c r="CX595" s="2539">
        <v>0</v>
      </c>
      <c r="CY595" s="2573">
        <v>0</v>
      </c>
    </row>
    <row r="596" spans="1:103">
      <c r="A596" s="2564"/>
      <c r="B596" s="2660" t="s">
        <v>2868</v>
      </c>
      <c r="C596" s="2661" t="s">
        <v>2869</v>
      </c>
      <c r="D596" s="2646">
        <v>272</v>
      </c>
      <c r="E596" s="2662">
        <v>183</v>
      </c>
      <c r="F596" s="2663">
        <v>990</v>
      </c>
      <c r="G596" s="2561">
        <v>300</v>
      </c>
      <c r="H596" s="2568">
        <v>16.5</v>
      </c>
      <c r="I596" s="2568">
        <v>31</v>
      </c>
      <c r="J596" s="2561">
        <v>30</v>
      </c>
      <c r="K596" s="2568">
        <v>928.1</v>
      </c>
      <c r="L596" s="2568">
        <v>868.1</v>
      </c>
      <c r="M596" s="2567">
        <v>346</v>
      </c>
      <c r="N596" s="2548">
        <v>3.0950000000000002</v>
      </c>
      <c r="O596" s="2523">
        <v>11.37</v>
      </c>
      <c r="P596" s="2549">
        <v>1</v>
      </c>
      <c r="Q596" s="2549" t="s">
        <v>2493</v>
      </c>
      <c r="R596" s="2549" t="s">
        <v>2493</v>
      </c>
      <c r="S596" s="2549">
        <v>1</v>
      </c>
      <c r="T596" s="2550" t="s">
        <v>2493</v>
      </c>
      <c r="U596" s="2549">
        <v>1</v>
      </c>
      <c r="V596" s="2549" t="s">
        <v>2493</v>
      </c>
      <c r="W596" s="2549" t="s">
        <v>2493</v>
      </c>
      <c r="X596" s="2549">
        <v>1</v>
      </c>
      <c r="Y596" s="2550" t="s">
        <v>2493</v>
      </c>
      <c r="Z596" s="2551">
        <v>1</v>
      </c>
      <c r="AA596" s="2552" t="s">
        <v>2185</v>
      </c>
      <c r="AB596" s="2549" t="s">
        <v>2495</v>
      </c>
      <c r="AC596" s="2554">
        <v>553840</v>
      </c>
      <c r="AD596" s="2555">
        <v>11180</v>
      </c>
      <c r="AE596" s="2555">
        <v>12820</v>
      </c>
      <c r="AF596" s="2555">
        <v>39.9</v>
      </c>
      <c r="AG596" s="2555">
        <v>184.5</v>
      </c>
      <c r="AH596" s="2555">
        <v>14000</v>
      </c>
      <c r="AI596" s="2555">
        <v>933.6</v>
      </c>
      <c r="AJ596" s="2555">
        <v>1469</v>
      </c>
      <c r="AK596" s="2555">
        <v>6.3</v>
      </c>
      <c r="AL596" s="2555">
        <v>11.3</v>
      </c>
      <c r="AM596" s="2555">
        <v>834.8</v>
      </c>
      <c r="AN596" s="2523">
        <v>32070</v>
      </c>
      <c r="AO596" s="2556">
        <v>1</v>
      </c>
      <c r="AP596" s="2547">
        <v>2</v>
      </c>
      <c r="AQ596" s="2547">
        <v>4</v>
      </c>
      <c r="AR596" s="2547">
        <v>4</v>
      </c>
      <c r="AS596" s="2557">
        <v>81</v>
      </c>
      <c r="AT596" s="2558">
        <v>89</v>
      </c>
      <c r="AU596" s="2558">
        <v>66</v>
      </c>
      <c r="AV596" s="2559">
        <v>74</v>
      </c>
      <c r="AW596" s="2560">
        <v>1</v>
      </c>
      <c r="AX596" s="2539">
        <v>1</v>
      </c>
      <c r="AY596" s="2521">
        <v>1</v>
      </c>
      <c r="AZ596" s="2539">
        <v>1</v>
      </c>
      <c r="BA596" s="2539">
        <v>1</v>
      </c>
      <c r="BB596" s="2539">
        <v>1</v>
      </c>
      <c r="BC596" s="2539">
        <v>0</v>
      </c>
      <c r="BD596" s="2539">
        <v>1</v>
      </c>
      <c r="BE596" s="2561">
        <v>1</v>
      </c>
      <c r="BF596" s="2539">
        <v>1</v>
      </c>
      <c r="BG596" s="2539">
        <v>1</v>
      </c>
      <c r="BH596" s="2539">
        <v>1</v>
      </c>
      <c r="BI596" s="2539">
        <v>1</v>
      </c>
      <c r="BJ596" s="2539">
        <v>1</v>
      </c>
      <c r="BK596" s="2539">
        <v>1</v>
      </c>
      <c r="BL596" s="2539">
        <v>1</v>
      </c>
      <c r="BM596" s="2539">
        <v>1</v>
      </c>
      <c r="BN596" s="2521">
        <v>0</v>
      </c>
      <c r="BO596" s="2539">
        <v>1</v>
      </c>
      <c r="BP596" s="2539">
        <v>1</v>
      </c>
      <c r="BQ596" s="2539">
        <v>0</v>
      </c>
      <c r="BR596" s="2562">
        <v>0</v>
      </c>
      <c r="BS596" s="2538">
        <v>0</v>
      </c>
      <c r="BT596" s="2521">
        <v>0</v>
      </c>
      <c r="BU596" s="2521">
        <v>0</v>
      </c>
      <c r="BV596" s="2539">
        <v>0</v>
      </c>
      <c r="BW596" s="2539">
        <v>0</v>
      </c>
      <c r="BX596" s="2539">
        <v>0</v>
      </c>
      <c r="BY596" s="2539">
        <v>0</v>
      </c>
      <c r="BZ596" s="2636">
        <v>0</v>
      </c>
      <c r="CA596" s="2539">
        <v>0</v>
      </c>
      <c r="CB596" s="2539">
        <v>0</v>
      </c>
      <c r="CC596" s="2539">
        <v>0</v>
      </c>
      <c r="CD596" s="2539">
        <v>0</v>
      </c>
      <c r="CE596" s="2570">
        <v>0</v>
      </c>
      <c r="CF596" s="2571">
        <v>1</v>
      </c>
      <c r="CG596" s="2539">
        <v>1</v>
      </c>
      <c r="CH596" s="2539">
        <v>1</v>
      </c>
      <c r="CI596" s="2539">
        <v>1</v>
      </c>
      <c r="CJ596" s="2539">
        <v>1</v>
      </c>
      <c r="CK596" s="2539">
        <v>1</v>
      </c>
      <c r="CL596" s="2539">
        <v>1</v>
      </c>
      <c r="CM596" s="2539">
        <v>1</v>
      </c>
      <c r="CN596" s="2539">
        <v>1</v>
      </c>
      <c r="CO596" s="2539">
        <v>1</v>
      </c>
      <c r="CP596" s="2539">
        <v>1</v>
      </c>
      <c r="CQ596" s="2539">
        <v>1</v>
      </c>
      <c r="CR596" s="2539">
        <v>1</v>
      </c>
      <c r="CS596" s="2539">
        <v>0</v>
      </c>
      <c r="CT596" s="2539">
        <v>0</v>
      </c>
      <c r="CU596" s="2539">
        <v>0</v>
      </c>
      <c r="CV596" s="2539">
        <v>0</v>
      </c>
      <c r="CW596" s="2539">
        <v>0</v>
      </c>
      <c r="CX596" s="2539">
        <v>0</v>
      </c>
      <c r="CY596" s="2573">
        <v>0</v>
      </c>
    </row>
    <row r="597" spans="1:103">
      <c r="A597" s="2564"/>
      <c r="B597" s="2660" t="s">
        <v>2870</v>
      </c>
      <c r="C597" s="2661" t="s">
        <v>2871</v>
      </c>
      <c r="D597" s="2646">
        <v>249</v>
      </c>
      <c r="E597" s="2662">
        <v>167</v>
      </c>
      <c r="F597" s="2663">
        <v>980</v>
      </c>
      <c r="G597" s="2561">
        <v>300</v>
      </c>
      <c r="H597" s="2568">
        <v>16.5</v>
      </c>
      <c r="I597" s="2568">
        <v>26</v>
      </c>
      <c r="J597" s="2561">
        <v>30</v>
      </c>
      <c r="K597" s="2568">
        <v>928.1</v>
      </c>
      <c r="L597" s="2568">
        <v>868.1</v>
      </c>
      <c r="M597" s="2567">
        <v>317</v>
      </c>
      <c r="N597" s="2548">
        <v>3.0750000000000002</v>
      </c>
      <c r="O597" s="2523">
        <v>12.36</v>
      </c>
      <c r="P597" s="2549">
        <v>1</v>
      </c>
      <c r="Q597" s="2549" t="s">
        <v>2493</v>
      </c>
      <c r="R597" s="2549" t="s">
        <v>2493</v>
      </c>
      <c r="S597" s="2549">
        <v>1</v>
      </c>
      <c r="T597" s="2550" t="s">
        <v>2493</v>
      </c>
      <c r="U597" s="2549">
        <v>1</v>
      </c>
      <c r="V597" s="2549" t="s">
        <v>2493</v>
      </c>
      <c r="W597" s="2549" t="s">
        <v>2493</v>
      </c>
      <c r="X597" s="2549">
        <v>1</v>
      </c>
      <c r="Y597" s="2550" t="s">
        <v>2493</v>
      </c>
      <c r="Z597" s="2551">
        <v>1</v>
      </c>
      <c r="AA597" s="2552" t="s">
        <v>2185</v>
      </c>
      <c r="AB597" s="2553" t="s">
        <v>2494</v>
      </c>
      <c r="AC597" s="2554">
        <v>481070</v>
      </c>
      <c r="AD597" s="2555">
        <v>9817</v>
      </c>
      <c r="AE597" s="2555">
        <v>11340</v>
      </c>
      <c r="AF597" s="2555">
        <v>38.9</v>
      </c>
      <c r="AG597" s="2555">
        <v>180.7</v>
      </c>
      <c r="AH597" s="2555">
        <v>11750</v>
      </c>
      <c r="AI597" s="2555">
        <v>783.6</v>
      </c>
      <c r="AJ597" s="2555">
        <v>1244</v>
      </c>
      <c r="AK597" s="2555">
        <v>6</v>
      </c>
      <c r="AL597" s="2555">
        <v>10.3</v>
      </c>
      <c r="AM597" s="2555">
        <v>581.9</v>
      </c>
      <c r="AN597" s="2523">
        <v>26620</v>
      </c>
      <c r="AO597" s="2556">
        <v>1</v>
      </c>
      <c r="AP597" s="2547">
        <v>2</v>
      </c>
      <c r="AQ597" s="2547">
        <v>4</v>
      </c>
      <c r="AR597" s="2547">
        <v>4</v>
      </c>
      <c r="AS597" s="2557">
        <v>88</v>
      </c>
      <c r="AT597" s="2558">
        <v>97</v>
      </c>
      <c r="AU597" s="2558">
        <v>71</v>
      </c>
      <c r="AV597" s="2559">
        <v>81</v>
      </c>
      <c r="AW597" s="2560">
        <v>1</v>
      </c>
      <c r="AX597" s="2539">
        <v>1</v>
      </c>
      <c r="AY597" s="2521">
        <v>1</v>
      </c>
      <c r="AZ597" s="2539">
        <v>1</v>
      </c>
      <c r="BA597" s="2539">
        <v>1</v>
      </c>
      <c r="BB597" s="2539">
        <v>1</v>
      </c>
      <c r="BC597" s="2539">
        <v>0</v>
      </c>
      <c r="BD597" s="2539">
        <v>1</v>
      </c>
      <c r="BE597" s="2561">
        <v>1</v>
      </c>
      <c r="BF597" s="2539">
        <v>1</v>
      </c>
      <c r="BG597" s="2539">
        <v>1</v>
      </c>
      <c r="BH597" s="2539">
        <v>1</v>
      </c>
      <c r="BI597" s="2539">
        <v>1</v>
      </c>
      <c r="BJ597" s="2539">
        <v>1</v>
      </c>
      <c r="BK597" s="2539">
        <v>1</v>
      </c>
      <c r="BL597" s="2539">
        <v>1</v>
      </c>
      <c r="BM597" s="2539">
        <v>1</v>
      </c>
      <c r="BN597" s="2521">
        <v>0</v>
      </c>
      <c r="BO597" s="2539">
        <v>1</v>
      </c>
      <c r="BP597" s="2539">
        <v>1</v>
      </c>
      <c r="BQ597" s="2539">
        <v>0</v>
      </c>
      <c r="BR597" s="2562">
        <v>0</v>
      </c>
      <c r="BS597" s="2538">
        <v>1</v>
      </c>
      <c r="BT597" s="2521">
        <v>0</v>
      </c>
      <c r="BU597" s="2521">
        <v>0</v>
      </c>
      <c r="BV597" s="2539">
        <v>0</v>
      </c>
      <c r="BW597" s="2539">
        <v>0</v>
      </c>
      <c r="BX597" s="2539">
        <v>0</v>
      </c>
      <c r="BY597" s="2539">
        <v>0</v>
      </c>
      <c r="BZ597" s="2636">
        <v>0</v>
      </c>
      <c r="CA597" s="2539">
        <v>0</v>
      </c>
      <c r="CB597" s="2539">
        <v>0</v>
      </c>
      <c r="CC597" s="2539">
        <v>0</v>
      </c>
      <c r="CD597" s="2539">
        <v>0</v>
      </c>
      <c r="CE597" s="2570">
        <v>0</v>
      </c>
      <c r="CF597" s="2571">
        <v>1</v>
      </c>
      <c r="CG597" s="2539">
        <v>1</v>
      </c>
      <c r="CH597" s="2539">
        <v>1</v>
      </c>
      <c r="CI597" s="2539">
        <v>1</v>
      </c>
      <c r="CJ597" s="2539">
        <v>1</v>
      </c>
      <c r="CK597" s="2539">
        <v>1</v>
      </c>
      <c r="CL597" s="2539">
        <v>1</v>
      </c>
      <c r="CM597" s="2539">
        <v>1</v>
      </c>
      <c r="CN597" s="2539">
        <v>1</v>
      </c>
      <c r="CO597" s="2539">
        <v>1</v>
      </c>
      <c r="CP597" s="2539">
        <v>1</v>
      </c>
      <c r="CQ597" s="2539">
        <v>1</v>
      </c>
      <c r="CR597" s="2539">
        <v>1</v>
      </c>
      <c r="CS597" s="2539">
        <v>0</v>
      </c>
      <c r="CT597" s="2539">
        <v>0</v>
      </c>
      <c r="CU597" s="2539">
        <v>0</v>
      </c>
      <c r="CV597" s="2539">
        <v>0</v>
      </c>
      <c r="CW597" s="2539">
        <v>0</v>
      </c>
      <c r="CX597" s="2539">
        <v>0</v>
      </c>
      <c r="CY597" s="2573">
        <v>0</v>
      </c>
    </row>
    <row r="598" spans="1:103">
      <c r="A598" s="2564"/>
      <c r="B598" s="2660" t="s">
        <v>2872</v>
      </c>
      <c r="C598" s="2661" t="s">
        <v>2873</v>
      </c>
      <c r="D598" s="2646">
        <v>222</v>
      </c>
      <c r="E598" s="2662">
        <v>149</v>
      </c>
      <c r="F598" s="2663">
        <v>970</v>
      </c>
      <c r="G598" s="2561">
        <v>300</v>
      </c>
      <c r="H598" s="2568">
        <v>16</v>
      </c>
      <c r="I598" s="2568">
        <v>21.1</v>
      </c>
      <c r="J598" s="2561">
        <v>30</v>
      </c>
      <c r="K598" s="2568">
        <v>928.1</v>
      </c>
      <c r="L598" s="2568">
        <v>868.1</v>
      </c>
      <c r="M598" s="2567">
        <v>282</v>
      </c>
      <c r="N598" s="2548">
        <v>3.056</v>
      </c>
      <c r="O598" s="2523">
        <v>13.77</v>
      </c>
      <c r="P598" s="2549">
        <v>1</v>
      </c>
      <c r="Q598" s="2549">
        <v>1</v>
      </c>
      <c r="R598" s="2549" t="s">
        <v>2185</v>
      </c>
      <c r="S598" s="2549">
        <v>1</v>
      </c>
      <c r="T598" s="2550">
        <v>1</v>
      </c>
      <c r="U598" s="2549">
        <v>1</v>
      </c>
      <c r="V598" s="2549" t="s">
        <v>2185</v>
      </c>
      <c r="W598" s="2549" t="s">
        <v>2185</v>
      </c>
      <c r="X598" s="2549" t="s">
        <v>2185</v>
      </c>
      <c r="Y598" s="2550" t="s">
        <v>2185</v>
      </c>
      <c r="Z598" s="2551" t="s">
        <v>2185</v>
      </c>
      <c r="AA598" s="2552" t="s">
        <v>2185</v>
      </c>
      <c r="AB598" s="2553" t="s">
        <v>2494</v>
      </c>
      <c r="AC598" s="2554">
        <v>407660</v>
      </c>
      <c r="AD598" s="2555">
        <v>8405</v>
      </c>
      <c r="AE598" s="2555">
        <v>9803</v>
      </c>
      <c r="AF598" s="2555">
        <v>37.9</v>
      </c>
      <c r="AG598" s="2555">
        <v>172.2</v>
      </c>
      <c r="AH598" s="2555">
        <v>9545</v>
      </c>
      <c r="AI598" s="2555">
        <v>636.29999999999995</v>
      </c>
      <c r="AJ598" s="2555">
        <v>1020</v>
      </c>
      <c r="AK598" s="2555">
        <v>5.8</v>
      </c>
      <c r="AL598" s="2555">
        <v>9.3000000000000007</v>
      </c>
      <c r="AM598" s="2555">
        <v>390</v>
      </c>
      <c r="AN598" s="2523">
        <v>21370</v>
      </c>
      <c r="AO598" s="2556">
        <v>1</v>
      </c>
      <c r="AP598" s="2547" t="s">
        <v>2185</v>
      </c>
      <c r="AQ598" s="2547">
        <v>4</v>
      </c>
      <c r="AR598" s="2547" t="s">
        <v>2185</v>
      </c>
      <c r="AS598" s="2557">
        <v>97</v>
      </c>
      <c r="AT598" s="2558">
        <v>108</v>
      </c>
      <c r="AU598" s="2558">
        <v>79</v>
      </c>
      <c r="AV598" s="2559">
        <v>90</v>
      </c>
      <c r="AW598" s="2560">
        <v>1</v>
      </c>
      <c r="AX598" s="2539">
        <v>1</v>
      </c>
      <c r="AY598" s="2521">
        <v>0</v>
      </c>
      <c r="AZ598" s="2539">
        <v>1</v>
      </c>
      <c r="BA598" s="2539">
        <v>0</v>
      </c>
      <c r="BB598" s="2539">
        <v>0</v>
      </c>
      <c r="BC598" s="2539">
        <v>0</v>
      </c>
      <c r="BD598" s="2539">
        <v>1</v>
      </c>
      <c r="BE598" s="2561">
        <v>0</v>
      </c>
      <c r="BF598" s="2539">
        <v>0</v>
      </c>
      <c r="BG598" s="2539">
        <v>1</v>
      </c>
      <c r="BH598" s="2539">
        <v>0</v>
      </c>
      <c r="BI598" s="2539">
        <v>1</v>
      </c>
      <c r="BJ598" s="2539">
        <v>1</v>
      </c>
      <c r="BK598" s="2539">
        <v>1</v>
      </c>
      <c r="BL598" s="2539">
        <v>1</v>
      </c>
      <c r="BM598" s="2539">
        <v>0</v>
      </c>
      <c r="BN598" s="2521">
        <v>0</v>
      </c>
      <c r="BO598" s="2539">
        <v>1</v>
      </c>
      <c r="BP598" s="2539">
        <v>1</v>
      </c>
      <c r="BQ598" s="2539">
        <v>0</v>
      </c>
      <c r="BR598" s="2562">
        <v>0</v>
      </c>
      <c r="BS598" s="2538">
        <v>1</v>
      </c>
      <c r="BT598" s="2521">
        <v>0</v>
      </c>
      <c r="BU598" s="2521">
        <v>0</v>
      </c>
      <c r="BV598" s="2539">
        <v>0</v>
      </c>
      <c r="BW598" s="2539">
        <v>0</v>
      </c>
      <c r="BX598" s="2539">
        <v>0</v>
      </c>
      <c r="BY598" s="2539">
        <v>0</v>
      </c>
      <c r="BZ598" s="2636">
        <v>0</v>
      </c>
      <c r="CA598" s="2539">
        <v>0</v>
      </c>
      <c r="CB598" s="2539">
        <v>0</v>
      </c>
      <c r="CC598" s="2539">
        <v>0</v>
      </c>
      <c r="CD598" s="2539">
        <v>0</v>
      </c>
      <c r="CE598" s="2570">
        <v>0</v>
      </c>
      <c r="CF598" s="2571">
        <v>1</v>
      </c>
      <c r="CG598" s="2539">
        <v>1</v>
      </c>
      <c r="CH598" s="2539">
        <v>1</v>
      </c>
      <c r="CI598" s="2539">
        <v>1</v>
      </c>
      <c r="CJ598" s="2539">
        <v>1</v>
      </c>
      <c r="CK598" s="2539">
        <v>1</v>
      </c>
      <c r="CL598" s="2539">
        <v>1</v>
      </c>
      <c r="CM598" s="2539">
        <v>1</v>
      </c>
      <c r="CN598" s="2539">
        <v>1</v>
      </c>
      <c r="CO598" s="2539">
        <v>1</v>
      </c>
      <c r="CP598" s="2539">
        <v>1</v>
      </c>
      <c r="CQ598" s="2539">
        <v>1</v>
      </c>
      <c r="CR598" s="2539">
        <v>1</v>
      </c>
      <c r="CS598" s="2539">
        <v>0</v>
      </c>
      <c r="CT598" s="2539">
        <v>0</v>
      </c>
      <c r="CU598" s="2539">
        <v>0</v>
      </c>
      <c r="CV598" s="2539">
        <v>0</v>
      </c>
      <c r="CW598" s="2539">
        <v>0</v>
      </c>
      <c r="CX598" s="2539">
        <v>0</v>
      </c>
      <c r="CY598" s="2573">
        <v>0</v>
      </c>
    </row>
    <row r="599" spans="1:103">
      <c r="A599" s="2564"/>
      <c r="B599" s="2660" t="s">
        <v>2874</v>
      </c>
      <c r="C599" s="2661" t="s">
        <v>2875</v>
      </c>
      <c r="D599" s="2646">
        <v>1377</v>
      </c>
      <c r="E599" s="2662">
        <v>925</v>
      </c>
      <c r="F599" s="2663">
        <v>1093</v>
      </c>
      <c r="G599" s="2561">
        <v>473</v>
      </c>
      <c r="H599" s="2568">
        <v>76.7</v>
      </c>
      <c r="I599" s="2568">
        <v>115.1</v>
      </c>
      <c r="J599" s="2561">
        <v>25</v>
      </c>
      <c r="K599" s="2568">
        <v>863.2</v>
      </c>
      <c r="L599" s="2568">
        <v>813.2</v>
      </c>
      <c r="M599" s="2567">
        <v>1754</v>
      </c>
      <c r="N599" s="2548">
        <v>3.8820000000000001</v>
      </c>
      <c r="O599" s="2523">
        <v>2.8159999999999998</v>
      </c>
      <c r="P599" s="2549">
        <v>1</v>
      </c>
      <c r="Q599" s="2549" t="s">
        <v>2493</v>
      </c>
      <c r="R599" s="2549" t="s">
        <v>2493</v>
      </c>
      <c r="S599" s="2549" t="s">
        <v>2185</v>
      </c>
      <c r="T599" s="2550" t="s">
        <v>2185</v>
      </c>
      <c r="U599" s="2549">
        <v>1</v>
      </c>
      <c r="V599" s="2549" t="s">
        <v>2493</v>
      </c>
      <c r="W599" s="2549" t="s">
        <v>2493</v>
      </c>
      <c r="X599" s="2549">
        <v>1</v>
      </c>
      <c r="Y599" s="2550" t="s">
        <v>2185</v>
      </c>
      <c r="Z599" s="2551">
        <v>1</v>
      </c>
      <c r="AA599" s="2552">
        <v>1</v>
      </c>
      <c r="AB599" s="2553" t="s">
        <v>2494</v>
      </c>
      <c r="AC599" s="2554">
        <v>3035400</v>
      </c>
      <c r="AD599" s="2555">
        <v>55540</v>
      </c>
      <c r="AE599" s="2555">
        <v>67740</v>
      </c>
      <c r="AF599" s="2555">
        <v>41.5</v>
      </c>
      <c r="AG599" s="2555">
        <v>812.9</v>
      </c>
      <c r="AH599" s="2555">
        <v>206350</v>
      </c>
      <c r="AI599" s="2555">
        <v>8725</v>
      </c>
      <c r="AJ599" s="2555">
        <v>14160</v>
      </c>
      <c r="AK599" s="2555">
        <v>10.8</v>
      </c>
      <c r="AL599" s="2555">
        <v>33.6</v>
      </c>
      <c r="AM599" s="2555">
        <v>60450</v>
      </c>
      <c r="AN599" s="2523">
        <v>485320</v>
      </c>
      <c r="AO599" s="2556">
        <v>1</v>
      </c>
      <c r="AP599" s="2547">
        <v>1</v>
      </c>
      <c r="AQ599" s="2547">
        <v>1</v>
      </c>
      <c r="AR599" s="2547">
        <v>1</v>
      </c>
      <c r="AS599" s="2557">
        <v>19</v>
      </c>
      <c r="AT599" s="2558">
        <v>22</v>
      </c>
      <c r="AU599" s="2558">
        <v>15</v>
      </c>
      <c r="AV599" s="2559">
        <v>18</v>
      </c>
      <c r="AW599" s="2560">
        <v>1</v>
      </c>
      <c r="AX599" s="2539">
        <v>1</v>
      </c>
      <c r="AY599" s="2521">
        <v>1</v>
      </c>
      <c r="AZ599" s="2539">
        <v>1</v>
      </c>
      <c r="BA599" s="2539">
        <v>0</v>
      </c>
      <c r="BB599" s="2539">
        <v>1</v>
      </c>
      <c r="BC599" s="2539">
        <v>1</v>
      </c>
      <c r="BD599" s="2539">
        <v>0</v>
      </c>
      <c r="BE599" s="2561">
        <v>1</v>
      </c>
      <c r="BF599" s="2539">
        <v>1</v>
      </c>
      <c r="BG599" s="2539">
        <v>0</v>
      </c>
      <c r="BH599" s="2539">
        <v>0</v>
      </c>
      <c r="BI599" s="2539">
        <v>0</v>
      </c>
      <c r="BJ599" s="2539">
        <v>1</v>
      </c>
      <c r="BK599" s="2539">
        <v>0</v>
      </c>
      <c r="BL599" s="2539">
        <v>0</v>
      </c>
      <c r="BM599" s="2539">
        <v>1</v>
      </c>
      <c r="BN599" s="2521">
        <v>0</v>
      </c>
      <c r="BO599" s="2539">
        <v>0</v>
      </c>
      <c r="BP599" s="2539">
        <v>0</v>
      </c>
      <c r="BQ599" s="2539">
        <v>0</v>
      </c>
      <c r="BR599" s="2562">
        <v>0</v>
      </c>
      <c r="BS599" s="2538">
        <v>1</v>
      </c>
      <c r="BT599" s="2521">
        <v>0</v>
      </c>
      <c r="BU599" s="2521">
        <v>0</v>
      </c>
      <c r="BV599" s="2539">
        <v>0</v>
      </c>
      <c r="BW599" s="2539">
        <v>0</v>
      </c>
      <c r="BX599" s="2539">
        <v>0</v>
      </c>
      <c r="BY599" s="2539">
        <v>0</v>
      </c>
      <c r="BZ599" s="2636">
        <v>0</v>
      </c>
      <c r="CA599" s="2539">
        <v>0</v>
      </c>
      <c r="CB599" s="2539">
        <v>0</v>
      </c>
      <c r="CC599" s="2539">
        <v>0</v>
      </c>
      <c r="CD599" s="2539">
        <v>0</v>
      </c>
      <c r="CE599" s="2570">
        <v>0</v>
      </c>
      <c r="CF599" s="2571">
        <v>1</v>
      </c>
      <c r="CG599" s="2539">
        <v>1</v>
      </c>
      <c r="CH599" s="2539">
        <v>1</v>
      </c>
      <c r="CI599" s="2539">
        <v>1</v>
      </c>
      <c r="CJ599" s="2539">
        <v>1</v>
      </c>
      <c r="CK599" s="2539">
        <v>1</v>
      </c>
      <c r="CL599" s="2539">
        <v>1</v>
      </c>
      <c r="CM599" s="2539">
        <v>1</v>
      </c>
      <c r="CN599" s="2539">
        <v>1</v>
      </c>
      <c r="CO599" s="2539">
        <v>1</v>
      </c>
      <c r="CP599" s="2539">
        <v>1</v>
      </c>
      <c r="CQ599" s="2539">
        <v>1</v>
      </c>
      <c r="CR599" s="2539">
        <v>1</v>
      </c>
      <c r="CS599" s="2539">
        <v>0</v>
      </c>
      <c r="CT599" s="2539">
        <v>0</v>
      </c>
      <c r="CU599" s="2539">
        <v>0</v>
      </c>
      <c r="CV599" s="2539">
        <v>0</v>
      </c>
      <c r="CW599" s="2539">
        <v>0</v>
      </c>
      <c r="CX599" s="2539">
        <v>0</v>
      </c>
      <c r="CY599" s="2573">
        <v>0</v>
      </c>
    </row>
    <row r="600" spans="1:103">
      <c r="A600" s="2564"/>
      <c r="B600" s="2660" t="s">
        <v>2876</v>
      </c>
      <c r="C600" s="2661" t="s">
        <v>2877</v>
      </c>
      <c r="D600" s="2646">
        <v>1269</v>
      </c>
      <c r="E600" s="2662">
        <v>853</v>
      </c>
      <c r="F600" s="2663">
        <v>1093</v>
      </c>
      <c r="G600" s="2561">
        <v>461</v>
      </c>
      <c r="H600" s="2568">
        <v>64</v>
      </c>
      <c r="I600" s="2568">
        <v>115.1</v>
      </c>
      <c r="J600" s="2561">
        <v>25</v>
      </c>
      <c r="K600" s="2568">
        <v>863.2</v>
      </c>
      <c r="L600" s="2568">
        <v>813.2</v>
      </c>
      <c r="M600" s="2567">
        <v>1617</v>
      </c>
      <c r="N600" s="2548">
        <v>3.859</v>
      </c>
      <c r="O600" s="2523">
        <v>3.0369999999999999</v>
      </c>
      <c r="P600" s="2549">
        <v>1</v>
      </c>
      <c r="Q600" s="2549" t="s">
        <v>2493</v>
      </c>
      <c r="R600" s="2549" t="s">
        <v>2493</v>
      </c>
      <c r="S600" s="2549" t="s">
        <v>2185</v>
      </c>
      <c r="T600" s="2550" t="s">
        <v>2185</v>
      </c>
      <c r="U600" s="2549">
        <v>1</v>
      </c>
      <c r="V600" s="2549" t="s">
        <v>2493</v>
      </c>
      <c r="W600" s="2549" t="s">
        <v>2493</v>
      </c>
      <c r="X600" s="2549">
        <v>1</v>
      </c>
      <c r="Y600" s="2550" t="s">
        <v>2185</v>
      </c>
      <c r="Z600" s="2551">
        <v>1</v>
      </c>
      <c r="AA600" s="2552">
        <v>1</v>
      </c>
      <c r="AB600" s="2553" t="s">
        <v>2494</v>
      </c>
      <c r="AC600" s="2554">
        <v>2901080</v>
      </c>
      <c r="AD600" s="2555">
        <v>53080</v>
      </c>
      <c r="AE600" s="2555">
        <v>64020</v>
      </c>
      <c r="AF600" s="2555">
        <v>42.3</v>
      </c>
      <c r="AG600" s="2555">
        <v>688.7</v>
      </c>
      <c r="AH600" s="2555">
        <v>189900</v>
      </c>
      <c r="AI600" s="2555">
        <v>8238</v>
      </c>
      <c r="AJ600" s="2555">
        <v>13130</v>
      </c>
      <c r="AK600" s="2555">
        <v>10.8</v>
      </c>
      <c r="AL600" s="2555">
        <v>32.299999999999997</v>
      </c>
      <c r="AM600" s="2555">
        <v>52120</v>
      </c>
      <c r="AN600" s="2523">
        <v>449320</v>
      </c>
      <c r="AO600" s="2556">
        <v>1</v>
      </c>
      <c r="AP600" s="2547">
        <v>1</v>
      </c>
      <c r="AQ600" s="2547">
        <v>1</v>
      </c>
      <c r="AR600" s="2547">
        <v>1</v>
      </c>
      <c r="AS600" s="2557">
        <v>21</v>
      </c>
      <c r="AT600" s="2558">
        <v>24</v>
      </c>
      <c r="AU600" s="2558">
        <v>16</v>
      </c>
      <c r="AV600" s="2559">
        <v>19</v>
      </c>
      <c r="AW600" s="2560">
        <v>1</v>
      </c>
      <c r="AX600" s="2539">
        <v>1</v>
      </c>
      <c r="AY600" s="2521">
        <v>1</v>
      </c>
      <c r="AZ600" s="2539">
        <v>1</v>
      </c>
      <c r="BA600" s="2539">
        <v>0</v>
      </c>
      <c r="BB600" s="2539">
        <v>1</v>
      </c>
      <c r="BC600" s="2539">
        <v>1</v>
      </c>
      <c r="BD600" s="2539">
        <v>0</v>
      </c>
      <c r="BE600" s="2561">
        <v>1</v>
      </c>
      <c r="BF600" s="2539">
        <v>1</v>
      </c>
      <c r="BG600" s="2539">
        <v>0</v>
      </c>
      <c r="BH600" s="2539">
        <v>0</v>
      </c>
      <c r="BI600" s="2539">
        <v>0</v>
      </c>
      <c r="BJ600" s="2539">
        <v>1</v>
      </c>
      <c r="BK600" s="2539">
        <v>0</v>
      </c>
      <c r="BL600" s="2539">
        <v>0</v>
      </c>
      <c r="BM600" s="2539">
        <v>1</v>
      </c>
      <c r="BN600" s="2521">
        <v>0</v>
      </c>
      <c r="BO600" s="2539">
        <v>0</v>
      </c>
      <c r="BP600" s="2539">
        <v>0</v>
      </c>
      <c r="BQ600" s="2539">
        <v>0</v>
      </c>
      <c r="BR600" s="2562">
        <v>0</v>
      </c>
      <c r="BS600" s="2538">
        <v>1</v>
      </c>
      <c r="BT600" s="2521">
        <v>0</v>
      </c>
      <c r="BU600" s="2521">
        <v>0</v>
      </c>
      <c r="BV600" s="2539">
        <v>0</v>
      </c>
      <c r="BW600" s="2539">
        <v>0</v>
      </c>
      <c r="BX600" s="2539">
        <v>0</v>
      </c>
      <c r="BY600" s="2539">
        <v>0</v>
      </c>
      <c r="BZ600" s="2636">
        <v>0</v>
      </c>
      <c r="CA600" s="2539">
        <v>0</v>
      </c>
      <c r="CB600" s="2539">
        <v>0</v>
      </c>
      <c r="CC600" s="2539">
        <v>0</v>
      </c>
      <c r="CD600" s="2539">
        <v>0</v>
      </c>
      <c r="CE600" s="2570">
        <v>0</v>
      </c>
      <c r="CF600" s="2571">
        <v>1</v>
      </c>
      <c r="CG600" s="2539">
        <v>1</v>
      </c>
      <c r="CH600" s="2539">
        <v>1</v>
      </c>
      <c r="CI600" s="2539">
        <v>1</v>
      </c>
      <c r="CJ600" s="2539">
        <v>1</v>
      </c>
      <c r="CK600" s="2539">
        <v>1</v>
      </c>
      <c r="CL600" s="2539">
        <v>1</v>
      </c>
      <c r="CM600" s="2539">
        <v>1</v>
      </c>
      <c r="CN600" s="2539">
        <v>1</v>
      </c>
      <c r="CO600" s="2539">
        <v>1</v>
      </c>
      <c r="CP600" s="2539">
        <v>1</v>
      </c>
      <c r="CQ600" s="2539">
        <v>1</v>
      </c>
      <c r="CR600" s="2539">
        <v>1</v>
      </c>
      <c r="CS600" s="2539">
        <v>0</v>
      </c>
      <c r="CT600" s="2539">
        <v>0</v>
      </c>
      <c r="CU600" s="2539">
        <v>0</v>
      </c>
      <c r="CV600" s="2539">
        <v>0</v>
      </c>
      <c r="CW600" s="2539">
        <v>0</v>
      </c>
      <c r="CX600" s="2539">
        <v>0</v>
      </c>
      <c r="CY600" s="2573">
        <v>0</v>
      </c>
    </row>
    <row r="601" spans="1:103">
      <c r="A601" s="2564"/>
      <c r="B601" s="2660" t="s">
        <v>2878</v>
      </c>
      <c r="C601" s="2661" t="s">
        <v>2879</v>
      </c>
      <c r="D601" s="2646">
        <v>1194</v>
      </c>
      <c r="E601" s="2662">
        <v>802</v>
      </c>
      <c r="F601" s="2663">
        <v>1081</v>
      </c>
      <c r="G601" s="2561">
        <v>457</v>
      </c>
      <c r="H601" s="2568">
        <v>60.5</v>
      </c>
      <c r="I601" s="2568">
        <v>109</v>
      </c>
      <c r="J601" s="2561">
        <v>25</v>
      </c>
      <c r="K601" s="2568">
        <v>863.2</v>
      </c>
      <c r="L601" s="2568">
        <v>813.2</v>
      </c>
      <c r="M601" s="2567">
        <v>1522</v>
      </c>
      <c r="N601" s="2548">
        <v>3.8260000000000001</v>
      </c>
      <c r="O601" s="2523">
        <v>3.1989999999999998</v>
      </c>
      <c r="P601" s="2549">
        <v>1</v>
      </c>
      <c r="Q601" s="2549" t="s">
        <v>2493</v>
      </c>
      <c r="R601" s="2549" t="s">
        <v>2493</v>
      </c>
      <c r="S601" s="2549" t="s">
        <v>2185</v>
      </c>
      <c r="T601" s="2550" t="s">
        <v>2185</v>
      </c>
      <c r="U601" s="2549">
        <v>1</v>
      </c>
      <c r="V601" s="2549" t="s">
        <v>2493</v>
      </c>
      <c r="W601" s="2549" t="s">
        <v>2493</v>
      </c>
      <c r="X601" s="2549">
        <v>1</v>
      </c>
      <c r="Y601" s="2550" t="s">
        <v>2185</v>
      </c>
      <c r="Z601" s="2551">
        <v>1</v>
      </c>
      <c r="AA601" s="2552">
        <v>1</v>
      </c>
      <c r="AB601" s="2553" t="s">
        <v>2494</v>
      </c>
      <c r="AC601" s="2554">
        <v>2696760</v>
      </c>
      <c r="AD601" s="2555">
        <v>49890</v>
      </c>
      <c r="AE601" s="2555">
        <v>59910</v>
      </c>
      <c r="AF601" s="2555">
        <v>42</v>
      </c>
      <c r="AG601" s="2555">
        <v>647.9</v>
      </c>
      <c r="AH601" s="2555">
        <v>175050</v>
      </c>
      <c r="AI601" s="2555">
        <v>7660</v>
      </c>
      <c r="AJ601" s="2555">
        <v>12190</v>
      </c>
      <c r="AK601" s="2555">
        <v>10.7</v>
      </c>
      <c r="AL601" s="2555">
        <v>30.7</v>
      </c>
      <c r="AM601" s="2555">
        <v>44110</v>
      </c>
      <c r="AN601" s="2523">
        <v>409540</v>
      </c>
      <c r="AO601" s="2556">
        <v>1</v>
      </c>
      <c r="AP601" s="2547">
        <v>1</v>
      </c>
      <c r="AQ601" s="2547">
        <v>1</v>
      </c>
      <c r="AR601" s="2547">
        <v>1</v>
      </c>
      <c r="AS601" s="2557">
        <v>22</v>
      </c>
      <c r="AT601" s="2558">
        <v>25</v>
      </c>
      <c r="AU601" s="2558">
        <v>17</v>
      </c>
      <c r="AV601" s="2559">
        <v>20</v>
      </c>
      <c r="AW601" s="2560">
        <v>1</v>
      </c>
      <c r="AX601" s="2539">
        <v>1</v>
      </c>
      <c r="AY601" s="2521">
        <v>1</v>
      </c>
      <c r="AZ601" s="2539">
        <v>1</v>
      </c>
      <c r="BA601" s="2539">
        <v>0</v>
      </c>
      <c r="BB601" s="2539">
        <v>1</v>
      </c>
      <c r="BC601" s="2539">
        <v>1</v>
      </c>
      <c r="BD601" s="2539">
        <v>0</v>
      </c>
      <c r="BE601" s="2561">
        <v>1</v>
      </c>
      <c r="BF601" s="2539">
        <v>1</v>
      </c>
      <c r="BG601" s="2539">
        <v>0</v>
      </c>
      <c r="BH601" s="2539">
        <v>0</v>
      </c>
      <c r="BI601" s="2539">
        <v>0</v>
      </c>
      <c r="BJ601" s="2539">
        <v>1</v>
      </c>
      <c r="BK601" s="2539">
        <v>0</v>
      </c>
      <c r="BL601" s="2539">
        <v>0</v>
      </c>
      <c r="BM601" s="2539">
        <v>1</v>
      </c>
      <c r="BN601" s="2521">
        <v>0</v>
      </c>
      <c r="BO601" s="2539">
        <v>0</v>
      </c>
      <c r="BP601" s="2539">
        <v>0</v>
      </c>
      <c r="BQ601" s="2539">
        <v>0</v>
      </c>
      <c r="BR601" s="2562">
        <v>0</v>
      </c>
      <c r="BS601" s="2538">
        <v>1</v>
      </c>
      <c r="BT601" s="2521">
        <v>0</v>
      </c>
      <c r="BU601" s="2521">
        <v>0</v>
      </c>
      <c r="BV601" s="2539">
        <v>0</v>
      </c>
      <c r="BW601" s="2539">
        <v>0</v>
      </c>
      <c r="BX601" s="2539">
        <v>0</v>
      </c>
      <c r="BY601" s="2539">
        <v>0</v>
      </c>
      <c r="BZ601" s="2636">
        <v>0</v>
      </c>
      <c r="CA601" s="2539">
        <v>0</v>
      </c>
      <c r="CB601" s="2539">
        <v>0</v>
      </c>
      <c r="CC601" s="2539">
        <v>0</v>
      </c>
      <c r="CD601" s="2539">
        <v>0</v>
      </c>
      <c r="CE601" s="2570">
        <v>0</v>
      </c>
      <c r="CF601" s="2571">
        <v>1</v>
      </c>
      <c r="CG601" s="2539">
        <v>1</v>
      </c>
      <c r="CH601" s="2539">
        <v>1</v>
      </c>
      <c r="CI601" s="2539">
        <v>1</v>
      </c>
      <c r="CJ601" s="2539">
        <v>1</v>
      </c>
      <c r="CK601" s="2539">
        <v>1</v>
      </c>
      <c r="CL601" s="2539">
        <v>1</v>
      </c>
      <c r="CM601" s="2539">
        <v>1</v>
      </c>
      <c r="CN601" s="2539">
        <v>1</v>
      </c>
      <c r="CO601" s="2539">
        <v>1</v>
      </c>
      <c r="CP601" s="2539">
        <v>1</v>
      </c>
      <c r="CQ601" s="2539">
        <v>1</v>
      </c>
      <c r="CR601" s="2539">
        <v>1</v>
      </c>
      <c r="CS601" s="2539">
        <v>0</v>
      </c>
      <c r="CT601" s="2539">
        <v>0</v>
      </c>
      <c r="CU601" s="2539">
        <v>0</v>
      </c>
      <c r="CV601" s="2539">
        <v>0</v>
      </c>
      <c r="CW601" s="2539">
        <v>0</v>
      </c>
      <c r="CX601" s="2539">
        <v>0</v>
      </c>
      <c r="CY601" s="2573">
        <v>0</v>
      </c>
    </row>
    <row r="602" spans="1:103">
      <c r="A602" s="2564"/>
      <c r="B602" s="2660" t="s">
        <v>2880</v>
      </c>
      <c r="C602" s="2661" t="s">
        <v>2881</v>
      </c>
      <c r="D602" s="2646">
        <v>1077</v>
      </c>
      <c r="E602" s="2662">
        <v>723</v>
      </c>
      <c r="F602" s="2663">
        <v>1061</v>
      </c>
      <c r="G602" s="2561">
        <v>451</v>
      </c>
      <c r="H602" s="2568">
        <v>55</v>
      </c>
      <c r="I602" s="2568">
        <v>99.1</v>
      </c>
      <c r="J602" s="2561">
        <v>25</v>
      </c>
      <c r="K602" s="2568">
        <v>863.2</v>
      </c>
      <c r="L602" s="2568">
        <v>813.2</v>
      </c>
      <c r="M602" s="2567">
        <v>1372</v>
      </c>
      <c r="N602" s="2548">
        <v>3.7730000000000001</v>
      </c>
      <c r="O602" s="2523">
        <v>3.4990000000000001</v>
      </c>
      <c r="P602" s="2549">
        <v>1</v>
      </c>
      <c r="Q602" s="2549" t="s">
        <v>2493</v>
      </c>
      <c r="R602" s="2549" t="s">
        <v>2493</v>
      </c>
      <c r="S602" s="2549" t="s">
        <v>2185</v>
      </c>
      <c r="T602" s="2550" t="s">
        <v>2185</v>
      </c>
      <c r="U602" s="2549">
        <v>1</v>
      </c>
      <c r="V602" s="2549" t="s">
        <v>2493</v>
      </c>
      <c r="W602" s="2549" t="s">
        <v>2493</v>
      </c>
      <c r="X602" s="2549">
        <v>1</v>
      </c>
      <c r="Y602" s="2550" t="s">
        <v>2185</v>
      </c>
      <c r="Z602" s="2551">
        <v>1</v>
      </c>
      <c r="AA602" s="2552">
        <v>1</v>
      </c>
      <c r="AB602" s="2553" t="s">
        <v>2494</v>
      </c>
      <c r="AC602" s="2554">
        <v>2379090</v>
      </c>
      <c r="AD602" s="2555">
        <v>44840</v>
      </c>
      <c r="AE602" s="2555">
        <v>53450</v>
      </c>
      <c r="AF602" s="2555">
        <v>41.6</v>
      </c>
      <c r="AG602" s="2555">
        <v>583.9</v>
      </c>
      <c r="AH602" s="2555">
        <v>152760</v>
      </c>
      <c r="AI602" s="2555">
        <v>6774</v>
      </c>
      <c r="AJ602" s="2555">
        <v>10740</v>
      </c>
      <c r="AK602" s="2555">
        <v>10.5</v>
      </c>
      <c r="AL602" s="2555">
        <v>28.2</v>
      </c>
      <c r="AM602" s="2555">
        <v>33050</v>
      </c>
      <c r="AN602" s="2523">
        <v>350470</v>
      </c>
      <c r="AO602" s="2556">
        <v>1</v>
      </c>
      <c r="AP602" s="2547">
        <v>1</v>
      </c>
      <c r="AQ602" s="2547">
        <v>1</v>
      </c>
      <c r="AR602" s="2547">
        <v>1</v>
      </c>
      <c r="AS602" s="2557">
        <v>24</v>
      </c>
      <c r="AT602" s="2558">
        <v>27</v>
      </c>
      <c r="AU602" s="2558">
        <v>19</v>
      </c>
      <c r="AV602" s="2559">
        <v>22</v>
      </c>
      <c r="AW602" s="2560">
        <v>1</v>
      </c>
      <c r="AX602" s="2539">
        <v>1</v>
      </c>
      <c r="AY602" s="2521">
        <v>1</v>
      </c>
      <c r="AZ602" s="2539">
        <v>1</v>
      </c>
      <c r="BA602" s="2539">
        <v>0</v>
      </c>
      <c r="BB602" s="2539">
        <v>1</v>
      </c>
      <c r="BC602" s="2539">
        <v>1</v>
      </c>
      <c r="BD602" s="2539">
        <v>0</v>
      </c>
      <c r="BE602" s="2561">
        <v>1</v>
      </c>
      <c r="BF602" s="2539">
        <v>1</v>
      </c>
      <c r="BG602" s="2539">
        <v>0</v>
      </c>
      <c r="BH602" s="2539">
        <v>0</v>
      </c>
      <c r="BI602" s="2539">
        <v>0</v>
      </c>
      <c r="BJ602" s="2539">
        <v>1</v>
      </c>
      <c r="BK602" s="2539">
        <v>0</v>
      </c>
      <c r="BL602" s="2539">
        <v>0</v>
      </c>
      <c r="BM602" s="2539">
        <v>1</v>
      </c>
      <c r="BN602" s="2521">
        <v>0</v>
      </c>
      <c r="BO602" s="2539">
        <v>0</v>
      </c>
      <c r="BP602" s="2539">
        <v>0</v>
      </c>
      <c r="BQ602" s="2539">
        <v>0</v>
      </c>
      <c r="BR602" s="2562">
        <v>0</v>
      </c>
      <c r="BS602" s="2538">
        <v>1</v>
      </c>
      <c r="BT602" s="2521">
        <v>0</v>
      </c>
      <c r="BU602" s="2521">
        <v>0</v>
      </c>
      <c r="BV602" s="2539">
        <v>0</v>
      </c>
      <c r="BW602" s="2539">
        <v>0</v>
      </c>
      <c r="BX602" s="2539">
        <v>0</v>
      </c>
      <c r="BY602" s="2539">
        <v>0</v>
      </c>
      <c r="BZ602" s="2636">
        <v>0</v>
      </c>
      <c r="CA602" s="2539">
        <v>0</v>
      </c>
      <c r="CB602" s="2539">
        <v>0</v>
      </c>
      <c r="CC602" s="2539">
        <v>0</v>
      </c>
      <c r="CD602" s="2539">
        <v>0</v>
      </c>
      <c r="CE602" s="2570">
        <v>0</v>
      </c>
      <c r="CF602" s="2571">
        <v>1</v>
      </c>
      <c r="CG602" s="2539">
        <v>1</v>
      </c>
      <c r="CH602" s="2539">
        <v>1</v>
      </c>
      <c r="CI602" s="2539">
        <v>1</v>
      </c>
      <c r="CJ602" s="2539">
        <v>1</v>
      </c>
      <c r="CK602" s="2539">
        <v>1</v>
      </c>
      <c r="CL602" s="2539">
        <v>1</v>
      </c>
      <c r="CM602" s="2539">
        <v>1</v>
      </c>
      <c r="CN602" s="2539">
        <v>1</v>
      </c>
      <c r="CO602" s="2539">
        <v>1</v>
      </c>
      <c r="CP602" s="2539">
        <v>1</v>
      </c>
      <c r="CQ602" s="2539">
        <v>1</v>
      </c>
      <c r="CR602" s="2539">
        <v>1</v>
      </c>
      <c r="CS602" s="2539">
        <v>0</v>
      </c>
      <c r="CT602" s="2539">
        <v>0</v>
      </c>
      <c r="CU602" s="2539">
        <v>0</v>
      </c>
      <c r="CV602" s="2539">
        <v>0</v>
      </c>
      <c r="CW602" s="2539">
        <v>0</v>
      </c>
      <c r="CX602" s="2539">
        <v>0</v>
      </c>
      <c r="CY602" s="2573">
        <v>0</v>
      </c>
    </row>
    <row r="603" spans="1:103">
      <c r="A603" s="2564"/>
      <c r="B603" s="2660" t="s">
        <v>2882</v>
      </c>
      <c r="C603" s="2661" t="s">
        <v>2883</v>
      </c>
      <c r="D603" s="2646">
        <v>970</v>
      </c>
      <c r="E603" s="2662">
        <v>652</v>
      </c>
      <c r="F603" s="2663">
        <v>1043</v>
      </c>
      <c r="G603" s="2561">
        <v>446</v>
      </c>
      <c r="H603" s="2568">
        <v>50</v>
      </c>
      <c r="I603" s="2568">
        <v>89.9</v>
      </c>
      <c r="J603" s="2561">
        <v>25</v>
      </c>
      <c r="K603" s="2568">
        <v>862.8</v>
      </c>
      <c r="L603" s="2568">
        <v>812.8</v>
      </c>
      <c r="M603" s="2567">
        <v>1237</v>
      </c>
      <c r="N603" s="2548">
        <v>3.7269999999999999</v>
      </c>
      <c r="O603" s="2523">
        <v>3.8319999999999999</v>
      </c>
      <c r="P603" s="2549">
        <v>1</v>
      </c>
      <c r="Q603" s="2549" t="s">
        <v>2493</v>
      </c>
      <c r="R603" s="2549" t="s">
        <v>2493</v>
      </c>
      <c r="S603" s="2549" t="s">
        <v>2185</v>
      </c>
      <c r="T603" s="2550" t="s">
        <v>2185</v>
      </c>
      <c r="U603" s="2549">
        <v>1</v>
      </c>
      <c r="V603" s="2549" t="s">
        <v>2493</v>
      </c>
      <c r="W603" s="2549" t="s">
        <v>2493</v>
      </c>
      <c r="X603" s="2549">
        <v>1</v>
      </c>
      <c r="Y603" s="2550" t="s">
        <v>2185</v>
      </c>
      <c r="Z603" s="2551">
        <v>1</v>
      </c>
      <c r="AA603" s="2552">
        <v>1</v>
      </c>
      <c r="AB603" s="2553" t="s">
        <v>2494</v>
      </c>
      <c r="AC603" s="2554">
        <v>2104260</v>
      </c>
      <c r="AD603" s="2555">
        <v>40350</v>
      </c>
      <c r="AE603" s="2555">
        <v>47750</v>
      </c>
      <c r="AF603" s="2555">
        <v>41.2</v>
      </c>
      <c r="AG603" s="2555">
        <v>526.79999999999995</v>
      </c>
      <c r="AH603" s="2555">
        <v>133870</v>
      </c>
      <c r="AI603" s="2555">
        <v>6003</v>
      </c>
      <c r="AJ603" s="2555">
        <v>9497</v>
      </c>
      <c r="AK603" s="2555">
        <v>10.3</v>
      </c>
      <c r="AL603" s="2555">
        <v>25.9</v>
      </c>
      <c r="AM603" s="2555">
        <v>24680</v>
      </c>
      <c r="AN603" s="2523">
        <v>301870</v>
      </c>
      <c r="AO603" s="2556">
        <v>1</v>
      </c>
      <c r="AP603" s="2547">
        <v>1</v>
      </c>
      <c r="AQ603" s="2547">
        <v>1</v>
      </c>
      <c r="AR603" s="2547">
        <v>1</v>
      </c>
      <c r="AS603" s="2557">
        <v>26</v>
      </c>
      <c r="AT603" s="2558">
        <v>30</v>
      </c>
      <c r="AU603" s="2558">
        <v>20</v>
      </c>
      <c r="AV603" s="2559">
        <v>24</v>
      </c>
      <c r="AW603" s="2560">
        <v>1</v>
      </c>
      <c r="AX603" s="2539">
        <v>1</v>
      </c>
      <c r="AY603" s="2521">
        <v>1</v>
      </c>
      <c r="AZ603" s="2539">
        <v>1</v>
      </c>
      <c r="BA603" s="2539">
        <v>0</v>
      </c>
      <c r="BB603" s="2539">
        <v>1</v>
      </c>
      <c r="BC603" s="2539">
        <v>1</v>
      </c>
      <c r="BD603" s="2539">
        <v>0</v>
      </c>
      <c r="BE603" s="2561">
        <v>1</v>
      </c>
      <c r="BF603" s="2539">
        <v>1</v>
      </c>
      <c r="BG603" s="2539">
        <v>0</v>
      </c>
      <c r="BH603" s="2539">
        <v>0</v>
      </c>
      <c r="BI603" s="2539">
        <v>0</v>
      </c>
      <c r="BJ603" s="2539">
        <v>1</v>
      </c>
      <c r="BK603" s="2539">
        <v>0</v>
      </c>
      <c r="BL603" s="2539">
        <v>0</v>
      </c>
      <c r="BM603" s="2539">
        <v>1</v>
      </c>
      <c r="BN603" s="2521">
        <v>0</v>
      </c>
      <c r="BO603" s="2539">
        <v>0</v>
      </c>
      <c r="BP603" s="2539">
        <v>0</v>
      </c>
      <c r="BQ603" s="2539">
        <v>0</v>
      </c>
      <c r="BR603" s="2562">
        <v>0</v>
      </c>
      <c r="BS603" s="2538">
        <v>1</v>
      </c>
      <c r="BT603" s="2521">
        <v>0</v>
      </c>
      <c r="BU603" s="2521">
        <v>0</v>
      </c>
      <c r="BV603" s="2539">
        <v>0</v>
      </c>
      <c r="BW603" s="2539">
        <v>0</v>
      </c>
      <c r="BX603" s="2539">
        <v>0</v>
      </c>
      <c r="BY603" s="2539">
        <v>0</v>
      </c>
      <c r="BZ603" s="2636">
        <v>0</v>
      </c>
      <c r="CA603" s="2539">
        <v>0</v>
      </c>
      <c r="CB603" s="2539">
        <v>0</v>
      </c>
      <c r="CC603" s="2539">
        <v>0</v>
      </c>
      <c r="CD603" s="2539">
        <v>0</v>
      </c>
      <c r="CE603" s="2570">
        <v>0</v>
      </c>
      <c r="CF603" s="2571">
        <v>1</v>
      </c>
      <c r="CG603" s="2539">
        <v>1</v>
      </c>
      <c r="CH603" s="2539">
        <v>1</v>
      </c>
      <c r="CI603" s="2539">
        <v>1</v>
      </c>
      <c r="CJ603" s="2539">
        <v>1</v>
      </c>
      <c r="CK603" s="2539">
        <v>1</v>
      </c>
      <c r="CL603" s="2539">
        <v>1</v>
      </c>
      <c r="CM603" s="2539">
        <v>1</v>
      </c>
      <c r="CN603" s="2539">
        <v>1</v>
      </c>
      <c r="CO603" s="2539">
        <v>1</v>
      </c>
      <c r="CP603" s="2539">
        <v>1</v>
      </c>
      <c r="CQ603" s="2539">
        <v>1</v>
      </c>
      <c r="CR603" s="2539">
        <v>1</v>
      </c>
      <c r="CS603" s="2539">
        <v>0</v>
      </c>
      <c r="CT603" s="2539">
        <v>0</v>
      </c>
      <c r="CU603" s="2539">
        <v>0</v>
      </c>
      <c r="CV603" s="2539">
        <v>0</v>
      </c>
      <c r="CW603" s="2539">
        <v>0</v>
      </c>
      <c r="CX603" s="2539">
        <v>0</v>
      </c>
      <c r="CY603" s="2573">
        <v>0</v>
      </c>
    </row>
    <row r="604" spans="1:103">
      <c r="A604" s="2564"/>
      <c r="B604" s="2660" t="s">
        <v>2884</v>
      </c>
      <c r="C604" s="2661" t="s">
        <v>2885</v>
      </c>
      <c r="D604" s="2646">
        <v>787</v>
      </c>
      <c r="E604" s="2662">
        <v>529</v>
      </c>
      <c r="F604" s="2663">
        <v>1011</v>
      </c>
      <c r="G604" s="2561">
        <v>437</v>
      </c>
      <c r="H604" s="2568">
        <v>40.9</v>
      </c>
      <c r="I604" s="2568">
        <v>73.900000000000006</v>
      </c>
      <c r="J604" s="2561">
        <v>25</v>
      </c>
      <c r="K604" s="2568">
        <v>862.8</v>
      </c>
      <c r="L604" s="2568">
        <v>812.8</v>
      </c>
      <c r="M604" s="2567">
        <v>1004</v>
      </c>
      <c r="N604" s="2548">
        <v>3.645</v>
      </c>
      <c r="O604" s="2523">
        <v>4.6230000000000002</v>
      </c>
      <c r="P604" s="2549">
        <v>1</v>
      </c>
      <c r="Q604" s="2549" t="s">
        <v>2493</v>
      </c>
      <c r="R604" s="2549" t="s">
        <v>2493</v>
      </c>
      <c r="S604" s="2549" t="s">
        <v>2185</v>
      </c>
      <c r="T604" s="2550" t="s">
        <v>2185</v>
      </c>
      <c r="U604" s="2549">
        <v>1</v>
      </c>
      <c r="V604" s="2549" t="s">
        <v>2493</v>
      </c>
      <c r="W604" s="2549" t="s">
        <v>2493</v>
      </c>
      <c r="X604" s="2549">
        <v>1</v>
      </c>
      <c r="Y604" s="2550" t="s">
        <v>2185</v>
      </c>
      <c r="Z604" s="2551">
        <v>1</v>
      </c>
      <c r="AA604" s="2552">
        <v>1</v>
      </c>
      <c r="AB604" s="2553" t="s">
        <v>2494</v>
      </c>
      <c r="AC604" s="2554">
        <v>1649860</v>
      </c>
      <c r="AD604" s="2555">
        <v>32630</v>
      </c>
      <c r="AE604" s="2555">
        <v>38110</v>
      </c>
      <c r="AF604" s="2555">
        <v>40.5</v>
      </c>
      <c r="AG604" s="2555">
        <v>425.5</v>
      </c>
      <c r="AH604" s="2555">
        <v>103310</v>
      </c>
      <c r="AI604" s="2555">
        <v>4728</v>
      </c>
      <c r="AJ604" s="2555">
        <v>7431</v>
      </c>
      <c r="AK604" s="2555">
        <v>10.1</v>
      </c>
      <c r="AL604" s="2555">
        <v>21.7</v>
      </c>
      <c r="AM604" s="2555">
        <v>13650</v>
      </c>
      <c r="AN604" s="2523">
        <v>225650</v>
      </c>
      <c r="AO604" s="2556">
        <v>1</v>
      </c>
      <c r="AP604" s="2547">
        <v>1</v>
      </c>
      <c r="AQ604" s="2547">
        <v>1</v>
      </c>
      <c r="AR604" s="2547">
        <v>1</v>
      </c>
      <c r="AS604" s="2557">
        <v>32</v>
      </c>
      <c r="AT604" s="2558">
        <v>36</v>
      </c>
      <c r="AU604" s="2558">
        <v>24</v>
      </c>
      <c r="AV604" s="2559">
        <v>29</v>
      </c>
      <c r="AW604" s="2560">
        <v>1</v>
      </c>
      <c r="AX604" s="2539">
        <v>1</v>
      </c>
      <c r="AY604" s="2521">
        <v>1</v>
      </c>
      <c r="AZ604" s="2539">
        <v>1</v>
      </c>
      <c r="BA604" s="2539">
        <v>0</v>
      </c>
      <c r="BB604" s="2539">
        <v>1</v>
      </c>
      <c r="BC604" s="2539">
        <v>1</v>
      </c>
      <c r="BD604" s="2539">
        <v>0</v>
      </c>
      <c r="BE604" s="2561">
        <v>1</v>
      </c>
      <c r="BF604" s="2539">
        <v>1</v>
      </c>
      <c r="BG604" s="2539">
        <v>0</v>
      </c>
      <c r="BH604" s="2539">
        <v>0</v>
      </c>
      <c r="BI604" s="2539">
        <v>0</v>
      </c>
      <c r="BJ604" s="2539">
        <v>1</v>
      </c>
      <c r="BK604" s="2539">
        <v>0</v>
      </c>
      <c r="BL604" s="2539">
        <v>0</v>
      </c>
      <c r="BM604" s="2539">
        <v>1</v>
      </c>
      <c r="BN604" s="2521">
        <v>0</v>
      </c>
      <c r="BO604" s="2539">
        <v>0</v>
      </c>
      <c r="BP604" s="2539">
        <v>0</v>
      </c>
      <c r="BQ604" s="2539">
        <v>0</v>
      </c>
      <c r="BR604" s="2562">
        <v>0</v>
      </c>
      <c r="BS604" s="2538">
        <v>1</v>
      </c>
      <c r="BT604" s="2521">
        <v>0</v>
      </c>
      <c r="BU604" s="2521">
        <v>0</v>
      </c>
      <c r="BV604" s="2539">
        <v>0</v>
      </c>
      <c r="BW604" s="2539">
        <v>0</v>
      </c>
      <c r="BX604" s="2539">
        <v>0</v>
      </c>
      <c r="BY604" s="2539">
        <v>0</v>
      </c>
      <c r="BZ604" s="2636">
        <v>0</v>
      </c>
      <c r="CA604" s="2539">
        <v>0</v>
      </c>
      <c r="CB604" s="2539">
        <v>0</v>
      </c>
      <c r="CC604" s="2539">
        <v>0</v>
      </c>
      <c r="CD604" s="2539">
        <v>0</v>
      </c>
      <c r="CE604" s="2570">
        <v>0</v>
      </c>
      <c r="CF604" s="2571">
        <v>1</v>
      </c>
      <c r="CG604" s="2539">
        <v>1</v>
      </c>
      <c r="CH604" s="2539">
        <v>1</v>
      </c>
      <c r="CI604" s="2539">
        <v>1</v>
      </c>
      <c r="CJ604" s="2539">
        <v>1</v>
      </c>
      <c r="CK604" s="2539">
        <v>1</v>
      </c>
      <c r="CL604" s="2539">
        <v>1</v>
      </c>
      <c r="CM604" s="2539">
        <v>1</v>
      </c>
      <c r="CN604" s="2539">
        <v>1</v>
      </c>
      <c r="CO604" s="2539">
        <v>1</v>
      </c>
      <c r="CP604" s="2539">
        <v>1</v>
      </c>
      <c r="CQ604" s="2539">
        <v>1</v>
      </c>
      <c r="CR604" s="2539">
        <v>1</v>
      </c>
      <c r="CS604" s="2539">
        <v>0</v>
      </c>
      <c r="CT604" s="2539">
        <v>0</v>
      </c>
      <c r="CU604" s="2539">
        <v>0</v>
      </c>
      <c r="CV604" s="2539">
        <v>0</v>
      </c>
      <c r="CW604" s="2539">
        <v>0</v>
      </c>
      <c r="CX604" s="2539">
        <v>0</v>
      </c>
      <c r="CY604" s="2573">
        <v>0</v>
      </c>
    </row>
    <row r="605" spans="1:103">
      <c r="A605" s="2564"/>
      <c r="B605" s="2660" t="s">
        <v>2886</v>
      </c>
      <c r="C605" s="2661" t="s">
        <v>2887</v>
      </c>
      <c r="D605" s="2646">
        <v>725</v>
      </c>
      <c r="E605" s="2662">
        <v>487</v>
      </c>
      <c r="F605" s="2663">
        <v>999</v>
      </c>
      <c r="G605" s="2561">
        <v>434</v>
      </c>
      <c r="H605" s="2568">
        <v>38.1</v>
      </c>
      <c r="I605" s="2568">
        <v>68.099999999999994</v>
      </c>
      <c r="J605" s="2561">
        <v>25</v>
      </c>
      <c r="K605" s="2568">
        <v>862.8</v>
      </c>
      <c r="L605" s="2568">
        <v>812.8</v>
      </c>
      <c r="M605" s="2567">
        <v>924</v>
      </c>
      <c r="N605" s="2548">
        <v>3.6150000000000002</v>
      </c>
      <c r="O605" s="2523">
        <v>4.9770000000000003</v>
      </c>
      <c r="P605" s="2549">
        <v>1</v>
      </c>
      <c r="Q605" s="2549" t="s">
        <v>2493</v>
      </c>
      <c r="R605" s="2549" t="s">
        <v>2493</v>
      </c>
      <c r="S605" s="2549" t="s">
        <v>2185</v>
      </c>
      <c r="T605" s="2550" t="s">
        <v>2185</v>
      </c>
      <c r="U605" s="2549">
        <v>1</v>
      </c>
      <c r="V605" s="2549" t="s">
        <v>2493</v>
      </c>
      <c r="W605" s="2549" t="s">
        <v>2493</v>
      </c>
      <c r="X605" s="2549">
        <v>1</v>
      </c>
      <c r="Y605" s="2550" t="s">
        <v>2185</v>
      </c>
      <c r="Z605" s="2551" t="s">
        <v>2185</v>
      </c>
      <c r="AA605" s="2552" t="s">
        <v>2185</v>
      </c>
      <c r="AB605" s="2553" t="s">
        <v>2494</v>
      </c>
      <c r="AC605" s="2554">
        <v>1496530</v>
      </c>
      <c r="AD605" s="2555">
        <v>29960</v>
      </c>
      <c r="AE605" s="2555">
        <v>34830</v>
      </c>
      <c r="AF605" s="2555">
        <v>40.200000000000003</v>
      </c>
      <c r="AG605" s="2555">
        <v>394</v>
      </c>
      <c r="AH605" s="2555">
        <v>93210</v>
      </c>
      <c r="AI605" s="2555">
        <v>4295</v>
      </c>
      <c r="AJ605" s="2555">
        <v>6739</v>
      </c>
      <c r="AK605" s="2555">
        <v>10</v>
      </c>
      <c r="AL605" s="2555">
        <v>20.3</v>
      </c>
      <c r="AM605" s="2555">
        <v>10750</v>
      </c>
      <c r="AN605" s="2523">
        <v>201000</v>
      </c>
      <c r="AO605" s="2556">
        <v>1</v>
      </c>
      <c r="AP605" s="2547">
        <v>1</v>
      </c>
      <c r="AQ605" s="2547">
        <v>1</v>
      </c>
      <c r="AR605" s="2547">
        <v>1</v>
      </c>
      <c r="AS605" s="2557">
        <v>34</v>
      </c>
      <c r="AT605" s="2558">
        <v>39</v>
      </c>
      <c r="AU605" s="2558">
        <v>26</v>
      </c>
      <c r="AV605" s="2559">
        <v>31</v>
      </c>
      <c r="AW605" s="2560">
        <v>1</v>
      </c>
      <c r="AX605" s="2539">
        <v>1</v>
      </c>
      <c r="AY605" s="2521">
        <v>0</v>
      </c>
      <c r="AZ605" s="2539">
        <v>1</v>
      </c>
      <c r="BA605" s="2539">
        <v>0</v>
      </c>
      <c r="BB605" s="2539">
        <v>1</v>
      </c>
      <c r="BC605" s="2539">
        <v>0</v>
      </c>
      <c r="BD605" s="2539">
        <v>0</v>
      </c>
      <c r="BE605" s="2561">
        <v>1</v>
      </c>
      <c r="BF605" s="2539">
        <v>1</v>
      </c>
      <c r="BG605" s="2539">
        <v>0</v>
      </c>
      <c r="BH605" s="2539">
        <v>0</v>
      </c>
      <c r="BI605" s="2539">
        <v>0</v>
      </c>
      <c r="BJ605" s="2539">
        <v>1</v>
      </c>
      <c r="BK605" s="2539">
        <v>0</v>
      </c>
      <c r="BL605" s="2539">
        <v>0</v>
      </c>
      <c r="BM605" s="2539">
        <v>1</v>
      </c>
      <c r="BN605" s="2521">
        <v>0</v>
      </c>
      <c r="BO605" s="2539">
        <v>0</v>
      </c>
      <c r="BP605" s="2539">
        <v>0</v>
      </c>
      <c r="BQ605" s="2539">
        <v>0</v>
      </c>
      <c r="BR605" s="2562">
        <v>0</v>
      </c>
      <c r="BS605" s="2538">
        <v>1</v>
      </c>
      <c r="BT605" s="2521">
        <v>0</v>
      </c>
      <c r="BU605" s="2521">
        <v>0</v>
      </c>
      <c r="BV605" s="2539">
        <v>0</v>
      </c>
      <c r="BW605" s="2539">
        <v>0</v>
      </c>
      <c r="BX605" s="2539">
        <v>0</v>
      </c>
      <c r="BY605" s="2539">
        <v>0</v>
      </c>
      <c r="BZ605" s="2636">
        <v>0</v>
      </c>
      <c r="CA605" s="2539">
        <v>0</v>
      </c>
      <c r="CB605" s="2539">
        <v>0</v>
      </c>
      <c r="CC605" s="2539">
        <v>0</v>
      </c>
      <c r="CD605" s="2539">
        <v>0</v>
      </c>
      <c r="CE605" s="2570">
        <v>0</v>
      </c>
      <c r="CF605" s="2571">
        <v>1</v>
      </c>
      <c r="CG605" s="2539">
        <v>1</v>
      </c>
      <c r="CH605" s="2539">
        <v>1</v>
      </c>
      <c r="CI605" s="2539">
        <v>1</v>
      </c>
      <c r="CJ605" s="2539">
        <v>1</v>
      </c>
      <c r="CK605" s="2539">
        <v>1</v>
      </c>
      <c r="CL605" s="2539">
        <v>1</v>
      </c>
      <c r="CM605" s="2539">
        <v>1</v>
      </c>
      <c r="CN605" s="2539">
        <v>1</v>
      </c>
      <c r="CO605" s="2539">
        <v>1</v>
      </c>
      <c r="CP605" s="2539">
        <v>1</v>
      </c>
      <c r="CQ605" s="2539">
        <v>1</v>
      </c>
      <c r="CR605" s="2539">
        <v>1</v>
      </c>
      <c r="CS605" s="2539">
        <v>0</v>
      </c>
      <c r="CT605" s="2539">
        <v>0</v>
      </c>
      <c r="CU605" s="2539">
        <v>0</v>
      </c>
      <c r="CV605" s="2539">
        <v>0</v>
      </c>
      <c r="CW605" s="2539">
        <v>0</v>
      </c>
      <c r="CX605" s="2539">
        <v>0</v>
      </c>
      <c r="CY605" s="2573">
        <v>0</v>
      </c>
    </row>
    <row r="606" spans="1:103">
      <c r="A606" s="2564"/>
      <c r="B606" s="2660" t="s">
        <v>2888</v>
      </c>
      <c r="C606" s="2661" t="s">
        <v>2889</v>
      </c>
      <c r="D606" s="2646">
        <v>656</v>
      </c>
      <c r="E606" s="2662">
        <v>441</v>
      </c>
      <c r="F606" s="2663">
        <v>987</v>
      </c>
      <c r="G606" s="2561">
        <v>431</v>
      </c>
      <c r="H606" s="2568">
        <v>34.5</v>
      </c>
      <c r="I606" s="2568">
        <v>62</v>
      </c>
      <c r="J606" s="2561">
        <v>25</v>
      </c>
      <c r="K606" s="2568">
        <v>862.8</v>
      </c>
      <c r="L606" s="2568">
        <v>812.8</v>
      </c>
      <c r="M606" s="2567">
        <v>837</v>
      </c>
      <c r="N606" s="2548">
        <v>3.5859999999999999</v>
      </c>
      <c r="O606" s="2523">
        <v>5.4539999999999997</v>
      </c>
      <c r="P606" s="2549">
        <v>1</v>
      </c>
      <c r="Q606" s="2549" t="s">
        <v>2493</v>
      </c>
      <c r="R606" s="2549" t="s">
        <v>2493</v>
      </c>
      <c r="S606" s="2549">
        <v>1</v>
      </c>
      <c r="T606" s="2550" t="s">
        <v>2185</v>
      </c>
      <c r="U606" s="2549">
        <v>1</v>
      </c>
      <c r="V606" s="2549" t="s">
        <v>2493</v>
      </c>
      <c r="W606" s="2549" t="s">
        <v>2493</v>
      </c>
      <c r="X606" s="2549">
        <v>1</v>
      </c>
      <c r="Y606" s="2550" t="s">
        <v>2185</v>
      </c>
      <c r="Z606" s="2551" t="s">
        <v>2185</v>
      </c>
      <c r="AA606" s="2552" t="s">
        <v>2185</v>
      </c>
      <c r="AB606" s="2553" t="s">
        <v>2494</v>
      </c>
      <c r="AC606" s="2554">
        <v>1339430</v>
      </c>
      <c r="AD606" s="2555">
        <v>27140</v>
      </c>
      <c r="AE606" s="2555">
        <v>31360</v>
      </c>
      <c r="AF606" s="2555">
        <v>39.9</v>
      </c>
      <c r="AG606" s="2555">
        <v>355.4</v>
      </c>
      <c r="AH606" s="2555">
        <v>83050</v>
      </c>
      <c r="AI606" s="2555">
        <v>3854</v>
      </c>
      <c r="AJ606" s="2555">
        <v>6027</v>
      </c>
      <c r="AK606" s="2555">
        <v>9.9</v>
      </c>
      <c r="AL606" s="2555">
        <v>18.7</v>
      </c>
      <c r="AM606" s="2555">
        <v>8098</v>
      </c>
      <c r="AN606" s="2523">
        <v>176960</v>
      </c>
      <c r="AO606" s="2556">
        <v>1</v>
      </c>
      <c r="AP606" s="2547">
        <v>1</v>
      </c>
      <c r="AQ606" s="2547">
        <v>1</v>
      </c>
      <c r="AR606" s="2547">
        <v>1</v>
      </c>
      <c r="AS606" s="2557">
        <v>38</v>
      </c>
      <c r="AT606" s="2558">
        <v>43</v>
      </c>
      <c r="AU606" s="2558">
        <v>29</v>
      </c>
      <c r="AV606" s="2559">
        <v>34</v>
      </c>
      <c r="AW606" s="2560">
        <v>1</v>
      </c>
      <c r="AX606" s="2539">
        <v>1</v>
      </c>
      <c r="AY606" s="2521">
        <v>0</v>
      </c>
      <c r="AZ606" s="2539">
        <v>1</v>
      </c>
      <c r="BA606" s="2539">
        <v>0</v>
      </c>
      <c r="BB606" s="2539">
        <v>1</v>
      </c>
      <c r="BC606" s="2539">
        <v>0</v>
      </c>
      <c r="BD606" s="2539">
        <v>1</v>
      </c>
      <c r="BE606" s="2561">
        <v>1</v>
      </c>
      <c r="BF606" s="2539">
        <v>1</v>
      </c>
      <c r="BG606" s="2539">
        <v>0</v>
      </c>
      <c r="BH606" s="2539">
        <v>0</v>
      </c>
      <c r="BI606" s="2539">
        <v>0</v>
      </c>
      <c r="BJ606" s="2539">
        <v>1</v>
      </c>
      <c r="BK606" s="2539">
        <v>0</v>
      </c>
      <c r="BL606" s="2539">
        <v>0</v>
      </c>
      <c r="BM606" s="2539">
        <v>1</v>
      </c>
      <c r="BN606" s="2521">
        <v>0</v>
      </c>
      <c r="BO606" s="2539">
        <v>1</v>
      </c>
      <c r="BP606" s="2539">
        <v>0</v>
      </c>
      <c r="BQ606" s="2539">
        <v>0</v>
      </c>
      <c r="BR606" s="2562">
        <v>0</v>
      </c>
      <c r="BS606" s="2538">
        <v>1</v>
      </c>
      <c r="BT606" s="2521">
        <v>0</v>
      </c>
      <c r="BU606" s="2521">
        <v>0</v>
      </c>
      <c r="BV606" s="2539">
        <v>0</v>
      </c>
      <c r="BW606" s="2539">
        <v>0</v>
      </c>
      <c r="BX606" s="2539">
        <v>0</v>
      </c>
      <c r="BY606" s="2539">
        <v>0</v>
      </c>
      <c r="BZ606" s="2636">
        <v>0</v>
      </c>
      <c r="CA606" s="2539">
        <v>0</v>
      </c>
      <c r="CB606" s="2539">
        <v>0</v>
      </c>
      <c r="CC606" s="2539">
        <v>0</v>
      </c>
      <c r="CD606" s="2539">
        <v>0</v>
      </c>
      <c r="CE606" s="2570">
        <v>0</v>
      </c>
      <c r="CF606" s="2571">
        <v>1</v>
      </c>
      <c r="CG606" s="2539">
        <v>1</v>
      </c>
      <c r="CH606" s="2539">
        <v>1</v>
      </c>
      <c r="CI606" s="2539">
        <v>1</v>
      </c>
      <c r="CJ606" s="2539">
        <v>1</v>
      </c>
      <c r="CK606" s="2539">
        <v>1</v>
      </c>
      <c r="CL606" s="2539">
        <v>1</v>
      </c>
      <c r="CM606" s="2539">
        <v>1</v>
      </c>
      <c r="CN606" s="2539">
        <v>1</v>
      </c>
      <c r="CO606" s="2539">
        <v>1</v>
      </c>
      <c r="CP606" s="2539">
        <v>1</v>
      </c>
      <c r="CQ606" s="2539">
        <v>1</v>
      </c>
      <c r="CR606" s="2539">
        <v>1</v>
      </c>
      <c r="CS606" s="2539">
        <v>0</v>
      </c>
      <c r="CT606" s="2539">
        <v>0</v>
      </c>
      <c r="CU606" s="2539">
        <v>0</v>
      </c>
      <c r="CV606" s="2539">
        <v>0</v>
      </c>
      <c r="CW606" s="2539">
        <v>0</v>
      </c>
      <c r="CX606" s="2539">
        <v>0</v>
      </c>
      <c r="CY606" s="2573">
        <v>0</v>
      </c>
    </row>
    <row r="607" spans="1:103">
      <c r="A607" s="2564"/>
      <c r="B607" s="2660" t="s">
        <v>2890</v>
      </c>
      <c r="C607" s="2661" t="s">
        <v>2891</v>
      </c>
      <c r="D607" s="2646">
        <v>588</v>
      </c>
      <c r="E607" s="2662">
        <v>395</v>
      </c>
      <c r="F607" s="2663">
        <v>975</v>
      </c>
      <c r="G607" s="2561">
        <v>427</v>
      </c>
      <c r="H607" s="2568">
        <v>31</v>
      </c>
      <c r="I607" s="2568">
        <v>55.9</v>
      </c>
      <c r="J607" s="2561">
        <v>25</v>
      </c>
      <c r="K607" s="2568">
        <v>862.8</v>
      </c>
      <c r="L607" s="2568">
        <v>812.8</v>
      </c>
      <c r="M607" s="2567">
        <v>750</v>
      </c>
      <c r="N607" s="2548">
        <v>3.5529999999999999</v>
      </c>
      <c r="O607" s="2523">
        <v>6.032</v>
      </c>
      <c r="P607" s="2549">
        <v>1</v>
      </c>
      <c r="Q607" s="2549" t="s">
        <v>2493</v>
      </c>
      <c r="R607" s="2549" t="s">
        <v>2493</v>
      </c>
      <c r="S607" s="2549">
        <v>1</v>
      </c>
      <c r="T607" s="2550" t="s">
        <v>2185</v>
      </c>
      <c r="U607" s="2549">
        <v>1</v>
      </c>
      <c r="V607" s="2549" t="s">
        <v>2493</v>
      </c>
      <c r="W607" s="2549" t="s">
        <v>2493</v>
      </c>
      <c r="X607" s="2549">
        <v>1</v>
      </c>
      <c r="Y607" s="2550" t="s">
        <v>2185</v>
      </c>
      <c r="Z607" s="2551" t="s">
        <v>2185</v>
      </c>
      <c r="AA607" s="2552" t="s">
        <v>2185</v>
      </c>
      <c r="AB607" s="2553" t="s">
        <v>2494</v>
      </c>
      <c r="AC607" s="2554">
        <v>1185310</v>
      </c>
      <c r="AD607" s="2555">
        <v>24310</v>
      </c>
      <c r="AE607" s="2555">
        <v>27940</v>
      </c>
      <c r="AF607" s="2555">
        <v>39.700000000000003</v>
      </c>
      <c r="AG607" s="2555">
        <v>318.2</v>
      </c>
      <c r="AH607" s="2555">
        <v>72770</v>
      </c>
      <c r="AI607" s="2555">
        <v>3408</v>
      </c>
      <c r="AJ607" s="2555">
        <v>5314</v>
      </c>
      <c r="AK607" s="2555">
        <v>9.8000000000000007</v>
      </c>
      <c r="AL607" s="2555">
        <v>17.2</v>
      </c>
      <c r="AM607" s="2555">
        <v>5923</v>
      </c>
      <c r="AN607" s="2523">
        <v>153180</v>
      </c>
      <c r="AO607" s="2556">
        <v>1</v>
      </c>
      <c r="AP607" s="2547">
        <v>1</v>
      </c>
      <c r="AQ607" s="2547">
        <v>1</v>
      </c>
      <c r="AR607" s="2547">
        <v>2</v>
      </c>
      <c r="AS607" s="2557">
        <v>42</v>
      </c>
      <c r="AT607" s="2558">
        <v>47</v>
      </c>
      <c r="AU607" s="2558">
        <v>32</v>
      </c>
      <c r="AV607" s="2559">
        <v>37</v>
      </c>
      <c r="AW607" s="2560">
        <v>1</v>
      </c>
      <c r="AX607" s="2539">
        <v>1</v>
      </c>
      <c r="AY607" s="2521">
        <v>0</v>
      </c>
      <c r="AZ607" s="2539">
        <v>1</v>
      </c>
      <c r="BA607" s="2539">
        <v>0</v>
      </c>
      <c r="BB607" s="2539">
        <v>1</v>
      </c>
      <c r="BC607" s="2539">
        <v>0</v>
      </c>
      <c r="BD607" s="2539">
        <v>1</v>
      </c>
      <c r="BE607" s="2561">
        <v>1</v>
      </c>
      <c r="BF607" s="2539">
        <v>1</v>
      </c>
      <c r="BG607" s="2539">
        <v>0</v>
      </c>
      <c r="BH607" s="2539">
        <v>0</v>
      </c>
      <c r="BI607" s="2539">
        <v>0</v>
      </c>
      <c r="BJ607" s="2539">
        <v>1</v>
      </c>
      <c r="BK607" s="2539">
        <v>0</v>
      </c>
      <c r="BL607" s="2539">
        <v>0</v>
      </c>
      <c r="BM607" s="2539">
        <v>1</v>
      </c>
      <c r="BN607" s="2521">
        <v>0</v>
      </c>
      <c r="BO607" s="2539">
        <v>1</v>
      </c>
      <c r="BP607" s="2539">
        <v>0</v>
      </c>
      <c r="BQ607" s="2539">
        <v>0</v>
      </c>
      <c r="BR607" s="2562">
        <v>0</v>
      </c>
      <c r="BS607" s="2538">
        <v>1</v>
      </c>
      <c r="BT607" s="2521">
        <v>0</v>
      </c>
      <c r="BU607" s="2521">
        <v>0</v>
      </c>
      <c r="BV607" s="2539">
        <v>0</v>
      </c>
      <c r="BW607" s="2539">
        <v>0</v>
      </c>
      <c r="BX607" s="2539">
        <v>0</v>
      </c>
      <c r="BY607" s="2539">
        <v>0</v>
      </c>
      <c r="BZ607" s="2636">
        <v>0</v>
      </c>
      <c r="CA607" s="2539">
        <v>0</v>
      </c>
      <c r="CB607" s="2539">
        <v>0</v>
      </c>
      <c r="CC607" s="2539">
        <v>0</v>
      </c>
      <c r="CD607" s="2539">
        <v>0</v>
      </c>
      <c r="CE607" s="2570">
        <v>0</v>
      </c>
      <c r="CF607" s="2571">
        <v>1</v>
      </c>
      <c r="CG607" s="2539">
        <v>1</v>
      </c>
      <c r="CH607" s="2539">
        <v>1</v>
      </c>
      <c r="CI607" s="2539">
        <v>1</v>
      </c>
      <c r="CJ607" s="2539">
        <v>1</v>
      </c>
      <c r="CK607" s="2539">
        <v>1</v>
      </c>
      <c r="CL607" s="2539">
        <v>1</v>
      </c>
      <c r="CM607" s="2539">
        <v>1</v>
      </c>
      <c r="CN607" s="2539">
        <v>1</v>
      </c>
      <c r="CO607" s="2539">
        <v>1</v>
      </c>
      <c r="CP607" s="2539">
        <v>1</v>
      </c>
      <c r="CQ607" s="2539">
        <v>1</v>
      </c>
      <c r="CR607" s="2539">
        <v>1</v>
      </c>
      <c r="CS607" s="2539">
        <v>0</v>
      </c>
      <c r="CT607" s="2539">
        <v>0</v>
      </c>
      <c r="CU607" s="2539">
        <v>0</v>
      </c>
      <c r="CV607" s="2539">
        <v>0</v>
      </c>
      <c r="CW607" s="2539">
        <v>0</v>
      </c>
      <c r="CX607" s="2539">
        <v>0</v>
      </c>
      <c r="CY607" s="2573">
        <v>0</v>
      </c>
    </row>
    <row r="608" spans="1:103">
      <c r="A608" s="2564"/>
      <c r="B608" s="2660" t="s">
        <v>2892</v>
      </c>
      <c r="C608" s="2661" t="s">
        <v>2893</v>
      </c>
      <c r="D608" s="2646">
        <v>537</v>
      </c>
      <c r="E608" s="2662">
        <v>361</v>
      </c>
      <c r="F608" s="2663">
        <v>965</v>
      </c>
      <c r="G608" s="2561">
        <v>425</v>
      </c>
      <c r="H608" s="2568">
        <v>28.4</v>
      </c>
      <c r="I608" s="2568">
        <v>51.1</v>
      </c>
      <c r="J608" s="2561">
        <v>25</v>
      </c>
      <c r="K608" s="2568">
        <v>862.8</v>
      </c>
      <c r="L608" s="2568">
        <v>812.8</v>
      </c>
      <c r="M608" s="2567">
        <v>685</v>
      </c>
      <c r="N608" s="2548">
        <v>3.53</v>
      </c>
      <c r="O608" s="2523">
        <v>6.5670000000000002</v>
      </c>
      <c r="P608" s="2549">
        <v>1</v>
      </c>
      <c r="Q608" s="2549" t="s">
        <v>2493</v>
      </c>
      <c r="R608" s="2549" t="s">
        <v>2493</v>
      </c>
      <c r="S608" s="2549">
        <v>1</v>
      </c>
      <c r="T608" s="2550" t="s">
        <v>2185</v>
      </c>
      <c r="U608" s="2549">
        <v>1</v>
      </c>
      <c r="V608" s="2549" t="s">
        <v>2493</v>
      </c>
      <c r="W608" s="2549" t="s">
        <v>2493</v>
      </c>
      <c r="X608" s="2549">
        <v>1</v>
      </c>
      <c r="Y608" s="2550" t="s">
        <v>2185</v>
      </c>
      <c r="Z608" s="2551" t="s">
        <v>2185</v>
      </c>
      <c r="AA608" s="2552" t="s">
        <v>2185</v>
      </c>
      <c r="AB608" s="2553" t="s">
        <v>2494</v>
      </c>
      <c r="AC608" s="2554">
        <v>1069610</v>
      </c>
      <c r="AD608" s="2555">
        <v>22160</v>
      </c>
      <c r="AE608" s="2555">
        <v>25360</v>
      </c>
      <c r="AF608" s="2555">
        <v>39.5</v>
      </c>
      <c r="AG608" s="2555">
        <v>290.39999999999998</v>
      </c>
      <c r="AH608" s="2555">
        <v>65560</v>
      </c>
      <c r="AI608" s="2555">
        <v>3085</v>
      </c>
      <c r="AJ608" s="2555">
        <v>4799</v>
      </c>
      <c r="AK608" s="2555">
        <v>9.6999999999999993</v>
      </c>
      <c r="AL608" s="2555">
        <v>15.9</v>
      </c>
      <c r="AM608" s="2555">
        <v>4542</v>
      </c>
      <c r="AN608" s="2523">
        <v>136510</v>
      </c>
      <c r="AO608" s="2556">
        <v>1</v>
      </c>
      <c r="AP608" s="2547">
        <v>1</v>
      </c>
      <c r="AQ608" s="2547">
        <v>2</v>
      </c>
      <c r="AR608" s="2547">
        <v>3</v>
      </c>
      <c r="AS608" s="2557">
        <v>45</v>
      </c>
      <c r="AT608" s="2558">
        <v>52</v>
      </c>
      <c r="AU608" s="2558">
        <v>34</v>
      </c>
      <c r="AV608" s="2559">
        <v>41</v>
      </c>
      <c r="AW608" s="2560">
        <v>1</v>
      </c>
      <c r="AX608" s="2539">
        <v>1</v>
      </c>
      <c r="AY608" s="2521">
        <v>0</v>
      </c>
      <c r="AZ608" s="2539">
        <v>1</v>
      </c>
      <c r="BA608" s="2539">
        <v>0</v>
      </c>
      <c r="BB608" s="2539">
        <v>1</v>
      </c>
      <c r="BC608" s="2539">
        <v>0</v>
      </c>
      <c r="BD608" s="2539">
        <v>1</v>
      </c>
      <c r="BE608" s="2561">
        <v>1</v>
      </c>
      <c r="BF608" s="2539">
        <v>1</v>
      </c>
      <c r="BG608" s="2539">
        <v>0</v>
      </c>
      <c r="BH608" s="2539">
        <v>0</v>
      </c>
      <c r="BI608" s="2539">
        <v>0</v>
      </c>
      <c r="BJ608" s="2539">
        <v>1</v>
      </c>
      <c r="BK608" s="2539">
        <v>0</v>
      </c>
      <c r="BL608" s="2539">
        <v>0</v>
      </c>
      <c r="BM608" s="2539">
        <v>1</v>
      </c>
      <c r="BN608" s="2521">
        <v>0</v>
      </c>
      <c r="BO608" s="2539">
        <v>1</v>
      </c>
      <c r="BP608" s="2539">
        <v>0</v>
      </c>
      <c r="BQ608" s="2539">
        <v>0</v>
      </c>
      <c r="BR608" s="2562">
        <v>0</v>
      </c>
      <c r="BS608" s="2538">
        <v>1</v>
      </c>
      <c r="BT608" s="2521">
        <v>0</v>
      </c>
      <c r="BU608" s="2521">
        <v>0</v>
      </c>
      <c r="BV608" s="2539">
        <v>0</v>
      </c>
      <c r="BW608" s="2539">
        <v>0</v>
      </c>
      <c r="BX608" s="2539">
        <v>0</v>
      </c>
      <c r="BY608" s="2539">
        <v>0</v>
      </c>
      <c r="BZ608" s="2636">
        <v>0</v>
      </c>
      <c r="CA608" s="2539">
        <v>0</v>
      </c>
      <c r="CB608" s="2539">
        <v>0</v>
      </c>
      <c r="CC608" s="2539">
        <v>0</v>
      </c>
      <c r="CD608" s="2539">
        <v>0</v>
      </c>
      <c r="CE608" s="2570">
        <v>0</v>
      </c>
      <c r="CF608" s="2571">
        <v>1</v>
      </c>
      <c r="CG608" s="2539">
        <v>1</v>
      </c>
      <c r="CH608" s="2539">
        <v>1</v>
      </c>
      <c r="CI608" s="2539">
        <v>1</v>
      </c>
      <c r="CJ608" s="2539">
        <v>1</v>
      </c>
      <c r="CK608" s="2539">
        <v>1</v>
      </c>
      <c r="CL608" s="2539">
        <v>1</v>
      </c>
      <c r="CM608" s="2539">
        <v>1</v>
      </c>
      <c r="CN608" s="2539">
        <v>1</v>
      </c>
      <c r="CO608" s="2539">
        <v>1</v>
      </c>
      <c r="CP608" s="2539">
        <v>1</v>
      </c>
      <c r="CQ608" s="2539">
        <v>1</v>
      </c>
      <c r="CR608" s="2539">
        <v>1</v>
      </c>
      <c r="CS608" s="2539">
        <v>0</v>
      </c>
      <c r="CT608" s="2539">
        <v>0</v>
      </c>
      <c r="CU608" s="2539">
        <v>0</v>
      </c>
      <c r="CV608" s="2539">
        <v>0</v>
      </c>
      <c r="CW608" s="2539">
        <v>0</v>
      </c>
      <c r="CX608" s="2539">
        <v>0</v>
      </c>
      <c r="CY608" s="2573">
        <v>0</v>
      </c>
    </row>
    <row r="609" spans="1:103">
      <c r="A609" s="2564"/>
      <c r="B609" s="2660" t="s">
        <v>2894</v>
      </c>
      <c r="C609" s="2661" t="s">
        <v>2895</v>
      </c>
      <c r="D609" s="2646">
        <v>491</v>
      </c>
      <c r="E609" s="2662">
        <v>330</v>
      </c>
      <c r="F609" s="2663">
        <v>957</v>
      </c>
      <c r="G609" s="2561">
        <v>422</v>
      </c>
      <c r="H609" s="2568">
        <v>25.9</v>
      </c>
      <c r="I609" s="2568">
        <v>47</v>
      </c>
      <c r="J609" s="2561">
        <v>25</v>
      </c>
      <c r="K609" s="2568">
        <v>862.8</v>
      </c>
      <c r="L609" s="2568">
        <v>812.8</v>
      </c>
      <c r="M609" s="2567">
        <v>626</v>
      </c>
      <c r="N609" s="2548">
        <v>3.5070000000000001</v>
      </c>
      <c r="O609" s="2523">
        <v>7.1420000000000003</v>
      </c>
      <c r="P609" s="2549">
        <v>1</v>
      </c>
      <c r="Q609" s="2549" t="s">
        <v>2493</v>
      </c>
      <c r="R609" s="2549" t="s">
        <v>2493</v>
      </c>
      <c r="S609" s="2549">
        <v>1</v>
      </c>
      <c r="T609" s="2550" t="s">
        <v>2185</v>
      </c>
      <c r="U609" s="2549">
        <v>1</v>
      </c>
      <c r="V609" s="2549" t="s">
        <v>2493</v>
      </c>
      <c r="W609" s="2549" t="s">
        <v>2493</v>
      </c>
      <c r="X609" s="2549">
        <v>1</v>
      </c>
      <c r="Y609" s="2550" t="s">
        <v>2185</v>
      </c>
      <c r="Z609" s="2551" t="s">
        <v>2185</v>
      </c>
      <c r="AA609" s="2552" t="s">
        <v>2185</v>
      </c>
      <c r="AB609" s="2553" t="s">
        <v>2494</v>
      </c>
      <c r="AC609" s="2554">
        <v>970410</v>
      </c>
      <c r="AD609" s="2555">
        <v>20280</v>
      </c>
      <c r="AE609" s="2555">
        <v>23090</v>
      </c>
      <c r="AF609" s="2555">
        <v>39.299999999999997</v>
      </c>
      <c r="AG609" s="2555">
        <v>264.5</v>
      </c>
      <c r="AH609" s="2555">
        <v>59010</v>
      </c>
      <c r="AI609" s="2555">
        <v>2796</v>
      </c>
      <c r="AJ609" s="2555">
        <v>4339</v>
      </c>
      <c r="AK609" s="2555">
        <v>9.6999999999999993</v>
      </c>
      <c r="AL609" s="2555">
        <v>14.9</v>
      </c>
      <c r="AM609" s="2555">
        <v>3520</v>
      </c>
      <c r="AN609" s="2523">
        <v>121870</v>
      </c>
      <c r="AO609" s="2556">
        <v>1</v>
      </c>
      <c r="AP609" s="2547">
        <v>1</v>
      </c>
      <c r="AQ609" s="2547">
        <v>3</v>
      </c>
      <c r="AR609" s="2547">
        <v>4</v>
      </c>
      <c r="AS609" s="2557">
        <v>49</v>
      </c>
      <c r="AT609" s="2558">
        <v>56</v>
      </c>
      <c r="AU609" s="2558">
        <v>37</v>
      </c>
      <c r="AV609" s="2559">
        <v>44</v>
      </c>
      <c r="AW609" s="2560">
        <v>1</v>
      </c>
      <c r="AX609" s="2539">
        <v>1</v>
      </c>
      <c r="AY609" s="2521">
        <v>0</v>
      </c>
      <c r="AZ609" s="2539">
        <v>1</v>
      </c>
      <c r="BA609" s="2539">
        <v>0</v>
      </c>
      <c r="BB609" s="2539">
        <v>1</v>
      </c>
      <c r="BC609" s="2539">
        <v>0</v>
      </c>
      <c r="BD609" s="2539">
        <v>1</v>
      </c>
      <c r="BE609" s="2561">
        <v>1</v>
      </c>
      <c r="BF609" s="2539">
        <v>1</v>
      </c>
      <c r="BG609" s="2539">
        <v>0</v>
      </c>
      <c r="BH609" s="2539">
        <v>0</v>
      </c>
      <c r="BI609" s="2539">
        <v>0</v>
      </c>
      <c r="BJ609" s="2539">
        <v>1</v>
      </c>
      <c r="BK609" s="2539">
        <v>1</v>
      </c>
      <c r="BL609" s="2539">
        <v>1</v>
      </c>
      <c r="BM609" s="2539">
        <v>1</v>
      </c>
      <c r="BN609" s="2521">
        <v>0</v>
      </c>
      <c r="BO609" s="2539">
        <v>1</v>
      </c>
      <c r="BP609" s="2539">
        <v>0</v>
      </c>
      <c r="BQ609" s="2539">
        <v>0</v>
      </c>
      <c r="BR609" s="2562">
        <v>0</v>
      </c>
      <c r="BS609" s="2538">
        <v>1</v>
      </c>
      <c r="BT609" s="2521">
        <v>0</v>
      </c>
      <c r="BU609" s="2521">
        <v>0</v>
      </c>
      <c r="BV609" s="2539">
        <v>0</v>
      </c>
      <c r="BW609" s="2539">
        <v>0</v>
      </c>
      <c r="BX609" s="2539">
        <v>0</v>
      </c>
      <c r="BY609" s="2539">
        <v>0</v>
      </c>
      <c r="BZ609" s="2636">
        <v>0</v>
      </c>
      <c r="CA609" s="2539">
        <v>0</v>
      </c>
      <c r="CB609" s="2539">
        <v>0</v>
      </c>
      <c r="CC609" s="2539">
        <v>0</v>
      </c>
      <c r="CD609" s="2539">
        <v>0</v>
      </c>
      <c r="CE609" s="2570">
        <v>0</v>
      </c>
      <c r="CF609" s="2571">
        <v>1</v>
      </c>
      <c r="CG609" s="2539">
        <v>1</v>
      </c>
      <c r="CH609" s="2539">
        <v>1</v>
      </c>
      <c r="CI609" s="2539">
        <v>1</v>
      </c>
      <c r="CJ609" s="2539">
        <v>1</v>
      </c>
      <c r="CK609" s="2539">
        <v>1</v>
      </c>
      <c r="CL609" s="2539">
        <v>1</v>
      </c>
      <c r="CM609" s="2539">
        <v>1</v>
      </c>
      <c r="CN609" s="2539">
        <v>1</v>
      </c>
      <c r="CO609" s="2539">
        <v>1</v>
      </c>
      <c r="CP609" s="2539">
        <v>1</v>
      </c>
      <c r="CQ609" s="2539">
        <v>1</v>
      </c>
      <c r="CR609" s="2539">
        <v>1</v>
      </c>
      <c r="CS609" s="2539">
        <v>0</v>
      </c>
      <c r="CT609" s="2539">
        <v>0</v>
      </c>
      <c r="CU609" s="2539">
        <v>0</v>
      </c>
      <c r="CV609" s="2539">
        <v>0</v>
      </c>
      <c r="CW609" s="2539">
        <v>0</v>
      </c>
      <c r="CX609" s="2539">
        <v>0</v>
      </c>
      <c r="CY609" s="2573">
        <v>0</v>
      </c>
    </row>
    <row r="610" spans="1:103">
      <c r="A610" s="2564"/>
      <c r="B610" s="2660" t="s">
        <v>2896</v>
      </c>
      <c r="C610" s="2661" t="s">
        <v>2897</v>
      </c>
      <c r="D610" s="2646">
        <v>449</v>
      </c>
      <c r="E610" s="2662">
        <v>302</v>
      </c>
      <c r="F610" s="2663">
        <v>948</v>
      </c>
      <c r="G610" s="2561">
        <v>423</v>
      </c>
      <c r="H610" s="2568">
        <v>24</v>
      </c>
      <c r="I610" s="2568">
        <v>42.7</v>
      </c>
      <c r="J610" s="2561">
        <v>25</v>
      </c>
      <c r="K610" s="2568">
        <v>862.8</v>
      </c>
      <c r="L610" s="2568">
        <v>812.8</v>
      </c>
      <c r="M610" s="2567">
        <v>576</v>
      </c>
      <c r="N610" s="2548">
        <v>3.4969999999999999</v>
      </c>
      <c r="O610" s="2523">
        <v>7.766</v>
      </c>
      <c r="P610" s="2549">
        <v>1</v>
      </c>
      <c r="Q610" s="2549" t="s">
        <v>2493</v>
      </c>
      <c r="R610" s="2549" t="s">
        <v>2493</v>
      </c>
      <c r="S610" s="2549">
        <v>1</v>
      </c>
      <c r="T610" s="2550" t="s">
        <v>2185</v>
      </c>
      <c r="U610" s="2549">
        <v>1</v>
      </c>
      <c r="V610" s="2549" t="s">
        <v>2493</v>
      </c>
      <c r="W610" s="2549" t="s">
        <v>2493</v>
      </c>
      <c r="X610" s="2549">
        <v>1</v>
      </c>
      <c r="Y610" s="2550" t="s">
        <v>2185</v>
      </c>
      <c r="Z610" s="2551" t="s">
        <v>2185</v>
      </c>
      <c r="AA610" s="2552" t="s">
        <v>2185</v>
      </c>
      <c r="AB610" s="2553" t="s">
        <v>2494</v>
      </c>
      <c r="AC610" s="2554">
        <v>878790</v>
      </c>
      <c r="AD610" s="2555">
        <v>18540</v>
      </c>
      <c r="AE610" s="2555">
        <v>21040</v>
      </c>
      <c r="AF610" s="2555">
        <v>39.1</v>
      </c>
      <c r="AG610" s="2555">
        <v>243.9</v>
      </c>
      <c r="AH610" s="2555">
        <v>53980</v>
      </c>
      <c r="AI610" s="2555">
        <v>2552</v>
      </c>
      <c r="AJ610" s="2555">
        <v>3953</v>
      </c>
      <c r="AK610" s="2555">
        <v>9.6999999999999993</v>
      </c>
      <c r="AL610" s="2555">
        <v>13.8</v>
      </c>
      <c r="AM610" s="2555">
        <v>2692</v>
      </c>
      <c r="AN610" s="2523">
        <v>110360</v>
      </c>
      <c r="AO610" s="2556">
        <v>1</v>
      </c>
      <c r="AP610" s="2547">
        <v>1</v>
      </c>
      <c r="AQ610" s="2547">
        <v>3</v>
      </c>
      <c r="AR610" s="2547">
        <v>4</v>
      </c>
      <c r="AS610" s="2557">
        <v>54</v>
      </c>
      <c r="AT610" s="2558">
        <v>61</v>
      </c>
      <c r="AU610" s="2558">
        <v>40</v>
      </c>
      <c r="AV610" s="2559">
        <v>48</v>
      </c>
      <c r="AW610" s="2560">
        <v>1</v>
      </c>
      <c r="AX610" s="2539">
        <v>1</v>
      </c>
      <c r="AY610" s="2521">
        <v>0</v>
      </c>
      <c r="AZ610" s="2539">
        <v>1</v>
      </c>
      <c r="BA610" s="2539">
        <v>0</v>
      </c>
      <c r="BB610" s="2539">
        <v>1</v>
      </c>
      <c r="BC610" s="2539">
        <v>0</v>
      </c>
      <c r="BD610" s="2539">
        <v>1</v>
      </c>
      <c r="BE610" s="2561">
        <v>1</v>
      </c>
      <c r="BF610" s="2539">
        <v>1</v>
      </c>
      <c r="BG610" s="2539">
        <v>0</v>
      </c>
      <c r="BH610" s="2539">
        <v>0</v>
      </c>
      <c r="BI610" s="2539">
        <v>0</v>
      </c>
      <c r="BJ610" s="2539">
        <v>1</v>
      </c>
      <c r="BK610" s="2539">
        <v>1</v>
      </c>
      <c r="BL610" s="2539">
        <v>1</v>
      </c>
      <c r="BM610" s="2539">
        <v>1</v>
      </c>
      <c r="BN610" s="2521">
        <v>0</v>
      </c>
      <c r="BO610" s="2539">
        <v>1</v>
      </c>
      <c r="BP610" s="2539">
        <v>0</v>
      </c>
      <c r="BQ610" s="2539">
        <v>0</v>
      </c>
      <c r="BR610" s="2562">
        <v>0</v>
      </c>
      <c r="BS610" s="2538">
        <v>1</v>
      </c>
      <c r="BT610" s="2521">
        <v>0</v>
      </c>
      <c r="BU610" s="2521">
        <v>0</v>
      </c>
      <c r="BV610" s="2539">
        <v>0</v>
      </c>
      <c r="BW610" s="2539">
        <v>0</v>
      </c>
      <c r="BX610" s="2539">
        <v>0</v>
      </c>
      <c r="BY610" s="2539">
        <v>0</v>
      </c>
      <c r="BZ610" s="2636">
        <v>0</v>
      </c>
      <c r="CA610" s="2539">
        <v>0</v>
      </c>
      <c r="CB610" s="2539">
        <v>0</v>
      </c>
      <c r="CC610" s="2539">
        <v>0</v>
      </c>
      <c r="CD610" s="2539">
        <v>0</v>
      </c>
      <c r="CE610" s="2570">
        <v>0</v>
      </c>
      <c r="CF610" s="2571">
        <v>1</v>
      </c>
      <c r="CG610" s="2539">
        <v>1</v>
      </c>
      <c r="CH610" s="2539">
        <v>1</v>
      </c>
      <c r="CI610" s="2539">
        <v>1</v>
      </c>
      <c r="CJ610" s="2539">
        <v>1</v>
      </c>
      <c r="CK610" s="2539">
        <v>1</v>
      </c>
      <c r="CL610" s="2539">
        <v>1</v>
      </c>
      <c r="CM610" s="2539">
        <v>1</v>
      </c>
      <c r="CN610" s="2539">
        <v>1</v>
      </c>
      <c r="CO610" s="2539">
        <v>1</v>
      </c>
      <c r="CP610" s="2539">
        <v>1</v>
      </c>
      <c r="CQ610" s="2539">
        <v>1</v>
      </c>
      <c r="CR610" s="2539">
        <v>1</v>
      </c>
      <c r="CS610" s="2539">
        <v>0</v>
      </c>
      <c r="CT610" s="2539">
        <v>0</v>
      </c>
      <c r="CU610" s="2539">
        <v>0</v>
      </c>
      <c r="CV610" s="2539">
        <v>0</v>
      </c>
      <c r="CW610" s="2539">
        <v>0</v>
      </c>
      <c r="CX610" s="2539">
        <v>0</v>
      </c>
      <c r="CY610" s="2573">
        <v>0</v>
      </c>
    </row>
    <row r="611" spans="1:103">
      <c r="A611" s="2564"/>
      <c r="B611" s="2660" t="s">
        <v>2898</v>
      </c>
      <c r="C611" s="2661" t="s">
        <v>2899</v>
      </c>
      <c r="D611" s="2646">
        <v>420</v>
      </c>
      <c r="E611" s="2662">
        <v>282</v>
      </c>
      <c r="F611" s="2663">
        <v>943</v>
      </c>
      <c r="G611" s="2561">
        <v>422</v>
      </c>
      <c r="H611" s="2568">
        <v>22.5</v>
      </c>
      <c r="I611" s="2568">
        <v>39.9</v>
      </c>
      <c r="J611" s="2561">
        <v>25</v>
      </c>
      <c r="K611" s="2568">
        <v>862.8</v>
      </c>
      <c r="L611" s="2568">
        <v>812.8</v>
      </c>
      <c r="M611" s="2567">
        <v>535</v>
      </c>
      <c r="N611" s="2548">
        <v>3.4860000000000002</v>
      </c>
      <c r="O611" s="2523">
        <v>8.2799999999999994</v>
      </c>
      <c r="P611" s="2549">
        <v>1</v>
      </c>
      <c r="Q611" s="2549" t="s">
        <v>2493</v>
      </c>
      <c r="R611" s="2549" t="s">
        <v>2493</v>
      </c>
      <c r="S611" s="2549">
        <v>1</v>
      </c>
      <c r="T611" s="2550" t="s">
        <v>2493</v>
      </c>
      <c r="U611" s="2549">
        <v>1</v>
      </c>
      <c r="V611" s="2549" t="s">
        <v>2493</v>
      </c>
      <c r="W611" s="2549" t="s">
        <v>2493</v>
      </c>
      <c r="X611" s="2549">
        <v>1</v>
      </c>
      <c r="Y611" s="2550" t="s">
        <v>2493</v>
      </c>
      <c r="Z611" s="2551" t="s">
        <v>2185</v>
      </c>
      <c r="AA611" s="2552" t="s">
        <v>2185</v>
      </c>
      <c r="AB611" s="2553" t="s">
        <v>2494</v>
      </c>
      <c r="AC611" s="2554">
        <v>817410</v>
      </c>
      <c r="AD611" s="2555">
        <v>17330</v>
      </c>
      <c r="AE611" s="2555">
        <v>19620</v>
      </c>
      <c r="AF611" s="2555">
        <v>39</v>
      </c>
      <c r="AG611" s="2555">
        <v>228.5</v>
      </c>
      <c r="AH611" s="2555">
        <v>50070</v>
      </c>
      <c r="AI611" s="2555">
        <v>2373</v>
      </c>
      <c r="AJ611" s="2555">
        <v>3671</v>
      </c>
      <c r="AK611" s="2555">
        <v>9.6</v>
      </c>
      <c r="AL611" s="2555">
        <v>13.1</v>
      </c>
      <c r="AM611" s="2555">
        <v>2208</v>
      </c>
      <c r="AN611" s="2523">
        <v>101890</v>
      </c>
      <c r="AO611" s="2556">
        <v>1</v>
      </c>
      <c r="AP611" s="2547">
        <v>1</v>
      </c>
      <c r="AQ611" s="2547">
        <v>4</v>
      </c>
      <c r="AR611" s="2547">
        <v>4</v>
      </c>
      <c r="AS611" s="2557">
        <v>57</v>
      </c>
      <c r="AT611" s="2558">
        <v>65</v>
      </c>
      <c r="AU611" s="2558">
        <v>43</v>
      </c>
      <c r="AV611" s="2559">
        <v>51</v>
      </c>
      <c r="AW611" s="2560">
        <v>1</v>
      </c>
      <c r="AX611" s="2539">
        <v>1</v>
      </c>
      <c r="AY611" s="2521">
        <v>0</v>
      </c>
      <c r="AZ611" s="2539">
        <v>1</v>
      </c>
      <c r="BA611" s="2539">
        <v>1</v>
      </c>
      <c r="BB611" s="2539">
        <v>1</v>
      </c>
      <c r="BC611" s="2539">
        <v>0</v>
      </c>
      <c r="BD611" s="2539">
        <v>1</v>
      </c>
      <c r="BE611" s="2561">
        <v>1</v>
      </c>
      <c r="BF611" s="2539">
        <v>1</v>
      </c>
      <c r="BG611" s="2539">
        <v>1</v>
      </c>
      <c r="BH611" s="2539">
        <v>1</v>
      </c>
      <c r="BI611" s="2539">
        <v>1</v>
      </c>
      <c r="BJ611" s="2539">
        <v>1</v>
      </c>
      <c r="BK611" s="2539">
        <v>1</v>
      </c>
      <c r="BL611" s="2539">
        <v>1</v>
      </c>
      <c r="BM611" s="2539">
        <v>1</v>
      </c>
      <c r="BN611" s="2521">
        <v>0</v>
      </c>
      <c r="BO611" s="2539">
        <v>1</v>
      </c>
      <c r="BP611" s="2539">
        <v>1</v>
      </c>
      <c r="BQ611" s="2539">
        <v>0</v>
      </c>
      <c r="BR611" s="2562">
        <v>0</v>
      </c>
      <c r="BS611" s="2538">
        <v>1</v>
      </c>
      <c r="BT611" s="2521">
        <v>0</v>
      </c>
      <c r="BU611" s="2521">
        <v>0</v>
      </c>
      <c r="BV611" s="2539">
        <v>0</v>
      </c>
      <c r="BW611" s="2539">
        <v>0</v>
      </c>
      <c r="BX611" s="2539">
        <v>0</v>
      </c>
      <c r="BY611" s="2539">
        <v>0</v>
      </c>
      <c r="BZ611" s="2636">
        <v>0</v>
      </c>
      <c r="CA611" s="2539">
        <v>0</v>
      </c>
      <c r="CB611" s="2539">
        <v>0</v>
      </c>
      <c r="CC611" s="2539">
        <v>0</v>
      </c>
      <c r="CD611" s="2539">
        <v>0</v>
      </c>
      <c r="CE611" s="2570">
        <v>0</v>
      </c>
      <c r="CF611" s="2571">
        <v>1</v>
      </c>
      <c r="CG611" s="2539">
        <v>1</v>
      </c>
      <c r="CH611" s="2539">
        <v>1</v>
      </c>
      <c r="CI611" s="2539">
        <v>1</v>
      </c>
      <c r="CJ611" s="2539">
        <v>1</v>
      </c>
      <c r="CK611" s="2539">
        <v>1</v>
      </c>
      <c r="CL611" s="2539">
        <v>1</v>
      </c>
      <c r="CM611" s="2539">
        <v>1</v>
      </c>
      <c r="CN611" s="2539">
        <v>1</v>
      </c>
      <c r="CO611" s="2539">
        <v>1</v>
      </c>
      <c r="CP611" s="2539">
        <v>1</v>
      </c>
      <c r="CQ611" s="2539">
        <v>1</v>
      </c>
      <c r="CR611" s="2539">
        <v>1</v>
      </c>
      <c r="CS611" s="2539">
        <v>0</v>
      </c>
      <c r="CT611" s="2539">
        <v>0</v>
      </c>
      <c r="CU611" s="2539">
        <v>0</v>
      </c>
      <c r="CV611" s="2539">
        <v>0</v>
      </c>
      <c r="CW611" s="2539">
        <v>0</v>
      </c>
      <c r="CX611" s="2539">
        <v>0</v>
      </c>
      <c r="CY611" s="2573">
        <v>0</v>
      </c>
    </row>
    <row r="612" spans="1:103">
      <c r="A612" s="2564"/>
      <c r="B612" s="2660" t="s">
        <v>2900</v>
      </c>
      <c r="C612" s="2661" t="s">
        <v>2901</v>
      </c>
      <c r="D612" s="2646">
        <v>390</v>
      </c>
      <c r="E612" s="2662">
        <v>262</v>
      </c>
      <c r="F612" s="2663">
        <v>936</v>
      </c>
      <c r="G612" s="2561">
        <v>420</v>
      </c>
      <c r="H612" s="2568">
        <v>21.3</v>
      </c>
      <c r="I612" s="2568">
        <v>36.6</v>
      </c>
      <c r="J612" s="2561">
        <v>25</v>
      </c>
      <c r="K612" s="2568">
        <v>862.8</v>
      </c>
      <c r="L612" s="2568">
        <v>812.8</v>
      </c>
      <c r="M612" s="2567">
        <v>497</v>
      </c>
      <c r="N612" s="2548">
        <v>3.4660000000000002</v>
      </c>
      <c r="O612" s="2523">
        <v>8.891</v>
      </c>
      <c r="P612" s="2549">
        <v>1</v>
      </c>
      <c r="Q612" s="2549" t="s">
        <v>2493</v>
      </c>
      <c r="R612" s="2549" t="s">
        <v>2493</v>
      </c>
      <c r="S612" s="2549">
        <v>1</v>
      </c>
      <c r="T612" s="2550" t="s">
        <v>2493</v>
      </c>
      <c r="U612" s="2549">
        <v>1</v>
      </c>
      <c r="V612" s="2549" t="s">
        <v>2493</v>
      </c>
      <c r="W612" s="2549" t="s">
        <v>2493</v>
      </c>
      <c r="X612" s="2549">
        <v>1</v>
      </c>
      <c r="Y612" s="2550" t="s">
        <v>2493</v>
      </c>
      <c r="Z612" s="2551" t="s">
        <v>2185</v>
      </c>
      <c r="AA612" s="2552" t="s">
        <v>2185</v>
      </c>
      <c r="AB612" s="2553" t="s">
        <v>2494</v>
      </c>
      <c r="AC612" s="2554">
        <v>745810</v>
      </c>
      <c r="AD612" s="2555">
        <v>15930</v>
      </c>
      <c r="AE612" s="2555">
        <v>18010</v>
      </c>
      <c r="AF612" s="2555">
        <v>38.700000000000003</v>
      </c>
      <c r="AG612" s="2555">
        <v>215.2</v>
      </c>
      <c r="AH612" s="2555">
        <v>45270</v>
      </c>
      <c r="AI612" s="2555">
        <v>2156</v>
      </c>
      <c r="AJ612" s="2555">
        <v>3334</v>
      </c>
      <c r="AK612" s="2555">
        <v>9.5</v>
      </c>
      <c r="AL612" s="2555">
        <v>12.3</v>
      </c>
      <c r="AM612" s="2555">
        <v>1741</v>
      </c>
      <c r="AN612" s="2523">
        <v>91390</v>
      </c>
      <c r="AO612" s="2556">
        <v>1</v>
      </c>
      <c r="AP612" s="2547">
        <v>1</v>
      </c>
      <c r="AQ612" s="2547">
        <v>4</v>
      </c>
      <c r="AR612" s="2547">
        <v>4</v>
      </c>
      <c r="AS612" s="2557">
        <v>61</v>
      </c>
      <c r="AT612" s="2558">
        <v>70</v>
      </c>
      <c r="AU612" s="2558">
        <v>46</v>
      </c>
      <c r="AV612" s="2559">
        <v>55</v>
      </c>
      <c r="AW612" s="2560">
        <v>1</v>
      </c>
      <c r="AX612" s="2539">
        <v>1</v>
      </c>
      <c r="AY612" s="2521">
        <v>0</v>
      </c>
      <c r="AZ612" s="2539">
        <v>1</v>
      </c>
      <c r="BA612" s="2539">
        <v>1</v>
      </c>
      <c r="BB612" s="2539">
        <v>1</v>
      </c>
      <c r="BC612" s="2539">
        <v>0</v>
      </c>
      <c r="BD612" s="2539">
        <v>1</v>
      </c>
      <c r="BE612" s="2561">
        <v>1</v>
      </c>
      <c r="BF612" s="2539">
        <v>1</v>
      </c>
      <c r="BG612" s="2539">
        <v>1</v>
      </c>
      <c r="BH612" s="2539">
        <v>1</v>
      </c>
      <c r="BI612" s="2539">
        <v>1</v>
      </c>
      <c r="BJ612" s="2539">
        <v>1</v>
      </c>
      <c r="BK612" s="2539">
        <v>1</v>
      </c>
      <c r="BL612" s="2539">
        <v>1</v>
      </c>
      <c r="BM612" s="2539">
        <v>1</v>
      </c>
      <c r="BN612" s="2521">
        <v>0</v>
      </c>
      <c r="BO612" s="2539">
        <v>1</v>
      </c>
      <c r="BP612" s="2539">
        <v>1</v>
      </c>
      <c r="BQ612" s="2539">
        <v>0</v>
      </c>
      <c r="BR612" s="2562">
        <v>0</v>
      </c>
      <c r="BS612" s="2538">
        <v>1</v>
      </c>
      <c r="BT612" s="2521">
        <v>0</v>
      </c>
      <c r="BU612" s="2521">
        <v>0</v>
      </c>
      <c r="BV612" s="2539">
        <v>0</v>
      </c>
      <c r="BW612" s="2539">
        <v>0</v>
      </c>
      <c r="BX612" s="2539">
        <v>0</v>
      </c>
      <c r="BY612" s="2539">
        <v>0</v>
      </c>
      <c r="BZ612" s="2636">
        <v>0</v>
      </c>
      <c r="CA612" s="2539">
        <v>0</v>
      </c>
      <c r="CB612" s="2539">
        <v>0</v>
      </c>
      <c r="CC612" s="2539">
        <v>0</v>
      </c>
      <c r="CD612" s="2539">
        <v>0</v>
      </c>
      <c r="CE612" s="2570">
        <v>0</v>
      </c>
      <c r="CF612" s="2571">
        <v>1</v>
      </c>
      <c r="CG612" s="2539">
        <v>1</v>
      </c>
      <c r="CH612" s="2539">
        <v>1</v>
      </c>
      <c r="CI612" s="2539">
        <v>1</v>
      </c>
      <c r="CJ612" s="2539">
        <v>1</v>
      </c>
      <c r="CK612" s="2539">
        <v>1</v>
      </c>
      <c r="CL612" s="2539">
        <v>1</v>
      </c>
      <c r="CM612" s="2539">
        <v>1</v>
      </c>
      <c r="CN612" s="2539">
        <v>1</v>
      </c>
      <c r="CO612" s="2539">
        <v>1</v>
      </c>
      <c r="CP612" s="2539">
        <v>1</v>
      </c>
      <c r="CQ612" s="2539">
        <v>1</v>
      </c>
      <c r="CR612" s="2539">
        <v>1</v>
      </c>
      <c r="CS612" s="2539">
        <v>0</v>
      </c>
      <c r="CT612" s="2539">
        <v>0</v>
      </c>
      <c r="CU612" s="2539">
        <v>0</v>
      </c>
      <c r="CV612" s="2539">
        <v>0</v>
      </c>
      <c r="CW612" s="2539">
        <v>0</v>
      </c>
      <c r="CX612" s="2539">
        <v>0</v>
      </c>
      <c r="CY612" s="2573">
        <v>0</v>
      </c>
    </row>
    <row r="613" spans="1:103">
      <c r="A613" s="2564"/>
      <c r="B613" s="2660" t="s">
        <v>2902</v>
      </c>
      <c r="C613" s="2661" t="s">
        <v>2903</v>
      </c>
      <c r="D613" s="2646">
        <v>368</v>
      </c>
      <c r="E613" s="2662">
        <v>247</v>
      </c>
      <c r="F613" s="2663">
        <v>931</v>
      </c>
      <c r="G613" s="2561">
        <v>419</v>
      </c>
      <c r="H613" s="2568">
        <v>20.3</v>
      </c>
      <c r="I613" s="2568">
        <v>34.299999999999997</v>
      </c>
      <c r="J613" s="2561">
        <v>25</v>
      </c>
      <c r="K613" s="2568">
        <v>862.8</v>
      </c>
      <c r="L613" s="2568">
        <v>812.8</v>
      </c>
      <c r="M613" s="2567">
        <v>468</v>
      </c>
      <c r="N613" s="2548">
        <v>3.4540000000000002</v>
      </c>
      <c r="O613" s="2523">
        <v>9.4039999999999999</v>
      </c>
      <c r="P613" s="2549">
        <v>1</v>
      </c>
      <c r="Q613" s="2549" t="s">
        <v>2493</v>
      </c>
      <c r="R613" s="2549" t="s">
        <v>2493</v>
      </c>
      <c r="S613" s="2549">
        <v>1</v>
      </c>
      <c r="T613" s="2550" t="s">
        <v>2493</v>
      </c>
      <c r="U613" s="2549">
        <v>1</v>
      </c>
      <c r="V613" s="2549" t="s">
        <v>2493</v>
      </c>
      <c r="W613" s="2549" t="s">
        <v>2493</v>
      </c>
      <c r="X613" s="2549">
        <v>1</v>
      </c>
      <c r="Y613" s="2550" t="s">
        <v>2493</v>
      </c>
      <c r="Z613" s="2551" t="s">
        <v>2185</v>
      </c>
      <c r="AA613" s="2552" t="s">
        <v>2185</v>
      </c>
      <c r="AB613" s="2553" t="s">
        <v>2494</v>
      </c>
      <c r="AC613" s="2554">
        <v>696290</v>
      </c>
      <c r="AD613" s="2555">
        <v>14950</v>
      </c>
      <c r="AE613" s="2555">
        <v>16880</v>
      </c>
      <c r="AF613" s="2555">
        <v>38.5</v>
      </c>
      <c r="AG613" s="2555">
        <v>204.5</v>
      </c>
      <c r="AH613" s="2555">
        <v>42120</v>
      </c>
      <c r="AI613" s="2555">
        <v>2010</v>
      </c>
      <c r="AJ613" s="2555">
        <v>3108</v>
      </c>
      <c r="AK613" s="2555">
        <v>9.4</v>
      </c>
      <c r="AL613" s="2555">
        <v>11.8</v>
      </c>
      <c r="AM613" s="2555">
        <v>1452</v>
      </c>
      <c r="AN613" s="2523">
        <v>84530</v>
      </c>
      <c r="AO613" s="2556">
        <v>1</v>
      </c>
      <c r="AP613" s="2547">
        <v>1</v>
      </c>
      <c r="AQ613" s="2547">
        <v>4</v>
      </c>
      <c r="AR613" s="2547">
        <v>4</v>
      </c>
      <c r="AS613" s="2557">
        <v>65</v>
      </c>
      <c r="AT613" s="2558">
        <v>74</v>
      </c>
      <c r="AU613" s="2558">
        <v>49</v>
      </c>
      <c r="AV613" s="2559">
        <v>58</v>
      </c>
      <c r="AW613" s="2560">
        <v>1</v>
      </c>
      <c r="AX613" s="2539">
        <v>1</v>
      </c>
      <c r="AY613" s="2521">
        <v>0</v>
      </c>
      <c r="AZ613" s="2539">
        <v>1</v>
      </c>
      <c r="BA613" s="2539">
        <v>1</v>
      </c>
      <c r="BB613" s="2539">
        <v>1</v>
      </c>
      <c r="BC613" s="2539">
        <v>0</v>
      </c>
      <c r="BD613" s="2539">
        <v>1</v>
      </c>
      <c r="BE613" s="2561">
        <v>1</v>
      </c>
      <c r="BF613" s="2539">
        <v>1</v>
      </c>
      <c r="BG613" s="2539">
        <v>1</v>
      </c>
      <c r="BH613" s="2539">
        <v>1</v>
      </c>
      <c r="BI613" s="2539">
        <v>1</v>
      </c>
      <c r="BJ613" s="2539">
        <v>1</v>
      </c>
      <c r="BK613" s="2539">
        <v>1</v>
      </c>
      <c r="BL613" s="2539">
        <v>1</v>
      </c>
      <c r="BM613" s="2539">
        <v>1</v>
      </c>
      <c r="BN613" s="2521">
        <v>0</v>
      </c>
      <c r="BO613" s="2539">
        <v>1</v>
      </c>
      <c r="BP613" s="2539">
        <v>1</v>
      </c>
      <c r="BQ613" s="2539">
        <v>0</v>
      </c>
      <c r="BR613" s="2562">
        <v>0</v>
      </c>
      <c r="BS613" s="2538">
        <v>1</v>
      </c>
      <c r="BT613" s="2521">
        <v>0</v>
      </c>
      <c r="BU613" s="2521">
        <v>0</v>
      </c>
      <c r="BV613" s="2539">
        <v>0</v>
      </c>
      <c r="BW613" s="2539">
        <v>0</v>
      </c>
      <c r="BX613" s="2539">
        <v>0</v>
      </c>
      <c r="BY613" s="2539">
        <v>0</v>
      </c>
      <c r="BZ613" s="2636">
        <v>0</v>
      </c>
      <c r="CA613" s="2539">
        <v>0</v>
      </c>
      <c r="CB613" s="2539">
        <v>0</v>
      </c>
      <c r="CC613" s="2539">
        <v>0</v>
      </c>
      <c r="CD613" s="2539">
        <v>0</v>
      </c>
      <c r="CE613" s="2570">
        <v>0</v>
      </c>
      <c r="CF613" s="2571">
        <v>1</v>
      </c>
      <c r="CG613" s="2539">
        <v>1</v>
      </c>
      <c r="CH613" s="2539">
        <v>1</v>
      </c>
      <c r="CI613" s="2539">
        <v>1</v>
      </c>
      <c r="CJ613" s="2539">
        <v>1</v>
      </c>
      <c r="CK613" s="2539">
        <v>1</v>
      </c>
      <c r="CL613" s="2539">
        <v>1</v>
      </c>
      <c r="CM613" s="2539">
        <v>1</v>
      </c>
      <c r="CN613" s="2539">
        <v>1</v>
      </c>
      <c r="CO613" s="2539">
        <v>1</v>
      </c>
      <c r="CP613" s="2539">
        <v>1</v>
      </c>
      <c r="CQ613" s="2539">
        <v>1</v>
      </c>
      <c r="CR613" s="2539">
        <v>1</v>
      </c>
      <c r="CS613" s="2539">
        <v>0</v>
      </c>
      <c r="CT613" s="2539">
        <v>0</v>
      </c>
      <c r="CU613" s="2539">
        <v>0</v>
      </c>
      <c r="CV613" s="2539">
        <v>0</v>
      </c>
      <c r="CW613" s="2539">
        <v>0</v>
      </c>
      <c r="CX613" s="2539">
        <v>0</v>
      </c>
      <c r="CY613" s="2573">
        <v>0</v>
      </c>
    </row>
    <row r="614" spans="1:103">
      <c r="A614" s="2564"/>
      <c r="B614" s="2660" t="s">
        <v>2904</v>
      </c>
      <c r="C614" s="2661" t="s">
        <v>2905</v>
      </c>
      <c r="D614" s="2646">
        <v>344</v>
      </c>
      <c r="E614" s="2662">
        <v>231</v>
      </c>
      <c r="F614" s="2663">
        <v>927</v>
      </c>
      <c r="G614" s="2561">
        <v>418</v>
      </c>
      <c r="H614" s="2568">
        <v>19.3</v>
      </c>
      <c r="I614" s="2568">
        <v>32</v>
      </c>
      <c r="J614" s="2561">
        <v>25</v>
      </c>
      <c r="K614" s="2568">
        <v>862.8</v>
      </c>
      <c r="L614" s="2568">
        <v>812.8</v>
      </c>
      <c r="M614" s="2567">
        <v>439</v>
      </c>
      <c r="N614" s="2548">
        <v>3.444</v>
      </c>
      <c r="O614" s="2523">
        <v>9.984</v>
      </c>
      <c r="P614" s="2549">
        <v>1</v>
      </c>
      <c r="Q614" s="2549" t="s">
        <v>2493</v>
      </c>
      <c r="R614" s="2549" t="s">
        <v>2493</v>
      </c>
      <c r="S614" s="2549">
        <v>1</v>
      </c>
      <c r="T614" s="2550" t="s">
        <v>2493</v>
      </c>
      <c r="U614" s="2549">
        <v>1</v>
      </c>
      <c r="V614" s="2549" t="s">
        <v>2493</v>
      </c>
      <c r="W614" s="2549" t="s">
        <v>2493</v>
      </c>
      <c r="X614" s="2549">
        <v>1</v>
      </c>
      <c r="Y614" s="2550" t="s">
        <v>2493</v>
      </c>
      <c r="Z614" s="2551" t="s">
        <v>2185</v>
      </c>
      <c r="AA614" s="2552" t="s">
        <v>2185</v>
      </c>
      <c r="AB614" s="2553" t="s">
        <v>2494</v>
      </c>
      <c r="AC614" s="2554">
        <v>649060</v>
      </c>
      <c r="AD614" s="2555">
        <v>14000</v>
      </c>
      <c r="AE614" s="2555">
        <v>15790</v>
      </c>
      <c r="AF614" s="2555">
        <v>38.4</v>
      </c>
      <c r="AG614" s="2555">
        <v>194.1</v>
      </c>
      <c r="AH614" s="2555">
        <v>39010</v>
      </c>
      <c r="AI614" s="2555">
        <v>1866</v>
      </c>
      <c r="AJ614" s="2555">
        <v>2884</v>
      </c>
      <c r="AK614" s="2555">
        <v>9.4</v>
      </c>
      <c r="AL614" s="2555">
        <v>11.2</v>
      </c>
      <c r="AM614" s="2555">
        <v>1198</v>
      </c>
      <c r="AN614" s="2523">
        <v>78000</v>
      </c>
      <c r="AO614" s="2556">
        <v>1</v>
      </c>
      <c r="AP614" s="2547">
        <v>1</v>
      </c>
      <c r="AQ614" s="2547">
        <v>4</v>
      </c>
      <c r="AR614" s="2547">
        <v>4</v>
      </c>
      <c r="AS614" s="2557">
        <v>69</v>
      </c>
      <c r="AT614" s="2558">
        <v>78</v>
      </c>
      <c r="AU614" s="2558">
        <v>52</v>
      </c>
      <c r="AV614" s="2559">
        <v>61</v>
      </c>
      <c r="AW614" s="2560">
        <v>1</v>
      </c>
      <c r="AX614" s="2539">
        <v>1</v>
      </c>
      <c r="AY614" s="2521">
        <v>0</v>
      </c>
      <c r="AZ614" s="2539">
        <v>1</v>
      </c>
      <c r="BA614" s="2539">
        <v>1</v>
      </c>
      <c r="BB614" s="2539">
        <v>1</v>
      </c>
      <c r="BC614" s="2539">
        <v>0</v>
      </c>
      <c r="BD614" s="2539">
        <v>1</v>
      </c>
      <c r="BE614" s="2561">
        <v>1</v>
      </c>
      <c r="BF614" s="2539">
        <v>1</v>
      </c>
      <c r="BG614" s="2539">
        <v>1</v>
      </c>
      <c r="BH614" s="2539">
        <v>1</v>
      </c>
      <c r="BI614" s="2539">
        <v>1</v>
      </c>
      <c r="BJ614" s="2539">
        <v>1</v>
      </c>
      <c r="BK614" s="2539">
        <v>1</v>
      </c>
      <c r="BL614" s="2539">
        <v>1</v>
      </c>
      <c r="BM614" s="2539">
        <v>1</v>
      </c>
      <c r="BN614" s="2521">
        <v>0</v>
      </c>
      <c r="BO614" s="2539">
        <v>1</v>
      </c>
      <c r="BP614" s="2539">
        <v>1</v>
      </c>
      <c r="BQ614" s="2539">
        <v>0</v>
      </c>
      <c r="BR614" s="2562">
        <v>0</v>
      </c>
      <c r="BS614" s="2538">
        <v>1</v>
      </c>
      <c r="BT614" s="2521">
        <v>0</v>
      </c>
      <c r="BU614" s="2521">
        <v>0</v>
      </c>
      <c r="BV614" s="2539">
        <v>0</v>
      </c>
      <c r="BW614" s="2539">
        <v>0</v>
      </c>
      <c r="BX614" s="2539">
        <v>0</v>
      </c>
      <c r="BY614" s="2539">
        <v>0</v>
      </c>
      <c r="BZ614" s="2636">
        <v>0</v>
      </c>
      <c r="CA614" s="2539">
        <v>0</v>
      </c>
      <c r="CB614" s="2539">
        <v>0</v>
      </c>
      <c r="CC614" s="2539">
        <v>0</v>
      </c>
      <c r="CD614" s="2539">
        <v>0</v>
      </c>
      <c r="CE614" s="2570">
        <v>0</v>
      </c>
      <c r="CF614" s="2571">
        <v>1</v>
      </c>
      <c r="CG614" s="2539">
        <v>1</v>
      </c>
      <c r="CH614" s="2539">
        <v>1</v>
      </c>
      <c r="CI614" s="2539">
        <v>1</v>
      </c>
      <c r="CJ614" s="2539">
        <v>1</v>
      </c>
      <c r="CK614" s="2539">
        <v>1</v>
      </c>
      <c r="CL614" s="2539">
        <v>1</v>
      </c>
      <c r="CM614" s="2539">
        <v>1</v>
      </c>
      <c r="CN614" s="2539">
        <v>1</v>
      </c>
      <c r="CO614" s="2539">
        <v>1</v>
      </c>
      <c r="CP614" s="2539">
        <v>1</v>
      </c>
      <c r="CQ614" s="2539">
        <v>1</v>
      </c>
      <c r="CR614" s="2539">
        <v>1</v>
      </c>
      <c r="CS614" s="2539">
        <v>0</v>
      </c>
      <c r="CT614" s="2539">
        <v>0</v>
      </c>
      <c r="CU614" s="2539">
        <v>0</v>
      </c>
      <c r="CV614" s="2539">
        <v>0</v>
      </c>
      <c r="CW614" s="2539">
        <v>0</v>
      </c>
      <c r="CX614" s="2539">
        <v>0</v>
      </c>
      <c r="CY614" s="2573">
        <v>0</v>
      </c>
    </row>
    <row r="615" spans="1:103">
      <c r="A615" s="2564"/>
      <c r="B615" s="2660" t="s">
        <v>2906</v>
      </c>
      <c r="C615" s="2661" t="s">
        <v>2907</v>
      </c>
      <c r="D615" s="2646">
        <v>576</v>
      </c>
      <c r="E615" s="2662">
        <v>387</v>
      </c>
      <c r="F615" s="2663">
        <v>993</v>
      </c>
      <c r="G615" s="2561">
        <v>322</v>
      </c>
      <c r="H615" s="2568">
        <v>36.1</v>
      </c>
      <c r="I615" s="2568">
        <v>65</v>
      </c>
      <c r="J615" s="2561">
        <v>25</v>
      </c>
      <c r="K615" s="2568">
        <v>862.8</v>
      </c>
      <c r="L615" s="2568">
        <v>812.8</v>
      </c>
      <c r="M615" s="2567">
        <v>733.2</v>
      </c>
      <c r="N615" s="2548">
        <v>3.1589999999999998</v>
      </c>
      <c r="O615" s="2523">
        <v>5.4710000000000001</v>
      </c>
      <c r="P615" s="2549">
        <v>1</v>
      </c>
      <c r="Q615" s="2549" t="s">
        <v>2493</v>
      </c>
      <c r="R615" s="2549" t="s">
        <v>2493</v>
      </c>
      <c r="S615" s="2549" t="s">
        <v>2185</v>
      </c>
      <c r="T615" s="2550" t="s">
        <v>2185</v>
      </c>
      <c r="U615" s="2549">
        <v>1</v>
      </c>
      <c r="V615" s="2549" t="s">
        <v>2493</v>
      </c>
      <c r="W615" s="2549" t="s">
        <v>2493</v>
      </c>
      <c r="X615" s="2549">
        <v>1</v>
      </c>
      <c r="Y615" s="2550" t="s">
        <v>2185</v>
      </c>
      <c r="Z615" s="2551">
        <v>1</v>
      </c>
      <c r="AA615" s="2552">
        <v>1</v>
      </c>
      <c r="AB615" s="2549" t="s">
        <v>2499</v>
      </c>
      <c r="AC615" s="2554">
        <v>1105790</v>
      </c>
      <c r="AD615" s="2555">
        <v>22270</v>
      </c>
      <c r="AE615" s="2555">
        <v>26370</v>
      </c>
      <c r="AF615" s="2555">
        <v>38.700000000000003</v>
      </c>
      <c r="AG615" s="2555">
        <v>372.8</v>
      </c>
      <c r="AH615" s="2555">
        <v>36530</v>
      </c>
      <c r="AI615" s="2555">
        <v>2269</v>
      </c>
      <c r="AJ615" s="2555">
        <v>3663</v>
      </c>
      <c r="AK615" s="2555">
        <v>7</v>
      </c>
      <c r="AL615" s="2555">
        <v>19.5</v>
      </c>
      <c r="AM615" s="2555">
        <v>7292</v>
      </c>
      <c r="AN615" s="2523">
        <v>77860</v>
      </c>
      <c r="AO615" s="2556">
        <v>1</v>
      </c>
      <c r="AP615" s="2547">
        <v>1</v>
      </c>
      <c r="AQ615" s="2547">
        <v>1</v>
      </c>
      <c r="AR615" s="2547">
        <v>1</v>
      </c>
      <c r="AS615" s="2557">
        <v>39</v>
      </c>
      <c r="AT615" s="2558">
        <v>43</v>
      </c>
      <c r="AU615" s="2558">
        <v>31</v>
      </c>
      <c r="AV615" s="2559">
        <v>36</v>
      </c>
      <c r="AW615" s="2560">
        <v>1</v>
      </c>
      <c r="AX615" s="2539">
        <v>1</v>
      </c>
      <c r="AY615" s="2521">
        <v>1</v>
      </c>
      <c r="AZ615" s="2539">
        <v>1</v>
      </c>
      <c r="BA615" s="2539">
        <v>0</v>
      </c>
      <c r="BB615" s="2539">
        <v>1</v>
      </c>
      <c r="BC615" s="2539">
        <v>1</v>
      </c>
      <c r="BD615" s="2539">
        <v>0</v>
      </c>
      <c r="BE615" s="2561">
        <v>1</v>
      </c>
      <c r="BF615" s="2539">
        <v>1</v>
      </c>
      <c r="BG615" s="2539">
        <v>0</v>
      </c>
      <c r="BH615" s="2539">
        <v>0</v>
      </c>
      <c r="BI615" s="2539">
        <v>0</v>
      </c>
      <c r="BJ615" s="2539">
        <v>1</v>
      </c>
      <c r="BK615" s="2539">
        <v>0</v>
      </c>
      <c r="BL615" s="2539">
        <v>0</v>
      </c>
      <c r="BM615" s="2539">
        <v>1</v>
      </c>
      <c r="BN615" s="2521">
        <v>0</v>
      </c>
      <c r="BO615" s="2539">
        <v>0</v>
      </c>
      <c r="BP615" s="2539">
        <v>0</v>
      </c>
      <c r="BQ615" s="2539">
        <v>0</v>
      </c>
      <c r="BR615" s="2562">
        <v>0</v>
      </c>
      <c r="BS615" s="2538">
        <v>0</v>
      </c>
      <c r="BT615" s="2521">
        <v>1</v>
      </c>
      <c r="BU615" s="2521">
        <v>0</v>
      </c>
      <c r="BV615" s="2539">
        <v>0</v>
      </c>
      <c r="BW615" s="2539">
        <v>0</v>
      </c>
      <c r="BX615" s="2539">
        <v>0</v>
      </c>
      <c r="BY615" s="2539">
        <v>0</v>
      </c>
      <c r="BZ615" s="2636">
        <v>0</v>
      </c>
      <c r="CA615" s="2539">
        <v>0</v>
      </c>
      <c r="CB615" s="2539">
        <v>0</v>
      </c>
      <c r="CC615" s="2539">
        <v>0</v>
      </c>
      <c r="CD615" s="2539">
        <v>0</v>
      </c>
      <c r="CE615" s="2570">
        <v>0</v>
      </c>
      <c r="CF615" s="2571">
        <v>1</v>
      </c>
      <c r="CG615" s="2539">
        <v>1</v>
      </c>
      <c r="CH615" s="2539">
        <v>1</v>
      </c>
      <c r="CI615" s="2539">
        <v>1</v>
      </c>
      <c r="CJ615" s="2539">
        <v>1</v>
      </c>
      <c r="CK615" s="2539">
        <v>1</v>
      </c>
      <c r="CL615" s="2539">
        <v>1</v>
      </c>
      <c r="CM615" s="2539">
        <v>1</v>
      </c>
      <c r="CN615" s="2539">
        <v>1</v>
      </c>
      <c r="CO615" s="2539">
        <v>1</v>
      </c>
      <c r="CP615" s="2539">
        <v>1</v>
      </c>
      <c r="CQ615" s="2539">
        <v>1</v>
      </c>
      <c r="CR615" s="2539">
        <v>1</v>
      </c>
      <c r="CS615" s="2539">
        <v>0</v>
      </c>
      <c r="CT615" s="2539">
        <v>0</v>
      </c>
      <c r="CU615" s="2539">
        <v>0</v>
      </c>
      <c r="CV615" s="2539">
        <v>0</v>
      </c>
      <c r="CW615" s="2539">
        <v>0</v>
      </c>
      <c r="CX615" s="2539">
        <v>0</v>
      </c>
      <c r="CY615" s="2573">
        <v>0</v>
      </c>
    </row>
    <row r="616" spans="1:103">
      <c r="A616" s="2564"/>
      <c r="B616" s="2660" t="s">
        <v>2908</v>
      </c>
      <c r="C616" s="2661" t="s">
        <v>2909</v>
      </c>
      <c r="D616" s="2646">
        <v>521</v>
      </c>
      <c r="E616" s="2662">
        <v>350</v>
      </c>
      <c r="F616" s="2663">
        <v>981</v>
      </c>
      <c r="G616" s="2561">
        <v>319</v>
      </c>
      <c r="H616" s="2568">
        <v>33</v>
      </c>
      <c r="I616" s="2568">
        <v>58.9</v>
      </c>
      <c r="J616" s="2561">
        <v>25</v>
      </c>
      <c r="K616" s="2568">
        <v>862.8</v>
      </c>
      <c r="L616" s="2568">
        <v>812.8</v>
      </c>
      <c r="M616" s="2567">
        <v>663.7</v>
      </c>
      <c r="N616" s="2548">
        <v>3.129</v>
      </c>
      <c r="O616" s="2523">
        <v>5.9850000000000003</v>
      </c>
      <c r="P616" s="2549">
        <v>1</v>
      </c>
      <c r="Q616" s="2549" t="s">
        <v>2493</v>
      </c>
      <c r="R616" s="2549" t="s">
        <v>2493</v>
      </c>
      <c r="S616" s="2549">
        <v>1</v>
      </c>
      <c r="T616" s="2550" t="s">
        <v>2185</v>
      </c>
      <c r="U616" s="2549">
        <v>1</v>
      </c>
      <c r="V616" s="2549" t="s">
        <v>2493</v>
      </c>
      <c r="W616" s="2549" t="s">
        <v>2493</v>
      </c>
      <c r="X616" s="2549">
        <v>1</v>
      </c>
      <c r="Y616" s="2550" t="s">
        <v>2185</v>
      </c>
      <c r="Z616" s="2551">
        <v>1</v>
      </c>
      <c r="AA616" s="2552">
        <v>1</v>
      </c>
      <c r="AB616" s="2549" t="s">
        <v>2499</v>
      </c>
      <c r="AC616" s="2554">
        <v>986480</v>
      </c>
      <c r="AD616" s="2555">
        <v>20110</v>
      </c>
      <c r="AE616" s="2555">
        <v>23700</v>
      </c>
      <c r="AF616" s="2555">
        <v>38.4</v>
      </c>
      <c r="AG616" s="2555">
        <v>339.1</v>
      </c>
      <c r="AH616" s="2555">
        <v>32150</v>
      </c>
      <c r="AI616" s="2555">
        <v>2015</v>
      </c>
      <c r="AJ616" s="2555">
        <v>3243</v>
      </c>
      <c r="AK616" s="2555">
        <v>6.9</v>
      </c>
      <c r="AL616" s="2555">
        <v>18</v>
      </c>
      <c r="AM616" s="2555">
        <v>5470</v>
      </c>
      <c r="AN616" s="2523">
        <v>67730</v>
      </c>
      <c r="AO616" s="2556">
        <v>1</v>
      </c>
      <c r="AP616" s="2547">
        <v>1</v>
      </c>
      <c r="AQ616" s="2547">
        <v>1</v>
      </c>
      <c r="AR616" s="2547">
        <v>2</v>
      </c>
      <c r="AS616" s="2557">
        <v>42</v>
      </c>
      <c r="AT616" s="2558">
        <v>47</v>
      </c>
      <c r="AU616" s="2558">
        <v>34</v>
      </c>
      <c r="AV616" s="2559">
        <v>39</v>
      </c>
      <c r="AW616" s="2560">
        <v>1</v>
      </c>
      <c r="AX616" s="2539">
        <v>1</v>
      </c>
      <c r="AY616" s="2521">
        <v>1</v>
      </c>
      <c r="AZ616" s="2539">
        <v>1</v>
      </c>
      <c r="BA616" s="2539">
        <v>0</v>
      </c>
      <c r="BB616" s="2539">
        <v>1</v>
      </c>
      <c r="BC616" s="2539">
        <v>1</v>
      </c>
      <c r="BD616" s="2539">
        <v>1</v>
      </c>
      <c r="BE616" s="2561">
        <v>1</v>
      </c>
      <c r="BF616" s="2539">
        <v>1</v>
      </c>
      <c r="BG616" s="2539">
        <v>0</v>
      </c>
      <c r="BH616" s="2539">
        <v>0</v>
      </c>
      <c r="BI616" s="2539">
        <v>0</v>
      </c>
      <c r="BJ616" s="2539">
        <v>1</v>
      </c>
      <c r="BK616" s="2539">
        <v>0</v>
      </c>
      <c r="BL616" s="2539">
        <v>0</v>
      </c>
      <c r="BM616" s="2539">
        <v>1</v>
      </c>
      <c r="BN616" s="2521">
        <v>0</v>
      </c>
      <c r="BO616" s="2539">
        <v>1</v>
      </c>
      <c r="BP616" s="2539">
        <v>0</v>
      </c>
      <c r="BQ616" s="2539">
        <v>0</v>
      </c>
      <c r="BR616" s="2562">
        <v>0</v>
      </c>
      <c r="BS616" s="2538">
        <v>0</v>
      </c>
      <c r="BT616" s="2521">
        <v>1</v>
      </c>
      <c r="BU616" s="2521">
        <v>0</v>
      </c>
      <c r="BV616" s="2539">
        <v>0</v>
      </c>
      <c r="BW616" s="2539">
        <v>0</v>
      </c>
      <c r="BX616" s="2539">
        <v>0</v>
      </c>
      <c r="BY616" s="2539">
        <v>0</v>
      </c>
      <c r="BZ616" s="2636">
        <v>0</v>
      </c>
      <c r="CA616" s="2539">
        <v>0</v>
      </c>
      <c r="CB616" s="2539">
        <v>0</v>
      </c>
      <c r="CC616" s="2539">
        <v>0</v>
      </c>
      <c r="CD616" s="2539">
        <v>0</v>
      </c>
      <c r="CE616" s="2570">
        <v>0</v>
      </c>
      <c r="CF616" s="2571">
        <v>1</v>
      </c>
      <c r="CG616" s="2539">
        <v>1</v>
      </c>
      <c r="CH616" s="2539">
        <v>1</v>
      </c>
      <c r="CI616" s="2539">
        <v>1</v>
      </c>
      <c r="CJ616" s="2539">
        <v>1</v>
      </c>
      <c r="CK616" s="2539">
        <v>1</v>
      </c>
      <c r="CL616" s="2539">
        <v>1</v>
      </c>
      <c r="CM616" s="2539">
        <v>1</v>
      </c>
      <c r="CN616" s="2539">
        <v>1</v>
      </c>
      <c r="CO616" s="2539">
        <v>1</v>
      </c>
      <c r="CP616" s="2539">
        <v>1</v>
      </c>
      <c r="CQ616" s="2539">
        <v>1</v>
      </c>
      <c r="CR616" s="2539">
        <v>1</v>
      </c>
      <c r="CS616" s="2539">
        <v>0</v>
      </c>
      <c r="CT616" s="2539">
        <v>0</v>
      </c>
      <c r="CU616" s="2539">
        <v>0</v>
      </c>
      <c r="CV616" s="2539">
        <v>0</v>
      </c>
      <c r="CW616" s="2539">
        <v>0</v>
      </c>
      <c r="CX616" s="2539">
        <v>0</v>
      </c>
      <c r="CY616" s="2573">
        <v>0</v>
      </c>
    </row>
    <row r="617" spans="1:103">
      <c r="A617" s="2564"/>
      <c r="B617" s="2660" t="s">
        <v>2910</v>
      </c>
      <c r="C617" s="2661" t="s">
        <v>2911</v>
      </c>
      <c r="D617" s="2646">
        <v>474</v>
      </c>
      <c r="E617" s="2662">
        <v>318</v>
      </c>
      <c r="F617" s="2663">
        <v>971</v>
      </c>
      <c r="G617" s="2561">
        <v>316</v>
      </c>
      <c r="H617" s="2568">
        <v>30</v>
      </c>
      <c r="I617" s="2568">
        <v>54.1</v>
      </c>
      <c r="J617" s="2561">
        <v>25</v>
      </c>
      <c r="K617" s="2568">
        <v>862.8</v>
      </c>
      <c r="L617" s="2568">
        <v>812.8</v>
      </c>
      <c r="M617" s="2567">
        <v>603.9</v>
      </c>
      <c r="N617" s="2548">
        <v>3.1030000000000002</v>
      </c>
      <c r="O617" s="2523">
        <v>6.5220000000000002</v>
      </c>
      <c r="P617" s="2549">
        <v>1</v>
      </c>
      <c r="Q617" s="2549" t="s">
        <v>2493</v>
      </c>
      <c r="R617" s="2549" t="s">
        <v>2493</v>
      </c>
      <c r="S617" s="2549">
        <v>1</v>
      </c>
      <c r="T617" s="2550" t="s">
        <v>2185</v>
      </c>
      <c r="U617" s="2549">
        <v>1</v>
      </c>
      <c r="V617" s="2549" t="s">
        <v>2493</v>
      </c>
      <c r="W617" s="2549" t="s">
        <v>2493</v>
      </c>
      <c r="X617" s="2549">
        <v>1</v>
      </c>
      <c r="Y617" s="2550" t="s">
        <v>2185</v>
      </c>
      <c r="Z617" s="2551">
        <v>1</v>
      </c>
      <c r="AA617" s="2552">
        <v>1</v>
      </c>
      <c r="AB617" s="2549" t="s">
        <v>2499</v>
      </c>
      <c r="AC617" s="2554">
        <v>889750</v>
      </c>
      <c r="AD617" s="2555">
        <v>18320</v>
      </c>
      <c r="AE617" s="2555">
        <v>21480</v>
      </c>
      <c r="AF617" s="2555">
        <v>38.299999999999997</v>
      </c>
      <c r="AG617" s="2555">
        <v>307.39999999999998</v>
      </c>
      <c r="AH617" s="2555">
        <v>28660</v>
      </c>
      <c r="AI617" s="2555">
        <v>1814</v>
      </c>
      <c r="AJ617" s="2555">
        <v>2906</v>
      </c>
      <c r="AK617" s="2555">
        <v>6.8</v>
      </c>
      <c r="AL617" s="2555">
        <v>16.7</v>
      </c>
      <c r="AM617" s="2555">
        <v>4210</v>
      </c>
      <c r="AN617" s="2523">
        <v>59790</v>
      </c>
      <c r="AO617" s="2556">
        <v>1</v>
      </c>
      <c r="AP617" s="2547">
        <v>1</v>
      </c>
      <c r="AQ617" s="2547">
        <v>2</v>
      </c>
      <c r="AR617" s="2547">
        <v>2</v>
      </c>
      <c r="AS617" s="2557">
        <v>46</v>
      </c>
      <c r="AT617" s="2558">
        <v>51</v>
      </c>
      <c r="AU617" s="2558">
        <v>37</v>
      </c>
      <c r="AV617" s="2559">
        <v>42</v>
      </c>
      <c r="AW617" s="2560">
        <v>1</v>
      </c>
      <c r="AX617" s="2539">
        <v>1</v>
      </c>
      <c r="AY617" s="2521">
        <v>1</v>
      </c>
      <c r="AZ617" s="2539">
        <v>1</v>
      </c>
      <c r="BA617" s="2539">
        <v>0</v>
      </c>
      <c r="BB617" s="2539">
        <v>1</v>
      </c>
      <c r="BC617" s="2539">
        <v>1</v>
      </c>
      <c r="BD617" s="2539">
        <v>1</v>
      </c>
      <c r="BE617" s="2561">
        <v>1</v>
      </c>
      <c r="BF617" s="2539">
        <v>1</v>
      </c>
      <c r="BG617" s="2539">
        <v>0</v>
      </c>
      <c r="BH617" s="2539">
        <v>0</v>
      </c>
      <c r="BI617" s="2539">
        <v>0</v>
      </c>
      <c r="BJ617" s="2539">
        <v>1</v>
      </c>
      <c r="BK617" s="2539">
        <v>0</v>
      </c>
      <c r="BL617" s="2539">
        <v>0</v>
      </c>
      <c r="BM617" s="2539">
        <v>1</v>
      </c>
      <c r="BN617" s="2521">
        <v>0</v>
      </c>
      <c r="BO617" s="2539">
        <v>1</v>
      </c>
      <c r="BP617" s="2539">
        <v>0</v>
      </c>
      <c r="BQ617" s="2539">
        <v>0</v>
      </c>
      <c r="BR617" s="2562">
        <v>0</v>
      </c>
      <c r="BS617" s="2538">
        <v>0</v>
      </c>
      <c r="BT617" s="2521">
        <v>1</v>
      </c>
      <c r="BU617" s="2521">
        <v>0</v>
      </c>
      <c r="BV617" s="2539">
        <v>0</v>
      </c>
      <c r="BW617" s="2539">
        <v>0</v>
      </c>
      <c r="BX617" s="2539">
        <v>0</v>
      </c>
      <c r="BY617" s="2539">
        <v>0</v>
      </c>
      <c r="BZ617" s="2636">
        <v>0</v>
      </c>
      <c r="CA617" s="2539">
        <v>0</v>
      </c>
      <c r="CB617" s="2539">
        <v>0</v>
      </c>
      <c r="CC617" s="2539">
        <v>0</v>
      </c>
      <c r="CD617" s="2539">
        <v>0</v>
      </c>
      <c r="CE617" s="2570">
        <v>0</v>
      </c>
      <c r="CF617" s="2571">
        <v>1</v>
      </c>
      <c r="CG617" s="2539">
        <v>1</v>
      </c>
      <c r="CH617" s="2539">
        <v>1</v>
      </c>
      <c r="CI617" s="2539">
        <v>1</v>
      </c>
      <c r="CJ617" s="2539">
        <v>1</v>
      </c>
      <c r="CK617" s="2539">
        <v>1</v>
      </c>
      <c r="CL617" s="2539">
        <v>1</v>
      </c>
      <c r="CM617" s="2539">
        <v>1</v>
      </c>
      <c r="CN617" s="2539">
        <v>1</v>
      </c>
      <c r="CO617" s="2539">
        <v>1</v>
      </c>
      <c r="CP617" s="2539">
        <v>1</v>
      </c>
      <c r="CQ617" s="2539">
        <v>1</v>
      </c>
      <c r="CR617" s="2539">
        <v>1</v>
      </c>
      <c r="CS617" s="2539">
        <v>0</v>
      </c>
      <c r="CT617" s="2539">
        <v>0</v>
      </c>
      <c r="CU617" s="2539">
        <v>0</v>
      </c>
      <c r="CV617" s="2539">
        <v>0</v>
      </c>
      <c r="CW617" s="2539">
        <v>0</v>
      </c>
      <c r="CX617" s="2539">
        <v>0</v>
      </c>
      <c r="CY617" s="2573">
        <v>0</v>
      </c>
    </row>
    <row r="618" spans="1:103">
      <c r="A618" s="2564"/>
      <c r="B618" s="2660" t="s">
        <v>2912</v>
      </c>
      <c r="C618" s="2661" t="s">
        <v>2913</v>
      </c>
      <c r="D618" s="2646">
        <v>425</v>
      </c>
      <c r="E618" s="2662">
        <v>286</v>
      </c>
      <c r="F618" s="2663">
        <v>961</v>
      </c>
      <c r="G618" s="2561">
        <v>313</v>
      </c>
      <c r="H618" s="2568">
        <v>26.9</v>
      </c>
      <c r="I618" s="2568">
        <v>49</v>
      </c>
      <c r="J618" s="2561">
        <v>25</v>
      </c>
      <c r="K618" s="2568">
        <v>862.8</v>
      </c>
      <c r="L618" s="2568">
        <v>812.8</v>
      </c>
      <c r="M618" s="2567">
        <v>542</v>
      </c>
      <c r="N618" s="2548">
        <v>3.077</v>
      </c>
      <c r="O618" s="2523">
        <v>7.202</v>
      </c>
      <c r="P618" s="2549">
        <v>1</v>
      </c>
      <c r="Q618" s="2549" t="s">
        <v>2493</v>
      </c>
      <c r="R618" s="2549" t="s">
        <v>2493</v>
      </c>
      <c r="S618" s="2549">
        <v>1</v>
      </c>
      <c r="T618" s="2550" t="s">
        <v>2185</v>
      </c>
      <c r="U618" s="2549">
        <v>1</v>
      </c>
      <c r="V618" s="2549" t="s">
        <v>2493</v>
      </c>
      <c r="W618" s="2549" t="s">
        <v>2493</v>
      </c>
      <c r="X618" s="2549">
        <v>1</v>
      </c>
      <c r="Y618" s="2550" t="s">
        <v>2185</v>
      </c>
      <c r="Z618" s="2551">
        <v>1</v>
      </c>
      <c r="AA618" s="2552">
        <v>1</v>
      </c>
      <c r="AB618" s="2549" t="s">
        <v>2499</v>
      </c>
      <c r="AC618" s="2554">
        <v>792250</v>
      </c>
      <c r="AD618" s="2555">
        <v>16480</v>
      </c>
      <c r="AE618" s="2555">
        <v>19220</v>
      </c>
      <c r="AF618" s="2555">
        <v>38.1</v>
      </c>
      <c r="AG618" s="2555">
        <v>275.10000000000002</v>
      </c>
      <c r="AH618" s="2555">
        <v>25200</v>
      </c>
      <c r="AI618" s="2555">
        <v>1610</v>
      </c>
      <c r="AJ618" s="2555">
        <v>2566</v>
      </c>
      <c r="AK618" s="2555">
        <v>6.8</v>
      </c>
      <c r="AL618" s="2555">
        <v>15.4</v>
      </c>
      <c r="AM618" s="2555">
        <v>3113</v>
      </c>
      <c r="AN618" s="2523">
        <v>52070</v>
      </c>
      <c r="AO618" s="2556">
        <v>1</v>
      </c>
      <c r="AP618" s="2547">
        <v>1</v>
      </c>
      <c r="AQ618" s="2547">
        <v>2</v>
      </c>
      <c r="AR618" s="2547">
        <v>4</v>
      </c>
      <c r="AS618" s="2557">
        <v>51</v>
      </c>
      <c r="AT618" s="2558">
        <v>57</v>
      </c>
      <c r="AU618" s="2558">
        <v>41</v>
      </c>
      <c r="AV618" s="2559">
        <v>47</v>
      </c>
      <c r="AW618" s="2560">
        <v>1</v>
      </c>
      <c r="AX618" s="2539">
        <v>1</v>
      </c>
      <c r="AY618" s="2521">
        <v>1</v>
      </c>
      <c r="AZ618" s="2539">
        <v>1</v>
      </c>
      <c r="BA618" s="2539">
        <v>0</v>
      </c>
      <c r="BB618" s="2539">
        <v>1</v>
      </c>
      <c r="BC618" s="2539">
        <v>1</v>
      </c>
      <c r="BD618" s="2539">
        <v>1</v>
      </c>
      <c r="BE618" s="2561">
        <v>1</v>
      </c>
      <c r="BF618" s="2539">
        <v>1</v>
      </c>
      <c r="BG618" s="2539">
        <v>0</v>
      </c>
      <c r="BH618" s="2539">
        <v>0</v>
      </c>
      <c r="BI618" s="2539">
        <v>0</v>
      </c>
      <c r="BJ618" s="2539">
        <v>1</v>
      </c>
      <c r="BK618" s="2539">
        <v>1</v>
      </c>
      <c r="BL618" s="2539">
        <v>1</v>
      </c>
      <c r="BM618" s="2539">
        <v>1</v>
      </c>
      <c r="BN618" s="2521">
        <v>0</v>
      </c>
      <c r="BO618" s="2539">
        <v>1</v>
      </c>
      <c r="BP618" s="2539">
        <v>0</v>
      </c>
      <c r="BQ618" s="2539">
        <v>0</v>
      </c>
      <c r="BR618" s="2562">
        <v>0</v>
      </c>
      <c r="BS618" s="2538">
        <v>0</v>
      </c>
      <c r="BT618" s="2521">
        <v>1</v>
      </c>
      <c r="BU618" s="2521">
        <v>0</v>
      </c>
      <c r="BV618" s="2539">
        <v>0</v>
      </c>
      <c r="BW618" s="2539">
        <v>0</v>
      </c>
      <c r="BX618" s="2539">
        <v>0</v>
      </c>
      <c r="BY618" s="2539">
        <v>0</v>
      </c>
      <c r="BZ618" s="2636">
        <v>0</v>
      </c>
      <c r="CA618" s="2539">
        <v>0</v>
      </c>
      <c r="CB618" s="2539">
        <v>0</v>
      </c>
      <c r="CC618" s="2539">
        <v>0</v>
      </c>
      <c r="CD618" s="2539">
        <v>0</v>
      </c>
      <c r="CE618" s="2570">
        <v>0</v>
      </c>
      <c r="CF618" s="2571">
        <v>1</v>
      </c>
      <c r="CG618" s="2539">
        <v>1</v>
      </c>
      <c r="CH618" s="2539">
        <v>1</v>
      </c>
      <c r="CI618" s="2539">
        <v>1</v>
      </c>
      <c r="CJ618" s="2539">
        <v>1</v>
      </c>
      <c r="CK618" s="2539">
        <v>1</v>
      </c>
      <c r="CL618" s="2539">
        <v>1</v>
      </c>
      <c r="CM618" s="2539">
        <v>1</v>
      </c>
      <c r="CN618" s="2539">
        <v>1</v>
      </c>
      <c r="CO618" s="2539">
        <v>1</v>
      </c>
      <c r="CP618" s="2539">
        <v>1</v>
      </c>
      <c r="CQ618" s="2539">
        <v>1</v>
      </c>
      <c r="CR618" s="2539">
        <v>1</v>
      </c>
      <c r="CS618" s="2539">
        <v>0</v>
      </c>
      <c r="CT618" s="2539">
        <v>0</v>
      </c>
      <c r="CU618" s="2539">
        <v>0</v>
      </c>
      <c r="CV618" s="2539">
        <v>0</v>
      </c>
      <c r="CW618" s="2539">
        <v>0</v>
      </c>
      <c r="CX618" s="2539">
        <v>0</v>
      </c>
      <c r="CY618" s="2573">
        <v>0</v>
      </c>
    </row>
    <row r="619" spans="1:103">
      <c r="A619" s="2564"/>
      <c r="B619" s="2660" t="s">
        <v>2914</v>
      </c>
      <c r="C619" s="2661" t="s">
        <v>2915</v>
      </c>
      <c r="D619" s="2646">
        <v>381</v>
      </c>
      <c r="E619" s="2662">
        <v>256</v>
      </c>
      <c r="F619" s="2663">
        <v>951</v>
      </c>
      <c r="G619" s="2561">
        <v>310</v>
      </c>
      <c r="H619" s="2568">
        <v>24.4</v>
      </c>
      <c r="I619" s="2568">
        <v>43.9</v>
      </c>
      <c r="J619" s="2561">
        <v>25</v>
      </c>
      <c r="K619" s="2568">
        <v>862.8</v>
      </c>
      <c r="L619" s="2568">
        <v>812.8</v>
      </c>
      <c r="M619" s="2567">
        <v>486</v>
      </c>
      <c r="N619" s="2548">
        <v>3.05</v>
      </c>
      <c r="O619" s="2523">
        <v>7.9589999999999996</v>
      </c>
      <c r="P619" s="2549">
        <v>1</v>
      </c>
      <c r="Q619" s="2549" t="s">
        <v>2493</v>
      </c>
      <c r="R619" s="2549" t="s">
        <v>2493</v>
      </c>
      <c r="S619" s="2549">
        <v>1</v>
      </c>
      <c r="T619" s="2550" t="s">
        <v>2185</v>
      </c>
      <c r="U619" s="2549">
        <v>1</v>
      </c>
      <c r="V619" s="2549" t="s">
        <v>2493</v>
      </c>
      <c r="W619" s="2549" t="s">
        <v>2493</v>
      </c>
      <c r="X619" s="2549">
        <v>1</v>
      </c>
      <c r="Y619" s="2550" t="s">
        <v>2185</v>
      </c>
      <c r="Z619" s="2551">
        <v>1</v>
      </c>
      <c r="AA619" s="2552">
        <v>1</v>
      </c>
      <c r="AB619" s="2549" t="s">
        <v>2499</v>
      </c>
      <c r="AC619" s="2554">
        <v>700850</v>
      </c>
      <c r="AD619" s="2555">
        <v>14730</v>
      </c>
      <c r="AE619" s="2555">
        <v>17110</v>
      </c>
      <c r="AF619" s="2555">
        <v>37.799999999999997</v>
      </c>
      <c r="AG619" s="2555">
        <v>248.6</v>
      </c>
      <c r="AH619" s="2555">
        <v>21910</v>
      </c>
      <c r="AI619" s="2555">
        <v>1414</v>
      </c>
      <c r="AJ619" s="2555">
        <v>2247</v>
      </c>
      <c r="AK619" s="2555">
        <v>6.6</v>
      </c>
      <c r="AL619" s="2555">
        <v>14.1</v>
      </c>
      <c r="AM619" s="2555">
        <v>2265</v>
      </c>
      <c r="AN619" s="2523">
        <v>44830</v>
      </c>
      <c r="AO619" s="2556">
        <v>1</v>
      </c>
      <c r="AP619" s="2547">
        <v>1</v>
      </c>
      <c r="AQ619" s="2547">
        <v>3</v>
      </c>
      <c r="AR619" s="2547">
        <v>4</v>
      </c>
      <c r="AS619" s="2557">
        <v>56</v>
      </c>
      <c r="AT619" s="2558">
        <v>62</v>
      </c>
      <c r="AU619" s="2558">
        <v>45</v>
      </c>
      <c r="AV619" s="2559">
        <v>52</v>
      </c>
      <c r="AW619" s="2560">
        <v>1</v>
      </c>
      <c r="AX619" s="2539">
        <v>1</v>
      </c>
      <c r="AY619" s="2521">
        <v>1</v>
      </c>
      <c r="AZ619" s="2539">
        <v>1</v>
      </c>
      <c r="BA619" s="2539">
        <v>0</v>
      </c>
      <c r="BB619" s="2539">
        <v>1</v>
      </c>
      <c r="BC619" s="2539">
        <v>1</v>
      </c>
      <c r="BD619" s="2539">
        <v>1</v>
      </c>
      <c r="BE619" s="2561">
        <v>1</v>
      </c>
      <c r="BF619" s="2539">
        <v>1</v>
      </c>
      <c r="BG619" s="2539">
        <v>0</v>
      </c>
      <c r="BH619" s="2539">
        <v>0</v>
      </c>
      <c r="BI619" s="2539">
        <v>0</v>
      </c>
      <c r="BJ619" s="2539">
        <v>1</v>
      </c>
      <c r="BK619" s="2539">
        <v>1</v>
      </c>
      <c r="BL619" s="2539">
        <v>1</v>
      </c>
      <c r="BM619" s="2539">
        <v>1</v>
      </c>
      <c r="BN619" s="2521">
        <v>0</v>
      </c>
      <c r="BO619" s="2539">
        <v>1</v>
      </c>
      <c r="BP619" s="2539">
        <v>0</v>
      </c>
      <c r="BQ619" s="2539">
        <v>0</v>
      </c>
      <c r="BR619" s="2562">
        <v>0</v>
      </c>
      <c r="BS619" s="2538">
        <v>0</v>
      </c>
      <c r="BT619" s="2521">
        <v>1</v>
      </c>
      <c r="BU619" s="2521">
        <v>0</v>
      </c>
      <c r="BV619" s="2539">
        <v>0</v>
      </c>
      <c r="BW619" s="2539">
        <v>0</v>
      </c>
      <c r="BX619" s="2539">
        <v>0</v>
      </c>
      <c r="BY619" s="2539">
        <v>0</v>
      </c>
      <c r="BZ619" s="2636">
        <v>0</v>
      </c>
      <c r="CA619" s="2539">
        <v>0</v>
      </c>
      <c r="CB619" s="2539">
        <v>0</v>
      </c>
      <c r="CC619" s="2539">
        <v>0</v>
      </c>
      <c r="CD619" s="2539">
        <v>0</v>
      </c>
      <c r="CE619" s="2570">
        <v>0</v>
      </c>
      <c r="CF619" s="2571">
        <v>1</v>
      </c>
      <c r="CG619" s="2539">
        <v>1</v>
      </c>
      <c r="CH619" s="2539">
        <v>1</v>
      </c>
      <c r="CI619" s="2539">
        <v>1</v>
      </c>
      <c r="CJ619" s="2539">
        <v>1</v>
      </c>
      <c r="CK619" s="2539">
        <v>1</v>
      </c>
      <c r="CL619" s="2539">
        <v>1</v>
      </c>
      <c r="CM619" s="2539">
        <v>1</v>
      </c>
      <c r="CN619" s="2539">
        <v>1</v>
      </c>
      <c r="CO619" s="2539">
        <v>1</v>
      </c>
      <c r="CP619" s="2539">
        <v>1</v>
      </c>
      <c r="CQ619" s="2539">
        <v>1</v>
      </c>
      <c r="CR619" s="2539">
        <v>1</v>
      </c>
      <c r="CS619" s="2539">
        <v>0</v>
      </c>
      <c r="CT619" s="2539">
        <v>0</v>
      </c>
      <c r="CU619" s="2539">
        <v>0</v>
      </c>
      <c r="CV619" s="2539">
        <v>0</v>
      </c>
      <c r="CW619" s="2539">
        <v>0</v>
      </c>
      <c r="CX619" s="2539">
        <v>0</v>
      </c>
      <c r="CY619" s="2573">
        <v>0</v>
      </c>
    </row>
    <row r="620" spans="1:103">
      <c r="A620" s="2564"/>
      <c r="B620" s="2660" t="s">
        <v>2916</v>
      </c>
      <c r="C620" s="2661" t="s">
        <v>2917</v>
      </c>
      <c r="D620" s="2646">
        <v>345</v>
      </c>
      <c r="E620" s="2662">
        <v>232</v>
      </c>
      <c r="F620" s="2663">
        <v>943</v>
      </c>
      <c r="G620" s="2561">
        <v>308</v>
      </c>
      <c r="H620" s="2568">
        <v>22.1</v>
      </c>
      <c r="I620" s="2568">
        <v>39.9</v>
      </c>
      <c r="J620" s="2561">
        <v>25</v>
      </c>
      <c r="K620" s="2568">
        <v>862.8</v>
      </c>
      <c r="L620" s="2568">
        <v>812.8</v>
      </c>
      <c r="M620" s="2567">
        <v>440</v>
      </c>
      <c r="N620" s="2548">
        <v>3.0310000000000001</v>
      </c>
      <c r="O620" s="2523">
        <v>8.7370000000000001</v>
      </c>
      <c r="P620" s="2549">
        <v>1</v>
      </c>
      <c r="Q620" s="2549" t="s">
        <v>2493</v>
      </c>
      <c r="R620" s="2549" t="s">
        <v>2493</v>
      </c>
      <c r="S620" s="2549">
        <v>1</v>
      </c>
      <c r="T620" s="2550" t="s">
        <v>2493</v>
      </c>
      <c r="U620" s="2549">
        <v>1</v>
      </c>
      <c r="V620" s="2549" t="s">
        <v>2493</v>
      </c>
      <c r="W620" s="2549" t="s">
        <v>2493</v>
      </c>
      <c r="X620" s="2549">
        <v>1</v>
      </c>
      <c r="Y620" s="2550" t="s">
        <v>2493</v>
      </c>
      <c r="Z620" s="2551">
        <v>1</v>
      </c>
      <c r="AA620" s="2552" t="s">
        <v>2185</v>
      </c>
      <c r="AB620" s="2549" t="s">
        <v>2499</v>
      </c>
      <c r="AC620" s="2554">
        <v>629660</v>
      </c>
      <c r="AD620" s="2555">
        <v>13350</v>
      </c>
      <c r="AE620" s="2555">
        <v>15440</v>
      </c>
      <c r="AF620" s="2555">
        <v>37.700000000000003</v>
      </c>
      <c r="AG620" s="2555">
        <v>224.9</v>
      </c>
      <c r="AH620" s="2555">
        <v>19520</v>
      </c>
      <c r="AI620" s="2555">
        <v>1267</v>
      </c>
      <c r="AJ620" s="2555">
        <v>2006</v>
      </c>
      <c r="AK620" s="2555">
        <v>6.6</v>
      </c>
      <c r="AL620" s="2555">
        <v>13.1</v>
      </c>
      <c r="AM620" s="2555">
        <v>1705</v>
      </c>
      <c r="AN620" s="2523">
        <v>39610</v>
      </c>
      <c r="AO620" s="2556">
        <v>1</v>
      </c>
      <c r="AP620" s="2547">
        <v>1</v>
      </c>
      <c r="AQ620" s="2547">
        <v>4</v>
      </c>
      <c r="AR620" s="2547">
        <v>4</v>
      </c>
      <c r="AS620" s="2557">
        <v>62</v>
      </c>
      <c r="AT620" s="2558">
        <v>69</v>
      </c>
      <c r="AU620" s="2558">
        <v>50</v>
      </c>
      <c r="AV620" s="2559">
        <v>57</v>
      </c>
      <c r="AW620" s="2560">
        <v>1</v>
      </c>
      <c r="AX620" s="2539">
        <v>1</v>
      </c>
      <c r="AY620" s="2521">
        <v>1</v>
      </c>
      <c r="AZ620" s="2539">
        <v>1</v>
      </c>
      <c r="BA620" s="2539">
        <v>1</v>
      </c>
      <c r="BB620" s="2539">
        <v>1</v>
      </c>
      <c r="BC620" s="2539">
        <v>0</v>
      </c>
      <c r="BD620" s="2539">
        <v>1</v>
      </c>
      <c r="BE620" s="2561">
        <v>1</v>
      </c>
      <c r="BF620" s="2539">
        <v>1</v>
      </c>
      <c r="BG620" s="2539">
        <v>1</v>
      </c>
      <c r="BH620" s="2539">
        <v>1</v>
      </c>
      <c r="BI620" s="2539">
        <v>1</v>
      </c>
      <c r="BJ620" s="2539">
        <v>1</v>
      </c>
      <c r="BK620" s="2539">
        <v>1</v>
      </c>
      <c r="BL620" s="2539">
        <v>1</v>
      </c>
      <c r="BM620" s="2539">
        <v>1</v>
      </c>
      <c r="BN620" s="2521">
        <v>0</v>
      </c>
      <c r="BO620" s="2539">
        <v>1</v>
      </c>
      <c r="BP620" s="2539">
        <v>1</v>
      </c>
      <c r="BQ620" s="2539">
        <v>0</v>
      </c>
      <c r="BR620" s="2562">
        <v>0</v>
      </c>
      <c r="BS620" s="2538">
        <v>0</v>
      </c>
      <c r="BT620" s="2521">
        <v>1</v>
      </c>
      <c r="BU620" s="2521">
        <v>0</v>
      </c>
      <c r="BV620" s="2539">
        <v>0</v>
      </c>
      <c r="BW620" s="2539">
        <v>0</v>
      </c>
      <c r="BX620" s="2539">
        <v>0</v>
      </c>
      <c r="BY620" s="2539">
        <v>0</v>
      </c>
      <c r="BZ620" s="2636">
        <v>0</v>
      </c>
      <c r="CA620" s="2539">
        <v>0</v>
      </c>
      <c r="CB620" s="2539">
        <v>0</v>
      </c>
      <c r="CC620" s="2539">
        <v>0</v>
      </c>
      <c r="CD620" s="2539">
        <v>0</v>
      </c>
      <c r="CE620" s="2570">
        <v>0</v>
      </c>
      <c r="CF620" s="2571">
        <v>1</v>
      </c>
      <c r="CG620" s="2539">
        <v>1</v>
      </c>
      <c r="CH620" s="2539">
        <v>1</v>
      </c>
      <c r="CI620" s="2539">
        <v>1</v>
      </c>
      <c r="CJ620" s="2539">
        <v>1</v>
      </c>
      <c r="CK620" s="2539">
        <v>1</v>
      </c>
      <c r="CL620" s="2539">
        <v>1</v>
      </c>
      <c r="CM620" s="2539">
        <v>1</v>
      </c>
      <c r="CN620" s="2539">
        <v>1</v>
      </c>
      <c r="CO620" s="2539">
        <v>1</v>
      </c>
      <c r="CP620" s="2539">
        <v>1</v>
      </c>
      <c r="CQ620" s="2539">
        <v>1</v>
      </c>
      <c r="CR620" s="2539">
        <v>1</v>
      </c>
      <c r="CS620" s="2539">
        <v>0</v>
      </c>
      <c r="CT620" s="2539">
        <v>0</v>
      </c>
      <c r="CU620" s="2539">
        <v>0</v>
      </c>
      <c r="CV620" s="2539">
        <v>0</v>
      </c>
      <c r="CW620" s="2539">
        <v>0</v>
      </c>
      <c r="CX620" s="2539">
        <v>0</v>
      </c>
      <c r="CY620" s="2573">
        <v>0</v>
      </c>
    </row>
    <row r="621" spans="1:103">
      <c r="A621" s="2564"/>
      <c r="B621" s="2660" t="s">
        <v>2918</v>
      </c>
      <c r="C621" s="2661" t="s">
        <v>2919</v>
      </c>
      <c r="D621" s="2646">
        <v>313</v>
      </c>
      <c r="E621" s="2662">
        <v>210</v>
      </c>
      <c r="F621" s="2663">
        <v>932</v>
      </c>
      <c r="G621" s="2561">
        <v>309</v>
      </c>
      <c r="H621" s="2568">
        <v>21.1</v>
      </c>
      <c r="I621" s="2568">
        <v>34.5</v>
      </c>
      <c r="J621" s="2561">
        <v>25</v>
      </c>
      <c r="K621" s="2568">
        <v>862.8</v>
      </c>
      <c r="L621" s="2568">
        <v>812.8</v>
      </c>
      <c r="M621" s="2567">
        <v>399</v>
      </c>
      <c r="N621" s="2548">
        <v>3.0150000000000001</v>
      </c>
      <c r="O621" s="2523">
        <v>9.5860000000000003</v>
      </c>
      <c r="P621" s="2549">
        <v>1</v>
      </c>
      <c r="Q621" s="2549" t="s">
        <v>2493</v>
      </c>
      <c r="R621" s="2549" t="s">
        <v>2493</v>
      </c>
      <c r="S621" s="2549">
        <v>1</v>
      </c>
      <c r="T621" s="2550" t="s">
        <v>2493</v>
      </c>
      <c r="U621" s="2549">
        <v>1</v>
      </c>
      <c r="V621" s="2549" t="s">
        <v>2493</v>
      </c>
      <c r="W621" s="2549" t="s">
        <v>2493</v>
      </c>
      <c r="X621" s="2549">
        <v>1</v>
      </c>
      <c r="Y621" s="2550" t="s">
        <v>2493</v>
      </c>
      <c r="Z621" s="2551">
        <v>1</v>
      </c>
      <c r="AA621" s="2552" t="s">
        <v>2185</v>
      </c>
      <c r="AB621" s="2549" t="s">
        <v>2499</v>
      </c>
      <c r="AC621" s="2554">
        <v>552310</v>
      </c>
      <c r="AD621" s="2555">
        <v>11850</v>
      </c>
      <c r="AE621" s="2555">
        <v>13720</v>
      </c>
      <c r="AF621" s="2555">
        <v>37.1</v>
      </c>
      <c r="AG621" s="2555">
        <v>211.9</v>
      </c>
      <c r="AH621" s="2555">
        <v>17040</v>
      </c>
      <c r="AI621" s="2555">
        <v>1103</v>
      </c>
      <c r="AJ621" s="2555">
        <v>1751</v>
      </c>
      <c r="AK621" s="2555">
        <v>6.5</v>
      </c>
      <c r="AL621" s="2555">
        <v>11.9</v>
      </c>
      <c r="AM621" s="2555">
        <v>1206</v>
      </c>
      <c r="AN621" s="2523">
        <v>34160</v>
      </c>
      <c r="AO621" s="2556">
        <v>1</v>
      </c>
      <c r="AP621" s="2547">
        <v>1</v>
      </c>
      <c r="AQ621" s="2547">
        <v>4</v>
      </c>
      <c r="AR621" s="2547">
        <v>4</v>
      </c>
      <c r="AS621" s="2557">
        <v>68</v>
      </c>
      <c r="AT621" s="2558">
        <v>75</v>
      </c>
      <c r="AU621" s="2558">
        <v>54</v>
      </c>
      <c r="AV621" s="2559">
        <v>62</v>
      </c>
      <c r="AW621" s="2560">
        <v>1</v>
      </c>
      <c r="AX621" s="2539">
        <v>1</v>
      </c>
      <c r="AY621" s="2521">
        <v>1</v>
      </c>
      <c r="AZ621" s="2539">
        <v>1</v>
      </c>
      <c r="BA621" s="2539">
        <v>1</v>
      </c>
      <c r="BB621" s="2539">
        <v>1</v>
      </c>
      <c r="BC621" s="2539">
        <v>0</v>
      </c>
      <c r="BD621" s="2539">
        <v>1</v>
      </c>
      <c r="BE621" s="2561">
        <v>1</v>
      </c>
      <c r="BF621" s="2539">
        <v>1</v>
      </c>
      <c r="BG621" s="2539">
        <v>1</v>
      </c>
      <c r="BH621" s="2539">
        <v>1</v>
      </c>
      <c r="BI621" s="2539">
        <v>1</v>
      </c>
      <c r="BJ621" s="2539">
        <v>1</v>
      </c>
      <c r="BK621" s="2539">
        <v>1</v>
      </c>
      <c r="BL621" s="2539">
        <v>1</v>
      </c>
      <c r="BM621" s="2539">
        <v>1</v>
      </c>
      <c r="BN621" s="2521">
        <v>0</v>
      </c>
      <c r="BO621" s="2539">
        <v>1</v>
      </c>
      <c r="BP621" s="2539">
        <v>1</v>
      </c>
      <c r="BQ621" s="2539">
        <v>0</v>
      </c>
      <c r="BR621" s="2562">
        <v>0</v>
      </c>
      <c r="BS621" s="2538">
        <v>0</v>
      </c>
      <c r="BT621" s="2521">
        <v>1</v>
      </c>
      <c r="BU621" s="2521">
        <v>0</v>
      </c>
      <c r="BV621" s="2539">
        <v>0</v>
      </c>
      <c r="BW621" s="2539">
        <v>0</v>
      </c>
      <c r="BX621" s="2539">
        <v>0</v>
      </c>
      <c r="BY621" s="2539">
        <v>0</v>
      </c>
      <c r="BZ621" s="2636">
        <v>0</v>
      </c>
      <c r="CA621" s="2539">
        <v>0</v>
      </c>
      <c r="CB621" s="2539">
        <v>0</v>
      </c>
      <c r="CC621" s="2539">
        <v>0</v>
      </c>
      <c r="CD621" s="2539">
        <v>0</v>
      </c>
      <c r="CE621" s="2570">
        <v>0</v>
      </c>
      <c r="CF621" s="2571">
        <v>1</v>
      </c>
      <c r="CG621" s="2539">
        <v>1</v>
      </c>
      <c r="CH621" s="2539">
        <v>1</v>
      </c>
      <c r="CI621" s="2539">
        <v>1</v>
      </c>
      <c r="CJ621" s="2539">
        <v>1</v>
      </c>
      <c r="CK621" s="2539">
        <v>1</v>
      </c>
      <c r="CL621" s="2539">
        <v>1</v>
      </c>
      <c r="CM621" s="2539">
        <v>1</v>
      </c>
      <c r="CN621" s="2539">
        <v>1</v>
      </c>
      <c r="CO621" s="2539">
        <v>1</v>
      </c>
      <c r="CP621" s="2539">
        <v>1</v>
      </c>
      <c r="CQ621" s="2539">
        <v>1</v>
      </c>
      <c r="CR621" s="2539">
        <v>1</v>
      </c>
      <c r="CS621" s="2539">
        <v>0</v>
      </c>
      <c r="CT621" s="2539">
        <v>0</v>
      </c>
      <c r="CU621" s="2539">
        <v>0</v>
      </c>
      <c r="CV621" s="2539">
        <v>0</v>
      </c>
      <c r="CW621" s="2539">
        <v>0</v>
      </c>
      <c r="CX621" s="2539">
        <v>0</v>
      </c>
      <c r="CY621" s="2573">
        <v>0</v>
      </c>
    </row>
    <row r="622" spans="1:103">
      <c r="A622" s="2564"/>
      <c r="B622" s="2660" t="s">
        <v>2920</v>
      </c>
      <c r="C622" s="2661" t="s">
        <v>2921</v>
      </c>
      <c r="D622" s="2646">
        <v>289</v>
      </c>
      <c r="E622" s="2662">
        <v>194</v>
      </c>
      <c r="F622" s="2663">
        <v>927</v>
      </c>
      <c r="G622" s="2561">
        <v>308</v>
      </c>
      <c r="H622" s="2568">
        <v>19.399999999999999</v>
      </c>
      <c r="I622" s="2568">
        <v>32</v>
      </c>
      <c r="J622" s="2561">
        <v>25</v>
      </c>
      <c r="K622" s="2568">
        <v>862.8</v>
      </c>
      <c r="L622" s="2568">
        <v>812.8</v>
      </c>
      <c r="M622" s="2567">
        <v>368</v>
      </c>
      <c r="N622" s="2548">
        <v>3.004</v>
      </c>
      <c r="O622" s="2523">
        <v>10.35</v>
      </c>
      <c r="P622" s="2549">
        <v>1</v>
      </c>
      <c r="Q622" s="2549" t="s">
        <v>2493</v>
      </c>
      <c r="R622" s="2549" t="s">
        <v>2493</v>
      </c>
      <c r="S622" s="2549">
        <v>1</v>
      </c>
      <c r="T622" s="2550" t="s">
        <v>2493</v>
      </c>
      <c r="U622" s="2549">
        <v>1</v>
      </c>
      <c r="V622" s="2549" t="s">
        <v>2493</v>
      </c>
      <c r="W622" s="2549" t="s">
        <v>2493</v>
      </c>
      <c r="X622" s="2549">
        <v>1</v>
      </c>
      <c r="Y622" s="2550" t="s">
        <v>2493</v>
      </c>
      <c r="Z622" s="2551">
        <v>1</v>
      </c>
      <c r="AA622" s="2552" t="s">
        <v>2185</v>
      </c>
      <c r="AB622" s="2549" t="s">
        <v>2499</v>
      </c>
      <c r="AC622" s="2554">
        <v>508550</v>
      </c>
      <c r="AD622" s="2555">
        <v>10970</v>
      </c>
      <c r="AE622" s="2555">
        <v>12660</v>
      </c>
      <c r="AF622" s="2555">
        <v>37</v>
      </c>
      <c r="AG622" s="2555">
        <v>194.9</v>
      </c>
      <c r="AH622" s="2555">
        <v>15640</v>
      </c>
      <c r="AI622" s="2555">
        <v>1016</v>
      </c>
      <c r="AJ622" s="2555">
        <v>1607</v>
      </c>
      <c r="AK622" s="2555">
        <v>6.5</v>
      </c>
      <c r="AL622" s="2555">
        <v>11.2</v>
      </c>
      <c r="AM622" s="2555">
        <v>962.1</v>
      </c>
      <c r="AN622" s="2523">
        <v>31200</v>
      </c>
      <c r="AO622" s="2556">
        <v>1</v>
      </c>
      <c r="AP622" s="2547">
        <v>1</v>
      </c>
      <c r="AQ622" s="2547">
        <v>4</v>
      </c>
      <c r="AR622" s="2547">
        <v>4</v>
      </c>
      <c r="AS622" s="2557">
        <v>73</v>
      </c>
      <c r="AT622" s="2558">
        <v>81</v>
      </c>
      <c r="AU622" s="2558">
        <v>58</v>
      </c>
      <c r="AV622" s="2559">
        <v>67</v>
      </c>
      <c r="AW622" s="2560">
        <v>1</v>
      </c>
      <c r="AX622" s="2539">
        <v>1</v>
      </c>
      <c r="AY622" s="2521">
        <v>1</v>
      </c>
      <c r="AZ622" s="2539">
        <v>1</v>
      </c>
      <c r="BA622" s="2539">
        <v>1</v>
      </c>
      <c r="BB622" s="2539">
        <v>1</v>
      </c>
      <c r="BC622" s="2539">
        <v>0</v>
      </c>
      <c r="BD622" s="2539">
        <v>1</v>
      </c>
      <c r="BE622" s="2561">
        <v>1</v>
      </c>
      <c r="BF622" s="2539">
        <v>1</v>
      </c>
      <c r="BG622" s="2539">
        <v>1</v>
      </c>
      <c r="BH622" s="2539">
        <v>1</v>
      </c>
      <c r="BI622" s="2539">
        <v>1</v>
      </c>
      <c r="BJ622" s="2539">
        <v>1</v>
      </c>
      <c r="BK622" s="2539">
        <v>1</v>
      </c>
      <c r="BL622" s="2539">
        <v>1</v>
      </c>
      <c r="BM622" s="2539">
        <v>1</v>
      </c>
      <c r="BN622" s="2521">
        <v>0</v>
      </c>
      <c r="BO622" s="2539">
        <v>1</v>
      </c>
      <c r="BP622" s="2539">
        <v>1</v>
      </c>
      <c r="BQ622" s="2539">
        <v>0</v>
      </c>
      <c r="BR622" s="2562">
        <v>0</v>
      </c>
      <c r="BS622" s="2538">
        <v>0</v>
      </c>
      <c r="BT622" s="2521">
        <v>1</v>
      </c>
      <c r="BU622" s="2521">
        <v>0</v>
      </c>
      <c r="BV622" s="2539">
        <v>0</v>
      </c>
      <c r="BW622" s="2539">
        <v>0</v>
      </c>
      <c r="BX622" s="2539">
        <v>0</v>
      </c>
      <c r="BY622" s="2539">
        <v>0</v>
      </c>
      <c r="BZ622" s="2636">
        <v>0</v>
      </c>
      <c r="CA622" s="2539">
        <v>0</v>
      </c>
      <c r="CB622" s="2539">
        <v>0</v>
      </c>
      <c r="CC622" s="2539">
        <v>0</v>
      </c>
      <c r="CD622" s="2539">
        <v>0</v>
      </c>
      <c r="CE622" s="2570">
        <v>0</v>
      </c>
      <c r="CF622" s="2571">
        <v>1</v>
      </c>
      <c r="CG622" s="2539">
        <v>1</v>
      </c>
      <c r="CH622" s="2539">
        <v>1</v>
      </c>
      <c r="CI622" s="2539">
        <v>1</v>
      </c>
      <c r="CJ622" s="2539">
        <v>1</v>
      </c>
      <c r="CK622" s="2539">
        <v>1</v>
      </c>
      <c r="CL622" s="2539">
        <v>1</v>
      </c>
      <c r="CM622" s="2539">
        <v>1</v>
      </c>
      <c r="CN622" s="2539">
        <v>1</v>
      </c>
      <c r="CO622" s="2539">
        <v>1</v>
      </c>
      <c r="CP622" s="2539">
        <v>1</v>
      </c>
      <c r="CQ622" s="2539">
        <v>1</v>
      </c>
      <c r="CR622" s="2539">
        <v>1</v>
      </c>
      <c r="CS622" s="2539">
        <v>0</v>
      </c>
      <c r="CT622" s="2539">
        <v>0</v>
      </c>
      <c r="CU622" s="2539">
        <v>0</v>
      </c>
      <c r="CV622" s="2539">
        <v>0</v>
      </c>
      <c r="CW622" s="2539">
        <v>0</v>
      </c>
      <c r="CX622" s="2539">
        <v>0</v>
      </c>
      <c r="CY622" s="2573">
        <v>0</v>
      </c>
    </row>
    <row r="623" spans="1:103">
      <c r="A623" s="2564"/>
      <c r="B623" s="2660" t="s">
        <v>2922</v>
      </c>
      <c r="C623" s="2661" t="s">
        <v>2923</v>
      </c>
      <c r="D623" s="2646">
        <v>271</v>
      </c>
      <c r="E623" s="2662">
        <v>182</v>
      </c>
      <c r="F623" s="2663">
        <v>923</v>
      </c>
      <c r="G623" s="2561">
        <v>307</v>
      </c>
      <c r="H623" s="2568">
        <v>18.399999999999999</v>
      </c>
      <c r="I623" s="2568">
        <v>30</v>
      </c>
      <c r="J623" s="2561">
        <v>25</v>
      </c>
      <c r="K623" s="2568">
        <v>862.8</v>
      </c>
      <c r="L623" s="2568">
        <v>812.8</v>
      </c>
      <c r="M623" s="2567">
        <v>346</v>
      </c>
      <c r="N623" s="2548">
        <v>2.9940000000000002</v>
      </c>
      <c r="O623" s="2523">
        <v>10.95</v>
      </c>
      <c r="P623" s="2549">
        <v>1</v>
      </c>
      <c r="Q623" s="2549" t="s">
        <v>2493</v>
      </c>
      <c r="R623" s="2549" t="s">
        <v>2493</v>
      </c>
      <c r="S623" s="2549">
        <v>1</v>
      </c>
      <c r="T623" s="2550" t="s">
        <v>2493</v>
      </c>
      <c r="U623" s="2549">
        <v>1</v>
      </c>
      <c r="V623" s="2549" t="s">
        <v>2493</v>
      </c>
      <c r="W623" s="2549" t="s">
        <v>2493</v>
      </c>
      <c r="X623" s="2549">
        <v>1</v>
      </c>
      <c r="Y623" s="2550" t="s">
        <v>2493</v>
      </c>
      <c r="Z623" s="2551">
        <v>1</v>
      </c>
      <c r="AA623" s="2552" t="s">
        <v>2185</v>
      </c>
      <c r="AB623" s="2549" t="s">
        <v>2499</v>
      </c>
      <c r="AC623" s="2554">
        <v>475640</v>
      </c>
      <c r="AD623" s="2555">
        <v>10300</v>
      </c>
      <c r="AE623" s="2555">
        <v>11870</v>
      </c>
      <c r="AF623" s="2555">
        <v>36.9</v>
      </c>
      <c r="AG623" s="2555">
        <v>184.6</v>
      </c>
      <c r="AH623" s="2555">
        <v>14520</v>
      </c>
      <c r="AI623" s="2555">
        <v>946.2</v>
      </c>
      <c r="AJ623" s="2555">
        <v>1494</v>
      </c>
      <c r="AK623" s="2555">
        <v>6.4</v>
      </c>
      <c r="AL623" s="2555">
        <v>10.7</v>
      </c>
      <c r="AM623" s="2555">
        <v>804.5</v>
      </c>
      <c r="AN623" s="2523">
        <v>28840</v>
      </c>
      <c r="AO623" s="2556">
        <v>1</v>
      </c>
      <c r="AP623" s="2547">
        <v>1</v>
      </c>
      <c r="AQ623" s="2547">
        <v>4</v>
      </c>
      <c r="AR623" s="2547">
        <v>4</v>
      </c>
      <c r="AS623" s="2557">
        <v>77</v>
      </c>
      <c r="AT623" s="2558">
        <v>86</v>
      </c>
      <c r="AU623" s="2558">
        <v>62</v>
      </c>
      <c r="AV623" s="2559">
        <v>71</v>
      </c>
      <c r="AW623" s="2560">
        <v>1</v>
      </c>
      <c r="AX623" s="2539">
        <v>1</v>
      </c>
      <c r="AY623" s="2521">
        <v>1</v>
      </c>
      <c r="AZ623" s="2539">
        <v>1</v>
      </c>
      <c r="BA623" s="2539">
        <v>1</v>
      </c>
      <c r="BB623" s="2539">
        <v>1</v>
      </c>
      <c r="BC623" s="2539">
        <v>0</v>
      </c>
      <c r="BD623" s="2539">
        <v>1</v>
      </c>
      <c r="BE623" s="2561">
        <v>1</v>
      </c>
      <c r="BF623" s="2539">
        <v>1</v>
      </c>
      <c r="BG623" s="2539">
        <v>1</v>
      </c>
      <c r="BH623" s="2539">
        <v>1</v>
      </c>
      <c r="BI623" s="2539">
        <v>1</v>
      </c>
      <c r="BJ623" s="2539">
        <v>1</v>
      </c>
      <c r="BK623" s="2539">
        <v>1</v>
      </c>
      <c r="BL623" s="2539">
        <v>1</v>
      </c>
      <c r="BM623" s="2539">
        <v>1</v>
      </c>
      <c r="BN623" s="2521">
        <v>0</v>
      </c>
      <c r="BO623" s="2539">
        <v>1</v>
      </c>
      <c r="BP623" s="2539">
        <v>1</v>
      </c>
      <c r="BQ623" s="2539">
        <v>0</v>
      </c>
      <c r="BR623" s="2562">
        <v>0</v>
      </c>
      <c r="BS623" s="2538">
        <v>0</v>
      </c>
      <c r="BT623" s="2521">
        <v>1</v>
      </c>
      <c r="BU623" s="2521">
        <v>0</v>
      </c>
      <c r="BV623" s="2539">
        <v>0</v>
      </c>
      <c r="BW623" s="2539">
        <v>0</v>
      </c>
      <c r="BX623" s="2539">
        <v>0</v>
      </c>
      <c r="BY623" s="2539">
        <v>0</v>
      </c>
      <c r="BZ623" s="2636">
        <v>0</v>
      </c>
      <c r="CA623" s="2539">
        <v>0</v>
      </c>
      <c r="CB623" s="2539">
        <v>0</v>
      </c>
      <c r="CC623" s="2539">
        <v>0</v>
      </c>
      <c r="CD623" s="2539">
        <v>0</v>
      </c>
      <c r="CE623" s="2570">
        <v>0</v>
      </c>
      <c r="CF623" s="2571">
        <v>1</v>
      </c>
      <c r="CG623" s="2539">
        <v>1</v>
      </c>
      <c r="CH623" s="2539">
        <v>1</v>
      </c>
      <c r="CI623" s="2539">
        <v>1</v>
      </c>
      <c r="CJ623" s="2539">
        <v>1</v>
      </c>
      <c r="CK623" s="2539">
        <v>1</v>
      </c>
      <c r="CL623" s="2539">
        <v>1</v>
      </c>
      <c r="CM623" s="2539">
        <v>1</v>
      </c>
      <c r="CN623" s="2539">
        <v>1</v>
      </c>
      <c r="CO623" s="2539">
        <v>1</v>
      </c>
      <c r="CP623" s="2539">
        <v>1</v>
      </c>
      <c r="CQ623" s="2539">
        <v>1</v>
      </c>
      <c r="CR623" s="2539">
        <v>1</v>
      </c>
      <c r="CS623" s="2539">
        <v>0</v>
      </c>
      <c r="CT623" s="2539">
        <v>0</v>
      </c>
      <c r="CU623" s="2539">
        <v>0</v>
      </c>
      <c r="CV623" s="2539">
        <v>0</v>
      </c>
      <c r="CW623" s="2539">
        <v>0</v>
      </c>
      <c r="CX623" s="2539">
        <v>0</v>
      </c>
      <c r="CY623" s="2573">
        <v>0</v>
      </c>
    </row>
    <row r="624" spans="1:103">
      <c r="A624" s="2564"/>
      <c r="B624" s="2660" t="s">
        <v>2924</v>
      </c>
      <c r="C624" s="2661" t="s">
        <v>2925</v>
      </c>
      <c r="D624" s="2646">
        <v>253</v>
      </c>
      <c r="E624" s="2662">
        <v>170</v>
      </c>
      <c r="F624" s="2663">
        <v>919</v>
      </c>
      <c r="G624" s="2561">
        <v>306</v>
      </c>
      <c r="H624" s="2568">
        <v>17.3</v>
      </c>
      <c r="I624" s="2568">
        <v>27.9</v>
      </c>
      <c r="J624" s="2561">
        <v>25</v>
      </c>
      <c r="K624" s="2568">
        <v>862.8</v>
      </c>
      <c r="L624" s="2568">
        <v>812.8</v>
      </c>
      <c r="M624" s="2567">
        <v>323</v>
      </c>
      <c r="N624" s="2548">
        <v>2.984</v>
      </c>
      <c r="O624" s="2523">
        <v>11.68</v>
      </c>
      <c r="P624" s="2549">
        <v>1</v>
      </c>
      <c r="Q624" s="2549" t="s">
        <v>2493</v>
      </c>
      <c r="R624" s="2549" t="s">
        <v>2493</v>
      </c>
      <c r="S624" s="2549">
        <v>1</v>
      </c>
      <c r="T624" s="2550" t="s">
        <v>2493</v>
      </c>
      <c r="U624" s="2549">
        <v>1</v>
      </c>
      <c r="V624" s="2549" t="s">
        <v>2493</v>
      </c>
      <c r="W624" s="2549" t="s">
        <v>2493</v>
      </c>
      <c r="X624" s="2549">
        <v>1</v>
      </c>
      <c r="Y624" s="2550" t="s">
        <v>2493</v>
      </c>
      <c r="Z624" s="2551">
        <v>1</v>
      </c>
      <c r="AA624" s="2552" t="s">
        <v>2185</v>
      </c>
      <c r="AB624" s="2549" t="s">
        <v>2499</v>
      </c>
      <c r="AC624" s="2554">
        <v>441530</v>
      </c>
      <c r="AD624" s="2555">
        <v>9609</v>
      </c>
      <c r="AE624" s="2555">
        <v>11050</v>
      </c>
      <c r="AF624" s="2555">
        <v>36.799999999999997</v>
      </c>
      <c r="AG624" s="2555">
        <v>173.4</v>
      </c>
      <c r="AH624" s="2555">
        <v>13370</v>
      </c>
      <c r="AI624" s="2555">
        <v>874</v>
      </c>
      <c r="AJ624" s="2555">
        <v>1378</v>
      </c>
      <c r="AK624" s="2555">
        <v>6.4</v>
      </c>
      <c r="AL624" s="2555">
        <v>10.199999999999999</v>
      </c>
      <c r="AM624" s="2555">
        <v>657.4</v>
      </c>
      <c r="AN624" s="2523">
        <v>26440</v>
      </c>
      <c r="AO624" s="2556">
        <v>1</v>
      </c>
      <c r="AP624" s="2547">
        <v>1</v>
      </c>
      <c r="AQ624" s="2547">
        <v>4</v>
      </c>
      <c r="AR624" s="2547">
        <v>4</v>
      </c>
      <c r="AS624" s="2557">
        <v>82</v>
      </c>
      <c r="AT624" s="2558">
        <v>92</v>
      </c>
      <c r="AU624" s="2558">
        <v>66</v>
      </c>
      <c r="AV624" s="2559">
        <v>75</v>
      </c>
      <c r="AW624" s="2560">
        <v>1</v>
      </c>
      <c r="AX624" s="2539">
        <v>1</v>
      </c>
      <c r="AY624" s="2521">
        <v>1</v>
      </c>
      <c r="AZ624" s="2539">
        <v>1</v>
      </c>
      <c r="BA624" s="2539">
        <v>1</v>
      </c>
      <c r="BB624" s="2539">
        <v>1</v>
      </c>
      <c r="BC624" s="2539">
        <v>0</v>
      </c>
      <c r="BD624" s="2539">
        <v>1</v>
      </c>
      <c r="BE624" s="2561">
        <v>1</v>
      </c>
      <c r="BF624" s="2539">
        <v>1</v>
      </c>
      <c r="BG624" s="2539">
        <v>1</v>
      </c>
      <c r="BH624" s="2539">
        <v>1</v>
      </c>
      <c r="BI624" s="2539">
        <v>1</v>
      </c>
      <c r="BJ624" s="2539">
        <v>1</v>
      </c>
      <c r="BK624" s="2539">
        <v>1</v>
      </c>
      <c r="BL624" s="2539">
        <v>1</v>
      </c>
      <c r="BM624" s="2539">
        <v>1</v>
      </c>
      <c r="BN624" s="2521">
        <v>0</v>
      </c>
      <c r="BO624" s="2539">
        <v>1</v>
      </c>
      <c r="BP624" s="2539">
        <v>1</v>
      </c>
      <c r="BQ624" s="2539">
        <v>0</v>
      </c>
      <c r="BR624" s="2562">
        <v>0</v>
      </c>
      <c r="BS624" s="2538">
        <v>0</v>
      </c>
      <c r="BT624" s="2521">
        <v>1</v>
      </c>
      <c r="BU624" s="2521">
        <v>0</v>
      </c>
      <c r="BV624" s="2539">
        <v>0</v>
      </c>
      <c r="BW624" s="2539">
        <v>0</v>
      </c>
      <c r="BX624" s="2539">
        <v>0</v>
      </c>
      <c r="BY624" s="2539">
        <v>0</v>
      </c>
      <c r="BZ624" s="2636">
        <v>0</v>
      </c>
      <c r="CA624" s="2539">
        <v>0</v>
      </c>
      <c r="CB624" s="2539">
        <v>0</v>
      </c>
      <c r="CC624" s="2539">
        <v>0</v>
      </c>
      <c r="CD624" s="2539">
        <v>0</v>
      </c>
      <c r="CE624" s="2570">
        <v>0</v>
      </c>
      <c r="CF624" s="2571">
        <v>1</v>
      </c>
      <c r="CG624" s="2539">
        <v>1</v>
      </c>
      <c r="CH624" s="2539">
        <v>1</v>
      </c>
      <c r="CI624" s="2539">
        <v>1</v>
      </c>
      <c r="CJ624" s="2539">
        <v>1</v>
      </c>
      <c r="CK624" s="2539">
        <v>1</v>
      </c>
      <c r="CL624" s="2539">
        <v>1</v>
      </c>
      <c r="CM624" s="2539">
        <v>1</v>
      </c>
      <c r="CN624" s="2539">
        <v>1</v>
      </c>
      <c r="CO624" s="2539">
        <v>1</v>
      </c>
      <c r="CP624" s="2539">
        <v>1</v>
      </c>
      <c r="CQ624" s="2539">
        <v>1</v>
      </c>
      <c r="CR624" s="2539">
        <v>1</v>
      </c>
      <c r="CS624" s="2539">
        <v>0</v>
      </c>
      <c r="CT624" s="2539">
        <v>0</v>
      </c>
      <c r="CU624" s="2539">
        <v>0</v>
      </c>
      <c r="CV624" s="2539">
        <v>0</v>
      </c>
      <c r="CW624" s="2539">
        <v>0</v>
      </c>
      <c r="CX624" s="2539">
        <v>0</v>
      </c>
      <c r="CY624" s="2573">
        <v>0</v>
      </c>
    </row>
    <row r="625" spans="1:103">
      <c r="A625" s="2564"/>
      <c r="B625" s="2660" t="s">
        <v>2926</v>
      </c>
      <c r="C625" s="2661" t="s">
        <v>2927</v>
      </c>
      <c r="D625" s="2646">
        <v>238</v>
      </c>
      <c r="E625" s="2662">
        <v>160</v>
      </c>
      <c r="F625" s="2663">
        <v>915</v>
      </c>
      <c r="G625" s="2561">
        <v>305</v>
      </c>
      <c r="H625" s="2568">
        <v>16.5</v>
      </c>
      <c r="I625" s="2568">
        <v>25.9</v>
      </c>
      <c r="J625" s="2561">
        <v>25</v>
      </c>
      <c r="K625" s="2568">
        <v>862.8</v>
      </c>
      <c r="L625" s="2568">
        <v>812.8</v>
      </c>
      <c r="M625" s="2567">
        <v>303</v>
      </c>
      <c r="N625" s="2548">
        <v>2.9740000000000002</v>
      </c>
      <c r="O625" s="2523">
        <v>12.39</v>
      </c>
      <c r="P625" s="2549">
        <v>1</v>
      </c>
      <c r="Q625" s="2549" t="s">
        <v>2493</v>
      </c>
      <c r="R625" s="2549" t="s">
        <v>2493</v>
      </c>
      <c r="S625" s="2549">
        <v>1</v>
      </c>
      <c r="T625" s="2550" t="s">
        <v>2493</v>
      </c>
      <c r="U625" s="2549">
        <v>1</v>
      </c>
      <c r="V625" s="2549" t="s">
        <v>2493</v>
      </c>
      <c r="W625" s="2549" t="s">
        <v>2493</v>
      </c>
      <c r="X625" s="2549">
        <v>1</v>
      </c>
      <c r="Y625" s="2550" t="s">
        <v>2493</v>
      </c>
      <c r="Z625" s="2551">
        <v>1</v>
      </c>
      <c r="AA625" s="2552" t="s">
        <v>2185</v>
      </c>
      <c r="AB625" s="2549" t="s">
        <v>2499</v>
      </c>
      <c r="AC625" s="2554">
        <v>410490</v>
      </c>
      <c r="AD625" s="2555">
        <v>8972</v>
      </c>
      <c r="AE625" s="2555">
        <v>10320</v>
      </c>
      <c r="AF625" s="2555">
        <v>36.6</v>
      </c>
      <c r="AG625" s="2555">
        <v>165</v>
      </c>
      <c r="AH625" s="2555">
        <v>12290</v>
      </c>
      <c r="AI625" s="2555">
        <v>805.9</v>
      </c>
      <c r="AJ625" s="2555">
        <v>1270</v>
      </c>
      <c r="AK625" s="2555">
        <v>6.3</v>
      </c>
      <c r="AL625" s="2555">
        <v>9.6999999999999993</v>
      </c>
      <c r="AM625" s="2555">
        <v>542.20000000000005</v>
      </c>
      <c r="AN625" s="2523">
        <v>24200</v>
      </c>
      <c r="AO625" s="2556">
        <v>1</v>
      </c>
      <c r="AP625" s="2547">
        <v>1</v>
      </c>
      <c r="AQ625" s="2547">
        <v>4</v>
      </c>
      <c r="AR625" s="2547">
        <v>4</v>
      </c>
      <c r="AS625" s="2557">
        <v>87</v>
      </c>
      <c r="AT625" s="2558">
        <v>97</v>
      </c>
      <c r="AU625" s="2558">
        <v>70</v>
      </c>
      <c r="AV625" s="2559">
        <v>80</v>
      </c>
      <c r="AW625" s="2560">
        <v>1</v>
      </c>
      <c r="AX625" s="2539">
        <v>1</v>
      </c>
      <c r="AY625" s="2521">
        <v>1</v>
      </c>
      <c r="AZ625" s="2539">
        <v>1</v>
      </c>
      <c r="BA625" s="2539">
        <v>1</v>
      </c>
      <c r="BB625" s="2539">
        <v>1</v>
      </c>
      <c r="BC625" s="2539">
        <v>0</v>
      </c>
      <c r="BD625" s="2539">
        <v>1</v>
      </c>
      <c r="BE625" s="2561">
        <v>1</v>
      </c>
      <c r="BF625" s="2539">
        <v>1</v>
      </c>
      <c r="BG625" s="2539">
        <v>1</v>
      </c>
      <c r="BH625" s="2539">
        <v>1</v>
      </c>
      <c r="BI625" s="2539">
        <v>1</v>
      </c>
      <c r="BJ625" s="2539">
        <v>1</v>
      </c>
      <c r="BK625" s="2539">
        <v>1</v>
      </c>
      <c r="BL625" s="2539">
        <v>1</v>
      </c>
      <c r="BM625" s="2539">
        <v>1</v>
      </c>
      <c r="BN625" s="2521">
        <v>0</v>
      </c>
      <c r="BO625" s="2539">
        <v>1</v>
      </c>
      <c r="BP625" s="2539">
        <v>1</v>
      </c>
      <c r="BQ625" s="2539">
        <v>0</v>
      </c>
      <c r="BR625" s="2562">
        <v>0</v>
      </c>
      <c r="BS625" s="2538">
        <v>0</v>
      </c>
      <c r="BT625" s="2521">
        <v>1</v>
      </c>
      <c r="BU625" s="2521">
        <v>0</v>
      </c>
      <c r="BV625" s="2539">
        <v>0</v>
      </c>
      <c r="BW625" s="2539">
        <v>0</v>
      </c>
      <c r="BX625" s="2539">
        <v>0</v>
      </c>
      <c r="BY625" s="2539">
        <v>0</v>
      </c>
      <c r="BZ625" s="2636">
        <v>0</v>
      </c>
      <c r="CA625" s="2539">
        <v>0</v>
      </c>
      <c r="CB625" s="2539">
        <v>0</v>
      </c>
      <c r="CC625" s="2539">
        <v>0</v>
      </c>
      <c r="CD625" s="2539">
        <v>0</v>
      </c>
      <c r="CE625" s="2570">
        <v>0</v>
      </c>
      <c r="CF625" s="2571">
        <v>1</v>
      </c>
      <c r="CG625" s="2539">
        <v>1</v>
      </c>
      <c r="CH625" s="2539">
        <v>1</v>
      </c>
      <c r="CI625" s="2539">
        <v>1</v>
      </c>
      <c r="CJ625" s="2539">
        <v>1</v>
      </c>
      <c r="CK625" s="2539">
        <v>1</v>
      </c>
      <c r="CL625" s="2539">
        <v>1</v>
      </c>
      <c r="CM625" s="2539">
        <v>1</v>
      </c>
      <c r="CN625" s="2539">
        <v>1</v>
      </c>
      <c r="CO625" s="2539">
        <v>1</v>
      </c>
      <c r="CP625" s="2539">
        <v>1</v>
      </c>
      <c r="CQ625" s="2539">
        <v>1</v>
      </c>
      <c r="CR625" s="2539">
        <v>1</v>
      </c>
      <c r="CS625" s="2539">
        <v>0</v>
      </c>
      <c r="CT625" s="2539">
        <v>0</v>
      </c>
      <c r="CU625" s="2539">
        <v>0</v>
      </c>
      <c r="CV625" s="2539">
        <v>0</v>
      </c>
      <c r="CW625" s="2539">
        <v>0</v>
      </c>
      <c r="CX625" s="2539">
        <v>0</v>
      </c>
      <c r="CY625" s="2573">
        <v>0</v>
      </c>
    </row>
    <row r="626" spans="1:103">
      <c r="A626" s="2564"/>
      <c r="B626" s="2660" t="s">
        <v>2928</v>
      </c>
      <c r="C626" s="2661" t="s">
        <v>2929</v>
      </c>
      <c r="D626" s="2646">
        <v>223</v>
      </c>
      <c r="E626" s="2662">
        <v>150</v>
      </c>
      <c r="F626" s="2663">
        <v>911</v>
      </c>
      <c r="G626" s="2561">
        <v>304</v>
      </c>
      <c r="H626" s="2568">
        <v>15.9</v>
      </c>
      <c r="I626" s="2568">
        <v>23.9</v>
      </c>
      <c r="J626" s="2561">
        <v>25</v>
      </c>
      <c r="K626" s="2568">
        <v>862.8</v>
      </c>
      <c r="L626" s="2568">
        <v>812.8</v>
      </c>
      <c r="M626" s="2567">
        <v>285</v>
      </c>
      <c r="N626" s="2548">
        <v>2.9630000000000001</v>
      </c>
      <c r="O626" s="2523">
        <v>13.11</v>
      </c>
      <c r="P626" s="2549">
        <v>1</v>
      </c>
      <c r="Q626" s="2549" t="s">
        <v>2493</v>
      </c>
      <c r="R626" s="2549" t="s">
        <v>2493</v>
      </c>
      <c r="S626" s="2549">
        <v>1</v>
      </c>
      <c r="T626" s="2550" t="s">
        <v>2493</v>
      </c>
      <c r="U626" s="2549">
        <v>1</v>
      </c>
      <c r="V626" s="2549" t="s">
        <v>2493</v>
      </c>
      <c r="W626" s="2549" t="s">
        <v>2493</v>
      </c>
      <c r="X626" s="2549">
        <v>1</v>
      </c>
      <c r="Y626" s="2550" t="s">
        <v>2493</v>
      </c>
      <c r="Z626" s="2551" t="s">
        <v>2185</v>
      </c>
      <c r="AA626" s="2552" t="s">
        <v>2185</v>
      </c>
      <c r="AB626" s="2549" t="s">
        <v>2499</v>
      </c>
      <c r="AC626" s="2554">
        <v>380910</v>
      </c>
      <c r="AD626" s="2555">
        <v>8362</v>
      </c>
      <c r="AE626" s="2555">
        <v>9635</v>
      </c>
      <c r="AF626" s="2555">
        <v>36.299999999999997</v>
      </c>
      <c r="AG626" s="2555">
        <v>158.30000000000001</v>
      </c>
      <c r="AH626" s="2555">
        <v>11230</v>
      </c>
      <c r="AI626" s="2555">
        <v>738.8</v>
      </c>
      <c r="AJ626" s="2555">
        <v>1166</v>
      </c>
      <c r="AK626" s="2555">
        <v>6.2</v>
      </c>
      <c r="AL626" s="2555">
        <v>9.1999999999999993</v>
      </c>
      <c r="AM626" s="2555">
        <v>446.9</v>
      </c>
      <c r="AN626" s="2523">
        <v>22010</v>
      </c>
      <c r="AO626" s="2556">
        <v>1</v>
      </c>
      <c r="AP626" s="2547">
        <v>1</v>
      </c>
      <c r="AQ626" s="2547">
        <v>4</v>
      </c>
      <c r="AR626" s="2547">
        <v>4</v>
      </c>
      <c r="AS626" s="2557">
        <v>92</v>
      </c>
      <c r="AT626" s="2558">
        <v>103</v>
      </c>
      <c r="AU626" s="2558">
        <v>74</v>
      </c>
      <c r="AV626" s="2559">
        <v>84</v>
      </c>
      <c r="AW626" s="2560">
        <v>1</v>
      </c>
      <c r="AX626" s="2539">
        <v>1</v>
      </c>
      <c r="AY626" s="2521">
        <v>0</v>
      </c>
      <c r="AZ626" s="2539">
        <v>1</v>
      </c>
      <c r="BA626" s="2539">
        <v>1</v>
      </c>
      <c r="BB626" s="2539">
        <v>1</v>
      </c>
      <c r="BC626" s="2539">
        <v>0</v>
      </c>
      <c r="BD626" s="2539">
        <v>1</v>
      </c>
      <c r="BE626" s="2561">
        <v>1</v>
      </c>
      <c r="BF626" s="2539">
        <v>1</v>
      </c>
      <c r="BG626" s="2539">
        <v>1</v>
      </c>
      <c r="BH626" s="2539">
        <v>1</v>
      </c>
      <c r="BI626" s="2539">
        <v>1</v>
      </c>
      <c r="BJ626" s="2539">
        <v>1</v>
      </c>
      <c r="BK626" s="2539">
        <v>1</v>
      </c>
      <c r="BL626" s="2539">
        <v>1</v>
      </c>
      <c r="BM626" s="2539">
        <v>1</v>
      </c>
      <c r="BN626" s="2521">
        <v>0</v>
      </c>
      <c r="BO626" s="2539">
        <v>1</v>
      </c>
      <c r="BP626" s="2539">
        <v>1</v>
      </c>
      <c r="BQ626" s="2539">
        <v>0</v>
      </c>
      <c r="BR626" s="2562">
        <v>0</v>
      </c>
      <c r="BS626" s="2538">
        <v>0</v>
      </c>
      <c r="BT626" s="2521">
        <v>1</v>
      </c>
      <c r="BU626" s="2521">
        <v>0</v>
      </c>
      <c r="BV626" s="2539">
        <v>0</v>
      </c>
      <c r="BW626" s="2539">
        <v>0</v>
      </c>
      <c r="BX626" s="2539">
        <v>0</v>
      </c>
      <c r="BY626" s="2539">
        <v>0</v>
      </c>
      <c r="BZ626" s="2636">
        <v>0</v>
      </c>
      <c r="CA626" s="2539">
        <v>0</v>
      </c>
      <c r="CB626" s="2539">
        <v>0</v>
      </c>
      <c r="CC626" s="2539">
        <v>0</v>
      </c>
      <c r="CD626" s="2539">
        <v>0</v>
      </c>
      <c r="CE626" s="2570">
        <v>0</v>
      </c>
      <c r="CF626" s="2571">
        <v>1</v>
      </c>
      <c r="CG626" s="2539">
        <v>1</v>
      </c>
      <c r="CH626" s="2539">
        <v>1</v>
      </c>
      <c r="CI626" s="2539">
        <v>1</v>
      </c>
      <c r="CJ626" s="2539">
        <v>1</v>
      </c>
      <c r="CK626" s="2539">
        <v>1</v>
      </c>
      <c r="CL626" s="2539">
        <v>1</v>
      </c>
      <c r="CM626" s="2539">
        <v>1</v>
      </c>
      <c r="CN626" s="2539">
        <v>1</v>
      </c>
      <c r="CO626" s="2539">
        <v>1</v>
      </c>
      <c r="CP626" s="2539">
        <v>1</v>
      </c>
      <c r="CQ626" s="2539">
        <v>1</v>
      </c>
      <c r="CR626" s="2539">
        <v>1</v>
      </c>
      <c r="CS626" s="2539">
        <v>0</v>
      </c>
      <c r="CT626" s="2539">
        <v>0</v>
      </c>
      <c r="CU626" s="2539">
        <v>0</v>
      </c>
      <c r="CV626" s="2539">
        <v>0</v>
      </c>
      <c r="CW626" s="2539">
        <v>0</v>
      </c>
      <c r="CX626" s="2539">
        <v>0</v>
      </c>
      <c r="CY626" s="2573">
        <v>0</v>
      </c>
    </row>
    <row r="627" spans="1:103">
      <c r="A627" s="2564"/>
      <c r="B627" s="2660" t="s">
        <v>2930</v>
      </c>
      <c r="C627" s="2661" t="s">
        <v>2931</v>
      </c>
      <c r="D627" s="2646">
        <v>201</v>
      </c>
      <c r="E627" s="2662">
        <v>135</v>
      </c>
      <c r="F627" s="2663">
        <v>903</v>
      </c>
      <c r="G627" s="2561">
        <v>304</v>
      </c>
      <c r="H627" s="2568">
        <v>15.2</v>
      </c>
      <c r="I627" s="2568">
        <v>20.100000000000001</v>
      </c>
      <c r="J627" s="2561">
        <v>25</v>
      </c>
      <c r="K627" s="2568">
        <v>862.8</v>
      </c>
      <c r="L627" s="2568">
        <v>812.8</v>
      </c>
      <c r="M627" s="2567">
        <v>256</v>
      </c>
      <c r="N627" s="2548">
        <v>2.9489999999999998</v>
      </c>
      <c r="O627" s="2523">
        <v>14.52</v>
      </c>
      <c r="P627" s="2549">
        <v>1</v>
      </c>
      <c r="Q627" s="2549">
        <v>1</v>
      </c>
      <c r="R627" s="2549" t="s">
        <v>2185</v>
      </c>
      <c r="S627" s="2549">
        <v>1</v>
      </c>
      <c r="T627" s="2550">
        <v>1</v>
      </c>
      <c r="U627" s="2549" t="s">
        <v>2185</v>
      </c>
      <c r="V627" s="2549" t="s">
        <v>2185</v>
      </c>
      <c r="W627" s="2549" t="s">
        <v>2185</v>
      </c>
      <c r="X627" s="2549" t="s">
        <v>2185</v>
      </c>
      <c r="Y627" s="2550" t="s">
        <v>2185</v>
      </c>
      <c r="Z627" s="2551" t="s">
        <v>2185</v>
      </c>
      <c r="AA627" s="2552" t="s">
        <v>2185</v>
      </c>
      <c r="AB627" s="2549" t="s">
        <v>2499</v>
      </c>
      <c r="AC627" s="2554">
        <v>329280</v>
      </c>
      <c r="AD627" s="2555">
        <v>7293</v>
      </c>
      <c r="AE627" s="2555">
        <v>8452</v>
      </c>
      <c r="AF627" s="2555">
        <v>35.6</v>
      </c>
      <c r="AG627" s="2555">
        <v>149.6</v>
      </c>
      <c r="AH627" s="2555">
        <v>9447</v>
      </c>
      <c r="AI627" s="2555">
        <v>621.5</v>
      </c>
      <c r="AJ627" s="2555">
        <v>985.6</v>
      </c>
      <c r="AK627" s="2555">
        <v>6</v>
      </c>
      <c r="AL627" s="2555">
        <v>8.4</v>
      </c>
      <c r="AM627" s="2555">
        <v>311.3</v>
      </c>
      <c r="AN627" s="2523">
        <v>18340</v>
      </c>
      <c r="AO627" s="2556">
        <v>1</v>
      </c>
      <c r="AP627" s="2547" t="s">
        <v>2185</v>
      </c>
      <c r="AQ627" s="2547">
        <v>4</v>
      </c>
      <c r="AR627" s="2547" t="s">
        <v>2185</v>
      </c>
      <c r="AS627" s="2557">
        <v>102</v>
      </c>
      <c r="AT627" s="2558">
        <v>114</v>
      </c>
      <c r="AU627" s="2558">
        <v>82</v>
      </c>
      <c r="AV627" s="2559">
        <v>93</v>
      </c>
      <c r="AW627" s="2560">
        <v>1</v>
      </c>
      <c r="AX627" s="2539">
        <v>0</v>
      </c>
      <c r="AY627" s="2521">
        <v>0</v>
      </c>
      <c r="AZ627" s="2539">
        <v>1</v>
      </c>
      <c r="BA627" s="2539">
        <v>0</v>
      </c>
      <c r="BB627" s="2539">
        <v>0</v>
      </c>
      <c r="BC627" s="2539">
        <v>0</v>
      </c>
      <c r="BD627" s="2539">
        <v>1</v>
      </c>
      <c r="BE627" s="2561">
        <v>0</v>
      </c>
      <c r="BF627" s="2539">
        <v>0</v>
      </c>
      <c r="BG627" s="2539">
        <v>1</v>
      </c>
      <c r="BH627" s="2539">
        <v>0</v>
      </c>
      <c r="BI627" s="2539">
        <v>1</v>
      </c>
      <c r="BJ627" s="2539">
        <v>1</v>
      </c>
      <c r="BK627" s="2539">
        <v>1</v>
      </c>
      <c r="BL627" s="2539">
        <v>1</v>
      </c>
      <c r="BM627" s="2539">
        <v>0</v>
      </c>
      <c r="BN627" s="2521">
        <v>0</v>
      </c>
      <c r="BO627" s="2539">
        <v>1</v>
      </c>
      <c r="BP627" s="2539">
        <v>1</v>
      </c>
      <c r="BQ627" s="2539">
        <v>0</v>
      </c>
      <c r="BR627" s="2562">
        <v>0</v>
      </c>
      <c r="BS627" s="2538">
        <v>0</v>
      </c>
      <c r="BT627" s="2521">
        <v>1</v>
      </c>
      <c r="BU627" s="2521">
        <v>0</v>
      </c>
      <c r="BV627" s="2539">
        <v>0</v>
      </c>
      <c r="BW627" s="2539">
        <v>0</v>
      </c>
      <c r="BX627" s="2539">
        <v>0</v>
      </c>
      <c r="BY627" s="2539">
        <v>0</v>
      </c>
      <c r="BZ627" s="2636">
        <v>0</v>
      </c>
      <c r="CA627" s="2539">
        <v>0</v>
      </c>
      <c r="CB627" s="2539">
        <v>0</v>
      </c>
      <c r="CC627" s="2539">
        <v>0</v>
      </c>
      <c r="CD627" s="2539">
        <v>0</v>
      </c>
      <c r="CE627" s="2570">
        <v>0</v>
      </c>
      <c r="CF627" s="2571">
        <v>1</v>
      </c>
      <c r="CG627" s="2539">
        <v>1</v>
      </c>
      <c r="CH627" s="2539">
        <v>1</v>
      </c>
      <c r="CI627" s="2539">
        <v>1</v>
      </c>
      <c r="CJ627" s="2539">
        <v>1</v>
      </c>
      <c r="CK627" s="2539">
        <v>1</v>
      </c>
      <c r="CL627" s="2539">
        <v>1</v>
      </c>
      <c r="CM627" s="2539">
        <v>1</v>
      </c>
      <c r="CN627" s="2539">
        <v>1</v>
      </c>
      <c r="CO627" s="2539">
        <v>1</v>
      </c>
      <c r="CP627" s="2539">
        <v>1</v>
      </c>
      <c r="CQ627" s="2539">
        <v>1</v>
      </c>
      <c r="CR627" s="2539">
        <v>1</v>
      </c>
      <c r="CS627" s="2539">
        <v>0</v>
      </c>
      <c r="CT627" s="2539">
        <v>0</v>
      </c>
      <c r="CU627" s="2539">
        <v>0</v>
      </c>
      <c r="CV627" s="2539">
        <v>0</v>
      </c>
      <c r="CW627" s="2539">
        <v>0</v>
      </c>
      <c r="CX627" s="2539">
        <v>0</v>
      </c>
      <c r="CY627" s="2573">
        <v>0</v>
      </c>
    </row>
    <row r="628" spans="1:103">
      <c r="A628" s="2564"/>
      <c r="B628" s="2660" t="s">
        <v>2932</v>
      </c>
      <c r="C628" s="2664" t="s">
        <v>2933</v>
      </c>
      <c r="D628" s="2646">
        <v>576</v>
      </c>
      <c r="E628" s="2519">
        <v>387</v>
      </c>
      <c r="F628" s="2663">
        <v>913</v>
      </c>
      <c r="G628" s="2561">
        <v>411</v>
      </c>
      <c r="H628" s="2568">
        <v>32</v>
      </c>
      <c r="I628" s="2568">
        <v>57.9</v>
      </c>
      <c r="J628" s="2561">
        <v>20</v>
      </c>
      <c r="K628" s="2568">
        <v>797.1</v>
      </c>
      <c r="L628" s="2568">
        <v>757.1</v>
      </c>
      <c r="M628" s="2567">
        <v>735</v>
      </c>
      <c r="N628" s="2548">
        <v>3.3719999999999999</v>
      </c>
      <c r="O628" s="2523">
        <v>5.8479999999999999</v>
      </c>
      <c r="P628" s="2549">
        <v>1</v>
      </c>
      <c r="Q628" s="2549" t="s">
        <v>2493</v>
      </c>
      <c r="R628" s="2549" t="s">
        <v>2493</v>
      </c>
      <c r="S628" s="2549">
        <v>1</v>
      </c>
      <c r="T628" s="2550" t="s">
        <v>2185</v>
      </c>
      <c r="U628" s="2549">
        <v>1</v>
      </c>
      <c r="V628" s="2549" t="s">
        <v>2493</v>
      </c>
      <c r="W628" s="2549" t="s">
        <v>2493</v>
      </c>
      <c r="X628" s="2549">
        <v>1</v>
      </c>
      <c r="Y628" s="2550" t="s">
        <v>2185</v>
      </c>
      <c r="Z628" s="2551">
        <v>1</v>
      </c>
      <c r="AA628" s="2552">
        <v>1</v>
      </c>
      <c r="AB628" s="2549" t="s">
        <v>2499</v>
      </c>
      <c r="AC628" s="2554">
        <v>1011770</v>
      </c>
      <c r="AD628" s="2555">
        <v>22160</v>
      </c>
      <c r="AE628" s="2555">
        <v>25560</v>
      </c>
      <c r="AF628" s="2555">
        <v>37.1</v>
      </c>
      <c r="AG628" s="2555">
        <v>300.2</v>
      </c>
      <c r="AH628" s="2555">
        <v>67220</v>
      </c>
      <c r="AI628" s="2555">
        <v>3271</v>
      </c>
      <c r="AJ628" s="2555">
        <v>5101</v>
      </c>
      <c r="AK628" s="2555">
        <v>9.5</v>
      </c>
      <c r="AL628" s="2555">
        <v>17.100000000000001</v>
      </c>
      <c r="AM628" s="2555">
        <v>6167</v>
      </c>
      <c r="AN628" s="2523">
        <v>122460</v>
      </c>
      <c r="AO628" s="2556">
        <v>1</v>
      </c>
      <c r="AP628" s="2547">
        <v>1</v>
      </c>
      <c r="AQ628" s="2547">
        <v>1</v>
      </c>
      <c r="AR628" s="2547">
        <v>2</v>
      </c>
      <c r="AS628" s="2557">
        <v>40</v>
      </c>
      <c r="AT628" s="2558">
        <v>46</v>
      </c>
      <c r="AU628" s="2558">
        <v>30</v>
      </c>
      <c r="AV628" s="2559">
        <v>36</v>
      </c>
      <c r="AW628" s="2560">
        <v>1</v>
      </c>
      <c r="AX628" s="2539">
        <v>1</v>
      </c>
      <c r="AY628" s="2521">
        <v>1</v>
      </c>
      <c r="AZ628" s="2539">
        <v>1</v>
      </c>
      <c r="BA628" s="2539">
        <v>1</v>
      </c>
      <c r="BB628" s="2539">
        <v>1</v>
      </c>
      <c r="BC628" s="2539">
        <v>1</v>
      </c>
      <c r="BD628" s="2539">
        <v>1</v>
      </c>
      <c r="BE628" s="2561">
        <v>1</v>
      </c>
      <c r="BF628" s="2539">
        <v>1</v>
      </c>
      <c r="BG628" s="2539">
        <v>0</v>
      </c>
      <c r="BH628" s="2539">
        <v>0</v>
      </c>
      <c r="BI628" s="2539">
        <v>0</v>
      </c>
      <c r="BJ628" s="2539">
        <v>1</v>
      </c>
      <c r="BK628" s="2539">
        <v>1</v>
      </c>
      <c r="BL628" s="2539">
        <v>1</v>
      </c>
      <c r="BM628" s="2539">
        <v>1</v>
      </c>
      <c r="BN628" s="2521">
        <v>0</v>
      </c>
      <c r="BO628" s="2539">
        <v>0</v>
      </c>
      <c r="BP628" s="2539">
        <v>0</v>
      </c>
      <c r="BQ628" s="2539">
        <v>0</v>
      </c>
      <c r="BR628" s="2562">
        <v>0</v>
      </c>
      <c r="BS628" s="2538">
        <v>0</v>
      </c>
      <c r="BT628" s="2521">
        <v>1</v>
      </c>
      <c r="BU628" s="2521">
        <v>1</v>
      </c>
      <c r="BV628" s="2539">
        <v>0</v>
      </c>
      <c r="BW628" s="2539">
        <v>0</v>
      </c>
      <c r="BX628" s="2539">
        <v>0</v>
      </c>
      <c r="BY628" s="2539">
        <v>0</v>
      </c>
      <c r="BZ628" s="2636">
        <v>0</v>
      </c>
      <c r="CA628" s="2539">
        <v>0</v>
      </c>
      <c r="CB628" s="2539">
        <v>0</v>
      </c>
      <c r="CC628" s="2539">
        <v>0</v>
      </c>
      <c r="CD628" s="2539">
        <v>0</v>
      </c>
      <c r="CE628" s="2570">
        <v>0</v>
      </c>
      <c r="CF628" s="2571">
        <v>1</v>
      </c>
      <c r="CG628" s="2539">
        <v>1</v>
      </c>
      <c r="CH628" s="2539">
        <v>1</v>
      </c>
      <c r="CI628" s="2539">
        <v>1</v>
      </c>
      <c r="CJ628" s="2539">
        <v>1</v>
      </c>
      <c r="CK628" s="2539">
        <v>1</v>
      </c>
      <c r="CL628" s="2539">
        <v>1</v>
      </c>
      <c r="CM628" s="2539">
        <v>1</v>
      </c>
      <c r="CN628" s="2539">
        <v>1</v>
      </c>
      <c r="CO628" s="2539">
        <v>1</v>
      </c>
      <c r="CP628" s="2539">
        <v>1</v>
      </c>
      <c r="CQ628" s="2539">
        <v>1</v>
      </c>
      <c r="CR628" s="2539">
        <v>1</v>
      </c>
      <c r="CS628" s="2539">
        <v>0</v>
      </c>
      <c r="CT628" s="2539">
        <v>0</v>
      </c>
      <c r="CU628" s="2539">
        <v>0</v>
      </c>
      <c r="CV628" s="2539">
        <v>0</v>
      </c>
      <c r="CW628" s="2539">
        <v>0</v>
      </c>
      <c r="CX628" s="2539">
        <v>0</v>
      </c>
      <c r="CY628" s="2573">
        <v>0</v>
      </c>
    </row>
    <row r="629" spans="1:103">
      <c r="A629" s="2564"/>
      <c r="B629" s="2660" t="s">
        <v>2934</v>
      </c>
      <c r="C629" s="2664" t="s">
        <v>2935</v>
      </c>
      <c r="D629" s="2646">
        <v>527</v>
      </c>
      <c r="E629" s="2519">
        <v>354</v>
      </c>
      <c r="F629" s="2663">
        <v>903</v>
      </c>
      <c r="G629" s="2561">
        <v>409</v>
      </c>
      <c r="H629" s="2568">
        <v>29.5</v>
      </c>
      <c r="I629" s="2568">
        <v>53.1</v>
      </c>
      <c r="J629" s="2561">
        <v>20</v>
      </c>
      <c r="K629" s="2568">
        <v>797.1</v>
      </c>
      <c r="L629" s="2568">
        <v>757.1</v>
      </c>
      <c r="M629" s="2567">
        <v>672</v>
      </c>
      <c r="N629" s="2548">
        <v>3.3490000000000002</v>
      </c>
      <c r="O629" s="2523">
        <v>6.3410000000000002</v>
      </c>
      <c r="P629" s="2549">
        <v>1</v>
      </c>
      <c r="Q629" s="2549" t="s">
        <v>2493</v>
      </c>
      <c r="R629" s="2549" t="s">
        <v>2493</v>
      </c>
      <c r="S629" s="2549">
        <v>1</v>
      </c>
      <c r="T629" s="2550" t="s">
        <v>2185</v>
      </c>
      <c r="U629" s="2549">
        <v>1</v>
      </c>
      <c r="V629" s="2549" t="s">
        <v>2493</v>
      </c>
      <c r="W629" s="2549" t="s">
        <v>2493</v>
      </c>
      <c r="X629" s="2549">
        <v>1</v>
      </c>
      <c r="Y629" s="2550" t="s">
        <v>2185</v>
      </c>
      <c r="Z629" s="2551">
        <v>1</v>
      </c>
      <c r="AA629" s="2552">
        <v>1</v>
      </c>
      <c r="AB629" s="2549" t="s">
        <v>2499</v>
      </c>
      <c r="AC629" s="2554">
        <v>915080</v>
      </c>
      <c r="AD629" s="2555">
        <v>20260</v>
      </c>
      <c r="AE629" s="2555">
        <v>23270</v>
      </c>
      <c r="AF629" s="2555">
        <v>36.799999999999997</v>
      </c>
      <c r="AG629" s="2555">
        <v>275.3</v>
      </c>
      <c r="AH629" s="2555">
        <v>60730</v>
      </c>
      <c r="AI629" s="2555">
        <v>2969</v>
      </c>
      <c r="AJ629" s="2555">
        <v>4621</v>
      </c>
      <c r="AK629" s="2555">
        <v>9.5</v>
      </c>
      <c r="AL629" s="2555">
        <v>15.9</v>
      </c>
      <c r="AM629" s="2555">
        <v>4777</v>
      </c>
      <c r="AN629" s="2523">
        <v>109340</v>
      </c>
      <c r="AO629" s="2556">
        <v>1</v>
      </c>
      <c r="AP629" s="2547">
        <v>1</v>
      </c>
      <c r="AQ629" s="2547">
        <v>1</v>
      </c>
      <c r="AR629" s="2547">
        <v>2</v>
      </c>
      <c r="AS629" s="2557">
        <v>44</v>
      </c>
      <c r="AT629" s="2558">
        <v>50</v>
      </c>
      <c r="AU629" s="2558">
        <v>33</v>
      </c>
      <c r="AV629" s="2559">
        <v>39</v>
      </c>
      <c r="AW629" s="2560">
        <v>1</v>
      </c>
      <c r="AX629" s="2539">
        <v>1</v>
      </c>
      <c r="AY629" s="2521">
        <v>1</v>
      </c>
      <c r="AZ629" s="2539">
        <v>1</v>
      </c>
      <c r="BA629" s="2539">
        <v>1</v>
      </c>
      <c r="BB629" s="2539">
        <v>1</v>
      </c>
      <c r="BC629" s="2539">
        <v>1</v>
      </c>
      <c r="BD629" s="2539">
        <v>1</v>
      </c>
      <c r="BE629" s="2561">
        <v>1</v>
      </c>
      <c r="BF629" s="2539">
        <v>1</v>
      </c>
      <c r="BG629" s="2539">
        <v>0</v>
      </c>
      <c r="BH629" s="2539">
        <v>0</v>
      </c>
      <c r="BI629" s="2539">
        <v>0</v>
      </c>
      <c r="BJ629" s="2539">
        <v>1</v>
      </c>
      <c r="BK629" s="2539">
        <v>1</v>
      </c>
      <c r="BL629" s="2539">
        <v>1</v>
      </c>
      <c r="BM629" s="2539">
        <v>1</v>
      </c>
      <c r="BN629" s="2521">
        <v>0</v>
      </c>
      <c r="BO629" s="2539">
        <v>0</v>
      </c>
      <c r="BP629" s="2539">
        <v>0</v>
      </c>
      <c r="BQ629" s="2539">
        <v>0</v>
      </c>
      <c r="BR629" s="2562">
        <v>0</v>
      </c>
      <c r="BS629" s="2538">
        <v>0</v>
      </c>
      <c r="BT629" s="2521">
        <v>1</v>
      </c>
      <c r="BU629" s="2521">
        <v>1</v>
      </c>
      <c r="BV629" s="2539">
        <v>0</v>
      </c>
      <c r="BW629" s="2539">
        <v>0</v>
      </c>
      <c r="BX629" s="2539">
        <v>0</v>
      </c>
      <c r="BY629" s="2539">
        <v>0</v>
      </c>
      <c r="BZ629" s="2636">
        <v>0</v>
      </c>
      <c r="CA629" s="2539">
        <v>0</v>
      </c>
      <c r="CB629" s="2539">
        <v>0</v>
      </c>
      <c r="CC629" s="2539">
        <v>0</v>
      </c>
      <c r="CD629" s="2539">
        <v>0</v>
      </c>
      <c r="CE629" s="2570">
        <v>0</v>
      </c>
      <c r="CF629" s="2571">
        <v>1</v>
      </c>
      <c r="CG629" s="2539">
        <v>1</v>
      </c>
      <c r="CH629" s="2539">
        <v>1</v>
      </c>
      <c r="CI629" s="2539">
        <v>1</v>
      </c>
      <c r="CJ629" s="2539">
        <v>1</v>
      </c>
      <c r="CK629" s="2539">
        <v>1</v>
      </c>
      <c r="CL629" s="2539">
        <v>1</v>
      </c>
      <c r="CM629" s="2539">
        <v>1</v>
      </c>
      <c r="CN629" s="2539">
        <v>1</v>
      </c>
      <c r="CO629" s="2539">
        <v>1</v>
      </c>
      <c r="CP629" s="2539">
        <v>1</v>
      </c>
      <c r="CQ629" s="2539">
        <v>1</v>
      </c>
      <c r="CR629" s="2539">
        <v>1</v>
      </c>
      <c r="CS629" s="2539">
        <v>0</v>
      </c>
      <c r="CT629" s="2539">
        <v>0</v>
      </c>
      <c r="CU629" s="2539">
        <v>0</v>
      </c>
      <c r="CV629" s="2539">
        <v>0</v>
      </c>
      <c r="CW629" s="2539">
        <v>0</v>
      </c>
      <c r="CX629" s="2539">
        <v>0</v>
      </c>
      <c r="CY629" s="2573">
        <v>0</v>
      </c>
    </row>
    <row r="630" spans="1:103">
      <c r="A630" s="2564"/>
      <c r="B630" s="2660" t="s">
        <v>2936</v>
      </c>
      <c r="C630" s="2664" t="s">
        <v>2937</v>
      </c>
      <c r="D630" s="2646">
        <v>473</v>
      </c>
      <c r="E630" s="2519">
        <v>318</v>
      </c>
      <c r="F630" s="2663">
        <v>893</v>
      </c>
      <c r="G630" s="2561">
        <v>406</v>
      </c>
      <c r="H630" s="2568">
        <v>26.4</v>
      </c>
      <c r="I630" s="2568">
        <v>48</v>
      </c>
      <c r="J630" s="2561">
        <v>20</v>
      </c>
      <c r="K630" s="2568">
        <v>797.1</v>
      </c>
      <c r="L630" s="2568">
        <v>757.1</v>
      </c>
      <c r="M630" s="2567">
        <v>603</v>
      </c>
      <c r="N630" s="2548">
        <v>3.323</v>
      </c>
      <c r="O630" s="2523">
        <v>7.0129999999999999</v>
      </c>
      <c r="P630" s="2549">
        <v>1</v>
      </c>
      <c r="Q630" s="2549" t="s">
        <v>2493</v>
      </c>
      <c r="R630" s="2549" t="s">
        <v>2493</v>
      </c>
      <c r="S630" s="2549">
        <v>1</v>
      </c>
      <c r="T630" s="2550" t="s">
        <v>2185</v>
      </c>
      <c r="U630" s="2549">
        <v>1</v>
      </c>
      <c r="V630" s="2549" t="s">
        <v>2493</v>
      </c>
      <c r="W630" s="2549" t="s">
        <v>2493</v>
      </c>
      <c r="X630" s="2549">
        <v>1</v>
      </c>
      <c r="Y630" s="2550" t="s">
        <v>2185</v>
      </c>
      <c r="Z630" s="2551">
        <v>1</v>
      </c>
      <c r="AA630" s="2552">
        <v>1</v>
      </c>
      <c r="AB630" s="2549" t="s">
        <v>2499</v>
      </c>
      <c r="AC630" s="2554">
        <v>813200</v>
      </c>
      <c r="AD630" s="2555">
        <v>18210</v>
      </c>
      <c r="AE630" s="2555">
        <v>20790</v>
      </c>
      <c r="AF630" s="2555">
        <v>36.700000000000003</v>
      </c>
      <c r="AG630" s="2555">
        <v>245.7</v>
      </c>
      <c r="AH630" s="2555">
        <v>53670</v>
      </c>
      <c r="AI630" s="2555">
        <v>2643</v>
      </c>
      <c r="AJ630" s="2555">
        <v>4100</v>
      </c>
      <c r="AK630" s="2555">
        <v>9.4</v>
      </c>
      <c r="AL630" s="2555">
        <v>14.5</v>
      </c>
      <c r="AM630" s="2555">
        <v>3511</v>
      </c>
      <c r="AN630" s="2523">
        <v>95560</v>
      </c>
      <c r="AO630" s="2556">
        <v>1</v>
      </c>
      <c r="AP630" s="2547">
        <v>1</v>
      </c>
      <c r="AQ630" s="2547">
        <v>2</v>
      </c>
      <c r="AR630" s="2547">
        <v>3</v>
      </c>
      <c r="AS630" s="2557">
        <v>48</v>
      </c>
      <c r="AT630" s="2558">
        <v>55</v>
      </c>
      <c r="AU630" s="2558">
        <v>36</v>
      </c>
      <c r="AV630" s="2559">
        <v>43</v>
      </c>
      <c r="AW630" s="2560">
        <v>1</v>
      </c>
      <c r="AX630" s="2539">
        <v>1</v>
      </c>
      <c r="AY630" s="2521">
        <v>1</v>
      </c>
      <c r="AZ630" s="2539">
        <v>1</v>
      </c>
      <c r="BA630" s="2539">
        <v>1</v>
      </c>
      <c r="BB630" s="2539">
        <v>1</v>
      </c>
      <c r="BC630" s="2539">
        <v>1</v>
      </c>
      <c r="BD630" s="2539">
        <v>1</v>
      </c>
      <c r="BE630" s="2561">
        <v>1</v>
      </c>
      <c r="BF630" s="2539">
        <v>1</v>
      </c>
      <c r="BG630" s="2539">
        <v>0</v>
      </c>
      <c r="BH630" s="2539">
        <v>0</v>
      </c>
      <c r="BI630" s="2539">
        <v>0</v>
      </c>
      <c r="BJ630" s="2539">
        <v>1</v>
      </c>
      <c r="BK630" s="2539">
        <v>1</v>
      </c>
      <c r="BL630" s="2539">
        <v>1</v>
      </c>
      <c r="BM630" s="2539">
        <v>1</v>
      </c>
      <c r="BN630" s="2521">
        <v>0</v>
      </c>
      <c r="BO630" s="2539">
        <v>0</v>
      </c>
      <c r="BP630" s="2539">
        <v>0</v>
      </c>
      <c r="BQ630" s="2539">
        <v>0</v>
      </c>
      <c r="BR630" s="2562">
        <v>0</v>
      </c>
      <c r="BS630" s="2538">
        <v>0</v>
      </c>
      <c r="BT630" s="2521">
        <v>1</v>
      </c>
      <c r="BU630" s="2521">
        <v>1</v>
      </c>
      <c r="BV630" s="2539">
        <v>0</v>
      </c>
      <c r="BW630" s="2539">
        <v>0</v>
      </c>
      <c r="BX630" s="2539">
        <v>0</v>
      </c>
      <c r="BY630" s="2539">
        <v>0</v>
      </c>
      <c r="BZ630" s="2636">
        <v>0</v>
      </c>
      <c r="CA630" s="2539">
        <v>0</v>
      </c>
      <c r="CB630" s="2539">
        <v>0</v>
      </c>
      <c r="CC630" s="2539">
        <v>0</v>
      </c>
      <c r="CD630" s="2539">
        <v>0</v>
      </c>
      <c r="CE630" s="2570">
        <v>0</v>
      </c>
      <c r="CF630" s="2571">
        <v>1</v>
      </c>
      <c r="CG630" s="2539">
        <v>1</v>
      </c>
      <c r="CH630" s="2539">
        <v>1</v>
      </c>
      <c r="CI630" s="2539">
        <v>1</v>
      </c>
      <c r="CJ630" s="2539">
        <v>1</v>
      </c>
      <c r="CK630" s="2539">
        <v>1</v>
      </c>
      <c r="CL630" s="2539">
        <v>1</v>
      </c>
      <c r="CM630" s="2539">
        <v>1</v>
      </c>
      <c r="CN630" s="2539">
        <v>1</v>
      </c>
      <c r="CO630" s="2539">
        <v>1</v>
      </c>
      <c r="CP630" s="2539">
        <v>1</v>
      </c>
      <c r="CQ630" s="2539">
        <v>1</v>
      </c>
      <c r="CR630" s="2539">
        <v>1</v>
      </c>
      <c r="CS630" s="2539">
        <v>0</v>
      </c>
      <c r="CT630" s="2539">
        <v>0</v>
      </c>
      <c r="CU630" s="2539">
        <v>0</v>
      </c>
      <c r="CV630" s="2539">
        <v>0</v>
      </c>
      <c r="CW630" s="2539">
        <v>0</v>
      </c>
      <c r="CX630" s="2539">
        <v>0</v>
      </c>
      <c r="CY630" s="2573">
        <v>0</v>
      </c>
    </row>
    <row r="631" spans="1:103">
      <c r="A631" s="2564"/>
      <c r="B631" s="2660" t="s">
        <v>2938</v>
      </c>
      <c r="C631" s="2664" t="s">
        <v>2939</v>
      </c>
      <c r="D631" s="2646">
        <v>433</v>
      </c>
      <c r="E631" s="2519">
        <v>291</v>
      </c>
      <c r="F631" s="2663">
        <v>885</v>
      </c>
      <c r="G631" s="2561">
        <v>404</v>
      </c>
      <c r="H631" s="2568">
        <v>24.4</v>
      </c>
      <c r="I631" s="2568">
        <v>43.9</v>
      </c>
      <c r="J631" s="2561">
        <v>20</v>
      </c>
      <c r="K631" s="2568">
        <v>797.1</v>
      </c>
      <c r="L631" s="2568">
        <v>757.1</v>
      </c>
      <c r="M631" s="2567">
        <v>552</v>
      </c>
      <c r="N631" s="2548">
        <v>3.3029999999999999</v>
      </c>
      <c r="O631" s="2523">
        <v>7.6130000000000004</v>
      </c>
      <c r="P631" s="2549">
        <v>1</v>
      </c>
      <c r="Q631" s="2549" t="s">
        <v>2493</v>
      </c>
      <c r="R631" s="2549" t="s">
        <v>2493</v>
      </c>
      <c r="S631" s="2549">
        <v>1</v>
      </c>
      <c r="T631" s="2550" t="s">
        <v>2185</v>
      </c>
      <c r="U631" s="2549">
        <v>1</v>
      </c>
      <c r="V631" s="2549" t="s">
        <v>2493</v>
      </c>
      <c r="W631" s="2549" t="s">
        <v>2493</v>
      </c>
      <c r="X631" s="2549">
        <v>1</v>
      </c>
      <c r="Y631" s="2550" t="s">
        <v>2185</v>
      </c>
      <c r="Z631" s="2551">
        <v>1</v>
      </c>
      <c r="AA631" s="2552">
        <v>1</v>
      </c>
      <c r="AB631" s="2549" t="s">
        <v>2499</v>
      </c>
      <c r="AC631" s="2554">
        <v>736270</v>
      </c>
      <c r="AD631" s="2555">
        <v>16630</v>
      </c>
      <c r="AE631" s="2555">
        <v>18920</v>
      </c>
      <c r="AF631" s="2555">
        <v>36.4</v>
      </c>
      <c r="AG631" s="2555">
        <v>226.2</v>
      </c>
      <c r="AH631" s="2555">
        <v>48350</v>
      </c>
      <c r="AI631" s="2555">
        <v>2393</v>
      </c>
      <c r="AJ631" s="2555">
        <v>3706</v>
      </c>
      <c r="AK631" s="2555">
        <v>9.3000000000000007</v>
      </c>
      <c r="AL631" s="2555">
        <v>13.5</v>
      </c>
      <c r="AM631" s="2555">
        <v>2704</v>
      </c>
      <c r="AN631" s="2523">
        <v>85320</v>
      </c>
      <c r="AO631" s="2556">
        <v>1</v>
      </c>
      <c r="AP631" s="2547">
        <v>1</v>
      </c>
      <c r="AQ631" s="2547">
        <v>3</v>
      </c>
      <c r="AR631" s="2547">
        <v>4</v>
      </c>
      <c r="AS631" s="2557">
        <v>52</v>
      </c>
      <c r="AT631" s="2558">
        <v>60</v>
      </c>
      <c r="AU631" s="2558">
        <v>39</v>
      </c>
      <c r="AV631" s="2559">
        <v>47</v>
      </c>
      <c r="AW631" s="2560">
        <v>1</v>
      </c>
      <c r="AX631" s="2539">
        <v>1</v>
      </c>
      <c r="AY631" s="2521">
        <v>1</v>
      </c>
      <c r="AZ631" s="2539">
        <v>1</v>
      </c>
      <c r="BA631" s="2539">
        <v>1</v>
      </c>
      <c r="BB631" s="2539">
        <v>1</v>
      </c>
      <c r="BC631" s="2539">
        <v>1</v>
      </c>
      <c r="BD631" s="2539">
        <v>1</v>
      </c>
      <c r="BE631" s="2561">
        <v>1</v>
      </c>
      <c r="BF631" s="2539">
        <v>1</v>
      </c>
      <c r="BG631" s="2539">
        <v>0</v>
      </c>
      <c r="BH631" s="2539">
        <v>0</v>
      </c>
      <c r="BI631" s="2539">
        <v>0</v>
      </c>
      <c r="BJ631" s="2539">
        <v>1</v>
      </c>
      <c r="BK631" s="2539">
        <v>1</v>
      </c>
      <c r="BL631" s="2539">
        <v>1</v>
      </c>
      <c r="BM631" s="2539">
        <v>1</v>
      </c>
      <c r="BN631" s="2521">
        <v>0</v>
      </c>
      <c r="BO631" s="2539">
        <v>0</v>
      </c>
      <c r="BP631" s="2539">
        <v>0</v>
      </c>
      <c r="BQ631" s="2539">
        <v>0</v>
      </c>
      <c r="BR631" s="2562">
        <v>0</v>
      </c>
      <c r="BS631" s="2538">
        <v>0</v>
      </c>
      <c r="BT631" s="2521">
        <v>1</v>
      </c>
      <c r="BU631" s="2521">
        <v>1</v>
      </c>
      <c r="BV631" s="2539">
        <v>0</v>
      </c>
      <c r="BW631" s="2539">
        <v>0</v>
      </c>
      <c r="BX631" s="2539">
        <v>0</v>
      </c>
      <c r="BY631" s="2539">
        <v>0</v>
      </c>
      <c r="BZ631" s="2636">
        <v>0</v>
      </c>
      <c r="CA631" s="2539">
        <v>0</v>
      </c>
      <c r="CB631" s="2539">
        <v>0</v>
      </c>
      <c r="CC631" s="2539">
        <v>0</v>
      </c>
      <c r="CD631" s="2539">
        <v>0</v>
      </c>
      <c r="CE631" s="2570">
        <v>0</v>
      </c>
      <c r="CF631" s="2571">
        <v>1</v>
      </c>
      <c r="CG631" s="2539">
        <v>1</v>
      </c>
      <c r="CH631" s="2539">
        <v>1</v>
      </c>
      <c r="CI631" s="2539">
        <v>1</v>
      </c>
      <c r="CJ631" s="2539">
        <v>1</v>
      </c>
      <c r="CK631" s="2539">
        <v>1</v>
      </c>
      <c r="CL631" s="2539">
        <v>1</v>
      </c>
      <c r="CM631" s="2539">
        <v>1</v>
      </c>
      <c r="CN631" s="2539">
        <v>1</v>
      </c>
      <c r="CO631" s="2539">
        <v>1</v>
      </c>
      <c r="CP631" s="2539">
        <v>1</v>
      </c>
      <c r="CQ631" s="2539">
        <v>1</v>
      </c>
      <c r="CR631" s="2539">
        <v>1</v>
      </c>
      <c r="CS631" s="2539">
        <v>0</v>
      </c>
      <c r="CT631" s="2539">
        <v>0</v>
      </c>
      <c r="CU631" s="2539">
        <v>0</v>
      </c>
      <c r="CV631" s="2539">
        <v>0</v>
      </c>
      <c r="CW631" s="2539">
        <v>0</v>
      </c>
      <c r="CX631" s="2539">
        <v>0</v>
      </c>
      <c r="CY631" s="2573">
        <v>0</v>
      </c>
    </row>
    <row r="632" spans="1:103">
      <c r="A632" s="2564"/>
      <c r="B632" s="2660" t="s">
        <v>2940</v>
      </c>
      <c r="C632" s="2664" t="s">
        <v>2941</v>
      </c>
      <c r="D632" s="2646">
        <v>392</v>
      </c>
      <c r="E632" s="2519">
        <v>263</v>
      </c>
      <c r="F632" s="2663">
        <v>877</v>
      </c>
      <c r="G632" s="2561">
        <v>401</v>
      </c>
      <c r="H632" s="2568">
        <v>22.1</v>
      </c>
      <c r="I632" s="2568">
        <v>39.9</v>
      </c>
      <c r="J632" s="2561">
        <v>20</v>
      </c>
      <c r="K632" s="2568">
        <v>797.1</v>
      </c>
      <c r="L632" s="2568">
        <v>757.1</v>
      </c>
      <c r="M632" s="2567">
        <v>499</v>
      </c>
      <c r="N632" s="2548">
        <v>3.2789999999999999</v>
      </c>
      <c r="O632" s="2523">
        <v>8.3610000000000007</v>
      </c>
      <c r="P632" s="2549">
        <v>1</v>
      </c>
      <c r="Q632" s="2549" t="s">
        <v>2493</v>
      </c>
      <c r="R632" s="2549" t="s">
        <v>2493</v>
      </c>
      <c r="S632" s="2549">
        <v>1</v>
      </c>
      <c r="T632" s="2550" t="s">
        <v>2493</v>
      </c>
      <c r="U632" s="2549">
        <v>1</v>
      </c>
      <c r="V632" s="2549" t="s">
        <v>2493</v>
      </c>
      <c r="W632" s="2549" t="s">
        <v>2493</v>
      </c>
      <c r="X632" s="2549">
        <v>1</v>
      </c>
      <c r="Y632" s="2550" t="s">
        <v>2493</v>
      </c>
      <c r="Z632" s="2551" t="s">
        <v>2185</v>
      </c>
      <c r="AA632" s="2552" t="s">
        <v>2185</v>
      </c>
      <c r="AB632" s="2549" t="s">
        <v>2499</v>
      </c>
      <c r="AC632" s="2554">
        <v>659650</v>
      </c>
      <c r="AD632" s="2555">
        <v>15040</v>
      </c>
      <c r="AE632" s="2555">
        <v>17040</v>
      </c>
      <c r="AF632" s="2555">
        <v>36.299999999999997</v>
      </c>
      <c r="AG632" s="2555">
        <v>204.3</v>
      </c>
      <c r="AH632" s="2555">
        <v>42960</v>
      </c>
      <c r="AI632" s="2555">
        <v>2142</v>
      </c>
      <c r="AJ632" s="2555">
        <v>3310</v>
      </c>
      <c r="AK632" s="2555">
        <v>9.1999999999999993</v>
      </c>
      <c r="AL632" s="2555">
        <v>12.5</v>
      </c>
      <c r="AM632" s="2555">
        <v>2026</v>
      </c>
      <c r="AN632" s="2523">
        <v>75110</v>
      </c>
      <c r="AO632" s="2556">
        <v>1</v>
      </c>
      <c r="AP632" s="2547">
        <v>1</v>
      </c>
      <c r="AQ632" s="2547">
        <v>4</v>
      </c>
      <c r="AR632" s="2547">
        <v>4</v>
      </c>
      <c r="AS632" s="2557">
        <v>58</v>
      </c>
      <c r="AT632" s="2558">
        <v>66</v>
      </c>
      <c r="AU632" s="2558">
        <v>43</v>
      </c>
      <c r="AV632" s="2559">
        <v>51</v>
      </c>
      <c r="AW632" s="2560">
        <v>1</v>
      </c>
      <c r="AX632" s="2539">
        <v>1</v>
      </c>
      <c r="AY632" s="2521">
        <v>0</v>
      </c>
      <c r="AZ632" s="2539">
        <v>1</v>
      </c>
      <c r="BA632" s="2539">
        <v>1</v>
      </c>
      <c r="BB632" s="2539">
        <v>1</v>
      </c>
      <c r="BC632" s="2539">
        <v>0</v>
      </c>
      <c r="BD632" s="2539">
        <v>1</v>
      </c>
      <c r="BE632" s="2561">
        <v>1</v>
      </c>
      <c r="BF632" s="2539">
        <v>1</v>
      </c>
      <c r="BG632" s="2539">
        <v>1</v>
      </c>
      <c r="BH632" s="2539">
        <v>1</v>
      </c>
      <c r="BI632" s="2539">
        <v>1</v>
      </c>
      <c r="BJ632" s="2539">
        <v>1</v>
      </c>
      <c r="BK632" s="2539">
        <v>1</v>
      </c>
      <c r="BL632" s="2539">
        <v>1</v>
      </c>
      <c r="BM632" s="2539">
        <v>1</v>
      </c>
      <c r="BN632" s="2521">
        <v>0</v>
      </c>
      <c r="BO632" s="2539">
        <v>1</v>
      </c>
      <c r="BP632" s="2539">
        <v>1</v>
      </c>
      <c r="BQ632" s="2539">
        <v>0</v>
      </c>
      <c r="BR632" s="2562">
        <v>0</v>
      </c>
      <c r="BS632" s="2538">
        <v>0</v>
      </c>
      <c r="BT632" s="2521">
        <v>1</v>
      </c>
      <c r="BU632" s="2521">
        <v>1</v>
      </c>
      <c r="BV632" s="2539">
        <v>0</v>
      </c>
      <c r="BW632" s="2539">
        <v>0</v>
      </c>
      <c r="BX632" s="2539">
        <v>0</v>
      </c>
      <c r="BY632" s="2539">
        <v>0</v>
      </c>
      <c r="BZ632" s="2636">
        <v>0</v>
      </c>
      <c r="CA632" s="2539">
        <v>0</v>
      </c>
      <c r="CB632" s="2539">
        <v>0</v>
      </c>
      <c r="CC632" s="2539">
        <v>0</v>
      </c>
      <c r="CD632" s="2539">
        <v>0</v>
      </c>
      <c r="CE632" s="2570">
        <v>0</v>
      </c>
      <c r="CF632" s="2571">
        <v>1</v>
      </c>
      <c r="CG632" s="2539">
        <v>1</v>
      </c>
      <c r="CH632" s="2539">
        <v>1</v>
      </c>
      <c r="CI632" s="2539">
        <v>1</v>
      </c>
      <c r="CJ632" s="2539">
        <v>1</v>
      </c>
      <c r="CK632" s="2539">
        <v>1</v>
      </c>
      <c r="CL632" s="2539">
        <v>1</v>
      </c>
      <c r="CM632" s="2539">
        <v>1</v>
      </c>
      <c r="CN632" s="2539">
        <v>1</v>
      </c>
      <c r="CO632" s="2539">
        <v>1</v>
      </c>
      <c r="CP632" s="2539">
        <v>1</v>
      </c>
      <c r="CQ632" s="2539">
        <v>1</v>
      </c>
      <c r="CR632" s="2539">
        <v>1</v>
      </c>
      <c r="CS632" s="2539">
        <v>0</v>
      </c>
      <c r="CT632" s="2539">
        <v>0</v>
      </c>
      <c r="CU632" s="2539">
        <v>0</v>
      </c>
      <c r="CV632" s="2539">
        <v>0</v>
      </c>
      <c r="CW632" s="2539">
        <v>0</v>
      </c>
      <c r="CX632" s="2539">
        <v>0</v>
      </c>
      <c r="CY632" s="2573">
        <v>0</v>
      </c>
    </row>
    <row r="633" spans="1:103">
      <c r="A633" s="2564"/>
      <c r="B633" s="2660" t="s">
        <v>2942</v>
      </c>
      <c r="C633" s="2664" t="s">
        <v>2943</v>
      </c>
      <c r="D633" s="2646">
        <v>359</v>
      </c>
      <c r="E633" s="2519">
        <v>241</v>
      </c>
      <c r="F633" s="2663">
        <v>868</v>
      </c>
      <c r="G633" s="2561">
        <v>403</v>
      </c>
      <c r="H633" s="2568">
        <v>21.1</v>
      </c>
      <c r="I633" s="2568">
        <v>35.6</v>
      </c>
      <c r="J633" s="2561">
        <v>20</v>
      </c>
      <c r="K633" s="2568">
        <v>797.1</v>
      </c>
      <c r="L633" s="2568">
        <v>757.1</v>
      </c>
      <c r="M633" s="2567">
        <v>457</v>
      </c>
      <c r="N633" s="2548">
        <v>3.2709999999999999</v>
      </c>
      <c r="O633" s="2523">
        <v>9.0879999999999992</v>
      </c>
      <c r="P633" s="2549">
        <v>1</v>
      </c>
      <c r="Q633" s="2549" t="s">
        <v>2493</v>
      </c>
      <c r="R633" s="2549" t="s">
        <v>2493</v>
      </c>
      <c r="S633" s="2549">
        <v>1</v>
      </c>
      <c r="T633" s="2550" t="s">
        <v>2493</v>
      </c>
      <c r="U633" s="2549">
        <v>1</v>
      </c>
      <c r="V633" s="2549" t="s">
        <v>2493</v>
      </c>
      <c r="W633" s="2549" t="s">
        <v>2493</v>
      </c>
      <c r="X633" s="2549">
        <v>1</v>
      </c>
      <c r="Y633" s="2550" t="s">
        <v>2493</v>
      </c>
      <c r="Z633" s="2551" t="s">
        <v>2185</v>
      </c>
      <c r="AA633" s="2552" t="s">
        <v>2185</v>
      </c>
      <c r="AB633" s="2549" t="s">
        <v>2499</v>
      </c>
      <c r="AC633" s="2554">
        <v>591620</v>
      </c>
      <c r="AD633" s="2555">
        <v>13630</v>
      </c>
      <c r="AE633" s="2555">
        <v>15420</v>
      </c>
      <c r="AF633" s="2555">
        <v>35.9</v>
      </c>
      <c r="AG633" s="2555">
        <v>193.3</v>
      </c>
      <c r="AH633" s="2555">
        <v>38900</v>
      </c>
      <c r="AI633" s="2555">
        <v>1930</v>
      </c>
      <c r="AJ633" s="2555">
        <v>2984</v>
      </c>
      <c r="AK633" s="2555">
        <v>9.1999999999999993</v>
      </c>
      <c r="AL633" s="2555">
        <v>11.5</v>
      </c>
      <c r="AM633" s="2555">
        <v>1510</v>
      </c>
      <c r="AN633" s="2523">
        <v>67260</v>
      </c>
      <c r="AO633" s="2556">
        <v>1</v>
      </c>
      <c r="AP633" s="2547">
        <v>1</v>
      </c>
      <c r="AQ633" s="2547">
        <v>4</v>
      </c>
      <c r="AR633" s="2547">
        <v>4</v>
      </c>
      <c r="AS633" s="2557">
        <v>63</v>
      </c>
      <c r="AT633" s="2558">
        <v>71</v>
      </c>
      <c r="AU633" s="2558">
        <v>47</v>
      </c>
      <c r="AV633" s="2559">
        <v>55</v>
      </c>
      <c r="AW633" s="2560">
        <v>1</v>
      </c>
      <c r="AX633" s="2539">
        <v>1</v>
      </c>
      <c r="AY633" s="2521">
        <v>0</v>
      </c>
      <c r="AZ633" s="2539">
        <v>1</v>
      </c>
      <c r="BA633" s="2539">
        <v>1</v>
      </c>
      <c r="BB633" s="2539">
        <v>1</v>
      </c>
      <c r="BC633" s="2539">
        <v>0</v>
      </c>
      <c r="BD633" s="2539">
        <v>1</v>
      </c>
      <c r="BE633" s="2561">
        <v>1</v>
      </c>
      <c r="BF633" s="2539">
        <v>1</v>
      </c>
      <c r="BG633" s="2539">
        <v>1</v>
      </c>
      <c r="BH633" s="2539">
        <v>1</v>
      </c>
      <c r="BI633" s="2539">
        <v>1</v>
      </c>
      <c r="BJ633" s="2539">
        <v>1</v>
      </c>
      <c r="BK633" s="2539">
        <v>1</v>
      </c>
      <c r="BL633" s="2539">
        <v>1</v>
      </c>
      <c r="BM633" s="2539">
        <v>1</v>
      </c>
      <c r="BN633" s="2521">
        <v>0</v>
      </c>
      <c r="BO633" s="2539">
        <v>1</v>
      </c>
      <c r="BP633" s="2539">
        <v>1</v>
      </c>
      <c r="BQ633" s="2539">
        <v>0</v>
      </c>
      <c r="BR633" s="2562">
        <v>0</v>
      </c>
      <c r="BS633" s="2538">
        <v>0</v>
      </c>
      <c r="BT633" s="2521">
        <v>1</v>
      </c>
      <c r="BU633" s="2521">
        <v>1</v>
      </c>
      <c r="BV633" s="2539">
        <v>0</v>
      </c>
      <c r="BW633" s="2539">
        <v>0</v>
      </c>
      <c r="BX633" s="2539">
        <v>0</v>
      </c>
      <c r="BY633" s="2539">
        <v>0</v>
      </c>
      <c r="BZ633" s="2636">
        <v>0</v>
      </c>
      <c r="CA633" s="2539">
        <v>0</v>
      </c>
      <c r="CB633" s="2539">
        <v>0</v>
      </c>
      <c r="CC633" s="2539">
        <v>0</v>
      </c>
      <c r="CD633" s="2539">
        <v>0</v>
      </c>
      <c r="CE633" s="2570">
        <v>0</v>
      </c>
      <c r="CF633" s="2571">
        <v>1</v>
      </c>
      <c r="CG633" s="2539">
        <v>1</v>
      </c>
      <c r="CH633" s="2539">
        <v>1</v>
      </c>
      <c r="CI633" s="2539">
        <v>1</v>
      </c>
      <c r="CJ633" s="2539">
        <v>1</v>
      </c>
      <c r="CK633" s="2539">
        <v>1</v>
      </c>
      <c r="CL633" s="2539">
        <v>1</v>
      </c>
      <c r="CM633" s="2539">
        <v>1</v>
      </c>
      <c r="CN633" s="2539">
        <v>1</v>
      </c>
      <c r="CO633" s="2539">
        <v>1</v>
      </c>
      <c r="CP633" s="2539">
        <v>1</v>
      </c>
      <c r="CQ633" s="2539">
        <v>1</v>
      </c>
      <c r="CR633" s="2539">
        <v>1</v>
      </c>
      <c r="CS633" s="2539">
        <v>0</v>
      </c>
      <c r="CT633" s="2539">
        <v>0</v>
      </c>
      <c r="CU633" s="2539">
        <v>0</v>
      </c>
      <c r="CV633" s="2539">
        <v>0</v>
      </c>
      <c r="CW633" s="2539">
        <v>0</v>
      </c>
      <c r="CX633" s="2539">
        <v>0</v>
      </c>
      <c r="CY633" s="2573">
        <v>0</v>
      </c>
    </row>
    <row r="634" spans="1:103">
      <c r="A634" s="2564"/>
      <c r="B634" s="2660" t="s">
        <v>2944</v>
      </c>
      <c r="C634" s="2664" t="s">
        <v>2945</v>
      </c>
      <c r="D634" s="2646">
        <v>329</v>
      </c>
      <c r="E634" s="2519">
        <v>221</v>
      </c>
      <c r="F634" s="2663">
        <v>862</v>
      </c>
      <c r="G634" s="2561">
        <v>401</v>
      </c>
      <c r="H634" s="2568">
        <v>19.7</v>
      </c>
      <c r="I634" s="2568">
        <v>32.4</v>
      </c>
      <c r="J634" s="2561">
        <v>20</v>
      </c>
      <c r="K634" s="2568">
        <v>797.1</v>
      </c>
      <c r="L634" s="2568">
        <v>757.1</v>
      </c>
      <c r="M634" s="2567">
        <v>419</v>
      </c>
      <c r="N634" s="2548">
        <v>3.254</v>
      </c>
      <c r="O634" s="2523">
        <v>9.8620000000000001</v>
      </c>
      <c r="P634" s="2549">
        <v>1</v>
      </c>
      <c r="Q634" s="2549" t="s">
        <v>2493</v>
      </c>
      <c r="R634" s="2549" t="s">
        <v>2493</v>
      </c>
      <c r="S634" s="2549">
        <v>1</v>
      </c>
      <c r="T634" s="2550" t="s">
        <v>2493</v>
      </c>
      <c r="U634" s="2549">
        <v>1</v>
      </c>
      <c r="V634" s="2549" t="s">
        <v>2493</v>
      </c>
      <c r="W634" s="2549" t="s">
        <v>2493</v>
      </c>
      <c r="X634" s="2549">
        <v>1</v>
      </c>
      <c r="Y634" s="2550" t="s">
        <v>2493</v>
      </c>
      <c r="Z634" s="2551" t="s">
        <v>2185</v>
      </c>
      <c r="AA634" s="2552" t="s">
        <v>2185</v>
      </c>
      <c r="AB634" s="2549" t="s">
        <v>2499</v>
      </c>
      <c r="AC634" s="2554">
        <v>535820</v>
      </c>
      <c r="AD634" s="2555">
        <v>12430</v>
      </c>
      <c r="AE634" s="2555">
        <v>14040</v>
      </c>
      <c r="AF634" s="2555">
        <v>35.700000000000003</v>
      </c>
      <c r="AG634" s="2555">
        <v>179.8</v>
      </c>
      <c r="AH634" s="2555">
        <v>34870</v>
      </c>
      <c r="AI634" s="2555">
        <v>1739</v>
      </c>
      <c r="AJ634" s="2555">
        <v>2687</v>
      </c>
      <c r="AK634" s="2555">
        <v>9.1</v>
      </c>
      <c r="AL634" s="2555">
        <v>10.7</v>
      </c>
      <c r="AM634" s="2555">
        <v>1159</v>
      </c>
      <c r="AN634" s="2523">
        <v>59910</v>
      </c>
      <c r="AO634" s="2556">
        <v>1</v>
      </c>
      <c r="AP634" s="2547">
        <v>1</v>
      </c>
      <c r="AQ634" s="2547">
        <v>4</v>
      </c>
      <c r="AR634" s="2547">
        <v>4</v>
      </c>
      <c r="AS634" s="2557">
        <v>68</v>
      </c>
      <c r="AT634" s="2558">
        <v>77</v>
      </c>
      <c r="AU634" s="2558">
        <v>51</v>
      </c>
      <c r="AV634" s="2559">
        <v>60</v>
      </c>
      <c r="AW634" s="2560">
        <v>1</v>
      </c>
      <c r="AX634" s="2539">
        <v>1</v>
      </c>
      <c r="AY634" s="2521">
        <v>0</v>
      </c>
      <c r="AZ634" s="2539">
        <v>1</v>
      </c>
      <c r="BA634" s="2539">
        <v>1</v>
      </c>
      <c r="BB634" s="2539">
        <v>1</v>
      </c>
      <c r="BC634" s="2539">
        <v>0</v>
      </c>
      <c r="BD634" s="2539">
        <v>1</v>
      </c>
      <c r="BE634" s="2561">
        <v>1</v>
      </c>
      <c r="BF634" s="2539">
        <v>1</v>
      </c>
      <c r="BG634" s="2539">
        <v>1</v>
      </c>
      <c r="BH634" s="2539">
        <v>1</v>
      </c>
      <c r="BI634" s="2539">
        <v>1</v>
      </c>
      <c r="BJ634" s="2539">
        <v>1</v>
      </c>
      <c r="BK634" s="2539">
        <v>1</v>
      </c>
      <c r="BL634" s="2539">
        <v>1</v>
      </c>
      <c r="BM634" s="2539">
        <v>1</v>
      </c>
      <c r="BN634" s="2521">
        <v>0</v>
      </c>
      <c r="BO634" s="2539">
        <v>1</v>
      </c>
      <c r="BP634" s="2539">
        <v>1</v>
      </c>
      <c r="BQ634" s="2539">
        <v>0</v>
      </c>
      <c r="BR634" s="2562">
        <v>0</v>
      </c>
      <c r="BS634" s="2538">
        <v>0</v>
      </c>
      <c r="BT634" s="2521">
        <v>1</v>
      </c>
      <c r="BU634" s="2521">
        <v>1</v>
      </c>
      <c r="BV634" s="2539">
        <v>0</v>
      </c>
      <c r="BW634" s="2539">
        <v>0</v>
      </c>
      <c r="BX634" s="2539">
        <v>0</v>
      </c>
      <c r="BY634" s="2539">
        <v>0</v>
      </c>
      <c r="BZ634" s="2636">
        <v>0</v>
      </c>
      <c r="CA634" s="2539">
        <v>0</v>
      </c>
      <c r="CB634" s="2539">
        <v>0</v>
      </c>
      <c r="CC634" s="2539">
        <v>0</v>
      </c>
      <c r="CD634" s="2539">
        <v>0</v>
      </c>
      <c r="CE634" s="2570">
        <v>0</v>
      </c>
      <c r="CF634" s="2571">
        <v>1</v>
      </c>
      <c r="CG634" s="2539">
        <v>1</v>
      </c>
      <c r="CH634" s="2539">
        <v>1</v>
      </c>
      <c r="CI634" s="2539">
        <v>1</v>
      </c>
      <c r="CJ634" s="2539">
        <v>1</v>
      </c>
      <c r="CK634" s="2539">
        <v>1</v>
      </c>
      <c r="CL634" s="2539">
        <v>1</v>
      </c>
      <c r="CM634" s="2539">
        <v>1</v>
      </c>
      <c r="CN634" s="2539">
        <v>1</v>
      </c>
      <c r="CO634" s="2539">
        <v>1</v>
      </c>
      <c r="CP634" s="2539">
        <v>1</v>
      </c>
      <c r="CQ634" s="2539">
        <v>1</v>
      </c>
      <c r="CR634" s="2539">
        <v>1</v>
      </c>
      <c r="CS634" s="2539">
        <v>0</v>
      </c>
      <c r="CT634" s="2539">
        <v>0</v>
      </c>
      <c r="CU634" s="2539">
        <v>0</v>
      </c>
      <c r="CV634" s="2539">
        <v>0</v>
      </c>
      <c r="CW634" s="2539">
        <v>0</v>
      </c>
      <c r="CX634" s="2539">
        <v>0</v>
      </c>
      <c r="CY634" s="2573">
        <v>0</v>
      </c>
    </row>
    <row r="635" spans="1:103">
      <c r="A635" s="2564"/>
      <c r="B635" s="2660" t="s">
        <v>2946</v>
      </c>
      <c r="C635" s="2664" t="s">
        <v>2947</v>
      </c>
      <c r="D635" s="2646">
        <v>299</v>
      </c>
      <c r="E635" s="2519">
        <v>201</v>
      </c>
      <c r="F635" s="2663">
        <v>856</v>
      </c>
      <c r="G635" s="2561">
        <v>400</v>
      </c>
      <c r="H635" s="2568">
        <v>18.2</v>
      </c>
      <c r="I635" s="2568">
        <v>29.2</v>
      </c>
      <c r="J635" s="2561">
        <v>20</v>
      </c>
      <c r="K635" s="2568">
        <v>797.1</v>
      </c>
      <c r="L635" s="2568">
        <v>757.1</v>
      </c>
      <c r="M635" s="2567">
        <v>381</v>
      </c>
      <c r="N635" s="2548">
        <v>3.2410000000000001</v>
      </c>
      <c r="O635" s="2523">
        <v>10.8</v>
      </c>
      <c r="P635" s="2549">
        <v>1</v>
      </c>
      <c r="Q635" s="2549" t="s">
        <v>2493</v>
      </c>
      <c r="R635" s="2549" t="s">
        <v>2493</v>
      </c>
      <c r="S635" s="2549">
        <v>1</v>
      </c>
      <c r="T635" s="2550" t="s">
        <v>2493</v>
      </c>
      <c r="U635" s="2549">
        <v>1</v>
      </c>
      <c r="V635" s="2549" t="s">
        <v>2493</v>
      </c>
      <c r="W635" s="2549" t="s">
        <v>2493</v>
      </c>
      <c r="X635" s="2549">
        <v>1</v>
      </c>
      <c r="Y635" s="2550" t="s">
        <v>2493</v>
      </c>
      <c r="Z635" s="2551" t="s">
        <v>2185</v>
      </c>
      <c r="AA635" s="2552" t="s">
        <v>2185</v>
      </c>
      <c r="AB635" s="2549" t="s">
        <v>2499</v>
      </c>
      <c r="AC635" s="2554">
        <v>481680</v>
      </c>
      <c r="AD635" s="2555">
        <v>11250</v>
      </c>
      <c r="AE635" s="2555">
        <v>12680</v>
      </c>
      <c r="AF635" s="2555">
        <v>35.5</v>
      </c>
      <c r="AG635" s="2555">
        <v>165.5</v>
      </c>
      <c r="AH635" s="2555">
        <v>31190</v>
      </c>
      <c r="AI635" s="2555">
        <v>1559</v>
      </c>
      <c r="AJ635" s="2555">
        <v>2406</v>
      </c>
      <c r="AK635" s="2555">
        <v>9</v>
      </c>
      <c r="AL635" s="2555">
        <v>10</v>
      </c>
      <c r="AM635" s="2555">
        <v>866.2</v>
      </c>
      <c r="AN635" s="2523">
        <v>53220</v>
      </c>
      <c r="AO635" s="2556">
        <v>1</v>
      </c>
      <c r="AP635" s="2547">
        <v>1</v>
      </c>
      <c r="AQ635" s="2547">
        <v>4</v>
      </c>
      <c r="AR635" s="2547">
        <v>4</v>
      </c>
      <c r="AS635" s="2557">
        <v>74</v>
      </c>
      <c r="AT635" s="2558">
        <v>85</v>
      </c>
      <c r="AU635" s="2558">
        <v>55</v>
      </c>
      <c r="AV635" s="2559">
        <v>66</v>
      </c>
      <c r="AW635" s="2560">
        <v>1</v>
      </c>
      <c r="AX635" s="2539">
        <v>1</v>
      </c>
      <c r="AY635" s="2521">
        <v>0</v>
      </c>
      <c r="AZ635" s="2539">
        <v>1</v>
      </c>
      <c r="BA635" s="2539">
        <v>1</v>
      </c>
      <c r="BB635" s="2539">
        <v>1</v>
      </c>
      <c r="BC635" s="2539">
        <v>0</v>
      </c>
      <c r="BD635" s="2539">
        <v>1</v>
      </c>
      <c r="BE635" s="2561">
        <v>1</v>
      </c>
      <c r="BF635" s="2539">
        <v>1</v>
      </c>
      <c r="BG635" s="2539">
        <v>1</v>
      </c>
      <c r="BH635" s="2539">
        <v>1</v>
      </c>
      <c r="BI635" s="2539">
        <v>1</v>
      </c>
      <c r="BJ635" s="2539">
        <v>1</v>
      </c>
      <c r="BK635" s="2539">
        <v>1</v>
      </c>
      <c r="BL635" s="2539">
        <v>1</v>
      </c>
      <c r="BM635" s="2539">
        <v>1</v>
      </c>
      <c r="BN635" s="2521">
        <v>0</v>
      </c>
      <c r="BO635" s="2539">
        <v>1</v>
      </c>
      <c r="BP635" s="2539">
        <v>1</v>
      </c>
      <c r="BQ635" s="2539">
        <v>0</v>
      </c>
      <c r="BR635" s="2562">
        <v>0</v>
      </c>
      <c r="BS635" s="2538">
        <v>0</v>
      </c>
      <c r="BT635" s="2521">
        <v>1</v>
      </c>
      <c r="BU635" s="2521">
        <v>1</v>
      </c>
      <c r="BV635" s="2539">
        <v>0</v>
      </c>
      <c r="BW635" s="2539">
        <v>0</v>
      </c>
      <c r="BX635" s="2539">
        <v>0</v>
      </c>
      <c r="BY635" s="2539">
        <v>0</v>
      </c>
      <c r="BZ635" s="2636">
        <v>0</v>
      </c>
      <c r="CA635" s="2539">
        <v>0</v>
      </c>
      <c r="CB635" s="2539">
        <v>0</v>
      </c>
      <c r="CC635" s="2539">
        <v>0</v>
      </c>
      <c r="CD635" s="2539">
        <v>0</v>
      </c>
      <c r="CE635" s="2570">
        <v>0</v>
      </c>
      <c r="CF635" s="2571">
        <v>1</v>
      </c>
      <c r="CG635" s="2539">
        <v>1</v>
      </c>
      <c r="CH635" s="2539">
        <v>1</v>
      </c>
      <c r="CI635" s="2539">
        <v>1</v>
      </c>
      <c r="CJ635" s="2539">
        <v>1</v>
      </c>
      <c r="CK635" s="2539">
        <v>1</v>
      </c>
      <c r="CL635" s="2539">
        <v>1</v>
      </c>
      <c r="CM635" s="2539">
        <v>1</v>
      </c>
      <c r="CN635" s="2539">
        <v>1</v>
      </c>
      <c r="CO635" s="2539">
        <v>1</v>
      </c>
      <c r="CP635" s="2539">
        <v>1</v>
      </c>
      <c r="CQ635" s="2539">
        <v>1</v>
      </c>
      <c r="CR635" s="2539">
        <v>1</v>
      </c>
      <c r="CS635" s="2539">
        <v>0</v>
      </c>
      <c r="CT635" s="2539">
        <v>0</v>
      </c>
      <c r="CU635" s="2539">
        <v>0</v>
      </c>
      <c r="CV635" s="2539">
        <v>0</v>
      </c>
      <c r="CW635" s="2539">
        <v>0</v>
      </c>
      <c r="CX635" s="2539">
        <v>0</v>
      </c>
      <c r="CY635" s="2573">
        <v>0</v>
      </c>
    </row>
    <row r="636" spans="1:103">
      <c r="A636" s="2564"/>
      <c r="B636" s="2660" t="s">
        <v>2948</v>
      </c>
      <c r="C636" s="2661" t="s">
        <v>2949</v>
      </c>
      <c r="D636" s="2646">
        <v>251</v>
      </c>
      <c r="E636" s="2662">
        <v>169</v>
      </c>
      <c r="F636" s="2663">
        <v>859</v>
      </c>
      <c r="G636" s="2561">
        <v>292</v>
      </c>
      <c r="H636" s="2568">
        <v>17</v>
      </c>
      <c r="I636" s="2568">
        <v>31</v>
      </c>
      <c r="J636" s="2561">
        <v>20</v>
      </c>
      <c r="K636" s="2568">
        <v>797.1</v>
      </c>
      <c r="L636" s="2568">
        <v>757.1</v>
      </c>
      <c r="M636" s="2567">
        <v>319</v>
      </c>
      <c r="N636" s="2548">
        <v>2.8180000000000001</v>
      </c>
      <c r="O636" s="2523">
        <v>11.22</v>
      </c>
      <c r="P636" s="2549">
        <v>1</v>
      </c>
      <c r="Q636" s="2549" t="s">
        <v>2493</v>
      </c>
      <c r="R636" s="2549" t="s">
        <v>2493</v>
      </c>
      <c r="S636" s="2549">
        <v>1</v>
      </c>
      <c r="T636" s="2550" t="s">
        <v>2493</v>
      </c>
      <c r="U636" s="2549">
        <v>1</v>
      </c>
      <c r="V636" s="2549" t="s">
        <v>2493</v>
      </c>
      <c r="W636" s="2549" t="s">
        <v>2493</v>
      </c>
      <c r="X636" s="2549">
        <v>1</v>
      </c>
      <c r="Y636" s="2550" t="s">
        <v>2493</v>
      </c>
      <c r="Z636" s="2551">
        <v>1</v>
      </c>
      <c r="AA636" s="2552" t="s">
        <v>2185</v>
      </c>
      <c r="AB636" s="2549" t="s">
        <v>2499</v>
      </c>
      <c r="AC636" s="2554">
        <v>387490</v>
      </c>
      <c r="AD636" s="2555">
        <v>9021</v>
      </c>
      <c r="AE636" s="2555">
        <v>10320</v>
      </c>
      <c r="AF636" s="2555">
        <v>34.799999999999997</v>
      </c>
      <c r="AG636" s="2555">
        <v>156.5</v>
      </c>
      <c r="AH636" s="2555">
        <v>12900</v>
      </c>
      <c r="AI636" s="2555">
        <v>883.7</v>
      </c>
      <c r="AJ636" s="2555">
        <v>1383</v>
      </c>
      <c r="AK636" s="2555">
        <v>6.3</v>
      </c>
      <c r="AL636" s="2555">
        <v>10.199999999999999</v>
      </c>
      <c r="AM636" s="2555">
        <v>745.5</v>
      </c>
      <c r="AN636" s="2523">
        <v>22040</v>
      </c>
      <c r="AO636" s="2556">
        <v>1</v>
      </c>
      <c r="AP636" s="2547">
        <v>1</v>
      </c>
      <c r="AQ636" s="2547">
        <v>4</v>
      </c>
      <c r="AR636" s="2547">
        <v>4</v>
      </c>
      <c r="AS636" s="2557">
        <v>79</v>
      </c>
      <c r="AT636" s="2558">
        <v>88</v>
      </c>
      <c r="AU636" s="2558">
        <v>63</v>
      </c>
      <c r="AV636" s="2559">
        <v>72</v>
      </c>
      <c r="AW636" s="2560">
        <v>1</v>
      </c>
      <c r="AX636" s="2539">
        <v>1</v>
      </c>
      <c r="AY636" s="2521">
        <v>1</v>
      </c>
      <c r="AZ636" s="2539">
        <v>1</v>
      </c>
      <c r="BA636" s="2539">
        <v>1</v>
      </c>
      <c r="BB636" s="2539">
        <v>1</v>
      </c>
      <c r="BC636" s="2539">
        <v>0</v>
      </c>
      <c r="BD636" s="2539">
        <v>1</v>
      </c>
      <c r="BE636" s="2561">
        <v>1</v>
      </c>
      <c r="BF636" s="2539">
        <v>1</v>
      </c>
      <c r="BG636" s="2539">
        <v>1</v>
      </c>
      <c r="BH636" s="2539">
        <v>1</v>
      </c>
      <c r="BI636" s="2539">
        <v>1</v>
      </c>
      <c r="BJ636" s="2539">
        <v>1</v>
      </c>
      <c r="BK636" s="2539">
        <v>1</v>
      </c>
      <c r="BL636" s="2539">
        <v>1</v>
      </c>
      <c r="BM636" s="2539">
        <v>1</v>
      </c>
      <c r="BN636" s="2521">
        <v>0</v>
      </c>
      <c r="BO636" s="2539">
        <v>1</v>
      </c>
      <c r="BP636" s="2539">
        <v>1</v>
      </c>
      <c r="BQ636" s="2539">
        <v>0</v>
      </c>
      <c r="BR636" s="2562">
        <v>0</v>
      </c>
      <c r="BS636" s="2538">
        <v>0</v>
      </c>
      <c r="BT636" s="2521">
        <v>1</v>
      </c>
      <c r="BU636" s="2521">
        <v>0</v>
      </c>
      <c r="BV636" s="2539">
        <v>0</v>
      </c>
      <c r="BW636" s="2539">
        <v>0</v>
      </c>
      <c r="BX636" s="2539">
        <v>0</v>
      </c>
      <c r="BY636" s="2539">
        <v>0</v>
      </c>
      <c r="BZ636" s="2636">
        <v>0</v>
      </c>
      <c r="CA636" s="2539">
        <v>0</v>
      </c>
      <c r="CB636" s="2539">
        <v>0</v>
      </c>
      <c r="CC636" s="2539">
        <v>0</v>
      </c>
      <c r="CD636" s="2539">
        <v>0</v>
      </c>
      <c r="CE636" s="2570">
        <v>0</v>
      </c>
      <c r="CF636" s="2571">
        <v>1</v>
      </c>
      <c r="CG636" s="2539">
        <v>1</v>
      </c>
      <c r="CH636" s="2539">
        <v>1</v>
      </c>
      <c r="CI636" s="2539">
        <v>1</v>
      </c>
      <c r="CJ636" s="2539">
        <v>1</v>
      </c>
      <c r="CK636" s="2539">
        <v>1</v>
      </c>
      <c r="CL636" s="2539">
        <v>1</v>
      </c>
      <c r="CM636" s="2539">
        <v>1</v>
      </c>
      <c r="CN636" s="2539">
        <v>1</v>
      </c>
      <c r="CO636" s="2539">
        <v>1</v>
      </c>
      <c r="CP636" s="2539">
        <v>1</v>
      </c>
      <c r="CQ636" s="2539">
        <v>1</v>
      </c>
      <c r="CR636" s="2539">
        <v>1</v>
      </c>
      <c r="CS636" s="2539">
        <v>0</v>
      </c>
      <c r="CT636" s="2539">
        <v>0</v>
      </c>
      <c r="CU636" s="2539">
        <v>0</v>
      </c>
      <c r="CV636" s="2539">
        <v>0</v>
      </c>
      <c r="CW636" s="2539">
        <v>0</v>
      </c>
      <c r="CX636" s="2539">
        <v>0</v>
      </c>
      <c r="CY636" s="2573">
        <v>0</v>
      </c>
    </row>
    <row r="637" spans="1:103">
      <c r="A637" s="2564"/>
      <c r="B637" s="2660" t="s">
        <v>2950</v>
      </c>
      <c r="C637" s="2661" t="s">
        <v>2951</v>
      </c>
      <c r="D637" s="2646">
        <v>226</v>
      </c>
      <c r="E637" s="2662">
        <v>152</v>
      </c>
      <c r="F637" s="2663">
        <v>851</v>
      </c>
      <c r="G637" s="2561">
        <v>294</v>
      </c>
      <c r="H637" s="2568">
        <v>16.100000000000001</v>
      </c>
      <c r="I637" s="2568">
        <v>26.8</v>
      </c>
      <c r="J637" s="2561">
        <v>20</v>
      </c>
      <c r="K637" s="2568">
        <v>797.1</v>
      </c>
      <c r="L637" s="2568">
        <v>757.1</v>
      </c>
      <c r="M637" s="2567">
        <v>288</v>
      </c>
      <c r="N637" s="2548">
        <v>2.8109999999999999</v>
      </c>
      <c r="O637" s="2523">
        <v>12.37</v>
      </c>
      <c r="P637" s="2549">
        <v>1</v>
      </c>
      <c r="Q637" s="2549" t="s">
        <v>2493</v>
      </c>
      <c r="R637" s="2549" t="s">
        <v>2493</v>
      </c>
      <c r="S637" s="2549">
        <v>1</v>
      </c>
      <c r="T637" s="2550" t="s">
        <v>2493</v>
      </c>
      <c r="U637" s="2549">
        <v>1</v>
      </c>
      <c r="V637" s="2549" t="s">
        <v>2493</v>
      </c>
      <c r="W637" s="2549" t="s">
        <v>2493</v>
      </c>
      <c r="X637" s="2549">
        <v>1</v>
      </c>
      <c r="Y637" s="2550" t="s">
        <v>2493</v>
      </c>
      <c r="Z637" s="2551">
        <v>1</v>
      </c>
      <c r="AA637" s="2552" t="s">
        <v>2185</v>
      </c>
      <c r="AB637" s="2549" t="s">
        <v>2499</v>
      </c>
      <c r="AC637" s="2554">
        <v>341070</v>
      </c>
      <c r="AD637" s="2555">
        <v>8015</v>
      </c>
      <c r="AE637" s="2555">
        <v>9188</v>
      </c>
      <c r="AF637" s="2555">
        <v>34.299999999999997</v>
      </c>
      <c r="AG637" s="2555">
        <v>146.80000000000001</v>
      </c>
      <c r="AH637" s="2555">
        <v>11380</v>
      </c>
      <c r="AI637" s="2555">
        <v>774.4</v>
      </c>
      <c r="AJ637" s="2555">
        <v>1214</v>
      </c>
      <c r="AK637" s="2555">
        <v>6.2</v>
      </c>
      <c r="AL637" s="2555">
        <v>9.3000000000000007</v>
      </c>
      <c r="AM637" s="2555">
        <v>522.6</v>
      </c>
      <c r="AN637" s="2523">
        <v>19270</v>
      </c>
      <c r="AO637" s="2556">
        <v>1</v>
      </c>
      <c r="AP637" s="2547">
        <v>1</v>
      </c>
      <c r="AQ637" s="2547">
        <v>4</v>
      </c>
      <c r="AR637" s="2547">
        <v>4</v>
      </c>
      <c r="AS637" s="2557">
        <v>87</v>
      </c>
      <c r="AT637" s="2558">
        <v>97</v>
      </c>
      <c r="AU637" s="2558">
        <v>69</v>
      </c>
      <c r="AV637" s="2559">
        <v>79</v>
      </c>
      <c r="AW637" s="2560">
        <v>1</v>
      </c>
      <c r="AX637" s="2539">
        <v>1</v>
      </c>
      <c r="AY637" s="2521">
        <v>1</v>
      </c>
      <c r="AZ637" s="2539">
        <v>1</v>
      </c>
      <c r="BA637" s="2539">
        <v>1</v>
      </c>
      <c r="BB637" s="2539">
        <v>1</v>
      </c>
      <c r="BC637" s="2539">
        <v>0</v>
      </c>
      <c r="BD637" s="2539">
        <v>1</v>
      </c>
      <c r="BE637" s="2561">
        <v>1</v>
      </c>
      <c r="BF637" s="2539">
        <v>1</v>
      </c>
      <c r="BG637" s="2539">
        <v>1</v>
      </c>
      <c r="BH637" s="2539">
        <v>1</v>
      </c>
      <c r="BI637" s="2539">
        <v>1</v>
      </c>
      <c r="BJ637" s="2539">
        <v>1</v>
      </c>
      <c r="BK637" s="2539">
        <v>1</v>
      </c>
      <c r="BL637" s="2539">
        <v>1</v>
      </c>
      <c r="BM637" s="2539">
        <v>1</v>
      </c>
      <c r="BN637" s="2521">
        <v>0</v>
      </c>
      <c r="BO637" s="2539">
        <v>1</v>
      </c>
      <c r="BP637" s="2539">
        <v>1</v>
      </c>
      <c r="BQ637" s="2539">
        <v>0</v>
      </c>
      <c r="BR637" s="2562">
        <v>0</v>
      </c>
      <c r="BS637" s="2538">
        <v>0</v>
      </c>
      <c r="BT637" s="2521">
        <v>1</v>
      </c>
      <c r="BU637" s="2521">
        <v>0</v>
      </c>
      <c r="BV637" s="2539">
        <v>0</v>
      </c>
      <c r="BW637" s="2539">
        <v>0</v>
      </c>
      <c r="BX637" s="2539">
        <v>0</v>
      </c>
      <c r="BY637" s="2539">
        <v>0</v>
      </c>
      <c r="BZ637" s="2636">
        <v>0</v>
      </c>
      <c r="CA637" s="2539">
        <v>0</v>
      </c>
      <c r="CB637" s="2539">
        <v>0</v>
      </c>
      <c r="CC637" s="2539">
        <v>0</v>
      </c>
      <c r="CD637" s="2539">
        <v>0</v>
      </c>
      <c r="CE637" s="2570">
        <v>0</v>
      </c>
      <c r="CF637" s="2571">
        <v>1</v>
      </c>
      <c r="CG637" s="2539">
        <v>1</v>
      </c>
      <c r="CH637" s="2539">
        <v>1</v>
      </c>
      <c r="CI637" s="2539">
        <v>1</v>
      </c>
      <c r="CJ637" s="2539">
        <v>1</v>
      </c>
      <c r="CK637" s="2539">
        <v>1</v>
      </c>
      <c r="CL637" s="2539">
        <v>1</v>
      </c>
      <c r="CM637" s="2539">
        <v>1</v>
      </c>
      <c r="CN637" s="2539">
        <v>1</v>
      </c>
      <c r="CO637" s="2539">
        <v>1</v>
      </c>
      <c r="CP637" s="2539">
        <v>1</v>
      </c>
      <c r="CQ637" s="2539">
        <v>1</v>
      </c>
      <c r="CR637" s="2539">
        <v>1</v>
      </c>
      <c r="CS637" s="2539">
        <v>0</v>
      </c>
      <c r="CT637" s="2539">
        <v>0</v>
      </c>
      <c r="CU637" s="2539">
        <v>0</v>
      </c>
      <c r="CV637" s="2539">
        <v>0</v>
      </c>
      <c r="CW637" s="2539">
        <v>0</v>
      </c>
      <c r="CX637" s="2539">
        <v>0</v>
      </c>
      <c r="CY637" s="2573">
        <v>0</v>
      </c>
    </row>
    <row r="638" spans="1:103">
      <c r="A638" s="2564"/>
      <c r="B638" s="2660" t="s">
        <v>2952</v>
      </c>
      <c r="C638" s="2661" t="s">
        <v>2953</v>
      </c>
      <c r="D638" s="2646">
        <v>210</v>
      </c>
      <c r="E638" s="2662">
        <v>141</v>
      </c>
      <c r="F638" s="2663">
        <v>846</v>
      </c>
      <c r="G638" s="2561">
        <v>293</v>
      </c>
      <c r="H638" s="2568">
        <v>15.4</v>
      </c>
      <c r="I638" s="2568">
        <v>24.4</v>
      </c>
      <c r="J638" s="2561">
        <v>20</v>
      </c>
      <c r="K638" s="2568">
        <v>797.1</v>
      </c>
      <c r="L638" s="2568">
        <v>757.1</v>
      </c>
      <c r="M638" s="2567">
        <v>268</v>
      </c>
      <c r="N638" s="2548">
        <v>2.7989999999999999</v>
      </c>
      <c r="O638" s="2523">
        <v>13.25</v>
      </c>
      <c r="P638" s="2549">
        <v>1</v>
      </c>
      <c r="Q638" s="2549" t="s">
        <v>2493</v>
      </c>
      <c r="R638" s="2549" t="s">
        <v>2493</v>
      </c>
      <c r="S638" s="2549">
        <v>1</v>
      </c>
      <c r="T638" s="2550" t="s">
        <v>2493</v>
      </c>
      <c r="U638" s="2549">
        <v>1</v>
      </c>
      <c r="V638" s="2549" t="s">
        <v>2493</v>
      </c>
      <c r="W638" s="2549" t="s">
        <v>2493</v>
      </c>
      <c r="X638" s="2549">
        <v>1</v>
      </c>
      <c r="Y638" s="2550" t="s">
        <v>2493</v>
      </c>
      <c r="Z638" s="2551">
        <v>1</v>
      </c>
      <c r="AA638" s="2552" t="s">
        <v>2185</v>
      </c>
      <c r="AB638" s="2549" t="s">
        <v>2499</v>
      </c>
      <c r="AC638" s="2554">
        <v>311710</v>
      </c>
      <c r="AD638" s="2555">
        <v>7369</v>
      </c>
      <c r="AE638" s="2555">
        <v>8455</v>
      </c>
      <c r="AF638" s="2555">
        <v>34</v>
      </c>
      <c r="AG638" s="2555">
        <v>139.69999999999999</v>
      </c>
      <c r="AH638" s="2555">
        <v>10250</v>
      </c>
      <c r="AI638" s="2555">
        <v>700.2</v>
      </c>
      <c r="AJ638" s="2555">
        <v>1098</v>
      </c>
      <c r="AK638" s="2555">
        <v>6.1</v>
      </c>
      <c r="AL638" s="2555">
        <v>8.6999999999999993</v>
      </c>
      <c r="AM638" s="2555">
        <v>412.7</v>
      </c>
      <c r="AN638" s="2523">
        <v>17260</v>
      </c>
      <c r="AO638" s="2556">
        <v>1</v>
      </c>
      <c r="AP638" s="2547">
        <v>1</v>
      </c>
      <c r="AQ638" s="2547">
        <v>4</v>
      </c>
      <c r="AR638" s="2547">
        <v>4</v>
      </c>
      <c r="AS638" s="2557">
        <v>93</v>
      </c>
      <c r="AT638" s="2558">
        <v>104</v>
      </c>
      <c r="AU638" s="2558">
        <v>74</v>
      </c>
      <c r="AV638" s="2559">
        <v>85</v>
      </c>
      <c r="AW638" s="2560">
        <v>1</v>
      </c>
      <c r="AX638" s="2539">
        <v>1</v>
      </c>
      <c r="AY638" s="2521">
        <v>1</v>
      </c>
      <c r="AZ638" s="2539">
        <v>1</v>
      </c>
      <c r="BA638" s="2539">
        <v>1</v>
      </c>
      <c r="BB638" s="2539">
        <v>1</v>
      </c>
      <c r="BC638" s="2539">
        <v>0</v>
      </c>
      <c r="BD638" s="2539">
        <v>1</v>
      </c>
      <c r="BE638" s="2561">
        <v>1</v>
      </c>
      <c r="BF638" s="2539">
        <v>1</v>
      </c>
      <c r="BG638" s="2539">
        <v>1</v>
      </c>
      <c r="BH638" s="2539">
        <v>1</v>
      </c>
      <c r="BI638" s="2539">
        <v>1</v>
      </c>
      <c r="BJ638" s="2539">
        <v>1</v>
      </c>
      <c r="BK638" s="2539">
        <v>1</v>
      </c>
      <c r="BL638" s="2539">
        <v>1</v>
      </c>
      <c r="BM638" s="2539">
        <v>1</v>
      </c>
      <c r="BN638" s="2521">
        <v>0</v>
      </c>
      <c r="BO638" s="2539">
        <v>1</v>
      </c>
      <c r="BP638" s="2539">
        <v>1</v>
      </c>
      <c r="BQ638" s="2539">
        <v>0</v>
      </c>
      <c r="BR638" s="2562">
        <v>0</v>
      </c>
      <c r="BS638" s="2538">
        <v>0</v>
      </c>
      <c r="BT638" s="2521">
        <v>1</v>
      </c>
      <c r="BU638" s="2521">
        <v>0</v>
      </c>
      <c r="BV638" s="2539">
        <v>0</v>
      </c>
      <c r="BW638" s="2539">
        <v>0</v>
      </c>
      <c r="BX638" s="2539">
        <v>0</v>
      </c>
      <c r="BY638" s="2539">
        <v>0</v>
      </c>
      <c r="BZ638" s="2636">
        <v>0</v>
      </c>
      <c r="CA638" s="2539">
        <v>0</v>
      </c>
      <c r="CB638" s="2539">
        <v>0</v>
      </c>
      <c r="CC638" s="2539">
        <v>0</v>
      </c>
      <c r="CD638" s="2539">
        <v>0</v>
      </c>
      <c r="CE638" s="2570">
        <v>0</v>
      </c>
      <c r="CF638" s="2571">
        <v>1</v>
      </c>
      <c r="CG638" s="2539">
        <v>1</v>
      </c>
      <c r="CH638" s="2539">
        <v>1</v>
      </c>
      <c r="CI638" s="2539">
        <v>1</v>
      </c>
      <c r="CJ638" s="2539">
        <v>1</v>
      </c>
      <c r="CK638" s="2539">
        <v>1</v>
      </c>
      <c r="CL638" s="2539">
        <v>1</v>
      </c>
      <c r="CM638" s="2539">
        <v>1</v>
      </c>
      <c r="CN638" s="2539">
        <v>1</v>
      </c>
      <c r="CO638" s="2539">
        <v>1</v>
      </c>
      <c r="CP638" s="2539">
        <v>1</v>
      </c>
      <c r="CQ638" s="2539">
        <v>1</v>
      </c>
      <c r="CR638" s="2539">
        <v>1</v>
      </c>
      <c r="CS638" s="2539">
        <v>0</v>
      </c>
      <c r="CT638" s="2539">
        <v>0</v>
      </c>
      <c r="CU638" s="2539">
        <v>0</v>
      </c>
      <c r="CV638" s="2539">
        <v>0</v>
      </c>
      <c r="CW638" s="2539">
        <v>0</v>
      </c>
      <c r="CX638" s="2539">
        <v>0</v>
      </c>
      <c r="CY638" s="2573">
        <v>0</v>
      </c>
    </row>
    <row r="639" spans="1:103">
      <c r="A639" s="2564"/>
      <c r="B639" s="2660" t="s">
        <v>2954</v>
      </c>
      <c r="C639" s="2661" t="s">
        <v>2955</v>
      </c>
      <c r="D639" s="2646">
        <v>193</v>
      </c>
      <c r="E639" s="2662">
        <v>130</v>
      </c>
      <c r="F639" s="2663">
        <v>840</v>
      </c>
      <c r="G639" s="2561">
        <v>292</v>
      </c>
      <c r="H639" s="2568">
        <v>14.7</v>
      </c>
      <c r="I639" s="2568">
        <v>21.7</v>
      </c>
      <c r="J639" s="2561">
        <v>20</v>
      </c>
      <c r="K639" s="2568">
        <v>797.1</v>
      </c>
      <c r="L639" s="2568">
        <v>757.1</v>
      </c>
      <c r="M639" s="2567">
        <v>247</v>
      </c>
      <c r="N639" s="2548">
        <v>2.7839999999999998</v>
      </c>
      <c r="O639" s="2523">
        <v>14.34</v>
      </c>
      <c r="P639" s="2549">
        <v>1</v>
      </c>
      <c r="Q639" s="2549" t="s">
        <v>2493</v>
      </c>
      <c r="R639" s="2549" t="s">
        <v>2493</v>
      </c>
      <c r="S639" s="2549">
        <v>1</v>
      </c>
      <c r="T639" s="2550" t="s">
        <v>2493</v>
      </c>
      <c r="U639" s="2549">
        <v>1</v>
      </c>
      <c r="V639" s="2549" t="s">
        <v>2493</v>
      </c>
      <c r="W639" s="2549" t="s">
        <v>2493</v>
      </c>
      <c r="X639" s="2549">
        <v>1</v>
      </c>
      <c r="Y639" s="2550" t="s">
        <v>2493</v>
      </c>
      <c r="Z639" s="2551">
        <v>1</v>
      </c>
      <c r="AA639" s="2552" t="s">
        <v>2185</v>
      </c>
      <c r="AB639" s="2549" t="s">
        <v>2499</v>
      </c>
      <c r="AC639" s="2554">
        <v>279440</v>
      </c>
      <c r="AD639" s="2555">
        <v>6653</v>
      </c>
      <c r="AE639" s="2555">
        <v>7652</v>
      </c>
      <c r="AF639" s="2555">
        <v>33.6</v>
      </c>
      <c r="AG639" s="2555">
        <v>132.4</v>
      </c>
      <c r="AH639" s="2555">
        <v>9030</v>
      </c>
      <c r="AI639" s="2555">
        <v>618.5</v>
      </c>
      <c r="AJ639" s="2555">
        <v>972.2</v>
      </c>
      <c r="AK639" s="2555">
        <v>6</v>
      </c>
      <c r="AL639" s="2555">
        <v>8.1</v>
      </c>
      <c r="AM639" s="2555">
        <v>311.8</v>
      </c>
      <c r="AN639" s="2523">
        <v>15070</v>
      </c>
      <c r="AO639" s="2556">
        <v>1</v>
      </c>
      <c r="AP639" s="2547">
        <v>2</v>
      </c>
      <c r="AQ639" s="2547">
        <v>4</v>
      </c>
      <c r="AR639" s="2547">
        <v>4</v>
      </c>
      <c r="AS639" s="2557">
        <v>101</v>
      </c>
      <c r="AT639" s="2558">
        <v>113</v>
      </c>
      <c r="AU639" s="2558">
        <v>80</v>
      </c>
      <c r="AV639" s="2559">
        <v>92</v>
      </c>
      <c r="AW639" s="2560">
        <v>1</v>
      </c>
      <c r="AX639" s="2539">
        <v>1</v>
      </c>
      <c r="AY639" s="2521">
        <v>1</v>
      </c>
      <c r="AZ639" s="2539">
        <v>1</v>
      </c>
      <c r="BA639" s="2539">
        <v>1</v>
      </c>
      <c r="BB639" s="2539">
        <v>1</v>
      </c>
      <c r="BC639" s="2539">
        <v>0</v>
      </c>
      <c r="BD639" s="2539">
        <v>1</v>
      </c>
      <c r="BE639" s="2561">
        <v>1</v>
      </c>
      <c r="BF639" s="2539">
        <v>1</v>
      </c>
      <c r="BG639" s="2539">
        <v>1</v>
      </c>
      <c r="BH639" s="2539">
        <v>1</v>
      </c>
      <c r="BI639" s="2539">
        <v>1</v>
      </c>
      <c r="BJ639" s="2539">
        <v>1</v>
      </c>
      <c r="BK639" s="2539">
        <v>1</v>
      </c>
      <c r="BL639" s="2539">
        <v>1</v>
      </c>
      <c r="BM639" s="2539">
        <v>1</v>
      </c>
      <c r="BN639" s="2521">
        <v>0</v>
      </c>
      <c r="BO639" s="2539">
        <v>1</v>
      </c>
      <c r="BP639" s="2539">
        <v>1</v>
      </c>
      <c r="BQ639" s="2539">
        <v>0</v>
      </c>
      <c r="BR639" s="2562">
        <v>0</v>
      </c>
      <c r="BS639" s="2538">
        <v>0</v>
      </c>
      <c r="BT639" s="2521">
        <v>1</v>
      </c>
      <c r="BU639" s="2521">
        <v>0</v>
      </c>
      <c r="BV639" s="2539">
        <v>0</v>
      </c>
      <c r="BW639" s="2539">
        <v>0</v>
      </c>
      <c r="BX639" s="2539">
        <v>0</v>
      </c>
      <c r="BY639" s="2539">
        <v>0</v>
      </c>
      <c r="BZ639" s="2636">
        <v>0</v>
      </c>
      <c r="CA639" s="2539">
        <v>0</v>
      </c>
      <c r="CB639" s="2539">
        <v>0</v>
      </c>
      <c r="CC639" s="2539">
        <v>0</v>
      </c>
      <c r="CD639" s="2539">
        <v>0</v>
      </c>
      <c r="CE639" s="2570">
        <v>0</v>
      </c>
      <c r="CF639" s="2571">
        <v>1</v>
      </c>
      <c r="CG639" s="2539">
        <v>1</v>
      </c>
      <c r="CH639" s="2539">
        <v>1</v>
      </c>
      <c r="CI639" s="2539">
        <v>1</v>
      </c>
      <c r="CJ639" s="2539">
        <v>1</v>
      </c>
      <c r="CK639" s="2539">
        <v>1</v>
      </c>
      <c r="CL639" s="2539">
        <v>1</v>
      </c>
      <c r="CM639" s="2539">
        <v>1</v>
      </c>
      <c r="CN639" s="2539">
        <v>1</v>
      </c>
      <c r="CO639" s="2539">
        <v>1</v>
      </c>
      <c r="CP639" s="2539">
        <v>1</v>
      </c>
      <c r="CQ639" s="2539">
        <v>1</v>
      </c>
      <c r="CR639" s="2539">
        <v>1</v>
      </c>
      <c r="CS639" s="2539">
        <v>0</v>
      </c>
      <c r="CT639" s="2539">
        <v>0</v>
      </c>
      <c r="CU639" s="2539">
        <v>0</v>
      </c>
      <c r="CV639" s="2539">
        <v>0</v>
      </c>
      <c r="CW639" s="2539">
        <v>0</v>
      </c>
      <c r="CX639" s="2539">
        <v>0</v>
      </c>
      <c r="CY639" s="2573">
        <v>0</v>
      </c>
    </row>
    <row r="640" spans="1:103">
      <c r="A640" s="2564"/>
      <c r="B640" s="2660" t="s">
        <v>2956</v>
      </c>
      <c r="C640" s="2661" t="s">
        <v>2957</v>
      </c>
      <c r="D640" s="2646">
        <v>176</v>
      </c>
      <c r="E640" s="2662">
        <v>118</v>
      </c>
      <c r="F640" s="2663">
        <v>835</v>
      </c>
      <c r="G640" s="2561">
        <v>292</v>
      </c>
      <c r="H640" s="2568">
        <v>14</v>
      </c>
      <c r="I640" s="2568">
        <v>18.8</v>
      </c>
      <c r="J640" s="2561">
        <v>20</v>
      </c>
      <c r="K640" s="2568">
        <v>797.1</v>
      </c>
      <c r="L640" s="2568">
        <v>757.1</v>
      </c>
      <c r="M640" s="2567">
        <v>224</v>
      </c>
      <c r="N640" s="2548">
        <v>2.7759999999999998</v>
      </c>
      <c r="O640" s="2523">
        <v>15.73</v>
      </c>
      <c r="P640" s="2549">
        <v>1</v>
      </c>
      <c r="Q640" s="2549">
        <v>1</v>
      </c>
      <c r="R640" s="2549" t="s">
        <v>2185</v>
      </c>
      <c r="S640" s="2549">
        <v>1</v>
      </c>
      <c r="T640" s="2550">
        <v>1</v>
      </c>
      <c r="U640" s="2549">
        <v>1</v>
      </c>
      <c r="V640" s="2549">
        <v>1</v>
      </c>
      <c r="W640" s="2549" t="s">
        <v>2185</v>
      </c>
      <c r="X640" s="2549" t="s">
        <v>2185</v>
      </c>
      <c r="Y640" s="2550" t="s">
        <v>2185</v>
      </c>
      <c r="Z640" s="2551" t="s">
        <v>2185</v>
      </c>
      <c r="AA640" s="2552" t="s">
        <v>2185</v>
      </c>
      <c r="AB640" s="2549" t="s">
        <v>2499</v>
      </c>
      <c r="AC640" s="2554">
        <v>247370</v>
      </c>
      <c r="AD640" s="2555">
        <v>5925</v>
      </c>
      <c r="AE640" s="2555">
        <v>6841</v>
      </c>
      <c r="AF640" s="2555">
        <v>33.1</v>
      </c>
      <c r="AG640" s="2555">
        <v>125.2</v>
      </c>
      <c r="AH640" s="2555">
        <v>7824</v>
      </c>
      <c r="AI640" s="2555">
        <v>535.9</v>
      </c>
      <c r="AJ640" s="2555">
        <v>844.4</v>
      </c>
      <c r="AK640" s="2555">
        <v>5.8</v>
      </c>
      <c r="AL640" s="2555">
        <v>7.5</v>
      </c>
      <c r="AM640" s="2555">
        <v>226.8</v>
      </c>
      <c r="AN640" s="2523">
        <v>12990</v>
      </c>
      <c r="AO640" s="2556">
        <v>1</v>
      </c>
      <c r="AP640" s="2547">
        <v>2</v>
      </c>
      <c r="AQ640" s="2547">
        <v>4</v>
      </c>
      <c r="AR640" s="2547">
        <v>4</v>
      </c>
      <c r="AS640" s="2557">
        <v>110</v>
      </c>
      <c r="AT640" s="2558">
        <v>123</v>
      </c>
      <c r="AU640" s="2558">
        <v>87</v>
      </c>
      <c r="AV640" s="2559">
        <v>100</v>
      </c>
      <c r="AW640" s="2560">
        <v>1</v>
      </c>
      <c r="AX640" s="2539">
        <v>1</v>
      </c>
      <c r="AY640" s="2521">
        <v>0</v>
      </c>
      <c r="AZ640" s="2539">
        <v>1</v>
      </c>
      <c r="BA640" s="2539">
        <v>1</v>
      </c>
      <c r="BB640" s="2539">
        <v>1</v>
      </c>
      <c r="BC640" s="2539">
        <v>0</v>
      </c>
      <c r="BD640" s="2539">
        <v>1</v>
      </c>
      <c r="BE640" s="2561">
        <v>0</v>
      </c>
      <c r="BF640" s="2539">
        <v>0</v>
      </c>
      <c r="BG640" s="2539">
        <v>1</v>
      </c>
      <c r="BH640" s="2539">
        <v>0</v>
      </c>
      <c r="BI640" s="2539">
        <v>1</v>
      </c>
      <c r="BJ640" s="2539">
        <v>1</v>
      </c>
      <c r="BK640" s="2539">
        <v>1</v>
      </c>
      <c r="BL640" s="2539">
        <v>1</v>
      </c>
      <c r="BM640" s="2539">
        <v>0</v>
      </c>
      <c r="BN640" s="2521">
        <v>0</v>
      </c>
      <c r="BO640" s="2539">
        <v>1</v>
      </c>
      <c r="BP640" s="2539">
        <v>1</v>
      </c>
      <c r="BQ640" s="2539">
        <v>0</v>
      </c>
      <c r="BR640" s="2562">
        <v>0</v>
      </c>
      <c r="BS640" s="2538">
        <v>0</v>
      </c>
      <c r="BT640" s="2521">
        <v>1</v>
      </c>
      <c r="BU640" s="2521">
        <v>0</v>
      </c>
      <c r="BV640" s="2539">
        <v>0</v>
      </c>
      <c r="BW640" s="2539">
        <v>0</v>
      </c>
      <c r="BX640" s="2539">
        <v>0</v>
      </c>
      <c r="BY640" s="2539">
        <v>0</v>
      </c>
      <c r="BZ640" s="2636">
        <v>0</v>
      </c>
      <c r="CA640" s="2539">
        <v>0</v>
      </c>
      <c r="CB640" s="2539">
        <v>0</v>
      </c>
      <c r="CC640" s="2539">
        <v>0</v>
      </c>
      <c r="CD640" s="2539">
        <v>0</v>
      </c>
      <c r="CE640" s="2570">
        <v>0</v>
      </c>
      <c r="CF640" s="2571">
        <v>1</v>
      </c>
      <c r="CG640" s="2539">
        <v>1</v>
      </c>
      <c r="CH640" s="2539">
        <v>1</v>
      </c>
      <c r="CI640" s="2539">
        <v>1</v>
      </c>
      <c r="CJ640" s="2539">
        <v>1</v>
      </c>
      <c r="CK640" s="2539">
        <v>1</v>
      </c>
      <c r="CL640" s="2539">
        <v>1</v>
      </c>
      <c r="CM640" s="2539">
        <v>1</v>
      </c>
      <c r="CN640" s="2539">
        <v>1</v>
      </c>
      <c r="CO640" s="2539">
        <v>1</v>
      </c>
      <c r="CP640" s="2539">
        <v>1</v>
      </c>
      <c r="CQ640" s="2539">
        <v>1</v>
      </c>
      <c r="CR640" s="2539">
        <v>1</v>
      </c>
      <c r="CS640" s="2539">
        <v>0</v>
      </c>
      <c r="CT640" s="2539">
        <v>0</v>
      </c>
      <c r="CU640" s="2539">
        <v>0</v>
      </c>
      <c r="CV640" s="2539">
        <v>0</v>
      </c>
      <c r="CW640" s="2539">
        <v>0</v>
      </c>
      <c r="CX640" s="2539">
        <v>0</v>
      </c>
      <c r="CY640" s="2573">
        <v>0</v>
      </c>
    </row>
    <row r="641" spans="1:103">
      <c r="A641" s="2564"/>
      <c r="B641" s="2660" t="s">
        <v>2958</v>
      </c>
      <c r="C641" s="2664" t="s">
        <v>2959</v>
      </c>
      <c r="D641" s="2646">
        <v>582</v>
      </c>
      <c r="E641" s="2519">
        <v>391</v>
      </c>
      <c r="F641" s="2663">
        <v>843</v>
      </c>
      <c r="G641" s="2561">
        <v>396</v>
      </c>
      <c r="H641" s="2568">
        <v>34.5</v>
      </c>
      <c r="I641" s="2568">
        <v>62</v>
      </c>
      <c r="J641" s="2561">
        <v>20</v>
      </c>
      <c r="K641" s="2568">
        <v>719.1</v>
      </c>
      <c r="L641" s="2568">
        <v>679.1</v>
      </c>
      <c r="M641" s="2567">
        <v>742</v>
      </c>
      <c r="N641" s="2548">
        <v>3.1669999999999998</v>
      </c>
      <c r="O641" s="2523">
        <v>5.4329999999999998</v>
      </c>
      <c r="P641" s="2549">
        <v>1</v>
      </c>
      <c r="Q641" s="2549" t="s">
        <v>2493</v>
      </c>
      <c r="R641" s="2549" t="s">
        <v>2493</v>
      </c>
      <c r="S641" s="2549">
        <v>1</v>
      </c>
      <c r="T641" s="2550" t="s">
        <v>2185</v>
      </c>
      <c r="U641" s="2549">
        <v>1</v>
      </c>
      <c r="V641" s="2549" t="s">
        <v>2493</v>
      </c>
      <c r="W641" s="2549" t="s">
        <v>2493</v>
      </c>
      <c r="X641" s="2549">
        <v>1</v>
      </c>
      <c r="Y641" s="2550" t="s">
        <v>2185</v>
      </c>
      <c r="Z641" s="2551">
        <v>1</v>
      </c>
      <c r="AA641" s="2552">
        <v>1</v>
      </c>
      <c r="AB641" s="2549" t="s">
        <v>2499</v>
      </c>
      <c r="AC641" s="2554">
        <v>861550</v>
      </c>
      <c r="AD641" s="2555">
        <v>20440</v>
      </c>
      <c r="AE641" s="2555">
        <v>23750</v>
      </c>
      <c r="AF641" s="2555">
        <v>34</v>
      </c>
      <c r="AG641" s="2555">
        <v>297.60000000000002</v>
      </c>
      <c r="AH641" s="2555">
        <v>64430</v>
      </c>
      <c r="AI641" s="2555">
        <v>3254</v>
      </c>
      <c r="AJ641" s="2555">
        <v>5082</v>
      </c>
      <c r="AK641" s="2555">
        <v>9.3000000000000007</v>
      </c>
      <c r="AL641" s="2555">
        <v>18.100000000000001</v>
      </c>
      <c r="AM641" s="2555">
        <v>7219</v>
      </c>
      <c r="AN641" s="2523">
        <v>97850</v>
      </c>
      <c r="AO641" s="2556">
        <v>1</v>
      </c>
      <c r="AP641" s="2547">
        <v>1</v>
      </c>
      <c r="AQ641" s="2547">
        <v>1</v>
      </c>
      <c r="AR641" s="2547">
        <v>1</v>
      </c>
      <c r="AS641" s="2557">
        <v>37</v>
      </c>
      <c r="AT641" s="2558">
        <v>43</v>
      </c>
      <c r="AU641" s="2558">
        <v>28</v>
      </c>
      <c r="AV641" s="2559">
        <v>33</v>
      </c>
      <c r="AW641" s="2560">
        <v>1</v>
      </c>
      <c r="AX641" s="2539">
        <v>1</v>
      </c>
      <c r="AY641" s="2521">
        <v>1</v>
      </c>
      <c r="AZ641" s="2539">
        <v>1</v>
      </c>
      <c r="BA641" s="2539">
        <v>1</v>
      </c>
      <c r="BB641" s="2539">
        <v>1</v>
      </c>
      <c r="BC641" s="2539">
        <v>1</v>
      </c>
      <c r="BD641" s="2539">
        <v>1</v>
      </c>
      <c r="BE641" s="2561">
        <v>1</v>
      </c>
      <c r="BF641" s="2539">
        <v>1</v>
      </c>
      <c r="BG641" s="2539">
        <v>0</v>
      </c>
      <c r="BH641" s="2539">
        <v>0</v>
      </c>
      <c r="BI641" s="2539">
        <v>0</v>
      </c>
      <c r="BJ641" s="2539">
        <v>1</v>
      </c>
      <c r="BK641" s="2539">
        <v>1</v>
      </c>
      <c r="BL641" s="2539">
        <v>1</v>
      </c>
      <c r="BM641" s="2539">
        <v>1</v>
      </c>
      <c r="BN641" s="2521">
        <v>0</v>
      </c>
      <c r="BO641" s="2539">
        <v>0</v>
      </c>
      <c r="BP641" s="2539">
        <v>0</v>
      </c>
      <c r="BQ641" s="2539">
        <v>0</v>
      </c>
      <c r="BR641" s="2562">
        <v>0</v>
      </c>
      <c r="BS641" s="2538">
        <v>0</v>
      </c>
      <c r="BT641" s="2521">
        <v>1</v>
      </c>
      <c r="BU641" s="2521">
        <v>0</v>
      </c>
      <c r="BV641" s="2539">
        <v>0</v>
      </c>
      <c r="BW641" s="2539">
        <v>0</v>
      </c>
      <c r="BX641" s="2539">
        <v>0</v>
      </c>
      <c r="BY641" s="2539">
        <v>0</v>
      </c>
      <c r="BZ641" s="2636">
        <v>0</v>
      </c>
      <c r="CA641" s="2539">
        <v>0</v>
      </c>
      <c r="CB641" s="2539">
        <v>0</v>
      </c>
      <c r="CC641" s="2539">
        <v>0</v>
      </c>
      <c r="CD641" s="2539">
        <v>0</v>
      </c>
      <c r="CE641" s="2570">
        <v>0</v>
      </c>
      <c r="CF641" s="2571">
        <v>1</v>
      </c>
      <c r="CG641" s="2539">
        <v>1</v>
      </c>
      <c r="CH641" s="2539">
        <v>1</v>
      </c>
      <c r="CI641" s="2539">
        <v>1</v>
      </c>
      <c r="CJ641" s="2539">
        <v>1</v>
      </c>
      <c r="CK641" s="2539">
        <v>1</v>
      </c>
      <c r="CL641" s="2539">
        <v>1</v>
      </c>
      <c r="CM641" s="2539">
        <v>1</v>
      </c>
      <c r="CN641" s="2539">
        <v>1</v>
      </c>
      <c r="CO641" s="2539">
        <v>1</v>
      </c>
      <c r="CP641" s="2539">
        <v>1</v>
      </c>
      <c r="CQ641" s="2539">
        <v>1</v>
      </c>
      <c r="CR641" s="2539">
        <v>1</v>
      </c>
      <c r="CS641" s="2539">
        <v>0</v>
      </c>
      <c r="CT641" s="2539">
        <v>0</v>
      </c>
      <c r="CU641" s="2539">
        <v>0</v>
      </c>
      <c r="CV641" s="2539">
        <v>0</v>
      </c>
      <c r="CW641" s="2539">
        <v>0</v>
      </c>
      <c r="CX641" s="2539">
        <v>0</v>
      </c>
      <c r="CY641" s="2573">
        <v>0</v>
      </c>
    </row>
    <row r="642" spans="1:103">
      <c r="A642" s="2564"/>
      <c r="B642" s="2660" t="s">
        <v>2960</v>
      </c>
      <c r="C642" s="2664" t="s">
        <v>2961</v>
      </c>
      <c r="D642" s="2646">
        <v>531</v>
      </c>
      <c r="E642" s="2519">
        <v>357</v>
      </c>
      <c r="F642" s="2663">
        <v>833</v>
      </c>
      <c r="G642" s="2561">
        <v>393</v>
      </c>
      <c r="H642" s="2568">
        <v>31.5</v>
      </c>
      <c r="I642" s="2568">
        <v>56.9</v>
      </c>
      <c r="J642" s="2561">
        <v>20</v>
      </c>
      <c r="K642" s="2568">
        <v>719.1</v>
      </c>
      <c r="L642" s="2568">
        <v>679.1</v>
      </c>
      <c r="M642" s="2567">
        <v>676</v>
      </c>
      <c r="N642" s="2548">
        <v>3.141</v>
      </c>
      <c r="O642" s="2523">
        <v>5.9080000000000004</v>
      </c>
      <c r="P642" s="2549">
        <v>1</v>
      </c>
      <c r="Q642" s="2549" t="s">
        <v>2493</v>
      </c>
      <c r="R642" s="2549" t="s">
        <v>2493</v>
      </c>
      <c r="S642" s="2549">
        <v>1</v>
      </c>
      <c r="T642" s="2550" t="s">
        <v>2185</v>
      </c>
      <c r="U642" s="2549">
        <v>1</v>
      </c>
      <c r="V642" s="2549" t="s">
        <v>2493</v>
      </c>
      <c r="W642" s="2549" t="s">
        <v>2493</v>
      </c>
      <c r="X642" s="2549">
        <v>1</v>
      </c>
      <c r="Y642" s="2550" t="s">
        <v>2185</v>
      </c>
      <c r="Z642" s="2551">
        <v>1</v>
      </c>
      <c r="AA642" s="2552">
        <v>1</v>
      </c>
      <c r="AB642" s="2549" t="s">
        <v>2499</v>
      </c>
      <c r="AC642" s="2554">
        <v>776640</v>
      </c>
      <c r="AD642" s="2555">
        <v>18640</v>
      </c>
      <c r="AE642" s="2555">
        <v>21550</v>
      </c>
      <c r="AF642" s="2555">
        <v>33.799999999999997</v>
      </c>
      <c r="AG642" s="2555">
        <v>270.60000000000002</v>
      </c>
      <c r="AH642" s="2555">
        <v>57760</v>
      </c>
      <c r="AI642" s="2555">
        <v>2939</v>
      </c>
      <c r="AJ642" s="2555">
        <v>4579</v>
      </c>
      <c r="AK642" s="2555">
        <v>9.1999999999999993</v>
      </c>
      <c r="AL642" s="2555">
        <v>16.8</v>
      </c>
      <c r="AM642" s="2555">
        <v>5563</v>
      </c>
      <c r="AN642" s="2523">
        <v>86670</v>
      </c>
      <c r="AO642" s="2556">
        <v>1</v>
      </c>
      <c r="AP642" s="2547">
        <v>1</v>
      </c>
      <c r="AQ642" s="2547">
        <v>1</v>
      </c>
      <c r="AR642" s="2547">
        <v>1</v>
      </c>
      <c r="AS642" s="2557">
        <v>41</v>
      </c>
      <c r="AT642" s="2558">
        <v>46</v>
      </c>
      <c r="AU642" s="2558">
        <v>30</v>
      </c>
      <c r="AV642" s="2559">
        <v>36</v>
      </c>
      <c r="AW642" s="2560">
        <v>1</v>
      </c>
      <c r="AX642" s="2539">
        <v>1</v>
      </c>
      <c r="AY642" s="2521">
        <v>1</v>
      </c>
      <c r="AZ642" s="2539">
        <v>1</v>
      </c>
      <c r="BA642" s="2539">
        <v>1</v>
      </c>
      <c r="BB642" s="2539">
        <v>1</v>
      </c>
      <c r="BC642" s="2539">
        <v>1</v>
      </c>
      <c r="BD642" s="2539">
        <v>1</v>
      </c>
      <c r="BE642" s="2561">
        <v>1</v>
      </c>
      <c r="BF642" s="2539">
        <v>1</v>
      </c>
      <c r="BG642" s="2539">
        <v>0</v>
      </c>
      <c r="BH642" s="2539">
        <v>0</v>
      </c>
      <c r="BI642" s="2539">
        <v>0</v>
      </c>
      <c r="BJ642" s="2539">
        <v>1</v>
      </c>
      <c r="BK642" s="2539">
        <v>1</v>
      </c>
      <c r="BL642" s="2539">
        <v>1</v>
      </c>
      <c r="BM642" s="2539">
        <v>1</v>
      </c>
      <c r="BN642" s="2521">
        <v>0</v>
      </c>
      <c r="BO642" s="2539">
        <v>0</v>
      </c>
      <c r="BP642" s="2539">
        <v>0</v>
      </c>
      <c r="BQ642" s="2539">
        <v>0</v>
      </c>
      <c r="BR642" s="2562">
        <v>0</v>
      </c>
      <c r="BS642" s="2538">
        <v>0</v>
      </c>
      <c r="BT642" s="2521">
        <v>1</v>
      </c>
      <c r="BU642" s="2521">
        <v>0</v>
      </c>
      <c r="BV642" s="2539">
        <v>0</v>
      </c>
      <c r="BW642" s="2539">
        <v>0</v>
      </c>
      <c r="BX642" s="2539">
        <v>0</v>
      </c>
      <c r="BY642" s="2539">
        <v>0</v>
      </c>
      <c r="BZ642" s="2636">
        <v>0</v>
      </c>
      <c r="CA642" s="2539">
        <v>0</v>
      </c>
      <c r="CB642" s="2539">
        <v>0</v>
      </c>
      <c r="CC642" s="2539">
        <v>0</v>
      </c>
      <c r="CD642" s="2539">
        <v>0</v>
      </c>
      <c r="CE642" s="2570">
        <v>0</v>
      </c>
      <c r="CF642" s="2571">
        <v>1</v>
      </c>
      <c r="CG642" s="2539">
        <v>1</v>
      </c>
      <c r="CH642" s="2539">
        <v>1</v>
      </c>
      <c r="CI642" s="2539">
        <v>1</v>
      </c>
      <c r="CJ642" s="2539">
        <v>1</v>
      </c>
      <c r="CK642" s="2539">
        <v>1</v>
      </c>
      <c r="CL642" s="2539">
        <v>1</v>
      </c>
      <c r="CM642" s="2539">
        <v>1</v>
      </c>
      <c r="CN642" s="2539">
        <v>1</v>
      </c>
      <c r="CO642" s="2539">
        <v>1</v>
      </c>
      <c r="CP642" s="2539">
        <v>1</v>
      </c>
      <c r="CQ642" s="2539">
        <v>1</v>
      </c>
      <c r="CR642" s="2539">
        <v>1</v>
      </c>
      <c r="CS642" s="2539">
        <v>0</v>
      </c>
      <c r="CT642" s="2539">
        <v>0</v>
      </c>
      <c r="CU642" s="2539">
        <v>0</v>
      </c>
      <c r="CV642" s="2539">
        <v>0</v>
      </c>
      <c r="CW642" s="2539">
        <v>0</v>
      </c>
      <c r="CX642" s="2539">
        <v>0</v>
      </c>
      <c r="CY642" s="2573">
        <v>0</v>
      </c>
    </row>
    <row r="643" spans="1:103">
      <c r="A643" s="2564"/>
      <c r="B643" s="2660" t="s">
        <v>2962</v>
      </c>
      <c r="C643" s="2664" t="s">
        <v>2963</v>
      </c>
      <c r="D643" s="2646">
        <v>484</v>
      </c>
      <c r="E643" s="2519">
        <v>326</v>
      </c>
      <c r="F643" s="2663">
        <v>823</v>
      </c>
      <c r="G643" s="2561">
        <v>390</v>
      </c>
      <c r="H643" s="2568">
        <v>29</v>
      </c>
      <c r="I643" s="2568">
        <v>52.1</v>
      </c>
      <c r="J643" s="2561">
        <v>20</v>
      </c>
      <c r="K643" s="2568">
        <v>719.1</v>
      </c>
      <c r="L643" s="2568">
        <v>679.1</v>
      </c>
      <c r="M643" s="2567">
        <v>617</v>
      </c>
      <c r="N643" s="2548">
        <v>3.1139999999999999</v>
      </c>
      <c r="O643" s="2523">
        <v>6.4160000000000004</v>
      </c>
      <c r="P643" s="2549">
        <v>1</v>
      </c>
      <c r="Q643" s="2549" t="s">
        <v>2493</v>
      </c>
      <c r="R643" s="2549" t="s">
        <v>2493</v>
      </c>
      <c r="S643" s="2549">
        <v>1</v>
      </c>
      <c r="T643" s="2550" t="s">
        <v>2185</v>
      </c>
      <c r="U643" s="2549">
        <v>1</v>
      </c>
      <c r="V643" s="2549" t="s">
        <v>2493</v>
      </c>
      <c r="W643" s="2549" t="s">
        <v>2493</v>
      </c>
      <c r="X643" s="2549">
        <v>1</v>
      </c>
      <c r="Y643" s="2550" t="s">
        <v>2185</v>
      </c>
      <c r="Z643" s="2551">
        <v>1</v>
      </c>
      <c r="AA643" s="2552">
        <v>1</v>
      </c>
      <c r="AB643" s="2549" t="s">
        <v>2499</v>
      </c>
      <c r="AC643" s="2554">
        <v>698760</v>
      </c>
      <c r="AD643" s="2555">
        <v>16980</v>
      </c>
      <c r="AE643" s="2555">
        <v>19530</v>
      </c>
      <c r="AF643" s="2555">
        <v>33.6</v>
      </c>
      <c r="AG643" s="2555">
        <v>247.8</v>
      </c>
      <c r="AH643" s="2555">
        <v>51660</v>
      </c>
      <c r="AI643" s="2555">
        <v>2649</v>
      </c>
      <c r="AJ643" s="2555">
        <v>4119</v>
      </c>
      <c r="AK643" s="2555">
        <v>9.1</v>
      </c>
      <c r="AL643" s="2555">
        <v>15.6</v>
      </c>
      <c r="AM643" s="2555">
        <v>4279</v>
      </c>
      <c r="AN643" s="2523">
        <v>76520</v>
      </c>
      <c r="AO643" s="2556">
        <v>1</v>
      </c>
      <c r="AP643" s="2547">
        <v>1</v>
      </c>
      <c r="AQ643" s="2547">
        <v>1</v>
      </c>
      <c r="AR643" s="2547">
        <v>1</v>
      </c>
      <c r="AS643" s="2557">
        <v>44</v>
      </c>
      <c r="AT643" s="2558">
        <v>50</v>
      </c>
      <c r="AU643" s="2558">
        <v>33</v>
      </c>
      <c r="AV643" s="2559">
        <v>39</v>
      </c>
      <c r="AW643" s="2560">
        <v>1</v>
      </c>
      <c r="AX643" s="2539">
        <v>1</v>
      </c>
      <c r="AY643" s="2521">
        <v>1</v>
      </c>
      <c r="AZ643" s="2539">
        <v>1</v>
      </c>
      <c r="BA643" s="2539">
        <v>1</v>
      </c>
      <c r="BB643" s="2539">
        <v>1</v>
      </c>
      <c r="BC643" s="2539">
        <v>1</v>
      </c>
      <c r="BD643" s="2539">
        <v>1</v>
      </c>
      <c r="BE643" s="2561">
        <v>1</v>
      </c>
      <c r="BF643" s="2539">
        <v>1</v>
      </c>
      <c r="BG643" s="2539">
        <v>0</v>
      </c>
      <c r="BH643" s="2539">
        <v>0</v>
      </c>
      <c r="BI643" s="2539">
        <v>0</v>
      </c>
      <c r="BJ643" s="2539">
        <v>1</v>
      </c>
      <c r="BK643" s="2539">
        <v>1</v>
      </c>
      <c r="BL643" s="2539">
        <v>1</v>
      </c>
      <c r="BM643" s="2539">
        <v>1</v>
      </c>
      <c r="BN643" s="2521">
        <v>0</v>
      </c>
      <c r="BO643" s="2539">
        <v>0</v>
      </c>
      <c r="BP643" s="2539">
        <v>0</v>
      </c>
      <c r="BQ643" s="2539">
        <v>0</v>
      </c>
      <c r="BR643" s="2562">
        <v>0</v>
      </c>
      <c r="BS643" s="2538">
        <v>0</v>
      </c>
      <c r="BT643" s="2521">
        <v>1</v>
      </c>
      <c r="BU643" s="2521">
        <v>0</v>
      </c>
      <c r="BV643" s="2539">
        <v>0</v>
      </c>
      <c r="BW643" s="2539">
        <v>0</v>
      </c>
      <c r="BX643" s="2539">
        <v>0</v>
      </c>
      <c r="BY643" s="2539">
        <v>0</v>
      </c>
      <c r="BZ643" s="2636">
        <v>0</v>
      </c>
      <c r="CA643" s="2539">
        <v>0</v>
      </c>
      <c r="CB643" s="2539">
        <v>0</v>
      </c>
      <c r="CC643" s="2539">
        <v>0</v>
      </c>
      <c r="CD643" s="2539">
        <v>0</v>
      </c>
      <c r="CE643" s="2570">
        <v>0</v>
      </c>
      <c r="CF643" s="2571">
        <v>1</v>
      </c>
      <c r="CG643" s="2539">
        <v>1</v>
      </c>
      <c r="CH643" s="2539">
        <v>1</v>
      </c>
      <c r="CI643" s="2539">
        <v>1</v>
      </c>
      <c r="CJ643" s="2539">
        <v>1</v>
      </c>
      <c r="CK643" s="2539">
        <v>1</v>
      </c>
      <c r="CL643" s="2539">
        <v>1</v>
      </c>
      <c r="CM643" s="2539">
        <v>1</v>
      </c>
      <c r="CN643" s="2539">
        <v>1</v>
      </c>
      <c r="CO643" s="2539">
        <v>1</v>
      </c>
      <c r="CP643" s="2539">
        <v>1</v>
      </c>
      <c r="CQ643" s="2539">
        <v>1</v>
      </c>
      <c r="CR643" s="2539">
        <v>1</v>
      </c>
      <c r="CS643" s="2539">
        <v>0</v>
      </c>
      <c r="CT643" s="2539">
        <v>0</v>
      </c>
      <c r="CU643" s="2539">
        <v>0</v>
      </c>
      <c r="CV643" s="2539">
        <v>0</v>
      </c>
      <c r="CW643" s="2539">
        <v>0</v>
      </c>
      <c r="CX643" s="2539">
        <v>0</v>
      </c>
      <c r="CY643" s="2573">
        <v>0</v>
      </c>
    </row>
    <row r="644" spans="1:103">
      <c r="A644" s="2564"/>
      <c r="B644" s="2660" t="s">
        <v>2964</v>
      </c>
      <c r="C644" s="2664" t="s">
        <v>2965</v>
      </c>
      <c r="D644" s="2646">
        <v>434</v>
      </c>
      <c r="E644" s="2519">
        <v>292</v>
      </c>
      <c r="F644" s="2663">
        <v>813</v>
      </c>
      <c r="G644" s="2561">
        <v>387</v>
      </c>
      <c r="H644" s="2568">
        <v>25.9</v>
      </c>
      <c r="I644" s="2568">
        <v>47</v>
      </c>
      <c r="J644" s="2561">
        <v>20</v>
      </c>
      <c r="K644" s="2568">
        <v>719.1</v>
      </c>
      <c r="L644" s="2568">
        <v>679.1</v>
      </c>
      <c r="M644" s="2567">
        <v>553</v>
      </c>
      <c r="N644" s="2548">
        <v>3.0880000000000001</v>
      </c>
      <c r="O644" s="2523">
        <v>7.1079999999999997</v>
      </c>
      <c r="P644" s="2549">
        <v>1</v>
      </c>
      <c r="Q644" s="2549" t="s">
        <v>2493</v>
      </c>
      <c r="R644" s="2549" t="s">
        <v>2493</v>
      </c>
      <c r="S644" s="2549">
        <v>1</v>
      </c>
      <c r="T644" s="2550" t="s">
        <v>2185</v>
      </c>
      <c r="U644" s="2549">
        <v>1</v>
      </c>
      <c r="V644" s="2549" t="s">
        <v>2493</v>
      </c>
      <c r="W644" s="2549" t="s">
        <v>2493</v>
      </c>
      <c r="X644" s="2549">
        <v>1</v>
      </c>
      <c r="Y644" s="2550" t="s">
        <v>2185</v>
      </c>
      <c r="Z644" s="2551">
        <v>1</v>
      </c>
      <c r="AA644" s="2552">
        <v>1</v>
      </c>
      <c r="AB644" s="2549" t="s">
        <v>2499</v>
      </c>
      <c r="AC644" s="2554">
        <v>618840</v>
      </c>
      <c r="AD644" s="2555">
        <v>15220</v>
      </c>
      <c r="AE644" s="2555">
        <v>17400</v>
      </c>
      <c r="AF644" s="2555">
        <v>33.4</v>
      </c>
      <c r="AG644" s="2555">
        <v>220.6</v>
      </c>
      <c r="AH644" s="2555">
        <v>45510</v>
      </c>
      <c r="AI644" s="2555">
        <v>2352</v>
      </c>
      <c r="AJ644" s="2555">
        <v>3646</v>
      </c>
      <c r="AK644" s="2555">
        <v>9</v>
      </c>
      <c r="AL644" s="2555">
        <v>14.3</v>
      </c>
      <c r="AM644" s="2555">
        <v>3127</v>
      </c>
      <c r="AN644" s="2523">
        <v>66600</v>
      </c>
      <c r="AO644" s="2556">
        <v>1</v>
      </c>
      <c r="AP644" s="2547">
        <v>1</v>
      </c>
      <c r="AQ644" s="2547">
        <v>1</v>
      </c>
      <c r="AR644" s="2547">
        <v>2</v>
      </c>
      <c r="AS644" s="2557">
        <v>49</v>
      </c>
      <c r="AT644" s="2558">
        <v>56</v>
      </c>
      <c r="AU644" s="2558">
        <v>36</v>
      </c>
      <c r="AV644" s="2559">
        <v>43</v>
      </c>
      <c r="AW644" s="2560">
        <v>1</v>
      </c>
      <c r="AX644" s="2539">
        <v>1</v>
      </c>
      <c r="AY644" s="2521">
        <v>1</v>
      </c>
      <c r="AZ644" s="2539">
        <v>1</v>
      </c>
      <c r="BA644" s="2539">
        <v>1</v>
      </c>
      <c r="BB644" s="2539">
        <v>1</v>
      </c>
      <c r="BC644" s="2539">
        <v>1</v>
      </c>
      <c r="BD644" s="2539">
        <v>1</v>
      </c>
      <c r="BE644" s="2561">
        <v>1</v>
      </c>
      <c r="BF644" s="2539">
        <v>1</v>
      </c>
      <c r="BG644" s="2539">
        <v>0</v>
      </c>
      <c r="BH644" s="2539">
        <v>0</v>
      </c>
      <c r="BI644" s="2539">
        <v>0</v>
      </c>
      <c r="BJ644" s="2539">
        <v>1</v>
      </c>
      <c r="BK644" s="2539">
        <v>1</v>
      </c>
      <c r="BL644" s="2539">
        <v>1</v>
      </c>
      <c r="BM644" s="2539">
        <v>1</v>
      </c>
      <c r="BN644" s="2521">
        <v>0</v>
      </c>
      <c r="BO644" s="2539">
        <v>0</v>
      </c>
      <c r="BP644" s="2539">
        <v>0</v>
      </c>
      <c r="BQ644" s="2539">
        <v>0</v>
      </c>
      <c r="BR644" s="2562">
        <v>0</v>
      </c>
      <c r="BS644" s="2538">
        <v>0</v>
      </c>
      <c r="BT644" s="2521">
        <v>1</v>
      </c>
      <c r="BU644" s="2521">
        <v>0</v>
      </c>
      <c r="BV644" s="2539">
        <v>0</v>
      </c>
      <c r="BW644" s="2539">
        <v>0</v>
      </c>
      <c r="BX644" s="2539">
        <v>0</v>
      </c>
      <c r="BY644" s="2539">
        <v>0</v>
      </c>
      <c r="BZ644" s="2636">
        <v>0</v>
      </c>
      <c r="CA644" s="2539">
        <v>0</v>
      </c>
      <c r="CB644" s="2539">
        <v>0</v>
      </c>
      <c r="CC644" s="2539">
        <v>0</v>
      </c>
      <c r="CD644" s="2539">
        <v>0</v>
      </c>
      <c r="CE644" s="2570">
        <v>0</v>
      </c>
      <c r="CF644" s="2571">
        <v>1</v>
      </c>
      <c r="CG644" s="2539">
        <v>1</v>
      </c>
      <c r="CH644" s="2539">
        <v>1</v>
      </c>
      <c r="CI644" s="2539">
        <v>1</v>
      </c>
      <c r="CJ644" s="2539">
        <v>1</v>
      </c>
      <c r="CK644" s="2539">
        <v>1</v>
      </c>
      <c r="CL644" s="2539">
        <v>1</v>
      </c>
      <c r="CM644" s="2539">
        <v>1</v>
      </c>
      <c r="CN644" s="2539">
        <v>1</v>
      </c>
      <c r="CO644" s="2539">
        <v>1</v>
      </c>
      <c r="CP644" s="2539">
        <v>1</v>
      </c>
      <c r="CQ644" s="2539">
        <v>1</v>
      </c>
      <c r="CR644" s="2539">
        <v>1</v>
      </c>
      <c r="CS644" s="2539">
        <v>0</v>
      </c>
      <c r="CT644" s="2539">
        <v>0</v>
      </c>
      <c r="CU644" s="2539">
        <v>0</v>
      </c>
      <c r="CV644" s="2539">
        <v>0</v>
      </c>
      <c r="CW644" s="2539">
        <v>0</v>
      </c>
      <c r="CX644" s="2539">
        <v>0</v>
      </c>
      <c r="CY644" s="2573">
        <v>0</v>
      </c>
    </row>
    <row r="645" spans="1:103">
      <c r="A645" s="2564"/>
      <c r="B645" s="2660" t="s">
        <v>2966</v>
      </c>
      <c r="C645" s="2664" t="s">
        <v>2967</v>
      </c>
      <c r="D645" s="2646">
        <v>389</v>
      </c>
      <c r="E645" s="2519">
        <v>261</v>
      </c>
      <c r="F645" s="2663">
        <v>803</v>
      </c>
      <c r="G645" s="2561">
        <v>385</v>
      </c>
      <c r="H645" s="2568">
        <v>23.6</v>
      </c>
      <c r="I645" s="2568">
        <v>41.9</v>
      </c>
      <c r="J645" s="2561">
        <v>20</v>
      </c>
      <c r="K645" s="2568">
        <v>719.1</v>
      </c>
      <c r="L645" s="2568">
        <v>679.1</v>
      </c>
      <c r="M645" s="2567">
        <v>495</v>
      </c>
      <c r="N645" s="2548">
        <v>3.0640000000000001</v>
      </c>
      <c r="O645" s="2523">
        <v>7.8730000000000002</v>
      </c>
      <c r="P645" s="2549">
        <v>1</v>
      </c>
      <c r="Q645" s="2549" t="s">
        <v>2493</v>
      </c>
      <c r="R645" s="2549" t="s">
        <v>2493</v>
      </c>
      <c r="S645" s="2549">
        <v>1</v>
      </c>
      <c r="T645" s="2550" t="s">
        <v>2493</v>
      </c>
      <c r="U645" s="2549">
        <v>1</v>
      </c>
      <c r="V645" s="2549" t="s">
        <v>2493</v>
      </c>
      <c r="W645" s="2549" t="s">
        <v>2493</v>
      </c>
      <c r="X645" s="2549">
        <v>1</v>
      </c>
      <c r="Y645" s="2550" t="s">
        <v>2493</v>
      </c>
      <c r="Z645" s="2551" t="s">
        <v>2185</v>
      </c>
      <c r="AA645" s="2552" t="s">
        <v>2185</v>
      </c>
      <c r="AB645" s="2549" t="s">
        <v>2499</v>
      </c>
      <c r="AC645" s="2554">
        <v>545190</v>
      </c>
      <c r="AD645" s="2555">
        <v>13570</v>
      </c>
      <c r="AE645" s="2555">
        <v>15450</v>
      </c>
      <c r="AF645" s="2555">
        <v>33.1</v>
      </c>
      <c r="AG645" s="2555">
        <v>199.8</v>
      </c>
      <c r="AH645" s="2555">
        <v>39930</v>
      </c>
      <c r="AI645" s="2555">
        <v>2074</v>
      </c>
      <c r="AJ645" s="2555">
        <v>3211</v>
      </c>
      <c r="AK645" s="2555">
        <v>8.9</v>
      </c>
      <c r="AL645" s="2555">
        <v>13</v>
      </c>
      <c r="AM645" s="2555">
        <v>2247</v>
      </c>
      <c r="AN645" s="2523">
        <v>57710</v>
      </c>
      <c r="AO645" s="2556">
        <v>1</v>
      </c>
      <c r="AP645" s="2547">
        <v>1</v>
      </c>
      <c r="AQ645" s="2547">
        <v>2</v>
      </c>
      <c r="AR645" s="2547">
        <v>3</v>
      </c>
      <c r="AS645" s="2557">
        <v>54</v>
      </c>
      <c r="AT645" s="2558">
        <v>62</v>
      </c>
      <c r="AU645" s="2558">
        <v>40</v>
      </c>
      <c r="AV645" s="2559">
        <v>48</v>
      </c>
      <c r="AW645" s="2560">
        <v>1</v>
      </c>
      <c r="AX645" s="2539">
        <v>1</v>
      </c>
      <c r="AY645" s="2521">
        <v>0</v>
      </c>
      <c r="AZ645" s="2539">
        <v>1</v>
      </c>
      <c r="BA645" s="2539">
        <v>1</v>
      </c>
      <c r="BB645" s="2539">
        <v>1</v>
      </c>
      <c r="BC645" s="2539">
        <v>0</v>
      </c>
      <c r="BD645" s="2539">
        <v>1</v>
      </c>
      <c r="BE645" s="2561">
        <v>1</v>
      </c>
      <c r="BF645" s="2539">
        <v>1</v>
      </c>
      <c r="BG645" s="2539">
        <v>1</v>
      </c>
      <c r="BH645" s="2539">
        <v>1</v>
      </c>
      <c r="BI645" s="2539">
        <v>1</v>
      </c>
      <c r="BJ645" s="2539">
        <v>1</v>
      </c>
      <c r="BK645" s="2539">
        <v>1</v>
      </c>
      <c r="BL645" s="2539">
        <v>1</v>
      </c>
      <c r="BM645" s="2539">
        <v>1</v>
      </c>
      <c r="BN645" s="2521">
        <v>0</v>
      </c>
      <c r="BO645" s="2539">
        <v>1</v>
      </c>
      <c r="BP645" s="2539">
        <v>1</v>
      </c>
      <c r="BQ645" s="2539">
        <v>0</v>
      </c>
      <c r="BR645" s="2562">
        <v>0</v>
      </c>
      <c r="BS645" s="2538">
        <v>0</v>
      </c>
      <c r="BT645" s="2521">
        <v>1</v>
      </c>
      <c r="BU645" s="2521">
        <v>0</v>
      </c>
      <c r="BV645" s="2539">
        <v>0</v>
      </c>
      <c r="BW645" s="2539">
        <v>0</v>
      </c>
      <c r="BX645" s="2539">
        <v>0</v>
      </c>
      <c r="BY645" s="2539">
        <v>0</v>
      </c>
      <c r="BZ645" s="2636">
        <v>0</v>
      </c>
      <c r="CA645" s="2539">
        <v>0</v>
      </c>
      <c r="CB645" s="2539">
        <v>0</v>
      </c>
      <c r="CC645" s="2539">
        <v>0</v>
      </c>
      <c r="CD645" s="2539">
        <v>0</v>
      </c>
      <c r="CE645" s="2570">
        <v>0</v>
      </c>
      <c r="CF645" s="2571">
        <v>1</v>
      </c>
      <c r="CG645" s="2539">
        <v>1</v>
      </c>
      <c r="CH645" s="2539">
        <v>1</v>
      </c>
      <c r="CI645" s="2539">
        <v>1</v>
      </c>
      <c r="CJ645" s="2539">
        <v>1</v>
      </c>
      <c r="CK645" s="2539">
        <v>1</v>
      </c>
      <c r="CL645" s="2539">
        <v>1</v>
      </c>
      <c r="CM645" s="2539">
        <v>1</v>
      </c>
      <c r="CN645" s="2539">
        <v>1</v>
      </c>
      <c r="CO645" s="2539">
        <v>1</v>
      </c>
      <c r="CP645" s="2539">
        <v>1</v>
      </c>
      <c r="CQ645" s="2539">
        <v>1</v>
      </c>
      <c r="CR645" s="2539">
        <v>1</v>
      </c>
      <c r="CS645" s="2539">
        <v>0</v>
      </c>
      <c r="CT645" s="2539">
        <v>0</v>
      </c>
      <c r="CU645" s="2539">
        <v>0</v>
      </c>
      <c r="CV645" s="2539">
        <v>0</v>
      </c>
      <c r="CW645" s="2539">
        <v>0</v>
      </c>
      <c r="CX645" s="2539">
        <v>0</v>
      </c>
      <c r="CY645" s="2573">
        <v>0</v>
      </c>
    </row>
    <row r="646" spans="1:103">
      <c r="A646" s="2564"/>
      <c r="B646" s="2660" t="s">
        <v>2968</v>
      </c>
      <c r="C646" s="2664" t="s">
        <v>2969</v>
      </c>
      <c r="D646" s="2646">
        <v>350</v>
      </c>
      <c r="E646" s="2519">
        <v>235</v>
      </c>
      <c r="F646" s="2663">
        <v>795</v>
      </c>
      <c r="G646" s="2561">
        <v>382</v>
      </c>
      <c r="H646" s="2568">
        <v>21.1</v>
      </c>
      <c r="I646" s="2568">
        <v>38.1</v>
      </c>
      <c r="J646" s="2561">
        <v>20</v>
      </c>
      <c r="K646" s="2568">
        <v>719.1</v>
      </c>
      <c r="L646" s="2568">
        <v>679.1</v>
      </c>
      <c r="M646" s="2567">
        <v>445</v>
      </c>
      <c r="N646" s="2548">
        <v>3.0409999999999999</v>
      </c>
      <c r="O646" s="2523">
        <v>8.6820000000000004</v>
      </c>
      <c r="P646" s="2549">
        <v>1</v>
      </c>
      <c r="Q646" s="2549" t="s">
        <v>2493</v>
      </c>
      <c r="R646" s="2549" t="s">
        <v>2493</v>
      </c>
      <c r="S646" s="2549">
        <v>1</v>
      </c>
      <c r="T646" s="2550" t="s">
        <v>2493</v>
      </c>
      <c r="U646" s="2549">
        <v>1</v>
      </c>
      <c r="V646" s="2549" t="s">
        <v>2493</v>
      </c>
      <c r="W646" s="2549" t="s">
        <v>2493</v>
      </c>
      <c r="X646" s="2549">
        <v>1</v>
      </c>
      <c r="Y646" s="2550" t="s">
        <v>2493</v>
      </c>
      <c r="Z646" s="2551" t="s">
        <v>2185</v>
      </c>
      <c r="AA646" s="2552" t="s">
        <v>2185</v>
      </c>
      <c r="AB646" s="2549" t="s">
        <v>2499</v>
      </c>
      <c r="AC646" s="2554">
        <v>486880</v>
      </c>
      <c r="AD646" s="2555">
        <v>12240</v>
      </c>
      <c r="AE646" s="2555">
        <v>13860</v>
      </c>
      <c r="AF646" s="2555">
        <v>33</v>
      </c>
      <c r="AG646" s="2555">
        <v>178.3</v>
      </c>
      <c r="AH646" s="2555">
        <v>35460</v>
      </c>
      <c r="AI646" s="2555">
        <v>1856</v>
      </c>
      <c r="AJ646" s="2555">
        <v>2865</v>
      </c>
      <c r="AK646" s="2555">
        <v>8.9</v>
      </c>
      <c r="AL646" s="2555">
        <v>12</v>
      </c>
      <c r="AM646" s="2555">
        <v>1675</v>
      </c>
      <c r="AN646" s="2523">
        <v>50690</v>
      </c>
      <c r="AO646" s="2556">
        <v>1</v>
      </c>
      <c r="AP646" s="2547">
        <v>1</v>
      </c>
      <c r="AQ646" s="2547">
        <v>3</v>
      </c>
      <c r="AR646" s="2547">
        <v>4</v>
      </c>
      <c r="AS646" s="2557">
        <v>60</v>
      </c>
      <c r="AT646" s="2558">
        <v>68</v>
      </c>
      <c r="AU646" s="2558">
        <v>44</v>
      </c>
      <c r="AV646" s="2559">
        <v>53</v>
      </c>
      <c r="AW646" s="2560">
        <v>1</v>
      </c>
      <c r="AX646" s="2539">
        <v>1</v>
      </c>
      <c r="AY646" s="2521">
        <v>0</v>
      </c>
      <c r="AZ646" s="2539">
        <v>1</v>
      </c>
      <c r="BA646" s="2539">
        <v>1</v>
      </c>
      <c r="BB646" s="2539">
        <v>1</v>
      </c>
      <c r="BC646" s="2539">
        <v>0</v>
      </c>
      <c r="BD646" s="2539">
        <v>1</v>
      </c>
      <c r="BE646" s="2561">
        <v>1</v>
      </c>
      <c r="BF646" s="2539">
        <v>1</v>
      </c>
      <c r="BG646" s="2539">
        <v>1</v>
      </c>
      <c r="BH646" s="2539">
        <v>1</v>
      </c>
      <c r="BI646" s="2539">
        <v>1</v>
      </c>
      <c r="BJ646" s="2539">
        <v>1</v>
      </c>
      <c r="BK646" s="2539">
        <v>1</v>
      </c>
      <c r="BL646" s="2539">
        <v>1</v>
      </c>
      <c r="BM646" s="2539">
        <v>1</v>
      </c>
      <c r="BN646" s="2521">
        <v>0</v>
      </c>
      <c r="BO646" s="2539">
        <v>1</v>
      </c>
      <c r="BP646" s="2539">
        <v>1</v>
      </c>
      <c r="BQ646" s="2539">
        <v>0</v>
      </c>
      <c r="BR646" s="2562">
        <v>0</v>
      </c>
      <c r="BS646" s="2538">
        <v>0</v>
      </c>
      <c r="BT646" s="2521">
        <v>1</v>
      </c>
      <c r="BU646" s="2521">
        <v>0</v>
      </c>
      <c r="BV646" s="2539">
        <v>0</v>
      </c>
      <c r="BW646" s="2539">
        <v>0</v>
      </c>
      <c r="BX646" s="2539">
        <v>0</v>
      </c>
      <c r="BY646" s="2539">
        <v>0</v>
      </c>
      <c r="BZ646" s="2636">
        <v>0</v>
      </c>
      <c r="CA646" s="2539">
        <v>0</v>
      </c>
      <c r="CB646" s="2539">
        <v>0</v>
      </c>
      <c r="CC646" s="2539">
        <v>0</v>
      </c>
      <c r="CD646" s="2539">
        <v>0</v>
      </c>
      <c r="CE646" s="2570">
        <v>0</v>
      </c>
      <c r="CF646" s="2571">
        <v>1</v>
      </c>
      <c r="CG646" s="2539">
        <v>1</v>
      </c>
      <c r="CH646" s="2539">
        <v>1</v>
      </c>
      <c r="CI646" s="2539">
        <v>1</v>
      </c>
      <c r="CJ646" s="2539">
        <v>1</v>
      </c>
      <c r="CK646" s="2539">
        <v>1</v>
      </c>
      <c r="CL646" s="2539">
        <v>1</v>
      </c>
      <c r="CM646" s="2539">
        <v>1</v>
      </c>
      <c r="CN646" s="2539">
        <v>1</v>
      </c>
      <c r="CO646" s="2539">
        <v>1</v>
      </c>
      <c r="CP646" s="2539">
        <v>1</v>
      </c>
      <c r="CQ646" s="2539">
        <v>1</v>
      </c>
      <c r="CR646" s="2539">
        <v>1</v>
      </c>
      <c r="CS646" s="2539">
        <v>0</v>
      </c>
      <c r="CT646" s="2539">
        <v>0</v>
      </c>
      <c r="CU646" s="2539">
        <v>0</v>
      </c>
      <c r="CV646" s="2539">
        <v>0</v>
      </c>
      <c r="CW646" s="2539">
        <v>0</v>
      </c>
      <c r="CX646" s="2539">
        <v>0</v>
      </c>
      <c r="CY646" s="2573">
        <v>0</v>
      </c>
    </row>
    <row r="647" spans="1:103">
      <c r="A647" s="2564"/>
      <c r="B647" s="2660" t="s">
        <v>2970</v>
      </c>
      <c r="C647" s="2664" t="s">
        <v>2971</v>
      </c>
      <c r="D647" s="2646">
        <v>314</v>
      </c>
      <c r="E647" s="2519">
        <v>211</v>
      </c>
      <c r="F647" s="2663">
        <v>786</v>
      </c>
      <c r="G647" s="2561">
        <v>384</v>
      </c>
      <c r="H647" s="2568">
        <v>19.7</v>
      </c>
      <c r="I647" s="2568">
        <v>33.4</v>
      </c>
      <c r="J647" s="2561">
        <v>20</v>
      </c>
      <c r="K647" s="2568">
        <v>719.1</v>
      </c>
      <c r="L647" s="2568">
        <v>679.1</v>
      </c>
      <c r="M647" s="2567">
        <v>400</v>
      </c>
      <c r="N647" s="2548">
        <v>3.0339999999999998</v>
      </c>
      <c r="O647" s="2523">
        <v>9.6229999999999993</v>
      </c>
      <c r="P647" s="2549">
        <v>1</v>
      </c>
      <c r="Q647" s="2549" t="s">
        <v>2493</v>
      </c>
      <c r="R647" s="2549" t="s">
        <v>2493</v>
      </c>
      <c r="S647" s="2549">
        <v>1</v>
      </c>
      <c r="T647" s="2550" t="s">
        <v>2493</v>
      </c>
      <c r="U647" s="2549">
        <v>1</v>
      </c>
      <c r="V647" s="2549" t="s">
        <v>2493</v>
      </c>
      <c r="W647" s="2549" t="s">
        <v>2493</v>
      </c>
      <c r="X647" s="2549">
        <v>1</v>
      </c>
      <c r="Y647" s="2550" t="s">
        <v>2493</v>
      </c>
      <c r="Z647" s="2551" t="s">
        <v>2185</v>
      </c>
      <c r="AA647" s="2552" t="s">
        <v>2185</v>
      </c>
      <c r="AB647" s="2549" t="s">
        <v>2499</v>
      </c>
      <c r="AC647" s="2554">
        <v>428860</v>
      </c>
      <c r="AD647" s="2555">
        <v>10910</v>
      </c>
      <c r="AE647" s="2555">
        <v>12320</v>
      </c>
      <c r="AF647" s="2555">
        <v>32.6</v>
      </c>
      <c r="AG647" s="2555">
        <v>165</v>
      </c>
      <c r="AH647" s="2555">
        <v>31570</v>
      </c>
      <c r="AI647" s="2555">
        <v>1644</v>
      </c>
      <c r="AJ647" s="2555">
        <v>2537</v>
      </c>
      <c r="AK647" s="2555">
        <v>8.8000000000000007</v>
      </c>
      <c r="AL647" s="2555">
        <v>10.9</v>
      </c>
      <c r="AM647" s="2555">
        <v>1182</v>
      </c>
      <c r="AN647" s="2523">
        <v>44630</v>
      </c>
      <c r="AO647" s="2556">
        <v>1</v>
      </c>
      <c r="AP647" s="2547">
        <v>1</v>
      </c>
      <c r="AQ647" s="2547">
        <v>4</v>
      </c>
      <c r="AR647" s="2547">
        <v>4</v>
      </c>
      <c r="AS647" s="2557">
        <v>66</v>
      </c>
      <c r="AT647" s="2558">
        <v>76</v>
      </c>
      <c r="AU647" s="2558">
        <v>49</v>
      </c>
      <c r="AV647" s="2559">
        <v>58</v>
      </c>
      <c r="AW647" s="2560">
        <v>1</v>
      </c>
      <c r="AX647" s="2539">
        <v>1</v>
      </c>
      <c r="AY647" s="2521">
        <v>0</v>
      </c>
      <c r="AZ647" s="2539">
        <v>1</v>
      </c>
      <c r="BA647" s="2539">
        <v>1</v>
      </c>
      <c r="BB647" s="2539">
        <v>1</v>
      </c>
      <c r="BC647" s="2539">
        <v>0</v>
      </c>
      <c r="BD647" s="2539">
        <v>1</v>
      </c>
      <c r="BE647" s="2561">
        <v>1</v>
      </c>
      <c r="BF647" s="2539">
        <v>1</v>
      </c>
      <c r="BG647" s="2539">
        <v>1</v>
      </c>
      <c r="BH647" s="2539">
        <v>1</v>
      </c>
      <c r="BI647" s="2539">
        <v>1</v>
      </c>
      <c r="BJ647" s="2539">
        <v>1</v>
      </c>
      <c r="BK647" s="2539">
        <v>1</v>
      </c>
      <c r="BL647" s="2539">
        <v>1</v>
      </c>
      <c r="BM647" s="2539">
        <v>1</v>
      </c>
      <c r="BN647" s="2521">
        <v>0</v>
      </c>
      <c r="BO647" s="2539">
        <v>1</v>
      </c>
      <c r="BP647" s="2539">
        <v>1</v>
      </c>
      <c r="BQ647" s="2539">
        <v>0</v>
      </c>
      <c r="BR647" s="2562">
        <v>0</v>
      </c>
      <c r="BS647" s="2538">
        <v>0</v>
      </c>
      <c r="BT647" s="2521">
        <v>1</v>
      </c>
      <c r="BU647" s="2521">
        <v>0</v>
      </c>
      <c r="BV647" s="2539">
        <v>0</v>
      </c>
      <c r="BW647" s="2539">
        <v>0</v>
      </c>
      <c r="BX647" s="2539">
        <v>0</v>
      </c>
      <c r="BY647" s="2539">
        <v>0</v>
      </c>
      <c r="BZ647" s="2636">
        <v>0</v>
      </c>
      <c r="CA647" s="2539">
        <v>0</v>
      </c>
      <c r="CB647" s="2539">
        <v>0</v>
      </c>
      <c r="CC647" s="2539">
        <v>0</v>
      </c>
      <c r="CD647" s="2539">
        <v>0</v>
      </c>
      <c r="CE647" s="2570">
        <v>0</v>
      </c>
      <c r="CF647" s="2571">
        <v>1</v>
      </c>
      <c r="CG647" s="2539">
        <v>1</v>
      </c>
      <c r="CH647" s="2539">
        <v>1</v>
      </c>
      <c r="CI647" s="2539">
        <v>1</v>
      </c>
      <c r="CJ647" s="2539">
        <v>1</v>
      </c>
      <c r="CK647" s="2539">
        <v>1</v>
      </c>
      <c r="CL647" s="2539">
        <v>1</v>
      </c>
      <c r="CM647" s="2539">
        <v>1</v>
      </c>
      <c r="CN647" s="2539">
        <v>1</v>
      </c>
      <c r="CO647" s="2539">
        <v>1</v>
      </c>
      <c r="CP647" s="2539">
        <v>1</v>
      </c>
      <c r="CQ647" s="2539">
        <v>1</v>
      </c>
      <c r="CR647" s="2539">
        <v>1</v>
      </c>
      <c r="CS647" s="2539">
        <v>0</v>
      </c>
      <c r="CT647" s="2539">
        <v>0</v>
      </c>
      <c r="CU647" s="2539">
        <v>0</v>
      </c>
      <c r="CV647" s="2539">
        <v>0</v>
      </c>
      <c r="CW647" s="2539">
        <v>0</v>
      </c>
      <c r="CX647" s="2539">
        <v>0</v>
      </c>
      <c r="CY647" s="2573">
        <v>0</v>
      </c>
    </row>
    <row r="648" spans="1:103">
      <c r="A648" s="2564"/>
      <c r="B648" s="2660" t="s">
        <v>2972</v>
      </c>
      <c r="C648" s="2664" t="s">
        <v>2973</v>
      </c>
      <c r="D648" s="2646">
        <v>284</v>
      </c>
      <c r="E648" s="2519">
        <v>191</v>
      </c>
      <c r="F648" s="2663">
        <v>780</v>
      </c>
      <c r="G648" s="2561">
        <v>382</v>
      </c>
      <c r="H648" s="2568">
        <v>18</v>
      </c>
      <c r="I648" s="2568">
        <v>30.1</v>
      </c>
      <c r="J648" s="2561">
        <v>20</v>
      </c>
      <c r="K648" s="2568">
        <v>719.1</v>
      </c>
      <c r="L648" s="2568">
        <v>679.1</v>
      </c>
      <c r="M648" s="2567">
        <v>362</v>
      </c>
      <c r="N648" s="2548">
        <v>3.0179999999999998</v>
      </c>
      <c r="O648" s="2523">
        <v>10.59</v>
      </c>
      <c r="P648" s="2549">
        <v>1</v>
      </c>
      <c r="Q648" s="2549" t="s">
        <v>2493</v>
      </c>
      <c r="R648" s="2549" t="s">
        <v>2493</v>
      </c>
      <c r="S648" s="2549">
        <v>1</v>
      </c>
      <c r="T648" s="2550" t="s">
        <v>2493</v>
      </c>
      <c r="U648" s="2549">
        <v>1</v>
      </c>
      <c r="V648" s="2549" t="s">
        <v>2493</v>
      </c>
      <c r="W648" s="2549" t="s">
        <v>2493</v>
      </c>
      <c r="X648" s="2549">
        <v>1</v>
      </c>
      <c r="Y648" s="2550" t="s">
        <v>2493</v>
      </c>
      <c r="Z648" s="2551" t="s">
        <v>2185</v>
      </c>
      <c r="AA648" s="2552" t="s">
        <v>2185</v>
      </c>
      <c r="AB648" s="2549" t="s">
        <v>2499</v>
      </c>
      <c r="AC648" s="2554">
        <v>383750</v>
      </c>
      <c r="AD648" s="2555">
        <v>9839</v>
      </c>
      <c r="AE648" s="2555">
        <v>11070</v>
      </c>
      <c r="AF648" s="2555">
        <v>32.5</v>
      </c>
      <c r="AG648" s="2555">
        <v>150.4</v>
      </c>
      <c r="AH648" s="2555">
        <v>28000</v>
      </c>
      <c r="AI648" s="2555">
        <v>1466</v>
      </c>
      <c r="AJ648" s="2555">
        <v>2259</v>
      </c>
      <c r="AK648" s="2555">
        <v>8.6999999999999993</v>
      </c>
      <c r="AL648" s="2555">
        <v>10.1</v>
      </c>
      <c r="AM648" s="2555">
        <v>875</v>
      </c>
      <c r="AN648" s="2523">
        <v>39310</v>
      </c>
      <c r="AO648" s="2556">
        <v>1</v>
      </c>
      <c r="AP648" s="2547">
        <v>1</v>
      </c>
      <c r="AQ648" s="2547">
        <v>4</v>
      </c>
      <c r="AR648" s="2547">
        <v>4</v>
      </c>
      <c r="AS648" s="2557">
        <v>73</v>
      </c>
      <c r="AT648" s="2558">
        <v>83</v>
      </c>
      <c r="AU648" s="2558">
        <v>54</v>
      </c>
      <c r="AV648" s="2559">
        <v>64</v>
      </c>
      <c r="AW648" s="2560">
        <v>1</v>
      </c>
      <c r="AX648" s="2539">
        <v>1</v>
      </c>
      <c r="AY648" s="2521">
        <v>0</v>
      </c>
      <c r="AZ648" s="2539">
        <v>1</v>
      </c>
      <c r="BA648" s="2539">
        <v>1</v>
      </c>
      <c r="BB648" s="2539">
        <v>1</v>
      </c>
      <c r="BC648" s="2539">
        <v>0</v>
      </c>
      <c r="BD648" s="2539">
        <v>1</v>
      </c>
      <c r="BE648" s="2561">
        <v>1</v>
      </c>
      <c r="BF648" s="2539">
        <v>1</v>
      </c>
      <c r="BG648" s="2539">
        <v>1</v>
      </c>
      <c r="BH648" s="2539">
        <v>1</v>
      </c>
      <c r="BI648" s="2539">
        <v>1</v>
      </c>
      <c r="BJ648" s="2539">
        <v>1</v>
      </c>
      <c r="BK648" s="2539">
        <v>1</v>
      </c>
      <c r="BL648" s="2539">
        <v>1</v>
      </c>
      <c r="BM648" s="2539">
        <v>1</v>
      </c>
      <c r="BN648" s="2521">
        <v>0</v>
      </c>
      <c r="BO648" s="2539">
        <v>1</v>
      </c>
      <c r="BP648" s="2539">
        <v>1</v>
      </c>
      <c r="BQ648" s="2539">
        <v>0</v>
      </c>
      <c r="BR648" s="2562">
        <v>0</v>
      </c>
      <c r="BS648" s="2538">
        <v>0</v>
      </c>
      <c r="BT648" s="2521">
        <v>1</v>
      </c>
      <c r="BU648" s="2521">
        <v>0</v>
      </c>
      <c r="BV648" s="2539">
        <v>0</v>
      </c>
      <c r="BW648" s="2539">
        <v>0</v>
      </c>
      <c r="BX648" s="2539">
        <v>0</v>
      </c>
      <c r="BY648" s="2539">
        <v>0</v>
      </c>
      <c r="BZ648" s="2636">
        <v>0</v>
      </c>
      <c r="CA648" s="2539">
        <v>0</v>
      </c>
      <c r="CB648" s="2539">
        <v>0</v>
      </c>
      <c r="CC648" s="2539">
        <v>0</v>
      </c>
      <c r="CD648" s="2539">
        <v>0</v>
      </c>
      <c r="CE648" s="2570">
        <v>0</v>
      </c>
      <c r="CF648" s="2571">
        <v>1</v>
      </c>
      <c r="CG648" s="2539">
        <v>1</v>
      </c>
      <c r="CH648" s="2539">
        <v>1</v>
      </c>
      <c r="CI648" s="2539">
        <v>1</v>
      </c>
      <c r="CJ648" s="2539">
        <v>1</v>
      </c>
      <c r="CK648" s="2539">
        <v>1</v>
      </c>
      <c r="CL648" s="2539">
        <v>1</v>
      </c>
      <c r="CM648" s="2539">
        <v>1</v>
      </c>
      <c r="CN648" s="2539">
        <v>1</v>
      </c>
      <c r="CO648" s="2539">
        <v>1</v>
      </c>
      <c r="CP648" s="2539">
        <v>1</v>
      </c>
      <c r="CQ648" s="2539">
        <v>1</v>
      </c>
      <c r="CR648" s="2539">
        <v>1</v>
      </c>
      <c r="CS648" s="2539">
        <v>0</v>
      </c>
      <c r="CT648" s="2539">
        <v>0</v>
      </c>
      <c r="CU648" s="2539">
        <v>0</v>
      </c>
      <c r="CV648" s="2539">
        <v>0</v>
      </c>
      <c r="CW648" s="2539">
        <v>0</v>
      </c>
      <c r="CX648" s="2539">
        <v>0</v>
      </c>
      <c r="CY648" s="2573">
        <v>0</v>
      </c>
    </row>
    <row r="649" spans="1:103">
      <c r="A649" s="2564"/>
      <c r="B649" s="2660" t="s">
        <v>2974</v>
      </c>
      <c r="C649" s="2664" t="s">
        <v>2975</v>
      </c>
      <c r="D649" s="2646">
        <v>257</v>
      </c>
      <c r="E649" s="2519">
        <v>173</v>
      </c>
      <c r="F649" s="2663">
        <v>772</v>
      </c>
      <c r="G649" s="2561">
        <v>381</v>
      </c>
      <c r="H649" s="2568">
        <v>16.600000000000001</v>
      </c>
      <c r="I649" s="2568">
        <v>27.1</v>
      </c>
      <c r="J649" s="2561">
        <v>20</v>
      </c>
      <c r="K649" s="2568">
        <v>719.1</v>
      </c>
      <c r="L649" s="2568">
        <v>679.1</v>
      </c>
      <c r="M649" s="2567">
        <v>328</v>
      </c>
      <c r="N649" s="2548">
        <v>3</v>
      </c>
      <c r="O649" s="2523">
        <v>11.61</v>
      </c>
      <c r="P649" s="2549">
        <v>1</v>
      </c>
      <c r="Q649" s="2549" t="s">
        <v>2493</v>
      </c>
      <c r="R649" s="2549" t="s">
        <v>2493</v>
      </c>
      <c r="S649" s="2549">
        <v>1</v>
      </c>
      <c r="T649" s="2550" t="s">
        <v>2493</v>
      </c>
      <c r="U649" s="2549">
        <v>1</v>
      </c>
      <c r="V649" s="2549" t="s">
        <v>2493</v>
      </c>
      <c r="W649" s="2549" t="s">
        <v>2493</v>
      </c>
      <c r="X649" s="2549">
        <v>1</v>
      </c>
      <c r="Y649" s="2550" t="s">
        <v>2493</v>
      </c>
      <c r="Z649" s="2551" t="s">
        <v>2185</v>
      </c>
      <c r="AA649" s="2552" t="s">
        <v>2185</v>
      </c>
      <c r="AB649" s="2549" t="s">
        <v>2499</v>
      </c>
      <c r="AC649" s="2554">
        <v>342050</v>
      </c>
      <c r="AD649" s="2555">
        <v>8861</v>
      </c>
      <c r="AE649" s="2555">
        <v>9951</v>
      </c>
      <c r="AF649" s="2555">
        <v>32.200000000000003</v>
      </c>
      <c r="AG649" s="2555">
        <v>137.9</v>
      </c>
      <c r="AH649" s="2555">
        <v>25010</v>
      </c>
      <c r="AI649" s="2555">
        <v>1313</v>
      </c>
      <c r="AJ649" s="2555">
        <v>2020</v>
      </c>
      <c r="AK649" s="2555">
        <v>8.6999999999999993</v>
      </c>
      <c r="AL649" s="2555">
        <v>9.4</v>
      </c>
      <c r="AM649" s="2555">
        <v>651.1</v>
      </c>
      <c r="AN649" s="2523">
        <v>34650</v>
      </c>
      <c r="AO649" s="2556">
        <v>1</v>
      </c>
      <c r="AP649" s="2547">
        <v>1</v>
      </c>
      <c r="AQ649" s="2547">
        <v>4</v>
      </c>
      <c r="AR649" s="2547">
        <v>4</v>
      </c>
      <c r="AS649" s="2557">
        <v>80</v>
      </c>
      <c r="AT649" s="2558">
        <v>91</v>
      </c>
      <c r="AU649" s="2558">
        <v>58</v>
      </c>
      <c r="AV649" s="2559">
        <v>70</v>
      </c>
      <c r="AW649" s="2560">
        <v>1</v>
      </c>
      <c r="AX649" s="2539">
        <v>1</v>
      </c>
      <c r="AY649" s="2521">
        <v>0</v>
      </c>
      <c r="AZ649" s="2539">
        <v>1</v>
      </c>
      <c r="BA649" s="2539">
        <v>1</v>
      </c>
      <c r="BB649" s="2539">
        <v>1</v>
      </c>
      <c r="BC649" s="2539">
        <v>0</v>
      </c>
      <c r="BD649" s="2539">
        <v>1</v>
      </c>
      <c r="BE649" s="2561">
        <v>1</v>
      </c>
      <c r="BF649" s="2539">
        <v>1</v>
      </c>
      <c r="BG649" s="2539">
        <v>1</v>
      </c>
      <c r="BH649" s="2539">
        <v>1</v>
      </c>
      <c r="BI649" s="2539">
        <v>1</v>
      </c>
      <c r="BJ649" s="2539">
        <v>1</v>
      </c>
      <c r="BK649" s="2539">
        <v>1</v>
      </c>
      <c r="BL649" s="2539">
        <v>1</v>
      </c>
      <c r="BM649" s="2539">
        <v>1</v>
      </c>
      <c r="BN649" s="2521">
        <v>0</v>
      </c>
      <c r="BO649" s="2539">
        <v>1</v>
      </c>
      <c r="BP649" s="2539">
        <v>1</v>
      </c>
      <c r="BQ649" s="2539">
        <v>0</v>
      </c>
      <c r="BR649" s="2562">
        <v>0</v>
      </c>
      <c r="BS649" s="2538">
        <v>0</v>
      </c>
      <c r="BT649" s="2521">
        <v>1</v>
      </c>
      <c r="BU649" s="2521">
        <v>0</v>
      </c>
      <c r="BV649" s="2539">
        <v>0</v>
      </c>
      <c r="BW649" s="2539">
        <v>0</v>
      </c>
      <c r="BX649" s="2539">
        <v>0</v>
      </c>
      <c r="BY649" s="2539">
        <v>0</v>
      </c>
      <c r="BZ649" s="2636">
        <v>0</v>
      </c>
      <c r="CA649" s="2539">
        <v>0</v>
      </c>
      <c r="CB649" s="2539">
        <v>0</v>
      </c>
      <c r="CC649" s="2539">
        <v>0</v>
      </c>
      <c r="CD649" s="2539">
        <v>0</v>
      </c>
      <c r="CE649" s="2570">
        <v>0</v>
      </c>
      <c r="CF649" s="2571">
        <v>1</v>
      </c>
      <c r="CG649" s="2539">
        <v>1</v>
      </c>
      <c r="CH649" s="2539">
        <v>1</v>
      </c>
      <c r="CI649" s="2539">
        <v>1</v>
      </c>
      <c r="CJ649" s="2539">
        <v>1</v>
      </c>
      <c r="CK649" s="2539">
        <v>1</v>
      </c>
      <c r="CL649" s="2539">
        <v>1</v>
      </c>
      <c r="CM649" s="2539">
        <v>1</v>
      </c>
      <c r="CN649" s="2539">
        <v>1</v>
      </c>
      <c r="CO649" s="2539">
        <v>1</v>
      </c>
      <c r="CP649" s="2539">
        <v>1</v>
      </c>
      <c r="CQ649" s="2539">
        <v>1</v>
      </c>
      <c r="CR649" s="2539">
        <v>1</v>
      </c>
      <c r="CS649" s="2539">
        <v>0</v>
      </c>
      <c r="CT649" s="2539">
        <v>0</v>
      </c>
      <c r="CU649" s="2539">
        <v>0</v>
      </c>
      <c r="CV649" s="2539">
        <v>0</v>
      </c>
      <c r="CW649" s="2539">
        <v>0</v>
      </c>
      <c r="CX649" s="2539">
        <v>0</v>
      </c>
      <c r="CY649" s="2573">
        <v>0</v>
      </c>
    </row>
    <row r="650" spans="1:103">
      <c r="A650" s="2564"/>
      <c r="B650" s="2660" t="s">
        <v>2976</v>
      </c>
      <c r="C650" s="2661" t="s">
        <v>2977</v>
      </c>
      <c r="D650" s="2646">
        <v>220</v>
      </c>
      <c r="E650" s="2662">
        <v>148</v>
      </c>
      <c r="F650" s="2663">
        <v>779</v>
      </c>
      <c r="G650" s="2561">
        <v>266</v>
      </c>
      <c r="H650" s="2568">
        <v>16.5</v>
      </c>
      <c r="I650" s="2568">
        <v>30</v>
      </c>
      <c r="J650" s="2561">
        <v>20</v>
      </c>
      <c r="K650" s="2568">
        <v>719.1</v>
      </c>
      <c r="L650" s="2568">
        <v>679.1</v>
      </c>
      <c r="M650" s="2567">
        <v>281</v>
      </c>
      <c r="N650" s="2548">
        <v>2.5550000000000002</v>
      </c>
      <c r="O650" s="2523">
        <v>11.56</v>
      </c>
      <c r="P650" s="2549">
        <v>1</v>
      </c>
      <c r="Q650" s="2549" t="s">
        <v>2493</v>
      </c>
      <c r="R650" s="2549" t="s">
        <v>2493</v>
      </c>
      <c r="S650" s="2549">
        <v>1</v>
      </c>
      <c r="T650" s="2550" t="s">
        <v>2493</v>
      </c>
      <c r="U650" s="2549">
        <v>1</v>
      </c>
      <c r="V650" s="2549" t="s">
        <v>2493</v>
      </c>
      <c r="W650" s="2549" t="s">
        <v>2493</v>
      </c>
      <c r="X650" s="2549">
        <v>1</v>
      </c>
      <c r="Y650" s="2550" t="s">
        <v>2493</v>
      </c>
      <c r="Z650" s="2551" t="s">
        <v>2185</v>
      </c>
      <c r="AA650" s="2552" t="s">
        <v>2185</v>
      </c>
      <c r="AB650" s="2553" t="s">
        <v>2494</v>
      </c>
      <c r="AC650" s="2554">
        <v>279390</v>
      </c>
      <c r="AD650" s="2555">
        <v>7173</v>
      </c>
      <c r="AE650" s="2555">
        <v>8231</v>
      </c>
      <c r="AF650" s="2555">
        <v>31.4</v>
      </c>
      <c r="AG650" s="2555">
        <v>139</v>
      </c>
      <c r="AH650" s="2555">
        <v>9443</v>
      </c>
      <c r="AI650" s="2555">
        <v>710</v>
      </c>
      <c r="AJ650" s="2555">
        <v>1114</v>
      </c>
      <c r="AK650" s="2555">
        <v>5.7</v>
      </c>
      <c r="AL650" s="2555">
        <v>9.9</v>
      </c>
      <c r="AM650" s="2555">
        <v>620.5</v>
      </c>
      <c r="AN650" s="2523">
        <v>13190</v>
      </c>
      <c r="AO650" s="2556">
        <v>1</v>
      </c>
      <c r="AP650" s="2547">
        <v>1</v>
      </c>
      <c r="AQ650" s="2547">
        <v>4</v>
      </c>
      <c r="AR650" s="2547">
        <v>4</v>
      </c>
      <c r="AS650" s="2557">
        <v>81</v>
      </c>
      <c r="AT650" s="2558">
        <v>91</v>
      </c>
      <c r="AU650" s="2558">
        <v>65</v>
      </c>
      <c r="AV650" s="2559">
        <v>74</v>
      </c>
      <c r="AW650" s="2560">
        <v>1</v>
      </c>
      <c r="AX650" s="2539">
        <v>1</v>
      </c>
      <c r="AY650" s="2521">
        <v>0</v>
      </c>
      <c r="AZ650" s="2539">
        <v>1</v>
      </c>
      <c r="BA650" s="2539">
        <v>1</v>
      </c>
      <c r="BB650" s="2539">
        <v>1</v>
      </c>
      <c r="BC650" s="2539">
        <v>0</v>
      </c>
      <c r="BD650" s="2539">
        <v>1</v>
      </c>
      <c r="BE650" s="2561">
        <v>1</v>
      </c>
      <c r="BF650" s="2539">
        <v>1</v>
      </c>
      <c r="BG650" s="2539">
        <v>1</v>
      </c>
      <c r="BH650" s="2539">
        <v>1</v>
      </c>
      <c r="BI650" s="2539">
        <v>1</v>
      </c>
      <c r="BJ650" s="2539">
        <v>1</v>
      </c>
      <c r="BK650" s="2539">
        <v>1</v>
      </c>
      <c r="BL650" s="2539">
        <v>1</v>
      </c>
      <c r="BM650" s="2539">
        <v>1</v>
      </c>
      <c r="BN650" s="2521">
        <v>0</v>
      </c>
      <c r="BO650" s="2539">
        <v>1</v>
      </c>
      <c r="BP650" s="2539">
        <v>1</v>
      </c>
      <c r="BQ650" s="2539">
        <v>0</v>
      </c>
      <c r="BR650" s="2562">
        <v>0</v>
      </c>
      <c r="BS650" s="2538">
        <v>1</v>
      </c>
      <c r="BT650" s="2521">
        <v>0</v>
      </c>
      <c r="BU650" s="2521">
        <v>0</v>
      </c>
      <c r="BV650" s="2539">
        <v>0</v>
      </c>
      <c r="BW650" s="2539">
        <v>0</v>
      </c>
      <c r="BX650" s="2539">
        <v>0</v>
      </c>
      <c r="BY650" s="2539">
        <v>0</v>
      </c>
      <c r="BZ650" s="2636">
        <v>0</v>
      </c>
      <c r="CA650" s="2539">
        <v>0</v>
      </c>
      <c r="CB650" s="2539">
        <v>0</v>
      </c>
      <c r="CC650" s="2539">
        <v>0</v>
      </c>
      <c r="CD650" s="2539">
        <v>0</v>
      </c>
      <c r="CE650" s="2570">
        <v>0</v>
      </c>
      <c r="CF650" s="2571">
        <v>1</v>
      </c>
      <c r="CG650" s="2539">
        <v>1</v>
      </c>
      <c r="CH650" s="2539">
        <v>1</v>
      </c>
      <c r="CI650" s="2539">
        <v>1</v>
      </c>
      <c r="CJ650" s="2539">
        <v>1</v>
      </c>
      <c r="CK650" s="2539">
        <v>1</v>
      </c>
      <c r="CL650" s="2539">
        <v>1</v>
      </c>
      <c r="CM650" s="2539">
        <v>1</v>
      </c>
      <c r="CN650" s="2539">
        <v>1</v>
      </c>
      <c r="CO650" s="2539">
        <v>1</v>
      </c>
      <c r="CP650" s="2539">
        <v>1</v>
      </c>
      <c r="CQ650" s="2539">
        <v>1</v>
      </c>
      <c r="CR650" s="2539">
        <v>1</v>
      </c>
      <c r="CS650" s="2539">
        <v>0</v>
      </c>
      <c r="CT650" s="2539">
        <v>0</v>
      </c>
      <c r="CU650" s="2539">
        <v>0</v>
      </c>
      <c r="CV650" s="2539">
        <v>0</v>
      </c>
      <c r="CW650" s="2539">
        <v>0</v>
      </c>
      <c r="CX650" s="2539">
        <v>0</v>
      </c>
      <c r="CY650" s="2573">
        <v>0</v>
      </c>
    </row>
    <row r="651" spans="1:103">
      <c r="A651" s="2564"/>
      <c r="B651" s="2660" t="s">
        <v>2978</v>
      </c>
      <c r="C651" s="2661" t="s">
        <v>2979</v>
      </c>
      <c r="D651" s="2646">
        <v>196</v>
      </c>
      <c r="E651" s="2662">
        <v>132</v>
      </c>
      <c r="F651" s="2663">
        <v>770</v>
      </c>
      <c r="G651" s="2561">
        <v>268</v>
      </c>
      <c r="H651" s="2568">
        <v>15.6</v>
      </c>
      <c r="I651" s="2568">
        <v>25.4</v>
      </c>
      <c r="J651" s="2561">
        <v>20</v>
      </c>
      <c r="K651" s="2568">
        <v>719.1</v>
      </c>
      <c r="L651" s="2568">
        <v>679.1</v>
      </c>
      <c r="M651" s="2567">
        <v>251</v>
      </c>
      <c r="N651" s="2548">
        <v>2.5459999999999998</v>
      </c>
      <c r="O651" s="2523">
        <v>12.88</v>
      </c>
      <c r="P651" s="2549">
        <v>1</v>
      </c>
      <c r="Q651" s="2549" t="s">
        <v>2493</v>
      </c>
      <c r="R651" s="2549" t="s">
        <v>2493</v>
      </c>
      <c r="S651" s="2549">
        <v>1</v>
      </c>
      <c r="T651" s="2550" t="s">
        <v>2493</v>
      </c>
      <c r="U651" s="2549">
        <v>1</v>
      </c>
      <c r="V651" s="2549" t="s">
        <v>2493</v>
      </c>
      <c r="W651" s="2549" t="s">
        <v>2493</v>
      </c>
      <c r="X651" s="2549">
        <v>1</v>
      </c>
      <c r="Y651" s="2550" t="s">
        <v>2493</v>
      </c>
      <c r="Z651" s="2551" t="s">
        <v>2185</v>
      </c>
      <c r="AA651" s="2552" t="s">
        <v>2185</v>
      </c>
      <c r="AB651" s="2549" t="s">
        <v>2495</v>
      </c>
      <c r="AC651" s="2554">
        <v>241470</v>
      </c>
      <c r="AD651" s="2555">
        <v>6271</v>
      </c>
      <c r="AE651" s="2555">
        <v>7207</v>
      </c>
      <c r="AF651" s="2555">
        <v>30.9</v>
      </c>
      <c r="AG651" s="2555">
        <v>129.69999999999999</v>
      </c>
      <c r="AH651" s="2555">
        <v>8177</v>
      </c>
      <c r="AI651" s="2555">
        <v>610.20000000000005</v>
      </c>
      <c r="AJ651" s="2555">
        <v>960.1</v>
      </c>
      <c r="AK651" s="2555">
        <v>5.6</v>
      </c>
      <c r="AL651" s="2555">
        <v>8.9</v>
      </c>
      <c r="AM651" s="2555">
        <v>416.5</v>
      </c>
      <c r="AN651" s="2523">
        <v>11290</v>
      </c>
      <c r="AO651" s="2556">
        <v>1</v>
      </c>
      <c r="AP651" s="2547">
        <v>1</v>
      </c>
      <c r="AQ651" s="2547">
        <v>4</v>
      </c>
      <c r="AR651" s="2547">
        <v>4</v>
      </c>
      <c r="AS651" s="2557">
        <v>90</v>
      </c>
      <c r="AT651" s="2558">
        <v>101</v>
      </c>
      <c r="AU651" s="2558">
        <v>72</v>
      </c>
      <c r="AV651" s="2559">
        <v>82</v>
      </c>
      <c r="AW651" s="2560">
        <v>1</v>
      </c>
      <c r="AX651" s="2539">
        <v>1</v>
      </c>
      <c r="AY651" s="2521">
        <v>0</v>
      </c>
      <c r="AZ651" s="2539">
        <v>1</v>
      </c>
      <c r="BA651" s="2539">
        <v>1</v>
      </c>
      <c r="BB651" s="2539">
        <v>1</v>
      </c>
      <c r="BC651" s="2539">
        <v>0</v>
      </c>
      <c r="BD651" s="2539">
        <v>1</v>
      </c>
      <c r="BE651" s="2561">
        <v>1</v>
      </c>
      <c r="BF651" s="2539">
        <v>1</v>
      </c>
      <c r="BG651" s="2539">
        <v>1</v>
      </c>
      <c r="BH651" s="2539">
        <v>1</v>
      </c>
      <c r="BI651" s="2539">
        <v>1</v>
      </c>
      <c r="BJ651" s="2539">
        <v>1</v>
      </c>
      <c r="BK651" s="2539">
        <v>1</v>
      </c>
      <c r="BL651" s="2539">
        <v>1</v>
      </c>
      <c r="BM651" s="2539">
        <v>1</v>
      </c>
      <c r="BN651" s="2521">
        <v>0</v>
      </c>
      <c r="BO651" s="2539">
        <v>1</v>
      </c>
      <c r="BP651" s="2539">
        <v>1</v>
      </c>
      <c r="BQ651" s="2539">
        <v>0</v>
      </c>
      <c r="BR651" s="2562">
        <v>0</v>
      </c>
      <c r="BS651" s="2538">
        <v>0</v>
      </c>
      <c r="BT651" s="2521">
        <v>0</v>
      </c>
      <c r="BU651" s="2521">
        <v>0</v>
      </c>
      <c r="BV651" s="2539">
        <v>0</v>
      </c>
      <c r="BW651" s="2539">
        <v>0</v>
      </c>
      <c r="BX651" s="2539">
        <v>0</v>
      </c>
      <c r="BY651" s="2539">
        <v>0</v>
      </c>
      <c r="BZ651" s="2636">
        <v>0</v>
      </c>
      <c r="CA651" s="2539">
        <v>0</v>
      </c>
      <c r="CB651" s="2539">
        <v>0</v>
      </c>
      <c r="CC651" s="2539">
        <v>0</v>
      </c>
      <c r="CD651" s="2539">
        <v>0</v>
      </c>
      <c r="CE651" s="2570">
        <v>0</v>
      </c>
      <c r="CF651" s="2571">
        <v>1</v>
      </c>
      <c r="CG651" s="2539">
        <v>1</v>
      </c>
      <c r="CH651" s="2539">
        <v>1</v>
      </c>
      <c r="CI651" s="2539">
        <v>1</v>
      </c>
      <c r="CJ651" s="2539">
        <v>1</v>
      </c>
      <c r="CK651" s="2539">
        <v>1</v>
      </c>
      <c r="CL651" s="2539">
        <v>1</v>
      </c>
      <c r="CM651" s="2539">
        <v>1</v>
      </c>
      <c r="CN651" s="2539">
        <v>1</v>
      </c>
      <c r="CO651" s="2539">
        <v>1</v>
      </c>
      <c r="CP651" s="2539">
        <v>1</v>
      </c>
      <c r="CQ651" s="2539">
        <v>1</v>
      </c>
      <c r="CR651" s="2539">
        <v>1</v>
      </c>
      <c r="CS651" s="2539">
        <v>0</v>
      </c>
      <c r="CT651" s="2539">
        <v>0</v>
      </c>
      <c r="CU651" s="2539">
        <v>0</v>
      </c>
      <c r="CV651" s="2539">
        <v>0</v>
      </c>
      <c r="CW651" s="2539">
        <v>0</v>
      </c>
      <c r="CX651" s="2539">
        <v>0</v>
      </c>
      <c r="CY651" s="2573">
        <v>0</v>
      </c>
    </row>
    <row r="652" spans="1:103">
      <c r="A652" s="2564"/>
      <c r="B652" s="2660" t="s">
        <v>2980</v>
      </c>
      <c r="C652" s="2661" t="s">
        <v>2981</v>
      </c>
      <c r="D652" s="2646">
        <v>185</v>
      </c>
      <c r="E652" s="2662">
        <v>124</v>
      </c>
      <c r="F652" s="2663">
        <v>766</v>
      </c>
      <c r="G652" s="2561">
        <v>267</v>
      </c>
      <c r="H652" s="2568">
        <v>14.9</v>
      </c>
      <c r="I652" s="2568">
        <v>23.6</v>
      </c>
      <c r="J652" s="2561">
        <v>20</v>
      </c>
      <c r="K652" s="2568">
        <v>719.1</v>
      </c>
      <c r="L652" s="2568">
        <v>679.1</v>
      </c>
      <c r="M652" s="2567">
        <v>235</v>
      </c>
      <c r="N652" s="2548">
        <v>2.536</v>
      </c>
      <c r="O652" s="2523">
        <v>13.66</v>
      </c>
      <c r="P652" s="2549">
        <v>1</v>
      </c>
      <c r="Q652" s="2549" t="s">
        <v>2493</v>
      </c>
      <c r="R652" s="2549" t="s">
        <v>2493</v>
      </c>
      <c r="S652" s="2549">
        <v>1</v>
      </c>
      <c r="T652" s="2550" t="s">
        <v>2493</v>
      </c>
      <c r="U652" s="2549">
        <v>1</v>
      </c>
      <c r="V652" s="2549" t="s">
        <v>2493</v>
      </c>
      <c r="W652" s="2549" t="s">
        <v>2493</v>
      </c>
      <c r="X652" s="2549">
        <v>1</v>
      </c>
      <c r="Y652" s="2550" t="s">
        <v>2493</v>
      </c>
      <c r="Z652" s="2551" t="s">
        <v>2185</v>
      </c>
      <c r="AA652" s="2552" t="s">
        <v>2185</v>
      </c>
      <c r="AB652" s="2553" t="s">
        <v>2494</v>
      </c>
      <c r="AC652" s="2554">
        <v>224140</v>
      </c>
      <c r="AD652" s="2555">
        <v>5852</v>
      </c>
      <c r="AE652" s="2555">
        <v>6724</v>
      </c>
      <c r="AF652" s="2555">
        <v>30.7</v>
      </c>
      <c r="AG652" s="2555">
        <v>123.4</v>
      </c>
      <c r="AH652" s="2555">
        <v>7511</v>
      </c>
      <c r="AI652" s="2555">
        <v>562.6</v>
      </c>
      <c r="AJ652" s="2555">
        <v>885.1</v>
      </c>
      <c r="AK652" s="2555">
        <v>5.6</v>
      </c>
      <c r="AL652" s="2555">
        <v>8.5</v>
      </c>
      <c r="AM652" s="2555">
        <v>343.3</v>
      </c>
      <c r="AN652" s="2523">
        <v>10310</v>
      </c>
      <c r="AO652" s="2556">
        <v>1</v>
      </c>
      <c r="AP652" s="2547">
        <v>1</v>
      </c>
      <c r="AQ652" s="2547">
        <v>4</v>
      </c>
      <c r="AR652" s="2547">
        <v>4</v>
      </c>
      <c r="AS652" s="2557">
        <v>96</v>
      </c>
      <c r="AT652" s="2558">
        <v>107</v>
      </c>
      <c r="AU652" s="2558">
        <v>76</v>
      </c>
      <c r="AV652" s="2559">
        <v>87</v>
      </c>
      <c r="AW652" s="2560">
        <v>1</v>
      </c>
      <c r="AX652" s="2539">
        <v>1</v>
      </c>
      <c r="AY652" s="2521">
        <v>0</v>
      </c>
      <c r="AZ652" s="2539">
        <v>1</v>
      </c>
      <c r="BA652" s="2539">
        <v>1</v>
      </c>
      <c r="BB652" s="2539">
        <v>1</v>
      </c>
      <c r="BC652" s="2539">
        <v>0</v>
      </c>
      <c r="BD652" s="2539">
        <v>1</v>
      </c>
      <c r="BE652" s="2561">
        <v>1</v>
      </c>
      <c r="BF652" s="2539">
        <v>1</v>
      </c>
      <c r="BG652" s="2539">
        <v>1</v>
      </c>
      <c r="BH652" s="2539">
        <v>1</v>
      </c>
      <c r="BI652" s="2539">
        <v>1</v>
      </c>
      <c r="BJ652" s="2539">
        <v>1</v>
      </c>
      <c r="BK652" s="2539">
        <v>1</v>
      </c>
      <c r="BL652" s="2539">
        <v>1</v>
      </c>
      <c r="BM652" s="2539">
        <v>1</v>
      </c>
      <c r="BN652" s="2521">
        <v>0</v>
      </c>
      <c r="BO652" s="2539">
        <v>1</v>
      </c>
      <c r="BP652" s="2539">
        <v>1</v>
      </c>
      <c r="BQ652" s="2539">
        <v>0</v>
      </c>
      <c r="BR652" s="2562">
        <v>0</v>
      </c>
      <c r="BS652" s="2538">
        <v>1</v>
      </c>
      <c r="BT652" s="2521">
        <v>0</v>
      </c>
      <c r="BU652" s="2521">
        <v>0</v>
      </c>
      <c r="BV652" s="2539">
        <v>0</v>
      </c>
      <c r="BW652" s="2539">
        <v>0</v>
      </c>
      <c r="BX652" s="2539">
        <v>0</v>
      </c>
      <c r="BY652" s="2539">
        <v>0</v>
      </c>
      <c r="BZ652" s="2636">
        <v>0</v>
      </c>
      <c r="CA652" s="2539">
        <v>0</v>
      </c>
      <c r="CB652" s="2539">
        <v>0</v>
      </c>
      <c r="CC652" s="2539">
        <v>0</v>
      </c>
      <c r="CD652" s="2539">
        <v>0</v>
      </c>
      <c r="CE652" s="2570">
        <v>0</v>
      </c>
      <c r="CF652" s="2571">
        <v>1</v>
      </c>
      <c r="CG652" s="2539">
        <v>1</v>
      </c>
      <c r="CH652" s="2539">
        <v>1</v>
      </c>
      <c r="CI652" s="2539">
        <v>1</v>
      </c>
      <c r="CJ652" s="2539">
        <v>1</v>
      </c>
      <c r="CK652" s="2539">
        <v>1</v>
      </c>
      <c r="CL652" s="2539">
        <v>1</v>
      </c>
      <c r="CM652" s="2539">
        <v>1</v>
      </c>
      <c r="CN652" s="2539">
        <v>1</v>
      </c>
      <c r="CO652" s="2539">
        <v>1</v>
      </c>
      <c r="CP652" s="2539">
        <v>1</v>
      </c>
      <c r="CQ652" s="2539">
        <v>1</v>
      </c>
      <c r="CR652" s="2539">
        <v>1</v>
      </c>
      <c r="CS652" s="2539">
        <v>0</v>
      </c>
      <c r="CT652" s="2539">
        <v>0</v>
      </c>
      <c r="CU652" s="2539">
        <v>0</v>
      </c>
      <c r="CV652" s="2539">
        <v>0</v>
      </c>
      <c r="CW652" s="2539">
        <v>0</v>
      </c>
      <c r="CX652" s="2539">
        <v>0</v>
      </c>
      <c r="CY652" s="2573">
        <v>0</v>
      </c>
    </row>
    <row r="653" spans="1:103">
      <c r="A653" s="2564"/>
      <c r="B653" s="2660" t="s">
        <v>2982</v>
      </c>
      <c r="C653" s="2661" t="s">
        <v>2983</v>
      </c>
      <c r="D653" s="2646">
        <v>173</v>
      </c>
      <c r="E653" s="2662">
        <v>116</v>
      </c>
      <c r="F653" s="2663">
        <v>762</v>
      </c>
      <c r="G653" s="2561">
        <v>267</v>
      </c>
      <c r="H653" s="2568">
        <v>14.4</v>
      </c>
      <c r="I653" s="2568">
        <v>21.6</v>
      </c>
      <c r="J653" s="2561">
        <v>20</v>
      </c>
      <c r="K653" s="2568">
        <v>719.1</v>
      </c>
      <c r="L653" s="2568">
        <v>679.1</v>
      </c>
      <c r="M653" s="2567">
        <v>221</v>
      </c>
      <c r="N653" s="2548">
        <v>2.5289999999999999</v>
      </c>
      <c r="O653" s="2523">
        <v>14.49</v>
      </c>
      <c r="P653" s="2549">
        <v>1</v>
      </c>
      <c r="Q653" s="2549" t="s">
        <v>2493</v>
      </c>
      <c r="R653" s="2549" t="s">
        <v>2493</v>
      </c>
      <c r="S653" s="2549">
        <v>1</v>
      </c>
      <c r="T653" s="2550" t="s">
        <v>2493</v>
      </c>
      <c r="U653" s="2549">
        <v>1</v>
      </c>
      <c r="V653" s="2549" t="s">
        <v>2493</v>
      </c>
      <c r="W653" s="2549" t="s">
        <v>2493</v>
      </c>
      <c r="X653" s="2549">
        <v>1</v>
      </c>
      <c r="Y653" s="2550" t="s">
        <v>2493</v>
      </c>
      <c r="Z653" s="2551" t="s">
        <v>2185</v>
      </c>
      <c r="AA653" s="2552" t="s">
        <v>2185</v>
      </c>
      <c r="AB653" s="2549" t="s">
        <v>2495</v>
      </c>
      <c r="AC653" s="2554">
        <v>207010</v>
      </c>
      <c r="AD653" s="2555">
        <v>5433</v>
      </c>
      <c r="AE653" s="2555">
        <v>6251</v>
      </c>
      <c r="AF653" s="2555">
        <v>30.5</v>
      </c>
      <c r="AG653" s="2555">
        <v>118.6</v>
      </c>
      <c r="AH653" s="2555">
        <v>6875</v>
      </c>
      <c r="AI653" s="2555">
        <v>515</v>
      </c>
      <c r="AJ653" s="2555">
        <v>811.1</v>
      </c>
      <c r="AK653" s="2555">
        <v>5.5</v>
      </c>
      <c r="AL653" s="2555">
        <v>8.1</v>
      </c>
      <c r="AM653" s="2555">
        <v>278.7</v>
      </c>
      <c r="AN653" s="2523">
        <v>9390</v>
      </c>
      <c r="AO653" s="2556">
        <v>1</v>
      </c>
      <c r="AP653" s="2547">
        <v>1</v>
      </c>
      <c r="AQ653" s="2547">
        <v>4</v>
      </c>
      <c r="AR653" s="2547">
        <v>4</v>
      </c>
      <c r="AS653" s="2557">
        <v>102</v>
      </c>
      <c r="AT653" s="2558">
        <v>114</v>
      </c>
      <c r="AU653" s="2558">
        <v>81</v>
      </c>
      <c r="AV653" s="2559">
        <v>93</v>
      </c>
      <c r="AW653" s="2560">
        <v>1</v>
      </c>
      <c r="AX653" s="2539">
        <v>1</v>
      </c>
      <c r="AY653" s="2521">
        <v>0</v>
      </c>
      <c r="AZ653" s="2539">
        <v>1</v>
      </c>
      <c r="BA653" s="2539">
        <v>1</v>
      </c>
      <c r="BB653" s="2539">
        <v>1</v>
      </c>
      <c r="BC653" s="2539">
        <v>0</v>
      </c>
      <c r="BD653" s="2539">
        <v>1</v>
      </c>
      <c r="BE653" s="2561">
        <v>1</v>
      </c>
      <c r="BF653" s="2539">
        <v>1</v>
      </c>
      <c r="BG653" s="2539">
        <v>1</v>
      </c>
      <c r="BH653" s="2539">
        <v>1</v>
      </c>
      <c r="BI653" s="2539">
        <v>1</v>
      </c>
      <c r="BJ653" s="2539">
        <v>1</v>
      </c>
      <c r="BK653" s="2539">
        <v>1</v>
      </c>
      <c r="BL653" s="2539">
        <v>1</v>
      </c>
      <c r="BM653" s="2539">
        <v>1</v>
      </c>
      <c r="BN653" s="2521">
        <v>0</v>
      </c>
      <c r="BO653" s="2539">
        <v>1</v>
      </c>
      <c r="BP653" s="2539">
        <v>1</v>
      </c>
      <c r="BQ653" s="2539">
        <v>0</v>
      </c>
      <c r="BR653" s="2562">
        <v>0</v>
      </c>
      <c r="BS653" s="2538">
        <v>0</v>
      </c>
      <c r="BT653" s="2521">
        <v>0</v>
      </c>
      <c r="BU653" s="2521">
        <v>0</v>
      </c>
      <c r="BV653" s="2539">
        <v>0</v>
      </c>
      <c r="BW653" s="2539">
        <v>0</v>
      </c>
      <c r="BX653" s="2539">
        <v>0</v>
      </c>
      <c r="BY653" s="2539">
        <v>0</v>
      </c>
      <c r="BZ653" s="2636">
        <v>0</v>
      </c>
      <c r="CA653" s="2539">
        <v>0</v>
      </c>
      <c r="CB653" s="2539">
        <v>0</v>
      </c>
      <c r="CC653" s="2539">
        <v>0</v>
      </c>
      <c r="CD653" s="2539">
        <v>0</v>
      </c>
      <c r="CE653" s="2570">
        <v>0</v>
      </c>
      <c r="CF653" s="2571">
        <v>1</v>
      </c>
      <c r="CG653" s="2539">
        <v>1</v>
      </c>
      <c r="CH653" s="2539">
        <v>1</v>
      </c>
      <c r="CI653" s="2539">
        <v>1</v>
      </c>
      <c r="CJ653" s="2539">
        <v>1</v>
      </c>
      <c r="CK653" s="2539">
        <v>1</v>
      </c>
      <c r="CL653" s="2539">
        <v>1</v>
      </c>
      <c r="CM653" s="2539">
        <v>1</v>
      </c>
      <c r="CN653" s="2539">
        <v>1</v>
      </c>
      <c r="CO653" s="2539">
        <v>1</v>
      </c>
      <c r="CP653" s="2539">
        <v>1</v>
      </c>
      <c r="CQ653" s="2539">
        <v>1</v>
      </c>
      <c r="CR653" s="2539">
        <v>1</v>
      </c>
      <c r="CS653" s="2539">
        <v>0</v>
      </c>
      <c r="CT653" s="2539">
        <v>0</v>
      </c>
      <c r="CU653" s="2539">
        <v>0</v>
      </c>
      <c r="CV653" s="2539">
        <v>0</v>
      </c>
      <c r="CW653" s="2539">
        <v>0</v>
      </c>
      <c r="CX653" s="2539">
        <v>0</v>
      </c>
      <c r="CY653" s="2573">
        <v>0</v>
      </c>
    </row>
    <row r="654" spans="1:103">
      <c r="A654" s="2564"/>
      <c r="B654" s="2660" t="s">
        <v>2984</v>
      </c>
      <c r="C654" s="2661" t="s">
        <v>2985</v>
      </c>
      <c r="D654" s="2646">
        <v>161</v>
      </c>
      <c r="E654" s="2662">
        <v>108</v>
      </c>
      <c r="F654" s="2663">
        <v>758</v>
      </c>
      <c r="G654" s="2561">
        <v>266</v>
      </c>
      <c r="H654" s="2568">
        <v>13.8</v>
      </c>
      <c r="I654" s="2568">
        <v>19.3</v>
      </c>
      <c r="J654" s="2561">
        <v>20</v>
      </c>
      <c r="K654" s="2568">
        <v>719.1</v>
      </c>
      <c r="L654" s="2568">
        <v>679.1</v>
      </c>
      <c r="M654" s="2567">
        <v>205</v>
      </c>
      <c r="N654" s="2548">
        <v>2.5179999999999998</v>
      </c>
      <c r="O654" s="2523">
        <v>15.62</v>
      </c>
      <c r="P654" s="2549">
        <v>1</v>
      </c>
      <c r="Q654" s="2549" t="s">
        <v>2493</v>
      </c>
      <c r="R654" s="2549" t="s">
        <v>2493</v>
      </c>
      <c r="S654" s="2549">
        <v>1</v>
      </c>
      <c r="T654" s="2550" t="s">
        <v>2493</v>
      </c>
      <c r="U654" s="2549">
        <v>1</v>
      </c>
      <c r="V654" s="2549" t="s">
        <v>2493</v>
      </c>
      <c r="W654" s="2549" t="s">
        <v>2493</v>
      </c>
      <c r="X654" s="2549">
        <v>1</v>
      </c>
      <c r="Y654" s="2550" t="s">
        <v>2493</v>
      </c>
      <c r="Z654" s="2551" t="s">
        <v>2185</v>
      </c>
      <c r="AA654" s="2552" t="s">
        <v>2185</v>
      </c>
      <c r="AB654" s="2549" t="s">
        <v>2495</v>
      </c>
      <c r="AC654" s="2554">
        <v>187250</v>
      </c>
      <c r="AD654" s="2555">
        <v>4940</v>
      </c>
      <c r="AE654" s="2555">
        <v>5699</v>
      </c>
      <c r="AF654" s="2555">
        <v>30.1</v>
      </c>
      <c r="AG654" s="2555">
        <v>113</v>
      </c>
      <c r="AH654" s="2555">
        <v>6074</v>
      </c>
      <c r="AI654" s="2555">
        <v>456.7</v>
      </c>
      <c r="AJ654" s="2555">
        <v>720.9</v>
      </c>
      <c r="AK654" s="2555">
        <v>5.4</v>
      </c>
      <c r="AL654" s="2555">
        <v>7.5</v>
      </c>
      <c r="AM654" s="2555">
        <v>215.1</v>
      </c>
      <c r="AN654" s="2523">
        <v>8258</v>
      </c>
      <c r="AO654" s="2556">
        <v>1</v>
      </c>
      <c r="AP654" s="2547">
        <v>1</v>
      </c>
      <c r="AQ654" s="2547">
        <v>4</v>
      </c>
      <c r="AR654" s="2547">
        <v>4</v>
      </c>
      <c r="AS654" s="2557">
        <v>110</v>
      </c>
      <c r="AT654" s="2558">
        <v>123</v>
      </c>
      <c r="AU654" s="2558">
        <v>87</v>
      </c>
      <c r="AV654" s="2559">
        <v>100</v>
      </c>
      <c r="AW654" s="2560">
        <v>1</v>
      </c>
      <c r="AX654" s="2539">
        <v>1</v>
      </c>
      <c r="AY654" s="2521">
        <v>0</v>
      </c>
      <c r="AZ654" s="2539">
        <v>1</v>
      </c>
      <c r="BA654" s="2539">
        <v>1</v>
      </c>
      <c r="BB654" s="2539">
        <v>1</v>
      </c>
      <c r="BC654" s="2539">
        <v>0</v>
      </c>
      <c r="BD654" s="2539">
        <v>1</v>
      </c>
      <c r="BE654" s="2561">
        <v>1</v>
      </c>
      <c r="BF654" s="2539">
        <v>1</v>
      </c>
      <c r="BG654" s="2539">
        <v>1</v>
      </c>
      <c r="BH654" s="2539">
        <v>1</v>
      </c>
      <c r="BI654" s="2539">
        <v>1</v>
      </c>
      <c r="BJ654" s="2539">
        <v>1</v>
      </c>
      <c r="BK654" s="2539">
        <v>1</v>
      </c>
      <c r="BL654" s="2539">
        <v>1</v>
      </c>
      <c r="BM654" s="2539">
        <v>1</v>
      </c>
      <c r="BN654" s="2521">
        <v>0</v>
      </c>
      <c r="BO654" s="2539">
        <v>1</v>
      </c>
      <c r="BP654" s="2539">
        <v>1</v>
      </c>
      <c r="BQ654" s="2539">
        <v>0</v>
      </c>
      <c r="BR654" s="2562">
        <v>0</v>
      </c>
      <c r="BS654" s="2538">
        <v>0</v>
      </c>
      <c r="BT654" s="2521">
        <v>0</v>
      </c>
      <c r="BU654" s="2521">
        <v>0</v>
      </c>
      <c r="BV654" s="2539">
        <v>0</v>
      </c>
      <c r="BW654" s="2539">
        <v>0</v>
      </c>
      <c r="BX654" s="2539">
        <v>0</v>
      </c>
      <c r="BY654" s="2539">
        <v>0</v>
      </c>
      <c r="BZ654" s="2636">
        <v>0</v>
      </c>
      <c r="CA654" s="2539">
        <v>0</v>
      </c>
      <c r="CB654" s="2539">
        <v>0</v>
      </c>
      <c r="CC654" s="2539">
        <v>0</v>
      </c>
      <c r="CD654" s="2539">
        <v>0</v>
      </c>
      <c r="CE654" s="2570">
        <v>0</v>
      </c>
      <c r="CF654" s="2571">
        <v>1</v>
      </c>
      <c r="CG654" s="2539">
        <v>1</v>
      </c>
      <c r="CH654" s="2539">
        <v>1</v>
      </c>
      <c r="CI654" s="2539">
        <v>1</v>
      </c>
      <c r="CJ654" s="2539">
        <v>1</v>
      </c>
      <c r="CK654" s="2539">
        <v>1</v>
      </c>
      <c r="CL654" s="2539">
        <v>1</v>
      </c>
      <c r="CM654" s="2539">
        <v>1</v>
      </c>
      <c r="CN654" s="2539">
        <v>1</v>
      </c>
      <c r="CO654" s="2539">
        <v>1</v>
      </c>
      <c r="CP654" s="2539">
        <v>1</v>
      </c>
      <c r="CQ654" s="2539">
        <v>1</v>
      </c>
      <c r="CR654" s="2539">
        <v>1</v>
      </c>
      <c r="CS654" s="2539">
        <v>0</v>
      </c>
      <c r="CT654" s="2539">
        <v>0</v>
      </c>
      <c r="CU654" s="2539">
        <v>0</v>
      </c>
      <c r="CV654" s="2539">
        <v>0</v>
      </c>
      <c r="CW654" s="2539">
        <v>0</v>
      </c>
      <c r="CX654" s="2539">
        <v>0</v>
      </c>
      <c r="CY654" s="2573">
        <v>0</v>
      </c>
    </row>
    <row r="655" spans="1:103">
      <c r="A655" s="2564"/>
      <c r="B655" s="2660" t="s">
        <v>2986</v>
      </c>
      <c r="C655" s="2661" t="s">
        <v>2987</v>
      </c>
      <c r="D655" s="2646">
        <v>147</v>
      </c>
      <c r="E655" s="2662">
        <v>99</v>
      </c>
      <c r="F655" s="2663">
        <v>753</v>
      </c>
      <c r="G655" s="2561">
        <v>265</v>
      </c>
      <c r="H655" s="2568">
        <v>13.2</v>
      </c>
      <c r="I655" s="2568">
        <v>17</v>
      </c>
      <c r="J655" s="2561">
        <v>20</v>
      </c>
      <c r="K655" s="2568">
        <v>719.1</v>
      </c>
      <c r="L655" s="2568">
        <v>679.1</v>
      </c>
      <c r="M655" s="2567">
        <v>188</v>
      </c>
      <c r="N655" s="2548">
        <v>2.5049999999999999</v>
      </c>
      <c r="O655" s="2523">
        <v>16.93</v>
      </c>
      <c r="P655" s="2549">
        <v>1</v>
      </c>
      <c r="Q655" s="2549">
        <v>1</v>
      </c>
      <c r="R655" s="2549" t="s">
        <v>2185</v>
      </c>
      <c r="S655" s="2549">
        <v>1</v>
      </c>
      <c r="T655" s="2550">
        <v>1</v>
      </c>
      <c r="U655" s="2549">
        <v>1</v>
      </c>
      <c r="V655" s="2549">
        <v>1</v>
      </c>
      <c r="W655" s="2549" t="s">
        <v>2185</v>
      </c>
      <c r="X655" s="2549" t="s">
        <v>2185</v>
      </c>
      <c r="Y655" s="2550" t="s">
        <v>2185</v>
      </c>
      <c r="Z655" s="2551" t="s">
        <v>2185</v>
      </c>
      <c r="AA655" s="2552" t="s">
        <v>2185</v>
      </c>
      <c r="AB655" s="2549" t="s">
        <v>2495</v>
      </c>
      <c r="AC655" s="2554">
        <v>167250</v>
      </c>
      <c r="AD655" s="2555">
        <v>4442</v>
      </c>
      <c r="AE655" s="2555">
        <v>5143</v>
      </c>
      <c r="AF655" s="2555">
        <v>29.7</v>
      </c>
      <c r="AG655" s="2555">
        <v>107.3</v>
      </c>
      <c r="AH655" s="2555">
        <v>5291</v>
      </c>
      <c r="AI655" s="2555">
        <v>399.3</v>
      </c>
      <c r="AJ655" s="2555">
        <v>632</v>
      </c>
      <c r="AK655" s="2555">
        <v>5.2</v>
      </c>
      <c r="AL655" s="2555">
        <v>7</v>
      </c>
      <c r="AM655" s="2555">
        <v>163.19999999999999</v>
      </c>
      <c r="AN655" s="2523">
        <v>7140</v>
      </c>
      <c r="AO655" s="2556">
        <v>1</v>
      </c>
      <c r="AP655" s="2547">
        <v>1</v>
      </c>
      <c r="AQ655" s="2547">
        <v>4</v>
      </c>
      <c r="AR655" s="2547">
        <v>4</v>
      </c>
      <c r="AS655" s="2557">
        <v>119</v>
      </c>
      <c r="AT655" s="2558">
        <v>133</v>
      </c>
      <c r="AU655" s="2558">
        <v>94</v>
      </c>
      <c r="AV655" s="2559">
        <v>108</v>
      </c>
      <c r="AW655" s="2560">
        <v>1</v>
      </c>
      <c r="AX655" s="2539">
        <v>1</v>
      </c>
      <c r="AY655" s="2521">
        <v>0</v>
      </c>
      <c r="AZ655" s="2539">
        <v>1</v>
      </c>
      <c r="BA655" s="2539">
        <v>1</v>
      </c>
      <c r="BB655" s="2539">
        <v>1</v>
      </c>
      <c r="BC655" s="2539">
        <v>0</v>
      </c>
      <c r="BD655" s="2539">
        <v>1</v>
      </c>
      <c r="BE655" s="2561">
        <v>0</v>
      </c>
      <c r="BF655" s="2539">
        <v>0</v>
      </c>
      <c r="BG655" s="2539">
        <v>1</v>
      </c>
      <c r="BH655" s="2539">
        <v>0</v>
      </c>
      <c r="BI655" s="2539">
        <v>1</v>
      </c>
      <c r="BJ655" s="2539">
        <v>1</v>
      </c>
      <c r="BK655" s="2539">
        <v>1</v>
      </c>
      <c r="BL655" s="2539">
        <v>1</v>
      </c>
      <c r="BM655" s="2539">
        <v>0</v>
      </c>
      <c r="BN655" s="2521">
        <v>0</v>
      </c>
      <c r="BO655" s="2539">
        <v>1</v>
      </c>
      <c r="BP655" s="2539">
        <v>1</v>
      </c>
      <c r="BQ655" s="2539">
        <v>0</v>
      </c>
      <c r="BR655" s="2562">
        <v>0</v>
      </c>
      <c r="BS655" s="2538">
        <v>0</v>
      </c>
      <c r="BT655" s="2521">
        <v>0</v>
      </c>
      <c r="BU655" s="2521">
        <v>0</v>
      </c>
      <c r="BV655" s="2539">
        <v>0</v>
      </c>
      <c r="BW655" s="2539">
        <v>0</v>
      </c>
      <c r="BX655" s="2539">
        <v>0</v>
      </c>
      <c r="BY655" s="2539">
        <v>0</v>
      </c>
      <c r="BZ655" s="2636">
        <v>0</v>
      </c>
      <c r="CA655" s="2539">
        <v>0</v>
      </c>
      <c r="CB655" s="2539">
        <v>0</v>
      </c>
      <c r="CC655" s="2539">
        <v>0</v>
      </c>
      <c r="CD655" s="2539">
        <v>0</v>
      </c>
      <c r="CE655" s="2570">
        <v>0</v>
      </c>
      <c r="CF655" s="2571">
        <v>1</v>
      </c>
      <c r="CG655" s="2539">
        <v>1</v>
      </c>
      <c r="CH655" s="2539">
        <v>1</v>
      </c>
      <c r="CI655" s="2539">
        <v>1</v>
      </c>
      <c r="CJ655" s="2539">
        <v>1</v>
      </c>
      <c r="CK655" s="2539">
        <v>1</v>
      </c>
      <c r="CL655" s="2539">
        <v>1</v>
      </c>
      <c r="CM655" s="2539">
        <v>1</v>
      </c>
      <c r="CN655" s="2539">
        <v>1</v>
      </c>
      <c r="CO655" s="2539">
        <v>1</v>
      </c>
      <c r="CP655" s="2539">
        <v>1</v>
      </c>
      <c r="CQ655" s="2539">
        <v>1</v>
      </c>
      <c r="CR655" s="2539">
        <v>1</v>
      </c>
      <c r="CS655" s="2539">
        <v>0</v>
      </c>
      <c r="CT655" s="2539">
        <v>0</v>
      </c>
      <c r="CU655" s="2539">
        <v>0</v>
      </c>
      <c r="CV655" s="2539">
        <v>0</v>
      </c>
      <c r="CW655" s="2539">
        <v>0</v>
      </c>
      <c r="CX655" s="2539">
        <v>0</v>
      </c>
      <c r="CY655" s="2573">
        <v>0</v>
      </c>
    </row>
    <row r="656" spans="1:103">
      <c r="A656" s="2564"/>
      <c r="B656" s="2660" t="s">
        <v>2988</v>
      </c>
      <c r="C656" s="2661" t="s">
        <v>2989</v>
      </c>
      <c r="D656" s="2646">
        <v>134</v>
      </c>
      <c r="E656" s="2662">
        <v>90</v>
      </c>
      <c r="F656" s="2663">
        <v>750</v>
      </c>
      <c r="G656" s="2561">
        <v>264</v>
      </c>
      <c r="H656" s="2568">
        <v>11.9</v>
      </c>
      <c r="I656" s="2568">
        <v>15.5</v>
      </c>
      <c r="J656" s="2561">
        <v>20</v>
      </c>
      <c r="K656" s="2568">
        <v>719.1</v>
      </c>
      <c r="L656" s="2568">
        <v>679.1</v>
      </c>
      <c r="M656" s="2567">
        <v>170</v>
      </c>
      <c r="N656" s="2548">
        <v>2.4980000000000002</v>
      </c>
      <c r="O656" s="2523">
        <v>18.63</v>
      </c>
      <c r="P656" s="2549">
        <v>1</v>
      </c>
      <c r="Q656" s="2549">
        <v>1</v>
      </c>
      <c r="R656" s="2549" t="s">
        <v>2185</v>
      </c>
      <c r="S656" s="2549">
        <v>1</v>
      </c>
      <c r="T656" s="2550">
        <v>1</v>
      </c>
      <c r="U656" s="2549">
        <v>1</v>
      </c>
      <c r="V656" s="2549">
        <v>1</v>
      </c>
      <c r="W656" s="2549" t="s">
        <v>2185</v>
      </c>
      <c r="X656" s="2549" t="s">
        <v>2185</v>
      </c>
      <c r="Y656" s="2550" t="s">
        <v>2185</v>
      </c>
      <c r="Z656" s="2551" t="s">
        <v>2185</v>
      </c>
      <c r="AA656" s="2552" t="s">
        <v>2185</v>
      </c>
      <c r="AB656" s="2549" t="s">
        <v>2495</v>
      </c>
      <c r="AC656" s="2554">
        <v>151580</v>
      </c>
      <c r="AD656" s="2555">
        <v>4042</v>
      </c>
      <c r="AE656" s="2555">
        <v>4665</v>
      </c>
      <c r="AF656" s="2555">
        <v>29.7</v>
      </c>
      <c r="AG656" s="2555">
        <v>97.03</v>
      </c>
      <c r="AH656" s="2555">
        <v>4767</v>
      </c>
      <c r="AI656" s="2555">
        <v>361.1</v>
      </c>
      <c r="AJ656" s="2555">
        <v>569.1</v>
      </c>
      <c r="AK656" s="2555">
        <v>5.2</v>
      </c>
      <c r="AL656" s="2555">
        <v>6.6</v>
      </c>
      <c r="AM656" s="2555">
        <v>123.7</v>
      </c>
      <c r="AN656" s="2523">
        <v>6410</v>
      </c>
      <c r="AO656" s="2556">
        <v>1</v>
      </c>
      <c r="AP656" s="2547">
        <v>2</v>
      </c>
      <c r="AQ656" s="2547">
        <v>4</v>
      </c>
      <c r="AR656" s="2547">
        <v>4</v>
      </c>
      <c r="AS656" s="2557">
        <v>131</v>
      </c>
      <c r="AT656" s="2558">
        <v>146</v>
      </c>
      <c r="AU656" s="2558">
        <v>103</v>
      </c>
      <c r="AV656" s="2559">
        <v>119</v>
      </c>
      <c r="AW656" s="2560">
        <v>1</v>
      </c>
      <c r="AX656" s="2539">
        <v>1</v>
      </c>
      <c r="AY656" s="2521">
        <v>0</v>
      </c>
      <c r="AZ656" s="2539">
        <v>1</v>
      </c>
      <c r="BA656" s="2539">
        <v>1</v>
      </c>
      <c r="BB656" s="2539">
        <v>1</v>
      </c>
      <c r="BC656" s="2539">
        <v>0</v>
      </c>
      <c r="BD656" s="2539">
        <v>1</v>
      </c>
      <c r="BE656" s="2561">
        <v>0</v>
      </c>
      <c r="BF656" s="2539">
        <v>0</v>
      </c>
      <c r="BG656" s="2539">
        <v>1</v>
      </c>
      <c r="BH656" s="2539">
        <v>0</v>
      </c>
      <c r="BI656" s="2539">
        <v>1</v>
      </c>
      <c r="BJ656" s="2539">
        <v>1</v>
      </c>
      <c r="BK656" s="2539">
        <v>1</v>
      </c>
      <c r="BL656" s="2539">
        <v>1</v>
      </c>
      <c r="BM656" s="2539">
        <v>0</v>
      </c>
      <c r="BN656" s="2521">
        <v>0</v>
      </c>
      <c r="BO656" s="2539">
        <v>1</v>
      </c>
      <c r="BP656" s="2539">
        <v>1</v>
      </c>
      <c r="BQ656" s="2539">
        <v>0</v>
      </c>
      <c r="BR656" s="2562">
        <v>0</v>
      </c>
      <c r="BS656" s="2538">
        <v>0</v>
      </c>
      <c r="BT656" s="2521">
        <v>0</v>
      </c>
      <c r="BU656" s="2521">
        <v>0</v>
      </c>
      <c r="BV656" s="2539">
        <v>0</v>
      </c>
      <c r="BW656" s="2539">
        <v>0</v>
      </c>
      <c r="BX656" s="2539">
        <v>0</v>
      </c>
      <c r="BY656" s="2539">
        <v>0</v>
      </c>
      <c r="BZ656" s="2636">
        <v>0</v>
      </c>
      <c r="CA656" s="2539">
        <v>0</v>
      </c>
      <c r="CB656" s="2539">
        <v>0</v>
      </c>
      <c r="CC656" s="2539">
        <v>0</v>
      </c>
      <c r="CD656" s="2539">
        <v>0</v>
      </c>
      <c r="CE656" s="2570">
        <v>0</v>
      </c>
      <c r="CF656" s="2571">
        <v>1</v>
      </c>
      <c r="CG656" s="2539">
        <v>1</v>
      </c>
      <c r="CH656" s="2539">
        <v>1</v>
      </c>
      <c r="CI656" s="2539">
        <v>1</v>
      </c>
      <c r="CJ656" s="2539">
        <v>1</v>
      </c>
      <c r="CK656" s="2539">
        <v>1</v>
      </c>
      <c r="CL656" s="2539">
        <v>1</v>
      </c>
      <c r="CM656" s="2539">
        <v>1</v>
      </c>
      <c r="CN656" s="2539">
        <v>1</v>
      </c>
      <c r="CO656" s="2539">
        <v>1</v>
      </c>
      <c r="CP656" s="2539">
        <v>1</v>
      </c>
      <c r="CQ656" s="2539">
        <v>1</v>
      </c>
      <c r="CR656" s="2539">
        <v>1</v>
      </c>
      <c r="CS656" s="2539">
        <v>0</v>
      </c>
      <c r="CT656" s="2539">
        <v>0</v>
      </c>
      <c r="CU656" s="2539">
        <v>0</v>
      </c>
      <c r="CV656" s="2539">
        <v>0</v>
      </c>
      <c r="CW656" s="2539">
        <v>0</v>
      </c>
      <c r="CX656" s="2539">
        <v>0</v>
      </c>
      <c r="CY656" s="2573">
        <v>0</v>
      </c>
    </row>
    <row r="657" spans="1:103">
      <c r="A657" s="2564"/>
      <c r="B657" s="2665" t="s">
        <v>2990</v>
      </c>
      <c r="C657" s="2661" t="s">
        <v>2991</v>
      </c>
      <c r="D657" s="2646">
        <v>802</v>
      </c>
      <c r="E657" s="2662">
        <v>539</v>
      </c>
      <c r="F657" s="2663">
        <v>826</v>
      </c>
      <c r="G657" s="2561">
        <v>387</v>
      </c>
      <c r="H657" s="2568">
        <v>50</v>
      </c>
      <c r="I657" s="2568">
        <v>89.9</v>
      </c>
      <c r="J657" s="2561">
        <v>20</v>
      </c>
      <c r="K657" s="2568">
        <v>645.9</v>
      </c>
      <c r="L657" s="2568">
        <v>605.9</v>
      </c>
      <c r="M657" s="2567">
        <v>1022</v>
      </c>
      <c r="N657" s="2548">
        <v>3.0659999999999998</v>
      </c>
      <c r="O657" s="2523">
        <v>3.82</v>
      </c>
      <c r="P657" s="2549">
        <v>1</v>
      </c>
      <c r="Q657" s="2549" t="s">
        <v>2493</v>
      </c>
      <c r="R657" s="2549" t="s">
        <v>2493</v>
      </c>
      <c r="S657" s="2549" t="s">
        <v>2185</v>
      </c>
      <c r="T657" s="2550" t="s">
        <v>2185</v>
      </c>
      <c r="U657" s="2549">
        <v>1</v>
      </c>
      <c r="V657" s="2549" t="s">
        <v>2493</v>
      </c>
      <c r="W657" s="2549" t="s">
        <v>2493</v>
      </c>
      <c r="X657" s="2549">
        <v>1</v>
      </c>
      <c r="Y657" s="2550" t="s">
        <v>2185</v>
      </c>
      <c r="Z657" s="2551">
        <v>1</v>
      </c>
      <c r="AA657" s="2552">
        <v>1</v>
      </c>
      <c r="AB657" s="2549" t="s">
        <v>2499</v>
      </c>
      <c r="AC657" s="2554">
        <v>1063170</v>
      </c>
      <c r="AD657" s="2555">
        <v>25740</v>
      </c>
      <c r="AE657" s="2555">
        <v>30930</v>
      </c>
      <c r="AF657" s="2555">
        <v>32.200000000000003</v>
      </c>
      <c r="AG657" s="2555">
        <v>407.4</v>
      </c>
      <c r="AH657" s="2555">
        <v>87540</v>
      </c>
      <c r="AI657" s="2555">
        <v>4524</v>
      </c>
      <c r="AJ657" s="2555">
        <v>7146</v>
      </c>
      <c r="AK657" s="2555">
        <v>9.1999999999999993</v>
      </c>
      <c r="AL657" s="2555">
        <v>25.3</v>
      </c>
      <c r="AM657" s="2555">
        <v>20610</v>
      </c>
      <c r="AN657" s="2523">
        <v>117630</v>
      </c>
      <c r="AO657" s="2556">
        <v>1</v>
      </c>
      <c r="AP657" s="2547">
        <v>1</v>
      </c>
      <c r="AQ657" s="2547">
        <v>1</v>
      </c>
      <c r="AR657" s="2547">
        <v>1</v>
      </c>
      <c r="AS657" s="2557">
        <v>26</v>
      </c>
      <c r="AT657" s="2558">
        <v>30</v>
      </c>
      <c r="AU657" s="2558">
        <v>20</v>
      </c>
      <c r="AV657" s="2559">
        <v>24</v>
      </c>
      <c r="AW657" s="2560">
        <v>1</v>
      </c>
      <c r="AX657" s="2539">
        <v>1</v>
      </c>
      <c r="AY657" s="2521">
        <v>1</v>
      </c>
      <c r="AZ657" s="2539">
        <v>1</v>
      </c>
      <c r="BA657" s="2539">
        <v>0</v>
      </c>
      <c r="BB657" s="2539">
        <v>1</v>
      </c>
      <c r="BC657" s="2539">
        <v>1</v>
      </c>
      <c r="BD657" s="2539">
        <v>0</v>
      </c>
      <c r="BE657" s="2561">
        <v>1</v>
      </c>
      <c r="BF657" s="2539">
        <v>1</v>
      </c>
      <c r="BG657" s="2539">
        <v>0</v>
      </c>
      <c r="BH657" s="2539">
        <v>0</v>
      </c>
      <c r="BI657" s="2539">
        <v>0</v>
      </c>
      <c r="BJ657" s="2539">
        <v>1</v>
      </c>
      <c r="BK657" s="2539">
        <v>0</v>
      </c>
      <c r="BL657" s="2539">
        <v>0</v>
      </c>
      <c r="BM657" s="2539">
        <v>1</v>
      </c>
      <c r="BN657" s="2521">
        <v>1</v>
      </c>
      <c r="BO657" s="2539">
        <v>0</v>
      </c>
      <c r="BP657" s="2539">
        <v>0</v>
      </c>
      <c r="BQ657" s="2539">
        <v>0</v>
      </c>
      <c r="BR657" s="2562">
        <v>0</v>
      </c>
      <c r="BS657" s="2538">
        <v>0</v>
      </c>
      <c r="BT657" s="2521">
        <v>1</v>
      </c>
      <c r="BU657" s="2521">
        <v>0</v>
      </c>
      <c r="BV657" s="2539">
        <v>0</v>
      </c>
      <c r="BW657" s="2539">
        <v>0</v>
      </c>
      <c r="BX657" s="2539">
        <v>0</v>
      </c>
      <c r="BY657" s="2539">
        <v>0</v>
      </c>
      <c r="BZ657" s="2636">
        <v>0</v>
      </c>
      <c r="CA657" s="2539">
        <v>0</v>
      </c>
      <c r="CB657" s="2539">
        <v>0</v>
      </c>
      <c r="CC657" s="2539">
        <v>0</v>
      </c>
      <c r="CD657" s="2539">
        <v>0</v>
      </c>
      <c r="CE657" s="2570">
        <v>0</v>
      </c>
      <c r="CF657" s="2571">
        <v>1</v>
      </c>
      <c r="CG657" s="2539">
        <v>1</v>
      </c>
      <c r="CH657" s="2539">
        <v>1</v>
      </c>
      <c r="CI657" s="2539">
        <v>1</v>
      </c>
      <c r="CJ657" s="2539">
        <v>1</v>
      </c>
      <c r="CK657" s="2539">
        <v>1</v>
      </c>
      <c r="CL657" s="2539">
        <v>1</v>
      </c>
      <c r="CM657" s="2539">
        <v>1</v>
      </c>
      <c r="CN657" s="2539">
        <v>1</v>
      </c>
      <c r="CO657" s="2539">
        <v>1</v>
      </c>
      <c r="CP657" s="2539">
        <v>1</v>
      </c>
      <c r="CQ657" s="2539">
        <v>1</v>
      </c>
      <c r="CR657" s="2539">
        <v>1</v>
      </c>
      <c r="CS657" s="2539">
        <v>0</v>
      </c>
      <c r="CT657" s="2539">
        <v>0</v>
      </c>
      <c r="CU657" s="2539">
        <v>0</v>
      </c>
      <c r="CV657" s="2539">
        <v>0</v>
      </c>
      <c r="CW657" s="2539">
        <v>0</v>
      </c>
      <c r="CX657" s="2539">
        <v>0</v>
      </c>
      <c r="CY657" s="2573">
        <v>0</v>
      </c>
    </row>
    <row r="658" spans="1:103">
      <c r="A658" s="2564"/>
      <c r="B658" s="2665" t="s">
        <v>2992</v>
      </c>
      <c r="C658" s="2661" t="s">
        <v>2993</v>
      </c>
      <c r="D658" s="2646">
        <v>548</v>
      </c>
      <c r="E658" s="2662">
        <v>368</v>
      </c>
      <c r="F658" s="2663">
        <v>772</v>
      </c>
      <c r="G658" s="2561">
        <v>372</v>
      </c>
      <c r="H658" s="2568">
        <v>35.1</v>
      </c>
      <c r="I658" s="2568">
        <v>63</v>
      </c>
      <c r="J658" s="2561">
        <v>20</v>
      </c>
      <c r="K658" s="2568">
        <v>645.9</v>
      </c>
      <c r="L658" s="2568">
        <v>605.9</v>
      </c>
      <c r="M658" s="2567">
        <v>698</v>
      </c>
      <c r="N658" s="2548">
        <v>2.927</v>
      </c>
      <c r="O658" s="2523">
        <v>5.335</v>
      </c>
      <c r="P658" s="2549">
        <v>1</v>
      </c>
      <c r="Q658" s="2549" t="s">
        <v>2493</v>
      </c>
      <c r="R658" s="2549" t="s">
        <v>2493</v>
      </c>
      <c r="S658" s="2549">
        <v>1</v>
      </c>
      <c r="T658" s="2550" t="s">
        <v>2185</v>
      </c>
      <c r="U658" s="2549">
        <v>1</v>
      </c>
      <c r="V658" s="2549" t="s">
        <v>2493</v>
      </c>
      <c r="W658" s="2549" t="s">
        <v>2493</v>
      </c>
      <c r="X658" s="2549">
        <v>1</v>
      </c>
      <c r="Y658" s="2550" t="s">
        <v>2185</v>
      </c>
      <c r="Z658" s="2551">
        <v>1</v>
      </c>
      <c r="AA658" s="2552">
        <v>1</v>
      </c>
      <c r="AB658" s="2549" t="s">
        <v>2499</v>
      </c>
      <c r="AC658" s="2554">
        <v>672930</v>
      </c>
      <c r="AD658" s="2555">
        <v>17430</v>
      </c>
      <c r="AE658" s="2555">
        <v>20380</v>
      </c>
      <c r="AF658" s="2555">
        <v>31</v>
      </c>
      <c r="AG658" s="2555">
        <v>277.39999999999998</v>
      </c>
      <c r="AH658" s="2555">
        <v>54300</v>
      </c>
      <c r="AI658" s="2555">
        <v>2919</v>
      </c>
      <c r="AJ658" s="2555">
        <v>4565</v>
      </c>
      <c r="AK658" s="2555">
        <v>8.8000000000000007</v>
      </c>
      <c r="AL658" s="2555">
        <v>18.399999999999999</v>
      </c>
      <c r="AM658" s="2555">
        <v>7065</v>
      </c>
      <c r="AN658" s="2523">
        <v>67920</v>
      </c>
      <c r="AO658" s="2556">
        <v>1</v>
      </c>
      <c r="AP658" s="2547">
        <v>1</v>
      </c>
      <c r="AQ658" s="2547">
        <v>1</v>
      </c>
      <c r="AR658" s="2547">
        <v>1</v>
      </c>
      <c r="AS658" s="2557">
        <v>37</v>
      </c>
      <c r="AT658" s="2558">
        <v>42</v>
      </c>
      <c r="AU658" s="2558">
        <v>27</v>
      </c>
      <c r="AV658" s="2559">
        <v>33</v>
      </c>
      <c r="AW658" s="2560">
        <v>1</v>
      </c>
      <c r="AX658" s="2539">
        <v>1</v>
      </c>
      <c r="AY658" s="2521">
        <v>1</v>
      </c>
      <c r="AZ658" s="2539">
        <v>1</v>
      </c>
      <c r="BA658" s="2539">
        <v>0</v>
      </c>
      <c r="BB658" s="2539">
        <v>1</v>
      </c>
      <c r="BC658" s="2539">
        <v>1</v>
      </c>
      <c r="BD658" s="2539">
        <v>1</v>
      </c>
      <c r="BE658" s="2561">
        <v>1</v>
      </c>
      <c r="BF658" s="2539">
        <v>1</v>
      </c>
      <c r="BG658" s="2539">
        <v>0</v>
      </c>
      <c r="BH658" s="2539">
        <v>0</v>
      </c>
      <c r="BI658" s="2539">
        <v>0</v>
      </c>
      <c r="BJ658" s="2539">
        <v>1</v>
      </c>
      <c r="BK658" s="2539">
        <v>0</v>
      </c>
      <c r="BL658" s="2539">
        <v>0</v>
      </c>
      <c r="BM658" s="2539">
        <v>1</v>
      </c>
      <c r="BN658" s="2521">
        <v>1</v>
      </c>
      <c r="BO658" s="2539">
        <v>1</v>
      </c>
      <c r="BP658" s="2539">
        <v>0</v>
      </c>
      <c r="BQ658" s="2539">
        <v>0</v>
      </c>
      <c r="BR658" s="2562">
        <v>0</v>
      </c>
      <c r="BS658" s="2538">
        <v>0</v>
      </c>
      <c r="BT658" s="2521">
        <v>1</v>
      </c>
      <c r="BU658" s="2521">
        <v>0</v>
      </c>
      <c r="BV658" s="2539">
        <v>0</v>
      </c>
      <c r="BW658" s="2539">
        <v>0</v>
      </c>
      <c r="BX658" s="2539">
        <v>0</v>
      </c>
      <c r="BY658" s="2539">
        <v>0</v>
      </c>
      <c r="BZ658" s="2636">
        <v>0</v>
      </c>
      <c r="CA658" s="2539">
        <v>0</v>
      </c>
      <c r="CB658" s="2539">
        <v>0</v>
      </c>
      <c r="CC658" s="2539">
        <v>0</v>
      </c>
      <c r="CD658" s="2539">
        <v>0</v>
      </c>
      <c r="CE658" s="2570">
        <v>0</v>
      </c>
      <c r="CF658" s="2571">
        <v>1</v>
      </c>
      <c r="CG658" s="2539">
        <v>1</v>
      </c>
      <c r="CH658" s="2539">
        <v>1</v>
      </c>
      <c r="CI658" s="2539">
        <v>1</v>
      </c>
      <c r="CJ658" s="2539">
        <v>1</v>
      </c>
      <c r="CK658" s="2539">
        <v>1</v>
      </c>
      <c r="CL658" s="2539">
        <v>1</v>
      </c>
      <c r="CM658" s="2539">
        <v>1</v>
      </c>
      <c r="CN658" s="2539">
        <v>1</v>
      </c>
      <c r="CO658" s="2539">
        <v>1</v>
      </c>
      <c r="CP658" s="2539">
        <v>1</v>
      </c>
      <c r="CQ658" s="2539">
        <v>1</v>
      </c>
      <c r="CR658" s="2539">
        <v>1</v>
      </c>
      <c r="CS658" s="2539">
        <v>0</v>
      </c>
      <c r="CT658" s="2539">
        <v>0</v>
      </c>
      <c r="CU658" s="2539">
        <v>0</v>
      </c>
      <c r="CV658" s="2539">
        <v>0</v>
      </c>
      <c r="CW658" s="2539">
        <v>0</v>
      </c>
      <c r="CX658" s="2539">
        <v>0</v>
      </c>
      <c r="CY658" s="2573">
        <v>0</v>
      </c>
    </row>
    <row r="659" spans="1:103">
      <c r="A659" s="2564"/>
      <c r="B659" s="2665" t="s">
        <v>2994</v>
      </c>
      <c r="C659" s="2661" t="s">
        <v>2995</v>
      </c>
      <c r="D659" s="2646">
        <v>500</v>
      </c>
      <c r="E659" s="2662">
        <v>336</v>
      </c>
      <c r="F659" s="2663">
        <v>762</v>
      </c>
      <c r="G659" s="2561">
        <v>369</v>
      </c>
      <c r="H659" s="2568">
        <v>32</v>
      </c>
      <c r="I659" s="2568">
        <v>57.9</v>
      </c>
      <c r="J659" s="2561">
        <v>20</v>
      </c>
      <c r="K659" s="2568">
        <v>645.9</v>
      </c>
      <c r="L659" s="2568">
        <v>605.9</v>
      </c>
      <c r="M659" s="2567">
        <v>637</v>
      </c>
      <c r="N659" s="2548">
        <v>2.9020000000000001</v>
      </c>
      <c r="O659" s="2523">
        <v>5.7990000000000004</v>
      </c>
      <c r="P659" s="2549">
        <v>1</v>
      </c>
      <c r="Q659" s="2549" t="s">
        <v>2493</v>
      </c>
      <c r="R659" s="2549" t="s">
        <v>2493</v>
      </c>
      <c r="S659" s="2549">
        <v>1</v>
      </c>
      <c r="T659" s="2550" t="s">
        <v>2185</v>
      </c>
      <c r="U659" s="2549">
        <v>1</v>
      </c>
      <c r="V659" s="2549" t="s">
        <v>2493</v>
      </c>
      <c r="W659" s="2549" t="s">
        <v>2493</v>
      </c>
      <c r="X659" s="2549">
        <v>1</v>
      </c>
      <c r="Y659" s="2550" t="s">
        <v>2185</v>
      </c>
      <c r="Z659" s="2551">
        <v>1</v>
      </c>
      <c r="AA659" s="2552">
        <v>1</v>
      </c>
      <c r="AB659" s="2549" t="s">
        <v>2499</v>
      </c>
      <c r="AC659" s="2554">
        <v>606230</v>
      </c>
      <c r="AD659" s="2555">
        <v>15910</v>
      </c>
      <c r="AE659" s="2555">
        <v>18490</v>
      </c>
      <c r="AF659" s="2555">
        <v>30.8</v>
      </c>
      <c r="AG659" s="2555">
        <v>251.9</v>
      </c>
      <c r="AH659" s="2555">
        <v>48670</v>
      </c>
      <c r="AI659" s="2555">
        <v>2638</v>
      </c>
      <c r="AJ659" s="2555">
        <v>4114</v>
      </c>
      <c r="AK659" s="2555">
        <v>8.6999999999999993</v>
      </c>
      <c r="AL659" s="2555">
        <v>17.100000000000001</v>
      </c>
      <c r="AM659" s="2555">
        <v>5459</v>
      </c>
      <c r="AN659" s="2523">
        <v>60090</v>
      </c>
      <c r="AO659" s="2556">
        <v>1</v>
      </c>
      <c r="AP659" s="2547">
        <v>1</v>
      </c>
      <c r="AQ659" s="2547">
        <v>1</v>
      </c>
      <c r="AR659" s="2547">
        <v>1</v>
      </c>
      <c r="AS659" s="2557">
        <v>40</v>
      </c>
      <c r="AT659" s="2558">
        <v>46</v>
      </c>
      <c r="AU659" s="2558">
        <v>30</v>
      </c>
      <c r="AV659" s="2559">
        <v>35</v>
      </c>
      <c r="AW659" s="2560">
        <v>1</v>
      </c>
      <c r="AX659" s="2539">
        <v>1</v>
      </c>
      <c r="AY659" s="2521">
        <v>1</v>
      </c>
      <c r="AZ659" s="2539">
        <v>1</v>
      </c>
      <c r="BA659" s="2539">
        <v>0</v>
      </c>
      <c r="BB659" s="2539">
        <v>1</v>
      </c>
      <c r="BC659" s="2539">
        <v>1</v>
      </c>
      <c r="BD659" s="2539">
        <v>1</v>
      </c>
      <c r="BE659" s="2561">
        <v>1</v>
      </c>
      <c r="BF659" s="2539">
        <v>1</v>
      </c>
      <c r="BG659" s="2539">
        <v>0</v>
      </c>
      <c r="BH659" s="2539">
        <v>0</v>
      </c>
      <c r="BI659" s="2539">
        <v>0</v>
      </c>
      <c r="BJ659" s="2539">
        <v>1</v>
      </c>
      <c r="BK659" s="2539">
        <v>0</v>
      </c>
      <c r="BL659" s="2539">
        <v>0</v>
      </c>
      <c r="BM659" s="2539">
        <v>1</v>
      </c>
      <c r="BN659" s="2521">
        <v>1</v>
      </c>
      <c r="BO659" s="2539">
        <v>1</v>
      </c>
      <c r="BP659" s="2539">
        <v>0</v>
      </c>
      <c r="BQ659" s="2539">
        <v>0</v>
      </c>
      <c r="BR659" s="2562">
        <v>0</v>
      </c>
      <c r="BS659" s="2538">
        <v>0</v>
      </c>
      <c r="BT659" s="2521">
        <v>1</v>
      </c>
      <c r="BU659" s="2521">
        <v>0</v>
      </c>
      <c r="BV659" s="2539">
        <v>0</v>
      </c>
      <c r="BW659" s="2539">
        <v>0</v>
      </c>
      <c r="BX659" s="2539">
        <v>0</v>
      </c>
      <c r="BY659" s="2539">
        <v>0</v>
      </c>
      <c r="BZ659" s="2636">
        <v>0</v>
      </c>
      <c r="CA659" s="2539">
        <v>0</v>
      </c>
      <c r="CB659" s="2539">
        <v>0</v>
      </c>
      <c r="CC659" s="2539">
        <v>0</v>
      </c>
      <c r="CD659" s="2539">
        <v>0</v>
      </c>
      <c r="CE659" s="2570">
        <v>0</v>
      </c>
      <c r="CF659" s="2571">
        <v>1</v>
      </c>
      <c r="CG659" s="2539">
        <v>1</v>
      </c>
      <c r="CH659" s="2539">
        <v>1</v>
      </c>
      <c r="CI659" s="2539">
        <v>1</v>
      </c>
      <c r="CJ659" s="2539">
        <v>1</v>
      </c>
      <c r="CK659" s="2539">
        <v>1</v>
      </c>
      <c r="CL659" s="2539">
        <v>1</v>
      </c>
      <c r="CM659" s="2539">
        <v>1</v>
      </c>
      <c r="CN659" s="2539">
        <v>1</v>
      </c>
      <c r="CO659" s="2539">
        <v>1</v>
      </c>
      <c r="CP659" s="2539">
        <v>1</v>
      </c>
      <c r="CQ659" s="2539">
        <v>1</v>
      </c>
      <c r="CR659" s="2539">
        <v>1</v>
      </c>
      <c r="CS659" s="2539">
        <v>0</v>
      </c>
      <c r="CT659" s="2539">
        <v>0</v>
      </c>
      <c r="CU659" s="2539">
        <v>0</v>
      </c>
      <c r="CV659" s="2539">
        <v>0</v>
      </c>
      <c r="CW659" s="2539">
        <v>0</v>
      </c>
      <c r="CX659" s="2539">
        <v>0</v>
      </c>
      <c r="CY659" s="2573">
        <v>0</v>
      </c>
    </row>
    <row r="660" spans="1:103">
      <c r="A660" s="2564"/>
      <c r="B660" s="2665" t="s">
        <v>2996</v>
      </c>
      <c r="C660" s="2661" t="s">
        <v>2997</v>
      </c>
      <c r="D660" s="2646">
        <v>457</v>
      </c>
      <c r="E660" s="2662">
        <v>307</v>
      </c>
      <c r="F660" s="2663">
        <v>752</v>
      </c>
      <c r="G660" s="2561">
        <v>367</v>
      </c>
      <c r="H660" s="2568">
        <v>29.5</v>
      </c>
      <c r="I660" s="2568">
        <v>53.1</v>
      </c>
      <c r="J660" s="2561">
        <v>20</v>
      </c>
      <c r="K660" s="2568">
        <v>645.9</v>
      </c>
      <c r="L660" s="2568">
        <v>605.9</v>
      </c>
      <c r="M660" s="2567">
        <v>582</v>
      </c>
      <c r="N660" s="2548">
        <v>2.879</v>
      </c>
      <c r="O660" s="2523">
        <v>6.2830000000000004</v>
      </c>
      <c r="P660" s="2549">
        <v>1</v>
      </c>
      <c r="Q660" s="2549" t="s">
        <v>2493</v>
      </c>
      <c r="R660" s="2549" t="s">
        <v>2493</v>
      </c>
      <c r="S660" s="2549">
        <v>1</v>
      </c>
      <c r="T660" s="2550" t="s">
        <v>2185</v>
      </c>
      <c r="U660" s="2549">
        <v>1</v>
      </c>
      <c r="V660" s="2549" t="s">
        <v>2493</v>
      </c>
      <c r="W660" s="2549" t="s">
        <v>2493</v>
      </c>
      <c r="X660" s="2549">
        <v>1</v>
      </c>
      <c r="Y660" s="2550" t="s">
        <v>2185</v>
      </c>
      <c r="Z660" s="2551">
        <v>1</v>
      </c>
      <c r="AA660" s="2552">
        <v>1</v>
      </c>
      <c r="AB660" s="2549" t="s">
        <v>2499</v>
      </c>
      <c r="AC660" s="2554">
        <v>546550</v>
      </c>
      <c r="AD660" s="2555">
        <v>14530</v>
      </c>
      <c r="AE660" s="2555">
        <v>16800</v>
      </c>
      <c r="AF660" s="2555">
        <v>30.6</v>
      </c>
      <c r="AG660" s="2555">
        <v>230.8</v>
      </c>
      <c r="AH660" s="2555">
        <v>43890</v>
      </c>
      <c r="AI660" s="2555">
        <v>2392</v>
      </c>
      <c r="AJ660" s="2555">
        <v>3723</v>
      </c>
      <c r="AK660" s="2555">
        <v>8.6</v>
      </c>
      <c r="AL660" s="2555">
        <v>15.9</v>
      </c>
      <c r="AM660" s="2555">
        <v>4228</v>
      </c>
      <c r="AN660" s="2523">
        <v>53420</v>
      </c>
      <c r="AO660" s="2556">
        <v>1</v>
      </c>
      <c r="AP660" s="2547">
        <v>1</v>
      </c>
      <c r="AQ660" s="2547">
        <v>1</v>
      </c>
      <c r="AR660" s="2547">
        <v>1</v>
      </c>
      <c r="AS660" s="2557">
        <v>43</v>
      </c>
      <c r="AT660" s="2558">
        <v>49</v>
      </c>
      <c r="AU660" s="2558">
        <v>32</v>
      </c>
      <c r="AV660" s="2559">
        <v>38</v>
      </c>
      <c r="AW660" s="2560">
        <v>1</v>
      </c>
      <c r="AX660" s="2539">
        <v>1</v>
      </c>
      <c r="AY660" s="2521">
        <v>1</v>
      </c>
      <c r="AZ660" s="2539">
        <v>1</v>
      </c>
      <c r="BA660" s="2539">
        <v>0</v>
      </c>
      <c r="BB660" s="2539">
        <v>1</v>
      </c>
      <c r="BC660" s="2539">
        <v>1</v>
      </c>
      <c r="BD660" s="2539">
        <v>1</v>
      </c>
      <c r="BE660" s="2561">
        <v>1</v>
      </c>
      <c r="BF660" s="2539">
        <v>1</v>
      </c>
      <c r="BG660" s="2539">
        <v>0</v>
      </c>
      <c r="BH660" s="2539">
        <v>0</v>
      </c>
      <c r="BI660" s="2539">
        <v>0</v>
      </c>
      <c r="BJ660" s="2539">
        <v>1</v>
      </c>
      <c r="BK660" s="2539">
        <v>0</v>
      </c>
      <c r="BL660" s="2539">
        <v>0</v>
      </c>
      <c r="BM660" s="2539">
        <v>1</v>
      </c>
      <c r="BN660" s="2521">
        <v>0</v>
      </c>
      <c r="BO660" s="2539">
        <v>1</v>
      </c>
      <c r="BP660" s="2539">
        <v>0</v>
      </c>
      <c r="BQ660" s="2539">
        <v>0</v>
      </c>
      <c r="BR660" s="2562">
        <v>0</v>
      </c>
      <c r="BS660" s="2538">
        <v>0</v>
      </c>
      <c r="BT660" s="2521">
        <v>1</v>
      </c>
      <c r="BU660" s="2521">
        <v>0</v>
      </c>
      <c r="BV660" s="2539">
        <v>0</v>
      </c>
      <c r="BW660" s="2539">
        <v>0</v>
      </c>
      <c r="BX660" s="2539">
        <v>0</v>
      </c>
      <c r="BY660" s="2539">
        <v>0</v>
      </c>
      <c r="BZ660" s="2636">
        <v>0</v>
      </c>
      <c r="CA660" s="2539">
        <v>0</v>
      </c>
      <c r="CB660" s="2539">
        <v>0</v>
      </c>
      <c r="CC660" s="2539">
        <v>0</v>
      </c>
      <c r="CD660" s="2539">
        <v>0</v>
      </c>
      <c r="CE660" s="2570">
        <v>0</v>
      </c>
      <c r="CF660" s="2571">
        <v>1</v>
      </c>
      <c r="CG660" s="2539">
        <v>1</v>
      </c>
      <c r="CH660" s="2539">
        <v>1</v>
      </c>
      <c r="CI660" s="2539">
        <v>1</v>
      </c>
      <c r="CJ660" s="2539">
        <v>1</v>
      </c>
      <c r="CK660" s="2539">
        <v>1</v>
      </c>
      <c r="CL660" s="2539">
        <v>1</v>
      </c>
      <c r="CM660" s="2539">
        <v>1</v>
      </c>
      <c r="CN660" s="2539">
        <v>1</v>
      </c>
      <c r="CO660" s="2539">
        <v>1</v>
      </c>
      <c r="CP660" s="2539">
        <v>1</v>
      </c>
      <c r="CQ660" s="2539">
        <v>1</v>
      </c>
      <c r="CR660" s="2539">
        <v>1</v>
      </c>
      <c r="CS660" s="2539">
        <v>0</v>
      </c>
      <c r="CT660" s="2539">
        <v>0</v>
      </c>
      <c r="CU660" s="2539">
        <v>0</v>
      </c>
      <c r="CV660" s="2539">
        <v>0</v>
      </c>
      <c r="CW660" s="2539">
        <v>0</v>
      </c>
      <c r="CX660" s="2539">
        <v>0</v>
      </c>
      <c r="CY660" s="2573">
        <v>0</v>
      </c>
    </row>
    <row r="661" spans="1:103">
      <c r="A661" s="2564"/>
      <c r="B661" s="2665" t="s">
        <v>2998</v>
      </c>
      <c r="C661" s="2661" t="s">
        <v>2999</v>
      </c>
      <c r="D661" s="2646">
        <v>419</v>
      </c>
      <c r="E661" s="2662">
        <v>281</v>
      </c>
      <c r="F661" s="2663">
        <v>744</v>
      </c>
      <c r="G661" s="2561">
        <v>364</v>
      </c>
      <c r="H661" s="2568">
        <v>26.9</v>
      </c>
      <c r="I661" s="2568">
        <v>49</v>
      </c>
      <c r="J661" s="2561">
        <v>20</v>
      </c>
      <c r="K661" s="2568">
        <v>645.9</v>
      </c>
      <c r="L661" s="2568">
        <v>605.9</v>
      </c>
      <c r="M661" s="2567">
        <v>533</v>
      </c>
      <c r="N661" s="2548">
        <v>2.8559999999999999</v>
      </c>
      <c r="O661" s="2523">
        <v>6.8140000000000001</v>
      </c>
      <c r="P661" s="2549">
        <v>1</v>
      </c>
      <c r="Q661" s="2549" t="s">
        <v>2493</v>
      </c>
      <c r="R661" s="2549" t="s">
        <v>2493</v>
      </c>
      <c r="S661" s="2549">
        <v>1</v>
      </c>
      <c r="T661" s="2550" t="s">
        <v>2185</v>
      </c>
      <c r="U661" s="2549">
        <v>1</v>
      </c>
      <c r="V661" s="2549" t="s">
        <v>2493</v>
      </c>
      <c r="W661" s="2549" t="s">
        <v>2493</v>
      </c>
      <c r="X661" s="2549">
        <v>1</v>
      </c>
      <c r="Y661" s="2550" t="s">
        <v>2185</v>
      </c>
      <c r="Z661" s="2551">
        <v>1</v>
      </c>
      <c r="AA661" s="2552">
        <v>1</v>
      </c>
      <c r="AB661" s="2549" t="s">
        <v>2499</v>
      </c>
      <c r="AC661" s="2554">
        <v>495390</v>
      </c>
      <c r="AD661" s="2555">
        <v>13310</v>
      </c>
      <c r="AE661" s="2555">
        <v>15310</v>
      </c>
      <c r="AF661" s="2555">
        <v>30.4</v>
      </c>
      <c r="AG661" s="2555">
        <v>209.9</v>
      </c>
      <c r="AH661" s="2555">
        <v>39500</v>
      </c>
      <c r="AI661" s="2555">
        <v>2170</v>
      </c>
      <c r="AJ661" s="2555">
        <v>3369</v>
      </c>
      <c r="AK661" s="2555">
        <v>8.6</v>
      </c>
      <c r="AL661" s="2555">
        <v>14.8</v>
      </c>
      <c r="AM661" s="2555">
        <v>3299</v>
      </c>
      <c r="AN661" s="2523">
        <v>47560</v>
      </c>
      <c r="AO661" s="2556">
        <v>1</v>
      </c>
      <c r="AP661" s="2547">
        <v>1</v>
      </c>
      <c r="AQ661" s="2547">
        <v>1</v>
      </c>
      <c r="AR661" s="2547">
        <v>1</v>
      </c>
      <c r="AS661" s="2557">
        <v>47</v>
      </c>
      <c r="AT661" s="2558">
        <v>53</v>
      </c>
      <c r="AU661" s="2558">
        <v>35</v>
      </c>
      <c r="AV661" s="2559">
        <v>42</v>
      </c>
      <c r="AW661" s="2560">
        <v>1</v>
      </c>
      <c r="AX661" s="2539">
        <v>1</v>
      </c>
      <c r="AY661" s="2521">
        <v>1</v>
      </c>
      <c r="AZ661" s="2539">
        <v>1</v>
      </c>
      <c r="BA661" s="2539">
        <v>0</v>
      </c>
      <c r="BB661" s="2539">
        <v>1</v>
      </c>
      <c r="BC661" s="2539">
        <v>1</v>
      </c>
      <c r="BD661" s="2539">
        <v>1</v>
      </c>
      <c r="BE661" s="2561">
        <v>1</v>
      </c>
      <c r="BF661" s="2539">
        <v>1</v>
      </c>
      <c r="BG661" s="2539">
        <v>0</v>
      </c>
      <c r="BH661" s="2539">
        <v>0</v>
      </c>
      <c r="BI661" s="2539">
        <v>0</v>
      </c>
      <c r="BJ661" s="2539">
        <v>1</v>
      </c>
      <c r="BK661" s="2539">
        <v>1</v>
      </c>
      <c r="BL661" s="2539">
        <v>1</v>
      </c>
      <c r="BM661" s="2539">
        <v>1</v>
      </c>
      <c r="BN661" s="2521">
        <v>0</v>
      </c>
      <c r="BO661" s="2539">
        <v>1</v>
      </c>
      <c r="BP661" s="2539">
        <v>0</v>
      </c>
      <c r="BQ661" s="2539">
        <v>0</v>
      </c>
      <c r="BR661" s="2562">
        <v>0</v>
      </c>
      <c r="BS661" s="2538">
        <v>0</v>
      </c>
      <c r="BT661" s="2521">
        <v>1</v>
      </c>
      <c r="BU661" s="2521">
        <v>0</v>
      </c>
      <c r="BV661" s="2539">
        <v>0</v>
      </c>
      <c r="BW661" s="2539">
        <v>0</v>
      </c>
      <c r="BX661" s="2539">
        <v>0</v>
      </c>
      <c r="BY661" s="2539">
        <v>0</v>
      </c>
      <c r="BZ661" s="2636">
        <v>0</v>
      </c>
      <c r="CA661" s="2539">
        <v>0</v>
      </c>
      <c r="CB661" s="2539">
        <v>0</v>
      </c>
      <c r="CC661" s="2539">
        <v>0</v>
      </c>
      <c r="CD661" s="2539">
        <v>0</v>
      </c>
      <c r="CE661" s="2570">
        <v>0</v>
      </c>
      <c r="CF661" s="2571">
        <v>1</v>
      </c>
      <c r="CG661" s="2539">
        <v>1</v>
      </c>
      <c r="CH661" s="2539">
        <v>1</v>
      </c>
      <c r="CI661" s="2539">
        <v>1</v>
      </c>
      <c r="CJ661" s="2539">
        <v>1</v>
      </c>
      <c r="CK661" s="2539">
        <v>1</v>
      </c>
      <c r="CL661" s="2539">
        <v>1</v>
      </c>
      <c r="CM661" s="2539">
        <v>1</v>
      </c>
      <c r="CN661" s="2539">
        <v>1</v>
      </c>
      <c r="CO661" s="2539">
        <v>1</v>
      </c>
      <c r="CP661" s="2539">
        <v>1</v>
      </c>
      <c r="CQ661" s="2539">
        <v>1</v>
      </c>
      <c r="CR661" s="2539">
        <v>1</v>
      </c>
      <c r="CS661" s="2539">
        <v>0</v>
      </c>
      <c r="CT661" s="2539">
        <v>0</v>
      </c>
      <c r="CU661" s="2539">
        <v>0</v>
      </c>
      <c r="CV661" s="2539">
        <v>0</v>
      </c>
      <c r="CW661" s="2539">
        <v>0</v>
      </c>
      <c r="CX661" s="2539">
        <v>0</v>
      </c>
      <c r="CY661" s="2573">
        <v>0</v>
      </c>
    </row>
    <row r="662" spans="1:103">
      <c r="A662" s="2564"/>
      <c r="B662" s="2665" t="s">
        <v>3000</v>
      </c>
      <c r="C662" s="2661" t="s">
        <v>3001</v>
      </c>
      <c r="D662" s="2646">
        <v>384</v>
      </c>
      <c r="E662" s="2662">
        <v>258</v>
      </c>
      <c r="F662" s="2663">
        <v>736</v>
      </c>
      <c r="G662" s="2561">
        <v>362</v>
      </c>
      <c r="H662" s="2568">
        <v>24.9</v>
      </c>
      <c r="I662" s="2568">
        <v>45</v>
      </c>
      <c r="J662" s="2561">
        <v>20</v>
      </c>
      <c r="K662" s="2568">
        <v>645.9</v>
      </c>
      <c r="L662" s="2568">
        <v>605.9</v>
      </c>
      <c r="M662" s="2567">
        <v>489</v>
      </c>
      <c r="N662" s="2548">
        <v>2.8359999999999999</v>
      </c>
      <c r="O662" s="2523">
        <v>7.3719999999999999</v>
      </c>
      <c r="P662" s="2549">
        <v>1</v>
      </c>
      <c r="Q662" s="2549" t="s">
        <v>2493</v>
      </c>
      <c r="R662" s="2549" t="s">
        <v>2493</v>
      </c>
      <c r="S662" s="2549">
        <v>1</v>
      </c>
      <c r="T662" s="2550" t="s">
        <v>2185</v>
      </c>
      <c r="U662" s="2549">
        <v>1</v>
      </c>
      <c r="V662" s="2549" t="s">
        <v>2493</v>
      </c>
      <c r="W662" s="2549" t="s">
        <v>2493</v>
      </c>
      <c r="X662" s="2549">
        <v>1</v>
      </c>
      <c r="Y662" s="2550" t="s">
        <v>2185</v>
      </c>
      <c r="Z662" s="2551">
        <v>1</v>
      </c>
      <c r="AA662" s="2552">
        <v>1</v>
      </c>
      <c r="AB662" s="2549" t="s">
        <v>2499</v>
      </c>
      <c r="AC662" s="2554">
        <v>448880</v>
      </c>
      <c r="AD662" s="2555">
        <v>12190</v>
      </c>
      <c r="AE662" s="2555">
        <v>13960</v>
      </c>
      <c r="AF662" s="2555">
        <v>30.2</v>
      </c>
      <c r="AG662" s="2555">
        <v>193.4</v>
      </c>
      <c r="AH662" s="2555">
        <v>35670</v>
      </c>
      <c r="AI662" s="2555">
        <v>1970</v>
      </c>
      <c r="AJ662" s="2555">
        <v>3054</v>
      </c>
      <c r="AK662" s="2555">
        <v>8.5</v>
      </c>
      <c r="AL662" s="2555">
        <v>13.8</v>
      </c>
      <c r="AM662" s="2555">
        <v>2569</v>
      </c>
      <c r="AN662" s="2523">
        <v>42470</v>
      </c>
      <c r="AO662" s="2556">
        <v>1</v>
      </c>
      <c r="AP662" s="2547">
        <v>1</v>
      </c>
      <c r="AQ662" s="2547">
        <v>1</v>
      </c>
      <c r="AR662" s="2547">
        <v>2</v>
      </c>
      <c r="AS662" s="2557">
        <v>50</v>
      </c>
      <c r="AT662" s="2558">
        <v>58</v>
      </c>
      <c r="AU662" s="2558">
        <v>37</v>
      </c>
      <c r="AV662" s="2559">
        <v>45</v>
      </c>
      <c r="AW662" s="2560">
        <v>1</v>
      </c>
      <c r="AX662" s="2539">
        <v>1</v>
      </c>
      <c r="AY662" s="2521">
        <v>1</v>
      </c>
      <c r="AZ662" s="2539">
        <v>1</v>
      </c>
      <c r="BA662" s="2539">
        <v>0</v>
      </c>
      <c r="BB662" s="2539">
        <v>1</v>
      </c>
      <c r="BC662" s="2539">
        <v>1</v>
      </c>
      <c r="BD662" s="2539">
        <v>1</v>
      </c>
      <c r="BE662" s="2561">
        <v>1</v>
      </c>
      <c r="BF662" s="2539">
        <v>1</v>
      </c>
      <c r="BG662" s="2539">
        <v>0</v>
      </c>
      <c r="BH662" s="2539">
        <v>0</v>
      </c>
      <c r="BI662" s="2539">
        <v>0</v>
      </c>
      <c r="BJ662" s="2539">
        <v>1</v>
      </c>
      <c r="BK662" s="2539">
        <v>1</v>
      </c>
      <c r="BL662" s="2539">
        <v>1</v>
      </c>
      <c r="BM662" s="2539">
        <v>1</v>
      </c>
      <c r="BN662" s="2521">
        <v>0</v>
      </c>
      <c r="BO662" s="2539">
        <v>1</v>
      </c>
      <c r="BP662" s="2539">
        <v>0</v>
      </c>
      <c r="BQ662" s="2539">
        <v>0</v>
      </c>
      <c r="BR662" s="2562">
        <v>0</v>
      </c>
      <c r="BS662" s="2538">
        <v>0</v>
      </c>
      <c r="BT662" s="2521">
        <v>1</v>
      </c>
      <c r="BU662" s="2521">
        <v>0</v>
      </c>
      <c r="BV662" s="2539">
        <v>0</v>
      </c>
      <c r="BW662" s="2539">
        <v>0</v>
      </c>
      <c r="BX662" s="2539">
        <v>0</v>
      </c>
      <c r="BY662" s="2539">
        <v>0</v>
      </c>
      <c r="BZ662" s="2636">
        <v>0</v>
      </c>
      <c r="CA662" s="2539">
        <v>0</v>
      </c>
      <c r="CB662" s="2539">
        <v>0</v>
      </c>
      <c r="CC662" s="2539">
        <v>0</v>
      </c>
      <c r="CD662" s="2539">
        <v>0</v>
      </c>
      <c r="CE662" s="2570">
        <v>0</v>
      </c>
      <c r="CF662" s="2571">
        <v>1</v>
      </c>
      <c r="CG662" s="2539">
        <v>1</v>
      </c>
      <c r="CH662" s="2539">
        <v>1</v>
      </c>
      <c r="CI662" s="2539">
        <v>1</v>
      </c>
      <c r="CJ662" s="2539">
        <v>1</v>
      </c>
      <c r="CK662" s="2539">
        <v>1</v>
      </c>
      <c r="CL662" s="2539">
        <v>1</v>
      </c>
      <c r="CM662" s="2539">
        <v>1</v>
      </c>
      <c r="CN662" s="2539">
        <v>1</v>
      </c>
      <c r="CO662" s="2539">
        <v>1</v>
      </c>
      <c r="CP662" s="2539">
        <v>1</v>
      </c>
      <c r="CQ662" s="2539">
        <v>1</v>
      </c>
      <c r="CR662" s="2539">
        <v>1</v>
      </c>
      <c r="CS662" s="2539">
        <v>0</v>
      </c>
      <c r="CT662" s="2539">
        <v>0</v>
      </c>
      <c r="CU662" s="2539">
        <v>0</v>
      </c>
      <c r="CV662" s="2539">
        <v>0</v>
      </c>
      <c r="CW662" s="2539">
        <v>0</v>
      </c>
      <c r="CX662" s="2539">
        <v>0</v>
      </c>
      <c r="CY662" s="2573">
        <v>0</v>
      </c>
    </row>
    <row r="663" spans="1:103">
      <c r="A663" s="2564"/>
      <c r="B663" s="2665" t="s">
        <v>3002</v>
      </c>
      <c r="C663" s="2661" t="s">
        <v>3003</v>
      </c>
      <c r="D663" s="2646">
        <v>350</v>
      </c>
      <c r="E663" s="2662">
        <v>235</v>
      </c>
      <c r="F663" s="2666">
        <v>728</v>
      </c>
      <c r="G663" s="2667">
        <v>360</v>
      </c>
      <c r="H663" s="2568">
        <v>23.1</v>
      </c>
      <c r="I663" s="2568">
        <v>40.9</v>
      </c>
      <c r="J663" s="2561">
        <v>20</v>
      </c>
      <c r="K663" s="2568">
        <v>645.9</v>
      </c>
      <c r="L663" s="2568">
        <v>605.9</v>
      </c>
      <c r="M663" s="2567">
        <v>446</v>
      </c>
      <c r="N663" s="2548">
        <v>2.8149999999999999</v>
      </c>
      <c r="O663" s="2523">
        <v>8.0190000000000001</v>
      </c>
      <c r="P663" s="2549">
        <v>1</v>
      </c>
      <c r="Q663" s="2549" t="s">
        <v>2493</v>
      </c>
      <c r="R663" s="2549" t="s">
        <v>2493</v>
      </c>
      <c r="S663" s="2549">
        <v>1</v>
      </c>
      <c r="T663" s="2550" t="s">
        <v>2185</v>
      </c>
      <c r="U663" s="2549">
        <v>1</v>
      </c>
      <c r="V663" s="2549" t="s">
        <v>2493</v>
      </c>
      <c r="W663" s="2549" t="s">
        <v>2493</v>
      </c>
      <c r="X663" s="2549">
        <v>1</v>
      </c>
      <c r="Y663" s="2550" t="s">
        <v>2185</v>
      </c>
      <c r="Z663" s="2551">
        <v>1</v>
      </c>
      <c r="AA663" s="2552">
        <v>1</v>
      </c>
      <c r="AB663" s="2549" t="s">
        <v>2499</v>
      </c>
      <c r="AC663" s="2554">
        <v>403400</v>
      </c>
      <c r="AD663" s="2555">
        <v>11080</v>
      </c>
      <c r="AE663" s="2555">
        <v>12630</v>
      </c>
      <c r="AF663" s="2555">
        <v>30</v>
      </c>
      <c r="AG663" s="2555">
        <v>178.5</v>
      </c>
      <c r="AH663" s="2555">
        <v>31870</v>
      </c>
      <c r="AI663" s="2555">
        <v>1771</v>
      </c>
      <c r="AJ663" s="2555">
        <v>2742</v>
      </c>
      <c r="AK663" s="2555">
        <v>8.4</v>
      </c>
      <c r="AL663" s="2555">
        <v>12.8</v>
      </c>
      <c r="AM663" s="2555">
        <v>1953</v>
      </c>
      <c r="AN663" s="2523">
        <v>37530</v>
      </c>
      <c r="AO663" s="2556">
        <v>1</v>
      </c>
      <c r="AP663" s="2547">
        <v>1</v>
      </c>
      <c r="AQ663" s="2547">
        <v>1</v>
      </c>
      <c r="AR663" s="2547">
        <v>2</v>
      </c>
      <c r="AS663" s="2557">
        <v>55</v>
      </c>
      <c r="AT663" s="2558">
        <v>63</v>
      </c>
      <c r="AU663" s="2558">
        <v>41</v>
      </c>
      <c r="AV663" s="2559">
        <v>49</v>
      </c>
      <c r="AW663" s="2560">
        <v>1</v>
      </c>
      <c r="AX663" s="2539">
        <v>1</v>
      </c>
      <c r="AY663" s="2521">
        <v>1</v>
      </c>
      <c r="AZ663" s="2539">
        <v>1</v>
      </c>
      <c r="BA663" s="2539">
        <v>0</v>
      </c>
      <c r="BB663" s="2539">
        <v>1</v>
      </c>
      <c r="BC663" s="2539">
        <v>1</v>
      </c>
      <c r="BD663" s="2539">
        <v>1</v>
      </c>
      <c r="BE663" s="2561">
        <v>1</v>
      </c>
      <c r="BF663" s="2539">
        <v>1</v>
      </c>
      <c r="BG663" s="2539">
        <v>0</v>
      </c>
      <c r="BH663" s="2539">
        <v>0</v>
      </c>
      <c r="BI663" s="2539">
        <v>0</v>
      </c>
      <c r="BJ663" s="2539">
        <v>1</v>
      </c>
      <c r="BK663" s="2539">
        <v>1</v>
      </c>
      <c r="BL663" s="2539">
        <v>1</v>
      </c>
      <c r="BM663" s="2539">
        <v>1</v>
      </c>
      <c r="BN663" s="2521">
        <v>0</v>
      </c>
      <c r="BO663" s="2539">
        <v>1</v>
      </c>
      <c r="BP663" s="2539">
        <v>0</v>
      </c>
      <c r="BQ663" s="2539">
        <v>0</v>
      </c>
      <c r="BR663" s="2562">
        <v>0</v>
      </c>
      <c r="BS663" s="2538">
        <v>0</v>
      </c>
      <c r="BT663" s="2521">
        <v>1</v>
      </c>
      <c r="BU663" s="2521">
        <v>0</v>
      </c>
      <c r="BV663" s="2539">
        <v>0</v>
      </c>
      <c r="BW663" s="2539">
        <v>0</v>
      </c>
      <c r="BX663" s="2539">
        <v>0</v>
      </c>
      <c r="BY663" s="2539">
        <v>0</v>
      </c>
      <c r="BZ663" s="2636">
        <v>0</v>
      </c>
      <c r="CA663" s="2539">
        <v>0</v>
      </c>
      <c r="CB663" s="2539">
        <v>0</v>
      </c>
      <c r="CC663" s="2539">
        <v>0</v>
      </c>
      <c r="CD663" s="2539">
        <v>0</v>
      </c>
      <c r="CE663" s="2570">
        <v>0</v>
      </c>
      <c r="CF663" s="2571">
        <v>1</v>
      </c>
      <c r="CG663" s="2539">
        <v>1</v>
      </c>
      <c r="CH663" s="2539">
        <v>1</v>
      </c>
      <c r="CI663" s="2539">
        <v>1</v>
      </c>
      <c r="CJ663" s="2539">
        <v>1</v>
      </c>
      <c r="CK663" s="2539">
        <v>1</v>
      </c>
      <c r="CL663" s="2539">
        <v>1</v>
      </c>
      <c r="CM663" s="2539">
        <v>1</v>
      </c>
      <c r="CN663" s="2539">
        <v>1</v>
      </c>
      <c r="CO663" s="2539">
        <v>1</v>
      </c>
      <c r="CP663" s="2539">
        <v>1</v>
      </c>
      <c r="CQ663" s="2539">
        <v>1</v>
      </c>
      <c r="CR663" s="2539">
        <v>1</v>
      </c>
      <c r="CS663" s="2539">
        <v>0</v>
      </c>
      <c r="CT663" s="2539">
        <v>0</v>
      </c>
      <c r="CU663" s="2539">
        <v>0</v>
      </c>
      <c r="CV663" s="2539">
        <v>0</v>
      </c>
      <c r="CW663" s="2539">
        <v>0</v>
      </c>
      <c r="CX663" s="2539">
        <v>0</v>
      </c>
      <c r="CY663" s="2573">
        <v>0</v>
      </c>
    </row>
    <row r="664" spans="1:103">
      <c r="A664" s="2564"/>
      <c r="B664" s="2665" t="s">
        <v>3004</v>
      </c>
      <c r="C664" s="2661" t="s">
        <v>3005</v>
      </c>
      <c r="D664" s="2646">
        <v>323</v>
      </c>
      <c r="E664" s="2662">
        <v>217</v>
      </c>
      <c r="F664" s="2666">
        <v>722</v>
      </c>
      <c r="G664" s="2667">
        <v>359</v>
      </c>
      <c r="H664" s="2568">
        <v>21.1</v>
      </c>
      <c r="I664" s="2568">
        <v>38.1</v>
      </c>
      <c r="J664" s="2561">
        <v>20</v>
      </c>
      <c r="K664" s="2568">
        <v>645.9</v>
      </c>
      <c r="L664" s="2568">
        <v>605.9</v>
      </c>
      <c r="M664" s="2567">
        <v>411</v>
      </c>
      <c r="N664" s="2548">
        <v>2.8029999999999999</v>
      </c>
      <c r="O664" s="2523">
        <v>8.64</v>
      </c>
      <c r="P664" s="2549">
        <v>1</v>
      </c>
      <c r="Q664" s="2549" t="s">
        <v>2493</v>
      </c>
      <c r="R664" s="2549" t="s">
        <v>2493</v>
      </c>
      <c r="S664" s="2549">
        <v>1</v>
      </c>
      <c r="T664" s="2550" t="s">
        <v>2493</v>
      </c>
      <c r="U664" s="2549">
        <v>1</v>
      </c>
      <c r="V664" s="2549" t="s">
        <v>2493</v>
      </c>
      <c r="W664" s="2549" t="s">
        <v>2493</v>
      </c>
      <c r="X664" s="2549">
        <v>1</v>
      </c>
      <c r="Y664" s="2550" t="s">
        <v>2493</v>
      </c>
      <c r="Z664" s="2551">
        <v>1</v>
      </c>
      <c r="AA664" s="2552" t="s">
        <v>2185</v>
      </c>
      <c r="AB664" s="2549" t="s">
        <v>2499</v>
      </c>
      <c r="AC664" s="2554">
        <v>371040</v>
      </c>
      <c r="AD664" s="2555">
        <v>10270</v>
      </c>
      <c r="AE664" s="2555">
        <v>11660</v>
      </c>
      <c r="AF664" s="2555">
        <v>29.9</v>
      </c>
      <c r="AG664" s="2555">
        <v>162.9</v>
      </c>
      <c r="AH664" s="2555">
        <v>29430</v>
      </c>
      <c r="AI664" s="2555">
        <v>1640</v>
      </c>
      <c r="AJ664" s="2555">
        <v>2532</v>
      </c>
      <c r="AK664" s="2555">
        <v>8.4</v>
      </c>
      <c r="AL664" s="2555">
        <v>12</v>
      </c>
      <c r="AM664" s="2555">
        <v>1567</v>
      </c>
      <c r="AN664" s="2523">
        <v>34350</v>
      </c>
      <c r="AO664" s="2556">
        <v>1</v>
      </c>
      <c r="AP664" s="2547">
        <v>1</v>
      </c>
      <c r="AQ664" s="2547">
        <v>2</v>
      </c>
      <c r="AR664" s="2547">
        <v>3</v>
      </c>
      <c r="AS664" s="2557">
        <v>59</v>
      </c>
      <c r="AT664" s="2558">
        <v>68</v>
      </c>
      <c r="AU664" s="2558">
        <v>44</v>
      </c>
      <c r="AV664" s="2559">
        <v>52</v>
      </c>
      <c r="AW664" s="2560">
        <v>1</v>
      </c>
      <c r="AX664" s="2539">
        <v>1</v>
      </c>
      <c r="AY664" s="2521">
        <v>1</v>
      </c>
      <c r="AZ664" s="2539">
        <v>1</v>
      </c>
      <c r="BA664" s="2539">
        <v>1</v>
      </c>
      <c r="BB664" s="2539">
        <v>1</v>
      </c>
      <c r="BC664" s="2539">
        <v>0</v>
      </c>
      <c r="BD664" s="2539">
        <v>1</v>
      </c>
      <c r="BE664" s="2561">
        <v>1</v>
      </c>
      <c r="BF664" s="2539">
        <v>1</v>
      </c>
      <c r="BG664" s="2539">
        <v>1</v>
      </c>
      <c r="BH664" s="2539">
        <v>1</v>
      </c>
      <c r="BI664" s="2539">
        <v>1</v>
      </c>
      <c r="BJ664" s="2539">
        <v>1</v>
      </c>
      <c r="BK664" s="2539">
        <v>1</v>
      </c>
      <c r="BL664" s="2539">
        <v>1</v>
      </c>
      <c r="BM664" s="2539">
        <v>1</v>
      </c>
      <c r="BN664" s="2521">
        <v>0</v>
      </c>
      <c r="BO664" s="2539">
        <v>1</v>
      </c>
      <c r="BP664" s="2539">
        <v>1</v>
      </c>
      <c r="BQ664" s="2539">
        <v>0</v>
      </c>
      <c r="BR664" s="2562">
        <v>0</v>
      </c>
      <c r="BS664" s="2538">
        <v>0</v>
      </c>
      <c r="BT664" s="2521">
        <v>1</v>
      </c>
      <c r="BU664" s="2521">
        <v>0</v>
      </c>
      <c r="BV664" s="2539">
        <v>0</v>
      </c>
      <c r="BW664" s="2539">
        <v>0</v>
      </c>
      <c r="BX664" s="2539">
        <v>0</v>
      </c>
      <c r="BY664" s="2539">
        <v>0</v>
      </c>
      <c r="BZ664" s="2636">
        <v>0</v>
      </c>
      <c r="CA664" s="2539">
        <v>0</v>
      </c>
      <c r="CB664" s="2539">
        <v>0</v>
      </c>
      <c r="CC664" s="2539">
        <v>0</v>
      </c>
      <c r="CD664" s="2539">
        <v>0</v>
      </c>
      <c r="CE664" s="2570">
        <v>0</v>
      </c>
      <c r="CF664" s="2571">
        <v>1</v>
      </c>
      <c r="CG664" s="2539">
        <v>1</v>
      </c>
      <c r="CH664" s="2539">
        <v>1</v>
      </c>
      <c r="CI664" s="2539">
        <v>1</v>
      </c>
      <c r="CJ664" s="2539">
        <v>1</v>
      </c>
      <c r="CK664" s="2539">
        <v>1</v>
      </c>
      <c r="CL664" s="2539">
        <v>1</v>
      </c>
      <c r="CM664" s="2539">
        <v>1</v>
      </c>
      <c r="CN664" s="2539">
        <v>1</v>
      </c>
      <c r="CO664" s="2539">
        <v>1</v>
      </c>
      <c r="CP664" s="2539">
        <v>1</v>
      </c>
      <c r="CQ664" s="2539">
        <v>1</v>
      </c>
      <c r="CR664" s="2539">
        <v>1</v>
      </c>
      <c r="CS664" s="2539">
        <v>0</v>
      </c>
      <c r="CT664" s="2539">
        <v>0</v>
      </c>
      <c r="CU664" s="2539">
        <v>0</v>
      </c>
      <c r="CV664" s="2539">
        <v>0</v>
      </c>
      <c r="CW664" s="2539">
        <v>0</v>
      </c>
      <c r="CX664" s="2539">
        <v>0</v>
      </c>
      <c r="CY664" s="2573">
        <v>0</v>
      </c>
    </row>
    <row r="665" spans="1:103">
      <c r="A665" s="2564"/>
      <c r="B665" s="2665" t="s">
        <v>3006</v>
      </c>
      <c r="C665" s="2661" t="s">
        <v>3007</v>
      </c>
      <c r="D665" s="2646">
        <v>289</v>
      </c>
      <c r="E665" s="2662">
        <v>194</v>
      </c>
      <c r="F665" s="2666">
        <v>714</v>
      </c>
      <c r="G665" s="2667">
        <v>356</v>
      </c>
      <c r="H665" s="2568">
        <v>19</v>
      </c>
      <c r="I665" s="2568">
        <v>34</v>
      </c>
      <c r="J665" s="2561">
        <v>20</v>
      </c>
      <c r="K665" s="2568">
        <v>645.9</v>
      </c>
      <c r="L665" s="2568">
        <v>605.9</v>
      </c>
      <c r="M665" s="2567">
        <v>368</v>
      </c>
      <c r="N665" s="2548">
        <v>2.78</v>
      </c>
      <c r="O665" s="2523">
        <v>9.6170000000000009</v>
      </c>
      <c r="P665" s="2549">
        <v>1</v>
      </c>
      <c r="Q665" s="2549" t="s">
        <v>2493</v>
      </c>
      <c r="R665" s="2549" t="s">
        <v>2493</v>
      </c>
      <c r="S665" s="2549">
        <v>1</v>
      </c>
      <c r="T665" s="2550" t="s">
        <v>2493</v>
      </c>
      <c r="U665" s="2549">
        <v>1</v>
      </c>
      <c r="V665" s="2549" t="s">
        <v>2493</v>
      </c>
      <c r="W665" s="2549" t="s">
        <v>2493</v>
      </c>
      <c r="X665" s="2549">
        <v>1</v>
      </c>
      <c r="Y665" s="2550" t="s">
        <v>2493</v>
      </c>
      <c r="Z665" s="2551">
        <v>1</v>
      </c>
      <c r="AA665" s="2552" t="s">
        <v>2185</v>
      </c>
      <c r="AB665" s="2549" t="s">
        <v>2499</v>
      </c>
      <c r="AC665" s="2554">
        <v>326240</v>
      </c>
      <c r="AD665" s="2555">
        <v>9138</v>
      </c>
      <c r="AE665" s="2555">
        <v>10320</v>
      </c>
      <c r="AF665" s="2555">
        <v>29.7</v>
      </c>
      <c r="AG665" s="2555">
        <v>146.19999999999999</v>
      </c>
      <c r="AH665" s="2555">
        <v>25610</v>
      </c>
      <c r="AI665" s="2555">
        <v>1438</v>
      </c>
      <c r="AJ665" s="2555">
        <v>2217</v>
      </c>
      <c r="AK665" s="2555">
        <v>8.3000000000000007</v>
      </c>
      <c r="AL665" s="2555">
        <v>11</v>
      </c>
      <c r="AM665" s="2555">
        <v>1120</v>
      </c>
      <c r="AN665" s="2523">
        <v>29550</v>
      </c>
      <c r="AO665" s="2556">
        <v>1</v>
      </c>
      <c r="AP665" s="2547">
        <v>1</v>
      </c>
      <c r="AQ665" s="2547">
        <v>3</v>
      </c>
      <c r="AR665" s="2547">
        <v>4</v>
      </c>
      <c r="AS665" s="2557">
        <v>66</v>
      </c>
      <c r="AT665" s="2558">
        <v>75</v>
      </c>
      <c r="AU665" s="2558">
        <v>48</v>
      </c>
      <c r="AV665" s="2559">
        <v>58</v>
      </c>
      <c r="AW665" s="2560">
        <v>1</v>
      </c>
      <c r="AX665" s="2539">
        <v>1</v>
      </c>
      <c r="AY665" s="2521">
        <v>1</v>
      </c>
      <c r="AZ665" s="2539">
        <v>1</v>
      </c>
      <c r="BA665" s="2539">
        <v>1</v>
      </c>
      <c r="BB665" s="2539">
        <v>1</v>
      </c>
      <c r="BC665" s="2539">
        <v>0</v>
      </c>
      <c r="BD665" s="2539">
        <v>1</v>
      </c>
      <c r="BE665" s="2561">
        <v>1</v>
      </c>
      <c r="BF665" s="2539">
        <v>1</v>
      </c>
      <c r="BG665" s="2539">
        <v>1</v>
      </c>
      <c r="BH665" s="2539">
        <v>1</v>
      </c>
      <c r="BI665" s="2539">
        <v>1</v>
      </c>
      <c r="BJ665" s="2539">
        <v>1</v>
      </c>
      <c r="BK665" s="2539">
        <v>1</v>
      </c>
      <c r="BL665" s="2539">
        <v>1</v>
      </c>
      <c r="BM665" s="2539">
        <v>1</v>
      </c>
      <c r="BN665" s="2521">
        <v>0</v>
      </c>
      <c r="BO665" s="2539">
        <v>1</v>
      </c>
      <c r="BP665" s="2539">
        <v>1</v>
      </c>
      <c r="BQ665" s="2539">
        <v>0</v>
      </c>
      <c r="BR665" s="2562">
        <v>0</v>
      </c>
      <c r="BS665" s="2538">
        <v>0</v>
      </c>
      <c r="BT665" s="2521">
        <v>1</v>
      </c>
      <c r="BU665" s="2521">
        <v>0</v>
      </c>
      <c r="BV665" s="2539">
        <v>0</v>
      </c>
      <c r="BW665" s="2539">
        <v>0</v>
      </c>
      <c r="BX665" s="2539">
        <v>0</v>
      </c>
      <c r="BY665" s="2539">
        <v>0</v>
      </c>
      <c r="BZ665" s="2636">
        <v>0</v>
      </c>
      <c r="CA665" s="2539">
        <v>0</v>
      </c>
      <c r="CB665" s="2539">
        <v>0</v>
      </c>
      <c r="CC665" s="2539">
        <v>0</v>
      </c>
      <c r="CD665" s="2539">
        <v>0</v>
      </c>
      <c r="CE665" s="2570">
        <v>0</v>
      </c>
      <c r="CF665" s="2571">
        <v>1</v>
      </c>
      <c r="CG665" s="2539">
        <v>1</v>
      </c>
      <c r="CH665" s="2539">
        <v>1</v>
      </c>
      <c r="CI665" s="2539">
        <v>1</v>
      </c>
      <c r="CJ665" s="2539">
        <v>1</v>
      </c>
      <c r="CK665" s="2539">
        <v>1</v>
      </c>
      <c r="CL665" s="2539">
        <v>1</v>
      </c>
      <c r="CM665" s="2539">
        <v>1</v>
      </c>
      <c r="CN665" s="2539">
        <v>1</v>
      </c>
      <c r="CO665" s="2539">
        <v>1</v>
      </c>
      <c r="CP665" s="2539">
        <v>1</v>
      </c>
      <c r="CQ665" s="2539">
        <v>1</v>
      </c>
      <c r="CR665" s="2539">
        <v>1</v>
      </c>
      <c r="CS665" s="2539">
        <v>0</v>
      </c>
      <c r="CT665" s="2539">
        <v>0</v>
      </c>
      <c r="CU665" s="2539">
        <v>0</v>
      </c>
      <c r="CV665" s="2539">
        <v>0</v>
      </c>
      <c r="CW665" s="2539">
        <v>0</v>
      </c>
      <c r="CX665" s="2539">
        <v>0</v>
      </c>
      <c r="CY665" s="2573">
        <v>0</v>
      </c>
    </row>
    <row r="666" spans="1:103">
      <c r="A666" s="2564"/>
      <c r="B666" s="2665" t="s">
        <v>3008</v>
      </c>
      <c r="C666" s="2661" t="s">
        <v>3009</v>
      </c>
      <c r="D666" s="2646">
        <v>265</v>
      </c>
      <c r="E666" s="2662">
        <v>178</v>
      </c>
      <c r="F666" s="2666">
        <v>706</v>
      </c>
      <c r="G666" s="2667">
        <v>358</v>
      </c>
      <c r="H666" s="2568">
        <v>18.399999999999999</v>
      </c>
      <c r="I666" s="2568">
        <v>30.2</v>
      </c>
      <c r="J666" s="2561">
        <v>20</v>
      </c>
      <c r="K666" s="2568">
        <v>645.9</v>
      </c>
      <c r="L666" s="2568">
        <v>605.9</v>
      </c>
      <c r="M666" s="2567">
        <v>337</v>
      </c>
      <c r="N666" s="2548">
        <v>2.7730000000000001</v>
      </c>
      <c r="O666" s="2523">
        <v>10.44</v>
      </c>
      <c r="P666" s="2549">
        <v>1</v>
      </c>
      <c r="Q666" s="2549" t="s">
        <v>2493</v>
      </c>
      <c r="R666" s="2549" t="s">
        <v>2493</v>
      </c>
      <c r="S666" s="2549">
        <v>1</v>
      </c>
      <c r="T666" s="2550" t="s">
        <v>2493</v>
      </c>
      <c r="U666" s="2549">
        <v>1</v>
      </c>
      <c r="V666" s="2549" t="s">
        <v>2493</v>
      </c>
      <c r="W666" s="2549" t="s">
        <v>2493</v>
      </c>
      <c r="X666" s="2549">
        <v>1</v>
      </c>
      <c r="Y666" s="2550" t="s">
        <v>2493</v>
      </c>
      <c r="Z666" s="2551">
        <v>1</v>
      </c>
      <c r="AA666" s="2552" t="s">
        <v>2185</v>
      </c>
      <c r="AB666" s="2549" t="s">
        <v>2499</v>
      </c>
      <c r="AC666" s="2554">
        <v>291790</v>
      </c>
      <c r="AD666" s="2555">
        <v>8266</v>
      </c>
      <c r="AE666" s="2555">
        <v>9333</v>
      </c>
      <c r="AF666" s="2555">
        <v>29.3</v>
      </c>
      <c r="AG666" s="2555">
        <v>139.80000000000001</v>
      </c>
      <c r="AH666" s="2555">
        <v>23130</v>
      </c>
      <c r="AI666" s="2555">
        <v>1292</v>
      </c>
      <c r="AJ666" s="2555">
        <v>1994</v>
      </c>
      <c r="AK666" s="2555">
        <v>8.1999999999999993</v>
      </c>
      <c r="AL666" s="2555">
        <v>10.199999999999999</v>
      </c>
      <c r="AM666" s="2555">
        <v>833.7</v>
      </c>
      <c r="AN666" s="2523">
        <v>26360</v>
      </c>
      <c r="AO666" s="2556">
        <v>1</v>
      </c>
      <c r="AP666" s="2547">
        <v>1</v>
      </c>
      <c r="AQ666" s="2547">
        <v>3</v>
      </c>
      <c r="AR666" s="2547">
        <v>4</v>
      </c>
      <c r="AS666" s="2557">
        <v>71</v>
      </c>
      <c r="AT666" s="2558">
        <v>82</v>
      </c>
      <c r="AU666" s="2558">
        <v>52</v>
      </c>
      <c r="AV666" s="2559">
        <v>63</v>
      </c>
      <c r="AW666" s="2560">
        <v>1</v>
      </c>
      <c r="AX666" s="2539">
        <v>1</v>
      </c>
      <c r="AY666" s="2521">
        <v>1</v>
      </c>
      <c r="AZ666" s="2539">
        <v>1</v>
      </c>
      <c r="BA666" s="2539">
        <v>1</v>
      </c>
      <c r="BB666" s="2539">
        <v>1</v>
      </c>
      <c r="BC666" s="2539">
        <v>0</v>
      </c>
      <c r="BD666" s="2539">
        <v>1</v>
      </c>
      <c r="BE666" s="2561">
        <v>1</v>
      </c>
      <c r="BF666" s="2539">
        <v>1</v>
      </c>
      <c r="BG666" s="2539">
        <v>1</v>
      </c>
      <c r="BH666" s="2539">
        <v>1</v>
      </c>
      <c r="BI666" s="2539">
        <v>1</v>
      </c>
      <c r="BJ666" s="2539">
        <v>1</v>
      </c>
      <c r="BK666" s="2539">
        <v>1</v>
      </c>
      <c r="BL666" s="2539">
        <v>1</v>
      </c>
      <c r="BM666" s="2539">
        <v>1</v>
      </c>
      <c r="BN666" s="2521">
        <v>0</v>
      </c>
      <c r="BO666" s="2539">
        <v>1</v>
      </c>
      <c r="BP666" s="2539">
        <v>1</v>
      </c>
      <c r="BQ666" s="2539">
        <v>0</v>
      </c>
      <c r="BR666" s="2562">
        <v>0</v>
      </c>
      <c r="BS666" s="2538">
        <v>0</v>
      </c>
      <c r="BT666" s="2521">
        <v>1</v>
      </c>
      <c r="BU666" s="2521">
        <v>0</v>
      </c>
      <c r="BV666" s="2539">
        <v>0</v>
      </c>
      <c r="BW666" s="2539">
        <v>0</v>
      </c>
      <c r="BX666" s="2539">
        <v>0</v>
      </c>
      <c r="BY666" s="2539">
        <v>0</v>
      </c>
      <c r="BZ666" s="2636">
        <v>0</v>
      </c>
      <c r="CA666" s="2539">
        <v>0</v>
      </c>
      <c r="CB666" s="2539">
        <v>0</v>
      </c>
      <c r="CC666" s="2539">
        <v>0</v>
      </c>
      <c r="CD666" s="2539">
        <v>0</v>
      </c>
      <c r="CE666" s="2570">
        <v>0</v>
      </c>
      <c r="CF666" s="2571">
        <v>1</v>
      </c>
      <c r="CG666" s="2539">
        <v>1</v>
      </c>
      <c r="CH666" s="2539">
        <v>1</v>
      </c>
      <c r="CI666" s="2539">
        <v>1</v>
      </c>
      <c r="CJ666" s="2539">
        <v>1</v>
      </c>
      <c r="CK666" s="2539">
        <v>1</v>
      </c>
      <c r="CL666" s="2539">
        <v>1</v>
      </c>
      <c r="CM666" s="2539">
        <v>1</v>
      </c>
      <c r="CN666" s="2539">
        <v>1</v>
      </c>
      <c r="CO666" s="2539">
        <v>1</v>
      </c>
      <c r="CP666" s="2539">
        <v>1</v>
      </c>
      <c r="CQ666" s="2539">
        <v>1</v>
      </c>
      <c r="CR666" s="2539">
        <v>1</v>
      </c>
      <c r="CS666" s="2539">
        <v>0</v>
      </c>
      <c r="CT666" s="2539">
        <v>0</v>
      </c>
      <c r="CU666" s="2539">
        <v>0</v>
      </c>
      <c r="CV666" s="2539">
        <v>0</v>
      </c>
      <c r="CW666" s="2539">
        <v>0</v>
      </c>
      <c r="CX666" s="2539">
        <v>0</v>
      </c>
      <c r="CY666" s="2573">
        <v>0</v>
      </c>
    </row>
    <row r="667" spans="1:103">
      <c r="A667" s="2564"/>
      <c r="B667" s="2665" t="s">
        <v>3010</v>
      </c>
      <c r="C667" s="2661" t="s">
        <v>3011</v>
      </c>
      <c r="D667" s="2646">
        <v>240</v>
      </c>
      <c r="E667" s="2662">
        <v>161</v>
      </c>
      <c r="F667" s="2663">
        <v>701</v>
      </c>
      <c r="G667" s="2561">
        <v>356</v>
      </c>
      <c r="H667" s="2568">
        <v>16.8</v>
      </c>
      <c r="I667" s="2568">
        <v>27.4</v>
      </c>
      <c r="J667" s="2561">
        <v>20</v>
      </c>
      <c r="K667" s="2568">
        <v>645.9</v>
      </c>
      <c r="L667" s="2568">
        <v>605.9</v>
      </c>
      <c r="M667" s="2567">
        <v>306</v>
      </c>
      <c r="N667" s="2548">
        <v>2.758</v>
      </c>
      <c r="O667" s="2523">
        <v>11.44</v>
      </c>
      <c r="P667" s="2549">
        <v>1</v>
      </c>
      <c r="Q667" s="2549" t="s">
        <v>2493</v>
      </c>
      <c r="R667" s="2549" t="s">
        <v>2493</v>
      </c>
      <c r="S667" s="2549">
        <v>1</v>
      </c>
      <c r="T667" s="2550" t="s">
        <v>2493</v>
      </c>
      <c r="U667" s="2549">
        <v>1</v>
      </c>
      <c r="V667" s="2549" t="s">
        <v>2493</v>
      </c>
      <c r="W667" s="2549" t="s">
        <v>2493</v>
      </c>
      <c r="X667" s="2549">
        <v>1</v>
      </c>
      <c r="Y667" s="2550" t="s">
        <v>2493</v>
      </c>
      <c r="Z667" s="2551">
        <v>1</v>
      </c>
      <c r="AA667" s="2552" t="s">
        <v>2185</v>
      </c>
      <c r="AB667" s="2549" t="s">
        <v>2499</v>
      </c>
      <c r="AC667" s="2554">
        <v>262680</v>
      </c>
      <c r="AD667" s="2555">
        <v>7494</v>
      </c>
      <c r="AE667" s="2555">
        <v>8433</v>
      </c>
      <c r="AF667" s="2555">
        <v>29.2</v>
      </c>
      <c r="AG667" s="2555">
        <v>127.5</v>
      </c>
      <c r="AH667" s="2555">
        <v>20630</v>
      </c>
      <c r="AI667" s="2555">
        <v>1159</v>
      </c>
      <c r="AJ667" s="2555">
        <v>1786</v>
      </c>
      <c r="AK667" s="2555">
        <v>8.1</v>
      </c>
      <c r="AL667" s="2555">
        <v>9.5</v>
      </c>
      <c r="AM667" s="2555">
        <v>627.20000000000005</v>
      </c>
      <c r="AN667" s="2523">
        <v>23370</v>
      </c>
      <c r="AO667" s="2556">
        <v>1</v>
      </c>
      <c r="AP667" s="2547">
        <v>1</v>
      </c>
      <c r="AQ667" s="2547">
        <v>4</v>
      </c>
      <c r="AR667" s="2547">
        <v>4</v>
      </c>
      <c r="AS667" s="2557">
        <v>78</v>
      </c>
      <c r="AT667" s="2558">
        <v>90</v>
      </c>
      <c r="AU667" s="2558">
        <v>57</v>
      </c>
      <c r="AV667" s="2559">
        <v>69</v>
      </c>
      <c r="AW667" s="2560">
        <v>1</v>
      </c>
      <c r="AX667" s="2539">
        <v>1</v>
      </c>
      <c r="AY667" s="2521">
        <v>1</v>
      </c>
      <c r="AZ667" s="2539">
        <v>1</v>
      </c>
      <c r="BA667" s="2539">
        <v>1</v>
      </c>
      <c r="BB667" s="2539">
        <v>1</v>
      </c>
      <c r="BC667" s="2539">
        <v>0</v>
      </c>
      <c r="BD667" s="2539">
        <v>1</v>
      </c>
      <c r="BE667" s="2561">
        <v>1</v>
      </c>
      <c r="BF667" s="2539">
        <v>1</v>
      </c>
      <c r="BG667" s="2539">
        <v>1</v>
      </c>
      <c r="BH667" s="2539">
        <v>1</v>
      </c>
      <c r="BI667" s="2539">
        <v>1</v>
      </c>
      <c r="BJ667" s="2539">
        <v>1</v>
      </c>
      <c r="BK667" s="2539">
        <v>1</v>
      </c>
      <c r="BL667" s="2539">
        <v>1</v>
      </c>
      <c r="BM667" s="2539">
        <v>1</v>
      </c>
      <c r="BN667" s="2521">
        <v>0</v>
      </c>
      <c r="BO667" s="2539">
        <v>1</v>
      </c>
      <c r="BP667" s="2539">
        <v>1</v>
      </c>
      <c r="BQ667" s="2539">
        <v>0</v>
      </c>
      <c r="BR667" s="2562">
        <v>0</v>
      </c>
      <c r="BS667" s="2538">
        <v>0</v>
      </c>
      <c r="BT667" s="2521">
        <v>1</v>
      </c>
      <c r="BU667" s="2521">
        <v>0</v>
      </c>
      <c r="BV667" s="2539">
        <v>0</v>
      </c>
      <c r="BW667" s="2539">
        <v>0</v>
      </c>
      <c r="BX667" s="2539">
        <v>0</v>
      </c>
      <c r="BY667" s="2539">
        <v>0</v>
      </c>
      <c r="BZ667" s="2636">
        <v>0</v>
      </c>
      <c r="CA667" s="2539">
        <v>0</v>
      </c>
      <c r="CB667" s="2539">
        <v>0</v>
      </c>
      <c r="CC667" s="2539">
        <v>0</v>
      </c>
      <c r="CD667" s="2539">
        <v>0</v>
      </c>
      <c r="CE667" s="2570">
        <v>0</v>
      </c>
      <c r="CF667" s="2571">
        <v>1</v>
      </c>
      <c r="CG667" s="2539">
        <v>1</v>
      </c>
      <c r="CH667" s="2539">
        <v>1</v>
      </c>
      <c r="CI667" s="2539">
        <v>1</v>
      </c>
      <c r="CJ667" s="2539">
        <v>1</v>
      </c>
      <c r="CK667" s="2539">
        <v>1</v>
      </c>
      <c r="CL667" s="2539">
        <v>1</v>
      </c>
      <c r="CM667" s="2539">
        <v>1</v>
      </c>
      <c r="CN667" s="2539">
        <v>1</v>
      </c>
      <c r="CO667" s="2539">
        <v>1</v>
      </c>
      <c r="CP667" s="2539">
        <v>1</v>
      </c>
      <c r="CQ667" s="2539">
        <v>1</v>
      </c>
      <c r="CR667" s="2539">
        <v>1</v>
      </c>
      <c r="CS667" s="2539">
        <v>0</v>
      </c>
      <c r="CT667" s="2539">
        <v>0</v>
      </c>
      <c r="CU667" s="2539">
        <v>0</v>
      </c>
      <c r="CV667" s="2539">
        <v>0</v>
      </c>
      <c r="CW667" s="2539">
        <v>0</v>
      </c>
      <c r="CX667" s="2539">
        <v>0</v>
      </c>
      <c r="CY667" s="2573">
        <v>0</v>
      </c>
    </row>
    <row r="668" spans="1:103">
      <c r="A668" s="2564"/>
      <c r="B668" s="2665" t="s">
        <v>3012</v>
      </c>
      <c r="C668" s="2661" t="s">
        <v>3013</v>
      </c>
      <c r="D668" s="2646">
        <v>217</v>
      </c>
      <c r="E668" s="2662">
        <v>146</v>
      </c>
      <c r="F668" s="2663">
        <v>695</v>
      </c>
      <c r="G668" s="2561">
        <v>355</v>
      </c>
      <c r="H668" s="2568">
        <v>15.4</v>
      </c>
      <c r="I668" s="2568">
        <v>24.8</v>
      </c>
      <c r="J668" s="2561">
        <v>20</v>
      </c>
      <c r="K668" s="2568">
        <v>645.9</v>
      </c>
      <c r="L668" s="2568">
        <v>605.9</v>
      </c>
      <c r="M668" s="2567">
        <v>277</v>
      </c>
      <c r="N668" s="2548">
        <v>2.7450000000000001</v>
      </c>
      <c r="O668" s="2523">
        <v>12.54</v>
      </c>
      <c r="P668" s="2549">
        <v>1</v>
      </c>
      <c r="Q668" s="2549" t="s">
        <v>2493</v>
      </c>
      <c r="R668" s="2549" t="s">
        <v>2493</v>
      </c>
      <c r="S668" s="2549">
        <v>1</v>
      </c>
      <c r="T668" s="2550" t="s">
        <v>2493</v>
      </c>
      <c r="U668" s="2549">
        <v>1</v>
      </c>
      <c r="V668" s="2549" t="s">
        <v>2493</v>
      </c>
      <c r="W668" s="2549" t="s">
        <v>2493</v>
      </c>
      <c r="X668" s="2549">
        <v>1</v>
      </c>
      <c r="Y668" s="2550" t="s">
        <v>2493</v>
      </c>
      <c r="Z668" s="2551">
        <v>1</v>
      </c>
      <c r="AA668" s="2552" t="s">
        <v>2185</v>
      </c>
      <c r="AB668" s="2549" t="s">
        <v>2499</v>
      </c>
      <c r="AC668" s="2554">
        <v>235790</v>
      </c>
      <c r="AD668" s="2555">
        <v>6785</v>
      </c>
      <c r="AE668" s="2555">
        <v>7613</v>
      </c>
      <c r="AF668" s="2555">
        <v>29</v>
      </c>
      <c r="AG668" s="2555">
        <v>116.5</v>
      </c>
      <c r="AH668" s="2555">
        <v>18510</v>
      </c>
      <c r="AI668" s="2555">
        <v>1043</v>
      </c>
      <c r="AJ668" s="2555">
        <v>1605</v>
      </c>
      <c r="AK668" s="2555">
        <v>8.1</v>
      </c>
      <c r="AL668" s="2555">
        <v>8.8000000000000007</v>
      </c>
      <c r="AM668" s="2555">
        <v>471.5</v>
      </c>
      <c r="AN668" s="2523">
        <v>20760</v>
      </c>
      <c r="AO668" s="2556">
        <v>1</v>
      </c>
      <c r="AP668" s="2547">
        <v>1</v>
      </c>
      <c r="AQ668" s="2547">
        <v>4</v>
      </c>
      <c r="AR668" s="2547">
        <v>4</v>
      </c>
      <c r="AS668" s="2557">
        <v>86</v>
      </c>
      <c r="AT668" s="2558">
        <v>98</v>
      </c>
      <c r="AU668" s="2558">
        <v>63</v>
      </c>
      <c r="AV668" s="2559">
        <v>75</v>
      </c>
      <c r="AW668" s="2560">
        <v>1</v>
      </c>
      <c r="AX668" s="2539">
        <v>1</v>
      </c>
      <c r="AY668" s="2521">
        <v>1</v>
      </c>
      <c r="AZ668" s="2539">
        <v>1</v>
      </c>
      <c r="BA668" s="2539">
        <v>1</v>
      </c>
      <c r="BB668" s="2539">
        <v>1</v>
      </c>
      <c r="BC668" s="2539">
        <v>0</v>
      </c>
      <c r="BD668" s="2539">
        <v>1</v>
      </c>
      <c r="BE668" s="2561">
        <v>1</v>
      </c>
      <c r="BF668" s="2539">
        <v>1</v>
      </c>
      <c r="BG668" s="2539">
        <v>1</v>
      </c>
      <c r="BH668" s="2539">
        <v>1</v>
      </c>
      <c r="BI668" s="2539">
        <v>1</v>
      </c>
      <c r="BJ668" s="2539">
        <v>1</v>
      </c>
      <c r="BK668" s="2539">
        <v>1</v>
      </c>
      <c r="BL668" s="2539">
        <v>1</v>
      </c>
      <c r="BM668" s="2539">
        <v>1</v>
      </c>
      <c r="BN668" s="2521">
        <v>0</v>
      </c>
      <c r="BO668" s="2539">
        <v>1</v>
      </c>
      <c r="BP668" s="2539">
        <v>1</v>
      </c>
      <c r="BQ668" s="2539">
        <v>0</v>
      </c>
      <c r="BR668" s="2562">
        <v>0</v>
      </c>
      <c r="BS668" s="2538">
        <v>0</v>
      </c>
      <c r="BT668" s="2521">
        <v>1</v>
      </c>
      <c r="BU668" s="2521">
        <v>0</v>
      </c>
      <c r="BV668" s="2539">
        <v>0</v>
      </c>
      <c r="BW668" s="2539">
        <v>0</v>
      </c>
      <c r="BX668" s="2539">
        <v>0</v>
      </c>
      <c r="BY668" s="2539">
        <v>0</v>
      </c>
      <c r="BZ668" s="2636">
        <v>0</v>
      </c>
      <c r="CA668" s="2539">
        <v>0</v>
      </c>
      <c r="CB668" s="2539">
        <v>0</v>
      </c>
      <c r="CC668" s="2539">
        <v>0</v>
      </c>
      <c r="CD668" s="2539">
        <v>0</v>
      </c>
      <c r="CE668" s="2570">
        <v>0</v>
      </c>
      <c r="CF668" s="2571">
        <v>1</v>
      </c>
      <c r="CG668" s="2539">
        <v>1</v>
      </c>
      <c r="CH668" s="2539">
        <v>1</v>
      </c>
      <c r="CI668" s="2539">
        <v>1</v>
      </c>
      <c r="CJ668" s="2539">
        <v>1</v>
      </c>
      <c r="CK668" s="2539">
        <v>1</v>
      </c>
      <c r="CL668" s="2539">
        <v>1</v>
      </c>
      <c r="CM668" s="2539">
        <v>1</v>
      </c>
      <c r="CN668" s="2539">
        <v>1</v>
      </c>
      <c r="CO668" s="2539">
        <v>1</v>
      </c>
      <c r="CP668" s="2539">
        <v>1</v>
      </c>
      <c r="CQ668" s="2539">
        <v>1</v>
      </c>
      <c r="CR668" s="2539">
        <v>1</v>
      </c>
      <c r="CS668" s="2539">
        <v>0</v>
      </c>
      <c r="CT668" s="2539">
        <v>0</v>
      </c>
      <c r="CU668" s="2539">
        <v>0</v>
      </c>
      <c r="CV668" s="2539">
        <v>0</v>
      </c>
      <c r="CW668" s="2539">
        <v>0</v>
      </c>
      <c r="CX668" s="2539">
        <v>0</v>
      </c>
      <c r="CY668" s="2573">
        <v>0</v>
      </c>
    </row>
    <row r="669" spans="1:103">
      <c r="A669" s="2564"/>
      <c r="B669" s="2660" t="s">
        <v>3014</v>
      </c>
      <c r="C669" s="2661" t="s">
        <v>3015</v>
      </c>
      <c r="D669" s="2646">
        <v>192</v>
      </c>
      <c r="E669" s="2662">
        <v>129</v>
      </c>
      <c r="F669" s="2663">
        <v>702</v>
      </c>
      <c r="G669" s="2561">
        <v>254</v>
      </c>
      <c r="H669" s="2568">
        <v>15.5</v>
      </c>
      <c r="I669" s="2568">
        <v>27.9</v>
      </c>
      <c r="J669" s="2561">
        <v>20</v>
      </c>
      <c r="K669" s="2568">
        <v>645.9</v>
      </c>
      <c r="L669" s="2568">
        <v>605.9</v>
      </c>
      <c r="M669" s="2567">
        <v>244</v>
      </c>
      <c r="N669" s="2548">
        <v>2.355</v>
      </c>
      <c r="O669" s="2523">
        <v>12.23</v>
      </c>
      <c r="P669" s="2549">
        <v>1</v>
      </c>
      <c r="Q669" s="2549" t="s">
        <v>2493</v>
      </c>
      <c r="R669" s="2549" t="s">
        <v>2493</v>
      </c>
      <c r="S669" s="2549">
        <v>1</v>
      </c>
      <c r="T669" s="2550" t="s">
        <v>2493</v>
      </c>
      <c r="U669" s="2549">
        <v>1</v>
      </c>
      <c r="V669" s="2549" t="s">
        <v>2493</v>
      </c>
      <c r="W669" s="2549" t="s">
        <v>2493</v>
      </c>
      <c r="X669" s="2549">
        <v>1</v>
      </c>
      <c r="Y669" s="2550" t="s">
        <v>2493</v>
      </c>
      <c r="Z669" s="2551">
        <v>1</v>
      </c>
      <c r="AA669" s="2552" t="s">
        <v>2185</v>
      </c>
      <c r="AB669" s="2553" t="s">
        <v>2494</v>
      </c>
      <c r="AC669" s="2554">
        <v>199440</v>
      </c>
      <c r="AD669" s="2555">
        <v>5682</v>
      </c>
      <c r="AE669" s="2555">
        <v>6504</v>
      </c>
      <c r="AF669" s="2555">
        <v>28.5</v>
      </c>
      <c r="AG669" s="2555">
        <v>119</v>
      </c>
      <c r="AH669" s="2555">
        <v>7645</v>
      </c>
      <c r="AI669" s="2555">
        <v>602</v>
      </c>
      <c r="AJ669" s="2555">
        <v>943</v>
      </c>
      <c r="AK669" s="2555">
        <v>5.5</v>
      </c>
      <c r="AL669" s="2555">
        <v>9.4</v>
      </c>
      <c r="AM669" s="2555">
        <v>479.7</v>
      </c>
      <c r="AN669" s="2523">
        <v>8656</v>
      </c>
      <c r="AO669" s="2556">
        <v>1</v>
      </c>
      <c r="AP669" s="2547">
        <v>1</v>
      </c>
      <c r="AQ669" s="2547">
        <v>4</v>
      </c>
      <c r="AR669" s="2547">
        <v>4</v>
      </c>
      <c r="AS669" s="2557">
        <v>86</v>
      </c>
      <c r="AT669" s="2558">
        <v>96</v>
      </c>
      <c r="AU669" s="2558">
        <v>68</v>
      </c>
      <c r="AV669" s="2559">
        <v>78</v>
      </c>
      <c r="AW669" s="2560">
        <v>1</v>
      </c>
      <c r="AX669" s="2539">
        <v>1</v>
      </c>
      <c r="AY669" s="2521">
        <v>1</v>
      </c>
      <c r="AZ669" s="2539">
        <v>1</v>
      </c>
      <c r="BA669" s="2539">
        <v>1</v>
      </c>
      <c r="BB669" s="2539">
        <v>1</v>
      </c>
      <c r="BC669" s="2539">
        <v>0</v>
      </c>
      <c r="BD669" s="2539">
        <v>1</v>
      </c>
      <c r="BE669" s="2561">
        <v>1</v>
      </c>
      <c r="BF669" s="2539">
        <v>1</v>
      </c>
      <c r="BG669" s="2539">
        <v>1</v>
      </c>
      <c r="BH669" s="2539">
        <v>1</v>
      </c>
      <c r="BI669" s="2539">
        <v>1</v>
      </c>
      <c r="BJ669" s="2539">
        <v>1</v>
      </c>
      <c r="BK669" s="2539">
        <v>1</v>
      </c>
      <c r="BL669" s="2539">
        <v>1</v>
      </c>
      <c r="BM669" s="2539">
        <v>1</v>
      </c>
      <c r="BN669" s="2521">
        <v>0</v>
      </c>
      <c r="BO669" s="2539">
        <v>1</v>
      </c>
      <c r="BP669" s="2539">
        <v>1</v>
      </c>
      <c r="BQ669" s="2539">
        <v>0</v>
      </c>
      <c r="BR669" s="2562">
        <v>0</v>
      </c>
      <c r="BS669" s="2538">
        <v>1</v>
      </c>
      <c r="BT669" s="2521">
        <v>0</v>
      </c>
      <c r="BU669" s="2521">
        <v>0</v>
      </c>
      <c r="BV669" s="2539">
        <v>0</v>
      </c>
      <c r="BW669" s="2539">
        <v>0</v>
      </c>
      <c r="BX669" s="2539">
        <v>0</v>
      </c>
      <c r="BY669" s="2539">
        <v>0</v>
      </c>
      <c r="BZ669" s="2636">
        <v>0</v>
      </c>
      <c r="CA669" s="2539">
        <v>0</v>
      </c>
      <c r="CB669" s="2539">
        <v>0</v>
      </c>
      <c r="CC669" s="2539">
        <v>0</v>
      </c>
      <c r="CD669" s="2539">
        <v>0</v>
      </c>
      <c r="CE669" s="2570">
        <v>0</v>
      </c>
      <c r="CF669" s="2571">
        <v>1</v>
      </c>
      <c r="CG669" s="2539">
        <v>1</v>
      </c>
      <c r="CH669" s="2539">
        <v>1</v>
      </c>
      <c r="CI669" s="2539">
        <v>1</v>
      </c>
      <c r="CJ669" s="2539">
        <v>1</v>
      </c>
      <c r="CK669" s="2539">
        <v>1</v>
      </c>
      <c r="CL669" s="2539">
        <v>1</v>
      </c>
      <c r="CM669" s="2539">
        <v>1</v>
      </c>
      <c r="CN669" s="2539">
        <v>1</v>
      </c>
      <c r="CO669" s="2539">
        <v>1</v>
      </c>
      <c r="CP669" s="2539">
        <v>1</v>
      </c>
      <c r="CQ669" s="2539">
        <v>1</v>
      </c>
      <c r="CR669" s="2539">
        <v>1</v>
      </c>
      <c r="CS669" s="2539">
        <v>0</v>
      </c>
      <c r="CT669" s="2539">
        <v>0</v>
      </c>
      <c r="CU669" s="2539">
        <v>0</v>
      </c>
      <c r="CV669" s="2539">
        <v>0</v>
      </c>
      <c r="CW669" s="2539">
        <v>0</v>
      </c>
      <c r="CX669" s="2539">
        <v>0</v>
      </c>
      <c r="CY669" s="2573">
        <v>0</v>
      </c>
    </row>
    <row r="670" spans="1:103">
      <c r="A670" s="2564"/>
      <c r="B670" s="2660" t="s">
        <v>3016</v>
      </c>
      <c r="C670" s="2661" t="s">
        <v>3017</v>
      </c>
      <c r="D670" s="2646">
        <v>170</v>
      </c>
      <c r="E670" s="2662">
        <v>114</v>
      </c>
      <c r="F670" s="2663">
        <v>693</v>
      </c>
      <c r="G670" s="2561">
        <v>256</v>
      </c>
      <c r="H670" s="2568">
        <v>14.5</v>
      </c>
      <c r="I670" s="2568">
        <v>23.6</v>
      </c>
      <c r="J670" s="2561">
        <v>20</v>
      </c>
      <c r="K670" s="2568">
        <v>645.9</v>
      </c>
      <c r="L670" s="2568">
        <v>605.9</v>
      </c>
      <c r="M670" s="2567">
        <v>216</v>
      </c>
      <c r="N670" s="2548">
        <v>2.347</v>
      </c>
      <c r="O670" s="2523">
        <v>13.72</v>
      </c>
      <c r="P670" s="2549">
        <v>1</v>
      </c>
      <c r="Q670" s="2549" t="s">
        <v>2493</v>
      </c>
      <c r="R670" s="2549" t="s">
        <v>2493</v>
      </c>
      <c r="S670" s="2549">
        <v>1</v>
      </c>
      <c r="T670" s="2550" t="s">
        <v>2493</v>
      </c>
      <c r="U670" s="2549">
        <v>1</v>
      </c>
      <c r="V670" s="2549" t="s">
        <v>2493</v>
      </c>
      <c r="W670" s="2549" t="s">
        <v>2493</v>
      </c>
      <c r="X670" s="2549">
        <v>1</v>
      </c>
      <c r="Y670" s="2550" t="s">
        <v>2493</v>
      </c>
      <c r="Z670" s="2551">
        <v>1</v>
      </c>
      <c r="AA670" s="2552" t="s">
        <v>2185</v>
      </c>
      <c r="AB670" s="2553" t="s">
        <v>2494</v>
      </c>
      <c r="AC670" s="2554">
        <v>171440</v>
      </c>
      <c r="AD670" s="2555">
        <v>4947</v>
      </c>
      <c r="AE670" s="2555">
        <v>5665</v>
      </c>
      <c r="AF670" s="2555">
        <v>28</v>
      </c>
      <c r="AG670" s="2555">
        <v>109.9</v>
      </c>
      <c r="AH670" s="2555">
        <v>6620</v>
      </c>
      <c r="AI670" s="2555">
        <v>517.20000000000005</v>
      </c>
      <c r="AJ670" s="2555">
        <v>811.2</v>
      </c>
      <c r="AK670" s="2555">
        <v>5.5</v>
      </c>
      <c r="AL670" s="2555">
        <v>8.5</v>
      </c>
      <c r="AM670" s="2555">
        <v>318.89999999999998</v>
      </c>
      <c r="AN670" s="2523">
        <v>7392</v>
      </c>
      <c r="AO670" s="2556">
        <v>1</v>
      </c>
      <c r="AP670" s="2547">
        <v>1</v>
      </c>
      <c r="AQ670" s="2547">
        <v>4</v>
      </c>
      <c r="AR670" s="2547">
        <v>4</v>
      </c>
      <c r="AS670" s="2557">
        <v>96</v>
      </c>
      <c r="AT670" s="2558">
        <v>108</v>
      </c>
      <c r="AU670" s="2558">
        <v>75</v>
      </c>
      <c r="AV670" s="2559">
        <v>87</v>
      </c>
      <c r="AW670" s="2560">
        <v>1</v>
      </c>
      <c r="AX670" s="2539">
        <v>1</v>
      </c>
      <c r="AY670" s="2521">
        <v>1</v>
      </c>
      <c r="AZ670" s="2539">
        <v>1</v>
      </c>
      <c r="BA670" s="2539">
        <v>1</v>
      </c>
      <c r="BB670" s="2539">
        <v>1</v>
      </c>
      <c r="BC670" s="2539">
        <v>0</v>
      </c>
      <c r="BD670" s="2539">
        <v>1</v>
      </c>
      <c r="BE670" s="2561">
        <v>1</v>
      </c>
      <c r="BF670" s="2539">
        <v>1</v>
      </c>
      <c r="BG670" s="2539">
        <v>1</v>
      </c>
      <c r="BH670" s="2539">
        <v>1</v>
      </c>
      <c r="BI670" s="2539">
        <v>1</v>
      </c>
      <c r="BJ670" s="2539">
        <v>1</v>
      </c>
      <c r="BK670" s="2539">
        <v>1</v>
      </c>
      <c r="BL670" s="2539">
        <v>1</v>
      </c>
      <c r="BM670" s="2539">
        <v>1</v>
      </c>
      <c r="BN670" s="2521">
        <v>0</v>
      </c>
      <c r="BO670" s="2539">
        <v>1</v>
      </c>
      <c r="BP670" s="2539">
        <v>1</v>
      </c>
      <c r="BQ670" s="2539">
        <v>0</v>
      </c>
      <c r="BR670" s="2562">
        <v>0</v>
      </c>
      <c r="BS670" s="2538">
        <v>1</v>
      </c>
      <c r="BT670" s="2521">
        <v>0</v>
      </c>
      <c r="BU670" s="2521">
        <v>0</v>
      </c>
      <c r="BV670" s="2539">
        <v>0</v>
      </c>
      <c r="BW670" s="2539">
        <v>0</v>
      </c>
      <c r="BX670" s="2539">
        <v>0</v>
      </c>
      <c r="BY670" s="2539">
        <v>0</v>
      </c>
      <c r="BZ670" s="2636">
        <v>0</v>
      </c>
      <c r="CA670" s="2539">
        <v>0</v>
      </c>
      <c r="CB670" s="2539">
        <v>0</v>
      </c>
      <c r="CC670" s="2539">
        <v>0</v>
      </c>
      <c r="CD670" s="2539">
        <v>0</v>
      </c>
      <c r="CE670" s="2570">
        <v>0</v>
      </c>
      <c r="CF670" s="2571">
        <v>1</v>
      </c>
      <c r="CG670" s="2539">
        <v>1</v>
      </c>
      <c r="CH670" s="2539">
        <v>1</v>
      </c>
      <c r="CI670" s="2539">
        <v>1</v>
      </c>
      <c r="CJ670" s="2539">
        <v>1</v>
      </c>
      <c r="CK670" s="2539">
        <v>1</v>
      </c>
      <c r="CL670" s="2539">
        <v>1</v>
      </c>
      <c r="CM670" s="2539">
        <v>1</v>
      </c>
      <c r="CN670" s="2539">
        <v>1</v>
      </c>
      <c r="CO670" s="2539">
        <v>1</v>
      </c>
      <c r="CP670" s="2539">
        <v>1</v>
      </c>
      <c r="CQ670" s="2539">
        <v>1</v>
      </c>
      <c r="CR670" s="2539">
        <v>1</v>
      </c>
      <c r="CS670" s="2539">
        <v>0</v>
      </c>
      <c r="CT670" s="2539">
        <v>0</v>
      </c>
      <c r="CU670" s="2539">
        <v>0</v>
      </c>
      <c r="CV670" s="2539">
        <v>0</v>
      </c>
      <c r="CW670" s="2539">
        <v>0</v>
      </c>
      <c r="CX670" s="2539">
        <v>0</v>
      </c>
      <c r="CY670" s="2573">
        <v>0</v>
      </c>
    </row>
    <row r="671" spans="1:103">
      <c r="A671" s="2564"/>
      <c r="B671" s="2660" t="s">
        <v>3018</v>
      </c>
      <c r="C671" s="2661" t="s">
        <v>3019</v>
      </c>
      <c r="D671" s="2646">
        <v>152</v>
      </c>
      <c r="E671" s="2662">
        <v>102</v>
      </c>
      <c r="F671" s="2663">
        <v>688</v>
      </c>
      <c r="G671" s="2561">
        <v>254</v>
      </c>
      <c r="H671" s="2568">
        <v>13.1</v>
      </c>
      <c r="I671" s="2568">
        <v>21.1</v>
      </c>
      <c r="J671" s="2561">
        <v>20</v>
      </c>
      <c r="K671" s="2568">
        <v>645.9</v>
      </c>
      <c r="L671" s="2568">
        <v>605.9</v>
      </c>
      <c r="M671" s="2567">
        <v>194</v>
      </c>
      <c r="N671" s="2548">
        <v>2.331</v>
      </c>
      <c r="O671" s="2523">
        <v>15.21</v>
      </c>
      <c r="P671" s="2549">
        <v>1</v>
      </c>
      <c r="Q671" s="2549" t="s">
        <v>2493</v>
      </c>
      <c r="R671" s="2549" t="s">
        <v>2493</v>
      </c>
      <c r="S671" s="2549">
        <v>1</v>
      </c>
      <c r="T671" s="2550" t="s">
        <v>2493</v>
      </c>
      <c r="U671" s="2549">
        <v>1</v>
      </c>
      <c r="V671" s="2549" t="s">
        <v>2493</v>
      </c>
      <c r="W671" s="2549" t="s">
        <v>2493</v>
      </c>
      <c r="X671" s="2549">
        <v>1</v>
      </c>
      <c r="Y671" s="2550" t="s">
        <v>2493</v>
      </c>
      <c r="Z671" s="2551">
        <v>1</v>
      </c>
      <c r="AA671" s="2552" t="s">
        <v>2185</v>
      </c>
      <c r="AB671" s="2553" t="s">
        <v>2494</v>
      </c>
      <c r="AC671" s="2554">
        <v>152100</v>
      </c>
      <c r="AD671" s="2555">
        <v>4421</v>
      </c>
      <c r="AE671" s="2555">
        <v>5049</v>
      </c>
      <c r="AF671" s="2555">
        <v>27.9</v>
      </c>
      <c r="AG671" s="2555">
        <v>99.23</v>
      </c>
      <c r="AH671" s="2555">
        <v>5779</v>
      </c>
      <c r="AI671" s="2555">
        <v>455</v>
      </c>
      <c r="AJ671" s="2555">
        <v>712.1</v>
      </c>
      <c r="AK671" s="2555">
        <v>5.4</v>
      </c>
      <c r="AL671" s="2555">
        <v>7.8</v>
      </c>
      <c r="AM671" s="2555">
        <v>231.9</v>
      </c>
      <c r="AN671" s="2523">
        <v>6407</v>
      </c>
      <c r="AO671" s="2556">
        <v>1</v>
      </c>
      <c r="AP671" s="2547">
        <v>1</v>
      </c>
      <c r="AQ671" s="2547">
        <v>4</v>
      </c>
      <c r="AR671" s="2547">
        <v>4</v>
      </c>
      <c r="AS671" s="2557">
        <v>106</v>
      </c>
      <c r="AT671" s="2558">
        <v>119</v>
      </c>
      <c r="AU671" s="2558">
        <v>83</v>
      </c>
      <c r="AV671" s="2559">
        <v>97</v>
      </c>
      <c r="AW671" s="2560">
        <v>1</v>
      </c>
      <c r="AX671" s="2539">
        <v>1</v>
      </c>
      <c r="AY671" s="2521">
        <v>1</v>
      </c>
      <c r="AZ671" s="2539">
        <v>1</v>
      </c>
      <c r="BA671" s="2539">
        <v>1</v>
      </c>
      <c r="BB671" s="2539">
        <v>1</v>
      </c>
      <c r="BC671" s="2539">
        <v>0</v>
      </c>
      <c r="BD671" s="2539">
        <v>1</v>
      </c>
      <c r="BE671" s="2561">
        <v>1</v>
      </c>
      <c r="BF671" s="2539">
        <v>1</v>
      </c>
      <c r="BG671" s="2539">
        <v>1</v>
      </c>
      <c r="BH671" s="2539">
        <v>1</v>
      </c>
      <c r="BI671" s="2539">
        <v>1</v>
      </c>
      <c r="BJ671" s="2539">
        <v>1</v>
      </c>
      <c r="BK671" s="2539">
        <v>1</v>
      </c>
      <c r="BL671" s="2539">
        <v>1</v>
      </c>
      <c r="BM671" s="2539">
        <v>1</v>
      </c>
      <c r="BN671" s="2521">
        <v>0</v>
      </c>
      <c r="BO671" s="2539">
        <v>1</v>
      </c>
      <c r="BP671" s="2539">
        <v>1</v>
      </c>
      <c r="BQ671" s="2539">
        <v>0</v>
      </c>
      <c r="BR671" s="2562">
        <v>0</v>
      </c>
      <c r="BS671" s="2538">
        <v>1</v>
      </c>
      <c r="BT671" s="2521">
        <v>0</v>
      </c>
      <c r="BU671" s="2521">
        <v>0</v>
      </c>
      <c r="BV671" s="2539">
        <v>0</v>
      </c>
      <c r="BW671" s="2539">
        <v>0</v>
      </c>
      <c r="BX671" s="2539">
        <v>0</v>
      </c>
      <c r="BY671" s="2539">
        <v>0</v>
      </c>
      <c r="BZ671" s="2636">
        <v>0</v>
      </c>
      <c r="CA671" s="2539">
        <v>0</v>
      </c>
      <c r="CB671" s="2539">
        <v>0</v>
      </c>
      <c r="CC671" s="2539">
        <v>0</v>
      </c>
      <c r="CD671" s="2539">
        <v>0</v>
      </c>
      <c r="CE671" s="2570">
        <v>0</v>
      </c>
      <c r="CF671" s="2571">
        <v>1</v>
      </c>
      <c r="CG671" s="2539">
        <v>1</v>
      </c>
      <c r="CH671" s="2539">
        <v>1</v>
      </c>
      <c r="CI671" s="2539">
        <v>1</v>
      </c>
      <c r="CJ671" s="2539">
        <v>1</v>
      </c>
      <c r="CK671" s="2539">
        <v>1</v>
      </c>
      <c r="CL671" s="2539">
        <v>1</v>
      </c>
      <c r="CM671" s="2539">
        <v>1</v>
      </c>
      <c r="CN671" s="2539">
        <v>1</v>
      </c>
      <c r="CO671" s="2539">
        <v>1</v>
      </c>
      <c r="CP671" s="2539">
        <v>1</v>
      </c>
      <c r="CQ671" s="2539">
        <v>1</v>
      </c>
      <c r="CR671" s="2539">
        <v>1</v>
      </c>
      <c r="CS671" s="2539">
        <v>0</v>
      </c>
      <c r="CT671" s="2539">
        <v>0</v>
      </c>
      <c r="CU671" s="2539">
        <v>0</v>
      </c>
      <c r="CV671" s="2539">
        <v>0</v>
      </c>
      <c r="CW671" s="2539">
        <v>0</v>
      </c>
      <c r="CX671" s="2539">
        <v>0</v>
      </c>
      <c r="CY671" s="2573">
        <v>0</v>
      </c>
    </row>
    <row r="672" spans="1:103">
      <c r="A672" s="2564"/>
      <c r="B672" s="2660" t="s">
        <v>3020</v>
      </c>
      <c r="C672" s="2661" t="s">
        <v>3021</v>
      </c>
      <c r="D672" s="2646">
        <v>140</v>
      </c>
      <c r="E672" s="2662">
        <v>94</v>
      </c>
      <c r="F672" s="2663">
        <v>684</v>
      </c>
      <c r="G672" s="2561">
        <v>254</v>
      </c>
      <c r="H672" s="2568">
        <v>12.4</v>
      </c>
      <c r="I672" s="2568">
        <v>18.899999999999999</v>
      </c>
      <c r="J672" s="2561">
        <v>20</v>
      </c>
      <c r="K672" s="2568">
        <v>645.9</v>
      </c>
      <c r="L672" s="2568">
        <v>605.9</v>
      </c>
      <c r="M672" s="2567">
        <v>179</v>
      </c>
      <c r="N672" s="2548">
        <v>2.3250000000000002</v>
      </c>
      <c r="O672" s="2523">
        <v>16.489999999999998</v>
      </c>
      <c r="P672" s="2549">
        <v>1</v>
      </c>
      <c r="Q672" s="2549">
        <v>1</v>
      </c>
      <c r="R672" s="2549" t="s">
        <v>2185</v>
      </c>
      <c r="S672" s="2549">
        <v>1</v>
      </c>
      <c r="T672" s="2550">
        <v>1</v>
      </c>
      <c r="U672" s="2549">
        <v>1</v>
      </c>
      <c r="V672" s="2549">
        <v>1</v>
      </c>
      <c r="W672" s="2549" t="s">
        <v>2185</v>
      </c>
      <c r="X672" s="2549" t="s">
        <v>2185</v>
      </c>
      <c r="Y672" s="2550" t="s">
        <v>2185</v>
      </c>
      <c r="Z672" s="2551" t="s">
        <v>2185</v>
      </c>
      <c r="AA672" s="2552" t="s">
        <v>2185</v>
      </c>
      <c r="AB672" s="2549" t="s">
        <v>2495</v>
      </c>
      <c r="AC672" s="2554">
        <v>137570</v>
      </c>
      <c r="AD672" s="2555">
        <v>4022</v>
      </c>
      <c r="AE672" s="2555">
        <v>4596</v>
      </c>
      <c r="AF672" s="2555">
        <v>27.6</v>
      </c>
      <c r="AG672" s="2555">
        <v>93.46</v>
      </c>
      <c r="AH672" s="2555">
        <v>5176</v>
      </c>
      <c r="AI672" s="2555">
        <v>407.6</v>
      </c>
      <c r="AJ672" s="2555">
        <v>638.1</v>
      </c>
      <c r="AK672" s="2555">
        <v>5.3</v>
      </c>
      <c r="AL672" s="2555">
        <v>7.3</v>
      </c>
      <c r="AM672" s="2555">
        <v>177</v>
      </c>
      <c r="AN672" s="2523">
        <v>5708</v>
      </c>
      <c r="AO672" s="2556">
        <v>1</v>
      </c>
      <c r="AP672" s="2547">
        <v>1</v>
      </c>
      <c r="AQ672" s="2547">
        <v>4</v>
      </c>
      <c r="AR672" s="2547">
        <v>4</v>
      </c>
      <c r="AS672" s="2557">
        <v>115</v>
      </c>
      <c r="AT672" s="2558">
        <v>129</v>
      </c>
      <c r="AU672" s="2558">
        <v>90</v>
      </c>
      <c r="AV672" s="2559">
        <v>104</v>
      </c>
      <c r="AW672" s="2560">
        <v>1</v>
      </c>
      <c r="AX672" s="2539">
        <v>1</v>
      </c>
      <c r="AY672" s="2521">
        <v>0</v>
      </c>
      <c r="AZ672" s="2539">
        <v>1</v>
      </c>
      <c r="BA672" s="2539">
        <v>1</v>
      </c>
      <c r="BB672" s="2539">
        <v>1</v>
      </c>
      <c r="BC672" s="2539">
        <v>0</v>
      </c>
      <c r="BD672" s="2539">
        <v>1</v>
      </c>
      <c r="BE672" s="2561">
        <v>0</v>
      </c>
      <c r="BF672" s="2539">
        <v>0</v>
      </c>
      <c r="BG672" s="2539">
        <v>1</v>
      </c>
      <c r="BH672" s="2539">
        <v>0</v>
      </c>
      <c r="BI672" s="2539">
        <v>1</v>
      </c>
      <c r="BJ672" s="2539">
        <v>1</v>
      </c>
      <c r="BK672" s="2539">
        <v>1</v>
      </c>
      <c r="BL672" s="2539">
        <v>1</v>
      </c>
      <c r="BM672" s="2539">
        <v>0</v>
      </c>
      <c r="BN672" s="2521">
        <v>0</v>
      </c>
      <c r="BO672" s="2539">
        <v>1</v>
      </c>
      <c r="BP672" s="2539">
        <v>1</v>
      </c>
      <c r="BQ672" s="2539">
        <v>0</v>
      </c>
      <c r="BR672" s="2562">
        <v>0</v>
      </c>
      <c r="BS672" s="2538">
        <v>0</v>
      </c>
      <c r="BT672" s="2521">
        <v>0</v>
      </c>
      <c r="BU672" s="2521">
        <v>0</v>
      </c>
      <c r="BV672" s="2539">
        <v>0</v>
      </c>
      <c r="BW672" s="2539">
        <v>0</v>
      </c>
      <c r="BX672" s="2539">
        <v>0</v>
      </c>
      <c r="BY672" s="2539">
        <v>0</v>
      </c>
      <c r="BZ672" s="2636">
        <v>0</v>
      </c>
      <c r="CA672" s="2539">
        <v>0</v>
      </c>
      <c r="CB672" s="2539">
        <v>0</v>
      </c>
      <c r="CC672" s="2539">
        <v>0</v>
      </c>
      <c r="CD672" s="2539">
        <v>0</v>
      </c>
      <c r="CE672" s="2570">
        <v>0</v>
      </c>
      <c r="CF672" s="2571">
        <v>1</v>
      </c>
      <c r="CG672" s="2539">
        <v>1</v>
      </c>
      <c r="CH672" s="2539">
        <v>1</v>
      </c>
      <c r="CI672" s="2539">
        <v>1</v>
      </c>
      <c r="CJ672" s="2539">
        <v>1</v>
      </c>
      <c r="CK672" s="2539">
        <v>1</v>
      </c>
      <c r="CL672" s="2539">
        <v>1</v>
      </c>
      <c r="CM672" s="2539">
        <v>1</v>
      </c>
      <c r="CN672" s="2539">
        <v>1</v>
      </c>
      <c r="CO672" s="2539">
        <v>1</v>
      </c>
      <c r="CP672" s="2539">
        <v>1</v>
      </c>
      <c r="CQ672" s="2539">
        <v>1</v>
      </c>
      <c r="CR672" s="2539">
        <v>1</v>
      </c>
      <c r="CS672" s="2539">
        <v>0</v>
      </c>
      <c r="CT672" s="2539">
        <v>0</v>
      </c>
      <c r="CU672" s="2539">
        <v>0</v>
      </c>
      <c r="CV672" s="2539">
        <v>0</v>
      </c>
      <c r="CW672" s="2539">
        <v>0</v>
      </c>
      <c r="CX672" s="2539">
        <v>0</v>
      </c>
      <c r="CY672" s="2573">
        <v>0</v>
      </c>
    </row>
    <row r="673" spans="1:103">
      <c r="A673" s="2564"/>
      <c r="B673" s="2660" t="s">
        <v>3022</v>
      </c>
      <c r="C673" s="2661" t="s">
        <v>3023</v>
      </c>
      <c r="D673" s="2646">
        <v>125</v>
      </c>
      <c r="E673" s="2662">
        <v>84</v>
      </c>
      <c r="F673" s="2663">
        <v>678</v>
      </c>
      <c r="G673" s="2561">
        <v>253</v>
      </c>
      <c r="H673" s="2568">
        <v>11.7</v>
      </c>
      <c r="I673" s="2568">
        <v>16.3</v>
      </c>
      <c r="J673" s="2561">
        <v>20</v>
      </c>
      <c r="K673" s="2568">
        <v>645.9</v>
      </c>
      <c r="L673" s="2568">
        <v>605.9</v>
      </c>
      <c r="M673" s="2567">
        <v>160</v>
      </c>
      <c r="N673" s="2548">
        <v>2.31</v>
      </c>
      <c r="O673" s="2523">
        <v>18.23</v>
      </c>
      <c r="P673" s="2549">
        <v>1</v>
      </c>
      <c r="Q673" s="2549">
        <v>1</v>
      </c>
      <c r="R673" s="2549" t="s">
        <v>2185</v>
      </c>
      <c r="S673" s="2549">
        <v>1</v>
      </c>
      <c r="T673" s="2550">
        <v>1</v>
      </c>
      <c r="U673" s="2549">
        <v>1</v>
      </c>
      <c r="V673" s="2549">
        <v>1</v>
      </c>
      <c r="W673" s="2549" t="s">
        <v>2185</v>
      </c>
      <c r="X673" s="2549" t="s">
        <v>2185</v>
      </c>
      <c r="Y673" s="2550" t="s">
        <v>2185</v>
      </c>
      <c r="Z673" s="2551" t="s">
        <v>2185</v>
      </c>
      <c r="AA673" s="2552" t="s">
        <v>2185</v>
      </c>
      <c r="AB673" s="2549" t="s">
        <v>2495</v>
      </c>
      <c r="AC673" s="2554">
        <v>119980</v>
      </c>
      <c r="AD673" s="2555">
        <v>3539</v>
      </c>
      <c r="AE673" s="2555">
        <v>4056</v>
      </c>
      <c r="AF673" s="2555">
        <v>27.2</v>
      </c>
      <c r="AG673" s="2555">
        <v>87.37</v>
      </c>
      <c r="AH673" s="2555">
        <v>4412</v>
      </c>
      <c r="AI673" s="2555">
        <v>348.7</v>
      </c>
      <c r="AJ673" s="2555">
        <v>547.29999999999995</v>
      </c>
      <c r="AK673" s="2555">
        <v>5.2</v>
      </c>
      <c r="AL673" s="2555">
        <v>6.7</v>
      </c>
      <c r="AM673" s="2555">
        <v>125.8</v>
      </c>
      <c r="AN673" s="2523">
        <v>4815</v>
      </c>
      <c r="AO673" s="2556">
        <v>1</v>
      </c>
      <c r="AP673" s="2547">
        <v>2</v>
      </c>
      <c r="AQ673" s="2547">
        <v>4</v>
      </c>
      <c r="AR673" s="2547">
        <v>4</v>
      </c>
      <c r="AS673" s="2557">
        <v>127</v>
      </c>
      <c r="AT673" s="2558">
        <v>143</v>
      </c>
      <c r="AU673" s="2558">
        <v>100</v>
      </c>
      <c r="AV673" s="2559">
        <v>115</v>
      </c>
      <c r="AW673" s="2560">
        <v>1</v>
      </c>
      <c r="AX673" s="2539">
        <v>1</v>
      </c>
      <c r="AY673" s="2521">
        <v>0</v>
      </c>
      <c r="AZ673" s="2539">
        <v>1</v>
      </c>
      <c r="BA673" s="2539">
        <v>1</v>
      </c>
      <c r="BB673" s="2539">
        <v>1</v>
      </c>
      <c r="BC673" s="2539">
        <v>0</v>
      </c>
      <c r="BD673" s="2539">
        <v>1</v>
      </c>
      <c r="BE673" s="2561">
        <v>0</v>
      </c>
      <c r="BF673" s="2539">
        <v>0</v>
      </c>
      <c r="BG673" s="2539">
        <v>1</v>
      </c>
      <c r="BH673" s="2539">
        <v>0</v>
      </c>
      <c r="BI673" s="2539">
        <v>1</v>
      </c>
      <c r="BJ673" s="2539">
        <v>1</v>
      </c>
      <c r="BK673" s="2539">
        <v>1</v>
      </c>
      <c r="BL673" s="2539">
        <v>1</v>
      </c>
      <c r="BM673" s="2539">
        <v>0</v>
      </c>
      <c r="BN673" s="2521">
        <v>0</v>
      </c>
      <c r="BO673" s="2539">
        <v>1</v>
      </c>
      <c r="BP673" s="2539">
        <v>1</v>
      </c>
      <c r="BQ673" s="2539">
        <v>0</v>
      </c>
      <c r="BR673" s="2562">
        <v>0</v>
      </c>
      <c r="BS673" s="2538">
        <v>0</v>
      </c>
      <c r="BT673" s="2521">
        <v>0</v>
      </c>
      <c r="BU673" s="2521">
        <v>0</v>
      </c>
      <c r="BV673" s="2539">
        <v>0</v>
      </c>
      <c r="BW673" s="2539">
        <v>0</v>
      </c>
      <c r="BX673" s="2539">
        <v>0</v>
      </c>
      <c r="BY673" s="2539">
        <v>0</v>
      </c>
      <c r="BZ673" s="2636">
        <v>0</v>
      </c>
      <c r="CA673" s="2539">
        <v>0</v>
      </c>
      <c r="CB673" s="2539">
        <v>0</v>
      </c>
      <c r="CC673" s="2539">
        <v>0</v>
      </c>
      <c r="CD673" s="2539">
        <v>0</v>
      </c>
      <c r="CE673" s="2570">
        <v>0</v>
      </c>
      <c r="CF673" s="2571">
        <v>1</v>
      </c>
      <c r="CG673" s="2539">
        <v>1</v>
      </c>
      <c r="CH673" s="2539">
        <v>1</v>
      </c>
      <c r="CI673" s="2539">
        <v>1</v>
      </c>
      <c r="CJ673" s="2539">
        <v>1</v>
      </c>
      <c r="CK673" s="2539">
        <v>1</v>
      </c>
      <c r="CL673" s="2539">
        <v>1</v>
      </c>
      <c r="CM673" s="2539">
        <v>1</v>
      </c>
      <c r="CN673" s="2539">
        <v>1</v>
      </c>
      <c r="CO673" s="2539">
        <v>1</v>
      </c>
      <c r="CP673" s="2539">
        <v>1</v>
      </c>
      <c r="CQ673" s="2539">
        <v>1</v>
      </c>
      <c r="CR673" s="2539">
        <v>1</v>
      </c>
      <c r="CS673" s="2539">
        <v>0</v>
      </c>
      <c r="CT673" s="2539">
        <v>0</v>
      </c>
      <c r="CU673" s="2539">
        <v>0</v>
      </c>
      <c r="CV673" s="2539">
        <v>0</v>
      </c>
      <c r="CW673" s="2539">
        <v>0</v>
      </c>
      <c r="CX673" s="2539">
        <v>0</v>
      </c>
      <c r="CY673" s="2573">
        <v>0</v>
      </c>
    </row>
    <row r="674" spans="1:103">
      <c r="A674" s="2564"/>
      <c r="B674" s="2660" t="s">
        <v>3024</v>
      </c>
      <c r="C674" s="2661" t="s">
        <v>3025</v>
      </c>
      <c r="D674" s="2646">
        <v>551</v>
      </c>
      <c r="E674" s="2662">
        <v>370</v>
      </c>
      <c r="F674" s="2663">
        <v>711</v>
      </c>
      <c r="G674" s="2561">
        <v>347</v>
      </c>
      <c r="H674" s="2568">
        <v>38.6</v>
      </c>
      <c r="I674" s="2568">
        <v>69.099999999999994</v>
      </c>
      <c r="J674" s="2561">
        <v>20</v>
      </c>
      <c r="K674" s="2568">
        <v>573</v>
      </c>
      <c r="L674" s="2568">
        <v>533</v>
      </c>
      <c r="M674" s="2567">
        <v>702</v>
      </c>
      <c r="N674" s="2548">
        <v>2.698</v>
      </c>
      <c r="O674" s="2523">
        <v>4.8810000000000002</v>
      </c>
      <c r="P674" s="2549">
        <v>1</v>
      </c>
      <c r="Q674" s="2549" t="s">
        <v>2493</v>
      </c>
      <c r="R674" s="2549" t="s">
        <v>2493</v>
      </c>
      <c r="S674" s="2549" t="s">
        <v>2185</v>
      </c>
      <c r="T674" s="2550" t="s">
        <v>2185</v>
      </c>
      <c r="U674" s="2549">
        <v>1</v>
      </c>
      <c r="V674" s="2549" t="s">
        <v>2493</v>
      </c>
      <c r="W674" s="2549" t="s">
        <v>2493</v>
      </c>
      <c r="X674" s="2549">
        <v>1</v>
      </c>
      <c r="Y674" s="2550" t="s">
        <v>2185</v>
      </c>
      <c r="Z674" s="2551">
        <v>1</v>
      </c>
      <c r="AA674" s="2552">
        <v>1</v>
      </c>
      <c r="AB674" s="2553" t="s">
        <v>2494</v>
      </c>
      <c r="AC674" s="2554">
        <v>559070</v>
      </c>
      <c r="AD674" s="2555">
        <v>15720</v>
      </c>
      <c r="AE674" s="2555">
        <v>18650</v>
      </c>
      <c r="AF674" s="2555">
        <v>28.1</v>
      </c>
      <c r="AG674" s="2555">
        <v>278.8</v>
      </c>
      <c r="AH674" s="2555">
        <v>48410</v>
      </c>
      <c r="AI674" s="2555">
        <v>2790</v>
      </c>
      <c r="AJ674" s="2555">
        <v>4381</v>
      </c>
      <c r="AK674" s="2555">
        <v>8.1999999999999993</v>
      </c>
      <c r="AL674" s="2555">
        <v>20</v>
      </c>
      <c r="AM674" s="2555">
        <v>8577</v>
      </c>
      <c r="AN674" s="2523">
        <v>49560</v>
      </c>
      <c r="AO674" s="2556">
        <v>1</v>
      </c>
      <c r="AP674" s="2547">
        <v>1</v>
      </c>
      <c r="AQ674" s="2547">
        <v>1</v>
      </c>
      <c r="AR674" s="2547">
        <v>1</v>
      </c>
      <c r="AS674" s="2557">
        <v>33</v>
      </c>
      <c r="AT674" s="2558">
        <v>38</v>
      </c>
      <c r="AU674" s="2558">
        <v>25</v>
      </c>
      <c r="AV674" s="2559">
        <v>30</v>
      </c>
      <c r="AW674" s="2560">
        <v>1</v>
      </c>
      <c r="AX674" s="2539">
        <v>1</v>
      </c>
      <c r="AY674" s="2521">
        <v>1</v>
      </c>
      <c r="AZ674" s="2539">
        <v>1</v>
      </c>
      <c r="BA674" s="2539">
        <v>0</v>
      </c>
      <c r="BB674" s="2539">
        <v>1</v>
      </c>
      <c r="BC674" s="2539">
        <v>1</v>
      </c>
      <c r="BD674" s="2539">
        <v>0</v>
      </c>
      <c r="BE674" s="2561">
        <v>1</v>
      </c>
      <c r="BF674" s="2539">
        <v>1</v>
      </c>
      <c r="BG674" s="2539">
        <v>0</v>
      </c>
      <c r="BH674" s="2539">
        <v>0</v>
      </c>
      <c r="BI674" s="2539">
        <v>0</v>
      </c>
      <c r="BJ674" s="2539">
        <v>1</v>
      </c>
      <c r="BK674" s="2539">
        <v>0</v>
      </c>
      <c r="BL674" s="2539">
        <v>0</v>
      </c>
      <c r="BM674" s="2539">
        <v>1</v>
      </c>
      <c r="BN674" s="2521">
        <v>1</v>
      </c>
      <c r="BO674" s="2539">
        <v>0</v>
      </c>
      <c r="BP674" s="2539">
        <v>0</v>
      </c>
      <c r="BQ674" s="2539">
        <v>0</v>
      </c>
      <c r="BR674" s="2562">
        <v>0</v>
      </c>
      <c r="BS674" s="2538">
        <v>1</v>
      </c>
      <c r="BT674" s="2521">
        <v>0</v>
      </c>
      <c r="BU674" s="2521">
        <v>0</v>
      </c>
      <c r="BV674" s="2539">
        <v>0</v>
      </c>
      <c r="BW674" s="2539">
        <v>0</v>
      </c>
      <c r="BX674" s="2539">
        <v>0</v>
      </c>
      <c r="BY674" s="2539">
        <v>0</v>
      </c>
      <c r="BZ674" s="2636">
        <v>0</v>
      </c>
      <c r="CA674" s="2539">
        <v>0</v>
      </c>
      <c r="CB674" s="2539">
        <v>0</v>
      </c>
      <c r="CC674" s="2539">
        <v>0</v>
      </c>
      <c r="CD674" s="2539">
        <v>0</v>
      </c>
      <c r="CE674" s="2570">
        <v>0</v>
      </c>
      <c r="CF674" s="2571">
        <v>1</v>
      </c>
      <c r="CG674" s="2539">
        <v>1</v>
      </c>
      <c r="CH674" s="2539">
        <v>1</v>
      </c>
      <c r="CI674" s="2539">
        <v>1</v>
      </c>
      <c r="CJ674" s="2539">
        <v>1</v>
      </c>
      <c r="CK674" s="2539">
        <v>1</v>
      </c>
      <c r="CL674" s="2539">
        <v>1</v>
      </c>
      <c r="CM674" s="2539">
        <v>1</v>
      </c>
      <c r="CN674" s="2539">
        <v>1</v>
      </c>
      <c r="CO674" s="2539">
        <v>1</v>
      </c>
      <c r="CP674" s="2539">
        <v>1</v>
      </c>
      <c r="CQ674" s="2539">
        <v>1</v>
      </c>
      <c r="CR674" s="2539">
        <v>1</v>
      </c>
      <c r="CS674" s="2539">
        <v>0</v>
      </c>
      <c r="CT674" s="2539">
        <v>0</v>
      </c>
      <c r="CU674" s="2539">
        <v>0</v>
      </c>
      <c r="CV674" s="2539">
        <v>0</v>
      </c>
      <c r="CW674" s="2539">
        <v>0</v>
      </c>
      <c r="CX674" s="2539">
        <v>0</v>
      </c>
      <c r="CY674" s="2573">
        <v>0</v>
      </c>
    </row>
    <row r="675" spans="1:103">
      <c r="A675" s="2564"/>
      <c r="B675" s="2660" t="s">
        <v>3026</v>
      </c>
      <c r="C675" s="2661" t="s">
        <v>3027</v>
      </c>
      <c r="D675" s="2646">
        <v>498</v>
      </c>
      <c r="E675" s="2662">
        <v>335</v>
      </c>
      <c r="F675" s="2663">
        <v>699</v>
      </c>
      <c r="G675" s="2561">
        <v>343</v>
      </c>
      <c r="H675" s="2568">
        <v>35.1</v>
      </c>
      <c r="I675" s="2568">
        <v>63</v>
      </c>
      <c r="J675" s="2561">
        <v>20</v>
      </c>
      <c r="K675" s="2568">
        <v>573</v>
      </c>
      <c r="L675" s="2568">
        <v>533</v>
      </c>
      <c r="M675" s="2567">
        <v>635</v>
      </c>
      <c r="N675" s="2548">
        <v>2.665</v>
      </c>
      <c r="O675" s="2523">
        <v>5.3319999999999999</v>
      </c>
      <c r="P675" s="2549">
        <v>1</v>
      </c>
      <c r="Q675" s="2549" t="s">
        <v>2493</v>
      </c>
      <c r="R675" s="2549" t="s">
        <v>2493</v>
      </c>
      <c r="S675" s="2549">
        <v>1</v>
      </c>
      <c r="T675" s="2550" t="s">
        <v>2185</v>
      </c>
      <c r="U675" s="2549">
        <v>1</v>
      </c>
      <c r="V675" s="2549" t="s">
        <v>2493</v>
      </c>
      <c r="W675" s="2549" t="s">
        <v>2493</v>
      </c>
      <c r="X675" s="2549">
        <v>1</v>
      </c>
      <c r="Y675" s="2550" t="s">
        <v>2185</v>
      </c>
      <c r="Z675" s="2551">
        <v>1</v>
      </c>
      <c r="AA675" s="2552">
        <v>1</v>
      </c>
      <c r="AB675" s="2553" t="s">
        <v>2494</v>
      </c>
      <c r="AC675" s="2554">
        <v>496220</v>
      </c>
      <c r="AD675" s="2555">
        <v>14190</v>
      </c>
      <c r="AE675" s="2555">
        <v>16720</v>
      </c>
      <c r="AF675" s="2555">
        <v>27.9</v>
      </c>
      <c r="AG675" s="2555">
        <v>251.8</v>
      </c>
      <c r="AH675" s="2555">
        <v>42590</v>
      </c>
      <c r="AI675" s="2555">
        <v>2483</v>
      </c>
      <c r="AJ675" s="2555">
        <v>3889</v>
      </c>
      <c r="AK675" s="2555">
        <v>8.1</v>
      </c>
      <c r="AL675" s="2555">
        <v>18.399999999999999</v>
      </c>
      <c r="AM675" s="2555">
        <v>6477</v>
      </c>
      <c r="AN675" s="2523">
        <v>42840</v>
      </c>
      <c r="AO675" s="2556">
        <v>1</v>
      </c>
      <c r="AP675" s="2547">
        <v>1</v>
      </c>
      <c r="AQ675" s="2547">
        <v>1</v>
      </c>
      <c r="AR675" s="2547">
        <v>1</v>
      </c>
      <c r="AS675" s="2557">
        <v>36</v>
      </c>
      <c r="AT675" s="2558">
        <v>42</v>
      </c>
      <c r="AU675" s="2558">
        <v>27</v>
      </c>
      <c r="AV675" s="2559">
        <v>33</v>
      </c>
      <c r="AW675" s="2560">
        <v>1</v>
      </c>
      <c r="AX675" s="2539">
        <v>1</v>
      </c>
      <c r="AY675" s="2521">
        <v>1</v>
      </c>
      <c r="AZ675" s="2539">
        <v>1</v>
      </c>
      <c r="BA675" s="2539">
        <v>0</v>
      </c>
      <c r="BB675" s="2539">
        <v>1</v>
      </c>
      <c r="BC675" s="2539">
        <v>1</v>
      </c>
      <c r="BD675" s="2539">
        <v>1</v>
      </c>
      <c r="BE675" s="2561">
        <v>1</v>
      </c>
      <c r="BF675" s="2539">
        <v>1</v>
      </c>
      <c r="BG675" s="2539">
        <v>0</v>
      </c>
      <c r="BH675" s="2539">
        <v>0</v>
      </c>
      <c r="BI675" s="2539">
        <v>0</v>
      </c>
      <c r="BJ675" s="2539">
        <v>1</v>
      </c>
      <c r="BK675" s="2539">
        <v>0</v>
      </c>
      <c r="BL675" s="2539">
        <v>0</v>
      </c>
      <c r="BM675" s="2539">
        <v>1</v>
      </c>
      <c r="BN675" s="2521">
        <v>1</v>
      </c>
      <c r="BO675" s="2539">
        <v>1</v>
      </c>
      <c r="BP675" s="2539">
        <v>0</v>
      </c>
      <c r="BQ675" s="2539">
        <v>0</v>
      </c>
      <c r="BR675" s="2562">
        <v>0</v>
      </c>
      <c r="BS675" s="2538">
        <v>1</v>
      </c>
      <c r="BT675" s="2521">
        <v>0</v>
      </c>
      <c r="BU675" s="2521">
        <v>0</v>
      </c>
      <c r="BV675" s="2539">
        <v>0</v>
      </c>
      <c r="BW675" s="2539">
        <v>0</v>
      </c>
      <c r="BX675" s="2539">
        <v>0</v>
      </c>
      <c r="BY675" s="2539">
        <v>0</v>
      </c>
      <c r="BZ675" s="2636">
        <v>0</v>
      </c>
      <c r="CA675" s="2539">
        <v>0</v>
      </c>
      <c r="CB675" s="2539">
        <v>0</v>
      </c>
      <c r="CC675" s="2539">
        <v>0</v>
      </c>
      <c r="CD675" s="2539">
        <v>0</v>
      </c>
      <c r="CE675" s="2570">
        <v>0</v>
      </c>
      <c r="CF675" s="2571">
        <v>1</v>
      </c>
      <c r="CG675" s="2539">
        <v>1</v>
      </c>
      <c r="CH675" s="2539">
        <v>1</v>
      </c>
      <c r="CI675" s="2539">
        <v>1</v>
      </c>
      <c r="CJ675" s="2539">
        <v>1</v>
      </c>
      <c r="CK675" s="2539">
        <v>1</v>
      </c>
      <c r="CL675" s="2539">
        <v>1</v>
      </c>
      <c r="CM675" s="2539">
        <v>1</v>
      </c>
      <c r="CN675" s="2539">
        <v>1</v>
      </c>
      <c r="CO675" s="2539">
        <v>1</v>
      </c>
      <c r="CP675" s="2539">
        <v>1</v>
      </c>
      <c r="CQ675" s="2539">
        <v>1</v>
      </c>
      <c r="CR675" s="2539">
        <v>1</v>
      </c>
      <c r="CS675" s="2539">
        <v>0</v>
      </c>
      <c r="CT675" s="2539">
        <v>0</v>
      </c>
      <c r="CU675" s="2539">
        <v>0</v>
      </c>
      <c r="CV675" s="2539">
        <v>0</v>
      </c>
      <c r="CW675" s="2539">
        <v>0</v>
      </c>
      <c r="CX675" s="2539">
        <v>0</v>
      </c>
      <c r="CY675" s="2573">
        <v>0</v>
      </c>
    </row>
    <row r="676" spans="1:103">
      <c r="A676" s="2564"/>
      <c r="B676" s="2660" t="s">
        <v>3028</v>
      </c>
      <c r="C676" s="2661" t="s">
        <v>3029</v>
      </c>
      <c r="D676" s="2646">
        <v>455</v>
      </c>
      <c r="E676" s="2662">
        <v>306</v>
      </c>
      <c r="F676" s="2663">
        <v>689</v>
      </c>
      <c r="G676" s="2561">
        <v>340</v>
      </c>
      <c r="H676" s="2568">
        <v>32</v>
      </c>
      <c r="I676" s="2568">
        <v>57.9</v>
      </c>
      <c r="J676" s="2561">
        <v>20</v>
      </c>
      <c r="K676" s="2568">
        <v>573</v>
      </c>
      <c r="L676" s="2568">
        <v>533</v>
      </c>
      <c r="M676" s="2567">
        <v>579</v>
      </c>
      <c r="N676" s="2548">
        <v>2.64</v>
      </c>
      <c r="O676" s="2523">
        <v>5.7930000000000001</v>
      </c>
      <c r="P676" s="2549">
        <v>1</v>
      </c>
      <c r="Q676" s="2549" t="s">
        <v>2493</v>
      </c>
      <c r="R676" s="2549" t="s">
        <v>2493</v>
      </c>
      <c r="S676" s="2549">
        <v>1</v>
      </c>
      <c r="T676" s="2550" t="s">
        <v>2185</v>
      </c>
      <c r="U676" s="2549">
        <v>1</v>
      </c>
      <c r="V676" s="2549" t="s">
        <v>2493</v>
      </c>
      <c r="W676" s="2549" t="s">
        <v>2493</v>
      </c>
      <c r="X676" s="2549">
        <v>1</v>
      </c>
      <c r="Y676" s="2550" t="s">
        <v>2185</v>
      </c>
      <c r="Z676" s="2551">
        <v>1</v>
      </c>
      <c r="AA676" s="2552">
        <v>1</v>
      </c>
      <c r="AB676" s="2553" t="s">
        <v>2494</v>
      </c>
      <c r="AC676" s="2554">
        <v>446080</v>
      </c>
      <c r="AD676" s="2555">
        <v>12940</v>
      </c>
      <c r="AE676" s="2555">
        <v>15140</v>
      </c>
      <c r="AF676" s="2555">
        <v>27.7</v>
      </c>
      <c r="AG676" s="2555">
        <v>228.5</v>
      </c>
      <c r="AH676" s="2555">
        <v>38090</v>
      </c>
      <c r="AI676" s="2555">
        <v>2241</v>
      </c>
      <c r="AJ676" s="2555">
        <v>3500</v>
      </c>
      <c r="AK676" s="2555">
        <v>8</v>
      </c>
      <c r="AL676" s="2555">
        <v>17.100000000000001</v>
      </c>
      <c r="AM676" s="2555">
        <v>5004</v>
      </c>
      <c r="AN676" s="2523">
        <v>37760</v>
      </c>
      <c r="AO676" s="2556">
        <v>1</v>
      </c>
      <c r="AP676" s="2547">
        <v>1</v>
      </c>
      <c r="AQ676" s="2547">
        <v>1</v>
      </c>
      <c r="AR676" s="2547">
        <v>1</v>
      </c>
      <c r="AS676" s="2557">
        <v>40</v>
      </c>
      <c r="AT676" s="2558">
        <v>45</v>
      </c>
      <c r="AU676" s="2558">
        <v>30</v>
      </c>
      <c r="AV676" s="2559">
        <v>35</v>
      </c>
      <c r="AW676" s="2560">
        <v>1</v>
      </c>
      <c r="AX676" s="2539">
        <v>1</v>
      </c>
      <c r="AY676" s="2521">
        <v>1</v>
      </c>
      <c r="AZ676" s="2539">
        <v>1</v>
      </c>
      <c r="BA676" s="2539">
        <v>0</v>
      </c>
      <c r="BB676" s="2539">
        <v>1</v>
      </c>
      <c r="BC676" s="2539">
        <v>1</v>
      </c>
      <c r="BD676" s="2539">
        <v>1</v>
      </c>
      <c r="BE676" s="2561">
        <v>1</v>
      </c>
      <c r="BF676" s="2539">
        <v>1</v>
      </c>
      <c r="BG676" s="2539">
        <v>0</v>
      </c>
      <c r="BH676" s="2539">
        <v>0</v>
      </c>
      <c r="BI676" s="2539">
        <v>0</v>
      </c>
      <c r="BJ676" s="2539">
        <v>1</v>
      </c>
      <c r="BK676" s="2539">
        <v>0</v>
      </c>
      <c r="BL676" s="2539">
        <v>0</v>
      </c>
      <c r="BM676" s="2539">
        <v>1</v>
      </c>
      <c r="BN676" s="2521">
        <v>1</v>
      </c>
      <c r="BO676" s="2539">
        <v>1</v>
      </c>
      <c r="BP676" s="2539">
        <v>0</v>
      </c>
      <c r="BQ676" s="2539">
        <v>0</v>
      </c>
      <c r="BR676" s="2562">
        <v>0</v>
      </c>
      <c r="BS676" s="2538">
        <v>1</v>
      </c>
      <c r="BT676" s="2521">
        <v>0</v>
      </c>
      <c r="BU676" s="2521">
        <v>0</v>
      </c>
      <c r="BV676" s="2539">
        <v>0</v>
      </c>
      <c r="BW676" s="2539">
        <v>0</v>
      </c>
      <c r="BX676" s="2539">
        <v>0</v>
      </c>
      <c r="BY676" s="2539">
        <v>0</v>
      </c>
      <c r="BZ676" s="2636">
        <v>0</v>
      </c>
      <c r="CA676" s="2539">
        <v>0</v>
      </c>
      <c r="CB676" s="2539">
        <v>0</v>
      </c>
      <c r="CC676" s="2539">
        <v>0</v>
      </c>
      <c r="CD676" s="2539">
        <v>0</v>
      </c>
      <c r="CE676" s="2570">
        <v>0</v>
      </c>
      <c r="CF676" s="2571">
        <v>1</v>
      </c>
      <c r="CG676" s="2539">
        <v>1</v>
      </c>
      <c r="CH676" s="2539">
        <v>1</v>
      </c>
      <c r="CI676" s="2539">
        <v>1</v>
      </c>
      <c r="CJ676" s="2539">
        <v>1</v>
      </c>
      <c r="CK676" s="2539">
        <v>1</v>
      </c>
      <c r="CL676" s="2539">
        <v>1</v>
      </c>
      <c r="CM676" s="2539">
        <v>1</v>
      </c>
      <c r="CN676" s="2539">
        <v>1</v>
      </c>
      <c r="CO676" s="2539">
        <v>1</v>
      </c>
      <c r="CP676" s="2539">
        <v>1</v>
      </c>
      <c r="CQ676" s="2539">
        <v>1</v>
      </c>
      <c r="CR676" s="2539">
        <v>1</v>
      </c>
      <c r="CS676" s="2539">
        <v>0</v>
      </c>
      <c r="CT676" s="2539">
        <v>0</v>
      </c>
      <c r="CU676" s="2539">
        <v>0</v>
      </c>
      <c r="CV676" s="2539">
        <v>0</v>
      </c>
      <c r="CW676" s="2539">
        <v>0</v>
      </c>
      <c r="CX676" s="2539">
        <v>0</v>
      </c>
      <c r="CY676" s="2573">
        <v>0</v>
      </c>
    </row>
    <row r="677" spans="1:103">
      <c r="A677" s="2564"/>
      <c r="B677" s="2660" t="s">
        <v>3030</v>
      </c>
      <c r="C677" s="2661" t="s">
        <v>3031</v>
      </c>
      <c r="D677" s="2646">
        <v>415</v>
      </c>
      <c r="E677" s="2662">
        <v>279</v>
      </c>
      <c r="F677" s="2663">
        <v>679</v>
      </c>
      <c r="G677" s="2561">
        <v>338</v>
      </c>
      <c r="H677" s="2568">
        <v>29.5</v>
      </c>
      <c r="I677" s="2568">
        <v>53.1</v>
      </c>
      <c r="J677" s="2561">
        <v>20</v>
      </c>
      <c r="K677" s="2568">
        <v>573</v>
      </c>
      <c r="L677" s="2568">
        <v>533</v>
      </c>
      <c r="M677" s="2567">
        <v>529</v>
      </c>
      <c r="N677" s="2548">
        <v>2.617</v>
      </c>
      <c r="O677" s="2523">
        <v>6.274</v>
      </c>
      <c r="P677" s="2549">
        <v>1</v>
      </c>
      <c r="Q677" s="2549" t="s">
        <v>2493</v>
      </c>
      <c r="R677" s="2549" t="s">
        <v>2493</v>
      </c>
      <c r="S677" s="2549">
        <v>1</v>
      </c>
      <c r="T677" s="2550" t="s">
        <v>2185</v>
      </c>
      <c r="U677" s="2549">
        <v>1</v>
      </c>
      <c r="V677" s="2549" t="s">
        <v>2493</v>
      </c>
      <c r="W677" s="2549" t="s">
        <v>2493</v>
      </c>
      <c r="X677" s="2549">
        <v>1</v>
      </c>
      <c r="Y677" s="2550" t="s">
        <v>2185</v>
      </c>
      <c r="Z677" s="2551">
        <v>1</v>
      </c>
      <c r="AA677" s="2552">
        <v>1</v>
      </c>
      <c r="AB677" s="2553" t="s">
        <v>2494</v>
      </c>
      <c r="AC677" s="2554">
        <v>401320</v>
      </c>
      <c r="AD677" s="2555">
        <v>11820</v>
      </c>
      <c r="AE677" s="2555">
        <v>13750</v>
      </c>
      <c r="AF677" s="2555">
        <v>27.4</v>
      </c>
      <c r="AG677" s="2555">
        <v>209.3</v>
      </c>
      <c r="AH677" s="2555">
        <v>34300</v>
      </c>
      <c r="AI677" s="2555">
        <v>2030</v>
      </c>
      <c r="AJ677" s="2555">
        <v>3164</v>
      </c>
      <c r="AK677" s="2555">
        <v>8</v>
      </c>
      <c r="AL677" s="2555">
        <v>15.9</v>
      </c>
      <c r="AM677" s="2555">
        <v>3876</v>
      </c>
      <c r="AN677" s="2523">
        <v>33460</v>
      </c>
      <c r="AO677" s="2556">
        <v>1</v>
      </c>
      <c r="AP677" s="2547">
        <v>1</v>
      </c>
      <c r="AQ677" s="2547">
        <v>1</v>
      </c>
      <c r="AR677" s="2547">
        <v>1</v>
      </c>
      <c r="AS677" s="2557">
        <v>43</v>
      </c>
      <c r="AT677" s="2558">
        <v>49</v>
      </c>
      <c r="AU677" s="2558">
        <v>32</v>
      </c>
      <c r="AV677" s="2559">
        <v>38</v>
      </c>
      <c r="AW677" s="2560">
        <v>1</v>
      </c>
      <c r="AX677" s="2539">
        <v>1</v>
      </c>
      <c r="AY677" s="2521">
        <v>1</v>
      </c>
      <c r="AZ677" s="2539">
        <v>1</v>
      </c>
      <c r="BA677" s="2539">
        <v>0</v>
      </c>
      <c r="BB677" s="2539">
        <v>1</v>
      </c>
      <c r="BC677" s="2539">
        <v>1</v>
      </c>
      <c r="BD677" s="2539">
        <v>1</v>
      </c>
      <c r="BE677" s="2561">
        <v>1</v>
      </c>
      <c r="BF677" s="2539">
        <v>1</v>
      </c>
      <c r="BG677" s="2539">
        <v>0</v>
      </c>
      <c r="BH677" s="2539">
        <v>0</v>
      </c>
      <c r="BI677" s="2539">
        <v>0</v>
      </c>
      <c r="BJ677" s="2539">
        <v>1</v>
      </c>
      <c r="BK677" s="2539">
        <v>0</v>
      </c>
      <c r="BL677" s="2539">
        <v>0</v>
      </c>
      <c r="BM677" s="2539">
        <v>1</v>
      </c>
      <c r="BN677" s="2521">
        <v>0</v>
      </c>
      <c r="BO677" s="2539">
        <v>1</v>
      </c>
      <c r="BP677" s="2539">
        <v>0</v>
      </c>
      <c r="BQ677" s="2539">
        <v>0</v>
      </c>
      <c r="BR677" s="2562">
        <v>0</v>
      </c>
      <c r="BS677" s="2538">
        <v>1</v>
      </c>
      <c r="BT677" s="2521">
        <v>0</v>
      </c>
      <c r="BU677" s="2521">
        <v>0</v>
      </c>
      <c r="BV677" s="2539">
        <v>0</v>
      </c>
      <c r="BW677" s="2539">
        <v>0</v>
      </c>
      <c r="BX677" s="2539">
        <v>0</v>
      </c>
      <c r="BY677" s="2539">
        <v>0</v>
      </c>
      <c r="BZ677" s="2636">
        <v>0</v>
      </c>
      <c r="CA677" s="2539">
        <v>0</v>
      </c>
      <c r="CB677" s="2539">
        <v>0</v>
      </c>
      <c r="CC677" s="2539">
        <v>0</v>
      </c>
      <c r="CD677" s="2539">
        <v>0</v>
      </c>
      <c r="CE677" s="2570">
        <v>0</v>
      </c>
      <c r="CF677" s="2571">
        <v>1</v>
      </c>
      <c r="CG677" s="2539">
        <v>1</v>
      </c>
      <c r="CH677" s="2539">
        <v>1</v>
      </c>
      <c r="CI677" s="2539">
        <v>1</v>
      </c>
      <c r="CJ677" s="2539">
        <v>1</v>
      </c>
      <c r="CK677" s="2539">
        <v>1</v>
      </c>
      <c r="CL677" s="2539">
        <v>1</v>
      </c>
      <c r="CM677" s="2539">
        <v>1</v>
      </c>
      <c r="CN677" s="2539">
        <v>1</v>
      </c>
      <c r="CO677" s="2539">
        <v>1</v>
      </c>
      <c r="CP677" s="2539">
        <v>1</v>
      </c>
      <c r="CQ677" s="2539">
        <v>1</v>
      </c>
      <c r="CR677" s="2539">
        <v>1</v>
      </c>
      <c r="CS677" s="2539">
        <v>0</v>
      </c>
      <c r="CT677" s="2539">
        <v>0</v>
      </c>
      <c r="CU677" s="2539">
        <v>0</v>
      </c>
      <c r="CV677" s="2539">
        <v>0</v>
      </c>
      <c r="CW677" s="2539">
        <v>0</v>
      </c>
      <c r="CX677" s="2539">
        <v>0</v>
      </c>
      <c r="CY677" s="2573">
        <v>0</v>
      </c>
    </row>
    <row r="678" spans="1:103">
      <c r="A678" s="2564"/>
      <c r="B678" s="2660" t="s">
        <v>3032</v>
      </c>
      <c r="C678" s="2661" t="s">
        <v>3033</v>
      </c>
      <c r="D678" s="2646">
        <v>372</v>
      </c>
      <c r="E678" s="2662">
        <v>250</v>
      </c>
      <c r="F678" s="2663">
        <v>669</v>
      </c>
      <c r="G678" s="2561">
        <v>335</v>
      </c>
      <c r="H678" s="2568">
        <v>26.4</v>
      </c>
      <c r="I678" s="2568">
        <v>48</v>
      </c>
      <c r="J678" s="2561">
        <v>20</v>
      </c>
      <c r="K678" s="2568">
        <v>573</v>
      </c>
      <c r="L678" s="2568">
        <v>533</v>
      </c>
      <c r="M678" s="2567">
        <v>474</v>
      </c>
      <c r="N678" s="2548">
        <v>2.5910000000000002</v>
      </c>
      <c r="O678" s="2523">
        <v>6.93</v>
      </c>
      <c r="P678" s="2549">
        <v>1</v>
      </c>
      <c r="Q678" s="2549" t="s">
        <v>2493</v>
      </c>
      <c r="R678" s="2549" t="s">
        <v>2493</v>
      </c>
      <c r="S678" s="2549">
        <v>1</v>
      </c>
      <c r="T678" s="2550" t="s">
        <v>2185</v>
      </c>
      <c r="U678" s="2549">
        <v>1</v>
      </c>
      <c r="V678" s="2549" t="s">
        <v>2493</v>
      </c>
      <c r="W678" s="2549" t="s">
        <v>2493</v>
      </c>
      <c r="X678" s="2549">
        <v>1</v>
      </c>
      <c r="Y678" s="2550" t="s">
        <v>2185</v>
      </c>
      <c r="Z678" s="2551">
        <v>1</v>
      </c>
      <c r="AA678" s="2552">
        <v>1</v>
      </c>
      <c r="AB678" s="2553" t="s">
        <v>2494</v>
      </c>
      <c r="AC678" s="2554">
        <v>354790</v>
      </c>
      <c r="AD678" s="2555">
        <v>10600</v>
      </c>
      <c r="AE678" s="2555">
        <v>12240</v>
      </c>
      <c r="AF678" s="2555">
        <v>27.2</v>
      </c>
      <c r="AG678" s="2555">
        <v>186.5</v>
      </c>
      <c r="AH678" s="2555">
        <v>30170</v>
      </c>
      <c r="AI678" s="2555">
        <v>1801</v>
      </c>
      <c r="AJ678" s="2555">
        <v>2799</v>
      </c>
      <c r="AK678" s="2555">
        <v>7.9</v>
      </c>
      <c r="AL678" s="2555">
        <v>14.5</v>
      </c>
      <c r="AM678" s="2555">
        <v>2850</v>
      </c>
      <c r="AN678" s="2523">
        <v>28990</v>
      </c>
      <c r="AO678" s="2556">
        <v>1</v>
      </c>
      <c r="AP678" s="2547">
        <v>1</v>
      </c>
      <c r="AQ678" s="2547">
        <v>1</v>
      </c>
      <c r="AR678" s="2547">
        <v>1</v>
      </c>
      <c r="AS678" s="2557">
        <v>47</v>
      </c>
      <c r="AT678" s="2558">
        <v>54</v>
      </c>
      <c r="AU678" s="2558">
        <v>35</v>
      </c>
      <c r="AV678" s="2559">
        <v>42</v>
      </c>
      <c r="AW678" s="2560">
        <v>1</v>
      </c>
      <c r="AX678" s="2539">
        <v>1</v>
      </c>
      <c r="AY678" s="2521">
        <v>1</v>
      </c>
      <c r="AZ678" s="2539">
        <v>1</v>
      </c>
      <c r="BA678" s="2539">
        <v>0</v>
      </c>
      <c r="BB678" s="2539">
        <v>1</v>
      </c>
      <c r="BC678" s="2539">
        <v>1</v>
      </c>
      <c r="BD678" s="2539">
        <v>1</v>
      </c>
      <c r="BE678" s="2561">
        <v>1</v>
      </c>
      <c r="BF678" s="2539">
        <v>1</v>
      </c>
      <c r="BG678" s="2539">
        <v>0</v>
      </c>
      <c r="BH678" s="2539">
        <v>0</v>
      </c>
      <c r="BI678" s="2539">
        <v>0</v>
      </c>
      <c r="BJ678" s="2539">
        <v>1</v>
      </c>
      <c r="BK678" s="2539">
        <v>1</v>
      </c>
      <c r="BL678" s="2539">
        <v>1</v>
      </c>
      <c r="BM678" s="2539">
        <v>1</v>
      </c>
      <c r="BN678" s="2521">
        <v>0</v>
      </c>
      <c r="BO678" s="2539">
        <v>1</v>
      </c>
      <c r="BP678" s="2539">
        <v>0</v>
      </c>
      <c r="BQ678" s="2539">
        <v>0</v>
      </c>
      <c r="BR678" s="2562">
        <v>0</v>
      </c>
      <c r="BS678" s="2538">
        <v>1</v>
      </c>
      <c r="BT678" s="2521">
        <v>0</v>
      </c>
      <c r="BU678" s="2521">
        <v>0</v>
      </c>
      <c r="BV678" s="2539">
        <v>0</v>
      </c>
      <c r="BW678" s="2539">
        <v>0</v>
      </c>
      <c r="BX678" s="2539">
        <v>0</v>
      </c>
      <c r="BY678" s="2539">
        <v>0</v>
      </c>
      <c r="BZ678" s="2636">
        <v>0</v>
      </c>
      <c r="CA678" s="2539">
        <v>0</v>
      </c>
      <c r="CB678" s="2539">
        <v>0</v>
      </c>
      <c r="CC678" s="2539">
        <v>0</v>
      </c>
      <c r="CD678" s="2539">
        <v>0</v>
      </c>
      <c r="CE678" s="2570">
        <v>0</v>
      </c>
      <c r="CF678" s="2571">
        <v>1</v>
      </c>
      <c r="CG678" s="2539">
        <v>1</v>
      </c>
      <c r="CH678" s="2539">
        <v>1</v>
      </c>
      <c r="CI678" s="2539">
        <v>1</v>
      </c>
      <c r="CJ678" s="2539">
        <v>1</v>
      </c>
      <c r="CK678" s="2539">
        <v>1</v>
      </c>
      <c r="CL678" s="2539">
        <v>1</v>
      </c>
      <c r="CM678" s="2539">
        <v>1</v>
      </c>
      <c r="CN678" s="2539">
        <v>1</v>
      </c>
      <c r="CO678" s="2539">
        <v>1</v>
      </c>
      <c r="CP678" s="2539">
        <v>1</v>
      </c>
      <c r="CQ678" s="2539">
        <v>1</v>
      </c>
      <c r="CR678" s="2539">
        <v>1</v>
      </c>
      <c r="CS678" s="2539">
        <v>0</v>
      </c>
      <c r="CT678" s="2539">
        <v>0</v>
      </c>
      <c r="CU678" s="2539">
        <v>0</v>
      </c>
      <c r="CV678" s="2539">
        <v>0</v>
      </c>
      <c r="CW678" s="2539">
        <v>0</v>
      </c>
      <c r="CX678" s="2539">
        <v>0</v>
      </c>
      <c r="CY678" s="2573">
        <v>0</v>
      </c>
    </row>
    <row r="679" spans="1:103">
      <c r="A679" s="2564"/>
      <c r="B679" s="2660" t="s">
        <v>3034</v>
      </c>
      <c r="C679" s="2661" t="s">
        <v>3035</v>
      </c>
      <c r="D679" s="2646">
        <v>341</v>
      </c>
      <c r="E679" s="2662">
        <v>229</v>
      </c>
      <c r="F679" s="2663">
        <v>661</v>
      </c>
      <c r="G679" s="2561">
        <v>333</v>
      </c>
      <c r="H679" s="2568">
        <v>24.4</v>
      </c>
      <c r="I679" s="2568">
        <v>43.9</v>
      </c>
      <c r="J679" s="2561">
        <v>20</v>
      </c>
      <c r="K679" s="2568">
        <v>573</v>
      </c>
      <c r="L679" s="2568">
        <v>533</v>
      </c>
      <c r="M679" s="2567">
        <v>434</v>
      </c>
      <c r="N679" s="2548">
        <v>2.5710000000000002</v>
      </c>
      <c r="O679" s="2523">
        <v>7.5179999999999998</v>
      </c>
      <c r="P679" s="2549">
        <v>1</v>
      </c>
      <c r="Q679" s="2549" t="s">
        <v>2493</v>
      </c>
      <c r="R679" s="2549" t="s">
        <v>2493</v>
      </c>
      <c r="S679" s="2549">
        <v>1</v>
      </c>
      <c r="T679" s="2550" t="s">
        <v>2185</v>
      </c>
      <c r="U679" s="2549">
        <v>1</v>
      </c>
      <c r="V679" s="2549" t="s">
        <v>2493</v>
      </c>
      <c r="W679" s="2549" t="s">
        <v>2493</v>
      </c>
      <c r="X679" s="2549">
        <v>1</v>
      </c>
      <c r="Y679" s="2550" t="s">
        <v>2185</v>
      </c>
      <c r="Z679" s="2551">
        <v>1</v>
      </c>
      <c r="AA679" s="2552">
        <v>1</v>
      </c>
      <c r="AB679" s="2553" t="s">
        <v>2494</v>
      </c>
      <c r="AC679" s="2554">
        <v>319840</v>
      </c>
      <c r="AD679" s="2555">
        <v>9677</v>
      </c>
      <c r="AE679" s="2555">
        <v>11120</v>
      </c>
      <c r="AF679" s="2555">
        <v>27</v>
      </c>
      <c r="AG679" s="2555">
        <v>171.5</v>
      </c>
      <c r="AH679" s="2555">
        <v>27090</v>
      </c>
      <c r="AI679" s="2555">
        <v>1627</v>
      </c>
      <c r="AJ679" s="2555">
        <v>2525</v>
      </c>
      <c r="AK679" s="2555">
        <v>7.8</v>
      </c>
      <c r="AL679" s="2555">
        <v>13.5</v>
      </c>
      <c r="AM679" s="2555">
        <v>2195</v>
      </c>
      <c r="AN679" s="2523">
        <v>25720</v>
      </c>
      <c r="AO679" s="2556">
        <v>1</v>
      </c>
      <c r="AP679" s="2547">
        <v>1</v>
      </c>
      <c r="AQ679" s="2547">
        <v>1</v>
      </c>
      <c r="AR679" s="2547">
        <v>1</v>
      </c>
      <c r="AS679" s="2557">
        <v>51</v>
      </c>
      <c r="AT679" s="2558">
        <v>59</v>
      </c>
      <c r="AU679" s="2558">
        <v>38</v>
      </c>
      <c r="AV679" s="2559">
        <v>46</v>
      </c>
      <c r="AW679" s="2560">
        <v>1</v>
      </c>
      <c r="AX679" s="2539">
        <v>1</v>
      </c>
      <c r="AY679" s="2521">
        <v>1</v>
      </c>
      <c r="AZ679" s="2539">
        <v>1</v>
      </c>
      <c r="BA679" s="2539">
        <v>0</v>
      </c>
      <c r="BB679" s="2539">
        <v>1</v>
      </c>
      <c r="BC679" s="2539">
        <v>1</v>
      </c>
      <c r="BD679" s="2539">
        <v>1</v>
      </c>
      <c r="BE679" s="2561">
        <v>1</v>
      </c>
      <c r="BF679" s="2539">
        <v>1</v>
      </c>
      <c r="BG679" s="2539">
        <v>0</v>
      </c>
      <c r="BH679" s="2539">
        <v>0</v>
      </c>
      <c r="BI679" s="2539">
        <v>0</v>
      </c>
      <c r="BJ679" s="2539">
        <v>1</v>
      </c>
      <c r="BK679" s="2539">
        <v>1</v>
      </c>
      <c r="BL679" s="2539">
        <v>1</v>
      </c>
      <c r="BM679" s="2539">
        <v>1</v>
      </c>
      <c r="BN679" s="2521">
        <v>0</v>
      </c>
      <c r="BO679" s="2539">
        <v>1</v>
      </c>
      <c r="BP679" s="2539">
        <v>0</v>
      </c>
      <c r="BQ679" s="2539">
        <v>0</v>
      </c>
      <c r="BR679" s="2562">
        <v>0</v>
      </c>
      <c r="BS679" s="2538">
        <v>1</v>
      </c>
      <c r="BT679" s="2521">
        <v>0</v>
      </c>
      <c r="BU679" s="2521">
        <v>0</v>
      </c>
      <c r="BV679" s="2539">
        <v>0</v>
      </c>
      <c r="BW679" s="2539">
        <v>0</v>
      </c>
      <c r="BX679" s="2539">
        <v>0</v>
      </c>
      <c r="BY679" s="2539">
        <v>0</v>
      </c>
      <c r="BZ679" s="2636">
        <v>0</v>
      </c>
      <c r="CA679" s="2539">
        <v>0</v>
      </c>
      <c r="CB679" s="2539">
        <v>0</v>
      </c>
      <c r="CC679" s="2539">
        <v>0</v>
      </c>
      <c r="CD679" s="2539">
        <v>0</v>
      </c>
      <c r="CE679" s="2570">
        <v>0</v>
      </c>
      <c r="CF679" s="2571">
        <v>1</v>
      </c>
      <c r="CG679" s="2539">
        <v>1</v>
      </c>
      <c r="CH679" s="2539">
        <v>1</v>
      </c>
      <c r="CI679" s="2539">
        <v>1</v>
      </c>
      <c r="CJ679" s="2539">
        <v>1</v>
      </c>
      <c r="CK679" s="2539">
        <v>1</v>
      </c>
      <c r="CL679" s="2539">
        <v>1</v>
      </c>
      <c r="CM679" s="2539">
        <v>1</v>
      </c>
      <c r="CN679" s="2539">
        <v>1</v>
      </c>
      <c r="CO679" s="2539">
        <v>1</v>
      </c>
      <c r="CP679" s="2539">
        <v>1</v>
      </c>
      <c r="CQ679" s="2539">
        <v>1</v>
      </c>
      <c r="CR679" s="2539">
        <v>1</v>
      </c>
      <c r="CS679" s="2539">
        <v>0</v>
      </c>
      <c r="CT679" s="2539">
        <v>0</v>
      </c>
      <c r="CU679" s="2539">
        <v>0</v>
      </c>
      <c r="CV679" s="2539">
        <v>0</v>
      </c>
      <c r="CW679" s="2539">
        <v>0</v>
      </c>
      <c r="CX679" s="2539">
        <v>0</v>
      </c>
      <c r="CY679" s="2573">
        <v>0</v>
      </c>
    </row>
    <row r="680" spans="1:103">
      <c r="A680" s="2564"/>
      <c r="B680" s="2660" t="s">
        <v>3036</v>
      </c>
      <c r="C680" s="2661" t="s">
        <v>3037</v>
      </c>
      <c r="D680" s="2646">
        <v>307</v>
      </c>
      <c r="E680" s="2662">
        <v>207</v>
      </c>
      <c r="F680" s="2663">
        <v>653</v>
      </c>
      <c r="G680" s="2561">
        <v>330</v>
      </c>
      <c r="H680" s="2568">
        <v>22.1</v>
      </c>
      <c r="I680" s="2568">
        <v>39.9</v>
      </c>
      <c r="J680" s="2561">
        <v>20</v>
      </c>
      <c r="K680" s="2568">
        <v>573</v>
      </c>
      <c r="L680" s="2568">
        <v>533</v>
      </c>
      <c r="M680" s="2567">
        <v>391</v>
      </c>
      <c r="N680" s="2548">
        <v>2.5470000000000002</v>
      </c>
      <c r="O680" s="2523">
        <v>8.2460000000000004</v>
      </c>
      <c r="P680" s="2549">
        <v>1</v>
      </c>
      <c r="Q680" s="2549" t="s">
        <v>2493</v>
      </c>
      <c r="R680" s="2549" t="s">
        <v>2493</v>
      </c>
      <c r="S680" s="2549">
        <v>1</v>
      </c>
      <c r="T680" s="2550" t="s">
        <v>2493</v>
      </c>
      <c r="U680" s="2549">
        <v>1</v>
      </c>
      <c r="V680" s="2549" t="s">
        <v>2493</v>
      </c>
      <c r="W680" s="2549" t="s">
        <v>2493</v>
      </c>
      <c r="X680" s="2549">
        <v>1</v>
      </c>
      <c r="Y680" s="2550" t="s">
        <v>2493</v>
      </c>
      <c r="Z680" s="2551">
        <v>1</v>
      </c>
      <c r="AA680" s="2552" t="s">
        <v>2185</v>
      </c>
      <c r="AB680" s="2553" t="s">
        <v>2494</v>
      </c>
      <c r="AC680" s="2554">
        <v>285230</v>
      </c>
      <c r="AD680" s="2555">
        <v>8736</v>
      </c>
      <c r="AE680" s="2555">
        <v>9984</v>
      </c>
      <c r="AF680" s="2555">
        <v>26.9</v>
      </c>
      <c r="AG680" s="2555">
        <v>154.80000000000001</v>
      </c>
      <c r="AH680" s="2555">
        <v>23950</v>
      </c>
      <c r="AI680" s="2555">
        <v>1452</v>
      </c>
      <c r="AJ680" s="2555">
        <v>2247</v>
      </c>
      <c r="AK680" s="2555">
        <v>7.8</v>
      </c>
      <c r="AL680" s="2555">
        <v>12.5</v>
      </c>
      <c r="AM680" s="2555">
        <v>1645</v>
      </c>
      <c r="AN680" s="2523">
        <v>22450</v>
      </c>
      <c r="AO680" s="2556">
        <v>1</v>
      </c>
      <c r="AP680" s="2547">
        <v>1</v>
      </c>
      <c r="AQ680" s="2547">
        <v>1</v>
      </c>
      <c r="AR680" s="2547">
        <v>2</v>
      </c>
      <c r="AS680" s="2557">
        <v>56</v>
      </c>
      <c r="AT680" s="2558">
        <v>65</v>
      </c>
      <c r="AU680" s="2558">
        <v>42</v>
      </c>
      <c r="AV680" s="2559">
        <v>50</v>
      </c>
      <c r="AW680" s="2560">
        <v>1</v>
      </c>
      <c r="AX680" s="2539">
        <v>1</v>
      </c>
      <c r="AY680" s="2521">
        <v>1</v>
      </c>
      <c r="AZ680" s="2539">
        <v>1</v>
      </c>
      <c r="BA680" s="2539">
        <v>1</v>
      </c>
      <c r="BB680" s="2539">
        <v>1</v>
      </c>
      <c r="BC680" s="2539">
        <v>0</v>
      </c>
      <c r="BD680" s="2539">
        <v>1</v>
      </c>
      <c r="BE680" s="2561">
        <v>1</v>
      </c>
      <c r="BF680" s="2539">
        <v>1</v>
      </c>
      <c r="BG680" s="2539">
        <v>1</v>
      </c>
      <c r="BH680" s="2539">
        <v>1</v>
      </c>
      <c r="BI680" s="2539">
        <v>1</v>
      </c>
      <c r="BJ680" s="2539">
        <v>1</v>
      </c>
      <c r="BK680" s="2539">
        <v>1</v>
      </c>
      <c r="BL680" s="2539">
        <v>1</v>
      </c>
      <c r="BM680" s="2539">
        <v>1</v>
      </c>
      <c r="BN680" s="2521">
        <v>0</v>
      </c>
      <c r="BO680" s="2539">
        <v>1</v>
      </c>
      <c r="BP680" s="2539">
        <v>1</v>
      </c>
      <c r="BQ680" s="2539">
        <v>0</v>
      </c>
      <c r="BR680" s="2562">
        <v>0</v>
      </c>
      <c r="BS680" s="2538">
        <v>1</v>
      </c>
      <c r="BT680" s="2521">
        <v>0</v>
      </c>
      <c r="BU680" s="2521">
        <v>0</v>
      </c>
      <c r="BV680" s="2539">
        <v>0</v>
      </c>
      <c r="BW680" s="2539">
        <v>0</v>
      </c>
      <c r="BX680" s="2539">
        <v>0</v>
      </c>
      <c r="BY680" s="2539">
        <v>0</v>
      </c>
      <c r="BZ680" s="2636">
        <v>0</v>
      </c>
      <c r="CA680" s="2539">
        <v>0</v>
      </c>
      <c r="CB680" s="2539">
        <v>0</v>
      </c>
      <c r="CC680" s="2539">
        <v>0</v>
      </c>
      <c r="CD680" s="2539">
        <v>0</v>
      </c>
      <c r="CE680" s="2570">
        <v>0</v>
      </c>
      <c r="CF680" s="2571">
        <v>1</v>
      </c>
      <c r="CG680" s="2539">
        <v>1</v>
      </c>
      <c r="CH680" s="2539">
        <v>1</v>
      </c>
      <c r="CI680" s="2539">
        <v>1</v>
      </c>
      <c r="CJ680" s="2539">
        <v>1</v>
      </c>
      <c r="CK680" s="2539">
        <v>1</v>
      </c>
      <c r="CL680" s="2539">
        <v>1</v>
      </c>
      <c r="CM680" s="2539">
        <v>1</v>
      </c>
      <c r="CN680" s="2539">
        <v>1</v>
      </c>
      <c r="CO680" s="2539">
        <v>1</v>
      </c>
      <c r="CP680" s="2539">
        <v>1</v>
      </c>
      <c r="CQ680" s="2539">
        <v>1</v>
      </c>
      <c r="CR680" s="2539">
        <v>1</v>
      </c>
      <c r="CS680" s="2539">
        <v>0</v>
      </c>
      <c r="CT680" s="2539">
        <v>0</v>
      </c>
      <c r="CU680" s="2539">
        <v>0</v>
      </c>
      <c r="CV680" s="2539">
        <v>0</v>
      </c>
      <c r="CW680" s="2539">
        <v>0</v>
      </c>
      <c r="CX680" s="2539">
        <v>0</v>
      </c>
      <c r="CY680" s="2573">
        <v>0</v>
      </c>
    </row>
    <row r="681" spans="1:103">
      <c r="A681" s="2541"/>
      <c r="B681" s="2659" t="s">
        <v>3038</v>
      </c>
      <c r="C681" s="2658" t="s">
        <v>3039</v>
      </c>
      <c r="D681" s="2648">
        <v>285</v>
      </c>
      <c r="E681" s="2519">
        <v>192</v>
      </c>
      <c r="F681" s="2556">
        <v>647</v>
      </c>
      <c r="G681" s="2547">
        <v>329</v>
      </c>
      <c r="H681" s="2546">
        <v>20.6</v>
      </c>
      <c r="I681" s="2546">
        <v>37.1</v>
      </c>
      <c r="J681" s="2547">
        <v>20</v>
      </c>
      <c r="K681" s="2546">
        <v>573</v>
      </c>
      <c r="L681" s="2546">
        <v>533</v>
      </c>
      <c r="M681" s="2522">
        <v>361</v>
      </c>
      <c r="N681" s="2548">
        <v>2.5339999999999998</v>
      </c>
      <c r="O681" s="2523">
        <v>8.8309999999999995</v>
      </c>
      <c r="P681" s="2549">
        <v>1</v>
      </c>
      <c r="Q681" s="2549" t="s">
        <v>2493</v>
      </c>
      <c r="R681" s="2549" t="s">
        <v>2493</v>
      </c>
      <c r="S681" s="2549">
        <v>1</v>
      </c>
      <c r="T681" s="2550" t="s">
        <v>2493</v>
      </c>
      <c r="U681" s="2549">
        <v>1</v>
      </c>
      <c r="V681" s="2549" t="s">
        <v>2493</v>
      </c>
      <c r="W681" s="2549" t="s">
        <v>2493</v>
      </c>
      <c r="X681" s="2549">
        <v>1</v>
      </c>
      <c r="Y681" s="2550" t="s">
        <v>2493</v>
      </c>
      <c r="Z681" s="2551">
        <v>1</v>
      </c>
      <c r="AA681" s="2552" t="s">
        <v>2185</v>
      </c>
      <c r="AB681" s="2553" t="s">
        <v>2494</v>
      </c>
      <c r="AC681" s="2554">
        <v>262280</v>
      </c>
      <c r="AD681" s="2555">
        <v>8107</v>
      </c>
      <c r="AE681" s="2555">
        <v>9230</v>
      </c>
      <c r="AF681" s="2555">
        <v>26.7</v>
      </c>
      <c r="AG681" s="2555">
        <v>143.9</v>
      </c>
      <c r="AH681" s="2555">
        <v>22060</v>
      </c>
      <c r="AI681" s="2555">
        <v>1341</v>
      </c>
      <c r="AJ681" s="2555">
        <v>2073</v>
      </c>
      <c r="AK681" s="2555">
        <v>7.7</v>
      </c>
      <c r="AL681" s="2555">
        <v>11.8</v>
      </c>
      <c r="AM681" s="2555">
        <v>1328</v>
      </c>
      <c r="AN681" s="2523">
        <v>20470</v>
      </c>
      <c r="AO681" s="2556">
        <v>1</v>
      </c>
      <c r="AP681" s="2547">
        <v>1</v>
      </c>
      <c r="AQ681" s="2547">
        <v>1</v>
      </c>
      <c r="AR681" s="2547">
        <v>2</v>
      </c>
      <c r="AS681" s="2557">
        <v>60</v>
      </c>
      <c r="AT681" s="2558">
        <v>69</v>
      </c>
      <c r="AU681" s="2558">
        <v>44</v>
      </c>
      <c r="AV681" s="2559">
        <v>53</v>
      </c>
      <c r="AW681" s="2560">
        <v>1</v>
      </c>
      <c r="AX681" s="2539">
        <v>1</v>
      </c>
      <c r="AY681" s="2521">
        <v>1</v>
      </c>
      <c r="AZ681" s="2539">
        <v>1</v>
      </c>
      <c r="BA681" s="2539">
        <v>1</v>
      </c>
      <c r="BB681" s="2539">
        <v>1</v>
      </c>
      <c r="BC681" s="2539">
        <v>0</v>
      </c>
      <c r="BD681" s="2539">
        <v>1</v>
      </c>
      <c r="BE681" s="2561">
        <v>1</v>
      </c>
      <c r="BF681" s="2539">
        <v>1</v>
      </c>
      <c r="BG681" s="2539">
        <v>1</v>
      </c>
      <c r="BH681" s="2539">
        <v>1</v>
      </c>
      <c r="BI681" s="2539">
        <v>1</v>
      </c>
      <c r="BJ681" s="2539">
        <v>1</v>
      </c>
      <c r="BK681" s="2539">
        <v>1</v>
      </c>
      <c r="BL681" s="2539">
        <v>1</v>
      </c>
      <c r="BM681" s="2539">
        <v>1</v>
      </c>
      <c r="BN681" s="2521">
        <v>0</v>
      </c>
      <c r="BO681" s="2539">
        <v>1</v>
      </c>
      <c r="BP681" s="2539">
        <v>1</v>
      </c>
      <c r="BQ681" s="2539">
        <v>0</v>
      </c>
      <c r="BR681" s="2562">
        <v>0</v>
      </c>
      <c r="BS681" s="2538">
        <v>1</v>
      </c>
      <c r="BT681" s="2521">
        <v>0</v>
      </c>
      <c r="BU681" s="2521">
        <v>0</v>
      </c>
      <c r="BV681" s="2521">
        <v>0</v>
      </c>
      <c r="BW681" s="2521">
        <v>0</v>
      </c>
      <c r="BX681" s="2521">
        <v>0</v>
      </c>
      <c r="BY681" s="2521">
        <v>0</v>
      </c>
      <c r="BZ681" s="2579">
        <v>0</v>
      </c>
      <c r="CA681" s="2521">
        <v>0</v>
      </c>
      <c r="CB681" s="2521">
        <v>0</v>
      </c>
      <c r="CC681" s="2521">
        <v>0</v>
      </c>
      <c r="CD681" s="2521">
        <v>0</v>
      </c>
      <c r="CE681" s="2524">
        <v>0</v>
      </c>
      <c r="CF681" s="2520">
        <v>1</v>
      </c>
      <c r="CG681" s="2521">
        <v>1</v>
      </c>
      <c r="CH681" s="2521">
        <v>1</v>
      </c>
      <c r="CI681" s="2521">
        <v>1</v>
      </c>
      <c r="CJ681" s="2521">
        <v>1</v>
      </c>
      <c r="CK681" s="2521">
        <v>1</v>
      </c>
      <c r="CL681" s="2521">
        <v>1</v>
      </c>
      <c r="CM681" s="2521">
        <v>1</v>
      </c>
      <c r="CN681" s="2521">
        <v>1</v>
      </c>
      <c r="CO681" s="2521">
        <v>1</v>
      </c>
      <c r="CP681" s="2521">
        <v>1</v>
      </c>
      <c r="CQ681" s="2521">
        <v>1</v>
      </c>
      <c r="CR681" s="2521">
        <v>1</v>
      </c>
      <c r="CS681" s="2521">
        <v>0</v>
      </c>
      <c r="CT681" s="2521">
        <v>0</v>
      </c>
      <c r="CU681" s="2521">
        <v>0</v>
      </c>
      <c r="CV681" s="2521">
        <v>0</v>
      </c>
      <c r="CW681" s="2521">
        <v>0</v>
      </c>
      <c r="CX681" s="2521">
        <v>0</v>
      </c>
      <c r="CY681" s="2563">
        <v>0</v>
      </c>
    </row>
    <row r="682" spans="1:103">
      <c r="A682" s="2541"/>
      <c r="B682" s="2659" t="s">
        <v>3040</v>
      </c>
      <c r="C682" s="2658" t="s">
        <v>3041</v>
      </c>
      <c r="D682" s="2648">
        <v>262</v>
      </c>
      <c r="E682" s="2519">
        <v>176</v>
      </c>
      <c r="F682" s="2556">
        <v>641</v>
      </c>
      <c r="G682" s="2547">
        <v>327</v>
      </c>
      <c r="H682" s="2546">
        <v>19</v>
      </c>
      <c r="I682" s="2546">
        <v>34</v>
      </c>
      <c r="J682" s="2547">
        <v>20</v>
      </c>
      <c r="K682" s="2546">
        <v>573</v>
      </c>
      <c r="L682" s="2546">
        <v>533</v>
      </c>
      <c r="M682" s="2522">
        <v>333</v>
      </c>
      <c r="N682" s="2548">
        <v>2.5179999999999998</v>
      </c>
      <c r="O682" s="2523">
        <v>9.5850000000000009</v>
      </c>
      <c r="P682" s="2549">
        <v>1</v>
      </c>
      <c r="Q682" s="2549" t="s">
        <v>2493</v>
      </c>
      <c r="R682" s="2549" t="s">
        <v>2493</v>
      </c>
      <c r="S682" s="2549">
        <v>1</v>
      </c>
      <c r="T682" s="2550" t="s">
        <v>2493</v>
      </c>
      <c r="U682" s="2549">
        <v>1</v>
      </c>
      <c r="V682" s="2549" t="s">
        <v>2493</v>
      </c>
      <c r="W682" s="2549" t="s">
        <v>2493</v>
      </c>
      <c r="X682" s="2549">
        <v>1</v>
      </c>
      <c r="Y682" s="2550" t="s">
        <v>2493</v>
      </c>
      <c r="Z682" s="2551">
        <v>1</v>
      </c>
      <c r="AA682" s="2552" t="s">
        <v>2185</v>
      </c>
      <c r="AB682" s="2553" t="s">
        <v>2494</v>
      </c>
      <c r="AC682" s="2554">
        <v>237550</v>
      </c>
      <c r="AD682" s="2555">
        <v>7411</v>
      </c>
      <c r="AE682" s="2555">
        <v>8405</v>
      </c>
      <c r="AF682" s="2555">
        <v>26.6</v>
      </c>
      <c r="AG682" s="2555">
        <v>132.30000000000001</v>
      </c>
      <c r="AH682" s="2555">
        <v>19850</v>
      </c>
      <c r="AI682" s="2555">
        <v>1214</v>
      </c>
      <c r="AJ682" s="2555">
        <v>1874</v>
      </c>
      <c r="AK682" s="2555">
        <v>7.7</v>
      </c>
      <c r="AL682" s="2555">
        <v>11</v>
      </c>
      <c r="AM682" s="2555">
        <v>1027</v>
      </c>
      <c r="AN682" s="2523">
        <v>18250</v>
      </c>
      <c r="AO682" s="2556">
        <v>1</v>
      </c>
      <c r="AP682" s="2547">
        <v>1</v>
      </c>
      <c r="AQ682" s="2547">
        <v>2</v>
      </c>
      <c r="AR682" s="2547">
        <v>3</v>
      </c>
      <c r="AS682" s="2557">
        <v>65</v>
      </c>
      <c r="AT682" s="2558">
        <v>75</v>
      </c>
      <c r="AU682" s="2558">
        <v>48</v>
      </c>
      <c r="AV682" s="2559">
        <v>58</v>
      </c>
      <c r="AW682" s="2560">
        <v>1</v>
      </c>
      <c r="AX682" s="2539">
        <v>1</v>
      </c>
      <c r="AY682" s="2521">
        <v>1</v>
      </c>
      <c r="AZ682" s="2539">
        <v>1</v>
      </c>
      <c r="BA682" s="2539">
        <v>1</v>
      </c>
      <c r="BB682" s="2539">
        <v>1</v>
      </c>
      <c r="BC682" s="2539">
        <v>0</v>
      </c>
      <c r="BD682" s="2539">
        <v>1</v>
      </c>
      <c r="BE682" s="2561">
        <v>1</v>
      </c>
      <c r="BF682" s="2539">
        <v>1</v>
      </c>
      <c r="BG682" s="2539">
        <v>1</v>
      </c>
      <c r="BH682" s="2539">
        <v>1</v>
      </c>
      <c r="BI682" s="2539">
        <v>1</v>
      </c>
      <c r="BJ682" s="2539">
        <v>1</v>
      </c>
      <c r="BK682" s="2539">
        <v>1</v>
      </c>
      <c r="BL682" s="2539">
        <v>1</v>
      </c>
      <c r="BM682" s="2539">
        <v>1</v>
      </c>
      <c r="BN682" s="2521">
        <v>0</v>
      </c>
      <c r="BO682" s="2539">
        <v>1</v>
      </c>
      <c r="BP682" s="2539">
        <v>1</v>
      </c>
      <c r="BQ682" s="2539">
        <v>0</v>
      </c>
      <c r="BR682" s="2562">
        <v>0</v>
      </c>
      <c r="BS682" s="2538">
        <v>1</v>
      </c>
      <c r="BT682" s="2521">
        <v>0</v>
      </c>
      <c r="BU682" s="2521">
        <v>0</v>
      </c>
      <c r="BV682" s="2521">
        <v>0</v>
      </c>
      <c r="BW682" s="2521">
        <v>0</v>
      </c>
      <c r="BX682" s="2521">
        <v>0</v>
      </c>
      <c r="BY682" s="2521">
        <v>0</v>
      </c>
      <c r="BZ682" s="2579">
        <v>0</v>
      </c>
      <c r="CA682" s="2521">
        <v>0</v>
      </c>
      <c r="CB682" s="2521">
        <v>0</v>
      </c>
      <c r="CC682" s="2521">
        <v>0</v>
      </c>
      <c r="CD682" s="2521">
        <v>0</v>
      </c>
      <c r="CE682" s="2524">
        <v>0</v>
      </c>
      <c r="CF682" s="2520">
        <v>1</v>
      </c>
      <c r="CG682" s="2521">
        <v>1</v>
      </c>
      <c r="CH682" s="2521">
        <v>1</v>
      </c>
      <c r="CI682" s="2521">
        <v>1</v>
      </c>
      <c r="CJ682" s="2521">
        <v>1</v>
      </c>
      <c r="CK682" s="2521">
        <v>1</v>
      </c>
      <c r="CL682" s="2521">
        <v>1</v>
      </c>
      <c r="CM682" s="2521">
        <v>1</v>
      </c>
      <c r="CN682" s="2521">
        <v>1</v>
      </c>
      <c r="CO682" s="2521">
        <v>1</v>
      </c>
      <c r="CP682" s="2521">
        <v>1</v>
      </c>
      <c r="CQ682" s="2521">
        <v>1</v>
      </c>
      <c r="CR682" s="2521">
        <v>1</v>
      </c>
      <c r="CS682" s="2521">
        <v>0</v>
      </c>
      <c r="CT682" s="2521">
        <v>0</v>
      </c>
      <c r="CU682" s="2521">
        <v>0</v>
      </c>
      <c r="CV682" s="2521">
        <v>0</v>
      </c>
      <c r="CW682" s="2521">
        <v>0</v>
      </c>
      <c r="CX682" s="2521">
        <v>0</v>
      </c>
      <c r="CY682" s="2563">
        <v>0</v>
      </c>
    </row>
    <row r="683" spans="1:103">
      <c r="A683" s="2541"/>
      <c r="B683" s="2659" t="s">
        <v>3042</v>
      </c>
      <c r="C683" s="2658" t="s">
        <v>3043</v>
      </c>
      <c r="D683" s="2648">
        <v>241</v>
      </c>
      <c r="E683" s="2519">
        <v>162</v>
      </c>
      <c r="F683" s="2556">
        <v>635</v>
      </c>
      <c r="G683" s="2547">
        <v>329</v>
      </c>
      <c r="H683" s="2546">
        <v>17.899999999999999</v>
      </c>
      <c r="I683" s="2546">
        <v>31</v>
      </c>
      <c r="J683" s="2547">
        <v>20</v>
      </c>
      <c r="K683" s="2546">
        <v>573</v>
      </c>
      <c r="L683" s="2546">
        <v>533</v>
      </c>
      <c r="M683" s="2522">
        <v>308</v>
      </c>
      <c r="N683" s="2548">
        <v>2.516</v>
      </c>
      <c r="O683" s="2523">
        <v>10.34</v>
      </c>
      <c r="P683" s="2549">
        <v>1</v>
      </c>
      <c r="Q683" s="2549" t="s">
        <v>2493</v>
      </c>
      <c r="R683" s="2549" t="s">
        <v>2493</v>
      </c>
      <c r="S683" s="2549">
        <v>1</v>
      </c>
      <c r="T683" s="2550" t="s">
        <v>2493</v>
      </c>
      <c r="U683" s="2549">
        <v>1</v>
      </c>
      <c r="V683" s="2549" t="s">
        <v>2493</v>
      </c>
      <c r="W683" s="2549" t="s">
        <v>2493</v>
      </c>
      <c r="X683" s="2549">
        <v>1</v>
      </c>
      <c r="Y683" s="2550" t="s">
        <v>2493</v>
      </c>
      <c r="Z683" s="2551">
        <v>1</v>
      </c>
      <c r="AA683" s="2552" t="s">
        <v>2185</v>
      </c>
      <c r="AB683" s="2553" t="s">
        <v>2494</v>
      </c>
      <c r="AC683" s="2554">
        <v>216990</v>
      </c>
      <c r="AD683" s="2555">
        <v>6834</v>
      </c>
      <c r="AE683" s="2555">
        <v>7726</v>
      </c>
      <c r="AF683" s="2555">
        <v>26.4</v>
      </c>
      <c r="AG683" s="2555">
        <v>123.9</v>
      </c>
      <c r="AH683" s="2555">
        <v>18430</v>
      </c>
      <c r="AI683" s="2555">
        <v>1120</v>
      </c>
      <c r="AJ683" s="2555">
        <v>1728</v>
      </c>
      <c r="AK683" s="2555">
        <v>7.7</v>
      </c>
      <c r="AL683" s="2555">
        <v>10.3</v>
      </c>
      <c r="AM683" s="2555">
        <v>802.2</v>
      </c>
      <c r="AN683" s="2523">
        <v>16780</v>
      </c>
      <c r="AO683" s="2556">
        <v>1</v>
      </c>
      <c r="AP683" s="2547">
        <v>1</v>
      </c>
      <c r="AQ683" s="2547">
        <v>2</v>
      </c>
      <c r="AR683" s="2547">
        <v>3</v>
      </c>
      <c r="AS683" s="2557">
        <v>71</v>
      </c>
      <c r="AT683" s="2558">
        <v>81</v>
      </c>
      <c r="AU683" s="2558">
        <v>52</v>
      </c>
      <c r="AV683" s="2559">
        <v>62</v>
      </c>
      <c r="AW683" s="2560">
        <v>1</v>
      </c>
      <c r="AX683" s="2539">
        <v>1</v>
      </c>
      <c r="AY683" s="2521">
        <v>1</v>
      </c>
      <c r="AZ683" s="2539">
        <v>1</v>
      </c>
      <c r="BA683" s="2539">
        <v>1</v>
      </c>
      <c r="BB683" s="2539">
        <v>1</v>
      </c>
      <c r="BC683" s="2539">
        <v>0</v>
      </c>
      <c r="BD683" s="2539">
        <v>1</v>
      </c>
      <c r="BE683" s="2561">
        <v>1</v>
      </c>
      <c r="BF683" s="2539">
        <v>1</v>
      </c>
      <c r="BG683" s="2539">
        <v>1</v>
      </c>
      <c r="BH683" s="2539">
        <v>1</v>
      </c>
      <c r="BI683" s="2539">
        <v>1</v>
      </c>
      <c r="BJ683" s="2539">
        <v>1</v>
      </c>
      <c r="BK683" s="2539">
        <v>1</v>
      </c>
      <c r="BL683" s="2539">
        <v>1</v>
      </c>
      <c r="BM683" s="2539">
        <v>1</v>
      </c>
      <c r="BN683" s="2521">
        <v>0</v>
      </c>
      <c r="BO683" s="2539">
        <v>1</v>
      </c>
      <c r="BP683" s="2539">
        <v>1</v>
      </c>
      <c r="BQ683" s="2539">
        <v>0</v>
      </c>
      <c r="BR683" s="2562">
        <v>0</v>
      </c>
      <c r="BS683" s="2538">
        <v>1</v>
      </c>
      <c r="BT683" s="2521">
        <v>0</v>
      </c>
      <c r="BU683" s="2521">
        <v>0</v>
      </c>
      <c r="BV683" s="2521">
        <v>0</v>
      </c>
      <c r="BW683" s="2521">
        <v>0</v>
      </c>
      <c r="BX683" s="2521">
        <v>0</v>
      </c>
      <c r="BY683" s="2521">
        <v>0</v>
      </c>
      <c r="BZ683" s="2579">
        <v>0</v>
      </c>
      <c r="CA683" s="2521">
        <v>0</v>
      </c>
      <c r="CB683" s="2521">
        <v>0</v>
      </c>
      <c r="CC683" s="2521">
        <v>0</v>
      </c>
      <c r="CD683" s="2521">
        <v>0</v>
      </c>
      <c r="CE683" s="2524">
        <v>0</v>
      </c>
      <c r="CF683" s="2520">
        <v>1</v>
      </c>
      <c r="CG683" s="2521">
        <v>1</v>
      </c>
      <c r="CH683" s="2521">
        <v>1</v>
      </c>
      <c r="CI683" s="2521">
        <v>1</v>
      </c>
      <c r="CJ683" s="2521">
        <v>1</v>
      </c>
      <c r="CK683" s="2521">
        <v>1</v>
      </c>
      <c r="CL683" s="2521">
        <v>1</v>
      </c>
      <c r="CM683" s="2521">
        <v>1</v>
      </c>
      <c r="CN683" s="2521">
        <v>1</v>
      </c>
      <c r="CO683" s="2521">
        <v>1</v>
      </c>
      <c r="CP683" s="2521">
        <v>1</v>
      </c>
      <c r="CQ683" s="2521">
        <v>1</v>
      </c>
      <c r="CR683" s="2521">
        <v>1</v>
      </c>
      <c r="CS683" s="2521">
        <v>0</v>
      </c>
      <c r="CT683" s="2521">
        <v>0</v>
      </c>
      <c r="CU683" s="2521">
        <v>0</v>
      </c>
      <c r="CV683" s="2521">
        <v>0</v>
      </c>
      <c r="CW683" s="2521">
        <v>0</v>
      </c>
      <c r="CX683" s="2521">
        <v>0</v>
      </c>
      <c r="CY683" s="2563">
        <v>0</v>
      </c>
    </row>
    <row r="684" spans="1:103">
      <c r="A684" s="2541"/>
      <c r="B684" s="2659" t="s">
        <v>3044</v>
      </c>
      <c r="C684" s="2658" t="s">
        <v>3045</v>
      </c>
      <c r="D684" s="2648">
        <v>217</v>
      </c>
      <c r="E684" s="2519">
        <v>146</v>
      </c>
      <c r="F684" s="2556">
        <v>628</v>
      </c>
      <c r="G684" s="2547">
        <v>328</v>
      </c>
      <c r="H684" s="2546">
        <v>16.5</v>
      </c>
      <c r="I684" s="2546">
        <v>27.7</v>
      </c>
      <c r="J684" s="2547">
        <v>20</v>
      </c>
      <c r="K684" s="2546">
        <v>573</v>
      </c>
      <c r="L684" s="2546">
        <v>533</v>
      </c>
      <c r="M684" s="2522">
        <v>277</v>
      </c>
      <c r="N684" s="2548">
        <v>2.5009999999999999</v>
      </c>
      <c r="O684" s="2523">
        <v>11.39</v>
      </c>
      <c r="P684" s="2549">
        <v>1</v>
      </c>
      <c r="Q684" s="2549" t="s">
        <v>2493</v>
      </c>
      <c r="R684" s="2549" t="s">
        <v>2493</v>
      </c>
      <c r="S684" s="2549">
        <v>1</v>
      </c>
      <c r="T684" s="2550" t="s">
        <v>2493</v>
      </c>
      <c r="U684" s="2549">
        <v>1</v>
      </c>
      <c r="V684" s="2549" t="s">
        <v>2493</v>
      </c>
      <c r="W684" s="2549" t="s">
        <v>2493</v>
      </c>
      <c r="X684" s="2549">
        <v>1</v>
      </c>
      <c r="Y684" s="2550" t="s">
        <v>2493</v>
      </c>
      <c r="Z684" s="2551">
        <v>1</v>
      </c>
      <c r="AA684" s="2552" t="s">
        <v>2185</v>
      </c>
      <c r="AB684" s="2553" t="s">
        <v>2494</v>
      </c>
      <c r="AC684" s="2554">
        <v>192360</v>
      </c>
      <c r="AD684" s="2555">
        <v>6126</v>
      </c>
      <c r="AE684" s="2555">
        <v>6903</v>
      </c>
      <c r="AF684" s="2555">
        <v>26.2</v>
      </c>
      <c r="AG684" s="2555">
        <v>113.5</v>
      </c>
      <c r="AH684" s="2555">
        <v>16310</v>
      </c>
      <c r="AI684" s="2555">
        <v>995</v>
      </c>
      <c r="AJ684" s="2555">
        <v>1533</v>
      </c>
      <c r="AK684" s="2555">
        <v>7.6</v>
      </c>
      <c r="AL684" s="2555">
        <v>9.5</v>
      </c>
      <c r="AM684" s="2555">
        <v>586.1</v>
      </c>
      <c r="AN684" s="2523">
        <v>14670</v>
      </c>
      <c r="AO684" s="2556">
        <v>1</v>
      </c>
      <c r="AP684" s="2547">
        <v>1</v>
      </c>
      <c r="AQ684" s="2547">
        <v>3</v>
      </c>
      <c r="AR684" s="2547">
        <v>4</v>
      </c>
      <c r="AS684" s="2557">
        <v>78</v>
      </c>
      <c r="AT684" s="2558">
        <v>89</v>
      </c>
      <c r="AU684" s="2558">
        <v>57</v>
      </c>
      <c r="AV684" s="2559">
        <v>68</v>
      </c>
      <c r="AW684" s="2560">
        <v>1</v>
      </c>
      <c r="AX684" s="2539">
        <v>1</v>
      </c>
      <c r="AY684" s="2521">
        <v>1</v>
      </c>
      <c r="AZ684" s="2539">
        <v>1</v>
      </c>
      <c r="BA684" s="2539">
        <v>1</v>
      </c>
      <c r="BB684" s="2539">
        <v>1</v>
      </c>
      <c r="BC684" s="2539">
        <v>0</v>
      </c>
      <c r="BD684" s="2539">
        <v>1</v>
      </c>
      <c r="BE684" s="2561">
        <v>1</v>
      </c>
      <c r="BF684" s="2539">
        <v>1</v>
      </c>
      <c r="BG684" s="2539">
        <v>1</v>
      </c>
      <c r="BH684" s="2539">
        <v>1</v>
      </c>
      <c r="BI684" s="2539">
        <v>1</v>
      </c>
      <c r="BJ684" s="2539">
        <v>1</v>
      </c>
      <c r="BK684" s="2539">
        <v>1</v>
      </c>
      <c r="BL684" s="2539">
        <v>1</v>
      </c>
      <c r="BM684" s="2539">
        <v>1</v>
      </c>
      <c r="BN684" s="2521">
        <v>0</v>
      </c>
      <c r="BO684" s="2539">
        <v>1</v>
      </c>
      <c r="BP684" s="2539">
        <v>1</v>
      </c>
      <c r="BQ684" s="2539">
        <v>0</v>
      </c>
      <c r="BR684" s="2562">
        <v>0</v>
      </c>
      <c r="BS684" s="2538">
        <v>1</v>
      </c>
      <c r="BT684" s="2521">
        <v>0</v>
      </c>
      <c r="BU684" s="2521">
        <v>0</v>
      </c>
      <c r="BV684" s="2521">
        <v>0</v>
      </c>
      <c r="BW684" s="2521">
        <v>0</v>
      </c>
      <c r="BX684" s="2521">
        <v>0</v>
      </c>
      <c r="BY684" s="2521">
        <v>0</v>
      </c>
      <c r="BZ684" s="2579">
        <v>0</v>
      </c>
      <c r="CA684" s="2521">
        <v>0</v>
      </c>
      <c r="CB684" s="2521">
        <v>0</v>
      </c>
      <c r="CC684" s="2521">
        <v>0</v>
      </c>
      <c r="CD684" s="2521">
        <v>0</v>
      </c>
      <c r="CE684" s="2524">
        <v>0</v>
      </c>
      <c r="CF684" s="2520">
        <v>1</v>
      </c>
      <c r="CG684" s="2521">
        <v>1</v>
      </c>
      <c r="CH684" s="2521">
        <v>1</v>
      </c>
      <c r="CI684" s="2521">
        <v>1</v>
      </c>
      <c r="CJ684" s="2521">
        <v>1</v>
      </c>
      <c r="CK684" s="2521">
        <v>1</v>
      </c>
      <c r="CL684" s="2521">
        <v>1</v>
      </c>
      <c r="CM684" s="2521">
        <v>1</v>
      </c>
      <c r="CN684" s="2521">
        <v>1</v>
      </c>
      <c r="CO684" s="2521">
        <v>1</v>
      </c>
      <c r="CP684" s="2521">
        <v>1</v>
      </c>
      <c r="CQ684" s="2521">
        <v>1</v>
      </c>
      <c r="CR684" s="2521">
        <v>1</v>
      </c>
      <c r="CS684" s="2521">
        <v>0</v>
      </c>
      <c r="CT684" s="2521">
        <v>0</v>
      </c>
      <c r="CU684" s="2521">
        <v>0</v>
      </c>
      <c r="CV684" s="2521">
        <v>0</v>
      </c>
      <c r="CW684" s="2521">
        <v>0</v>
      </c>
      <c r="CX684" s="2521">
        <v>0</v>
      </c>
      <c r="CY684" s="2563">
        <v>0</v>
      </c>
    </row>
    <row r="685" spans="1:103">
      <c r="A685" s="2541"/>
      <c r="B685" s="2659" t="s">
        <v>3046</v>
      </c>
      <c r="C685" s="2658" t="s">
        <v>3047</v>
      </c>
      <c r="D685" s="2648">
        <v>195</v>
      </c>
      <c r="E685" s="2519">
        <v>131</v>
      </c>
      <c r="F685" s="2556">
        <v>622</v>
      </c>
      <c r="G685" s="2547">
        <v>327</v>
      </c>
      <c r="H685" s="2546">
        <v>15.4</v>
      </c>
      <c r="I685" s="2546">
        <v>24.4</v>
      </c>
      <c r="J685" s="2547">
        <v>20</v>
      </c>
      <c r="K685" s="2546">
        <v>573</v>
      </c>
      <c r="L685" s="2546">
        <v>533</v>
      </c>
      <c r="M685" s="2522">
        <v>248</v>
      </c>
      <c r="N685" s="2548">
        <v>2.4870000000000001</v>
      </c>
      <c r="O685" s="2523">
        <v>12.61</v>
      </c>
      <c r="P685" s="2549">
        <v>1</v>
      </c>
      <c r="Q685" s="2549" t="s">
        <v>2493</v>
      </c>
      <c r="R685" s="2549" t="s">
        <v>2493</v>
      </c>
      <c r="S685" s="2549">
        <v>1</v>
      </c>
      <c r="T685" s="2550" t="s">
        <v>2493</v>
      </c>
      <c r="U685" s="2549">
        <v>1</v>
      </c>
      <c r="V685" s="2549" t="s">
        <v>2493</v>
      </c>
      <c r="W685" s="2549" t="s">
        <v>2493</v>
      </c>
      <c r="X685" s="2549">
        <v>1</v>
      </c>
      <c r="Y685" s="2550" t="s">
        <v>2493</v>
      </c>
      <c r="Z685" s="2551">
        <v>1</v>
      </c>
      <c r="AA685" s="2552" t="s">
        <v>2185</v>
      </c>
      <c r="AB685" s="2553" t="s">
        <v>2494</v>
      </c>
      <c r="AC685" s="2554">
        <v>169450</v>
      </c>
      <c r="AD685" s="2555">
        <v>5448</v>
      </c>
      <c r="AE685" s="2555">
        <v>6129</v>
      </c>
      <c r="AF685" s="2555">
        <v>25.9</v>
      </c>
      <c r="AG685" s="2555">
        <v>105.2</v>
      </c>
      <c r="AH685" s="2555">
        <v>14240</v>
      </c>
      <c r="AI685" s="2555">
        <v>871</v>
      </c>
      <c r="AJ685" s="2555">
        <v>1342</v>
      </c>
      <c r="AK685" s="2555">
        <v>7.5</v>
      </c>
      <c r="AL685" s="2555">
        <v>8.6999999999999993</v>
      </c>
      <c r="AM685" s="2555">
        <v>418.3</v>
      </c>
      <c r="AN685" s="2523">
        <v>12690</v>
      </c>
      <c r="AO685" s="2556">
        <v>1</v>
      </c>
      <c r="AP685" s="2547">
        <v>1</v>
      </c>
      <c r="AQ685" s="2547">
        <v>4</v>
      </c>
      <c r="AR685" s="2547">
        <v>4</v>
      </c>
      <c r="AS685" s="2557">
        <v>86</v>
      </c>
      <c r="AT685" s="2558">
        <v>99</v>
      </c>
      <c r="AU685" s="2558">
        <v>63</v>
      </c>
      <c r="AV685" s="2559">
        <v>76</v>
      </c>
      <c r="AW685" s="2560">
        <v>1</v>
      </c>
      <c r="AX685" s="2539">
        <v>1</v>
      </c>
      <c r="AY685" s="2521">
        <v>1</v>
      </c>
      <c r="AZ685" s="2539">
        <v>1</v>
      </c>
      <c r="BA685" s="2539">
        <v>1</v>
      </c>
      <c r="BB685" s="2539">
        <v>1</v>
      </c>
      <c r="BC685" s="2539">
        <v>0</v>
      </c>
      <c r="BD685" s="2539">
        <v>1</v>
      </c>
      <c r="BE685" s="2561">
        <v>1</v>
      </c>
      <c r="BF685" s="2539">
        <v>1</v>
      </c>
      <c r="BG685" s="2539">
        <v>1</v>
      </c>
      <c r="BH685" s="2539">
        <v>1</v>
      </c>
      <c r="BI685" s="2539">
        <v>1</v>
      </c>
      <c r="BJ685" s="2539">
        <v>1</v>
      </c>
      <c r="BK685" s="2539">
        <v>1</v>
      </c>
      <c r="BL685" s="2539">
        <v>1</v>
      </c>
      <c r="BM685" s="2539">
        <v>1</v>
      </c>
      <c r="BN685" s="2521">
        <v>0</v>
      </c>
      <c r="BO685" s="2539">
        <v>1</v>
      </c>
      <c r="BP685" s="2539">
        <v>1</v>
      </c>
      <c r="BQ685" s="2539">
        <v>0</v>
      </c>
      <c r="BR685" s="2562">
        <v>0</v>
      </c>
      <c r="BS685" s="2538">
        <v>1</v>
      </c>
      <c r="BT685" s="2521">
        <v>0</v>
      </c>
      <c r="BU685" s="2521">
        <v>0</v>
      </c>
      <c r="BV685" s="2521">
        <v>0</v>
      </c>
      <c r="BW685" s="2521">
        <v>0</v>
      </c>
      <c r="BX685" s="2521">
        <v>0</v>
      </c>
      <c r="BY685" s="2521">
        <v>0</v>
      </c>
      <c r="BZ685" s="2579">
        <v>0</v>
      </c>
      <c r="CA685" s="2521">
        <v>0</v>
      </c>
      <c r="CB685" s="2521">
        <v>0</v>
      </c>
      <c r="CC685" s="2521">
        <v>0</v>
      </c>
      <c r="CD685" s="2521">
        <v>0</v>
      </c>
      <c r="CE685" s="2524">
        <v>0</v>
      </c>
      <c r="CF685" s="2520">
        <v>1</v>
      </c>
      <c r="CG685" s="2521">
        <v>1</v>
      </c>
      <c r="CH685" s="2521">
        <v>1</v>
      </c>
      <c r="CI685" s="2521">
        <v>1</v>
      </c>
      <c r="CJ685" s="2521">
        <v>1</v>
      </c>
      <c r="CK685" s="2521">
        <v>1</v>
      </c>
      <c r="CL685" s="2521">
        <v>1</v>
      </c>
      <c r="CM685" s="2521">
        <v>1</v>
      </c>
      <c r="CN685" s="2521">
        <v>1</v>
      </c>
      <c r="CO685" s="2521">
        <v>1</v>
      </c>
      <c r="CP685" s="2521">
        <v>1</v>
      </c>
      <c r="CQ685" s="2521">
        <v>1</v>
      </c>
      <c r="CR685" s="2521">
        <v>1</v>
      </c>
      <c r="CS685" s="2521">
        <v>0</v>
      </c>
      <c r="CT685" s="2521">
        <v>0</v>
      </c>
      <c r="CU685" s="2521">
        <v>0</v>
      </c>
      <c r="CV685" s="2521">
        <v>0</v>
      </c>
      <c r="CW685" s="2521">
        <v>0</v>
      </c>
      <c r="CX685" s="2521">
        <v>0</v>
      </c>
      <c r="CY685" s="2563">
        <v>0</v>
      </c>
    </row>
    <row r="686" spans="1:103">
      <c r="A686" s="2541"/>
      <c r="B686" s="2659" t="s">
        <v>3048</v>
      </c>
      <c r="C686" s="2658" t="s">
        <v>3049</v>
      </c>
      <c r="D686" s="2648">
        <v>174</v>
      </c>
      <c r="E686" s="2519">
        <v>117</v>
      </c>
      <c r="F686" s="2556">
        <v>616</v>
      </c>
      <c r="G686" s="2547">
        <v>325</v>
      </c>
      <c r="H686" s="2546">
        <v>14</v>
      </c>
      <c r="I686" s="2546">
        <v>21.6</v>
      </c>
      <c r="J686" s="2547">
        <v>20</v>
      </c>
      <c r="K686" s="2546">
        <v>573</v>
      </c>
      <c r="L686" s="2546">
        <v>533</v>
      </c>
      <c r="M686" s="2522">
        <v>222</v>
      </c>
      <c r="N686" s="2548">
        <v>2.4700000000000002</v>
      </c>
      <c r="O686" s="2523">
        <v>14.05</v>
      </c>
      <c r="P686" s="2549">
        <v>1</v>
      </c>
      <c r="Q686" s="2549" t="s">
        <v>2493</v>
      </c>
      <c r="R686" s="2549" t="s">
        <v>2493</v>
      </c>
      <c r="S686" s="2549">
        <v>1</v>
      </c>
      <c r="T686" s="2550" t="s">
        <v>2493</v>
      </c>
      <c r="U686" s="2549">
        <v>1</v>
      </c>
      <c r="V686" s="2549" t="s">
        <v>2493</v>
      </c>
      <c r="W686" s="2549" t="s">
        <v>2493</v>
      </c>
      <c r="X686" s="2549">
        <v>1</v>
      </c>
      <c r="Y686" s="2550" t="s">
        <v>2493</v>
      </c>
      <c r="Z686" s="2551">
        <v>1</v>
      </c>
      <c r="AA686" s="2552" t="s">
        <v>2185</v>
      </c>
      <c r="AB686" s="2553" t="s">
        <v>2494</v>
      </c>
      <c r="AC686" s="2554">
        <v>148720</v>
      </c>
      <c r="AD686" s="2555">
        <v>4828</v>
      </c>
      <c r="AE686" s="2555">
        <v>5417</v>
      </c>
      <c r="AF686" s="2555">
        <v>25.7</v>
      </c>
      <c r="AG686" s="2555">
        <v>95.28</v>
      </c>
      <c r="AH686" s="2555">
        <v>12370</v>
      </c>
      <c r="AI686" s="2555">
        <v>761.6</v>
      </c>
      <c r="AJ686" s="2555">
        <v>1172</v>
      </c>
      <c r="AK686" s="2555">
        <v>7.4</v>
      </c>
      <c r="AL686" s="2555">
        <v>8</v>
      </c>
      <c r="AM686" s="2555">
        <v>297.5</v>
      </c>
      <c r="AN686" s="2523">
        <v>10910</v>
      </c>
      <c r="AO686" s="2556">
        <v>1</v>
      </c>
      <c r="AP686" s="2547">
        <v>1</v>
      </c>
      <c r="AQ686" s="2547">
        <v>4</v>
      </c>
      <c r="AR686" s="2547">
        <v>4</v>
      </c>
      <c r="AS686" s="2557">
        <v>96</v>
      </c>
      <c r="AT686" s="2558">
        <v>110</v>
      </c>
      <c r="AU686" s="2558">
        <v>70</v>
      </c>
      <c r="AV686" s="2559">
        <v>84</v>
      </c>
      <c r="AW686" s="2560">
        <v>1</v>
      </c>
      <c r="AX686" s="2539">
        <v>1</v>
      </c>
      <c r="AY686" s="2521">
        <v>1</v>
      </c>
      <c r="AZ686" s="2539">
        <v>1</v>
      </c>
      <c r="BA686" s="2539">
        <v>1</v>
      </c>
      <c r="BB686" s="2539">
        <v>1</v>
      </c>
      <c r="BC686" s="2539">
        <v>0</v>
      </c>
      <c r="BD686" s="2539">
        <v>1</v>
      </c>
      <c r="BE686" s="2561">
        <v>1</v>
      </c>
      <c r="BF686" s="2539">
        <v>1</v>
      </c>
      <c r="BG686" s="2539">
        <v>1</v>
      </c>
      <c r="BH686" s="2539">
        <v>1</v>
      </c>
      <c r="BI686" s="2539">
        <v>1</v>
      </c>
      <c r="BJ686" s="2539">
        <v>1</v>
      </c>
      <c r="BK686" s="2539">
        <v>1</v>
      </c>
      <c r="BL686" s="2539">
        <v>1</v>
      </c>
      <c r="BM686" s="2539">
        <v>1</v>
      </c>
      <c r="BN686" s="2521">
        <v>0</v>
      </c>
      <c r="BO686" s="2539">
        <v>1</v>
      </c>
      <c r="BP686" s="2539">
        <v>1</v>
      </c>
      <c r="BQ686" s="2539">
        <v>0</v>
      </c>
      <c r="BR686" s="2562">
        <v>0</v>
      </c>
      <c r="BS686" s="2538">
        <v>1</v>
      </c>
      <c r="BT686" s="2521">
        <v>0</v>
      </c>
      <c r="BU686" s="2521">
        <v>0</v>
      </c>
      <c r="BV686" s="2521">
        <v>0</v>
      </c>
      <c r="BW686" s="2521">
        <v>0</v>
      </c>
      <c r="BX686" s="2521">
        <v>0</v>
      </c>
      <c r="BY686" s="2521">
        <v>0</v>
      </c>
      <c r="BZ686" s="2579">
        <v>0</v>
      </c>
      <c r="CA686" s="2521">
        <v>0</v>
      </c>
      <c r="CB686" s="2521">
        <v>0</v>
      </c>
      <c r="CC686" s="2521">
        <v>0</v>
      </c>
      <c r="CD686" s="2521">
        <v>0</v>
      </c>
      <c r="CE686" s="2524">
        <v>0</v>
      </c>
      <c r="CF686" s="2520">
        <v>1</v>
      </c>
      <c r="CG686" s="2521">
        <v>1</v>
      </c>
      <c r="CH686" s="2521">
        <v>1</v>
      </c>
      <c r="CI686" s="2521">
        <v>1</v>
      </c>
      <c r="CJ686" s="2521">
        <v>1</v>
      </c>
      <c r="CK686" s="2521">
        <v>1</v>
      </c>
      <c r="CL686" s="2521">
        <v>1</v>
      </c>
      <c r="CM686" s="2521">
        <v>1</v>
      </c>
      <c r="CN686" s="2521">
        <v>1</v>
      </c>
      <c r="CO686" s="2521">
        <v>1</v>
      </c>
      <c r="CP686" s="2521">
        <v>1</v>
      </c>
      <c r="CQ686" s="2521">
        <v>1</v>
      </c>
      <c r="CR686" s="2521">
        <v>1</v>
      </c>
      <c r="CS686" s="2521">
        <v>0</v>
      </c>
      <c r="CT686" s="2521">
        <v>0</v>
      </c>
      <c r="CU686" s="2521">
        <v>0</v>
      </c>
      <c r="CV686" s="2521">
        <v>0</v>
      </c>
      <c r="CW686" s="2521">
        <v>0</v>
      </c>
      <c r="CX686" s="2521">
        <v>0</v>
      </c>
      <c r="CY686" s="2563">
        <v>0</v>
      </c>
    </row>
    <row r="687" spans="1:103">
      <c r="A687" s="2541"/>
      <c r="B687" s="2659" t="s">
        <v>3050</v>
      </c>
      <c r="C687" s="2658" t="s">
        <v>3051</v>
      </c>
      <c r="D687" s="2648">
        <v>155</v>
      </c>
      <c r="E687" s="2519">
        <v>104</v>
      </c>
      <c r="F687" s="2556">
        <v>611</v>
      </c>
      <c r="G687" s="2547">
        <v>324</v>
      </c>
      <c r="H687" s="2546">
        <v>12.7</v>
      </c>
      <c r="I687" s="2546">
        <v>19</v>
      </c>
      <c r="J687" s="2547">
        <v>20</v>
      </c>
      <c r="K687" s="2546">
        <v>573</v>
      </c>
      <c r="L687" s="2546">
        <v>533</v>
      </c>
      <c r="M687" s="2522">
        <v>197</v>
      </c>
      <c r="N687" s="2548">
        <v>2.4580000000000002</v>
      </c>
      <c r="O687" s="2523">
        <v>15.71</v>
      </c>
      <c r="P687" s="2549">
        <v>1</v>
      </c>
      <c r="Q687" s="2549" t="s">
        <v>2493</v>
      </c>
      <c r="R687" s="2549" t="s">
        <v>2493</v>
      </c>
      <c r="S687" s="2549">
        <v>1</v>
      </c>
      <c r="T687" s="2550" t="s">
        <v>2493</v>
      </c>
      <c r="U687" s="2549">
        <v>1</v>
      </c>
      <c r="V687" s="2549" t="s">
        <v>2493</v>
      </c>
      <c r="W687" s="2549" t="s">
        <v>2493</v>
      </c>
      <c r="X687" s="2549">
        <v>1</v>
      </c>
      <c r="Y687" s="2550" t="s">
        <v>2493</v>
      </c>
      <c r="Z687" s="2551" t="s">
        <v>2185</v>
      </c>
      <c r="AA687" s="2552" t="s">
        <v>2185</v>
      </c>
      <c r="AB687" s="2553" t="s">
        <v>2494</v>
      </c>
      <c r="AC687" s="2554">
        <v>130550</v>
      </c>
      <c r="AD687" s="2555">
        <v>4273</v>
      </c>
      <c r="AE687" s="2555">
        <v>4783</v>
      </c>
      <c r="AF687" s="2555">
        <v>25.5</v>
      </c>
      <c r="AG687" s="2555">
        <v>86.21</v>
      </c>
      <c r="AH687" s="2555">
        <v>10780</v>
      </c>
      <c r="AI687" s="2555">
        <v>665.7</v>
      </c>
      <c r="AJ687" s="2555">
        <v>1024</v>
      </c>
      <c r="AK687" s="2555">
        <v>7.3</v>
      </c>
      <c r="AL687" s="2555">
        <v>7.4</v>
      </c>
      <c r="AM687" s="2555">
        <v>209.5</v>
      </c>
      <c r="AN687" s="2523">
        <v>9436</v>
      </c>
      <c r="AO687" s="2556">
        <v>1</v>
      </c>
      <c r="AP687" s="2547">
        <v>2</v>
      </c>
      <c r="AQ687" s="2547">
        <v>4</v>
      </c>
      <c r="AR687" s="2547">
        <v>4</v>
      </c>
      <c r="AS687" s="2557">
        <v>107</v>
      </c>
      <c r="AT687" s="2558">
        <v>123</v>
      </c>
      <c r="AU687" s="2558">
        <v>78</v>
      </c>
      <c r="AV687" s="2559">
        <v>94</v>
      </c>
      <c r="AW687" s="2560">
        <v>1</v>
      </c>
      <c r="AX687" s="2539">
        <v>1</v>
      </c>
      <c r="AY687" s="2521">
        <v>0</v>
      </c>
      <c r="AZ687" s="2539">
        <v>1</v>
      </c>
      <c r="BA687" s="2539">
        <v>1</v>
      </c>
      <c r="BB687" s="2539">
        <v>1</v>
      </c>
      <c r="BC687" s="2539">
        <v>0</v>
      </c>
      <c r="BD687" s="2539">
        <v>1</v>
      </c>
      <c r="BE687" s="2561">
        <v>1</v>
      </c>
      <c r="BF687" s="2539">
        <v>1</v>
      </c>
      <c r="BG687" s="2539">
        <v>1</v>
      </c>
      <c r="BH687" s="2539">
        <v>1</v>
      </c>
      <c r="BI687" s="2539">
        <v>1</v>
      </c>
      <c r="BJ687" s="2539">
        <v>1</v>
      </c>
      <c r="BK687" s="2539">
        <v>1</v>
      </c>
      <c r="BL687" s="2539">
        <v>1</v>
      </c>
      <c r="BM687" s="2539">
        <v>1</v>
      </c>
      <c r="BN687" s="2521">
        <v>0</v>
      </c>
      <c r="BO687" s="2539">
        <v>1</v>
      </c>
      <c r="BP687" s="2539">
        <v>1</v>
      </c>
      <c r="BQ687" s="2539">
        <v>0</v>
      </c>
      <c r="BR687" s="2562">
        <v>0</v>
      </c>
      <c r="BS687" s="2538">
        <v>1</v>
      </c>
      <c r="BT687" s="2521">
        <v>0</v>
      </c>
      <c r="BU687" s="2521">
        <v>0</v>
      </c>
      <c r="BV687" s="2521">
        <v>1</v>
      </c>
      <c r="BW687" s="2521">
        <v>0</v>
      </c>
      <c r="BX687" s="2521">
        <v>0</v>
      </c>
      <c r="BY687" s="2521">
        <v>0</v>
      </c>
      <c r="BZ687" s="2579">
        <v>0</v>
      </c>
      <c r="CA687" s="2521">
        <v>0</v>
      </c>
      <c r="CB687" s="2521">
        <v>0</v>
      </c>
      <c r="CC687" s="2521">
        <v>0</v>
      </c>
      <c r="CD687" s="2521">
        <v>0</v>
      </c>
      <c r="CE687" s="2524">
        <v>0</v>
      </c>
      <c r="CF687" s="2520">
        <v>1</v>
      </c>
      <c r="CG687" s="2521">
        <v>1</v>
      </c>
      <c r="CH687" s="2521">
        <v>1</v>
      </c>
      <c r="CI687" s="2521">
        <v>1</v>
      </c>
      <c r="CJ687" s="2521">
        <v>1</v>
      </c>
      <c r="CK687" s="2521">
        <v>1</v>
      </c>
      <c r="CL687" s="2521">
        <v>1</v>
      </c>
      <c r="CM687" s="2521">
        <v>1</v>
      </c>
      <c r="CN687" s="2521">
        <v>1</v>
      </c>
      <c r="CO687" s="2521">
        <v>1</v>
      </c>
      <c r="CP687" s="2521">
        <v>1</v>
      </c>
      <c r="CQ687" s="2521">
        <v>1</v>
      </c>
      <c r="CR687" s="2521">
        <v>1</v>
      </c>
      <c r="CS687" s="2521">
        <v>0</v>
      </c>
      <c r="CT687" s="2521">
        <v>0</v>
      </c>
      <c r="CU687" s="2521">
        <v>0</v>
      </c>
      <c r="CV687" s="2521">
        <v>0</v>
      </c>
      <c r="CW687" s="2521">
        <v>0</v>
      </c>
      <c r="CX687" s="2521">
        <v>0</v>
      </c>
      <c r="CY687" s="2563">
        <v>0</v>
      </c>
    </row>
    <row r="688" spans="1:103">
      <c r="A688" s="2541"/>
      <c r="B688" s="2659" t="s">
        <v>3052</v>
      </c>
      <c r="C688" s="2658" t="s">
        <v>3053</v>
      </c>
      <c r="D688" s="2648">
        <v>153</v>
      </c>
      <c r="E688" s="2519">
        <v>103</v>
      </c>
      <c r="F688" s="2556">
        <v>623</v>
      </c>
      <c r="G688" s="2547">
        <v>229</v>
      </c>
      <c r="H688" s="2546">
        <v>14</v>
      </c>
      <c r="I688" s="2546">
        <v>24.9</v>
      </c>
      <c r="J688" s="2547">
        <v>20</v>
      </c>
      <c r="K688" s="2546">
        <v>573</v>
      </c>
      <c r="L688" s="2546">
        <v>533</v>
      </c>
      <c r="M688" s="2522">
        <v>196</v>
      </c>
      <c r="N688" s="2548">
        <v>2.1</v>
      </c>
      <c r="O688" s="2523">
        <v>13.53</v>
      </c>
      <c r="P688" s="2549">
        <v>1</v>
      </c>
      <c r="Q688" s="2549" t="s">
        <v>2493</v>
      </c>
      <c r="R688" s="2549" t="s">
        <v>2493</v>
      </c>
      <c r="S688" s="2549">
        <v>1</v>
      </c>
      <c r="T688" s="2550" t="s">
        <v>2493</v>
      </c>
      <c r="U688" s="2549">
        <v>1</v>
      </c>
      <c r="V688" s="2549" t="s">
        <v>2493</v>
      </c>
      <c r="W688" s="2549" t="s">
        <v>2493</v>
      </c>
      <c r="X688" s="2549">
        <v>1</v>
      </c>
      <c r="Y688" s="2550" t="s">
        <v>2493</v>
      </c>
      <c r="Z688" s="2551" t="s">
        <v>2185</v>
      </c>
      <c r="AA688" s="2552" t="s">
        <v>2185</v>
      </c>
      <c r="AB688" s="2553" t="s">
        <v>2494</v>
      </c>
      <c r="AC688" s="2554">
        <v>126750</v>
      </c>
      <c r="AD688" s="2555">
        <v>4069</v>
      </c>
      <c r="AE688" s="2555">
        <v>4657</v>
      </c>
      <c r="AF688" s="2555">
        <v>25.3</v>
      </c>
      <c r="AG688" s="2555">
        <v>97.12</v>
      </c>
      <c r="AH688" s="2555">
        <v>5001</v>
      </c>
      <c r="AI688" s="2555">
        <v>436.8</v>
      </c>
      <c r="AJ688" s="2555">
        <v>684.9</v>
      </c>
      <c r="AK688" s="2555">
        <v>5</v>
      </c>
      <c r="AL688" s="2555">
        <v>8.6999999999999993</v>
      </c>
      <c r="AM688" s="2555">
        <v>315.8</v>
      </c>
      <c r="AN688" s="2523">
        <v>4456</v>
      </c>
      <c r="AO688" s="2556">
        <v>1</v>
      </c>
      <c r="AP688" s="2547">
        <v>1</v>
      </c>
      <c r="AQ688" s="2547">
        <v>4</v>
      </c>
      <c r="AR688" s="2547">
        <v>4</v>
      </c>
      <c r="AS688" s="2557">
        <v>95</v>
      </c>
      <c r="AT688" s="2558">
        <v>106</v>
      </c>
      <c r="AU688" s="2558">
        <v>75</v>
      </c>
      <c r="AV688" s="2559">
        <v>86</v>
      </c>
      <c r="AW688" s="2560">
        <v>1</v>
      </c>
      <c r="AX688" s="2539">
        <v>1</v>
      </c>
      <c r="AY688" s="2521">
        <v>0</v>
      </c>
      <c r="AZ688" s="2539">
        <v>1</v>
      </c>
      <c r="BA688" s="2539">
        <v>1</v>
      </c>
      <c r="BB688" s="2539">
        <v>1</v>
      </c>
      <c r="BC688" s="2539">
        <v>0</v>
      </c>
      <c r="BD688" s="2539">
        <v>1</v>
      </c>
      <c r="BE688" s="2561">
        <v>1</v>
      </c>
      <c r="BF688" s="2539">
        <v>1</v>
      </c>
      <c r="BG688" s="2539">
        <v>1</v>
      </c>
      <c r="BH688" s="2539">
        <v>1</v>
      </c>
      <c r="BI688" s="2539">
        <v>1</v>
      </c>
      <c r="BJ688" s="2539">
        <v>1</v>
      </c>
      <c r="BK688" s="2539">
        <v>1</v>
      </c>
      <c r="BL688" s="2539">
        <v>1</v>
      </c>
      <c r="BM688" s="2539">
        <v>1</v>
      </c>
      <c r="BN688" s="2521">
        <v>0</v>
      </c>
      <c r="BO688" s="2539">
        <v>1</v>
      </c>
      <c r="BP688" s="2539">
        <v>1</v>
      </c>
      <c r="BQ688" s="2539">
        <v>0</v>
      </c>
      <c r="BR688" s="2562">
        <v>0</v>
      </c>
      <c r="BS688" s="2538">
        <v>1</v>
      </c>
      <c r="BT688" s="2521">
        <v>0</v>
      </c>
      <c r="BU688" s="2521">
        <v>0</v>
      </c>
      <c r="BV688" s="2521">
        <v>0</v>
      </c>
      <c r="BW688" s="2521">
        <v>0</v>
      </c>
      <c r="BX688" s="2521">
        <v>0</v>
      </c>
      <c r="BY688" s="2521">
        <v>0</v>
      </c>
      <c r="BZ688" s="2579">
        <v>0</v>
      </c>
      <c r="CA688" s="2521">
        <v>0</v>
      </c>
      <c r="CB688" s="2521">
        <v>0</v>
      </c>
      <c r="CC688" s="2521">
        <v>0</v>
      </c>
      <c r="CD688" s="2521">
        <v>0</v>
      </c>
      <c r="CE688" s="2524">
        <v>0</v>
      </c>
      <c r="CF688" s="2520">
        <v>1</v>
      </c>
      <c r="CG688" s="2521">
        <v>1</v>
      </c>
      <c r="CH688" s="2521">
        <v>1</v>
      </c>
      <c r="CI688" s="2521">
        <v>1</v>
      </c>
      <c r="CJ688" s="2521">
        <v>1</v>
      </c>
      <c r="CK688" s="2521">
        <v>1</v>
      </c>
      <c r="CL688" s="2521">
        <v>1</v>
      </c>
      <c r="CM688" s="2521">
        <v>1</v>
      </c>
      <c r="CN688" s="2521">
        <v>1</v>
      </c>
      <c r="CO688" s="2521">
        <v>1</v>
      </c>
      <c r="CP688" s="2521">
        <v>1</v>
      </c>
      <c r="CQ688" s="2521">
        <v>1</v>
      </c>
      <c r="CR688" s="2521">
        <v>1</v>
      </c>
      <c r="CS688" s="2521">
        <v>0</v>
      </c>
      <c r="CT688" s="2521">
        <v>0</v>
      </c>
      <c r="CU688" s="2521">
        <v>0</v>
      </c>
      <c r="CV688" s="2521">
        <v>0</v>
      </c>
      <c r="CW688" s="2521">
        <v>0</v>
      </c>
      <c r="CX688" s="2521">
        <v>0</v>
      </c>
      <c r="CY688" s="2563">
        <v>0</v>
      </c>
    </row>
    <row r="689" spans="1:103">
      <c r="A689" s="2541"/>
      <c r="B689" s="2659" t="s">
        <v>3054</v>
      </c>
      <c r="C689" s="2658" t="s">
        <v>3055</v>
      </c>
      <c r="D689" s="2648">
        <v>140</v>
      </c>
      <c r="E689" s="2519">
        <v>94</v>
      </c>
      <c r="F689" s="2556">
        <v>617</v>
      </c>
      <c r="G689" s="2547">
        <v>230</v>
      </c>
      <c r="H689" s="2546">
        <v>13.1</v>
      </c>
      <c r="I689" s="2546">
        <v>22.2</v>
      </c>
      <c r="J689" s="2547">
        <v>20</v>
      </c>
      <c r="K689" s="2546">
        <v>573</v>
      </c>
      <c r="L689" s="2546">
        <v>533</v>
      </c>
      <c r="M689" s="2522">
        <v>179</v>
      </c>
      <c r="N689" s="2548">
        <v>2.093</v>
      </c>
      <c r="O689" s="2523">
        <v>14.77</v>
      </c>
      <c r="P689" s="2549">
        <v>1</v>
      </c>
      <c r="Q689" s="2549" t="s">
        <v>2493</v>
      </c>
      <c r="R689" s="2549" t="s">
        <v>2493</v>
      </c>
      <c r="S689" s="2549">
        <v>1</v>
      </c>
      <c r="T689" s="2550" t="s">
        <v>2493</v>
      </c>
      <c r="U689" s="2549">
        <v>1</v>
      </c>
      <c r="V689" s="2549" t="s">
        <v>2493</v>
      </c>
      <c r="W689" s="2549" t="s">
        <v>2493</v>
      </c>
      <c r="X689" s="2549">
        <v>1</v>
      </c>
      <c r="Y689" s="2550" t="s">
        <v>2493</v>
      </c>
      <c r="Z689" s="2551" t="s">
        <v>2185</v>
      </c>
      <c r="AA689" s="2552" t="s">
        <v>2185</v>
      </c>
      <c r="AB689" s="2549" t="s">
        <v>2495</v>
      </c>
      <c r="AC689" s="2554">
        <v>113580</v>
      </c>
      <c r="AD689" s="2555">
        <v>3681</v>
      </c>
      <c r="AE689" s="2555">
        <v>4207</v>
      </c>
      <c r="AF689" s="2555">
        <v>25</v>
      </c>
      <c r="AG689" s="2555">
        <v>90.23</v>
      </c>
      <c r="AH689" s="2555">
        <v>4517</v>
      </c>
      <c r="AI689" s="2555">
        <v>392.7</v>
      </c>
      <c r="AJ689" s="2555">
        <v>615.5</v>
      </c>
      <c r="AK689" s="2555">
        <v>5</v>
      </c>
      <c r="AL689" s="2555">
        <v>8</v>
      </c>
      <c r="AM689" s="2555">
        <v>235.5</v>
      </c>
      <c r="AN689" s="2523">
        <v>3981</v>
      </c>
      <c r="AO689" s="2556">
        <v>1</v>
      </c>
      <c r="AP689" s="2547">
        <v>1</v>
      </c>
      <c r="AQ689" s="2547">
        <v>4</v>
      </c>
      <c r="AR689" s="2547">
        <v>4</v>
      </c>
      <c r="AS689" s="2557">
        <v>103</v>
      </c>
      <c r="AT689" s="2558">
        <v>116</v>
      </c>
      <c r="AU689" s="2558">
        <v>81</v>
      </c>
      <c r="AV689" s="2559">
        <v>94</v>
      </c>
      <c r="AW689" s="2560">
        <v>1</v>
      </c>
      <c r="AX689" s="2539">
        <v>1</v>
      </c>
      <c r="AY689" s="2521">
        <v>0</v>
      </c>
      <c r="AZ689" s="2539">
        <v>1</v>
      </c>
      <c r="BA689" s="2539">
        <v>1</v>
      </c>
      <c r="BB689" s="2539">
        <v>1</v>
      </c>
      <c r="BC689" s="2539">
        <v>0</v>
      </c>
      <c r="BD689" s="2539">
        <v>1</v>
      </c>
      <c r="BE689" s="2561">
        <v>1</v>
      </c>
      <c r="BF689" s="2539">
        <v>1</v>
      </c>
      <c r="BG689" s="2539">
        <v>1</v>
      </c>
      <c r="BH689" s="2539">
        <v>1</v>
      </c>
      <c r="BI689" s="2539">
        <v>1</v>
      </c>
      <c r="BJ689" s="2539">
        <v>1</v>
      </c>
      <c r="BK689" s="2539">
        <v>1</v>
      </c>
      <c r="BL689" s="2539">
        <v>1</v>
      </c>
      <c r="BM689" s="2539">
        <v>1</v>
      </c>
      <c r="BN689" s="2521">
        <v>0</v>
      </c>
      <c r="BO689" s="2539">
        <v>1</v>
      </c>
      <c r="BP689" s="2539">
        <v>1</v>
      </c>
      <c r="BQ689" s="2539">
        <v>0</v>
      </c>
      <c r="BR689" s="2562">
        <v>0</v>
      </c>
      <c r="BS689" s="2538">
        <v>0</v>
      </c>
      <c r="BT689" s="2521">
        <v>0</v>
      </c>
      <c r="BU689" s="2521">
        <v>0</v>
      </c>
      <c r="BV689" s="2521">
        <v>0</v>
      </c>
      <c r="BW689" s="2521">
        <v>0</v>
      </c>
      <c r="BX689" s="2521">
        <v>0</v>
      </c>
      <c r="BY689" s="2521">
        <v>0</v>
      </c>
      <c r="BZ689" s="2579">
        <v>0</v>
      </c>
      <c r="CA689" s="2521">
        <v>0</v>
      </c>
      <c r="CB689" s="2521">
        <v>0</v>
      </c>
      <c r="CC689" s="2521">
        <v>0</v>
      </c>
      <c r="CD689" s="2521">
        <v>0</v>
      </c>
      <c r="CE689" s="2524">
        <v>0</v>
      </c>
      <c r="CF689" s="2520">
        <v>1</v>
      </c>
      <c r="CG689" s="2521">
        <v>1</v>
      </c>
      <c r="CH689" s="2521">
        <v>1</v>
      </c>
      <c r="CI689" s="2521">
        <v>1</v>
      </c>
      <c r="CJ689" s="2521">
        <v>1</v>
      </c>
      <c r="CK689" s="2521">
        <v>1</v>
      </c>
      <c r="CL689" s="2521">
        <v>1</v>
      </c>
      <c r="CM689" s="2521">
        <v>1</v>
      </c>
      <c r="CN689" s="2521">
        <v>1</v>
      </c>
      <c r="CO689" s="2521">
        <v>1</v>
      </c>
      <c r="CP689" s="2521">
        <v>1</v>
      </c>
      <c r="CQ689" s="2521">
        <v>1</v>
      </c>
      <c r="CR689" s="2521">
        <v>1</v>
      </c>
      <c r="CS689" s="2521">
        <v>0</v>
      </c>
      <c r="CT689" s="2521">
        <v>0</v>
      </c>
      <c r="CU689" s="2521">
        <v>0</v>
      </c>
      <c r="CV689" s="2521">
        <v>0</v>
      </c>
      <c r="CW689" s="2521">
        <v>0</v>
      </c>
      <c r="CX689" s="2521">
        <v>0</v>
      </c>
      <c r="CY689" s="2563">
        <v>0</v>
      </c>
    </row>
    <row r="690" spans="1:103">
      <c r="A690" s="2541"/>
      <c r="B690" s="2659" t="s">
        <v>3056</v>
      </c>
      <c r="C690" s="2658" t="s">
        <v>3057</v>
      </c>
      <c r="D690" s="2648">
        <v>125</v>
      </c>
      <c r="E690" s="2519">
        <v>84</v>
      </c>
      <c r="F690" s="2556">
        <v>612</v>
      </c>
      <c r="G690" s="2547">
        <v>229</v>
      </c>
      <c r="H690" s="2546">
        <v>11.9</v>
      </c>
      <c r="I690" s="2546">
        <v>19.600000000000001</v>
      </c>
      <c r="J690" s="2547">
        <v>20</v>
      </c>
      <c r="K690" s="2546">
        <v>573</v>
      </c>
      <c r="L690" s="2546">
        <v>533</v>
      </c>
      <c r="M690" s="2522">
        <v>159</v>
      </c>
      <c r="N690" s="2548">
        <v>2.0819999999999999</v>
      </c>
      <c r="O690" s="2523">
        <v>16.440000000000001</v>
      </c>
      <c r="P690" s="2549">
        <v>1</v>
      </c>
      <c r="Q690" s="2549" t="s">
        <v>2493</v>
      </c>
      <c r="R690" s="2549" t="s">
        <v>2493</v>
      </c>
      <c r="S690" s="2549">
        <v>1</v>
      </c>
      <c r="T690" s="2550" t="s">
        <v>2493</v>
      </c>
      <c r="U690" s="2549">
        <v>1</v>
      </c>
      <c r="V690" s="2549" t="s">
        <v>2493</v>
      </c>
      <c r="W690" s="2549" t="s">
        <v>2493</v>
      </c>
      <c r="X690" s="2549">
        <v>1</v>
      </c>
      <c r="Y690" s="2550" t="s">
        <v>2493</v>
      </c>
      <c r="Z690" s="2551" t="s">
        <v>2185</v>
      </c>
      <c r="AA690" s="2552" t="s">
        <v>2185</v>
      </c>
      <c r="AB690" s="2549" t="s">
        <v>2495</v>
      </c>
      <c r="AC690" s="2554">
        <v>100150</v>
      </c>
      <c r="AD690" s="2555">
        <v>3272</v>
      </c>
      <c r="AE690" s="2555">
        <v>3731</v>
      </c>
      <c r="AF690" s="2555">
        <v>24.9</v>
      </c>
      <c r="AG690" s="2555">
        <v>81.760000000000005</v>
      </c>
      <c r="AH690" s="2555">
        <v>3935</v>
      </c>
      <c r="AI690" s="2555">
        <v>343.6</v>
      </c>
      <c r="AJ690" s="2555">
        <v>537.70000000000005</v>
      </c>
      <c r="AK690" s="2555">
        <v>4.9000000000000004</v>
      </c>
      <c r="AL690" s="2555">
        <v>7.4</v>
      </c>
      <c r="AM690" s="2555">
        <v>168.2</v>
      </c>
      <c r="AN690" s="2523">
        <v>3441</v>
      </c>
      <c r="AO690" s="2556">
        <v>1</v>
      </c>
      <c r="AP690" s="2547">
        <v>1</v>
      </c>
      <c r="AQ690" s="2547">
        <v>4</v>
      </c>
      <c r="AR690" s="2547">
        <v>4</v>
      </c>
      <c r="AS690" s="2557">
        <v>115</v>
      </c>
      <c r="AT690" s="2558">
        <v>129</v>
      </c>
      <c r="AU690" s="2558">
        <v>90</v>
      </c>
      <c r="AV690" s="2559">
        <v>104</v>
      </c>
      <c r="AW690" s="2560">
        <v>1</v>
      </c>
      <c r="AX690" s="2539">
        <v>1</v>
      </c>
      <c r="AY690" s="2521">
        <v>0</v>
      </c>
      <c r="AZ690" s="2539">
        <v>1</v>
      </c>
      <c r="BA690" s="2539">
        <v>1</v>
      </c>
      <c r="BB690" s="2539">
        <v>1</v>
      </c>
      <c r="BC690" s="2539">
        <v>0</v>
      </c>
      <c r="BD690" s="2539">
        <v>1</v>
      </c>
      <c r="BE690" s="2561">
        <v>1</v>
      </c>
      <c r="BF690" s="2539">
        <v>1</v>
      </c>
      <c r="BG690" s="2539">
        <v>1</v>
      </c>
      <c r="BH690" s="2539">
        <v>1</v>
      </c>
      <c r="BI690" s="2539">
        <v>1</v>
      </c>
      <c r="BJ690" s="2539">
        <v>1</v>
      </c>
      <c r="BK690" s="2539">
        <v>1</v>
      </c>
      <c r="BL690" s="2539">
        <v>1</v>
      </c>
      <c r="BM690" s="2539">
        <v>1</v>
      </c>
      <c r="BN690" s="2521">
        <v>0</v>
      </c>
      <c r="BO690" s="2539">
        <v>1</v>
      </c>
      <c r="BP690" s="2539">
        <v>1</v>
      </c>
      <c r="BQ690" s="2539">
        <v>0</v>
      </c>
      <c r="BR690" s="2562">
        <v>0</v>
      </c>
      <c r="BS690" s="2538">
        <v>0</v>
      </c>
      <c r="BT690" s="2521">
        <v>0</v>
      </c>
      <c r="BU690" s="2521">
        <v>0</v>
      </c>
      <c r="BV690" s="2521">
        <v>0</v>
      </c>
      <c r="BW690" s="2521">
        <v>0</v>
      </c>
      <c r="BX690" s="2521">
        <v>0</v>
      </c>
      <c r="BY690" s="2521">
        <v>0</v>
      </c>
      <c r="BZ690" s="2579">
        <v>0</v>
      </c>
      <c r="CA690" s="2521">
        <v>0</v>
      </c>
      <c r="CB690" s="2521">
        <v>0</v>
      </c>
      <c r="CC690" s="2521">
        <v>0</v>
      </c>
      <c r="CD690" s="2521">
        <v>0</v>
      </c>
      <c r="CE690" s="2524">
        <v>0</v>
      </c>
      <c r="CF690" s="2520">
        <v>1</v>
      </c>
      <c r="CG690" s="2521">
        <v>1</v>
      </c>
      <c r="CH690" s="2521">
        <v>1</v>
      </c>
      <c r="CI690" s="2521">
        <v>1</v>
      </c>
      <c r="CJ690" s="2521">
        <v>1</v>
      </c>
      <c r="CK690" s="2521">
        <v>1</v>
      </c>
      <c r="CL690" s="2521">
        <v>1</v>
      </c>
      <c r="CM690" s="2521">
        <v>1</v>
      </c>
      <c r="CN690" s="2521">
        <v>1</v>
      </c>
      <c r="CO690" s="2521">
        <v>1</v>
      </c>
      <c r="CP690" s="2521">
        <v>1</v>
      </c>
      <c r="CQ690" s="2521">
        <v>1</v>
      </c>
      <c r="CR690" s="2521">
        <v>1</v>
      </c>
      <c r="CS690" s="2521">
        <v>0</v>
      </c>
      <c r="CT690" s="2521">
        <v>0</v>
      </c>
      <c r="CU690" s="2521">
        <v>0</v>
      </c>
      <c r="CV690" s="2521">
        <v>0</v>
      </c>
      <c r="CW690" s="2521">
        <v>0</v>
      </c>
      <c r="CX690" s="2521">
        <v>0</v>
      </c>
      <c r="CY690" s="2563">
        <v>0</v>
      </c>
    </row>
    <row r="691" spans="1:103">
      <c r="A691" s="2541"/>
      <c r="B691" s="2659" t="s">
        <v>3058</v>
      </c>
      <c r="C691" s="2658" t="s">
        <v>3059</v>
      </c>
      <c r="D691" s="2648">
        <v>113</v>
      </c>
      <c r="E691" s="2519">
        <v>76</v>
      </c>
      <c r="F691" s="2556">
        <v>608</v>
      </c>
      <c r="G691" s="2547">
        <v>228</v>
      </c>
      <c r="H691" s="2546">
        <v>11.2</v>
      </c>
      <c r="I691" s="2546">
        <v>17.3</v>
      </c>
      <c r="J691" s="2547">
        <v>20</v>
      </c>
      <c r="K691" s="2546">
        <v>573</v>
      </c>
      <c r="L691" s="2546">
        <v>533</v>
      </c>
      <c r="M691" s="2522">
        <v>145</v>
      </c>
      <c r="N691" s="2548">
        <v>2.0710000000000002</v>
      </c>
      <c r="O691" s="2523">
        <v>18</v>
      </c>
      <c r="P691" s="2549">
        <v>1</v>
      </c>
      <c r="Q691" s="2549">
        <v>1</v>
      </c>
      <c r="R691" s="2549" t="s">
        <v>2185</v>
      </c>
      <c r="S691" s="2549">
        <v>1</v>
      </c>
      <c r="T691" s="2550">
        <v>1</v>
      </c>
      <c r="U691" s="2549">
        <v>1</v>
      </c>
      <c r="V691" s="2549">
        <v>1</v>
      </c>
      <c r="W691" s="2549" t="s">
        <v>2185</v>
      </c>
      <c r="X691" s="2549" t="s">
        <v>2185</v>
      </c>
      <c r="Y691" s="2550" t="s">
        <v>2185</v>
      </c>
      <c r="Z691" s="2551" t="s">
        <v>2185</v>
      </c>
      <c r="AA691" s="2552" t="s">
        <v>2185</v>
      </c>
      <c r="AB691" s="2549" t="s">
        <v>2495</v>
      </c>
      <c r="AC691" s="2554">
        <v>89160</v>
      </c>
      <c r="AD691" s="2555">
        <v>2933</v>
      </c>
      <c r="AE691" s="2555">
        <v>3347</v>
      </c>
      <c r="AF691" s="2555">
        <v>24.6</v>
      </c>
      <c r="AG691" s="2555">
        <v>76.510000000000005</v>
      </c>
      <c r="AH691" s="2555">
        <v>3428</v>
      </c>
      <c r="AI691" s="2555">
        <v>300.7</v>
      </c>
      <c r="AJ691" s="2555">
        <v>471.1</v>
      </c>
      <c r="AK691" s="2555">
        <v>4.8</v>
      </c>
      <c r="AL691" s="2555">
        <v>6.9</v>
      </c>
      <c r="AM691" s="2555">
        <v>123.9</v>
      </c>
      <c r="AN691" s="2523">
        <v>2981</v>
      </c>
      <c r="AO691" s="2556">
        <v>1</v>
      </c>
      <c r="AP691" s="2547">
        <v>1</v>
      </c>
      <c r="AQ691" s="2547">
        <v>4</v>
      </c>
      <c r="AR691" s="2547">
        <v>4</v>
      </c>
      <c r="AS691" s="2557">
        <v>126</v>
      </c>
      <c r="AT691" s="2558">
        <v>141</v>
      </c>
      <c r="AU691" s="2558">
        <v>99</v>
      </c>
      <c r="AV691" s="2559">
        <v>114</v>
      </c>
      <c r="AW691" s="2560">
        <v>1</v>
      </c>
      <c r="AX691" s="2539">
        <v>1</v>
      </c>
      <c r="AY691" s="2521">
        <v>0</v>
      </c>
      <c r="AZ691" s="2539">
        <v>1</v>
      </c>
      <c r="BA691" s="2539">
        <v>1</v>
      </c>
      <c r="BB691" s="2539">
        <v>1</v>
      </c>
      <c r="BC691" s="2539">
        <v>0</v>
      </c>
      <c r="BD691" s="2539">
        <v>1</v>
      </c>
      <c r="BE691" s="2561">
        <v>0</v>
      </c>
      <c r="BF691" s="2539">
        <v>0</v>
      </c>
      <c r="BG691" s="2539">
        <v>1</v>
      </c>
      <c r="BH691" s="2539">
        <v>0</v>
      </c>
      <c r="BI691" s="2539">
        <v>1</v>
      </c>
      <c r="BJ691" s="2539">
        <v>1</v>
      </c>
      <c r="BK691" s="2539">
        <v>1</v>
      </c>
      <c r="BL691" s="2539">
        <v>1</v>
      </c>
      <c r="BM691" s="2539">
        <v>0</v>
      </c>
      <c r="BN691" s="2521">
        <v>0</v>
      </c>
      <c r="BO691" s="2539">
        <v>1</v>
      </c>
      <c r="BP691" s="2539">
        <v>1</v>
      </c>
      <c r="BQ691" s="2539">
        <v>0</v>
      </c>
      <c r="BR691" s="2562">
        <v>0</v>
      </c>
      <c r="BS691" s="2538">
        <v>0</v>
      </c>
      <c r="BT691" s="2521">
        <v>0</v>
      </c>
      <c r="BU691" s="2521">
        <v>0</v>
      </c>
      <c r="BV691" s="2521">
        <v>0</v>
      </c>
      <c r="BW691" s="2521">
        <v>0</v>
      </c>
      <c r="BX691" s="2521">
        <v>0</v>
      </c>
      <c r="BY691" s="2521">
        <v>0</v>
      </c>
      <c r="BZ691" s="2579">
        <v>0</v>
      </c>
      <c r="CA691" s="2521">
        <v>0</v>
      </c>
      <c r="CB691" s="2521">
        <v>0</v>
      </c>
      <c r="CC691" s="2521">
        <v>0</v>
      </c>
      <c r="CD691" s="2521">
        <v>0</v>
      </c>
      <c r="CE691" s="2524">
        <v>0</v>
      </c>
      <c r="CF691" s="2520">
        <v>1</v>
      </c>
      <c r="CG691" s="2521">
        <v>1</v>
      </c>
      <c r="CH691" s="2521">
        <v>1</v>
      </c>
      <c r="CI691" s="2521">
        <v>1</v>
      </c>
      <c r="CJ691" s="2521">
        <v>1</v>
      </c>
      <c r="CK691" s="2521">
        <v>1</v>
      </c>
      <c r="CL691" s="2521">
        <v>1</v>
      </c>
      <c r="CM691" s="2521">
        <v>1</v>
      </c>
      <c r="CN691" s="2521">
        <v>1</v>
      </c>
      <c r="CO691" s="2521">
        <v>1</v>
      </c>
      <c r="CP691" s="2521">
        <v>1</v>
      </c>
      <c r="CQ691" s="2521">
        <v>1</v>
      </c>
      <c r="CR691" s="2521">
        <v>1</v>
      </c>
      <c r="CS691" s="2521">
        <v>0</v>
      </c>
      <c r="CT691" s="2521">
        <v>0</v>
      </c>
      <c r="CU691" s="2521">
        <v>0</v>
      </c>
      <c r="CV691" s="2521">
        <v>0</v>
      </c>
      <c r="CW691" s="2521">
        <v>0</v>
      </c>
      <c r="CX691" s="2521">
        <v>0</v>
      </c>
      <c r="CY691" s="2563">
        <v>0</v>
      </c>
    </row>
    <row r="692" spans="1:103">
      <c r="A692" s="2541"/>
      <c r="B692" s="2659" t="s">
        <v>3060</v>
      </c>
      <c r="C692" s="2658" t="s">
        <v>3061</v>
      </c>
      <c r="D692" s="2648">
        <v>101</v>
      </c>
      <c r="E692" s="2519">
        <v>68</v>
      </c>
      <c r="F692" s="2556">
        <v>603</v>
      </c>
      <c r="G692" s="2547">
        <v>228</v>
      </c>
      <c r="H692" s="2546">
        <v>10.5</v>
      </c>
      <c r="I692" s="2546">
        <v>14.9</v>
      </c>
      <c r="J692" s="2547">
        <v>20</v>
      </c>
      <c r="K692" s="2546">
        <v>573</v>
      </c>
      <c r="L692" s="2546">
        <v>533</v>
      </c>
      <c r="M692" s="2522">
        <v>130</v>
      </c>
      <c r="N692" s="2548">
        <v>2.0630000000000002</v>
      </c>
      <c r="O692" s="2523">
        <v>19.98</v>
      </c>
      <c r="P692" s="2549">
        <v>1</v>
      </c>
      <c r="Q692" s="2549">
        <v>1</v>
      </c>
      <c r="R692" s="2549" t="s">
        <v>2185</v>
      </c>
      <c r="S692" s="2549">
        <v>1</v>
      </c>
      <c r="T692" s="2550">
        <v>1</v>
      </c>
      <c r="U692" s="2549">
        <v>1</v>
      </c>
      <c r="V692" s="2549">
        <v>1</v>
      </c>
      <c r="W692" s="2549" t="s">
        <v>2185</v>
      </c>
      <c r="X692" s="2549" t="s">
        <v>2185</v>
      </c>
      <c r="Y692" s="2550" t="s">
        <v>2185</v>
      </c>
      <c r="Z692" s="2551" t="s">
        <v>2185</v>
      </c>
      <c r="AA692" s="2552" t="s">
        <v>2185</v>
      </c>
      <c r="AB692" s="2549" t="s">
        <v>2495</v>
      </c>
      <c r="AC692" s="2554">
        <v>77970</v>
      </c>
      <c r="AD692" s="2555">
        <v>2586</v>
      </c>
      <c r="AE692" s="2555">
        <v>2957</v>
      </c>
      <c r="AF692" s="2555">
        <v>24.3</v>
      </c>
      <c r="AG692" s="2555">
        <v>71.14</v>
      </c>
      <c r="AH692" s="2555">
        <v>2952</v>
      </c>
      <c r="AI692" s="2555">
        <v>258.89999999999998</v>
      </c>
      <c r="AJ692" s="2555">
        <v>406.4</v>
      </c>
      <c r="AK692" s="2555">
        <v>4.7</v>
      </c>
      <c r="AL692" s="2555">
        <v>6.3</v>
      </c>
      <c r="AM692" s="2555">
        <v>87.85</v>
      </c>
      <c r="AN692" s="2523">
        <v>2544</v>
      </c>
      <c r="AO692" s="2556">
        <v>1</v>
      </c>
      <c r="AP692" s="2547">
        <v>1</v>
      </c>
      <c r="AQ692" s="2547">
        <v>4</v>
      </c>
      <c r="AR692" s="2547">
        <v>4</v>
      </c>
      <c r="AS692" s="2557">
        <v>139</v>
      </c>
      <c r="AT692" s="2558">
        <v>157</v>
      </c>
      <c r="AU692" s="2558">
        <v>109</v>
      </c>
      <c r="AV692" s="2559">
        <v>126</v>
      </c>
      <c r="AW692" s="2560">
        <v>1</v>
      </c>
      <c r="AX692" s="2539">
        <v>1</v>
      </c>
      <c r="AY692" s="2521">
        <v>0</v>
      </c>
      <c r="AZ692" s="2539">
        <v>1</v>
      </c>
      <c r="BA692" s="2539">
        <v>1</v>
      </c>
      <c r="BB692" s="2539">
        <v>1</v>
      </c>
      <c r="BC692" s="2539">
        <v>0</v>
      </c>
      <c r="BD692" s="2539">
        <v>1</v>
      </c>
      <c r="BE692" s="2561">
        <v>0</v>
      </c>
      <c r="BF692" s="2539">
        <v>0</v>
      </c>
      <c r="BG692" s="2539">
        <v>1</v>
      </c>
      <c r="BH692" s="2539">
        <v>0</v>
      </c>
      <c r="BI692" s="2539">
        <v>1</v>
      </c>
      <c r="BJ692" s="2539">
        <v>1</v>
      </c>
      <c r="BK692" s="2539">
        <v>1</v>
      </c>
      <c r="BL692" s="2539">
        <v>1</v>
      </c>
      <c r="BM692" s="2539">
        <v>0</v>
      </c>
      <c r="BN692" s="2521">
        <v>0</v>
      </c>
      <c r="BO692" s="2539">
        <v>1</v>
      </c>
      <c r="BP692" s="2539">
        <v>1</v>
      </c>
      <c r="BQ692" s="2539">
        <v>0</v>
      </c>
      <c r="BR692" s="2562">
        <v>0</v>
      </c>
      <c r="BS692" s="2538">
        <v>0</v>
      </c>
      <c r="BT692" s="2521">
        <v>0</v>
      </c>
      <c r="BU692" s="2521">
        <v>0</v>
      </c>
      <c r="BV692" s="2521">
        <v>0</v>
      </c>
      <c r="BW692" s="2521">
        <v>0</v>
      </c>
      <c r="BX692" s="2521">
        <v>0</v>
      </c>
      <c r="BY692" s="2521">
        <v>0</v>
      </c>
      <c r="BZ692" s="2579">
        <v>0</v>
      </c>
      <c r="CA692" s="2521">
        <v>0</v>
      </c>
      <c r="CB692" s="2521">
        <v>0</v>
      </c>
      <c r="CC692" s="2521">
        <v>0</v>
      </c>
      <c r="CD692" s="2521">
        <v>0</v>
      </c>
      <c r="CE692" s="2524">
        <v>0</v>
      </c>
      <c r="CF692" s="2520">
        <v>1</v>
      </c>
      <c r="CG692" s="2521">
        <v>1</v>
      </c>
      <c r="CH692" s="2521">
        <v>1</v>
      </c>
      <c r="CI692" s="2521">
        <v>1</v>
      </c>
      <c r="CJ692" s="2521">
        <v>1</v>
      </c>
      <c r="CK692" s="2521">
        <v>1</v>
      </c>
      <c r="CL692" s="2521">
        <v>1</v>
      </c>
      <c r="CM692" s="2521">
        <v>1</v>
      </c>
      <c r="CN692" s="2521">
        <v>1</v>
      </c>
      <c r="CO692" s="2521">
        <v>1</v>
      </c>
      <c r="CP692" s="2521">
        <v>1</v>
      </c>
      <c r="CQ692" s="2521">
        <v>1</v>
      </c>
      <c r="CR692" s="2521">
        <v>1</v>
      </c>
      <c r="CS692" s="2521">
        <v>0</v>
      </c>
      <c r="CT692" s="2521">
        <v>0</v>
      </c>
      <c r="CU692" s="2521">
        <v>0</v>
      </c>
      <c r="CV692" s="2521">
        <v>0</v>
      </c>
      <c r="CW692" s="2521">
        <v>0</v>
      </c>
      <c r="CX692" s="2521">
        <v>0</v>
      </c>
      <c r="CY692" s="2563">
        <v>0</v>
      </c>
    </row>
    <row r="693" spans="1:103">
      <c r="A693" s="2541"/>
      <c r="B693" s="2659" t="s">
        <v>3062</v>
      </c>
      <c r="C693" s="2668" t="s">
        <v>3063</v>
      </c>
      <c r="D693" s="2648">
        <v>92</v>
      </c>
      <c r="E693" s="2519">
        <v>62</v>
      </c>
      <c r="F693" s="2556">
        <v>603</v>
      </c>
      <c r="G693" s="2547">
        <v>179</v>
      </c>
      <c r="H693" s="2546">
        <v>10.9</v>
      </c>
      <c r="I693" s="2546">
        <v>15</v>
      </c>
      <c r="J693" s="2547">
        <v>13</v>
      </c>
      <c r="K693" s="2546">
        <v>573</v>
      </c>
      <c r="L693" s="2546">
        <v>547</v>
      </c>
      <c r="M693" s="2522">
        <v>117</v>
      </c>
      <c r="N693" s="2548">
        <v>1.8779999999999999</v>
      </c>
      <c r="O693" s="2523">
        <v>20.34</v>
      </c>
      <c r="P693" s="2549" t="s">
        <v>2185</v>
      </c>
      <c r="Q693" s="2549" t="s">
        <v>2185</v>
      </c>
      <c r="R693" s="2549" t="s">
        <v>2185</v>
      </c>
      <c r="S693" s="2549" t="s">
        <v>2185</v>
      </c>
      <c r="T693" s="2550" t="s">
        <v>2185</v>
      </c>
      <c r="U693" s="2549" t="s">
        <v>2185</v>
      </c>
      <c r="V693" s="2549" t="s">
        <v>2185</v>
      </c>
      <c r="W693" s="2549" t="s">
        <v>2185</v>
      </c>
      <c r="X693" s="2549" t="s">
        <v>2185</v>
      </c>
      <c r="Y693" s="2550" t="s">
        <v>2185</v>
      </c>
      <c r="Z693" s="2551" t="s">
        <v>2185</v>
      </c>
      <c r="AA693" s="2552" t="s">
        <v>2185</v>
      </c>
      <c r="AB693" s="2549" t="s">
        <v>2499</v>
      </c>
      <c r="AC693" s="2554">
        <v>64680</v>
      </c>
      <c r="AD693" s="2555">
        <v>2145</v>
      </c>
      <c r="AE693" s="2555">
        <v>2514</v>
      </c>
      <c r="AF693" s="2555">
        <v>23.4</v>
      </c>
      <c r="AG693" s="2555">
        <v>69.44</v>
      </c>
      <c r="AH693" s="2555">
        <v>1441</v>
      </c>
      <c r="AI693" s="2555">
        <v>161</v>
      </c>
      <c r="AJ693" s="2555">
        <v>258.5</v>
      </c>
      <c r="AK693" s="2555">
        <v>3.5</v>
      </c>
      <c r="AL693" s="2555">
        <v>5.6</v>
      </c>
      <c r="AM693" s="2555">
        <v>71.3</v>
      </c>
      <c r="AN693" s="2523">
        <v>1239</v>
      </c>
      <c r="AO693" s="2556">
        <v>1</v>
      </c>
      <c r="AP693" s="2547" t="s">
        <v>2185</v>
      </c>
      <c r="AQ693" s="2547">
        <v>4</v>
      </c>
      <c r="AR693" s="2547" t="s">
        <v>2185</v>
      </c>
      <c r="AS693" s="2557">
        <v>144</v>
      </c>
      <c r="AT693" s="2558">
        <v>160</v>
      </c>
      <c r="AU693" s="2558">
        <v>118</v>
      </c>
      <c r="AV693" s="2559">
        <v>133</v>
      </c>
      <c r="AW693" s="2560">
        <v>0</v>
      </c>
      <c r="AX693" s="2539">
        <v>0</v>
      </c>
      <c r="AY693" s="2521">
        <v>0</v>
      </c>
      <c r="AZ693" s="2539">
        <v>0</v>
      </c>
      <c r="BA693" s="2539">
        <v>0</v>
      </c>
      <c r="BB693" s="2539">
        <v>0</v>
      </c>
      <c r="BC693" s="2539">
        <v>0</v>
      </c>
      <c r="BD693" s="2539">
        <v>0</v>
      </c>
      <c r="BE693" s="2561">
        <v>0</v>
      </c>
      <c r="BF693" s="2539">
        <v>0</v>
      </c>
      <c r="BG693" s="2539">
        <v>0</v>
      </c>
      <c r="BH693" s="2539">
        <v>0</v>
      </c>
      <c r="BI693" s="2539">
        <v>0</v>
      </c>
      <c r="BJ693" s="2539">
        <v>1</v>
      </c>
      <c r="BK693" s="2539">
        <v>1</v>
      </c>
      <c r="BL693" s="2539">
        <v>0</v>
      </c>
      <c r="BM693" s="2539">
        <v>0</v>
      </c>
      <c r="BN693" s="2521">
        <v>0</v>
      </c>
      <c r="BO693" s="2539">
        <v>0</v>
      </c>
      <c r="BP693" s="2539">
        <v>0</v>
      </c>
      <c r="BQ693" s="2539">
        <v>0</v>
      </c>
      <c r="BR693" s="2562">
        <v>0</v>
      </c>
      <c r="BS693" s="2538">
        <v>0</v>
      </c>
      <c r="BT693" s="2521">
        <v>1</v>
      </c>
      <c r="BU693" s="2521">
        <v>0</v>
      </c>
      <c r="BV693" s="2521">
        <v>0</v>
      </c>
      <c r="BW693" s="2521">
        <v>0</v>
      </c>
      <c r="BX693" s="2521">
        <v>0</v>
      </c>
      <c r="BY693" s="2521">
        <v>0</v>
      </c>
      <c r="BZ693" s="2579">
        <v>0</v>
      </c>
      <c r="CA693" s="2521">
        <v>0</v>
      </c>
      <c r="CB693" s="2521">
        <v>0</v>
      </c>
      <c r="CC693" s="2521">
        <v>0</v>
      </c>
      <c r="CD693" s="2521">
        <v>0</v>
      </c>
      <c r="CE693" s="2524">
        <v>0</v>
      </c>
      <c r="CF693" s="2520">
        <v>1</v>
      </c>
      <c r="CG693" s="2521">
        <v>1</v>
      </c>
      <c r="CH693" s="2521">
        <v>1</v>
      </c>
      <c r="CI693" s="2521">
        <v>1</v>
      </c>
      <c r="CJ693" s="2521">
        <v>1</v>
      </c>
      <c r="CK693" s="2521">
        <v>1</v>
      </c>
      <c r="CL693" s="2521">
        <v>1</v>
      </c>
      <c r="CM693" s="2521">
        <v>1</v>
      </c>
      <c r="CN693" s="2521">
        <v>1</v>
      </c>
      <c r="CO693" s="2521">
        <v>1</v>
      </c>
      <c r="CP693" s="2521">
        <v>1</v>
      </c>
      <c r="CQ693" s="2521">
        <v>1</v>
      </c>
      <c r="CR693" s="2521">
        <v>1</v>
      </c>
      <c r="CS693" s="2521">
        <v>0</v>
      </c>
      <c r="CT693" s="2521">
        <v>0</v>
      </c>
      <c r="CU693" s="2521">
        <v>0</v>
      </c>
      <c r="CV693" s="2521">
        <v>0</v>
      </c>
      <c r="CW693" s="2521">
        <v>0</v>
      </c>
      <c r="CX693" s="2521">
        <v>0</v>
      </c>
      <c r="CY693" s="2563">
        <v>0</v>
      </c>
    </row>
    <row r="694" spans="1:103">
      <c r="A694" s="2541"/>
      <c r="B694" s="2659" t="s">
        <v>3064</v>
      </c>
      <c r="C694" s="2668" t="s">
        <v>3065</v>
      </c>
      <c r="D694" s="2648">
        <v>82</v>
      </c>
      <c r="E694" s="2519">
        <v>55</v>
      </c>
      <c r="F694" s="2556">
        <v>599</v>
      </c>
      <c r="G694" s="2547">
        <v>178</v>
      </c>
      <c r="H694" s="2546">
        <v>10</v>
      </c>
      <c r="I694" s="2546">
        <v>12.8</v>
      </c>
      <c r="J694" s="2547">
        <v>13</v>
      </c>
      <c r="K694" s="2546">
        <v>573</v>
      </c>
      <c r="L694" s="2546">
        <v>547</v>
      </c>
      <c r="M694" s="2522">
        <v>105</v>
      </c>
      <c r="N694" s="2548">
        <v>1.8680000000000001</v>
      </c>
      <c r="O694" s="2523">
        <v>22.8</v>
      </c>
      <c r="P694" s="2549" t="s">
        <v>2185</v>
      </c>
      <c r="Q694" s="2549" t="s">
        <v>2185</v>
      </c>
      <c r="R694" s="2549" t="s">
        <v>2185</v>
      </c>
      <c r="S694" s="2549" t="s">
        <v>2185</v>
      </c>
      <c r="T694" s="2550" t="s">
        <v>2185</v>
      </c>
      <c r="U694" s="2549" t="s">
        <v>2185</v>
      </c>
      <c r="V694" s="2549" t="s">
        <v>2185</v>
      </c>
      <c r="W694" s="2549" t="s">
        <v>2185</v>
      </c>
      <c r="X694" s="2549" t="s">
        <v>2185</v>
      </c>
      <c r="Y694" s="2550" t="s">
        <v>2185</v>
      </c>
      <c r="Z694" s="2551" t="s">
        <v>2185</v>
      </c>
      <c r="AA694" s="2552" t="s">
        <v>2185</v>
      </c>
      <c r="AB694" s="2549" t="s">
        <v>2499</v>
      </c>
      <c r="AC694" s="2554">
        <v>56030</v>
      </c>
      <c r="AD694" s="2555">
        <v>1870</v>
      </c>
      <c r="AE694" s="2555">
        <v>2198</v>
      </c>
      <c r="AF694" s="2555">
        <v>23.1</v>
      </c>
      <c r="AG694" s="2555">
        <v>63.39</v>
      </c>
      <c r="AH694" s="2555">
        <v>1208</v>
      </c>
      <c r="AI694" s="2555">
        <v>135.80000000000001</v>
      </c>
      <c r="AJ694" s="2555">
        <v>218.2</v>
      </c>
      <c r="AK694" s="2555">
        <v>3.4</v>
      </c>
      <c r="AL694" s="2555">
        <v>5</v>
      </c>
      <c r="AM694" s="2555">
        <v>49.07</v>
      </c>
      <c r="AN694" s="2523">
        <v>1033</v>
      </c>
      <c r="AO694" s="2556">
        <v>1</v>
      </c>
      <c r="AP694" s="2547" t="s">
        <v>2185</v>
      </c>
      <c r="AQ694" s="2547">
        <v>4</v>
      </c>
      <c r="AR694" s="2547" t="s">
        <v>2185</v>
      </c>
      <c r="AS694" s="2557">
        <v>162</v>
      </c>
      <c r="AT694" s="2558">
        <v>179</v>
      </c>
      <c r="AU694" s="2558">
        <v>132</v>
      </c>
      <c r="AV694" s="2559">
        <v>149</v>
      </c>
      <c r="AW694" s="2560">
        <v>0</v>
      </c>
      <c r="AX694" s="2539">
        <v>0</v>
      </c>
      <c r="AY694" s="2521">
        <v>0</v>
      </c>
      <c r="AZ694" s="2539">
        <v>0</v>
      </c>
      <c r="BA694" s="2539">
        <v>0</v>
      </c>
      <c r="BB694" s="2539">
        <v>0</v>
      </c>
      <c r="BC694" s="2539">
        <v>0</v>
      </c>
      <c r="BD694" s="2539">
        <v>0</v>
      </c>
      <c r="BE694" s="2561">
        <v>0</v>
      </c>
      <c r="BF694" s="2539">
        <v>0</v>
      </c>
      <c r="BG694" s="2539">
        <v>0</v>
      </c>
      <c r="BH694" s="2539">
        <v>0</v>
      </c>
      <c r="BI694" s="2539">
        <v>0</v>
      </c>
      <c r="BJ694" s="2539">
        <v>1</v>
      </c>
      <c r="BK694" s="2539">
        <v>1</v>
      </c>
      <c r="BL694" s="2539">
        <v>0</v>
      </c>
      <c r="BM694" s="2539">
        <v>0</v>
      </c>
      <c r="BN694" s="2521">
        <v>0</v>
      </c>
      <c r="BO694" s="2539">
        <v>0</v>
      </c>
      <c r="BP694" s="2539">
        <v>0</v>
      </c>
      <c r="BQ694" s="2539">
        <v>0</v>
      </c>
      <c r="BR694" s="2562">
        <v>0</v>
      </c>
      <c r="BS694" s="2538">
        <v>0</v>
      </c>
      <c r="BT694" s="2521">
        <v>1</v>
      </c>
      <c r="BU694" s="2521">
        <v>0</v>
      </c>
      <c r="BV694" s="2521">
        <v>0</v>
      </c>
      <c r="BW694" s="2521">
        <v>0</v>
      </c>
      <c r="BX694" s="2521">
        <v>0</v>
      </c>
      <c r="BY694" s="2521">
        <v>0</v>
      </c>
      <c r="BZ694" s="2579">
        <v>0</v>
      </c>
      <c r="CA694" s="2521">
        <v>0</v>
      </c>
      <c r="CB694" s="2521">
        <v>0</v>
      </c>
      <c r="CC694" s="2521">
        <v>0</v>
      </c>
      <c r="CD694" s="2521">
        <v>0</v>
      </c>
      <c r="CE694" s="2524">
        <v>0</v>
      </c>
      <c r="CF694" s="2520">
        <v>1</v>
      </c>
      <c r="CG694" s="2521">
        <v>1</v>
      </c>
      <c r="CH694" s="2521">
        <v>1</v>
      </c>
      <c r="CI694" s="2521">
        <v>1</v>
      </c>
      <c r="CJ694" s="2521">
        <v>1</v>
      </c>
      <c r="CK694" s="2521">
        <v>1</v>
      </c>
      <c r="CL694" s="2521">
        <v>1</v>
      </c>
      <c r="CM694" s="2521">
        <v>1</v>
      </c>
      <c r="CN694" s="2521">
        <v>1</v>
      </c>
      <c r="CO694" s="2521">
        <v>1</v>
      </c>
      <c r="CP694" s="2521">
        <v>1</v>
      </c>
      <c r="CQ694" s="2521">
        <v>1</v>
      </c>
      <c r="CR694" s="2521">
        <v>1</v>
      </c>
      <c r="CS694" s="2521">
        <v>0</v>
      </c>
      <c r="CT694" s="2521">
        <v>0</v>
      </c>
      <c r="CU694" s="2521">
        <v>0</v>
      </c>
      <c r="CV694" s="2521">
        <v>0</v>
      </c>
      <c r="CW694" s="2521">
        <v>0</v>
      </c>
      <c r="CX694" s="2521">
        <v>0</v>
      </c>
      <c r="CY694" s="2563">
        <v>0</v>
      </c>
    </row>
    <row r="695" spans="1:103">
      <c r="A695" s="2541"/>
      <c r="B695" s="2659" t="s">
        <v>3066</v>
      </c>
      <c r="C695" s="2658" t="s">
        <v>3067</v>
      </c>
      <c r="D695" s="2648">
        <v>138</v>
      </c>
      <c r="E695" s="2519">
        <v>93</v>
      </c>
      <c r="F695" s="2556">
        <v>549</v>
      </c>
      <c r="G695" s="2547">
        <v>214</v>
      </c>
      <c r="H695" s="2546">
        <v>14.7</v>
      </c>
      <c r="I695" s="2546">
        <v>23.6</v>
      </c>
      <c r="J695" s="2547">
        <v>13</v>
      </c>
      <c r="K695" s="2546">
        <v>501.9</v>
      </c>
      <c r="L695" s="2546">
        <v>475.9</v>
      </c>
      <c r="M695" s="2522">
        <v>176</v>
      </c>
      <c r="N695" s="2548">
        <v>1.9019999999999999</v>
      </c>
      <c r="O695" s="2523">
        <v>13.75</v>
      </c>
      <c r="P695" s="2549">
        <v>1</v>
      </c>
      <c r="Q695" s="2549">
        <v>1</v>
      </c>
      <c r="R695" s="2549" t="s">
        <v>2185</v>
      </c>
      <c r="S695" s="2549">
        <v>1</v>
      </c>
      <c r="T695" s="2550">
        <v>1</v>
      </c>
      <c r="U695" s="2549">
        <v>1</v>
      </c>
      <c r="V695" s="2549" t="s">
        <v>2185</v>
      </c>
      <c r="W695" s="2549" t="s">
        <v>2185</v>
      </c>
      <c r="X695" s="2549" t="s">
        <v>2185</v>
      </c>
      <c r="Y695" s="2550" t="s">
        <v>2185</v>
      </c>
      <c r="Z695" s="2551" t="s">
        <v>2185</v>
      </c>
      <c r="AA695" s="2552" t="s">
        <v>2185</v>
      </c>
      <c r="AB695" s="2549" t="s">
        <v>2499</v>
      </c>
      <c r="AC695" s="2554">
        <v>86120</v>
      </c>
      <c r="AD695" s="2555">
        <v>3137</v>
      </c>
      <c r="AE695" s="2555">
        <v>3614</v>
      </c>
      <c r="AF695" s="2555">
        <v>22.1</v>
      </c>
      <c r="AG695" s="2555">
        <v>84.82</v>
      </c>
      <c r="AH695" s="2555">
        <v>3869</v>
      </c>
      <c r="AI695" s="2555">
        <v>361.6</v>
      </c>
      <c r="AJ695" s="2555">
        <v>568.9</v>
      </c>
      <c r="AK695" s="2555">
        <v>4.5999999999999996</v>
      </c>
      <c r="AL695" s="2555">
        <v>7.7</v>
      </c>
      <c r="AM695" s="2555">
        <v>250.9</v>
      </c>
      <c r="AN695" s="2523">
        <v>2660</v>
      </c>
      <c r="AO695" s="2556">
        <v>1</v>
      </c>
      <c r="AP695" s="2547" t="s">
        <v>2185</v>
      </c>
      <c r="AQ695" s="2547">
        <v>3</v>
      </c>
      <c r="AR695" s="2547" t="s">
        <v>2185</v>
      </c>
      <c r="AS695" s="2557">
        <v>96</v>
      </c>
      <c r="AT695" s="2558">
        <v>108</v>
      </c>
      <c r="AU695" s="2558">
        <v>74</v>
      </c>
      <c r="AV695" s="2559">
        <v>87</v>
      </c>
      <c r="AW695" s="2560">
        <v>1</v>
      </c>
      <c r="AX695" s="2539">
        <v>1</v>
      </c>
      <c r="AY695" s="2521">
        <v>0</v>
      </c>
      <c r="AZ695" s="2539">
        <v>1</v>
      </c>
      <c r="BA695" s="2539">
        <v>0</v>
      </c>
      <c r="BB695" s="2539">
        <v>0</v>
      </c>
      <c r="BC695" s="2539">
        <v>0</v>
      </c>
      <c r="BD695" s="2539">
        <v>1</v>
      </c>
      <c r="BE695" s="2561">
        <v>0</v>
      </c>
      <c r="BF695" s="2539">
        <v>0</v>
      </c>
      <c r="BG695" s="2539">
        <v>1</v>
      </c>
      <c r="BH695" s="2539">
        <v>0</v>
      </c>
      <c r="BI695" s="2539">
        <v>1</v>
      </c>
      <c r="BJ695" s="2539">
        <v>1</v>
      </c>
      <c r="BK695" s="2539">
        <v>1</v>
      </c>
      <c r="BL695" s="2539">
        <v>1</v>
      </c>
      <c r="BM695" s="2539">
        <v>0</v>
      </c>
      <c r="BN695" s="2521">
        <v>0</v>
      </c>
      <c r="BO695" s="2539">
        <v>1</v>
      </c>
      <c r="BP695" s="2539">
        <v>1</v>
      </c>
      <c r="BQ695" s="2539">
        <v>0</v>
      </c>
      <c r="BR695" s="2562">
        <v>0</v>
      </c>
      <c r="BS695" s="2538">
        <v>0</v>
      </c>
      <c r="BT695" s="2521">
        <v>1</v>
      </c>
      <c r="BU695" s="2521">
        <v>0</v>
      </c>
      <c r="BV695" s="2521">
        <v>0</v>
      </c>
      <c r="BW695" s="2521">
        <v>0</v>
      </c>
      <c r="BX695" s="2521">
        <v>0</v>
      </c>
      <c r="BY695" s="2521">
        <v>0</v>
      </c>
      <c r="BZ695" s="2579">
        <v>0</v>
      </c>
      <c r="CA695" s="2521">
        <v>0</v>
      </c>
      <c r="CB695" s="2521">
        <v>0</v>
      </c>
      <c r="CC695" s="2521">
        <v>0</v>
      </c>
      <c r="CD695" s="2521">
        <v>0</v>
      </c>
      <c r="CE695" s="2524">
        <v>0</v>
      </c>
      <c r="CF695" s="2520">
        <v>1</v>
      </c>
      <c r="CG695" s="2521">
        <v>1</v>
      </c>
      <c r="CH695" s="2521">
        <v>1</v>
      </c>
      <c r="CI695" s="2521">
        <v>1</v>
      </c>
      <c r="CJ695" s="2521">
        <v>1</v>
      </c>
      <c r="CK695" s="2521">
        <v>1</v>
      </c>
      <c r="CL695" s="2521">
        <v>1</v>
      </c>
      <c r="CM695" s="2521">
        <v>1</v>
      </c>
      <c r="CN695" s="2521">
        <v>1</v>
      </c>
      <c r="CO695" s="2521">
        <v>1</v>
      </c>
      <c r="CP695" s="2521">
        <v>1</v>
      </c>
      <c r="CQ695" s="2521">
        <v>1</v>
      </c>
      <c r="CR695" s="2521">
        <v>1</v>
      </c>
      <c r="CS695" s="2521">
        <v>0</v>
      </c>
      <c r="CT695" s="2521">
        <v>0</v>
      </c>
      <c r="CU695" s="2521">
        <v>0</v>
      </c>
      <c r="CV695" s="2521">
        <v>0</v>
      </c>
      <c r="CW695" s="2521">
        <v>0</v>
      </c>
      <c r="CX695" s="2521">
        <v>0</v>
      </c>
      <c r="CY695" s="2563">
        <v>0</v>
      </c>
    </row>
    <row r="696" spans="1:103">
      <c r="A696" s="2541"/>
      <c r="B696" s="2659" t="s">
        <v>3068</v>
      </c>
      <c r="C696" s="2658" t="s">
        <v>3069</v>
      </c>
      <c r="D696" s="2648">
        <v>123</v>
      </c>
      <c r="E696" s="2519">
        <v>83</v>
      </c>
      <c r="F696" s="2556">
        <v>544</v>
      </c>
      <c r="G696" s="2547">
        <v>212</v>
      </c>
      <c r="H696" s="2546">
        <v>13.1</v>
      </c>
      <c r="I696" s="2546">
        <v>21.2</v>
      </c>
      <c r="J696" s="2547">
        <v>13</v>
      </c>
      <c r="K696" s="2546">
        <v>501.9</v>
      </c>
      <c r="L696" s="2546">
        <v>475.9</v>
      </c>
      <c r="M696" s="2522">
        <v>157</v>
      </c>
      <c r="N696" s="2548">
        <v>1.887</v>
      </c>
      <c r="O696" s="2523">
        <v>15.31</v>
      </c>
      <c r="P696" s="2549">
        <v>1</v>
      </c>
      <c r="Q696" s="2549">
        <v>1</v>
      </c>
      <c r="R696" s="2549">
        <v>1</v>
      </c>
      <c r="S696" s="2549">
        <v>1</v>
      </c>
      <c r="T696" s="2550">
        <v>1</v>
      </c>
      <c r="U696" s="2549">
        <v>1</v>
      </c>
      <c r="V696" s="2549">
        <v>1</v>
      </c>
      <c r="W696" s="2549" t="s">
        <v>2185</v>
      </c>
      <c r="X696" s="2549" t="s">
        <v>2185</v>
      </c>
      <c r="Y696" s="2550">
        <v>1</v>
      </c>
      <c r="Z696" s="2551" t="s">
        <v>2185</v>
      </c>
      <c r="AA696" s="2552" t="s">
        <v>2185</v>
      </c>
      <c r="AB696" s="2553" t="s">
        <v>2494</v>
      </c>
      <c r="AC696" s="2554">
        <v>76120</v>
      </c>
      <c r="AD696" s="2555">
        <v>2798</v>
      </c>
      <c r="AE696" s="2555">
        <v>3209</v>
      </c>
      <c r="AF696" s="2555">
        <v>22</v>
      </c>
      <c r="AG696" s="2555">
        <v>75.44</v>
      </c>
      <c r="AH696" s="2555">
        <v>3377</v>
      </c>
      <c r="AI696" s="2555">
        <v>318.60000000000002</v>
      </c>
      <c r="AJ696" s="2555">
        <v>499.2</v>
      </c>
      <c r="AK696" s="2555">
        <v>4.5999999999999996</v>
      </c>
      <c r="AL696" s="2555">
        <v>7</v>
      </c>
      <c r="AM696" s="2555">
        <v>180.9</v>
      </c>
      <c r="AN696" s="2523">
        <v>2300</v>
      </c>
      <c r="AO696" s="2556">
        <v>1</v>
      </c>
      <c r="AP696" s="2547">
        <v>1</v>
      </c>
      <c r="AQ696" s="2547">
        <v>4</v>
      </c>
      <c r="AR696" s="2547">
        <v>4</v>
      </c>
      <c r="AS696" s="2557">
        <v>107</v>
      </c>
      <c r="AT696" s="2558">
        <v>120</v>
      </c>
      <c r="AU696" s="2558">
        <v>83</v>
      </c>
      <c r="AV696" s="2559">
        <v>96</v>
      </c>
      <c r="AW696" s="2560">
        <v>1</v>
      </c>
      <c r="AX696" s="2539">
        <v>1</v>
      </c>
      <c r="AY696" s="2521">
        <v>0</v>
      </c>
      <c r="AZ696" s="2539">
        <v>1</v>
      </c>
      <c r="BA696" s="2539">
        <v>0</v>
      </c>
      <c r="BB696" s="2539">
        <v>1</v>
      </c>
      <c r="BC696" s="2539">
        <v>0</v>
      </c>
      <c r="BD696" s="2539">
        <v>1</v>
      </c>
      <c r="BE696" s="2561">
        <v>0</v>
      </c>
      <c r="BF696" s="2539">
        <v>0</v>
      </c>
      <c r="BG696" s="2539">
        <v>1</v>
      </c>
      <c r="BH696" s="2539">
        <v>0</v>
      </c>
      <c r="BI696" s="2539">
        <v>1</v>
      </c>
      <c r="BJ696" s="2539">
        <v>1</v>
      </c>
      <c r="BK696" s="2539">
        <v>1</v>
      </c>
      <c r="BL696" s="2539">
        <v>1</v>
      </c>
      <c r="BM696" s="2539">
        <v>0</v>
      </c>
      <c r="BN696" s="2521">
        <v>0</v>
      </c>
      <c r="BO696" s="2539">
        <v>1</v>
      </c>
      <c r="BP696" s="2539">
        <v>1</v>
      </c>
      <c r="BQ696" s="2539">
        <v>0</v>
      </c>
      <c r="BR696" s="2562">
        <v>0</v>
      </c>
      <c r="BS696" s="2538">
        <v>1</v>
      </c>
      <c r="BT696" s="2521">
        <v>0</v>
      </c>
      <c r="BU696" s="2521">
        <v>0</v>
      </c>
      <c r="BV696" s="2521">
        <v>0</v>
      </c>
      <c r="BW696" s="2521">
        <v>0</v>
      </c>
      <c r="BX696" s="2521">
        <v>0</v>
      </c>
      <c r="BY696" s="2521">
        <v>0</v>
      </c>
      <c r="BZ696" s="2579">
        <v>0</v>
      </c>
      <c r="CA696" s="2521">
        <v>0</v>
      </c>
      <c r="CB696" s="2521">
        <v>0</v>
      </c>
      <c r="CC696" s="2521">
        <v>0</v>
      </c>
      <c r="CD696" s="2521">
        <v>0</v>
      </c>
      <c r="CE696" s="2524">
        <v>0</v>
      </c>
      <c r="CF696" s="2520">
        <v>1</v>
      </c>
      <c r="CG696" s="2521">
        <v>1</v>
      </c>
      <c r="CH696" s="2521">
        <v>1</v>
      </c>
      <c r="CI696" s="2521">
        <v>1</v>
      </c>
      <c r="CJ696" s="2521">
        <v>1</v>
      </c>
      <c r="CK696" s="2521">
        <v>1</v>
      </c>
      <c r="CL696" s="2521">
        <v>1</v>
      </c>
      <c r="CM696" s="2521">
        <v>1</v>
      </c>
      <c r="CN696" s="2521">
        <v>1</v>
      </c>
      <c r="CO696" s="2521">
        <v>1</v>
      </c>
      <c r="CP696" s="2521">
        <v>1</v>
      </c>
      <c r="CQ696" s="2521">
        <v>1</v>
      </c>
      <c r="CR696" s="2521">
        <v>1</v>
      </c>
      <c r="CS696" s="2521">
        <v>0</v>
      </c>
      <c r="CT696" s="2521">
        <v>0</v>
      </c>
      <c r="CU696" s="2521">
        <v>0</v>
      </c>
      <c r="CV696" s="2521">
        <v>0</v>
      </c>
      <c r="CW696" s="2521">
        <v>0</v>
      </c>
      <c r="CX696" s="2521">
        <v>0</v>
      </c>
      <c r="CY696" s="2563">
        <v>0</v>
      </c>
    </row>
    <row r="697" spans="1:103">
      <c r="A697" s="2541"/>
      <c r="B697" s="2659" t="s">
        <v>3070</v>
      </c>
      <c r="C697" s="2658" t="s">
        <v>3071</v>
      </c>
      <c r="D697" s="2648">
        <v>109</v>
      </c>
      <c r="E697" s="2519">
        <v>73</v>
      </c>
      <c r="F697" s="2556">
        <v>539</v>
      </c>
      <c r="G697" s="2547">
        <v>211</v>
      </c>
      <c r="H697" s="2546">
        <v>11.6</v>
      </c>
      <c r="I697" s="2546">
        <v>18.8</v>
      </c>
      <c r="J697" s="2547">
        <v>13</v>
      </c>
      <c r="K697" s="2546">
        <v>501.9</v>
      </c>
      <c r="L697" s="2546">
        <v>475.9</v>
      </c>
      <c r="M697" s="2522">
        <v>139</v>
      </c>
      <c r="N697" s="2548">
        <v>1.8759999999999999</v>
      </c>
      <c r="O697" s="2523">
        <v>17.2</v>
      </c>
      <c r="P697" s="2549">
        <v>1</v>
      </c>
      <c r="Q697" s="2549">
        <v>1</v>
      </c>
      <c r="R697" s="2549">
        <v>1</v>
      </c>
      <c r="S697" s="2549">
        <v>1</v>
      </c>
      <c r="T697" s="2550">
        <v>1</v>
      </c>
      <c r="U697" s="2549">
        <v>1</v>
      </c>
      <c r="V697" s="2549">
        <v>1</v>
      </c>
      <c r="W697" s="2549" t="s">
        <v>2185</v>
      </c>
      <c r="X697" s="2549" t="s">
        <v>2185</v>
      </c>
      <c r="Y697" s="2550">
        <v>1</v>
      </c>
      <c r="Z697" s="2551" t="s">
        <v>2185</v>
      </c>
      <c r="AA697" s="2552" t="s">
        <v>2185</v>
      </c>
      <c r="AB697" s="2553" t="s">
        <v>2494</v>
      </c>
      <c r="AC697" s="2554">
        <v>66770</v>
      </c>
      <c r="AD697" s="2555">
        <v>2477</v>
      </c>
      <c r="AE697" s="2555">
        <v>2828</v>
      </c>
      <c r="AF697" s="2555">
        <v>21.9</v>
      </c>
      <c r="AG697" s="2555">
        <v>66.680000000000007</v>
      </c>
      <c r="AH697" s="2555">
        <v>2951</v>
      </c>
      <c r="AI697" s="2555">
        <v>279.7</v>
      </c>
      <c r="AJ697" s="2555">
        <v>436.6</v>
      </c>
      <c r="AK697" s="2555">
        <v>4.5999999999999996</v>
      </c>
      <c r="AL697" s="2555">
        <v>6.4</v>
      </c>
      <c r="AM697" s="2555">
        <v>126.8</v>
      </c>
      <c r="AN697" s="2523">
        <v>1991</v>
      </c>
      <c r="AO697" s="2556">
        <v>1</v>
      </c>
      <c r="AP697" s="2547">
        <v>1</v>
      </c>
      <c r="AQ697" s="2547">
        <v>4</v>
      </c>
      <c r="AR697" s="2547">
        <v>4</v>
      </c>
      <c r="AS697" s="2557">
        <v>120</v>
      </c>
      <c r="AT697" s="2558">
        <v>135</v>
      </c>
      <c r="AU697" s="2558">
        <v>93</v>
      </c>
      <c r="AV697" s="2559">
        <v>108</v>
      </c>
      <c r="AW697" s="2560">
        <v>1</v>
      </c>
      <c r="AX697" s="2539">
        <v>1</v>
      </c>
      <c r="AY697" s="2521">
        <v>0</v>
      </c>
      <c r="AZ697" s="2539">
        <v>1</v>
      </c>
      <c r="BA697" s="2539">
        <v>1</v>
      </c>
      <c r="BB697" s="2539">
        <v>1</v>
      </c>
      <c r="BC697" s="2539">
        <v>0</v>
      </c>
      <c r="BD697" s="2539">
        <v>1</v>
      </c>
      <c r="BE697" s="2561">
        <v>0</v>
      </c>
      <c r="BF697" s="2539">
        <v>0</v>
      </c>
      <c r="BG697" s="2539">
        <v>1</v>
      </c>
      <c r="BH697" s="2539">
        <v>0</v>
      </c>
      <c r="BI697" s="2539">
        <v>1</v>
      </c>
      <c r="BJ697" s="2539">
        <v>1</v>
      </c>
      <c r="BK697" s="2539">
        <v>1</v>
      </c>
      <c r="BL697" s="2539">
        <v>1</v>
      </c>
      <c r="BM697" s="2539">
        <v>0</v>
      </c>
      <c r="BN697" s="2521">
        <v>0</v>
      </c>
      <c r="BO697" s="2539">
        <v>1</v>
      </c>
      <c r="BP697" s="2539">
        <v>1</v>
      </c>
      <c r="BQ697" s="2539">
        <v>0</v>
      </c>
      <c r="BR697" s="2562">
        <v>0</v>
      </c>
      <c r="BS697" s="2538">
        <v>1</v>
      </c>
      <c r="BT697" s="2521">
        <v>0</v>
      </c>
      <c r="BU697" s="2521">
        <v>0</v>
      </c>
      <c r="BV697" s="2521">
        <v>0</v>
      </c>
      <c r="BW697" s="2521">
        <v>0</v>
      </c>
      <c r="BX697" s="2521">
        <v>0</v>
      </c>
      <c r="BY697" s="2521">
        <v>0</v>
      </c>
      <c r="BZ697" s="2579">
        <v>0</v>
      </c>
      <c r="CA697" s="2521">
        <v>0</v>
      </c>
      <c r="CB697" s="2521">
        <v>0</v>
      </c>
      <c r="CC697" s="2521">
        <v>0</v>
      </c>
      <c r="CD697" s="2521">
        <v>0</v>
      </c>
      <c r="CE697" s="2524">
        <v>0</v>
      </c>
      <c r="CF697" s="2520">
        <v>1</v>
      </c>
      <c r="CG697" s="2521">
        <v>1</v>
      </c>
      <c r="CH697" s="2521">
        <v>1</v>
      </c>
      <c r="CI697" s="2521">
        <v>1</v>
      </c>
      <c r="CJ697" s="2521">
        <v>1</v>
      </c>
      <c r="CK697" s="2521">
        <v>1</v>
      </c>
      <c r="CL697" s="2521">
        <v>1</v>
      </c>
      <c r="CM697" s="2521">
        <v>1</v>
      </c>
      <c r="CN697" s="2521">
        <v>1</v>
      </c>
      <c r="CO697" s="2521">
        <v>1</v>
      </c>
      <c r="CP697" s="2521">
        <v>1</v>
      </c>
      <c r="CQ697" s="2521">
        <v>1</v>
      </c>
      <c r="CR697" s="2521">
        <v>1</v>
      </c>
      <c r="CS697" s="2521">
        <v>0</v>
      </c>
      <c r="CT697" s="2521">
        <v>0</v>
      </c>
      <c r="CU697" s="2521">
        <v>0</v>
      </c>
      <c r="CV697" s="2521">
        <v>0</v>
      </c>
      <c r="CW697" s="2521">
        <v>0</v>
      </c>
      <c r="CX697" s="2521">
        <v>0</v>
      </c>
      <c r="CY697" s="2563">
        <v>0</v>
      </c>
    </row>
    <row r="698" spans="1:103">
      <c r="A698" s="2541"/>
      <c r="B698" s="2659" t="s">
        <v>3072</v>
      </c>
      <c r="C698" s="2658" t="s">
        <v>3073</v>
      </c>
      <c r="D698" s="2648">
        <v>101</v>
      </c>
      <c r="E698" s="2519">
        <v>68</v>
      </c>
      <c r="F698" s="2556">
        <v>537</v>
      </c>
      <c r="G698" s="2547">
        <v>210</v>
      </c>
      <c r="H698" s="2546">
        <v>10.9</v>
      </c>
      <c r="I698" s="2546">
        <v>17.399999999999999</v>
      </c>
      <c r="J698" s="2547">
        <v>13</v>
      </c>
      <c r="K698" s="2546">
        <v>501.9</v>
      </c>
      <c r="L698" s="2546">
        <v>475.9</v>
      </c>
      <c r="M698" s="2522">
        <v>129</v>
      </c>
      <c r="N698" s="2548">
        <v>1.87</v>
      </c>
      <c r="O698" s="2523">
        <v>18.43</v>
      </c>
      <c r="P698" s="2549">
        <v>1</v>
      </c>
      <c r="Q698" s="2549">
        <v>1</v>
      </c>
      <c r="R698" s="2549">
        <v>1</v>
      </c>
      <c r="S698" s="2549">
        <v>1</v>
      </c>
      <c r="T698" s="2550">
        <v>1</v>
      </c>
      <c r="U698" s="2549">
        <v>1</v>
      </c>
      <c r="V698" s="2549">
        <v>1</v>
      </c>
      <c r="W698" s="2549" t="s">
        <v>2185</v>
      </c>
      <c r="X698" s="2549" t="s">
        <v>2185</v>
      </c>
      <c r="Y698" s="2550">
        <v>1</v>
      </c>
      <c r="Z698" s="2551" t="s">
        <v>2185</v>
      </c>
      <c r="AA698" s="2552" t="s">
        <v>2185</v>
      </c>
      <c r="AB698" s="2549" t="s">
        <v>2495</v>
      </c>
      <c r="AC698" s="2554">
        <v>61740</v>
      </c>
      <c r="AD698" s="2555">
        <v>2299</v>
      </c>
      <c r="AE698" s="2555">
        <v>2621</v>
      </c>
      <c r="AF698" s="2555">
        <v>21.8</v>
      </c>
      <c r="AG698" s="2555">
        <v>62.61</v>
      </c>
      <c r="AH698" s="2555">
        <v>2692</v>
      </c>
      <c r="AI698" s="2555">
        <v>256.39999999999998</v>
      </c>
      <c r="AJ698" s="2555">
        <v>399.7</v>
      </c>
      <c r="AK698" s="2555">
        <v>4.5</v>
      </c>
      <c r="AL698" s="2555">
        <v>6</v>
      </c>
      <c r="AM698" s="2555">
        <v>102</v>
      </c>
      <c r="AN698" s="2523">
        <v>1812</v>
      </c>
      <c r="AO698" s="2556">
        <v>1</v>
      </c>
      <c r="AP698" s="2547">
        <v>1</v>
      </c>
      <c r="AQ698" s="2547">
        <v>4</v>
      </c>
      <c r="AR698" s="2547">
        <v>4</v>
      </c>
      <c r="AS698" s="2557">
        <v>128</v>
      </c>
      <c r="AT698" s="2558">
        <v>145</v>
      </c>
      <c r="AU698" s="2558">
        <v>99</v>
      </c>
      <c r="AV698" s="2559">
        <v>116</v>
      </c>
      <c r="AW698" s="2560">
        <v>1</v>
      </c>
      <c r="AX698" s="2539">
        <v>1</v>
      </c>
      <c r="AY698" s="2521">
        <v>0</v>
      </c>
      <c r="AZ698" s="2539">
        <v>1</v>
      </c>
      <c r="BA698" s="2539">
        <v>1</v>
      </c>
      <c r="BB698" s="2539">
        <v>1</v>
      </c>
      <c r="BC698" s="2539">
        <v>0</v>
      </c>
      <c r="BD698" s="2539">
        <v>1</v>
      </c>
      <c r="BE698" s="2561">
        <v>0</v>
      </c>
      <c r="BF698" s="2539">
        <v>0</v>
      </c>
      <c r="BG698" s="2539">
        <v>1</v>
      </c>
      <c r="BH698" s="2539">
        <v>0</v>
      </c>
      <c r="BI698" s="2539">
        <v>1</v>
      </c>
      <c r="BJ698" s="2539">
        <v>1</v>
      </c>
      <c r="BK698" s="2539">
        <v>1</v>
      </c>
      <c r="BL698" s="2539">
        <v>1</v>
      </c>
      <c r="BM698" s="2539">
        <v>0</v>
      </c>
      <c r="BN698" s="2521">
        <v>0</v>
      </c>
      <c r="BO698" s="2539">
        <v>1</v>
      </c>
      <c r="BP698" s="2539">
        <v>1</v>
      </c>
      <c r="BQ698" s="2539">
        <v>0</v>
      </c>
      <c r="BR698" s="2562">
        <v>0</v>
      </c>
      <c r="BS698" s="2538">
        <v>0</v>
      </c>
      <c r="BT698" s="2521">
        <v>0</v>
      </c>
      <c r="BU698" s="2521">
        <v>0</v>
      </c>
      <c r="BV698" s="2521">
        <v>0</v>
      </c>
      <c r="BW698" s="2521">
        <v>0</v>
      </c>
      <c r="BX698" s="2521">
        <v>0</v>
      </c>
      <c r="BY698" s="2521">
        <v>0</v>
      </c>
      <c r="BZ698" s="2579">
        <v>0</v>
      </c>
      <c r="CA698" s="2521">
        <v>0</v>
      </c>
      <c r="CB698" s="2521">
        <v>0</v>
      </c>
      <c r="CC698" s="2521">
        <v>0</v>
      </c>
      <c r="CD698" s="2521">
        <v>0</v>
      </c>
      <c r="CE698" s="2524">
        <v>0</v>
      </c>
      <c r="CF698" s="2520">
        <v>1</v>
      </c>
      <c r="CG698" s="2521">
        <v>1</v>
      </c>
      <c r="CH698" s="2521">
        <v>1</v>
      </c>
      <c r="CI698" s="2521">
        <v>1</v>
      </c>
      <c r="CJ698" s="2521">
        <v>1</v>
      </c>
      <c r="CK698" s="2521">
        <v>1</v>
      </c>
      <c r="CL698" s="2521">
        <v>1</v>
      </c>
      <c r="CM698" s="2521">
        <v>1</v>
      </c>
      <c r="CN698" s="2521">
        <v>1</v>
      </c>
      <c r="CO698" s="2521">
        <v>1</v>
      </c>
      <c r="CP698" s="2521">
        <v>1</v>
      </c>
      <c r="CQ698" s="2521">
        <v>1</v>
      </c>
      <c r="CR698" s="2521">
        <v>1</v>
      </c>
      <c r="CS698" s="2521">
        <v>0</v>
      </c>
      <c r="CT698" s="2521">
        <v>0</v>
      </c>
      <c r="CU698" s="2521">
        <v>0</v>
      </c>
      <c r="CV698" s="2521">
        <v>0</v>
      </c>
      <c r="CW698" s="2521">
        <v>0</v>
      </c>
      <c r="CX698" s="2521">
        <v>0</v>
      </c>
      <c r="CY698" s="2563">
        <v>0</v>
      </c>
    </row>
    <row r="699" spans="1:103">
      <c r="A699" s="2541"/>
      <c r="B699" s="2659" t="s">
        <v>3074</v>
      </c>
      <c r="C699" s="2668" t="s">
        <v>3075</v>
      </c>
      <c r="D699" s="2648">
        <v>92</v>
      </c>
      <c r="E699" s="2519">
        <v>62</v>
      </c>
      <c r="F699" s="2556">
        <v>533</v>
      </c>
      <c r="G699" s="2547">
        <v>209</v>
      </c>
      <c r="H699" s="2546">
        <v>10.199999999999999</v>
      </c>
      <c r="I699" s="2546">
        <v>15.6</v>
      </c>
      <c r="J699" s="2547">
        <v>13</v>
      </c>
      <c r="K699" s="2546">
        <v>501.9</v>
      </c>
      <c r="L699" s="2546">
        <v>475.9</v>
      </c>
      <c r="M699" s="2522">
        <v>118</v>
      </c>
      <c r="N699" s="2548">
        <v>1.859</v>
      </c>
      <c r="O699" s="2523">
        <v>20.100000000000001</v>
      </c>
      <c r="P699" s="2549">
        <v>1</v>
      </c>
      <c r="Q699" s="2549">
        <v>1</v>
      </c>
      <c r="R699" s="2549">
        <v>1</v>
      </c>
      <c r="S699" s="2549">
        <v>1</v>
      </c>
      <c r="T699" s="2550">
        <v>1</v>
      </c>
      <c r="U699" s="2549">
        <v>1</v>
      </c>
      <c r="V699" s="2549">
        <v>1</v>
      </c>
      <c r="W699" s="2549" t="s">
        <v>2185</v>
      </c>
      <c r="X699" s="2549" t="s">
        <v>2185</v>
      </c>
      <c r="Y699" s="2550">
        <v>1</v>
      </c>
      <c r="Z699" s="2551" t="s">
        <v>2185</v>
      </c>
      <c r="AA699" s="2552" t="s">
        <v>2185</v>
      </c>
      <c r="AB699" s="2549" t="s">
        <v>2495</v>
      </c>
      <c r="AC699" s="2554">
        <v>55280</v>
      </c>
      <c r="AD699" s="2555">
        <v>2074</v>
      </c>
      <c r="AE699" s="2555">
        <v>2365</v>
      </c>
      <c r="AF699" s="2555">
        <v>21.6</v>
      </c>
      <c r="AG699" s="2555">
        <v>58.28</v>
      </c>
      <c r="AH699" s="2555">
        <v>2379</v>
      </c>
      <c r="AI699" s="2555">
        <v>227.6</v>
      </c>
      <c r="AJ699" s="2555">
        <v>354.9</v>
      </c>
      <c r="AK699" s="2555">
        <v>4.4000000000000004</v>
      </c>
      <c r="AL699" s="2555">
        <v>5.6</v>
      </c>
      <c r="AM699" s="2555">
        <v>76.47</v>
      </c>
      <c r="AN699" s="2523">
        <v>1588</v>
      </c>
      <c r="AO699" s="2556">
        <v>1</v>
      </c>
      <c r="AP699" s="2547">
        <v>1</v>
      </c>
      <c r="AQ699" s="2547">
        <v>4</v>
      </c>
      <c r="AR699" s="2547">
        <v>4</v>
      </c>
      <c r="AS699" s="2557">
        <v>140</v>
      </c>
      <c r="AT699" s="2558">
        <v>158</v>
      </c>
      <c r="AU699" s="2558">
        <v>108</v>
      </c>
      <c r="AV699" s="2559">
        <v>126</v>
      </c>
      <c r="AW699" s="2560">
        <v>1</v>
      </c>
      <c r="AX699" s="2539">
        <v>1</v>
      </c>
      <c r="AY699" s="2521">
        <v>0</v>
      </c>
      <c r="AZ699" s="2539">
        <v>1</v>
      </c>
      <c r="BA699" s="2539">
        <v>1</v>
      </c>
      <c r="BB699" s="2539">
        <v>1</v>
      </c>
      <c r="BC699" s="2539">
        <v>0</v>
      </c>
      <c r="BD699" s="2539">
        <v>1</v>
      </c>
      <c r="BE699" s="2561">
        <v>0</v>
      </c>
      <c r="BF699" s="2539">
        <v>0</v>
      </c>
      <c r="BG699" s="2539">
        <v>1</v>
      </c>
      <c r="BH699" s="2539">
        <v>0</v>
      </c>
      <c r="BI699" s="2539">
        <v>1</v>
      </c>
      <c r="BJ699" s="2539">
        <v>1</v>
      </c>
      <c r="BK699" s="2539">
        <v>1</v>
      </c>
      <c r="BL699" s="2539">
        <v>1</v>
      </c>
      <c r="BM699" s="2539">
        <v>0</v>
      </c>
      <c r="BN699" s="2521">
        <v>0</v>
      </c>
      <c r="BO699" s="2539">
        <v>1</v>
      </c>
      <c r="BP699" s="2539">
        <v>1</v>
      </c>
      <c r="BQ699" s="2539">
        <v>0</v>
      </c>
      <c r="BR699" s="2562">
        <v>0</v>
      </c>
      <c r="BS699" s="2538">
        <v>0</v>
      </c>
      <c r="BT699" s="2521">
        <v>0</v>
      </c>
      <c r="BU699" s="2521">
        <v>0</v>
      </c>
      <c r="BV699" s="2521">
        <v>0</v>
      </c>
      <c r="BW699" s="2521">
        <v>0</v>
      </c>
      <c r="BX699" s="2521">
        <v>0</v>
      </c>
      <c r="BY699" s="2521">
        <v>0</v>
      </c>
      <c r="BZ699" s="2579">
        <v>0</v>
      </c>
      <c r="CA699" s="2521">
        <v>0</v>
      </c>
      <c r="CB699" s="2521">
        <v>0</v>
      </c>
      <c r="CC699" s="2521">
        <v>0</v>
      </c>
      <c r="CD699" s="2521">
        <v>0</v>
      </c>
      <c r="CE699" s="2524">
        <v>0</v>
      </c>
      <c r="CF699" s="2520">
        <v>1</v>
      </c>
      <c r="CG699" s="2521">
        <v>1</v>
      </c>
      <c r="CH699" s="2521">
        <v>1</v>
      </c>
      <c r="CI699" s="2521">
        <v>1</v>
      </c>
      <c r="CJ699" s="2521">
        <v>1</v>
      </c>
      <c r="CK699" s="2521">
        <v>1</v>
      </c>
      <c r="CL699" s="2521">
        <v>1</v>
      </c>
      <c r="CM699" s="2521">
        <v>1</v>
      </c>
      <c r="CN699" s="2521">
        <v>1</v>
      </c>
      <c r="CO699" s="2521">
        <v>1</v>
      </c>
      <c r="CP699" s="2521">
        <v>1</v>
      </c>
      <c r="CQ699" s="2521">
        <v>1</v>
      </c>
      <c r="CR699" s="2521">
        <v>1</v>
      </c>
      <c r="CS699" s="2521">
        <v>0</v>
      </c>
      <c r="CT699" s="2521">
        <v>0</v>
      </c>
      <c r="CU699" s="2521">
        <v>0</v>
      </c>
      <c r="CV699" s="2521">
        <v>0</v>
      </c>
      <c r="CW699" s="2521">
        <v>0</v>
      </c>
      <c r="CX699" s="2521">
        <v>0</v>
      </c>
      <c r="CY699" s="2563">
        <v>0</v>
      </c>
    </row>
    <row r="700" spans="1:103">
      <c r="A700" s="2541"/>
      <c r="B700" s="2659" t="s">
        <v>3076</v>
      </c>
      <c r="C700" s="2668" t="s">
        <v>3077</v>
      </c>
      <c r="D700" s="2648">
        <v>82</v>
      </c>
      <c r="E700" s="2519">
        <v>55</v>
      </c>
      <c r="F700" s="2556">
        <v>528</v>
      </c>
      <c r="G700" s="2547">
        <v>209</v>
      </c>
      <c r="H700" s="2546">
        <v>9.5</v>
      </c>
      <c r="I700" s="2546">
        <v>13.3</v>
      </c>
      <c r="J700" s="2547">
        <v>13</v>
      </c>
      <c r="K700" s="2546">
        <v>501.9</v>
      </c>
      <c r="L700" s="2546">
        <v>475.9</v>
      </c>
      <c r="M700" s="2522">
        <v>105</v>
      </c>
      <c r="N700" s="2548">
        <v>1.851</v>
      </c>
      <c r="O700" s="2523">
        <v>22.53</v>
      </c>
      <c r="P700" s="2549">
        <v>1</v>
      </c>
      <c r="Q700" s="2549">
        <v>1</v>
      </c>
      <c r="R700" s="2549">
        <v>1</v>
      </c>
      <c r="S700" s="2549">
        <v>1</v>
      </c>
      <c r="T700" s="2550">
        <v>1</v>
      </c>
      <c r="U700" s="2549">
        <v>1</v>
      </c>
      <c r="V700" s="2549">
        <v>1</v>
      </c>
      <c r="W700" s="2549" t="s">
        <v>2185</v>
      </c>
      <c r="X700" s="2549" t="s">
        <v>2185</v>
      </c>
      <c r="Y700" s="2550">
        <v>1</v>
      </c>
      <c r="Z700" s="2551" t="s">
        <v>2185</v>
      </c>
      <c r="AA700" s="2552" t="s">
        <v>2185</v>
      </c>
      <c r="AB700" s="2549" t="s">
        <v>2495</v>
      </c>
      <c r="AC700" s="2554">
        <v>47690</v>
      </c>
      <c r="AD700" s="2555">
        <v>1806</v>
      </c>
      <c r="AE700" s="2555">
        <v>2063</v>
      </c>
      <c r="AF700" s="2555">
        <v>21.3</v>
      </c>
      <c r="AG700" s="2555">
        <v>53.8</v>
      </c>
      <c r="AH700" s="2555">
        <v>2028</v>
      </c>
      <c r="AI700" s="2555">
        <v>194</v>
      </c>
      <c r="AJ700" s="2555">
        <v>302.89999999999998</v>
      </c>
      <c r="AK700" s="2555">
        <v>4.4000000000000004</v>
      </c>
      <c r="AL700" s="2555">
        <v>5.0999999999999996</v>
      </c>
      <c r="AM700" s="2555">
        <v>52.01</v>
      </c>
      <c r="AN700" s="2523">
        <v>1340</v>
      </c>
      <c r="AO700" s="2556">
        <v>1</v>
      </c>
      <c r="AP700" s="2547">
        <v>2</v>
      </c>
      <c r="AQ700" s="2547">
        <v>4</v>
      </c>
      <c r="AR700" s="2547">
        <v>4</v>
      </c>
      <c r="AS700" s="2557">
        <v>157</v>
      </c>
      <c r="AT700" s="2558">
        <v>177</v>
      </c>
      <c r="AU700" s="2558">
        <v>121</v>
      </c>
      <c r="AV700" s="2559">
        <v>141</v>
      </c>
      <c r="AW700" s="2560">
        <v>1</v>
      </c>
      <c r="AX700" s="2539">
        <v>1</v>
      </c>
      <c r="AY700" s="2521">
        <v>0</v>
      </c>
      <c r="AZ700" s="2539">
        <v>1</v>
      </c>
      <c r="BA700" s="2539">
        <v>1</v>
      </c>
      <c r="BB700" s="2539">
        <v>1</v>
      </c>
      <c r="BC700" s="2539">
        <v>0</v>
      </c>
      <c r="BD700" s="2539">
        <v>1</v>
      </c>
      <c r="BE700" s="2561">
        <v>0</v>
      </c>
      <c r="BF700" s="2539">
        <v>0</v>
      </c>
      <c r="BG700" s="2539">
        <v>1</v>
      </c>
      <c r="BH700" s="2539">
        <v>0</v>
      </c>
      <c r="BI700" s="2539">
        <v>1</v>
      </c>
      <c r="BJ700" s="2539">
        <v>1</v>
      </c>
      <c r="BK700" s="2539">
        <v>1</v>
      </c>
      <c r="BL700" s="2539">
        <v>1</v>
      </c>
      <c r="BM700" s="2539">
        <v>0</v>
      </c>
      <c r="BN700" s="2521">
        <v>0</v>
      </c>
      <c r="BO700" s="2539">
        <v>1</v>
      </c>
      <c r="BP700" s="2539">
        <v>1</v>
      </c>
      <c r="BQ700" s="2539">
        <v>0</v>
      </c>
      <c r="BR700" s="2562">
        <v>0</v>
      </c>
      <c r="BS700" s="2538">
        <v>0</v>
      </c>
      <c r="BT700" s="2521">
        <v>0</v>
      </c>
      <c r="BU700" s="2521">
        <v>0</v>
      </c>
      <c r="BV700" s="2521">
        <v>0</v>
      </c>
      <c r="BW700" s="2521">
        <v>0</v>
      </c>
      <c r="BX700" s="2521">
        <v>0</v>
      </c>
      <c r="BY700" s="2521">
        <v>0</v>
      </c>
      <c r="BZ700" s="2579">
        <v>0</v>
      </c>
      <c r="CA700" s="2521">
        <v>0</v>
      </c>
      <c r="CB700" s="2521">
        <v>0</v>
      </c>
      <c r="CC700" s="2521">
        <v>0</v>
      </c>
      <c r="CD700" s="2521">
        <v>0</v>
      </c>
      <c r="CE700" s="2524">
        <v>0</v>
      </c>
      <c r="CF700" s="2520">
        <v>1</v>
      </c>
      <c r="CG700" s="2521">
        <v>1</v>
      </c>
      <c r="CH700" s="2521">
        <v>1</v>
      </c>
      <c r="CI700" s="2521">
        <v>1</v>
      </c>
      <c r="CJ700" s="2521">
        <v>1</v>
      </c>
      <c r="CK700" s="2521">
        <v>1</v>
      </c>
      <c r="CL700" s="2521">
        <v>1</v>
      </c>
      <c r="CM700" s="2521">
        <v>1</v>
      </c>
      <c r="CN700" s="2521">
        <v>1</v>
      </c>
      <c r="CO700" s="2521">
        <v>1</v>
      </c>
      <c r="CP700" s="2521">
        <v>1</v>
      </c>
      <c r="CQ700" s="2521">
        <v>1</v>
      </c>
      <c r="CR700" s="2521">
        <v>1</v>
      </c>
      <c r="CS700" s="2521">
        <v>0</v>
      </c>
      <c r="CT700" s="2521">
        <v>0</v>
      </c>
      <c r="CU700" s="2521">
        <v>0</v>
      </c>
      <c r="CV700" s="2521">
        <v>0</v>
      </c>
      <c r="CW700" s="2521">
        <v>0</v>
      </c>
      <c r="CX700" s="2521">
        <v>0</v>
      </c>
      <c r="CY700" s="2563">
        <v>0</v>
      </c>
    </row>
    <row r="701" spans="1:103">
      <c r="A701" s="2541"/>
      <c r="B701" s="2659" t="s">
        <v>3078</v>
      </c>
      <c r="C701" s="2668" t="s">
        <v>3079</v>
      </c>
      <c r="D701" s="2648">
        <v>72</v>
      </c>
      <c r="E701" s="2519">
        <v>48</v>
      </c>
      <c r="F701" s="2556">
        <v>524</v>
      </c>
      <c r="G701" s="2547">
        <v>207</v>
      </c>
      <c r="H701" s="2546">
        <v>9</v>
      </c>
      <c r="I701" s="2546">
        <v>10.9</v>
      </c>
      <c r="J701" s="2547">
        <v>13</v>
      </c>
      <c r="K701" s="2546">
        <v>501.9</v>
      </c>
      <c r="L701" s="2546">
        <v>475.9</v>
      </c>
      <c r="M701" s="2522">
        <v>91.8</v>
      </c>
      <c r="N701" s="2548">
        <v>1.8360000000000001</v>
      </c>
      <c r="O701" s="2523">
        <v>25.48</v>
      </c>
      <c r="P701" s="2549">
        <v>1</v>
      </c>
      <c r="Q701" s="2549">
        <v>1</v>
      </c>
      <c r="R701" s="2549" t="s">
        <v>2185</v>
      </c>
      <c r="S701" s="2549">
        <v>1</v>
      </c>
      <c r="T701" s="2550" t="s">
        <v>2185</v>
      </c>
      <c r="U701" s="2549">
        <v>1</v>
      </c>
      <c r="V701" s="2549">
        <v>1</v>
      </c>
      <c r="W701" s="2549" t="s">
        <v>2185</v>
      </c>
      <c r="X701" s="2549" t="s">
        <v>2185</v>
      </c>
      <c r="Y701" s="2550" t="s">
        <v>2185</v>
      </c>
      <c r="Z701" s="2551" t="s">
        <v>2185</v>
      </c>
      <c r="AA701" s="2552" t="s">
        <v>2185</v>
      </c>
      <c r="AB701" s="2549" t="s">
        <v>2495</v>
      </c>
      <c r="AC701" s="2554">
        <v>40090</v>
      </c>
      <c r="AD701" s="2555">
        <v>1530</v>
      </c>
      <c r="AE701" s="2555">
        <v>1761</v>
      </c>
      <c r="AF701" s="2555">
        <v>20.9</v>
      </c>
      <c r="AG701" s="2555">
        <v>50.46</v>
      </c>
      <c r="AH701" s="2555">
        <v>1615</v>
      </c>
      <c r="AI701" s="2555">
        <v>156</v>
      </c>
      <c r="AJ701" s="2555">
        <v>244.7</v>
      </c>
      <c r="AK701" s="2555">
        <v>4.0999999999999996</v>
      </c>
      <c r="AL701" s="2555">
        <v>4.5999999999999996</v>
      </c>
      <c r="AM701" s="2555">
        <v>34.01</v>
      </c>
      <c r="AN701" s="2523">
        <v>1060</v>
      </c>
      <c r="AO701" s="2556">
        <v>2</v>
      </c>
      <c r="AP701" s="2547">
        <v>3</v>
      </c>
      <c r="AQ701" s="2547">
        <v>4</v>
      </c>
      <c r="AR701" s="2547">
        <v>4</v>
      </c>
      <c r="AS701" s="2557">
        <v>177</v>
      </c>
      <c r="AT701" s="2558">
        <v>200</v>
      </c>
      <c r="AU701" s="2558">
        <v>137</v>
      </c>
      <c r="AV701" s="2559">
        <v>159</v>
      </c>
      <c r="AW701" s="2560">
        <v>1</v>
      </c>
      <c r="AX701" s="2539">
        <v>1</v>
      </c>
      <c r="AY701" s="2521">
        <v>0</v>
      </c>
      <c r="AZ701" s="2539">
        <v>1</v>
      </c>
      <c r="BA701" s="2539">
        <v>1</v>
      </c>
      <c r="BB701" s="2539">
        <v>1</v>
      </c>
      <c r="BC701" s="2539">
        <v>0</v>
      </c>
      <c r="BD701" s="2539">
        <v>1</v>
      </c>
      <c r="BE701" s="2561">
        <v>0</v>
      </c>
      <c r="BF701" s="2539">
        <v>0</v>
      </c>
      <c r="BG701" s="2539">
        <v>0</v>
      </c>
      <c r="BH701" s="2539">
        <v>0</v>
      </c>
      <c r="BI701" s="2539">
        <v>1</v>
      </c>
      <c r="BJ701" s="2539">
        <v>1</v>
      </c>
      <c r="BK701" s="2539">
        <v>1</v>
      </c>
      <c r="BL701" s="2539">
        <v>1</v>
      </c>
      <c r="BM701" s="2539">
        <v>0</v>
      </c>
      <c r="BN701" s="2521">
        <v>0</v>
      </c>
      <c r="BO701" s="2539">
        <v>1</v>
      </c>
      <c r="BP701" s="2539">
        <v>1</v>
      </c>
      <c r="BQ701" s="2539">
        <v>0</v>
      </c>
      <c r="BR701" s="2562">
        <v>0</v>
      </c>
      <c r="BS701" s="2538">
        <v>0</v>
      </c>
      <c r="BT701" s="2521">
        <v>0</v>
      </c>
      <c r="BU701" s="2521">
        <v>0</v>
      </c>
      <c r="BV701" s="2521">
        <v>0</v>
      </c>
      <c r="BW701" s="2521">
        <v>0</v>
      </c>
      <c r="BX701" s="2521">
        <v>0</v>
      </c>
      <c r="BY701" s="2521">
        <v>0</v>
      </c>
      <c r="BZ701" s="2579">
        <v>0</v>
      </c>
      <c r="CA701" s="2521">
        <v>0</v>
      </c>
      <c r="CB701" s="2521">
        <v>0</v>
      </c>
      <c r="CC701" s="2521">
        <v>0</v>
      </c>
      <c r="CD701" s="2521">
        <v>0</v>
      </c>
      <c r="CE701" s="2524">
        <v>0</v>
      </c>
      <c r="CF701" s="2520">
        <v>1</v>
      </c>
      <c r="CG701" s="2521">
        <v>1</v>
      </c>
      <c r="CH701" s="2521">
        <v>1</v>
      </c>
      <c r="CI701" s="2521">
        <v>1</v>
      </c>
      <c r="CJ701" s="2521">
        <v>1</v>
      </c>
      <c r="CK701" s="2521">
        <v>1</v>
      </c>
      <c r="CL701" s="2521">
        <v>1</v>
      </c>
      <c r="CM701" s="2521">
        <v>1</v>
      </c>
      <c r="CN701" s="2521">
        <v>1</v>
      </c>
      <c r="CO701" s="2521">
        <v>1</v>
      </c>
      <c r="CP701" s="2521">
        <v>1</v>
      </c>
      <c r="CQ701" s="2521">
        <v>1</v>
      </c>
      <c r="CR701" s="2521">
        <v>1</v>
      </c>
      <c r="CS701" s="2521">
        <v>0</v>
      </c>
      <c r="CT701" s="2521">
        <v>0</v>
      </c>
      <c r="CU701" s="2521">
        <v>0</v>
      </c>
      <c r="CV701" s="2521">
        <v>0</v>
      </c>
      <c r="CW701" s="2521">
        <v>0</v>
      </c>
      <c r="CX701" s="2521">
        <v>0</v>
      </c>
      <c r="CY701" s="2563">
        <v>0</v>
      </c>
    </row>
    <row r="702" spans="1:103">
      <c r="A702" s="2541"/>
      <c r="B702" s="2659" t="s">
        <v>3080</v>
      </c>
      <c r="C702" s="2668" t="s">
        <v>3081</v>
      </c>
      <c r="D702" s="2648">
        <v>85</v>
      </c>
      <c r="E702" s="2519">
        <v>57</v>
      </c>
      <c r="F702" s="2556">
        <v>535</v>
      </c>
      <c r="G702" s="2547">
        <v>166</v>
      </c>
      <c r="H702" s="2546">
        <v>10.3</v>
      </c>
      <c r="I702" s="2546">
        <v>16.5</v>
      </c>
      <c r="J702" s="2547">
        <v>13</v>
      </c>
      <c r="K702" s="2546">
        <v>501.9</v>
      </c>
      <c r="L702" s="2546">
        <v>475.9</v>
      </c>
      <c r="M702" s="2522">
        <v>108</v>
      </c>
      <c r="N702" s="2548">
        <v>1.6910000000000001</v>
      </c>
      <c r="O702" s="2523">
        <v>19.96</v>
      </c>
      <c r="P702" s="2549">
        <v>1</v>
      </c>
      <c r="Q702" s="2549">
        <v>1</v>
      </c>
      <c r="R702" s="2549">
        <v>1</v>
      </c>
      <c r="S702" s="2549">
        <v>1</v>
      </c>
      <c r="T702" s="2550">
        <v>1</v>
      </c>
      <c r="U702" s="2549" t="s">
        <v>2185</v>
      </c>
      <c r="V702" s="2549">
        <v>1</v>
      </c>
      <c r="W702" s="2549" t="s">
        <v>2185</v>
      </c>
      <c r="X702" s="2549" t="s">
        <v>2185</v>
      </c>
      <c r="Y702" s="2550">
        <v>1</v>
      </c>
      <c r="Z702" s="2551" t="s">
        <v>2185</v>
      </c>
      <c r="AA702" s="2552" t="s">
        <v>2185</v>
      </c>
      <c r="AB702" s="2549" t="s">
        <v>2495</v>
      </c>
      <c r="AC702" s="2554">
        <v>48580</v>
      </c>
      <c r="AD702" s="2555">
        <v>1816</v>
      </c>
      <c r="AE702" s="2555">
        <v>2105</v>
      </c>
      <c r="AF702" s="2555">
        <v>21.2</v>
      </c>
      <c r="AG702" s="2555">
        <v>59.14</v>
      </c>
      <c r="AH702" s="2555">
        <v>1263</v>
      </c>
      <c r="AI702" s="2555">
        <v>152.19999999999999</v>
      </c>
      <c r="AJ702" s="2555">
        <v>241.8</v>
      </c>
      <c r="AK702" s="2555">
        <v>3.4</v>
      </c>
      <c r="AL702" s="2555">
        <v>5.8</v>
      </c>
      <c r="AM702" s="2555">
        <v>73.98</v>
      </c>
      <c r="AN702" s="2523">
        <v>845.4</v>
      </c>
      <c r="AO702" s="2556">
        <v>1</v>
      </c>
      <c r="AP702" s="2547">
        <v>1</v>
      </c>
      <c r="AQ702" s="2547">
        <v>4</v>
      </c>
      <c r="AR702" s="2547">
        <v>4</v>
      </c>
      <c r="AS702" s="2557">
        <v>141</v>
      </c>
      <c r="AT702" s="2558">
        <v>157</v>
      </c>
      <c r="AU702" s="2558">
        <v>115</v>
      </c>
      <c r="AV702" s="2559">
        <v>130</v>
      </c>
      <c r="AW702" s="2560">
        <v>1</v>
      </c>
      <c r="AX702" s="2539">
        <v>0</v>
      </c>
      <c r="AY702" s="2521">
        <v>0</v>
      </c>
      <c r="AZ702" s="2539">
        <v>1</v>
      </c>
      <c r="BA702" s="2539">
        <v>0</v>
      </c>
      <c r="BB702" s="2539">
        <v>1</v>
      </c>
      <c r="BC702" s="2539">
        <v>0</v>
      </c>
      <c r="BD702" s="2539">
        <v>1</v>
      </c>
      <c r="BE702" s="2561">
        <v>0</v>
      </c>
      <c r="BF702" s="2539">
        <v>0</v>
      </c>
      <c r="BG702" s="2539">
        <v>1</v>
      </c>
      <c r="BH702" s="2539">
        <v>0</v>
      </c>
      <c r="BI702" s="2539">
        <v>1</v>
      </c>
      <c r="BJ702" s="2539">
        <v>1</v>
      </c>
      <c r="BK702" s="2539">
        <v>1</v>
      </c>
      <c r="BL702" s="2539">
        <v>1</v>
      </c>
      <c r="BM702" s="2539">
        <v>0</v>
      </c>
      <c r="BN702" s="2521">
        <v>0</v>
      </c>
      <c r="BO702" s="2539">
        <v>1</v>
      </c>
      <c r="BP702" s="2539">
        <v>1</v>
      </c>
      <c r="BQ702" s="2539">
        <v>0</v>
      </c>
      <c r="BR702" s="2562">
        <v>1</v>
      </c>
      <c r="BS702" s="2538">
        <v>0</v>
      </c>
      <c r="BT702" s="2521">
        <v>0</v>
      </c>
      <c r="BU702" s="2521">
        <v>0</v>
      </c>
      <c r="BV702" s="2521">
        <v>0</v>
      </c>
      <c r="BW702" s="2521">
        <v>0</v>
      </c>
      <c r="BX702" s="2521">
        <v>0</v>
      </c>
      <c r="BY702" s="2521">
        <v>0</v>
      </c>
      <c r="BZ702" s="2579">
        <v>0</v>
      </c>
      <c r="CA702" s="2521">
        <v>0</v>
      </c>
      <c r="CB702" s="2521">
        <v>0</v>
      </c>
      <c r="CC702" s="2521">
        <v>0</v>
      </c>
      <c r="CD702" s="2521">
        <v>0</v>
      </c>
      <c r="CE702" s="2524">
        <v>0</v>
      </c>
      <c r="CF702" s="2520">
        <v>1</v>
      </c>
      <c r="CG702" s="2521">
        <v>1</v>
      </c>
      <c r="CH702" s="2521">
        <v>1</v>
      </c>
      <c r="CI702" s="2521">
        <v>1</v>
      </c>
      <c r="CJ702" s="2521">
        <v>1</v>
      </c>
      <c r="CK702" s="2521">
        <v>1</v>
      </c>
      <c r="CL702" s="2521">
        <v>1</v>
      </c>
      <c r="CM702" s="2521">
        <v>1</v>
      </c>
      <c r="CN702" s="2521">
        <v>1</v>
      </c>
      <c r="CO702" s="2521">
        <v>1</v>
      </c>
      <c r="CP702" s="2521">
        <v>1</v>
      </c>
      <c r="CQ702" s="2521">
        <v>1</v>
      </c>
      <c r="CR702" s="2521">
        <v>1</v>
      </c>
      <c r="CS702" s="2521">
        <v>0</v>
      </c>
      <c r="CT702" s="2521">
        <v>0</v>
      </c>
      <c r="CU702" s="2521">
        <v>0</v>
      </c>
      <c r="CV702" s="2521">
        <v>0</v>
      </c>
      <c r="CW702" s="2521">
        <v>0</v>
      </c>
      <c r="CX702" s="2521">
        <v>0</v>
      </c>
      <c r="CY702" s="2563">
        <v>0</v>
      </c>
    </row>
    <row r="703" spans="1:103">
      <c r="A703" s="2541"/>
      <c r="B703" s="2659" t="s">
        <v>3082</v>
      </c>
      <c r="C703" s="2668" t="s">
        <v>3083</v>
      </c>
      <c r="D703" s="2648">
        <v>74</v>
      </c>
      <c r="E703" s="2519">
        <v>50</v>
      </c>
      <c r="F703" s="2556">
        <v>529</v>
      </c>
      <c r="G703" s="2547">
        <v>166</v>
      </c>
      <c r="H703" s="2546">
        <v>9.6999999999999993</v>
      </c>
      <c r="I703" s="2546">
        <v>13.6</v>
      </c>
      <c r="J703" s="2547">
        <v>13</v>
      </c>
      <c r="K703" s="2546">
        <v>501.9</v>
      </c>
      <c r="L703" s="2546">
        <v>475.9</v>
      </c>
      <c r="M703" s="2522">
        <v>94.8</v>
      </c>
      <c r="N703" s="2548">
        <v>1.68</v>
      </c>
      <c r="O703" s="2523">
        <v>22.46</v>
      </c>
      <c r="P703" s="2549">
        <v>1</v>
      </c>
      <c r="Q703" s="2549">
        <v>1</v>
      </c>
      <c r="R703" s="2549">
        <v>1</v>
      </c>
      <c r="S703" s="2549">
        <v>1</v>
      </c>
      <c r="T703" s="2550">
        <v>1</v>
      </c>
      <c r="U703" s="2549" t="s">
        <v>2185</v>
      </c>
      <c r="V703" s="2549">
        <v>1</v>
      </c>
      <c r="W703" s="2549" t="s">
        <v>2185</v>
      </c>
      <c r="X703" s="2549" t="s">
        <v>2185</v>
      </c>
      <c r="Y703" s="2550">
        <v>1</v>
      </c>
      <c r="Z703" s="2551" t="s">
        <v>2185</v>
      </c>
      <c r="AA703" s="2552" t="s">
        <v>2185</v>
      </c>
      <c r="AB703" s="2549" t="s">
        <v>2495</v>
      </c>
      <c r="AC703" s="2554">
        <v>41090</v>
      </c>
      <c r="AD703" s="2555">
        <v>1553</v>
      </c>
      <c r="AE703" s="2555">
        <v>1810</v>
      </c>
      <c r="AF703" s="2555">
        <v>20.7</v>
      </c>
      <c r="AG703" s="2555">
        <v>54.98</v>
      </c>
      <c r="AH703" s="2555">
        <v>1041</v>
      </c>
      <c r="AI703" s="2555">
        <v>125.4</v>
      </c>
      <c r="AJ703" s="2555">
        <v>200.3</v>
      </c>
      <c r="AK703" s="2555">
        <v>3.3</v>
      </c>
      <c r="AL703" s="2555">
        <v>5.2</v>
      </c>
      <c r="AM703" s="2555">
        <v>48.2</v>
      </c>
      <c r="AN703" s="2523">
        <v>688.5</v>
      </c>
      <c r="AO703" s="2556">
        <v>1</v>
      </c>
      <c r="AP703" s="2547">
        <v>1</v>
      </c>
      <c r="AQ703" s="2547">
        <v>4</v>
      </c>
      <c r="AR703" s="2547">
        <v>4</v>
      </c>
      <c r="AS703" s="2557">
        <v>159</v>
      </c>
      <c r="AT703" s="2558">
        <v>176</v>
      </c>
      <c r="AU703" s="2558">
        <v>128</v>
      </c>
      <c r="AV703" s="2559">
        <v>146</v>
      </c>
      <c r="AW703" s="2560">
        <v>1</v>
      </c>
      <c r="AX703" s="2539">
        <v>0</v>
      </c>
      <c r="AY703" s="2521">
        <v>0</v>
      </c>
      <c r="AZ703" s="2539">
        <v>1</v>
      </c>
      <c r="BA703" s="2539">
        <v>0</v>
      </c>
      <c r="BB703" s="2539">
        <v>1</v>
      </c>
      <c r="BC703" s="2539">
        <v>0</v>
      </c>
      <c r="BD703" s="2539">
        <v>1</v>
      </c>
      <c r="BE703" s="2561">
        <v>0</v>
      </c>
      <c r="BF703" s="2539">
        <v>0</v>
      </c>
      <c r="BG703" s="2539">
        <v>1</v>
      </c>
      <c r="BH703" s="2539">
        <v>0</v>
      </c>
      <c r="BI703" s="2539">
        <v>1</v>
      </c>
      <c r="BJ703" s="2539">
        <v>1</v>
      </c>
      <c r="BK703" s="2539">
        <v>1</v>
      </c>
      <c r="BL703" s="2539">
        <v>1</v>
      </c>
      <c r="BM703" s="2539">
        <v>0</v>
      </c>
      <c r="BN703" s="2521">
        <v>0</v>
      </c>
      <c r="BO703" s="2539">
        <v>1</v>
      </c>
      <c r="BP703" s="2539">
        <v>1</v>
      </c>
      <c r="BQ703" s="2539">
        <v>0</v>
      </c>
      <c r="BR703" s="2562">
        <v>1</v>
      </c>
      <c r="BS703" s="2538">
        <v>0</v>
      </c>
      <c r="BT703" s="2521">
        <v>0</v>
      </c>
      <c r="BU703" s="2521">
        <v>0</v>
      </c>
      <c r="BV703" s="2521">
        <v>0</v>
      </c>
      <c r="BW703" s="2521">
        <v>0</v>
      </c>
      <c r="BX703" s="2521">
        <v>0</v>
      </c>
      <c r="BY703" s="2521">
        <v>0</v>
      </c>
      <c r="BZ703" s="2579">
        <v>0</v>
      </c>
      <c r="CA703" s="2521">
        <v>0</v>
      </c>
      <c r="CB703" s="2521">
        <v>0</v>
      </c>
      <c r="CC703" s="2521">
        <v>0</v>
      </c>
      <c r="CD703" s="2521">
        <v>0</v>
      </c>
      <c r="CE703" s="2524">
        <v>0</v>
      </c>
      <c r="CF703" s="2520">
        <v>1</v>
      </c>
      <c r="CG703" s="2521">
        <v>1</v>
      </c>
      <c r="CH703" s="2521">
        <v>1</v>
      </c>
      <c r="CI703" s="2521">
        <v>1</v>
      </c>
      <c r="CJ703" s="2521">
        <v>1</v>
      </c>
      <c r="CK703" s="2521">
        <v>1</v>
      </c>
      <c r="CL703" s="2521">
        <v>1</v>
      </c>
      <c r="CM703" s="2521">
        <v>1</v>
      </c>
      <c r="CN703" s="2521">
        <v>1</v>
      </c>
      <c r="CO703" s="2521">
        <v>1</v>
      </c>
      <c r="CP703" s="2521">
        <v>1</v>
      </c>
      <c r="CQ703" s="2521">
        <v>1</v>
      </c>
      <c r="CR703" s="2521">
        <v>1</v>
      </c>
      <c r="CS703" s="2521">
        <v>0</v>
      </c>
      <c r="CT703" s="2521">
        <v>0</v>
      </c>
      <c r="CU703" s="2521">
        <v>0</v>
      </c>
      <c r="CV703" s="2521">
        <v>0</v>
      </c>
      <c r="CW703" s="2521">
        <v>0</v>
      </c>
      <c r="CX703" s="2521">
        <v>0</v>
      </c>
      <c r="CY703" s="2563">
        <v>0</v>
      </c>
    </row>
    <row r="704" spans="1:103">
      <c r="A704" s="2541"/>
      <c r="B704" s="2659" t="s">
        <v>3084</v>
      </c>
      <c r="C704" s="2668" t="s">
        <v>3085</v>
      </c>
      <c r="D704" s="2648">
        <v>66</v>
      </c>
      <c r="E704" s="2519">
        <v>44</v>
      </c>
      <c r="F704" s="2556">
        <v>525</v>
      </c>
      <c r="G704" s="2547">
        <v>165</v>
      </c>
      <c r="H704" s="2546">
        <v>8.9</v>
      </c>
      <c r="I704" s="2546">
        <v>11.4</v>
      </c>
      <c r="J704" s="2547">
        <v>13</v>
      </c>
      <c r="K704" s="2546">
        <v>501.9</v>
      </c>
      <c r="L704" s="2546">
        <v>475.9</v>
      </c>
      <c r="M704" s="2522">
        <v>83.9</v>
      </c>
      <c r="N704" s="2548">
        <v>1.67</v>
      </c>
      <c r="O704" s="2523">
        <v>25.4</v>
      </c>
      <c r="P704" s="2549">
        <v>1</v>
      </c>
      <c r="Q704" s="2549" t="s">
        <v>2185</v>
      </c>
      <c r="R704" s="2549" t="s">
        <v>2185</v>
      </c>
      <c r="S704" s="2549" t="s">
        <v>2185</v>
      </c>
      <c r="T704" s="2550" t="s">
        <v>2185</v>
      </c>
      <c r="U704" s="2549" t="s">
        <v>2185</v>
      </c>
      <c r="V704" s="2549" t="s">
        <v>2185</v>
      </c>
      <c r="W704" s="2549" t="s">
        <v>2185</v>
      </c>
      <c r="X704" s="2549" t="s">
        <v>2185</v>
      </c>
      <c r="Y704" s="2550" t="s">
        <v>2185</v>
      </c>
      <c r="Z704" s="2551" t="s">
        <v>2185</v>
      </c>
      <c r="AA704" s="2552" t="s">
        <v>2185</v>
      </c>
      <c r="AB704" s="2549" t="s">
        <v>2495</v>
      </c>
      <c r="AC704" s="2554">
        <v>35100</v>
      </c>
      <c r="AD704" s="2555">
        <v>1337</v>
      </c>
      <c r="AE704" s="2555">
        <v>1563</v>
      </c>
      <c r="AF704" s="2555">
        <v>20.399999999999999</v>
      </c>
      <c r="AG704" s="2555">
        <v>50.12</v>
      </c>
      <c r="AH704" s="2555">
        <v>857.3</v>
      </c>
      <c r="AI704" s="2555">
        <v>103.9</v>
      </c>
      <c r="AJ704" s="2555">
        <v>166.1</v>
      </c>
      <c r="AK704" s="2555">
        <v>3.1</v>
      </c>
      <c r="AL704" s="2555">
        <v>4.5999999999999996</v>
      </c>
      <c r="AM704" s="2555">
        <v>32.15</v>
      </c>
      <c r="AN704" s="2523">
        <v>562.79999999999995</v>
      </c>
      <c r="AO704" s="2556">
        <v>1</v>
      </c>
      <c r="AP704" s="2547" t="s">
        <v>2185</v>
      </c>
      <c r="AQ704" s="2547">
        <v>4</v>
      </c>
      <c r="AR704" s="2547" t="s">
        <v>2185</v>
      </c>
      <c r="AS704" s="2557">
        <v>180</v>
      </c>
      <c r="AT704" s="2558">
        <v>199</v>
      </c>
      <c r="AU704" s="2558">
        <v>145</v>
      </c>
      <c r="AV704" s="2559">
        <v>165</v>
      </c>
      <c r="AW704" s="2560">
        <v>1</v>
      </c>
      <c r="AX704" s="2539">
        <v>0</v>
      </c>
      <c r="AY704" s="2521">
        <v>0</v>
      </c>
      <c r="AZ704" s="2539">
        <v>0</v>
      </c>
      <c r="BA704" s="2539">
        <v>0</v>
      </c>
      <c r="BB704" s="2539">
        <v>0</v>
      </c>
      <c r="BC704" s="2539">
        <v>0</v>
      </c>
      <c r="BD704" s="2539">
        <v>0</v>
      </c>
      <c r="BE704" s="2561">
        <v>0</v>
      </c>
      <c r="BF704" s="2539">
        <v>0</v>
      </c>
      <c r="BG704" s="2539">
        <v>0</v>
      </c>
      <c r="BH704" s="2539">
        <v>0</v>
      </c>
      <c r="BI704" s="2539">
        <v>1</v>
      </c>
      <c r="BJ704" s="2539">
        <v>1</v>
      </c>
      <c r="BK704" s="2539">
        <v>1</v>
      </c>
      <c r="BL704" s="2539">
        <v>1</v>
      </c>
      <c r="BM704" s="2539">
        <v>0</v>
      </c>
      <c r="BN704" s="2521">
        <v>0</v>
      </c>
      <c r="BO704" s="2539">
        <v>0</v>
      </c>
      <c r="BP704" s="2539">
        <v>0</v>
      </c>
      <c r="BQ704" s="2539">
        <v>0</v>
      </c>
      <c r="BR704" s="2562">
        <v>1</v>
      </c>
      <c r="BS704" s="2538">
        <v>0</v>
      </c>
      <c r="BT704" s="2521">
        <v>0</v>
      </c>
      <c r="BU704" s="2521">
        <v>0</v>
      </c>
      <c r="BV704" s="2521">
        <v>0</v>
      </c>
      <c r="BW704" s="2521">
        <v>0</v>
      </c>
      <c r="BX704" s="2521">
        <v>0</v>
      </c>
      <c r="BY704" s="2521">
        <v>0</v>
      </c>
      <c r="BZ704" s="2579">
        <v>0</v>
      </c>
      <c r="CA704" s="2521">
        <v>0</v>
      </c>
      <c r="CB704" s="2521">
        <v>0</v>
      </c>
      <c r="CC704" s="2521">
        <v>0</v>
      </c>
      <c r="CD704" s="2521">
        <v>0</v>
      </c>
      <c r="CE704" s="2524">
        <v>0</v>
      </c>
      <c r="CF704" s="2520">
        <v>1</v>
      </c>
      <c r="CG704" s="2521">
        <v>1</v>
      </c>
      <c r="CH704" s="2521">
        <v>1</v>
      </c>
      <c r="CI704" s="2521">
        <v>1</v>
      </c>
      <c r="CJ704" s="2521">
        <v>1</v>
      </c>
      <c r="CK704" s="2521">
        <v>1</v>
      </c>
      <c r="CL704" s="2521">
        <v>1</v>
      </c>
      <c r="CM704" s="2521">
        <v>1</v>
      </c>
      <c r="CN704" s="2521">
        <v>1</v>
      </c>
      <c r="CO704" s="2521">
        <v>1</v>
      </c>
      <c r="CP704" s="2521">
        <v>1</v>
      </c>
      <c r="CQ704" s="2521">
        <v>1</v>
      </c>
      <c r="CR704" s="2521">
        <v>1</v>
      </c>
      <c r="CS704" s="2521">
        <v>0</v>
      </c>
      <c r="CT704" s="2521">
        <v>0</v>
      </c>
      <c r="CU704" s="2521">
        <v>0</v>
      </c>
      <c r="CV704" s="2521">
        <v>0</v>
      </c>
      <c r="CW704" s="2521">
        <v>0</v>
      </c>
      <c r="CX704" s="2521">
        <v>0</v>
      </c>
      <c r="CY704" s="2563">
        <v>0</v>
      </c>
    </row>
    <row r="705" spans="1:103">
      <c r="A705" s="2541"/>
      <c r="B705" s="2659" t="s">
        <v>3086</v>
      </c>
      <c r="C705" s="2658" t="s">
        <v>3087</v>
      </c>
      <c r="D705" s="2648">
        <v>260</v>
      </c>
      <c r="E705" s="2519">
        <v>175</v>
      </c>
      <c r="F705" s="2556">
        <v>509</v>
      </c>
      <c r="G705" s="2547">
        <v>289</v>
      </c>
      <c r="H705" s="2546">
        <v>22.6</v>
      </c>
      <c r="I705" s="2546">
        <v>40.4</v>
      </c>
      <c r="J705" s="2547">
        <v>20</v>
      </c>
      <c r="K705" s="2546">
        <v>428</v>
      </c>
      <c r="L705" s="2546">
        <v>388</v>
      </c>
      <c r="M705" s="2522">
        <v>331</v>
      </c>
      <c r="N705" s="2548">
        <v>2.0939999999999999</v>
      </c>
      <c r="O705" s="2523">
        <v>7.9930000000000003</v>
      </c>
      <c r="P705" s="2549">
        <v>1</v>
      </c>
      <c r="Q705" s="2549" t="s">
        <v>2185</v>
      </c>
      <c r="R705" s="2549" t="s">
        <v>2185</v>
      </c>
      <c r="S705" s="2549">
        <v>1</v>
      </c>
      <c r="T705" s="2550" t="s">
        <v>2185</v>
      </c>
      <c r="U705" s="2549" t="s">
        <v>2185</v>
      </c>
      <c r="V705" s="2549" t="s">
        <v>2185</v>
      </c>
      <c r="W705" s="2549" t="s">
        <v>2185</v>
      </c>
      <c r="X705" s="2549" t="s">
        <v>2185</v>
      </c>
      <c r="Y705" s="2550" t="s">
        <v>2185</v>
      </c>
      <c r="Z705" s="2551" t="s">
        <v>2185</v>
      </c>
      <c r="AA705" s="2552" t="s">
        <v>2185</v>
      </c>
      <c r="AB705" s="2553" t="s">
        <v>2494</v>
      </c>
      <c r="AC705" s="2554">
        <v>144800</v>
      </c>
      <c r="AD705" s="2555">
        <v>5689</v>
      </c>
      <c r="AE705" s="2555">
        <v>6579</v>
      </c>
      <c r="AF705" s="2555">
        <v>20.8</v>
      </c>
      <c r="AG705" s="2555">
        <v>125.4</v>
      </c>
      <c r="AH705" s="2555">
        <v>16300</v>
      </c>
      <c r="AI705" s="2555">
        <v>1128</v>
      </c>
      <c r="AJ705" s="2555">
        <v>1747</v>
      </c>
      <c r="AK705" s="2555">
        <v>6.9</v>
      </c>
      <c r="AL705" s="2555">
        <v>12.6</v>
      </c>
      <c r="AM705" s="2555">
        <v>1478</v>
      </c>
      <c r="AN705" s="2523">
        <v>8922</v>
      </c>
      <c r="AO705" s="2556">
        <v>1</v>
      </c>
      <c r="AP705" s="2547" t="s">
        <v>2185</v>
      </c>
      <c r="AQ705" s="2547">
        <v>1</v>
      </c>
      <c r="AR705" s="2547" t="s">
        <v>2185</v>
      </c>
      <c r="AS705" s="2557">
        <v>54</v>
      </c>
      <c r="AT705" s="2558">
        <v>63</v>
      </c>
      <c r="AU705" s="2558">
        <v>39</v>
      </c>
      <c r="AV705" s="2559">
        <v>48</v>
      </c>
      <c r="AW705" s="2560">
        <v>1</v>
      </c>
      <c r="AX705" s="2539">
        <v>0</v>
      </c>
      <c r="AY705" s="2521">
        <v>0</v>
      </c>
      <c r="AZ705" s="2539">
        <v>0</v>
      </c>
      <c r="BA705" s="2539">
        <v>0</v>
      </c>
      <c r="BB705" s="2539">
        <v>0</v>
      </c>
      <c r="BC705" s="2539">
        <v>0</v>
      </c>
      <c r="BD705" s="2539">
        <v>1</v>
      </c>
      <c r="BE705" s="2561">
        <v>0</v>
      </c>
      <c r="BF705" s="2539">
        <v>0</v>
      </c>
      <c r="BG705" s="2539">
        <v>0</v>
      </c>
      <c r="BH705" s="2539">
        <v>0</v>
      </c>
      <c r="BI705" s="2539">
        <v>0</v>
      </c>
      <c r="BJ705" s="2539">
        <v>1</v>
      </c>
      <c r="BK705" s="2539">
        <v>0</v>
      </c>
      <c r="BL705" s="2539">
        <v>0</v>
      </c>
      <c r="BM705" s="2539">
        <v>0</v>
      </c>
      <c r="BN705" s="2521">
        <v>0</v>
      </c>
      <c r="BO705" s="2539">
        <v>1</v>
      </c>
      <c r="BP705" s="2539">
        <v>0</v>
      </c>
      <c r="BQ705" s="2539">
        <v>0</v>
      </c>
      <c r="BR705" s="2562">
        <v>0</v>
      </c>
      <c r="BS705" s="2538">
        <v>1</v>
      </c>
      <c r="BT705" s="2521">
        <v>0</v>
      </c>
      <c r="BU705" s="2521">
        <v>0</v>
      </c>
      <c r="BV705" s="2521">
        <v>0</v>
      </c>
      <c r="BW705" s="2521">
        <v>0</v>
      </c>
      <c r="BX705" s="2521">
        <v>0</v>
      </c>
      <c r="BY705" s="2521">
        <v>0</v>
      </c>
      <c r="BZ705" s="2579">
        <v>0</v>
      </c>
      <c r="CA705" s="2521">
        <v>0</v>
      </c>
      <c r="CB705" s="2521">
        <v>0</v>
      </c>
      <c r="CC705" s="2521">
        <v>0</v>
      </c>
      <c r="CD705" s="2521">
        <v>0</v>
      </c>
      <c r="CE705" s="2524">
        <v>0</v>
      </c>
      <c r="CF705" s="2520">
        <v>1</v>
      </c>
      <c r="CG705" s="2521">
        <v>1</v>
      </c>
      <c r="CH705" s="2521">
        <v>1</v>
      </c>
      <c r="CI705" s="2521">
        <v>1</v>
      </c>
      <c r="CJ705" s="2521">
        <v>1</v>
      </c>
      <c r="CK705" s="2521">
        <v>1</v>
      </c>
      <c r="CL705" s="2521">
        <v>1</v>
      </c>
      <c r="CM705" s="2521">
        <v>1</v>
      </c>
      <c r="CN705" s="2521">
        <v>1</v>
      </c>
      <c r="CO705" s="2521">
        <v>1</v>
      </c>
      <c r="CP705" s="2521">
        <v>1</v>
      </c>
      <c r="CQ705" s="2521">
        <v>1</v>
      </c>
      <c r="CR705" s="2521">
        <v>1</v>
      </c>
      <c r="CS705" s="2521">
        <v>0</v>
      </c>
      <c r="CT705" s="2521">
        <v>0</v>
      </c>
      <c r="CU705" s="2521">
        <v>0</v>
      </c>
      <c r="CV705" s="2521">
        <v>0</v>
      </c>
      <c r="CW705" s="2521">
        <v>0</v>
      </c>
      <c r="CX705" s="2521">
        <v>0</v>
      </c>
      <c r="CY705" s="2563">
        <v>0</v>
      </c>
    </row>
    <row r="706" spans="1:103">
      <c r="A706" s="2541"/>
      <c r="B706" s="2659" t="s">
        <v>3088</v>
      </c>
      <c r="C706" s="2658" t="s">
        <v>3089</v>
      </c>
      <c r="D706" s="2648">
        <v>235</v>
      </c>
      <c r="E706" s="2519">
        <v>158</v>
      </c>
      <c r="F706" s="2556">
        <v>501</v>
      </c>
      <c r="G706" s="2547">
        <v>287</v>
      </c>
      <c r="H706" s="2546">
        <v>20.6</v>
      </c>
      <c r="I706" s="2546">
        <v>36.6</v>
      </c>
      <c r="J706" s="2547">
        <v>20</v>
      </c>
      <c r="K706" s="2546">
        <v>428</v>
      </c>
      <c r="L706" s="2546">
        <v>388</v>
      </c>
      <c r="M706" s="2522">
        <v>299</v>
      </c>
      <c r="N706" s="2548">
        <v>2.0739999999999998</v>
      </c>
      <c r="O706" s="2523">
        <v>8.7590000000000003</v>
      </c>
      <c r="P706" s="2549">
        <v>1</v>
      </c>
      <c r="Q706" s="2549">
        <v>1</v>
      </c>
      <c r="R706" s="2549" t="s">
        <v>2185</v>
      </c>
      <c r="S706" s="2549">
        <v>1</v>
      </c>
      <c r="T706" s="2550">
        <v>1</v>
      </c>
      <c r="U706" s="2549" t="s">
        <v>2185</v>
      </c>
      <c r="V706" s="2549" t="s">
        <v>2185</v>
      </c>
      <c r="W706" s="2549" t="s">
        <v>2185</v>
      </c>
      <c r="X706" s="2549" t="s">
        <v>2185</v>
      </c>
      <c r="Y706" s="2550" t="s">
        <v>2185</v>
      </c>
      <c r="Z706" s="2551" t="s">
        <v>2185</v>
      </c>
      <c r="AA706" s="2552" t="s">
        <v>2185</v>
      </c>
      <c r="AB706" s="2553" t="s">
        <v>2494</v>
      </c>
      <c r="AC706" s="2554">
        <v>128450</v>
      </c>
      <c r="AD706" s="2555">
        <v>5127</v>
      </c>
      <c r="AE706" s="2555">
        <v>5892</v>
      </c>
      <c r="AF706" s="2555">
        <v>20.6</v>
      </c>
      <c r="AG706" s="2555">
        <v>113.7</v>
      </c>
      <c r="AH706" s="2555">
        <v>14450</v>
      </c>
      <c r="AI706" s="2555">
        <v>1007</v>
      </c>
      <c r="AJ706" s="2555">
        <v>1557</v>
      </c>
      <c r="AK706" s="2555">
        <v>6.9</v>
      </c>
      <c r="AL706" s="2555">
        <v>11.7</v>
      </c>
      <c r="AM706" s="2555">
        <v>1106</v>
      </c>
      <c r="AN706" s="2523">
        <v>7774</v>
      </c>
      <c r="AO706" s="2556">
        <v>1</v>
      </c>
      <c r="AP706" s="2547" t="s">
        <v>2185</v>
      </c>
      <c r="AQ706" s="2547">
        <v>1</v>
      </c>
      <c r="AR706" s="2547" t="s">
        <v>2185</v>
      </c>
      <c r="AS706" s="2557">
        <v>59</v>
      </c>
      <c r="AT706" s="2558">
        <v>69</v>
      </c>
      <c r="AU706" s="2558">
        <v>43</v>
      </c>
      <c r="AV706" s="2559">
        <v>52</v>
      </c>
      <c r="AW706" s="2560">
        <v>1</v>
      </c>
      <c r="AX706" s="2539">
        <v>0</v>
      </c>
      <c r="AY706" s="2521">
        <v>0</v>
      </c>
      <c r="AZ706" s="2539">
        <v>1</v>
      </c>
      <c r="BA706" s="2539">
        <v>0</v>
      </c>
      <c r="BB706" s="2539">
        <v>0</v>
      </c>
      <c r="BC706" s="2539">
        <v>0</v>
      </c>
      <c r="BD706" s="2539">
        <v>1</v>
      </c>
      <c r="BE706" s="2561">
        <v>0</v>
      </c>
      <c r="BF706" s="2539">
        <v>0</v>
      </c>
      <c r="BG706" s="2539">
        <v>1</v>
      </c>
      <c r="BH706" s="2539">
        <v>0</v>
      </c>
      <c r="BI706" s="2539">
        <v>1</v>
      </c>
      <c r="BJ706" s="2539">
        <v>1</v>
      </c>
      <c r="BK706" s="2539">
        <v>0</v>
      </c>
      <c r="BL706" s="2539">
        <v>0</v>
      </c>
      <c r="BM706" s="2539">
        <v>0</v>
      </c>
      <c r="BN706" s="2521">
        <v>0</v>
      </c>
      <c r="BO706" s="2539">
        <v>1</v>
      </c>
      <c r="BP706" s="2539">
        <v>1</v>
      </c>
      <c r="BQ706" s="2539">
        <v>0</v>
      </c>
      <c r="BR706" s="2562">
        <v>0</v>
      </c>
      <c r="BS706" s="2538">
        <v>1</v>
      </c>
      <c r="BT706" s="2521">
        <v>0</v>
      </c>
      <c r="BU706" s="2521">
        <v>0</v>
      </c>
      <c r="BV706" s="2521">
        <v>0</v>
      </c>
      <c r="BW706" s="2521">
        <v>0</v>
      </c>
      <c r="BX706" s="2521">
        <v>0</v>
      </c>
      <c r="BY706" s="2521">
        <v>0</v>
      </c>
      <c r="BZ706" s="2579">
        <v>0</v>
      </c>
      <c r="CA706" s="2521">
        <v>0</v>
      </c>
      <c r="CB706" s="2521">
        <v>0</v>
      </c>
      <c r="CC706" s="2521">
        <v>0</v>
      </c>
      <c r="CD706" s="2521">
        <v>0</v>
      </c>
      <c r="CE706" s="2524">
        <v>0</v>
      </c>
      <c r="CF706" s="2520">
        <v>1</v>
      </c>
      <c r="CG706" s="2521">
        <v>1</v>
      </c>
      <c r="CH706" s="2521">
        <v>1</v>
      </c>
      <c r="CI706" s="2521">
        <v>1</v>
      </c>
      <c r="CJ706" s="2521">
        <v>1</v>
      </c>
      <c r="CK706" s="2521">
        <v>1</v>
      </c>
      <c r="CL706" s="2521">
        <v>1</v>
      </c>
      <c r="CM706" s="2521">
        <v>1</v>
      </c>
      <c r="CN706" s="2521">
        <v>1</v>
      </c>
      <c r="CO706" s="2521">
        <v>1</v>
      </c>
      <c r="CP706" s="2521">
        <v>1</v>
      </c>
      <c r="CQ706" s="2521">
        <v>1</v>
      </c>
      <c r="CR706" s="2521">
        <v>1</v>
      </c>
      <c r="CS706" s="2521">
        <v>0</v>
      </c>
      <c r="CT706" s="2521">
        <v>0</v>
      </c>
      <c r="CU706" s="2521">
        <v>0</v>
      </c>
      <c r="CV706" s="2521">
        <v>0</v>
      </c>
      <c r="CW706" s="2521">
        <v>0</v>
      </c>
      <c r="CX706" s="2521">
        <v>0</v>
      </c>
      <c r="CY706" s="2563">
        <v>0</v>
      </c>
    </row>
    <row r="707" spans="1:103">
      <c r="A707" s="2541"/>
      <c r="B707" s="2659" t="s">
        <v>3090</v>
      </c>
      <c r="C707" s="2658" t="s">
        <v>3091</v>
      </c>
      <c r="D707" s="2648">
        <v>213</v>
      </c>
      <c r="E707" s="2519">
        <v>143</v>
      </c>
      <c r="F707" s="2556">
        <v>495</v>
      </c>
      <c r="G707" s="2547">
        <v>285</v>
      </c>
      <c r="H707" s="2546">
        <v>18.5</v>
      </c>
      <c r="I707" s="2546">
        <v>33.5</v>
      </c>
      <c r="J707" s="2547">
        <v>20</v>
      </c>
      <c r="K707" s="2546">
        <v>428</v>
      </c>
      <c r="L707" s="2546">
        <v>388</v>
      </c>
      <c r="M707" s="2522">
        <v>271</v>
      </c>
      <c r="N707" s="2548">
        <v>2.0590000000000002</v>
      </c>
      <c r="O707" s="2523">
        <v>9.5879999999999992</v>
      </c>
      <c r="P707" s="2549">
        <v>1</v>
      </c>
      <c r="Q707" s="2549">
        <v>1</v>
      </c>
      <c r="R707" s="2549" t="s">
        <v>2185</v>
      </c>
      <c r="S707" s="2549">
        <v>1</v>
      </c>
      <c r="T707" s="2550">
        <v>1</v>
      </c>
      <c r="U707" s="2549" t="s">
        <v>2185</v>
      </c>
      <c r="V707" s="2549" t="s">
        <v>2185</v>
      </c>
      <c r="W707" s="2549" t="s">
        <v>2185</v>
      </c>
      <c r="X707" s="2549" t="s">
        <v>2185</v>
      </c>
      <c r="Y707" s="2550" t="s">
        <v>2185</v>
      </c>
      <c r="Z707" s="2551" t="s">
        <v>2185</v>
      </c>
      <c r="AA707" s="2552" t="s">
        <v>2185</v>
      </c>
      <c r="AB707" s="2553" t="s">
        <v>2494</v>
      </c>
      <c r="AC707" s="2554">
        <v>115440</v>
      </c>
      <c r="AD707" s="2555">
        <v>4664</v>
      </c>
      <c r="AE707" s="2555">
        <v>5325</v>
      </c>
      <c r="AF707" s="2555">
        <v>20.5</v>
      </c>
      <c r="AG707" s="2555">
        <v>102.2</v>
      </c>
      <c r="AH707" s="2555">
        <v>12950</v>
      </c>
      <c r="AI707" s="2555">
        <v>909</v>
      </c>
      <c r="AJ707" s="2555">
        <v>1401</v>
      </c>
      <c r="AK707" s="2555">
        <v>6.8</v>
      </c>
      <c r="AL707" s="2555">
        <v>10.8</v>
      </c>
      <c r="AM707" s="2555">
        <v>843</v>
      </c>
      <c r="AN707" s="2523">
        <v>6881</v>
      </c>
      <c r="AO707" s="2556">
        <v>1</v>
      </c>
      <c r="AP707" s="2547" t="s">
        <v>2185</v>
      </c>
      <c r="AQ707" s="2547">
        <v>1</v>
      </c>
      <c r="AR707" s="2547" t="s">
        <v>2185</v>
      </c>
      <c r="AS707" s="2557">
        <v>65</v>
      </c>
      <c r="AT707" s="2558">
        <v>75</v>
      </c>
      <c r="AU707" s="2558">
        <v>47</v>
      </c>
      <c r="AV707" s="2559">
        <v>57</v>
      </c>
      <c r="AW707" s="2560">
        <v>1</v>
      </c>
      <c r="AX707" s="2539">
        <v>0</v>
      </c>
      <c r="AY707" s="2521">
        <v>0</v>
      </c>
      <c r="AZ707" s="2539">
        <v>1</v>
      </c>
      <c r="BA707" s="2539">
        <v>0</v>
      </c>
      <c r="BB707" s="2539">
        <v>0</v>
      </c>
      <c r="BC707" s="2539">
        <v>0</v>
      </c>
      <c r="BD707" s="2539">
        <v>1</v>
      </c>
      <c r="BE707" s="2561">
        <v>0</v>
      </c>
      <c r="BF707" s="2539">
        <v>0</v>
      </c>
      <c r="BG707" s="2539">
        <v>1</v>
      </c>
      <c r="BH707" s="2539">
        <v>0</v>
      </c>
      <c r="BI707" s="2539">
        <v>1</v>
      </c>
      <c r="BJ707" s="2539">
        <v>1</v>
      </c>
      <c r="BK707" s="2539">
        <v>0</v>
      </c>
      <c r="BL707" s="2539">
        <v>0</v>
      </c>
      <c r="BM707" s="2539">
        <v>0</v>
      </c>
      <c r="BN707" s="2521">
        <v>0</v>
      </c>
      <c r="BO707" s="2539">
        <v>1</v>
      </c>
      <c r="BP707" s="2539">
        <v>1</v>
      </c>
      <c r="BQ707" s="2539">
        <v>0</v>
      </c>
      <c r="BR707" s="2562">
        <v>0</v>
      </c>
      <c r="BS707" s="2538">
        <v>1</v>
      </c>
      <c r="BT707" s="2521">
        <v>0</v>
      </c>
      <c r="BU707" s="2521">
        <v>0</v>
      </c>
      <c r="BV707" s="2521">
        <v>0</v>
      </c>
      <c r="BW707" s="2521">
        <v>0</v>
      </c>
      <c r="BX707" s="2521">
        <v>0</v>
      </c>
      <c r="BY707" s="2521">
        <v>0</v>
      </c>
      <c r="BZ707" s="2579">
        <v>0</v>
      </c>
      <c r="CA707" s="2521">
        <v>0</v>
      </c>
      <c r="CB707" s="2521">
        <v>0</v>
      </c>
      <c r="CC707" s="2521">
        <v>0</v>
      </c>
      <c r="CD707" s="2521">
        <v>0</v>
      </c>
      <c r="CE707" s="2524">
        <v>0</v>
      </c>
      <c r="CF707" s="2520">
        <v>1</v>
      </c>
      <c r="CG707" s="2521">
        <v>1</v>
      </c>
      <c r="CH707" s="2521">
        <v>1</v>
      </c>
      <c r="CI707" s="2521">
        <v>1</v>
      </c>
      <c r="CJ707" s="2521">
        <v>1</v>
      </c>
      <c r="CK707" s="2521">
        <v>1</v>
      </c>
      <c r="CL707" s="2521">
        <v>1</v>
      </c>
      <c r="CM707" s="2521">
        <v>1</v>
      </c>
      <c r="CN707" s="2521">
        <v>1</v>
      </c>
      <c r="CO707" s="2521">
        <v>1</v>
      </c>
      <c r="CP707" s="2521">
        <v>1</v>
      </c>
      <c r="CQ707" s="2521">
        <v>1</v>
      </c>
      <c r="CR707" s="2521">
        <v>1</v>
      </c>
      <c r="CS707" s="2521">
        <v>0</v>
      </c>
      <c r="CT707" s="2521">
        <v>0</v>
      </c>
      <c r="CU707" s="2521">
        <v>0</v>
      </c>
      <c r="CV707" s="2521">
        <v>0</v>
      </c>
      <c r="CW707" s="2521">
        <v>0</v>
      </c>
      <c r="CX707" s="2521">
        <v>0</v>
      </c>
      <c r="CY707" s="2563">
        <v>0</v>
      </c>
    </row>
    <row r="708" spans="1:103">
      <c r="A708" s="2541"/>
      <c r="B708" s="2659" t="s">
        <v>3092</v>
      </c>
      <c r="C708" s="2658" t="s">
        <v>3093</v>
      </c>
      <c r="D708" s="2648">
        <v>193</v>
      </c>
      <c r="E708" s="2519">
        <v>130</v>
      </c>
      <c r="F708" s="2556">
        <v>489</v>
      </c>
      <c r="G708" s="2547">
        <v>283</v>
      </c>
      <c r="H708" s="2546">
        <v>17</v>
      </c>
      <c r="I708" s="2546">
        <v>30.5</v>
      </c>
      <c r="J708" s="2547">
        <v>20</v>
      </c>
      <c r="K708" s="2546">
        <v>428</v>
      </c>
      <c r="L708" s="2546">
        <v>388</v>
      </c>
      <c r="M708" s="2522">
        <v>247</v>
      </c>
      <c r="N708" s="2548">
        <v>2.0419999999999998</v>
      </c>
      <c r="O708" s="2523">
        <v>10.45</v>
      </c>
      <c r="P708" s="2549">
        <v>1</v>
      </c>
      <c r="Q708" s="2549">
        <v>1</v>
      </c>
      <c r="R708" s="2549" t="s">
        <v>2185</v>
      </c>
      <c r="S708" s="2549">
        <v>1</v>
      </c>
      <c r="T708" s="2550">
        <v>1</v>
      </c>
      <c r="U708" s="2549">
        <v>1</v>
      </c>
      <c r="V708" s="2549" t="s">
        <v>2185</v>
      </c>
      <c r="W708" s="2549" t="s">
        <v>2185</v>
      </c>
      <c r="X708" s="2549" t="s">
        <v>2185</v>
      </c>
      <c r="Y708" s="2550" t="s">
        <v>2185</v>
      </c>
      <c r="Z708" s="2551" t="s">
        <v>2185</v>
      </c>
      <c r="AA708" s="2552" t="s">
        <v>2185</v>
      </c>
      <c r="AB708" s="2553" t="s">
        <v>2494</v>
      </c>
      <c r="AC708" s="2554">
        <v>103470</v>
      </c>
      <c r="AD708" s="2555">
        <v>4232</v>
      </c>
      <c r="AE708" s="2555">
        <v>4808</v>
      </c>
      <c r="AF708" s="2555">
        <v>20.3</v>
      </c>
      <c r="AG708" s="2555">
        <v>93.57</v>
      </c>
      <c r="AH708" s="2555">
        <v>11540</v>
      </c>
      <c r="AI708" s="2555">
        <v>815.9</v>
      </c>
      <c r="AJ708" s="2555">
        <v>1256</v>
      </c>
      <c r="AK708" s="2555">
        <v>6.8</v>
      </c>
      <c r="AL708" s="2555">
        <v>10.1</v>
      </c>
      <c r="AM708" s="2555">
        <v>641.1</v>
      </c>
      <c r="AN708" s="2523">
        <v>6055</v>
      </c>
      <c r="AO708" s="2556">
        <v>1</v>
      </c>
      <c r="AP708" s="2547" t="s">
        <v>2185</v>
      </c>
      <c r="AQ708" s="2547">
        <v>1</v>
      </c>
      <c r="AR708" s="2547" t="s">
        <v>2185</v>
      </c>
      <c r="AS708" s="2557">
        <v>71</v>
      </c>
      <c r="AT708" s="2558">
        <v>82</v>
      </c>
      <c r="AU708" s="2558">
        <v>51</v>
      </c>
      <c r="AV708" s="2559">
        <v>62</v>
      </c>
      <c r="AW708" s="2560">
        <v>1</v>
      </c>
      <c r="AX708" s="2539">
        <v>1</v>
      </c>
      <c r="AY708" s="2521">
        <v>0</v>
      </c>
      <c r="AZ708" s="2539">
        <v>1</v>
      </c>
      <c r="BA708" s="2539">
        <v>0</v>
      </c>
      <c r="BB708" s="2539">
        <v>0</v>
      </c>
      <c r="BC708" s="2539">
        <v>0</v>
      </c>
      <c r="BD708" s="2539">
        <v>1</v>
      </c>
      <c r="BE708" s="2561">
        <v>0</v>
      </c>
      <c r="BF708" s="2539">
        <v>0</v>
      </c>
      <c r="BG708" s="2539">
        <v>1</v>
      </c>
      <c r="BH708" s="2539">
        <v>0</v>
      </c>
      <c r="BI708" s="2539">
        <v>1</v>
      </c>
      <c r="BJ708" s="2539">
        <v>1</v>
      </c>
      <c r="BK708" s="2539">
        <v>1</v>
      </c>
      <c r="BL708" s="2539">
        <v>1</v>
      </c>
      <c r="BM708" s="2539">
        <v>0</v>
      </c>
      <c r="BN708" s="2521">
        <v>0</v>
      </c>
      <c r="BO708" s="2539">
        <v>1</v>
      </c>
      <c r="BP708" s="2539">
        <v>1</v>
      </c>
      <c r="BQ708" s="2539">
        <v>0</v>
      </c>
      <c r="BR708" s="2562">
        <v>0</v>
      </c>
      <c r="BS708" s="2538">
        <v>1</v>
      </c>
      <c r="BT708" s="2521">
        <v>0</v>
      </c>
      <c r="BU708" s="2521">
        <v>0</v>
      </c>
      <c r="BV708" s="2521">
        <v>0</v>
      </c>
      <c r="BW708" s="2521">
        <v>0</v>
      </c>
      <c r="BX708" s="2521">
        <v>0</v>
      </c>
      <c r="BY708" s="2521">
        <v>0</v>
      </c>
      <c r="BZ708" s="2579">
        <v>0</v>
      </c>
      <c r="CA708" s="2521">
        <v>0</v>
      </c>
      <c r="CB708" s="2521">
        <v>0</v>
      </c>
      <c r="CC708" s="2521">
        <v>0</v>
      </c>
      <c r="CD708" s="2521">
        <v>0</v>
      </c>
      <c r="CE708" s="2524">
        <v>0</v>
      </c>
      <c r="CF708" s="2520">
        <v>1</v>
      </c>
      <c r="CG708" s="2521">
        <v>1</v>
      </c>
      <c r="CH708" s="2521">
        <v>1</v>
      </c>
      <c r="CI708" s="2521">
        <v>1</v>
      </c>
      <c r="CJ708" s="2521">
        <v>1</v>
      </c>
      <c r="CK708" s="2521">
        <v>1</v>
      </c>
      <c r="CL708" s="2521">
        <v>1</v>
      </c>
      <c r="CM708" s="2521">
        <v>1</v>
      </c>
      <c r="CN708" s="2521">
        <v>1</v>
      </c>
      <c r="CO708" s="2521">
        <v>1</v>
      </c>
      <c r="CP708" s="2521">
        <v>1</v>
      </c>
      <c r="CQ708" s="2521">
        <v>1</v>
      </c>
      <c r="CR708" s="2521">
        <v>1</v>
      </c>
      <c r="CS708" s="2521">
        <v>0</v>
      </c>
      <c r="CT708" s="2521">
        <v>0</v>
      </c>
      <c r="CU708" s="2521">
        <v>0</v>
      </c>
      <c r="CV708" s="2521">
        <v>0</v>
      </c>
      <c r="CW708" s="2521">
        <v>0</v>
      </c>
      <c r="CX708" s="2521">
        <v>0</v>
      </c>
      <c r="CY708" s="2563">
        <v>0</v>
      </c>
    </row>
    <row r="709" spans="1:103">
      <c r="A709" s="2541"/>
      <c r="B709" s="2659" t="s">
        <v>3094</v>
      </c>
      <c r="C709" s="2658" t="s">
        <v>3095</v>
      </c>
      <c r="D709" s="2648">
        <v>177</v>
      </c>
      <c r="E709" s="2519">
        <v>119</v>
      </c>
      <c r="F709" s="2556">
        <v>482</v>
      </c>
      <c r="G709" s="2547">
        <v>286</v>
      </c>
      <c r="H709" s="2546">
        <v>16.600000000000001</v>
      </c>
      <c r="I709" s="2546">
        <v>26.9</v>
      </c>
      <c r="J709" s="2547">
        <v>20</v>
      </c>
      <c r="K709" s="2546">
        <v>428</v>
      </c>
      <c r="L709" s="2546">
        <v>388</v>
      </c>
      <c r="M709" s="2522">
        <v>226</v>
      </c>
      <c r="N709" s="2548">
        <v>2.04</v>
      </c>
      <c r="O709" s="2523">
        <v>11.38</v>
      </c>
      <c r="P709" s="2549">
        <v>1</v>
      </c>
      <c r="Q709" s="2549">
        <v>1</v>
      </c>
      <c r="R709" s="2549" t="s">
        <v>2185</v>
      </c>
      <c r="S709" s="2549">
        <v>1</v>
      </c>
      <c r="T709" s="2550">
        <v>1</v>
      </c>
      <c r="U709" s="2549">
        <v>1</v>
      </c>
      <c r="V709" s="2549" t="s">
        <v>2185</v>
      </c>
      <c r="W709" s="2549" t="s">
        <v>2185</v>
      </c>
      <c r="X709" s="2549" t="s">
        <v>2185</v>
      </c>
      <c r="Y709" s="2550" t="s">
        <v>2185</v>
      </c>
      <c r="Z709" s="2551" t="s">
        <v>2185</v>
      </c>
      <c r="AA709" s="2552" t="s">
        <v>2185</v>
      </c>
      <c r="AB709" s="2553" t="s">
        <v>2494</v>
      </c>
      <c r="AC709" s="2554">
        <v>92130</v>
      </c>
      <c r="AD709" s="2555">
        <v>3823</v>
      </c>
      <c r="AE709" s="2555">
        <v>4334</v>
      </c>
      <c r="AF709" s="2555">
        <v>20</v>
      </c>
      <c r="AG709" s="2555">
        <v>89.74</v>
      </c>
      <c r="AH709" s="2555">
        <v>10510</v>
      </c>
      <c r="AI709" s="2555">
        <v>735</v>
      </c>
      <c r="AJ709" s="2555">
        <v>1134</v>
      </c>
      <c r="AK709" s="2555">
        <v>6.7</v>
      </c>
      <c r="AL709" s="2555">
        <v>9.3000000000000007</v>
      </c>
      <c r="AM709" s="2555">
        <v>472.6</v>
      </c>
      <c r="AN709" s="2523">
        <v>5430</v>
      </c>
      <c r="AO709" s="2556">
        <v>1</v>
      </c>
      <c r="AP709" s="2547" t="s">
        <v>2185</v>
      </c>
      <c r="AQ709" s="2547">
        <v>1</v>
      </c>
      <c r="AR709" s="2547" t="s">
        <v>2185</v>
      </c>
      <c r="AS709" s="2557">
        <v>77</v>
      </c>
      <c r="AT709" s="2558">
        <v>89</v>
      </c>
      <c r="AU709" s="2558">
        <v>55</v>
      </c>
      <c r="AV709" s="2559">
        <v>67</v>
      </c>
      <c r="AW709" s="2560">
        <v>1</v>
      </c>
      <c r="AX709" s="2539">
        <v>1</v>
      </c>
      <c r="AY709" s="2521">
        <v>0</v>
      </c>
      <c r="AZ709" s="2539">
        <v>1</v>
      </c>
      <c r="BA709" s="2539">
        <v>0</v>
      </c>
      <c r="BB709" s="2539">
        <v>0</v>
      </c>
      <c r="BC709" s="2539">
        <v>0</v>
      </c>
      <c r="BD709" s="2539">
        <v>1</v>
      </c>
      <c r="BE709" s="2561">
        <v>0</v>
      </c>
      <c r="BF709" s="2539">
        <v>0</v>
      </c>
      <c r="BG709" s="2539">
        <v>1</v>
      </c>
      <c r="BH709" s="2539">
        <v>0</v>
      </c>
      <c r="BI709" s="2539">
        <v>1</v>
      </c>
      <c r="BJ709" s="2539">
        <v>1</v>
      </c>
      <c r="BK709" s="2539">
        <v>1</v>
      </c>
      <c r="BL709" s="2539">
        <v>1</v>
      </c>
      <c r="BM709" s="2539">
        <v>0</v>
      </c>
      <c r="BN709" s="2521">
        <v>0</v>
      </c>
      <c r="BO709" s="2539">
        <v>1</v>
      </c>
      <c r="BP709" s="2539">
        <v>1</v>
      </c>
      <c r="BQ709" s="2539">
        <v>0</v>
      </c>
      <c r="BR709" s="2562">
        <v>0</v>
      </c>
      <c r="BS709" s="2538">
        <v>1</v>
      </c>
      <c r="BT709" s="2521">
        <v>0</v>
      </c>
      <c r="BU709" s="2521">
        <v>0</v>
      </c>
      <c r="BV709" s="2521">
        <v>0</v>
      </c>
      <c r="BW709" s="2521">
        <v>0</v>
      </c>
      <c r="BX709" s="2521">
        <v>0</v>
      </c>
      <c r="BY709" s="2521">
        <v>0</v>
      </c>
      <c r="BZ709" s="2579">
        <v>0</v>
      </c>
      <c r="CA709" s="2521">
        <v>0</v>
      </c>
      <c r="CB709" s="2521">
        <v>0</v>
      </c>
      <c r="CC709" s="2521">
        <v>0</v>
      </c>
      <c r="CD709" s="2521">
        <v>0</v>
      </c>
      <c r="CE709" s="2524">
        <v>0</v>
      </c>
      <c r="CF709" s="2520">
        <v>1</v>
      </c>
      <c r="CG709" s="2521">
        <v>1</v>
      </c>
      <c r="CH709" s="2521">
        <v>1</v>
      </c>
      <c r="CI709" s="2521">
        <v>1</v>
      </c>
      <c r="CJ709" s="2521">
        <v>1</v>
      </c>
      <c r="CK709" s="2521">
        <v>1</v>
      </c>
      <c r="CL709" s="2521">
        <v>1</v>
      </c>
      <c r="CM709" s="2521">
        <v>1</v>
      </c>
      <c r="CN709" s="2521">
        <v>1</v>
      </c>
      <c r="CO709" s="2521">
        <v>1</v>
      </c>
      <c r="CP709" s="2521">
        <v>1</v>
      </c>
      <c r="CQ709" s="2521">
        <v>1</v>
      </c>
      <c r="CR709" s="2521">
        <v>1</v>
      </c>
      <c r="CS709" s="2521">
        <v>0</v>
      </c>
      <c r="CT709" s="2521">
        <v>0</v>
      </c>
      <c r="CU709" s="2521">
        <v>0</v>
      </c>
      <c r="CV709" s="2521">
        <v>0</v>
      </c>
      <c r="CW709" s="2521">
        <v>0</v>
      </c>
      <c r="CX709" s="2521">
        <v>0</v>
      </c>
      <c r="CY709" s="2563">
        <v>0</v>
      </c>
    </row>
    <row r="710" spans="1:103">
      <c r="A710" s="2541"/>
      <c r="B710" s="2659" t="s">
        <v>3096</v>
      </c>
      <c r="C710" s="2658" t="s">
        <v>3097</v>
      </c>
      <c r="D710" s="2648">
        <v>158</v>
      </c>
      <c r="E710" s="2519">
        <v>106</v>
      </c>
      <c r="F710" s="2556">
        <v>476</v>
      </c>
      <c r="G710" s="2547">
        <v>284</v>
      </c>
      <c r="H710" s="2546">
        <v>15</v>
      </c>
      <c r="I710" s="2546">
        <v>23.9</v>
      </c>
      <c r="J710" s="2547">
        <v>20</v>
      </c>
      <c r="K710" s="2546">
        <v>428</v>
      </c>
      <c r="L710" s="2546">
        <v>388</v>
      </c>
      <c r="M710" s="2522">
        <v>201</v>
      </c>
      <c r="N710" s="2548">
        <v>2.024</v>
      </c>
      <c r="O710" s="2523">
        <v>12.68</v>
      </c>
      <c r="P710" s="2549">
        <v>1</v>
      </c>
      <c r="Q710" s="2549">
        <v>1</v>
      </c>
      <c r="R710" s="2549" t="s">
        <v>2185</v>
      </c>
      <c r="S710" s="2549">
        <v>1</v>
      </c>
      <c r="T710" s="2550">
        <v>1</v>
      </c>
      <c r="U710" s="2549">
        <v>1</v>
      </c>
      <c r="V710" s="2549" t="s">
        <v>2185</v>
      </c>
      <c r="W710" s="2549" t="s">
        <v>2185</v>
      </c>
      <c r="X710" s="2549" t="s">
        <v>2185</v>
      </c>
      <c r="Y710" s="2550" t="s">
        <v>2185</v>
      </c>
      <c r="Z710" s="2551" t="s">
        <v>2185</v>
      </c>
      <c r="AA710" s="2552" t="s">
        <v>2185</v>
      </c>
      <c r="AB710" s="2553" t="s">
        <v>2494</v>
      </c>
      <c r="AC710" s="2554">
        <v>80750</v>
      </c>
      <c r="AD710" s="2555">
        <v>3393</v>
      </c>
      <c r="AE710" s="2555">
        <v>3828</v>
      </c>
      <c r="AF710" s="2555">
        <v>19.899999999999999</v>
      </c>
      <c r="AG710" s="2555">
        <v>80.8</v>
      </c>
      <c r="AH710" s="2555">
        <v>9141</v>
      </c>
      <c r="AI710" s="2555">
        <v>643.70000000000005</v>
      </c>
      <c r="AJ710" s="2555">
        <v>992</v>
      </c>
      <c r="AK710" s="2555">
        <v>6.7</v>
      </c>
      <c r="AL710" s="2555">
        <v>8.6</v>
      </c>
      <c r="AM710" s="2555">
        <v>337.2</v>
      </c>
      <c r="AN710" s="2523">
        <v>4662</v>
      </c>
      <c r="AO710" s="2556">
        <v>1</v>
      </c>
      <c r="AP710" s="2547" t="s">
        <v>2185</v>
      </c>
      <c r="AQ710" s="2547">
        <v>1</v>
      </c>
      <c r="AR710" s="2547" t="s">
        <v>2185</v>
      </c>
      <c r="AS710" s="2557">
        <v>86</v>
      </c>
      <c r="AT710" s="2558">
        <v>99</v>
      </c>
      <c r="AU710" s="2558">
        <v>61</v>
      </c>
      <c r="AV710" s="2559">
        <v>75</v>
      </c>
      <c r="AW710" s="2560">
        <v>1</v>
      </c>
      <c r="AX710" s="2539">
        <v>1</v>
      </c>
      <c r="AY710" s="2521">
        <v>0</v>
      </c>
      <c r="AZ710" s="2539">
        <v>1</v>
      </c>
      <c r="BA710" s="2539">
        <v>0</v>
      </c>
      <c r="BB710" s="2539">
        <v>0</v>
      </c>
      <c r="BC710" s="2539">
        <v>0</v>
      </c>
      <c r="BD710" s="2539">
        <v>1</v>
      </c>
      <c r="BE710" s="2561">
        <v>0</v>
      </c>
      <c r="BF710" s="2539">
        <v>0</v>
      </c>
      <c r="BG710" s="2539">
        <v>1</v>
      </c>
      <c r="BH710" s="2539">
        <v>0</v>
      </c>
      <c r="BI710" s="2539">
        <v>1</v>
      </c>
      <c r="BJ710" s="2539">
        <v>1</v>
      </c>
      <c r="BK710" s="2539">
        <v>1</v>
      </c>
      <c r="BL710" s="2539">
        <v>1</v>
      </c>
      <c r="BM710" s="2539">
        <v>0</v>
      </c>
      <c r="BN710" s="2521">
        <v>0</v>
      </c>
      <c r="BO710" s="2539">
        <v>1</v>
      </c>
      <c r="BP710" s="2539">
        <v>1</v>
      </c>
      <c r="BQ710" s="2539">
        <v>0</v>
      </c>
      <c r="BR710" s="2562">
        <v>0</v>
      </c>
      <c r="BS710" s="2538">
        <v>1</v>
      </c>
      <c r="BT710" s="2521">
        <v>0</v>
      </c>
      <c r="BU710" s="2521">
        <v>0</v>
      </c>
      <c r="BV710" s="2521">
        <v>0</v>
      </c>
      <c r="BW710" s="2521">
        <v>0</v>
      </c>
      <c r="BX710" s="2521">
        <v>0</v>
      </c>
      <c r="BY710" s="2521">
        <v>0</v>
      </c>
      <c r="BZ710" s="2579">
        <v>0</v>
      </c>
      <c r="CA710" s="2521">
        <v>0</v>
      </c>
      <c r="CB710" s="2521">
        <v>0</v>
      </c>
      <c r="CC710" s="2521">
        <v>0</v>
      </c>
      <c r="CD710" s="2521">
        <v>0</v>
      </c>
      <c r="CE710" s="2524">
        <v>0</v>
      </c>
      <c r="CF710" s="2520">
        <v>1</v>
      </c>
      <c r="CG710" s="2521">
        <v>1</v>
      </c>
      <c r="CH710" s="2521">
        <v>1</v>
      </c>
      <c r="CI710" s="2521">
        <v>1</v>
      </c>
      <c r="CJ710" s="2521">
        <v>1</v>
      </c>
      <c r="CK710" s="2521">
        <v>1</v>
      </c>
      <c r="CL710" s="2521">
        <v>1</v>
      </c>
      <c r="CM710" s="2521">
        <v>1</v>
      </c>
      <c r="CN710" s="2521">
        <v>1</v>
      </c>
      <c r="CO710" s="2521">
        <v>1</v>
      </c>
      <c r="CP710" s="2521">
        <v>1</v>
      </c>
      <c r="CQ710" s="2521">
        <v>1</v>
      </c>
      <c r="CR710" s="2521">
        <v>1</v>
      </c>
      <c r="CS710" s="2521">
        <v>0</v>
      </c>
      <c r="CT710" s="2521">
        <v>0</v>
      </c>
      <c r="CU710" s="2521">
        <v>0</v>
      </c>
      <c r="CV710" s="2521">
        <v>0</v>
      </c>
      <c r="CW710" s="2521">
        <v>0</v>
      </c>
      <c r="CX710" s="2521">
        <v>0</v>
      </c>
      <c r="CY710" s="2563">
        <v>0</v>
      </c>
    </row>
    <row r="711" spans="1:103">
      <c r="A711" s="2541"/>
      <c r="B711" s="2659" t="s">
        <v>3098</v>
      </c>
      <c r="C711" s="2658" t="s">
        <v>3099</v>
      </c>
      <c r="D711" s="2648">
        <v>144</v>
      </c>
      <c r="E711" s="2519">
        <v>97</v>
      </c>
      <c r="F711" s="2556">
        <v>472</v>
      </c>
      <c r="G711" s="2547">
        <v>283</v>
      </c>
      <c r="H711" s="2546">
        <v>13.6</v>
      </c>
      <c r="I711" s="2546">
        <v>22.1</v>
      </c>
      <c r="J711" s="2547">
        <v>20</v>
      </c>
      <c r="K711" s="2546">
        <v>428</v>
      </c>
      <c r="L711" s="2546">
        <v>388</v>
      </c>
      <c r="M711" s="2522">
        <v>184</v>
      </c>
      <c r="N711" s="2548">
        <v>2.0139999999999998</v>
      </c>
      <c r="O711" s="2523">
        <v>13.74</v>
      </c>
      <c r="P711" s="2549">
        <v>1</v>
      </c>
      <c r="Q711" s="2549">
        <v>1</v>
      </c>
      <c r="R711" s="2549" t="s">
        <v>2185</v>
      </c>
      <c r="S711" s="2549">
        <v>1</v>
      </c>
      <c r="T711" s="2550">
        <v>1</v>
      </c>
      <c r="U711" s="2549">
        <v>1</v>
      </c>
      <c r="V711" s="2549" t="s">
        <v>2185</v>
      </c>
      <c r="W711" s="2549" t="s">
        <v>2185</v>
      </c>
      <c r="X711" s="2549" t="s">
        <v>2185</v>
      </c>
      <c r="Y711" s="2550" t="s">
        <v>2185</v>
      </c>
      <c r="Z711" s="2551" t="s">
        <v>2185</v>
      </c>
      <c r="AA711" s="2552" t="s">
        <v>2185</v>
      </c>
      <c r="AB711" s="2553" t="s">
        <v>2494</v>
      </c>
      <c r="AC711" s="2554">
        <v>73720</v>
      </c>
      <c r="AD711" s="2555">
        <v>3124</v>
      </c>
      <c r="AE711" s="2555">
        <v>3507</v>
      </c>
      <c r="AF711" s="2555">
        <v>19.8</v>
      </c>
      <c r="AG711" s="2555">
        <v>73.459999999999994</v>
      </c>
      <c r="AH711" s="2555">
        <v>8362</v>
      </c>
      <c r="AI711" s="2555">
        <v>590.9</v>
      </c>
      <c r="AJ711" s="2555">
        <v>908.6</v>
      </c>
      <c r="AK711" s="2555">
        <v>6.6</v>
      </c>
      <c r="AL711" s="2555">
        <v>8.1</v>
      </c>
      <c r="AM711" s="2555">
        <v>265.60000000000002</v>
      </c>
      <c r="AN711" s="2523">
        <v>4224</v>
      </c>
      <c r="AO711" s="2556">
        <v>1</v>
      </c>
      <c r="AP711" s="2547" t="s">
        <v>2185</v>
      </c>
      <c r="AQ711" s="2547">
        <v>2</v>
      </c>
      <c r="AR711" s="2547" t="s">
        <v>2185</v>
      </c>
      <c r="AS711" s="2557">
        <v>93</v>
      </c>
      <c r="AT711" s="2558">
        <v>108</v>
      </c>
      <c r="AU711" s="2558">
        <v>66</v>
      </c>
      <c r="AV711" s="2559">
        <v>81</v>
      </c>
      <c r="AW711" s="2560">
        <v>1</v>
      </c>
      <c r="AX711" s="2539">
        <v>1</v>
      </c>
      <c r="AY711" s="2521">
        <v>0</v>
      </c>
      <c r="AZ711" s="2539">
        <v>1</v>
      </c>
      <c r="BA711" s="2539">
        <v>0</v>
      </c>
      <c r="BB711" s="2539">
        <v>0</v>
      </c>
      <c r="BC711" s="2539">
        <v>0</v>
      </c>
      <c r="BD711" s="2539">
        <v>1</v>
      </c>
      <c r="BE711" s="2561">
        <v>0</v>
      </c>
      <c r="BF711" s="2539">
        <v>0</v>
      </c>
      <c r="BG711" s="2539">
        <v>1</v>
      </c>
      <c r="BH711" s="2539">
        <v>0</v>
      </c>
      <c r="BI711" s="2539">
        <v>1</v>
      </c>
      <c r="BJ711" s="2539">
        <v>1</v>
      </c>
      <c r="BK711" s="2539">
        <v>1</v>
      </c>
      <c r="BL711" s="2539">
        <v>1</v>
      </c>
      <c r="BM711" s="2539">
        <v>0</v>
      </c>
      <c r="BN711" s="2521">
        <v>0</v>
      </c>
      <c r="BO711" s="2539">
        <v>1</v>
      </c>
      <c r="BP711" s="2539">
        <v>1</v>
      </c>
      <c r="BQ711" s="2539">
        <v>0</v>
      </c>
      <c r="BR711" s="2562">
        <v>0</v>
      </c>
      <c r="BS711" s="2538">
        <v>1</v>
      </c>
      <c r="BT711" s="2521">
        <v>0</v>
      </c>
      <c r="BU711" s="2521">
        <v>0</v>
      </c>
      <c r="BV711" s="2521">
        <v>0</v>
      </c>
      <c r="BW711" s="2521">
        <v>0</v>
      </c>
      <c r="BX711" s="2521">
        <v>0</v>
      </c>
      <c r="BY711" s="2521">
        <v>0</v>
      </c>
      <c r="BZ711" s="2579">
        <v>0</v>
      </c>
      <c r="CA711" s="2521">
        <v>0</v>
      </c>
      <c r="CB711" s="2521">
        <v>0</v>
      </c>
      <c r="CC711" s="2521">
        <v>0</v>
      </c>
      <c r="CD711" s="2521">
        <v>0</v>
      </c>
      <c r="CE711" s="2524">
        <v>0</v>
      </c>
      <c r="CF711" s="2520">
        <v>1</v>
      </c>
      <c r="CG711" s="2521">
        <v>1</v>
      </c>
      <c r="CH711" s="2521">
        <v>1</v>
      </c>
      <c r="CI711" s="2521">
        <v>1</v>
      </c>
      <c r="CJ711" s="2521">
        <v>1</v>
      </c>
      <c r="CK711" s="2521">
        <v>1</v>
      </c>
      <c r="CL711" s="2521">
        <v>1</v>
      </c>
      <c r="CM711" s="2521">
        <v>1</v>
      </c>
      <c r="CN711" s="2521">
        <v>1</v>
      </c>
      <c r="CO711" s="2521">
        <v>1</v>
      </c>
      <c r="CP711" s="2521">
        <v>1</v>
      </c>
      <c r="CQ711" s="2521">
        <v>1</v>
      </c>
      <c r="CR711" s="2521">
        <v>1</v>
      </c>
      <c r="CS711" s="2521">
        <v>0</v>
      </c>
      <c r="CT711" s="2521">
        <v>0</v>
      </c>
      <c r="CU711" s="2521">
        <v>0</v>
      </c>
      <c r="CV711" s="2521">
        <v>0</v>
      </c>
      <c r="CW711" s="2521">
        <v>0</v>
      </c>
      <c r="CX711" s="2521">
        <v>0</v>
      </c>
      <c r="CY711" s="2563">
        <v>0</v>
      </c>
    </row>
    <row r="712" spans="1:103">
      <c r="A712" s="2541"/>
      <c r="B712" s="2659" t="s">
        <v>3100</v>
      </c>
      <c r="C712" s="2658" t="s">
        <v>3101</v>
      </c>
      <c r="D712" s="2648">
        <v>128</v>
      </c>
      <c r="E712" s="2519">
        <v>86</v>
      </c>
      <c r="F712" s="2556">
        <v>467</v>
      </c>
      <c r="G712" s="2547">
        <v>282</v>
      </c>
      <c r="H712" s="2546">
        <v>12.2</v>
      </c>
      <c r="I712" s="2546">
        <v>19.600000000000001</v>
      </c>
      <c r="J712" s="2547">
        <v>20</v>
      </c>
      <c r="K712" s="2546">
        <v>428</v>
      </c>
      <c r="L712" s="2546">
        <v>388</v>
      </c>
      <c r="M712" s="2522">
        <v>163</v>
      </c>
      <c r="N712" s="2548">
        <v>2.0030000000000001</v>
      </c>
      <c r="O712" s="2523">
        <v>15.36</v>
      </c>
      <c r="P712" s="2549">
        <v>1</v>
      </c>
      <c r="Q712" s="2549">
        <v>1</v>
      </c>
      <c r="R712" s="2549" t="s">
        <v>2185</v>
      </c>
      <c r="S712" s="2549">
        <v>1</v>
      </c>
      <c r="T712" s="2550" t="s">
        <v>2185</v>
      </c>
      <c r="U712" s="2549">
        <v>1</v>
      </c>
      <c r="V712" s="2549">
        <v>1</v>
      </c>
      <c r="W712" s="2549" t="s">
        <v>2185</v>
      </c>
      <c r="X712" s="2549" t="s">
        <v>2185</v>
      </c>
      <c r="Y712" s="2550" t="s">
        <v>2185</v>
      </c>
      <c r="Z712" s="2551" t="s">
        <v>2185</v>
      </c>
      <c r="AA712" s="2552" t="s">
        <v>2185</v>
      </c>
      <c r="AB712" s="2549" t="s">
        <v>2495</v>
      </c>
      <c r="AC712" s="2554">
        <v>64810</v>
      </c>
      <c r="AD712" s="2555">
        <v>2776</v>
      </c>
      <c r="AE712" s="2555">
        <v>3102</v>
      </c>
      <c r="AF712" s="2555">
        <v>19.7</v>
      </c>
      <c r="AG712" s="2555">
        <v>65.849999999999994</v>
      </c>
      <c r="AH712" s="2555">
        <v>7336</v>
      </c>
      <c r="AI712" s="2555">
        <v>520.29999999999995</v>
      </c>
      <c r="AJ712" s="2555">
        <v>798.8</v>
      </c>
      <c r="AK712" s="2555">
        <v>6.6</v>
      </c>
      <c r="AL712" s="2555">
        <v>7.4</v>
      </c>
      <c r="AM712" s="2555">
        <v>189.1</v>
      </c>
      <c r="AN712" s="2523">
        <v>3665</v>
      </c>
      <c r="AO712" s="2556">
        <v>1</v>
      </c>
      <c r="AP712" s="2547">
        <v>1</v>
      </c>
      <c r="AQ712" s="2547">
        <v>3</v>
      </c>
      <c r="AR712" s="2547">
        <v>4</v>
      </c>
      <c r="AS712" s="2557">
        <v>104</v>
      </c>
      <c r="AT712" s="2558">
        <v>121</v>
      </c>
      <c r="AU712" s="2558">
        <v>73</v>
      </c>
      <c r="AV712" s="2559">
        <v>90</v>
      </c>
      <c r="AW712" s="2560">
        <v>1</v>
      </c>
      <c r="AX712" s="2539">
        <v>1</v>
      </c>
      <c r="AY712" s="2521">
        <v>0</v>
      </c>
      <c r="AZ712" s="2539">
        <v>1</v>
      </c>
      <c r="BA712" s="2539">
        <v>1</v>
      </c>
      <c r="BB712" s="2539">
        <v>1</v>
      </c>
      <c r="BC712" s="2539">
        <v>0</v>
      </c>
      <c r="BD712" s="2539">
        <v>1</v>
      </c>
      <c r="BE712" s="2561">
        <v>0</v>
      </c>
      <c r="BF712" s="2539">
        <v>0</v>
      </c>
      <c r="BG712" s="2539">
        <v>0</v>
      </c>
      <c r="BH712" s="2539">
        <v>0</v>
      </c>
      <c r="BI712" s="2539">
        <v>1</v>
      </c>
      <c r="BJ712" s="2539">
        <v>1</v>
      </c>
      <c r="BK712" s="2539">
        <v>1</v>
      </c>
      <c r="BL712" s="2539">
        <v>1</v>
      </c>
      <c r="BM712" s="2539">
        <v>0</v>
      </c>
      <c r="BN712" s="2521">
        <v>0</v>
      </c>
      <c r="BO712" s="2539">
        <v>1</v>
      </c>
      <c r="BP712" s="2539">
        <v>1</v>
      </c>
      <c r="BQ712" s="2539">
        <v>0</v>
      </c>
      <c r="BR712" s="2562">
        <v>0</v>
      </c>
      <c r="BS712" s="2538">
        <v>0</v>
      </c>
      <c r="BT712" s="2521">
        <v>0</v>
      </c>
      <c r="BU712" s="2521">
        <v>0</v>
      </c>
      <c r="BV712" s="2521">
        <v>0</v>
      </c>
      <c r="BW712" s="2521">
        <v>0</v>
      </c>
      <c r="BX712" s="2521">
        <v>0</v>
      </c>
      <c r="BY712" s="2521">
        <v>0</v>
      </c>
      <c r="BZ712" s="2579">
        <v>0</v>
      </c>
      <c r="CA712" s="2521">
        <v>0</v>
      </c>
      <c r="CB712" s="2521">
        <v>0</v>
      </c>
      <c r="CC712" s="2521">
        <v>0</v>
      </c>
      <c r="CD712" s="2521">
        <v>0</v>
      </c>
      <c r="CE712" s="2524">
        <v>0</v>
      </c>
      <c r="CF712" s="2520">
        <v>1</v>
      </c>
      <c r="CG712" s="2521">
        <v>1</v>
      </c>
      <c r="CH712" s="2521">
        <v>1</v>
      </c>
      <c r="CI712" s="2521">
        <v>1</v>
      </c>
      <c r="CJ712" s="2521">
        <v>1</v>
      </c>
      <c r="CK712" s="2521">
        <v>1</v>
      </c>
      <c r="CL712" s="2521">
        <v>1</v>
      </c>
      <c r="CM712" s="2521">
        <v>1</v>
      </c>
      <c r="CN712" s="2521">
        <v>1</v>
      </c>
      <c r="CO712" s="2521">
        <v>1</v>
      </c>
      <c r="CP712" s="2521">
        <v>1</v>
      </c>
      <c r="CQ712" s="2521">
        <v>1</v>
      </c>
      <c r="CR712" s="2521">
        <v>1</v>
      </c>
      <c r="CS712" s="2521">
        <v>0</v>
      </c>
      <c r="CT712" s="2521">
        <v>0</v>
      </c>
      <c r="CU712" s="2521">
        <v>0</v>
      </c>
      <c r="CV712" s="2521">
        <v>0</v>
      </c>
      <c r="CW712" s="2521">
        <v>0</v>
      </c>
      <c r="CX712" s="2521">
        <v>0</v>
      </c>
      <c r="CY712" s="2563">
        <v>0</v>
      </c>
    </row>
    <row r="713" spans="1:103">
      <c r="A713" s="2541"/>
      <c r="B713" s="2659" t="s">
        <v>3102</v>
      </c>
      <c r="C713" s="2658" t="s">
        <v>3103</v>
      </c>
      <c r="D713" s="2648">
        <v>113</v>
      </c>
      <c r="E713" s="2519">
        <v>76</v>
      </c>
      <c r="F713" s="2556">
        <v>463</v>
      </c>
      <c r="G713" s="2547">
        <v>280</v>
      </c>
      <c r="H713" s="2546">
        <v>10.8</v>
      </c>
      <c r="I713" s="2546">
        <v>17.3</v>
      </c>
      <c r="J713" s="2547">
        <v>20</v>
      </c>
      <c r="K713" s="2546">
        <v>428</v>
      </c>
      <c r="L713" s="2546">
        <v>388</v>
      </c>
      <c r="M713" s="2522">
        <v>144</v>
      </c>
      <c r="N713" s="2548">
        <v>1.99</v>
      </c>
      <c r="O713" s="2523">
        <v>17.29</v>
      </c>
      <c r="P713" s="2549">
        <v>1</v>
      </c>
      <c r="Q713" s="2549">
        <v>1</v>
      </c>
      <c r="R713" s="2549" t="s">
        <v>2185</v>
      </c>
      <c r="S713" s="2549">
        <v>1</v>
      </c>
      <c r="T713" s="2550" t="s">
        <v>2185</v>
      </c>
      <c r="U713" s="2549">
        <v>1</v>
      </c>
      <c r="V713" s="2549">
        <v>1</v>
      </c>
      <c r="W713" s="2549" t="s">
        <v>2185</v>
      </c>
      <c r="X713" s="2549" t="s">
        <v>2185</v>
      </c>
      <c r="Y713" s="2550" t="s">
        <v>2185</v>
      </c>
      <c r="Z713" s="2551" t="s">
        <v>2185</v>
      </c>
      <c r="AA713" s="2552" t="s">
        <v>2185</v>
      </c>
      <c r="AB713" s="2549" t="s">
        <v>2495</v>
      </c>
      <c r="AC713" s="2554">
        <v>56720</v>
      </c>
      <c r="AD713" s="2555">
        <v>2450</v>
      </c>
      <c r="AE713" s="2555">
        <v>2726</v>
      </c>
      <c r="AF713" s="2555">
        <v>19.600000000000001</v>
      </c>
      <c r="AG713" s="2555">
        <v>58.48</v>
      </c>
      <c r="AH713" s="2555">
        <v>6337</v>
      </c>
      <c r="AI713" s="2555">
        <v>452.7</v>
      </c>
      <c r="AJ713" s="2555">
        <v>694</v>
      </c>
      <c r="AK713" s="2555">
        <v>6.5</v>
      </c>
      <c r="AL713" s="2555">
        <v>6.8</v>
      </c>
      <c r="AM713" s="2555">
        <v>132.30000000000001</v>
      </c>
      <c r="AN713" s="2523">
        <v>3143</v>
      </c>
      <c r="AO713" s="2556">
        <v>1</v>
      </c>
      <c r="AP713" s="2547">
        <v>2</v>
      </c>
      <c r="AQ713" s="2547">
        <v>4</v>
      </c>
      <c r="AR713" s="2547">
        <v>4</v>
      </c>
      <c r="AS713" s="2557">
        <v>117</v>
      </c>
      <c r="AT713" s="2558">
        <v>136</v>
      </c>
      <c r="AU713" s="2558">
        <v>82</v>
      </c>
      <c r="AV713" s="2559">
        <v>101</v>
      </c>
      <c r="AW713" s="2560">
        <v>1</v>
      </c>
      <c r="AX713" s="2539">
        <v>1</v>
      </c>
      <c r="AY713" s="2521">
        <v>0</v>
      </c>
      <c r="AZ713" s="2539">
        <v>1</v>
      </c>
      <c r="BA713" s="2539">
        <v>1</v>
      </c>
      <c r="BB713" s="2539">
        <v>1</v>
      </c>
      <c r="BC713" s="2539">
        <v>0</v>
      </c>
      <c r="BD713" s="2539">
        <v>1</v>
      </c>
      <c r="BE713" s="2561">
        <v>0</v>
      </c>
      <c r="BF713" s="2539">
        <v>0</v>
      </c>
      <c r="BG713" s="2539">
        <v>0</v>
      </c>
      <c r="BH713" s="2539">
        <v>0</v>
      </c>
      <c r="BI713" s="2539">
        <v>1</v>
      </c>
      <c r="BJ713" s="2539">
        <v>1</v>
      </c>
      <c r="BK713" s="2539">
        <v>1</v>
      </c>
      <c r="BL713" s="2539">
        <v>1</v>
      </c>
      <c r="BM713" s="2539">
        <v>0</v>
      </c>
      <c r="BN713" s="2521">
        <v>0</v>
      </c>
      <c r="BO713" s="2539">
        <v>1</v>
      </c>
      <c r="BP713" s="2539">
        <v>1</v>
      </c>
      <c r="BQ713" s="2539">
        <v>0</v>
      </c>
      <c r="BR713" s="2562">
        <v>0</v>
      </c>
      <c r="BS713" s="2538">
        <v>0</v>
      </c>
      <c r="BT713" s="2521">
        <v>0</v>
      </c>
      <c r="BU713" s="2521">
        <v>0</v>
      </c>
      <c r="BV713" s="2521">
        <v>0</v>
      </c>
      <c r="BW713" s="2521">
        <v>0</v>
      </c>
      <c r="BX713" s="2521">
        <v>0</v>
      </c>
      <c r="BY713" s="2521">
        <v>0</v>
      </c>
      <c r="BZ713" s="2579">
        <v>0</v>
      </c>
      <c r="CA713" s="2521">
        <v>0</v>
      </c>
      <c r="CB713" s="2521">
        <v>0</v>
      </c>
      <c r="CC713" s="2521">
        <v>0</v>
      </c>
      <c r="CD713" s="2521">
        <v>0</v>
      </c>
      <c r="CE713" s="2524">
        <v>0</v>
      </c>
      <c r="CF713" s="2520">
        <v>1</v>
      </c>
      <c r="CG713" s="2521">
        <v>1</v>
      </c>
      <c r="CH713" s="2521">
        <v>1</v>
      </c>
      <c r="CI713" s="2521">
        <v>1</v>
      </c>
      <c r="CJ713" s="2521">
        <v>1</v>
      </c>
      <c r="CK713" s="2521">
        <v>1</v>
      </c>
      <c r="CL713" s="2521">
        <v>1</v>
      </c>
      <c r="CM713" s="2521">
        <v>1</v>
      </c>
      <c r="CN713" s="2521">
        <v>1</v>
      </c>
      <c r="CO713" s="2521">
        <v>1</v>
      </c>
      <c r="CP713" s="2521">
        <v>1</v>
      </c>
      <c r="CQ713" s="2521">
        <v>1</v>
      </c>
      <c r="CR713" s="2521">
        <v>1</v>
      </c>
      <c r="CS713" s="2521">
        <v>0</v>
      </c>
      <c r="CT713" s="2521">
        <v>0</v>
      </c>
      <c r="CU713" s="2521">
        <v>0</v>
      </c>
      <c r="CV713" s="2521">
        <v>0</v>
      </c>
      <c r="CW713" s="2521">
        <v>0</v>
      </c>
      <c r="CX713" s="2521">
        <v>0</v>
      </c>
      <c r="CY713" s="2563">
        <v>0</v>
      </c>
    </row>
    <row r="714" spans="1:103">
      <c r="A714" s="2541"/>
      <c r="B714" s="2659" t="s">
        <v>3104</v>
      </c>
      <c r="C714" s="2658" t="s">
        <v>3105</v>
      </c>
      <c r="D714" s="2648">
        <v>106</v>
      </c>
      <c r="E714" s="2519">
        <v>71</v>
      </c>
      <c r="F714" s="2556">
        <v>469</v>
      </c>
      <c r="G714" s="2547">
        <v>194</v>
      </c>
      <c r="H714" s="2546">
        <v>12.6</v>
      </c>
      <c r="I714" s="2546">
        <v>20.6</v>
      </c>
      <c r="J714" s="2547">
        <v>10</v>
      </c>
      <c r="K714" s="2546">
        <v>428</v>
      </c>
      <c r="L714" s="2546">
        <v>408</v>
      </c>
      <c r="M714" s="2522">
        <v>134</v>
      </c>
      <c r="N714" s="2548">
        <v>1.6719999999999999</v>
      </c>
      <c r="O714" s="2523">
        <v>15.81</v>
      </c>
      <c r="P714" s="2549">
        <v>1</v>
      </c>
      <c r="Q714" s="2549">
        <v>1</v>
      </c>
      <c r="R714" s="2549">
        <v>1</v>
      </c>
      <c r="S714" s="2549">
        <v>1</v>
      </c>
      <c r="T714" s="2550">
        <v>1</v>
      </c>
      <c r="U714" s="2549" t="s">
        <v>2185</v>
      </c>
      <c r="V714" s="2549">
        <v>1</v>
      </c>
      <c r="W714" s="2549" t="s">
        <v>2185</v>
      </c>
      <c r="X714" s="2549" t="s">
        <v>2185</v>
      </c>
      <c r="Y714" s="2550">
        <v>1</v>
      </c>
      <c r="Z714" s="2551" t="s">
        <v>2185</v>
      </c>
      <c r="AA714" s="2552" t="s">
        <v>2185</v>
      </c>
      <c r="AB714" s="2553" t="s">
        <v>2494</v>
      </c>
      <c r="AC714" s="2554">
        <v>48800</v>
      </c>
      <c r="AD714" s="2555">
        <v>2081</v>
      </c>
      <c r="AE714" s="2555">
        <v>2386</v>
      </c>
      <c r="AF714" s="2555">
        <v>19</v>
      </c>
      <c r="AG714" s="2555">
        <v>61.47</v>
      </c>
      <c r="AH714" s="2555">
        <v>2514</v>
      </c>
      <c r="AI714" s="2555">
        <v>259.2</v>
      </c>
      <c r="AJ714" s="2555">
        <v>405.3</v>
      </c>
      <c r="AK714" s="2555">
        <v>4.3</v>
      </c>
      <c r="AL714" s="2555">
        <v>6.5</v>
      </c>
      <c r="AM714" s="2555">
        <v>145.5</v>
      </c>
      <c r="AN714" s="2523">
        <v>1260</v>
      </c>
      <c r="AO714" s="2556">
        <v>1</v>
      </c>
      <c r="AP714" s="2547">
        <v>1</v>
      </c>
      <c r="AQ714" s="2547">
        <v>3</v>
      </c>
      <c r="AR714" s="2547">
        <v>4</v>
      </c>
      <c r="AS714" s="2557">
        <v>110</v>
      </c>
      <c r="AT714" s="2558">
        <v>124</v>
      </c>
      <c r="AU714" s="2558">
        <v>84</v>
      </c>
      <c r="AV714" s="2559">
        <v>98</v>
      </c>
      <c r="AW714" s="2560">
        <v>1</v>
      </c>
      <c r="AX714" s="2539">
        <v>0</v>
      </c>
      <c r="AY714" s="2521">
        <v>0</v>
      </c>
      <c r="AZ714" s="2539">
        <v>1</v>
      </c>
      <c r="BA714" s="2539">
        <v>0</v>
      </c>
      <c r="BB714" s="2539">
        <v>1</v>
      </c>
      <c r="BC714" s="2539">
        <v>0</v>
      </c>
      <c r="BD714" s="2539">
        <v>1</v>
      </c>
      <c r="BE714" s="2561">
        <v>0</v>
      </c>
      <c r="BF714" s="2539">
        <v>0</v>
      </c>
      <c r="BG714" s="2539">
        <v>1</v>
      </c>
      <c r="BH714" s="2539">
        <v>0</v>
      </c>
      <c r="BI714" s="2539">
        <v>1</v>
      </c>
      <c r="BJ714" s="2539">
        <v>1</v>
      </c>
      <c r="BK714" s="2539">
        <v>1</v>
      </c>
      <c r="BL714" s="2539">
        <v>1</v>
      </c>
      <c r="BM714" s="2539">
        <v>0</v>
      </c>
      <c r="BN714" s="2521">
        <v>0</v>
      </c>
      <c r="BO714" s="2539">
        <v>1</v>
      </c>
      <c r="BP714" s="2539">
        <v>1</v>
      </c>
      <c r="BQ714" s="2539">
        <v>0</v>
      </c>
      <c r="BR714" s="2562">
        <v>0</v>
      </c>
      <c r="BS714" s="2538">
        <v>1</v>
      </c>
      <c r="BT714" s="2521">
        <v>0</v>
      </c>
      <c r="BU714" s="2521">
        <v>0</v>
      </c>
      <c r="BV714" s="2521">
        <v>0</v>
      </c>
      <c r="BW714" s="2521">
        <v>0</v>
      </c>
      <c r="BX714" s="2521">
        <v>0</v>
      </c>
      <c r="BY714" s="2521">
        <v>0</v>
      </c>
      <c r="BZ714" s="2579">
        <v>0</v>
      </c>
      <c r="CA714" s="2521">
        <v>0</v>
      </c>
      <c r="CB714" s="2521">
        <v>0</v>
      </c>
      <c r="CC714" s="2521">
        <v>0</v>
      </c>
      <c r="CD714" s="2521">
        <v>0</v>
      </c>
      <c r="CE714" s="2524">
        <v>0</v>
      </c>
      <c r="CF714" s="2520">
        <v>1</v>
      </c>
      <c r="CG714" s="2521">
        <v>1</v>
      </c>
      <c r="CH714" s="2521">
        <v>1</v>
      </c>
      <c r="CI714" s="2521">
        <v>1</v>
      </c>
      <c r="CJ714" s="2521">
        <v>1</v>
      </c>
      <c r="CK714" s="2521">
        <v>1</v>
      </c>
      <c r="CL714" s="2521">
        <v>1</v>
      </c>
      <c r="CM714" s="2521">
        <v>1</v>
      </c>
      <c r="CN714" s="2521">
        <v>1</v>
      </c>
      <c r="CO714" s="2521">
        <v>1</v>
      </c>
      <c r="CP714" s="2521">
        <v>1</v>
      </c>
      <c r="CQ714" s="2521">
        <v>1</v>
      </c>
      <c r="CR714" s="2521">
        <v>1</v>
      </c>
      <c r="CS714" s="2521">
        <v>0</v>
      </c>
      <c r="CT714" s="2521">
        <v>0</v>
      </c>
      <c r="CU714" s="2521">
        <v>0</v>
      </c>
      <c r="CV714" s="2521">
        <v>0</v>
      </c>
      <c r="CW714" s="2521">
        <v>0</v>
      </c>
      <c r="CX714" s="2521">
        <v>0</v>
      </c>
      <c r="CY714" s="2563">
        <v>0</v>
      </c>
    </row>
    <row r="715" spans="1:103">
      <c r="A715" s="2541"/>
      <c r="B715" s="2659" t="s">
        <v>3106</v>
      </c>
      <c r="C715" s="2668" t="s">
        <v>3107</v>
      </c>
      <c r="D715" s="2648">
        <v>97</v>
      </c>
      <c r="E715" s="2519">
        <v>65</v>
      </c>
      <c r="F715" s="2556">
        <v>466</v>
      </c>
      <c r="G715" s="2547">
        <v>193</v>
      </c>
      <c r="H715" s="2546">
        <v>11.4</v>
      </c>
      <c r="I715" s="2546">
        <v>19</v>
      </c>
      <c r="J715" s="2547">
        <v>10</v>
      </c>
      <c r="K715" s="2546">
        <v>428</v>
      </c>
      <c r="L715" s="2546">
        <v>408</v>
      </c>
      <c r="M715" s="2522">
        <v>123</v>
      </c>
      <c r="N715" s="2548">
        <v>1.6639999999999999</v>
      </c>
      <c r="O715" s="2523">
        <v>17.239999999999998</v>
      </c>
      <c r="P715" s="2549">
        <v>1</v>
      </c>
      <c r="Q715" s="2549">
        <v>1</v>
      </c>
      <c r="R715" s="2549">
        <v>1</v>
      </c>
      <c r="S715" s="2549">
        <v>1</v>
      </c>
      <c r="T715" s="2550">
        <v>1</v>
      </c>
      <c r="U715" s="2549" t="s">
        <v>2185</v>
      </c>
      <c r="V715" s="2549">
        <v>1</v>
      </c>
      <c r="W715" s="2549" t="s">
        <v>2185</v>
      </c>
      <c r="X715" s="2549" t="s">
        <v>2185</v>
      </c>
      <c r="Y715" s="2550">
        <v>1</v>
      </c>
      <c r="Z715" s="2551" t="s">
        <v>2185</v>
      </c>
      <c r="AA715" s="2552" t="s">
        <v>2185</v>
      </c>
      <c r="AB715" s="2549" t="s">
        <v>2495</v>
      </c>
      <c r="AC715" s="2554">
        <v>44490</v>
      </c>
      <c r="AD715" s="2555">
        <v>1909</v>
      </c>
      <c r="AE715" s="2555">
        <v>2179</v>
      </c>
      <c r="AF715" s="2555">
        <v>19</v>
      </c>
      <c r="AG715" s="2555">
        <v>55.61</v>
      </c>
      <c r="AH715" s="2555">
        <v>2282</v>
      </c>
      <c r="AI715" s="2555">
        <v>236.5</v>
      </c>
      <c r="AJ715" s="2555">
        <v>368.4</v>
      </c>
      <c r="AK715" s="2555">
        <v>4.3</v>
      </c>
      <c r="AL715" s="2555">
        <v>6.1</v>
      </c>
      <c r="AM715" s="2555">
        <v>112.8</v>
      </c>
      <c r="AN715" s="2523">
        <v>1137</v>
      </c>
      <c r="AO715" s="2556">
        <v>1</v>
      </c>
      <c r="AP715" s="2547">
        <v>1</v>
      </c>
      <c r="AQ715" s="2547">
        <v>4</v>
      </c>
      <c r="AR715" s="2547">
        <v>4</v>
      </c>
      <c r="AS715" s="2557">
        <v>120</v>
      </c>
      <c r="AT715" s="2558">
        <v>135</v>
      </c>
      <c r="AU715" s="2558">
        <v>91</v>
      </c>
      <c r="AV715" s="2559">
        <v>107</v>
      </c>
      <c r="AW715" s="2560">
        <v>1</v>
      </c>
      <c r="AX715" s="2539">
        <v>0</v>
      </c>
      <c r="AY715" s="2521">
        <v>0</v>
      </c>
      <c r="AZ715" s="2539">
        <v>1</v>
      </c>
      <c r="BA715" s="2539">
        <v>0</v>
      </c>
      <c r="BB715" s="2539">
        <v>1</v>
      </c>
      <c r="BC715" s="2539">
        <v>0</v>
      </c>
      <c r="BD715" s="2539">
        <v>1</v>
      </c>
      <c r="BE715" s="2561">
        <v>0</v>
      </c>
      <c r="BF715" s="2539">
        <v>0</v>
      </c>
      <c r="BG715" s="2539">
        <v>1</v>
      </c>
      <c r="BH715" s="2539">
        <v>0</v>
      </c>
      <c r="BI715" s="2539">
        <v>1</v>
      </c>
      <c r="BJ715" s="2539">
        <v>1</v>
      </c>
      <c r="BK715" s="2539">
        <v>1</v>
      </c>
      <c r="BL715" s="2539">
        <v>1</v>
      </c>
      <c r="BM715" s="2539">
        <v>0</v>
      </c>
      <c r="BN715" s="2521">
        <v>0</v>
      </c>
      <c r="BO715" s="2539">
        <v>1</v>
      </c>
      <c r="BP715" s="2539">
        <v>1</v>
      </c>
      <c r="BQ715" s="2539">
        <v>0</v>
      </c>
      <c r="BR715" s="2562">
        <v>0</v>
      </c>
      <c r="BS715" s="2538">
        <v>0</v>
      </c>
      <c r="BT715" s="2521">
        <v>0</v>
      </c>
      <c r="BU715" s="2521">
        <v>0</v>
      </c>
      <c r="BV715" s="2521">
        <v>0</v>
      </c>
      <c r="BW715" s="2521">
        <v>0</v>
      </c>
      <c r="BX715" s="2521">
        <v>0</v>
      </c>
      <c r="BY715" s="2521">
        <v>0</v>
      </c>
      <c r="BZ715" s="2579">
        <v>0</v>
      </c>
      <c r="CA715" s="2521">
        <v>0</v>
      </c>
      <c r="CB715" s="2521">
        <v>0</v>
      </c>
      <c r="CC715" s="2521">
        <v>0</v>
      </c>
      <c r="CD715" s="2521">
        <v>0</v>
      </c>
      <c r="CE715" s="2524">
        <v>0</v>
      </c>
      <c r="CF715" s="2520">
        <v>1</v>
      </c>
      <c r="CG715" s="2521">
        <v>1</v>
      </c>
      <c r="CH715" s="2521">
        <v>1</v>
      </c>
      <c r="CI715" s="2521">
        <v>1</v>
      </c>
      <c r="CJ715" s="2521">
        <v>1</v>
      </c>
      <c r="CK715" s="2521">
        <v>1</v>
      </c>
      <c r="CL715" s="2521">
        <v>1</v>
      </c>
      <c r="CM715" s="2521">
        <v>1</v>
      </c>
      <c r="CN715" s="2521">
        <v>1</v>
      </c>
      <c r="CO715" s="2521">
        <v>1</v>
      </c>
      <c r="CP715" s="2521">
        <v>1</v>
      </c>
      <c r="CQ715" s="2521">
        <v>1</v>
      </c>
      <c r="CR715" s="2521">
        <v>1</v>
      </c>
      <c r="CS715" s="2521">
        <v>0</v>
      </c>
      <c r="CT715" s="2521">
        <v>0</v>
      </c>
      <c r="CU715" s="2521">
        <v>0</v>
      </c>
      <c r="CV715" s="2521">
        <v>0</v>
      </c>
      <c r="CW715" s="2521">
        <v>0</v>
      </c>
      <c r="CX715" s="2521">
        <v>0</v>
      </c>
      <c r="CY715" s="2563">
        <v>0</v>
      </c>
    </row>
    <row r="716" spans="1:103">
      <c r="A716" s="2541"/>
      <c r="B716" s="2659" t="s">
        <v>3108</v>
      </c>
      <c r="C716" s="2668" t="s">
        <v>3109</v>
      </c>
      <c r="D716" s="2648">
        <v>89</v>
      </c>
      <c r="E716" s="2519">
        <v>60</v>
      </c>
      <c r="F716" s="2556">
        <v>463</v>
      </c>
      <c r="G716" s="2547">
        <v>192</v>
      </c>
      <c r="H716" s="2546">
        <v>10.5</v>
      </c>
      <c r="I716" s="2546">
        <v>17.7</v>
      </c>
      <c r="J716" s="2547">
        <v>10</v>
      </c>
      <c r="K716" s="2546">
        <v>428</v>
      </c>
      <c r="L716" s="2546">
        <v>408</v>
      </c>
      <c r="M716" s="2522">
        <v>114</v>
      </c>
      <c r="N716" s="2548">
        <v>1.6559999999999999</v>
      </c>
      <c r="O716" s="2523">
        <v>18.55</v>
      </c>
      <c r="P716" s="2549">
        <v>1</v>
      </c>
      <c r="Q716" s="2549">
        <v>1</v>
      </c>
      <c r="R716" s="2549">
        <v>1</v>
      </c>
      <c r="S716" s="2549">
        <v>1</v>
      </c>
      <c r="T716" s="2550">
        <v>1</v>
      </c>
      <c r="U716" s="2549" t="s">
        <v>2185</v>
      </c>
      <c r="V716" s="2549">
        <v>1</v>
      </c>
      <c r="W716" s="2549" t="s">
        <v>2185</v>
      </c>
      <c r="X716" s="2549" t="s">
        <v>2185</v>
      </c>
      <c r="Y716" s="2550">
        <v>1</v>
      </c>
      <c r="Z716" s="2551" t="s">
        <v>2185</v>
      </c>
      <c r="AA716" s="2552" t="s">
        <v>2185</v>
      </c>
      <c r="AB716" s="2549" t="s">
        <v>2495</v>
      </c>
      <c r="AC716" s="2554">
        <v>40930</v>
      </c>
      <c r="AD716" s="2555">
        <v>1768</v>
      </c>
      <c r="AE716" s="2555">
        <v>2011</v>
      </c>
      <c r="AF716" s="2555">
        <v>18.899999999999999</v>
      </c>
      <c r="AG716" s="2555">
        <v>51.15</v>
      </c>
      <c r="AH716" s="2555">
        <v>2092</v>
      </c>
      <c r="AI716" s="2555">
        <v>217.9</v>
      </c>
      <c r="AJ716" s="2555">
        <v>338.6</v>
      </c>
      <c r="AK716" s="2555">
        <v>4.2</v>
      </c>
      <c r="AL716" s="2555">
        <v>5.7</v>
      </c>
      <c r="AM716" s="2555">
        <v>90.54</v>
      </c>
      <c r="AN716" s="2523">
        <v>1035</v>
      </c>
      <c r="AO716" s="2556">
        <v>1</v>
      </c>
      <c r="AP716" s="2547">
        <v>1</v>
      </c>
      <c r="AQ716" s="2547">
        <v>4</v>
      </c>
      <c r="AR716" s="2547">
        <v>4</v>
      </c>
      <c r="AS716" s="2557">
        <v>129</v>
      </c>
      <c r="AT716" s="2558">
        <v>146</v>
      </c>
      <c r="AU716" s="2558">
        <v>98</v>
      </c>
      <c r="AV716" s="2559">
        <v>115</v>
      </c>
      <c r="AW716" s="2560">
        <v>1</v>
      </c>
      <c r="AX716" s="2539">
        <v>0</v>
      </c>
      <c r="AY716" s="2521">
        <v>0</v>
      </c>
      <c r="AZ716" s="2539">
        <v>1</v>
      </c>
      <c r="BA716" s="2539">
        <v>0</v>
      </c>
      <c r="BB716" s="2539">
        <v>1</v>
      </c>
      <c r="BC716" s="2539">
        <v>0</v>
      </c>
      <c r="BD716" s="2539">
        <v>1</v>
      </c>
      <c r="BE716" s="2561">
        <v>0</v>
      </c>
      <c r="BF716" s="2539">
        <v>0</v>
      </c>
      <c r="BG716" s="2539">
        <v>1</v>
      </c>
      <c r="BH716" s="2539">
        <v>0</v>
      </c>
      <c r="BI716" s="2539">
        <v>1</v>
      </c>
      <c r="BJ716" s="2539">
        <v>1</v>
      </c>
      <c r="BK716" s="2539">
        <v>1</v>
      </c>
      <c r="BL716" s="2539">
        <v>1</v>
      </c>
      <c r="BM716" s="2539">
        <v>0</v>
      </c>
      <c r="BN716" s="2521">
        <v>0</v>
      </c>
      <c r="BO716" s="2539">
        <v>1</v>
      </c>
      <c r="BP716" s="2539">
        <v>1</v>
      </c>
      <c r="BQ716" s="2539">
        <v>0</v>
      </c>
      <c r="BR716" s="2562">
        <v>0</v>
      </c>
      <c r="BS716" s="2538">
        <v>0</v>
      </c>
      <c r="BT716" s="2521">
        <v>0</v>
      </c>
      <c r="BU716" s="2521">
        <v>0</v>
      </c>
      <c r="BV716" s="2521">
        <v>0</v>
      </c>
      <c r="BW716" s="2521">
        <v>0</v>
      </c>
      <c r="BX716" s="2521">
        <v>0</v>
      </c>
      <c r="BY716" s="2521">
        <v>0</v>
      </c>
      <c r="BZ716" s="2579">
        <v>0</v>
      </c>
      <c r="CA716" s="2521">
        <v>0</v>
      </c>
      <c r="CB716" s="2521">
        <v>0</v>
      </c>
      <c r="CC716" s="2521">
        <v>0</v>
      </c>
      <c r="CD716" s="2521">
        <v>0</v>
      </c>
      <c r="CE716" s="2524">
        <v>0</v>
      </c>
      <c r="CF716" s="2520">
        <v>1</v>
      </c>
      <c r="CG716" s="2521">
        <v>1</v>
      </c>
      <c r="CH716" s="2521">
        <v>1</v>
      </c>
      <c r="CI716" s="2521">
        <v>1</v>
      </c>
      <c r="CJ716" s="2521">
        <v>1</v>
      </c>
      <c r="CK716" s="2521">
        <v>1</v>
      </c>
      <c r="CL716" s="2521">
        <v>1</v>
      </c>
      <c r="CM716" s="2521">
        <v>1</v>
      </c>
      <c r="CN716" s="2521">
        <v>1</v>
      </c>
      <c r="CO716" s="2521">
        <v>1</v>
      </c>
      <c r="CP716" s="2521">
        <v>1</v>
      </c>
      <c r="CQ716" s="2521">
        <v>1</v>
      </c>
      <c r="CR716" s="2521">
        <v>1</v>
      </c>
      <c r="CS716" s="2521">
        <v>0</v>
      </c>
      <c r="CT716" s="2521">
        <v>0</v>
      </c>
      <c r="CU716" s="2521">
        <v>0</v>
      </c>
      <c r="CV716" s="2521">
        <v>0</v>
      </c>
      <c r="CW716" s="2521">
        <v>0</v>
      </c>
      <c r="CX716" s="2521">
        <v>0</v>
      </c>
      <c r="CY716" s="2563">
        <v>0</v>
      </c>
    </row>
    <row r="717" spans="1:103">
      <c r="A717" s="2541"/>
      <c r="B717" s="2659" t="s">
        <v>3110</v>
      </c>
      <c r="C717" s="2668" t="s">
        <v>3111</v>
      </c>
      <c r="D717" s="2648">
        <v>82</v>
      </c>
      <c r="E717" s="2519">
        <v>55</v>
      </c>
      <c r="F717" s="2556">
        <v>460</v>
      </c>
      <c r="G717" s="2547">
        <v>191</v>
      </c>
      <c r="H717" s="2546">
        <v>9.9</v>
      </c>
      <c r="I717" s="2546">
        <v>16</v>
      </c>
      <c r="J717" s="2547">
        <v>10</v>
      </c>
      <c r="K717" s="2546">
        <v>428</v>
      </c>
      <c r="L717" s="2546">
        <v>408</v>
      </c>
      <c r="M717" s="2522">
        <v>105</v>
      </c>
      <c r="N717" s="2548">
        <v>1.647</v>
      </c>
      <c r="O717" s="2523">
        <v>20.11</v>
      </c>
      <c r="P717" s="2549">
        <v>1</v>
      </c>
      <c r="Q717" s="2549">
        <v>1</v>
      </c>
      <c r="R717" s="2549">
        <v>1</v>
      </c>
      <c r="S717" s="2549">
        <v>1</v>
      </c>
      <c r="T717" s="2550">
        <v>1</v>
      </c>
      <c r="U717" s="2549" t="s">
        <v>2185</v>
      </c>
      <c r="V717" s="2549">
        <v>1</v>
      </c>
      <c r="W717" s="2549" t="s">
        <v>2185</v>
      </c>
      <c r="X717" s="2549" t="s">
        <v>2185</v>
      </c>
      <c r="Y717" s="2550">
        <v>1</v>
      </c>
      <c r="Z717" s="2551" t="s">
        <v>2185</v>
      </c>
      <c r="AA717" s="2552" t="s">
        <v>2185</v>
      </c>
      <c r="AB717" s="2549" t="s">
        <v>2495</v>
      </c>
      <c r="AC717" s="2554">
        <v>36980</v>
      </c>
      <c r="AD717" s="2555">
        <v>1608</v>
      </c>
      <c r="AE717" s="2555">
        <v>1828</v>
      </c>
      <c r="AF717" s="2555">
        <v>18.8</v>
      </c>
      <c r="AG717" s="2555">
        <v>48.01</v>
      </c>
      <c r="AH717" s="2555">
        <v>1862</v>
      </c>
      <c r="AI717" s="2555">
        <v>194.9</v>
      </c>
      <c r="AJ717" s="2555">
        <v>302.89999999999998</v>
      </c>
      <c r="AK717" s="2555">
        <v>4.2</v>
      </c>
      <c r="AL717" s="2555">
        <v>5.3</v>
      </c>
      <c r="AM717" s="2555">
        <v>68.97</v>
      </c>
      <c r="AN717" s="2523">
        <v>915.7</v>
      </c>
      <c r="AO717" s="2556">
        <v>1</v>
      </c>
      <c r="AP717" s="2547">
        <v>1</v>
      </c>
      <c r="AQ717" s="2547">
        <v>4</v>
      </c>
      <c r="AR717" s="2547">
        <v>4</v>
      </c>
      <c r="AS717" s="2557">
        <v>140</v>
      </c>
      <c r="AT717" s="2558">
        <v>158</v>
      </c>
      <c r="AU717" s="2558">
        <v>106</v>
      </c>
      <c r="AV717" s="2559">
        <v>125</v>
      </c>
      <c r="AW717" s="2560">
        <v>1</v>
      </c>
      <c r="AX717" s="2539">
        <v>0</v>
      </c>
      <c r="AY717" s="2521">
        <v>0</v>
      </c>
      <c r="AZ717" s="2539">
        <v>1</v>
      </c>
      <c r="BA717" s="2539">
        <v>0</v>
      </c>
      <c r="BB717" s="2539">
        <v>1</v>
      </c>
      <c r="BC717" s="2539">
        <v>0</v>
      </c>
      <c r="BD717" s="2539">
        <v>1</v>
      </c>
      <c r="BE717" s="2561">
        <v>0</v>
      </c>
      <c r="BF717" s="2539">
        <v>0</v>
      </c>
      <c r="BG717" s="2539">
        <v>1</v>
      </c>
      <c r="BH717" s="2539">
        <v>0</v>
      </c>
      <c r="BI717" s="2539">
        <v>1</v>
      </c>
      <c r="BJ717" s="2539">
        <v>1</v>
      </c>
      <c r="BK717" s="2539">
        <v>1</v>
      </c>
      <c r="BL717" s="2539">
        <v>1</v>
      </c>
      <c r="BM717" s="2539">
        <v>0</v>
      </c>
      <c r="BN717" s="2521">
        <v>0</v>
      </c>
      <c r="BO717" s="2539">
        <v>1</v>
      </c>
      <c r="BP717" s="2539">
        <v>1</v>
      </c>
      <c r="BQ717" s="2539">
        <v>0</v>
      </c>
      <c r="BR717" s="2562">
        <v>0</v>
      </c>
      <c r="BS717" s="2538">
        <v>0</v>
      </c>
      <c r="BT717" s="2521">
        <v>0</v>
      </c>
      <c r="BU717" s="2521">
        <v>0</v>
      </c>
      <c r="BV717" s="2521">
        <v>0</v>
      </c>
      <c r="BW717" s="2521">
        <v>0</v>
      </c>
      <c r="BX717" s="2521">
        <v>0</v>
      </c>
      <c r="BY717" s="2521">
        <v>0</v>
      </c>
      <c r="BZ717" s="2579">
        <v>0</v>
      </c>
      <c r="CA717" s="2521">
        <v>0</v>
      </c>
      <c r="CB717" s="2521">
        <v>0</v>
      </c>
      <c r="CC717" s="2521">
        <v>0</v>
      </c>
      <c r="CD717" s="2521">
        <v>0</v>
      </c>
      <c r="CE717" s="2524">
        <v>0</v>
      </c>
      <c r="CF717" s="2520">
        <v>1</v>
      </c>
      <c r="CG717" s="2521">
        <v>1</v>
      </c>
      <c r="CH717" s="2521">
        <v>1</v>
      </c>
      <c r="CI717" s="2521">
        <v>1</v>
      </c>
      <c r="CJ717" s="2521">
        <v>1</v>
      </c>
      <c r="CK717" s="2521">
        <v>1</v>
      </c>
      <c r="CL717" s="2521">
        <v>1</v>
      </c>
      <c r="CM717" s="2521">
        <v>1</v>
      </c>
      <c r="CN717" s="2521">
        <v>1</v>
      </c>
      <c r="CO717" s="2521">
        <v>1</v>
      </c>
      <c r="CP717" s="2521">
        <v>1</v>
      </c>
      <c r="CQ717" s="2521">
        <v>1</v>
      </c>
      <c r="CR717" s="2521">
        <v>1</v>
      </c>
      <c r="CS717" s="2521">
        <v>0</v>
      </c>
      <c r="CT717" s="2521">
        <v>0</v>
      </c>
      <c r="CU717" s="2521">
        <v>0</v>
      </c>
      <c r="CV717" s="2521">
        <v>0</v>
      </c>
      <c r="CW717" s="2521">
        <v>0</v>
      </c>
      <c r="CX717" s="2521">
        <v>0</v>
      </c>
      <c r="CY717" s="2563">
        <v>0</v>
      </c>
    </row>
    <row r="718" spans="1:103">
      <c r="A718" s="2541"/>
      <c r="B718" s="2659" t="s">
        <v>3112</v>
      </c>
      <c r="C718" s="2668" t="s">
        <v>3113</v>
      </c>
      <c r="D718" s="2648">
        <v>74</v>
      </c>
      <c r="E718" s="2519">
        <v>50</v>
      </c>
      <c r="F718" s="2556">
        <v>457</v>
      </c>
      <c r="G718" s="2547">
        <v>190</v>
      </c>
      <c r="H718" s="2546">
        <v>9</v>
      </c>
      <c r="I718" s="2546">
        <v>14.5</v>
      </c>
      <c r="J718" s="2547">
        <v>10</v>
      </c>
      <c r="K718" s="2546">
        <v>428</v>
      </c>
      <c r="L718" s="2546">
        <v>408</v>
      </c>
      <c r="M718" s="2522">
        <v>94.8</v>
      </c>
      <c r="N718" s="2548">
        <v>1.639</v>
      </c>
      <c r="O718" s="2523">
        <v>22.1</v>
      </c>
      <c r="P718" s="2549">
        <v>1</v>
      </c>
      <c r="Q718" s="2549">
        <v>1</v>
      </c>
      <c r="R718" s="2549">
        <v>1</v>
      </c>
      <c r="S718" s="2549">
        <v>1</v>
      </c>
      <c r="T718" s="2550">
        <v>1</v>
      </c>
      <c r="U718" s="2549" t="s">
        <v>2185</v>
      </c>
      <c r="V718" s="2549">
        <v>1</v>
      </c>
      <c r="W718" s="2549" t="s">
        <v>2185</v>
      </c>
      <c r="X718" s="2549" t="s">
        <v>2185</v>
      </c>
      <c r="Y718" s="2550">
        <v>1</v>
      </c>
      <c r="Z718" s="2551" t="s">
        <v>2185</v>
      </c>
      <c r="AA718" s="2552" t="s">
        <v>2185</v>
      </c>
      <c r="AB718" s="2549" t="s">
        <v>2495</v>
      </c>
      <c r="AC718" s="2554">
        <v>33240</v>
      </c>
      <c r="AD718" s="2555">
        <v>1455</v>
      </c>
      <c r="AE718" s="2555">
        <v>1649</v>
      </c>
      <c r="AF718" s="2555">
        <v>18.7</v>
      </c>
      <c r="AG718" s="2555">
        <v>43.58</v>
      </c>
      <c r="AH718" s="2555">
        <v>1660</v>
      </c>
      <c r="AI718" s="2555">
        <v>174.8</v>
      </c>
      <c r="AJ718" s="2555">
        <v>270.89999999999998</v>
      </c>
      <c r="AK718" s="2555">
        <v>4.0999999999999996</v>
      </c>
      <c r="AL718" s="2555">
        <v>4.9000000000000004</v>
      </c>
      <c r="AM718" s="2555">
        <v>51.59</v>
      </c>
      <c r="AN718" s="2523">
        <v>811.4</v>
      </c>
      <c r="AO718" s="2556">
        <v>1</v>
      </c>
      <c r="AP718" s="2547">
        <v>1</v>
      </c>
      <c r="AQ718" s="2547">
        <v>4</v>
      </c>
      <c r="AR718" s="2547">
        <v>4</v>
      </c>
      <c r="AS718" s="2557">
        <v>153</v>
      </c>
      <c r="AT718" s="2558">
        <v>173</v>
      </c>
      <c r="AU718" s="2558">
        <v>117</v>
      </c>
      <c r="AV718" s="2559">
        <v>137</v>
      </c>
      <c r="AW718" s="2560">
        <v>1</v>
      </c>
      <c r="AX718" s="2539">
        <v>0</v>
      </c>
      <c r="AY718" s="2521">
        <v>0</v>
      </c>
      <c r="AZ718" s="2539">
        <v>1</v>
      </c>
      <c r="BA718" s="2539">
        <v>0</v>
      </c>
      <c r="BB718" s="2539">
        <v>1</v>
      </c>
      <c r="BC718" s="2539">
        <v>0</v>
      </c>
      <c r="BD718" s="2539">
        <v>1</v>
      </c>
      <c r="BE718" s="2561">
        <v>0</v>
      </c>
      <c r="BF718" s="2539">
        <v>0</v>
      </c>
      <c r="BG718" s="2539">
        <v>1</v>
      </c>
      <c r="BH718" s="2539">
        <v>0</v>
      </c>
      <c r="BI718" s="2539">
        <v>1</v>
      </c>
      <c r="BJ718" s="2539">
        <v>1</v>
      </c>
      <c r="BK718" s="2539">
        <v>1</v>
      </c>
      <c r="BL718" s="2539">
        <v>1</v>
      </c>
      <c r="BM718" s="2539">
        <v>0</v>
      </c>
      <c r="BN718" s="2521">
        <v>0</v>
      </c>
      <c r="BO718" s="2539">
        <v>1</v>
      </c>
      <c r="BP718" s="2539">
        <v>1</v>
      </c>
      <c r="BQ718" s="2539">
        <v>0</v>
      </c>
      <c r="BR718" s="2562">
        <v>0</v>
      </c>
      <c r="BS718" s="2538">
        <v>0</v>
      </c>
      <c r="BT718" s="2521">
        <v>0</v>
      </c>
      <c r="BU718" s="2521">
        <v>0</v>
      </c>
      <c r="BV718" s="2521">
        <v>0</v>
      </c>
      <c r="BW718" s="2521">
        <v>0</v>
      </c>
      <c r="BX718" s="2521">
        <v>0</v>
      </c>
      <c r="BY718" s="2521">
        <v>0</v>
      </c>
      <c r="BZ718" s="2579">
        <v>0</v>
      </c>
      <c r="CA718" s="2521">
        <v>0</v>
      </c>
      <c r="CB718" s="2521">
        <v>0</v>
      </c>
      <c r="CC718" s="2521">
        <v>0</v>
      </c>
      <c r="CD718" s="2521">
        <v>0</v>
      </c>
      <c r="CE718" s="2524">
        <v>0</v>
      </c>
      <c r="CF718" s="2520">
        <v>1</v>
      </c>
      <c r="CG718" s="2521">
        <v>1</v>
      </c>
      <c r="CH718" s="2521">
        <v>1</v>
      </c>
      <c r="CI718" s="2521">
        <v>1</v>
      </c>
      <c r="CJ718" s="2521">
        <v>1</v>
      </c>
      <c r="CK718" s="2521">
        <v>1</v>
      </c>
      <c r="CL718" s="2521">
        <v>1</v>
      </c>
      <c r="CM718" s="2521">
        <v>1</v>
      </c>
      <c r="CN718" s="2521">
        <v>1</v>
      </c>
      <c r="CO718" s="2521">
        <v>1</v>
      </c>
      <c r="CP718" s="2521">
        <v>1</v>
      </c>
      <c r="CQ718" s="2521">
        <v>1</v>
      </c>
      <c r="CR718" s="2521">
        <v>1</v>
      </c>
      <c r="CS718" s="2521">
        <v>0</v>
      </c>
      <c r="CT718" s="2521">
        <v>0</v>
      </c>
      <c r="CU718" s="2521">
        <v>0</v>
      </c>
      <c r="CV718" s="2521">
        <v>0</v>
      </c>
      <c r="CW718" s="2521">
        <v>0</v>
      </c>
      <c r="CX718" s="2521">
        <v>0</v>
      </c>
      <c r="CY718" s="2563">
        <v>0</v>
      </c>
    </row>
    <row r="719" spans="1:103">
      <c r="A719" s="2541" t="s">
        <v>2582</v>
      </c>
      <c r="B719" s="2659" t="s">
        <v>3114</v>
      </c>
      <c r="C719" s="2668" t="s">
        <v>3115</v>
      </c>
      <c r="D719" s="2648">
        <v>67</v>
      </c>
      <c r="E719" s="2519">
        <v>45</v>
      </c>
      <c r="F719" s="2556">
        <v>454</v>
      </c>
      <c r="G719" s="2547">
        <v>190</v>
      </c>
      <c r="H719" s="2546">
        <v>8.5</v>
      </c>
      <c r="I719" s="2546">
        <v>12.7</v>
      </c>
      <c r="J719" s="2547">
        <v>10</v>
      </c>
      <c r="K719" s="2546">
        <v>428</v>
      </c>
      <c r="L719" s="2546">
        <v>408</v>
      </c>
      <c r="M719" s="2522">
        <v>85.5</v>
      </c>
      <c r="N719" s="2548">
        <v>1.6339999999999999</v>
      </c>
      <c r="O719" s="2523">
        <v>24.33</v>
      </c>
      <c r="P719" s="2549">
        <v>1</v>
      </c>
      <c r="Q719" s="2549">
        <v>1</v>
      </c>
      <c r="R719" s="2549">
        <v>1</v>
      </c>
      <c r="S719" s="2549">
        <v>1</v>
      </c>
      <c r="T719" s="2550">
        <v>1</v>
      </c>
      <c r="U719" s="2549" t="s">
        <v>2185</v>
      </c>
      <c r="V719" s="2549">
        <v>1</v>
      </c>
      <c r="W719" s="2549" t="s">
        <v>2185</v>
      </c>
      <c r="X719" s="2549" t="s">
        <v>2185</v>
      </c>
      <c r="Y719" s="2550">
        <v>1</v>
      </c>
      <c r="Z719" s="2551" t="s">
        <v>2185</v>
      </c>
      <c r="AA719" s="2552" t="s">
        <v>2185</v>
      </c>
      <c r="AB719" s="2549" t="s">
        <v>2495</v>
      </c>
      <c r="AC719" s="2554">
        <v>29460</v>
      </c>
      <c r="AD719" s="2555">
        <v>1298</v>
      </c>
      <c r="AE719" s="2555">
        <v>1473</v>
      </c>
      <c r="AF719" s="2555">
        <v>18.5</v>
      </c>
      <c r="AG719" s="2555">
        <v>40.9</v>
      </c>
      <c r="AH719" s="2555">
        <v>1454</v>
      </c>
      <c r="AI719" s="2555">
        <v>153</v>
      </c>
      <c r="AJ719" s="2555">
        <v>237.5</v>
      </c>
      <c r="AK719" s="2555">
        <v>4.0999999999999996</v>
      </c>
      <c r="AL719" s="2555">
        <v>4.5</v>
      </c>
      <c r="AM719" s="2555">
        <v>37.049999999999997</v>
      </c>
      <c r="AN719" s="2523">
        <v>706.8</v>
      </c>
      <c r="AO719" s="2556">
        <v>1</v>
      </c>
      <c r="AP719" s="2547">
        <v>1</v>
      </c>
      <c r="AQ719" s="2547">
        <v>4</v>
      </c>
      <c r="AR719" s="2547">
        <v>4</v>
      </c>
      <c r="AS719" s="2557">
        <v>169</v>
      </c>
      <c r="AT719" s="2558">
        <v>191</v>
      </c>
      <c r="AU719" s="2558">
        <v>128</v>
      </c>
      <c r="AV719" s="2559">
        <v>151</v>
      </c>
      <c r="AW719" s="2560">
        <v>1</v>
      </c>
      <c r="AX719" s="2539">
        <v>0</v>
      </c>
      <c r="AY719" s="2521">
        <v>0</v>
      </c>
      <c r="AZ719" s="2539">
        <v>1</v>
      </c>
      <c r="BA719" s="2539">
        <v>0</v>
      </c>
      <c r="BB719" s="2539">
        <v>1</v>
      </c>
      <c r="BC719" s="2539">
        <v>0</v>
      </c>
      <c r="BD719" s="2539">
        <v>1</v>
      </c>
      <c r="BE719" s="2561">
        <v>0</v>
      </c>
      <c r="BF719" s="2539">
        <v>0</v>
      </c>
      <c r="BG719" s="2539">
        <v>1</v>
      </c>
      <c r="BH719" s="2539">
        <v>0</v>
      </c>
      <c r="BI719" s="2539">
        <v>1</v>
      </c>
      <c r="BJ719" s="2539">
        <v>1</v>
      </c>
      <c r="BK719" s="2539">
        <v>1</v>
      </c>
      <c r="BL719" s="2539">
        <v>1</v>
      </c>
      <c r="BM719" s="2539">
        <v>0</v>
      </c>
      <c r="BN719" s="2521">
        <v>0</v>
      </c>
      <c r="BO719" s="2539">
        <v>1</v>
      </c>
      <c r="BP719" s="2539">
        <v>1</v>
      </c>
      <c r="BQ719" s="2539">
        <v>0</v>
      </c>
      <c r="BR719" s="2562">
        <v>0</v>
      </c>
      <c r="BS719" s="2538">
        <v>0</v>
      </c>
      <c r="BT719" s="2521">
        <v>0</v>
      </c>
      <c r="BU719" s="2521">
        <v>1</v>
      </c>
      <c r="BV719" s="2521">
        <v>0</v>
      </c>
      <c r="BW719" s="2521">
        <v>0</v>
      </c>
      <c r="BX719" s="2521">
        <v>0</v>
      </c>
      <c r="BY719" s="2521">
        <v>0</v>
      </c>
      <c r="BZ719" s="2579">
        <v>0</v>
      </c>
      <c r="CA719" s="2521">
        <v>0</v>
      </c>
      <c r="CB719" s="2521">
        <v>0</v>
      </c>
      <c r="CC719" s="2521">
        <v>0</v>
      </c>
      <c r="CD719" s="2521">
        <v>0</v>
      </c>
      <c r="CE719" s="2524">
        <v>0</v>
      </c>
      <c r="CF719" s="2520">
        <v>1</v>
      </c>
      <c r="CG719" s="2521">
        <v>1</v>
      </c>
      <c r="CH719" s="2521">
        <v>1</v>
      </c>
      <c r="CI719" s="2521">
        <v>1</v>
      </c>
      <c r="CJ719" s="2521">
        <v>1</v>
      </c>
      <c r="CK719" s="2521">
        <v>1</v>
      </c>
      <c r="CL719" s="2521">
        <v>1</v>
      </c>
      <c r="CM719" s="2521">
        <v>1</v>
      </c>
      <c r="CN719" s="2521">
        <v>1</v>
      </c>
      <c r="CO719" s="2521">
        <v>1</v>
      </c>
      <c r="CP719" s="2521">
        <v>1</v>
      </c>
      <c r="CQ719" s="2521">
        <v>1</v>
      </c>
      <c r="CR719" s="2521">
        <v>1</v>
      </c>
      <c r="CS719" s="2521">
        <v>0</v>
      </c>
      <c r="CT719" s="2521">
        <v>0</v>
      </c>
      <c r="CU719" s="2521">
        <v>0</v>
      </c>
      <c r="CV719" s="2521">
        <v>0</v>
      </c>
      <c r="CW719" s="2521">
        <v>0</v>
      </c>
      <c r="CX719" s="2521">
        <v>0</v>
      </c>
      <c r="CY719" s="2563">
        <v>0</v>
      </c>
    </row>
    <row r="720" spans="1:103">
      <c r="A720" s="2541"/>
      <c r="B720" s="2659" t="s">
        <v>3116</v>
      </c>
      <c r="C720" s="2668" t="s">
        <v>3117</v>
      </c>
      <c r="D720" s="2648">
        <v>68</v>
      </c>
      <c r="E720" s="2519">
        <v>46</v>
      </c>
      <c r="F720" s="2556">
        <v>459</v>
      </c>
      <c r="G720" s="2547">
        <v>154</v>
      </c>
      <c r="H720" s="2546">
        <v>9.1</v>
      </c>
      <c r="I720" s="2546">
        <v>15.4</v>
      </c>
      <c r="J720" s="2547">
        <v>10</v>
      </c>
      <c r="K720" s="2546">
        <v>428</v>
      </c>
      <c r="L720" s="2546">
        <v>408</v>
      </c>
      <c r="M720" s="2522">
        <v>87.1</v>
      </c>
      <c r="N720" s="2548">
        <v>1.4990000000000001</v>
      </c>
      <c r="O720" s="2523">
        <v>21.88</v>
      </c>
      <c r="P720" s="2549">
        <v>1</v>
      </c>
      <c r="Q720" s="2549">
        <v>1</v>
      </c>
      <c r="R720" s="2549">
        <v>1</v>
      </c>
      <c r="S720" s="2549">
        <v>1</v>
      </c>
      <c r="T720" s="2550">
        <v>1</v>
      </c>
      <c r="U720" s="2549" t="s">
        <v>2185</v>
      </c>
      <c r="V720" s="2549">
        <v>1</v>
      </c>
      <c r="W720" s="2549" t="s">
        <v>2185</v>
      </c>
      <c r="X720" s="2549" t="s">
        <v>2185</v>
      </c>
      <c r="Y720" s="2550">
        <v>1</v>
      </c>
      <c r="Z720" s="2551" t="s">
        <v>2185</v>
      </c>
      <c r="AA720" s="2552" t="s">
        <v>2185</v>
      </c>
      <c r="AB720" s="2549" t="s">
        <v>2495</v>
      </c>
      <c r="AC720" s="2554">
        <v>29680</v>
      </c>
      <c r="AD720" s="2555">
        <v>1293</v>
      </c>
      <c r="AE720" s="2555">
        <v>1487</v>
      </c>
      <c r="AF720" s="2555">
        <v>18.399999999999999</v>
      </c>
      <c r="AG720" s="2555">
        <v>44.3</v>
      </c>
      <c r="AH720" s="2555">
        <v>940.5</v>
      </c>
      <c r="AI720" s="2555">
        <v>122.1</v>
      </c>
      <c r="AJ720" s="2555">
        <v>192</v>
      </c>
      <c r="AK720" s="2555">
        <v>3.2</v>
      </c>
      <c r="AL720" s="2555">
        <v>5.0999999999999996</v>
      </c>
      <c r="AM720" s="2555">
        <v>50.8</v>
      </c>
      <c r="AN720" s="2523">
        <v>461.1</v>
      </c>
      <c r="AO720" s="2556">
        <v>1</v>
      </c>
      <c r="AP720" s="2547">
        <v>1</v>
      </c>
      <c r="AQ720" s="2547">
        <v>4</v>
      </c>
      <c r="AR720" s="2547">
        <v>4</v>
      </c>
      <c r="AS720" s="2557">
        <v>154</v>
      </c>
      <c r="AT720" s="2558">
        <v>172</v>
      </c>
      <c r="AU720" s="2558">
        <v>123</v>
      </c>
      <c r="AV720" s="2559">
        <v>141</v>
      </c>
      <c r="AW720" s="2560">
        <v>1</v>
      </c>
      <c r="AX720" s="2539">
        <v>0</v>
      </c>
      <c r="AY720" s="2521">
        <v>0</v>
      </c>
      <c r="AZ720" s="2539">
        <v>1</v>
      </c>
      <c r="BA720" s="2539">
        <v>0</v>
      </c>
      <c r="BB720" s="2539">
        <v>1</v>
      </c>
      <c r="BC720" s="2539">
        <v>0</v>
      </c>
      <c r="BD720" s="2539">
        <v>1</v>
      </c>
      <c r="BE720" s="2561">
        <v>0</v>
      </c>
      <c r="BF720" s="2539">
        <v>0</v>
      </c>
      <c r="BG720" s="2539">
        <v>1</v>
      </c>
      <c r="BH720" s="2539">
        <v>0</v>
      </c>
      <c r="BI720" s="2539">
        <v>1</v>
      </c>
      <c r="BJ720" s="2539">
        <v>1</v>
      </c>
      <c r="BK720" s="2539">
        <v>1</v>
      </c>
      <c r="BL720" s="2539">
        <v>1</v>
      </c>
      <c r="BM720" s="2539">
        <v>0</v>
      </c>
      <c r="BN720" s="2521">
        <v>0</v>
      </c>
      <c r="BO720" s="2539">
        <v>1</v>
      </c>
      <c r="BP720" s="2539">
        <v>1</v>
      </c>
      <c r="BQ720" s="2539">
        <v>0</v>
      </c>
      <c r="BR720" s="2562">
        <v>1</v>
      </c>
      <c r="BS720" s="2538">
        <v>0</v>
      </c>
      <c r="BT720" s="2521">
        <v>0</v>
      </c>
      <c r="BU720" s="2521">
        <v>0</v>
      </c>
      <c r="BV720" s="2521">
        <v>0</v>
      </c>
      <c r="BW720" s="2521">
        <v>0</v>
      </c>
      <c r="BX720" s="2521">
        <v>0</v>
      </c>
      <c r="BY720" s="2521">
        <v>0</v>
      </c>
      <c r="BZ720" s="2579">
        <v>0</v>
      </c>
      <c r="CA720" s="2521">
        <v>0</v>
      </c>
      <c r="CB720" s="2521">
        <v>0</v>
      </c>
      <c r="CC720" s="2521">
        <v>0</v>
      </c>
      <c r="CD720" s="2521">
        <v>0</v>
      </c>
      <c r="CE720" s="2524">
        <v>0</v>
      </c>
      <c r="CF720" s="2520">
        <v>1</v>
      </c>
      <c r="CG720" s="2521">
        <v>1</v>
      </c>
      <c r="CH720" s="2521">
        <v>1</v>
      </c>
      <c r="CI720" s="2521">
        <v>1</v>
      </c>
      <c r="CJ720" s="2521">
        <v>1</v>
      </c>
      <c r="CK720" s="2521">
        <v>1</v>
      </c>
      <c r="CL720" s="2521">
        <v>1</v>
      </c>
      <c r="CM720" s="2521">
        <v>1</v>
      </c>
      <c r="CN720" s="2521">
        <v>1</v>
      </c>
      <c r="CO720" s="2521">
        <v>1</v>
      </c>
      <c r="CP720" s="2521">
        <v>1</v>
      </c>
      <c r="CQ720" s="2521">
        <v>1</v>
      </c>
      <c r="CR720" s="2521">
        <v>1</v>
      </c>
      <c r="CS720" s="2521">
        <v>0</v>
      </c>
      <c r="CT720" s="2521">
        <v>0</v>
      </c>
      <c r="CU720" s="2521">
        <v>0</v>
      </c>
      <c r="CV720" s="2521">
        <v>0</v>
      </c>
      <c r="CW720" s="2521">
        <v>0</v>
      </c>
      <c r="CX720" s="2521">
        <v>0</v>
      </c>
      <c r="CY720" s="2563">
        <v>0</v>
      </c>
    </row>
    <row r="721" spans="1:103">
      <c r="A721" s="2541"/>
      <c r="B721" s="2659" t="s">
        <v>3118</v>
      </c>
      <c r="C721" s="2668" t="s">
        <v>3119</v>
      </c>
      <c r="D721" s="2648">
        <v>60</v>
      </c>
      <c r="E721" s="2519">
        <v>40</v>
      </c>
      <c r="F721" s="2556">
        <v>455</v>
      </c>
      <c r="G721" s="2547">
        <v>153</v>
      </c>
      <c r="H721" s="2546">
        <v>8</v>
      </c>
      <c r="I721" s="2546">
        <v>13.3</v>
      </c>
      <c r="J721" s="2547">
        <v>10</v>
      </c>
      <c r="K721" s="2546">
        <v>428</v>
      </c>
      <c r="L721" s="2546">
        <v>408</v>
      </c>
      <c r="M721" s="2522">
        <v>76.099999999999994</v>
      </c>
      <c r="N721" s="2548">
        <v>1.4890000000000001</v>
      </c>
      <c r="O721" s="2523">
        <v>25.01</v>
      </c>
      <c r="P721" s="2549">
        <v>1</v>
      </c>
      <c r="Q721" s="2549">
        <v>1</v>
      </c>
      <c r="R721" s="2549">
        <v>1</v>
      </c>
      <c r="S721" s="2549">
        <v>1</v>
      </c>
      <c r="T721" s="2550">
        <v>1</v>
      </c>
      <c r="U721" s="2549" t="s">
        <v>2185</v>
      </c>
      <c r="V721" s="2549">
        <v>1</v>
      </c>
      <c r="W721" s="2549" t="s">
        <v>2185</v>
      </c>
      <c r="X721" s="2549" t="s">
        <v>2185</v>
      </c>
      <c r="Y721" s="2550">
        <v>1</v>
      </c>
      <c r="Z721" s="2551" t="s">
        <v>2185</v>
      </c>
      <c r="AA721" s="2552" t="s">
        <v>2185</v>
      </c>
      <c r="AB721" s="2549" t="s">
        <v>2495</v>
      </c>
      <c r="AC721" s="2554">
        <v>25480</v>
      </c>
      <c r="AD721" s="2555">
        <v>1120</v>
      </c>
      <c r="AE721" s="2555">
        <v>1284</v>
      </c>
      <c r="AF721" s="2555">
        <v>18.3</v>
      </c>
      <c r="AG721" s="2555">
        <v>38.85</v>
      </c>
      <c r="AH721" s="2555">
        <v>796.1</v>
      </c>
      <c r="AI721" s="2555">
        <v>104</v>
      </c>
      <c r="AJ721" s="2555">
        <v>163</v>
      </c>
      <c r="AK721" s="2555">
        <v>3.2</v>
      </c>
      <c r="AL721" s="2555">
        <v>4.5999999999999996</v>
      </c>
      <c r="AM721" s="2555">
        <v>33.43</v>
      </c>
      <c r="AN721" s="2523">
        <v>387.2</v>
      </c>
      <c r="AO721" s="2556">
        <v>1</v>
      </c>
      <c r="AP721" s="2547">
        <v>1</v>
      </c>
      <c r="AQ721" s="2547">
        <v>4</v>
      </c>
      <c r="AR721" s="2547">
        <v>4</v>
      </c>
      <c r="AS721" s="2557">
        <v>176</v>
      </c>
      <c r="AT721" s="2558">
        <v>196</v>
      </c>
      <c r="AU721" s="2558">
        <v>140</v>
      </c>
      <c r="AV721" s="2559">
        <v>160</v>
      </c>
      <c r="AW721" s="2560">
        <v>1</v>
      </c>
      <c r="AX721" s="2539">
        <v>0</v>
      </c>
      <c r="AY721" s="2521">
        <v>0</v>
      </c>
      <c r="AZ721" s="2539">
        <v>1</v>
      </c>
      <c r="BA721" s="2539">
        <v>0</v>
      </c>
      <c r="BB721" s="2539">
        <v>1</v>
      </c>
      <c r="BC721" s="2539">
        <v>0</v>
      </c>
      <c r="BD721" s="2539">
        <v>1</v>
      </c>
      <c r="BE721" s="2561">
        <v>0</v>
      </c>
      <c r="BF721" s="2539">
        <v>0</v>
      </c>
      <c r="BG721" s="2539">
        <v>1</v>
      </c>
      <c r="BH721" s="2539">
        <v>0</v>
      </c>
      <c r="BI721" s="2539">
        <v>1</v>
      </c>
      <c r="BJ721" s="2539">
        <v>1</v>
      </c>
      <c r="BK721" s="2539">
        <v>1</v>
      </c>
      <c r="BL721" s="2539">
        <v>1</v>
      </c>
      <c r="BM721" s="2539">
        <v>0</v>
      </c>
      <c r="BN721" s="2521">
        <v>0</v>
      </c>
      <c r="BO721" s="2539">
        <v>1</v>
      </c>
      <c r="BP721" s="2539">
        <v>1</v>
      </c>
      <c r="BQ721" s="2539">
        <v>0</v>
      </c>
      <c r="BR721" s="2562">
        <v>1</v>
      </c>
      <c r="BS721" s="2538">
        <v>0</v>
      </c>
      <c r="BT721" s="2521">
        <v>0</v>
      </c>
      <c r="BU721" s="2521">
        <v>0</v>
      </c>
      <c r="BV721" s="2521">
        <v>0</v>
      </c>
      <c r="BW721" s="2521">
        <v>0</v>
      </c>
      <c r="BX721" s="2521">
        <v>0</v>
      </c>
      <c r="BY721" s="2521">
        <v>0</v>
      </c>
      <c r="BZ721" s="2579">
        <v>0</v>
      </c>
      <c r="CA721" s="2521">
        <v>0</v>
      </c>
      <c r="CB721" s="2521">
        <v>0</v>
      </c>
      <c r="CC721" s="2521">
        <v>0</v>
      </c>
      <c r="CD721" s="2521">
        <v>0</v>
      </c>
      <c r="CE721" s="2524">
        <v>0</v>
      </c>
      <c r="CF721" s="2520">
        <v>1</v>
      </c>
      <c r="CG721" s="2521">
        <v>1</v>
      </c>
      <c r="CH721" s="2521">
        <v>1</v>
      </c>
      <c r="CI721" s="2521">
        <v>1</v>
      </c>
      <c r="CJ721" s="2521">
        <v>1</v>
      </c>
      <c r="CK721" s="2521">
        <v>1</v>
      </c>
      <c r="CL721" s="2521">
        <v>1</v>
      </c>
      <c r="CM721" s="2521">
        <v>1</v>
      </c>
      <c r="CN721" s="2521">
        <v>1</v>
      </c>
      <c r="CO721" s="2521">
        <v>1</v>
      </c>
      <c r="CP721" s="2521">
        <v>1</v>
      </c>
      <c r="CQ721" s="2521">
        <v>1</v>
      </c>
      <c r="CR721" s="2521">
        <v>1</v>
      </c>
      <c r="CS721" s="2521">
        <v>0</v>
      </c>
      <c r="CT721" s="2521">
        <v>0</v>
      </c>
      <c r="CU721" s="2521">
        <v>0</v>
      </c>
      <c r="CV721" s="2521">
        <v>0</v>
      </c>
      <c r="CW721" s="2521">
        <v>0</v>
      </c>
      <c r="CX721" s="2521">
        <v>0</v>
      </c>
      <c r="CY721" s="2563">
        <v>0</v>
      </c>
    </row>
    <row r="722" spans="1:103">
      <c r="A722" s="2541"/>
      <c r="B722" s="2659" t="s">
        <v>3120</v>
      </c>
      <c r="C722" s="2668" t="s">
        <v>3121</v>
      </c>
      <c r="D722" s="2648">
        <v>52</v>
      </c>
      <c r="E722" s="2519">
        <v>35</v>
      </c>
      <c r="F722" s="2556">
        <v>450</v>
      </c>
      <c r="G722" s="2547">
        <v>152</v>
      </c>
      <c r="H722" s="2546">
        <v>7.6</v>
      </c>
      <c r="I722" s="2546">
        <v>10.8</v>
      </c>
      <c r="J722" s="2547">
        <v>10</v>
      </c>
      <c r="K722" s="2546">
        <v>428</v>
      </c>
      <c r="L722" s="2546">
        <v>408</v>
      </c>
      <c r="M722" s="2522">
        <v>66.5</v>
      </c>
      <c r="N722" s="2548">
        <v>1.476</v>
      </c>
      <c r="O722" s="2523">
        <v>28.38</v>
      </c>
      <c r="P722" s="2549">
        <v>1</v>
      </c>
      <c r="Q722" s="2549">
        <v>1</v>
      </c>
      <c r="R722" s="2549">
        <v>1</v>
      </c>
      <c r="S722" s="2549">
        <v>1</v>
      </c>
      <c r="T722" s="2550">
        <v>1</v>
      </c>
      <c r="U722" s="2549" t="s">
        <v>2185</v>
      </c>
      <c r="V722" s="2549">
        <v>1</v>
      </c>
      <c r="W722" s="2549" t="s">
        <v>2185</v>
      </c>
      <c r="X722" s="2549" t="s">
        <v>2185</v>
      </c>
      <c r="Y722" s="2550">
        <v>1</v>
      </c>
      <c r="Z722" s="2551" t="s">
        <v>2185</v>
      </c>
      <c r="AA722" s="2552" t="s">
        <v>2185</v>
      </c>
      <c r="AB722" s="2549" t="s">
        <v>2495</v>
      </c>
      <c r="AC722" s="2554">
        <v>21200</v>
      </c>
      <c r="AD722" s="2555">
        <v>942.2</v>
      </c>
      <c r="AE722" s="2555">
        <v>1087</v>
      </c>
      <c r="AF722" s="2555">
        <v>17.8</v>
      </c>
      <c r="AG722" s="2555">
        <v>36.39</v>
      </c>
      <c r="AH722" s="2555">
        <v>634</v>
      </c>
      <c r="AI722" s="2555">
        <v>83.42</v>
      </c>
      <c r="AJ722" s="2555">
        <v>131.4</v>
      </c>
      <c r="AK722" s="2555">
        <v>3</v>
      </c>
      <c r="AL722" s="2555">
        <v>4</v>
      </c>
      <c r="AM722" s="2555">
        <v>20.89</v>
      </c>
      <c r="AN722" s="2523">
        <v>304.8</v>
      </c>
      <c r="AO722" s="2556">
        <v>1</v>
      </c>
      <c r="AP722" s="2547">
        <v>2</v>
      </c>
      <c r="AQ722" s="2547">
        <v>4</v>
      </c>
      <c r="AR722" s="2547">
        <v>4</v>
      </c>
      <c r="AS722" s="2557">
        <v>200</v>
      </c>
      <c r="AT722" s="2558">
        <v>223</v>
      </c>
      <c r="AU722" s="2558">
        <v>159</v>
      </c>
      <c r="AV722" s="2559">
        <v>182</v>
      </c>
      <c r="AW722" s="2560">
        <v>1</v>
      </c>
      <c r="AX722" s="2539">
        <v>0</v>
      </c>
      <c r="AY722" s="2521">
        <v>0</v>
      </c>
      <c r="AZ722" s="2539">
        <v>1</v>
      </c>
      <c r="BA722" s="2539">
        <v>0</v>
      </c>
      <c r="BB722" s="2539">
        <v>1</v>
      </c>
      <c r="BC722" s="2539">
        <v>0</v>
      </c>
      <c r="BD722" s="2539">
        <v>1</v>
      </c>
      <c r="BE722" s="2561">
        <v>0</v>
      </c>
      <c r="BF722" s="2539">
        <v>0</v>
      </c>
      <c r="BG722" s="2539">
        <v>1</v>
      </c>
      <c r="BH722" s="2539">
        <v>0</v>
      </c>
      <c r="BI722" s="2539">
        <v>1</v>
      </c>
      <c r="BJ722" s="2539">
        <v>1</v>
      </c>
      <c r="BK722" s="2539">
        <v>1</v>
      </c>
      <c r="BL722" s="2539">
        <v>1</v>
      </c>
      <c r="BM722" s="2539">
        <v>0</v>
      </c>
      <c r="BN722" s="2521">
        <v>0</v>
      </c>
      <c r="BO722" s="2539">
        <v>1</v>
      </c>
      <c r="BP722" s="2539">
        <v>1</v>
      </c>
      <c r="BQ722" s="2539">
        <v>0</v>
      </c>
      <c r="BR722" s="2562">
        <v>1</v>
      </c>
      <c r="BS722" s="2538">
        <v>0</v>
      </c>
      <c r="BT722" s="2521">
        <v>0</v>
      </c>
      <c r="BU722" s="2521">
        <v>0</v>
      </c>
      <c r="BV722" s="2521">
        <v>0</v>
      </c>
      <c r="BW722" s="2521">
        <v>0</v>
      </c>
      <c r="BX722" s="2521">
        <v>0</v>
      </c>
      <c r="BY722" s="2521">
        <v>0</v>
      </c>
      <c r="BZ722" s="2579">
        <v>0</v>
      </c>
      <c r="CA722" s="2521">
        <v>0</v>
      </c>
      <c r="CB722" s="2521">
        <v>0</v>
      </c>
      <c r="CC722" s="2521">
        <v>0</v>
      </c>
      <c r="CD722" s="2521">
        <v>0</v>
      </c>
      <c r="CE722" s="2524">
        <v>0</v>
      </c>
      <c r="CF722" s="2520">
        <v>1</v>
      </c>
      <c r="CG722" s="2521">
        <v>1</v>
      </c>
      <c r="CH722" s="2521">
        <v>1</v>
      </c>
      <c r="CI722" s="2521">
        <v>1</v>
      </c>
      <c r="CJ722" s="2521">
        <v>1</v>
      </c>
      <c r="CK722" s="2521">
        <v>1</v>
      </c>
      <c r="CL722" s="2521">
        <v>1</v>
      </c>
      <c r="CM722" s="2521">
        <v>1</v>
      </c>
      <c r="CN722" s="2521">
        <v>1</v>
      </c>
      <c r="CO722" s="2521">
        <v>1</v>
      </c>
      <c r="CP722" s="2521">
        <v>1</v>
      </c>
      <c r="CQ722" s="2521">
        <v>1</v>
      </c>
      <c r="CR722" s="2521">
        <v>1</v>
      </c>
      <c r="CS722" s="2521">
        <v>0</v>
      </c>
      <c r="CT722" s="2521">
        <v>0</v>
      </c>
      <c r="CU722" s="2521">
        <v>0</v>
      </c>
      <c r="CV722" s="2521">
        <v>0</v>
      </c>
      <c r="CW722" s="2521">
        <v>0</v>
      </c>
      <c r="CX722" s="2521">
        <v>0</v>
      </c>
      <c r="CY722" s="2563">
        <v>0</v>
      </c>
    </row>
    <row r="723" spans="1:103">
      <c r="A723" s="2541"/>
      <c r="B723" s="2659" t="s">
        <v>3122</v>
      </c>
      <c r="C723" s="2658" t="s">
        <v>3123</v>
      </c>
      <c r="D723" s="2648">
        <v>149</v>
      </c>
      <c r="E723" s="2519">
        <v>100</v>
      </c>
      <c r="F723" s="2556">
        <v>431</v>
      </c>
      <c r="G723" s="2547">
        <v>265</v>
      </c>
      <c r="H723" s="2546">
        <v>14.9</v>
      </c>
      <c r="I723" s="2546">
        <v>25</v>
      </c>
      <c r="J723" s="2547">
        <v>10</v>
      </c>
      <c r="K723" s="2546">
        <v>381</v>
      </c>
      <c r="L723" s="2546">
        <v>361</v>
      </c>
      <c r="M723" s="2522">
        <v>190</v>
      </c>
      <c r="N723" s="2548">
        <v>1.875</v>
      </c>
      <c r="O723" s="2523">
        <v>12.56</v>
      </c>
      <c r="P723" s="2549" t="s">
        <v>2185</v>
      </c>
      <c r="Q723" s="2549" t="s">
        <v>2185</v>
      </c>
      <c r="R723" s="2549" t="s">
        <v>2185</v>
      </c>
      <c r="S723" s="2549" t="s">
        <v>2185</v>
      </c>
      <c r="T723" s="2550" t="s">
        <v>2185</v>
      </c>
      <c r="U723" s="2549" t="s">
        <v>2185</v>
      </c>
      <c r="V723" s="2549" t="s">
        <v>2185</v>
      </c>
      <c r="W723" s="2549" t="s">
        <v>2185</v>
      </c>
      <c r="X723" s="2549" t="s">
        <v>2185</v>
      </c>
      <c r="Y723" s="2550" t="s">
        <v>2185</v>
      </c>
      <c r="Z723" s="2551" t="s">
        <v>2185</v>
      </c>
      <c r="AA723" s="2552" t="s">
        <v>2185</v>
      </c>
      <c r="AB723" s="2549" t="s">
        <v>2499</v>
      </c>
      <c r="AC723" s="2554">
        <v>61840</v>
      </c>
      <c r="AD723" s="2555">
        <v>2869</v>
      </c>
      <c r="AE723" s="2555">
        <v>3246</v>
      </c>
      <c r="AF723" s="2555">
        <v>18</v>
      </c>
      <c r="AG723" s="2555">
        <v>66.349999999999994</v>
      </c>
      <c r="AH723" s="2555">
        <v>7765</v>
      </c>
      <c r="AI723" s="2555">
        <v>586</v>
      </c>
      <c r="AJ723" s="2555">
        <v>899.7</v>
      </c>
      <c r="AK723" s="2555">
        <v>6.3</v>
      </c>
      <c r="AL723" s="2555">
        <v>7.6</v>
      </c>
      <c r="AM723" s="2555">
        <v>321.39999999999998</v>
      </c>
      <c r="AN723" s="2523">
        <v>3195</v>
      </c>
      <c r="AO723" s="2556">
        <v>1</v>
      </c>
      <c r="AP723" s="2547" t="s">
        <v>2185</v>
      </c>
      <c r="AQ723" s="2547">
        <v>1</v>
      </c>
      <c r="AR723" s="2547" t="s">
        <v>2185</v>
      </c>
      <c r="AS723" s="2557">
        <v>85</v>
      </c>
      <c r="AT723" s="2558">
        <v>99</v>
      </c>
      <c r="AU723" s="2558">
        <v>59</v>
      </c>
      <c r="AV723" s="2559">
        <v>73</v>
      </c>
      <c r="AW723" s="2560">
        <v>0</v>
      </c>
      <c r="AX723" s="2539">
        <v>0</v>
      </c>
      <c r="AY723" s="2521">
        <v>0</v>
      </c>
      <c r="AZ723" s="2539">
        <v>0</v>
      </c>
      <c r="BA723" s="2539">
        <v>0</v>
      </c>
      <c r="BB723" s="2539">
        <v>0</v>
      </c>
      <c r="BC723" s="2539">
        <v>0</v>
      </c>
      <c r="BD723" s="2539">
        <v>0</v>
      </c>
      <c r="BE723" s="2561">
        <v>0</v>
      </c>
      <c r="BF723" s="2539">
        <v>0</v>
      </c>
      <c r="BG723" s="2539">
        <v>0</v>
      </c>
      <c r="BH723" s="2539">
        <v>0</v>
      </c>
      <c r="BI723" s="2539">
        <v>0</v>
      </c>
      <c r="BJ723" s="2539">
        <v>1</v>
      </c>
      <c r="BK723" s="2539">
        <v>1</v>
      </c>
      <c r="BL723" s="2539">
        <v>0</v>
      </c>
      <c r="BM723" s="2539">
        <v>0</v>
      </c>
      <c r="BN723" s="2521">
        <v>0</v>
      </c>
      <c r="BO723" s="2539">
        <v>0</v>
      </c>
      <c r="BP723" s="2539">
        <v>0</v>
      </c>
      <c r="BQ723" s="2539">
        <v>0</v>
      </c>
      <c r="BR723" s="2562">
        <v>0</v>
      </c>
      <c r="BS723" s="2538">
        <v>0</v>
      </c>
      <c r="BT723" s="2521">
        <v>1</v>
      </c>
      <c r="BU723" s="2521">
        <v>0</v>
      </c>
      <c r="BV723" s="2521">
        <v>0</v>
      </c>
      <c r="BW723" s="2521">
        <v>0</v>
      </c>
      <c r="BX723" s="2521">
        <v>0</v>
      </c>
      <c r="BY723" s="2521">
        <v>0</v>
      </c>
      <c r="BZ723" s="2579">
        <v>0</v>
      </c>
      <c r="CA723" s="2521">
        <v>0</v>
      </c>
      <c r="CB723" s="2521">
        <v>0</v>
      </c>
      <c r="CC723" s="2521">
        <v>0</v>
      </c>
      <c r="CD723" s="2521">
        <v>0</v>
      </c>
      <c r="CE723" s="2524">
        <v>0</v>
      </c>
      <c r="CF723" s="2520">
        <v>1</v>
      </c>
      <c r="CG723" s="2521">
        <v>1</v>
      </c>
      <c r="CH723" s="2521">
        <v>1</v>
      </c>
      <c r="CI723" s="2521">
        <v>1</v>
      </c>
      <c r="CJ723" s="2521">
        <v>1</v>
      </c>
      <c r="CK723" s="2521">
        <v>1</v>
      </c>
      <c r="CL723" s="2521">
        <v>1</v>
      </c>
      <c r="CM723" s="2521">
        <v>1</v>
      </c>
      <c r="CN723" s="2521">
        <v>1</v>
      </c>
      <c r="CO723" s="2521">
        <v>1</v>
      </c>
      <c r="CP723" s="2521">
        <v>1</v>
      </c>
      <c r="CQ723" s="2521">
        <v>1</v>
      </c>
      <c r="CR723" s="2521">
        <v>1</v>
      </c>
      <c r="CS723" s="2521">
        <v>0</v>
      </c>
      <c r="CT723" s="2521">
        <v>0</v>
      </c>
      <c r="CU723" s="2521">
        <v>0</v>
      </c>
      <c r="CV723" s="2521">
        <v>0</v>
      </c>
      <c r="CW723" s="2521">
        <v>0</v>
      </c>
      <c r="CX723" s="2521">
        <v>0</v>
      </c>
      <c r="CY723" s="2563">
        <v>0</v>
      </c>
    </row>
    <row r="724" spans="1:103">
      <c r="A724" s="2541"/>
      <c r="B724" s="2659" t="s">
        <v>3124</v>
      </c>
      <c r="C724" s="2658" t="s">
        <v>3125</v>
      </c>
      <c r="D724" s="2648">
        <v>132</v>
      </c>
      <c r="E724" s="2519">
        <v>89</v>
      </c>
      <c r="F724" s="2556">
        <v>425</v>
      </c>
      <c r="G724" s="2547">
        <v>263</v>
      </c>
      <c r="H724" s="2546">
        <v>13.3</v>
      </c>
      <c r="I724" s="2546">
        <v>22.2</v>
      </c>
      <c r="J724" s="2547">
        <v>10</v>
      </c>
      <c r="K724" s="2546">
        <v>381</v>
      </c>
      <c r="L724" s="2546">
        <v>361</v>
      </c>
      <c r="M724" s="2522">
        <v>169</v>
      </c>
      <c r="N724" s="2548">
        <v>1.8580000000000001</v>
      </c>
      <c r="O724" s="2523">
        <v>14.07</v>
      </c>
      <c r="P724" s="2549">
        <v>1</v>
      </c>
      <c r="Q724" s="2549">
        <v>1</v>
      </c>
      <c r="R724" s="2549">
        <v>1</v>
      </c>
      <c r="S724" s="2549">
        <v>1</v>
      </c>
      <c r="T724" s="2550">
        <v>1</v>
      </c>
      <c r="U724" s="2549" t="s">
        <v>2185</v>
      </c>
      <c r="V724" s="2549">
        <v>1</v>
      </c>
      <c r="W724" s="2549" t="s">
        <v>2185</v>
      </c>
      <c r="X724" s="2549" t="s">
        <v>2185</v>
      </c>
      <c r="Y724" s="2550">
        <v>1</v>
      </c>
      <c r="Z724" s="2551" t="s">
        <v>2185</v>
      </c>
      <c r="AA724" s="2552" t="s">
        <v>2185</v>
      </c>
      <c r="AB724" s="2549" t="s">
        <v>2495</v>
      </c>
      <c r="AC724" s="2554">
        <v>53820</v>
      </c>
      <c r="AD724" s="2555">
        <v>2533</v>
      </c>
      <c r="AE724" s="2555">
        <v>2849</v>
      </c>
      <c r="AF724" s="2555">
        <v>17.8</v>
      </c>
      <c r="AG724" s="2555">
        <v>58.87</v>
      </c>
      <c r="AH724" s="2555">
        <v>6739</v>
      </c>
      <c r="AI724" s="2555">
        <v>512.4</v>
      </c>
      <c r="AJ724" s="2555">
        <v>785.3</v>
      </c>
      <c r="AK724" s="2555">
        <v>6.3</v>
      </c>
      <c r="AL724" s="2555">
        <v>6.9</v>
      </c>
      <c r="AM724" s="2555">
        <v>225.4</v>
      </c>
      <c r="AN724" s="2523">
        <v>2730</v>
      </c>
      <c r="AO724" s="2556">
        <v>1</v>
      </c>
      <c r="AP724" s="2547">
        <v>1</v>
      </c>
      <c r="AQ724" s="2547">
        <v>2</v>
      </c>
      <c r="AR724" s="2547">
        <v>2</v>
      </c>
      <c r="AS724" s="2557">
        <v>95</v>
      </c>
      <c r="AT724" s="2558">
        <v>110</v>
      </c>
      <c r="AU724" s="2558">
        <v>66</v>
      </c>
      <c r="AV724" s="2559">
        <v>82</v>
      </c>
      <c r="AW724" s="2560">
        <v>1</v>
      </c>
      <c r="AX724" s="2539">
        <v>0</v>
      </c>
      <c r="AY724" s="2521">
        <v>0</v>
      </c>
      <c r="AZ724" s="2539">
        <v>1</v>
      </c>
      <c r="BA724" s="2539">
        <v>0</v>
      </c>
      <c r="BB724" s="2539">
        <v>1</v>
      </c>
      <c r="BC724" s="2539">
        <v>0</v>
      </c>
      <c r="BD724" s="2539">
        <v>1</v>
      </c>
      <c r="BE724" s="2561">
        <v>0</v>
      </c>
      <c r="BF724" s="2539">
        <v>0</v>
      </c>
      <c r="BG724" s="2539">
        <v>1</v>
      </c>
      <c r="BH724" s="2539">
        <v>0</v>
      </c>
      <c r="BI724" s="2539">
        <v>1</v>
      </c>
      <c r="BJ724" s="2539">
        <v>1</v>
      </c>
      <c r="BK724" s="2539">
        <v>1</v>
      </c>
      <c r="BL724" s="2539">
        <v>1</v>
      </c>
      <c r="BM724" s="2539">
        <v>0</v>
      </c>
      <c r="BN724" s="2521">
        <v>0</v>
      </c>
      <c r="BO724" s="2539">
        <v>1</v>
      </c>
      <c r="BP724" s="2539">
        <v>1</v>
      </c>
      <c r="BQ724" s="2539">
        <v>0</v>
      </c>
      <c r="BR724" s="2562">
        <v>0</v>
      </c>
      <c r="BS724" s="2538">
        <v>0</v>
      </c>
      <c r="BT724" s="2521">
        <v>0</v>
      </c>
      <c r="BU724" s="2521">
        <v>0</v>
      </c>
      <c r="BV724" s="2521">
        <v>0</v>
      </c>
      <c r="BW724" s="2521">
        <v>0</v>
      </c>
      <c r="BX724" s="2521">
        <v>0</v>
      </c>
      <c r="BY724" s="2521">
        <v>0</v>
      </c>
      <c r="BZ724" s="2579">
        <v>0</v>
      </c>
      <c r="CA724" s="2521">
        <v>0</v>
      </c>
      <c r="CB724" s="2521">
        <v>0</v>
      </c>
      <c r="CC724" s="2521">
        <v>0</v>
      </c>
      <c r="CD724" s="2521">
        <v>0</v>
      </c>
      <c r="CE724" s="2524">
        <v>0</v>
      </c>
      <c r="CF724" s="2520">
        <v>1</v>
      </c>
      <c r="CG724" s="2521">
        <v>1</v>
      </c>
      <c r="CH724" s="2521">
        <v>1</v>
      </c>
      <c r="CI724" s="2521">
        <v>1</v>
      </c>
      <c r="CJ724" s="2521">
        <v>1</v>
      </c>
      <c r="CK724" s="2521">
        <v>1</v>
      </c>
      <c r="CL724" s="2521">
        <v>1</v>
      </c>
      <c r="CM724" s="2521">
        <v>1</v>
      </c>
      <c r="CN724" s="2521">
        <v>1</v>
      </c>
      <c r="CO724" s="2521">
        <v>1</v>
      </c>
      <c r="CP724" s="2521">
        <v>1</v>
      </c>
      <c r="CQ724" s="2521">
        <v>1</v>
      </c>
      <c r="CR724" s="2521">
        <v>1</v>
      </c>
      <c r="CS724" s="2521">
        <v>0</v>
      </c>
      <c r="CT724" s="2521">
        <v>0</v>
      </c>
      <c r="CU724" s="2521">
        <v>0</v>
      </c>
      <c r="CV724" s="2521">
        <v>0</v>
      </c>
      <c r="CW724" s="2521">
        <v>0</v>
      </c>
      <c r="CX724" s="2521">
        <v>0</v>
      </c>
      <c r="CY724" s="2563">
        <v>0</v>
      </c>
    </row>
    <row r="725" spans="1:103">
      <c r="A725" s="2541"/>
      <c r="B725" s="2659" t="s">
        <v>3126</v>
      </c>
      <c r="C725" s="2658" t="s">
        <v>3127</v>
      </c>
      <c r="D725" s="2648">
        <v>114</v>
      </c>
      <c r="E725" s="2519">
        <v>77</v>
      </c>
      <c r="F725" s="2556">
        <v>420</v>
      </c>
      <c r="G725" s="2547">
        <v>261</v>
      </c>
      <c r="H725" s="2546">
        <v>11.6</v>
      </c>
      <c r="I725" s="2546">
        <v>19.3</v>
      </c>
      <c r="J725" s="2547">
        <v>10</v>
      </c>
      <c r="K725" s="2546">
        <v>381</v>
      </c>
      <c r="L725" s="2546">
        <v>361</v>
      </c>
      <c r="M725" s="2522">
        <v>146</v>
      </c>
      <c r="N725" s="2548">
        <v>1.8440000000000001</v>
      </c>
      <c r="O725" s="2523">
        <v>16.11</v>
      </c>
      <c r="P725" s="2549">
        <v>1</v>
      </c>
      <c r="Q725" s="2549">
        <v>1</v>
      </c>
      <c r="R725" s="2549">
        <v>1</v>
      </c>
      <c r="S725" s="2549">
        <v>1</v>
      </c>
      <c r="T725" s="2550">
        <v>1</v>
      </c>
      <c r="U725" s="2549" t="s">
        <v>2185</v>
      </c>
      <c r="V725" s="2549">
        <v>1</v>
      </c>
      <c r="W725" s="2549" t="s">
        <v>2185</v>
      </c>
      <c r="X725" s="2549" t="s">
        <v>2185</v>
      </c>
      <c r="Y725" s="2550">
        <v>1</v>
      </c>
      <c r="Z725" s="2551" t="s">
        <v>2185</v>
      </c>
      <c r="AA725" s="2552" t="s">
        <v>2185</v>
      </c>
      <c r="AB725" s="2549" t="s">
        <v>2495</v>
      </c>
      <c r="AC725" s="2554">
        <v>46130</v>
      </c>
      <c r="AD725" s="2555">
        <v>2197</v>
      </c>
      <c r="AE725" s="2555">
        <v>2456</v>
      </c>
      <c r="AF725" s="2555">
        <v>17.7</v>
      </c>
      <c r="AG725" s="2555">
        <v>51.19</v>
      </c>
      <c r="AH725" s="2555">
        <v>5724</v>
      </c>
      <c r="AI725" s="2555">
        <v>438.6</v>
      </c>
      <c r="AJ725" s="2555">
        <v>670.8</v>
      </c>
      <c r="AK725" s="2555">
        <v>6.2</v>
      </c>
      <c r="AL725" s="2555">
        <v>6.1</v>
      </c>
      <c r="AM725" s="2555">
        <v>148.4</v>
      </c>
      <c r="AN725" s="2523">
        <v>2295</v>
      </c>
      <c r="AO725" s="2556">
        <v>1</v>
      </c>
      <c r="AP725" s="2547">
        <v>1</v>
      </c>
      <c r="AQ725" s="2547">
        <v>3</v>
      </c>
      <c r="AR725" s="2547">
        <v>4</v>
      </c>
      <c r="AS725" s="2557">
        <v>109</v>
      </c>
      <c r="AT725" s="2558">
        <v>126</v>
      </c>
      <c r="AU725" s="2558">
        <v>75</v>
      </c>
      <c r="AV725" s="2559">
        <v>93</v>
      </c>
      <c r="AW725" s="2560">
        <v>1</v>
      </c>
      <c r="AX725" s="2539">
        <v>0</v>
      </c>
      <c r="AY725" s="2521">
        <v>0</v>
      </c>
      <c r="AZ725" s="2539">
        <v>1</v>
      </c>
      <c r="BA725" s="2539">
        <v>0</v>
      </c>
      <c r="BB725" s="2539">
        <v>1</v>
      </c>
      <c r="BC725" s="2539">
        <v>0</v>
      </c>
      <c r="BD725" s="2539">
        <v>1</v>
      </c>
      <c r="BE725" s="2561">
        <v>0</v>
      </c>
      <c r="BF725" s="2539">
        <v>0</v>
      </c>
      <c r="BG725" s="2539">
        <v>1</v>
      </c>
      <c r="BH725" s="2539">
        <v>0</v>
      </c>
      <c r="BI725" s="2539">
        <v>1</v>
      </c>
      <c r="BJ725" s="2539">
        <v>1</v>
      </c>
      <c r="BK725" s="2539">
        <v>1</v>
      </c>
      <c r="BL725" s="2539">
        <v>1</v>
      </c>
      <c r="BM725" s="2539">
        <v>0</v>
      </c>
      <c r="BN725" s="2521">
        <v>0</v>
      </c>
      <c r="BO725" s="2539">
        <v>1</v>
      </c>
      <c r="BP725" s="2539">
        <v>1</v>
      </c>
      <c r="BQ725" s="2539">
        <v>0</v>
      </c>
      <c r="BR725" s="2562">
        <v>0</v>
      </c>
      <c r="BS725" s="2538">
        <v>0</v>
      </c>
      <c r="BT725" s="2521">
        <v>0</v>
      </c>
      <c r="BU725" s="2521">
        <v>0</v>
      </c>
      <c r="BV725" s="2521">
        <v>0</v>
      </c>
      <c r="BW725" s="2521">
        <v>0</v>
      </c>
      <c r="BX725" s="2521">
        <v>0</v>
      </c>
      <c r="BY725" s="2521">
        <v>0</v>
      </c>
      <c r="BZ725" s="2579">
        <v>0</v>
      </c>
      <c r="CA725" s="2521">
        <v>0</v>
      </c>
      <c r="CB725" s="2521">
        <v>0</v>
      </c>
      <c r="CC725" s="2521">
        <v>0</v>
      </c>
      <c r="CD725" s="2521">
        <v>0</v>
      </c>
      <c r="CE725" s="2524">
        <v>0</v>
      </c>
      <c r="CF725" s="2520">
        <v>1</v>
      </c>
      <c r="CG725" s="2521">
        <v>1</v>
      </c>
      <c r="CH725" s="2521">
        <v>1</v>
      </c>
      <c r="CI725" s="2521">
        <v>1</v>
      </c>
      <c r="CJ725" s="2521">
        <v>1</v>
      </c>
      <c r="CK725" s="2521">
        <v>1</v>
      </c>
      <c r="CL725" s="2521">
        <v>1</v>
      </c>
      <c r="CM725" s="2521">
        <v>1</v>
      </c>
      <c r="CN725" s="2521">
        <v>1</v>
      </c>
      <c r="CO725" s="2521">
        <v>1</v>
      </c>
      <c r="CP725" s="2521">
        <v>1</v>
      </c>
      <c r="CQ725" s="2521">
        <v>1</v>
      </c>
      <c r="CR725" s="2521">
        <v>1</v>
      </c>
      <c r="CS725" s="2521">
        <v>0</v>
      </c>
      <c r="CT725" s="2521">
        <v>0</v>
      </c>
      <c r="CU725" s="2521">
        <v>0</v>
      </c>
      <c r="CV725" s="2521">
        <v>0</v>
      </c>
      <c r="CW725" s="2521">
        <v>0</v>
      </c>
      <c r="CX725" s="2521">
        <v>0</v>
      </c>
      <c r="CY725" s="2563">
        <v>0</v>
      </c>
    </row>
    <row r="726" spans="1:103">
      <c r="A726" s="2541"/>
      <c r="B726" s="2659" t="s">
        <v>3128</v>
      </c>
      <c r="C726" s="2658" t="s">
        <v>3129</v>
      </c>
      <c r="D726" s="2648">
        <v>100</v>
      </c>
      <c r="E726" s="2519">
        <v>67</v>
      </c>
      <c r="F726" s="2556">
        <v>415</v>
      </c>
      <c r="G726" s="2547">
        <v>260</v>
      </c>
      <c r="H726" s="2546">
        <v>10</v>
      </c>
      <c r="I726" s="2546">
        <v>16.899999999999999</v>
      </c>
      <c r="J726" s="2547">
        <v>10</v>
      </c>
      <c r="K726" s="2546">
        <v>381</v>
      </c>
      <c r="L726" s="2546">
        <v>361</v>
      </c>
      <c r="M726" s="2522">
        <v>127</v>
      </c>
      <c r="N726" s="2548">
        <v>1.833</v>
      </c>
      <c r="O726" s="2523">
        <v>18.41</v>
      </c>
      <c r="P726" s="2549">
        <v>1</v>
      </c>
      <c r="Q726" s="2549">
        <v>1</v>
      </c>
      <c r="R726" s="2549">
        <v>1</v>
      </c>
      <c r="S726" s="2549">
        <v>1</v>
      </c>
      <c r="T726" s="2550">
        <v>1</v>
      </c>
      <c r="U726" s="2549" t="s">
        <v>2185</v>
      </c>
      <c r="V726" s="2549">
        <v>1</v>
      </c>
      <c r="W726" s="2549" t="s">
        <v>2185</v>
      </c>
      <c r="X726" s="2549" t="s">
        <v>2185</v>
      </c>
      <c r="Y726" s="2550">
        <v>1</v>
      </c>
      <c r="Z726" s="2551" t="s">
        <v>2185</v>
      </c>
      <c r="AA726" s="2552" t="s">
        <v>2185</v>
      </c>
      <c r="AB726" s="2549" t="s">
        <v>2495</v>
      </c>
      <c r="AC726" s="2554">
        <v>39760</v>
      </c>
      <c r="AD726" s="2555">
        <v>1916</v>
      </c>
      <c r="AE726" s="2555">
        <v>2128</v>
      </c>
      <c r="AF726" s="2555">
        <v>17.7</v>
      </c>
      <c r="AG726" s="2555">
        <v>44.04</v>
      </c>
      <c r="AH726" s="2555">
        <v>4954</v>
      </c>
      <c r="AI726" s="2555">
        <v>381</v>
      </c>
      <c r="AJ726" s="2555">
        <v>581.29999999999995</v>
      </c>
      <c r="AK726" s="2555">
        <v>6.2</v>
      </c>
      <c r="AL726" s="2555">
        <v>5.5</v>
      </c>
      <c r="AM726" s="2555">
        <v>99.26</v>
      </c>
      <c r="AN726" s="2523">
        <v>1961</v>
      </c>
      <c r="AO726" s="2556">
        <v>1</v>
      </c>
      <c r="AP726" s="2547">
        <v>2</v>
      </c>
      <c r="AQ726" s="2547">
        <v>4</v>
      </c>
      <c r="AR726" s="2547">
        <v>4</v>
      </c>
      <c r="AS726" s="2557">
        <v>124</v>
      </c>
      <c r="AT726" s="2558">
        <v>144</v>
      </c>
      <c r="AU726" s="2558">
        <v>86</v>
      </c>
      <c r="AV726" s="2559">
        <v>106</v>
      </c>
      <c r="AW726" s="2560">
        <v>1</v>
      </c>
      <c r="AX726" s="2539">
        <v>0</v>
      </c>
      <c r="AY726" s="2521">
        <v>0</v>
      </c>
      <c r="AZ726" s="2539">
        <v>1</v>
      </c>
      <c r="BA726" s="2539">
        <v>0</v>
      </c>
      <c r="BB726" s="2539">
        <v>1</v>
      </c>
      <c r="BC726" s="2539">
        <v>0</v>
      </c>
      <c r="BD726" s="2539">
        <v>1</v>
      </c>
      <c r="BE726" s="2561">
        <v>0</v>
      </c>
      <c r="BF726" s="2539">
        <v>0</v>
      </c>
      <c r="BG726" s="2539">
        <v>1</v>
      </c>
      <c r="BH726" s="2539">
        <v>0</v>
      </c>
      <c r="BI726" s="2539">
        <v>1</v>
      </c>
      <c r="BJ726" s="2539">
        <v>1</v>
      </c>
      <c r="BK726" s="2539">
        <v>1</v>
      </c>
      <c r="BL726" s="2539">
        <v>1</v>
      </c>
      <c r="BM726" s="2539">
        <v>0</v>
      </c>
      <c r="BN726" s="2521">
        <v>0</v>
      </c>
      <c r="BO726" s="2539">
        <v>1</v>
      </c>
      <c r="BP726" s="2539">
        <v>1</v>
      </c>
      <c r="BQ726" s="2539">
        <v>0</v>
      </c>
      <c r="BR726" s="2562">
        <v>0</v>
      </c>
      <c r="BS726" s="2538">
        <v>0</v>
      </c>
      <c r="BT726" s="2521">
        <v>0</v>
      </c>
      <c r="BU726" s="2521">
        <v>0</v>
      </c>
      <c r="BV726" s="2521">
        <v>0</v>
      </c>
      <c r="BW726" s="2521">
        <v>0</v>
      </c>
      <c r="BX726" s="2521">
        <v>0</v>
      </c>
      <c r="BY726" s="2521">
        <v>0</v>
      </c>
      <c r="BZ726" s="2579">
        <v>0</v>
      </c>
      <c r="CA726" s="2521">
        <v>0</v>
      </c>
      <c r="CB726" s="2521">
        <v>0</v>
      </c>
      <c r="CC726" s="2521">
        <v>0</v>
      </c>
      <c r="CD726" s="2521">
        <v>0</v>
      </c>
      <c r="CE726" s="2524">
        <v>0</v>
      </c>
      <c r="CF726" s="2520">
        <v>1</v>
      </c>
      <c r="CG726" s="2521">
        <v>1</v>
      </c>
      <c r="CH726" s="2521">
        <v>1</v>
      </c>
      <c r="CI726" s="2521">
        <v>1</v>
      </c>
      <c r="CJ726" s="2521">
        <v>1</v>
      </c>
      <c r="CK726" s="2521">
        <v>1</v>
      </c>
      <c r="CL726" s="2521">
        <v>1</v>
      </c>
      <c r="CM726" s="2521">
        <v>1</v>
      </c>
      <c r="CN726" s="2521">
        <v>1</v>
      </c>
      <c r="CO726" s="2521">
        <v>1</v>
      </c>
      <c r="CP726" s="2521">
        <v>1</v>
      </c>
      <c r="CQ726" s="2521">
        <v>1</v>
      </c>
      <c r="CR726" s="2521">
        <v>1</v>
      </c>
      <c r="CS726" s="2521">
        <v>0</v>
      </c>
      <c r="CT726" s="2521">
        <v>0</v>
      </c>
      <c r="CU726" s="2521">
        <v>0</v>
      </c>
      <c r="CV726" s="2521">
        <v>0</v>
      </c>
      <c r="CW726" s="2521">
        <v>0</v>
      </c>
      <c r="CX726" s="2521">
        <v>0</v>
      </c>
      <c r="CY726" s="2563">
        <v>0</v>
      </c>
    </row>
    <row r="727" spans="1:103">
      <c r="A727" s="2541"/>
      <c r="B727" s="2659" t="s">
        <v>3130</v>
      </c>
      <c r="C727" s="2668" t="s">
        <v>3131</v>
      </c>
      <c r="D727" s="2648">
        <v>85</v>
      </c>
      <c r="E727" s="2519">
        <v>57</v>
      </c>
      <c r="F727" s="2556">
        <v>417</v>
      </c>
      <c r="G727" s="2547">
        <v>181</v>
      </c>
      <c r="H727" s="2546">
        <v>10.9</v>
      </c>
      <c r="I727" s="2546">
        <v>18.2</v>
      </c>
      <c r="J727" s="2547">
        <v>10</v>
      </c>
      <c r="K727" s="2546">
        <v>381</v>
      </c>
      <c r="L727" s="2546">
        <v>361</v>
      </c>
      <c r="M727" s="2522">
        <v>108</v>
      </c>
      <c r="N727" s="2548">
        <v>1.5189999999999999</v>
      </c>
      <c r="O727" s="2523">
        <v>17.88</v>
      </c>
      <c r="P727" s="2549">
        <v>1</v>
      </c>
      <c r="Q727" s="2549">
        <v>1</v>
      </c>
      <c r="R727" s="2549">
        <v>1</v>
      </c>
      <c r="S727" s="2549">
        <v>1</v>
      </c>
      <c r="T727" s="2550">
        <v>1</v>
      </c>
      <c r="U727" s="2549" t="s">
        <v>2185</v>
      </c>
      <c r="V727" s="2549">
        <v>1</v>
      </c>
      <c r="W727" s="2549" t="s">
        <v>2185</v>
      </c>
      <c r="X727" s="2549" t="s">
        <v>2185</v>
      </c>
      <c r="Y727" s="2550">
        <v>1</v>
      </c>
      <c r="Z727" s="2551" t="s">
        <v>2185</v>
      </c>
      <c r="AA727" s="2552" t="s">
        <v>2185</v>
      </c>
      <c r="AB727" s="2549" t="s">
        <v>2495</v>
      </c>
      <c r="AC727" s="2554">
        <v>31520</v>
      </c>
      <c r="AD727" s="2555">
        <v>1512</v>
      </c>
      <c r="AE727" s="2555">
        <v>1724</v>
      </c>
      <c r="AF727" s="2555">
        <v>17</v>
      </c>
      <c r="AG727" s="2555">
        <v>47.96</v>
      </c>
      <c r="AH727" s="2555">
        <v>1803</v>
      </c>
      <c r="AI727" s="2555">
        <v>199.2</v>
      </c>
      <c r="AJ727" s="2555">
        <v>310</v>
      </c>
      <c r="AK727" s="2555">
        <v>4</v>
      </c>
      <c r="AL727" s="2555">
        <v>5.9</v>
      </c>
      <c r="AM727" s="2555">
        <v>92.42</v>
      </c>
      <c r="AN727" s="2523">
        <v>715.1</v>
      </c>
      <c r="AO727" s="2556">
        <v>1</v>
      </c>
      <c r="AP727" s="2547">
        <v>1</v>
      </c>
      <c r="AQ727" s="2547">
        <v>3</v>
      </c>
      <c r="AR727" s="2547">
        <v>4</v>
      </c>
      <c r="AS727" s="2557">
        <v>124</v>
      </c>
      <c r="AT727" s="2558">
        <v>140</v>
      </c>
      <c r="AU727" s="2558">
        <v>94</v>
      </c>
      <c r="AV727" s="2559">
        <v>111</v>
      </c>
      <c r="AW727" s="2560">
        <v>1</v>
      </c>
      <c r="AX727" s="2539">
        <v>0</v>
      </c>
      <c r="AY727" s="2521">
        <v>0</v>
      </c>
      <c r="AZ727" s="2539">
        <v>1</v>
      </c>
      <c r="BA727" s="2539">
        <v>0</v>
      </c>
      <c r="BB727" s="2539">
        <v>1</v>
      </c>
      <c r="BC727" s="2539">
        <v>0</v>
      </c>
      <c r="BD727" s="2539">
        <v>1</v>
      </c>
      <c r="BE727" s="2561">
        <v>0</v>
      </c>
      <c r="BF727" s="2539">
        <v>0</v>
      </c>
      <c r="BG727" s="2539">
        <v>1</v>
      </c>
      <c r="BH727" s="2539">
        <v>0</v>
      </c>
      <c r="BI727" s="2539">
        <v>1</v>
      </c>
      <c r="BJ727" s="2539">
        <v>1</v>
      </c>
      <c r="BK727" s="2539">
        <v>1</v>
      </c>
      <c r="BL727" s="2539">
        <v>1</v>
      </c>
      <c r="BM727" s="2539">
        <v>0</v>
      </c>
      <c r="BN727" s="2521">
        <v>0</v>
      </c>
      <c r="BO727" s="2539">
        <v>1</v>
      </c>
      <c r="BP727" s="2539">
        <v>1</v>
      </c>
      <c r="BQ727" s="2539">
        <v>0</v>
      </c>
      <c r="BR727" s="2562">
        <v>0</v>
      </c>
      <c r="BS727" s="2538">
        <v>0</v>
      </c>
      <c r="BT727" s="2521">
        <v>0</v>
      </c>
      <c r="BU727" s="2521">
        <v>0</v>
      </c>
      <c r="BV727" s="2521">
        <v>0</v>
      </c>
      <c r="BW727" s="2521">
        <v>0</v>
      </c>
      <c r="BX727" s="2521">
        <v>0</v>
      </c>
      <c r="BY727" s="2521">
        <v>0</v>
      </c>
      <c r="BZ727" s="2579">
        <v>0</v>
      </c>
      <c r="CA727" s="2521">
        <v>0</v>
      </c>
      <c r="CB727" s="2521">
        <v>0</v>
      </c>
      <c r="CC727" s="2521">
        <v>0</v>
      </c>
      <c r="CD727" s="2521">
        <v>0</v>
      </c>
      <c r="CE727" s="2524">
        <v>0</v>
      </c>
      <c r="CF727" s="2520">
        <v>1</v>
      </c>
      <c r="CG727" s="2521">
        <v>1</v>
      </c>
      <c r="CH727" s="2521">
        <v>1</v>
      </c>
      <c r="CI727" s="2521">
        <v>1</v>
      </c>
      <c r="CJ727" s="2521">
        <v>1</v>
      </c>
      <c r="CK727" s="2521">
        <v>1</v>
      </c>
      <c r="CL727" s="2521">
        <v>1</v>
      </c>
      <c r="CM727" s="2521">
        <v>1</v>
      </c>
      <c r="CN727" s="2521">
        <v>1</v>
      </c>
      <c r="CO727" s="2521">
        <v>1</v>
      </c>
      <c r="CP727" s="2521">
        <v>1</v>
      </c>
      <c r="CQ727" s="2521">
        <v>1</v>
      </c>
      <c r="CR727" s="2521">
        <v>1</v>
      </c>
      <c r="CS727" s="2521">
        <v>0</v>
      </c>
      <c r="CT727" s="2521">
        <v>0</v>
      </c>
      <c r="CU727" s="2521">
        <v>0</v>
      </c>
      <c r="CV727" s="2521">
        <v>0</v>
      </c>
      <c r="CW727" s="2521">
        <v>0</v>
      </c>
      <c r="CX727" s="2521">
        <v>0</v>
      </c>
      <c r="CY727" s="2563">
        <v>0</v>
      </c>
    </row>
    <row r="728" spans="1:103">
      <c r="A728" s="2541"/>
      <c r="B728" s="2659" t="s">
        <v>3132</v>
      </c>
      <c r="C728" s="2668" t="s">
        <v>3133</v>
      </c>
      <c r="D728" s="2648">
        <v>75</v>
      </c>
      <c r="E728" s="2519">
        <v>50</v>
      </c>
      <c r="F728" s="2556">
        <v>413</v>
      </c>
      <c r="G728" s="2547">
        <v>180</v>
      </c>
      <c r="H728" s="2546">
        <v>9.6999999999999993</v>
      </c>
      <c r="I728" s="2546">
        <v>16</v>
      </c>
      <c r="J728" s="2547">
        <v>10</v>
      </c>
      <c r="K728" s="2546">
        <v>381</v>
      </c>
      <c r="L728" s="2546">
        <v>361</v>
      </c>
      <c r="M728" s="2522">
        <v>94.8</v>
      </c>
      <c r="N728" s="2548">
        <v>1.5089999999999999</v>
      </c>
      <c r="O728" s="2523">
        <v>20.149999999999999</v>
      </c>
      <c r="P728" s="2549">
        <v>1</v>
      </c>
      <c r="Q728" s="2549">
        <v>1</v>
      </c>
      <c r="R728" s="2549">
        <v>1</v>
      </c>
      <c r="S728" s="2549">
        <v>1</v>
      </c>
      <c r="T728" s="2550">
        <v>1</v>
      </c>
      <c r="U728" s="2549" t="s">
        <v>2185</v>
      </c>
      <c r="V728" s="2549">
        <v>1</v>
      </c>
      <c r="W728" s="2549" t="s">
        <v>2185</v>
      </c>
      <c r="X728" s="2549" t="s">
        <v>2185</v>
      </c>
      <c r="Y728" s="2550">
        <v>1</v>
      </c>
      <c r="Z728" s="2551" t="s">
        <v>2185</v>
      </c>
      <c r="AA728" s="2552" t="s">
        <v>2185</v>
      </c>
      <c r="AB728" s="2549" t="s">
        <v>2495</v>
      </c>
      <c r="AC728" s="2554">
        <v>27480</v>
      </c>
      <c r="AD728" s="2555">
        <v>1330</v>
      </c>
      <c r="AE728" s="2555">
        <v>1511</v>
      </c>
      <c r="AF728" s="2555">
        <v>16.899999999999999</v>
      </c>
      <c r="AG728" s="2555">
        <v>42.56</v>
      </c>
      <c r="AH728" s="2555">
        <v>1558</v>
      </c>
      <c r="AI728" s="2555">
        <v>173.1</v>
      </c>
      <c r="AJ728" s="2555">
        <v>268.7</v>
      </c>
      <c r="AK728" s="2555">
        <v>4</v>
      </c>
      <c r="AL728" s="2555">
        <v>5.3</v>
      </c>
      <c r="AM728" s="2555">
        <v>63.59</v>
      </c>
      <c r="AN728" s="2523">
        <v>612.70000000000005</v>
      </c>
      <c r="AO728" s="2556">
        <v>1</v>
      </c>
      <c r="AP728" s="2547">
        <v>1</v>
      </c>
      <c r="AQ728" s="2547">
        <v>4</v>
      </c>
      <c r="AR728" s="2547">
        <v>4</v>
      </c>
      <c r="AS728" s="2557">
        <v>139</v>
      </c>
      <c r="AT728" s="2558">
        <v>158</v>
      </c>
      <c r="AU728" s="2558">
        <v>105</v>
      </c>
      <c r="AV728" s="2559">
        <v>124</v>
      </c>
      <c r="AW728" s="2560">
        <v>1</v>
      </c>
      <c r="AX728" s="2539">
        <v>0</v>
      </c>
      <c r="AY728" s="2521">
        <v>0</v>
      </c>
      <c r="AZ728" s="2539">
        <v>1</v>
      </c>
      <c r="BA728" s="2539">
        <v>0</v>
      </c>
      <c r="BB728" s="2539">
        <v>1</v>
      </c>
      <c r="BC728" s="2539">
        <v>0</v>
      </c>
      <c r="BD728" s="2539">
        <v>1</v>
      </c>
      <c r="BE728" s="2561">
        <v>0</v>
      </c>
      <c r="BF728" s="2539">
        <v>0</v>
      </c>
      <c r="BG728" s="2539">
        <v>1</v>
      </c>
      <c r="BH728" s="2539">
        <v>0</v>
      </c>
      <c r="BI728" s="2539">
        <v>1</v>
      </c>
      <c r="BJ728" s="2539">
        <v>1</v>
      </c>
      <c r="BK728" s="2539">
        <v>1</v>
      </c>
      <c r="BL728" s="2539">
        <v>1</v>
      </c>
      <c r="BM728" s="2539">
        <v>0</v>
      </c>
      <c r="BN728" s="2521">
        <v>0</v>
      </c>
      <c r="BO728" s="2539">
        <v>1</v>
      </c>
      <c r="BP728" s="2539">
        <v>1</v>
      </c>
      <c r="BQ728" s="2539">
        <v>0</v>
      </c>
      <c r="BR728" s="2562">
        <v>0</v>
      </c>
      <c r="BS728" s="2538">
        <v>0</v>
      </c>
      <c r="BT728" s="2521">
        <v>0</v>
      </c>
      <c r="BU728" s="2521">
        <v>0</v>
      </c>
      <c r="BV728" s="2521">
        <v>0</v>
      </c>
      <c r="BW728" s="2521">
        <v>0</v>
      </c>
      <c r="BX728" s="2521">
        <v>0</v>
      </c>
      <c r="BY728" s="2521">
        <v>0</v>
      </c>
      <c r="BZ728" s="2579">
        <v>0</v>
      </c>
      <c r="CA728" s="2521">
        <v>0</v>
      </c>
      <c r="CB728" s="2521">
        <v>0</v>
      </c>
      <c r="CC728" s="2521">
        <v>0</v>
      </c>
      <c r="CD728" s="2521">
        <v>0</v>
      </c>
      <c r="CE728" s="2524">
        <v>0</v>
      </c>
      <c r="CF728" s="2520">
        <v>1</v>
      </c>
      <c r="CG728" s="2521">
        <v>1</v>
      </c>
      <c r="CH728" s="2521">
        <v>1</v>
      </c>
      <c r="CI728" s="2521">
        <v>1</v>
      </c>
      <c r="CJ728" s="2521">
        <v>1</v>
      </c>
      <c r="CK728" s="2521">
        <v>1</v>
      </c>
      <c r="CL728" s="2521">
        <v>1</v>
      </c>
      <c r="CM728" s="2521">
        <v>1</v>
      </c>
      <c r="CN728" s="2521">
        <v>1</v>
      </c>
      <c r="CO728" s="2521">
        <v>1</v>
      </c>
      <c r="CP728" s="2521">
        <v>1</v>
      </c>
      <c r="CQ728" s="2521">
        <v>1</v>
      </c>
      <c r="CR728" s="2521">
        <v>1</v>
      </c>
      <c r="CS728" s="2521">
        <v>0</v>
      </c>
      <c r="CT728" s="2521">
        <v>0</v>
      </c>
      <c r="CU728" s="2521">
        <v>0</v>
      </c>
      <c r="CV728" s="2521">
        <v>0</v>
      </c>
      <c r="CW728" s="2521">
        <v>0</v>
      </c>
      <c r="CX728" s="2521">
        <v>0</v>
      </c>
      <c r="CY728" s="2563">
        <v>0</v>
      </c>
    </row>
    <row r="729" spans="1:103">
      <c r="A729" s="2541"/>
      <c r="B729" s="2659" t="s">
        <v>3134</v>
      </c>
      <c r="C729" s="2668" t="s">
        <v>3135</v>
      </c>
      <c r="D729" s="2648">
        <v>67</v>
      </c>
      <c r="E729" s="2519">
        <v>45</v>
      </c>
      <c r="F729" s="2556">
        <v>410</v>
      </c>
      <c r="G729" s="2547">
        <v>179</v>
      </c>
      <c r="H729" s="2546">
        <v>8.8000000000000007</v>
      </c>
      <c r="I729" s="2546">
        <v>14.4</v>
      </c>
      <c r="J729" s="2547">
        <v>10</v>
      </c>
      <c r="K729" s="2546">
        <v>381</v>
      </c>
      <c r="L729" s="2546">
        <v>361</v>
      </c>
      <c r="M729" s="2522">
        <v>85.8</v>
      </c>
      <c r="N729" s="2548">
        <v>1.5009999999999999</v>
      </c>
      <c r="O729" s="2523">
        <v>22.25</v>
      </c>
      <c r="P729" s="2549">
        <v>1</v>
      </c>
      <c r="Q729" s="2549">
        <v>1</v>
      </c>
      <c r="R729" s="2549">
        <v>1</v>
      </c>
      <c r="S729" s="2549">
        <v>1</v>
      </c>
      <c r="T729" s="2550">
        <v>1</v>
      </c>
      <c r="U729" s="2549" t="s">
        <v>2185</v>
      </c>
      <c r="V729" s="2549">
        <v>1</v>
      </c>
      <c r="W729" s="2549" t="s">
        <v>2185</v>
      </c>
      <c r="X729" s="2549" t="s">
        <v>2185</v>
      </c>
      <c r="Y729" s="2550">
        <v>1</v>
      </c>
      <c r="Z729" s="2551" t="s">
        <v>2185</v>
      </c>
      <c r="AA729" s="2552" t="s">
        <v>2185</v>
      </c>
      <c r="AB729" s="2549" t="s">
        <v>2495</v>
      </c>
      <c r="AC729" s="2554">
        <v>24540</v>
      </c>
      <c r="AD729" s="2555">
        <v>1197</v>
      </c>
      <c r="AE729" s="2555">
        <v>1355</v>
      </c>
      <c r="AF729" s="2555">
        <v>16.8</v>
      </c>
      <c r="AG729" s="2555">
        <v>38.549999999999997</v>
      </c>
      <c r="AH729" s="2555">
        <v>1379</v>
      </c>
      <c r="AI729" s="2555">
        <v>154</v>
      </c>
      <c r="AJ729" s="2555">
        <v>238.6</v>
      </c>
      <c r="AK729" s="2555">
        <v>4</v>
      </c>
      <c r="AL729" s="2555">
        <v>4.9000000000000004</v>
      </c>
      <c r="AM729" s="2555">
        <v>46.76</v>
      </c>
      <c r="AN729" s="2523">
        <v>538.5</v>
      </c>
      <c r="AO729" s="2556">
        <v>1</v>
      </c>
      <c r="AP729" s="2547">
        <v>1</v>
      </c>
      <c r="AQ729" s="2547">
        <v>4</v>
      </c>
      <c r="AR729" s="2547">
        <v>4</v>
      </c>
      <c r="AS729" s="2557">
        <v>154</v>
      </c>
      <c r="AT729" s="2558">
        <v>175</v>
      </c>
      <c r="AU729" s="2558">
        <v>116</v>
      </c>
      <c r="AV729" s="2559">
        <v>137</v>
      </c>
      <c r="AW729" s="2560">
        <v>1</v>
      </c>
      <c r="AX729" s="2539">
        <v>0</v>
      </c>
      <c r="AY729" s="2521">
        <v>0</v>
      </c>
      <c r="AZ729" s="2539">
        <v>1</v>
      </c>
      <c r="BA729" s="2539">
        <v>0</v>
      </c>
      <c r="BB729" s="2539">
        <v>1</v>
      </c>
      <c r="BC729" s="2539">
        <v>0</v>
      </c>
      <c r="BD729" s="2539">
        <v>1</v>
      </c>
      <c r="BE729" s="2561">
        <v>0</v>
      </c>
      <c r="BF729" s="2539">
        <v>0</v>
      </c>
      <c r="BG729" s="2539">
        <v>1</v>
      </c>
      <c r="BH729" s="2539">
        <v>0</v>
      </c>
      <c r="BI729" s="2539">
        <v>1</v>
      </c>
      <c r="BJ729" s="2539">
        <v>1</v>
      </c>
      <c r="BK729" s="2539">
        <v>1</v>
      </c>
      <c r="BL729" s="2539">
        <v>1</v>
      </c>
      <c r="BM729" s="2539">
        <v>0</v>
      </c>
      <c r="BN729" s="2521">
        <v>0</v>
      </c>
      <c r="BO729" s="2539">
        <v>1</v>
      </c>
      <c r="BP729" s="2539">
        <v>1</v>
      </c>
      <c r="BQ729" s="2539">
        <v>0</v>
      </c>
      <c r="BR729" s="2562">
        <v>0</v>
      </c>
      <c r="BS729" s="2538">
        <v>0</v>
      </c>
      <c r="BT729" s="2521">
        <v>0</v>
      </c>
      <c r="BU729" s="2521">
        <v>0</v>
      </c>
      <c r="BV729" s="2521">
        <v>0</v>
      </c>
      <c r="BW729" s="2521">
        <v>0</v>
      </c>
      <c r="BX729" s="2521">
        <v>0</v>
      </c>
      <c r="BY729" s="2521">
        <v>0</v>
      </c>
      <c r="BZ729" s="2579">
        <v>0</v>
      </c>
      <c r="CA729" s="2521">
        <v>0</v>
      </c>
      <c r="CB729" s="2521">
        <v>0</v>
      </c>
      <c r="CC729" s="2521">
        <v>0</v>
      </c>
      <c r="CD729" s="2521">
        <v>0</v>
      </c>
      <c r="CE729" s="2524">
        <v>0</v>
      </c>
      <c r="CF729" s="2520">
        <v>1</v>
      </c>
      <c r="CG729" s="2521">
        <v>1</v>
      </c>
      <c r="CH729" s="2521">
        <v>1</v>
      </c>
      <c r="CI729" s="2521">
        <v>1</v>
      </c>
      <c r="CJ729" s="2521">
        <v>1</v>
      </c>
      <c r="CK729" s="2521">
        <v>1</v>
      </c>
      <c r="CL729" s="2521">
        <v>1</v>
      </c>
      <c r="CM729" s="2521">
        <v>1</v>
      </c>
      <c r="CN729" s="2521">
        <v>1</v>
      </c>
      <c r="CO729" s="2521">
        <v>1</v>
      </c>
      <c r="CP729" s="2521">
        <v>1</v>
      </c>
      <c r="CQ729" s="2521">
        <v>1</v>
      </c>
      <c r="CR729" s="2521">
        <v>1</v>
      </c>
      <c r="CS729" s="2521">
        <v>0</v>
      </c>
      <c r="CT729" s="2521">
        <v>0</v>
      </c>
      <c r="CU729" s="2521">
        <v>0</v>
      </c>
      <c r="CV729" s="2521">
        <v>0</v>
      </c>
      <c r="CW729" s="2521">
        <v>0</v>
      </c>
      <c r="CX729" s="2521">
        <v>0</v>
      </c>
      <c r="CY729" s="2563">
        <v>0</v>
      </c>
    </row>
    <row r="730" spans="1:103">
      <c r="A730" s="2541"/>
      <c r="B730" s="2659" t="s">
        <v>3136</v>
      </c>
      <c r="C730" s="2668" t="s">
        <v>3137</v>
      </c>
      <c r="D730" s="2648">
        <v>60</v>
      </c>
      <c r="E730" s="2519">
        <v>40</v>
      </c>
      <c r="F730" s="2556">
        <v>407</v>
      </c>
      <c r="G730" s="2547">
        <v>178</v>
      </c>
      <c r="H730" s="2546">
        <v>7.7</v>
      </c>
      <c r="I730" s="2546">
        <v>12.8</v>
      </c>
      <c r="J730" s="2547">
        <v>10</v>
      </c>
      <c r="K730" s="2546">
        <v>381</v>
      </c>
      <c r="L730" s="2546">
        <v>361</v>
      </c>
      <c r="M730" s="2522">
        <v>76.099999999999994</v>
      </c>
      <c r="N730" s="2548">
        <v>1.4930000000000001</v>
      </c>
      <c r="O730" s="2523">
        <v>25.09</v>
      </c>
      <c r="P730" s="2549">
        <v>1</v>
      </c>
      <c r="Q730" s="2549">
        <v>1</v>
      </c>
      <c r="R730" s="2549">
        <v>1</v>
      </c>
      <c r="S730" s="2549">
        <v>1</v>
      </c>
      <c r="T730" s="2550">
        <v>1</v>
      </c>
      <c r="U730" s="2549" t="s">
        <v>2185</v>
      </c>
      <c r="V730" s="2549">
        <v>1</v>
      </c>
      <c r="W730" s="2549" t="s">
        <v>2185</v>
      </c>
      <c r="X730" s="2549" t="s">
        <v>2185</v>
      </c>
      <c r="Y730" s="2550">
        <v>1</v>
      </c>
      <c r="Z730" s="2551" t="s">
        <v>2185</v>
      </c>
      <c r="AA730" s="2552" t="s">
        <v>2185</v>
      </c>
      <c r="AB730" s="2549" t="s">
        <v>2495</v>
      </c>
      <c r="AC730" s="2554">
        <v>21570</v>
      </c>
      <c r="AD730" s="2555">
        <v>1060</v>
      </c>
      <c r="AE730" s="2555">
        <v>1194</v>
      </c>
      <c r="AF730" s="2555">
        <v>16.8</v>
      </c>
      <c r="AG730" s="2555">
        <v>33.770000000000003</v>
      </c>
      <c r="AH730" s="2555">
        <v>1204</v>
      </c>
      <c r="AI730" s="2555">
        <v>135.30000000000001</v>
      </c>
      <c r="AJ730" s="2555">
        <v>208.9</v>
      </c>
      <c r="AK730" s="2555">
        <v>3.9</v>
      </c>
      <c r="AL730" s="2555">
        <v>4.5</v>
      </c>
      <c r="AM730" s="2555">
        <v>32.69</v>
      </c>
      <c r="AN730" s="2523">
        <v>467.4</v>
      </c>
      <c r="AO730" s="2556">
        <v>1</v>
      </c>
      <c r="AP730" s="2547">
        <v>1</v>
      </c>
      <c r="AQ730" s="2547">
        <v>4</v>
      </c>
      <c r="AR730" s="2547">
        <v>4</v>
      </c>
      <c r="AS730" s="2557">
        <v>174</v>
      </c>
      <c r="AT730" s="2558">
        <v>197</v>
      </c>
      <c r="AU730" s="2558">
        <v>131</v>
      </c>
      <c r="AV730" s="2559">
        <v>154</v>
      </c>
      <c r="AW730" s="2560">
        <v>1</v>
      </c>
      <c r="AX730" s="2539">
        <v>0</v>
      </c>
      <c r="AY730" s="2521">
        <v>0</v>
      </c>
      <c r="AZ730" s="2539">
        <v>1</v>
      </c>
      <c r="BA730" s="2539">
        <v>0</v>
      </c>
      <c r="BB730" s="2539">
        <v>1</v>
      </c>
      <c r="BC730" s="2539">
        <v>0</v>
      </c>
      <c r="BD730" s="2539">
        <v>1</v>
      </c>
      <c r="BE730" s="2561">
        <v>0</v>
      </c>
      <c r="BF730" s="2539">
        <v>0</v>
      </c>
      <c r="BG730" s="2539">
        <v>1</v>
      </c>
      <c r="BH730" s="2539">
        <v>0</v>
      </c>
      <c r="BI730" s="2539">
        <v>1</v>
      </c>
      <c r="BJ730" s="2539">
        <v>1</v>
      </c>
      <c r="BK730" s="2539">
        <v>1</v>
      </c>
      <c r="BL730" s="2539">
        <v>1</v>
      </c>
      <c r="BM730" s="2539">
        <v>0</v>
      </c>
      <c r="BN730" s="2521">
        <v>0</v>
      </c>
      <c r="BO730" s="2539">
        <v>1</v>
      </c>
      <c r="BP730" s="2539">
        <v>1</v>
      </c>
      <c r="BQ730" s="2539">
        <v>0</v>
      </c>
      <c r="BR730" s="2562">
        <v>0</v>
      </c>
      <c r="BS730" s="2538">
        <v>0</v>
      </c>
      <c r="BT730" s="2521">
        <v>0</v>
      </c>
      <c r="BU730" s="2521">
        <v>0</v>
      </c>
      <c r="BV730" s="2521">
        <v>0</v>
      </c>
      <c r="BW730" s="2521">
        <v>0</v>
      </c>
      <c r="BX730" s="2521">
        <v>0</v>
      </c>
      <c r="BY730" s="2521">
        <v>0</v>
      </c>
      <c r="BZ730" s="2579">
        <v>0</v>
      </c>
      <c r="CA730" s="2521">
        <v>0</v>
      </c>
      <c r="CB730" s="2521">
        <v>0</v>
      </c>
      <c r="CC730" s="2521">
        <v>0</v>
      </c>
      <c r="CD730" s="2521">
        <v>0</v>
      </c>
      <c r="CE730" s="2524">
        <v>0</v>
      </c>
      <c r="CF730" s="2520">
        <v>1</v>
      </c>
      <c r="CG730" s="2521">
        <v>1</v>
      </c>
      <c r="CH730" s="2521">
        <v>1</v>
      </c>
      <c r="CI730" s="2521">
        <v>1</v>
      </c>
      <c r="CJ730" s="2521">
        <v>1</v>
      </c>
      <c r="CK730" s="2521">
        <v>1</v>
      </c>
      <c r="CL730" s="2521">
        <v>1</v>
      </c>
      <c r="CM730" s="2521">
        <v>1</v>
      </c>
      <c r="CN730" s="2521">
        <v>1</v>
      </c>
      <c r="CO730" s="2521">
        <v>1</v>
      </c>
      <c r="CP730" s="2521">
        <v>1</v>
      </c>
      <c r="CQ730" s="2521">
        <v>1</v>
      </c>
      <c r="CR730" s="2521">
        <v>1</v>
      </c>
      <c r="CS730" s="2521">
        <v>0</v>
      </c>
      <c r="CT730" s="2521">
        <v>0</v>
      </c>
      <c r="CU730" s="2521">
        <v>0</v>
      </c>
      <c r="CV730" s="2521">
        <v>0</v>
      </c>
      <c r="CW730" s="2521">
        <v>0</v>
      </c>
      <c r="CX730" s="2521">
        <v>0</v>
      </c>
      <c r="CY730" s="2563">
        <v>0</v>
      </c>
    </row>
    <row r="731" spans="1:103">
      <c r="A731" s="2541"/>
      <c r="B731" s="2659" t="s">
        <v>3138</v>
      </c>
      <c r="C731" s="2668" t="s">
        <v>3139</v>
      </c>
      <c r="D731" s="2648">
        <v>53</v>
      </c>
      <c r="E731" s="2519">
        <v>36</v>
      </c>
      <c r="F731" s="2556">
        <v>403</v>
      </c>
      <c r="G731" s="2547">
        <v>177</v>
      </c>
      <c r="H731" s="2546">
        <v>7.5</v>
      </c>
      <c r="I731" s="2546">
        <v>10.9</v>
      </c>
      <c r="J731" s="2547">
        <v>10</v>
      </c>
      <c r="K731" s="2546">
        <v>381</v>
      </c>
      <c r="L731" s="2546">
        <v>361</v>
      </c>
      <c r="M731" s="2522">
        <v>68.400000000000006</v>
      </c>
      <c r="N731" s="2548">
        <v>1.482</v>
      </c>
      <c r="O731" s="2523">
        <v>27.75</v>
      </c>
      <c r="P731" s="2549">
        <v>1</v>
      </c>
      <c r="Q731" s="2549">
        <v>1</v>
      </c>
      <c r="R731" s="2549">
        <v>1</v>
      </c>
      <c r="S731" s="2549">
        <v>1</v>
      </c>
      <c r="T731" s="2550">
        <v>1</v>
      </c>
      <c r="U731" s="2549" t="s">
        <v>2185</v>
      </c>
      <c r="V731" s="2549">
        <v>1</v>
      </c>
      <c r="W731" s="2549" t="s">
        <v>2185</v>
      </c>
      <c r="X731" s="2549" t="s">
        <v>2185</v>
      </c>
      <c r="Y731" s="2550">
        <v>1</v>
      </c>
      <c r="Z731" s="2551" t="s">
        <v>2185</v>
      </c>
      <c r="AA731" s="2552" t="s">
        <v>2185</v>
      </c>
      <c r="AB731" s="2549" t="s">
        <v>2495</v>
      </c>
      <c r="AC731" s="2554">
        <v>18600</v>
      </c>
      <c r="AD731" s="2555">
        <v>923.1</v>
      </c>
      <c r="AE731" s="2555">
        <v>1045</v>
      </c>
      <c r="AF731" s="2555">
        <v>16.5</v>
      </c>
      <c r="AG731" s="2555">
        <v>32.44</v>
      </c>
      <c r="AH731" s="2555">
        <v>1009</v>
      </c>
      <c r="AI731" s="2555">
        <v>114</v>
      </c>
      <c r="AJ731" s="2555">
        <v>176.6</v>
      </c>
      <c r="AK731" s="2555">
        <v>3.8</v>
      </c>
      <c r="AL731" s="2555">
        <v>4.0999999999999996</v>
      </c>
      <c r="AM731" s="2555">
        <v>22.48</v>
      </c>
      <c r="AN731" s="2523">
        <v>387.1</v>
      </c>
      <c r="AO731" s="2556">
        <v>1</v>
      </c>
      <c r="AP731" s="2547">
        <v>2</v>
      </c>
      <c r="AQ731" s="2547">
        <v>4</v>
      </c>
      <c r="AR731" s="2547">
        <v>4</v>
      </c>
      <c r="AS731" s="2557">
        <v>192</v>
      </c>
      <c r="AT731" s="2558">
        <v>218</v>
      </c>
      <c r="AU731" s="2558">
        <v>144</v>
      </c>
      <c r="AV731" s="2559">
        <v>171</v>
      </c>
      <c r="AW731" s="2560">
        <v>1</v>
      </c>
      <c r="AX731" s="2539">
        <v>0</v>
      </c>
      <c r="AY731" s="2521">
        <v>0</v>
      </c>
      <c r="AZ731" s="2539">
        <v>1</v>
      </c>
      <c r="BA731" s="2539">
        <v>0</v>
      </c>
      <c r="BB731" s="2539">
        <v>1</v>
      </c>
      <c r="BC731" s="2539">
        <v>0</v>
      </c>
      <c r="BD731" s="2539">
        <v>1</v>
      </c>
      <c r="BE731" s="2561">
        <v>0</v>
      </c>
      <c r="BF731" s="2539">
        <v>0</v>
      </c>
      <c r="BG731" s="2539">
        <v>1</v>
      </c>
      <c r="BH731" s="2539">
        <v>0</v>
      </c>
      <c r="BI731" s="2539">
        <v>1</v>
      </c>
      <c r="BJ731" s="2539">
        <v>1</v>
      </c>
      <c r="BK731" s="2539">
        <v>1</v>
      </c>
      <c r="BL731" s="2539">
        <v>1</v>
      </c>
      <c r="BM731" s="2539">
        <v>0</v>
      </c>
      <c r="BN731" s="2521">
        <v>0</v>
      </c>
      <c r="BO731" s="2539">
        <v>1</v>
      </c>
      <c r="BP731" s="2539">
        <v>1</v>
      </c>
      <c r="BQ731" s="2539">
        <v>0</v>
      </c>
      <c r="BR731" s="2562">
        <v>0</v>
      </c>
      <c r="BS731" s="2538">
        <v>0</v>
      </c>
      <c r="BT731" s="2521">
        <v>0</v>
      </c>
      <c r="BU731" s="2521">
        <v>0</v>
      </c>
      <c r="BV731" s="2521">
        <v>0</v>
      </c>
      <c r="BW731" s="2521">
        <v>0</v>
      </c>
      <c r="BX731" s="2521">
        <v>0</v>
      </c>
      <c r="BY731" s="2521">
        <v>0</v>
      </c>
      <c r="BZ731" s="2579">
        <v>0</v>
      </c>
      <c r="CA731" s="2521">
        <v>0</v>
      </c>
      <c r="CB731" s="2521">
        <v>0</v>
      </c>
      <c r="CC731" s="2521">
        <v>0</v>
      </c>
      <c r="CD731" s="2521">
        <v>0</v>
      </c>
      <c r="CE731" s="2524">
        <v>0</v>
      </c>
      <c r="CF731" s="2520">
        <v>1</v>
      </c>
      <c r="CG731" s="2521">
        <v>1</v>
      </c>
      <c r="CH731" s="2521">
        <v>1</v>
      </c>
      <c r="CI731" s="2521">
        <v>1</v>
      </c>
      <c r="CJ731" s="2521">
        <v>1</v>
      </c>
      <c r="CK731" s="2521">
        <v>1</v>
      </c>
      <c r="CL731" s="2521">
        <v>1</v>
      </c>
      <c r="CM731" s="2521">
        <v>1</v>
      </c>
      <c r="CN731" s="2521">
        <v>1</v>
      </c>
      <c r="CO731" s="2521">
        <v>1</v>
      </c>
      <c r="CP731" s="2521">
        <v>1</v>
      </c>
      <c r="CQ731" s="2521">
        <v>1</v>
      </c>
      <c r="CR731" s="2521">
        <v>1</v>
      </c>
      <c r="CS731" s="2521">
        <v>0</v>
      </c>
      <c r="CT731" s="2521">
        <v>0</v>
      </c>
      <c r="CU731" s="2521">
        <v>0</v>
      </c>
      <c r="CV731" s="2521">
        <v>0</v>
      </c>
      <c r="CW731" s="2521">
        <v>0</v>
      </c>
      <c r="CX731" s="2521">
        <v>0</v>
      </c>
      <c r="CY731" s="2563">
        <v>0</v>
      </c>
    </row>
    <row r="732" spans="1:103">
      <c r="A732" s="2541" t="s">
        <v>2582</v>
      </c>
      <c r="B732" s="2659" t="s">
        <v>3140</v>
      </c>
      <c r="C732" s="2668" t="s">
        <v>3141</v>
      </c>
      <c r="D732" s="2648">
        <v>53.3</v>
      </c>
      <c r="E732" s="2519">
        <v>36</v>
      </c>
      <c r="F732" s="2556">
        <v>406.6</v>
      </c>
      <c r="G732" s="2547">
        <v>143.30000000000001</v>
      </c>
      <c r="H732" s="2546">
        <v>7.9</v>
      </c>
      <c r="I732" s="2546">
        <v>12.9</v>
      </c>
      <c r="J732" s="2547">
        <v>10</v>
      </c>
      <c r="K732" s="2546">
        <v>388</v>
      </c>
      <c r="L732" s="2546">
        <v>361</v>
      </c>
      <c r="M732" s="2522">
        <v>67.900000000000006</v>
      </c>
      <c r="N732" s="2548">
        <v>1.353</v>
      </c>
      <c r="O732" s="2523">
        <v>25.38</v>
      </c>
      <c r="P732" s="2549">
        <v>1</v>
      </c>
      <c r="Q732" s="2549">
        <v>1</v>
      </c>
      <c r="R732" s="2549">
        <v>1</v>
      </c>
      <c r="S732" s="2549">
        <v>1</v>
      </c>
      <c r="T732" s="2550">
        <v>1</v>
      </c>
      <c r="U732" s="2549" t="s">
        <v>2185</v>
      </c>
      <c r="V732" s="2549">
        <v>1</v>
      </c>
      <c r="W732" s="2549" t="s">
        <v>2185</v>
      </c>
      <c r="X732" s="2549" t="s">
        <v>2185</v>
      </c>
      <c r="Y732" s="2550">
        <v>1</v>
      </c>
      <c r="Z732" s="2551" t="s">
        <v>2185</v>
      </c>
      <c r="AA732" s="2552" t="s">
        <v>2185</v>
      </c>
      <c r="AB732" s="2549" t="s">
        <v>2495</v>
      </c>
      <c r="AC732" s="2554">
        <v>18270</v>
      </c>
      <c r="AD732" s="2555">
        <v>898.7</v>
      </c>
      <c r="AE732" s="2555">
        <v>1030</v>
      </c>
      <c r="AF732" s="2555">
        <v>16.399999999999999</v>
      </c>
      <c r="AG732" s="2555">
        <v>34.54</v>
      </c>
      <c r="AH732" s="2555">
        <v>634.5</v>
      </c>
      <c r="AI732" s="2555">
        <v>88.56</v>
      </c>
      <c r="AJ732" s="2555">
        <v>138.9</v>
      </c>
      <c r="AK732" s="2555">
        <v>3</v>
      </c>
      <c r="AL732" s="2555">
        <v>4.5</v>
      </c>
      <c r="AM732" s="2555">
        <v>28.85</v>
      </c>
      <c r="AN732" s="2523">
        <v>245.1</v>
      </c>
      <c r="AO732" s="2556">
        <v>1</v>
      </c>
      <c r="AP732" s="2547">
        <v>1</v>
      </c>
      <c r="AQ732" s="2547">
        <v>4</v>
      </c>
      <c r="AR732" s="2547">
        <v>4</v>
      </c>
      <c r="AS732" s="2557">
        <v>178</v>
      </c>
      <c r="AT732" s="2558">
        <v>199</v>
      </c>
      <c r="AU732" s="2558">
        <v>141</v>
      </c>
      <c r="AV732" s="2559">
        <v>162</v>
      </c>
      <c r="AW732" s="2560">
        <v>1</v>
      </c>
      <c r="AX732" s="2539">
        <v>0</v>
      </c>
      <c r="AY732" s="2521">
        <v>0</v>
      </c>
      <c r="AZ732" s="2539">
        <v>1</v>
      </c>
      <c r="BA732" s="2539">
        <v>0</v>
      </c>
      <c r="BB732" s="2539">
        <v>1</v>
      </c>
      <c r="BC732" s="2539">
        <v>0</v>
      </c>
      <c r="BD732" s="2539">
        <v>1</v>
      </c>
      <c r="BE732" s="2561">
        <v>0</v>
      </c>
      <c r="BF732" s="2539">
        <v>0</v>
      </c>
      <c r="BG732" s="2539">
        <v>1</v>
      </c>
      <c r="BH732" s="2539">
        <v>0</v>
      </c>
      <c r="BI732" s="2539">
        <v>1</v>
      </c>
      <c r="BJ732" s="2539">
        <v>1</v>
      </c>
      <c r="BK732" s="2539">
        <v>1</v>
      </c>
      <c r="BL732" s="2539">
        <v>1</v>
      </c>
      <c r="BM732" s="2539">
        <v>0</v>
      </c>
      <c r="BN732" s="2521">
        <v>0</v>
      </c>
      <c r="BO732" s="2539">
        <v>1</v>
      </c>
      <c r="BP732" s="2539">
        <v>1</v>
      </c>
      <c r="BQ732" s="2539">
        <v>0</v>
      </c>
      <c r="BR732" s="2562">
        <v>0</v>
      </c>
      <c r="BS732" s="2538">
        <v>0</v>
      </c>
      <c r="BT732" s="2521">
        <v>0</v>
      </c>
      <c r="BU732" s="2521">
        <v>1</v>
      </c>
      <c r="BV732" s="2521">
        <v>0</v>
      </c>
      <c r="BW732" s="2521">
        <v>0</v>
      </c>
      <c r="BX732" s="2521">
        <v>0</v>
      </c>
      <c r="BY732" s="2521">
        <v>0</v>
      </c>
      <c r="BZ732" s="2579">
        <v>0</v>
      </c>
      <c r="CA732" s="2521">
        <v>0</v>
      </c>
      <c r="CB732" s="2521">
        <v>0</v>
      </c>
      <c r="CC732" s="2521">
        <v>0</v>
      </c>
      <c r="CD732" s="2521">
        <v>0</v>
      </c>
      <c r="CE732" s="2524">
        <v>0</v>
      </c>
      <c r="CF732" s="2520">
        <v>1</v>
      </c>
      <c r="CG732" s="2521">
        <v>1</v>
      </c>
      <c r="CH732" s="2521">
        <v>1</v>
      </c>
      <c r="CI732" s="2521">
        <v>1</v>
      </c>
      <c r="CJ732" s="2521">
        <v>1</v>
      </c>
      <c r="CK732" s="2521">
        <v>1</v>
      </c>
      <c r="CL732" s="2521">
        <v>1</v>
      </c>
      <c r="CM732" s="2521">
        <v>1</v>
      </c>
      <c r="CN732" s="2521">
        <v>1</v>
      </c>
      <c r="CO732" s="2521">
        <v>1</v>
      </c>
      <c r="CP732" s="2521">
        <v>1</v>
      </c>
      <c r="CQ732" s="2521">
        <v>1</v>
      </c>
      <c r="CR732" s="2521">
        <v>1</v>
      </c>
      <c r="CS732" s="2521">
        <v>0</v>
      </c>
      <c r="CT732" s="2521">
        <v>0</v>
      </c>
      <c r="CU732" s="2521">
        <v>0</v>
      </c>
      <c r="CV732" s="2521">
        <v>0</v>
      </c>
      <c r="CW732" s="2521">
        <v>0</v>
      </c>
      <c r="CX732" s="2521">
        <v>0</v>
      </c>
      <c r="CY732" s="2563">
        <v>0</v>
      </c>
    </row>
    <row r="733" spans="1:103">
      <c r="A733" s="2541"/>
      <c r="B733" s="2659" t="s">
        <v>3142</v>
      </c>
      <c r="C733" s="2668" t="s">
        <v>3143</v>
      </c>
      <c r="D733" s="2648">
        <v>46.1</v>
      </c>
      <c r="E733" s="2519">
        <v>31</v>
      </c>
      <c r="F733" s="2556">
        <v>403</v>
      </c>
      <c r="G733" s="2547">
        <v>140</v>
      </c>
      <c r="H733" s="2546">
        <v>7</v>
      </c>
      <c r="I733" s="2546">
        <v>11.2</v>
      </c>
      <c r="J733" s="2547">
        <v>10</v>
      </c>
      <c r="K733" s="2546">
        <v>381</v>
      </c>
      <c r="L733" s="2546">
        <v>361</v>
      </c>
      <c r="M733" s="2522">
        <v>58.8</v>
      </c>
      <c r="N733" s="2548">
        <v>1.335</v>
      </c>
      <c r="O733" s="2523">
        <v>28.89</v>
      </c>
      <c r="P733" s="2549">
        <v>1</v>
      </c>
      <c r="Q733" s="2549">
        <v>1</v>
      </c>
      <c r="R733" s="2549">
        <v>1</v>
      </c>
      <c r="S733" s="2549">
        <v>1</v>
      </c>
      <c r="T733" s="2550">
        <v>1</v>
      </c>
      <c r="U733" s="2549" t="s">
        <v>2185</v>
      </c>
      <c r="V733" s="2549">
        <v>1</v>
      </c>
      <c r="W733" s="2549" t="s">
        <v>2185</v>
      </c>
      <c r="X733" s="2549" t="s">
        <v>2185</v>
      </c>
      <c r="Y733" s="2550">
        <v>1</v>
      </c>
      <c r="Z733" s="2551" t="s">
        <v>2185</v>
      </c>
      <c r="AA733" s="2552" t="s">
        <v>2185</v>
      </c>
      <c r="AB733" s="2549" t="s">
        <v>2495</v>
      </c>
      <c r="AC733" s="2554">
        <v>15550</v>
      </c>
      <c r="AD733" s="2555">
        <v>772.1</v>
      </c>
      <c r="AE733" s="2555">
        <v>883.9</v>
      </c>
      <c r="AF733" s="2555">
        <v>16.2</v>
      </c>
      <c r="AG733" s="2555">
        <v>30.52</v>
      </c>
      <c r="AH733" s="2555">
        <v>513.6</v>
      </c>
      <c r="AI733" s="2555">
        <v>73.37</v>
      </c>
      <c r="AJ733" s="2555">
        <v>114.9</v>
      </c>
      <c r="AK733" s="2555">
        <v>2.9</v>
      </c>
      <c r="AL733" s="2555">
        <v>4.0999999999999996</v>
      </c>
      <c r="AM733" s="2555">
        <v>19.16</v>
      </c>
      <c r="AN733" s="2523">
        <v>196.5</v>
      </c>
      <c r="AO733" s="2556">
        <v>1</v>
      </c>
      <c r="AP733" s="2547">
        <v>2</v>
      </c>
      <c r="AQ733" s="2547">
        <v>4</v>
      </c>
      <c r="AR733" s="2547">
        <v>4</v>
      </c>
      <c r="AS733" s="2557">
        <v>203</v>
      </c>
      <c r="AT733" s="2558">
        <v>227</v>
      </c>
      <c r="AU733" s="2558">
        <v>161</v>
      </c>
      <c r="AV733" s="2559">
        <v>185</v>
      </c>
      <c r="AW733" s="2560">
        <v>1</v>
      </c>
      <c r="AX733" s="2539">
        <v>0</v>
      </c>
      <c r="AY733" s="2521">
        <v>0</v>
      </c>
      <c r="AZ733" s="2539">
        <v>1</v>
      </c>
      <c r="BA733" s="2539">
        <v>0</v>
      </c>
      <c r="BB733" s="2539">
        <v>1</v>
      </c>
      <c r="BC733" s="2539">
        <v>0</v>
      </c>
      <c r="BD733" s="2539">
        <v>1</v>
      </c>
      <c r="BE733" s="2561">
        <v>0</v>
      </c>
      <c r="BF733" s="2539">
        <v>0</v>
      </c>
      <c r="BG733" s="2539">
        <v>1</v>
      </c>
      <c r="BH733" s="2539">
        <v>0</v>
      </c>
      <c r="BI733" s="2539">
        <v>1</v>
      </c>
      <c r="BJ733" s="2539">
        <v>1</v>
      </c>
      <c r="BK733" s="2539">
        <v>1</v>
      </c>
      <c r="BL733" s="2539">
        <v>1</v>
      </c>
      <c r="BM733" s="2539">
        <v>0</v>
      </c>
      <c r="BN733" s="2521">
        <v>0</v>
      </c>
      <c r="BO733" s="2539">
        <v>1</v>
      </c>
      <c r="BP733" s="2539">
        <v>1</v>
      </c>
      <c r="BQ733" s="2539">
        <v>0</v>
      </c>
      <c r="BR733" s="2562">
        <v>1</v>
      </c>
      <c r="BS733" s="2538">
        <v>0</v>
      </c>
      <c r="BT733" s="2521">
        <v>0</v>
      </c>
      <c r="BU733" s="2521">
        <v>0</v>
      </c>
      <c r="BV733" s="2521">
        <v>0</v>
      </c>
      <c r="BW733" s="2521">
        <v>0</v>
      </c>
      <c r="BX733" s="2521">
        <v>0</v>
      </c>
      <c r="BY733" s="2521">
        <v>0</v>
      </c>
      <c r="BZ733" s="2579">
        <v>0</v>
      </c>
      <c r="CA733" s="2521">
        <v>0</v>
      </c>
      <c r="CB733" s="2521">
        <v>0</v>
      </c>
      <c r="CC733" s="2521">
        <v>0</v>
      </c>
      <c r="CD733" s="2521">
        <v>0</v>
      </c>
      <c r="CE733" s="2524">
        <v>0</v>
      </c>
      <c r="CF733" s="2520">
        <v>1</v>
      </c>
      <c r="CG733" s="2521">
        <v>1</v>
      </c>
      <c r="CH733" s="2521">
        <v>1</v>
      </c>
      <c r="CI733" s="2521">
        <v>1</v>
      </c>
      <c r="CJ733" s="2521">
        <v>1</v>
      </c>
      <c r="CK733" s="2521">
        <v>1</v>
      </c>
      <c r="CL733" s="2521">
        <v>1</v>
      </c>
      <c r="CM733" s="2521">
        <v>1</v>
      </c>
      <c r="CN733" s="2521">
        <v>1</v>
      </c>
      <c r="CO733" s="2521">
        <v>1</v>
      </c>
      <c r="CP733" s="2521">
        <v>1</v>
      </c>
      <c r="CQ733" s="2521">
        <v>1</v>
      </c>
      <c r="CR733" s="2521">
        <v>1</v>
      </c>
      <c r="CS733" s="2521">
        <v>0</v>
      </c>
      <c r="CT733" s="2521">
        <v>0</v>
      </c>
      <c r="CU733" s="2521">
        <v>0</v>
      </c>
      <c r="CV733" s="2521">
        <v>0</v>
      </c>
      <c r="CW733" s="2521">
        <v>0</v>
      </c>
      <c r="CX733" s="2521">
        <v>0</v>
      </c>
      <c r="CY733" s="2563">
        <v>0</v>
      </c>
    </row>
    <row r="734" spans="1:103">
      <c r="A734" s="2541"/>
      <c r="B734" s="2659" t="s">
        <v>3144</v>
      </c>
      <c r="C734" s="2668" t="s">
        <v>3145</v>
      </c>
      <c r="D734" s="2648">
        <v>38.799999999999997</v>
      </c>
      <c r="E734" s="2519">
        <v>26</v>
      </c>
      <c r="F734" s="2556">
        <v>399</v>
      </c>
      <c r="G734" s="2547">
        <v>140</v>
      </c>
      <c r="H734" s="2546">
        <v>6.4</v>
      </c>
      <c r="I734" s="2546">
        <v>8.8000000000000007</v>
      </c>
      <c r="J734" s="2547">
        <v>10</v>
      </c>
      <c r="K734" s="2546">
        <v>381</v>
      </c>
      <c r="L734" s="2546">
        <v>361</v>
      </c>
      <c r="M734" s="2522">
        <v>49.5</v>
      </c>
      <c r="N734" s="2548">
        <v>1.3280000000000001</v>
      </c>
      <c r="O734" s="2523">
        <v>33.9</v>
      </c>
      <c r="P734" s="2549">
        <v>1</v>
      </c>
      <c r="Q734" s="2549" t="s">
        <v>2185</v>
      </c>
      <c r="R734" s="2549" t="s">
        <v>2185</v>
      </c>
      <c r="S734" s="2549" t="s">
        <v>2185</v>
      </c>
      <c r="T734" s="2550" t="s">
        <v>2185</v>
      </c>
      <c r="U734" s="2549" t="s">
        <v>2185</v>
      </c>
      <c r="V734" s="2549" t="s">
        <v>2185</v>
      </c>
      <c r="W734" s="2549" t="s">
        <v>2185</v>
      </c>
      <c r="X734" s="2549" t="s">
        <v>2185</v>
      </c>
      <c r="Y734" s="2550" t="s">
        <v>2185</v>
      </c>
      <c r="Z734" s="2551" t="s">
        <v>2185</v>
      </c>
      <c r="AA734" s="2552" t="s">
        <v>2185</v>
      </c>
      <c r="AB734" s="2549" t="s">
        <v>2495</v>
      </c>
      <c r="AC734" s="2554">
        <v>12640</v>
      </c>
      <c r="AD734" s="2555">
        <v>633.79999999999995</v>
      </c>
      <c r="AE734" s="2555">
        <v>729.6</v>
      </c>
      <c r="AF734" s="2555">
        <v>15.9</v>
      </c>
      <c r="AG734" s="2555">
        <v>27.59</v>
      </c>
      <c r="AH734" s="2555">
        <v>403.5</v>
      </c>
      <c r="AI734" s="2555">
        <v>57.65</v>
      </c>
      <c r="AJ734" s="2555">
        <v>90.61</v>
      </c>
      <c r="AK734" s="2555">
        <v>2.8</v>
      </c>
      <c r="AL734" s="2555">
        <v>3.5</v>
      </c>
      <c r="AM734" s="2555">
        <v>11.02</v>
      </c>
      <c r="AN734" s="2523">
        <v>153.1</v>
      </c>
      <c r="AO734" s="2556">
        <v>1</v>
      </c>
      <c r="AP734" s="2547" t="s">
        <v>2185</v>
      </c>
      <c r="AQ734" s="2547">
        <v>4</v>
      </c>
      <c r="AR734" s="2547" t="s">
        <v>2185</v>
      </c>
      <c r="AS734" s="2557">
        <v>238</v>
      </c>
      <c r="AT734" s="2558">
        <v>266</v>
      </c>
      <c r="AU734" s="2558">
        <v>188</v>
      </c>
      <c r="AV734" s="2559">
        <v>216</v>
      </c>
      <c r="AW734" s="2560">
        <v>1</v>
      </c>
      <c r="AX734" s="2539">
        <v>0</v>
      </c>
      <c r="AY734" s="2521">
        <v>0</v>
      </c>
      <c r="AZ734" s="2539">
        <v>0</v>
      </c>
      <c r="BA734" s="2539">
        <v>0</v>
      </c>
      <c r="BB734" s="2539">
        <v>0</v>
      </c>
      <c r="BC734" s="2539">
        <v>0</v>
      </c>
      <c r="BD734" s="2539">
        <v>0</v>
      </c>
      <c r="BE734" s="2561">
        <v>0</v>
      </c>
      <c r="BF734" s="2539">
        <v>0</v>
      </c>
      <c r="BG734" s="2539">
        <v>0</v>
      </c>
      <c r="BH734" s="2539">
        <v>0</v>
      </c>
      <c r="BI734" s="2539">
        <v>1</v>
      </c>
      <c r="BJ734" s="2539">
        <v>1</v>
      </c>
      <c r="BK734" s="2539">
        <v>1</v>
      </c>
      <c r="BL734" s="2539">
        <v>1</v>
      </c>
      <c r="BM734" s="2539">
        <v>0</v>
      </c>
      <c r="BN734" s="2521">
        <v>0</v>
      </c>
      <c r="BO734" s="2539">
        <v>0</v>
      </c>
      <c r="BP734" s="2539">
        <v>0</v>
      </c>
      <c r="BQ734" s="2539">
        <v>0</v>
      </c>
      <c r="BR734" s="2562">
        <v>1</v>
      </c>
      <c r="BS734" s="2538">
        <v>0</v>
      </c>
      <c r="BT734" s="2521">
        <v>0</v>
      </c>
      <c r="BU734" s="2521">
        <v>0</v>
      </c>
      <c r="BV734" s="2521">
        <v>0</v>
      </c>
      <c r="BW734" s="2521">
        <v>0</v>
      </c>
      <c r="BX734" s="2521">
        <v>0</v>
      </c>
      <c r="BY734" s="2521">
        <v>0</v>
      </c>
      <c r="BZ734" s="2579">
        <v>0</v>
      </c>
      <c r="CA734" s="2521">
        <v>0</v>
      </c>
      <c r="CB734" s="2521">
        <v>0</v>
      </c>
      <c r="CC734" s="2521">
        <v>0</v>
      </c>
      <c r="CD734" s="2521">
        <v>0</v>
      </c>
      <c r="CE734" s="2524">
        <v>0</v>
      </c>
      <c r="CF734" s="2520">
        <v>1</v>
      </c>
      <c r="CG734" s="2521">
        <v>1</v>
      </c>
      <c r="CH734" s="2521">
        <v>1</v>
      </c>
      <c r="CI734" s="2521">
        <v>1</v>
      </c>
      <c r="CJ734" s="2521">
        <v>1</v>
      </c>
      <c r="CK734" s="2521">
        <v>1</v>
      </c>
      <c r="CL734" s="2521">
        <v>1</v>
      </c>
      <c r="CM734" s="2521">
        <v>1</v>
      </c>
      <c r="CN734" s="2521">
        <v>1</v>
      </c>
      <c r="CO734" s="2521">
        <v>1</v>
      </c>
      <c r="CP734" s="2521">
        <v>1</v>
      </c>
      <c r="CQ734" s="2521">
        <v>1</v>
      </c>
      <c r="CR734" s="2521">
        <v>1</v>
      </c>
      <c r="CS734" s="2521">
        <v>0</v>
      </c>
      <c r="CT734" s="2521">
        <v>0</v>
      </c>
      <c r="CU734" s="2521">
        <v>0</v>
      </c>
      <c r="CV734" s="2521">
        <v>0</v>
      </c>
      <c r="CW734" s="2521">
        <v>0</v>
      </c>
      <c r="CX734" s="2521">
        <v>0</v>
      </c>
      <c r="CY734" s="2563">
        <v>0</v>
      </c>
    </row>
    <row r="735" spans="1:103">
      <c r="A735" s="2541"/>
      <c r="B735" s="2659" t="s">
        <v>3146</v>
      </c>
      <c r="C735" s="2658" t="s">
        <v>3147</v>
      </c>
      <c r="D735" s="2648">
        <v>1299</v>
      </c>
      <c r="E735" s="2519">
        <v>873</v>
      </c>
      <c r="F735" s="2556">
        <v>600</v>
      </c>
      <c r="G735" s="2547">
        <v>476</v>
      </c>
      <c r="H735" s="2546">
        <v>100</v>
      </c>
      <c r="I735" s="2546">
        <v>140</v>
      </c>
      <c r="J735" s="2547">
        <v>20</v>
      </c>
      <c r="K735" s="2546">
        <v>320</v>
      </c>
      <c r="L735" s="2546">
        <v>280</v>
      </c>
      <c r="M735" s="2522">
        <v>1650</v>
      </c>
      <c r="N735" s="2548">
        <v>2.87</v>
      </c>
      <c r="O735" s="2523">
        <v>2.2069999999999999</v>
      </c>
      <c r="P735" s="2549">
        <v>1</v>
      </c>
      <c r="Q735" s="2549" t="s">
        <v>2493</v>
      </c>
      <c r="R735" s="2549" t="s">
        <v>2185</v>
      </c>
      <c r="S735" s="2549" t="s">
        <v>2185</v>
      </c>
      <c r="T735" s="2550" t="s">
        <v>2185</v>
      </c>
      <c r="U735" s="2549">
        <v>1</v>
      </c>
      <c r="V735" s="2549" t="s">
        <v>2493</v>
      </c>
      <c r="W735" s="2549" t="s">
        <v>2185</v>
      </c>
      <c r="X735" s="2549">
        <v>1</v>
      </c>
      <c r="Y735" s="2550" t="s">
        <v>2185</v>
      </c>
      <c r="Z735" s="2551">
        <v>1</v>
      </c>
      <c r="AA735" s="2552" t="s">
        <v>2185</v>
      </c>
      <c r="AB735" s="2549" t="s">
        <v>2495</v>
      </c>
      <c r="AC735" s="2554">
        <v>754950</v>
      </c>
      <c r="AD735" s="2555">
        <v>25160</v>
      </c>
      <c r="AE735" s="2555">
        <v>33260</v>
      </c>
      <c r="AF735" s="2555">
        <v>21.3</v>
      </c>
      <c r="AG735" s="2555">
        <v>519.4</v>
      </c>
      <c r="AH735" s="2555">
        <v>254410</v>
      </c>
      <c r="AI735" s="2555">
        <v>10680</v>
      </c>
      <c r="AJ735" s="2555">
        <v>16670</v>
      </c>
      <c r="AK735" s="2555">
        <v>12.3</v>
      </c>
      <c r="AL735" s="2555">
        <v>40.299999999999997</v>
      </c>
      <c r="AM735" s="2555">
        <v>95520</v>
      </c>
      <c r="AN735" s="2523">
        <v>133120</v>
      </c>
      <c r="AO735" s="2556">
        <v>1</v>
      </c>
      <c r="AP735" s="2547">
        <v>1</v>
      </c>
      <c r="AQ735" s="2547">
        <v>1</v>
      </c>
      <c r="AR735" s="2547">
        <v>1</v>
      </c>
      <c r="AS735" s="2557">
        <v>14</v>
      </c>
      <c r="AT735" s="2558">
        <v>17</v>
      </c>
      <c r="AU735" s="2558">
        <v>10</v>
      </c>
      <c r="AV735" s="2559">
        <v>13</v>
      </c>
      <c r="AW735" s="2560">
        <v>1</v>
      </c>
      <c r="AX735" s="2539">
        <v>1</v>
      </c>
      <c r="AY735" s="2521">
        <v>1</v>
      </c>
      <c r="AZ735" s="2539">
        <v>1</v>
      </c>
      <c r="BA735" s="2539">
        <v>0</v>
      </c>
      <c r="BB735" s="2539">
        <v>1</v>
      </c>
      <c r="BC735" s="2539">
        <v>0</v>
      </c>
      <c r="BD735" s="2539">
        <v>0</v>
      </c>
      <c r="BE735" s="2561">
        <v>1</v>
      </c>
      <c r="BF735" s="2539">
        <v>1</v>
      </c>
      <c r="BG735" s="2539">
        <v>0</v>
      </c>
      <c r="BH735" s="2539">
        <v>0</v>
      </c>
      <c r="BI735" s="2539">
        <v>0</v>
      </c>
      <c r="BJ735" s="2539">
        <v>1</v>
      </c>
      <c r="BK735" s="2539">
        <v>0</v>
      </c>
      <c r="BL735" s="2539">
        <v>0</v>
      </c>
      <c r="BM735" s="2539">
        <v>1</v>
      </c>
      <c r="BN735" s="2521">
        <v>0</v>
      </c>
      <c r="BO735" s="2539">
        <v>0</v>
      </c>
      <c r="BP735" s="2539">
        <v>0</v>
      </c>
      <c r="BQ735" s="2539">
        <v>0</v>
      </c>
      <c r="BR735" s="2562">
        <v>0</v>
      </c>
      <c r="BS735" s="2538">
        <v>0</v>
      </c>
      <c r="BT735" s="2521">
        <v>0</v>
      </c>
      <c r="BU735" s="2521">
        <v>0</v>
      </c>
      <c r="BV735" s="2521">
        <v>0</v>
      </c>
      <c r="BW735" s="2521">
        <v>0</v>
      </c>
      <c r="BX735" s="2521">
        <v>0</v>
      </c>
      <c r="BY735" s="2521">
        <v>0</v>
      </c>
      <c r="BZ735" s="2579">
        <v>0</v>
      </c>
      <c r="CA735" s="2521">
        <v>0</v>
      </c>
      <c r="CB735" s="2521">
        <v>0</v>
      </c>
      <c r="CC735" s="2521">
        <v>0</v>
      </c>
      <c r="CD735" s="2521">
        <v>0</v>
      </c>
      <c r="CE735" s="2524">
        <v>0</v>
      </c>
      <c r="CF735" s="2520">
        <v>1</v>
      </c>
      <c r="CG735" s="2521">
        <v>1</v>
      </c>
      <c r="CH735" s="2521">
        <v>1</v>
      </c>
      <c r="CI735" s="2521">
        <v>1</v>
      </c>
      <c r="CJ735" s="2521">
        <v>1</v>
      </c>
      <c r="CK735" s="2521">
        <v>1</v>
      </c>
      <c r="CL735" s="2521">
        <v>1</v>
      </c>
      <c r="CM735" s="2521">
        <v>1</v>
      </c>
      <c r="CN735" s="2521">
        <v>1</v>
      </c>
      <c r="CO735" s="2521">
        <v>1</v>
      </c>
      <c r="CP735" s="2521">
        <v>1</v>
      </c>
      <c r="CQ735" s="2521">
        <v>1</v>
      </c>
      <c r="CR735" s="2521">
        <v>1</v>
      </c>
      <c r="CS735" s="2521">
        <v>0</v>
      </c>
      <c r="CT735" s="2521">
        <v>0</v>
      </c>
      <c r="CU735" s="2521">
        <v>0</v>
      </c>
      <c r="CV735" s="2521">
        <v>0</v>
      </c>
      <c r="CW735" s="2521">
        <v>0</v>
      </c>
      <c r="CX735" s="2521">
        <v>0</v>
      </c>
      <c r="CY735" s="2563">
        <v>0</v>
      </c>
    </row>
    <row r="736" spans="1:103">
      <c r="A736" s="2541"/>
      <c r="B736" s="2659" t="s">
        <v>3148</v>
      </c>
      <c r="C736" s="2658" t="s">
        <v>3149</v>
      </c>
      <c r="D736" s="2648">
        <v>1202</v>
      </c>
      <c r="E736" s="2519">
        <v>808</v>
      </c>
      <c r="F736" s="2556">
        <v>580</v>
      </c>
      <c r="G736" s="2547">
        <v>471</v>
      </c>
      <c r="H736" s="2546">
        <v>95</v>
      </c>
      <c r="I736" s="2546">
        <v>130</v>
      </c>
      <c r="J736" s="2547">
        <v>20</v>
      </c>
      <c r="K736" s="2546">
        <v>320</v>
      </c>
      <c r="L736" s="2546">
        <v>280</v>
      </c>
      <c r="M736" s="2522">
        <v>1530</v>
      </c>
      <c r="N736" s="2548">
        <v>2.82</v>
      </c>
      <c r="O736" s="2523">
        <v>2.3450000000000002</v>
      </c>
      <c r="P736" s="2549">
        <v>1</v>
      </c>
      <c r="Q736" s="2549" t="s">
        <v>2493</v>
      </c>
      <c r="R736" s="2549" t="s">
        <v>2185</v>
      </c>
      <c r="S736" s="2549" t="s">
        <v>2185</v>
      </c>
      <c r="T736" s="2550" t="s">
        <v>2185</v>
      </c>
      <c r="U736" s="2549">
        <v>1</v>
      </c>
      <c r="V736" s="2549" t="s">
        <v>2493</v>
      </c>
      <c r="W736" s="2549" t="s">
        <v>2185</v>
      </c>
      <c r="X736" s="2549">
        <v>1</v>
      </c>
      <c r="Y736" s="2550" t="s">
        <v>2185</v>
      </c>
      <c r="Z736" s="2551">
        <v>1</v>
      </c>
      <c r="AA736" s="2552" t="s">
        <v>2185</v>
      </c>
      <c r="AB736" s="2549" t="s">
        <v>2495</v>
      </c>
      <c r="AC736" s="2554">
        <v>663970</v>
      </c>
      <c r="AD736" s="2555">
        <v>22890</v>
      </c>
      <c r="AE736" s="2555">
        <v>30030</v>
      </c>
      <c r="AF736" s="2555">
        <v>20.8</v>
      </c>
      <c r="AG736" s="2555">
        <v>482.9</v>
      </c>
      <c r="AH736" s="2555">
        <v>228760</v>
      </c>
      <c r="AI736" s="2555">
        <v>9714</v>
      </c>
      <c r="AJ736" s="2555">
        <v>15150</v>
      </c>
      <c r="AK736" s="2555">
        <v>12.2</v>
      </c>
      <c r="AL736" s="2555">
        <v>37.799999999999997</v>
      </c>
      <c r="AM736" s="2555">
        <v>77190</v>
      </c>
      <c r="AN736" s="2523">
        <v>114600</v>
      </c>
      <c r="AO736" s="2556">
        <v>1</v>
      </c>
      <c r="AP736" s="2547">
        <v>1</v>
      </c>
      <c r="AQ736" s="2547">
        <v>1</v>
      </c>
      <c r="AR736" s="2547">
        <v>1</v>
      </c>
      <c r="AS736" s="2557">
        <v>15</v>
      </c>
      <c r="AT736" s="2558">
        <v>18</v>
      </c>
      <c r="AU736" s="2558">
        <v>11</v>
      </c>
      <c r="AV736" s="2559">
        <v>14</v>
      </c>
      <c r="AW736" s="2560">
        <v>1</v>
      </c>
      <c r="AX736" s="2539">
        <v>1</v>
      </c>
      <c r="AY736" s="2521">
        <v>1</v>
      </c>
      <c r="AZ736" s="2539">
        <v>1</v>
      </c>
      <c r="BA736" s="2539">
        <v>0</v>
      </c>
      <c r="BB736" s="2539">
        <v>1</v>
      </c>
      <c r="BC736" s="2539">
        <v>0</v>
      </c>
      <c r="BD736" s="2539">
        <v>0</v>
      </c>
      <c r="BE736" s="2561">
        <v>1</v>
      </c>
      <c r="BF736" s="2539">
        <v>1</v>
      </c>
      <c r="BG736" s="2539">
        <v>0</v>
      </c>
      <c r="BH736" s="2539">
        <v>0</v>
      </c>
      <c r="BI736" s="2539">
        <v>0</v>
      </c>
      <c r="BJ736" s="2539">
        <v>1</v>
      </c>
      <c r="BK736" s="2539">
        <v>0</v>
      </c>
      <c r="BL736" s="2539">
        <v>0</v>
      </c>
      <c r="BM736" s="2539">
        <v>1</v>
      </c>
      <c r="BN736" s="2521">
        <v>0</v>
      </c>
      <c r="BO736" s="2539">
        <v>0</v>
      </c>
      <c r="BP736" s="2539">
        <v>0</v>
      </c>
      <c r="BQ736" s="2539">
        <v>0</v>
      </c>
      <c r="BR736" s="2562">
        <v>0</v>
      </c>
      <c r="BS736" s="2538">
        <v>0</v>
      </c>
      <c r="BT736" s="2521">
        <v>0</v>
      </c>
      <c r="BU736" s="2521">
        <v>0</v>
      </c>
      <c r="BV736" s="2521">
        <v>0</v>
      </c>
      <c r="BW736" s="2521">
        <v>0</v>
      </c>
      <c r="BX736" s="2521">
        <v>0</v>
      </c>
      <c r="BY736" s="2521">
        <v>0</v>
      </c>
      <c r="BZ736" s="2579">
        <v>0</v>
      </c>
      <c r="CA736" s="2521">
        <v>0</v>
      </c>
      <c r="CB736" s="2521">
        <v>0</v>
      </c>
      <c r="CC736" s="2521">
        <v>0</v>
      </c>
      <c r="CD736" s="2521">
        <v>0</v>
      </c>
      <c r="CE736" s="2524">
        <v>0</v>
      </c>
      <c r="CF736" s="2520">
        <v>1</v>
      </c>
      <c r="CG736" s="2521">
        <v>1</v>
      </c>
      <c r="CH736" s="2521">
        <v>1</v>
      </c>
      <c r="CI736" s="2521">
        <v>1</v>
      </c>
      <c r="CJ736" s="2521">
        <v>1</v>
      </c>
      <c r="CK736" s="2521">
        <v>1</v>
      </c>
      <c r="CL736" s="2521">
        <v>1</v>
      </c>
      <c r="CM736" s="2521">
        <v>1</v>
      </c>
      <c r="CN736" s="2521">
        <v>1</v>
      </c>
      <c r="CO736" s="2521">
        <v>1</v>
      </c>
      <c r="CP736" s="2521">
        <v>1</v>
      </c>
      <c r="CQ736" s="2521">
        <v>1</v>
      </c>
      <c r="CR736" s="2521">
        <v>1</v>
      </c>
      <c r="CS736" s="2521">
        <v>0</v>
      </c>
      <c r="CT736" s="2521">
        <v>0</v>
      </c>
      <c r="CU736" s="2521">
        <v>0</v>
      </c>
      <c r="CV736" s="2521">
        <v>0</v>
      </c>
      <c r="CW736" s="2521">
        <v>0</v>
      </c>
      <c r="CX736" s="2521">
        <v>0</v>
      </c>
      <c r="CY736" s="2563">
        <v>0</v>
      </c>
    </row>
    <row r="737" spans="1:103">
      <c r="A737" s="2541"/>
      <c r="B737" s="2659" t="s">
        <v>3150</v>
      </c>
      <c r="C737" s="2658" t="s">
        <v>3151</v>
      </c>
      <c r="D737" s="2648">
        <v>1086</v>
      </c>
      <c r="E737" s="2519">
        <v>730</v>
      </c>
      <c r="F737" s="2556">
        <v>569</v>
      </c>
      <c r="G737" s="2547">
        <v>454</v>
      </c>
      <c r="H737" s="2546">
        <v>78</v>
      </c>
      <c r="I737" s="2546">
        <v>125</v>
      </c>
      <c r="J737" s="2547">
        <v>20</v>
      </c>
      <c r="K737" s="2546">
        <v>320</v>
      </c>
      <c r="L737" s="2546">
        <v>280</v>
      </c>
      <c r="M737" s="2522">
        <v>1390</v>
      </c>
      <c r="N737" s="2548">
        <v>2.7639999999999998</v>
      </c>
      <c r="O737" s="2523">
        <v>2.5379999999999998</v>
      </c>
      <c r="P737" s="2549">
        <v>1</v>
      </c>
      <c r="Q737" s="2549" t="s">
        <v>2493</v>
      </c>
      <c r="R737" s="2549" t="s">
        <v>2493</v>
      </c>
      <c r="S737" s="2549" t="s">
        <v>2185</v>
      </c>
      <c r="T737" s="2550" t="s">
        <v>2185</v>
      </c>
      <c r="U737" s="2549">
        <v>1</v>
      </c>
      <c r="V737" s="2549" t="s">
        <v>2493</v>
      </c>
      <c r="W737" s="2549" t="s">
        <v>2493</v>
      </c>
      <c r="X737" s="2549">
        <v>1</v>
      </c>
      <c r="Y737" s="2550" t="s">
        <v>2185</v>
      </c>
      <c r="Z737" s="2551">
        <v>1</v>
      </c>
      <c r="AA737" s="2552">
        <v>1</v>
      </c>
      <c r="AB737" s="2549" t="s">
        <v>2495</v>
      </c>
      <c r="AC737" s="2554">
        <v>596070</v>
      </c>
      <c r="AD737" s="2555">
        <v>20950</v>
      </c>
      <c r="AE737" s="2555">
        <v>27230</v>
      </c>
      <c r="AF737" s="2555">
        <v>20.7</v>
      </c>
      <c r="AG737" s="2555">
        <v>399.7</v>
      </c>
      <c r="AH737" s="2555">
        <v>196270</v>
      </c>
      <c r="AI737" s="2555">
        <v>8646</v>
      </c>
      <c r="AJ737" s="2555">
        <v>13380</v>
      </c>
      <c r="AK737" s="2555">
        <v>11.8</v>
      </c>
      <c r="AL737" s="2555">
        <v>35.1</v>
      </c>
      <c r="AM737" s="2555">
        <v>61220</v>
      </c>
      <c r="AN737" s="2523">
        <v>96070</v>
      </c>
      <c r="AO737" s="2556">
        <v>1</v>
      </c>
      <c r="AP737" s="2547">
        <v>1</v>
      </c>
      <c r="AQ737" s="2547">
        <v>1</v>
      </c>
      <c r="AR737" s="2547">
        <v>1</v>
      </c>
      <c r="AS737" s="2557">
        <v>17</v>
      </c>
      <c r="AT737" s="2558">
        <v>20</v>
      </c>
      <c r="AU737" s="2558">
        <v>11</v>
      </c>
      <c r="AV737" s="2559">
        <v>15</v>
      </c>
      <c r="AW737" s="2560">
        <v>1</v>
      </c>
      <c r="AX737" s="2539">
        <v>1</v>
      </c>
      <c r="AY737" s="2521">
        <v>1</v>
      </c>
      <c r="AZ737" s="2539">
        <v>1</v>
      </c>
      <c r="BA737" s="2539">
        <v>0</v>
      </c>
      <c r="BB737" s="2539">
        <v>1</v>
      </c>
      <c r="BC737" s="2539">
        <v>1</v>
      </c>
      <c r="BD737" s="2539">
        <v>0</v>
      </c>
      <c r="BE737" s="2561">
        <v>1</v>
      </c>
      <c r="BF737" s="2539">
        <v>1</v>
      </c>
      <c r="BG737" s="2539">
        <v>0</v>
      </c>
      <c r="BH737" s="2539">
        <v>0</v>
      </c>
      <c r="BI737" s="2539">
        <v>0</v>
      </c>
      <c r="BJ737" s="2539">
        <v>1</v>
      </c>
      <c r="BK737" s="2539">
        <v>0</v>
      </c>
      <c r="BL737" s="2539">
        <v>0</v>
      </c>
      <c r="BM737" s="2539">
        <v>1</v>
      </c>
      <c r="BN737" s="2521">
        <v>0</v>
      </c>
      <c r="BO737" s="2539">
        <v>0</v>
      </c>
      <c r="BP737" s="2539">
        <v>0</v>
      </c>
      <c r="BQ737" s="2539">
        <v>0</v>
      </c>
      <c r="BR737" s="2562">
        <v>0</v>
      </c>
      <c r="BS737" s="2538">
        <v>0</v>
      </c>
      <c r="BT737" s="2521">
        <v>0</v>
      </c>
      <c r="BU737" s="2521">
        <v>0</v>
      </c>
      <c r="BV737" s="2521">
        <v>0</v>
      </c>
      <c r="BW737" s="2521">
        <v>0</v>
      </c>
      <c r="BX737" s="2521">
        <v>0</v>
      </c>
      <c r="BY737" s="2521">
        <v>0</v>
      </c>
      <c r="BZ737" s="2579">
        <v>0</v>
      </c>
      <c r="CA737" s="2521">
        <v>0</v>
      </c>
      <c r="CB737" s="2521">
        <v>0</v>
      </c>
      <c r="CC737" s="2521">
        <v>0</v>
      </c>
      <c r="CD737" s="2521">
        <v>0</v>
      </c>
      <c r="CE737" s="2524">
        <v>0</v>
      </c>
      <c r="CF737" s="2520">
        <v>1</v>
      </c>
      <c r="CG737" s="2521">
        <v>1</v>
      </c>
      <c r="CH737" s="2521">
        <v>1</v>
      </c>
      <c r="CI737" s="2521">
        <v>1</v>
      </c>
      <c r="CJ737" s="2521">
        <v>1</v>
      </c>
      <c r="CK737" s="2521">
        <v>1</v>
      </c>
      <c r="CL737" s="2521">
        <v>1</v>
      </c>
      <c r="CM737" s="2521">
        <v>1</v>
      </c>
      <c r="CN737" s="2521">
        <v>1</v>
      </c>
      <c r="CO737" s="2521">
        <v>1</v>
      </c>
      <c r="CP737" s="2521">
        <v>1</v>
      </c>
      <c r="CQ737" s="2521">
        <v>1</v>
      </c>
      <c r="CR737" s="2521">
        <v>1</v>
      </c>
      <c r="CS737" s="2521">
        <v>0</v>
      </c>
      <c r="CT737" s="2521">
        <v>0</v>
      </c>
      <c r="CU737" s="2521">
        <v>0</v>
      </c>
      <c r="CV737" s="2521">
        <v>0</v>
      </c>
      <c r="CW737" s="2521">
        <v>0</v>
      </c>
      <c r="CX737" s="2521">
        <v>0</v>
      </c>
      <c r="CY737" s="2563">
        <v>0</v>
      </c>
    </row>
    <row r="738" spans="1:103">
      <c r="A738" s="2541"/>
      <c r="B738" s="2659" t="s">
        <v>3152</v>
      </c>
      <c r="C738" s="2658" t="s">
        <v>3153</v>
      </c>
      <c r="D738" s="2648">
        <v>990</v>
      </c>
      <c r="E738" s="2519">
        <v>665</v>
      </c>
      <c r="F738" s="2556">
        <v>550</v>
      </c>
      <c r="G738" s="2547">
        <v>448</v>
      </c>
      <c r="H738" s="2546">
        <v>71.900000000000006</v>
      </c>
      <c r="I738" s="2546">
        <v>115</v>
      </c>
      <c r="J738" s="2547">
        <v>20</v>
      </c>
      <c r="K738" s="2546">
        <v>320</v>
      </c>
      <c r="L738" s="2546">
        <v>280</v>
      </c>
      <c r="M738" s="2522">
        <v>1260</v>
      </c>
      <c r="N738" s="2548">
        <v>2.714</v>
      </c>
      <c r="O738" s="2523">
        <v>2.7349999999999999</v>
      </c>
      <c r="P738" s="2549">
        <v>1</v>
      </c>
      <c r="Q738" s="2549" t="s">
        <v>2493</v>
      </c>
      <c r="R738" s="2549" t="s">
        <v>2493</v>
      </c>
      <c r="S738" s="2549" t="s">
        <v>2185</v>
      </c>
      <c r="T738" s="2550" t="s">
        <v>2185</v>
      </c>
      <c r="U738" s="2549">
        <v>1</v>
      </c>
      <c r="V738" s="2549" t="s">
        <v>2493</v>
      </c>
      <c r="W738" s="2549" t="s">
        <v>2493</v>
      </c>
      <c r="X738" s="2549">
        <v>1</v>
      </c>
      <c r="Y738" s="2550" t="s">
        <v>2185</v>
      </c>
      <c r="Z738" s="2551">
        <v>1</v>
      </c>
      <c r="AA738" s="2552">
        <v>1</v>
      </c>
      <c r="AB738" s="2549" t="s">
        <v>2495</v>
      </c>
      <c r="AC738" s="2554">
        <v>519260</v>
      </c>
      <c r="AD738" s="2555">
        <v>18880</v>
      </c>
      <c r="AE738" s="2555">
        <v>24300</v>
      </c>
      <c r="AF738" s="2555">
        <v>20.2</v>
      </c>
      <c r="AG738" s="2555">
        <v>362.1</v>
      </c>
      <c r="AH738" s="2555">
        <v>173380</v>
      </c>
      <c r="AI738" s="2555">
        <v>7740</v>
      </c>
      <c r="AJ738" s="2555">
        <v>11960</v>
      </c>
      <c r="AK738" s="2555">
        <v>11.7</v>
      </c>
      <c r="AL738" s="2555">
        <v>32.5</v>
      </c>
      <c r="AM738" s="2555">
        <v>47490</v>
      </c>
      <c r="AN738" s="2523">
        <v>81520</v>
      </c>
      <c r="AO738" s="2556">
        <v>1</v>
      </c>
      <c r="AP738" s="2547">
        <v>1</v>
      </c>
      <c r="AQ738" s="2547">
        <v>1</v>
      </c>
      <c r="AR738" s="2547">
        <v>1</v>
      </c>
      <c r="AS738" s="2557">
        <v>18</v>
      </c>
      <c r="AT738" s="2558">
        <v>21</v>
      </c>
      <c r="AU738" s="2558">
        <v>12</v>
      </c>
      <c r="AV738" s="2559">
        <v>16</v>
      </c>
      <c r="AW738" s="2560">
        <v>1</v>
      </c>
      <c r="AX738" s="2539">
        <v>1</v>
      </c>
      <c r="AY738" s="2521">
        <v>1</v>
      </c>
      <c r="AZ738" s="2539">
        <v>1</v>
      </c>
      <c r="BA738" s="2539">
        <v>0</v>
      </c>
      <c r="BB738" s="2539">
        <v>1</v>
      </c>
      <c r="BC738" s="2539">
        <v>1</v>
      </c>
      <c r="BD738" s="2539">
        <v>0</v>
      </c>
      <c r="BE738" s="2561">
        <v>1</v>
      </c>
      <c r="BF738" s="2539">
        <v>1</v>
      </c>
      <c r="BG738" s="2539">
        <v>0</v>
      </c>
      <c r="BH738" s="2539">
        <v>0</v>
      </c>
      <c r="BI738" s="2539">
        <v>0</v>
      </c>
      <c r="BJ738" s="2539">
        <v>1</v>
      </c>
      <c r="BK738" s="2539">
        <v>0</v>
      </c>
      <c r="BL738" s="2539">
        <v>0</v>
      </c>
      <c r="BM738" s="2539">
        <v>1</v>
      </c>
      <c r="BN738" s="2521">
        <v>0</v>
      </c>
      <c r="BO738" s="2539">
        <v>0</v>
      </c>
      <c r="BP738" s="2539">
        <v>0</v>
      </c>
      <c r="BQ738" s="2539">
        <v>0</v>
      </c>
      <c r="BR738" s="2562">
        <v>0</v>
      </c>
      <c r="BS738" s="2538">
        <v>0</v>
      </c>
      <c r="BT738" s="2521">
        <v>0</v>
      </c>
      <c r="BU738" s="2521">
        <v>0</v>
      </c>
      <c r="BV738" s="2521">
        <v>0</v>
      </c>
      <c r="BW738" s="2521">
        <v>0</v>
      </c>
      <c r="BX738" s="2521">
        <v>0</v>
      </c>
      <c r="BY738" s="2521">
        <v>0</v>
      </c>
      <c r="BZ738" s="2579">
        <v>0</v>
      </c>
      <c r="CA738" s="2521">
        <v>0</v>
      </c>
      <c r="CB738" s="2521">
        <v>0</v>
      </c>
      <c r="CC738" s="2521">
        <v>0</v>
      </c>
      <c r="CD738" s="2521">
        <v>0</v>
      </c>
      <c r="CE738" s="2524">
        <v>0</v>
      </c>
      <c r="CF738" s="2520">
        <v>1</v>
      </c>
      <c r="CG738" s="2521">
        <v>1</v>
      </c>
      <c r="CH738" s="2521">
        <v>1</v>
      </c>
      <c r="CI738" s="2521">
        <v>1</v>
      </c>
      <c r="CJ738" s="2521">
        <v>1</v>
      </c>
      <c r="CK738" s="2521">
        <v>1</v>
      </c>
      <c r="CL738" s="2521">
        <v>1</v>
      </c>
      <c r="CM738" s="2521">
        <v>1</v>
      </c>
      <c r="CN738" s="2521">
        <v>1</v>
      </c>
      <c r="CO738" s="2521">
        <v>1</v>
      </c>
      <c r="CP738" s="2521">
        <v>1</v>
      </c>
      <c r="CQ738" s="2521">
        <v>1</v>
      </c>
      <c r="CR738" s="2521">
        <v>1</v>
      </c>
      <c r="CS738" s="2521">
        <v>0</v>
      </c>
      <c r="CT738" s="2521">
        <v>0</v>
      </c>
      <c r="CU738" s="2521">
        <v>0</v>
      </c>
      <c r="CV738" s="2521">
        <v>0</v>
      </c>
      <c r="CW738" s="2521">
        <v>0</v>
      </c>
      <c r="CX738" s="2521">
        <v>0</v>
      </c>
      <c r="CY738" s="2563">
        <v>0</v>
      </c>
    </row>
    <row r="739" spans="1:103">
      <c r="A739" s="2541"/>
      <c r="B739" s="2659" t="s">
        <v>3154</v>
      </c>
      <c r="C739" s="2658" t="s">
        <v>3155</v>
      </c>
      <c r="D739" s="2648">
        <v>900</v>
      </c>
      <c r="E739" s="2519">
        <v>605</v>
      </c>
      <c r="F739" s="2556">
        <v>531</v>
      </c>
      <c r="G739" s="2547">
        <v>442</v>
      </c>
      <c r="H739" s="2546">
        <v>65.900000000000006</v>
      </c>
      <c r="I739" s="2546">
        <v>106</v>
      </c>
      <c r="J739" s="2547">
        <v>20</v>
      </c>
      <c r="K739" s="2546">
        <v>320</v>
      </c>
      <c r="L739" s="2546">
        <v>280</v>
      </c>
      <c r="M739" s="2522">
        <v>1150</v>
      </c>
      <c r="N739" s="2548">
        <v>2.6640000000000001</v>
      </c>
      <c r="O739" s="2523">
        <v>2.9489999999999998</v>
      </c>
      <c r="P739" s="2549">
        <v>1</v>
      </c>
      <c r="Q739" s="2549" t="s">
        <v>2493</v>
      </c>
      <c r="R739" s="2549" t="s">
        <v>2493</v>
      </c>
      <c r="S739" s="2549" t="s">
        <v>2185</v>
      </c>
      <c r="T739" s="2550" t="s">
        <v>2185</v>
      </c>
      <c r="U739" s="2549">
        <v>1</v>
      </c>
      <c r="V739" s="2549" t="s">
        <v>2493</v>
      </c>
      <c r="W739" s="2549" t="s">
        <v>2493</v>
      </c>
      <c r="X739" s="2549">
        <v>1</v>
      </c>
      <c r="Y739" s="2550" t="s">
        <v>2185</v>
      </c>
      <c r="Z739" s="2551">
        <v>1</v>
      </c>
      <c r="AA739" s="2552">
        <v>1</v>
      </c>
      <c r="AB739" s="2549" t="s">
        <v>2495</v>
      </c>
      <c r="AC739" s="2554">
        <v>450550</v>
      </c>
      <c r="AD739" s="2555">
        <v>16970</v>
      </c>
      <c r="AE739" s="2555">
        <v>21640</v>
      </c>
      <c r="AF739" s="2555">
        <v>19.7</v>
      </c>
      <c r="AG739" s="2555">
        <v>325.89999999999998</v>
      </c>
      <c r="AH739" s="2555">
        <v>153360</v>
      </c>
      <c r="AI739" s="2555">
        <v>6939</v>
      </c>
      <c r="AJ739" s="2555">
        <v>10710</v>
      </c>
      <c r="AK739" s="2555">
        <v>11.5</v>
      </c>
      <c r="AL739" s="2555">
        <v>30.1</v>
      </c>
      <c r="AM739" s="2555">
        <v>36880</v>
      </c>
      <c r="AN739" s="2523">
        <v>68880</v>
      </c>
      <c r="AO739" s="2556">
        <v>1</v>
      </c>
      <c r="AP739" s="2547">
        <v>1</v>
      </c>
      <c r="AQ739" s="2547">
        <v>1</v>
      </c>
      <c r="AR739" s="2547">
        <v>1</v>
      </c>
      <c r="AS739" s="2557">
        <v>19</v>
      </c>
      <c r="AT739" s="2558">
        <v>23</v>
      </c>
      <c r="AU739" s="2558">
        <v>13</v>
      </c>
      <c r="AV739" s="2559">
        <v>17</v>
      </c>
      <c r="AW739" s="2560">
        <v>1</v>
      </c>
      <c r="AX739" s="2539">
        <v>1</v>
      </c>
      <c r="AY739" s="2521">
        <v>1</v>
      </c>
      <c r="AZ739" s="2539">
        <v>1</v>
      </c>
      <c r="BA739" s="2539">
        <v>0</v>
      </c>
      <c r="BB739" s="2539">
        <v>1</v>
      </c>
      <c r="BC739" s="2539">
        <v>1</v>
      </c>
      <c r="BD739" s="2539">
        <v>0</v>
      </c>
      <c r="BE739" s="2561">
        <v>1</v>
      </c>
      <c r="BF739" s="2539">
        <v>1</v>
      </c>
      <c r="BG739" s="2539">
        <v>0</v>
      </c>
      <c r="BH739" s="2539">
        <v>0</v>
      </c>
      <c r="BI739" s="2539">
        <v>0</v>
      </c>
      <c r="BJ739" s="2539">
        <v>1</v>
      </c>
      <c r="BK739" s="2539">
        <v>0</v>
      </c>
      <c r="BL739" s="2539">
        <v>0</v>
      </c>
      <c r="BM739" s="2539">
        <v>1</v>
      </c>
      <c r="BN739" s="2521">
        <v>0</v>
      </c>
      <c r="BO739" s="2539">
        <v>0</v>
      </c>
      <c r="BP739" s="2539">
        <v>0</v>
      </c>
      <c r="BQ739" s="2539">
        <v>0</v>
      </c>
      <c r="BR739" s="2562">
        <v>0</v>
      </c>
      <c r="BS739" s="2538">
        <v>0</v>
      </c>
      <c r="BT739" s="2521">
        <v>0</v>
      </c>
      <c r="BU739" s="2521">
        <v>0</v>
      </c>
      <c r="BV739" s="2521">
        <v>0</v>
      </c>
      <c r="BW739" s="2521">
        <v>0</v>
      </c>
      <c r="BX739" s="2521">
        <v>0</v>
      </c>
      <c r="BY739" s="2521">
        <v>0</v>
      </c>
      <c r="BZ739" s="2579">
        <v>0</v>
      </c>
      <c r="CA739" s="2521">
        <v>0</v>
      </c>
      <c r="CB739" s="2521">
        <v>0</v>
      </c>
      <c r="CC739" s="2521">
        <v>0</v>
      </c>
      <c r="CD739" s="2521">
        <v>0</v>
      </c>
      <c r="CE739" s="2524">
        <v>0</v>
      </c>
      <c r="CF739" s="2520">
        <v>1</v>
      </c>
      <c r="CG739" s="2521">
        <v>1</v>
      </c>
      <c r="CH739" s="2521">
        <v>1</v>
      </c>
      <c r="CI739" s="2521">
        <v>1</v>
      </c>
      <c r="CJ739" s="2521">
        <v>1</v>
      </c>
      <c r="CK739" s="2521">
        <v>1</v>
      </c>
      <c r="CL739" s="2521">
        <v>1</v>
      </c>
      <c r="CM739" s="2521">
        <v>1</v>
      </c>
      <c r="CN739" s="2521">
        <v>1</v>
      </c>
      <c r="CO739" s="2521">
        <v>1</v>
      </c>
      <c r="CP739" s="2521">
        <v>1</v>
      </c>
      <c r="CQ739" s="2521">
        <v>1</v>
      </c>
      <c r="CR739" s="2521">
        <v>1</v>
      </c>
      <c r="CS739" s="2521">
        <v>0</v>
      </c>
      <c r="CT739" s="2521">
        <v>0</v>
      </c>
      <c r="CU739" s="2521">
        <v>0</v>
      </c>
      <c r="CV739" s="2521">
        <v>0</v>
      </c>
      <c r="CW739" s="2521">
        <v>0</v>
      </c>
      <c r="CX739" s="2521">
        <v>0</v>
      </c>
      <c r="CY739" s="2563">
        <v>0</v>
      </c>
    </row>
    <row r="740" spans="1:103">
      <c r="A740" s="2541"/>
      <c r="B740" s="2659" t="s">
        <v>3156</v>
      </c>
      <c r="C740" s="2658" t="s">
        <v>3157</v>
      </c>
      <c r="D740" s="2648">
        <v>818</v>
      </c>
      <c r="E740" s="2519">
        <v>550</v>
      </c>
      <c r="F740" s="2556">
        <v>514</v>
      </c>
      <c r="G740" s="2547">
        <v>437</v>
      </c>
      <c r="H740" s="2546">
        <v>60.5</v>
      </c>
      <c r="I740" s="2546">
        <v>97</v>
      </c>
      <c r="J740" s="2547">
        <v>20</v>
      </c>
      <c r="K740" s="2546">
        <v>320</v>
      </c>
      <c r="L740" s="2546">
        <v>280</v>
      </c>
      <c r="M740" s="2522">
        <v>1050</v>
      </c>
      <c r="N740" s="2548">
        <v>2.621</v>
      </c>
      <c r="O740" s="2523">
        <v>3.1960000000000002</v>
      </c>
      <c r="P740" s="2549">
        <v>1</v>
      </c>
      <c r="Q740" s="2549" t="s">
        <v>2493</v>
      </c>
      <c r="R740" s="2549" t="s">
        <v>2493</v>
      </c>
      <c r="S740" s="2549" t="s">
        <v>2185</v>
      </c>
      <c r="T740" s="2550" t="s">
        <v>2185</v>
      </c>
      <c r="U740" s="2549">
        <v>1</v>
      </c>
      <c r="V740" s="2549" t="s">
        <v>2493</v>
      </c>
      <c r="W740" s="2549" t="s">
        <v>2493</v>
      </c>
      <c r="X740" s="2549">
        <v>1</v>
      </c>
      <c r="Y740" s="2550" t="s">
        <v>2185</v>
      </c>
      <c r="Z740" s="2551">
        <v>1</v>
      </c>
      <c r="AA740" s="2552">
        <v>1</v>
      </c>
      <c r="AB740" s="2549" t="s">
        <v>2495</v>
      </c>
      <c r="AC740" s="2554">
        <v>392540</v>
      </c>
      <c r="AD740" s="2555">
        <v>15270</v>
      </c>
      <c r="AE740" s="2555">
        <v>19270</v>
      </c>
      <c r="AF740" s="2555">
        <v>19.3</v>
      </c>
      <c r="AG740" s="2555">
        <v>294.5</v>
      </c>
      <c r="AH740" s="2555">
        <v>135540</v>
      </c>
      <c r="AI740" s="2555">
        <v>6203</v>
      </c>
      <c r="AJ740" s="2555">
        <v>9566</v>
      </c>
      <c r="AK740" s="2555">
        <v>11.3</v>
      </c>
      <c r="AL740" s="2555">
        <v>27.7</v>
      </c>
      <c r="AM740" s="2555">
        <v>28210</v>
      </c>
      <c r="AN740" s="2523">
        <v>58650</v>
      </c>
      <c r="AO740" s="2556">
        <v>1</v>
      </c>
      <c r="AP740" s="2547">
        <v>1</v>
      </c>
      <c r="AQ740" s="2547">
        <v>1</v>
      </c>
      <c r="AR740" s="2547">
        <v>1</v>
      </c>
      <c r="AS740" s="2557">
        <v>21</v>
      </c>
      <c r="AT740" s="2558">
        <v>25</v>
      </c>
      <c r="AU740" s="2558">
        <v>14</v>
      </c>
      <c r="AV740" s="2559">
        <v>18</v>
      </c>
      <c r="AW740" s="2560">
        <v>1</v>
      </c>
      <c r="AX740" s="2539">
        <v>1</v>
      </c>
      <c r="AY740" s="2521">
        <v>1</v>
      </c>
      <c r="AZ740" s="2539">
        <v>1</v>
      </c>
      <c r="BA740" s="2539">
        <v>0</v>
      </c>
      <c r="BB740" s="2539">
        <v>1</v>
      </c>
      <c r="BC740" s="2539">
        <v>1</v>
      </c>
      <c r="BD740" s="2539">
        <v>0</v>
      </c>
      <c r="BE740" s="2561">
        <v>1</v>
      </c>
      <c r="BF740" s="2539">
        <v>1</v>
      </c>
      <c r="BG740" s="2539">
        <v>0</v>
      </c>
      <c r="BH740" s="2539">
        <v>0</v>
      </c>
      <c r="BI740" s="2539">
        <v>0</v>
      </c>
      <c r="BJ740" s="2539">
        <v>1</v>
      </c>
      <c r="BK740" s="2539">
        <v>0</v>
      </c>
      <c r="BL740" s="2539">
        <v>0</v>
      </c>
      <c r="BM740" s="2539">
        <v>1</v>
      </c>
      <c r="BN740" s="2521">
        <v>1</v>
      </c>
      <c r="BO740" s="2539">
        <v>0</v>
      </c>
      <c r="BP740" s="2539">
        <v>0</v>
      </c>
      <c r="BQ740" s="2539">
        <v>0</v>
      </c>
      <c r="BR740" s="2562">
        <v>0</v>
      </c>
      <c r="BS740" s="2538">
        <v>0</v>
      </c>
      <c r="BT740" s="2521">
        <v>0</v>
      </c>
      <c r="BU740" s="2521">
        <v>0</v>
      </c>
      <c r="BV740" s="2521">
        <v>0</v>
      </c>
      <c r="BW740" s="2521">
        <v>0</v>
      </c>
      <c r="BX740" s="2521">
        <v>0</v>
      </c>
      <c r="BY740" s="2521">
        <v>0</v>
      </c>
      <c r="BZ740" s="2579">
        <v>0</v>
      </c>
      <c r="CA740" s="2521">
        <v>0</v>
      </c>
      <c r="CB740" s="2521">
        <v>0</v>
      </c>
      <c r="CC740" s="2521">
        <v>0</v>
      </c>
      <c r="CD740" s="2521">
        <v>0</v>
      </c>
      <c r="CE740" s="2524">
        <v>0</v>
      </c>
      <c r="CF740" s="2520">
        <v>1</v>
      </c>
      <c r="CG740" s="2521">
        <v>1</v>
      </c>
      <c r="CH740" s="2521">
        <v>1</v>
      </c>
      <c r="CI740" s="2521">
        <v>1</v>
      </c>
      <c r="CJ740" s="2521">
        <v>1</v>
      </c>
      <c r="CK740" s="2521">
        <v>1</v>
      </c>
      <c r="CL740" s="2521">
        <v>1</v>
      </c>
      <c r="CM740" s="2521">
        <v>1</v>
      </c>
      <c r="CN740" s="2521">
        <v>1</v>
      </c>
      <c r="CO740" s="2521">
        <v>1</v>
      </c>
      <c r="CP740" s="2521">
        <v>1</v>
      </c>
      <c r="CQ740" s="2521">
        <v>1</v>
      </c>
      <c r="CR740" s="2521">
        <v>1</v>
      </c>
      <c r="CS740" s="2521">
        <v>0</v>
      </c>
      <c r="CT740" s="2521">
        <v>0</v>
      </c>
      <c r="CU740" s="2521">
        <v>0</v>
      </c>
      <c r="CV740" s="2521">
        <v>0</v>
      </c>
      <c r="CW740" s="2521">
        <v>0</v>
      </c>
      <c r="CX740" s="2521">
        <v>0</v>
      </c>
      <c r="CY740" s="2563">
        <v>0</v>
      </c>
    </row>
    <row r="741" spans="1:103">
      <c r="A741" s="2541"/>
      <c r="B741" s="2659" t="s">
        <v>3158</v>
      </c>
      <c r="C741" s="2658" t="s">
        <v>3159</v>
      </c>
      <c r="D741" s="2648">
        <v>744</v>
      </c>
      <c r="E741" s="2519">
        <v>500</v>
      </c>
      <c r="F741" s="2556">
        <v>498</v>
      </c>
      <c r="G741" s="2547">
        <v>432</v>
      </c>
      <c r="H741" s="2546">
        <v>55.6</v>
      </c>
      <c r="I741" s="2546">
        <v>88.9</v>
      </c>
      <c r="J741" s="2547">
        <v>20</v>
      </c>
      <c r="K741" s="2546">
        <v>320</v>
      </c>
      <c r="L741" s="2546">
        <v>280</v>
      </c>
      <c r="M741" s="2522">
        <v>948</v>
      </c>
      <c r="N741" s="2548">
        <v>2.5779999999999998</v>
      </c>
      <c r="O741" s="2523">
        <v>3.4590000000000001</v>
      </c>
      <c r="P741" s="2549">
        <v>1</v>
      </c>
      <c r="Q741" s="2549" t="s">
        <v>2493</v>
      </c>
      <c r="R741" s="2549" t="s">
        <v>2493</v>
      </c>
      <c r="S741" s="2549" t="s">
        <v>2185</v>
      </c>
      <c r="T741" s="2550" t="s">
        <v>2185</v>
      </c>
      <c r="U741" s="2549">
        <v>1</v>
      </c>
      <c r="V741" s="2549" t="s">
        <v>2493</v>
      </c>
      <c r="W741" s="2549" t="s">
        <v>2493</v>
      </c>
      <c r="X741" s="2549">
        <v>1</v>
      </c>
      <c r="Y741" s="2550" t="s">
        <v>2185</v>
      </c>
      <c r="Z741" s="2551">
        <v>1</v>
      </c>
      <c r="AA741" s="2552">
        <v>1</v>
      </c>
      <c r="AB741" s="2549" t="s">
        <v>2495</v>
      </c>
      <c r="AC741" s="2554">
        <v>342470</v>
      </c>
      <c r="AD741" s="2555">
        <v>13750</v>
      </c>
      <c r="AE741" s="2555">
        <v>17180</v>
      </c>
      <c r="AF741" s="2555">
        <v>18.899999999999999</v>
      </c>
      <c r="AG741" s="2555">
        <v>266.39999999999998</v>
      </c>
      <c r="AH741" s="2555">
        <v>119940</v>
      </c>
      <c r="AI741" s="2555">
        <v>5553</v>
      </c>
      <c r="AJ741" s="2555">
        <v>8553</v>
      </c>
      <c r="AK741" s="2555">
        <v>11.2</v>
      </c>
      <c r="AL741" s="2555">
        <v>25.6</v>
      </c>
      <c r="AM741" s="2555">
        <v>21660</v>
      </c>
      <c r="AN741" s="2523">
        <v>49980</v>
      </c>
      <c r="AO741" s="2556">
        <v>1</v>
      </c>
      <c r="AP741" s="2547">
        <v>1</v>
      </c>
      <c r="AQ741" s="2547">
        <v>1</v>
      </c>
      <c r="AR741" s="2547">
        <v>1</v>
      </c>
      <c r="AS741" s="2557">
        <v>23</v>
      </c>
      <c r="AT741" s="2558">
        <v>27</v>
      </c>
      <c r="AU741" s="2558">
        <v>15</v>
      </c>
      <c r="AV741" s="2559">
        <v>20</v>
      </c>
      <c r="AW741" s="2560">
        <v>1</v>
      </c>
      <c r="AX741" s="2539">
        <v>1</v>
      </c>
      <c r="AY741" s="2521">
        <v>1</v>
      </c>
      <c r="AZ741" s="2539">
        <v>1</v>
      </c>
      <c r="BA741" s="2539">
        <v>0</v>
      </c>
      <c r="BB741" s="2539">
        <v>1</v>
      </c>
      <c r="BC741" s="2539">
        <v>1</v>
      </c>
      <c r="BD741" s="2539">
        <v>0</v>
      </c>
      <c r="BE741" s="2561">
        <v>1</v>
      </c>
      <c r="BF741" s="2539">
        <v>1</v>
      </c>
      <c r="BG741" s="2539">
        <v>0</v>
      </c>
      <c r="BH741" s="2539">
        <v>0</v>
      </c>
      <c r="BI741" s="2539">
        <v>0</v>
      </c>
      <c r="BJ741" s="2539">
        <v>1</v>
      </c>
      <c r="BK741" s="2539">
        <v>0</v>
      </c>
      <c r="BL741" s="2539">
        <v>0</v>
      </c>
      <c r="BM741" s="2539">
        <v>1</v>
      </c>
      <c r="BN741" s="2521">
        <v>1</v>
      </c>
      <c r="BO741" s="2539">
        <v>0</v>
      </c>
      <c r="BP741" s="2539">
        <v>0</v>
      </c>
      <c r="BQ741" s="2539">
        <v>0</v>
      </c>
      <c r="BR741" s="2562">
        <v>0</v>
      </c>
      <c r="BS741" s="2538">
        <v>0</v>
      </c>
      <c r="BT741" s="2521">
        <v>0</v>
      </c>
      <c r="BU741" s="2521">
        <v>0</v>
      </c>
      <c r="BV741" s="2521">
        <v>0</v>
      </c>
      <c r="BW741" s="2521">
        <v>0</v>
      </c>
      <c r="BX741" s="2521">
        <v>0</v>
      </c>
      <c r="BY741" s="2521">
        <v>0</v>
      </c>
      <c r="BZ741" s="2579">
        <v>0</v>
      </c>
      <c r="CA741" s="2521">
        <v>0</v>
      </c>
      <c r="CB741" s="2521">
        <v>0</v>
      </c>
      <c r="CC741" s="2521">
        <v>0</v>
      </c>
      <c r="CD741" s="2521">
        <v>0</v>
      </c>
      <c r="CE741" s="2524">
        <v>0</v>
      </c>
      <c r="CF741" s="2520">
        <v>1</v>
      </c>
      <c r="CG741" s="2521">
        <v>1</v>
      </c>
      <c r="CH741" s="2521">
        <v>1</v>
      </c>
      <c r="CI741" s="2521">
        <v>1</v>
      </c>
      <c r="CJ741" s="2521">
        <v>1</v>
      </c>
      <c r="CK741" s="2521">
        <v>1</v>
      </c>
      <c r="CL741" s="2521">
        <v>1</v>
      </c>
      <c r="CM741" s="2521">
        <v>1</v>
      </c>
      <c r="CN741" s="2521">
        <v>1</v>
      </c>
      <c r="CO741" s="2521">
        <v>1</v>
      </c>
      <c r="CP741" s="2521">
        <v>1</v>
      </c>
      <c r="CQ741" s="2521">
        <v>1</v>
      </c>
      <c r="CR741" s="2521">
        <v>1</v>
      </c>
      <c r="CS741" s="2521">
        <v>0</v>
      </c>
      <c r="CT741" s="2521">
        <v>0</v>
      </c>
      <c r="CU741" s="2521">
        <v>0</v>
      </c>
      <c r="CV741" s="2521">
        <v>0</v>
      </c>
      <c r="CW741" s="2521">
        <v>0</v>
      </c>
      <c r="CX741" s="2521">
        <v>0</v>
      </c>
      <c r="CY741" s="2563">
        <v>0</v>
      </c>
    </row>
    <row r="742" spans="1:103">
      <c r="A742" s="2541"/>
      <c r="B742" s="2659" t="s">
        <v>3160</v>
      </c>
      <c r="C742" s="2658" t="s">
        <v>3161</v>
      </c>
      <c r="D742" s="2648">
        <v>677</v>
      </c>
      <c r="E742" s="2519">
        <v>455</v>
      </c>
      <c r="F742" s="2556">
        <v>483</v>
      </c>
      <c r="G742" s="2547">
        <v>428</v>
      </c>
      <c r="H742" s="2546">
        <v>51.2</v>
      </c>
      <c r="I742" s="2546">
        <v>81.5</v>
      </c>
      <c r="J742" s="2547">
        <v>20</v>
      </c>
      <c r="K742" s="2546">
        <v>320</v>
      </c>
      <c r="L742" s="2546">
        <v>280</v>
      </c>
      <c r="M742" s="2522">
        <v>865</v>
      </c>
      <c r="N742" s="2548">
        <v>2.5409999999999999</v>
      </c>
      <c r="O742" s="2523">
        <v>3.7429999999999999</v>
      </c>
      <c r="P742" s="2549">
        <v>1</v>
      </c>
      <c r="Q742" s="2549" t="s">
        <v>2493</v>
      </c>
      <c r="R742" s="2549" t="s">
        <v>2493</v>
      </c>
      <c r="S742" s="2549" t="s">
        <v>2185</v>
      </c>
      <c r="T742" s="2550" t="s">
        <v>2185</v>
      </c>
      <c r="U742" s="2549">
        <v>1</v>
      </c>
      <c r="V742" s="2549" t="s">
        <v>2493</v>
      </c>
      <c r="W742" s="2549" t="s">
        <v>2493</v>
      </c>
      <c r="X742" s="2549">
        <v>1</v>
      </c>
      <c r="Y742" s="2550" t="s">
        <v>2185</v>
      </c>
      <c r="Z742" s="2551">
        <v>1</v>
      </c>
      <c r="AA742" s="2552">
        <v>1</v>
      </c>
      <c r="AB742" s="2549" t="s">
        <v>2495</v>
      </c>
      <c r="AC742" s="2554">
        <v>299820</v>
      </c>
      <c r="AD742" s="2555">
        <v>12410</v>
      </c>
      <c r="AE742" s="2555">
        <v>15360</v>
      </c>
      <c r="AF742" s="2555">
        <v>18.600000000000001</v>
      </c>
      <c r="AG742" s="2555">
        <v>241.6</v>
      </c>
      <c r="AH742" s="2555">
        <v>106880</v>
      </c>
      <c r="AI742" s="2555">
        <v>4994</v>
      </c>
      <c r="AJ742" s="2555">
        <v>7684</v>
      </c>
      <c r="AK742" s="2555">
        <v>11.1</v>
      </c>
      <c r="AL742" s="2555">
        <v>23.7</v>
      </c>
      <c r="AM742" s="2555">
        <v>16680</v>
      </c>
      <c r="AN742" s="2523">
        <v>42910</v>
      </c>
      <c r="AO742" s="2556">
        <v>1</v>
      </c>
      <c r="AP742" s="2547">
        <v>1</v>
      </c>
      <c r="AQ742" s="2547">
        <v>1</v>
      </c>
      <c r="AR742" s="2547">
        <v>1</v>
      </c>
      <c r="AS742" s="2557">
        <v>24</v>
      </c>
      <c r="AT742" s="2558">
        <v>29</v>
      </c>
      <c r="AU742" s="2558">
        <v>16</v>
      </c>
      <c r="AV742" s="2559">
        <v>21</v>
      </c>
      <c r="AW742" s="2560">
        <v>1</v>
      </c>
      <c r="AX742" s="2539">
        <v>1</v>
      </c>
      <c r="AY742" s="2521">
        <v>1</v>
      </c>
      <c r="AZ742" s="2539">
        <v>1</v>
      </c>
      <c r="BA742" s="2539">
        <v>0</v>
      </c>
      <c r="BB742" s="2539">
        <v>1</v>
      </c>
      <c r="BC742" s="2539">
        <v>1</v>
      </c>
      <c r="BD742" s="2539">
        <v>0</v>
      </c>
      <c r="BE742" s="2561">
        <v>1</v>
      </c>
      <c r="BF742" s="2539">
        <v>1</v>
      </c>
      <c r="BG742" s="2539">
        <v>0</v>
      </c>
      <c r="BH742" s="2539">
        <v>0</v>
      </c>
      <c r="BI742" s="2539">
        <v>0</v>
      </c>
      <c r="BJ742" s="2539">
        <v>1</v>
      </c>
      <c r="BK742" s="2539">
        <v>0</v>
      </c>
      <c r="BL742" s="2539">
        <v>0</v>
      </c>
      <c r="BM742" s="2539">
        <v>1</v>
      </c>
      <c r="BN742" s="2521">
        <v>1</v>
      </c>
      <c r="BO742" s="2539">
        <v>0</v>
      </c>
      <c r="BP742" s="2539">
        <v>0</v>
      </c>
      <c r="BQ742" s="2539">
        <v>0</v>
      </c>
      <c r="BR742" s="2562">
        <v>0</v>
      </c>
      <c r="BS742" s="2538">
        <v>0</v>
      </c>
      <c r="BT742" s="2521">
        <v>0</v>
      </c>
      <c r="BU742" s="2521">
        <v>0</v>
      </c>
      <c r="BV742" s="2521">
        <v>0</v>
      </c>
      <c r="BW742" s="2521">
        <v>0</v>
      </c>
      <c r="BX742" s="2521">
        <v>0</v>
      </c>
      <c r="BY742" s="2521">
        <v>0</v>
      </c>
      <c r="BZ742" s="2579">
        <v>0</v>
      </c>
      <c r="CA742" s="2521">
        <v>0</v>
      </c>
      <c r="CB742" s="2521">
        <v>0</v>
      </c>
      <c r="CC742" s="2521">
        <v>0</v>
      </c>
      <c r="CD742" s="2521">
        <v>0</v>
      </c>
      <c r="CE742" s="2524">
        <v>0</v>
      </c>
      <c r="CF742" s="2520">
        <v>1</v>
      </c>
      <c r="CG742" s="2521">
        <v>1</v>
      </c>
      <c r="CH742" s="2521">
        <v>1</v>
      </c>
      <c r="CI742" s="2521">
        <v>1</v>
      </c>
      <c r="CJ742" s="2521">
        <v>1</v>
      </c>
      <c r="CK742" s="2521">
        <v>1</v>
      </c>
      <c r="CL742" s="2521">
        <v>1</v>
      </c>
      <c r="CM742" s="2521">
        <v>1</v>
      </c>
      <c r="CN742" s="2521">
        <v>1</v>
      </c>
      <c r="CO742" s="2521">
        <v>1</v>
      </c>
      <c r="CP742" s="2521">
        <v>1</v>
      </c>
      <c r="CQ742" s="2521">
        <v>1</v>
      </c>
      <c r="CR742" s="2521">
        <v>1</v>
      </c>
      <c r="CS742" s="2521">
        <v>0</v>
      </c>
      <c r="CT742" s="2521">
        <v>0</v>
      </c>
      <c r="CU742" s="2521">
        <v>0</v>
      </c>
      <c r="CV742" s="2521">
        <v>0</v>
      </c>
      <c r="CW742" s="2521">
        <v>0</v>
      </c>
      <c r="CX742" s="2521">
        <v>0</v>
      </c>
      <c r="CY742" s="2563">
        <v>0</v>
      </c>
    </row>
    <row r="743" spans="1:103">
      <c r="A743" s="2541"/>
      <c r="B743" s="2659" t="s">
        <v>3162</v>
      </c>
      <c r="C743" s="2658" t="s">
        <v>3163</v>
      </c>
      <c r="D743" s="2648">
        <v>634</v>
      </c>
      <c r="E743" s="2519">
        <v>426</v>
      </c>
      <c r="F743" s="2556">
        <v>474</v>
      </c>
      <c r="G743" s="2547">
        <v>424</v>
      </c>
      <c r="H743" s="2546">
        <v>47.6</v>
      </c>
      <c r="I743" s="2546">
        <v>77.099999999999994</v>
      </c>
      <c r="J743" s="2547">
        <v>20</v>
      </c>
      <c r="K743" s="2546">
        <v>320</v>
      </c>
      <c r="L743" s="2546">
        <v>280</v>
      </c>
      <c r="M743" s="2522">
        <v>806</v>
      </c>
      <c r="N743" s="2548">
        <v>2.5139999999999998</v>
      </c>
      <c r="O743" s="2523">
        <v>3.956</v>
      </c>
      <c r="P743" s="2549">
        <v>1</v>
      </c>
      <c r="Q743" s="2549" t="s">
        <v>2493</v>
      </c>
      <c r="R743" s="2549" t="s">
        <v>2493</v>
      </c>
      <c r="S743" s="2549" t="s">
        <v>2185</v>
      </c>
      <c r="T743" s="2550" t="s">
        <v>2185</v>
      </c>
      <c r="U743" s="2549">
        <v>1</v>
      </c>
      <c r="V743" s="2549" t="s">
        <v>2493</v>
      </c>
      <c r="W743" s="2549" t="s">
        <v>2493</v>
      </c>
      <c r="X743" s="2549">
        <v>1</v>
      </c>
      <c r="Y743" s="2550" t="s">
        <v>2185</v>
      </c>
      <c r="Z743" s="2551">
        <v>1</v>
      </c>
      <c r="AA743" s="2552">
        <v>1</v>
      </c>
      <c r="AB743" s="2549" t="s">
        <v>2495</v>
      </c>
      <c r="AC743" s="2554">
        <v>274520</v>
      </c>
      <c r="AD743" s="2555">
        <v>11580</v>
      </c>
      <c r="AE743" s="2555">
        <v>14240</v>
      </c>
      <c r="AF743" s="2555">
        <v>18.399999999999999</v>
      </c>
      <c r="AG743" s="2555">
        <v>223.1</v>
      </c>
      <c r="AH743" s="2555">
        <v>98260</v>
      </c>
      <c r="AI743" s="2555">
        <v>4635</v>
      </c>
      <c r="AJ743" s="2555">
        <v>7121</v>
      </c>
      <c r="AK743" s="2555">
        <v>11</v>
      </c>
      <c r="AL743" s="2555">
        <v>22.5</v>
      </c>
      <c r="AM743" s="2555">
        <v>13960</v>
      </c>
      <c r="AN743" s="2523">
        <v>38570</v>
      </c>
      <c r="AO743" s="2556">
        <v>1</v>
      </c>
      <c r="AP743" s="2547">
        <v>1</v>
      </c>
      <c r="AQ743" s="2547">
        <v>1</v>
      </c>
      <c r="AR743" s="2547">
        <v>1</v>
      </c>
      <c r="AS743" s="2557">
        <v>26</v>
      </c>
      <c r="AT743" s="2558">
        <v>31</v>
      </c>
      <c r="AU743" s="2558">
        <v>17</v>
      </c>
      <c r="AV743" s="2559">
        <v>22</v>
      </c>
      <c r="AW743" s="2560">
        <v>1</v>
      </c>
      <c r="AX743" s="2539">
        <v>1</v>
      </c>
      <c r="AY743" s="2521">
        <v>1</v>
      </c>
      <c r="AZ743" s="2539">
        <v>1</v>
      </c>
      <c r="BA743" s="2539">
        <v>0</v>
      </c>
      <c r="BB743" s="2539">
        <v>1</v>
      </c>
      <c r="BC743" s="2539">
        <v>1</v>
      </c>
      <c r="BD743" s="2539">
        <v>0</v>
      </c>
      <c r="BE743" s="2561">
        <v>1</v>
      </c>
      <c r="BF743" s="2539">
        <v>1</v>
      </c>
      <c r="BG743" s="2539">
        <v>0</v>
      </c>
      <c r="BH743" s="2539">
        <v>0</v>
      </c>
      <c r="BI743" s="2539">
        <v>0</v>
      </c>
      <c r="BJ743" s="2539">
        <v>1</v>
      </c>
      <c r="BK743" s="2539">
        <v>0</v>
      </c>
      <c r="BL743" s="2539">
        <v>0</v>
      </c>
      <c r="BM743" s="2539">
        <v>1</v>
      </c>
      <c r="BN743" s="2521">
        <v>1</v>
      </c>
      <c r="BO743" s="2539">
        <v>0</v>
      </c>
      <c r="BP743" s="2539">
        <v>0</v>
      </c>
      <c r="BQ743" s="2539">
        <v>0</v>
      </c>
      <c r="BR743" s="2562">
        <v>0</v>
      </c>
      <c r="BS743" s="2538">
        <v>0</v>
      </c>
      <c r="BT743" s="2521">
        <v>0</v>
      </c>
      <c r="BU743" s="2521">
        <v>0</v>
      </c>
      <c r="BV743" s="2521">
        <v>0</v>
      </c>
      <c r="BW743" s="2521">
        <v>0</v>
      </c>
      <c r="BX743" s="2521">
        <v>0</v>
      </c>
      <c r="BY743" s="2521">
        <v>0</v>
      </c>
      <c r="BZ743" s="2579">
        <v>0</v>
      </c>
      <c r="CA743" s="2521">
        <v>0</v>
      </c>
      <c r="CB743" s="2521">
        <v>0</v>
      </c>
      <c r="CC743" s="2521">
        <v>0</v>
      </c>
      <c r="CD743" s="2521">
        <v>0</v>
      </c>
      <c r="CE743" s="2524">
        <v>0</v>
      </c>
      <c r="CF743" s="2520">
        <v>1</v>
      </c>
      <c r="CG743" s="2521">
        <v>1</v>
      </c>
      <c r="CH743" s="2521">
        <v>1</v>
      </c>
      <c r="CI743" s="2521">
        <v>1</v>
      </c>
      <c r="CJ743" s="2521">
        <v>1</v>
      </c>
      <c r="CK743" s="2521">
        <v>1</v>
      </c>
      <c r="CL743" s="2521">
        <v>1</v>
      </c>
      <c r="CM743" s="2521">
        <v>1</v>
      </c>
      <c r="CN743" s="2521">
        <v>1</v>
      </c>
      <c r="CO743" s="2521">
        <v>1</v>
      </c>
      <c r="CP743" s="2521">
        <v>1</v>
      </c>
      <c r="CQ743" s="2521">
        <v>1</v>
      </c>
      <c r="CR743" s="2521">
        <v>1</v>
      </c>
      <c r="CS743" s="2521">
        <v>0</v>
      </c>
      <c r="CT743" s="2521">
        <v>0</v>
      </c>
      <c r="CU743" s="2521">
        <v>0</v>
      </c>
      <c r="CV743" s="2521">
        <v>0</v>
      </c>
      <c r="CW743" s="2521">
        <v>0</v>
      </c>
      <c r="CX743" s="2521">
        <v>0</v>
      </c>
      <c r="CY743" s="2563">
        <v>0</v>
      </c>
    </row>
    <row r="744" spans="1:103">
      <c r="A744" s="2541"/>
      <c r="B744" s="2659" t="s">
        <v>3164</v>
      </c>
      <c r="C744" s="2658" t="s">
        <v>3165</v>
      </c>
      <c r="D744" s="2648">
        <v>592</v>
      </c>
      <c r="E744" s="2519">
        <v>398</v>
      </c>
      <c r="F744" s="2556">
        <v>465</v>
      </c>
      <c r="G744" s="2547">
        <v>421</v>
      </c>
      <c r="H744" s="2546">
        <v>45</v>
      </c>
      <c r="I744" s="2546">
        <v>72.3</v>
      </c>
      <c r="J744" s="2547">
        <v>20</v>
      </c>
      <c r="K744" s="2546">
        <v>320</v>
      </c>
      <c r="L744" s="2546">
        <v>280</v>
      </c>
      <c r="M744" s="2522">
        <v>755</v>
      </c>
      <c r="N744" s="2548">
        <v>2.4900000000000002</v>
      </c>
      <c r="O744" s="2523">
        <v>4.194</v>
      </c>
      <c r="P744" s="2549">
        <v>1</v>
      </c>
      <c r="Q744" s="2549" t="s">
        <v>2493</v>
      </c>
      <c r="R744" s="2549" t="s">
        <v>2493</v>
      </c>
      <c r="S744" s="2549" t="s">
        <v>2185</v>
      </c>
      <c r="T744" s="2550" t="s">
        <v>2185</v>
      </c>
      <c r="U744" s="2549">
        <v>1</v>
      </c>
      <c r="V744" s="2549" t="s">
        <v>2493</v>
      </c>
      <c r="W744" s="2549" t="s">
        <v>2493</v>
      </c>
      <c r="X744" s="2549">
        <v>1</v>
      </c>
      <c r="Y744" s="2550" t="s">
        <v>2185</v>
      </c>
      <c r="Z744" s="2551">
        <v>1</v>
      </c>
      <c r="AA744" s="2552">
        <v>1</v>
      </c>
      <c r="AB744" s="2549" t="s">
        <v>2495</v>
      </c>
      <c r="AC744" s="2554">
        <v>250510</v>
      </c>
      <c r="AD744" s="2555">
        <v>10770</v>
      </c>
      <c r="AE744" s="2555">
        <v>13160</v>
      </c>
      <c r="AF744" s="2555">
        <v>18.100000000000001</v>
      </c>
      <c r="AG744" s="2555">
        <v>209</v>
      </c>
      <c r="AH744" s="2555">
        <v>90180</v>
      </c>
      <c r="AI744" s="2555">
        <v>4284</v>
      </c>
      <c r="AJ744" s="2555">
        <v>6578</v>
      </c>
      <c r="AK744" s="2555">
        <v>10.9</v>
      </c>
      <c r="AL744" s="2555">
        <v>21.3</v>
      </c>
      <c r="AM744" s="2555">
        <v>11520</v>
      </c>
      <c r="AN744" s="2523">
        <v>34660</v>
      </c>
      <c r="AO744" s="2556">
        <v>1</v>
      </c>
      <c r="AP744" s="2547">
        <v>1</v>
      </c>
      <c r="AQ744" s="2547">
        <v>1</v>
      </c>
      <c r="AR744" s="2547">
        <v>1</v>
      </c>
      <c r="AS744" s="2557">
        <v>27</v>
      </c>
      <c r="AT744" s="2558">
        <v>33</v>
      </c>
      <c r="AU744" s="2558">
        <v>18</v>
      </c>
      <c r="AV744" s="2559">
        <v>23</v>
      </c>
      <c r="AW744" s="2560">
        <v>1</v>
      </c>
      <c r="AX744" s="2539">
        <v>1</v>
      </c>
      <c r="AY744" s="2521">
        <v>1</v>
      </c>
      <c r="AZ744" s="2539">
        <v>1</v>
      </c>
      <c r="BA744" s="2539">
        <v>0</v>
      </c>
      <c r="BB744" s="2539">
        <v>1</v>
      </c>
      <c r="BC744" s="2539">
        <v>1</v>
      </c>
      <c r="BD744" s="2539">
        <v>0</v>
      </c>
      <c r="BE744" s="2561">
        <v>1</v>
      </c>
      <c r="BF744" s="2539">
        <v>1</v>
      </c>
      <c r="BG744" s="2539">
        <v>0</v>
      </c>
      <c r="BH744" s="2539">
        <v>0</v>
      </c>
      <c r="BI744" s="2539">
        <v>0</v>
      </c>
      <c r="BJ744" s="2539">
        <v>1</v>
      </c>
      <c r="BK744" s="2539">
        <v>0</v>
      </c>
      <c r="BL744" s="2539">
        <v>0</v>
      </c>
      <c r="BM744" s="2539">
        <v>1</v>
      </c>
      <c r="BN744" s="2521">
        <v>1</v>
      </c>
      <c r="BO744" s="2539">
        <v>0</v>
      </c>
      <c r="BP744" s="2539">
        <v>0</v>
      </c>
      <c r="BQ744" s="2539">
        <v>0</v>
      </c>
      <c r="BR744" s="2562">
        <v>0</v>
      </c>
      <c r="BS744" s="2538">
        <v>0</v>
      </c>
      <c r="BT744" s="2521">
        <v>0</v>
      </c>
      <c r="BU744" s="2521">
        <v>0</v>
      </c>
      <c r="BV744" s="2521">
        <v>0</v>
      </c>
      <c r="BW744" s="2521">
        <v>0</v>
      </c>
      <c r="BX744" s="2521">
        <v>0</v>
      </c>
      <c r="BY744" s="2521">
        <v>0</v>
      </c>
      <c r="BZ744" s="2579">
        <v>0</v>
      </c>
      <c r="CA744" s="2521">
        <v>0</v>
      </c>
      <c r="CB744" s="2521">
        <v>0</v>
      </c>
      <c r="CC744" s="2521">
        <v>0</v>
      </c>
      <c r="CD744" s="2521">
        <v>0</v>
      </c>
      <c r="CE744" s="2524">
        <v>0</v>
      </c>
      <c r="CF744" s="2520">
        <v>1</v>
      </c>
      <c r="CG744" s="2521">
        <v>1</v>
      </c>
      <c r="CH744" s="2521">
        <v>1</v>
      </c>
      <c r="CI744" s="2521">
        <v>1</v>
      </c>
      <c r="CJ744" s="2521">
        <v>1</v>
      </c>
      <c r="CK744" s="2521">
        <v>1</v>
      </c>
      <c r="CL744" s="2521">
        <v>1</v>
      </c>
      <c r="CM744" s="2521">
        <v>1</v>
      </c>
      <c r="CN744" s="2521">
        <v>1</v>
      </c>
      <c r="CO744" s="2521">
        <v>1</v>
      </c>
      <c r="CP744" s="2521">
        <v>1</v>
      </c>
      <c r="CQ744" s="2521">
        <v>1</v>
      </c>
      <c r="CR744" s="2521">
        <v>1</v>
      </c>
      <c r="CS744" s="2521">
        <v>0</v>
      </c>
      <c r="CT744" s="2521">
        <v>0</v>
      </c>
      <c r="CU744" s="2521">
        <v>0</v>
      </c>
      <c r="CV744" s="2521">
        <v>0</v>
      </c>
      <c r="CW744" s="2521">
        <v>0</v>
      </c>
      <c r="CX744" s="2521">
        <v>0</v>
      </c>
      <c r="CY744" s="2563">
        <v>0</v>
      </c>
    </row>
    <row r="745" spans="1:103">
      <c r="A745" s="2541"/>
      <c r="B745" s="2659" t="s">
        <v>3166</v>
      </c>
      <c r="C745" s="2658" t="s">
        <v>3167</v>
      </c>
      <c r="D745" s="2648">
        <v>551</v>
      </c>
      <c r="E745" s="2519">
        <v>370</v>
      </c>
      <c r="F745" s="2556">
        <v>455</v>
      </c>
      <c r="G745" s="2547">
        <v>418</v>
      </c>
      <c r="H745" s="2546">
        <v>42</v>
      </c>
      <c r="I745" s="2546">
        <v>67.599999999999994</v>
      </c>
      <c r="J745" s="2547">
        <v>20</v>
      </c>
      <c r="K745" s="2546">
        <v>320</v>
      </c>
      <c r="L745" s="2546">
        <v>280</v>
      </c>
      <c r="M745" s="2522">
        <v>703</v>
      </c>
      <c r="N745" s="2548">
        <v>2.464</v>
      </c>
      <c r="O745" s="2523">
        <v>4.4660000000000002</v>
      </c>
      <c r="P745" s="2549">
        <v>1</v>
      </c>
      <c r="Q745" s="2549" t="s">
        <v>2493</v>
      </c>
      <c r="R745" s="2549" t="s">
        <v>2493</v>
      </c>
      <c r="S745" s="2549" t="s">
        <v>2185</v>
      </c>
      <c r="T745" s="2550" t="s">
        <v>2185</v>
      </c>
      <c r="U745" s="2549">
        <v>1</v>
      </c>
      <c r="V745" s="2549" t="s">
        <v>2493</v>
      </c>
      <c r="W745" s="2549" t="s">
        <v>2493</v>
      </c>
      <c r="X745" s="2549">
        <v>1</v>
      </c>
      <c r="Y745" s="2550" t="s">
        <v>2185</v>
      </c>
      <c r="Z745" s="2551">
        <v>1</v>
      </c>
      <c r="AA745" s="2552">
        <v>1</v>
      </c>
      <c r="AB745" s="2549" t="s">
        <v>2495</v>
      </c>
      <c r="AC745" s="2554">
        <v>226460</v>
      </c>
      <c r="AD745" s="2555">
        <v>9954</v>
      </c>
      <c r="AE745" s="2555">
        <v>12070</v>
      </c>
      <c r="AF745" s="2555">
        <v>17.899999999999999</v>
      </c>
      <c r="AG745" s="2555">
        <v>193.1</v>
      </c>
      <c r="AH745" s="2555">
        <v>82500</v>
      </c>
      <c r="AI745" s="2555">
        <v>3947</v>
      </c>
      <c r="AJ745" s="2555">
        <v>6055</v>
      </c>
      <c r="AK745" s="2555">
        <v>10.8</v>
      </c>
      <c r="AL745" s="2555">
        <v>20</v>
      </c>
      <c r="AM745" s="2555">
        <v>9395</v>
      </c>
      <c r="AN745" s="2523">
        <v>30870</v>
      </c>
      <c r="AO745" s="2556">
        <v>1</v>
      </c>
      <c r="AP745" s="2547">
        <v>1</v>
      </c>
      <c r="AQ745" s="2547">
        <v>1</v>
      </c>
      <c r="AR745" s="2547">
        <v>1</v>
      </c>
      <c r="AS745" s="2557">
        <v>29</v>
      </c>
      <c r="AT745" s="2558">
        <v>35</v>
      </c>
      <c r="AU745" s="2558">
        <v>19</v>
      </c>
      <c r="AV745" s="2559">
        <v>25</v>
      </c>
      <c r="AW745" s="2560">
        <v>1</v>
      </c>
      <c r="AX745" s="2539">
        <v>1</v>
      </c>
      <c r="AY745" s="2521">
        <v>1</v>
      </c>
      <c r="AZ745" s="2539">
        <v>1</v>
      </c>
      <c r="BA745" s="2539">
        <v>0</v>
      </c>
      <c r="BB745" s="2539">
        <v>1</v>
      </c>
      <c r="BC745" s="2539">
        <v>1</v>
      </c>
      <c r="BD745" s="2539">
        <v>0</v>
      </c>
      <c r="BE745" s="2561">
        <v>1</v>
      </c>
      <c r="BF745" s="2539">
        <v>1</v>
      </c>
      <c r="BG745" s="2539">
        <v>0</v>
      </c>
      <c r="BH745" s="2539">
        <v>0</v>
      </c>
      <c r="BI745" s="2539">
        <v>0</v>
      </c>
      <c r="BJ745" s="2539">
        <v>1</v>
      </c>
      <c r="BK745" s="2539">
        <v>0</v>
      </c>
      <c r="BL745" s="2539">
        <v>0</v>
      </c>
      <c r="BM745" s="2539">
        <v>1</v>
      </c>
      <c r="BN745" s="2521">
        <v>1</v>
      </c>
      <c r="BO745" s="2539">
        <v>0</v>
      </c>
      <c r="BP745" s="2539">
        <v>0</v>
      </c>
      <c r="BQ745" s="2539">
        <v>0</v>
      </c>
      <c r="BR745" s="2562">
        <v>0</v>
      </c>
      <c r="BS745" s="2538">
        <v>0</v>
      </c>
      <c r="BT745" s="2521">
        <v>0</v>
      </c>
      <c r="BU745" s="2521">
        <v>0</v>
      </c>
      <c r="BV745" s="2521">
        <v>0</v>
      </c>
      <c r="BW745" s="2521">
        <v>0</v>
      </c>
      <c r="BX745" s="2521">
        <v>0</v>
      </c>
      <c r="BY745" s="2521">
        <v>0</v>
      </c>
      <c r="BZ745" s="2579">
        <v>0</v>
      </c>
      <c r="CA745" s="2521">
        <v>0</v>
      </c>
      <c r="CB745" s="2521">
        <v>0</v>
      </c>
      <c r="CC745" s="2521">
        <v>0</v>
      </c>
      <c r="CD745" s="2521">
        <v>0</v>
      </c>
      <c r="CE745" s="2524">
        <v>0</v>
      </c>
      <c r="CF745" s="2520">
        <v>1</v>
      </c>
      <c r="CG745" s="2521">
        <v>1</v>
      </c>
      <c r="CH745" s="2521">
        <v>1</v>
      </c>
      <c r="CI745" s="2521">
        <v>1</v>
      </c>
      <c r="CJ745" s="2521">
        <v>1</v>
      </c>
      <c r="CK745" s="2521">
        <v>1</v>
      </c>
      <c r="CL745" s="2521">
        <v>1</v>
      </c>
      <c r="CM745" s="2521">
        <v>1</v>
      </c>
      <c r="CN745" s="2521">
        <v>1</v>
      </c>
      <c r="CO745" s="2521">
        <v>1</v>
      </c>
      <c r="CP745" s="2521">
        <v>1</v>
      </c>
      <c r="CQ745" s="2521">
        <v>1</v>
      </c>
      <c r="CR745" s="2521">
        <v>1</v>
      </c>
      <c r="CS745" s="2521">
        <v>0</v>
      </c>
      <c r="CT745" s="2521">
        <v>0</v>
      </c>
      <c r="CU745" s="2521">
        <v>0</v>
      </c>
      <c r="CV745" s="2521">
        <v>0</v>
      </c>
      <c r="CW745" s="2521">
        <v>0</v>
      </c>
      <c r="CX745" s="2521">
        <v>0</v>
      </c>
      <c r="CY745" s="2563">
        <v>0</v>
      </c>
    </row>
    <row r="746" spans="1:103">
      <c r="A746" s="2541"/>
      <c r="B746" s="2659" t="s">
        <v>3168</v>
      </c>
      <c r="C746" s="2658" t="s">
        <v>3169</v>
      </c>
      <c r="D746" s="2648">
        <v>509</v>
      </c>
      <c r="E746" s="2519">
        <v>342</v>
      </c>
      <c r="F746" s="2556">
        <v>446</v>
      </c>
      <c r="G746" s="2547">
        <v>416</v>
      </c>
      <c r="H746" s="2546">
        <v>39.1</v>
      </c>
      <c r="I746" s="2546">
        <v>62.7</v>
      </c>
      <c r="J746" s="2547">
        <v>20</v>
      </c>
      <c r="K746" s="2546">
        <v>320</v>
      </c>
      <c r="L746" s="2546">
        <v>280</v>
      </c>
      <c r="M746" s="2522">
        <v>652</v>
      </c>
      <c r="N746" s="2548">
        <v>2.4430000000000001</v>
      </c>
      <c r="O746" s="2523">
        <v>4.7850000000000001</v>
      </c>
      <c r="P746" s="2549">
        <v>1</v>
      </c>
      <c r="Q746" s="2549" t="s">
        <v>2493</v>
      </c>
      <c r="R746" s="2549" t="s">
        <v>2493</v>
      </c>
      <c r="S746" s="2549">
        <v>1</v>
      </c>
      <c r="T746" s="2550" t="s">
        <v>2185</v>
      </c>
      <c r="U746" s="2549">
        <v>1</v>
      </c>
      <c r="V746" s="2549" t="s">
        <v>2493</v>
      </c>
      <c r="W746" s="2549" t="s">
        <v>2493</v>
      </c>
      <c r="X746" s="2549">
        <v>1</v>
      </c>
      <c r="Y746" s="2550" t="s">
        <v>2185</v>
      </c>
      <c r="Z746" s="2551">
        <v>1</v>
      </c>
      <c r="AA746" s="2552">
        <v>1</v>
      </c>
      <c r="AB746" s="2549" t="s">
        <v>2495</v>
      </c>
      <c r="AC746" s="2554">
        <v>204880</v>
      </c>
      <c r="AD746" s="2555">
        <v>9187</v>
      </c>
      <c r="AE746" s="2555">
        <v>11050</v>
      </c>
      <c r="AF746" s="2555">
        <v>17.7</v>
      </c>
      <c r="AG746" s="2555">
        <v>178.3</v>
      </c>
      <c r="AH746" s="2555">
        <v>75410</v>
      </c>
      <c r="AI746" s="2555">
        <v>3625</v>
      </c>
      <c r="AJ746" s="2555">
        <v>5556</v>
      </c>
      <c r="AK746" s="2555">
        <v>10.7</v>
      </c>
      <c r="AL746" s="2555">
        <v>18.7</v>
      </c>
      <c r="AM746" s="2555">
        <v>7513</v>
      </c>
      <c r="AN746" s="2523">
        <v>27630</v>
      </c>
      <c r="AO746" s="2556">
        <v>1</v>
      </c>
      <c r="AP746" s="2547">
        <v>1</v>
      </c>
      <c r="AQ746" s="2547">
        <v>1</v>
      </c>
      <c r="AR746" s="2547">
        <v>1</v>
      </c>
      <c r="AS746" s="2557">
        <v>31</v>
      </c>
      <c r="AT746" s="2558">
        <v>38</v>
      </c>
      <c r="AU746" s="2558">
        <v>20</v>
      </c>
      <c r="AV746" s="2559">
        <v>27</v>
      </c>
      <c r="AW746" s="2560">
        <v>1</v>
      </c>
      <c r="AX746" s="2539">
        <v>1</v>
      </c>
      <c r="AY746" s="2521">
        <v>1</v>
      </c>
      <c r="AZ746" s="2539">
        <v>1</v>
      </c>
      <c r="BA746" s="2539">
        <v>0</v>
      </c>
      <c r="BB746" s="2539">
        <v>1</v>
      </c>
      <c r="BC746" s="2539">
        <v>1</v>
      </c>
      <c r="BD746" s="2539">
        <v>1</v>
      </c>
      <c r="BE746" s="2561">
        <v>1</v>
      </c>
      <c r="BF746" s="2539">
        <v>1</v>
      </c>
      <c r="BG746" s="2539">
        <v>0</v>
      </c>
      <c r="BH746" s="2539">
        <v>0</v>
      </c>
      <c r="BI746" s="2539">
        <v>0</v>
      </c>
      <c r="BJ746" s="2539">
        <v>1</v>
      </c>
      <c r="BK746" s="2539">
        <v>0</v>
      </c>
      <c r="BL746" s="2539">
        <v>0</v>
      </c>
      <c r="BM746" s="2539">
        <v>1</v>
      </c>
      <c r="BN746" s="2521">
        <v>1</v>
      </c>
      <c r="BO746" s="2539">
        <v>1</v>
      </c>
      <c r="BP746" s="2539">
        <v>0</v>
      </c>
      <c r="BQ746" s="2539">
        <v>0</v>
      </c>
      <c r="BR746" s="2562">
        <v>0</v>
      </c>
      <c r="BS746" s="2538">
        <v>0</v>
      </c>
      <c r="BT746" s="2521">
        <v>0</v>
      </c>
      <c r="BU746" s="2521">
        <v>0</v>
      </c>
      <c r="BV746" s="2521">
        <v>0</v>
      </c>
      <c r="BW746" s="2521">
        <v>0</v>
      </c>
      <c r="BX746" s="2521">
        <v>0</v>
      </c>
      <c r="BY746" s="2521">
        <v>0</v>
      </c>
      <c r="BZ746" s="2579">
        <v>0</v>
      </c>
      <c r="CA746" s="2521">
        <v>0</v>
      </c>
      <c r="CB746" s="2521">
        <v>0</v>
      </c>
      <c r="CC746" s="2521">
        <v>0</v>
      </c>
      <c r="CD746" s="2521">
        <v>0</v>
      </c>
      <c r="CE746" s="2524">
        <v>0</v>
      </c>
      <c r="CF746" s="2520">
        <v>1</v>
      </c>
      <c r="CG746" s="2521">
        <v>1</v>
      </c>
      <c r="CH746" s="2521">
        <v>1</v>
      </c>
      <c r="CI746" s="2521">
        <v>1</v>
      </c>
      <c r="CJ746" s="2521">
        <v>1</v>
      </c>
      <c r="CK746" s="2521">
        <v>1</v>
      </c>
      <c r="CL746" s="2521">
        <v>1</v>
      </c>
      <c r="CM746" s="2521">
        <v>1</v>
      </c>
      <c r="CN746" s="2521">
        <v>1</v>
      </c>
      <c r="CO746" s="2521">
        <v>1</v>
      </c>
      <c r="CP746" s="2521">
        <v>1</v>
      </c>
      <c r="CQ746" s="2521">
        <v>1</v>
      </c>
      <c r="CR746" s="2521">
        <v>1</v>
      </c>
      <c r="CS746" s="2521">
        <v>0</v>
      </c>
      <c r="CT746" s="2521">
        <v>0</v>
      </c>
      <c r="CU746" s="2521">
        <v>0</v>
      </c>
      <c r="CV746" s="2521">
        <v>0</v>
      </c>
      <c r="CW746" s="2521">
        <v>0</v>
      </c>
      <c r="CX746" s="2521">
        <v>0</v>
      </c>
      <c r="CY746" s="2563">
        <v>0</v>
      </c>
    </row>
    <row r="747" spans="1:103">
      <c r="A747" s="2541"/>
      <c r="B747" s="2659" t="s">
        <v>3170</v>
      </c>
      <c r="C747" s="2658" t="s">
        <v>3171</v>
      </c>
      <c r="D747" s="2648">
        <v>463</v>
      </c>
      <c r="E747" s="2519">
        <v>311</v>
      </c>
      <c r="F747" s="2556">
        <v>435</v>
      </c>
      <c r="G747" s="2547">
        <v>412</v>
      </c>
      <c r="H747" s="2546">
        <v>35.799999999999997</v>
      </c>
      <c r="I747" s="2546">
        <v>57.4</v>
      </c>
      <c r="J747" s="2547">
        <v>20</v>
      </c>
      <c r="K747" s="2546">
        <v>320</v>
      </c>
      <c r="L747" s="2546">
        <v>280</v>
      </c>
      <c r="M747" s="2522">
        <v>590</v>
      </c>
      <c r="N747" s="2548">
        <v>2.4119999999999999</v>
      </c>
      <c r="O747" s="2523">
        <v>5.1989999999999998</v>
      </c>
      <c r="P747" s="2549">
        <v>1</v>
      </c>
      <c r="Q747" s="2549" t="s">
        <v>2493</v>
      </c>
      <c r="R747" s="2549" t="s">
        <v>2493</v>
      </c>
      <c r="S747" s="2549">
        <v>1</v>
      </c>
      <c r="T747" s="2550" t="s">
        <v>2185</v>
      </c>
      <c r="U747" s="2549">
        <v>1</v>
      </c>
      <c r="V747" s="2549" t="s">
        <v>2493</v>
      </c>
      <c r="W747" s="2549" t="s">
        <v>2493</v>
      </c>
      <c r="X747" s="2549">
        <v>1</v>
      </c>
      <c r="Y747" s="2550" t="s">
        <v>2185</v>
      </c>
      <c r="Z747" s="2551">
        <v>1</v>
      </c>
      <c r="AA747" s="2552">
        <v>1</v>
      </c>
      <c r="AB747" s="2549" t="s">
        <v>2495</v>
      </c>
      <c r="AC747" s="2554">
        <v>180510</v>
      </c>
      <c r="AD747" s="2555">
        <v>8299</v>
      </c>
      <c r="AE747" s="2555">
        <v>9900</v>
      </c>
      <c r="AF747" s="2555">
        <v>17.399999999999999</v>
      </c>
      <c r="AG747" s="2555">
        <v>161.5</v>
      </c>
      <c r="AH747" s="2555">
        <v>67040</v>
      </c>
      <c r="AI747" s="2555">
        <v>3254</v>
      </c>
      <c r="AJ747" s="2555">
        <v>4981</v>
      </c>
      <c r="AK747" s="2555">
        <v>10.6</v>
      </c>
      <c r="AL747" s="2555">
        <v>17.399999999999999</v>
      </c>
      <c r="AM747" s="2555">
        <v>5746</v>
      </c>
      <c r="AN747" s="2523">
        <v>23840</v>
      </c>
      <c r="AO747" s="2556">
        <v>1</v>
      </c>
      <c r="AP747" s="2547">
        <v>1</v>
      </c>
      <c r="AQ747" s="2547">
        <v>1</v>
      </c>
      <c r="AR747" s="2547">
        <v>1</v>
      </c>
      <c r="AS747" s="2557">
        <v>34</v>
      </c>
      <c r="AT747" s="2558">
        <v>41</v>
      </c>
      <c r="AU747" s="2558">
        <v>22</v>
      </c>
      <c r="AV747" s="2559">
        <v>29</v>
      </c>
      <c r="AW747" s="2560">
        <v>1</v>
      </c>
      <c r="AX747" s="2539">
        <v>1</v>
      </c>
      <c r="AY747" s="2521">
        <v>1</v>
      </c>
      <c r="AZ747" s="2539">
        <v>1</v>
      </c>
      <c r="BA747" s="2539">
        <v>0</v>
      </c>
      <c r="BB747" s="2539">
        <v>1</v>
      </c>
      <c r="BC747" s="2539">
        <v>1</v>
      </c>
      <c r="BD747" s="2539">
        <v>1</v>
      </c>
      <c r="BE747" s="2561">
        <v>1</v>
      </c>
      <c r="BF747" s="2539">
        <v>1</v>
      </c>
      <c r="BG747" s="2539">
        <v>0</v>
      </c>
      <c r="BH747" s="2539">
        <v>0</v>
      </c>
      <c r="BI747" s="2539">
        <v>0</v>
      </c>
      <c r="BJ747" s="2539">
        <v>1</v>
      </c>
      <c r="BK747" s="2539">
        <v>0</v>
      </c>
      <c r="BL747" s="2539">
        <v>0</v>
      </c>
      <c r="BM747" s="2539">
        <v>1</v>
      </c>
      <c r="BN747" s="2521">
        <v>1</v>
      </c>
      <c r="BO747" s="2539">
        <v>1</v>
      </c>
      <c r="BP747" s="2539">
        <v>0</v>
      </c>
      <c r="BQ747" s="2539">
        <v>0</v>
      </c>
      <c r="BR747" s="2562">
        <v>0</v>
      </c>
      <c r="BS747" s="2538">
        <v>0</v>
      </c>
      <c r="BT747" s="2521">
        <v>0</v>
      </c>
      <c r="BU747" s="2521">
        <v>0</v>
      </c>
      <c r="BV747" s="2521">
        <v>0</v>
      </c>
      <c r="BW747" s="2521">
        <v>0</v>
      </c>
      <c r="BX747" s="2521">
        <v>0</v>
      </c>
      <c r="BY747" s="2521">
        <v>0</v>
      </c>
      <c r="BZ747" s="2579">
        <v>0</v>
      </c>
      <c r="CA747" s="2521">
        <v>0</v>
      </c>
      <c r="CB747" s="2521">
        <v>0</v>
      </c>
      <c r="CC747" s="2521">
        <v>0</v>
      </c>
      <c r="CD747" s="2521">
        <v>0</v>
      </c>
      <c r="CE747" s="2524">
        <v>0</v>
      </c>
      <c r="CF747" s="2520">
        <v>1</v>
      </c>
      <c r="CG747" s="2521">
        <v>1</v>
      </c>
      <c r="CH747" s="2521">
        <v>1</v>
      </c>
      <c r="CI747" s="2521">
        <v>1</v>
      </c>
      <c r="CJ747" s="2521">
        <v>1</v>
      </c>
      <c r="CK747" s="2521">
        <v>1</v>
      </c>
      <c r="CL747" s="2521">
        <v>1</v>
      </c>
      <c r="CM747" s="2521">
        <v>1</v>
      </c>
      <c r="CN747" s="2521">
        <v>1</v>
      </c>
      <c r="CO747" s="2521">
        <v>1</v>
      </c>
      <c r="CP747" s="2521">
        <v>1</v>
      </c>
      <c r="CQ747" s="2521">
        <v>1</v>
      </c>
      <c r="CR747" s="2521">
        <v>1</v>
      </c>
      <c r="CS747" s="2521">
        <v>0</v>
      </c>
      <c r="CT747" s="2521">
        <v>0</v>
      </c>
      <c r="CU747" s="2521">
        <v>0</v>
      </c>
      <c r="CV747" s="2521">
        <v>0</v>
      </c>
      <c r="CW747" s="2521">
        <v>0</v>
      </c>
      <c r="CX747" s="2521">
        <v>0</v>
      </c>
      <c r="CY747" s="2563">
        <v>0</v>
      </c>
    </row>
    <row r="748" spans="1:103">
      <c r="A748" s="2541"/>
      <c r="B748" s="2659" t="s">
        <v>3172</v>
      </c>
      <c r="C748" s="2658" t="s">
        <v>3173</v>
      </c>
      <c r="D748" s="2648">
        <v>421</v>
      </c>
      <c r="E748" s="2519">
        <v>283</v>
      </c>
      <c r="F748" s="2556">
        <v>425</v>
      </c>
      <c r="G748" s="2547">
        <v>409</v>
      </c>
      <c r="H748" s="2546">
        <v>32.799999999999997</v>
      </c>
      <c r="I748" s="2546">
        <v>52.6</v>
      </c>
      <c r="J748" s="2547">
        <v>20</v>
      </c>
      <c r="K748" s="2546">
        <v>320</v>
      </c>
      <c r="L748" s="2546">
        <v>280</v>
      </c>
      <c r="M748" s="2522">
        <v>537</v>
      </c>
      <c r="N748" s="2548">
        <v>2.3860000000000001</v>
      </c>
      <c r="O748" s="2523">
        <v>5.6429999999999998</v>
      </c>
      <c r="P748" s="2549">
        <v>1</v>
      </c>
      <c r="Q748" s="2549" t="s">
        <v>2493</v>
      </c>
      <c r="R748" s="2549" t="s">
        <v>2493</v>
      </c>
      <c r="S748" s="2549">
        <v>1</v>
      </c>
      <c r="T748" s="2550" t="s">
        <v>2185</v>
      </c>
      <c r="U748" s="2549">
        <v>1</v>
      </c>
      <c r="V748" s="2549" t="s">
        <v>2493</v>
      </c>
      <c r="W748" s="2549" t="s">
        <v>2493</v>
      </c>
      <c r="X748" s="2549">
        <v>1</v>
      </c>
      <c r="Y748" s="2550" t="s">
        <v>2185</v>
      </c>
      <c r="Z748" s="2551">
        <v>1</v>
      </c>
      <c r="AA748" s="2552">
        <v>1</v>
      </c>
      <c r="AB748" s="2549" t="s">
        <v>2495</v>
      </c>
      <c r="AC748" s="2554">
        <v>159930</v>
      </c>
      <c r="AD748" s="2555">
        <v>7526</v>
      </c>
      <c r="AE748" s="2555">
        <v>8903</v>
      </c>
      <c r="AF748" s="2555">
        <v>17.2</v>
      </c>
      <c r="AG748" s="2555">
        <v>146.6</v>
      </c>
      <c r="AH748" s="2555">
        <v>60080</v>
      </c>
      <c r="AI748" s="2555">
        <v>2938</v>
      </c>
      <c r="AJ748" s="2555">
        <v>4492</v>
      </c>
      <c r="AK748" s="2555">
        <v>10.5</v>
      </c>
      <c r="AL748" s="2555">
        <v>16.100000000000001</v>
      </c>
      <c r="AM748" s="2555">
        <v>4416</v>
      </c>
      <c r="AN748" s="2523">
        <v>20790</v>
      </c>
      <c r="AO748" s="2556">
        <v>1</v>
      </c>
      <c r="AP748" s="2547">
        <v>1</v>
      </c>
      <c r="AQ748" s="2547">
        <v>1</v>
      </c>
      <c r="AR748" s="2547">
        <v>1</v>
      </c>
      <c r="AS748" s="2557">
        <v>37</v>
      </c>
      <c r="AT748" s="2558">
        <v>44</v>
      </c>
      <c r="AU748" s="2558">
        <v>23</v>
      </c>
      <c r="AV748" s="2559">
        <v>31</v>
      </c>
      <c r="AW748" s="2560">
        <v>1</v>
      </c>
      <c r="AX748" s="2539">
        <v>1</v>
      </c>
      <c r="AY748" s="2521">
        <v>1</v>
      </c>
      <c r="AZ748" s="2539">
        <v>1</v>
      </c>
      <c r="BA748" s="2539">
        <v>0</v>
      </c>
      <c r="BB748" s="2539">
        <v>1</v>
      </c>
      <c r="BC748" s="2539">
        <v>1</v>
      </c>
      <c r="BD748" s="2539">
        <v>1</v>
      </c>
      <c r="BE748" s="2561">
        <v>1</v>
      </c>
      <c r="BF748" s="2539">
        <v>1</v>
      </c>
      <c r="BG748" s="2539">
        <v>0</v>
      </c>
      <c r="BH748" s="2539">
        <v>0</v>
      </c>
      <c r="BI748" s="2539">
        <v>0</v>
      </c>
      <c r="BJ748" s="2539">
        <v>1</v>
      </c>
      <c r="BK748" s="2539">
        <v>0</v>
      </c>
      <c r="BL748" s="2539">
        <v>0</v>
      </c>
      <c r="BM748" s="2539">
        <v>1</v>
      </c>
      <c r="BN748" s="2521">
        <v>1</v>
      </c>
      <c r="BO748" s="2539">
        <v>1</v>
      </c>
      <c r="BP748" s="2539">
        <v>0</v>
      </c>
      <c r="BQ748" s="2539">
        <v>0</v>
      </c>
      <c r="BR748" s="2562">
        <v>0</v>
      </c>
      <c r="BS748" s="2538">
        <v>0</v>
      </c>
      <c r="BT748" s="2521">
        <v>0</v>
      </c>
      <c r="BU748" s="2521">
        <v>0</v>
      </c>
      <c r="BV748" s="2521">
        <v>0</v>
      </c>
      <c r="BW748" s="2521">
        <v>0</v>
      </c>
      <c r="BX748" s="2521">
        <v>0</v>
      </c>
      <c r="BY748" s="2521">
        <v>0</v>
      </c>
      <c r="BZ748" s="2579">
        <v>0</v>
      </c>
      <c r="CA748" s="2521">
        <v>0</v>
      </c>
      <c r="CB748" s="2521">
        <v>0</v>
      </c>
      <c r="CC748" s="2521">
        <v>0</v>
      </c>
      <c r="CD748" s="2521">
        <v>0</v>
      </c>
      <c r="CE748" s="2524">
        <v>0</v>
      </c>
      <c r="CF748" s="2520">
        <v>1</v>
      </c>
      <c r="CG748" s="2521">
        <v>1</v>
      </c>
      <c r="CH748" s="2521">
        <v>1</v>
      </c>
      <c r="CI748" s="2521">
        <v>1</v>
      </c>
      <c r="CJ748" s="2521">
        <v>1</v>
      </c>
      <c r="CK748" s="2521">
        <v>1</v>
      </c>
      <c r="CL748" s="2521">
        <v>1</v>
      </c>
      <c r="CM748" s="2521">
        <v>1</v>
      </c>
      <c r="CN748" s="2521">
        <v>1</v>
      </c>
      <c r="CO748" s="2521">
        <v>1</v>
      </c>
      <c r="CP748" s="2521">
        <v>1</v>
      </c>
      <c r="CQ748" s="2521">
        <v>1</v>
      </c>
      <c r="CR748" s="2521">
        <v>1</v>
      </c>
      <c r="CS748" s="2521">
        <v>0</v>
      </c>
      <c r="CT748" s="2521">
        <v>0</v>
      </c>
      <c r="CU748" s="2521">
        <v>0</v>
      </c>
      <c r="CV748" s="2521">
        <v>0</v>
      </c>
      <c r="CW748" s="2521">
        <v>0</v>
      </c>
      <c r="CX748" s="2521">
        <v>0</v>
      </c>
      <c r="CY748" s="2563">
        <v>0</v>
      </c>
    </row>
    <row r="749" spans="1:103">
      <c r="A749" s="2541"/>
      <c r="B749" s="2659" t="s">
        <v>3174</v>
      </c>
      <c r="C749" s="2658" t="s">
        <v>3175</v>
      </c>
      <c r="D749" s="2648">
        <v>382</v>
      </c>
      <c r="E749" s="2519">
        <v>257</v>
      </c>
      <c r="F749" s="2556">
        <v>416</v>
      </c>
      <c r="G749" s="2547">
        <v>406</v>
      </c>
      <c r="H749" s="2546">
        <v>29.8</v>
      </c>
      <c r="I749" s="2546">
        <v>48</v>
      </c>
      <c r="J749" s="2547">
        <v>20</v>
      </c>
      <c r="K749" s="2546">
        <v>320</v>
      </c>
      <c r="L749" s="2546">
        <v>280</v>
      </c>
      <c r="M749" s="2522">
        <v>488</v>
      </c>
      <c r="N749" s="2548">
        <v>2.3620000000000001</v>
      </c>
      <c r="O749" s="2523">
        <v>6.1589999999999998</v>
      </c>
      <c r="P749" s="2549">
        <v>1</v>
      </c>
      <c r="Q749" s="2549" t="s">
        <v>2493</v>
      </c>
      <c r="R749" s="2549" t="s">
        <v>2493</v>
      </c>
      <c r="S749" s="2549">
        <v>1</v>
      </c>
      <c r="T749" s="2550" t="s">
        <v>2185</v>
      </c>
      <c r="U749" s="2549">
        <v>1</v>
      </c>
      <c r="V749" s="2549" t="s">
        <v>2493</v>
      </c>
      <c r="W749" s="2549" t="s">
        <v>2493</v>
      </c>
      <c r="X749" s="2549">
        <v>1</v>
      </c>
      <c r="Y749" s="2550" t="s">
        <v>2185</v>
      </c>
      <c r="Z749" s="2551">
        <v>1</v>
      </c>
      <c r="AA749" s="2552">
        <v>1</v>
      </c>
      <c r="AB749" s="2549" t="s">
        <v>2495</v>
      </c>
      <c r="AC749" s="2554">
        <v>141670</v>
      </c>
      <c r="AD749" s="2555">
        <v>6811</v>
      </c>
      <c r="AE749" s="2555">
        <v>7987</v>
      </c>
      <c r="AF749" s="2555">
        <v>17</v>
      </c>
      <c r="AG749" s="2555">
        <v>132.19999999999999</v>
      </c>
      <c r="AH749" s="2555">
        <v>53620</v>
      </c>
      <c r="AI749" s="2555">
        <v>2641</v>
      </c>
      <c r="AJ749" s="2555">
        <v>4033</v>
      </c>
      <c r="AK749" s="2555">
        <v>10.4</v>
      </c>
      <c r="AL749" s="2555">
        <v>14.9</v>
      </c>
      <c r="AM749" s="2555">
        <v>3348</v>
      </c>
      <c r="AN749" s="2523">
        <v>18120</v>
      </c>
      <c r="AO749" s="2556">
        <v>1</v>
      </c>
      <c r="AP749" s="2547">
        <v>1</v>
      </c>
      <c r="AQ749" s="2547">
        <v>1</v>
      </c>
      <c r="AR749" s="2547">
        <v>1</v>
      </c>
      <c r="AS749" s="2557">
        <v>40</v>
      </c>
      <c r="AT749" s="2558">
        <v>48</v>
      </c>
      <c r="AU749" s="2558">
        <v>25</v>
      </c>
      <c r="AV749" s="2559">
        <v>34</v>
      </c>
      <c r="AW749" s="2560">
        <v>1</v>
      </c>
      <c r="AX749" s="2539">
        <v>1</v>
      </c>
      <c r="AY749" s="2521">
        <v>1</v>
      </c>
      <c r="AZ749" s="2539">
        <v>1</v>
      </c>
      <c r="BA749" s="2539">
        <v>0</v>
      </c>
      <c r="BB749" s="2539">
        <v>1</v>
      </c>
      <c r="BC749" s="2539">
        <v>1</v>
      </c>
      <c r="BD749" s="2539">
        <v>1</v>
      </c>
      <c r="BE749" s="2561">
        <v>1</v>
      </c>
      <c r="BF749" s="2539">
        <v>1</v>
      </c>
      <c r="BG749" s="2539">
        <v>0</v>
      </c>
      <c r="BH749" s="2539">
        <v>0</v>
      </c>
      <c r="BI749" s="2539">
        <v>0</v>
      </c>
      <c r="BJ749" s="2539">
        <v>1</v>
      </c>
      <c r="BK749" s="2539">
        <v>1</v>
      </c>
      <c r="BL749" s="2539">
        <v>1</v>
      </c>
      <c r="BM749" s="2539">
        <v>1</v>
      </c>
      <c r="BN749" s="2521">
        <v>1</v>
      </c>
      <c r="BO749" s="2539">
        <v>1</v>
      </c>
      <c r="BP749" s="2539">
        <v>0</v>
      </c>
      <c r="BQ749" s="2539">
        <v>0</v>
      </c>
      <c r="BR749" s="2562">
        <v>0</v>
      </c>
      <c r="BS749" s="2538">
        <v>0</v>
      </c>
      <c r="BT749" s="2521">
        <v>0</v>
      </c>
      <c r="BU749" s="2521">
        <v>0</v>
      </c>
      <c r="BV749" s="2521">
        <v>0</v>
      </c>
      <c r="BW749" s="2521">
        <v>0</v>
      </c>
      <c r="BX749" s="2521">
        <v>0</v>
      </c>
      <c r="BY749" s="2521">
        <v>0</v>
      </c>
      <c r="BZ749" s="2579">
        <v>0</v>
      </c>
      <c r="CA749" s="2521">
        <v>0</v>
      </c>
      <c r="CB749" s="2521">
        <v>0</v>
      </c>
      <c r="CC749" s="2521">
        <v>0</v>
      </c>
      <c r="CD749" s="2521">
        <v>0</v>
      </c>
      <c r="CE749" s="2524">
        <v>0</v>
      </c>
      <c r="CF749" s="2520">
        <v>1</v>
      </c>
      <c r="CG749" s="2521">
        <v>1</v>
      </c>
      <c r="CH749" s="2521">
        <v>1</v>
      </c>
      <c r="CI749" s="2521">
        <v>1</v>
      </c>
      <c r="CJ749" s="2521">
        <v>1</v>
      </c>
      <c r="CK749" s="2521">
        <v>1</v>
      </c>
      <c r="CL749" s="2521">
        <v>1</v>
      </c>
      <c r="CM749" s="2521">
        <v>1</v>
      </c>
      <c r="CN749" s="2521">
        <v>1</v>
      </c>
      <c r="CO749" s="2521">
        <v>1</v>
      </c>
      <c r="CP749" s="2521">
        <v>1</v>
      </c>
      <c r="CQ749" s="2521">
        <v>1</v>
      </c>
      <c r="CR749" s="2521">
        <v>1</v>
      </c>
      <c r="CS749" s="2521">
        <v>0</v>
      </c>
      <c r="CT749" s="2521">
        <v>0</v>
      </c>
      <c r="CU749" s="2521">
        <v>0</v>
      </c>
      <c r="CV749" s="2521">
        <v>0</v>
      </c>
      <c r="CW749" s="2521">
        <v>0</v>
      </c>
      <c r="CX749" s="2521">
        <v>0</v>
      </c>
      <c r="CY749" s="2563">
        <v>0</v>
      </c>
    </row>
    <row r="750" spans="1:103">
      <c r="A750" s="2541"/>
      <c r="B750" s="2659" t="s">
        <v>3176</v>
      </c>
      <c r="C750" s="2658" t="s">
        <v>3177</v>
      </c>
      <c r="D750" s="2648">
        <v>347</v>
      </c>
      <c r="E750" s="2519">
        <v>233</v>
      </c>
      <c r="F750" s="2556">
        <v>407</v>
      </c>
      <c r="G750" s="2547">
        <v>404</v>
      </c>
      <c r="H750" s="2546">
        <v>27.2</v>
      </c>
      <c r="I750" s="2546">
        <v>43.7</v>
      </c>
      <c r="J750" s="2547">
        <v>20</v>
      </c>
      <c r="K750" s="2546">
        <v>320</v>
      </c>
      <c r="L750" s="2546">
        <v>280</v>
      </c>
      <c r="M750" s="2522">
        <v>442</v>
      </c>
      <c r="N750" s="2548">
        <v>2.3410000000000002</v>
      </c>
      <c r="O750" s="2523">
        <v>6.7249999999999996</v>
      </c>
      <c r="P750" s="2549">
        <v>1</v>
      </c>
      <c r="Q750" s="2549" t="s">
        <v>2493</v>
      </c>
      <c r="R750" s="2549" t="s">
        <v>2493</v>
      </c>
      <c r="S750" s="2549">
        <v>1</v>
      </c>
      <c r="T750" s="2550" t="s">
        <v>2185</v>
      </c>
      <c r="U750" s="2549">
        <v>1</v>
      </c>
      <c r="V750" s="2549" t="s">
        <v>2493</v>
      </c>
      <c r="W750" s="2549" t="s">
        <v>2493</v>
      </c>
      <c r="X750" s="2549">
        <v>1</v>
      </c>
      <c r="Y750" s="2550" t="s">
        <v>2185</v>
      </c>
      <c r="Z750" s="2551">
        <v>1</v>
      </c>
      <c r="AA750" s="2552">
        <v>1</v>
      </c>
      <c r="AB750" s="2549" t="s">
        <v>2495</v>
      </c>
      <c r="AC750" s="2554">
        <v>125300</v>
      </c>
      <c r="AD750" s="2555">
        <v>6157</v>
      </c>
      <c r="AE750" s="2555">
        <v>7161</v>
      </c>
      <c r="AF750" s="2555">
        <v>16.8</v>
      </c>
      <c r="AG750" s="2555">
        <v>119.7</v>
      </c>
      <c r="AH750" s="2555">
        <v>48090</v>
      </c>
      <c r="AI750" s="2555">
        <v>2380</v>
      </c>
      <c r="AJ750" s="2555">
        <v>3631</v>
      </c>
      <c r="AK750" s="2555">
        <v>10.4</v>
      </c>
      <c r="AL750" s="2555">
        <v>13.8</v>
      </c>
      <c r="AM750" s="2555">
        <v>2532</v>
      </c>
      <c r="AN750" s="2523">
        <v>15840</v>
      </c>
      <c r="AO750" s="2556">
        <v>1</v>
      </c>
      <c r="AP750" s="2547">
        <v>1</v>
      </c>
      <c r="AQ750" s="2547">
        <v>1</v>
      </c>
      <c r="AR750" s="2547">
        <v>1</v>
      </c>
      <c r="AS750" s="2557">
        <v>44</v>
      </c>
      <c r="AT750" s="2558">
        <v>53</v>
      </c>
      <c r="AU750" s="2558">
        <v>27</v>
      </c>
      <c r="AV750" s="2559">
        <v>37</v>
      </c>
      <c r="AW750" s="2560">
        <v>1</v>
      </c>
      <c r="AX750" s="2539">
        <v>1</v>
      </c>
      <c r="AY750" s="2521">
        <v>1</v>
      </c>
      <c r="AZ750" s="2539">
        <v>1</v>
      </c>
      <c r="BA750" s="2539">
        <v>0</v>
      </c>
      <c r="BB750" s="2539">
        <v>1</v>
      </c>
      <c r="BC750" s="2539">
        <v>1</v>
      </c>
      <c r="BD750" s="2539">
        <v>1</v>
      </c>
      <c r="BE750" s="2561">
        <v>1</v>
      </c>
      <c r="BF750" s="2539">
        <v>1</v>
      </c>
      <c r="BG750" s="2539">
        <v>0</v>
      </c>
      <c r="BH750" s="2539">
        <v>0</v>
      </c>
      <c r="BI750" s="2539">
        <v>0</v>
      </c>
      <c r="BJ750" s="2539">
        <v>1</v>
      </c>
      <c r="BK750" s="2539">
        <v>1</v>
      </c>
      <c r="BL750" s="2539">
        <v>1</v>
      </c>
      <c r="BM750" s="2539">
        <v>1</v>
      </c>
      <c r="BN750" s="2521">
        <v>1</v>
      </c>
      <c r="BO750" s="2539">
        <v>1</v>
      </c>
      <c r="BP750" s="2539">
        <v>0</v>
      </c>
      <c r="BQ750" s="2539">
        <v>0</v>
      </c>
      <c r="BR750" s="2562">
        <v>0</v>
      </c>
      <c r="BS750" s="2538">
        <v>0</v>
      </c>
      <c r="BT750" s="2521">
        <v>0</v>
      </c>
      <c r="BU750" s="2521">
        <v>0</v>
      </c>
      <c r="BV750" s="2521">
        <v>0</v>
      </c>
      <c r="BW750" s="2521">
        <v>0</v>
      </c>
      <c r="BX750" s="2521">
        <v>0</v>
      </c>
      <c r="BY750" s="2521">
        <v>0</v>
      </c>
      <c r="BZ750" s="2579">
        <v>0</v>
      </c>
      <c r="CA750" s="2521">
        <v>0</v>
      </c>
      <c r="CB750" s="2521">
        <v>0</v>
      </c>
      <c r="CC750" s="2521">
        <v>0</v>
      </c>
      <c r="CD750" s="2521">
        <v>0</v>
      </c>
      <c r="CE750" s="2524">
        <v>0</v>
      </c>
      <c r="CF750" s="2520">
        <v>1</v>
      </c>
      <c r="CG750" s="2521">
        <v>1</v>
      </c>
      <c r="CH750" s="2521">
        <v>1</v>
      </c>
      <c r="CI750" s="2521">
        <v>1</v>
      </c>
      <c r="CJ750" s="2521">
        <v>1</v>
      </c>
      <c r="CK750" s="2521">
        <v>1</v>
      </c>
      <c r="CL750" s="2521">
        <v>1</v>
      </c>
      <c r="CM750" s="2521">
        <v>1</v>
      </c>
      <c r="CN750" s="2521">
        <v>1</v>
      </c>
      <c r="CO750" s="2521">
        <v>1</v>
      </c>
      <c r="CP750" s="2521">
        <v>1</v>
      </c>
      <c r="CQ750" s="2521">
        <v>1</v>
      </c>
      <c r="CR750" s="2521">
        <v>1</v>
      </c>
      <c r="CS750" s="2521">
        <v>0</v>
      </c>
      <c r="CT750" s="2521">
        <v>0</v>
      </c>
      <c r="CU750" s="2521">
        <v>0</v>
      </c>
      <c r="CV750" s="2521">
        <v>0</v>
      </c>
      <c r="CW750" s="2521">
        <v>0</v>
      </c>
      <c r="CX750" s="2521">
        <v>0</v>
      </c>
      <c r="CY750" s="2563">
        <v>0</v>
      </c>
    </row>
    <row r="751" spans="1:103">
      <c r="A751" s="2541"/>
      <c r="B751" s="2659" t="s">
        <v>3178</v>
      </c>
      <c r="C751" s="2658" t="s">
        <v>3179</v>
      </c>
      <c r="D751" s="2648">
        <v>314</v>
      </c>
      <c r="E751" s="2519">
        <v>211</v>
      </c>
      <c r="F751" s="2556">
        <v>399</v>
      </c>
      <c r="G751" s="2547">
        <v>401</v>
      </c>
      <c r="H751" s="2546">
        <v>24.9</v>
      </c>
      <c r="I751" s="2546">
        <v>39.6</v>
      </c>
      <c r="J751" s="2547">
        <v>20</v>
      </c>
      <c r="K751" s="2546">
        <v>320</v>
      </c>
      <c r="L751" s="2546">
        <v>280</v>
      </c>
      <c r="M751" s="2522">
        <v>400</v>
      </c>
      <c r="N751" s="2548">
        <v>2.3180000000000001</v>
      </c>
      <c r="O751" s="2523">
        <v>7.37</v>
      </c>
      <c r="P751" s="2549">
        <v>1</v>
      </c>
      <c r="Q751" s="2549" t="s">
        <v>2493</v>
      </c>
      <c r="R751" s="2549" t="s">
        <v>2493</v>
      </c>
      <c r="S751" s="2549">
        <v>1</v>
      </c>
      <c r="T751" s="2550" t="s">
        <v>2493</v>
      </c>
      <c r="U751" s="2549">
        <v>1</v>
      </c>
      <c r="V751" s="2549" t="s">
        <v>2493</v>
      </c>
      <c r="W751" s="2549" t="s">
        <v>2493</v>
      </c>
      <c r="X751" s="2549">
        <v>1</v>
      </c>
      <c r="Y751" s="2550" t="s">
        <v>2493</v>
      </c>
      <c r="Z751" s="2551">
        <v>1</v>
      </c>
      <c r="AA751" s="2552" t="s">
        <v>2185</v>
      </c>
      <c r="AB751" s="2549" t="s">
        <v>2495</v>
      </c>
      <c r="AC751" s="2554">
        <v>110580</v>
      </c>
      <c r="AD751" s="2555">
        <v>5543</v>
      </c>
      <c r="AE751" s="2555">
        <v>6397</v>
      </c>
      <c r="AF751" s="2555">
        <v>16.600000000000001</v>
      </c>
      <c r="AG751" s="2555">
        <v>108.7</v>
      </c>
      <c r="AH751" s="2555">
        <v>42600</v>
      </c>
      <c r="AI751" s="2555">
        <v>2125</v>
      </c>
      <c r="AJ751" s="2555">
        <v>3239</v>
      </c>
      <c r="AK751" s="2555">
        <v>10.3</v>
      </c>
      <c r="AL751" s="2555">
        <v>12.7</v>
      </c>
      <c r="AM751" s="2555">
        <v>1891</v>
      </c>
      <c r="AN751" s="2523">
        <v>13740</v>
      </c>
      <c r="AO751" s="2556">
        <v>1</v>
      </c>
      <c r="AP751" s="2547">
        <v>1</v>
      </c>
      <c r="AQ751" s="2547">
        <v>1</v>
      </c>
      <c r="AR751" s="2547">
        <v>1</v>
      </c>
      <c r="AS751" s="2557">
        <v>48</v>
      </c>
      <c r="AT751" s="2558">
        <v>58</v>
      </c>
      <c r="AU751" s="2558">
        <v>30</v>
      </c>
      <c r="AV751" s="2559">
        <v>40</v>
      </c>
      <c r="AW751" s="2560">
        <v>1</v>
      </c>
      <c r="AX751" s="2539">
        <v>1</v>
      </c>
      <c r="AY751" s="2521">
        <v>1</v>
      </c>
      <c r="AZ751" s="2539">
        <v>1</v>
      </c>
      <c r="BA751" s="2539">
        <v>1</v>
      </c>
      <c r="BB751" s="2539">
        <v>1</v>
      </c>
      <c r="BC751" s="2539">
        <v>0</v>
      </c>
      <c r="BD751" s="2539">
        <v>1</v>
      </c>
      <c r="BE751" s="2561">
        <v>1</v>
      </c>
      <c r="BF751" s="2539">
        <v>1</v>
      </c>
      <c r="BG751" s="2539">
        <v>1</v>
      </c>
      <c r="BH751" s="2539">
        <v>1</v>
      </c>
      <c r="BI751" s="2539">
        <v>1</v>
      </c>
      <c r="BJ751" s="2539">
        <v>1</v>
      </c>
      <c r="BK751" s="2539">
        <v>1</v>
      </c>
      <c r="BL751" s="2539">
        <v>1</v>
      </c>
      <c r="BM751" s="2539">
        <v>1</v>
      </c>
      <c r="BN751" s="2521">
        <v>1</v>
      </c>
      <c r="BO751" s="2539">
        <v>1</v>
      </c>
      <c r="BP751" s="2539">
        <v>1</v>
      </c>
      <c r="BQ751" s="2539">
        <v>0</v>
      </c>
      <c r="BR751" s="2562">
        <v>0</v>
      </c>
      <c r="BS751" s="2538">
        <v>0</v>
      </c>
      <c r="BT751" s="2521">
        <v>0</v>
      </c>
      <c r="BU751" s="2521">
        <v>0</v>
      </c>
      <c r="BV751" s="2521">
        <v>0</v>
      </c>
      <c r="BW751" s="2521">
        <v>0</v>
      </c>
      <c r="BX751" s="2521">
        <v>0</v>
      </c>
      <c r="BY751" s="2521">
        <v>0</v>
      </c>
      <c r="BZ751" s="2579">
        <v>0</v>
      </c>
      <c r="CA751" s="2521">
        <v>0</v>
      </c>
      <c r="CB751" s="2521">
        <v>0</v>
      </c>
      <c r="CC751" s="2521">
        <v>0</v>
      </c>
      <c r="CD751" s="2521">
        <v>0</v>
      </c>
      <c r="CE751" s="2524">
        <v>0</v>
      </c>
      <c r="CF751" s="2520">
        <v>1</v>
      </c>
      <c r="CG751" s="2521">
        <v>1</v>
      </c>
      <c r="CH751" s="2521">
        <v>1</v>
      </c>
      <c r="CI751" s="2521">
        <v>1</v>
      </c>
      <c r="CJ751" s="2521">
        <v>1</v>
      </c>
      <c r="CK751" s="2521">
        <v>1</v>
      </c>
      <c r="CL751" s="2521">
        <v>1</v>
      </c>
      <c r="CM751" s="2521">
        <v>1</v>
      </c>
      <c r="CN751" s="2521">
        <v>1</v>
      </c>
      <c r="CO751" s="2521">
        <v>1</v>
      </c>
      <c r="CP751" s="2521">
        <v>1</v>
      </c>
      <c r="CQ751" s="2521">
        <v>1</v>
      </c>
      <c r="CR751" s="2521">
        <v>1</v>
      </c>
      <c r="CS751" s="2521">
        <v>0</v>
      </c>
      <c r="CT751" s="2521">
        <v>0</v>
      </c>
      <c r="CU751" s="2521">
        <v>0</v>
      </c>
      <c r="CV751" s="2521">
        <v>0</v>
      </c>
      <c r="CW751" s="2521">
        <v>0</v>
      </c>
      <c r="CX751" s="2521">
        <v>0</v>
      </c>
      <c r="CY751" s="2563">
        <v>0</v>
      </c>
    </row>
    <row r="752" spans="1:103">
      <c r="A752" s="2541"/>
      <c r="B752" s="2659" t="s">
        <v>3180</v>
      </c>
      <c r="C752" s="2658" t="s">
        <v>3181</v>
      </c>
      <c r="D752" s="2648">
        <v>287</v>
      </c>
      <c r="E752" s="2519">
        <v>193</v>
      </c>
      <c r="F752" s="2556">
        <v>393</v>
      </c>
      <c r="G752" s="2547">
        <v>399</v>
      </c>
      <c r="H752" s="2546">
        <v>22.6</v>
      </c>
      <c r="I752" s="2546">
        <v>36.6</v>
      </c>
      <c r="J752" s="2547">
        <v>20</v>
      </c>
      <c r="K752" s="2546">
        <v>320</v>
      </c>
      <c r="L752" s="2546">
        <v>280</v>
      </c>
      <c r="M752" s="2522">
        <v>366</v>
      </c>
      <c r="N752" s="2548">
        <v>2.302</v>
      </c>
      <c r="O752" s="2523">
        <v>7.9740000000000002</v>
      </c>
      <c r="P752" s="2549">
        <v>1</v>
      </c>
      <c r="Q752" s="2549" t="s">
        <v>2493</v>
      </c>
      <c r="R752" s="2549" t="s">
        <v>2493</v>
      </c>
      <c r="S752" s="2549">
        <v>1</v>
      </c>
      <c r="T752" s="2550" t="s">
        <v>2493</v>
      </c>
      <c r="U752" s="2549">
        <v>1</v>
      </c>
      <c r="V752" s="2549" t="s">
        <v>2493</v>
      </c>
      <c r="W752" s="2549" t="s">
        <v>2493</v>
      </c>
      <c r="X752" s="2549">
        <v>1</v>
      </c>
      <c r="Y752" s="2550" t="s">
        <v>2493</v>
      </c>
      <c r="Z752" s="2551">
        <v>1</v>
      </c>
      <c r="AA752" s="2552" t="s">
        <v>2185</v>
      </c>
      <c r="AB752" s="2549" t="s">
        <v>2495</v>
      </c>
      <c r="AC752" s="2554">
        <v>100060</v>
      </c>
      <c r="AD752" s="2555">
        <v>5092</v>
      </c>
      <c r="AE752" s="2555">
        <v>5835</v>
      </c>
      <c r="AF752" s="2555">
        <v>16.399999999999999</v>
      </c>
      <c r="AG752" s="2555">
        <v>98.62</v>
      </c>
      <c r="AH752" s="2555">
        <v>38780</v>
      </c>
      <c r="AI752" s="2555">
        <v>1944</v>
      </c>
      <c r="AJ752" s="2555">
        <v>2959</v>
      </c>
      <c r="AK752" s="2555">
        <v>10.199999999999999</v>
      </c>
      <c r="AL752" s="2555">
        <v>11.9</v>
      </c>
      <c r="AM752" s="2555">
        <v>1484</v>
      </c>
      <c r="AN752" s="2523">
        <v>12300</v>
      </c>
      <c r="AO752" s="2556">
        <v>1</v>
      </c>
      <c r="AP752" s="2547">
        <v>1</v>
      </c>
      <c r="AQ752" s="2547">
        <v>1</v>
      </c>
      <c r="AR752" s="2547">
        <v>1</v>
      </c>
      <c r="AS752" s="2557">
        <v>52</v>
      </c>
      <c r="AT752" s="2558">
        <v>63</v>
      </c>
      <c r="AU752" s="2558">
        <v>32</v>
      </c>
      <c r="AV752" s="2559">
        <v>43</v>
      </c>
      <c r="AW752" s="2560">
        <v>1</v>
      </c>
      <c r="AX752" s="2539">
        <v>1</v>
      </c>
      <c r="AY752" s="2521">
        <v>1</v>
      </c>
      <c r="AZ752" s="2539">
        <v>1</v>
      </c>
      <c r="BA752" s="2539">
        <v>1</v>
      </c>
      <c r="BB752" s="2539">
        <v>1</v>
      </c>
      <c r="BC752" s="2539">
        <v>0</v>
      </c>
      <c r="BD752" s="2539">
        <v>1</v>
      </c>
      <c r="BE752" s="2561">
        <v>1</v>
      </c>
      <c r="BF752" s="2539">
        <v>1</v>
      </c>
      <c r="BG752" s="2539">
        <v>1</v>
      </c>
      <c r="BH752" s="2539">
        <v>1</v>
      </c>
      <c r="BI752" s="2539">
        <v>1</v>
      </c>
      <c r="BJ752" s="2539">
        <v>1</v>
      </c>
      <c r="BK752" s="2539">
        <v>1</v>
      </c>
      <c r="BL752" s="2539">
        <v>1</v>
      </c>
      <c r="BM752" s="2539">
        <v>1</v>
      </c>
      <c r="BN752" s="2521">
        <v>1</v>
      </c>
      <c r="BO752" s="2539">
        <v>1</v>
      </c>
      <c r="BP752" s="2539">
        <v>1</v>
      </c>
      <c r="BQ752" s="2539">
        <v>0</v>
      </c>
      <c r="BR752" s="2562">
        <v>0</v>
      </c>
      <c r="BS752" s="2538">
        <v>0</v>
      </c>
      <c r="BT752" s="2521">
        <v>0</v>
      </c>
      <c r="BU752" s="2521">
        <v>0</v>
      </c>
      <c r="BV752" s="2521">
        <v>0</v>
      </c>
      <c r="BW752" s="2521">
        <v>0</v>
      </c>
      <c r="BX752" s="2521">
        <v>0</v>
      </c>
      <c r="BY752" s="2521">
        <v>0</v>
      </c>
      <c r="BZ752" s="2579">
        <v>0</v>
      </c>
      <c r="CA752" s="2521">
        <v>0</v>
      </c>
      <c r="CB752" s="2521">
        <v>0</v>
      </c>
      <c r="CC752" s="2521">
        <v>0</v>
      </c>
      <c r="CD752" s="2521">
        <v>0</v>
      </c>
      <c r="CE752" s="2524">
        <v>0</v>
      </c>
      <c r="CF752" s="2520">
        <v>1</v>
      </c>
      <c r="CG752" s="2521">
        <v>1</v>
      </c>
      <c r="CH752" s="2521">
        <v>1</v>
      </c>
      <c r="CI752" s="2521">
        <v>1</v>
      </c>
      <c r="CJ752" s="2521">
        <v>1</v>
      </c>
      <c r="CK752" s="2521">
        <v>1</v>
      </c>
      <c r="CL752" s="2521">
        <v>1</v>
      </c>
      <c r="CM752" s="2521">
        <v>1</v>
      </c>
      <c r="CN752" s="2521">
        <v>1</v>
      </c>
      <c r="CO752" s="2521">
        <v>1</v>
      </c>
      <c r="CP752" s="2521">
        <v>1</v>
      </c>
      <c r="CQ752" s="2521">
        <v>1</v>
      </c>
      <c r="CR752" s="2521">
        <v>1</v>
      </c>
      <c r="CS752" s="2521">
        <v>0</v>
      </c>
      <c r="CT752" s="2521">
        <v>0</v>
      </c>
      <c r="CU752" s="2521">
        <v>0</v>
      </c>
      <c r="CV752" s="2521">
        <v>0</v>
      </c>
      <c r="CW752" s="2521">
        <v>0</v>
      </c>
      <c r="CX752" s="2521">
        <v>0</v>
      </c>
      <c r="CY752" s="2563">
        <v>0</v>
      </c>
    </row>
    <row r="753" spans="1:103">
      <c r="A753" s="2541"/>
      <c r="B753" s="2659" t="s">
        <v>3182</v>
      </c>
      <c r="C753" s="2658" t="s">
        <v>3183</v>
      </c>
      <c r="D753" s="2648">
        <v>262</v>
      </c>
      <c r="E753" s="2519">
        <v>176</v>
      </c>
      <c r="F753" s="2556">
        <v>387</v>
      </c>
      <c r="G753" s="2547">
        <v>398</v>
      </c>
      <c r="H753" s="2546">
        <v>21.1</v>
      </c>
      <c r="I753" s="2546">
        <v>33.299999999999997</v>
      </c>
      <c r="J753" s="2547">
        <v>20</v>
      </c>
      <c r="K753" s="2546">
        <v>320</v>
      </c>
      <c r="L753" s="2546">
        <v>280</v>
      </c>
      <c r="M753" s="2522">
        <v>334</v>
      </c>
      <c r="N753" s="2548">
        <v>2.2890000000000001</v>
      </c>
      <c r="O753" s="2523">
        <v>8.6760000000000002</v>
      </c>
      <c r="P753" s="2549">
        <v>1</v>
      </c>
      <c r="Q753" s="2549" t="s">
        <v>2493</v>
      </c>
      <c r="R753" s="2549" t="s">
        <v>2493</v>
      </c>
      <c r="S753" s="2549">
        <v>1</v>
      </c>
      <c r="T753" s="2550" t="s">
        <v>2493</v>
      </c>
      <c r="U753" s="2549">
        <v>1</v>
      </c>
      <c r="V753" s="2549" t="s">
        <v>2493</v>
      </c>
      <c r="W753" s="2549" t="s">
        <v>2493</v>
      </c>
      <c r="X753" s="2549">
        <v>1</v>
      </c>
      <c r="Y753" s="2550" t="s">
        <v>2493</v>
      </c>
      <c r="Z753" s="2551">
        <v>1</v>
      </c>
      <c r="AA753" s="2552" t="s">
        <v>2185</v>
      </c>
      <c r="AB753" s="2549" t="s">
        <v>2495</v>
      </c>
      <c r="AC753" s="2554">
        <v>89760</v>
      </c>
      <c r="AD753" s="2555">
        <v>4638</v>
      </c>
      <c r="AE753" s="2555">
        <v>5282</v>
      </c>
      <c r="AF753" s="2555">
        <v>16.3</v>
      </c>
      <c r="AG753" s="2555">
        <v>91.38</v>
      </c>
      <c r="AH753" s="2555">
        <v>35020</v>
      </c>
      <c r="AI753" s="2555">
        <v>1759</v>
      </c>
      <c r="AJ753" s="2555">
        <v>2678</v>
      </c>
      <c r="AK753" s="2555">
        <v>10.199999999999999</v>
      </c>
      <c r="AL753" s="2555">
        <v>11.1</v>
      </c>
      <c r="AM753" s="2555">
        <v>1133</v>
      </c>
      <c r="AN753" s="2523">
        <v>10940</v>
      </c>
      <c r="AO753" s="2556">
        <v>1</v>
      </c>
      <c r="AP753" s="2547">
        <v>1</v>
      </c>
      <c r="AQ753" s="2547">
        <v>1</v>
      </c>
      <c r="AR753" s="2547">
        <v>1</v>
      </c>
      <c r="AS753" s="2557">
        <v>56</v>
      </c>
      <c r="AT753" s="2558">
        <v>68</v>
      </c>
      <c r="AU753" s="2558">
        <v>35</v>
      </c>
      <c r="AV753" s="2559">
        <v>47</v>
      </c>
      <c r="AW753" s="2560">
        <v>1</v>
      </c>
      <c r="AX753" s="2539">
        <v>1</v>
      </c>
      <c r="AY753" s="2521">
        <v>1</v>
      </c>
      <c r="AZ753" s="2539">
        <v>1</v>
      </c>
      <c r="BA753" s="2539">
        <v>1</v>
      </c>
      <c r="BB753" s="2539">
        <v>1</v>
      </c>
      <c r="BC753" s="2539">
        <v>0</v>
      </c>
      <c r="BD753" s="2539">
        <v>1</v>
      </c>
      <c r="BE753" s="2561">
        <v>1</v>
      </c>
      <c r="BF753" s="2539">
        <v>1</v>
      </c>
      <c r="BG753" s="2539">
        <v>1</v>
      </c>
      <c r="BH753" s="2539">
        <v>1</v>
      </c>
      <c r="BI753" s="2539">
        <v>1</v>
      </c>
      <c r="BJ753" s="2539">
        <v>1</v>
      </c>
      <c r="BK753" s="2539">
        <v>1</v>
      </c>
      <c r="BL753" s="2539">
        <v>1</v>
      </c>
      <c r="BM753" s="2539">
        <v>1</v>
      </c>
      <c r="BN753" s="2521">
        <v>1</v>
      </c>
      <c r="BO753" s="2539">
        <v>1</v>
      </c>
      <c r="BP753" s="2539">
        <v>1</v>
      </c>
      <c r="BQ753" s="2539">
        <v>0</v>
      </c>
      <c r="BR753" s="2562">
        <v>0</v>
      </c>
      <c r="BS753" s="2538">
        <v>0</v>
      </c>
      <c r="BT753" s="2521">
        <v>0</v>
      </c>
      <c r="BU753" s="2521">
        <v>0</v>
      </c>
      <c r="BV753" s="2521">
        <v>0</v>
      </c>
      <c r="BW753" s="2521">
        <v>0</v>
      </c>
      <c r="BX753" s="2521">
        <v>0</v>
      </c>
      <c r="BY753" s="2521">
        <v>0</v>
      </c>
      <c r="BZ753" s="2579">
        <v>0</v>
      </c>
      <c r="CA753" s="2521">
        <v>0</v>
      </c>
      <c r="CB753" s="2521">
        <v>0</v>
      </c>
      <c r="CC753" s="2521">
        <v>0</v>
      </c>
      <c r="CD753" s="2521">
        <v>0</v>
      </c>
      <c r="CE753" s="2524">
        <v>0</v>
      </c>
      <c r="CF753" s="2520">
        <v>1</v>
      </c>
      <c r="CG753" s="2521">
        <v>1</v>
      </c>
      <c r="CH753" s="2521">
        <v>1</v>
      </c>
      <c r="CI753" s="2521">
        <v>1</v>
      </c>
      <c r="CJ753" s="2521">
        <v>1</v>
      </c>
      <c r="CK753" s="2521">
        <v>1</v>
      </c>
      <c r="CL753" s="2521">
        <v>1</v>
      </c>
      <c r="CM753" s="2521">
        <v>1</v>
      </c>
      <c r="CN753" s="2521">
        <v>1</v>
      </c>
      <c r="CO753" s="2521">
        <v>1</v>
      </c>
      <c r="CP753" s="2521">
        <v>1</v>
      </c>
      <c r="CQ753" s="2521">
        <v>1</v>
      </c>
      <c r="CR753" s="2521">
        <v>1</v>
      </c>
      <c r="CS753" s="2521">
        <v>0</v>
      </c>
      <c r="CT753" s="2521">
        <v>0</v>
      </c>
      <c r="CU753" s="2521">
        <v>0</v>
      </c>
      <c r="CV753" s="2521">
        <v>0</v>
      </c>
      <c r="CW753" s="2521">
        <v>0</v>
      </c>
      <c r="CX753" s="2521">
        <v>0</v>
      </c>
      <c r="CY753" s="2563">
        <v>0</v>
      </c>
    </row>
    <row r="754" spans="1:103">
      <c r="A754" s="2541"/>
      <c r="B754" s="2659" t="s">
        <v>3184</v>
      </c>
      <c r="C754" s="2658" t="s">
        <v>3185</v>
      </c>
      <c r="D754" s="2648">
        <v>237</v>
      </c>
      <c r="E754" s="2519">
        <v>159</v>
      </c>
      <c r="F754" s="2556">
        <v>380</v>
      </c>
      <c r="G754" s="2547">
        <v>395</v>
      </c>
      <c r="H754" s="2546">
        <v>18.899999999999999</v>
      </c>
      <c r="I754" s="2546">
        <v>30.2</v>
      </c>
      <c r="J754" s="2547">
        <v>20</v>
      </c>
      <c r="K754" s="2546">
        <v>320</v>
      </c>
      <c r="L754" s="2546">
        <v>280</v>
      </c>
      <c r="M754" s="2522">
        <v>301</v>
      </c>
      <c r="N754" s="2548">
        <v>2.2679999999999998</v>
      </c>
      <c r="O754" s="2523">
        <v>9.5540000000000003</v>
      </c>
      <c r="P754" s="2549">
        <v>1</v>
      </c>
      <c r="Q754" s="2549" t="s">
        <v>2493</v>
      </c>
      <c r="R754" s="2549" t="s">
        <v>2493</v>
      </c>
      <c r="S754" s="2549">
        <v>1</v>
      </c>
      <c r="T754" s="2550" t="s">
        <v>2493</v>
      </c>
      <c r="U754" s="2549">
        <v>1</v>
      </c>
      <c r="V754" s="2549" t="s">
        <v>2493</v>
      </c>
      <c r="W754" s="2549" t="s">
        <v>2493</v>
      </c>
      <c r="X754" s="2549">
        <v>1</v>
      </c>
      <c r="Y754" s="2550" t="s">
        <v>2493</v>
      </c>
      <c r="Z754" s="2551">
        <v>1</v>
      </c>
      <c r="AA754" s="2552" t="s">
        <v>2185</v>
      </c>
      <c r="AB754" s="2549" t="s">
        <v>2495</v>
      </c>
      <c r="AC754" s="2554">
        <v>79130</v>
      </c>
      <c r="AD754" s="2555">
        <v>4164</v>
      </c>
      <c r="AE754" s="2555">
        <v>4708</v>
      </c>
      <c r="AF754" s="2555">
        <v>16.100000000000001</v>
      </c>
      <c r="AG754" s="2555">
        <v>81.62</v>
      </c>
      <c r="AH754" s="2555">
        <v>31040</v>
      </c>
      <c r="AI754" s="2555">
        <v>1571</v>
      </c>
      <c r="AJ754" s="2555">
        <v>2389</v>
      </c>
      <c r="AK754" s="2555">
        <v>10.1</v>
      </c>
      <c r="AL754" s="2555">
        <v>10.199999999999999</v>
      </c>
      <c r="AM754" s="2555">
        <v>841.9</v>
      </c>
      <c r="AN754" s="2523">
        <v>9489</v>
      </c>
      <c r="AO754" s="2556">
        <v>1</v>
      </c>
      <c r="AP754" s="2547">
        <v>1</v>
      </c>
      <c r="AQ754" s="2547">
        <v>1</v>
      </c>
      <c r="AR754" s="2547">
        <v>1</v>
      </c>
      <c r="AS754" s="2557">
        <v>62</v>
      </c>
      <c r="AT754" s="2558">
        <v>75</v>
      </c>
      <c r="AU754" s="2558">
        <v>38</v>
      </c>
      <c r="AV754" s="2559">
        <v>51</v>
      </c>
      <c r="AW754" s="2560">
        <v>1</v>
      </c>
      <c r="AX754" s="2539">
        <v>1</v>
      </c>
      <c r="AY754" s="2521">
        <v>1</v>
      </c>
      <c r="AZ754" s="2539">
        <v>1</v>
      </c>
      <c r="BA754" s="2539">
        <v>1</v>
      </c>
      <c r="BB754" s="2539">
        <v>1</v>
      </c>
      <c r="BC754" s="2539">
        <v>0</v>
      </c>
      <c r="BD754" s="2539">
        <v>1</v>
      </c>
      <c r="BE754" s="2561">
        <v>1</v>
      </c>
      <c r="BF754" s="2539">
        <v>1</v>
      </c>
      <c r="BG754" s="2539">
        <v>1</v>
      </c>
      <c r="BH754" s="2539">
        <v>1</v>
      </c>
      <c r="BI754" s="2539">
        <v>1</v>
      </c>
      <c r="BJ754" s="2539">
        <v>1</v>
      </c>
      <c r="BK754" s="2539">
        <v>1</v>
      </c>
      <c r="BL754" s="2539">
        <v>1</v>
      </c>
      <c r="BM754" s="2539">
        <v>1</v>
      </c>
      <c r="BN754" s="2521">
        <v>0</v>
      </c>
      <c r="BO754" s="2539">
        <v>1</v>
      </c>
      <c r="BP754" s="2539">
        <v>1</v>
      </c>
      <c r="BQ754" s="2539">
        <v>0</v>
      </c>
      <c r="BR754" s="2562">
        <v>0</v>
      </c>
      <c r="BS754" s="2538">
        <v>0</v>
      </c>
      <c r="BT754" s="2521">
        <v>0</v>
      </c>
      <c r="BU754" s="2521">
        <v>0</v>
      </c>
      <c r="BV754" s="2521">
        <v>0</v>
      </c>
      <c r="BW754" s="2521">
        <v>0</v>
      </c>
      <c r="BX754" s="2521">
        <v>0</v>
      </c>
      <c r="BY754" s="2521">
        <v>0</v>
      </c>
      <c r="BZ754" s="2579">
        <v>0</v>
      </c>
      <c r="CA754" s="2521">
        <v>0</v>
      </c>
      <c r="CB754" s="2521">
        <v>0</v>
      </c>
      <c r="CC754" s="2521">
        <v>0</v>
      </c>
      <c r="CD754" s="2521">
        <v>0</v>
      </c>
      <c r="CE754" s="2524">
        <v>0</v>
      </c>
      <c r="CF754" s="2520">
        <v>1</v>
      </c>
      <c r="CG754" s="2521">
        <v>1</v>
      </c>
      <c r="CH754" s="2521">
        <v>1</v>
      </c>
      <c r="CI754" s="2521">
        <v>1</v>
      </c>
      <c r="CJ754" s="2521">
        <v>1</v>
      </c>
      <c r="CK754" s="2521">
        <v>1</v>
      </c>
      <c r="CL754" s="2521">
        <v>1</v>
      </c>
      <c r="CM754" s="2521">
        <v>1</v>
      </c>
      <c r="CN754" s="2521">
        <v>1</v>
      </c>
      <c r="CO754" s="2521">
        <v>1</v>
      </c>
      <c r="CP754" s="2521">
        <v>1</v>
      </c>
      <c r="CQ754" s="2521">
        <v>1</v>
      </c>
      <c r="CR754" s="2521">
        <v>1</v>
      </c>
      <c r="CS754" s="2521">
        <v>0</v>
      </c>
      <c r="CT754" s="2521">
        <v>0</v>
      </c>
      <c r="CU754" s="2521">
        <v>0</v>
      </c>
      <c r="CV754" s="2521">
        <v>0</v>
      </c>
      <c r="CW754" s="2521">
        <v>0</v>
      </c>
      <c r="CX754" s="2521">
        <v>0</v>
      </c>
      <c r="CY754" s="2563">
        <v>0</v>
      </c>
    </row>
    <row r="755" spans="1:103">
      <c r="A755" s="2541"/>
      <c r="B755" s="2659" t="s">
        <v>3186</v>
      </c>
      <c r="C755" s="2658" t="s">
        <v>3187</v>
      </c>
      <c r="D755" s="2648">
        <v>216</v>
      </c>
      <c r="E755" s="2519">
        <v>145</v>
      </c>
      <c r="F755" s="2556">
        <v>375</v>
      </c>
      <c r="G755" s="2547">
        <v>394</v>
      </c>
      <c r="H755" s="2546">
        <v>17.3</v>
      </c>
      <c r="I755" s="2546">
        <v>27.7</v>
      </c>
      <c r="J755" s="2547">
        <v>20</v>
      </c>
      <c r="K755" s="2546">
        <v>320</v>
      </c>
      <c r="L755" s="2546">
        <v>280</v>
      </c>
      <c r="M755" s="2522">
        <v>275</v>
      </c>
      <c r="N755" s="2548">
        <v>2.2570000000000001</v>
      </c>
      <c r="O755" s="2523">
        <v>10.38</v>
      </c>
      <c r="P755" s="2549">
        <v>1</v>
      </c>
      <c r="Q755" s="2549" t="s">
        <v>2493</v>
      </c>
      <c r="R755" s="2549" t="s">
        <v>2493</v>
      </c>
      <c r="S755" s="2549">
        <v>1</v>
      </c>
      <c r="T755" s="2550" t="s">
        <v>2493</v>
      </c>
      <c r="U755" s="2549">
        <v>1</v>
      </c>
      <c r="V755" s="2549" t="s">
        <v>2493</v>
      </c>
      <c r="W755" s="2549" t="s">
        <v>2493</v>
      </c>
      <c r="X755" s="2549">
        <v>1</v>
      </c>
      <c r="Y755" s="2550" t="s">
        <v>2493</v>
      </c>
      <c r="Z755" s="2551">
        <v>1</v>
      </c>
      <c r="AA755" s="2552" t="s">
        <v>2185</v>
      </c>
      <c r="AB755" s="2553" t="s">
        <v>2494</v>
      </c>
      <c r="AC755" s="2554">
        <v>71490</v>
      </c>
      <c r="AD755" s="2555">
        <v>3813</v>
      </c>
      <c r="AE755" s="2555">
        <v>4285</v>
      </c>
      <c r="AF755" s="2555">
        <v>16</v>
      </c>
      <c r="AG755" s="2555">
        <v>74.59</v>
      </c>
      <c r="AH755" s="2555">
        <v>28250</v>
      </c>
      <c r="AI755" s="2555">
        <v>1434</v>
      </c>
      <c r="AJ755" s="2555">
        <v>2178</v>
      </c>
      <c r="AK755" s="2555">
        <v>10</v>
      </c>
      <c r="AL755" s="2555">
        <v>9.6</v>
      </c>
      <c r="AM755" s="2555">
        <v>652.1</v>
      </c>
      <c r="AN755" s="2523">
        <v>8514</v>
      </c>
      <c r="AO755" s="2556">
        <v>1</v>
      </c>
      <c r="AP755" s="2547">
        <v>1</v>
      </c>
      <c r="AQ755" s="2547">
        <v>1</v>
      </c>
      <c r="AR755" s="2547">
        <v>1</v>
      </c>
      <c r="AS755" s="2557">
        <v>67</v>
      </c>
      <c r="AT755" s="2558">
        <v>81</v>
      </c>
      <c r="AU755" s="2558">
        <v>41</v>
      </c>
      <c r="AV755" s="2559">
        <v>56</v>
      </c>
      <c r="AW755" s="2560">
        <v>1</v>
      </c>
      <c r="AX755" s="2539">
        <v>1</v>
      </c>
      <c r="AY755" s="2521">
        <v>1</v>
      </c>
      <c r="AZ755" s="2539">
        <v>1</v>
      </c>
      <c r="BA755" s="2539">
        <v>1</v>
      </c>
      <c r="BB755" s="2539">
        <v>1</v>
      </c>
      <c r="BC755" s="2539">
        <v>0</v>
      </c>
      <c r="BD755" s="2539">
        <v>1</v>
      </c>
      <c r="BE755" s="2561">
        <v>1</v>
      </c>
      <c r="BF755" s="2539">
        <v>1</v>
      </c>
      <c r="BG755" s="2539">
        <v>1</v>
      </c>
      <c r="BH755" s="2539">
        <v>1</v>
      </c>
      <c r="BI755" s="2539">
        <v>1</v>
      </c>
      <c r="BJ755" s="2539">
        <v>1</v>
      </c>
      <c r="BK755" s="2539">
        <v>1</v>
      </c>
      <c r="BL755" s="2539">
        <v>1</v>
      </c>
      <c r="BM755" s="2539">
        <v>1</v>
      </c>
      <c r="BN755" s="2521">
        <v>0</v>
      </c>
      <c r="BO755" s="2539">
        <v>1</v>
      </c>
      <c r="BP755" s="2539">
        <v>1</v>
      </c>
      <c r="BQ755" s="2539">
        <v>0</v>
      </c>
      <c r="BR755" s="2562">
        <v>0</v>
      </c>
      <c r="BS755" s="2538">
        <v>1</v>
      </c>
      <c r="BT755" s="2521">
        <v>0</v>
      </c>
      <c r="BU755" s="2521">
        <v>0</v>
      </c>
      <c r="BV755" s="2521">
        <v>0</v>
      </c>
      <c r="BW755" s="2521">
        <v>0</v>
      </c>
      <c r="BX755" s="2521">
        <v>0</v>
      </c>
      <c r="BY755" s="2521">
        <v>0</v>
      </c>
      <c r="BZ755" s="2579">
        <v>0</v>
      </c>
      <c r="CA755" s="2521">
        <v>0</v>
      </c>
      <c r="CB755" s="2521">
        <v>0</v>
      </c>
      <c r="CC755" s="2521">
        <v>0</v>
      </c>
      <c r="CD755" s="2521">
        <v>0</v>
      </c>
      <c r="CE755" s="2524">
        <v>0</v>
      </c>
      <c r="CF755" s="2520">
        <v>1</v>
      </c>
      <c r="CG755" s="2521">
        <v>1</v>
      </c>
      <c r="CH755" s="2521">
        <v>1</v>
      </c>
      <c r="CI755" s="2521">
        <v>1</v>
      </c>
      <c r="CJ755" s="2521">
        <v>1</v>
      </c>
      <c r="CK755" s="2521">
        <v>1</v>
      </c>
      <c r="CL755" s="2521">
        <v>1</v>
      </c>
      <c r="CM755" s="2521">
        <v>1</v>
      </c>
      <c r="CN755" s="2521">
        <v>1</v>
      </c>
      <c r="CO755" s="2521">
        <v>1</v>
      </c>
      <c r="CP755" s="2521">
        <v>1</v>
      </c>
      <c r="CQ755" s="2521">
        <v>1</v>
      </c>
      <c r="CR755" s="2521">
        <v>1</v>
      </c>
      <c r="CS755" s="2521">
        <v>0</v>
      </c>
      <c r="CT755" s="2521">
        <v>0</v>
      </c>
      <c r="CU755" s="2521">
        <v>0</v>
      </c>
      <c r="CV755" s="2521">
        <v>0</v>
      </c>
      <c r="CW755" s="2521">
        <v>0</v>
      </c>
      <c r="CX755" s="2521">
        <v>0</v>
      </c>
      <c r="CY755" s="2563">
        <v>0</v>
      </c>
    </row>
    <row r="756" spans="1:103">
      <c r="A756" s="2541"/>
      <c r="B756" s="2659" t="s">
        <v>3188</v>
      </c>
      <c r="C756" s="2658" t="s">
        <v>3189</v>
      </c>
      <c r="D756" s="2648">
        <v>196</v>
      </c>
      <c r="E756" s="2519">
        <v>132</v>
      </c>
      <c r="F756" s="2556">
        <v>372</v>
      </c>
      <c r="G756" s="2547">
        <v>374</v>
      </c>
      <c r="H756" s="2546">
        <v>16.399999999999999</v>
      </c>
      <c r="I756" s="2546">
        <v>26.2</v>
      </c>
      <c r="J756" s="2547">
        <v>20</v>
      </c>
      <c r="K756" s="2546">
        <v>320</v>
      </c>
      <c r="L756" s="2546">
        <v>280</v>
      </c>
      <c r="M756" s="2522">
        <v>250</v>
      </c>
      <c r="N756" s="2548">
        <v>2.173</v>
      </c>
      <c r="O756" s="2523">
        <v>10.99</v>
      </c>
      <c r="P756" s="2549">
        <v>1</v>
      </c>
      <c r="Q756" s="2549" t="s">
        <v>2493</v>
      </c>
      <c r="R756" s="2549" t="s">
        <v>2493</v>
      </c>
      <c r="S756" s="2549">
        <v>1</v>
      </c>
      <c r="T756" s="2550" t="s">
        <v>2493</v>
      </c>
      <c r="U756" s="2549">
        <v>1</v>
      </c>
      <c r="V756" s="2549" t="s">
        <v>2493</v>
      </c>
      <c r="W756" s="2549" t="s">
        <v>2493</v>
      </c>
      <c r="X756" s="2549">
        <v>1</v>
      </c>
      <c r="Y756" s="2550" t="s">
        <v>2493</v>
      </c>
      <c r="Z756" s="2551">
        <v>1</v>
      </c>
      <c r="AA756" s="2552" t="s">
        <v>2185</v>
      </c>
      <c r="AB756" s="2553" t="s">
        <v>2494</v>
      </c>
      <c r="AC756" s="2554">
        <v>63980</v>
      </c>
      <c r="AD756" s="2555">
        <v>3440</v>
      </c>
      <c r="AE756" s="2555">
        <v>3860</v>
      </c>
      <c r="AF756" s="2555">
        <v>15.9</v>
      </c>
      <c r="AG756" s="2555">
        <v>70.62</v>
      </c>
      <c r="AH756" s="2555">
        <v>22860</v>
      </c>
      <c r="AI756" s="2555">
        <v>1222</v>
      </c>
      <c r="AJ756" s="2555">
        <v>1858</v>
      </c>
      <c r="AK756" s="2555">
        <v>9.5</v>
      </c>
      <c r="AL756" s="2555">
        <v>9.1999999999999993</v>
      </c>
      <c r="AM756" s="2555">
        <v>530.9</v>
      </c>
      <c r="AN756" s="2523">
        <v>6828</v>
      </c>
      <c r="AO756" s="2556">
        <v>1</v>
      </c>
      <c r="AP756" s="2547">
        <v>1</v>
      </c>
      <c r="AQ756" s="2547">
        <v>1</v>
      </c>
      <c r="AR756" s="2547">
        <v>1</v>
      </c>
      <c r="AS756" s="2557">
        <v>71</v>
      </c>
      <c r="AT756" s="2558">
        <v>86</v>
      </c>
      <c r="AU756" s="2558">
        <v>44</v>
      </c>
      <c r="AV756" s="2559">
        <v>59</v>
      </c>
      <c r="AW756" s="2560">
        <v>1</v>
      </c>
      <c r="AX756" s="2539">
        <v>1</v>
      </c>
      <c r="AY756" s="2521">
        <v>1</v>
      </c>
      <c r="AZ756" s="2539">
        <v>1</v>
      </c>
      <c r="BA756" s="2539">
        <v>1</v>
      </c>
      <c r="BB756" s="2539">
        <v>1</v>
      </c>
      <c r="BC756" s="2539">
        <v>0</v>
      </c>
      <c r="BD756" s="2539">
        <v>1</v>
      </c>
      <c r="BE756" s="2561">
        <v>1</v>
      </c>
      <c r="BF756" s="2539">
        <v>1</v>
      </c>
      <c r="BG756" s="2539">
        <v>1</v>
      </c>
      <c r="BH756" s="2539">
        <v>1</v>
      </c>
      <c r="BI756" s="2539">
        <v>1</v>
      </c>
      <c r="BJ756" s="2539">
        <v>1</v>
      </c>
      <c r="BK756" s="2539">
        <v>1</v>
      </c>
      <c r="BL756" s="2539">
        <v>1</v>
      </c>
      <c r="BM756" s="2539">
        <v>1</v>
      </c>
      <c r="BN756" s="2521">
        <v>0</v>
      </c>
      <c r="BO756" s="2539">
        <v>1</v>
      </c>
      <c r="BP756" s="2539">
        <v>1</v>
      </c>
      <c r="BQ756" s="2539">
        <v>0</v>
      </c>
      <c r="BR756" s="2562">
        <v>0</v>
      </c>
      <c r="BS756" s="2538">
        <v>1</v>
      </c>
      <c r="BT756" s="2521">
        <v>0</v>
      </c>
      <c r="BU756" s="2521">
        <v>0</v>
      </c>
      <c r="BV756" s="2521">
        <v>0</v>
      </c>
      <c r="BW756" s="2521">
        <v>0</v>
      </c>
      <c r="BX756" s="2521">
        <v>0</v>
      </c>
      <c r="BY756" s="2521">
        <v>0</v>
      </c>
      <c r="BZ756" s="2579">
        <v>0</v>
      </c>
      <c r="CA756" s="2521">
        <v>0</v>
      </c>
      <c r="CB756" s="2521">
        <v>0</v>
      </c>
      <c r="CC756" s="2521">
        <v>0</v>
      </c>
      <c r="CD756" s="2521">
        <v>0</v>
      </c>
      <c r="CE756" s="2524">
        <v>0</v>
      </c>
      <c r="CF756" s="2520">
        <v>1</v>
      </c>
      <c r="CG756" s="2521">
        <v>1</v>
      </c>
      <c r="CH756" s="2521">
        <v>1</v>
      </c>
      <c r="CI756" s="2521">
        <v>1</v>
      </c>
      <c r="CJ756" s="2521">
        <v>1</v>
      </c>
      <c r="CK756" s="2521">
        <v>1</v>
      </c>
      <c r="CL756" s="2521">
        <v>1</v>
      </c>
      <c r="CM756" s="2521">
        <v>1</v>
      </c>
      <c r="CN756" s="2521">
        <v>1</v>
      </c>
      <c r="CO756" s="2521">
        <v>1</v>
      </c>
      <c r="CP756" s="2521">
        <v>1</v>
      </c>
      <c r="CQ756" s="2521">
        <v>1</v>
      </c>
      <c r="CR756" s="2521">
        <v>1</v>
      </c>
      <c r="CS756" s="2521">
        <v>0</v>
      </c>
      <c r="CT756" s="2521">
        <v>0</v>
      </c>
      <c r="CU756" s="2521">
        <v>0</v>
      </c>
      <c r="CV756" s="2521">
        <v>0</v>
      </c>
      <c r="CW756" s="2521">
        <v>0</v>
      </c>
      <c r="CX756" s="2521">
        <v>0</v>
      </c>
      <c r="CY756" s="2563">
        <v>0</v>
      </c>
    </row>
    <row r="757" spans="1:103">
      <c r="A757" s="2541"/>
      <c r="B757" s="2659" t="s">
        <v>3190</v>
      </c>
      <c r="C757" s="2669" t="s">
        <v>3191</v>
      </c>
      <c r="D757" s="2648">
        <v>179</v>
      </c>
      <c r="E757" s="2519">
        <v>120</v>
      </c>
      <c r="F757" s="2556">
        <v>368</v>
      </c>
      <c r="G757" s="2547">
        <v>373</v>
      </c>
      <c r="H757" s="2546">
        <v>15</v>
      </c>
      <c r="I757" s="2546">
        <v>23.9</v>
      </c>
      <c r="J757" s="2547">
        <v>20</v>
      </c>
      <c r="K757" s="2546">
        <v>320</v>
      </c>
      <c r="L757" s="2546">
        <v>280</v>
      </c>
      <c r="M757" s="2522">
        <v>228</v>
      </c>
      <c r="N757" s="2548">
        <v>2.1640000000000001</v>
      </c>
      <c r="O757" s="2523">
        <v>12</v>
      </c>
      <c r="P757" s="2549">
        <v>1</v>
      </c>
      <c r="Q757" s="2549" t="s">
        <v>2493</v>
      </c>
      <c r="R757" s="2549" t="s">
        <v>2493</v>
      </c>
      <c r="S757" s="2549">
        <v>1</v>
      </c>
      <c r="T757" s="2550" t="s">
        <v>2493</v>
      </c>
      <c r="U757" s="2549">
        <v>1</v>
      </c>
      <c r="V757" s="2549" t="s">
        <v>2493</v>
      </c>
      <c r="W757" s="2549" t="s">
        <v>2493</v>
      </c>
      <c r="X757" s="2549">
        <v>1</v>
      </c>
      <c r="Y757" s="2550" t="s">
        <v>2493</v>
      </c>
      <c r="Z757" s="2551">
        <v>1</v>
      </c>
      <c r="AA757" s="2552" t="s">
        <v>2185</v>
      </c>
      <c r="AB757" s="2553" t="s">
        <v>2494</v>
      </c>
      <c r="AC757" s="2554">
        <v>57790</v>
      </c>
      <c r="AD757" s="2555">
        <v>3141</v>
      </c>
      <c r="AE757" s="2555">
        <v>3505</v>
      </c>
      <c r="AF757" s="2555">
        <v>15.8</v>
      </c>
      <c r="AG757" s="2555">
        <v>64.599999999999994</v>
      </c>
      <c r="AH757" s="2555">
        <v>20680</v>
      </c>
      <c r="AI757" s="2555">
        <v>1109</v>
      </c>
      <c r="AJ757" s="2555">
        <v>1684</v>
      </c>
      <c r="AK757" s="2555">
        <v>9.4</v>
      </c>
      <c r="AL757" s="2555">
        <v>8.6</v>
      </c>
      <c r="AM757" s="2555">
        <v>406</v>
      </c>
      <c r="AN757" s="2523">
        <v>6119</v>
      </c>
      <c r="AO757" s="2556">
        <v>1</v>
      </c>
      <c r="AP757" s="2547">
        <v>2</v>
      </c>
      <c r="AQ757" s="2547">
        <v>1</v>
      </c>
      <c r="AR757" s="2547">
        <v>2</v>
      </c>
      <c r="AS757" s="2557">
        <v>78</v>
      </c>
      <c r="AT757" s="2558">
        <v>94</v>
      </c>
      <c r="AU757" s="2558">
        <v>48</v>
      </c>
      <c r="AV757" s="2559">
        <v>65</v>
      </c>
      <c r="AW757" s="2560">
        <v>1</v>
      </c>
      <c r="AX757" s="2539">
        <v>1</v>
      </c>
      <c r="AY757" s="2521">
        <v>1</v>
      </c>
      <c r="AZ757" s="2539">
        <v>1</v>
      </c>
      <c r="BA757" s="2539">
        <v>1</v>
      </c>
      <c r="BB757" s="2539">
        <v>1</v>
      </c>
      <c r="BC757" s="2539">
        <v>0</v>
      </c>
      <c r="BD757" s="2539">
        <v>1</v>
      </c>
      <c r="BE757" s="2561">
        <v>1</v>
      </c>
      <c r="BF757" s="2539">
        <v>1</v>
      </c>
      <c r="BG757" s="2539">
        <v>1</v>
      </c>
      <c r="BH757" s="2539">
        <v>1</v>
      </c>
      <c r="BI757" s="2539">
        <v>1</v>
      </c>
      <c r="BJ757" s="2539">
        <v>1</v>
      </c>
      <c r="BK757" s="2539">
        <v>1</v>
      </c>
      <c r="BL757" s="2539">
        <v>1</v>
      </c>
      <c r="BM757" s="2539">
        <v>1</v>
      </c>
      <c r="BN757" s="2521">
        <v>0</v>
      </c>
      <c r="BO757" s="2539">
        <v>1</v>
      </c>
      <c r="BP757" s="2539">
        <v>1</v>
      </c>
      <c r="BQ757" s="2539">
        <v>0</v>
      </c>
      <c r="BR757" s="2562">
        <v>0</v>
      </c>
      <c r="BS757" s="2538">
        <v>1</v>
      </c>
      <c r="BT757" s="2521">
        <v>0</v>
      </c>
      <c r="BU757" s="2521">
        <v>0</v>
      </c>
      <c r="BV757" s="2521">
        <v>0</v>
      </c>
      <c r="BW757" s="2521">
        <v>0</v>
      </c>
      <c r="BX757" s="2521">
        <v>0</v>
      </c>
      <c r="BY757" s="2521">
        <v>0</v>
      </c>
      <c r="BZ757" s="2579">
        <v>0</v>
      </c>
      <c r="CA757" s="2521">
        <v>0</v>
      </c>
      <c r="CB757" s="2521">
        <v>0</v>
      </c>
      <c r="CC757" s="2521">
        <v>0</v>
      </c>
      <c r="CD757" s="2521">
        <v>0</v>
      </c>
      <c r="CE757" s="2524">
        <v>0</v>
      </c>
      <c r="CF757" s="2520">
        <v>1</v>
      </c>
      <c r="CG757" s="2521">
        <v>1</v>
      </c>
      <c r="CH757" s="2521">
        <v>1</v>
      </c>
      <c r="CI757" s="2521">
        <v>1</v>
      </c>
      <c r="CJ757" s="2521">
        <v>1</v>
      </c>
      <c r="CK757" s="2521">
        <v>1</v>
      </c>
      <c r="CL757" s="2521">
        <v>1</v>
      </c>
      <c r="CM757" s="2521">
        <v>1</v>
      </c>
      <c r="CN757" s="2521">
        <v>1</v>
      </c>
      <c r="CO757" s="2521">
        <v>1</v>
      </c>
      <c r="CP757" s="2521">
        <v>1</v>
      </c>
      <c r="CQ757" s="2521">
        <v>1</v>
      </c>
      <c r="CR757" s="2521">
        <v>1</v>
      </c>
      <c r="CS757" s="2521">
        <v>0</v>
      </c>
      <c r="CT757" s="2521">
        <v>0</v>
      </c>
      <c r="CU757" s="2521">
        <v>0</v>
      </c>
      <c r="CV757" s="2521">
        <v>0</v>
      </c>
      <c r="CW757" s="2521">
        <v>0</v>
      </c>
      <c r="CX757" s="2521">
        <v>0</v>
      </c>
      <c r="CY757" s="2563">
        <v>0</v>
      </c>
    </row>
    <row r="758" spans="1:103">
      <c r="A758" s="2541"/>
      <c r="B758" s="2659" t="s">
        <v>3192</v>
      </c>
      <c r="C758" s="2669" t="s">
        <v>3193</v>
      </c>
      <c r="D758" s="2648">
        <v>162</v>
      </c>
      <c r="E758" s="2519">
        <v>109</v>
      </c>
      <c r="F758" s="2556">
        <v>364</v>
      </c>
      <c r="G758" s="2547">
        <v>371</v>
      </c>
      <c r="H758" s="2546">
        <v>13.3</v>
      </c>
      <c r="I758" s="2546">
        <v>21.8</v>
      </c>
      <c r="J758" s="2547">
        <v>20</v>
      </c>
      <c r="K758" s="2546">
        <v>320</v>
      </c>
      <c r="L758" s="2546">
        <v>280</v>
      </c>
      <c r="M758" s="2522">
        <v>206</v>
      </c>
      <c r="N758" s="2548">
        <v>2.1509999999999998</v>
      </c>
      <c r="O758" s="2523">
        <v>13.19</v>
      </c>
      <c r="P758" s="2549">
        <v>1</v>
      </c>
      <c r="Q758" s="2549" t="s">
        <v>2493</v>
      </c>
      <c r="R758" s="2549" t="s">
        <v>2493</v>
      </c>
      <c r="S758" s="2549">
        <v>1</v>
      </c>
      <c r="T758" s="2550" t="s">
        <v>2493</v>
      </c>
      <c r="U758" s="2549">
        <v>1</v>
      </c>
      <c r="V758" s="2549" t="s">
        <v>2493</v>
      </c>
      <c r="W758" s="2549" t="s">
        <v>2493</v>
      </c>
      <c r="X758" s="2549">
        <v>1</v>
      </c>
      <c r="Y758" s="2550" t="s">
        <v>2493</v>
      </c>
      <c r="Z758" s="2551">
        <v>1</v>
      </c>
      <c r="AA758" s="2552" t="s">
        <v>2185</v>
      </c>
      <c r="AB758" s="2553" t="s">
        <v>2494</v>
      </c>
      <c r="AC758" s="2554">
        <v>51890</v>
      </c>
      <c r="AD758" s="2555">
        <v>2851</v>
      </c>
      <c r="AE758" s="2555">
        <v>3162</v>
      </c>
      <c r="AF758" s="2555">
        <v>15.8</v>
      </c>
      <c r="AG758" s="2555">
        <v>57.66</v>
      </c>
      <c r="AH758" s="2555">
        <v>18560</v>
      </c>
      <c r="AI758" s="2555">
        <v>1000</v>
      </c>
      <c r="AJ758" s="2555">
        <v>1518</v>
      </c>
      <c r="AK758" s="2555">
        <v>9.4</v>
      </c>
      <c r="AL758" s="2555">
        <v>8</v>
      </c>
      <c r="AM758" s="2555">
        <v>306.60000000000002</v>
      </c>
      <c r="AN758" s="2523">
        <v>5431</v>
      </c>
      <c r="AO758" s="2556">
        <v>1</v>
      </c>
      <c r="AP758" s="2547">
        <v>3</v>
      </c>
      <c r="AQ758" s="2547">
        <v>1</v>
      </c>
      <c r="AR758" s="2547">
        <v>3</v>
      </c>
      <c r="AS758" s="2557">
        <v>86</v>
      </c>
      <c r="AT758" s="2558">
        <v>104</v>
      </c>
      <c r="AU758" s="2558">
        <v>53</v>
      </c>
      <c r="AV758" s="2559">
        <v>71</v>
      </c>
      <c r="AW758" s="2560">
        <v>1</v>
      </c>
      <c r="AX758" s="2539">
        <v>1</v>
      </c>
      <c r="AY758" s="2521">
        <v>1</v>
      </c>
      <c r="AZ758" s="2539">
        <v>1</v>
      </c>
      <c r="BA758" s="2539">
        <v>1</v>
      </c>
      <c r="BB758" s="2539">
        <v>1</v>
      </c>
      <c r="BC758" s="2539">
        <v>0</v>
      </c>
      <c r="BD758" s="2539">
        <v>1</v>
      </c>
      <c r="BE758" s="2561">
        <v>1</v>
      </c>
      <c r="BF758" s="2539">
        <v>1</v>
      </c>
      <c r="BG758" s="2539">
        <v>1</v>
      </c>
      <c r="BH758" s="2539">
        <v>1</v>
      </c>
      <c r="BI758" s="2539">
        <v>1</v>
      </c>
      <c r="BJ758" s="2539">
        <v>1</v>
      </c>
      <c r="BK758" s="2539">
        <v>1</v>
      </c>
      <c r="BL758" s="2539">
        <v>1</v>
      </c>
      <c r="BM758" s="2539">
        <v>1</v>
      </c>
      <c r="BN758" s="2521">
        <v>0</v>
      </c>
      <c r="BO758" s="2539">
        <v>1</v>
      </c>
      <c r="BP758" s="2539">
        <v>1</v>
      </c>
      <c r="BQ758" s="2539">
        <v>0</v>
      </c>
      <c r="BR758" s="2562">
        <v>0</v>
      </c>
      <c r="BS758" s="2538">
        <v>1</v>
      </c>
      <c r="BT758" s="2521">
        <v>0</v>
      </c>
      <c r="BU758" s="2521">
        <v>0</v>
      </c>
      <c r="BV758" s="2521">
        <v>0</v>
      </c>
      <c r="BW758" s="2521">
        <v>0</v>
      </c>
      <c r="BX758" s="2521">
        <v>0</v>
      </c>
      <c r="BY758" s="2521">
        <v>0</v>
      </c>
      <c r="BZ758" s="2579">
        <v>0</v>
      </c>
      <c r="CA758" s="2521">
        <v>0</v>
      </c>
      <c r="CB758" s="2521">
        <v>0</v>
      </c>
      <c r="CC758" s="2521">
        <v>0</v>
      </c>
      <c r="CD758" s="2521">
        <v>0</v>
      </c>
      <c r="CE758" s="2524">
        <v>0</v>
      </c>
      <c r="CF758" s="2520">
        <v>1</v>
      </c>
      <c r="CG758" s="2521">
        <v>1</v>
      </c>
      <c r="CH758" s="2521">
        <v>1</v>
      </c>
      <c r="CI758" s="2521">
        <v>1</v>
      </c>
      <c r="CJ758" s="2521">
        <v>1</v>
      </c>
      <c r="CK758" s="2521">
        <v>1</v>
      </c>
      <c r="CL758" s="2521">
        <v>1</v>
      </c>
      <c r="CM758" s="2521">
        <v>1</v>
      </c>
      <c r="CN758" s="2521">
        <v>1</v>
      </c>
      <c r="CO758" s="2521">
        <v>1</v>
      </c>
      <c r="CP758" s="2521">
        <v>1</v>
      </c>
      <c r="CQ758" s="2521">
        <v>1</v>
      </c>
      <c r="CR758" s="2521">
        <v>1</v>
      </c>
      <c r="CS758" s="2521">
        <v>0</v>
      </c>
      <c r="CT758" s="2521">
        <v>0</v>
      </c>
      <c r="CU758" s="2521">
        <v>0</v>
      </c>
      <c r="CV758" s="2521">
        <v>0</v>
      </c>
      <c r="CW758" s="2521">
        <v>0</v>
      </c>
      <c r="CX758" s="2521">
        <v>0</v>
      </c>
      <c r="CY758" s="2563">
        <v>0</v>
      </c>
    </row>
    <row r="759" spans="1:103">
      <c r="A759" s="2541"/>
      <c r="B759" s="2659" t="s">
        <v>3194</v>
      </c>
      <c r="C759" s="2669" t="s">
        <v>3195</v>
      </c>
      <c r="D759" s="2648">
        <v>147</v>
      </c>
      <c r="E759" s="2519">
        <v>99</v>
      </c>
      <c r="F759" s="2556">
        <v>360</v>
      </c>
      <c r="G759" s="2547">
        <v>370</v>
      </c>
      <c r="H759" s="2546">
        <v>12.3</v>
      </c>
      <c r="I759" s="2546">
        <v>19.8</v>
      </c>
      <c r="J759" s="2547">
        <v>20</v>
      </c>
      <c r="K759" s="2546">
        <v>320</v>
      </c>
      <c r="L759" s="2546">
        <v>280</v>
      </c>
      <c r="M759" s="2522">
        <v>188</v>
      </c>
      <c r="N759" s="2548">
        <v>2.141</v>
      </c>
      <c r="O759" s="2523">
        <v>14.4</v>
      </c>
      <c r="P759" s="2549">
        <v>1</v>
      </c>
      <c r="Q759" s="2549" t="s">
        <v>2493</v>
      </c>
      <c r="R759" s="2549" t="s">
        <v>2493</v>
      </c>
      <c r="S759" s="2549">
        <v>1</v>
      </c>
      <c r="T759" s="2550" t="s">
        <v>2493</v>
      </c>
      <c r="U759" s="2549">
        <v>1</v>
      </c>
      <c r="V759" s="2549" t="s">
        <v>2493</v>
      </c>
      <c r="W759" s="2549" t="s">
        <v>2493</v>
      </c>
      <c r="X759" s="2549">
        <v>1</v>
      </c>
      <c r="Y759" s="2550" t="s">
        <v>2493</v>
      </c>
      <c r="Z759" s="2551">
        <v>1</v>
      </c>
      <c r="AA759" s="2552" t="s">
        <v>2185</v>
      </c>
      <c r="AB759" s="2553" t="s">
        <v>2494</v>
      </c>
      <c r="AC759" s="2554">
        <v>46640</v>
      </c>
      <c r="AD759" s="2555">
        <v>2591</v>
      </c>
      <c r="AE759" s="2555">
        <v>2861</v>
      </c>
      <c r="AF759" s="2555">
        <v>15.6</v>
      </c>
      <c r="AG759" s="2555">
        <v>53.19</v>
      </c>
      <c r="AH759" s="2555">
        <v>16720</v>
      </c>
      <c r="AI759" s="2555">
        <v>904</v>
      </c>
      <c r="AJ759" s="2555">
        <v>1371</v>
      </c>
      <c r="AK759" s="2555">
        <v>9.3000000000000007</v>
      </c>
      <c r="AL759" s="2555">
        <v>7.5</v>
      </c>
      <c r="AM759" s="2555">
        <v>233.3</v>
      </c>
      <c r="AN759" s="2523">
        <v>4836</v>
      </c>
      <c r="AO759" s="2556">
        <v>2</v>
      </c>
      <c r="AP759" s="2547">
        <v>3</v>
      </c>
      <c r="AQ759" s="2547">
        <v>2</v>
      </c>
      <c r="AR759" s="2547">
        <v>3</v>
      </c>
      <c r="AS759" s="2557">
        <v>94</v>
      </c>
      <c r="AT759" s="2558">
        <v>113</v>
      </c>
      <c r="AU759" s="2558">
        <v>58</v>
      </c>
      <c r="AV759" s="2559">
        <v>77</v>
      </c>
      <c r="AW759" s="2560">
        <v>1</v>
      </c>
      <c r="AX759" s="2539">
        <v>1</v>
      </c>
      <c r="AY759" s="2521">
        <v>1</v>
      </c>
      <c r="AZ759" s="2539">
        <v>1</v>
      </c>
      <c r="BA759" s="2539">
        <v>1</v>
      </c>
      <c r="BB759" s="2539">
        <v>1</v>
      </c>
      <c r="BC759" s="2539">
        <v>0</v>
      </c>
      <c r="BD759" s="2539">
        <v>1</v>
      </c>
      <c r="BE759" s="2561">
        <v>1</v>
      </c>
      <c r="BF759" s="2539">
        <v>1</v>
      </c>
      <c r="BG759" s="2539">
        <v>1</v>
      </c>
      <c r="BH759" s="2539">
        <v>1</v>
      </c>
      <c r="BI759" s="2539">
        <v>1</v>
      </c>
      <c r="BJ759" s="2539">
        <v>1</v>
      </c>
      <c r="BK759" s="2539">
        <v>1</v>
      </c>
      <c r="BL759" s="2539">
        <v>1</v>
      </c>
      <c r="BM759" s="2539">
        <v>1</v>
      </c>
      <c r="BN759" s="2521">
        <v>0</v>
      </c>
      <c r="BO759" s="2539">
        <v>1</v>
      </c>
      <c r="BP759" s="2539">
        <v>1</v>
      </c>
      <c r="BQ759" s="2539">
        <v>0</v>
      </c>
      <c r="BR759" s="2562">
        <v>0</v>
      </c>
      <c r="BS759" s="2538">
        <v>1</v>
      </c>
      <c r="BT759" s="2521">
        <v>0</v>
      </c>
      <c r="BU759" s="2521">
        <v>0</v>
      </c>
      <c r="BV759" s="2521">
        <v>0</v>
      </c>
      <c r="BW759" s="2521">
        <v>0</v>
      </c>
      <c r="BX759" s="2521">
        <v>0</v>
      </c>
      <c r="BY759" s="2521">
        <v>0</v>
      </c>
      <c r="BZ759" s="2579">
        <v>0</v>
      </c>
      <c r="CA759" s="2521">
        <v>0</v>
      </c>
      <c r="CB759" s="2521">
        <v>0</v>
      </c>
      <c r="CC759" s="2521">
        <v>0</v>
      </c>
      <c r="CD759" s="2521">
        <v>0</v>
      </c>
      <c r="CE759" s="2524">
        <v>0</v>
      </c>
      <c r="CF759" s="2520">
        <v>1</v>
      </c>
      <c r="CG759" s="2521">
        <v>1</v>
      </c>
      <c r="CH759" s="2521">
        <v>1</v>
      </c>
      <c r="CI759" s="2521">
        <v>1</v>
      </c>
      <c r="CJ759" s="2521">
        <v>1</v>
      </c>
      <c r="CK759" s="2521">
        <v>1</v>
      </c>
      <c r="CL759" s="2521">
        <v>1</v>
      </c>
      <c r="CM759" s="2521">
        <v>1</v>
      </c>
      <c r="CN759" s="2521">
        <v>1</v>
      </c>
      <c r="CO759" s="2521">
        <v>1</v>
      </c>
      <c r="CP759" s="2521">
        <v>1</v>
      </c>
      <c r="CQ759" s="2521">
        <v>1</v>
      </c>
      <c r="CR759" s="2521">
        <v>1</v>
      </c>
      <c r="CS759" s="2521">
        <v>0</v>
      </c>
      <c r="CT759" s="2521">
        <v>0</v>
      </c>
      <c r="CU759" s="2521">
        <v>0</v>
      </c>
      <c r="CV759" s="2521">
        <v>0</v>
      </c>
      <c r="CW759" s="2521">
        <v>0</v>
      </c>
      <c r="CX759" s="2521">
        <v>0</v>
      </c>
      <c r="CY759" s="2563">
        <v>0</v>
      </c>
    </row>
    <row r="760" spans="1:103">
      <c r="A760" s="2541"/>
      <c r="B760" s="2659" t="s">
        <v>3196</v>
      </c>
      <c r="C760" s="2669" t="s">
        <v>3197</v>
      </c>
      <c r="D760" s="2648">
        <v>134</v>
      </c>
      <c r="E760" s="2519">
        <v>90</v>
      </c>
      <c r="F760" s="2556">
        <v>356</v>
      </c>
      <c r="G760" s="2547">
        <v>369</v>
      </c>
      <c r="H760" s="2546">
        <v>11.2</v>
      </c>
      <c r="I760" s="2546">
        <v>18</v>
      </c>
      <c r="J760" s="2547">
        <v>20</v>
      </c>
      <c r="K760" s="2546">
        <v>320</v>
      </c>
      <c r="L760" s="2546">
        <v>280</v>
      </c>
      <c r="M760" s="2522">
        <v>171</v>
      </c>
      <c r="N760" s="2548">
        <v>2.1309999999999998</v>
      </c>
      <c r="O760" s="2523">
        <v>15.77</v>
      </c>
      <c r="P760" s="2549">
        <v>1</v>
      </c>
      <c r="Q760" s="2549" t="s">
        <v>2493</v>
      </c>
      <c r="R760" s="2549" t="s">
        <v>2493</v>
      </c>
      <c r="S760" s="2549">
        <v>1</v>
      </c>
      <c r="T760" s="2550" t="s">
        <v>2493</v>
      </c>
      <c r="U760" s="2549">
        <v>1</v>
      </c>
      <c r="V760" s="2549" t="s">
        <v>2493</v>
      </c>
      <c r="W760" s="2549" t="s">
        <v>2493</v>
      </c>
      <c r="X760" s="2549">
        <v>1</v>
      </c>
      <c r="Y760" s="2550" t="s">
        <v>2493</v>
      </c>
      <c r="Z760" s="2551">
        <v>1</v>
      </c>
      <c r="AA760" s="2552" t="s">
        <v>2185</v>
      </c>
      <c r="AB760" s="2549" t="s">
        <v>2495</v>
      </c>
      <c r="AC760" s="2554">
        <v>41860</v>
      </c>
      <c r="AD760" s="2555">
        <v>2352</v>
      </c>
      <c r="AE760" s="2555">
        <v>2585</v>
      </c>
      <c r="AF760" s="2555">
        <v>15.5</v>
      </c>
      <c r="AG760" s="2555">
        <v>48.48</v>
      </c>
      <c r="AH760" s="2555">
        <v>15080</v>
      </c>
      <c r="AI760" s="2555">
        <v>817.3</v>
      </c>
      <c r="AJ760" s="2555">
        <v>1238</v>
      </c>
      <c r="AK760" s="2555">
        <v>9.3000000000000007</v>
      </c>
      <c r="AL760" s="2555">
        <v>7</v>
      </c>
      <c r="AM760" s="2555">
        <v>177.3</v>
      </c>
      <c r="AN760" s="2523">
        <v>4305</v>
      </c>
      <c r="AO760" s="2556">
        <v>3</v>
      </c>
      <c r="AP760" s="2547">
        <v>3</v>
      </c>
      <c r="AQ760" s="2547">
        <v>3</v>
      </c>
      <c r="AR760" s="2547">
        <v>3</v>
      </c>
      <c r="AS760" s="2557">
        <v>102</v>
      </c>
      <c r="AT760" s="2558">
        <v>124</v>
      </c>
      <c r="AU760" s="2558">
        <v>63</v>
      </c>
      <c r="AV760" s="2559">
        <v>84</v>
      </c>
      <c r="AW760" s="2560">
        <v>1</v>
      </c>
      <c r="AX760" s="2539">
        <v>1</v>
      </c>
      <c r="AY760" s="2521">
        <v>1</v>
      </c>
      <c r="AZ760" s="2539">
        <v>1</v>
      </c>
      <c r="BA760" s="2539">
        <v>1</v>
      </c>
      <c r="BB760" s="2539">
        <v>1</v>
      </c>
      <c r="BC760" s="2539">
        <v>0</v>
      </c>
      <c r="BD760" s="2539">
        <v>1</v>
      </c>
      <c r="BE760" s="2561">
        <v>1</v>
      </c>
      <c r="BF760" s="2539">
        <v>1</v>
      </c>
      <c r="BG760" s="2539">
        <v>1</v>
      </c>
      <c r="BH760" s="2539">
        <v>1</v>
      </c>
      <c r="BI760" s="2539">
        <v>1</v>
      </c>
      <c r="BJ760" s="2539">
        <v>1</v>
      </c>
      <c r="BK760" s="2539">
        <v>1</v>
      </c>
      <c r="BL760" s="2539">
        <v>1</v>
      </c>
      <c r="BM760" s="2539">
        <v>1</v>
      </c>
      <c r="BN760" s="2521">
        <v>0</v>
      </c>
      <c r="BO760" s="2539">
        <v>1</v>
      </c>
      <c r="BP760" s="2539">
        <v>1</v>
      </c>
      <c r="BQ760" s="2539">
        <v>0</v>
      </c>
      <c r="BR760" s="2562">
        <v>0</v>
      </c>
      <c r="BS760" s="2538">
        <v>0</v>
      </c>
      <c r="BT760" s="2521">
        <v>0</v>
      </c>
      <c r="BU760" s="2521">
        <v>0</v>
      </c>
      <c r="BV760" s="2521">
        <v>0</v>
      </c>
      <c r="BW760" s="2521">
        <v>0</v>
      </c>
      <c r="BX760" s="2521">
        <v>0</v>
      </c>
      <c r="BY760" s="2521">
        <v>0</v>
      </c>
      <c r="BZ760" s="2579">
        <v>0</v>
      </c>
      <c r="CA760" s="2521">
        <v>0</v>
      </c>
      <c r="CB760" s="2521">
        <v>0</v>
      </c>
      <c r="CC760" s="2521">
        <v>0</v>
      </c>
      <c r="CD760" s="2521">
        <v>0</v>
      </c>
      <c r="CE760" s="2524">
        <v>0</v>
      </c>
      <c r="CF760" s="2520">
        <v>1</v>
      </c>
      <c r="CG760" s="2521">
        <v>1</v>
      </c>
      <c r="CH760" s="2521">
        <v>1</v>
      </c>
      <c r="CI760" s="2521">
        <v>1</v>
      </c>
      <c r="CJ760" s="2521">
        <v>1</v>
      </c>
      <c r="CK760" s="2521">
        <v>1</v>
      </c>
      <c r="CL760" s="2521">
        <v>1</v>
      </c>
      <c r="CM760" s="2521">
        <v>1</v>
      </c>
      <c r="CN760" s="2521">
        <v>1</v>
      </c>
      <c r="CO760" s="2521">
        <v>1</v>
      </c>
      <c r="CP760" s="2521">
        <v>1</v>
      </c>
      <c r="CQ760" s="2521">
        <v>1</v>
      </c>
      <c r="CR760" s="2521">
        <v>1</v>
      </c>
      <c r="CS760" s="2521">
        <v>0</v>
      </c>
      <c r="CT760" s="2521">
        <v>0</v>
      </c>
      <c r="CU760" s="2521">
        <v>0</v>
      </c>
      <c r="CV760" s="2521">
        <v>0</v>
      </c>
      <c r="CW760" s="2521">
        <v>0</v>
      </c>
      <c r="CX760" s="2521">
        <v>0</v>
      </c>
      <c r="CY760" s="2563">
        <v>0</v>
      </c>
    </row>
    <row r="761" spans="1:103">
      <c r="A761" s="2541"/>
      <c r="B761" s="2659" t="s">
        <v>3198</v>
      </c>
      <c r="C761" s="2669" t="s">
        <v>3199</v>
      </c>
      <c r="D761" s="2648">
        <v>122</v>
      </c>
      <c r="E761" s="2519">
        <v>82</v>
      </c>
      <c r="F761" s="2556">
        <v>363</v>
      </c>
      <c r="G761" s="2547">
        <v>257</v>
      </c>
      <c r="H761" s="2546">
        <v>13</v>
      </c>
      <c r="I761" s="2546">
        <v>21.7</v>
      </c>
      <c r="J761" s="2547">
        <v>15</v>
      </c>
      <c r="K761" s="2546">
        <v>320</v>
      </c>
      <c r="L761" s="2546">
        <v>290</v>
      </c>
      <c r="M761" s="2522">
        <v>155</v>
      </c>
      <c r="N761" s="2548">
        <v>1.702</v>
      </c>
      <c r="O761" s="2523">
        <v>13.99</v>
      </c>
      <c r="P761" s="2549">
        <v>1</v>
      </c>
      <c r="Q761" s="2549">
        <v>1</v>
      </c>
      <c r="R761" s="2549">
        <v>1</v>
      </c>
      <c r="S761" s="2549">
        <v>1</v>
      </c>
      <c r="T761" s="2550">
        <v>1</v>
      </c>
      <c r="U761" s="2549" t="s">
        <v>2185</v>
      </c>
      <c r="V761" s="2549">
        <v>1</v>
      </c>
      <c r="W761" s="2549" t="s">
        <v>2185</v>
      </c>
      <c r="X761" s="2549" t="s">
        <v>2185</v>
      </c>
      <c r="Y761" s="2550">
        <v>1</v>
      </c>
      <c r="Z761" s="2551" t="s">
        <v>2185</v>
      </c>
      <c r="AA761" s="2552" t="s">
        <v>2185</v>
      </c>
      <c r="AB761" s="2549" t="s">
        <v>2495</v>
      </c>
      <c r="AC761" s="2554">
        <v>36530</v>
      </c>
      <c r="AD761" s="2555">
        <v>2012</v>
      </c>
      <c r="AE761" s="2555">
        <v>2265</v>
      </c>
      <c r="AF761" s="2555">
        <v>15.3</v>
      </c>
      <c r="AG761" s="2555">
        <v>52.81</v>
      </c>
      <c r="AH761" s="2555">
        <v>6147</v>
      </c>
      <c r="AI761" s="2555">
        <v>478.3</v>
      </c>
      <c r="AJ761" s="2555">
        <v>732</v>
      </c>
      <c r="AK761" s="2555">
        <v>6.2</v>
      </c>
      <c r="AL761" s="2555">
        <v>7.3</v>
      </c>
      <c r="AM761" s="2555">
        <v>210.6</v>
      </c>
      <c r="AN761" s="2523">
        <v>1787</v>
      </c>
      <c r="AO761" s="2556">
        <v>1</v>
      </c>
      <c r="AP761" s="2547">
        <v>1</v>
      </c>
      <c r="AQ761" s="2547">
        <v>1</v>
      </c>
      <c r="AR761" s="2547">
        <v>1</v>
      </c>
      <c r="AS761" s="2557">
        <v>93</v>
      </c>
      <c r="AT761" s="2558">
        <v>110</v>
      </c>
      <c r="AU761" s="2558">
        <v>63</v>
      </c>
      <c r="AV761" s="2559">
        <v>80</v>
      </c>
      <c r="AW761" s="2560">
        <v>1</v>
      </c>
      <c r="AX761" s="2539">
        <v>0</v>
      </c>
      <c r="AY761" s="2521">
        <v>0</v>
      </c>
      <c r="AZ761" s="2539">
        <v>1</v>
      </c>
      <c r="BA761" s="2539">
        <v>0</v>
      </c>
      <c r="BB761" s="2539">
        <v>1</v>
      </c>
      <c r="BC761" s="2539">
        <v>0</v>
      </c>
      <c r="BD761" s="2539">
        <v>1</v>
      </c>
      <c r="BE761" s="2561">
        <v>0</v>
      </c>
      <c r="BF761" s="2539">
        <v>0</v>
      </c>
      <c r="BG761" s="2539">
        <v>1</v>
      </c>
      <c r="BH761" s="2539">
        <v>0</v>
      </c>
      <c r="BI761" s="2539">
        <v>1</v>
      </c>
      <c r="BJ761" s="2539">
        <v>1</v>
      </c>
      <c r="BK761" s="2539">
        <v>1</v>
      </c>
      <c r="BL761" s="2539">
        <v>1</v>
      </c>
      <c r="BM761" s="2539">
        <v>0</v>
      </c>
      <c r="BN761" s="2521">
        <v>0</v>
      </c>
      <c r="BO761" s="2539">
        <v>1</v>
      </c>
      <c r="BP761" s="2539">
        <v>1</v>
      </c>
      <c r="BQ761" s="2539">
        <v>0</v>
      </c>
      <c r="BR761" s="2562">
        <v>0</v>
      </c>
      <c r="BS761" s="2538">
        <v>0</v>
      </c>
      <c r="BT761" s="2521">
        <v>0</v>
      </c>
      <c r="BU761" s="2521">
        <v>0</v>
      </c>
      <c r="BV761" s="2521">
        <v>0</v>
      </c>
      <c r="BW761" s="2521">
        <v>0</v>
      </c>
      <c r="BX761" s="2521">
        <v>0</v>
      </c>
      <c r="BY761" s="2521">
        <v>0</v>
      </c>
      <c r="BZ761" s="2579">
        <v>0</v>
      </c>
      <c r="CA761" s="2521">
        <v>0</v>
      </c>
      <c r="CB761" s="2521">
        <v>0</v>
      </c>
      <c r="CC761" s="2521">
        <v>0</v>
      </c>
      <c r="CD761" s="2521">
        <v>0</v>
      </c>
      <c r="CE761" s="2524">
        <v>0</v>
      </c>
      <c r="CF761" s="2520">
        <v>1</v>
      </c>
      <c r="CG761" s="2521">
        <v>1</v>
      </c>
      <c r="CH761" s="2521">
        <v>1</v>
      </c>
      <c r="CI761" s="2521">
        <v>1</v>
      </c>
      <c r="CJ761" s="2521">
        <v>1</v>
      </c>
      <c r="CK761" s="2521">
        <v>1</v>
      </c>
      <c r="CL761" s="2521">
        <v>1</v>
      </c>
      <c r="CM761" s="2521">
        <v>1</v>
      </c>
      <c r="CN761" s="2521">
        <v>1</v>
      </c>
      <c r="CO761" s="2521">
        <v>1</v>
      </c>
      <c r="CP761" s="2521">
        <v>1</v>
      </c>
      <c r="CQ761" s="2521">
        <v>1</v>
      </c>
      <c r="CR761" s="2521">
        <v>1</v>
      </c>
      <c r="CS761" s="2521">
        <v>0</v>
      </c>
      <c r="CT761" s="2521">
        <v>0</v>
      </c>
      <c r="CU761" s="2521">
        <v>0</v>
      </c>
      <c r="CV761" s="2521">
        <v>0</v>
      </c>
      <c r="CW761" s="2521">
        <v>0</v>
      </c>
      <c r="CX761" s="2521">
        <v>0</v>
      </c>
      <c r="CY761" s="2563">
        <v>0</v>
      </c>
    </row>
    <row r="762" spans="1:103">
      <c r="A762" s="2541"/>
      <c r="B762" s="2659" t="s">
        <v>3200</v>
      </c>
      <c r="C762" s="2669" t="s">
        <v>3201</v>
      </c>
      <c r="D762" s="2648">
        <v>110</v>
      </c>
      <c r="E762" s="2519">
        <v>74</v>
      </c>
      <c r="F762" s="2556">
        <v>360</v>
      </c>
      <c r="G762" s="2547">
        <v>256</v>
      </c>
      <c r="H762" s="2546">
        <v>11.4</v>
      </c>
      <c r="I762" s="2546">
        <v>19.899999999999999</v>
      </c>
      <c r="J762" s="2547">
        <v>15</v>
      </c>
      <c r="K762" s="2546">
        <v>320</v>
      </c>
      <c r="L762" s="2546">
        <v>290</v>
      </c>
      <c r="M762" s="2522">
        <v>141</v>
      </c>
      <c r="N762" s="2548">
        <v>1.6950000000000001</v>
      </c>
      <c r="O762" s="2523">
        <v>15.39</v>
      </c>
      <c r="P762" s="2549">
        <v>1</v>
      </c>
      <c r="Q762" s="2549">
        <v>1</v>
      </c>
      <c r="R762" s="2549">
        <v>1</v>
      </c>
      <c r="S762" s="2549">
        <v>1</v>
      </c>
      <c r="T762" s="2550">
        <v>1</v>
      </c>
      <c r="U762" s="2549" t="s">
        <v>2185</v>
      </c>
      <c r="V762" s="2549">
        <v>1</v>
      </c>
      <c r="W762" s="2549" t="s">
        <v>2185</v>
      </c>
      <c r="X762" s="2549" t="s">
        <v>2185</v>
      </c>
      <c r="Y762" s="2550">
        <v>1</v>
      </c>
      <c r="Z762" s="2551" t="s">
        <v>2185</v>
      </c>
      <c r="AA762" s="2552" t="s">
        <v>2185</v>
      </c>
      <c r="AB762" s="2549" t="s">
        <v>2495</v>
      </c>
      <c r="AC762" s="2554">
        <v>33090</v>
      </c>
      <c r="AD762" s="2555">
        <v>1838</v>
      </c>
      <c r="AE762" s="2555">
        <v>2055</v>
      </c>
      <c r="AF762" s="2555">
        <v>15.3</v>
      </c>
      <c r="AG762" s="2555">
        <v>46.67</v>
      </c>
      <c r="AH762" s="2555">
        <v>5570</v>
      </c>
      <c r="AI762" s="2555">
        <v>435.1</v>
      </c>
      <c r="AJ762" s="2555">
        <v>664.2</v>
      </c>
      <c r="AK762" s="2555">
        <v>6.3</v>
      </c>
      <c r="AL762" s="2555">
        <v>6.8</v>
      </c>
      <c r="AM762" s="2555">
        <v>160.19999999999999</v>
      </c>
      <c r="AN762" s="2523">
        <v>1609</v>
      </c>
      <c r="AO762" s="2556">
        <v>1</v>
      </c>
      <c r="AP762" s="2547">
        <v>1</v>
      </c>
      <c r="AQ762" s="2547">
        <v>1</v>
      </c>
      <c r="AR762" s="2547">
        <v>2</v>
      </c>
      <c r="AS762" s="2557">
        <v>103</v>
      </c>
      <c r="AT762" s="2558">
        <v>121</v>
      </c>
      <c r="AU762" s="2558">
        <v>70</v>
      </c>
      <c r="AV762" s="2559">
        <v>88</v>
      </c>
      <c r="AW762" s="2560">
        <v>1</v>
      </c>
      <c r="AX762" s="2539">
        <v>0</v>
      </c>
      <c r="AY762" s="2521">
        <v>0</v>
      </c>
      <c r="AZ762" s="2539">
        <v>1</v>
      </c>
      <c r="BA762" s="2539">
        <v>0</v>
      </c>
      <c r="BB762" s="2539">
        <v>1</v>
      </c>
      <c r="BC762" s="2539">
        <v>0</v>
      </c>
      <c r="BD762" s="2539">
        <v>1</v>
      </c>
      <c r="BE762" s="2561">
        <v>0</v>
      </c>
      <c r="BF762" s="2539">
        <v>0</v>
      </c>
      <c r="BG762" s="2539">
        <v>1</v>
      </c>
      <c r="BH762" s="2539">
        <v>0</v>
      </c>
      <c r="BI762" s="2539">
        <v>1</v>
      </c>
      <c r="BJ762" s="2539">
        <v>1</v>
      </c>
      <c r="BK762" s="2539">
        <v>1</v>
      </c>
      <c r="BL762" s="2539">
        <v>1</v>
      </c>
      <c r="BM762" s="2539">
        <v>0</v>
      </c>
      <c r="BN762" s="2521">
        <v>0</v>
      </c>
      <c r="BO762" s="2539">
        <v>1</v>
      </c>
      <c r="BP762" s="2539">
        <v>1</v>
      </c>
      <c r="BQ762" s="2539">
        <v>0</v>
      </c>
      <c r="BR762" s="2562">
        <v>0</v>
      </c>
      <c r="BS762" s="2538">
        <v>0</v>
      </c>
      <c r="BT762" s="2521">
        <v>0</v>
      </c>
      <c r="BU762" s="2521">
        <v>0</v>
      </c>
      <c r="BV762" s="2521">
        <v>0</v>
      </c>
      <c r="BW762" s="2521">
        <v>0</v>
      </c>
      <c r="BX762" s="2521">
        <v>0</v>
      </c>
      <c r="BY762" s="2521">
        <v>0</v>
      </c>
      <c r="BZ762" s="2579">
        <v>0</v>
      </c>
      <c r="CA762" s="2521">
        <v>0</v>
      </c>
      <c r="CB762" s="2521">
        <v>0</v>
      </c>
      <c r="CC762" s="2521">
        <v>0</v>
      </c>
      <c r="CD762" s="2521">
        <v>0</v>
      </c>
      <c r="CE762" s="2524">
        <v>0</v>
      </c>
      <c r="CF762" s="2520">
        <v>1</v>
      </c>
      <c r="CG762" s="2521">
        <v>1</v>
      </c>
      <c r="CH762" s="2521">
        <v>1</v>
      </c>
      <c r="CI762" s="2521">
        <v>1</v>
      </c>
      <c r="CJ762" s="2521">
        <v>1</v>
      </c>
      <c r="CK762" s="2521">
        <v>1</v>
      </c>
      <c r="CL762" s="2521">
        <v>1</v>
      </c>
      <c r="CM762" s="2521">
        <v>1</v>
      </c>
      <c r="CN762" s="2521">
        <v>1</v>
      </c>
      <c r="CO762" s="2521">
        <v>1</v>
      </c>
      <c r="CP762" s="2521">
        <v>1</v>
      </c>
      <c r="CQ762" s="2521">
        <v>1</v>
      </c>
      <c r="CR762" s="2521">
        <v>1</v>
      </c>
      <c r="CS762" s="2521">
        <v>0</v>
      </c>
      <c r="CT762" s="2521">
        <v>0</v>
      </c>
      <c r="CU762" s="2521">
        <v>0</v>
      </c>
      <c r="CV762" s="2521">
        <v>0</v>
      </c>
      <c r="CW762" s="2521">
        <v>0</v>
      </c>
      <c r="CX762" s="2521">
        <v>0</v>
      </c>
      <c r="CY762" s="2563">
        <v>0</v>
      </c>
    </row>
    <row r="763" spans="1:103">
      <c r="A763" s="2541"/>
      <c r="B763" s="2659" t="s">
        <v>3202</v>
      </c>
      <c r="C763" s="2669" t="s">
        <v>3203</v>
      </c>
      <c r="D763" s="2648">
        <v>101</v>
      </c>
      <c r="E763" s="2519">
        <v>68</v>
      </c>
      <c r="F763" s="2556">
        <v>357</v>
      </c>
      <c r="G763" s="2547">
        <v>255</v>
      </c>
      <c r="H763" s="2546">
        <v>10.5</v>
      </c>
      <c r="I763" s="2546">
        <v>18.3</v>
      </c>
      <c r="J763" s="2547">
        <v>15</v>
      </c>
      <c r="K763" s="2546">
        <v>320</v>
      </c>
      <c r="L763" s="2546">
        <v>290</v>
      </c>
      <c r="M763" s="2522">
        <v>129</v>
      </c>
      <c r="N763" s="2548">
        <v>1.6870000000000001</v>
      </c>
      <c r="O763" s="2523">
        <v>16.670000000000002</v>
      </c>
      <c r="P763" s="2549">
        <v>1</v>
      </c>
      <c r="Q763" s="2549">
        <v>1</v>
      </c>
      <c r="R763" s="2549">
        <v>1</v>
      </c>
      <c r="S763" s="2549">
        <v>1</v>
      </c>
      <c r="T763" s="2550">
        <v>1</v>
      </c>
      <c r="U763" s="2549" t="s">
        <v>2185</v>
      </c>
      <c r="V763" s="2549">
        <v>1</v>
      </c>
      <c r="W763" s="2549" t="s">
        <v>2185</v>
      </c>
      <c r="X763" s="2549" t="s">
        <v>2185</v>
      </c>
      <c r="Y763" s="2550">
        <v>1</v>
      </c>
      <c r="Z763" s="2551" t="s">
        <v>2185</v>
      </c>
      <c r="AA763" s="2552" t="s">
        <v>2185</v>
      </c>
      <c r="AB763" s="2549" t="s">
        <v>2495</v>
      </c>
      <c r="AC763" s="2554">
        <v>30140</v>
      </c>
      <c r="AD763" s="2555">
        <v>1688</v>
      </c>
      <c r="AE763" s="2555">
        <v>1880</v>
      </c>
      <c r="AF763" s="2555">
        <v>15.2</v>
      </c>
      <c r="AG763" s="2555">
        <v>42.98</v>
      </c>
      <c r="AH763" s="2555">
        <v>5061</v>
      </c>
      <c r="AI763" s="2555">
        <v>397</v>
      </c>
      <c r="AJ763" s="2555">
        <v>605.4</v>
      </c>
      <c r="AK763" s="2555">
        <v>6.2</v>
      </c>
      <c r="AL763" s="2555">
        <v>6.4</v>
      </c>
      <c r="AM763" s="2555">
        <v>125.3</v>
      </c>
      <c r="AN763" s="2523">
        <v>1450</v>
      </c>
      <c r="AO763" s="2556">
        <v>1</v>
      </c>
      <c r="AP763" s="2547">
        <v>1</v>
      </c>
      <c r="AQ763" s="2547">
        <v>2</v>
      </c>
      <c r="AR763" s="2547">
        <v>3</v>
      </c>
      <c r="AS763" s="2557">
        <v>111</v>
      </c>
      <c r="AT763" s="2558">
        <v>131</v>
      </c>
      <c r="AU763" s="2558">
        <v>75</v>
      </c>
      <c r="AV763" s="2559">
        <v>95</v>
      </c>
      <c r="AW763" s="2560">
        <v>1</v>
      </c>
      <c r="AX763" s="2539">
        <v>0</v>
      </c>
      <c r="AY763" s="2521">
        <v>0</v>
      </c>
      <c r="AZ763" s="2539">
        <v>1</v>
      </c>
      <c r="BA763" s="2539">
        <v>0</v>
      </c>
      <c r="BB763" s="2539">
        <v>1</v>
      </c>
      <c r="BC763" s="2539">
        <v>0</v>
      </c>
      <c r="BD763" s="2539">
        <v>1</v>
      </c>
      <c r="BE763" s="2561">
        <v>0</v>
      </c>
      <c r="BF763" s="2539">
        <v>0</v>
      </c>
      <c r="BG763" s="2539">
        <v>1</v>
      </c>
      <c r="BH763" s="2539">
        <v>0</v>
      </c>
      <c r="BI763" s="2539">
        <v>1</v>
      </c>
      <c r="BJ763" s="2539">
        <v>1</v>
      </c>
      <c r="BK763" s="2539">
        <v>1</v>
      </c>
      <c r="BL763" s="2539">
        <v>1</v>
      </c>
      <c r="BM763" s="2539">
        <v>0</v>
      </c>
      <c r="BN763" s="2521">
        <v>0</v>
      </c>
      <c r="BO763" s="2539">
        <v>1</v>
      </c>
      <c r="BP763" s="2539">
        <v>1</v>
      </c>
      <c r="BQ763" s="2539">
        <v>0</v>
      </c>
      <c r="BR763" s="2562">
        <v>0</v>
      </c>
      <c r="BS763" s="2538">
        <v>0</v>
      </c>
      <c r="BT763" s="2521">
        <v>0</v>
      </c>
      <c r="BU763" s="2521">
        <v>0</v>
      </c>
      <c r="BV763" s="2521">
        <v>0</v>
      </c>
      <c r="BW763" s="2521">
        <v>0</v>
      </c>
      <c r="BX763" s="2521">
        <v>0</v>
      </c>
      <c r="BY763" s="2521">
        <v>0</v>
      </c>
      <c r="BZ763" s="2579">
        <v>0</v>
      </c>
      <c r="CA763" s="2521">
        <v>0</v>
      </c>
      <c r="CB763" s="2521">
        <v>0</v>
      </c>
      <c r="CC763" s="2521">
        <v>0</v>
      </c>
      <c r="CD763" s="2521">
        <v>0</v>
      </c>
      <c r="CE763" s="2524">
        <v>0</v>
      </c>
      <c r="CF763" s="2520">
        <v>1</v>
      </c>
      <c r="CG763" s="2521">
        <v>1</v>
      </c>
      <c r="CH763" s="2521">
        <v>1</v>
      </c>
      <c r="CI763" s="2521">
        <v>1</v>
      </c>
      <c r="CJ763" s="2521">
        <v>1</v>
      </c>
      <c r="CK763" s="2521">
        <v>1</v>
      </c>
      <c r="CL763" s="2521">
        <v>1</v>
      </c>
      <c r="CM763" s="2521">
        <v>1</v>
      </c>
      <c r="CN763" s="2521">
        <v>1</v>
      </c>
      <c r="CO763" s="2521">
        <v>1</v>
      </c>
      <c r="CP763" s="2521">
        <v>1</v>
      </c>
      <c r="CQ763" s="2521">
        <v>1</v>
      </c>
      <c r="CR763" s="2521">
        <v>1</v>
      </c>
      <c r="CS763" s="2521">
        <v>0</v>
      </c>
      <c r="CT763" s="2521">
        <v>0</v>
      </c>
      <c r="CU763" s="2521">
        <v>0</v>
      </c>
      <c r="CV763" s="2521">
        <v>0</v>
      </c>
      <c r="CW763" s="2521">
        <v>0</v>
      </c>
      <c r="CX763" s="2521">
        <v>0</v>
      </c>
      <c r="CY763" s="2563">
        <v>0</v>
      </c>
    </row>
    <row r="764" spans="1:103">
      <c r="A764" s="2541"/>
      <c r="B764" s="2659" t="s">
        <v>3204</v>
      </c>
      <c r="C764" s="2670" t="s">
        <v>3205</v>
      </c>
      <c r="D764" s="2648">
        <v>91</v>
      </c>
      <c r="E764" s="2519">
        <v>61</v>
      </c>
      <c r="F764" s="2556">
        <v>353</v>
      </c>
      <c r="G764" s="2547">
        <v>254</v>
      </c>
      <c r="H764" s="2546">
        <v>9.5</v>
      </c>
      <c r="I764" s="2546">
        <v>16.399999999999999</v>
      </c>
      <c r="J764" s="2547">
        <v>15</v>
      </c>
      <c r="K764" s="2546">
        <v>320</v>
      </c>
      <c r="L764" s="2546">
        <v>290</v>
      </c>
      <c r="M764" s="2522">
        <v>115</v>
      </c>
      <c r="N764" s="2548">
        <v>1.677</v>
      </c>
      <c r="O764" s="2523">
        <v>18.47</v>
      </c>
      <c r="P764" s="2549">
        <v>1</v>
      </c>
      <c r="Q764" s="2549">
        <v>1</v>
      </c>
      <c r="R764" s="2549">
        <v>1</v>
      </c>
      <c r="S764" s="2549">
        <v>1</v>
      </c>
      <c r="T764" s="2550">
        <v>1</v>
      </c>
      <c r="U764" s="2549" t="s">
        <v>2185</v>
      </c>
      <c r="V764" s="2549">
        <v>1</v>
      </c>
      <c r="W764" s="2549" t="s">
        <v>2185</v>
      </c>
      <c r="X764" s="2549" t="s">
        <v>2185</v>
      </c>
      <c r="Y764" s="2550">
        <v>1</v>
      </c>
      <c r="Z764" s="2551" t="s">
        <v>2185</v>
      </c>
      <c r="AA764" s="2552" t="s">
        <v>2185</v>
      </c>
      <c r="AB764" s="2549" t="s">
        <v>2495</v>
      </c>
      <c r="AC764" s="2554">
        <v>26690</v>
      </c>
      <c r="AD764" s="2555">
        <v>1512</v>
      </c>
      <c r="AE764" s="2555">
        <v>1675</v>
      </c>
      <c r="AF764" s="2555">
        <v>15.1</v>
      </c>
      <c r="AG764" s="2555">
        <v>38.82</v>
      </c>
      <c r="AH764" s="2555">
        <v>4482</v>
      </c>
      <c r="AI764" s="2555">
        <v>352.9</v>
      </c>
      <c r="AJ764" s="2555">
        <v>537.79999999999995</v>
      </c>
      <c r="AK764" s="2555">
        <v>6.2</v>
      </c>
      <c r="AL764" s="2555">
        <v>5.9</v>
      </c>
      <c r="AM764" s="2555">
        <v>91.36</v>
      </c>
      <c r="AN764" s="2523">
        <v>1268</v>
      </c>
      <c r="AO764" s="2556">
        <v>1</v>
      </c>
      <c r="AP764" s="2547">
        <v>2</v>
      </c>
      <c r="AQ764" s="2547">
        <v>2</v>
      </c>
      <c r="AR764" s="2547">
        <v>4</v>
      </c>
      <c r="AS764" s="2557">
        <v>123</v>
      </c>
      <c r="AT764" s="2558">
        <v>145</v>
      </c>
      <c r="AU764" s="2558">
        <v>83</v>
      </c>
      <c r="AV764" s="2559">
        <v>105</v>
      </c>
      <c r="AW764" s="2560">
        <v>1</v>
      </c>
      <c r="AX764" s="2539">
        <v>0</v>
      </c>
      <c r="AY764" s="2521">
        <v>0</v>
      </c>
      <c r="AZ764" s="2539">
        <v>1</v>
      </c>
      <c r="BA764" s="2539">
        <v>0</v>
      </c>
      <c r="BB764" s="2539">
        <v>1</v>
      </c>
      <c r="BC764" s="2539">
        <v>0</v>
      </c>
      <c r="BD764" s="2539">
        <v>1</v>
      </c>
      <c r="BE764" s="2561">
        <v>0</v>
      </c>
      <c r="BF764" s="2539">
        <v>0</v>
      </c>
      <c r="BG764" s="2539">
        <v>1</v>
      </c>
      <c r="BH764" s="2539">
        <v>0</v>
      </c>
      <c r="BI764" s="2539">
        <v>1</v>
      </c>
      <c r="BJ764" s="2539">
        <v>1</v>
      </c>
      <c r="BK764" s="2539">
        <v>1</v>
      </c>
      <c r="BL764" s="2539">
        <v>1</v>
      </c>
      <c r="BM764" s="2539">
        <v>0</v>
      </c>
      <c r="BN764" s="2521">
        <v>0</v>
      </c>
      <c r="BO764" s="2539">
        <v>1</v>
      </c>
      <c r="BP764" s="2539">
        <v>1</v>
      </c>
      <c r="BQ764" s="2539">
        <v>0</v>
      </c>
      <c r="BR764" s="2562">
        <v>0</v>
      </c>
      <c r="BS764" s="2538">
        <v>0</v>
      </c>
      <c r="BT764" s="2521">
        <v>0</v>
      </c>
      <c r="BU764" s="2521">
        <v>0</v>
      </c>
      <c r="BV764" s="2521">
        <v>0</v>
      </c>
      <c r="BW764" s="2521">
        <v>0</v>
      </c>
      <c r="BX764" s="2521">
        <v>0</v>
      </c>
      <c r="BY764" s="2521">
        <v>0</v>
      </c>
      <c r="BZ764" s="2579">
        <v>0</v>
      </c>
      <c r="CA764" s="2521">
        <v>0</v>
      </c>
      <c r="CB764" s="2521">
        <v>0</v>
      </c>
      <c r="CC764" s="2521">
        <v>0</v>
      </c>
      <c r="CD764" s="2521">
        <v>0</v>
      </c>
      <c r="CE764" s="2524">
        <v>0</v>
      </c>
      <c r="CF764" s="2520">
        <v>1</v>
      </c>
      <c r="CG764" s="2521">
        <v>1</v>
      </c>
      <c r="CH764" s="2521">
        <v>1</v>
      </c>
      <c r="CI764" s="2521">
        <v>1</v>
      </c>
      <c r="CJ764" s="2521">
        <v>1</v>
      </c>
      <c r="CK764" s="2521">
        <v>1</v>
      </c>
      <c r="CL764" s="2521">
        <v>1</v>
      </c>
      <c r="CM764" s="2521">
        <v>1</v>
      </c>
      <c r="CN764" s="2521">
        <v>1</v>
      </c>
      <c r="CO764" s="2521">
        <v>1</v>
      </c>
      <c r="CP764" s="2521">
        <v>1</v>
      </c>
      <c r="CQ764" s="2521">
        <v>1</v>
      </c>
      <c r="CR764" s="2521">
        <v>1</v>
      </c>
      <c r="CS764" s="2521">
        <v>0</v>
      </c>
      <c r="CT764" s="2521">
        <v>0</v>
      </c>
      <c r="CU764" s="2521">
        <v>0</v>
      </c>
      <c r="CV764" s="2521">
        <v>0</v>
      </c>
      <c r="CW764" s="2521">
        <v>0</v>
      </c>
      <c r="CX764" s="2521">
        <v>0</v>
      </c>
      <c r="CY764" s="2563">
        <v>0</v>
      </c>
    </row>
    <row r="765" spans="1:103">
      <c r="A765" s="2541"/>
      <c r="B765" s="2659" t="s">
        <v>3206</v>
      </c>
      <c r="C765" s="2670" t="s">
        <v>3207</v>
      </c>
      <c r="D765" s="2648">
        <v>79</v>
      </c>
      <c r="E765" s="2519">
        <v>53</v>
      </c>
      <c r="F765" s="2556">
        <v>354</v>
      </c>
      <c r="G765" s="2547">
        <v>205</v>
      </c>
      <c r="H765" s="2546">
        <v>9.4</v>
      </c>
      <c r="I765" s="2546">
        <v>16.8</v>
      </c>
      <c r="J765" s="2547">
        <v>15</v>
      </c>
      <c r="K765" s="2546">
        <v>320</v>
      </c>
      <c r="L765" s="2546">
        <v>290</v>
      </c>
      <c r="M765" s="2522">
        <v>101</v>
      </c>
      <c r="N765" s="2548">
        <v>1.4830000000000001</v>
      </c>
      <c r="O765" s="2523">
        <v>18.72</v>
      </c>
      <c r="P765" s="2549">
        <v>1</v>
      </c>
      <c r="Q765" s="2549">
        <v>1</v>
      </c>
      <c r="R765" s="2549">
        <v>1</v>
      </c>
      <c r="S765" s="2549">
        <v>1</v>
      </c>
      <c r="T765" s="2550">
        <v>1</v>
      </c>
      <c r="U765" s="2549" t="s">
        <v>2185</v>
      </c>
      <c r="V765" s="2549">
        <v>1</v>
      </c>
      <c r="W765" s="2549" t="s">
        <v>2185</v>
      </c>
      <c r="X765" s="2549" t="s">
        <v>2185</v>
      </c>
      <c r="Y765" s="2550">
        <v>1</v>
      </c>
      <c r="Z765" s="2551" t="s">
        <v>2185</v>
      </c>
      <c r="AA765" s="2552" t="s">
        <v>2185</v>
      </c>
      <c r="AB765" s="2549" t="s">
        <v>2495</v>
      </c>
      <c r="AC765" s="2554">
        <v>22640</v>
      </c>
      <c r="AD765" s="2555">
        <v>1279</v>
      </c>
      <c r="AE765" s="2555">
        <v>1432</v>
      </c>
      <c r="AF765" s="2555">
        <v>14.9</v>
      </c>
      <c r="AG765" s="2555">
        <v>38.659999999999997</v>
      </c>
      <c r="AH765" s="2555">
        <v>2415</v>
      </c>
      <c r="AI765" s="2555">
        <v>235.6</v>
      </c>
      <c r="AJ765" s="2555">
        <v>361.6</v>
      </c>
      <c r="AK765" s="2555">
        <v>4.8</v>
      </c>
      <c r="AL765" s="2555">
        <v>6</v>
      </c>
      <c r="AM765" s="2555">
        <v>81.14</v>
      </c>
      <c r="AN765" s="2523">
        <v>685.7</v>
      </c>
      <c r="AO765" s="2556">
        <v>1</v>
      </c>
      <c r="AP765" s="2547">
        <v>1</v>
      </c>
      <c r="AQ765" s="2547">
        <v>2</v>
      </c>
      <c r="AR765" s="2547">
        <v>4</v>
      </c>
      <c r="AS765" s="2557">
        <v>127</v>
      </c>
      <c r="AT765" s="2558">
        <v>147</v>
      </c>
      <c r="AU765" s="2558">
        <v>90</v>
      </c>
      <c r="AV765" s="2559">
        <v>111</v>
      </c>
      <c r="AW765" s="2560">
        <v>1</v>
      </c>
      <c r="AX765" s="2539">
        <v>0</v>
      </c>
      <c r="AY765" s="2521">
        <v>0</v>
      </c>
      <c r="AZ765" s="2539">
        <v>1</v>
      </c>
      <c r="BA765" s="2539">
        <v>0</v>
      </c>
      <c r="BB765" s="2539">
        <v>1</v>
      </c>
      <c r="BC765" s="2539">
        <v>0</v>
      </c>
      <c r="BD765" s="2539">
        <v>1</v>
      </c>
      <c r="BE765" s="2561">
        <v>0</v>
      </c>
      <c r="BF765" s="2539">
        <v>0</v>
      </c>
      <c r="BG765" s="2539">
        <v>1</v>
      </c>
      <c r="BH765" s="2539">
        <v>0</v>
      </c>
      <c r="BI765" s="2539">
        <v>1</v>
      </c>
      <c r="BJ765" s="2539">
        <v>1</v>
      </c>
      <c r="BK765" s="2539">
        <v>1</v>
      </c>
      <c r="BL765" s="2539">
        <v>1</v>
      </c>
      <c r="BM765" s="2539">
        <v>0</v>
      </c>
      <c r="BN765" s="2521">
        <v>0</v>
      </c>
      <c r="BO765" s="2539">
        <v>1</v>
      </c>
      <c r="BP765" s="2539">
        <v>1</v>
      </c>
      <c r="BQ765" s="2539">
        <v>0</v>
      </c>
      <c r="BR765" s="2562">
        <v>0</v>
      </c>
      <c r="BS765" s="2538">
        <v>0</v>
      </c>
      <c r="BT765" s="2521">
        <v>0</v>
      </c>
      <c r="BU765" s="2521">
        <v>0</v>
      </c>
      <c r="BV765" s="2521">
        <v>0</v>
      </c>
      <c r="BW765" s="2521">
        <v>0</v>
      </c>
      <c r="BX765" s="2521">
        <v>0</v>
      </c>
      <c r="BY765" s="2521">
        <v>0</v>
      </c>
      <c r="BZ765" s="2579">
        <v>0</v>
      </c>
      <c r="CA765" s="2521">
        <v>0</v>
      </c>
      <c r="CB765" s="2521">
        <v>0</v>
      </c>
      <c r="CC765" s="2521">
        <v>0</v>
      </c>
      <c r="CD765" s="2521">
        <v>0</v>
      </c>
      <c r="CE765" s="2524">
        <v>0</v>
      </c>
      <c r="CF765" s="2520">
        <v>1</v>
      </c>
      <c r="CG765" s="2521">
        <v>1</v>
      </c>
      <c r="CH765" s="2521">
        <v>1</v>
      </c>
      <c r="CI765" s="2521">
        <v>1</v>
      </c>
      <c r="CJ765" s="2521">
        <v>1</v>
      </c>
      <c r="CK765" s="2521">
        <v>1</v>
      </c>
      <c r="CL765" s="2521">
        <v>1</v>
      </c>
      <c r="CM765" s="2521">
        <v>1</v>
      </c>
      <c r="CN765" s="2521">
        <v>1</v>
      </c>
      <c r="CO765" s="2521">
        <v>1</v>
      </c>
      <c r="CP765" s="2521">
        <v>1</v>
      </c>
      <c r="CQ765" s="2521">
        <v>1</v>
      </c>
      <c r="CR765" s="2521">
        <v>1</v>
      </c>
      <c r="CS765" s="2521">
        <v>0</v>
      </c>
      <c r="CT765" s="2521">
        <v>0</v>
      </c>
      <c r="CU765" s="2521">
        <v>0</v>
      </c>
      <c r="CV765" s="2521">
        <v>0</v>
      </c>
      <c r="CW765" s="2521">
        <v>0</v>
      </c>
      <c r="CX765" s="2521">
        <v>0</v>
      </c>
      <c r="CY765" s="2563">
        <v>0</v>
      </c>
    </row>
    <row r="766" spans="1:103">
      <c r="A766" s="2541"/>
      <c r="B766" s="2659" t="s">
        <v>3208</v>
      </c>
      <c r="C766" s="2668" t="s">
        <v>3209</v>
      </c>
      <c r="D766" s="2648">
        <v>72</v>
      </c>
      <c r="E766" s="2519">
        <v>48</v>
      </c>
      <c r="F766" s="2556">
        <v>350</v>
      </c>
      <c r="G766" s="2547">
        <v>204</v>
      </c>
      <c r="H766" s="2546">
        <v>8.6</v>
      </c>
      <c r="I766" s="2546">
        <v>15.1</v>
      </c>
      <c r="J766" s="2547">
        <v>15</v>
      </c>
      <c r="K766" s="2546">
        <v>320</v>
      </c>
      <c r="L766" s="2546">
        <v>290</v>
      </c>
      <c r="M766" s="2522">
        <v>91</v>
      </c>
      <c r="N766" s="2548">
        <v>1.4730000000000001</v>
      </c>
      <c r="O766" s="2523">
        <v>20.61</v>
      </c>
      <c r="P766" s="2549">
        <v>1</v>
      </c>
      <c r="Q766" s="2549">
        <v>1</v>
      </c>
      <c r="R766" s="2549">
        <v>1</v>
      </c>
      <c r="S766" s="2549">
        <v>1</v>
      </c>
      <c r="T766" s="2550">
        <v>1</v>
      </c>
      <c r="U766" s="2549" t="s">
        <v>2185</v>
      </c>
      <c r="V766" s="2549">
        <v>1</v>
      </c>
      <c r="W766" s="2549" t="s">
        <v>2185</v>
      </c>
      <c r="X766" s="2549" t="s">
        <v>2185</v>
      </c>
      <c r="Y766" s="2550">
        <v>1</v>
      </c>
      <c r="Z766" s="2551" t="s">
        <v>2185</v>
      </c>
      <c r="AA766" s="2552" t="s">
        <v>2185</v>
      </c>
      <c r="AB766" s="2549" t="s">
        <v>2495</v>
      </c>
      <c r="AC766" s="2554">
        <v>20100</v>
      </c>
      <c r="AD766" s="2555">
        <v>1148</v>
      </c>
      <c r="AE766" s="2555">
        <v>1281</v>
      </c>
      <c r="AF766" s="2555">
        <v>14.8</v>
      </c>
      <c r="AG766" s="2555">
        <v>35.26</v>
      </c>
      <c r="AH766" s="2555">
        <v>2139</v>
      </c>
      <c r="AI766" s="2555">
        <v>209.7</v>
      </c>
      <c r="AJ766" s="2555">
        <v>321.5</v>
      </c>
      <c r="AK766" s="2555">
        <v>4.8</v>
      </c>
      <c r="AL766" s="2555">
        <v>5.6</v>
      </c>
      <c r="AM766" s="2555">
        <v>60.09</v>
      </c>
      <c r="AN766" s="2523">
        <v>599</v>
      </c>
      <c r="AO766" s="2556">
        <v>1</v>
      </c>
      <c r="AP766" s="2547">
        <v>1</v>
      </c>
      <c r="AQ766" s="2547">
        <v>3</v>
      </c>
      <c r="AR766" s="2547">
        <v>4</v>
      </c>
      <c r="AS766" s="2557">
        <v>139</v>
      </c>
      <c r="AT766" s="2558">
        <v>162</v>
      </c>
      <c r="AU766" s="2558">
        <v>99</v>
      </c>
      <c r="AV766" s="2559">
        <v>122</v>
      </c>
      <c r="AW766" s="2560">
        <v>1</v>
      </c>
      <c r="AX766" s="2539">
        <v>0</v>
      </c>
      <c r="AY766" s="2521">
        <v>0</v>
      </c>
      <c r="AZ766" s="2539">
        <v>1</v>
      </c>
      <c r="BA766" s="2539">
        <v>0</v>
      </c>
      <c r="BB766" s="2539">
        <v>1</v>
      </c>
      <c r="BC766" s="2539">
        <v>0</v>
      </c>
      <c r="BD766" s="2539">
        <v>1</v>
      </c>
      <c r="BE766" s="2561">
        <v>0</v>
      </c>
      <c r="BF766" s="2539">
        <v>0</v>
      </c>
      <c r="BG766" s="2539">
        <v>1</v>
      </c>
      <c r="BH766" s="2539">
        <v>0</v>
      </c>
      <c r="BI766" s="2539">
        <v>1</v>
      </c>
      <c r="BJ766" s="2539">
        <v>1</v>
      </c>
      <c r="BK766" s="2539">
        <v>1</v>
      </c>
      <c r="BL766" s="2539">
        <v>1</v>
      </c>
      <c r="BM766" s="2539">
        <v>0</v>
      </c>
      <c r="BN766" s="2521">
        <v>0</v>
      </c>
      <c r="BO766" s="2539">
        <v>1</v>
      </c>
      <c r="BP766" s="2539">
        <v>1</v>
      </c>
      <c r="BQ766" s="2539">
        <v>0</v>
      </c>
      <c r="BR766" s="2562">
        <v>0</v>
      </c>
      <c r="BS766" s="2538">
        <v>0</v>
      </c>
      <c r="BT766" s="2521">
        <v>0</v>
      </c>
      <c r="BU766" s="2521">
        <v>0</v>
      </c>
      <c r="BV766" s="2521">
        <v>0</v>
      </c>
      <c r="BW766" s="2521">
        <v>0</v>
      </c>
      <c r="BX766" s="2521">
        <v>0</v>
      </c>
      <c r="BY766" s="2521">
        <v>0</v>
      </c>
      <c r="BZ766" s="2579">
        <v>0</v>
      </c>
      <c r="CA766" s="2521">
        <v>0</v>
      </c>
      <c r="CB766" s="2521">
        <v>0</v>
      </c>
      <c r="CC766" s="2521">
        <v>0</v>
      </c>
      <c r="CD766" s="2521">
        <v>0</v>
      </c>
      <c r="CE766" s="2524">
        <v>0</v>
      </c>
      <c r="CF766" s="2520">
        <v>1</v>
      </c>
      <c r="CG766" s="2521">
        <v>1</v>
      </c>
      <c r="CH766" s="2521">
        <v>1</v>
      </c>
      <c r="CI766" s="2521">
        <v>1</v>
      </c>
      <c r="CJ766" s="2521">
        <v>1</v>
      </c>
      <c r="CK766" s="2521">
        <v>1</v>
      </c>
      <c r="CL766" s="2521">
        <v>1</v>
      </c>
      <c r="CM766" s="2521">
        <v>1</v>
      </c>
      <c r="CN766" s="2521">
        <v>1</v>
      </c>
      <c r="CO766" s="2521">
        <v>1</v>
      </c>
      <c r="CP766" s="2521">
        <v>1</v>
      </c>
      <c r="CQ766" s="2521">
        <v>1</v>
      </c>
      <c r="CR766" s="2521">
        <v>1</v>
      </c>
      <c r="CS766" s="2521">
        <v>0</v>
      </c>
      <c r="CT766" s="2521">
        <v>0</v>
      </c>
      <c r="CU766" s="2521">
        <v>0</v>
      </c>
      <c r="CV766" s="2521">
        <v>0</v>
      </c>
      <c r="CW766" s="2521">
        <v>0</v>
      </c>
      <c r="CX766" s="2521">
        <v>0</v>
      </c>
      <c r="CY766" s="2563">
        <v>0</v>
      </c>
    </row>
    <row r="767" spans="1:103">
      <c r="A767" s="2541"/>
      <c r="B767" s="2659" t="s">
        <v>3210</v>
      </c>
      <c r="C767" s="2668" t="s">
        <v>3211</v>
      </c>
      <c r="D767" s="2648">
        <v>64</v>
      </c>
      <c r="E767" s="2519">
        <v>43</v>
      </c>
      <c r="F767" s="2556">
        <v>347</v>
      </c>
      <c r="G767" s="2547">
        <v>203</v>
      </c>
      <c r="H767" s="2546">
        <v>7.7</v>
      </c>
      <c r="I767" s="2546">
        <v>13.5</v>
      </c>
      <c r="J767" s="2547">
        <v>15</v>
      </c>
      <c r="K767" s="2546">
        <v>320</v>
      </c>
      <c r="L767" s="2546">
        <v>290</v>
      </c>
      <c r="M767" s="2522">
        <v>81.3</v>
      </c>
      <c r="N767" s="2548">
        <v>1.4650000000000001</v>
      </c>
      <c r="O767" s="2523">
        <v>22.93</v>
      </c>
      <c r="P767" s="2549">
        <v>1</v>
      </c>
      <c r="Q767" s="2549">
        <v>1</v>
      </c>
      <c r="R767" s="2549">
        <v>1</v>
      </c>
      <c r="S767" s="2549">
        <v>1</v>
      </c>
      <c r="T767" s="2550">
        <v>1</v>
      </c>
      <c r="U767" s="2549" t="s">
        <v>2185</v>
      </c>
      <c r="V767" s="2549">
        <v>1</v>
      </c>
      <c r="W767" s="2549" t="s">
        <v>2185</v>
      </c>
      <c r="X767" s="2549" t="s">
        <v>2185</v>
      </c>
      <c r="Y767" s="2550">
        <v>1</v>
      </c>
      <c r="Z767" s="2551" t="s">
        <v>2185</v>
      </c>
      <c r="AA767" s="2552" t="s">
        <v>2185</v>
      </c>
      <c r="AB767" s="2549" t="s">
        <v>2495</v>
      </c>
      <c r="AC767" s="2554">
        <v>17820</v>
      </c>
      <c r="AD767" s="2555">
        <v>1027</v>
      </c>
      <c r="AE767" s="2555">
        <v>1141</v>
      </c>
      <c r="AF767" s="2555">
        <v>14.7</v>
      </c>
      <c r="AG767" s="2555">
        <v>31.66</v>
      </c>
      <c r="AH767" s="2555">
        <v>1884</v>
      </c>
      <c r="AI767" s="2555">
        <v>185.6</v>
      </c>
      <c r="AJ767" s="2555">
        <v>284.2</v>
      </c>
      <c r="AK767" s="2555">
        <v>4.8</v>
      </c>
      <c r="AL767" s="2555">
        <v>5.2</v>
      </c>
      <c r="AM767" s="2555">
        <v>43.64</v>
      </c>
      <c r="AN767" s="2523">
        <v>523.29999999999995</v>
      </c>
      <c r="AO767" s="2556">
        <v>1</v>
      </c>
      <c r="AP767" s="2547">
        <v>1</v>
      </c>
      <c r="AQ767" s="2547">
        <v>4</v>
      </c>
      <c r="AR767" s="2547">
        <v>4</v>
      </c>
      <c r="AS767" s="2557">
        <v>155</v>
      </c>
      <c r="AT767" s="2558">
        <v>180</v>
      </c>
      <c r="AU767" s="2558">
        <v>110</v>
      </c>
      <c r="AV767" s="2559">
        <v>135</v>
      </c>
      <c r="AW767" s="2560">
        <v>1</v>
      </c>
      <c r="AX767" s="2539">
        <v>0</v>
      </c>
      <c r="AY767" s="2521">
        <v>0</v>
      </c>
      <c r="AZ767" s="2539">
        <v>1</v>
      </c>
      <c r="BA767" s="2539">
        <v>0</v>
      </c>
      <c r="BB767" s="2539">
        <v>1</v>
      </c>
      <c r="BC767" s="2539">
        <v>0</v>
      </c>
      <c r="BD767" s="2539">
        <v>1</v>
      </c>
      <c r="BE767" s="2561">
        <v>0</v>
      </c>
      <c r="BF767" s="2539">
        <v>0</v>
      </c>
      <c r="BG767" s="2539">
        <v>1</v>
      </c>
      <c r="BH767" s="2539">
        <v>0</v>
      </c>
      <c r="BI767" s="2539">
        <v>1</v>
      </c>
      <c r="BJ767" s="2539">
        <v>1</v>
      </c>
      <c r="BK767" s="2539">
        <v>1</v>
      </c>
      <c r="BL767" s="2539">
        <v>1</v>
      </c>
      <c r="BM767" s="2539">
        <v>0</v>
      </c>
      <c r="BN767" s="2521">
        <v>0</v>
      </c>
      <c r="BO767" s="2539">
        <v>1</v>
      </c>
      <c r="BP767" s="2539">
        <v>1</v>
      </c>
      <c r="BQ767" s="2539">
        <v>0</v>
      </c>
      <c r="BR767" s="2562">
        <v>0</v>
      </c>
      <c r="BS767" s="2538">
        <v>0</v>
      </c>
      <c r="BT767" s="2521">
        <v>0</v>
      </c>
      <c r="BU767" s="2521">
        <v>0</v>
      </c>
      <c r="BV767" s="2521">
        <v>0</v>
      </c>
      <c r="BW767" s="2521">
        <v>0</v>
      </c>
      <c r="BX767" s="2521">
        <v>0</v>
      </c>
      <c r="BY767" s="2521">
        <v>0</v>
      </c>
      <c r="BZ767" s="2579">
        <v>0</v>
      </c>
      <c r="CA767" s="2521">
        <v>0</v>
      </c>
      <c r="CB767" s="2521">
        <v>0</v>
      </c>
      <c r="CC767" s="2521">
        <v>0</v>
      </c>
      <c r="CD767" s="2521">
        <v>0</v>
      </c>
      <c r="CE767" s="2524">
        <v>0</v>
      </c>
      <c r="CF767" s="2520">
        <v>1</v>
      </c>
      <c r="CG767" s="2521">
        <v>1</v>
      </c>
      <c r="CH767" s="2521">
        <v>1</v>
      </c>
      <c r="CI767" s="2521">
        <v>1</v>
      </c>
      <c r="CJ767" s="2521">
        <v>1</v>
      </c>
      <c r="CK767" s="2521">
        <v>1</v>
      </c>
      <c r="CL767" s="2521">
        <v>1</v>
      </c>
      <c r="CM767" s="2521">
        <v>1</v>
      </c>
      <c r="CN767" s="2521">
        <v>1</v>
      </c>
      <c r="CO767" s="2521">
        <v>1</v>
      </c>
      <c r="CP767" s="2521">
        <v>1</v>
      </c>
      <c r="CQ767" s="2521">
        <v>1</v>
      </c>
      <c r="CR767" s="2521">
        <v>1</v>
      </c>
      <c r="CS767" s="2521">
        <v>0</v>
      </c>
      <c r="CT767" s="2521">
        <v>0</v>
      </c>
      <c r="CU767" s="2521">
        <v>0</v>
      </c>
      <c r="CV767" s="2521">
        <v>0</v>
      </c>
      <c r="CW767" s="2521">
        <v>0</v>
      </c>
      <c r="CX767" s="2521">
        <v>0</v>
      </c>
      <c r="CY767" s="2563">
        <v>0</v>
      </c>
    </row>
    <row r="768" spans="1:103">
      <c r="A768" s="2541"/>
      <c r="B768" s="2659" t="s">
        <v>3212</v>
      </c>
      <c r="C768" s="2668" t="s">
        <v>3213</v>
      </c>
      <c r="D768" s="2648">
        <v>58</v>
      </c>
      <c r="E768" s="2519">
        <v>38</v>
      </c>
      <c r="F768" s="2556">
        <v>358</v>
      </c>
      <c r="G768" s="2547">
        <v>172</v>
      </c>
      <c r="H768" s="2546">
        <v>7.9</v>
      </c>
      <c r="I768" s="2546">
        <v>13.1</v>
      </c>
      <c r="J768" s="2547">
        <v>10</v>
      </c>
      <c r="K768" s="2546">
        <v>332</v>
      </c>
      <c r="L768" s="2546">
        <v>312</v>
      </c>
      <c r="M768" s="2522">
        <v>72.3</v>
      </c>
      <c r="N768" s="2548">
        <v>1.371</v>
      </c>
      <c r="O768" s="2523">
        <v>24.21</v>
      </c>
      <c r="P768" s="2549">
        <v>1</v>
      </c>
      <c r="Q768" s="2549">
        <v>1</v>
      </c>
      <c r="R768" s="2549">
        <v>1</v>
      </c>
      <c r="S768" s="2549">
        <v>1</v>
      </c>
      <c r="T768" s="2550">
        <v>1</v>
      </c>
      <c r="U768" s="2549" t="s">
        <v>2185</v>
      </c>
      <c r="V768" s="2549">
        <v>1</v>
      </c>
      <c r="W768" s="2549" t="s">
        <v>2185</v>
      </c>
      <c r="X768" s="2549" t="s">
        <v>2185</v>
      </c>
      <c r="Y768" s="2550">
        <v>1</v>
      </c>
      <c r="Z768" s="2551" t="s">
        <v>2185</v>
      </c>
      <c r="AA768" s="2552" t="s">
        <v>2185</v>
      </c>
      <c r="AB768" s="2549" t="s">
        <v>2495</v>
      </c>
      <c r="AC768" s="2554">
        <v>16040</v>
      </c>
      <c r="AD768" s="2555">
        <v>896.2</v>
      </c>
      <c r="AE768" s="2555">
        <v>1008</v>
      </c>
      <c r="AF768" s="2555">
        <v>14.9</v>
      </c>
      <c r="AG768" s="2555">
        <v>30.72</v>
      </c>
      <c r="AH768" s="2555">
        <v>1112</v>
      </c>
      <c r="AI768" s="2555">
        <v>129.30000000000001</v>
      </c>
      <c r="AJ768" s="2555">
        <v>199.4</v>
      </c>
      <c r="AK768" s="2555">
        <v>3.9</v>
      </c>
      <c r="AL768" s="2555">
        <v>4.5</v>
      </c>
      <c r="AM768" s="2555">
        <v>33.32</v>
      </c>
      <c r="AN768" s="2523">
        <v>330.3</v>
      </c>
      <c r="AO768" s="2556">
        <v>1</v>
      </c>
      <c r="AP768" s="2547">
        <v>1</v>
      </c>
      <c r="AQ768" s="2547">
        <v>4</v>
      </c>
      <c r="AR768" s="2547">
        <v>4</v>
      </c>
      <c r="AS768" s="2557">
        <v>166</v>
      </c>
      <c r="AT768" s="2558">
        <v>190</v>
      </c>
      <c r="AU768" s="2558">
        <v>123</v>
      </c>
      <c r="AV768" s="2559">
        <v>147</v>
      </c>
      <c r="AW768" s="2560">
        <v>1</v>
      </c>
      <c r="AX768" s="2539">
        <v>0</v>
      </c>
      <c r="AY768" s="2521">
        <v>0</v>
      </c>
      <c r="AZ768" s="2539">
        <v>1</v>
      </c>
      <c r="BA768" s="2539">
        <v>0</v>
      </c>
      <c r="BB768" s="2539">
        <v>1</v>
      </c>
      <c r="BC768" s="2539">
        <v>0</v>
      </c>
      <c r="BD768" s="2539">
        <v>1</v>
      </c>
      <c r="BE768" s="2561">
        <v>0</v>
      </c>
      <c r="BF768" s="2539">
        <v>0</v>
      </c>
      <c r="BG768" s="2539">
        <v>1</v>
      </c>
      <c r="BH768" s="2539">
        <v>0</v>
      </c>
      <c r="BI768" s="2539">
        <v>1</v>
      </c>
      <c r="BJ768" s="2539">
        <v>1</v>
      </c>
      <c r="BK768" s="2539">
        <v>1</v>
      </c>
      <c r="BL768" s="2539">
        <v>1</v>
      </c>
      <c r="BM768" s="2539">
        <v>0</v>
      </c>
      <c r="BN768" s="2521">
        <v>0</v>
      </c>
      <c r="BO768" s="2539">
        <v>1</v>
      </c>
      <c r="BP768" s="2539">
        <v>1</v>
      </c>
      <c r="BQ768" s="2539">
        <v>0</v>
      </c>
      <c r="BR768" s="2562">
        <v>0</v>
      </c>
      <c r="BS768" s="2538">
        <v>0</v>
      </c>
      <c r="BT768" s="2521">
        <v>0</v>
      </c>
      <c r="BU768" s="2521">
        <v>0</v>
      </c>
      <c r="BV768" s="2521">
        <v>0</v>
      </c>
      <c r="BW768" s="2521">
        <v>0</v>
      </c>
      <c r="BX768" s="2521">
        <v>0</v>
      </c>
      <c r="BY768" s="2521">
        <v>0</v>
      </c>
      <c r="BZ768" s="2579">
        <v>0</v>
      </c>
      <c r="CA768" s="2521">
        <v>0</v>
      </c>
      <c r="CB768" s="2521">
        <v>0</v>
      </c>
      <c r="CC768" s="2521">
        <v>0</v>
      </c>
      <c r="CD768" s="2521">
        <v>0</v>
      </c>
      <c r="CE768" s="2524">
        <v>0</v>
      </c>
      <c r="CF768" s="2520">
        <v>1</v>
      </c>
      <c r="CG768" s="2521">
        <v>1</v>
      </c>
      <c r="CH768" s="2521">
        <v>1</v>
      </c>
      <c r="CI768" s="2521">
        <v>1</v>
      </c>
      <c r="CJ768" s="2521">
        <v>1</v>
      </c>
      <c r="CK768" s="2521">
        <v>1</v>
      </c>
      <c r="CL768" s="2521">
        <v>1</v>
      </c>
      <c r="CM768" s="2521">
        <v>1</v>
      </c>
      <c r="CN768" s="2521">
        <v>1</v>
      </c>
      <c r="CO768" s="2521">
        <v>1</v>
      </c>
      <c r="CP768" s="2521">
        <v>1</v>
      </c>
      <c r="CQ768" s="2521">
        <v>1</v>
      </c>
      <c r="CR768" s="2521">
        <v>1</v>
      </c>
      <c r="CS768" s="2521">
        <v>0</v>
      </c>
      <c r="CT768" s="2521">
        <v>0</v>
      </c>
      <c r="CU768" s="2521">
        <v>0</v>
      </c>
      <c r="CV768" s="2521">
        <v>0</v>
      </c>
      <c r="CW768" s="2521">
        <v>0</v>
      </c>
      <c r="CX768" s="2521">
        <v>0</v>
      </c>
      <c r="CY768" s="2563">
        <v>0</v>
      </c>
    </row>
    <row r="769" spans="1:103">
      <c r="A769" s="2541"/>
      <c r="B769" s="2659" t="s">
        <v>3214</v>
      </c>
      <c r="C769" s="2668" t="s">
        <v>3215</v>
      </c>
      <c r="D769" s="2648">
        <v>51</v>
      </c>
      <c r="E769" s="2519">
        <v>34</v>
      </c>
      <c r="F769" s="2556">
        <v>355</v>
      </c>
      <c r="G769" s="2547">
        <v>171</v>
      </c>
      <c r="H769" s="2546">
        <v>7.2</v>
      </c>
      <c r="I769" s="2546">
        <v>11.6</v>
      </c>
      <c r="J769" s="2547">
        <v>10</v>
      </c>
      <c r="K769" s="2546">
        <v>332</v>
      </c>
      <c r="L769" s="2546">
        <v>312</v>
      </c>
      <c r="M769" s="2522">
        <v>64.5</v>
      </c>
      <c r="N769" s="2548">
        <v>1.3620000000000001</v>
      </c>
      <c r="O769" s="2523">
        <v>26.93</v>
      </c>
      <c r="P769" s="2549">
        <v>1</v>
      </c>
      <c r="Q769" s="2549">
        <v>1</v>
      </c>
      <c r="R769" s="2549">
        <v>1</v>
      </c>
      <c r="S769" s="2549">
        <v>1</v>
      </c>
      <c r="T769" s="2550">
        <v>1</v>
      </c>
      <c r="U769" s="2549" t="s">
        <v>2185</v>
      </c>
      <c r="V769" s="2549">
        <v>1</v>
      </c>
      <c r="W769" s="2549" t="s">
        <v>2185</v>
      </c>
      <c r="X769" s="2549" t="s">
        <v>2185</v>
      </c>
      <c r="Y769" s="2550">
        <v>1</v>
      </c>
      <c r="Z769" s="2551" t="s">
        <v>2185</v>
      </c>
      <c r="AA769" s="2552" t="s">
        <v>2185</v>
      </c>
      <c r="AB769" s="2549" t="s">
        <v>2495</v>
      </c>
      <c r="AC769" s="2554">
        <v>14120</v>
      </c>
      <c r="AD769" s="2555">
        <v>795.5</v>
      </c>
      <c r="AE769" s="2555">
        <v>893.3</v>
      </c>
      <c r="AF769" s="2555">
        <v>14.8</v>
      </c>
      <c r="AG769" s="2555">
        <v>27.9</v>
      </c>
      <c r="AH769" s="2555">
        <v>968</v>
      </c>
      <c r="AI769" s="2555">
        <v>113.2</v>
      </c>
      <c r="AJ769" s="2555">
        <v>174.3</v>
      </c>
      <c r="AK769" s="2555">
        <v>3.8</v>
      </c>
      <c r="AL769" s="2555">
        <v>4.2</v>
      </c>
      <c r="AM769" s="2555">
        <v>23.71</v>
      </c>
      <c r="AN769" s="2523">
        <v>284.89999999999998</v>
      </c>
      <c r="AO769" s="2556">
        <v>1</v>
      </c>
      <c r="AP769" s="2547">
        <v>1</v>
      </c>
      <c r="AQ769" s="2547">
        <v>4</v>
      </c>
      <c r="AR769" s="2547">
        <v>4</v>
      </c>
      <c r="AS769" s="2557">
        <v>185</v>
      </c>
      <c r="AT769" s="2558">
        <v>211</v>
      </c>
      <c r="AU769" s="2558">
        <v>137</v>
      </c>
      <c r="AV769" s="2559">
        <v>163</v>
      </c>
      <c r="AW769" s="2560">
        <v>1</v>
      </c>
      <c r="AX769" s="2539">
        <v>0</v>
      </c>
      <c r="AY769" s="2521">
        <v>0</v>
      </c>
      <c r="AZ769" s="2539">
        <v>1</v>
      </c>
      <c r="BA769" s="2539">
        <v>0</v>
      </c>
      <c r="BB769" s="2539">
        <v>1</v>
      </c>
      <c r="BC769" s="2539">
        <v>0</v>
      </c>
      <c r="BD769" s="2539">
        <v>1</v>
      </c>
      <c r="BE769" s="2561">
        <v>0</v>
      </c>
      <c r="BF769" s="2539">
        <v>0</v>
      </c>
      <c r="BG769" s="2539">
        <v>1</v>
      </c>
      <c r="BH769" s="2539">
        <v>0</v>
      </c>
      <c r="BI769" s="2539">
        <v>1</v>
      </c>
      <c r="BJ769" s="2539">
        <v>1</v>
      </c>
      <c r="BK769" s="2539">
        <v>1</v>
      </c>
      <c r="BL769" s="2539">
        <v>1</v>
      </c>
      <c r="BM769" s="2539">
        <v>0</v>
      </c>
      <c r="BN769" s="2521">
        <v>0</v>
      </c>
      <c r="BO769" s="2539">
        <v>1</v>
      </c>
      <c r="BP769" s="2539">
        <v>1</v>
      </c>
      <c r="BQ769" s="2539">
        <v>0</v>
      </c>
      <c r="BR769" s="2562">
        <v>0</v>
      </c>
      <c r="BS769" s="2538">
        <v>0</v>
      </c>
      <c r="BT769" s="2521">
        <v>0</v>
      </c>
      <c r="BU769" s="2521">
        <v>0</v>
      </c>
      <c r="BV769" s="2521">
        <v>0</v>
      </c>
      <c r="BW769" s="2521">
        <v>0</v>
      </c>
      <c r="BX769" s="2521">
        <v>0</v>
      </c>
      <c r="BY769" s="2521">
        <v>0</v>
      </c>
      <c r="BZ769" s="2579">
        <v>0</v>
      </c>
      <c r="CA769" s="2521">
        <v>0</v>
      </c>
      <c r="CB769" s="2521">
        <v>0</v>
      </c>
      <c r="CC769" s="2521">
        <v>0</v>
      </c>
      <c r="CD769" s="2521">
        <v>0</v>
      </c>
      <c r="CE769" s="2524">
        <v>0</v>
      </c>
      <c r="CF769" s="2520">
        <v>1</v>
      </c>
      <c r="CG769" s="2521">
        <v>1</v>
      </c>
      <c r="CH769" s="2521">
        <v>1</v>
      </c>
      <c r="CI769" s="2521">
        <v>1</v>
      </c>
      <c r="CJ769" s="2521">
        <v>1</v>
      </c>
      <c r="CK769" s="2521">
        <v>1</v>
      </c>
      <c r="CL769" s="2521">
        <v>1</v>
      </c>
      <c r="CM769" s="2521">
        <v>1</v>
      </c>
      <c r="CN769" s="2521">
        <v>1</v>
      </c>
      <c r="CO769" s="2521">
        <v>1</v>
      </c>
      <c r="CP769" s="2521">
        <v>1</v>
      </c>
      <c r="CQ769" s="2521">
        <v>1</v>
      </c>
      <c r="CR769" s="2521">
        <v>1</v>
      </c>
      <c r="CS769" s="2521">
        <v>0</v>
      </c>
      <c r="CT769" s="2521">
        <v>0</v>
      </c>
      <c r="CU769" s="2521">
        <v>0</v>
      </c>
      <c r="CV769" s="2521">
        <v>0</v>
      </c>
      <c r="CW769" s="2521">
        <v>0</v>
      </c>
      <c r="CX769" s="2521">
        <v>0</v>
      </c>
      <c r="CY769" s="2563">
        <v>0</v>
      </c>
    </row>
    <row r="770" spans="1:103">
      <c r="A770" s="2541"/>
      <c r="B770" s="2659" t="s">
        <v>3216</v>
      </c>
      <c r="C770" s="2668" t="s">
        <v>3217</v>
      </c>
      <c r="D770" s="2648">
        <v>44.6</v>
      </c>
      <c r="E770" s="2519">
        <v>30</v>
      </c>
      <c r="F770" s="2556">
        <v>352</v>
      </c>
      <c r="G770" s="2547">
        <v>171</v>
      </c>
      <c r="H770" s="2546">
        <v>6.9</v>
      </c>
      <c r="I770" s="2546">
        <v>9.8000000000000007</v>
      </c>
      <c r="J770" s="2547">
        <v>10</v>
      </c>
      <c r="K770" s="2546">
        <v>332</v>
      </c>
      <c r="L770" s="2546">
        <v>312</v>
      </c>
      <c r="M770" s="2522">
        <v>57.1</v>
      </c>
      <c r="N770" s="2548">
        <v>1.357</v>
      </c>
      <c r="O770" s="2523">
        <v>30.16</v>
      </c>
      <c r="P770" s="2549">
        <v>1</v>
      </c>
      <c r="Q770" s="2549">
        <v>1</v>
      </c>
      <c r="R770" s="2549">
        <v>1</v>
      </c>
      <c r="S770" s="2549">
        <v>1</v>
      </c>
      <c r="T770" s="2550">
        <v>1</v>
      </c>
      <c r="U770" s="2549" t="s">
        <v>2185</v>
      </c>
      <c r="V770" s="2549">
        <v>1</v>
      </c>
      <c r="W770" s="2549" t="s">
        <v>2185</v>
      </c>
      <c r="X770" s="2549" t="s">
        <v>2185</v>
      </c>
      <c r="Y770" s="2550">
        <v>1</v>
      </c>
      <c r="Z770" s="2551" t="s">
        <v>2185</v>
      </c>
      <c r="AA770" s="2552" t="s">
        <v>2185</v>
      </c>
      <c r="AB770" s="2549" t="s">
        <v>2495</v>
      </c>
      <c r="AC770" s="2554">
        <v>12150</v>
      </c>
      <c r="AD770" s="2555">
        <v>690.7</v>
      </c>
      <c r="AE770" s="2555">
        <v>778.1</v>
      </c>
      <c r="AF770" s="2555">
        <v>14.5</v>
      </c>
      <c r="AG770" s="2555">
        <v>26.43</v>
      </c>
      <c r="AH770" s="2555">
        <v>817.9</v>
      </c>
      <c r="AI770" s="2555">
        <v>95.66</v>
      </c>
      <c r="AJ770" s="2555">
        <v>147.69999999999999</v>
      </c>
      <c r="AK770" s="2555">
        <v>3.7</v>
      </c>
      <c r="AL770" s="2555">
        <v>3.8</v>
      </c>
      <c r="AM770" s="2555">
        <v>15.92</v>
      </c>
      <c r="AN770" s="2523">
        <v>239</v>
      </c>
      <c r="AO770" s="2556">
        <v>2</v>
      </c>
      <c r="AP770" s="2547">
        <v>3</v>
      </c>
      <c r="AQ770" s="2547">
        <v>4</v>
      </c>
      <c r="AR770" s="2547">
        <v>4</v>
      </c>
      <c r="AS770" s="2557">
        <v>207</v>
      </c>
      <c r="AT770" s="2558">
        <v>237</v>
      </c>
      <c r="AU770" s="2558">
        <v>153</v>
      </c>
      <c r="AV770" s="2559">
        <v>183</v>
      </c>
      <c r="AW770" s="2560">
        <v>1</v>
      </c>
      <c r="AX770" s="2539">
        <v>0</v>
      </c>
      <c r="AY770" s="2521">
        <v>0</v>
      </c>
      <c r="AZ770" s="2539">
        <v>1</v>
      </c>
      <c r="BA770" s="2539">
        <v>0</v>
      </c>
      <c r="BB770" s="2539">
        <v>1</v>
      </c>
      <c r="BC770" s="2539">
        <v>0</v>
      </c>
      <c r="BD770" s="2539">
        <v>1</v>
      </c>
      <c r="BE770" s="2561">
        <v>0</v>
      </c>
      <c r="BF770" s="2539">
        <v>0</v>
      </c>
      <c r="BG770" s="2539">
        <v>1</v>
      </c>
      <c r="BH770" s="2539">
        <v>0</v>
      </c>
      <c r="BI770" s="2539">
        <v>1</v>
      </c>
      <c r="BJ770" s="2539">
        <v>1</v>
      </c>
      <c r="BK770" s="2539">
        <v>1</v>
      </c>
      <c r="BL770" s="2539">
        <v>1</v>
      </c>
      <c r="BM770" s="2539">
        <v>0</v>
      </c>
      <c r="BN770" s="2521">
        <v>0</v>
      </c>
      <c r="BO770" s="2539">
        <v>1</v>
      </c>
      <c r="BP770" s="2539">
        <v>1</v>
      </c>
      <c r="BQ770" s="2539">
        <v>0</v>
      </c>
      <c r="BR770" s="2562">
        <v>0</v>
      </c>
      <c r="BS770" s="2538">
        <v>0</v>
      </c>
      <c r="BT770" s="2521">
        <v>0</v>
      </c>
      <c r="BU770" s="2521">
        <v>0</v>
      </c>
      <c r="BV770" s="2521">
        <v>0</v>
      </c>
      <c r="BW770" s="2521">
        <v>0</v>
      </c>
      <c r="BX770" s="2521">
        <v>0</v>
      </c>
      <c r="BY770" s="2521">
        <v>0</v>
      </c>
      <c r="BZ770" s="2579">
        <v>0</v>
      </c>
      <c r="CA770" s="2521">
        <v>0</v>
      </c>
      <c r="CB770" s="2521">
        <v>0</v>
      </c>
      <c r="CC770" s="2521">
        <v>0</v>
      </c>
      <c r="CD770" s="2521">
        <v>0</v>
      </c>
      <c r="CE770" s="2524">
        <v>0</v>
      </c>
      <c r="CF770" s="2520">
        <v>1</v>
      </c>
      <c r="CG770" s="2521">
        <v>1</v>
      </c>
      <c r="CH770" s="2521">
        <v>1</v>
      </c>
      <c r="CI770" s="2521">
        <v>1</v>
      </c>
      <c r="CJ770" s="2521">
        <v>1</v>
      </c>
      <c r="CK770" s="2521">
        <v>1</v>
      </c>
      <c r="CL770" s="2521">
        <v>1</v>
      </c>
      <c r="CM770" s="2521">
        <v>1</v>
      </c>
      <c r="CN770" s="2521">
        <v>1</v>
      </c>
      <c r="CO770" s="2521">
        <v>1</v>
      </c>
      <c r="CP770" s="2521">
        <v>1</v>
      </c>
      <c r="CQ770" s="2521">
        <v>1</v>
      </c>
      <c r="CR770" s="2521">
        <v>1</v>
      </c>
      <c r="CS770" s="2521">
        <v>0</v>
      </c>
      <c r="CT770" s="2521">
        <v>0</v>
      </c>
      <c r="CU770" s="2521">
        <v>0</v>
      </c>
      <c r="CV770" s="2521">
        <v>0</v>
      </c>
      <c r="CW770" s="2521">
        <v>0</v>
      </c>
      <c r="CX770" s="2521">
        <v>0</v>
      </c>
      <c r="CY770" s="2563">
        <v>0</v>
      </c>
    </row>
    <row r="771" spans="1:103">
      <c r="A771" s="2541"/>
      <c r="B771" s="2659" t="s">
        <v>3218</v>
      </c>
      <c r="C771" s="2670" t="s">
        <v>3219</v>
      </c>
      <c r="D771" s="2648">
        <v>39</v>
      </c>
      <c r="E771" s="2519">
        <v>26</v>
      </c>
      <c r="F771" s="2556">
        <v>353</v>
      </c>
      <c r="G771" s="2547">
        <v>128</v>
      </c>
      <c r="H771" s="2546">
        <v>6.5</v>
      </c>
      <c r="I771" s="2546">
        <v>10.7</v>
      </c>
      <c r="J771" s="2547">
        <v>10</v>
      </c>
      <c r="K771" s="2546">
        <v>332</v>
      </c>
      <c r="L771" s="2546">
        <v>312</v>
      </c>
      <c r="M771" s="2522">
        <v>49.6</v>
      </c>
      <c r="N771" s="2548">
        <v>1.1879999999999999</v>
      </c>
      <c r="O771" s="2523">
        <v>30.39</v>
      </c>
      <c r="P771" s="2549">
        <v>1</v>
      </c>
      <c r="Q771" s="2549">
        <v>1</v>
      </c>
      <c r="R771" s="2549">
        <v>1</v>
      </c>
      <c r="S771" s="2549">
        <v>1</v>
      </c>
      <c r="T771" s="2550">
        <v>1</v>
      </c>
      <c r="U771" s="2549" t="s">
        <v>2185</v>
      </c>
      <c r="V771" s="2549">
        <v>1</v>
      </c>
      <c r="W771" s="2549" t="s">
        <v>2185</v>
      </c>
      <c r="X771" s="2549" t="s">
        <v>2185</v>
      </c>
      <c r="Y771" s="2550">
        <v>1</v>
      </c>
      <c r="Z771" s="2551" t="s">
        <v>2185</v>
      </c>
      <c r="AA771" s="2552" t="s">
        <v>2185</v>
      </c>
      <c r="AB771" s="2549" t="s">
        <v>2495</v>
      </c>
      <c r="AC771" s="2554">
        <v>10230</v>
      </c>
      <c r="AD771" s="2555">
        <v>579.6</v>
      </c>
      <c r="AE771" s="2555">
        <v>661.5</v>
      </c>
      <c r="AF771" s="2555">
        <v>14.3</v>
      </c>
      <c r="AG771" s="2555">
        <v>25.24</v>
      </c>
      <c r="AH771" s="2555">
        <v>375</v>
      </c>
      <c r="AI771" s="2555">
        <v>58.59</v>
      </c>
      <c r="AJ771" s="2555">
        <v>91.62</v>
      </c>
      <c r="AK771" s="2555">
        <v>2.7</v>
      </c>
      <c r="AL771" s="2555">
        <v>3.9</v>
      </c>
      <c r="AM771" s="2555">
        <v>15.01</v>
      </c>
      <c r="AN771" s="2523">
        <v>109.5</v>
      </c>
      <c r="AO771" s="2556">
        <v>1</v>
      </c>
      <c r="AP771" s="2547">
        <v>1</v>
      </c>
      <c r="AQ771" s="2547">
        <v>4</v>
      </c>
      <c r="AR771" s="2547">
        <v>4</v>
      </c>
      <c r="AS771" s="2557">
        <v>213</v>
      </c>
      <c r="AT771" s="2558">
        <v>238</v>
      </c>
      <c r="AU771" s="2558">
        <v>167</v>
      </c>
      <c r="AV771" s="2559">
        <v>193</v>
      </c>
      <c r="AW771" s="2560">
        <v>1</v>
      </c>
      <c r="AX771" s="2539">
        <v>0</v>
      </c>
      <c r="AY771" s="2521">
        <v>0</v>
      </c>
      <c r="AZ771" s="2539">
        <v>1</v>
      </c>
      <c r="BA771" s="2539">
        <v>0</v>
      </c>
      <c r="BB771" s="2539">
        <v>1</v>
      </c>
      <c r="BC771" s="2539">
        <v>0</v>
      </c>
      <c r="BD771" s="2539">
        <v>1</v>
      </c>
      <c r="BE771" s="2561">
        <v>0</v>
      </c>
      <c r="BF771" s="2539">
        <v>0</v>
      </c>
      <c r="BG771" s="2539">
        <v>1</v>
      </c>
      <c r="BH771" s="2539">
        <v>0</v>
      </c>
      <c r="BI771" s="2539">
        <v>1</v>
      </c>
      <c r="BJ771" s="2539">
        <v>1</v>
      </c>
      <c r="BK771" s="2539">
        <v>1</v>
      </c>
      <c r="BL771" s="2539">
        <v>1</v>
      </c>
      <c r="BM771" s="2539">
        <v>0</v>
      </c>
      <c r="BN771" s="2521">
        <v>0</v>
      </c>
      <c r="BO771" s="2539">
        <v>1</v>
      </c>
      <c r="BP771" s="2539">
        <v>1</v>
      </c>
      <c r="BQ771" s="2539">
        <v>0</v>
      </c>
      <c r="BR771" s="2562">
        <v>1</v>
      </c>
      <c r="BS771" s="2538">
        <v>0</v>
      </c>
      <c r="BT771" s="2521">
        <v>0</v>
      </c>
      <c r="BU771" s="2521">
        <v>0</v>
      </c>
      <c r="BV771" s="2521">
        <v>0</v>
      </c>
      <c r="BW771" s="2521">
        <v>0</v>
      </c>
      <c r="BX771" s="2521">
        <v>0</v>
      </c>
      <c r="BY771" s="2521">
        <v>0</v>
      </c>
      <c r="BZ771" s="2579">
        <v>0</v>
      </c>
      <c r="CA771" s="2521">
        <v>0</v>
      </c>
      <c r="CB771" s="2521">
        <v>0</v>
      </c>
      <c r="CC771" s="2521">
        <v>0</v>
      </c>
      <c r="CD771" s="2521">
        <v>0</v>
      </c>
      <c r="CE771" s="2524">
        <v>0</v>
      </c>
      <c r="CF771" s="2520">
        <v>1</v>
      </c>
      <c r="CG771" s="2521">
        <v>1</v>
      </c>
      <c r="CH771" s="2521">
        <v>1</v>
      </c>
      <c r="CI771" s="2521">
        <v>1</v>
      </c>
      <c r="CJ771" s="2521">
        <v>1</v>
      </c>
      <c r="CK771" s="2521">
        <v>1</v>
      </c>
      <c r="CL771" s="2521">
        <v>1</v>
      </c>
      <c r="CM771" s="2521">
        <v>1</v>
      </c>
      <c r="CN771" s="2521">
        <v>1</v>
      </c>
      <c r="CO771" s="2521">
        <v>1</v>
      </c>
      <c r="CP771" s="2521">
        <v>1</v>
      </c>
      <c r="CQ771" s="2521">
        <v>1</v>
      </c>
      <c r="CR771" s="2521">
        <v>1</v>
      </c>
      <c r="CS771" s="2521">
        <v>0</v>
      </c>
      <c r="CT771" s="2521">
        <v>0</v>
      </c>
      <c r="CU771" s="2521">
        <v>0</v>
      </c>
      <c r="CV771" s="2521">
        <v>0</v>
      </c>
      <c r="CW771" s="2521">
        <v>0</v>
      </c>
      <c r="CX771" s="2521">
        <v>0</v>
      </c>
      <c r="CY771" s="2563">
        <v>0</v>
      </c>
    </row>
    <row r="772" spans="1:103">
      <c r="A772" s="2541"/>
      <c r="B772" s="2659" t="s">
        <v>3220</v>
      </c>
      <c r="C772" s="2670" t="s">
        <v>3221</v>
      </c>
      <c r="D772" s="2648">
        <v>32.9</v>
      </c>
      <c r="E772" s="2519">
        <v>22</v>
      </c>
      <c r="F772" s="2556">
        <v>349</v>
      </c>
      <c r="G772" s="2547">
        <v>127</v>
      </c>
      <c r="H772" s="2546">
        <v>5.8</v>
      </c>
      <c r="I772" s="2546">
        <v>8.5</v>
      </c>
      <c r="J772" s="2547">
        <v>10</v>
      </c>
      <c r="K772" s="2546">
        <v>332</v>
      </c>
      <c r="L772" s="2546">
        <v>312</v>
      </c>
      <c r="M772" s="2522">
        <v>41.9</v>
      </c>
      <c r="N772" s="2548">
        <v>1.177</v>
      </c>
      <c r="O772" s="2523">
        <v>35.950000000000003</v>
      </c>
      <c r="P772" s="2549">
        <v>1</v>
      </c>
      <c r="Q772" s="2549" t="s">
        <v>2185</v>
      </c>
      <c r="R772" s="2549" t="s">
        <v>2185</v>
      </c>
      <c r="S772" s="2549" t="s">
        <v>2185</v>
      </c>
      <c r="T772" s="2550" t="s">
        <v>2185</v>
      </c>
      <c r="U772" s="2549" t="s">
        <v>2185</v>
      </c>
      <c r="V772" s="2549" t="s">
        <v>2185</v>
      </c>
      <c r="W772" s="2549" t="s">
        <v>2185</v>
      </c>
      <c r="X772" s="2549" t="s">
        <v>2185</v>
      </c>
      <c r="Y772" s="2550" t="s">
        <v>2185</v>
      </c>
      <c r="Z772" s="2551" t="s">
        <v>2185</v>
      </c>
      <c r="AA772" s="2552" t="s">
        <v>2185</v>
      </c>
      <c r="AB772" s="2549" t="s">
        <v>2495</v>
      </c>
      <c r="AC772" s="2554">
        <v>8258</v>
      </c>
      <c r="AD772" s="2555">
        <v>473.2</v>
      </c>
      <c r="AE772" s="2555">
        <v>541.4</v>
      </c>
      <c r="AF772" s="2555">
        <v>14</v>
      </c>
      <c r="AG772" s="2555">
        <v>22.3</v>
      </c>
      <c r="AH772" s="2555">
        <v>290.89999999999998</v>
      </c>
      <c r="AI772" s="2555">
        <v>45.82</v>
      </c>
      <c r="AJ772" s="2555">
        <v>71.78</v>
      </c>
      <c r="AK772" s="2555">
        <v>2.6</v>
      </c>
      <c r="AL772" s="2555">
        <v>3.4</v>
      </c>
      <c r="AM772" s="2555">
        <v>8.5310000000000006</v>
      </c>
      <c r="AN772" s="2523">
        <v>84.11</v>
      </c>
      <c r="AO772" s="2556">
        <v>1</v>
      </c>
      <c r="AP772" s="2547" t="s">
        <v>2185</v>
      </c>
      <c r="AQ772" s="2547">
        <v>4</v>
      </c>
      <c r="AR772" s="2547" t="s">
        <v>2185</v>
      </c>
      <c r="AS772" s="2557">
        <v>252</v>
      </c>
      <c r="AT772" s="2558">
        <v>282</v>
      </c>
      <c r="AU772" s="2558">
        <v>198</v>
      </c>
      <c r="AV772" s="2559">
        <v>228</v>
      </c>
      <c r="AW772" s="2560">
        <v>1</v>
      </c>
      <c r="AX772" s="2539">
        <v>0</v>
      </c>
      <c r="AY772" s="2521">
        <v>0</v>
      </c>
      <c r="AZ772" s="2539">
        <v>0</v>
      </c>
      <c r="BA772" s="2539">
        <v>0</v>
      </c>
      <c r="BB772" s="2539">
        <v>0</v>
      </c>
      <c r="BC772" s="2539">
        <v>0</v>
      </c>
      <c r="BD772" s="2539">
        <v>0</v>
      </c>
      <c r="BE772" s="2561">
        <v>0</v>
      </c>
      <c r="BF772" s="2539">
        <v>0</v>
      </c>
      <c r="BG772" s="2539">
        <v>0</v>
      </c>
      <c r="BH772" s="2539">
        <v>0</v>
      </c>
      <c r="BI772" s="2539">
        <v>1</v>
      </c>
      <c r="BJ772" s="2539">
        <v>1</v>
      </c>
      <c r="BK772" s="2539">
        <v>1</v>
      </c>
      <c r="BL772" s="2539">
        <v>1</v>
      </c>
      <c r="BM772" s="2539">
        <v>0</v>
      </c>
      <c r="BN772" s="2521">
        <v>0</v>
      </c>
      <c r="BO772" s="2539">
        <v>0</v>
      </c>
      <c r="BP772" s="2539">
        <v>0</v>
      </c>
      <c r="BQ772" s="2539">
        <v>0</v>
      </c>
      <c r="BR772" s="2562">
        <v>1</v>
      </c>
      <c r="BS772" s="2538">
        <v>0</v>
      </c>
      <c r="BT772" s="2521">
        <v>0</v>
      </c>
      <c r="BU772" s="2521">
        <v>0</v>
      </c>
      <c r="BV772" s="2521">
        <v>0</v>
      </c>
      <c r="BW772" s="2521">
        <v>0</v>
      </c>
      <c r="BX772" s="2521">
        <v>0</v>
      </c>
      <c r="BY772" s="2521">
        <v>0</v>
      </c>
      <c r="BZ772" s="2579">
        <v>0</v>
      </c>
      <c r="CA772" s="2521">
        <v>0</v>
      </c>
      <c r="CB772" s="2521">
        <v>0</v>
      </c>
      <c r="CC772" s="2521">
        <v>0</v>
      </c>
      <c r="CD772" s="2521">
        <v>0</v>
      </c>
      <c r="CE772" s="2524">
        <v>0</v>
      </c>
      <c r="CF772" s="2520">
        <v>1</v>
      </c>
      <c r="CG772" s="2521">
        <v>1</v>
      </c>
      <c r="CH772" s="2521">
        <v>1</v>
      </c>
      <c r="CI772" s="2521">
        <v>1</v>
      </c>
      <c r="CJ772" s="2521">
        <v>1</v>
      </c>
      <c r="CK772" s="2521">
        <v>1</v>
      </c>
      <c r="CL772" s="2521">
        <v>1</v>
      </c>
      <c r="CM772" s="2521">
        <v>1</v>
      </c>
      <c r="CN772" s="2521">
        <v>1</v>
      </c>
      <c r="CO772" s="2521">
        <v>1</v>
      </c>
      <c r="CP772" s="2521">
        <v>1</v>
      </c>
      <c r="CQ772" s="2521">
        <v>1</v>
      </c>
      <c r="CR772" s="2521">
        <v>1</v>
      </c>
      <c r="CS772" s="2521">
        <v>0</v>
      </c>
      <c r="CT772" s="2521">
        <v>0</v>
      </c>
      <c r="CU772" s="2521">
        <v>0</v>
      </c>
      <c r="CV772" s="2521">
        <v>0</v>
      </c>
      <c r="CW772" s="2521">
        <v>0</v>
      </c>
      <c r="CX772" s="2521">
        <v>0</v>
      </c>
      <c r="CY772" s="2563">
        <v>0</v>
      </c>
    </row>
    <row r="773" spans="1:103">
      <c r="A773" s="2541"/>
      <c r="B773" s="2659" t="s">
        <v>3222</v>
      </c>
      <c r="C773" s="2669" t="s">
        <v>3223</v>
      </c>
      <c r="D773" s="2648">
        <v>342</v>
      </c>
      <c r="E773" s="2519">
        <v>230</v>
      </c>
      <c r="F773" s="2556">
        <v>382</v>
      </c>
      <c r="G773" s="2547">
        <v>328</v>
      </c>
      <c r="H773" s="2546">
        <v>32.6</v>
      </c>
      <c r="I773" s="2546">
        <v>52.6</v>
      </c>
      <c r="J773" s="2547">
        <v>20</v>
      </c>
      <c r="K773" s="2546">
        <v>277.10000000000002</v>
      </c>
      <c r="L773" s="2546">
        <v>237.10000000000002</v>
      </c>
      <c r="M773" s="2522">
        <v>437</v>
      </c>
      <c r="N773" s="2548">
        <v>1.976</v>
      </c>
      <c r="O773" s="2523">
        <v>5.7380000000000004</v>
      </c>
      <c r="P773" s="2549">
        <v>1</v>
      </c>
      <c r="Q773" s="2549" t="s">
        <v>2493</v>
      </c>
      <c r="R773" s="2549" t="s">
        <v>2493</v>
      </c>
      <c r="S773" s="2549">
        <v>1</v>
      </c>
      <c r="T773" s="2550" t="s">
        <v>2185</v>
      </c>
      <c r="U773" s="2549">
        <v>1</v>
      </c>
      <c r="V773" s="2549" t="s">
        <v>2493</v>
      </c>
      <c r="W773" s="2549" t="s">
        <v>2493</v>
      </c>
      <c r="X773" s="2549">
        <v>1</v>
      </c>
      <c r="Y773" s="2550" t="s">
        <v>2185</v>
      </c>
      <c r="Z773" s="2551">
        <v>1</v>
      </c>
      <c r="AA773" s="2552">
        <v>1</v>
      </c>
      <c r="AB773" s="2553" t="s">
        <v>2494</v>
      </c>
      <c r="AC773" s="2554">
        <v>100770</v>
      </c>
      <c r="AD773" s="2555">
        <v>5276</v>
      </c>
      <c r="AE773" s="2555">
        <v>6353</v>
      </c>
      <c r="AF773" s="2555">
        <v>15.1</v>
      </c>
      <c r="AG773" s="2555">
        <v>131.80000000000001</v>
      </c>
      <c r="AH773" s="2555">
        <v>31030</v>
      </c>
      <c r="AI773" s="2555">
        <v>1892</v>
      </c>
      <c r="AJ773" s="2555">
        <v>2910</v>
      </c>
      <c r="AK773" s="2555">
        <v>8.4</v>
      </c>
      <c r="AL773" s="2555">
        <v>16.100000000000001</v>
      </c>
      <c r="AM773" s="2555">
        <v>3570</v>
      </c>
      <c r="AN773" s="2523">
        <v>8391</v>
      </c>
      <c r="AO773" s="2556">
        <v>1</v>
      </c>
      <c r="AP773" s="2547">
        <v>1</v>
      </c>
      <c r="AQ773" s="2547">
        <v>1</v>
      </c>
      <c r="AR773" s="2547">
        <v>1</v>
      </c>
      <c r="AS773" s="2557">
        <v>38</v>
      </c>
      <c r="AT773" s="2558">
        <v>45</v>
      </c>
      <c r="AU773" s="2558">
        <v>25</v>
      </c>
      <c r="AV773" s="2559">
        <v>32</v>
      </c>
      <c r="AW773" s="2560">
        <v>1</v>
      </c>
      <c r="AX773" s="2539">
        <v>1</v>
      </c>
      <c r="AY773" s="2521">
        <v>1</v>
      </c>
      <c r="AZ773" s="2539">
        <v>1</v>
      </c>
      <c r="BA773" s="2539">
        <v>0</v>
      </c>
      <c r="BB773" s="2539">
        <v>1</v>
      </c>
      <c r="BC773" s="2539">
        <v>1</v>
      </c>
      <c r="BD773" s="2539">
        <v>1</v>
      </c>
      <c r="BE773" s="2561">
        <v>1</v>
      </c>
      <c r="BF773" s="2539">
        <v>1</v>
      </c>
      <c r="BG773" s="2539">
        <v>0</v>
      </c>
      <c r="BH773" s="2539">
        <v>0</v>
      </c>
      <c r="BI773" s="2539">
        <v>0</v>
      </c>
      <c r="BJ773" s="2539">
        <v>1</v>
      </c>
      <c r="BK773" s="2539">
        <v>0</v>
      </c>
      <c r="BL773" s="2539">
        <v>0</v>
      </c>
      <c r="BM773" s="2539">
        <v>1</v>
      </c>
      <c r="BN773" s="2521">
        <v>1</v>
      </c>
      <c r="BO773" s="2539">
        <v>1</v>
      </c>
      <c r="BP773" s="2539">
        <v>0</v>
      </c>
      <c r="BQ773" s="2539">
        <v>0</v>
      </c>
      <c r="BR773" s="2562">
        <v>0</v>
      </c>
      <c r="BS773" s="2538">
        <v>1</v>
      </c>
      <c r="BT773" s="2521">
        <v>0</v>
      </c>
      <c r="BU773" s="2521">
        <v>0</v>
      </c>
      <c r="BV773" s="2521">
        <v>0</v>
      </c>
      <c r="BW773" s="2521">
        <v>0</v>
      </c>
      <c r="BX773" s="2521">
        <v>0</v>
      </c>
      <c r="BY773" s="2521">
        <v>0</v>
      </c>
      <c r="BZ773" s="2579">
        <v>0</v>
      </c>
      <c r="CA773" s="2521">
        <v>0</v>
      </c>
      <c r="CB773" s="2521">
        <v>0</v>
      </c>
      <c r="CC773" s="2521">
        <v>0</v>
      </c>
      <c r="CD773" s="2521">
        <v>0</v>
      </c>
      <c r="CE773" s="2524">
        <v>0</v>
      </c>
      <c r="CF773" s="2520">
        <v>1</v>
      </c>
      <c r="CG773" s="2521">
        <v>1</v>
      </c>
      <c r="CH773" s="2521">
        <v>1</v>
      </c>
      <c r="CI773" s="2521">
        <v>1</v>
      </c>
      <c r="CJ773" s="2521">
        <v>1</v>
      </c>
      <c r="CK773" s="2521">
        <v>1</v>
      </c>
      <c r="CL773" s="2521">
        <v>1</v>
      </c>
      <c r="CM773" s="2521">
        <v>1</v>
      </c>
      <c r="CN773" s="2521">
        <v>1</v>
      </c>
      <c r="CO773" s="2521">
        <v>1</v>
      </c>
      <c r="CP773" s="2521">
        <v>1</v>
      </c>
      <c r="CQ773" s="2521">
        <v>1</v>
      </c>
      <c r="CR773" s="2521">
        <v>1</v>
      </c>
      <c r="CS773" s="2521">
        <v>0</v>
      </c>
      <c r="CT773" s="2521">
        <v>0</v>
      </c>
      <c r="CU773" s="2521">
        <v>0</v>
      </c>
      <c r="CV773" s="2521">
        <v>0</v>
      </c>
      <c r="CW773" s="2521">
        <v>0</v>
      </c>
      <c r="CX773" s="2521">
        <v>0</v>
      </c>
      <c r="CY773" s="2563">
        <v>0</v>
      </c>
    </row>
    <row r="774" spans="1:103">
      <c r="A774" s="2541"/>
      <c r="B774" s="2659" t="s">
        <v>3224</v>
      </c>
      <c r="C774" s="2669" t="s">
        <v>3225</v>
      </c>
      <c r="D774" s="2648">
        <v>313</v>
      </c>
      <c r="E774" s="2519">
        <v>210</v>
      </c>
      <c r="F774" s="2556">
        <v>374</v>
      </c>
      <c r="G774" s="2547">
        <v>325</v>
      </c>
      <c r="H774" s="2546">
        <v>30</v>
      </c>
      <c r="I774" s="2546">
        <v>48.3</v>
      </c>
      <c r="J774" s="2547">
        <v>20</v>
      </c>
      <c r="K774" s="2546">
        <v>277.10000000000002</v>
      </c>
      <c r="L774" s="2546">
        <v>237.10000000000002</v>
      </c>
      <c r="M774" s="2522">
        <v>399</v>
      </c>
      <c r="N774" s="2548">
        <v>1.954</v>
      </c>
      <c r="O774" s="2523">
        <v>6.2140000000000004</v>
      </c>
      <c r="P774" s="2549">
        <v>1</v>
      </c>
      <c r="Q774" s="2549" t="s">
        <v>2493</v>
      </c>
      <c r="R774" s="2549" t="s">
        <v>2493</v>
      </c>
      <c r="S774" s="2549">
        <v>1</v>
      </c>
      <c r="T774" s="2550" t="s">
        <v>2185</v>
      </c>
      <c r="U774" s="2549">
        <v>1</v>
      </c>
      <c r="V774" s="2549" t="s">
        <v>2493</v>
      </c>
      <c r="W774" s="2549" t="s">
        <v>2493</v>
      </c>
      <c r="X774" s="2549">
        <v>1</v>
      </c>
      <c r="Y774" s="2550" t="s">
        <v>2185</v>
      </c>
      <c r="Z774" s="2551">
        <v>1</v>
      </c>
      <c r="AA774" s="2552">
        <v>1</v>
      </c>
      <c r="AB774" s="2553" t="s">
        <v>2494</v>
      </c>
      <c r="AC774" s="2554">
        <v>89820</v>
      </c>
      <c r="AD774" s="2555">
        <v>4803</v>
      </c>
      <c r="AE774" s="2555">
        <v>5735</v>
      </c>
      <c r="AF774" s="2555">
        <v>14.9</v>
      </c>
      <c r="AG774" s="2555">
        <v>120.4</v>
      </c>
      <c r="AH774" s="2555">
        <v>27710</v>
      </c>
      <c r="AI774" s="2555">
        <v>1705</v>
      </c>
      <c r="AJ774" s="2555">
        <v>2619</v>
      </c>
      <c r="AK774" s="2555">
        <v>8.3000000000000007</v>
      </c>
      <c r="AL774" s="2555">
        <v>15</v>
      </c>
      <c r="AM774" s="2555">
        <v>2763</v>
      </c>
      <c r="AN774" s="2523">
        <v>7328</v>
      </c>
      <c r="AO774" s="2556">
        <v>1</v>
      </c>
      <c r="AP774" s="2547">
        <v>1</v>
      </c>
      <c r="AQ774" s="2547">
        <v>1</v>
      </c>
      <c r="AR774" s="2547">
        <v>1</v>
      </c>
      <c r="AS774" s="2557">
        <v>41</v>
      </c>
      <c r="AT774" s="2558">
        <v>49</v>
      </c>
      <c r="AU774" s="2558">
        <v>27</v>
      </c>
      <c r="AV774" s="2559">
        <v>35</v>
      </c>
      <c r="AW774" s="2560">
        <v>1</v>
      </c>
      <c r="AX774" s="2539">
        <v>1</v>
      </c>
      <c r="AY774" s="2521">
        <v>1</v>
      </c>
      <c r="AZ774" s="2539">
        <v>1</v>
      </c>
      <c r="BA774" s="2539">
        <v>0</v>
      </c>
      <c r="BB774" s="2539">
        <v>1</v>
      </c>
      <c r="BC774" s="2539">
        <v>1</v>
      </c>
      <c r="BD774" s="2539">
        <v>1</v>
      </c>
      <c r="BE774" s="2561">
        <v>1</v>
      </c>
      <c r="BF774" s="2539">
        <v>1</v>
      </c>
      <c r="BG774" s="2539">
        <v>0</v>
      </c>
      <c r="BH774" s="2539">
        <v>0</v>
      </c>
      <c r="BI774" s="2539">
        <v>0</v>
      </c>
      <c r="BJ774" s="2539">
        <v>1</v>
      </c>
      <c r="BK774" s="2539">
        <v>1</v>
      </c>
      <c r="BL774" s="2539">
        <v>1</v>
      </c>
      <c r="BM774" s="2539">
        <v>1</v>
      </c>
      <c r="BN774" s="2521">
        <v>1</v>
      </c>
      <c r="BO774" s="2539">
        <v>1</v>
      </c>
      <c r="BP774" s="2539">
        <v>0</v>
      </c>
      <c r="BQ774" s="2539">
        <v>0</v>
      </c>
      <c r="BR774" s="2562">
        <v>0</v>
      </c>
      <c r="BS774" s="2538">
        <v>1</v>
      </c>
      <c r="BT774" s="2521">
        <v>0</v>
      </c>
      <c r="BU774" s="2521">
        <v>0</v>
      </c>
      <c r="BV774" s="2521">
        <v>0</v>
      </c>
      <c r="BW774" s="2521">
        <v>0</v>
      </c>
      <c r="BX774" s="2521">
        <v>0</v>
      </c>
      <c r="BY774" s="2521">
        <v>0</v>
      </c>
      <c r="BZ774" s="2579">
        <v>0</v>
      </c>
      <c r="CA774" s="2521">
        <v>0</v>
      </c>
      <c r="CB774" s="2521">
        <v>0</v>
      </c>
      <c r="CC774" s="2521">
        <v>0</v>
      </c>
      <c r="CD774" s="2521">
        <v>0</v>
      </c>
      <c r="CE774" s="2524">
        <v>0</v>
      </c>
      <c r="CF774" s="2520">
        <v>1</v>
      </c>
      <c r="CG774" s="2521">
        <v>1</v>
      </c>
      <c r="CH774" s="2521">
        <v>1</v>
      </c>
      <c r="CI774" s="2521">
        <v>1</v>
      </c>
      <c r="CJ774" s="2521">
        <v>1</v>
      </c>
      <c r="CK774" s="2521">
        <v>1</v>
      </c>
      <c r="CL774" s="2521">
        <v>1</v>
      </c>
      <c r="CM774" s="2521">
        <v>1</v>
      </c>
      <c r="CN774" s="2521">
        <v>1</v>
      </c>
      <c r="CO774" s="2521">
        <v>1</v>
      </c>
      <c r="CP774" s="2521">
        <v>1</v>
      </c>
      <c r="CQ774" s="2521">
        <v>1</v>
      </c>
      <c r="CR774" s="2521">
        <v>1</v>
      </c>
      <c r="CS774" s="2521">
        <v>0</v>
      </c>
      <c r="CT774" s="2521">
        <v>0</v>
      </c>
      <c r="CU774" s="2521">
        <v>0</v>
      </c>
      <c r="CV774" s="2521">
        <v>0</v>
      </c>
      <c r="CW774" s="2521">
        <v>0</v>
      </c>
      <c r="CX774" s="2521">
        <v>0</v>
      </c>
      <c r="CY774" s="2563">
        <v>0</v>
      </c>
    </row>
    <row r="775" spans="1:103">
      <c r="A775" s="2541"/>
      <c r="B775" s="2659" t="s">
        <v>3226</v>
      </c>
      <c r="C775" s="2669" t="s">
        <v>3227</v>
      </c>
      <c r="D775" s="2648">
        <v>283</v>
      </c>
      <c r="E775" s="2519">
        <v>190</v>
      </c>
      <c r="F775" s="2556">
        <v>365</v>
      </c>
      <c r="G775" s="2547">
        <v>322</v>
      </c>
      <c r="H775" s="2546">
        <v>26.9</v>
      </c>
      <c r="I775" s="2546">
        <v>44.1</v>
      </c>
      <c r="J775" s="2547">
        <v>20</v>
      </c>
      <c r="K775" s="2546">
        <v>277.10000000000002</v>
      </c>
      <c r="L775" s="2546">
        <v>237.10000000000002</v>
      </c>
      <c r="M775" s="2522">
        <v>360</v>
      </c>
      <c r="N775" s="2548">
        <v>1.93</v>
      </c>
      <c r="O775" s="2523">
        <v>6.7939999999999996</v>
      </c>
      <c r="P775" s="2549">
        <v>1</v>
      </c>
      <c r="Q775" s="2549" t="s">
        <v>2493</v>
      </c>
      <c r="R775" s="2549" t="s">
        <v>2493</v>
      </c>
      <c r="S775" s="2549">
        <v>1</v>
      </c>
      <c r="T775" s="2550" t="s">
        <v>2185</v>
      </c>
      <c r="U775" s="2549">
        <v>1</v>
      </c>
      <c r="V775" s="2549" t="s">
        <v>2493</v>
      </c>
      <c r="W775" s="2549" t="s">
        <v>2493</v>
      </c>
      <c r="X775" s="2549">
        <v>1</v>
      </c>
      <c r="Y775" s="2550" t="s">
        <v>2185</v>
      </c>
      <c r="Z775" s="2551">
        <v>1</v>
      </c>
      <c r="AA775" s="2552">
        <v>1</v>
      </c>
      <c r="AB775" s="2553" t="s">
        <v>2494</v>
      </c>
      <c r="AC775" s="2554">
        <v>78940</v>
      </c>
      <c r="AD775" s="2555">
        <v>4325</v>
      </c>
      <c r="AE775" s="2555">
        <v>5118</v>
      </c>
      <c r="AF775" s="2555">
        <v>14.7</v>
      </c>
      <c r="AG775" s="2555">
        <v>107.3</v>
      </c>
      <c r="AH775" s="2555">
        <v>24590</v>
      </c>
      <c r="AI775" s="2555">
        <v>1527</v>
      </c>
      <c r="AJ775" s="2555">
        <v>2342</v>
      </c>
      <c r="AK775" s="2555">
        <v>8.1999999999999993</v>
      </c>
      <c r="AL775" s="2555">
        <v>13.8</v>
      </c>
      <c r="AM775" s="2555">
        <v>2085</v>
      </c>
      <c r="AN775" s="2523">
        <v>6317</v>
      </c>
      <c r="AO775" s="2556">
        <v>1</v>
      </c>
      <c r="AP775" s="2547">
        <v>1</v>
      </c>
      <c r="AQ775" s="2547">
        <v>1</v>
      </c>
      <c r="AR775" s="2547">
        <v>1</v>
      </c>
      <c r="AS775" s="2557">
        <v>44</v>
      </c>
      <c r="AT775" s="2558">
        <v>53</v>
      </c>
      <c r="AU775" s="2558">
        <v>29</v>
      </c>
      <c r="AV775" s="2559">
        <v>38</v>
      </c>
      <c r="AW775" s="2560">
        <v>1</v>
      </c>
      <c r="AX775" s="2539">
        <v>1</v>
      </c>
      <c r="AY775" s="2521">
        <v>1</v>
      </c>
      <c r="AZ775" s="2539">
        <v>1</v>
      </c>
      <c r="BA775" s="2539">
        <v>0</v>
      </c>
      <c r="BB775" s="2539">
        <v>1</v>
      </c>
      <c r="BC775" s="2539">
        <v>1</v>
      </c>
      <c r="BD775" s="2539">
        <v>1</v>
      </c>
      <c r="BE775" s="2561">
        <v>1</v>
      </c>
      <c r="BF775" s="2539">
        <v>1</v>
      </c>
      <c r="BG775" s="2539">
        <v>0</v>
      </c>
      <c r="BH775" s="2539">
        <v>0</v>
      </c>
      <c r="BI775" s="2539">
        <v>0</v>
      </c>
      <c r="BJ775" s="2539">
        <v>1</v>
      </c>
      <c r="BK775" s="2539">
        <v>1</v>
      </c>
      <c r="BL775" s="2539">
        <v>1</v>
      </c>
      <c r="BM775" s="2539">
        <v>1</v>
      </c>
      <c r="BN775" s="2521">
        <v>0</v>
      </c>
      <c r="BO775" s="2539">
        <v>1</v>
      </c>
      <c r="BP775" s="2539">
        <v>0</v>
      </c>
      <c r="BQ775" s="2539">
        <v>0</v>
      </c>
      <c r="BR775" s="2562">
        <v>0</v>
      </c>
      <c r="BS775" s="2538">
        <v>1</v>
      </c>
      <c r="BT775" s="2521">
        <v>0</v>
      </c>
      <c r="BU775" s="2521">
        <v>0</v>
      </c>
      <c r="BV775" s="2521">
        <v>0</v>
      </c>
      <c r="BW775" s="2521">
        <v>0</v>
      </c>
      <c r="BX775" s="2521">
        <v>0</v>
      </c>
      <c r="BY775" s="2521">
        <v>0</v>
      </c>
      <c r="BZ775" s="2579">
        <v>0</v>
      </c>
      <c r="CA775" s="2521">
        <v>0</v>
      </c>
      <c r="CB775" s="2521">
        <v>0</v>
      </c>
      <c r="CC775" s="2521">
        <v>0</v>
      </c>
      <c r="CD775" s="2521">
        <v>0</v>
      </c>
      <c r="CE775" s="2524">
        <v>0</v>
      </c>
      <c r="CF775" s="2520">
        <v>1</v>
      </c>
      <c r="CG775" s="2521">
        <v>1</v>
      </c>
      <c r="CH775" s="2521">
        <v>1</v>
      </c>
      <c r="CI775" s="2521">
        <v>1</v>
      </c>
      <c r="CJ775" s="2521">
        <v>1</v>
      </c>
      <c r="CK775" s="2521">
        <v>1</v>
      </c>
      <c r="CL775" s="2521">
        <v>1</v>
      </c>
      <c r="CM775" s="2521">
        <v>1</v>
      </c>
      <c r="CN775" s="2521">
        <v>1</v>
      </c>
      <c r="CO775" s="2521">
        <v>1</v>
      </c>
      <c r="CP775" s="2521">
        <v>1</v>
      </c>
      <c r="CQ775" s="2521">
        <v>1</v>
      </c>
      <c r="CR775" s="2521">
        <v>1</v>
      </c>
      <c r="CS775" s="2521">
        <v>0</v>
      </c>
      <c r="CT775" s="2521">
        <v>0</v>
      </c>
      <c r="CU775" s="2521">
        <v>0</v>
      </c>
      <c r="CV775" s="2521">
        <v>0</v>
      </c>
      <c r="CW775" s="2521">
        <v>0</v>
      </c>
      <c r="CX775" s="2521">
        <v>0</v>
      </c>
      <c r="CY775" s="2563">
        <v>0</v>
      </c>
    </row>
    <row r="776" spans="1:103">
      <c r="A776" s="2541"/>
      <c r="B776" s="2659" t="s">
        <v>3228</v>
      </c>
      <c r="C776" s="2669" t="s">
        <v>3229</v>
      </c>
      <c r="D776" s="2648">
        <v>253</v>
      </c>
      <c r="E776" s="2519">
        <v>170</v>
      </c>
      <c r="F776" s="2556">
        <v>356</v>
      </c>
      <c r="G776" s="2547">
        <v>319</v>
      </c>
      <c r="H776" s="2546">
        <v>24.4</v>
      </c>
      <c r="I776" s="2546">
        <v>39.6</v>
      </c>
      <c r="J776" s="2547">
        <v>20</v>
      </c>
      <c r="K776" s="2546">
        <v>277.10000000000002</v>
      </c>
      <c r="L776" s="2546">
        <v>237.10000000000002</v>
      </c>
      <c r="M776" s="2522">
        <v>323</v>
      </c>
      <c r="N776" s="2548">
        <v>1.905</v>
      </c>
      <c r="O776" s="2523">
        <v>7.4989999999999997</v>
      </c>
      <c r="P776" s="2549">
        <v>1</v>
      </c>
      <c r="Q776" s="2549" t="s">
        <v>2493</v>
      </c>
      <c r="R776" s="2549" t="s">
        <v>2493</v>
      </c>
      <c r="S776" s="2549">
        <v>1</v>
      </c>
      <c r="T776" s="2550" t="s">
        <v>2493</v>
      </c>
      <c r="U776" s="2549">
        <v>1</v>
      </c>
      <c r="V776" s="2549" t="s">
        <v>2493</v>
      </c>
      <c r="W776" s="2549" t="s">
        <v>2493</v>
      </c>
      <c r="X776" s="2549">
        <v>1</v>
      </c>
      <c r="Y776" s="2550" t="s">
        <v>2493</v>
      </c>
      <c r="Z776" s="2551">
        <v>1</v>
      </c>
      <c r="AA776" s="2552" t="s">
        <v>2185</v>
      </c>
      <c r="AB776" s="2553" t="s">
        <v>2494</v>
      </c>
      <c r="AC776" s="2554">
        <v>68480</v>
      </c>
      <c r="AD776" s="2555">
        <v>3847</v>
      </c>
      <c r="AE776" s="2555">
        <v>4510</v>
      </c>
      <c r="AF776" s="2555">
        <v>14.5</v>
      </c>
      <c r="AG776" s="2555">
        <v>96.47</v>
      </c>
      <c r="AH776" s="2555">
        <v>21460</v>
      </c>
      <c r="AI776" s="2555">
        <v>1345</v>
      </c>
      <c r="AJ776" s="2555">
        <v>2061</v>
      </c>
      <c r="AK776" s="2555">
        <v>8.1</v>
      </c>
      <c r="AL776" s="2555">
        <v>12.7</v>
      </c>
      <c r="AM776" s="2555">
        <v>1516</v>
      </c>
      <c r="AN776" s="2523">
        <v>5362</v>
      </c>
      <c r="AO776" s="2556">
        <v>1</v>
      </c>
      <c r="AP776" s="2547">
        <v>1</v>
      </c>
      <c r="AQ776" s="2547">
        <v>1</v>
      </c>
      <c r="AR776" s="2547">
        <v>1</v>
      </c>
      <c r="AS776" s="2557">
        <v>49</v>
      </c>
      <c r="AT776" s="2558">
        <v>59</v>
      </c>
      <c r="AU776" s="2558">
        <v>32</v>
      </c>
      <c r="AV776" s="2559">
        <v>42</v>
      </c>
      <c r="AW776" s="2560">
        <v>1</v>
      </c>
      <c r="AX776" s="2539">
        <v>1</v>
      </c>
      <c r="AY776" s="2521">
        <v>1</v>
      </c>
      <c r="AZ776" s="2539">
        <v>1</v>
      </c>
      <c r="BA776" s="2539">
        <v>1</v>
      </c>
      <c r="BB776" s="2539">
        <v>1</v>
      </c>
      <c r="BC776" s="2539">
        <v>0</v>
      </c>
      <c r="BD776" s="2539">
        <v>1</v>
      </c>
      <c r="BE776" s="2561">
        <v>1</v>
      </c>
      <c r="BF776" s="2539">
        <v>1</v>
      </c>
      <c r="BG776" s="2539">
        <v>1</v>
      </c>
      <c r="BH776" s="2539">
        <v>1</v>
      </c>
      <c r="BI776" s="2539">
        <v>1</v>
      </c>
      <c r="BJ776" s="2539">
        <v>1</v>
      </c>
      <c r="BK776" s="2539">
        <v>1</v>
      </c>
      <c r="BL776" s="2539">
        <v>1</v>
      </c>
      <c r="BM776" s="2539">
        <v>1</v>
      </c>
      <c r="BN776" s="2521">
        <v>0</v>
      </c>
      <c r="BO776" s="2539">
        <v>1</v>
      </c>
      <c r="BP776" s="2539">
        <v>1</v>
      </c>
      <c r="BQ776" s="2539">
        <v>0</v>
      </c>
      <c r="BR776" s="2562">
        <v>0</v>
      </c>
      <c r="BS776" s="2538">
        <v>1</v>
      </c>
      <c r="BT776" s="2521">
        <v>0</v>
      </c>
      <c r="BU776" s="2521">
        <v>0</v>
      </c>
      <c r="BV776" s="2521">
        <v>0</v>
      </c>
      <c r="BW776" s="2521">
        <v>0</v>
      </c>
      <c r="BX776" s="2521">
        <v>0</v>
      </c>
      <c r="BY776" s="2521">
        <v>0</v>
      </c>
      <c r="BZ776" s="2579">
        <v>0</v>
      </c>
      <c r="CA776" s="2521">
        <v>0</v>
      </c>
      <c r="CB776" s="2521">
        <v>0</v>
      </c>
      <c r="CC776" s="2521">
        <v>0</v>
      </c>
      <c r="CD776" s="2521">
        <v>0</v>
      </c>
      <c r="CE776" s="2524">
        <v>0</v>
      </c>
      <c r="CF776" s="2520">
        <v>1</v>
      </c>
      <c r="CG776" s="2521">
        <v>1</v>
      </c>
      <c r="CH776" s="2521">
        <v>1</v>
      </c>
      <c r="CI776" s="2521">
        <v>1</v>
      </c>
      <c r="CJ776" s="2521">
        <v>1</v>
      </c>
      <c r="CK776" s="2521">
        <v>1</v>
      </c>
      <c r="CL776" s="2521">
        <v>1</v>
      </c>
      <c r="CM776" s="2521">
        <v>1</v>
      </c>
      <c r="CN776" s="2521">
        <v>1</v>
      </c>
      <c r="CO776" s="2521">
        <v>1</v>
      </c>
      <c r="CP776" s="2521">
        <v>1</v>
      </c>
      <c r="CQ776" s="2521">
        <v>1</v>
      </c>
      <c r="CR776" s="2521">
        <v>1</v>
      </c>
      <c r="CS776" s="2521">
        <v>0</v>
      </c>
      <c r="CT776" s="2521">
        <v>0</v>
      </c>
      <c r="CU776" s="2521">
        <v>0</v>
      </c>
      <c r="CV776" s="2521">
        <v>0</v>
      </c>
      <c r="CW776" s="2521">
        <v>0</v>
      </c>
      <c r="CX776" s="2521">
        <v>0</v>
      </c>
      <c r="CY776" s="2563">
        <v>0</v>
      </c>
    </row>
    <row r="777" spans="1:103">
      <c r="A777" s="2541"/>
      <c r="B777" s="2659" t="s">
        <v>3230</v>
      </c>
      <c r="C777" s="2669" t="s">
        <v>3231</v>
      </c>
      <c r="D777" s="2648">
        <v>226</v>
      </c>
      <c r="E777" s="2519">
        <v>152</v>
      </c>
      <c r="F777" s="2556">
        <v>348</v>
      </c>
      <c r="G777" s="2547">
        <v>317</v>
      </c>
      <c r="H777" s="2546">
        <v>22.1</v>
      </c>
      <c r="I777" s="2546">
        <v>35.6</v>
      </c>
      <c r="J777" s="2547">
        <v>20</v>
      </c>
      <c r="K777" s="2546">
        <v>277.10000000000002</v>
      </c>
      <c r="L777" s="2546">
        <v>237.10000000000002</v>
      </c>
      <c r="M777" s="2522">
        <v>288</v>
      </c>
      <c r="N777" s="2548">
        <v>1.885</v>
      </c>
      <c r="O777" s="2523">
        <v>8.2710000000000008</v>
      </c>
      <c r="P777" s="2549">
        <v>1</v>
      </c>
      <c r="Q777" s="2549" t="s">
        <v>2493</v>
      </c>
      <c r="R777" s="2549" t="s">
        <v>2493</v>
      </c>
      <c r="S777" s="2549">
        <v>1</v>
      </c>
      <c r="T777" s="2550" t="s">
        <v>2493</v>
      </c>
      <c r="U777" s="2549">
        <v>1</v>
      </c>
      <c r="V777" s="2549" t="s">
        <v>2493</v>
      </c>
      <c r="W777" s="2549" t="s">
        <v>2493</v>
      </c>
      <c r="X777" s="2549">
        <v>1</v>
      </c>
      <c r="Y777" s="2550" t="s">
        <v>2493</v>
      </c>
      <c r="Z777" s="2551">
        <v>1</v>
      </c>
      <c r="AA777" s="2552" t="s">
        <v>2185</v>
      </c>
      <c r="AB777" s="2553" t="s">
        <v>2494</v>
      </c>
      <c r="AC777" s="2554">
        <v>59820</v>
      </c>
      <c r="AD777" s="2555">
        <v>3438</v>
      </c>
      <c r="AE777" s="2555">
        <v>3994</v>
      </c>
      <c r="AF777" s="2555">
        <v>14.3</v>
      </c>
      <c r="AG777" s="2555">
        <v>86.71</v>
      </c>
      <c r="AH777" s="2555">
        <v>18930</v>
      </c>
      <c r="AI777" s="2555">
        <v>1194</v>
      </c>
      <c r="AJ777" s="2555">
        <v>1827</v>
      </c>
      <c r="AK777" s="2555">
        <v>8</v>
      </c>
      <c r="AL777" s="2555">
        <v>11.6</v>
      </c>
      <c r="AM777" s="2555">
        <v>1108</v>
      </c>
      <c r="AN777" s="2523">
        <v>4611</v>
      </c>
      <c r="AO777" s="2556">
        <v>1</v>
      </c>
      <c r="AP777" s="2547">
        <v>1</v>
      </c>
      <c r="AQ777" s="2547">
        <v>1</v>
      </c>
      <c r="AR777" s="2547">
        <v>1</v>
      </c>
      <c r="AS777" s="2557">
        <v>54</v>
      </c>
      <c r="AT777" s="2558">
        <v>65</v>
      </c>
      <c r="AU777" s="2558">
        <v>35</v>
      </c>
      <c r="AV777" s="2559">
        <v>46</v>
      </c>
      <c r="AW777" s="2560">
        <v>1</v>
      </c>
      <c r="AX777" s="2539">
        <v>1</v>
      </c>
      <c r="AY777" s="2521">
        <v>1</v>
      </c>
      <c r="AZ777" s="2539">
        <v>1</v>
      </c>
      <c r="BA777" s="2539">
        <v>1</v>
      </c>
      <c r="BB777" s="2539">
        <v>1</v>
      </c>
      <c r="BC777" s="2539">
        <v>0</v>
      </c>
      <c r="BD777" s="2539">
        <v>1</v>
      </c>
      <c r="BE777" s="2561">
        <v>1</v>
      </c>
      <c r="BF777" s="2539">
        <v>1</v>
      </c>
      <c r="BG777" s="2539">
        <v>1</v>
      </c>
      <c r="BH777" s="2539">
        <v>1</v>
      </c>
      <c r="BI777" s="2539">
        <v>1</v>
      </c>
      <c r="BJ777" s="2539">
        <v>1</v>
      </c>
      <c r="BK777" s="2539">
        <v>1</v>
      </c>
      <c r="BL777" s="2539">
        <v>1</v>
      </c>
      <c r="BM777" s="2539">
        <v>1</v>
      </c>
      <c r="BN777" s="2521">
        <v>0</v>
      </c>
      <c r="BO777" s="2539">
        <v>1</v>
      </c>
      <c r="BP777" s="2539">
        <v>1</v>
      </c>
      <c r="BQ777" s="2539">
        <v>0</v>
      </c>
      <c r="BR777" s="2562">
        <v>0</v>
      </c>
      <c r="BS777" s="2538">
        <v>1</v>
      </c>
      <c r="BT777" s="2521">
        <v>0</v>
      </c>
      <c r="BU777" s="2521">
        <v>0</v>
      </c>
      <c r="BV777" s="2521">
        <v>0</v>
      </c>
      <c r="BW777" s="2521">
        <v>0</v>
      </c>
      <c r="BX777" s="2521">
        <v>0</v>
      </c>
      <c r="BY777" s="2521">
        <v>0</v>
      </c>
      <c r="BZ777" s="2579">
        <v>0</v>
      </c>
      <c r="CA777" s="2521">
        <v>0</v>
      </c>
      <c r="CB777" s="2521">
        <v>0</v>
      </c>
      <c r="CC777" s="2521">
        <v>0</v>
      </c>
      <c r="CD777" s="2521">
        <v>0</v>
      </c>
      <c r="CE777" s="2524">
        <v>0</v>
      </c>
      <c r="CF777" s="2520">
        <v>1</v>
      </c>
      <c r="CG777" s="2521">
        <v>1</v>
      </c>
      <c r="CH777" s="2521">
        <v>1</v>
      </c>
      <c r="CI777" s="2521">
        <v>1</v>
      </c>
      <c r="CJ777" s="2521">
        <v>1</v>
      </c>
      <c r="CK777" s="2521">
        <v>1</v>
      </c>
      <c r="CL777" s="2521">
        <v>1</v>
      </c>
      <c r="CM777" s="2521">
        <v>1</v>
      </c>
      <c r="CN777" s="2521">
        <v>1</v>
      </c>
      <c r="CO777" s="2521">
        <v>1</v>
      </c>
      <c r="CP777" s="2521">
        <v>1</v>
      </c>
      <c r="CQ777" s="2521">
        <v>1</v>
      </c>
      <c r="CR777" s="2521">
        <v>1</v>
      </c>
      <c r="CS777" s="2521">
        <v>0</v>
      </c>
      <c r="CT777" s="2521">
        <v>0</v>
      </c>
      <c r="CU777" s="2521">
        <v>0</v>
      </c>
      <c r="CV777" s="2521">
        <v>0</v>
      </c>
      <c r="CW777" s="2521">
        <v>0</v>
      </c>
      <c r="CX777" s="2521">
        <v>0</v>
      </c>
      <c r="CY777" s="2563">
        <v>0</v>
      </c>
    </row>
    <row r="778" spans="1:103">
      <c r="A778" s="2541"/>
      <c r="B778" s="2659" t="s">
        <v>3232</v>
      </c>
      <c r="C778" s="2669" t="s">
        <v>3233</v>
      </c>
      <c r="D778" s="2648">
        <v>202</v>
      </c>
      <c r="E778" s="2519">
        <v>136</v>
      </c>
      <c r="F778" s="2556">
        <v>341</v>
      </c>
      <c r="G778" s="2547">
        <v>315</v>
      </c>
      <c r="H778" s="2546">
        <v>20.100000000000001</v>
      </c>
      <c r="I778" s="2546">
        <v>31.8</v>
      </c>
      <c r="J778" s="2547">
        <v>20</v>
      </c>
      <c r="K778" s="2546">
        <v>277.10000000000002</v>
      </c>
      <c r="L778" s="2546">
        <v>237.10000000000002</v>
      </c>
      <c r="M778" s="2522">
        <v>257</v>
      </c>
      <c r="N778" s="2548">
        <v>1.867</v>
      </c>
      <c r="O778" s="2523">
        <v>9.1639999999999997</v>
      </c>
      <c r="P778" s="2549">
        <v>1</v>
      </c>
      <c r="Q778" s="2549" t="s">
        <v>2493</v>
      </c>
      <c r="R778" s="2549" t="s">
        <v>2493</v>
      </c>
      <c r="S778" s="2549">
        <v>1</v>
      </c>
      <c r="T778" s="2550" t="s">
        <v>2493</v>
      </c>
      <c r="U778" s="2549">
        <v>1</v>
      </c>
      <c r="V778" s="2549" t="s">
        <v>2493</v>
      </c>
      <c r="W778" s="2549" t="s">
        <v>2493</v>
      </c>
      <c r="X778" s="2549">
        <v>1</v>
      </c>
      <c r="Y778" s="2550" t="s">
        <v>2493</v>
      </c>
      <c r="Z778" s="2551">
        <v>1</v>
      </c>
      <c r="AA778" s="2552" t="s">
        <v>2185</v>
      </c>
      <c r="AB778" s="2553" t="s">
        <v>2494</v>
      </c>
      <c r="AC778" s="2554">
        <v>52240</v>
      </c>
      <c r="AD778" s="2555">
        <v>3064</v>
      </c>
      <c r="AE778" s="2555">
        <v>3530</v>
      </c>
      <c r="AF778" s="2555">
        <v>14.1</v>
      </c>
      <c r="AG778" s="2555">
        <v>78.3</v>
      </c>
      <c r="AH778" s="2555">
        <v>16590</v>
      </c>
      <c r="AI778" s="2555">
        <v>1053</v>
      </c>
      <c r="AJ778" s="2555">
        <v>1610</v>
      </c>
      <c r="AK778" s="2555">
        <v>7.9</v>
      </c>
      <c r="AL778" s="2555">
        <v>10.7</v>
      </c>
      <c r="AM778" s="2555">
        <v>799.8</v>
      </c>
      <c r="AN778" s="2523">
        <v>3959</v>
      </c>
      <c r="AO778" s="2556">
        <v>1</v>
      </c>
      <c r="AP778" s="2547">
        <v>1</v>
      </c>
      <c r="AQ778" s="2547">
        <v>1</v>
      </c>
      <c r="AR778" s="2547">
        <v>1</v>
      </c>
      <c r="AS778" s="2557">
        <v>60</v>
      </c>
      <c r="AT778" s="2558">
        <v>72</v>
      </c>
      <c r="AU778" s="2558">
        <v>38</v>
      </c>
      <c r="AV778" s="2559">
        <v>51</v>
      </c>
      <c r="AW778" s="2560">
        <v>1</v>
      </c>
      <c r="AX778" s="2539">
        <v>1</v>
      </c>
      <c r="AY778" s="2521">
        <v>1</v>
      </c>
      <c r="AZ778" s="2539">
        <v>1</v>
      </c>
      <c r="BA778" s="2539">
        <v>1</v>
      </c>
      <c r="BB778" s="2539">
        <v>1</v>
      </c>
      <c r="BC778" s="2539">
        <v>0</v>
      </c>
      <c r="BD778" s="2539">
        <v>1</v>
      </c>
      <c r="BE778" s="2561">
        <v>1</v>
      </c>
      <c r="BF778" s="2539">
        <v>1</v>
      </c>
      <c r="BG778" s="2539">
        <v>1</v>
      </c>
      <c r="BH778" s="2539">
        <v>1</v>
      </c>
      <c r="BI778" s="2539">
        <v>1</v>
      </c>
      <c r="BJ778" s="2539">
        <v>1</v>
      </c>
      <c r="BK778" s="2539">
        <v>1</v>
      </c>
      <c r="BL778" s="2539">
        <v>1</v>
      </c>
      <c r="BM778" s="2539">
        <v>1</v>
      </c>
      <c r="BN778" s="2521">
        <v>0</v>
      </c>
      <c r="BO778" s="2539">
        <v>1</v>
      </c>
      <c r="BP778" s="2539">
        <v>1</v>
      </c>
      <c r="BQ778" s="2539">
        <v>0</v>
      </c>
      <c r="BR778" s="2562">
        <v>0</v>
      </c>
      <c r="BS778" s="2538">
        <v>1</v>
      </c>
      <c r="BT778" s="2521">
        <v>0</v>
      </c>
      <c r="BU778" s="2521">
        <v>0</v>
      </c>
      <c r="BV778" s="2521">
        <v>0</v>
      </c>
      <c r="BW778" s="2521">
        <v>0</v>
      </c>
      <c r="BX778" s="2521">
        <v>0</v>
      </c>
      <c r="BY778" s="2521">
        <v>0</v>
      </c>
      <c r="BZ778" s="2579">
        <v>0</v>
      </c>
      <c r="CA778" s="2521">
        <v>0</v>
      </c>
      <c r="CB778" s="2521">
        <v>0</v>
      </c>
      <c r="CC778" s="2521">
        <v>0</v>
      </c>
      <c r="CD778" s="2521">
        <v>0</v>
      </c>
      <c r="CE778" s="2524">
        <v>0</v>
      </c>
      <c r="CF778" s="2520">
        <v>1</v>
      </c>
      <c r="CG778" s="2521">
        <v>1</v>
      </c>
      <c r="CH778" s="2521">
        <v>1</v>
      </c>
      <c r="CI778" s="2521">
        <v>1</v>
      </c>
      <c r="CJ778" s="2521">
        <v>1</v>
      </c>
      <c r="CK778" s="2521">
        <v>1</v>
      </c>
      <c r="CL778" s="2521">
        <v>1</v>
      </c>
      <c r="CM778" s="2521">
        <v>1</v>
      </c>
      <c r="CN778" s="2521">
        <v>1</v>
      </c>
      <c r="CO778" s="2521">
        <v>1</v>
      </c>
      <c r="CP778" s="2521">
        <v>1</v>
      </c>
      <c r="CQ778" s="2521">
        <v>1</v>
      </c>
      <c r="CR778" s="2521">
        <v>1</v>
      </c>
      <c r="CS778" s="2521">
        <v>0</v>
      </c>
      <c r="CT778" s="2521">
        <v>0</v>
      </c>
      <c r="CU778" s="2521">
        <v>0</v>
      </c>
      <c r="CV778" s="2521">
        <v>0</v>
      </c>
      <c r="CW778" s="2521">
        <v>0</v>
      </c>
      <c r="CX778" s="2521">
        <v>0</v>
      </c>
      <c r="CY778" s="2563">
        <v>0</v>
      </c>
    </row>
    <row r="779" spans="1:103">
      <c r="A779" s="2541"/>
      <c r="B779" s="2659" t="s">
        <v>3234</v>
      </c>
      <c r="C779" s="2658" t="s">
        <v>3235</v>
      </c>
      <c r="D779" s="2648">
        <v>179</v>
      </c>
      <c r="E779" s="2519">
        <v>120</v>
      </c>
      <c r="F779" s="2556">
        <v>333</v>
      </c>
      <c r="G779" s="2547">
        <v>313</v>
      </c>
      <c r="H779" s="2546">
        <v>18</v>
      </c>
      <c r="I779" s="2546">
        <v>28.1</v>
      </c>
      <c r="J779" s="2547">
        <v>20</v>
      </c>
      <c r="K779" s="2546">
        <v>277.10000000000002</v>
      </c>
      <c r="L779" s="2546">
        <v>237.10000000000002</v>
      </c>
      <c r="M779" s="2522">
        <v>228</v>
      </c>
      <c r="N779" s="2548">
        <v>1.8480000000000001</v>
      </c>
      <c r="O779" s="2523">
        <v>10.27</v>
      </c>
      <c r="P779" s="2549">
        <v>1</v>
      </c>
      <c r="Q779" s="2549" t="s">
        <v>2493</v>
      </c>
      <c r="R779" s="2549" t="s">
        <v>2493</v>
      </c>
      <c r="S779" s="2549">
        <v>1</v>
      </c>
      <c r="T779" s="2550" t="s">
        <v>2493</v>
      </c>
      <c r="U779" s="2549">
        <v>1</v>
      </c>
      <c r="V779" s="2549" t="s">
        <v>2493</v>
      </c>
      <c r="W779" s="2549" t="s">
        <v>2493</v>
      </c>
      <c r="X779" s="2549">
        <v>1</v>
      </c>
      <c r="Y779" s="2550" t="s">
        <v>2493</v>
      </c>
      <c r="Z779" s="2551">
        <v>1</v>
      </c>
      <c r="AA779" s="2552" t="s">
        <v>2185</v>
      </c>
      <c r="AB779" s="2553" t="s">
        <v>2494</v>
      </c>
      <c r="AC779" s="2554">
        <v>44790</v>
      </c>
      <c r="AD779" s="2555">
        <v>2690</v>
      </c>
      <c r="AE779" s="2555">
        <v>3072</v>
      </c>
      <c r="AF779" s="2555">
        <v>13.9</v>
      </c>
      <c r="AG779" s="2555">
        <v>69.55</v>
      </c>
      <c r="AH779" s="2555">
        <v>14380</v>
      </c>
      <c r="AI779" s="2555">
        <v>918.9</v>
      </c>
      <c r="AJ779" s="2555">
        <v>1403</v>
      </c>
      <c r="AK779" s="2555">
        <v>7.9</v>
      </c>
      <c r="AL779" s="2555">
        <v>9.6999999999999993</v>
      </c>
      <c r="AM779" s="2555">
        <v>558.29999999999995</v>
      </c>
      <c r="AN779" s="2523">
        <v>3337</v>
      </c>
      <c r="AO779" s="2556">
        <v>1</v>
      </c>
      <c r="AP779" s="2547">
        <v>1</v>
      </c>
      <c r="AQ779" s="2547">
        <v>1</v>
      </c>
      <c r="AR779" s="2547">
        <v>1</v>
      </c>
      <c r="AS779" s="2557">
        <v>67</v>
      </c>
      <c r="AT779" s="2558">
        <v>81</v>
      </c>
      <c r="AU779" s="2558">
        <v>43</v>
      </c>
      <c r="AV779" s="2559">
        <v>56</v>
      </c>
      <c r="AW779" s="2560">
        <v>1</v>
      </c>
      <c r="AX779" s="2539">
        <v>1</v>
      </c>
      <c r="AY779" s="2521">
        <v>1</v>
      </c>
      <c r="AZ779" s="2539">
        <v>1</v>
      </c>
      <c r="BA779" s="2539">
        <v>1</v>
      </c>
      <c r="BB779" s="2539">
        <v>1</v>
      </c>
      <c r="BC779" s="2539">
        <v>0</v>
      </c>
      <c r="BD779" s="2539">
        <v>1</v>
      </c>
      <c r="BE779" s="2561">
        <v>1</v>
      </c>
      <c r="BF779" s="2539">
        <v>1</v>
      </c>
      <c r="BG779" s="2539">
        <v>1</v>
      </c>
      <c r="BH779" s="2539">
        <v>1</v>
      </c>
      <c r="BI779" s="2539">
        <v>1</v>
      </c>
      <c r="BJ779" s="2539">
        <v>1</v>
      </c>
      <c r="BK779" s="2539">
        <v>1</v>
      </c>
      <c r="BL779" s="2539">
        <v>1</v>
      </c>
      <c r="BM779" s="2539">
        <v>1</v>
      </c>
      <c r="BN779" s="2521">
        <v>0</v>
      </c>
      <c r="BO779" s="2539">
        <v>1</v>
      </c>
      <c r="BP779" s="2539">
        <v>1</v>
      </c>
      <c r="BQ779" s="2539">
        <v>0</v>
      </c>
      <c r="BR779" s="2562">
        <v>0</v>
      </c>
      <c r="BS779" s="2538">
        <v>1</v>
      </c>
      <c r="BT779" s="2521">
        <v>0</v>
      </c>
      <c r="BU779" s="2521">
        <v>0</v>
      </c>
      <c r="BV779" s="2521">
        <v>0</v>
      </c>
      <c r="BW779" s="2521">
        <v>0</v>
      </c>
      <c r="BX779" s="2521">
        <v>0</v>
      </c>
      <c r="BY779" s="2521">
        <v>0</v>
      </c>
      <c r="BZ779" s="2579">
        <v>0</v>
      </c>
      <c r="CA779" s="2521">
        <v>0</v>
      </c>
      <c r="CB779" s="2521">
        <v>0</v>
      </c>
      <c r="CC779" s="2521">
        <v>0</v>
      </c>
      <c r="CD779" s="2521">
        <v>0</v>
      </c>
      <c r="CE779" s="2524">
        <v>0</v>
      </c>
      <c r="CF779" s="2520">
        <v>1</v>
      </c>
      <c r="CG779" s="2521">
        <v>1</v>
      </c>
      <c r="CH779" s="2521">
        <v>1</v>
      </c>
      <c r="CI779" s="2521">
        <v>1</v>
      </c>
      <c r="CJ779" s="2521">
        <v>1</v>
      </c>
      <c r="CK779" s="2521">
        <v>1</v>
      </c>
      <c r="CL779" s="2521">
        <v>1</v>
      </c>
      <c r="CM779" s="2521">
        <v>1</v>
      </c>
      <c r="CN779" s="2521">
        <v>1</v>
      </c>
      <c r="CO779" s="2521">
        <v>1</v>
      </c>
      <c r="CP779" s="2521">
        <v>1</v>
      </c>
      <c r="CQ779" s="2521">
        <v>1</v>
      </c>
      <c r="CR779" s="2521">
        <v>1</v>
      </c>
      <c r="CS779" s="2521">
        <v>0</v>
      </c>
      <c r="CT779" s="2521">
        <v>0</v>
      </c>
      <c r="CU779" s="2521">
        <v>0</v>
      </c>
      <c r="CV779" s="2521">
        <v>0</v>
      </c>
      <c r="CW779" s="2521">
        <v>0</v>
      </c>
      <c r="CX779" s="2521">
        <v>0</v>
      </c>
      <c r="CY779" s="2563">
        <v>0</v>
      </c>
    </row>
    <row r="780" spans="1:103">
      <c r="A780" s="2541"/>
      <c r="B780" s="2659" t="s">
        <v>3236</v>
      </c>
      <c r="C780" s="2658" t="s">
        <v>3237</v>
      </c>
      <c r="D780" s="2648">
        <v>158</v>
      </c>
      <c r="E780" s="2519">
        <v>106</v>
      </c>
      <c r="F780" s="2556">
        <v>327</v>
      </c>
      <c r="G780" s="2547">
        <v>310</v>
      </c>
      <c r="H780" s="2546">
        <v>15.5</v>
      </c>
      <c r="I780" s="2546">
        <v>25.1</v>
      </c>
      <c r="J780" s="2547">
        <v>20</v>
      </c>
      <c r="K780" s="2546">
        <v>277.10000000000002</v>
      </c>
      <c r="L780" s="2546">
        <v>237.10000000000002</v>
      </c>
      <c r="M780" s="2522">
        <v>201</v>
      </c>
      <c r="N780" s="2548">
        <v>1.829</v>
      </c>
      <c r="O780" s="2523">
        <v>11.54</v>
      </c>
      <c r="P780" s="2549">
        <v>1</v>
      </c>
      <c r="Q780" s="2549" t="s">
        <v>2493</v>
      </c>
      <c r="R780" s="2549" t="s">
        <v>2493</v>
      </c>
      <c r="S780" s="2549">
        <v>1</v>
      </c>
      <c r="T780" s="2550" t="s">
        <v>2493</v>
      </c>
      <c r="U780" s="2549">
        <v>1</v>
      </c>
      <c r="V780" s="2549" t="s">
        <v>2493</v>
      </c>
      <c r="W780" s="2549" t="s">
        <v>2493</v>
      </c>
      <c r="X780" s="2549">
        <v>1</v>
      </c>
      <c r="Y780" s="2550" t="s">
        <v>2493</v>
      </c>
      <c r="Z780" s="2551">
        <v>1</v>
      </c>
      <c r="AA780" s="2552" t="s">
        <v>2185</v>
      </c>
      <c r="AB780" s="2549" t="s">
        <v>2495</v>
      </c>
      <c r="AC780" s="2554">
        <v>38890</v>
      </c>
      <c r="AD780" s="2555">
        <v>2379</v>
      </c>
      <c r="AE780" s="2555">
        <v>2691</v>
      </c>
      <c r="AF780" s="2555">
        <v>13.8</v>
      </c>
      <c r="AG780" s="2555">
        <v>60.26</v>
      </c>
      <c r="AH780" s="2555">
        <v>12470</v>
      </c>
      <c r="AI780" s="2555">
        <v>804.9</v>
      </c>
      <c r="AJ780" s="2555">
        <v>1226</v>
      </c>
      <c r="AK780" s="2555">
        <v>7.8</v>
      </c>
      <c r="AL780" s="2555">
        <v>8.9</v>
      </c>
      <c r="AM780" s="2555">
        <v>393.5</v>
      </c>
      <c r="AN780" s="2523">
        <v>2839</v>
      </c>
      <c r="AO780" s="2556">
        <v>1</v>
      </c>
      <c r="AP780" s="2547">
        <v>1</v>
      </c>
      <c r="AQ780" s="2547">
        <v>1</v>
      </c>
      <c r="AR780" s="2547">
        <v>1</v>
      </c>
      <c r="AS780" s="2557">
        <v>75</v>
      </c>
      <c r="AT780" s="2558">
        <v>91</v>
      </c>
      <c r="AU780" s="2558">
        <v>48</v>
      </c>
      <c r="AV780" s="2559">
        <v>63</v>
      </c>
      <c r="AW780" s="2560">
        <v>1</v>
      </c>
      <c r="AX780" s="2539">
        <v>1</v>
      </c>
      <c r="AY780" s="2521">
        <v>1</v>
      </c>
      <c r="AZ780" s="2539">
        <v>1</v>
      </c>
      <c r="BA780" s="2539">
        <v>1</v>
      </c>
      <c r="BB780" s="2539">
        <v>1</v>
      </c>
      <c r="BC780" s="2539">
        <v>0</v>
      </c>
      <c r="BD780" s="2539">
        <v>1</v>
      </c>
      <c r="BE780" s="2561">
        <v>1</v>
      </c>
      <c r="BF780" s="2539">
        <v>1</v>
      </c>
      <c r="BG780" s="2539">
        <v>1</v>
      </c>
      <c r="BH780" s="2539">
        <v>1</v>
      </c>
      <c r="BI780" s="2539">
        <v>1</v>
      </c>
      <c r="BJ780" s="2539">
        <v>1</v>
      </c>
      <c r="BK780" s="2539">
        <v>1</v>
      </c>
      <c r="BL780" s="2539">
        <v>1</v>
      </c>
      <c r="BM780" s="2539">
        <v>1</v>
      </c>
      <c r="BN780" s="2521">
        <v>0</v>
      </c>
      <c r="BO780" s="2539">
        <v>1</v>
      </c>
      <c r="BP780" s="2539">
        <v>1</v>
      </c>
      <c r="BQ780" s="2539">
        <v>0</v>
      </c>
      <c r="BR780" s="2562">
        <v>0</v>
      </c>
      <c r="BS780" s="2538">
        <v>0</v>
      </c>
      <c r="BT780" s="2521">
        <v>0</v>
      </c>
      <c r="BU780" s="2521">
        <v>0</v>
      </c>
      <c r="BV780" s="2521">
        <v>0</v>
      </c>
      <c r="BW780" s="2521">
        <v>0</v>
      </c>
      <c r="BX780" s="2521">
        <v>0</v>
      </c>
      <c r="BY780" s="2521">
        <v>0</v>
      </c>
      <c r="BZ780" s="2579">
        <v>0</v>
      </c>
      <c r="CA780" s="2521">
        <v>0</v>
      </c>
      <c r="CB780" s="2521">
        <v>0</v>
      </c>
      <c r="CC780" s="2521">
        <v>0</v>
      </c>
      <c r="CD780" s="2521">
        <v>0</v>
      </c>
      <c r="CE780" s="2524">
        <v>0</v>
      </c>
      <c r="CF780" s="2520">
        <v>1</v>
      </c>
      <c r="CG780" s="2521">
        <v>1</v>
      </c>
      <c r="CH780" s="2521">
        <v>1</v>
      </c>
      <c r="CI780" s="2521">
        <v>1</v>
      </c>
      <c r="CJ780" s="2521">
        <v>1</v>
      </c>
      <c r="CK780" s="2521">
        <v>1</v>
      </c>
      <c r="CL780" s="2521">
        <v>1</v>
      </c>
      <c r="CM780" s="2521">
        <v>1</v>
      </c>
      <c r="CN780" s="2521">
        <v>1</v>
      </c>
      <c r="CO780" s="2521">
        <v>1</v>
      </c>
      <c r="CP780" s="2521">
        <v>1</v>
      </c>
      <c r="CQ780" s="2521">
        <v>1</v>
      </c>
      <c r="CR780" s="2521">
        <v>1</v>
      </c>
      <c r="CS780" s="2521">
        <v>0</v>
      </c>
      <c r="CT780" s="2521">
        <v>0</v>
      </c>
      <c r="CU780" s="2521">
        <v>0</v>
      </c>
      <c r="CV780" s="2521">
        <v>0</v>
      </c>
      <c r="CW780" s="2521">
        <v>0</v>
      </c>
      <c r="CX780" s="2521">
        <v>0</v>
      </c>
      <c r="CY780" s="2563">
        <v>0</v>
      </c>
    </row>
    <row r="781" spans="1:103">
      <c r="A781" s="2541"/>
      <c r="B781" s="2659" t="s">
        <v>3238</v>
      </c>
      <c r="C781" s="2658" t="s">
        <v>3239</v>
      </c>
      <c r="D781" s="2648">
        <v>143</v>
      </c>
      <c r="E781" s="2519">
        <v>96</v>
      </c>
      <c r="F781" s="2556">
        <v>323</v>
      </c>
      <c r="G781" s="2547">
        <v>309</v>
      </c>
      <c r="H781" s="2546">
        <v>14</v>
      </c>
      <c r="I781" s="2546">
        <v>22.9</v>
      </c>
      <c r="J781" s="2547">
        <v>20</v>
      </c>
      <c r="K781" s="2546">
        <v>277.10000000000002</v>
      </c>
      <c r="L781" s="2546">
        <v>237.10000000000002</v>
      </c>
      <c r="M781" s="2522">
        <v>182</v>
      </c>
      <c r="N781" s="2548">
        <v>1.82</v>
      </c>
      <c r="O781" s="2523">
        <v>12.62</v>
      </c>
      <c r="P781" s="2549">
        <v>1</v>
      </c>
      <c r="Q781" s="2549" t="s">
        <v>2493</v>
      </c>
      <c r="R781" s="2549" t="s">
        <v>2493</v>
      </c>
      <c r="S781" s="2549">
        <v>1</v>
      </c>
      <c r="T781" s="2550" t="s">
        <v>2493</v>
      </c>
      <c r="U781" s="2549">
        <v>1</v>
      </c>
      <c r="V781" s="2549" t="s">
        <v>2493</v>
      </c>
      <c r="W781" s="2549" t="s">
        <v>2493</v>
      </c>
      <c r="X781" s="2549">
        <v>1</v>
      </c>
      <c r="Y781" s="2550" t="s">
        <v>2493</v>
      </c>
      <c r="Z781" s="2551">
        <v>1</v>
      </c>
      <c r="AA781" s="2552" t="s">
        <v>2185</v>
      </c>
      <c r="AB781" s="2549" t="s">
        <v>2495</v>
      </c>
      <c r="AC781" s="2554">
        <v>35020</v>
      </c>
      <c r="AD781" s="2555">
        <v>2168</v>
      </c>
      <c r="AE781" s="2555">
        <v>2438</v>
      </c>
      <c r="AF781" s="2555">
        <v>13.8</v>
      </c>
      <c r="AG781" s="2555">
        <v>54.6</v>
      </c>
      <c r="AH781" s="2555">
        <v>11270</v>
      </c>
      <c r="AI781" s="2555">
        <v>729.5</v>
      </c>
      <c r="AJ781" s="2555">
        <v>1110</v>
      </c>
      <c r="AK781" s="2555">
        <v>7.8</v>
      </c>
      <c r="AL781" s="2555">
        <v>8.3000000000000007</v>
      </c>
      <c r="AM781" s="2555">
        <v>300.10000000000002</v>
      </c>
      <c r="AN781" s="2523">
        <v>2535</v>
      </c>
      <c r="AO781" s="2556">
        <v>1</v>
      </c>
      <c r="AP781" s="2547">
        <v>1</v>
      </c>
      <c r="AQ781" s="2547">
        <v>1</v>
      </c>
      <c r="AR781" s="2547">
        <v>1</v>
      </c>
      <c r="AS781" s="2557">
        <v>82</v>
      </c>
      <c r="AT781" s="2558">
        <v>99</v>
      </c>
      <c r="AU781" s="2558">
        <v>52</v>
      </c>
      <c r="AV781" s="2559">
        <v>69</v>
      </c>
      <c r="AW781" s="2560">
        <v>1</v>
      </c>
      <c r="AX781" s="2539">
        <v>1</v>
      </c>
      <c r="AY781" s="2521">
        <v>1</v>
      </c>
      <c r="AZ781" s="2539">
        <v>1</v>
      </c>
      <c r="BA781" s="2539">
        <v>1</v>
      </c>
      <c r="BB781" s="2539">
        <v>1</v>
      </c>
      <c r="BC781" s="2539">
        <v>0</v>
      </c>
      <c r="BD781" s="2539">
        <v>1</v>
      </c>
      <c r="BE781" s="2561">
        <v>1</v>
      </c>
      <c r="BF781" s="2539">
        <v>1</v>
      </c>
      <c r="BG781" s="2539">
        <v>1</v>
      </c>
      <c r="BH781" s="2539">
        <v>1</v>
      </c>
      <c r="BI781" s="2539">
        <v>1</v>
      </c>
      <c r="BJ781" s="2539">
        <v>1</v>
      </c>
      <c r="BK781" s="2539">
        <v>1</v>
      </c>
      <c r="BL781" s="2539">
        <v>1</v>
      </c>
      <c r="BM781" s="2539">
        <v>1</v>
      </c>
      <c r="BN781" s="2521">
        <v>0</v>
      </c>
      <c r="BO781" s="2539">
        <v>1</v>
      </c>
      <c r="BP781" s="2539">
        <v>1</v>
      </c>
      <c r="BQ781" s="2539">
        <v>0</v>
      </c>
      <c r="BR781" s="2562">
        <v>0</v>
      </c>
      <c r="BS781" s="2538">
        <v>0</v>
      </c>
      <c r="BT781" s="2521">
        <v>0</v>
      </c>
      <c r="BU781" s="2521">
        <v>0</v>
      </c>
      <c r="BV781" s="2521">
        <v>0</v>
      </c>
      <c r="BW781" s="2521">
        <v>0</v>
      </c>
      <c r="BX781" s="2521">
        <v>0</v>
      </c>
      <c r="BY781" s="2521">
        <v>0</v>
      </c>
      <c r="BZ781" s="2579">
        <v>0</v>
      </c>
      <c r="CA781" s="2521">
        <v>0</v>
      </c>
      <c r="CB781" s="2521">
        <v>0</v>
      </c>
      <c r="CC781" s="2521">
        <v>0</v>
      </c>
      <c r="CD781" s="2521">
        <v>0</v>
      </c>
      <c r="CE781" s="2524">
        <v>0</v>
      </c>
      <c r="CF781" s="2520">
        <v>1</v>
      </c>
      <c r="CG781" s="2521">
        <v>1</v>
      </c>
      <c r="CH781" s="2521">
        <v>1</v>
      </c>
      <c r="CI781" s="2521">
        <v>1</v>
      </c>
      <c r="CJ781" s="2521">
        <v>1</v>
      </c>
      <c r="CK781" s="2521">
        <v>1</v>
      </c>
      <c r="CL781" s="2521">
        <v>1</v>
      </c>
      <c r="CM781" s="2521">
        <v>1</v>
      </c>
      <c r="CN781" s="2521">
        <v>1</v>
      </c>
      <c r="CO781" s="2521">
        <v>1</v>
      </c>
      <c r="CP781" s="2521">
        <v>1</v>
      </c>
      <c r="CQ781" s="2521">
        <v>1</v>
      </c>
      <c r="CR781" s="2521">
        <v>1</v>
      </c>
      <c r="CS781" s="2521">
        <v>0</v>
      </c>
      <c r="CT781" s="2521">
        <v>0</v>
      </c>
      <c r="CU781" s="2521">
        <v>0</v>
      </c>
      <c r="CV781" s="2521">
        <v>0</v>
      </c>
      <c r="CW781" s="2521">
        <v>0</v>
      </c>
      <c r="CX781" s="2521">
        <v>0</v>
      </c>
      <c r="CY781" s="2563">
        <v>0</v>
      </c>
    </row>
    <row r="782" spans="1:103">
      <c r="A782" s="2541"/>
      <c r="B782" s="2659" t="s">
        <v>3240</v>
      </c>
      <c r="C782" s="2658" t="s">
        <v>3241</v>
      </c>
      <c r="D782" s="2648">
        <v>129</v>
      </c>
      <c r="E782" s="2519">
        <v>87</v>
      </c>
      <c r="F782" s="2556">
        <v>318</v>
      </c>
      <c r="G782" s="2547">
        <v>308</v>
      </c>
      <c r="H782" s="2546">
        <v>13.1</v>
      </c>
      <c r="I782" s="2546">
        <v>20.6</v>
      </c>
      <c r="J782" s="2547">
        <v>20</v>
      </c>
      <c r="K782" s="2546">
        <v>277.10000000000002</v>
      </c>
      <c r="L782" s="2546">
        <v>237.10000000000002</v>
      </c>
      <c r="M782" s="2522">
        <v>165</v>
      </c>
      <c r="N782" s="2548">
        <v>1.8069999999999999</v>
      </c>
      <c r="O782" s="2523">
        <v>13.82</v>
      </c>
      <c r="P782" s="2549">
        <v>1</v>
      </c>
      <c r="Q782" s="2549" t="s">
        <v>2493</v>
      </c>
      <c r="R782" s="2549" t="s">
        <v>2493</v>
      </c>
      <c r="S782" s="2549">
        <v>1</v>
      </c>
      <c r="T782" s="2550" t="s">
        <v>2493</v>
      </c>
      <c r="U782" s="2549">
        <v>1</v>
      </c>
      <c r="V782" s="2549" t="s">
        <v>2493</v>
      </c>
      <c r="W782" s="2549" t="s">
        <v>2493</v>
      </c>
      <c r="X782" s="2549">
        <v>1</v>
      </c>
      <c r="Y782" s="2550" t="s">
        <v>2493</v>
      </c>
      <c r="Z782" s="2551">
        <v>1</v>
      </c>
      <c r="AA782" s="2552" t="s">
        <v>2185</v>
      </c>
      <c r="AB782" s="2549" t="s">
        <v>2495</v>
      </c>
      <c r="AC782" s="2554">
        <v>31030</v>
      </c>
      <c r="AD782" s="2555">
        <v>1951</v>
      </c>
      <c r="AE782" s="2555">
        <v>2183</v>
      </c>
      <c r="AF782" s="2555">
        <v>13.6</v>
      </c>
      <c r="AG782" s="2555">
        <v>50.63</v>
      </c>
      <c r="AH782" s="2555">
        <v>10040</v>
      </c>
      <c r="AI782" s="2555">
        <v>652</v>
      </c>
      <c r="AJ782" s="2555">
        <v>992.7</v>
      </c>
      <c r="AK782" s="2555">
        <v>7.7</v>
      </c>
      <c r="AL782" s="2555">
        <v>7.7</v>
      </c>
      <c r="AM782" s="2555">
        <v>224.4</v>
      </c>
      <c r="AN782" s="2523">
        <v>2218</v>
      </c>
      <c r="AO782" s="2556">
        <v>1</v>
      </c>
      <c r="AP782" s="2547">
        <v>1</v>
      </c>
      <c r="AQ782" s="2547">
        <v>1</v>
      </c>
      <c r="AR782" s="2547">
        <v>1</v>
      </c>
      <c r="AS782" s="2557">
        <v>90</v>
      </c>
      <c r="AT782" s="2558">
        <v>108</v>
      </c>
      <c r="AU782" s="2558">
        <v>57</v>
      </c>
      <c r="AV782" s="2559">
        <v>75</v>
      </c>
      <c r="AW782" s="2560">
        <v>1</v>
      </c>
      <c r="AX782" s="2539">
        <v>1</v>
      </c>
      <c r="AY782" s="2521">
        <v>1</v>
      </c>
      <c r="AZ782" s="2539">
        <v>1</v>
      </c>
      <c r="BA782" s="2539">
        <v>1</v>
      </c>
      <c r="BB782" s="2539">
        <v>1</v>
      </c>
      <c r="BC782" s="2539">
        <v>0</v>
      </c>
      <c r="BD782" s="2539">
        <v>1</v>
      </c>
      <c r="BE782" s="2561">
        <v>1</v>
      </c>
      <c r="BF782" s="2539">
        <v>1</v>
      </c>
      <c r="BG782" s="2539">
        <v>1</v>
      </c>
      <c r="BH782" s="2539">
        <v>1</v>
      </c>
      <c r="BI782" s="2539">
        <v>1</v>
      </c>
      <c r="BJ782" s="2539">
        <v>1</v>
      </c>
      <c r="BK782" s="2539">
        <v>1</v>
      </c>
      <c r="BL782" s="2539">
        <v>1</v>
      </c>
      <c r="BM782" s="2539">
        <v>1</v>
      </c>
      <c r="BN782" s="2521">
        <v>0</v>
      </c>
      <c r="BO782" s="2539">
        <v>1</v>
      </c>
      <c r="BP782" s="2539">
        <v>1</v>
      </c>
      <c r="BQ782" s="2539">
        <v>0</v>
      </c>
      <c r="BR782" s="2562">
        <v>0</v>
      </c>
      <c r="BS782" s="2538">
        <v>0</v>
      </c>
      <c r="BT782" s="2521">
        <v>0</v>
      </c>
      <c r="BU782" s="2521">
        <v>0</v>
      </c>
      <c r="BV782" s="2521">
        <v>0</v>
      </c>
      <c r="BW782" s="2521">
        <v>0</v>
      </c>
      <c r="BX782" s="2521">
        <v>0</v>
      </c>
      <c r="BY782" s="2521">
        <v>0</v>
      </c>
      <c r="BZ782" s="2579">
        <v>0</v>
      </c>
      <c r="CA782" s="2521">
        <v>0</v>
      </c>
      <c r="CB782" s="2521">
        <v>0</v>
      </c>
      <c r="CC782" s="2521">
        <v>0</v>
      </c>
      <c r="CD782" s="2521">
        <v>0</v>
      </c>
      <c r="CE782" s="2524">
        <v>0</v>
      </c>
      <c r="CF782" s="2520">
        <v>1</v>
      </c>
      <c r="CG782" s="2521">
        <v>1</v>
      </c>
      <c r="CH782" s="2521">
        <v>1</v>
      </c>
      <c r="CI782" s="2521">
        <v>1</v>
      </c>
      <c r="CJ782" s="2521">
        <v>1</v>
      </c>
      <c r="CK782" s="2521">
        <v>1</v>
      </c>
      <c r="CL782" s="2521">
        <v>1</v>
      </c>
      <c r="CM782" s="2521">
        <v>1</v>
      </c>
      <c r="CN782" s="2521">
        <v>1</v>
      </c>
      <c r="CO782" s="2521">
        <v>1</v>
      </c>
      <c r="CP782" s="2521">
        <v>1</v>
      </c>
      <c r="CQ782" s="2521">
        <v>1</v>
      </c>
      <c r="CR782" s="2521">
        <v>1</v>
      </c>
      <c r="CS782" s="2521">
        <v>0</v>
      </c>
      <c r="CT782" s="2521">
        <v>0</v>
      </c>
      <c r="CU782" s="2521">
        <v>0</v>
      </c>
      <c r="CV782" s="2521">
        <v>0</v>
      </c>
      <c r="CW782" s="2521">
        <v>0</v>
      </c>
      <c r="CX782" s="2521">
        <v>0</v>
      </c>
      <c r="CY782" s="2563">
        <v>0</v>
      </c>
    </row>
    <row r="783" spans="1:103">
      <c r="A783" s="2541"/>
      <c r="B783" s="2659" t="s">
        <v>3242</v>
      </c>
      <c r="C783" s="2658" t="s">
        <v>3243</v>
      </c>
      <c r="D783" s="2648">
        <v>117</v>
      </c>
      <c r="E783" s="2519">
        <v>79</v>
      </c>
      <c r="F783" s="2556">
        <v>314</v>
      </c>
      <c r="G783" s="2547">
        <v>307</v>
      </c>
      <c r="H783" s="2546">
        <v>11.9</v>
      </c>
      <c r="I783" s="2546">
        <v>18.7</v>
      </c>
      <c r="J783" s="2547">
        <v>20</v>
      </c>
      <c r="K783" s="2546">
        <v>277.10000000000002</v>
      </c>
      <c r="L783" s="2546">
        <v>237.10000000000002</v>
      </c>
      <c r="M783" s="2522">
        <v>150</v>
      </c>
      <c r="N783" s="2548">
        <v>1.798</v>
      </c>
      <c r="O783" s="2523">
        <v>15.15</v>
      </c>
      <c r="P783" s="2549">
        <v>1</v>
      </c>
      <c r="Q783" s="2549" t="s">
        <v>2493</v>
      </c>
      <c r="R783" s="2549" t="s">
        <v>2493</v>
      </c>
      <c r="S783" s="2549">
        <v>1</v>
      </c>
      <c r="T783" s="2550" t="s">
        <v>2493</v>
      </c>
      <c r="U783" s="2549">
        <v>1</v>
      </c>
      <c r="V783" s="2549" t="s">
        <v>2493</v>
      </c>
      <c r="W783" s="2549" t="s">
        <v>2493</v>
      </c>
      <c r="X783" s="2549">
        <v>1</v>
      </c>
      <c r="Y783" s="2550" t="s">
        <v>2493</v>
      </c>
      <c r="Z783" s="2551">
        <v>1</v>
      </c>
      <c r="AA783" s="2552" t="s">
        <v>2185</v>
      </c>
      <c r="AB783" s="2549" t="s">
        <v>2495</v>
      </c>
      <c r="AC783" s="2554">
        <v>27770</v>
      </c>
      <c r="AD783" s="2555">
        <v>1769</v>
      </c>
      <c r="AE783" s="2555">
        <v>1968</v>
      </c>
      <c r="AF783" s="2555">
        <v>13.5</v>
      </c>
      <c r="AG783" s="2555">
        <v>46.05</v>
      </c>
      <c r="AH783" s="2555">
        <v>9025</v>
      </c>
      <c r="AI783" s="2555">
        <v>588</v>
      </c>
      <c r="AJ783" s="2555">
        <v>894.5</v>
      </c>
      <c r="AK783" s="2555">
        <v>7.7</v>
      </c>
      <c r="AL783" s="2555">
        <v>7.2</v>
      </c>
      <c r="AM783" s="2555">
        <v>169.9</v>
      </c>
      <c r="AN783" s="2523">
        <v>1965</v>
      </c>
      <c r="AO783" s="2556">
        <v>1</v>
      </c>
      <c r="AP783" s="2547">
        <v>2</v>
      </c>
      <c r="AQ783" s="2547">
        <v>1</v>
      </c>
      <c r="AR783" s="2547">
        <v>2</v>
      </c>
      <c r="AS783" s="2557">
        <v>99</v>
      </c>
      <c r="AT783" s="2558">
        <v>119</v>
      </c>
      <c r="AU783" s="2558">
        <v>62</v>
      </c>
      <c r="AV783" s="2559">
        <v>82</v>
      </c>
      <c r="AW783" s="2560">
        <v>1</v>
      </c>
      <c r="AX783" s="2539">
        <v>1</v>
      </c>
      <c r="AY783" s="2521">
        <v>1</v>
      </c>
      <c r="AZ783" s="2539">
        <v>1</v>
      </c>
      <c r="BA783" s="2539">
        <v>1</v>
      </c>
      <c r="BB783" s="2539">
        <v>1</v>
      </c>
      <c r="BC783" s="2539">
        <v>0</v>
      </c>
      <c r="BD783" s="2539">
        <v>1</v>
      </c>
      <c r="BE783" s="2561">
        <v>1</v>
      </c>
      <c r="BF783" s="2539">
        <v>1</v>
      </c>
      <c r="BG783" s="2539">
        <v>1</v>
      </c>
      <c r="BH783" s="2539">
        <v>1</v>
      </c>
      <c r="BI783" s="2539">
        <v>1</v>
      </c>
      <c r="BJ783" s="2539">
        <v>1</v>
      </c>
      <c r="BK783" s="2539">
        <v>1</v>
      </c>
      <c r="BL783" s="2539">
        <v>1</v>
      </c>
      <c r="BM783" s="2539">
        <v>1</v>
      </c>
      <c r="BN783" s="2521">
        <v>0</v>
      </c>
      <c r="BO783" s="2539">
        <v>1</v>
      </c>
      <c r="BP783" s="2539">
        <v>1</v>
      </c>
      <c r="BQ783" s="2539">
        <v>0</v>
      </c>
      <c r="BR783" s="2562">
        <v>0</v>
      </c>
      <c r="BS783" s="2538">
        <v>0</v>
      </c>
      <c r="BT783" s="2521">
        <v>0</v>
      </c>
      <c r="BU783" s="2521">
        <v>0</v>
      </c>
      <c r="BV783" s="2521">
        <v>0</v>
      </c>
      <c r="BW783" s="2521">
        <v>0</v>
      </c>
      <c r="BX783" s="2521">
        <v>0</v>
      </c>
      <c r="BY783" s="2521">
        <v>0</v>
      </c>
      <c r="BZ783" s="2579">
        <v>0</v>
      </c>
      <c r="CA783" s="2521">
        <v>0</v>
      </c>
      <c r="CB783" s="2521">
        <v>0</v>
      </c>
      <c r="CC783" s="2521">
        <v>0</v>
      </c>
      <c r="CD783" s="2521">
        <v>0</v>
      </c>
      <c r="CE783" s="2524">
        <v>0</v>
      </c>
      <c r="CF783" s="2520">
        <v>1</v>
      </c>
      <c r="CG783" s="2521">
        <v>1</v>
      </c>
      <c r="CH783" s="2521">
        <v>1</v>
      </c>
      <c r="CI783" s="2521">
        <v>1</v>
      </c>
      <c r="CJ783" s="2521">
        <v>1</v>
      </c>
      <c r="CK783" s="2521">
        <v>1</v>
      </c>
      <c r="CL783" s="2521">
        <v>1</v>
      </c>
      <c r="CM783" s="2521">
        <v>1</v>
      </c>
      <c r="CN783" s="2521">
        <v>1</v>
      </c>
      <c r="CO783" s="2521">
        <v>1</v>
      </c>
      <c r="CP783" s="2521">
        <v>1</v>
      </c>
      <c r="CQ783" s="2521">
        <v>1</v>
      </c>
      <c r="CR783" s="2521">
        <v>1</v>
      </c>
      <c r="CS783" s="2521">
        <v>0</v>
      </c>
      <c r="CT783" s="2521">
        <v>0</v>
      </c>
      <c r="CU783" s="2521">
        <v>0</v>
      </c>
      <c r="CV783" s="2521">
        <v>0</v>
      </c>
      <c r="CW783" s="2521">
        <v>0</v>
      </c>
      <c r="CX783" s="2521">
        <v>0</v>
      </c>
      <c r="CY783" s="2563">
        <v>0</v>
      </c>
    </row>
    <row r="784" spans="1:103">
      <c r="A784" s="2541"/>
      <c r="B784" s="2659" t="s">
        <v>3244</v>
      </c>
      <c r="C784" s="2658" t="s">
        <v>3245</v>
      </c>
      <c r="D784" s="2648">
        <v>107</v>
      </c>
      <c r="E784" s="2519">
        <v>72</v>
      </c>
      <c r="F784" s="2556">
        <v>311</v>
      </c>
      <c r="G784" s="2547">
        <v>306</v>
      </c>
      <c r="H784" s="2546">
        <v>10.9</v>
      </c>
      <c r="I784" s="2546">
        <v>17</v>
      </c>
      <c r="J784" s="2547">
        <v>20</v>
      </c>
      <c r="K784" s="2546">
        <v>277.10000000000002</v>
      </c>
      <c r="L784" s="2546">
        <v>237.10000000000002</v>
      </c>
      <c r="M784" s="2522">
        <v>136</v>
      </c>
      <c r="N784" s="2548">
        <v>1.79</v>
      </c>
      <c r="O784" s="2523">
        <v>16.559999999999999</v>
      </c>
      <c r="P784" s="2549">
        <v>1</v>
      </c>
      <c r="Q784" s="2549" t="s">
        <v>2493</v>
      </c>
      <c r="R784" s="2549" t="s">
        <v>2493</v>
      </c>
      <c r="S784" s="2549">
        <v>1</v>
      </c>
      <c r="T784" s="2550" t="s">
        <v>2493</v>
      </c>
      <c r="U784" s="2549">
        <v>1</v>
      </c>
      <c r="V784" s="2549" t="s">
        <v>2493</v>
      </c>
      <c r="W784" s="2549" t="s">
        <v>2493</v>
      </c>
      <c r="X784" s="2549">
        <v>1</v>
      </c>
      <c r="Y784" s="2550" t="s">
        <v>2493</v>
      </c>
      <c r="Z784" s="2551">
        <v>1</v>
      </c>
      <c r="AA784" s="2552" t="s">
        <v>2185</v>
      </c>
      <c r="AB784" s="2549" t="s">
        <v>2495</v>
      </c>
      <c r="AC784" s="2554">
        <v>25050</v>
      </c>
      <c r="AD784" s="2555">
        <v>1611</v>
      </c>
      <c r="AE784" s="2555">
        <v>1784</v>
      </c>
      <c r="AF784" s="2555">
        <v>13.4</v>
      </c>
      <c r="AG784" s="2555">
        <v>42.27</v>
      </c>
      <c r="AH784" s="2555">
        <v>8125</v>
      </c>
      <c r="AI784" s="2555">
        <v>531</v>
      </c>
      <c r="AJ784" s="2555">
        <v>807.5</v>
      </c>
      <c r="AK784" s="2555">
        <v>7.6</v>
      </c>
      <c r="AL784" s="2555">
        <v>6.8</v>
      </c>
      <c r="AM784" s="2555">
        <v>129.80000000000001</v>
      </c>
      <c r="AN784" s="2523">
        <v>1754</v>
      </c>
      <c r="AO784" s="2556">
        <v>2</v>
      </c>
      <c r="AP784" s="2547">
        <v>3</v>
      </c>
      <c r="AQ784" s="2547">
        <v>2</v>
      </c>
      <c r="AR784" s="2547">
        <v>3</v>
      </c>
      <c r="AS784" s="2557">
        <v>108</v>
      </c>
      <c r="AT784" s="2558">
        <v>130</v>
      </c>
      <c r="AU784" s="2558">
        <v>67</v>
      </c>
      <c r="AV784" s="2559">
        <v>90</v>
      </c>
      <c r="AW784" s="2560">
        <v>1</v>
      </c>
      <c r="AX784" s="2539">
        <v>1</v>
      </c>
      <c r="AY784" s="2521">
        <v>1</v>
      </c>
      <c r="AZ784" s="2539">
        <v>1</v>
      </c>
      <c r="BA784" s="2539">
        <v>1</v>
      </c>
      <c r="BB784" s="2539">
        <v>1</v>
      </c>
      <c r="BC784" s="2539">
        <v>0</v>
      </c>
      <c r="BD784" s="2539">
        <v>1</v>
      </c>
      <c r="BE784" s="2561">
        <v>1</v>
      </c>
      <c r="BF784" s="2539">
        <v>1</v>
      </c>
      <c r="BG784" s="2539">
        <v>1</v>
      </c>
      <c r="BH784" s="2539">
        <v>1</v>
      </c>
      <c r="BI784" s="2539">
        <v>1</v>
      </c>
      <c r="BJ784" s="2539">
        <v>1</v>
      </c>
      <c r="BK784" s="2539">
        <v>1</v>
      </c>
      <c r="BL784" s="2539">
        <v>1</v>
      </c>
      <c r="BM784" s="2539">
        <v>1</v>
      </c>
      <c r="BN784" s="2521">
        <v>0</v>
      </c>
      <c r="BO784" s="2539">
        <v>1</v>
      </c>
      <c r="BP784" s="2539">
        <v>1</v>
      </c>
      <c r="BQ784" s="2539">
        <v>0</v>
      </c>
      <c r="BR784" s="2562">
        <v>0</v>
      </c>
      <c r="BS784" s="2538">
        <v>0</v>
      </c>
      <c r="BT784" s="2521">
        <v>0</v>
      </c>
      <c r="BU784" s="2521">
        <v>0</v>
      </c>
      <c r="BV784" s="2521">
        <v>0</v>
      </c>
      <c r="BW784" s="2521">
        <v>0</v>
      </c>
      <c r="BX784" s="2521">
        <v>0</v>
      </c>
      <c r="BY784" s="2521">
        <v>0</v>
      </c>
      <c r="BZ784" s="2579">
        <v>0</v>
      </c>
      <c r="CA784" s="2521">
        <v>0</v>
      </c>
      <c r="CB784" s="2521">
        <v>0</v>
      </c>
      <c r="CC784" s="2521">
        <v>0</v>
      </c>
      <c r="CD784" s="2521">
        <v>0</v>
      </c>
      <c r="CE784" s="2524">
        <v>0</v>
      </c>
      <c r="CF784" s="2520">
        <v>1</v>
      </c>
      <c r="CG784" s="2521">
        <v>1</v>
      </c>
      <c r="CH784" s="2521">
        <v>1</v>
      </c>
      <c r="CI784" s="2521">
        <v>1</v>
      </c>
      <c r="CJ784" s="2521">
        <v>1</v>
      </c>
      <c r="CK784" s="2521">
        <v>1</v>
      </c>
      <c r="CL784" s="2521">
        <v>1</v>
      </c>
      <c r="CM784" s="2521">
        <v>1</v>
      </c>
      <c r="CN784" s="2521">
        <v>1</v>
      </c>
      <c r="CO784" s="2521">
        <v>1</v>
      </c>
      <c r="CP784" s="2521">
        <v>1</v>
      </c>
      <c r="CQ784" s="2521">
        <v>1</v>
      </c>
      <c r="CR784" s="2521">
        <v>1</v>
      </c>
      <c r="CS784" s="2521">
        <v>0</v>
      </c>
      <c r="CT784" s="2521">
        <v>0</v>
      </c>
      <c r="CU784" s="2521">
        <v>0</v>
      </c>
      <c r="CV784" s="2521">
        <v>0</v>
      </c>
      <c r="CW784" s="2521">
        <v>0</v>
      </c>
      <c r="CX784" s="2521">
        <v>0</v>
      </c>
      <c r="CY784" s="2563">
        <v>0</v>
      </c>
    </row>
    <row r="785" spans="1:103">
      <c r="A785" s="2541"/>
      <c r="B785" s="2659" t="s">
        <v>3246</v>
      </c>
      <c r="C785" s="2668" t="s">
        <v>3247</v>
      </c>
      <c r="D785" s="2648">
        <v>97</v>
      </c>
      <c r="E785" s="2519">
        <v>65</v>
      </c>
      <c r="F785" s="2556">
        <v>308</v>
      </c>
      <c r="G785" s="2547">
        <v>305</v>
      </c>
      <c r="H785" s="2546">
        <v>9.9</v>
      </c>
      <c r="I785" s="2546">
        <v>15.4</v>
      </c>
      <c r="J785" s="2547">
        <v>20</v>
      </c>
      <c r="K785" s="2546">
        <v>277.10000000000002</v>
      </c>
      <c r="L785" s="2546">
        <v>237.10000000000002</v>
      </c>
      <c r="M785" s="2522">
        <v>123</v>
      </c>
      <c r="N785" s="2548">
        <v>1.782</v>
      </c>
      <c r="O785" s="2523">
        <v>18.190000000000001</v>
      </c>
      <c r="P785" s="2549">
        <v>1</v>
      </c>
      <c r="Q785" s="2549" t="s">
        <v>2493</v>
      </c>
      <c r="R785" s="2549" t="s">
        <v>2493</v>
      </c>
      <c r="S785" s="2549">
        <v>1</v>
      </c>
      <c r="T785" s="2550" t="s">
        <v>2493</v>
      </c>
      <c r="U785" s="2549">
        <v>1</v>
      </c>
      <c r="V785" s="2549" t="s">
        <v>2493</v>
      </c>
      <c r="W785" s="2549" t="s">
        <v>2493</v>
      </c>
      <c r="X785" s="2549">
        <v>1</v>
      </c>
      <c r="Y785" s="2550" t="s">
        <v>2493</v>
      </c>
      <c r="Z785" s="2551">
        <v>1</v>
      </c>
      <c r="AA785" s="2552" t="s">
        <v>2185</v>
      </c>
      <c r="AB785" s="2549" t="s">
        <v>2495</v>
      </c>
      <c r="AC785" s="2554">
        <v>22500</v>
      </c>
      <c r="AD785" s="2555">
        <v>1461</v>
      </c>
      <c r="AE785" s="2555">
        <v>1610</v>
      </c>
      <c r="AF785" s="2555">
        <v>13.4</v>
      </c>
      <c r="AG785" s="2555">
        <v>38.56</v>
      </c>
      <c r="AH785" s="2555">
        <v>7288</v>
      </c>
      <c r="AI785" s="2555">
        <v>477.9</v>
      </c>
      <c r="AJ785" s="2555">
        <v>726.3</v>
      </c>
      <c r="AK785" s="2555">
        <v>7.6</v>
      </c>
      <c r="AL785" s="2555">
        <v>6.4</v>
      </c>
      <c r="AM785" s="2555">
        <v>98.33</v>
      </c>
      <c r="AN785" s="2523">
        <v>1558</v>
      </c>
      <c r="AO785" s="2556">
        <v>3</v>
      </c>
      <c r="AP785" s="2547">
        <v>3</v>
      </c>
      <c r="AQ785" s="2547">
        <v>3</v>
      </c>
      <c r="AR785" s="2547">
        <v>3</v>
      </c>
      <c r="AS785" s="2557">
        <v>118</v>
      </c>
      <c r="AT785" s="2558">
        <v>143</v>
      </c>
      <c r="AU785" s="2558">
        <v>74</v>
      </c>
      <c r="AV785" s="2559">
        <v>98</v>
      </c>
      <c r="AW785" s="2560">
        <v>1</v>
      </c>
      <c r="AX785" s="2539">
        <v>1</v>
      </c>
      <c r="AY785" s="2521">
        <v>1</v>
      </c>
      <c r="AZ785" s="2539">
        <v>1</v>
      </c>
      <c r="BA785" s="2539">
        <v>1</v>
      </c>
      <c r="BB785" s="2539">
        <v>1</v>
      </c>
      <c r="BC785" s="2539">
        <v>0</v>
      </c>
      <c r="BD785" s="2539">
        <v>1</v>
      </c>
      <c r="BE785" s="2561">
        <v>1</v>
      </c>
      <c r="BF785" s="2539">
        <v>1</v>
      </c>
      <c r="BG785" s="2539">
        <v>1</v>
      </c>
      <c r="BH785" s="2539">
        <v>1</v>
      </c>
      <c r="BI785" s="2539">
        <v>1</v>
      </c>
      <c r="BJ785" s="2539">
        <v>1</v>
      </c>
      <c r="BK785" s="2539">
        <v>1</v>
      </c>
      <c r="BL785" s="2539">
        <v>1</v>
      </c>
      <c r="BM785" s="2539">
        <v>1</v>
      </c>
      <c r="BN785" s="2521">
        <v>0</v>
      </c>
      <c r="BO785" s="2539">
        <v>1</v>
      </c>
      <c r="BP785" s="2539">
        <v>1</v>
      </c>
      <c r="BQ785" s="2539">
        <v>0</v>
      </c>
      <c r="BR785" s="2562">
        <v>0</v>
      </c>
      <c r="BS785" s="2538">
        <v>0</v>
      </c>
      <c r="BT785" s="2521">
        <v>0</v>
      </c>
      <c r="BU785" s="2521">
        <v>0</v>
      </c>
      <c r="BV785" s="2521">
        <v>1</v>
      </c>
      <c r="BW785" s="2521">
        <v>0</v>
      </c>
      <c r="BX785" s="2521">
        <v>0</v>
      </c>
      <c r="BY785" s="2521">
        <v>0</v>
      </c>
      <c r="BZ785" s="2579">
        <v>0</v>
      </c>
      <c r="CA785" s="2521">
        <v>0</v>
      </c>
      <c r="CB785" s="2521">
        <v>0</v>
      </c>
      <c r="CC785" s="2521">
        <v>0</v>
      </c>
      <c r="CD785" s="2521">
        <v>0</v>
      </c>
      <c r="CE785" s="2524">
        <v>0</v>
      </c>
      <c r="CF785" s="2520">
        <v>1</v>
      </c>
      <c r="CG785" s="2521">
        <v>1</v>
      </c>
      <c r="CH785" s="2521">
        <v>1</v>
      </c>
      <c r="CI785" s="2521">
        <v>1</v>
      </c>
      <c r="CJ785" s="2521">
        <v>1</v>
      </c>
      <c r="CK785" s="2521">
        <v>1</v>
      </c>
      <c r="CL785" s="2521">
        <v>1</v>
      </c>
      <c r="CM785" s="2521">
        <v>1</v>
      </c>
      <c r="CN785" s="2521">
        <v>1</v>
      </c>
      <c r="CO785" s="2521">
        <v>1</v>
      </c>
      <c r="CP785" s="2521">
        <v>1</v>
      </c>
      <c r="CQ785" s="2521">
        <v>1</v>
      </c>
      <c r="CR785" s="2521">
        <v>1</v>
      </c>
      <c r="CS785" s="2521">
        <v>0</v>
      </c>
      <c r="CT785" s="2521">
        <v>0</v>
      </c>
      <c r="CU785" s="2521">
        <v>0</v>
      </c>
      <c r="CV785" s="2521">
        <v>0</v>
      </c>
      <c r="CW785" s="2521">
        <v>0</v>
      </c>
      <c r="CX785" s="2521">
        <v>0</v>
      </c>
      <c r="CY785" s="2563">
        <v>0</v>
      </c>
    </row>
    <row r="786" spans="1:103">
      <c r="A786" s="2541"/>
      <c r="B786" s="2659" t="s">
        <v>3248</v>
      </c>
      <c r="C786" s="2668" t="s">
        <v>3249</v>
      </c>
      <c r="D786" s="2648">
        <v>86</v>
      </c>
      <c r="E786" s="2519">
        <v>58</v>
      </c>
      <c r="F786" s="2556">
        <v>310</v>
      </c>
      <c r="G786" s="2547">
        <v>254</v>
      </c>
      <c r="H786" s="2546">
        <v>9.1</v>
      </c>
      <c r="I786" s="2546">
        <v>16.3</v>
      </c>
      <c r="J786" s="2547">
        <v>15</v>
      </c>
      <c r="K786" s="2546">
        <v>277.10000000000002</v>
      </c>
      <c r="L786" s="2546">
        <v>247.1</v>
      </c>
      <c r="M786" s="2522">
        <v>110</v>
      </c>
      <c r="N786" s="2548">
        <v>1.5920000000000001</v>
      </c>
      <c r="O786" s="2523">
        <v>18.440000000000001</v>
      </c>
      <c r="P786" s="2549">
        <v>1</v>
      </c>
      <c r="Q786" s="2549">
        <v>1</v>
      </c>
      <c r="R786" s="2549">
        <v>1</v>
      </c>
      <c r="S786" s="2549">
        <v>1</v>
      </c>
      <c r="T786" s="2550">
        <v>1</v>
      </c>
      <c r="U786" s="2549" t="s">
        <v>2185</v>
      </c>
      <c r="V786" s="2549">
        <v>1</v>
      </c>
      <c r="W786" s="2549" t="s">
        <v>2185</v>
      </c>
      <c r="X786" s="2549" t="s">
        <v>2185</v>
      </c>
      <c r="Y786" s="2550">
        <v>1</v>
      </c>
      <c r="Z786" s="2551" t="s">
        <v>2185</v>
      </c>
      <c r="AA786" s="2552" t="s">
        <v>2185</v>
      </c>
      <c r="AB786" s="2549" t="s">
        <v>2495</v>
      </c>
      <c r="AC786" s="2554">
        <v>19840</v>
      </c>
      <c r="AD786" s="2555">
        <v>1280</v>
      </c>
      <c r="AE786" s="2555">
        <v>1417</v>
      </c>
      <c r="AF786" s="2555">
        <v>13.4</v>
      </c>
      <c r="AG786" s="2555">
        <v>33.54</v>
      </c>
      <c r="AH786" s="2555">
        <v>4454</v>
      </c>
      <c r="AI786" s="2555">
        <v>350.7</v>
      </c>
      <c r="AJ786" s="2555">
        <v>533</v>
      </c>
      <c r="AK786" s="2555">
        <v>6.3</v>
      </c>
      <c r="AL786" s="2555">
        <v>5.9</v>
      </c>
      <c r="AM786" s="2555">
        <v>87.42</v>
      </c>
      <c r="AN786" s="2523">
        <v>960</v>
      </c>
      <c r="AO786" s="2556">
        <v>1</v>
      </c>
      <c r="AP786" s="2547">
        <v>2</v>
      </c>
      <c r="AQ786" s="2547">
        <v>2</v>
      </c>
      <c r="AR786" s="2547">
        <v>2</v>
      </c>
      <c r="AS786" s="2557">
        <v>122</v>
      </c>
      <c r="AT786" s="2558">
        <v>145</v>
      </c>
      <c r="AU786" s="2558">
        <v>79</v>
      </c>
      <c r="AV786" s="2559">
        <v>103</v>
      </c>
      <c r="AW786" s="2560">
        <v>1</v>
      </c>
      <c r="AX786" s="2539">
        <v>0</v>
      </c>
      <c r="AY786" s="2521">
        <v>0</v>
      </c>
      <c r="AZ786" s="2539">
        <v>1</v>
      </c>
      <c r="BA786" s="2539">
        <v>0</v>
      </c>
      <c r="BB786" s="2539">
        <v>1</v>
      </c>
      <c r="BC786" s="2539">
        <v>0</v>
      </c>
      <c r="BD786" s="2539">
        <v>1</v>
      </c>
      <c r="BE786" s="2561">
        <v>0</v>
      </c>
      <c r="BF786" s="2539">
        <v>0</v>
      </c>
      <c r="BG786" s="2539">
        <v>1</v>
      </c>
      <c r="BH786" s="2539">
        <v>0</v>
      </c>
      <c r="BI786" s="2539">
        <v>1</v>
      </c>
      <c r="BJ786" s="2539">
        <v>1</v>
      </c>
      <c r="BK786" s="2539">
        <v>1</v>
      </c>
      <c r="BL786" s="2539">
        <v>1</v>
      </c>
      <c r="BM786" s="2539">
        <v>0</v>
      </c>
      <c r="BN786" s="2521">
        <v>0</v>
      </c>
      <c r="BO786" s="2539">
        <v>1</v>
      </c>
      <c r="BP786" s="2539">
        <v>1</v>
      </c>
      <c r="BQ786" s="2539">
        <v>0</v>
      </c>
      <c r="BR786" s="2562">
        <v>0</v>
      </c>
      <c r="BS786" s="2538">
        <v>0</v>
      </c>
      <c r="BT786" s="2521">
        <v>0</v>
      </c>
      <c r="BU786" s="2521">
        <v>0</v>
      </c>
      <c r="BV786" s="2521">
        <v>0</v>
      </c>
      <c r="BW786" s="2521">
        <v>0</v>
      </c>
      <c r="BX786" s="2521">
        <v>0</v>
      </c>
      <c r="BY786" s="2521">
        <v>0</v>
      </c>
      <c r="BZ786" s="2579">
        <v>0</v>
      </c>
      <c r="CA786" s="2521">
        <v>0</v>
      </c>
      <c r="CB786" s="2521">
        <v>0</v>
      </c>
      <c r="CC786" s="2521">
        <v>0</v>
      </c>
      <c r="CD786" s="2521">
        <v>0</v>
      </c>
      <c r="CE786" s="2524">
        <v>0</v>
      </c>
      <c r="CF786" s="2520">
        <v>1</v>
      </c>
      <c r="CG786" s="2521">
        <v>1</v>
      </c>
      <c r="CH786" s="2521">
        <v>1</v>
      </c>
      <c r="CI786" s="2521">
        <v>1</v>
      </c>
      <c r="CJ786" s="2521">
        <v>1</v>
      </c>
      <c r="CK786" s="2521">
        <v>1</v>
      </c>
      <c r="CL786" s="2521">
        <v>1</v>
      </c>
      <c r="CM786" s="2521">
        <v>1</v>
      </c>
      <c r="CN786" s="2521">
        <v>1</v>
      </c>
      <c r="CO786" s="2521">
        <v>1</v>
      </c>
      <c r="CP786" s="2521">
        <v>1</v>
      </c>
      <c r="CQ786" s="2521">
        <v>1</v>
      </c>
      <c r="CR786" s="2521">
        <v>1</v>
      </c>
      <c r="CS786" s="2521">
        <v>0</v>
      </c>
      <c r="CT786" s="2521">
        <v>0</v>
      </c>
      <c r="CU786" s="2521">
        <v>0</v>
      </c>
      <c r="CV786" s="2521">
        <v>0</v>
      </c>
      <c r="CW786" s="2521">
        <v>0</v>
      </c>
      <c r="CX786" s="2521">
        <v>0</v>
      </c>
      <c r="CY786" s="2563">
        <v>0</v>
      </c>
    </row>
    <row r="787" spans="1:103">
      <c r="A787" s="2541"/>
      <c r="B787" s="2659" t="s">
        <v>3250</v>
      </c>
      <c r="C787" s="2668" t="s">
        <v>3251</v>
      </c>
      <c r="D787" s="2648">
        <v>79</v>
      </c>
      <c r="E787" s="2519">
        <v>53</v>
      </c>
      <c r="F787" s="2556">
        <v>306</v>
      </c>
      <c r="G787" s="2547">
        <v>254</v>
      </c>
      <c r="H787" s="2546">
        <v>8.8000000000000007</v>
      </c>
      <c r="I787" s="2546">
        <v>14.6</v>
      </c>
      <c r="J787" s="2547">
        <v>15</v>
      </c>
      <c r="K787" s="2546">
        <v>277.10000000000002</v>
      </c>
      <c r="L787" s="2546">
        <v>247.1</v>
      </c>
      <c r="M787" s="2522">
        <v>101</v>
      </c>
      <c r="N787" s="2548">
        <v>1.585</v>
      </c>
      <c r="O787" s="2523">
        <v>20.100000000000001</v>
      </c>
      <c r="P787" s="2549">
        <v>1</v>
      </c>
      <c r="Q787" s="2549">
        <v>1</v>
      </c>
      <c r="R787" s="2549">
        <v>1</v>
      </c>
      <c r="S787" s="2549">
        <v>1</v>
      </c>
      <c r="T787" s="2550">
        <v>1</v>
      </c>
      <c r="U787" s="2549" t="s">
        <v>2185</v>
      </c>
      <c r="V787" s="2549">
        <v>1</v>
      </c>
      <c r="W787" s="2549" t="s">
        <v>2185</v>
      </c>
      <c r="X787" s="2549" t="s">
        <v>2185</v>
      </c>
      <c r="Y787" s="2550">
        <v>1</v>
      </c>
      <c r="Z787" s="2551" t="s">
        <v>2185</v>
      </c>
      <c r="AA787" s="2552" t="s">
        <v>2185</v>
      </c>
      <c r="AB787" s="2549" t="s">
        <v>2495</v>
      </c>
      <c r="AC787" s="2554">
        <v>17660</v>
      </c>
      <c r="AD787" s="2555">
        <v>1154</v>
      </c>
      <c r="AE787" s="2555">
        <v>1275</v>
      </c>
      <c r="AF787" s="2555">
        <v>13.2</v>
      </c>
      <c r="AG787" s="2555">
        <v>31.95</v>
      </c>
      <c r="AH787" s="2555">
        <v>3990</v>
      </c>
      <c r="AI787" s="2555">
        <v>314.2</v>
      </c>
      <c r="AJ787" s="2555">
        <v>477.8</v>
      </c>
      <c r="AK787" s="2555">
        <v>6.3</v>
      </c>
      <c r="AL787" s="2555">
        <v>5.5</v>
      </c>
      <c r="AM787" s="2555">
        <v>65.53</v>
      </c>
      <c r="AN787" s="2523">
        <v>846.4</v>
      </c>
      <c r="AO787" s="2556">
        <v>2</v>
      </c>
      <c r="AP787" s="2547">
        <v>3</v>
      </c>
      <c r="AQ787" s="2547">
        <v>2</v>
      </c>
      <c r="AR787" s="2547">
        <v>3</v>
      </c>
      <c r="AS787" s="2557">
        <v>132</v>
      </c>
      <c r="AT787" s="2558">
        <v>158</v>
      </c>
      <c r="AU787" s="2558">
        <v>86</v>
      </c>
      <c r="AV787" s="2559">
        <v>111</v>
      </c>
      <c r="AW787" s="2560">
        <v>1</v>
      </c>
      <c r="AX787" s="2539">
        <v>0</v>
      </c>
      <c r="AY787" s="2521">
        <v>0</v>
      </c>
      <c r="AZ787" s="2539">
        <v>1</v>
      </c>
      <c r="BA787" s="2539">
        <v>0</v>
      </c>
      <c r="BB787" s="2539">
        <v>1</v>
      </c>
      <c r="BC787" s="2539">
        <v>0</v>
      </c>
      <c r="BD787" s="2539">
        <v>1</v>
      </c>
      <c r="BE787" s="2561">
        <v>0</v>
      </c>
      <c r="BF787" s="2539">
        <v>0</v>
      </c>
      <c r="BG787" s="2539">
        <v>1</v>
      </c>
      <c r="BH787" s="2539">
        <v>0</v>
      </c>
      <c r="BI787" s="2539">
        <v>1</v>
      </c>
      <c r="BJ787" s="2539">
        <v>1</v>
      </c>
      <c r="BK787" s="2539">
        <v>1</v>
      </c>
      <c r="BL787" s="2539">
        <v>1</v>
      </c>
      <c r="BM787" s="2539">
        <v>0</v>
      </c>
      <c r="BN787" s="2521">
        <v>0</v>
      </c>
      <c r="BO787" s="2539">
        <v>1</v>
      </c>
      <c r="BP787" s="2539">
        <v>1</v>
      </c>
      <c r="BQ787" s="2539">
        <v>0</v>
      </c>
      <c r="BR787" s="2562">
        <v>0</v>
      </c>
      <c r="BS787" s="2538">
        <v>0</v>
      </c>
      <c r="BT787" s="2521">
        <v>0</v>
      </c>
      <c r="BU787" s="2521">
        <v>0</v>
      </c>
      <c r="BV787" s="2521">
        <v>0</v>
      </c>
      <c r="BW787" s="2521">
        <v>0</v>
      </c>
      <c r="BX787" s="2521">
        <v>0</v>
      </c>
      <c r="BY787" s="2521">
        <v>0</v>
      </c>
      <c r="BZ787" s="2579">
        <v>0</v>
      </c>
      <c r="CA787" s="2521">
        <v>0</v>
      </c>
      <c r="CB787" s="2521">
        <v>0</v>
      </c>
      <c r="CC787" s="2521">
        <v>0</v>
      </c>
      <c r="CD787" s="2521">
        <v>0</v>
      </c>
      <c r="CE787" s="2524">
        <v>0</v>
      </c>
      <c r="CF787" s="2520">
        <v>1</v>
      </c>
      <c r="CG787" s="2521">
        <v>1</v>
      </c>
      <c r="CH787" s="2521">
        <v>1</v>
      </c>
      <c r="CI787" s="2521">
        <v>1</v>
      </c>
      <c r="CJ787" s="2521">
        <v>1</v>
      </c>
      <c r="CK787" s="2521">
        <v>1</v>
      </c>
      <c r="CL787" s="2521">
        <v>1</v>
      </c>
      <c r="CM787" s="2521">
        <v>1</v>
      </c>
      <c r="CN787" s="2521">
        <v>1</v>
      </c>
      <c r="CO787" s="2521">
        <v>1</v>
      </c>
      <c r="CP787" s="2521">
        <v>1</v>
      </c>
      <c r="CQ787" s="2521">
        <v>1</v>
      </c>
      <c r="CR787" s="2521">
        <v>1</v>
      </c>
      <c r="CS787" s="2521">
        <v>0</v>
      </c>
      <c r="CT787" s="2521">
        <v>0</v>
      </c>
      <c r="CU787" s="2521">
        <v>0</v>
      </c>
      <c r="CV787" s="2521">
        <v>0</v>
      </c>
      <c r="CW787" s="2521">
        <v>0</v>
      </c>
      <c r="CX787" s="2521">
        <v>0</v>
      </c>
      <c r="CY787" s="2563">
        <v>0</v>
      </c>
    </row>
    <row r="788" spans="1:103">
      <c r="A788" s="2541"/>
      <c r="B788" s="2659" t="s">
        <v>3252</v>
      </c>
      <c r="C788" s="2668" t="s">
        <v>3253</v>
      </c>
      <c r="D788" s="2648">
        <v>74</v>
      </c>
      <c r="E788" s="2519">
        <v>50</v>
      </c>
      <c r="F788" s="2556">
        <v>310</v>
      </c>
      <c r="G788" s="2547">
        <v>205</v>
      </c>
      <c r="H788" s="2546">
        <v>9.4</v>
      </c>
      <c r="I788" s="2546">
        <v>16.3</v>
      </c>
      <c r="J788" s="2547">
        <v>15</v>
      </c>
      <c r="K788" s="2546">
        <v>277.10000000000002</v>
      </c>
      <c r="L788" s="2546">
        <v>247.1</v>
      </c>
      <c r="M788" s="2522">
        <v>94.8</v>
      </c>
      <c r="N788" s="2548">
        <v>1.395</v>
      </c>
      <c r="O788" s="2523">
        <v>18.739999999999998</v>
      </c>
      <c r="P788" s="2549">
        <v>1</v>
      </c>
      <c r="Q788" s="2549">
        <v>1</v>
      </c>
      <c r="R788" s="2549">
        <v>1</v>
      </c>
      <c r="S788" s="2549">
        <v>1</v>
      </c>
      <c r="T788" s="2550">
        <v>1</v>
      </c>
      <c r="U788" s="2549" t="s">
        <v>2185</v>
      </c>
      <c r="V788" s="2549">
        <v>1</v>
      </c>
      <c r="W788" s="2549" t="s">
        <v>2185</v>
      </c>
      <c r="X788" s="2549" t="s">
        <v>2185</v>
      </c>
      <c r="Y788" s="2550">
        <v>1</v>
      </c>
      <c r="Z788" s="2551" t="s">
        <v>2185</v>
      </c>
      <c r="AA788" s="2552" t="s">
        <v>2185</v>
      </c>
      <c r="AB788" s="2549" t="s">
        <v>2495</v>
      </c>
      <c r="AC788" s="2554">
        <v>16450</v>
      </c>
      <c r="AD788" s="2555">
        <v>1061</v>
      </c>
      <c r="AE788" s="2555">
        <v>1188</v>
      </c>
      <c r="AF788" s="2555">
        <v>13.1</v>
      </c>
      <c r="AG788" s="2555">
        <v>34.42</v>
      </c>
      <c r="AH788" s="2555">
        <v>2343</v>
      </c>
      <c r="AI788" s="2555">
        <v>228.6</v>
      </c>
      <c r="AJ788" s="2555">
        <v>350.1</v>
      </c>
      <c r="AK788" s="2555">
        <v>4.9000000000000004</v>
      </c>
      <c r="AL788" s="2555">
        <v>5.9</v>
      </c>
      <c r="AM788" s="2555">
        <v>74.27</v>
      </c>
      <c r="AN788" s="2523">
        <v>504.7</v>
      </c>
      <c r="AO788" s="2556">
        <v>1</v>
      </c>
      <c r="AP788" s="2547">
        <v>1</v>
      </c>
      <c r="AQ788" s="2547">
        <v>1</v>
      </c>
      <c r="AR788" s="2547">
        <v>2</v>
      </c>
      <c r="AS788" s="2557">
        <v>126</v>
      </c>
      <c r="AT788" s="2558">
        <v>147</v>
      </c>
      <c r="AU788" s="2558">
        <v>87</v>
      </c>
      <c r="AV788" s="2559">
        <v>109</v>
      </c>
      <c r="AW788" s="2560">
        <v>1</v>
      </c>
      <c r="AX788" s="2539">
        <v>0</v>
      </c>
      <c r="AY788" s="2521">
        <v>0</v>
      </c>
      <c r="AZ788" s="2539">
        <v>1</v>
      </c>
      <c r="BA788" s="2539">
        <v>0</v>
      </c>
      <c r="BB788" s="2539">
        <v>1</v>
      </c>
      <c r="BC788" s="2539">
        <v>0</v>
      </c>
      <c r="BD788" s="2539">
        <v>1</v>
      </c>
      <c r="BE788" s="2561">
        <v>0</v>
      </c>
      <c r="BF788" s="2539">
        <v>0</v>
      </c>
      <c r="BG788" s="2539">
        <v>1</v>
      </c>
      <c r="BH788" s="2539">
        <v>0</v>
      </c>
      <c r="BI788" s="2539">
        <v>1</v>
      </c>
      <c r="BJ788" s="2539">
        <v>1</v>
      </c>
      <c r="BK788" s="2539">
        <v>1</v>
      </c>
      <c r="BL788" s="2539">
        <v>1</v>
      </c>
      <c r="BM788" s="2539">
        <v>0</v>
      </c>
      <c r="BN788" s="2521">
        <v>0</v>
      </c>
      <c r="BO788" s="2539">
        <v>1</v>
      </c>
      <c r="BP788" s="2539">
        <v>1</v>
      </c>
      <c r="BQ788" s="2539">
        <v>0</v>
      </c>
      <c r="BR788" s="2562">
        <v>0</v>
      </c>
      <c r="BS788" s="2538">
        <v>0</v>
      </c>
      <c r="BT788" s="2521">
        <v>0</v>
      </c>
      <c r="BU788" s="2521">
        <v>0</v>
      </c>
      <c r="BV788" s="2521">
        <v>0</v>
      </c>
      <c r="BW788" s="2521">
        <v>0</v>
      </c>
      <c r="BX788" s="2521">
        <v>0</v>
      </c>
      <c r="BY788" s="2521">
        <v>0</v>
      </c>
      <c r="BZ788" s="2579">
        <v>0</v>
      </c>
      <c r="CA788" s="2521">
        <v>0</v>
      </c>
      <c r="CB788" s="2521">
        <v>0</v>
      </c>
      <c r="CC788" s="2521">
        <v>0</v>
      </c>
      <c r="CD788" s="2521">
        <v>0</v>
      </c>
      <c r="CE788" s="2524">
        <v>0</v>
      </c>
      <c r="CF788" s="2520">
        <v>1</v>
      </c>
      <c r="CG788" s="2521">
        <v>1</v>
      </c>
      <c r="CH788" s="2521">
        <v>1</v>
      </c>
      <c r="CI788" s="2521">
        <v>1</v>
      </c>
      <c r="CJ788" s="2521">
        <v>1</v>
      </c>
      <c r="CK788" s="2521">
        <v>1</v>
      </c>
      <c r="CL788" s="2521">
        <v>1</v>
      </c>
      <c r="CM788" s="2521">
        <v>1</v>
      </c>
      <c r="CN788" s="2521">
        <v>1</v>
      </c>
      <c r="CO788" s="2521">
        <v>1</v>
      </c>
      <c r="CP788" s="2521">
        <v>1</v>
      </c>
      <c r="CQ788" s="2521">
        <v>1</v>
      </c>
      <c r="CR788" s="2521">
        <v>1</v>
      </c>
      <c r="CS788" s="2521">
        <v>0</v>
      </c>
      <c r="CT788" s="2521">
        <v>0</v>
      </c>
      <c r="CU788" s="2521">
        <v>0</v>
      </c>
      <c r="CV788" s="2521">
        <v>0</v>
      </c>
      <c r="CW788" s="2521">
        <v>0</v>
      </c>
      <c r="CX788" s="2521">
        <v>0</v>
      </c>
      <c r="CY788" s="2563">
        <v>0</v>
      </c>
    </row>
    <row r="789" spans="1:103">
      <c r="A789" s="2541"/>
      <c r="B789" s="2659" t="s">
        <v>3254</v>
      </c>
      <c r="C789" s="2668" t="s">
        <v>3255</v>
      </c>
      <c r="D789" s="2648">
        <v>67</v>
      </c>
      <c r="E789" s="2519">
        <v>45</v>
      </c>
      <c r="F789" s="2556">
        <v>306</v>
      </c>
      <c r="G789" s="2547">
        <v>204</v>
      </c>
      <c r="H789" s="2546">
        <v>8.5</v>
      </c>
      <c r="I789" s="2546">
        <v>14.6</v>
      </c>
      <c r="J789" s="2547">
        <v>15</v>
      </c>
      <c r="K789" s="2546">
        <v>277.10000000000002</v>
      </c>
      <c r="L789" s="2546">
        <v>247.1</v>
      </c>
      <c r="M789" s="2522">
        <v>85.2</v>
      </c>
      <c r="N789" s="2548">
        <v>1.385</v>
      </c>
      <c r="O789" s="2523">
        <v>20.75</v>
      </c>
      <c r="P789" s="2549">
        <v>1</v>
      </c>
      <c r="Q789" s="2549">
        <v>1</v>
      </c>
      <c r="R789" s="2549">
        <v>1</v>
      </c>
      <c r="S789" s="2549">
        <v>1</v>
      </c>
      <c r="T789" s="2550">
        <v>1</v>
      </c>
      <c r="U789" s="2549" t="s">
        <v>2185</v>
      </c>
      <c r="V789" s="2549">
        <v>1</v>
      </c>
      <c r="W789" s="2549" t="s">
        <v>2185</v>
      </c>
      <c r="X789" s="2549" t="s">
        <v>2185</v>
      </c>
      <c r="Y789" s="2550">
        <v>1</v>
      </c>
      <c r="Z789" s="2551" t="s">
        <v>2185</v>
      </c>
      <c r="AA789" s="2552" t="s">
        <v>2185</v>
      </c>
      <c r="AB789" s="2549" t="s">
        <v>2495</v>
      </c>
      <c r="AC789" s="2554">
        <v>14510</v>
      </c>
      <c r="AD789" s="2555">
        <v>948.4</v>
      </c>
      <c r="AE789" s="2555">
        <v>1056</v>
      </c>
      <c r="AF789" s="2555">
        <v>13</v>
      </c>
      <c r="AG789" s="2555">
        <v>31.08</v>
      </c>
      <c r="AH789" s="2555">
        <v>2068</v>
      </c>
      <c r="AI789" s="2555">
        <v>202.7</v>
      </c>
      <c r="AJ789" s="2555">
        <v>310.2</v>
      </c>
      <c r="AK789" s="2555">
        <v>4.9000000000000004</v>
      </c>
      <c r="AL789" s="2555">
        <v>5.5</v>
      </c>
      <c r="AM789" s="2555">
        <v>54.3</v>
      </c>
      <c r="AN789" s="2523">
        <v>438.5</v>
      </c>
      <c r="AO789" s="2556">
        <v>1</v>
      </c>
      <c r="AP789" s="2547">
        <v>1</v>
      </c>
      <c r="AQ789" s="2547">
        <v>2</v>
      </c>
      <c r="AR789" s="2547">
        <v>3</v>
      </c>
      <c r="AS789" s="2557">
        <v>139</v>
      </c>
      <c r="AT789" s="2558">
        <v>163</v>
      </c>
      <c r="AU789" s="2558">
        <v>96</v>
      </c>
      <c r="AV789" s="2559">
        <v>120</v>
      </c>
      <c r="AW789" s="2560">
        <v>1</v>
      </c>
      <c r="AX789" s="2539">
        <v>0</v>
      </c>
      <c r="AY789" s="2521">
        <v>0</v>
      </c>
      <c r="AZ789" s="2539">
        <v>1</v>
      </c>
      <c r="BA789" s="2539">
        <v>0</v>
      </c>
      <c r="BB789" s="2539">
        <v>1</v>
      </c>
      <c r="BC789" s="2539">
        <v>0</v>
      </c>
      <c r="BD789" s="2539">
        <v>1</v>
      </c>
      <c r="BE789" s="2561">
        <v>0</v>
      </c>
      <c r="BF789" s="2539">
        <v>0</v>
      </c>
      <c r="BG789" s="2539">
        <v>1</v>
      </c>
      <c r="BH789" s="2539">
        <v>0</v>
      </c>
      <c r="BI789" s="2539">
        <v>1</v>
      </c>
      <c r="BJ789" s="2539">
        <v>1</v>
      </c>
      <c r="BK789" s="2539">
        <v>1</v>
      </c>
      <c r="BL789" s="2539">
        <v>1</v>
      </c>
      <c r="BM789" s="2539">
        <v>0</v>
      </c>
      <c r="BN789" s="2521">
        <v>0</v>
      </c>
      <c r="BO789" s="2539">
        <v>1</v>
      </c>
      <c r="BP789" s="2539">
        <v>1</v>
      </c>
      <c r="BQ789" s="2539">
        <v>0</v>
      </c>
      <c r="BR789" s="2562">
        <v>0</v>
      </c>
      <c r="BS789" s="2538">
        <v>0</v>
      </c>
      <c r="BT789" s="2521">
        <v>0</v>
      </c>
      <c r="BU789" s="2521">
        <v>0</v>
      </c>
      <c r="BV789" s="2521">
        <v>0</v>
      </c>
      <c r="BW789" s="2521">
        <v>0</v>
      </c>
      <c r="BX789" s="2521">
        <v>0</v>
      </c>
      <c r="BY789" s="2521">
        <v>0</v>
      </c>
      <c r="BZ789" s="2579">
        <v>0</v>
      </c>
      <c r="CA789" s="2521">
        <v>0</v>
      </c>
      <c r="CB789" s="2521">
        <v>0</v>
      </c>
      <c r="CC789" s="2521">
        <v>0</v>
      </c>
      <c r="CD789" s="2521">
        <v>0</v>
      </c>
      <c r="CE789" s="2524">
        <v>0</v>
      </c>
      <c r="CF789" s="2520">
        <v>1</v>
      </c>
      <c r="CG789" s="2521">
        <v>1</v>
      </c>
      <c r="CH789" s="2521">
        <v>1</v>
      </c>
      <c r="CI789" s="2521">
        <v>1</v>
      </c>
      <c r="CJ789" s="2521">
        <v>1</v>
      </c>
      <c r="CK789" s="2521">
        <v>1</v>
      </c>
      <c r="CL789" s="2521">
        <v>1</v>
      </c>
      <c r="CM789" s="2521">
        <v>1</v>
      </c>
      <c r="CN789" s="2521">
        <v>1</v>
      </c>
      <c r="CO789" s="2521">
        <v>1</v>
      </c>
      <c r="CP789" s="2521">
        <v>1</v>
      </c>
      <c r="CQ789" s="2521">
        <v>1</v>
      </c>
      <c r="CR789" s="2521">
        <v>1</v>
      </c>
      <c r="CS789" s="2521">
        <v>0</v>
      </c>
      <c r="CT789" s="2521">
        <v>0</v>
      </c>
      <c r="CU789" s="2521">
        <v>0</v>
      </c>
      <c r="CV789" s="2521">
        <v>0</v>
      </c>
      <c r="CW789" s="2521">
        <v>0</v>
      </c>
      <c r="CX789" s="2521">
        <v>0</v>
      </c>
      <c r="CY789" s="2563">
        <v>0</v>
      </c>
    </row>
    <row r="790" spans="1:103">
      <c r="A790" s="2541"/>
      <c r="B790" s="2659" t="s">
        <v>3256</v>
      </c>
      <c r="C790" s="2668" t="s">
        <v>3257</v>
      </c>
      <c r="D790" s="2648">
        <v>60</v>
      </c>
      <c r="E790" s="2519">
        <v>40</v>
      </c>
      <c r="F790" s="2556">
        <v>303</v>
      </c>
      <c r="G790" s="2547">
        <v>203</v>
      </c>
      <c r="H790" s="2546">
        <v>7.5</v>
      </c>
      <c r="I790" s="2546">
        <v>13.1</v>
      </c>
      <c r="J790" s="2547">
        <v>15</v>
      </c>
      <c r="K790" s="2546">
        <v>277.10000000000002</v>
      </c>
      <c r="L790" s="2546">
        <v>247.1</v>
      </c>
      <c r="M790" s="2522">
        <v>76.099999999999994</v>
      </c>
      <c r="N790" s="2548">
        <v>1.377</v>
      </c>
      <c r="O790" s="2523">
        <v>23.12</v>
      </c>
      <c r="P790" s="2549">
        <v>1</v>
      </c>
      <c r="Q790" s="2549">
        <v>1</v>
      </c>
      <c r="R790" s="2549">
        <v>1</v>
      </c>
      <c r="S790" s="2549">
        <v>1</v>
      </c>
      <c r="T790" s="2550">
        <v>1</v>
      </c>
      <c r="U790" s="2549" t="s">
        <v>2185</v>
      </c>
      <c r="V790" s="2549">
        <v>1</v>
      </c>
      <c r="W790" s="2549" t="s">
        <v>2185</v>
      </c>
      <c r="X790" s="2549" t="s">
        <v>2185</v>
      </c>
      <c r="Y790" s="2550">
        <v>1</v>
      </c>
      <c r="Z790" s="2551" t="s">
        <v>2185</v>
      </c>
      <c r="AA790" s="2552" t="s">
        <v>2185</v>
      </c>
      <c r="AB790" s="2549" t="s">
        <v>2495</v>
      </c>
      <c r="AC790" s="2554">
        <v>12860</v>
      </c>
      <c r="AD790" s="2555">
        <v>848.8</v>
      </c>
      <c r="AE790" s="2555">
        <v>940.6</v>
      </c>
      <c r="AF790" s="2555">
        <v>13</v>
      </c>
      <c r="AG790" s="2555">
        <v>27.6</v>
      </c>
      <c r="AH790" s="2555">
        <v>1828</v>
      </c>
      <c r="AI790" s="2555">
        <v>180.1</v>
      </c>
      <c r="AJ790" s="2555">
        <v>275.10000000000002</v>
      </c>
      <c r="AK790" s="2555">
        <v>4.9000000000000004</v>
      </c>
      <c r="AL790" s="2555">
        <v>5.0999999999999996</v>
      </c>
      <c r="AM790" s="2555">
        <v>39.56</v>
      </c>
      <c r="AN790" s="2523">
        <v>383.7</v>
      </c>
      <c r="AO790" s="2556">
        <v>1</v>
      </c>
      <c r="AP790" s="2547">
        <v>1</v>
      </c>
      <c r="AQ790" s="2547">
        <v>3</v>
      </c>
      <c r="AR790" s="2547">
        <v>4</v>
      </c>
      <c r="AS790" s="2557">
        <v>155</v>
      </c>
      <c r="AT790" s="2558">
        <v>182</v>
      </c>
      <c r="AU790" s="2558">
        <v>107</v>
      </c>
      <c r="AV790" s="2559">
        <v>133</v>
      </c>
      <c r="AW790" s="2560">
        <v>1</v>
      </c>
      <c r="AX790" s="2539">
        <v>0</v>
      </c>
      <c r="AY790" s="2521">
        <v>0</v>
      </c>
      <c r="AZ790" s="2539">
        <v>1</v>
      </c>
      <c r="BA790" s="2539">
        <v>0</v>
      </c>
      <c r="BB790" s="2539">
        <v>1</v>
      </c>
      <c r="BC790" s="2539">
        <v>0</v>
      </c>
      <c r="BD790" s="2539">
        <v>1</v>
      </c>
      <c r="BE790" s="2561">
        <v>0</v>
      </c>
      <c r="BF790" s="2539">
        <v>0</v>
      </c>
      <c r="BG790" s="2539">
        <v>1</v>
      </c>
      <c r="BH790" s="2539">
        <v>0</v>
      </c>
      <c r="BI790" s="2539">
        <v>1</v>
      </c>
      <c r="BJ790" s="2539">
        <v>1</v>
      </c>
      <c r="BK790" s="2539">
        <v>1</v>
      </c>
      <c r="BL790" s="2539">
        <v>1</v>
      </c>
      <c r="BM790" s="2539">
        <v>0</v>
      </c>
      <c r="BN790" s="2521">
        <v>0</v>
      </c>
      <c r="BO790" s="2539">
        <v>1</v>
      </c>
      <c r="BP790" s="2539">
        <v>1</v>
      </c>
      <c r="BQ790" s="2539">
        <v>0</v>
      </c>
      <c r="BR790" s="2562">
        <v>0</v>
      </c>
      <c r="BS790" s="2538">
        <v>0</v>
      </c>
      <c r="BT790" s="2521">
        <v>0</v>
      </c>
      <c r="BU790" s="2521">
        <v>0</v>
      </c>
      <c r="BV790" s="2521">
        <v>0</v>
      </c>
      <c r="BW790" s="2521">
        <v>0</v>
      </c>
      <c r="BX790" s="2521">
        <v>0</v>
      </c>
      <c r="BY790" s="2521">
        <v>0</v>
      </c>
      <c r="BZ790" s="2579">
        <v>0</v>
      </c>
      <c r="CA790" s="2521">
        <v>0</v>
      </c>
      <c r="CB790" s="2521">
        <v>0</v>
      </c>
      <c r="CC790" s="2521">
        <v>0</v>
      </c>
      <c r="CD790" s="2521">
        <v>0</v>
      </c>
      <c r="CE790" s="2524">
        <v>0</v>
      </c>
      <c r="CF790" s="2520">
        <v>1</v>
      </c>
      <c r="CG790" s="2521">
        <v>1</v>
      </c>
      <c r="CH790" s="2521">
        <v>1</v>
      </c>
      <c r="CI790" s="2521">
        <v>1</v>
      </c>
      <c r="CJ790" s="2521">
        <v>1</v>
      </c>
      <c r="CK790" s="2521">
        <v>1</v>
      </c>
      <c r="CL790" s="2521">
        <v>1</v>
      </c>
      <c r="CM790" s="2521">
        <v>1</v>
      </c>
      <c r="CN790" s="2521">
        <v>1</v>
      </c>
      <c r="CO790" s="2521">
        <v>1</v>
      </c>
      <c r="CP790" s="2521">
        <v>1</v>
      </c>
      <c r="CQ790" s="2521">
        <v>1</v>
      </c>
      <c r="CR790" s="2521">
        <v>1</v>
      </c>
      <c r="CS790" s="2521">
        <v>0</v>
      </c>
      <c r="CT790" s="2521">
        <v>0</v>
      </c>
      <c r="CU790" s="2521">
        <v>0</v>
      </c>
      <c r="CV790" s="2521">
        <v>0</v>
      </c>
      <c r="CW790" s="2521">
        <v>0</v>
      </c>
      <c r="CX790" s="2521">
        <v>0</v>
      </c>
      <c r="CY790" s="2563">
        <v>0</v>
      </c>
    </row>
    <row r="791" spans="1:103">
      <c r="A791" s="2541"/>
      <c r="B791" s="2659" t="s">
        <v>3258</v>
      </c>
      <c r="C791" s="2668" t="s">
        <v>3259</v>
      </c>
      <c r="D791" s="2648">
        <v>52</v>
      </c>
      <c r="E791" s="2519">
        <v>35</v>
      </c>
      <c r="F791" s="2556">
        <v>317</v>
      </c>
      <c r="G791" s="2547">
        <v>167</v>
      </c>
      <c r="H791" s="2546">
        <v>7.6</v>
      </c>
      <c r="I791" s="2546">
        <v>13.2</v>
      </c>
      <c r="J791" s="2547">
        <v>8</v>
      </c>
      <c r="K791" s="2546">
        <v>291.10000000000002</v>
      </c>
      <c r="L791" s="2546">
        <v>275.10000000000002</v>
      </c>
      <c r="M791" s="2522">
        <v>66.5</v>
      </c>
      <c r="N791" s="2548">
        <v>1.2729999999999999</v>
      </c>
      <c r="O791" s="2523">
        <v>24.3</v>
      </c>
      <c r="P791" s="2549">
        <v>1</v>
      </c>
      <c r="Q791" s="2549">
        <v>1</v>
      </c>
      <c r="R791" s="2549">
        <v>1</v>
      </c>
      <c r="S791" s="2549">
        <v>1</v>
      </c>
      <c r="T791" s="2550">
        <v>1</v>
      </c>
      <c r="U791" s="2549" t="s">
        <v>2185</v>
      </c>
      <c r="V791" s="2549">
        <v>1</v>
      </c>
      <c r="W791" s="2549" t="s">
        <v>2185</v>
      </c>
      <c r="X791" s="2549" t="s">
        <v>2185</v>
      </c>
      <c r="Y791" s="2550">
        <v>1</v>
      </c>
      <c r="Z791" s="2551" t="s">
        <v>2185</v>
      </c>
      <c r="AA791" s="2552" t="s">
        <v>2185</v>
      </c>
      <c r="AB791" s="2549" t="s">
        <v>2495</v>
      </c>
      <c r="AC791" s="2554">
        <v>11840</v>
      </c>
      <c r="AD791" s="2555">
        <v>747.4</v>
      </c>
      <c r="AE791" s="2555">
        <v>838</v>
      </c>
      <c r="AF791" s="2555">
        <v>13.3</v>
      </c>
      <c r="AG791" s="2555">
        <v>25.75</v>
      </c>
      <c r="AH791" s="2555">
        <v>1025</v>
      </c>
      <c r="AI791" s="2555">
        <v>122.8</v>
      </c>
      <c r="AJ791" s="2555">
        <v>188.5</v>
      </c>
      <c r="AK791" s="2555">
        <v>3.9</v>
      </c>
      <c r="AL791" s="2555">
        <v>4.3</v>
      </c>
      <c r="AM791" s="2555">
        <v>30.93</v>
      </c>
      <c r="AN791" s="2523">
        <v>236.4</v>
      </c>
      <c r="AO791" s="2556">
        <v>1</v>
      </c>
      <c r="AP791" s="2547">
        <v>1</v>
      </c>
      <c r="AQ791" s="2547">
        <v>4</v>
      </c>
      <c r="AR791" s="2547">
        <v>4</v>
      </c>
      <c r="AS791" s="2557">
        <v>166</v>
      </c>
      <c r="AT791" s="2558">
        <v>191</v>
      </c>
      <c r="AU791" s="2558">
        <v>120</v>
      </c>
      <c r="AV791" s="2559">
        <v>145</v>
      </c>
      <c r="AW791" s="2560">
        <v>1</v>
      </c>
      <c r="AX791" s="2539">
        <v>0</v>
      </c>
      <c r="AY791" s="2521">
        <v>0</v>
      </c>
      <c r="AZ791" s="2539">
        <v>1</v>
      </c>
      <c r="BA791" s="2539">
        <v>0</v>
      </c>
      <c r="BB791" s="2539">
        <v>1</v>
      </c>
      <c r="BC791" s="2539">
        <v>0</v>
      </c>
      <c r="BD791" s="2539">
        <v>1</v>
      </c>
      <c r="BE791" s="2561">
        <v>0</v>
      </c>
      <c r="BF791" s="2539">
        <v>0</v>
      </c>
      <c r="BG791" s="2539">
        <v>1</v>
      </c>
      <c r="BH791" s="2539">
        <v>0</v>
      </c>
      <c r="BI791" s="2539">
        <v>1</v>
      </c>
      <c r="BJ791" s="2539">
        <v>1</v>
      </c>
      <c r="BK791" s="2539">
        <v>1</v>
      </c>
      <c r="BL791" s="2539">
        <v>1</v>
      </c>
      <c r="BM791" s="2539">
        <v>0</v>
      </c>
      <c r="BN791" s="2521">
        <v>0</v>
      </c>
      <c r="BO791" s="2539">
        <v>1</v>
      </c>
      <c r="BP791" s="2539">
        <v>1</v>
      </c>
      <c r="BQ791" s="2539">
        <v>0</v>
      </c>
      <c r="BR791" s="2562">
        <v>0</v>
      </c>
      <c r="BS791" s="2538">
        <v>0</v>
      </c>
      <c r="BT791" s="2521">
        <v>0</v>
      </c>
      <c r="BU791" s="2521">
        <v>0</v>
      </c>
      <c r="BV791" s="2521">
        <v>0</v>
      </c>
      <c r="BW791" s="2521">
        <v>0</v>
      </c>
      <c r="BX791" s="2521">
        <v>0</v>
      </c>
      <c r="BY791" s="2521">
        <v>0</v>
      </c>
      <c r="BZ791" s="2579">
        <v>0</v>
      </c>
      <c r="CA791" s="2521">
        <v>0</v>
      </c>
      <c r="CB791" s="2521">
        <v>0</v>
      </c>
      <c r="CC791" s="2521">
        <v>0</v>
      </c>
      <c r="CD791" s="2521">
        <v>0</v>
      </c>
      <c r="CE791" s="2524">
        <v>0</v>
      </c>
      <c r="CF791" s="2520">
        <v>1</v>
      </c>
      <c r="CG791" s="2521">
        <v>1</v>
      </c>
      <c r="CH791" s="2521">
        <v>1</v>
      </c>
      <c r="CI791" s="2521">
        <v>1</v>
      </c>
      <c r="CJ791" s="2521">
        <v>1</v>
      </c>
      <c r="CK791" s="2521">
        <v>1</v>
      </c>
      <c r="CL791" s="2521">
        <v>1</v>
      </c>
      <c r="CM791" s="2521">
        <v>1</v>
      </c>
      <c r="CN791" s="2521">
        <v>1</v>
      </c>
      <c r="CO791" s="2521">
        <v>1</v>
      </c>
      <c r="CP791" s="2521">
        <v>1</v>
      </c>
      <c r="CQ791" s="2521">
        <v>1</v>
      </c>
      <c r="CR791" s="2521">
        <v>1</v>
      </c>
      <c r="CS791" s="2521">
        <v>0</v>
      </c>
      <c r="CT791" s="2521">
        <v>0</v>
      </c>
      <c r="CU791" s="2521">
        <v>0</v>
      </c>
      <c r="CV791" s="2521">
        <v>0</v>
      </c>
      <c r="CW791" s="2521">
        <v>0</v>
      </c>
      <c r="CX791" s="2521">
        <v>0</v>
      </c>
      <c r="CY791" s="2563">
        <v>0</v>
      </c>
    </row>
    <row r="792" spans="1:103">
      <c r="A792" s="2541"/>
      <c r="B792" s="2659" t="s">
        <v>3260</v>
      </c>
      <c r="C792" s="2668" t="s">
        <v>3261</v>
      </c>
      <c r="D792" s="2648">
        <v>44.5</v>
      </c>
      <c r="E792" s="2519">
        <v>30</v>
      </c>
      <c r="F792" s="2556">
        <v>313</v>
      </c>
      <c r="G792" s="2547">
        <v>166</v>
      </c>
      <c r="H792" s="2546">
        <v>6.6</v>
      </c>
      <c r="I792" s="2546">
        <v>11.2</v>
      </c>
      <c r="J792" s="2547">
        <v>8</v>
      </c>
      <c r="K792" s="2546">
        <v>291.10000000000002</v>
      </c>
      <c r="L792" s="2546">
        <v>275.10000000000002</v>
      </c>
      <c r="M792" s="2522">
        <v>56.7</v>
      </c>
      <c r="N792" s="2548">
        <v>1.2629999999999999</v>
      </c>
      <c r="O792" s="2523">
        <v>28.27</v>
      </c>
      <c r="P792" s="2549">
        <v>1</v>
      </c>
      <c r="Q792" s="2549">
        <v>1</v>
      </c>
      <c r="R792" s="2549">
        <v>1</v>
      </c>
      <c r="S792" s="2549">
        <v>1</v>
      </c>
      <c r="T792" s="2550">
        <v>1</v>
      </c>
      <c r="U792" s="2549" t="s">
        <v>2185</v>
      </c>
      <c r="V792" s="2549">
        <v>1</v>
      </c>
      <c r="W792" s="2549" t="s">
        <v>2185</v>
      </c>
      <c r="X792" s="2549" t="s">
        <v>2185</v>
      </c>
      <c r="Y792" s="2550">
        <v>1</v>
      </c>
      <c r="Z792" s="2551" t="s">
        <v>2185</v>
      </c>
      <c r="AA792" s="2552" t="s">
        <v>2185</v>
      </c>
      <c r="AB792" s="2549" t="s">
        <v>2495</v>
      </c>
      <c r="AC792" s="2554">
        <v>9933</v>
      </c>
      <c r="AD792" s="2555">
        <v>634.70000000000005</v>
      </c>
      <c r="AE792" s="2555">
        <v>708.3</v>
      </c>
      <c r="AF792" s="2555">
        <v>13.2</v>
      </c>
      <c r="AG792" s="2555">
        <v>22.26</v>
      </c>
      <c r="AH792" s="2555">
        <v>854.7</v>
      </c>
      <c r="AI792" s="2555">
        <v>102.9</v>
      </c>
      <c r="AJ792" s="2555">
        <v>157.69999999999999</v>
      </c>
      <c r="AK792" s="2555">
        <v>3.8</v>
      </c>
      <c r="AL792" s="2555">
        <v>3.8</v>
      </c>
      <c r="AM792" s="2555">
        <v>19.239999999999998</v>
      </c>
      <c r="AN792" s="2523">
        <v>194.4</v>
      </c>
      <c r="AO792" s="2556">
        <v>1</v>
      </c>
      <c r="AP792" s="2547">
        <v>1</v>
      </c>
      <c r="AQ792" s="2547">
        <v>4</v>
      </c>
      <c r="AR792" s="2547">
        <v>4</v>
      </c>
      <c r="AS792" s="2557">
        <v>193</v>
      </c>
      <c r="AT792" s="2558">
        <v>222</v>
      </c>
      <c r="AU792" s="2558">
        <v>139</v>
      </c>
      <c r="AV792" s="2559">
        <v>168</v>
      </c>
      <c r="AW792" s="2560">
        <v>1</v>
      </c>
      <c r="AX792" s="2539">
        <v>0</v>
      </c>
      <c r="AY792" s="2521">
        <v>0</v>
      </c>
      <c r="AZ792" s="2539">
        <v>1</v>
      </c>
      <c r="BA792" s="2539">
        <v>0</v>
      </c>
      <c r="BB792" s="2539">
        <v>1</v>
      </c>
      <c r="BC792" s="2539">
        <v>0</v>
      </c>
      <c r="BD792" s="2539">
        <v>1</v>
      </c>
      <c r="BE792" s="2561">
        <v>0</v>
      </c>
      <c r="BF792" s="2539">
        <v>0</v>
      </c>
      <c r="BG792" s="2539">
        <v>1</v>
      </c>
      <c r="BH792" s="2539">
        <v>0</v>
      </c>
      <c r="BI792" s="2539">
        <v>1</v>
      </c>
      <c r="BJ792" s="2539">
        <v>1</v>
      </c>
      <c r="BK792" s="2539">
        <v>1</v>
      </c>
      <c r="BL792" s="2539">
        <v>1</v>
      </c>
      <c r="BM792" s="2539">
        <v>0</v>
      </c>
      <c r="BN792" s="2521">
        <v>0</v>
      </c>
      <c r="BO792" s="2539">
        <v>1</v>
      </c>
      <c r="BP792" s="2539">
        <v>1</v>
      </c>
      <c r="BQ792" s="2539">
        <v>0</v>
      </c>
      <c r="BR792" s="2562">
        <v>0</v>
      </c>
      <c r="BS792" s="2538">
        <v>0</v>
      </c>
      <c r="BT792" s="2521">
        <v>0</v>
      </c>
      <c r="BU792" s="2521">
        <v>0</v>
      </c>
      <c r="BV792" s="2521">
        <v>0</v>
      </c>
      <c r="BW792" s="2521">
        <v>0</v>
      </c>
      <c r="BX792" s="2521">
        <v>0</v>
      </c>
      <c r="BY792" s="2521">
        <v>0</v>
      </c>
      <c r="BZ792" s="2579">
        <v>0</v>
      </c>
      <c r="CA792" s="2521">
        <v>0</v>
      </c>
      <c r="CB792" s="2521">
        <v>0</v>
      </c>
      <c r="CC792" s="2521">
        <v>0</v>
      </c>
      <c r="CD792" s="2521">
        <v>0</v>
      </c>
      <c r="CE792" s="2524">
        <v>0</v>
      </c>
      <c r="CF792" s="2520">
        <v>1</v>
      </c>
      <c r="CG792" s="2521">
        <v>1</v>
      </c>
      <c r="CH792" s="2521">
        <v>1</v>
      </c>
      <c r="CI792" s="2521">
        <v>1</v>
      </c>
      <c r="CJ792" s="2521">
        <v>1</v>
      </c>
      <c r="CK792" s="2521">
        <v>1</v>
      </c>
      <c r="CL792" s="2521">
        <v>1</v>
      </c>
      <c r="CM792" s="2521">
        <v>1</v>
      </c>
      <c r="CN792" s="2521">
        <v>1</v>
      </c>
      <c r="CO792" s="2521">
        <v>1</v>
      </c>
      <c r="CP792" s="2521">
        <v>1</v>
      </c>
      <c r="CQ792" s="2521">
        <v>1</v>
      </c>
      <c r="CR792" s="2521">
        <v>1</v>
      </c>
      <c r="CS792" s="2521">
        <v>0</v>
      </c>
      <c r="CT792" s="2521">
        <v>0</v>
      </c>
      <c r="CU792" s="2521">
        <v>0</v>
      </c>
      <c r="CV792" s="2521">
        <v>0</v>
      </c>
      <c r="CW792" s="2521">
        <v>0</v>
      </c>
      <c r="CX792" s="2521">
        <v>0</v>
      </c>
      <c r="CY792" s="2563">
        <v>0</v>
      </c>
    </row>
    <row r="793" spans="1:103">
      <c r="A793" s="2541"/>
      <c r="B793" s="2659" t="s">
        <v>3262</v>
      </c>
      <c r="C793" s="2668" t="s">
        <v>3263</v>
      </c>
      <c r="D793" s="2648">
        <v>38.700000000000003</v>
      </c>
      <c r="E793" s="2519">
        <v>26</v>
      </c>
      <c r="F793" s="2556">
        <v>310</v>
      </c>
      <c r="G793" s="2547">
        <v>165</v>
      </c>
      <c r="H793" s="2546">
        <v>5.8</v>
      </c>
      <c r="I793" s="2546">
        <v>9.6999999999999993</v>
      </c>
      <c r="J793" s="2547">
        <v>8</v>
      </c>
      <c r="K793" s="2546">
        <v>291.10000000000002</v>
      </c>
      <c r="L793" s="2546">
        <v>275.10000000000002</v>
      </c>
      <c r="M793" s="2522">
        <v>49.4</v>
      </c>
      <c r="N793" s="2548">
        <v>1.2549999999999999</v>
      </c>
      <c r="O793" s="2523">
        <v>32.35</v>
      </c>
      <c r="P793" s="2549">
        <v>1</v>
      </c>
      <c r="Q793" s="2549">
        <v>1</v>
      </c>
      <c r="R793" s="2549">
        <v>1</v>
      </c>
      <c r="S793" s="2549">
        <v>1</v>
      </c>
      <c r="T793" s="2550">
        <v>1</v>
      </c>
      <c r="U793" s="2549" t="s">
        <v>2185</v>
      </c>
      <c r="V793" s="2549">
        <v>1</v>
      </c>
      <c r="W793" s="2549" t="s">
        <v>2185</v>
      </c>
      <c r="X793" s="2549" t="s">
        <v>2185</v>
      </c>
      <c r="Y793" s="2550">
        <v>1</v>
      </c>
      <c r="Z793" s="2551" t="s">
        <v>2185</v>
      </c>
      <c r="AA793" s="2552" t="s">
        <v>2185</v>
      </c>
      <c r="AB793" s="2549" t="s">
        <v>2495</v>
      </c>
      <c r="AC793" s="2554">
        <v>8518</v>
      </c>
      <c r="AD793" s="2555">
        <v>549.5</v>
      </c>
      <c r="AE793" s="2555">
        <v>610.9</v>
      </c>
      <c r="AF793" s="2555">
        <v>13.1</v>
      </c>
      <c r="AG793" s="2555">
        <v>19.510000000000002</v>
      </c>
      <c r="AH793" s="2555">
        <v>726.8</v>
      </c>
      <c r="AI793" s="2555">
        <v>88.1</v>
      </c>
      <c r="AJ793" s="2555">
        <v>134.69999999999999</v>
      </c>
      <c r="AK793" s="2555">
        <v>3.8</v>
      </c>
      <c r="AL793" s="2555">
        <v>3.4</v>
      </c>
      <c r="AM793" s="2555">
        <v>12.67</v>
      </c>
      <c r="AN793" s="2523">
        <v>163.69999999999999</v>
      </c>
      <c r="AO793" s="2556">
        <v>2</v>
      </c>
      <c r="AP793" s="2547">
        <v>3</v>
      </c>
      <c r="AQ793" s="2547">
        <v>4</v>
      </c>
      <c r="AR793" s="2547">
        <v>4</v>
      </c>
      <c r="AS793" s="2557">
        <v>221</v>
      </c>
      <c r="AT793" s="2558">
        <v>254</v>
      </c>
      <c r="AU793" s="2558">
        <v>159</v>
      </c>
      <c r="AV793" s="2559">
        <v>192</v>
      </c>
      <c r="AW793" s="2560">
        <v>1</v>
      </c>
      <c r="AX793" s="2539">
        <v>0</v>
      </c>
      <c r="AY793" s="2521">
        <v>0</v>
      </c>
      <c r="AZ793" s="2539">
        <v>1</v>
      </c>
      <c r="BA793" s="2539">
        <v>0</v>
      </c>
      <c r="BB793" s="2539">
        <v>1</v>
      </c>
      <c r="BC793" s="2539">
        <v>0</v>
      </c>
      <c r="BD793" s="2539">
        <v>1</v>
      </c>
      <c r="BE793" s="2561">
        <v>0</v>
      </c>
      <c r="BF793" s="2539">
        <v>0</v>
      </c>
      <c r="BG793" s="2539">
        <v>1</v>
      </c>
      <c r="BH793" s="2539">
        <v>0</v>
      </c>
      <c r="BI793" s="2539">
        <v>1</v>
      </c>
      <c r="BJ793" s="2539">
        <v>1</v>
      </c>
      <c r="BK793" s="2539">
        <v>1</v>
      </c>
      <c r="BL793" s="2539">
        <v>1</v>
      </c>
      <c r="BM793" s="2539">
        <v>0</v>
      </c>
      <c r="BN793" s="2521">
        <v>0</v>
      </c>
      <c r="BO793" s="2539">
        <v>1</v>
      </c>
      <c r="BP793" s="2539">
        <v>1</v>
      </c>
      <c r="BQ793" s="2539">
        <v>0</v>
      </c>
      <c r="BR793" s="2562">
        <v>0</v>
      </c>
      <c r="BS793" s="2538">
        <v>0</v>
      </c>
      <c r="BT793" s="2521">
        <v>0</v>
      </c>
      <c r="BU793" s="2521">
        <v>0</v>
      </c>
      <c r="BV793" s="2521">
        <v>0</v>
      </c>
      <c r="BW793" s="2521">
        <v>0</v>
      </c>
      <c r="BX793" s="2521">
        <v>0</v>
      </c>
      <c r="BY793" s="2521">
        <v>0</v>
      </c>
      <c r="BZ793" s="2579">
        <v>0</v>
      </c>
      <c r="CA793" s="2521">
        <v>0</v>
      </c>
      <c r="CB793" s="2521">
        <v>0</v>
      </c>
      <c r="CC793" s="2521">
        <v>0</v>
      </c>
      <c r="CD793" s="2521">
        <v>0</v>
      </c>
      <c r="CE793" s="2524">
        <v>0</v>
      </c>
      <c r="CF793" s="2520">
        <v>1</v>
      </c>
      <c r="CG793" s="2521">
        <v>1</v>
      </c>
      <c r="CH793" s="2521">
        <v>1</v>
      </c>
      <c r="CI793" s="2521">
        <v>1</v>
      </c>
      <c r="CJ793" s="2521">
        <v>1</v>
      </c>
      <c r="CK793" s="2521">
        <v>1</v>
      </c>
      <c r="CL793" s="2521">
        <v>1</v>
      </c>
      <c r="CM793" s="2521">
        <v>1</v>
      </c>
      <c r="CN793" s="2521">
        <v>1</v>
      </c>
      <c r="CO793" s="2521">
        <v>1</v>
      </c>
      <c r="CP793" s="2521">
        <v>1</v>
      </c>
      <c r="CQ793" s="2521">
        <v>1</v>
      </c>
      <c r="CR793" s="2521">
        <v>1</v>
      </c>
      <c r="CS793" s="2521">
        <v>0</v>
      </c>
      <c r="CT793" s="2521">
        <v>0</v>
      </c>
      <c r="CU793" s="2521">
        <v>0</v>
      </c>
      <c r="CV793" s="2521">
        <v>0</v>
      </c>
      <c r="CW793" s="2521">
        <v>0</v>
      </c>
      <c r="CX793" s="2521">
        <v>0</v>
      </c>
      <c r="CY793" s="2563">
        <v>0</v>
      </c>
    </row>
    <row r="794" spans="1:103">
      <c r="A794" s="2541"/>
      <c r="B794" s="2659" t="s">
        <v>3264</v>
      </c>
      <c r="C794" s="2668" t="s">
        <v>3265</v>
      </c>
      <c r="D794" s="2648">
        <v>32.700000000000003</v>
      </c>
      <c r="E794" s="2519">
        <v>22</v>
      </c>
      <c r="F794" s="2556">
        <v>313</v>
      </c>
      <c r="G794" s="2547">
        <v>102</v>
      </c>
      <c r="H794" s="2546">
        <v>6.6</v>
      </c>
      <c r="I794" s="2546">
        <v>10.8</v>
      </c>
      <c r="J794" s="2547">
        <v>8</v>
      </c>
      <c r="K794" s="2546">
        <v>291.10000000000002</v>
      </c>
      <c r="L794" s="2546">
        <v>275.10000000000002</v>
      </c>
      <c r="M794" s="2522">
        <v>41.8</v>
      </c>
      <c r="N794" s="2548">
        <v>1.0069999999999999</v>
      </c>
      <c r="O794" s="2523">
        <v>30.68</v>
      </c>
      <c r="P794" s="2549">
        <v>1</v>
      </c>
      <c r="Q794" s="2549">
        <v>1</v>
      </c>
      <c r="R794" s="2549">
        <v>1</v>
      </c>
      <c r="S794" s="2549">
        <v>1</v>
      </c>
      <c r="T794" s="2550">
        <v>1</v>
      </c>
      <c r="U794" s="2549" t="s">
        <v>2185</v>
      </c>
      <c r="V794" s="2549">
        <v>1</v>
      </c>
      <c r="W794" s="2549" t="s">
        <v>2185</v>
      </c>
      <c r="X794" s="2549" t="s">
        <v>2185</v>
      </c>
      <c r="Y794" s="2550">
        <v>1</v>
      </c>
      <c r="Z794" s="2551" t="s">
        <v>2185</v>
      </c>
      <c r="AA794" s="2552" t="s">
        <v>2185</v>
      </c>
      <c r="AB794" s="2549" t="s">
        <v>2495</v>
      </c>
      <c r="AC794" s="2554">
        <v>6507</v>
      </c>
      <c r="AD794" s="2555">
        <v>415.7</v>
      </c>
      <c r="AE794" s="2555">
        <v>480.9</v>
      </c>
      <c r="AF794" s="2555">
        <v>12.4</v>
      </c>
      <c r="AG794" s="2555">
        <v>22.22</v>
      </c>
      <c r="AH794" s="2555">
        <v>191.8</v>
      </c>
      <c r="AI794" s="2555">
        <v>37.619999999999997</v>
      </c>
      <c r="AJ794" s="2555">
        <v>59.63</v>
      </c>
      <c r="AK794" s="2555">
        <v>2.1</v>
      </c>
      <c r="AL794" s="2555">
        <v>3.7</v>
      </c>
      <c r="AM794" s="2555">
        <v>12.27</v>
      </c>
      <c r="AN794" s="2523">
        <v>43.61</v>
      </c>
      <c r="AO794" s="2556">
        <v>1</v>
      </c>
      <c r="AP794" s="2547">
        <v>1</v>
      </c>
      <c r="AQ794" s="2547">
        <v>4</v>
      </c>
      <c r="AR794" s="2547">
        <v>4</v>
      </c>
      <c r="AS794" s="2557">
        <v>216</v>
      </c>
      <c r="AT794" s="2558">
        <v>241</v>
      </c>
      <c r="AU794" s="2558">
        <v>174</v>
      </c>
      <c r="AV794" s="2559">
        <v>198</v>
      </c>
      <c r="AW794" s="2560">
        <v>1</v>
      </c>
      <c r="AX794" s="2539">
        <v>0</v>
      </c>
      <c r="AY794" s="2521">
        <v>0</v>
      </c>
      <c r="AZ794" s="2539">
        <v>1</v>
      </c>
      <c r="BA794" s="2539">
        <v>0</v>
      </c>
      <c r="BB794" s="2539">
        <v>1</v>
      </c>
      <c r="BC794" s="2539">
        <v>0</v>
      </c>
      <c r="BD794" s="2539">
        <v>1</v>
      </c>
      <c r="BE794" s="2561">
        <v>0</v>
      </c>
      <c r="BF794" s="2539">
        <v>0</v>
      </c>
      <c r="BG794" s="2539">
        <v>1</v>
      </c>
      <c r="BH794" s="2539">
        <v>0</v>
      </c>
      <c r="BI794" s="2539">
        <v>1</v>
      </c>
      <c r="BJ794" s="2539">
        <v>1</v>
      </c>
      <c r="BK794" s="2539">
        <v>1</v>
      </c>
      <c r="BL794" s="2539">
        <v>1</v>
      </c>
      <c r="BM794" s="2539">
        <v>0</v>
      </c>
      <c r="BN794" s="2521">
        <v>0</v>
      </c>
      <c r="BO794" s="2539">
        <v>1</v>
      </c>
      <c r="BP794" s="2539">
        <v>1</v>
      </c>
      <c r="BQ794" s="2539">
        <v>0</v>
      </c>
      <c r="BR794" s="2562">
        <v>0</v>
      </c>
      <c r="BS794" s="2538">
        <v>0</v>
      </c>
      <c r="BT794" s="2521">
        <v>0</v>
      </c>
      <c r="BU794" s="2521">
        <v>0</v>
      </c>
      <c r="BV794" s="2521">
        <v>0</v>
      </c>
      <c r="BW794" s="2521">
        <v>0</v>
      </c>
      <c r="BX794" s="2521">
        <v>0</v>
      </c>
      <c r="BY794" s="2521">
        <v>0</v>
      </c>
      <c r="BZ794" s="2579">
        <v>0</v>
      </c>
      <c r="CA794" s="2521">
        <v>0</v>
      </c>
      <c r="CB794" s="2521">
        <v>0</v>
      </c>
      <c r="CC794" s="2521">
        <v>0</v>
      </c>
      <c r="CD794" s="2521">
        <v>0</v>
      </c>
      <c r="CE794" s="2524">
        <v>0</v>
      </c>
      <c r="CF794" s="2520">
        <v>1</v>
      </c>
      <c r="CG794" s="2521">
        <v>1</v>
      </c>
      <c r="CH794" s="2521">
        <v>1</v>
      </c>
      <c r="CI794" s="2521">
        <v>1</v>
      </c>
      <c r="CJ794" s="2521">
        <v>1</v>
      </c>
      <c r="CK794" s="2521">
        <v>1</v>
      </c>
      <c r="CL794" s="2521">
        <v>1</v>
      </c>
      <c r="CM794" s="2521">
        <v>1</v>
      </c>
      <c r="CN794" s="2521">
        <v>1</v>
      </c>
      <c r="CO794" s="2521">
        <v>1</v>
      </c>
      <c r="CP794" s="2521">
        <v>1</v>
      </c>
      <c r="CQ794" s="2521">
        <v>1</v>
      </c>
      <c r="CR794" s="2521">
        <v>1</v>
      </c>
      <c r="CS794" s="2521">
        <v>0</v>
      </c>
      <c r="CT794" s="2521">
        <v>0</v>
      </c>
      <c r="CU794" s="2521">
        <v>0</v>
      </c>
      <c r="CV794" s="2521">
        <v>0</v>
      </c>
      <c r="CW794" s="2521">
        <v>0</v>
      </c>
      <c r="CX794" s="2521">
        <v>0</v>
      </c>
      <c r="CY794" s="2563">
        <v>0</v>
      </c>
    </row>
    <row r="795" spans="1:103">
      <c r="A795" s="2541"/>
      <c r="B795" s="2659" t="s">
        <v>3266</v>
      </c>
      <c r="C795" s="2668" t="s">
        <v>3267</v>
      </c>
      <c r="D795" s="2648">
        <v>28.3</v>
      </c>
      <c r="E795" s="2519">
        <v>19</v>
      </c>
      <c r="F795" s="2556">
        <v>309</v>
      </c>
      <c r="G795" s="2547">
        <v>102</v>
      </c>
      <c r="H795" s="2546">
        <v>6</v>
      </c>
      <c r="I795" s="2546">
        <v>8.9</v>
      </c>
      <c r="J795" s="2547">
        <v>8</v>
      </c>
      <c r="K795" s="2546">
        <v>291.10000000000002</v>
      </c>
      <c r="L795" s="2546">
        <v>275.10000000000002</v>
      </c>
      <c r="M795" s="2522">
        <v>35.9</v>
      </c>
      <c r="N795" s="2548">
        <v>1</v>
      </c>
      <c r="O795" s="2523">
        <v>35.21</v>
      </c>
      <c r="P795" s="2549">
        <v>1</v>
      </c>
      <c r="Q795" s="2549">
        <v>1</v>
      </c>
      <c r="R795" s="2549">
        <v>1</v>
      </c>
      <c r="S795" s="2549">
        <v>1</v>
      </c>
      <c r="T795" s="2550">
        <v>1</v>
      </c>
      <c r="U795" s="2549" t="s">
        <v>2185</v>
      </c>
      <c r="V795" s="2549">
        <v>1</v>
      </c>
      <c r="W795" s="2549" t="s">
        <v>2185</v>
      </c>
      <c r="X795" s="2549" t="s">
        <v>2185</v>
      </c>
      <c r="Y795" s="2550">
        <v>1</v>
      </c>
      <c r="Z795" s="2551" t="s">
        <v>2185</v>
      </c>
      <c r="AA795" s="2552" t="s">
        <v>2185</v>
      </c>
      <c r="AB795" s="2549" t="s">
        <v>2495</v>
      </c>
      <c r="AC795" s="2554">
        <v>5437</v>
      </c>
      <c r="AD795" s="2555">
        <v>351.9</v>
      </c>
      <c r="AE795" s="2555">
        <v>407.5</v>
      </c>
      <c r="AF795" s="2555">
        <v>12.2</v>
      </c>
      <c r="AG795" s="2555">
        <v>19.97</v>
      </c>
      <c r="AH795" s="2555">
        <v>158</v>
      </c>
      <c r="AI795" s="2555">
        <v>30.99</v>
      </c>
      <c r="AJ795" s="2555">
        <v>49.18</v>
      </c>
      <c r="AK795" s="2555">
        <v>2</v>
      </c>
      <c r="AL795" s="2555">
        <v>3.3</v>
      </c>
      <c r="AM795" s="2555">
        <v>7.6520000000000001</v>
      </c>
      <c r="AN795" s="2523">
        <v>35.44</v>
      </c>
      <c r="AO795" s="2556">
        <v>1</v>
      </c>
      <c r="AP795" s="2547">
        <v>1</v>
      </c>
      <c r="AQ795" s="2547">
        <v>4</v>
      </c>
      <c r="AR795" s="2547">
        <v>4</v>
      </c>
      <c r="AS795" s="2557">
        <v>248</v>
      </c>
      <c r="AT795" s="2558">
        <v>276</v>
      </c>
      <c r="AU795" s="2558">
        <v>199</v>
      </c>
      <c r="AV795" s="2559">
        <v>227</v>
      </c>
      <c r="AW795" s="2560">
        <v>1</v>
      </c>
      <c r="AX795" s="2539">
        <v>0</v>
      </c>
      <c r="AY795" s="2521">
        <v>0</v>
      </c>
      <c r="AZ795" s="2539">
        <v>1</v>
      </c>
      <c r="BA795" s="2539">
        <v>0</v>
      </c>
      <c r="BB795" s="2539">
        <v>1</v>
      </c>
      <c r="BC795" s="2539">
        <v>0</v>
      </c>
      <c r="BD795" s="2539">
        <v>1</v>
      </c>
      <c r="BE795" s="2561">
        <v>0</v>
      </c>
      <c r="BF795" s="2539">
        <v>0</v>
      </c>
      <c r="BG795" s="2539">
        <v>1</v>
      </c>
      <c r="BH795" s="2539">
        <v>0</v>
      </c>
      <c r="BI795" s="2539">
        <v>1</v>
      </c>
      <c r="BJ795" s="2539">
        <v>1</v>
      </c>
      <c r="BK795" s="2539">
        <v>1</v>
      </c>
      <c r="BL795" s="2539">
        <v>1</v>
      </c>
      <c r="BM795" s="2539">
        <v>0</v>
      </c>
      <c r="BN795" s="2521">
        <v>0</v>
      </c>
      <c r="BO795" s="2539">
        <v>1</v>
      </c>
      <c r="BP795" s="2539">
        <v>1</v>
      </c>
      <c r="BQ795" s="2539">
        <v>0</v>
      </c>
      <c r="BR795" s="2562">
        <v>0</v>
      </c>
      <c r="BS795" s="2538">
        <v>0</v>
      </c>
      <c r="BT795" s="2521">
        <v>0</v>
      </c>
      <c r="BU795" s="2521">
        <v>0</v>
      </c>
      <c r="BV795" s="2521">
        <v>0</v>
      </c>
      <c r="BW795" s="2521">
        <v>0</v>
      </c>
      <c r="BX795" s="2521">
        <v>0</v>
      </c>
      <c r="BY795" s="2521">
        <v>0</v>
      </c>
      <c r="BZ795" s="2579">
        <v>0</v>
      </c>
      <c r="CA795" s="2521">
        <v>0</v>
      </c>
      <c r="CB795" s="2521">
        <v>0</v>
      </c>
      <c r="CC795" s="2521">
        <v>0</v>
      </c>
      <c r="CD795" s="2521">
        <v>0</v>
      </c>
      <c r="CE795" s="2524">
        <v>0</v>
      </c>
      <c r="CF795" s="2520">
        <v>1</v>
      </c>
      <c r="CG795" s="2521">
        <v>1</v>
      </c>
      <c r="CH795" s="2521">
        <v>1</v>
      </c>
      <c r="CI795" s="2521">
        <v>1</v>
      </c>
      <c r="CJ795" s="2521">
        <v>1</v>
      </c>
      <c r="CK795" s="2521">
        <v>1</v>
      </c>
      <c r="CL795" s="2521">
        <v>1</v>
      </c>
      <c r="CM795" s="2521">
        <v>1</v>
      </c>
      <c r="CN795" s="2521">
        <v>1</v>
      </c>
      <c r="CO795" s="2521">
        <v>1</v>
      </c>
      <c r="CP795" s="2521">
        <v>1</v>
      </c>
      <c r="CQ795" s="2521">
        <v>1</v>
      </c>
      <c r="CR795" s="2521">
        <v>1</v>
      </c>
      <c r="CS795" s="2521">
        <v>0</v>
      </c>
      <c r="CT795" s="2521">
        <v>0</v>
      </c>
      <c r="CU795" s="2521">
        <v>0</v>
      </c>
      <c r="CV795" s="2521">
        <v>0</v>
      </c>
      <c r="CW795" s="2521">
        <v>0</v>
      </c>
      <c r="CX795" s="2521">
        <v>0</v>
      </c>
      <c r="CY795" s="2563">
        <v>0</v>
      </c>
    </row>
    <row r="796" spans="1:103">
      <c r="A796" s="2541"/>
      <c r="B796" s="2659" t="s">
        <v>3268</v>
      </c>
      <c r="C796" s="2668" t="s">
        <v>3269</v>
      </c>
      <c r="D796" s="2648">
        <v>23.8</v>
      </c>
      <c r="E796" s="2519">
        <v>16</v>
      </c>
      <c r="F796" s="2556">
        <v>305</v>
      </c>
      <c r="G796" s="2547">
        <v>101</v>
      </c>
      <c r="H796" s="2546">
        <v>5.6</v>
      </c>
      <c r="I796" s="2546">
        <v>6.7</v>
      </c>
      <c r="J796" s="2547">
        <v>8</v>
      </c>
      <c r="K796" s="2546">
        <v>291.10000000000002</v>
      </c>
      <c r="L796" s="2546">
        <v>275.10000000000002</v>
      </c>
      <c r="M796" s="2522">
        <v>30.4</v>
      </c>
      <c r="N796" s="2548">
        <v>0.98899999999999999</v>
      </c>
      <c r="O796" s="2523">
        <v>41.43</v>
      </c>
      <c r="P796" s="2549">
        <v>1</v>
      </c>
      <c r="Q796" s="2549">
        <v>1</v>
      </c>
      <c r="R796" s="2549" t="s">
        <v>2185</v>
      </c>
      <c r="S796" s="2549">
        <v>1</v>
      </c>
      <c r="T796" s="2550">
        <v>1</v>
      </c>
      <c r="U796" s="2549" t="s">
        <v>2185</v>
      </c>
      <c r="V796" s="2549" t="s">
        <v>2185</v>
      </c>
      <c r="W796" s="2549" t="s">
        <v>2185</v>
      </c>
      <c r="X796" s="2549" t="s">
        <v>2185</v>
      </c>
      <c r="Y796" s="2550" t="s">
        <v>2185</v>
      </c>
      <c r="Z796" s="2551" t="s">
        <v>2185</v>
      </c>
      <c r="AA796" s="2552" t="s">
        <v>2185</v>
      </c>
      <c r="AB796" s="2549" t="s">
        <v>2495</v>
      </c>
      <c r="AC796" s="2554">
        <v>4282</v>
      </c>
      <c r="AD796" s="2555">
        <v>280.8</v>
      </c>
      <c r="AE796" s="2555">
        <v>328.8</v>
      </c>
      <c r="AF796" s="2555">
        <v>11.8</v>
      </c>
      <c r="AG796" s="2555">
        <v>18.32</v>
      </c>
      <c r="AH796" s="2555">
        <v>115.6</v>
      </c>
      <c r="AI796" s="2555">
        <v>22.89</v>
      </c>
      <c r="AJ796" s="2555">
        <v>36.71</v>
      </c>
      <c r="AK796" s="2555">
        <v>1.9</v>
      </c>
      <c r="AL796" s="2555">
        <v>2.8</v>
      </c>
      <c r="AM796" s="2555">
        <v>4.3029999999999999</v>
      </c>
      <c r="AN796" s="2523">
        <v>25.59</v>
      </c>
      <c r="AO796" s="2556">
        <v>1</v>
      </c>
      <c r="AP796" s="2547" t="s">
        <v>2185</v>
      </c>
      <c r="AQ796" s="2547">
        <v>4</v>
      </c>
      <c r="AR796" s="2547" t="s">
        <v>2185</v>
      </c>
      <c r="AS796" s="2557">
        <v>292</v>
      </c>
      <c r="AT796" s="2558">
        <v>325</v>
      </c>
      <c r="AU796" s="2558">
        <v>234</v>
      </c>
      <c r="AV796" s="2559">
        <v>267</v>
      </c>
      <c r="AW796" s="2560">
        <v>1</v>
      </c>
      <c r="AX796" s="2539">
        <v>0</v>
      </c>
      <c r="AY796" s="2521">
        <v>0</v>
      </c>
      <c r="AZ796" s="2539">
        <v>1</v>
      </c>
      <c r="BA796" s="2539">
        <v>0</v>
      </c>
      <c r="BB796" s="2539">
        <v>0</v>
      </c>
      <c r="BC796" s="2539">
        <v>0</v>
      </c>
      <c r="BD796" s="2539">
        <v>1</v>
      </c>
      <c r="BE796" s="2561">
        <v>0</v>
      </c>
      <c r="BF796" s="2539">
        <v>0</v>
      </c>
      <c r="BG796" s="2539">
        <v>1</v>
      </c>
      <c r="BH796" s="2539">
        <v>0</v>
      </c>
      <c r="BI796" s="2539">
        <v>1</v>
      </c>
      <c r="BJ796" s="2539">
        <v>1</v>
      </c>
      <c r="BK796" s="2539">
        <v>1</v>
      </c>
      <c r="BL796" s="2539">
        <v>1</v>
      </c>
      <c r="BM796" s="2539">
        <v>0</v>
      </c>
      <c r="BN796" s="2521">
        <v>0</v>
      </c>
      <c r="BO796" s="2539">
        <v>1</v>
      </c>
      <c r="BP796" s="2539">
        <v>1</v>
      </c>
      <c r="BQ796" s="2539">
        <v>0</v>
      </c>
      <c r="BR796" s="2562">
        <v>0</v>
      </c>
      <c r="BS796" s="2538">
        <v>0</v>
      </c>
      <c r="BT796" s="2521">
        <v>0</v>
      </c>
      <c r="BU796" s="2521">
        <v>0</v>
      </c>
      <c r="BV796" s="2521">
        <v>0</v>
      </c>
      <c r="BW796" s="2521">
        <v>0</v>
      </c>
      <c r="BX796" s="2521">
        <v>0</v>
      </c>
      <c r="BY796" s="2521">
        <v>0</v>
      </c>
      <c r="BZ796" s="2579">
        <v>0</v>
      </c>
      <c r="CA796" s="2521">
        <v>0</v>
      </c>
      <c r="CB796" s="2521">
        <v>0</v>
      </c>
      <c r="CC796" s="2521">
        <v>0</v>
      </c>
      <c r="CD796" s="2521">
        <v>0</v>
      </c>
      <c r="CE796" s="2524">
        <v>0</v>
      </c>
      <c r="CF796" s="2520">
        <v>1</v>
      </c>
      <c r="CG796" s="2521">
        <v>1</v>
      </c>
      <c r="CH796" s="2521">
        <v>1</v>
      </c>
      <c r="CI796" s="2521">
        <v>1</v>
      </c>
      <c r="CJ796" s="2521">
        <v>1</v>
      </c>
      <c r="CK796" s="2521">
        <v>1</v>
      </c>
      <c r="CL796" s="2521">
        <v>1</v>
      </c>
      <c r="CM796" s="2521">
        <v>1</v>
      </c>
      <c r="CN796" s="2521">
        <v>1</v>
      </c>
      <c r="CO796" s="2521">
        <v>1</v>
      </c>
      <c r="CP796" s="2521">
        <v>1</v>
      </c>
      <c r="CQ796" s="2521">
        <v>1</v>
      </c>
      <c r="CR796" s="2521">
        <v>1</v>
      </c>
      <c r="CS796" s="2521">
        <v>0</v>
      </c>
      <c r="CT796" s="2521">
        <v>0</v>
      </c>
      <c r="CU796" s="2521">
        <v>0</v>
      </c>
      <c r="CV796" s="2521">
        <v>0</v>
      </c>
      <c r="CW796" s="2521">
        <v>0</v>
      </c>
      <c r="CX796" s="2521">
        <v>0</v>
      </c>
      <c r="CY796" s="2563">
        <v>0</v>
      </c>
    </row>
    <row r="797" spans="1:103">
      <c r="A797" s="2541"/>
      <c r="B797" s="2659" t="s">
        <v>3270</v>
      </c>
      <c r="C797" s="2668" t="s">
        <v>3271</v>
      </c>
      <c r="D797" s="2648">
        <v>21</v>
      </c>
      <c r="E797" s="2519">
        <v>14</v>
      </c>
      <c r="F797" s="2556">
        <v>303</v>
      </c>
      <c r="G797" s="2547">
        <v>101</v>
      </c>
      <c r="H797" s="2546">
        <v>5.0999999999999996</v>
      </c>
      <c r="I797" s="2546">
        <v>5.7</v>
      </c>
      <c r="J797" s="2547">
        <v>8</v>
      </c>
      <c r="K797" s="2546">
        <v>291.10000000000002</v>
      </c>
      <c r="L797" s="2546">
        <v>275.10000000000002</v>
      </c>
      <c r="M797" s="2522">
        <v>26.8</v>
      </c>
      <c r="N797" s="2548">
        <v>0.98599999999999999</v>
      </c>
      <c r="O797" s="2523">
        <v>46.63</v>
      </c>
      <c r="P797" s="2549">
        <v>1</v>
      </c>
      <c r="Q797" s="2549">
        <v>1</v>
      </c>
      <c r="R797" s="2549" t="s">
        <v>2185</v>
      </c>
      <c r="S797" s="2549">
        <v>1</v>
      </c>
      <c r="T797" s="2550">
        <v>1</v>
      </c>
      <c r="U797" s="2549" t="s">
        <v>2185</v>
      </c>
      <c r="V797" s="2549" t="s">
        <v>2185</v>
      </c>
      <c r="W797" s="2549" t="s">
        <v>2185</v>
      </c>
      <c r="X797" s="2549" t="s">
        <v>2185</v>
      </c>
      <c r="Y797" s="2550" t="s">
        <v>2185</v>
      </c>
      <c r="Z797" s="2551" t="s">
        <v>2185</v>
      </c>
      <c r="AA797" s="2552" t="s">
        <v>2185</v>
      </c>
      <c r="AB797" s="2549" t="s">
        <v>2495</v>
      </c>
      <c r="AC797" s="2554">
        <v>3712</v>
      </c>
      <c r="AD797" s="2555">
        <v>245</v>
      </c>
      <c r="AE797" s="2555">
        <v>287.39999999999998</v>
      </c>
      <c r="AF797" s="2555">
        <v>11.7</v>
      </c>
      <c r="AG797" s="2555">
        <v>16.62</v>
      </c>
      <c r="AH797" s="2555">
        <v>98.31</v>
      </c>
      <c r="AI797" s="2555">
        <v>19.46</v>
      </c>
      <c r="AJ797" s="2555">
        <v>31.2</v>
      </c>
      <c r="AK797" s="2555">
        <v>1.9</v>
      </c>
      <c r="AL797" s="2555">
        <v>2.5</v>
      </c>
      <c r="AM797" s="2555">
        <v>2.9830000000000001</v>
      </c>
      <c r="AN797" s="2523">
        <v>21.62</v>
      </c>
      <c r="AO797" s="2556">
        <v>1</v>
      </c>
      <c r="AP797" s="2547" t="s">
        <v>2185</v>
      </c>
      <c r="AQ797" s="2547">
        <v>4</v>
      </c>
      <c r="AR797" s="2547" t="s">
        <v>2185</v>
      </c>
      <c r="AS797" s="2557">
        <v>329</v>
      </c>
      <c r="AT797" s="2558">
        <v>366</v>
      </c>
      <c r="AU797" s="2558">
        <v>262</v>
      </c>
      <c r="AV797" s="2559">
        <v>300</v>
      </c>
      <c r="AW797" s="2560">
        <v>1</v>
      </c>
      <c r="AX797" s="2539">
        <v>0</v>
      </c>
      <c r="AY797" s="2521">
        <v>0</v>
      </c>
      <c r="AZ797" s="2539">
        <v>1</v>
      </c>
      <c r="BA797" s="2539">
        <v>0</v>
      </c>
      <c r="BB797" s="2539">
        <v>0</v>
      </c>
      <c r="BC797" s="2539">
        <v>0</v>
      </c>
      <c r="BD797" s="2539">
        <v>1</v>
      </c>
      <c r="BE797" s="2561">
        <v>0</v>
      </c>
      <c r="BF797" s="2539">
        <v>0</v>
      </c>
      <c r="BG797" s="2539">
        <v>1</v>
      </c>
      <c r="BH797" s="2539">
        <v>0</v>
      </c>
      <c r="BI797" s="2539">
        <v>1</v>
      </c>
      <c r="BJ797" s="2539">
        <v>1</v>
      </c>
      <c r="BK797" s="2539">
        <v>1</v>
      </c>
      <c r="BL797" s="2539">
        <v>1</v>
      </c>
      <c r="BM797" s="2539">
        <v>0</v>
      </c>
      <c r="BN797" s="2521">
        <v>0</v>
      </c>
      <c r="BO797" s="2539">
        <v>1</v>
      </c>
      <c r="BP797" s="2539">
        <v>1</v>
      </c>
      <c r="BQ797" s="2539">
        <v>0</v>
      </c>
      <c r="BR797" s="2562">
        <v>0</v>
      </c>
      <c r="BS797" s="2538">
        <v>0</v>
      </c>
      <c r="BT797" s="2521">
        <v>0</v>
      </c>
      <c r="BU797" s="2521">
        <v>0</v>
      </c>
      <c r="BV797" s="2521">
        <v>0</v>
      </c>
      <c r="BW797" s="2521">
        <v>0</v>
      </c>
      <c r="BX797" s="2521">
        <v>0</v>
      </c>
      <c r="BY797" s="2521">
        <v>0</v>
      </c>
      <c r="BZ797" s="2579">
        <v>0</v>
      </c>
      <c r="CA797" s="2521">
        <v>0</v>
      </c>
      <c r="CB797" s="2521">
        <v>0</v>
      </c>
      <c r="CC797" s="2521">
        <v>0</v>
      </c>
      <c r="CD797" s="2521">
        <v>0</v>
      </c>
      <c r="CE797" s="2524">
        <v>0</v>
      </c>
      <c r="CF797" s="2520">
        <v>1</v>
      </c>
      <c r="CG797" s="2521">
        <v>1</v>
      </c>
      <c r="CH797" s="2521">
        <v>1</v>
      </c>
      <c r="CI797" s="2521">
        <v>1</v>
      </c>
      <c r="CJ797" s="2521">
        <v>1</v>
      </c>
      <c r="CK797" s="2521">
        <v>1</v>
      </c>
      <c r="CL797" s="2521">
        <v>1</v>
      </c>
      <c r="CM797" s="2521">
        <v>1</v>
      </c>
      <c r="CN797" s="2521">
        <v>1</v>
      </c>
      <c r="CO797" s="2521">
        <v>1</v>
      </c>
      <c r="CP797" s="2521">
        <v>1</v>
      </c>
      <c r="CQ797" s="2521">
        <v>1</v>
      </c>
      <c r="CR797" s="2521">
        <v>1</v>
      </c>
      <c r="CS797" s="2521">
        <v>0</v>
      </c>
      <c r="CT797" s="2521">
        <v>0</v>
      </c>
      <c r="CU797" s="2521">
        <v>0</v>
      </c>
      <c r="CV797" s="2521">
        <v>0</v>
      </c>
      <c r="CW797" s="2521">
        <v>0</v>
      </c>
      <c r="CX797" s="2521">
        <v>0</v>
      </c>
      <c r="CY797" s="2563">
        <v>0</v>
      </c>
    </row>
    <row r="798" spans="1:103">
      <c r="A798" s="2541"/>
      <c r="B798" s="2659" t="s">
        <v>3272</v>
      </c>
      <c r="C798" s="2658" t="s">
        <v>3273</v>
      </c>
      <c r="D798" s="2648">
        <v>149</v>
      </c>
      <c r="E798" s="2519">
        <v>100</v>
      </c>
      <c r="F798" s="2556">
        <v>282</v>
      </c>
      <c r="G798" s="2547">
        <v>263</v>
      </c>
      <c r="H798" s="2546">
        <v>17.3</v>
      </c>
      <c r="I798" s="2546">
        <v>28.4</v>
      </c>
      <c r="J798" s="2547">
        <v>13</v>
      </c>
      <c r="K798" s="2546">
        <v>225</v>
      </c>
      <c r="L798" s="2546">
        <v>199</v>
      </c>
      <c r="M798" s="2522">
        <v>190</v>
      </c>
      <c r="N798" s="2548">
        <v>1.5589999999999999</v>
      </c>
      <c r="O798" s="2523">
        <v>10.46</v>
      </c>
      <c r="P798" s="2549">
        <v>1</v>
      </c>
      <c r="Q798" s="2549" t="s">
        <v>2493</v>
      </c>
      <c r="R798" s="2549" t="s">
        <v>2493</v>
      </c>
      <c r="S798" s="2549">
        <v>1</v>
      </c>
      <c r="T798" s="2550" t="s">
        <v>2493</v>
      </c>
      <c r="U798" s="2549">
        <v>1</v>
      </c>
      <c r="V798" s="2549" t="s">
        <v>2493</v>
      </c>
      <c r="W798" s="2549" t="s">
        <v>2493</v>
      </c>
      <c r="X798" s="2549">
        <v>1</v>
      </c>
      <c r="Y798" s="2550" t="s">
        <v>2493</v>
      </c>
      <c r="Z798" s="2551">
        <v>1</v>
      </c>
      <c r="AA798" s="2552" t="s">
        <v>2185</v>
      </c>
      <c r="AB798" s="2549" t="s">
        <v>2499</v>
      </c>
      <c r="AC798" s="2554">
        <v>25930</v>
      </c>
      <c r="AD798" s="2555">
        <v>1839</v>
      </c>
      <c r="AE798" s="2555">
        <v>2129</v>
      </c>
      <c r="AF798" s="2555">
        <v>11.6</v>
      </c>
      <c r="AG798" s="2555">
        <v>52.7</v>
      </c>
      <c r="AH798" s="2555">
        <v>8622</v>
      </c>
      <c r="AI798" s="2555">
        <v>655.6</v>
      </c>
      <c r="AJ798" s="2555">
        <v>1000</v>
      </c>
      <c r="AK798" s="2555">
        <v>6.7</v>
      </c>
      <c r="AL798" s="2555">
        <v>8.9</v>
      </c>
      <c r="AM798" s="2555">
        <v>451.9</v>
      </c>
      <c r="AN798" s="2523">
        <v>1384</v>
      </c>
      <c r="AO798" s="2556">
        <v>1</v>
      </c>
      <c r="AP798" s="2547">
        <v>1</v>
      </c>
      <c r="AQ798" s="2547">
        <v>1</v>
      </c>
      <c r="AR798" s="2547">
        <v>1</v>
      </c>
      <c r="AS798" s="2557">
        <v>68</v>
      </c>
      <c r="AT798" s="2558">
        <v>82</v>
      </c>
      <c r="AU798" s="2558">
        <v>44</v>
      </c>
      <c r="AV798" s="2559">
        <v>57</v>
      </c>
      <c r="AW798" s="2560">
        <v>1</v>
      </c>
      <c r="AX798" s="2539">
        <v>1</v>
      </c>
      <c r="AY798" s="2521">
        <v>1</v>
      </c>
      <c r="AZ798" s="2539">
        <v>1</v>
      </c>
      <c r="BA798" s="2539">
        <v>1</v>
      </c>
      <c r="BB798" s="2539">
        <v>1</v>
      </c>
      <c r="BC798" s="2539">
        <v>0</v>
      </c>
      <c r="BD798" s="2539">
        <v>1</v>
      </c>
      <c r="BE798" s="2561">
        <v>1</v>
      </c>
      <c r="BF798" s="2539">
        <v>1</v>
      </c>
      <c r="BG798" s="2539">
        <v>1</v>
      </c>
      <c r="BH798" s="2539">
        <v>1</v>
      </c>
      <c r="BI798" s="2539">
        <v>1</v>
      </c>
      <c r="BJ798" s="2539">
        <v>1</v>
      </c>
      <c r="BK798" s="2539">
        <v>1</v>
      </c>
      <c r="BL798" s="2539">
        <v>1</v>
      </c>
      <c r="BM798" s="2539">
        <v>1</v>
      </c>
      <c r="BN798" s="2521">
        <v>0</v>
      </c>
      <c r="BO798" s="2539">
        <v>1</v>
      </c>
      <c r="BP798" s="2539">
        <v>1</v>
      </c>
      <c r="BQ798" s="2539">
        <v>0</v>
      </c>
      <c r="BR798" s="2562">
        <v>0</v>
      </c>
      <c r="BS798" s="2538">
        <v>0</v>
      </c>
      <c r="BT798" s="2521">
        <v>1</v>
      </c>
      <c r="BU798" s="2521">
        <v>0</v>
      </c>
      <c r="BV798" s="2521">
        <v>0</v>
      </c>
      <c r="BW798" s="2521">
        <v>0</v>
      </c>
      <c r="BX798" s="2521">
        <v>0</v>
      </c>
      <c r="BY798" s="2521">
        <v>0</v>
      </c>
      <c r="BZ798" s="2579">
        <v>0</v>
      </c>
      <c r="CA798" s="2521">
        <v>0</v>
      </c>
      <c r="CB798" s="2521">
        <v>0</v>
      </c>
      <c r="CC798" s="2521">
        <v>0</v>
      </c>
      <c r="CD798" s="2521">
        <v>0</v>
      </c>
      <c r="CE798" s="2524">
        <v>0</v>
      </c>
      <c r="CF798" s="2520">
        <v>1</v>
      </c>
      <c r="CG798" s="2521">
        <v>1</v>
      </c>
      <c r="CH798" s="2521">
        <v>1</v>
      </c>
      <c r="CI798" s="2521">
        <v>1</v>
      </c>
      <c r="CJ798" s="2521">
        <v>1</v>
      </c>
      <c r="CK798" s="2521">
        <v>1</v>
      </c>
      <c r="CL798" s="2521">
        <v>1</v>
      </c>
      <c r="CM798" s="2521">
        <v>1</v>
      </c>
      <c r="CN798" s="2521">
        <v>1</v>
      </c>
      <c r="CO798" s="2521">
        <v>1</v>
      </c>
      <c r="CP798" s="2521">
        <v>1</v>
      </c>
      <c r="CQ798" s="2521">
        <v>1</v>
      </c>
      <c r="CR798" s="2521">
        <v>1</v>
      </c>
      <c r="CS798" s="2521">
        <v>0</v>
      </c>
      <c r="CT798" s="2521">
        <v>0</v>
      </c>
      <c r="CU798" s="2521">
        <v>0</v>
      </c>
      <c r="CV798" s="2521">
        <v>0</v>
      </c>
      <c r="CW798" s="2521">
        <v>0</v>
      </c>
      <c r="CX798" s="2521">
        <v>0</v>
      </c>
      <c r="CY798" s="2563">
        <v>0</v>
      </c>
    </row>
    <row r="799" spans="1:103">
      <c r="A799" s="2541"/>
      <c r="B799" s="2659" t="s">
        <v>3274</v>
      </c>
      <c r="C799" s="2658" t="s">
        <v>3275</v>
      </c>
      <c r="D799" s="2648">
        <v>131</v>
      </c>
      <c r="E799" s="2519">
        <v>88</v>
      </c>
      <c r="F799" s="2556">
        <v>275</v>
      </c>
      <c r="G799" s="2547">
        <v>261</v>
      </c>
      <c r="H799" s="2546">
        <v>15.4</v>
      </c>
      <c r="I799" s="2546">
        <v>25.1</v>
      </c>
      <c r="J799" s="2547">
        <v>13</v>
      </c>
      <c r="K799" s="2546">
        <v>225</v>
      </c>
      <c r="L799" s="2546">
        <v>199</v>
      </c>
      <c r="M799" s="2522">
        <v>167</v>
      </c>
      <c r="N799" s="2548">
        <v>1.5409999999999999</v>
      </c>
      <c r="O799" s="2523">
        <v>11.75</v>
      </c>
      <c r="P799" s="2549">
        <v>1</v>
      </c>
      <c r="Q799" s="2549" t="s">
        <v>2493</v>
      </c>
      <c r="R799" s="2549" t="s">
        <v>2493</v>
      </c>
      <c r="S799" s="2549">
        <v>1</v>
      </c>
      <c r="T799" s="2550" t="s">
        <v>2493</v>
      </c>
      <c r="U799" s="2549">
        <v>1</v>
      </c>
      <c r="V799" s="2549" t="s">
        <v>2493</v>
      </c>
      <c r="W799" s="2549" t="s">
        <v>2493</v>
      </c>
      <c r="X799" s="2549">
        <v>1</v>
      </c>
      <c r="Y799" s="2550" t="s">
        <v>2493</v>
      </c>
      <c r="Z799" s="2551">
        <v>1</v>
      </c>
      <c r="AA799" s="2552" t="s">
        <v>2185</v>
      </c>
      <c r="AB799" s="2549" t="s">
        <v>2499</v>
      </c>
      <c r="AC799" s="2554">
        <v>22150</v>
      </c>
      <c r="AD799" s="2555">
        <v>1611</v>
      </c>
      <c r="AE799" s="2555">
        <v>1847</v>
      </c>
      <c r="AF799" s="2555">
        <v>11.5</v>
      </c>
      <c r="AG799" s="2555">
        <v>46.46</v>
      </c>
      <c r="AH799" s="2555">
        <v>7446</v>
      </c>
      <c r="AI799" s="2555">
        <v>570.6</v>
      </c>
      <c r="AJ799" s="2555">
        <v>869.7</v>
      </c>
      <c r="AK799" s="2555">
        <v>6.6</v>
      </c>
      <c r="AL799" s="2555">
        <v>8</v>
      </c>
      <c r="AM799" s="2555">
        <v>313.10000000000002</v>
      </c>
      <c r="AN799" s="2523">
        <v>1161</v>
      </c>
      <c r="AO799" s="2556">
        <v>1</v>
      </c>
      <c r="AP799" s="2547">
        <v>1</v>
      </c>
      <c r="AQ799" s="2547">
        <v>1</v>
      </c>
      <c r="AR799" s="2547">
        <v>1</v>
      </c>
      <c r="AS799" s="2557">
        <v>77</v>
      </c>
      <c r="AT799" s="2558">
        <v>92</v>
      </c>
      <c r="AU799" s="2558">
        <v>49</v>
      </c>
      <c r="AV799" s="2559">
        <v>64</v>
      </c>
      <c r="AW799" s="2560">
        <v>1</v>
      </c>
      <c r="AX799" s="2539">
        <v>1</v>
      </c>
      <c r="AY799" s="2521">
        <v>1</v>
      </c>
      <c r="AZ799" s="2539">
        <v>1</v>
      </c>
      <c r="BA799" s="2539">
        <v>1</v>
      </c>
      <c r="BB799" s="2539">
        <v>1</v>
      </c>
      <c r="BC799" s="2539">
        <v>0</v>
      </c>
      <c r="BD799" s="2539">
        <v>1</v>
      </c>
      <c r="BE799" s="2561">
        <v>1</v>
      </c>
      <c r="BF799" s="2539">
        <v>1</v>
      </c>
      <c r="BG799" s="2539">
        <v>1</v>
      </c>
      <c r="BH799" s="2539">
        <v>1</v>
      </c>
      <c r="BI799" s="2539">
        <v>1</v>
      </c>
      <c r="BJ799" s="2539">
        <v>1</v>
      </c>
      <c r="BK799" s="2539">
        <v>1</v>
      </c>
      <c r="BL799" s="2539">
        <v>1</v>
      </c>
      <c r="BM799" s="2539">
        <v>1</v>
      </c>
      <c r="BN799" s="2521">
        <v>0</v>
      </c>
      <c r="BO799" s="2539">
        <v>1</v>
      </c>
      <c r="BP799" s="2539">
        <v>1</v>
      </c>
      <c r="BQ799" s="2539">
        <v>0</v>
      </c>
      <c r="BR799" s="2562">
        <v>0</v>
      </c>
      <c r="BS799" s="2538">
        <v>0</v>
      </c>
      <c r="BT799" s="2521">
        <v>1</v>
      </c>
      <c r="BU799" s="2521">
        <v>0</v>
      </c>
      <c r="BV799" s="2521">
        <v>0</v>
      </c>
      <c r="BW799" s="2521">
        <v>0</v>
      </c>
      <c r="BX799" s="2521">
        <v>0</v>
      </c>
      <c r="BY799" s="2521">
        <v>0</v>
      </c>
      <c r="BZ799" s="2579">
        <v>0</v>
      </c>
      <c r="CA799" s="2521">
        <v>0</v>
      </c>
      <c r="CB799" s="2521">
        <v>0</v>
      </c>
      <c r="CC799" s="2521">
        <v>0</v>
      </c>
      <c r="CD799" s="2521">
        <v>0</v>
      </c>
      <c r="CE799" s="2524">
        <v>0</v>
      </c>
      <c r="CF799" s="2520">
        <v>1</v>
      </c>
      <c r="CG799" s="2521">
        <v>1</v>
      </c>
      <c r="CH799" s="2521">
        <v>1</v>
      </c>
      <c r="CI799" s="2521">
        <v>1</v>
      </c>
      <c r="CJ799" s="2521">
        <v>1</v>
      </c>
      <c r="CK799" s="2521">
        <v>1</v>
      </c>
      <c r="CL799" s="2521">
        <v>1</v>
      </c>
      <c r="CM799" s="2521">
        <v>1</v>
      </c>
      <c r="CN799" s="2521">
        <v>1</v>
      </c>
      <c r="CO799" s="2521">
        <v>1</v>
      </c>
      <c r="CP799" s="2521">
        <v>1</v>
      </c>
      <c r="CQ799" s="2521">
        <v>1</v>
      </c>
      <c r="CR799" s="2521">
        <v>1</v>
      </c>
      <c r="CS799" s="2521">
        <v>0</v>
      </c>
      <c r="CT799" s="2521">
        <v>0</v>
      </c>
      <c r="CU799" s="2521">
        <v>0</v>
      </c>
      <c r="CV799" s="2521">
        <v>0</v>
      </c>
      <c r="CW799" s="2521">
        <v>0</v>
      </c>
      <c r="CX799" s="2521">
        <v>0</v>
      </c>
      <c r="CY799" s="2563">
        <v>0</v>
      </c>
    </row>
    <row r="800" spans="1:103">
      <c r="A800" s="2541"/>
      <c r="B800" s="2659" t="s">
        <v>3276</v>
      </c>
      <c r="C800" s="2658" t="s">
        <v>3277</v>
      </c>
      <c r="D800" s="2648">
        <v>115</v>
      </c>
      <c r="E800" s="2519">
        <v>77</v>
      </c>
      <c r="F800" s="2556">
        <v>269</v>
      </c>
      <c r="G800" s="2547">
        <v>259</v>
      </c>
      <c r="H800" s="2546">
        <v>13.5</v>
      </c>
      <c r="I800" s="2546">
        <v>22.1</v>
      </c>
      <c r="J800" s="2547">
        <v>13</v>
      </c>
      <c r="K800" s="2546">
        <v>225</v>
      </c>
      <c r="L800" s="2546">
        <v>199</v>
      </c>
      <c r="M800" s="2522">
        <v>146</v>
      </c>
      <c r="N800" s="2548">
        <v>1.5249999999999999</v>
      </c>
      <c r="O800" s="2523">
        <v>13.28</v>
      </c>
      <c r="P800" s="2549">
        <v>1</v>
      </c>
      <c r="Q800" s="2549" t="s">
        <v>2493</v>
      </c>
      <c r="R800" s="2549" t="s">
        <v>2493</v>
      </c>
      <c r="S800" s="2549">
        <v>1</v>
      </c>
      <c r="T800" s="2550" t="s">
        <v>2493</v>
      </c>
      <c r="U800" s="2549">
        <v>1</v>
      </c>
      <c r="V800" s="2549" t="s">
        <v>2493</v>
      </c>
      <c r="W800" s="2549" t="s">
        <v>2493</v>
      </c>
      <c r="X800" s="2549">
        <v>1</v>
      </c>
      <c r="Y800" s="2550" t="s">
        <v>2493</v>
      </c>
      <c r="Z800" s="2551">
        <v>1</v>
      </c>
      <c r="AA800" s="2552" t="s">
        <v>2185</v>
      </c>
      <c r="AB800" s="2549" t="s">
        <v>2495</v>
      </c>
      <c r="AC800" s="2554">
        <v>18940</v>
      </c>
      <c r="AD800" s="2555">
        <v>1408</v>
      </c>
      <c r="AE800" s="2555">
        <v>1599</v>
      </c>
      <c r="AF800" s="2555">
        <v>11.3</v>
      </c>
      <c r="AG800" s="2555">
        <v>40.520000000000003</v>
      </c>
      <c r="AH800" s="2555">
        <v>6405</v>
      </c>
      <c r="AI800" s="2555">
        <v>494.6</v>
      </c>
      <c r="AJ800" s="2555">
        <v>752.8</v>
      </c>
      <c r="AK800" s="2555">
        <v>6.6</v>
      </c>
      <c r="AL800" s="2555">
        <v>7.2</v>
      </c>
      <c r="AM800" s="2555">
        <v>213.8</v>
      </c>
      <c r="AN800" s="2523">
        <v>975.2</v>
      </c>
      <c r="AO800" s="2556">
        <v>1</v>
      </c>
      <c r="AP800" s="2547">
        <v>1</v>
      </c>
      <c r="AQ800" s="2547">
        <v>1</v>
      </c>
      <c r="AR800" s="2547">
        <v>1</v>
      </c>
      <c r="AS800" s="2557">
        <v>87</v>
      </c>
      <c r="AT800" s="2558">
        <v>104</v>
      </c>
      <c r="AU800" s="2558">
        <v>54</v>
      </c>
      <c r="AV800" s="2559">
        <v>72</v>
      </c>
      <c r="AW800" s="2560">
        <v>1</v>
      </c>
      <c r="AX800" s="2539">
        <v>1</v>
      </c>
      <c r="AY800" s="2521">
        <v>1</v>
      </c>
      <c r="AZ800" s="2539">
        <v>1</v>
      </c>
      <c r="BA800" s="2539">
        <v>1</v>
      </c>
      <c r="BB800" s="2539">
        <v>1</v>
      </c>
      <c r="BC800" s="2539">
        <v>0</v>
      </c>
      <c r="BD800" s="2539">
        <v>1</v>
      </c>
      <c r="BE800" s="2561">
        <v>1</v>
      </c>
      <c r="BF800" s="2539">
        <v>1</v>
      </c>
      <c r="BG800" s="2539">
        <v>1</v>
      </c>
      <c r="BH800" s="2539">
        <v>1</v>
      </c>
      <c r="BI800" s="2539">
        <v>1</v>
      </c>
      <c r="BJ800" s="2539">
        <v>1</v>
      </c>
      <c r="BK800" s="2539">
        <v>1</v>
      </c>
      <c r="BL800" s="2539">
        <v>1</v>
      </c>
      <c r="BM800" s="2539">
        <v>1</v>
      </c>
      <c r="BN800" s="2521">
        <v>0</v>
      </c>
      <c r="BO800" s="2539">
        <v>1</v>
      </c>
      <c r="BP800" s="2539">
        <v>1</v>
      </c>
      <c r="BQ800" s="2539">
        <v>0</v>
      </c>
      <c r="BR800" s="2562">
        <v>0</v>
      </c>
      <c r="BS800" s="2538">
        <v>0</v>
      </c>
      <c r="BT800" s="2521">
        <v>0</v>
      </c>
      <c r="BU800" s="2521">
        <v>0</v>
      </c>
      <c r="BV800" s="2521">
        <v>0</v>
      </c>
      <c r="BW800" s="2521">
        <v>0</v>
      </c>
      <c r="BX800" s="2521">
        <v>0</v>
      </c>
      <c r="BY800" s="2521">
        <v>0</v>
      </c>
      <c r="BZ800" s="2579">
        <v>0</v>
      </c>
      <c r="CA800" s="2521">
        <v>0</v>
      </c>
      <c r="CB800" s="2521">
        <v>0</v>
      </c>
      <c r="CC800" s="2521">
        <v>0</v>
      </c>
      <c r="CD800" s="2521">
        <v>0</v>
      </c>
      <c r="CE800" s="2524">
        <v>0</v>
      </c>
      <c r="CF800" s="2520">
        <v>1</v>
      </c>
      <c r="CG800" s="2521">
        <v>1</v>
      </c>
      <c r="CH800" s="2521">
        <v>1</v>
      </c>
      <c r="CI800" s="2521">
        <v>1</v>
      </c>
      <c r="CJ800" s="2521">
        <v>1</v>
      </c>
      <c r="CK800" s="2521">
        <v>1</v>
      </c>
      <c r="CL800" s="2521">
        <v>1</v>
      </c>
      <c r="CM800" s="2521">
        <v>1</v>
      </c>
      <c r="CN800" s="2521">
        <v>1</v>
      </c>
      <c r="CO800" s="2521">
        <v>1</v>
      </c>
      <c r="CP800" s="2521">
        <v>1</v>
      </c>
      <c r="CQ800" s="2521">
        <v>1</v>
      </c>
      <c r="CR800" s="2521">
        <v>1</v>
      </c>
      <c r="CS800" s="2521">
        <v>0</v>
      </c>
      <c r="CT800" s="2521">
        <v>0</v>
      </c>
      <c r="CU800" s="2521">
        <v>0</v>
      </c>
      <c r="CV800" s="2521">
        <v>0</v>
      </c>
      <c r="CW800" s="2521">
        <v>0</v>
      </c>
      <c r="CX800" s="2521">
        <v>0</v>
      </c>
      <c r="CY800" s="2563">
        <v>0</v>
      </c>
    </row>
    <row r="801" spans="1:103">
      <c r="A801" s="2541"/>
      <c r="B801" s="2659" t="s">
        <v>3278</v>
      </c>
      <c r="C801" s="2658" t="s">
        <v>3279</v>
      </c>
      <c r="D801" s="2648">
        <v>101</v>
      </c>
      <c r="E801" s="2519">
        <v>68</v>
      </c>
      <c r="F801" s="2556">
        <v>264</v>
      </c>
      <c r="G801" s="2547">
        <v>257</v>
      </c>
      <c r="H801" s="2546">
        <v>11.9</v>
      </c>
      <c r="I801" s="2546">
        <v>19.600000000000001</v>
      </c>
      <c r="J801" s="2547">
        <v>13</v>
      </c>
      <c r="K801" s="2546">
        <v>225</v>
      </c>
      <c r="L801" s="2546">
        <v>199</v>
      </c>
      <c r="M801" s="2522">
        <v>129</v>
      </c>
      <c r="N801" s="2548">
        <v>1.51</v>
      </c>
      <c r="O801" s="2523">
        <v>14.92</v>
      </c>
      <c r="P801" s="2549">
        <v>1</v>
      </c>
      <c r="Q801" s="2549" t="s">
        <v>2493</v>
      </c>
      <c r="R801" s="2549" t="s">
        <v>2493</v>
      </c>
      <c r="S801" s="2549">
        <v>1</v>
      </c>
      <c r="T801" s="2550" t="s">
        <v>2493</v>
      </c>
      <c r="U801" s="2549">
        <v>1</v>
      </c>
      <c r="V801" s="2549" t="s">
        <v>2493</v>
      </c>
      <c r="W801" s="2549" t="s">
        <v>2493</v>
      </c>
      <c r="X801" s="2549">
        <v>1</v>
      </c>
      <c r="Y801" s="2550" t="s">
        <v>2493</v>
      </c>
      <c r="Z801" s="2551">
        <v>1</v>
      </c>
      <c r="AA801" s="2552" t="s">
        <v>2185</v>
      </c>
      <c r="AB801" s="2549" t="s">
        <v>2495</v>
      </c>
      <c r="AC801" s="2554">
        <v>16370</v>
      </c>
      <c r="AD801" s="2555">
        <v>1240</v>
      </c>
      <c r="AE801" s="2555">
        <v>1397</v>
      </c>
      <c r="AF801" s="2555">
        <v>11.2</v>
      </c>
      <c r="AG801" s="2555">
        <v>35.630000000000003</v>
      </c>
      <c r="AH801" s="2555">
        <v>5549</v>
      </c>
      <c r="AI801" s="2555">
        <v>431.8</v>
      </c>
      <c r="AJ801" s="2555">
        <v>656.5</v>
      </c>
      <c r="AK801" s="2555">
        <v>6.5</v>
      </c>
      <c r="AL801" s="2555">
        <v>6.6</v>
      </c>
      <c r="AM801" s="2555">
        <v>149.1</v>
      </c>
      <c r="AN801" s="2523">
        <v>828</v>
      </c>
      <c r="AO801" s="2556">
        <v>1</v>
      </c>
      <c r="AP801" s="2547">
        <v>1</v>
      </c>
      <c r="AQ801" s="2547">
        <v>1</v>
      </c>
      <c r="AR801" s="2547">
        <v>1</v>
      </c>
      <c r="AS801" s="2557">
        <v>97</v>
      </c>
      <c r="AT801" s="2558">
        <v>117</v>
      </c>
      <c r="AU801" s="2558">
        <v>61</v>
      </c>
      <c r="AV801" s="2559">
        <v>81</v>
      </c>
      <c r="AW801" s="2560">
        <v>1</v>
      </c>
      <c r="AX801" s="2539">
        <v>1</v>
      </c>
      <c r="AY801" s="2521">
        <v>1</v>
      </c>
      <c r="AZ801" s="2539">
        <v>1</v>
      </c>
      <c r="BA801" s="2539">
        <v>1</v>
      </c>
      <c r="BB801" s="2539">
        <v>1</v>
      </c>
      <c r="BC801" s="2539">
        <v>0</v>
      </c>
      <c r="BD801" s="2539">
        <v>1</v>
      </c>
      <c r="BE801" s="2561">
        <v>1</v>
      </c>
      <c r="BF801" s="2539">
        <v>1</v>
      </c>
      <c r="BG801" s="2539">
        <v>1</v>
      </c>
      <c r="BH801" s="2539">
        <v>1</v>
      </c>
      <c r="BI801" s="2539">
        <v>1</v>
      </c>
      <c r="BJ801" s="2539">
        <v>1</v>
      </c>
      <c r="BK801" s="2539">
        <v>1</v>
      </c>
      <c r="BL801" s="2539">
        <v>1</v>
      </c>
      <c r="BM801" s="2539">
        <v>1</v>
      </c>
      <c r="BN801" s="2521">
        <v>0</v>
      </c>
      <c r="BO801" s="2539">
        <v>1</v>
      </c>
      <c r="BP801" s="2539">
        <v>1</v>
      </c>
      <c r="BQ801" s="2539">
        <v>0</v>
      </c>
      <c r="BR801" s="2562">
        <v>0</v>
      </c>
      <c r="BS801" s="2538">
        <v>0</v>
      </c>
      <c r="BT801" s="2521">
        <v>0</v>
      </c>
      <c r="BU801" s="2521">
        <v>0</v>
      </c>
      <c r="BV801" s="2521">
        <v>0</v>
      </c>
      <c r="BW801" s="2521">
        <v>0</v>
      </c>
      <c r="BX801" s="2521">
        <v>0</v>
      </c>
      <c r="BY801" s="2521">
        <v>0</v>
      </c>
      <c r="BZ801" s="2579">
        <v>0</v>
      </c>
      <c r="CA801" s="2521">
        <v>0</v>
      </c>
      <c r="CB801" s="2521">
        <v>0</v>
      </c>
      <c r="CC801" s="2521">
        <v>0</v>
      </c>
      <c r="CD801" s="2521">
        <v>0</v>
      </c>
      <c r="CE801" s="2524">
        <v>0</v>
      </c>
      <c r="CF801" s="2520">
        <v>1</v>
      </c>
      <c r="CG801" s="2521">
        <v>1</v>
      </c>
      <c r="CH801" s="2521">
        <v>1</v>
      </c>
      <c r="CI801" s="2521">
        <v>1</v>
      </c>
      <c r="CJ801" s="2521">
        <v>1</v>
      </c>
      <c r="CK801" s="2521">
        <v>1</v>
      </c>
      <c r="CL801" s="2521">
        <v>1</v>
      </c>
      <c r="CM801" s="2521">
        <v>1</v>
      </c>
      <c r="CN801" s="2521">
        <v>1</v>
      </c>
      <c r="CO801" s="2521">
        <v>1</v>
      </c>
      <c r="CP801" s="2521">
        <v>1</v>
      </c>
      <c r="CQ801" s="2521">
        <v>1</v>
      </c>
      <c r="CR801" s="2521">
        <v>1</v>
      </c>
      <c r="CS801" s="2521">
        <v>0</v>
      </c>
      <c r="CT801" s="2521">
        <v>0</v>
      </c>
      <c r="CU801" s="2521">
        <v>0</v>
      </c>
      <c r="CV801" s="2521">
        <v>0</v>
      </c>
      <c r="CW801" s="2521">
        <v>0</v>
      </c>
      <c r="CX801" s="2521">
        <v>0</v>
      </c>
      <c r="CY801" s="2563">
        <v>0</v>
      </c>
    </row>
    <row r="802" spans="1:103">
      <c r="A802" s="2541"/>
      <c r="B802" s="2659" t="s">
        <v>3280</v>
      </c>
      <c r="C802" s="2668" t="s">
        <v>3281</v>
      </c>
      <c r="D802" s="2648">
        <v>89</v>
      </c>
      <c r="E802" s="2519">
        <v>60</v>
      </c>
      <c r="F802" s="2556">
        <v>260</v>
      </c>
      <c r="G802" s="2547">
        <v>256</v>
      </c>
      <c r="H802" s="2546">
        <v>10.7</v>
      </c>
      <c r="I802" s="2546">
        <v>17.3</v>
      </c>
      <c r="J802" s="2547">
        <v>13</v>
      </c>
      <c r="K802" s="2546">
        <v>225</v>
      </c>
      <c r="L802" s="2546">
        <v>199</v>
      </c>
      <c r="M802" s="2522">
        <v>114</v>
      </c>
      <c r="N802" s="2548">
        <v>1.5</v>
      </c>
      <c r="O802" s="2523">
        <v>16.739999999999998</v>
      </c>
      <c r="P802" s="2549">
        <v>1</v>
      </c>
      <c r="Q802" s="2549" t="s">
        <v>2493</v>
      </c>
      <c r="R802" s="2549" t="s">
        <v>2493</v>
      </c>
      <c r="S802" s="2549">
        <v>1</v>
      </c>
      <c r="T802" s="2550" t="s">
        <v>2493</v>
      </c>
      <c r="U802" s="2549">
        <v>1</v>
      </c>
      <c r="V802" s="2549" t="s">
        <v>2493</v>
      </c>
      <c r="W802" s="2549" t="s">
        <v>2493</v>
      </c>
      <c r="X802" s="2549">
        <v>1</v>
      </c>
      <c r="Y802" s="2550" t="s">
        <v>2493</v>
      </c>
      <c r="Z802" s="2551">
        <v>1</v>
      </c>
      <c r="AA802" s="2552" t="s">
        <v>2185</v>
      </c>
      <c r="AB802" s="2549" t="s">
        <v>2495</v>
      </c>
      <c r="AC802" s="2554">
        <v>14260</v>
      </c>
      <c r="AD802" s="2555">
        <v>1097</v>
      </c>
      <c r="AE802" s="2555">
        <v>1226</v>
      </c>
      <c r="AF802" s="2555">
        <v>11.1</v>
      </c>
      <c r="AG802" s="2555">
        <v>31.91</v>
      </c>
      <c r="AH802" s="2555">
        <v>4840</v>
      </c>
      <c r="AI802" s="2555">
        <v>378.1</v>
      </c>
      <c r="AJ802" s="2555">
        <v>574.5</v>
      </c>
      <c r="AK802" s="2555">
        <v>6.5</v>
      </c>
      <c r="AL802" s="2555">
        <v>6</v>
      </c>
      <c r="AM802" s="2555">
        <v>103.9</v>
      </c>
      <c r="AN802" s="2523">
        <v>712.3</v>
      </c>
      <c r="AO802" s="2556">
        <v>1</v>
      </c>
      <c r="AP802" s="2547">
        <v>1</v>
      </c>
      <c r="AQ802" s="2547">
        <v>1</v>
      </c>
      <c r="AR802" s="2547">
        <v>1</v>
      </c>
      <c r="AS802" s="2557">
        <v>109</v>
      </c>
      <c r="AT802" s="2558">
        <v>131</v>
      </c>
      <c r="AU802" s="2558">
        <v>68</v>
      </c>
      <c r="AV802" s="2559">
        <v>90</v>
      </c>
      <c r="AW802" s="2560">
        <v>1</v>
      </c>
      <c r="AX802" s="2539">
        <v>1</v>
      </c>
      <c r="AY802" s="2521">
        <v>1</v>
      </c>
      <c r="AZ802" s="2539">
        <v>1</v>
      </c>
      <c r="BA802" s="2539">
        <v>1</v>
      </c>
      <c r="BB802" s="2539">
        <v>1</v>
      </c>
      <c r="BC802" s="2539">
        <v>0</v>
      </c>
      <c r="BD802" s="2539">
        <v>1</v>
      </c>
      <c r="BE802" s="2561">
        <v>1</v>
      </c>
      <c r="BF802" s="2539">
        <v>1</v>
      </c>
      <c r="BG802" s="2539">
        <v>1</v>
      </c>
      <c r="BH802" s="2539">
        <v>1</v>
      </c>
      <c r="BI802" s="2539">
        <v>1</v>
      </c>
      <c r="BJ802" s="2539">
        <v>1</v>
      </c>
      <c r="BK802" s="2539">
        <v>1</v>
      </c>
      <c r="BL802" s="2539">
        <v>1</v>
      </c>
      <c r="BM802" s="2539">
        <v>1</v>
      </c>
      <c r="BN802" s="2521">
        <v>0</v>
      </c>
      <c r="BO802" s="2539">
        <v>1</v>
      </c>
      <c r="BP802" s="2539">
        <v>1</v>
      </c>
      <c r="BQ802" s="2539">
        <v>0</v>
      </c>
      <c r="BR802" s="2562">
        <v>0</v>
      </c>
      <c r="BS802" s="2538">
        <v>0</v>
      </c>
      <c r="BT802" s="2521">
        <v>0</v>
      </c>
      <c r="BU802" s="2521">
        <v>0</v>
      </c>
      <c r="BV802" s="2521">
        <v>0</v>
      </c>
      <c r="BW802" s="2521">
        <v>0</v>
      </c>
      <c r="BX802" s="2521">
        <v>0</v>
      </c>
      <c r="BY802" s="2521">
        <v>0</v>
      </c>
      <c r="BZ802" s="2579">
        <v>0</v>
      </c>
      <c r="CA802" s="2521">
        <v>0</v>
      </c>
      <c r="CB802" s="2521">
        <v>0</v>
      </c>
      <c r="CC802" s="2521">
        <v>0</v>
      </c>
      <c r="CD802" s="2521">
        <v>0</v>
      </c>
      <c r="CE802" s="2524">
        <v>0</v>
      </c>
      <c r="CF802" s="2520">
        <v>1</v>
      </c>
      <c r="CG802" s="2521">
        <v>1</v>
      </c>
      <c r="CH802" s="2521">
        <v>1</v>
      </c>
      <c r="CI802" s="2521">
        <v>1</v>
      </c>
      <c r="CJ802" s="2521">
        <v>1</v>
      </c>
      <c r="CK802" s="2521">
        <v>1</v>
      </c>
      <c r="CL802" s="2521">
        <v>1</v>
      </c>
      <c r="CM802" s="2521">
        <v>1</v>
      </c>
      <c r="CN802" s="2521">
        <v>1</v>
      </c>
      <c r="CO802" s="2521">
        <v>1</v>
      </c>
      <c r="CP802" s="2521">
        <v>1</v>
      </c>
      <c r="CQ802" s="2521">
        <v>1</v>
      </c>
      <c r="CR802" s="2521">
        <v>1</v>
      </c>
      <c r="CS802" s="2521">
        <v>0</v>
      </c>
      <c r="CT802" s="2521">
        <v>0</v>
      </c>
      <c r="CU802" s="2521">
        <v>0</v>
      </c>
      <c r="CV802" s="2521">
        <v>0</v>
      </c>
      <c r="CW802" s="2521">
        <v>0</v>
      </c>
      <c r="CX802" s="2521">
        <v>0</v>
      </c>
      <c r="CY802" s="2563">
        <v>0</v>
      </c>
    </row>
    <row r="803" spans="1:103">
      <c r="A803" s="2541"/>
      <c r="B803" s="2659" t="s">
        <v>3282</v>
      </c>
      <c r="C803" s="2668" t="s">
        <v>3283</v>
      </c>
      <c r="D803" s="2648">
        <v>80</v>
      </c>
      <c r="E803" s="2519">
        <v>54</v>
      </c>
      <c r="F803" s="2556">
        <v>256</v>
      </c>
      <c r="G803" s="2547">
        <v>255</v>
      </c>
      <c r="H803" s="2546">
        <v>9.4</v>
      </c>
      <c r="I803" s="2546">
        <v>15.6</v>
      </c>
      <c r="J803" s="2547">
        <v>13</v>
      </c>
      <c r="K803" s="2546">
        <v>225</v>
      </c>
      <c r="L803" s="2546">
        <v>199</v>
      </c>
      <c r="M803" s="2522">
        <v>102</v>
      </c>
      <c r="N803" s="2548">
        <v>1.4910000000000001</v>
      </c>
      <c r="O803" s="2523">
        <v>18.600000000000001</v>
      </c>
      <c r="P803" s="2549">
        <v>1</v>
      </c>
      <c r="Q803" s="2549" t="s">
        <v>2493</v>
      </c>
      <c r="R803" s="2549" t="s">
        <v>2493</v>
      </c>
      <c r="S803" s="2549">
        <v>1</v>
      </c>
      <c r="T803" s="2550" t="s">
        <v>2493</v>
      </c>
      <c r="U803" s="2549">
        <v>1</v>
      </c>
      <c r="V803" s="2549" t="s">
        <v>2493</v>
      </c>
      <c r="W803" s="2549" t="s">
        <v>2493</v>
      </c>
      <c r="X803" s="2549">
        <v>1</v>
      </c>
      <c r="Y803" s="2550" t="s">
        <v>2493</v>
      </c>
      <c r="Z803" s="2551">
        <v>1</v>
      </c>
      <c r="AA803" s="2552" t="s">
        <v>2185</v>
      </c>
      <c r="AB803" s="2549" t="s">
        <v>2495</v>
      </c>
      <c r="AC803" s="2554">
        <v>12570</v>
      </c>
      <c r="AD803" s="2555">
        <v>982.4</v>
      </c>
      <c r="AE803" s="2555">
        <v>1090</v>
      </c>
      <c r="AF803" s="2555">
        <v>11</v>
      </c>
      <c r="AG803" s="2555">
        <v>28.1</v>
      </c>
      <c r="AH803" s="2555">
        <v>4313</v>
      </c>
      <c r="AI803" s="2555">
        <v>338.3</v>
      </c>
      <c r="AJ803" s="2555">
        <v>513.20000000000005</v>
      </c>
      <c r="AK803" s="2555">
        <v>6.4</v>
      </c>
      <c r="AL803" s="2555">
        <v>5.5</v>
      </c>
      <c r="AM803" s="2555">
        <v>75.94</v>
      </c>
      <c r="AN803" s="2523">
        <v>622.79999999999995</v>
      </c>
      <c r="AO803" s="2556">
        <v>1</v>
      </c>
      <c r="AP803" s="2547">
        <v>2</v>
      </c>
      <c r="AQ803" s="2547">
        <v>1</v>
      </c>
      <c r="AR803" s="2547">
        <v>2</v>
      </c>
      <c r="AS803" s="2557">
        <v>121</v>
      </c>
      <c r="AT803" s="2558">
        <v>146</v>
      </c>
      <c r="AU803" s="2558">
        <v>75</v>
      </c>
      <c r="AV803" s="2559">
        <v>100</v>
      </c>
      <c r="AW803" s="2560">
        <v>1</v>
      </c>
      <c r="AX803" s="2539">
        <v>1</v>
      </c>
      <c r="AY803" s="2521">
        <v>1</v>
      </c>
      <c r="AZ803" s="2539">
        <v>1</v>
      </c>
      <c r="BA803" s="2539">
        <v>1</v>
      </c>
      <c r="BB803" s="2539">
        <v>1</v>
      </c>
      <c r="BC803" s="2539">
        <v>0</v>
      </c>
      <c r="BD803" s="2539">
        <v>1</v>
      </c>
      <c r="BE803" s="2561">
        <v>1</v>
      </c>
      <c r="BF803" s="2539">
        <v>1</v>
      </c>
      <c r="BG803" s="2539">
        <v>1</v>
      </c>
      <c r="BH803" s="2539">
        <v>1</v>
      </c>
      <c r="BI803" s="2539">
        <v>1</v>
      </c>
      <c r="BJ803" s="2539">
        <v>1</v>
      </c>
      <c r="BK803" s="2539">
        <v>1</v>
      </c>
      <c r="BL803" s="2539">
        <v>1</v>
      </c>
      <c r="BM803" s="2539">
        <v>1</v>
      </c>
      <c r="BN803" s="2521">
        <v>0</v>
      </c>
      <c r="BO803" s="2539">
        <v>1</v>
      </c>
      <c r="BP803" s="2539">
        <v>1</v>
      </c>
      <c r="BQ803" s="2539">
        <v>0</v>
      </c>
      <c r="BR803" s="2562">
        <v>0</v>
      </c>
      <c r="BS803" s="2538">
        <v>0</v>
      </c>
      <c r="BT803" s="2521">
        <v>0</v>
      </c>
      <c r="BU803" s="2521">
        <v>0</v>
      </c>
      <c r="BV803" s="2521">
        <v>0</v>
      </c>
      <c r="BW803" s="2521">
        <v>0</v>
      </c>
      <c r="BX803" s="2521">
        <v>0</v>
      </c>
      <c r="BY803" s="2521">
        <v>0</v>
      </c>
      <c r="BZ803" s="2579">
        <v>0</v>
      </c>
      <c r="CA803" s="2521">
        <v>0</v>
      </c>
      <c r="CB803" s="2521">
        <v>0</v>
      </c>
      <c r="CC803" s="2521">
        <v>0</v>
      </c>
      <c r="CD803" s="2521">
        <v>0</v>
      </c>
      <c r="CE803" s="2524">
        <v>0</v>
      </c>
      <c r="CF803" s="2520">
        <v>1</v>
      </c>
      <c r="CG803" s="2521">
        <v>1</v>
      </c>
      <c r="CH803" s="2521">
        <v>1</v>
      </c>
      <c r="CI803" s="2521">
        <v>1</v>
      </c>
      <c r="CJ803" s="2521">
        <v>1</v>
      </c>
      <c r="CK803" s="2521">
        <v>1</v>
      </c>
      <c r="CL803" s="2521">
        <v>1</v>
      </c>
      <c r="CM803" s="2521">
        <v>1</v>
      </c>
      <c r="CN803" s="2521">
        <v>1</v>
      </c>
      <c r="CO803" s="2521">
        <v>1</v>
      </c>
      <c r="CP803" s="2521">
        <v>1</v>
      </c>
      <c r="CQ803" s="2521">
        <v>1</v>
      </c>
      <c r="CR803" s="2521">
        <v>1</v>
      </c>
      <c r="CS803" s="2521">
        <v>0</v>
      </c>
      <c r="CT803" s="2521">
        <v>0</v>
      </c>
      <c r="CU803" s="2521">
        <v>0</v>
      </c>
      <c r="CV803" s="2521">
        <v>0</v>
      </c>
      <c r="CW803" s="2521">
        <v>0</v>
      </c>
      <c r="CX803" s="2521">
        <v>0</v>
      </c>
      <c r="CY803" s="2563">
        <v>0</v>
      </c>
    </row>
    <row r="804" spans="1:103">
      <c r="A804" s="2541"/>
      <c r="B804" s="2659" t="s">
        <v>3284</v>
      </c>
      <c r="C804" s="2668" t="s">
        <v>3285</v>
      </c>
      <c r="D804" s="2648">
        <v>73</v>
      </c>
      <c r="E804" s="2519">
        <v>49</v>
      </c>
      <c r="F804" s="2556">
        <v>253</v>
      </c>
      <c r="G804" s="2547">
        <v>254</v>
      </c>
      <c r="H804" s="2546">
        <v>8.6</v>
      </c>
      <c r="I804" s="2546">
        <v>14.2</v>
      </c>
      <c r="J804" s="2547">
        <v>13</v>
      </c>
      <c r="K804" s="2546">
        <v>225</v>
      </c>
      <c r="L804" s="2546">
        <v>199</v>
      </c>
      <c r="M804" s="2522">
        <v>92.9</v>
      </c>
      <c r="N804" s="2548">
        <v>1.482</v>
      </c>
      <c r="O804" s="2523">
        <v>20.32</v>
      </c>
      <c r="P804" s="2549">
        <v>1</v>
      </c>
      <c r="Q804" s="2549" t="s">
        <v>2493</v>
      </c>
      <c r="R804" s="2549" t="s">
        <v>2493</v>
      </c>
      <c r="S804" s="2549">
        <v>1</v>
      </c>
      <c r="T804" s="2550" t="s">
        <v>2493</v>
      </c>
      <c r="U804" s="2549">
        <v>1</v>
      </c>
      <c r="V804" s="2549" t="s">
        <v>2493</v>
      </c>
      <c r="W804" s="2549" t="s">
        <v>2493</v>
      </c>
      <c r="X804" s="2549">
        <v>1</v>
      </c>
      <c r="Y804" s="2550" t="s">
        <v>2493</v>
      </c>
      <c r="Z804" s="2551">
        <v>1</v>
      </c>
      <c r="AA804" s="2552" t="s">
        <v>2185</v>
      </c>
      <c r="AB804" s="2549" t="s">
        <v>2495</v>
      </c>
      <c r="AC804" s="2554">
        <v>11280</v>
      </c>
      <c r="AD804" s="2555">
        <v>891.8</v>
      </c>
      <c r="AE804" s="2555">
        <v>985.6</v>
      </c>
      <c r="AF804" s="2555">
        <v>11</v>
      </c>
      <c r="AG804" s="2555">
        <v>25.67</v>
      </c>
      <c r="AH804" s="2555">
        <v>3880</v>
      </c>
      <c r="AI804" s="2555">
        <v>305.5</v>
      </c>
      <c r="AJ804" s="2555">
        <v>463.2</v>
      </c>
      <c r="AK804" s="2555">
        <v>6.4</v>
      </c>
      <c r="AL804" s="2555">
        <v>5.2</v>
      </c>
      <c r="AM804" s="2555">
        <v>57.72</v>
      </c>
      <c r="AN804" s="2523">
        <v>552.9</v>
      </c>
      <c r="AO804" s="2556">
        <v>2</v>
      </c>
      <c r="AP804" s="2547">
        <v>3</v>
      </c>
      <c r="AQ804" s="2547">
        <v>2</v>
      </c>
      <c r="AR804" s="2547">
        <v>3</v>
      </c>
      <c r="AS804" s="2557">
        <v>132</v>
      </c>
      <c r="AT804" s="2558">
        <v>160</v>
      </c>
      <c r="AU804" s="2558">
        <v>82</v>
      </c>
      <c r="AV804" s="2559">
        <v>109</v>
      </c>
      <c r="AW804" s="2560">
        <v>1</v>
      </c>
      <c r="AX804" s="2539">
        <v>1</v>
      </c>
      <c r="AY804" s="2521">
        <v>1</v>
      </c>
      <c r="AZ804" s="2539">
        <v>1</v>
      </c>
      <c r="BA804" s="2539">
        <v>1</v>
      </c>
      <c r="BB804" s="2539">
        <v>1</v>
      </c>
      <c r="BC804" s="2539">
        <v>0</v>
      </c>
      <c r="BD804" s="2539">
        <v>1</v>
      </c>
      <c r="BE804" s="2561">
        <v>1</v>
      </c>
      <c r="BF804" s="2539">
        <v>1</v>
      </c>
      <c r="BG804" s="2539">
        <v>1</v>
      </c>
      <c r="BH804" s="2539">
        <v>1</v>
      </c>
      <c r="BI804" s="2539">
        <v>1</v>
      </c>
      <c r="BJ804" s="2539">
        <v>1</v>
      </c>
      <c r="BK804" s="2539">
        <v>1</v>
      </c>
      <c r="BL804" s="2539">
        <v>1</v>
      </c>
      <c r="BM804" s="2539">
        <v>1</v>
      </c>
      <c r="BN804" s="2521">
        <v>0</v>
      </c>
      <c r="BO804" s="2539">
        <v>1</v>
      </c>
      <c r="BP804" s="2539">
        <v>1</v>
      </c>
      <c r="BQ804" s="2539">
        <v>0</v>
      </c>
      <c r="BR804" s="2562">
        <v>0</v>
      </c>
      <c r="BS804" s="2538">
        <v>0</v>
      </c>
      <c r="BT804" s="2521">
        <v>0</v>
      </c>
      <c r="BU804" s="2521">
        <v>0</v>
      </c>
      <c r="BV804" s="2521">
        <v>0</v>
      </c>
      <c r="BW804" s="2521">
        <v>0</v>
      </c>
      <c r="BX804" s="2521">
        <v>0</v>
      </c>
      <c r="BY804" s="2521">
        <v>0</v>
      </c>
      <c r="BZ804" s="2579">
        <v>0</v>
      </c>
      <c r="CA804" s="2521">
        <v>0</v>
      </c>
      <c r="CB804" s="2521">
        <v>0</v>
      </c>
      <c r="CC804" s="2521">
        <v>0</v>
      </c>
      <c r="CD804" s="2521">
        <v>0</v>
      </c>
      <c r="CE804" s="2524">
        <v>0</v>
      </c>
      <c r="CF804" s="2520">
        <v>1</v>
      </c>
      <c r="CG804" s="2521">
        <v>1</v>
      </c>
      <c r="CH804" s="2521">
        <v>1</v>
      </c>
      <c r="CI804" s="2521">
        <v>1</v>
      </c>
      <c r="CJ804" s="2521">
        <v>1</v>
      </c>
      <c r="CK804" s="2521">
        <v>1</v>
      </c>
      <c r="CL804" s="2521">
        <v>1</v>
      </c>
      <c r="CM804" s="2521">
        <v>1</v>
      </c>
      <c r="CN804" s="2521">
        <v>1</v>
      </c>
      <c r="CO804" s="2521">
        <v>1</v>
      </c>
      <c r="CP804" s="2521">
        <v>1</v>
      </c>
      <c r="CQ804" s="2521">
        <v>1</v>
      </c>
      <c r="CR804" s="2521">
        <v>1</v>
      </c>
      <c r="CS804" s="2521">
        <v>0</v>
      </c>
      <c r="CT804" s="2521">
        <v>0</v>
      </c>
      <c r="CU804" s="2521">
        <v>0</v>
      </c>
      <c r="CV804" s="2521">
        <v>0</v>
      </c>
      <c r="CW804" s="2521">
        <v>0</v>
      </c>
      <c r="CX804" s="2521">
        <v>0</v>
      </c>
      <c r="CY804" s="2563">
        <v>0</v>
      </c>
    </row>
    <row r="805" spans="1:103">
      <c r="A805" s="2541"/>
      <c r="B805" s="2659" t="s">
        <v>3286</v>
      </c>
      <c r="C805" s="2668" t="s">
        <v>3287</v>
      </c>
      <c r="D805" s="2648">
        <v>67</v>
      </c>
      <c r="E805" s="2519">
        <v>45</v>
      </c>
      <c r="F805" s="2556">
        <v>257</v>
      </c>
      <c r="G805" s="2547">
        <v>204</v>
      </c>
      <c r="H805" s="2546">
        <v>8.9</v>
      </c>
      <c r="I805" s="2546">
        <v>15.7</v>
      </c>
      <c r="J805" s="2547">
        <v>13</v>
      </c>
      <c r="K805" s="2546">
        <v>225</v>
      </c>
      <c r="L805" s="2546">
        <v>199</v>
      </c>
      <c r="M805" s="2522">
        <v>85.8</v>
      </c>
      <c r="N805" s="2548">
        <v>1.29</v>
      </c>
      <c r="O805" s="2523">
        <v>19.2</v>
      </c>
      <c r="P805" s="2549">
        <v>1</v>
      </c>
      <c r="Q805" s="2549">
        <v>1</v>
      </c>
      <c r="R805" s="2549">
        <v>1</v>
      </c>
      <c r="S805" s="2549">
        <v>1</v>
      </c>
      <c r="T805" s="2550">
        <v>1</v>
      </c>
      <c r="U805" s="2549" t="s">
        <v>2185</v>
      </c>
      <c r="V805" s="2549">
        <v>1</v>
      </c>
      <c r="W805" s="2549" t="s">
        <v>2185</v>
      </c>
      <c r="X805" s="2549" t="s">
        <v>2185</v>
      </c>
      <c r="Y805" s="2550">
        <v>1</v>
      </c>
      <c r="Z805" s="2551" t="s">
        <v>2185</v>
      </c>
      <c r="AA805" s="2552" t="s">
        <v>2185</v>
      </c>
      <c r="AB805" s="2549" t="s">
        <v>2495</v>
      </c>
      <c r="AC805" s="2554">
        <v>10360</v>
      </c>
      <c r="AD805" s="2555">
        <v>806.5</v>
      </c>
      <c r="AE805" s="2555">
        <v>902</v>
      </c>
      <c r="AF805" s="2555">
        <v>11</v>
      </c>
      <c r="AG805" s="2555">
        <v>27</v>
      </c>
      <c r="AH805" s="2555">
        <v>2223</v>
      </c>
      <c r="AI805" s="2555">
        <v>218</v>
      </c>
      <c r="AJ805" s="2555">
        <v>332.2</v>
      </c>
      <c r="AK805" s="2555">
        <v>5</v>
      </c>
      <c r="AL805" s="2555">
        <v>5.5</v>
      </c>
      <c r="AM805" s="2555">
        <v>62.72</v>
      </c>
      <c r="AN805" s="2523">
        <v>323.3</v>
      </c>
      <c r="AO805" s="2556">
        <v>1</v>
      </c>
      <c r="AP805" s="2547">
        <v>1</v>
      </c>
      <c r="AQ805" s="2547">
        <v>1</v>
      </c>
      <c r="AR805" s="2547">
        <v>1</v>
      </c>
      <c r="AS805" s="2557">
        <v>127</v>
      </c>
      <c r="AT805" s="2558">
        <v>151</v>
      </c>
      <c r="AU805" s="2558">
        <v>84</v>
      </c>
      <c r="AV805" s="2559">
        <v>108</v>
      </c>
      <c r="AW805" s="2560">
        <v>1</v>
      </c>
      <c r="AX805" s="2539">
        <v>0</v>
      </c>
      <c r="AY805" s="2521">
        <v>0</v>
      </c>
      <c r="AZ805" s="2539">
        <v>1</v>
      </c>
      <c r="BA805" s="2539">
        <v>0</v>
      </c>
      <c r="BB805" s="2539">
        <v>1</v>
      </c>
      <c r="BC805" s="2539">
        <v>0</v>
      </c>
      <c r="BD805" s="2539">
        <v>1</v>
      </c>
      <c r="BE805" s="2561">
        <v>0</v>
      </c>
      <c r="BF805" s="2539">
        <v>0</v>
      </c>
      <c r="BG805" s="2539">
        <v>1</v>
      </c>
      <c r="BH805" s="2539">
        <v>0</v>
      </c>
      <c r="BI805" s="2539">
        <v>1</v>
      </c>
      <c r="BJ805" s="2539">
        <v>1</v>
      </c>
      <c r="BK805" s="2539">
        <v>1</v>
      </c>
      <c r="BL805" s="2539">
        <v>1</v>
      </c>
      <c r="BM805" s="2539">
        <v>0</v>
      </c>
      <c r="BN805" s="2521">
        <v>0</v>
      </c>
      <c r="BO805" s="2539">
        <v>1</v>
      </c>
      <c r="BP805" s="2539">
        <v>1</v>
      </c>
      <c r="BQ805" s="2539">
        <v>0</v>
      </c>
      <c r="BR805" s="2562">
        <v>0</v>
      </c>
      <c r="BS805" s="2538">
        <v>0</v>
      </c>
      <c r="BT805" s="2521">
        <v>0</v>
      </c>
      <c r="BU805" s="2521">
        <v>0</v>
      </c>
      <c r="BV805" s="2521">
        <v>0</v>
      </c>
      <c r="BW805" s="2521">
        <v>0</v>
      </c>
      <c r="BX805" s="2521">
        <v>0</v>
      </c>
      <c r="BY805" s="2521">
        <v>0</v>
      </c>
      <c r="BZ805" s="2579">
        <v>0</v>
      </c>
      <c r="CA805" s="2521">
        <v>0</v>
      </c>
      <c r="CB805" s="2521">
        <v>0</v>
      </c>
      <c r="CC805" s="2521">
        <v>0</v>
      </c>
      <c r="CD805" s="2521">
        <v>0</v>
      </c>
      <c r="CE805" s="2524">
        <v>0</v>
      </c>
      <c r="CF805" s="2520">
        <v>1</v>
      </c>
      <c r="CG805" s="2521">
        <v>1</v>
      </c>
      <c r="CH805" s="2521">
        <v>1</v>
      </c>
      <c r="CI805" s="2521">
        <v>1</v>
      </c>
      <c r="CJ805" s="2521">
        <v>1</v>
      </c>
      <c r="CK805" s="2521">
        <v>1</v>
      </c>
      <c r="CL805" s="2521">
        <v>1</v>
      </c>
      <c r="CM805" s="2521">
        <v>1</v>
      </c>
      <c r="CN805" s="2521">
        <v>1</v>
      </c>
      <c r="CO805" s="2521">
        <v>1</v>
      </c>
      <c r="CP805" s="2521">
        <v>1</v>
      </c>
      <c r="CQ805" s="2521">
        <v>1</v>
      </c>
      <c r="CR805" s="2521">
        <v>1</v>
      </c>
      <c r="CS805" s="2521">
        <v>0</v>
      </c>
      <c r="CT805" s="2521">
        <v>0</v>
      </c>
      <c r="CU805" s="2521">
        <v>0</v>
      </c>
      <c r="CV805" s="2521">
        <v>0</v>
      </c>
      <c r="CW805" s="2521">
        <v>0</v>
      </c>
      <c r="CX805" s="2521">
        <v>0</v>
      </c>
      <c r="CY805" s="2563">
        <v>0</v>
      </c>
    </row>
    <row r="806" spans="1:103">
      <c r="A806" s="2541"/>
      <c r="B806" s="2659" t="s">
        <v>3288</v>
      </c>
      <c r="C806" s="2668" t="s">
        <v>3289</v>
      </c>
      <c r="D806" s="2648">
        <v>58</v>
      </c>
      <c r="E806" s="2519">
        <v>39</v>
      </c>
      <c r="F806" s="2556">
        <v>252</v>
      </c>
      <c r="G806" s="2547">
        <v>203</v>
      </c>
      <c r="H806" s="2546">
        <v>8</v>
      </c>
      <c r="I806" s="2546">
        <v>13.5</v>
      </c>
      <c r="J806" s="2547">
        <v>13</v>
      </c>
      <c r="K806" s="2546">
        <v>225</v>
      </c>
      <c r="L806" s="2546">
        <v>199</v>
      </c>
      <c r="M806" s="2522">
        <v>74.2</v>
      </c>
      <c r="N806" s="2548">
        <v>1.278</v>
      </c>
      <c r="O806" s="2523">
        <v>21.92</v>
      </c>
      <c r="P806" s="2549">
        <v>1</v>
      </c>
      <c r="Q806" s="2549">
        <v>1</v>
      </c>
      <c r="R806" s="2549">
        <v>1</v>
      </c>
      <c r="S806" s="2549">
        <v>1</v>
      </c>
      <c r="T806" s="2550">
        <v>1</v>
      </c>
      <c r="U806" s="2549" t="s">
        <v>2185</v>
      </c>
      <c r="V806" s="2549">
        <v>1</v>
      </c>
      <c r="W806" s="2549" t="s">
        <v>2185</v>
      </c>
      <c r="X806" s="2549" t="s">
        <v>2185</v>
      </c>
      <c r="Y806" s="2550">
        <v>1</v>
      </c>
      <c r="Z806" s="2551" t="s">
        <v>2185</v>
      </c>
      <c r="AA806" s="2552" t="s">
        <v>2185</v>
      </c>
      <c r="AB806" s="2549" t="s">
        <v>2495</v>
      </c>
      <c r="AC806" s="2554">
        <v>8736</v>
      </c>
      <c r="AD806" s="2555">
        <v>693.3</v>
      </c>
      <c r="AE806" s="2555">
        <v>770.7</v>
      </c>
      <c r="AF806" s="2555">
        <v>10.8</v>
      </c>
      <c r="AG806" s="2555">
        <v>24.04</v>
      </c>
      <c r="AH806" s="2555">
        <v>1883</v>
      </c>
      <c r="AI806" s="2555">
        <v>185.6</v>
      </c>
      <c r="AJ806" s="2555">
        <v>282.7</v>
      </c>
      <c r="AK806" s="2555">
        <v>5</v>
      </c>
      <c r="AL806" s="2555">
        <v>5</v>
      </c>
      <c r="AM806" s="2555">
        <v>41.15</v>
      </c>
      <c r="AN806" s="2523">
        <v>267.60000000000002</v>
      </c>
      <c r="AO806" s="2556">
        <v>1</v>
      </c>
      <c r="AP806" s="2547">
        <v>1</v>
      </c>
      <c r="AQ806" s="2547">
        <v>1</v>
      </c>
      <c r="AR806" s="2547">
        <v>2</v>
      </c>
      <c r="AS806" s="2557">
        <v>145</v>
      </c>
      <c r="AT806" s="2558">
        <v>172</v>
      </c>
      <c r="AU806" s="2558">
        <v>95</v>
      </c>
      <c r="AV806" s="2559">
        <v>123</v>
      </c>
      <c r="AW806" s="2560">
        <v>1</v>
      </c>
      <c r="AX806" s="2539">
        <v>0</v>
      </c>
      <c r="AY806" s="2521">
        <v>0</v>
      </c>
      <c r="AZ806" s="2539">
        <v>1</v>
      </c>
      <c r="BA806" s="2539">
        <v>0</v>
      </c>
      <c r="BB806" s="2539">
        <v>1</v>
      </c>
      <c r="BC806" s="2539">
        <v>0</v>
      </c>
      <c r="BD806" s="2539">
        <v>1</v>
      </c>
      <c r="BE806" s="2561">
        <v>0</v>
      </c>
      <c r="BF806" s="2539">
        <v>0</v>
      </c>
      <c r="BG806" s="2539">
        <v>1</v>
      </c>
      <c r="BH806" s="2539">
        <v>0</v>
      </c>
      <c r="BI806" s="2539">
        <v>1</v>
      </c>
      <c r="BJ806" s="2539">
        <v>1</v>
      </c>
      <c r="BK806" s="2539">
        <v>1</v>
      </c>
      <c r="BL806" s="2539">
        <v>1</v>
      </c>
      <c r="BM806" s="2539">
        <v>0</v>
      </c>
      <c r="BN806" s="2521">
        <v>0</v>
      </c>
      <c r="BO806" s="2539">
        <v>1</v>
      </c>
      <c r="BP806" s="2539">
        <v>1</v>
      </c>
      <c r="BQ806" s="2539">
        <v>0</v>
      </c>
      <c r="BR806" s="2562">
        <v>0</v>
      </c>
      <c r="BS806" s="2538">
        <v>0</v>
      </c>
      <c r="BT806" s="2521">
        <v>0</v>
      </c>
      <c r="BU806" s="2521">
        <v>0</v>
      </c>
      <c r="BV806" s="2521">
        <v>0</v>
      </c>
      <c r="BW806" s="2521">
        <v>0</v>
      </c>
      <c r="BX806" s="2521">
        <v>0</v>
      </c>
      <c r="BY806" s="2521">
        <v>0</v>
      </c>
      <c r="BZ806" s="2579">
        <v>0</v>
      </c>
      <c r="CA806" s="2521">
        <v>0</v>
      </c>
      <c r="CB806" s="2521">
        <v>0</v>
      </c>
      <c r="CC806" s="2521">
        <v>0</v>
      </c>
      <c r="CD806" s="2521">
        <v>0</v>
      </c>
      <c r="CE806" s="2524">
        <v>0</v>
      </c>
      <c r="CF806" s="2520">
        <v>1</v>
      </c>
      <c r="CG806" s="2521">
        <v>1</v>
      </c>
      <c r="CH806" s="2521">
        <v>1</v>
      </c>
      <c r="CI806" s="2521">
        <v>1</v>
      </c>
      <c r="CJ806" s="2521">
        <v>1</v>
      </c>
      <c r="CK806" s="2521">
        <v>1</v>
      </c>
      <c r="CL806" s="2521">
        <v>1</v>
      </c>
      <c r="CM806" s="2521">
        <v>1</v>
      </c>
      <c r="CN806" s="2521">
        <v>1</v>
      </c>
      <c r="CO806" s="2521">
        <v>1</v>
      </c>
      <c r="CP806" s="2521">
        <v>1</v>
      </c>
      <c r="CQ806" s="2521">
        <v>1</v>
      </c>
      <c r="CR806" s="2521">
        <v>1</v>
      </c>
      <c r="CS806" s="2521">
        <v>0</v>
      </c>
      <c r="CT806" s="2521">
        <v>0</v>
      </c>
      <c r="CU806" s="2521">
        <v>0</v>
      </c>
      <c r="CV806" s="2521">
        <v>0</v>
      </c>
      <c r="CW806" s="2521">
        <v>0</v>
      </c>
      <c r="CX806" s="2521">
        <v>0</v>
      </c>
      <c r="CY806" s="2563">
        <v>0</v>
      </c>
    </row>
    <row r="807" spans="1:103">
      <c r="A807" s="2541"/>
      <c r="B807" s="2659" t="s">
        <v>3290</v>
      </c>
      <c r="C807" s="2668" t="s">
        <v>3291</v>
      </c>
      <c r="D807" s="2648">
        <v>49.1</v>
      </c>
      <c r="E807" s="2519">
        <v>33</v>
      </c>
      <c r="F807" s="2556">
        <v>247</v>
      </c>
      <c r="G807" s="2547">
        <v>202</v>
      </c>
      <c r="H807" s="2546">
        <v>7.4</v>
      </c>
      <c r="I807" s="2546">
        <v>11</v>
      </c>
      <c r="J807" s="2547">
        <v>13</v>
      </c>
      <c r="K807" s="2546">
        <v>225</v>
      </c>
      <c r="L807" s="2546">
        <v>199</v>
      </c>
      <c r="M807" s="2522">
        <v>62.6</v>
      </c>
      <c r="N807" s="2548">
        <v>1.2649999999999999</v>
      </c>
      <c r="O807" s="2523">
        <v>25.77</v>
      </c>
      <c r="P807" s="2549">
        <v>1</v>
      </c>
      <c r="Q807" s="2549">
        <v>1</v>
      </c>
      <c r="R807" s="2549">
        <v>1</v>
      </c>
      <c r="S807" s="2549">
        <v>1</v>
      </c>
      <c r="T807" s="2550">
        <v>1</v>
      </c>
      <c r="U807" s="2549" t="s">
        <v>2185</v>
      </c>
      <c r="V807" s="2549">
        <v>1</v>
      </c>
      <c r="W807" s="2549" t="s">
        <v>2185</v>
      </c>
      <c r="X807" s="2549" t="s">
        <v>2185</v>
      </c>
      <c r="Y807" s="2550">
        <v>1</v>
      </c>
      <c r="Z807" s="2551" t="s">
        <v>2185</v>
      </c>
      <c r="AA807" s="2552" t="s">
        <v>2185</v>
      </c>
      <c r="AB807" s="2549" t="s">
        <v>2495</v>
      </c>
      <c r="AC807" s="2554">
        <v>7069</v>
      </c>
      <c r="AD807" s="2555">
        <v>572.29999999999995</v>
      </c>
      <c r="AE807" s="2555">
        <v>633.9</v>
      </c>
      <c r="AF807" s="2555">
        <v>10.6</v>
      </c>
      <c r="AG807" s="2555">
        <v>21.77</v>
      </c>
      <c r="AH807" s="2555">
        <v>1512</v>
      </c>
      <c r="AI807" s="2555">
        <v>149.69999999999999</v>
      </c>
      <c r="AJ807" s="2555">
        <v>228.4</v>
      </c>
      <c r="AK807" s="2555">
        <v>4.9000000000000004</v>
      </c>
      <c r="AL807" s="2555">
        <v>4.4000000000000004</v>
      </c>
      <c r="AM807" s="2555">
        <v>24.24</v>
      </c>
      <c r="AN807" s="2523">
        <v>210.4</v>
      </c>
      <c r="AO807" s="2556">
        <v>2</v>
      </c>
      <c r="AP807" s="2547">
        <v>3</v>
      </c>
      <c r="AQ807" s="2547">
        <v>2</v>
      </c>
      <c r="AR807" s="2547">
        <v>3</v>
      </c>
      <c r="AS807" s="2557">
        <v>170</v>
      </c>
      <c r="AT807" s="2558">
        <v>202</v>
      </c>
      <c r="AU807" s="2558">
        <v>111</v>
      </c>
      <c r="AV807" s="2559">
        <v>144</v>
      </c>
      <c r="AW807" s="2560">
        <v>1</v>
      </c>
      <c r="AX807" s="2539">
        <v>0</v>
      </c>
      <c r="AY807" s="2521">
        <v>0</v>
      </c>
      <c r="AZ807" s="2539">
        <v>1</v>
      </c>
      <c r="BA807" s="2539">
        <v>0</v>
      </c>
      <c r="BB807" s="2539">
        <v>1</v>
      </c>
      <c r="BC807" s="2539">
        <v>0</v>
      </c>
      <c r="BD807" s="2539">
        <v>1</v>
      </c>
      <c r="BE807" s="2561">
        <v>0</v>
      </c>
      <c r="BF807" s="2539">
        <v>0</v>
      </c>
      <c r="BG807" s="2539">
        <v>1</v>
      </c>
      <c r="BH807" s="2539">
        <v>0</v>
      </c>
      <c r="BI807" s="2539">
        <v>1</v>
      </c>
      <c r="BJ807" s="2539">
        <v>1</v>
      </c>
      <c r="BK807" s="2539">
        <v>1</v>
      </c>
      <c r="BL807" s="2539">
        <v>1</v>
      </c>
      <c r="BM807" s="2539">
        <v>0</v>
      </c>
      <c r="BN807" s="2521">
        <v>0</v>
      </c>
      <c r="BO807" s="2539">
        <v>1</v>
      </c>
      <c r="BP807" s="2539">
        <v>1</v>
      </c>
      <c r="BQ807" s="2539">
        <v>0</v>
      </c>
      <c r="BR807" s="2562">
        <v>0</v>
      </c>
      <c r="BS807" s="2538">
        <v>0</v>
      </c>
      <c r="BT807" s="2521">
        <v>0</v>
      </c>
      <c r="BU807" s="2521">
        <v>0</v>
      </c>
      <c r="BV807" s="2521">
        <v>0</v>
      </c>
      <c r="BW807" s="2521">
        <v>0</v>
      </c>
      <c r="BX807" s="2521">
        <v>0</v>
      </c>
      <c r="BY807" s="2521">
        <v>0</v>
      </c>
      <c r="BZ807" s="2579">
        <v>0</v>
      </c>
      <c r="CA807" s="2521">
        <v>0</v>
      </c>
      <c r="CB807" s="2521">
        <v>0</v>
      </c>
      <c r="CC807" s="2521">
        <v>0</v>
      </c>
      <c r="CD807" s="2521">
        <v>0</v>
      </c>
      <c r="CE807" s="2524">
        <v>0</v>
      </c>
      <c r="CF807" s="2520">
        <v>1</v>
      </c>
      <c r="CG807" s="2521">
        <v>1</v>
      </c>
      <c r="CH807" s="2521">
        <v>1</v>
      </c>
      <c r="CI807" s="2521">
        <v>1</v>
      </c>
      <c r="CJ807" s="2521">
        <v>1</v>
      </c>
      <c r="CK807" s="2521">
        <v>1</v>
      </c>
      <c r="CL807" s="2521">
        <v>1</v>
      </c>
      <c r="CM807" s="2521">
        <v>1</v>
      </c>
      <c r="CN807" s="2521">
        <v>1</v>
      </c>
      <c r="CO807" s="2521">
        <v>1</v>
      </c>
      <c r="CP807" s="2521">
        <v>1</v>
      </c>
      <c r="CQ807" s="2521">
        <v>1</v>
      </c>
      <c r="CR807" s="2521">
        <v>1</v>
      </c>
      <c r="CS807" s="2521">
        <v>0</v>
      </c>
      <c r="CT807" s="2521">
        <v>0</v>
      </c>
      <c r="CU807" s="2521">
        <v>0</v>
      </c>
      <c r="CV807" s="2521">
        <v>0</v>
      </c>
      <c r="CW807" s="2521">
        <v>0</v>
      </c>
      <c r="CX807" s="2521">
        <v>0</v>
      </c>
      <c r="CY807" s="2563">
        <v>0</v>
      </c>
    </row>
    <row r="808" spans="1:103">
      <c r="A808" s="2541"/>
      <c r="B808" s="2659" t="s">
        <v>3292</v>
      </c>
      <c r="C808" s="2668" t="s">
        <v>3293</v>
      </c>
      <c r="D808" s="2648">
        <v>44.8</v>
      </c>
      <c r="E808" s="2519">
        <v>30</v>
      </c>
      <c r="F808" s="2556">
        <v>266</v>
      </c>
      <c r="G808" s="2547">
        <v>148</v>
      </c>
      <c r="H808" s="2546">
        <v>7.6</v>
      </c>
      <c r="I808" s="2546">
        <v>13</v>
      </c>
      <c r="J808" s="2547">
        <v>8</v>
      </c>
      <c r="K808" s="2546">
        <v>240</v>
      </c>
      <c r="L808" s="2546">
        <v>224</v>
      </c>
      <c r="M808" s="2522">
        <v>57</v>
      </c>
      <c r="N808" s="2548">
        <v>1.095</v>
      </c>
      <c r="O808" s="2523">
        <v>24.36</v>
      </c>
      <c r="P808" s="2549">
        <v>1</v>
      </c>
      <c r="Q808" s="2549">
        <v>1</v>
      </c>
      <c r="R808" s="2549">
        <v>1</v>
      </c>
      <c r="S808" s="2549">
        <v>1</v>
      </c>
      <c r="T808" s="2550">
        <v>1</v>
      </c>
      <c r="U808" s="2549" t="s">
        <v>2185</v>
      </c>
      <c r="V808" s="2549">
        <v>1</v>
      </c>
      <c r="W808" s="2549" t="s">
        <v>2185</v>
      </c>
      <c r="X808" s="2549" t="s">
        <v>2185</v>
      </c>
      <c r="Y808" s="2550">
        <v>1</v>
      </c>
      <c r="Z808" s="2551" t="s">
        <v>2185</v>
      </c>
      <c r="AA808" s="2552" t="s">
        <v>2185</v>
      </c>
      <c r="AB808" s="2549" t="s">
        <v>2495</v>
      </c>
      <c r="AC808" s="2554">
        <v>7115</v>
      </c>
      <c r="AD808" s="2555">
        <v>534.9</v>
      </c>
      <c r="AE808" s="2555">
        <v>602.70000000000005</v>
      </c>
      <c r="AF808" s="2555">
        <v>11.1</v>
      </c>
      <c r="AG808" s="2555">
        <v>21.85</v>
      </c>
      <c r="AH808" s="2555">
        <v>703.4</v>
      </c>
      <c r="AI808" s="2555">
        <v>95.06</v>
      </c>
      <c r="AJ808" s="2555">
        <v>146.1</v>
      </c>
      <c r="AK808" s="2555">
        <v>3.5</v>
      </c>
      <c r="AL808" s="2555">
        <v>4.2</v>
      </c>
      <c r="AM808" s="2555">
        <v>26.28</v>
      </c>
      <c r="AN808" s="2523">
        <v>112.3</v>
      </c>
      <c r="AO808" s="2556">
        <v>1</v>
      </c>
      <c r="AP808" s="2547">
        <v>1</v>
      </c>
      <c r="AQ808" s="2547">
        <v>2</v>
      </c>
      <c r="AR808" s="2547">
        <v>3</v>
      </c>
      <c r="AS808" s="2557">
        <v>165</v>
      </c>
      <c r="AT808" s="2558">
        <v>191</v>
      </c>
      <c r="AU808" s="2558">
        <v>119</v>
      </c>
      <c r="AV808" s="2559">
        <v>145</v>
      </c>
      <c r="AW808" s="2560">
        <v>1</v>
      </c>
      <c r="AX808" s="2539">
        <v>0</v>
      </c>
      <c r="AY808" s="2521">
        <v>0</v>
      </c>
      <c r="AZ808" s="2539">
        <v>1</v>
      </c>
      <c r="BA808" s="2539">
        <v>0</v>
      </c>
      <c r="BB808" s="2539">
        <v>1</v>
      </c>
      <c r="BC808" s="2539">
        <v>0</v>
      </c>
      <c r="BD808" s="2539">
        <v>1</v>
      </c>
      <c r="BE808" s="2561">
        <v>0</v>
      </c>
      <c r="BF808" s="2539">
        <v>0</v>
      </c>
      <c r="BG808" s="2539">
        <v>1</v>
      </c>
      <c r="BH808" s="2539">
        <v>0</v>
      </c>
      <c r="BI808" s="2539">
        <v>1</v>
      </c>
      <c r="BJ808" s="2539">
        <v>1</v>
      </c>
      <c r="BK808" s="2539">
        <v>1</v>
      </c>
      <c r="BL808" s="2539">
        <v>1</v>
      </c>
      <c r="BM808" s="2539">
        <v>0</v>
      </c>
      <c r="BN808" s="2521">
        <v>0</v>
      </c>
      <c r="BO808" s="2539">
        <v>1</v>
      </c>
      <c r="BP808" s="2539">
        <v>1</v>
      </c>
      <c r="BQ808" s="2539">
        <v>0</v>
      </c>
      <c r="BR808" s="2562">
        <v>0</v>
      </c>
      <c r="BS808" s="2538">
        <v>0</v>
      </c>
      <c r="BT808" s="2521">
        <v>0</v>
      </c>
      <c r="BU808" s="2521">
        <v>0</v>
      </c>
      <c r="BV808" s="2521">
        <v>0</v>
      </c>
      <c r="BW808" s="2521">
        <v>0</v>
      </c>
      <c r="BX808" s="2521">
        <v>0</v>
      </c>
      <c r="BY808" s="2521">
        <v>0</v>
      </c>
      <c r="BZ808" s="2579">
        <v>0</v>
      </c>
      <c r="CA808" s="2521">
        <v>0</v>
      </c>
      <c r="CB808" s="2521">
        <v>0</v>
      </c>
      <c r="CC808" s="2521">
        <v>0</v>
      </c>
      <c r="CD808" s="2521">
        <v>0</v>
      </c>
      <c r="CE808" s="2524">
        <v>0</v>
      </c>
      <c r="CF808" s="2520">
        <v>1</v>
      </c>
      <c r="CG808" s="2521">
        <v>1</v>
      </c>
      <c r="CH808" s="2521">
        <v>1</v>
      </c>
      <c r="CI808" s="2521">
        <v>1</v>
      </c>
      <c r="CJ808" s="2521">
        <v>1</v>
      </c>
      <c r="CK808" s="2521">
        <v>1</v>
      </c>
      <c r="CL808" s="2521">
        <v>1</v>
      </c>
      <c r="CM808" s="2521">
        <v>1</v>
      </c>
      <c r="CN808" s="2521">
        <v>1</v>
      </c>
      <c r="CO808" s="2521">
        <v>1</v>
      </c>
      <c r="CP808" s="2521">
        <v>1</v>
      </c>
      <c r="CQ808" s="2521">
        <v>1</v>
      </c>
      <c r="CR808" s="2521">
        <v>1</v>
      </c>
      <c r="CS808" s="2521">
        <v>0</v>
      </c>
      <c r="CT808" s="2521">
        <v>0</v>
      </c>
      <c r="CU808" s="2521">
        <v>0</v>
      </c>
      <c r="CV808" s="2521">
        <v>0</v>
      </c>
      <c r="CW808" s="2521">
        <v>0</v>
      </c>
      <c r="CX808" s="2521">
        <v>0</v>
      </c>
      <c r="CY808" s="2563">
        <v>0</v>
      </c>
    </row>
    <row r="809" spans="1:103">
      <c r="A809" s="2541"/>
      <c r="B809" s="2659" t="s">
        <v>3294</v>
      </c>
      <c r="C809" s="2668" t="s">
        <v>3295</v>
      </c>
      <c r="D809" s="2648">
        <v>38.5</v>
      </c>
      <c r="E809" s="2519">
        <v>26</v>
      </c>
      <c r="F809" s="2556">
        <v>262</v>
      </c>
      <c r="G809" s="2547">
        <v>147</v>
      </c>
      <c r="H809" s="2546">
        <v>6.6</v>
      </c>
      <c r="I809" s="2546">
        <v>11.2</v>
      </c>
      <c r="J809" s="2547">
        <v>8</v>
      </c>
      <c r="K809" s="2546">
        <v>240</v>
      </c>
      <c r="L809" s="2546">
        <v>224</v>
      </c>
      <c r="M809" s="2522">
        <v>49.1</v>
      </c>
      <c r="N809" s="2548">
        <v>1.085</v>
      </c>
      <c r="O809" s="2523">
        <v>28.04</v>
      </c>
      <c r="P809" s="2549">
        <v>1</v>
      </c>
      <c r="Q809" s="2549">
        <v>1</v>
      </c>
      <c r="R809" s="2549">
        <v>1</v>
      </c>
      <c r="S809" s="2549">
        <v>1</v>
      </c>
      <c r="T809" s="2550">
        <v>1</v>
      </c>
      <c r="U809" s="2549" t="s">
        <v>2185</v>
      </c>
      <c r="V809" s="2549">
        <v>1</v>
      </c>
      <c r="W809" s="2549" t="s">
        <v>2185</v>
      </c>
      <c r="X809" s="2549" t="s">
        <v>2185</v>
      </c>
      <c r="Y809" s="2550">
        <v>1</v>
      </c>
      <c r="Z809" s="2551" t="s">
        <v>2185</v>
      </c>
      <c r="AA809" s="2552" t="s">
        <v>2185</v>
      </c>
      <c r="AB809" s="2549" t="s">
        <v>2495</v>
      </c>
      <c r="AC809" s="2554">
        <v>6014</v>
      </c>
      <c r="AD809" s="2555">
        <v>459.1</v>
      </c>
      <c r="AE809" s="2555">
        <v>514.1</v>
      </c>
      <c r="AF809" s="2555">
        <v>11</v>
      </c>
      <c r="AG809" s="2555">
        <v>18.89</v>
      </c>
      <c r="AH809" s="2555">
        <v>593.6</v>
      </c>
      <c r="AI809" s="2555">
        <v>80.77</v>
      </c>
      <c r="AJ809" s="2555">
        <v>123.8</v>
      </c>
      <c r="AK809" s="2555">
        <v>3.4</v>
      </c>
      <c r="AL809" s="2555">
        <v>3.8</v>
      </c>
      <c r="AM809" s="2555">
        <v>16.97</v>
      </c>
      <c r="AN809" s="2523">
        <v>93.24</v>
      </c>
      <c r="AO809" s="2556">
        <v>1</v>
      </c>
      <c r="AP809" s="2547">
        <v>1</v>
      </c>
      <c r="AQ809" s="2547">
        <v>3</v>
      </c>
      <c r="AR809" s="2547">
        <v>4</v>
      </c>
      <c r="AS809" s="2557">
        <v>190</v>
      </c>
      <c r="AT809" s="2558">
        <v>220</v>
      </c>
      <c r="AU809" s="2558">
        <v>136</v>
      </c>
      <c r="AV809" s="2559">
        <v>166</v>
      </c>
      <c r="AW809" s="2560">
        <v>1</v>
      </c>
      <c r="AX809" s="2539">
        <v>0</v>
      </c>
      <c r="AY809" s="2521">
        <v>0</v>
      </c>
      <c r="AZ809" s="2539">
        <v>1</v>
      </c>
      <c r="BA809" s="2539">
        <v>0</v>
      </c>
      <c r="BB809" s="2539">
        <v>1</v>
      </c>
      <c r="BC809" s="2539">
        <v>0</v>
      </c>
      <c r="BD809" s="2539">
        <v>1</v>
      </c>
      <c r="BE809" s="2561">
        <v>0</v>
      </c>
      <c r="BF809" s="2539">
        <v>0</v>
      </c>
      <c r="BG809" s="2539">
        <v>1</v>
      </c>
      <c r="BH809" s="2539">
        <v>0</v>
      </c>
      <c r="BI809" s="2539">
        <v>1</v>
      </c>
      <c r="BJ809" s="2539">
        <v>1</v>
      </c>
      <c r="BK809" s="2539">
        <v>1</v>
      </c>
      <c r="BL809" s="2539">
        <v>1</v>
      </c>
      <c r="BM809" s="2539">
        <v>0</v>
      </c>
      <c r="BN809" s="2521">
        <v>0</v>
      </c>
      <c r="BO809" s="2539">
        <v>1</v>
      </c>
      <c r="BP809" s="2539">
        <v>1</v>
      </c>
      <c r="BQ809" s="2539">
        <v>0</v>
      </c>
      <c r="BR809" s="2562">
        <v>1</v>
      </c>
      <c r="BS809" s="2538">
        <v>0</v>
      </c>
      <c r="BT809" s="2521">
        <v>0</v>
      </c>
      <c r="BU809" s="2521">
        <v>0</v>
      </c>
      <c r="BV809" s="2521">
        <v>0</v>
      </c>
      <c r="BW809" s="2521">
        <v>0</v>
      </c>
      <c r="BX809" s="2521">
        <v>0</v>
      </c>
      <c r="BY809" s="2521">
        <v>0</v>
      </c>
      <c r="BZ809" s="2579">
        <v>0</v>
      </c>
      <c r="CA809" s="2521">
        <v>0</v>
      </c>
      <c r="CB809" s="2521">
        <v>0</v>
      </c>
      <c r="CC809" s="2521">
        <v>0</v>
      </c>
      <c r="CD809" s="2521">
        <v>0</v>
      </c>
      <c r="CE809" s="2524">
        <v>0</v>
      </c>
      <c r="CF809" s="2520">
        <v>1</v>
      </c>
      <c r="CG809" s="2521">
        <v>1</v>
      </c>
      <c r="CH809" s="2521">
        <v>1</v>
      </c>
      <c r="CI809" s="2521">
        <v>1</v>
      </c>
      <c r="CJ809" s="2521">
        <v>1</v>
      </c>
      <c r="CK809" s="2521">
        <v>1</v>
      </c>
      <c r="CL809" s="2521">
        <v>1</v>
      </c>
      <c r="CM809" s="2521">
        <v>1</v>
      </c>
      <c r="CN809" s="2521">
        <v>1</v>
      </c>
      <c r="CO809" s="2521">
        <v>1</v>
      </c>
      <c r="CP809" s="2521">
        <v>1</v>
      </c>
      <c r="CQ809" s="2521">
        <v>1</v>
      </c>
      <c r="CR809" s="2521">
        <v>1</v>
      </c>
      <c r="CS809" s="2521">
        <v>0</v>
      </c>
      <c r="CT809" s="2521">
        <v>0</v>
      </c>
      <c r="CU809" s="2521">
        <v>0</v>
      </c>
      <c r="CV809" s="2521">
        <v>0</v>
      </c>
      <c r="CW809" s="2521">
        <v>0</v>
      </c>
      <c r="CX809" s="2521">
        <v>0</v>
      </c>
      <c r="CY809" s="2563">
        <v>0</v>
      </c>
    </row>
    <row r="810" spans="1:103">
      <c r="A810" s="2541"/>
      <c r="B810" s="2659" t="s">
        <v>3296</v>
      </c>
      <c r="C810" s="2668" t="s">
        <v>3297</v>
      </c>
      <c r="D810" s="2648">
        <v>32.700000000000003</v>
      </c>
      <c r="E810" s="2519">
        <v>22</v>
      </c>
      <c r="F810" s="2556">
        <v>258</v>
      </c>
      <c r="G810" s="2547">
        <v>146</v>
      </c>
      <c r="H810" s="2546">
        <v>6.1</v>
      </c>
      <c r="I810" s="2546">
        <v>9.1</v>
      </c>
      <c r="J810" s="2547">
        <v>8</v>
      </c>
      <c r="K810" s="2546">
        <v>240</v>
      </c>
      <c r="L810" s="2546">
        <v>224</v>
      </c>
      <c r="M810" s="2522">
        <v>41.9</v>
      </c>
      <c r="N810" s="2548">
        <v>1.0740000000000001</v>
      </c>
      <c r="O810" s="2523">
        <v>32.770000000000003</v>
      </c>
      <c r="P810" s="2549">
        <v>1</v>
      </c>
      <c r="Q810" s="2549">
        <v>1</v>
      </c>
      <c r="R810" s="2549">
        <v>1</v>
      </c>
      <c r="S810" s="2549">
        <v>1</v>
      </c>
      <c r="T810" s="2550">
        <v>1</v>
      </c>
      <c r="U810" s="2549" t="s">
        <v>2185</v>
      </c>
      <c r="V810" s="2549">
        <v>1</v>
      </c>
      <c r="W810" s="2549" t="s">
        <v>2185</v>
      </c>
      <c r="X810" s="2549" t="s">
        <v>2185</v>
      </c>
      <c r="Y810" s="2550">
        <v>1</v>
      </c>
      <c r="Z810" s="2551" t="s">
        <v>2185</v>
      </c>
      <c r="AA810" s="2552" t="s">
        <v>2185</v>
      </c>
      <c r="AB810" s="2549" t="s">
        <v>2495</v>
      </c>
      <c r="AC810" s="2554">
        <v>4894</v>
      </c>
      <c r="AD810" s="2555">
        <v>379.4</v>
      </c>
      <c r="AE810" s="2555">
        <v>424.8</v>
      </c>
      <c r="AF810" s="2555">
        <v>10.8</v>
      </c>
      <c r="AG810" s="2555">
        <v>17.18</v>
      </c>
      <c r="AH810" s="2555">
        <v>472.6</v>
      </c>
      <c r="AI810" s="2555">
        <v>64.73</v>
      </c>
      <c r="AJ810" s="2555">
        <v>99.48</v>
      </c>
      <c r="AK810" s="2555">
        <v>3.3</v>
      </c>
      <c r="AL810" s="2555">
        <v>3.3</v>
      </c>
      <c r="AM810" s="2555">
        <v>9.9350000000000005</v>
      </c>
      <c r="AN810" s="2523">
        <v>73.099999999999994</v>
      </c>
      <c r="AO810" s="2556">
        <v>1</v>
      </c>
      <c r="AP810" s="2547">
        <v>2</v>
      </c>
      <c r="AQ810" s="2547">
        <v>4</v>
      </c>
      <c r="AR810" s="2547">
        <v>4</v>
      </c>
      <c r="AS810" s="2557">
        <v>222</v>
      </c>
      <c r="AT810" s="2558">
        <v>257</v>
      </c>
      <c r="AU810" s="2558">
        <v>159</v>
      </c>
      <c r="AV810" s="2559">
        <v>194</v>
      </c>
      <c r="AW810" s="2560">
        <v>1</v>
      </c>
      <c r="AX810" s="2539">
        <v>0</v>
      </c>
      <c r="AY810" s="2521">
        <v>0</v>
      </c>
      <c r="AZ810" s="2539">
        <v>1</v>
      </c>
      <c r="BA810" s="2539">
        <v>0</v>
      </c>
      <c r="BB810" s="2539">
        <v>1</v>
      </c>
      <c r="BC810" s="2539">
        <v>0</v>
      </c>
      <c r="BD810" s="2539">
        <v>1</v>
      </c>
      <c r="BE810" s="2561">
        <v>0</v>
      </c>
      <c r="BF810" s="2539">
        <v>0</v>
      </c>
      <c r="BG810" s="2539">
        <v>1</v>
      </c>
      <c r="BH810" s="2539">
        <v>0</v>
      </c>
      <c r="BI810" s="2539">
        <v>1</v>
      </c>
      <c r="BJ810" s="2539">
        <v>1</v>
      </c>
      <c r="BK810" s="2539">
        <v>1</v>
      </c>
      <c r="BL810" s="2539">
        <v>1</v>
      </c>
      <c r="BM810" s="2539">
        <v>0</v>
      </c>
      <c r="BN810" s="2521">
        <v>0</v>
      </c>
      <c r="BO810" s="2539">
        <v>1</v>
      </c>
      <c r="BP810" s="2539">
        <v>1</v>
      </c>
      <c r="BQ810" s="2539">
        <v>0</v>
      </c>
      <c r="BR810" s="2562">
        <v>1</v>
      </c>
      <c r="BS810" s="2538">
        <v>0</v>
      </c>
      <c r="BT810" s="2521">
        <v>0</v>
      </c>
      <c r="BU810" s="2521">
        <v>0</v>
      </c>
      <c r="BV810" s="2521">
        <v>0</v>
      </c>
      <c r="BW810" s="2521">
        <v>0</v>
      </c>
      <c r="BX810" s="2521">
        <v>0</v>
      </c>
      <c r="BY810" s="2521">
        <v>0</v>
      </c>
      <c r="BZ810" s="2579">
        <v>0</v>
      </c>
      <c r="CA810" s="2521">
        <v>0</v>
      </c>
      <c r="CB810" s="2521">
        <v>0</v>
      </c>
      <c r="CC810" s="2521">
        <v>0</v>
      </c>
      <c r="CD810" s="2521">
        <v>0</v>
      </c>
      <c r="CE810" s="2524">
        <v>0</v>
      </c>
      <c r="CF810" s="2520">
        <v>1</v>
      </c>
      <c r="CG810" s="2521">
        <v>1</v>
      </c>
      <c r="CH810" s="2521">
        <v>1</v>
      </c>
      <c r="CI810" s="2521">
        <v>1</v>
      </c>
      <c r="CJ810" s="2521">
        <v>1</v>
      </c>
      <c r="CK810" s="2521">
        <v>1</v>
      </c>
      <c r="CL810" s="2521">
        <v>1</v>
      </c>
      <c r="CM810" s="2521">
        <v>1</v>
      </c>
      <c r="CN810" s="2521">
        <v>1</v>
      </c>
      <c r="CO810" s="2521">
        <v>1</v>
      </c>
      <c r="CP810" s="2521">
        <v>1</v>
      </c>
      <c r="CQ810" s="2521">
        <v>1</v>
      </c>
      <c r="CR810" s="2521">
        <v>1</v>
      </c>
      <c r="CS810" s="2521">
        <v>0</v>
      </c>
      <c r="CT810" s="2521">
        <v>0</v>
      </c>
      <c r="CU810" s="2521">
        <v>0</v>
      </c>
      <c r="CV810" s="2521">
        <v>0</v>
      </c>
      <c r="CW810" s="2521">
        <v>0</v>
      </c>
      <c r="CX810" s="2521">
        <v>0</v>
      </c>
      <c r="CY810" s="2563">
        <v>0</v>
      </c>
    </row>
    <row r="811" spans="1:103">
      <c r="A811" s="2541"/>
      <c r="B811" s="2659" t="s">
        <v>3298</v>
      </c>
      <c r="C811" s="2668" t="s">
        <v>3299</v>
      </c>
      <c r="D811" s="2648">
        <v>28.4</v>
      </c>
      <c r="E811" s="2519">
        <v>19</v>
      </c>
      <c r="F811" s="2556">
        <v>260</v>
      </c>
      <c r="G811" s="2547">
        <v>102</v>
      </c>
      <c r="H811" s="2546">
        <v>6.4</v>
      </c>
      <c r="I811" s="2546">
        <v>10</v>
      </c>
      <c r="J811" s="2547">
        <v>8</v>
      </c>
      <c r="K811" s="2546">
        <v>240</v>
      </c>
      <c r="L811" s="2546">
        <v>224</v>
      </c>
      <c r="M811" s="2522">
        <v>36.299999999999997</v>
      </c>
      <c r="N811" s="2548">
        <v>0.90100000000000002</v>
      </c>
      <c r="O811" s="2523">
        <v>31.61</v>
      </c>
      <c r="P811" s="2549">
        <v>1</v>
      </c>
      <c r="Q811" s="2549">
        <v>1</v>
      </c>
      <c r="R811" s="2549">
        <v>1</v>
      </c>
      <c r="S811" s="2549">
        <v>1</v>
      </c>
      <c r="T811" s="2550">
        <v>1</v>
      </c>
      <c r="U811" s="2549" t="s">
        <v>2185</v>
      </c>
      <c r="V811" s="2549">
        <v>1</v>
      </c>
      <c r="W811" s="2549" t="s">
        <v>2185</v>
      </c>
      <c r="X811" s="2549" t="s">
        <v>2185</v>
      </c>
      <c r="Y811" s="2550">
        <v>1</v>
      </c>
      <c r="Z811" s="2551" t="s">
        <v>2185</v>
      </c>
      <c r="AA811" s="2552" t="s">
        <v>2185</v>
      </c>
      <c r="AB811" s="2549" t="s">
        <v>2495</v>
      </c>
      <c r="AC811" s="2554">
        <v>4003</v>
      </c>
      <c r="AD811" s="2555">
        <v>307.89999999999998</v>
      </c>
      <c r="AE811" s="2555">
        <v>353.6</v>
      </c>
      <c r="AF811" s="2555">
        <v>10.5</v>
      </c>
      <c r="AG811" s="2555">
        <v>18.14</v>
      </c>
      <c r="AH811" s="2555">
        <v>177.5</v>
      </c>
      <c r="AI811" s="2555">
        <v>34.81</v>
      </c>
      <c r="AJ811" s="2555">
        <v>54.75</v>
      </c>
      <c r="AK811" s="2555">
        <v>2.2000000000000002</v>
      </c>
      <c r="AL811" s="2555">
        <v>3.5</v>
      </c>
      <c r="AM811" s="2555">
        <v>9.766</v>
      </c>
      <c r="AN811" s="2523">
        <v>27.63</v>
      </c>
      <c r="AO811" s="2556">
        <v>1</v>
      </c>
      <c r="AP811" s="2547">
        <v>1</v>
      </c>
      <c r="AQ811" s="2547">
        <v>4</v>
      </c>
      <c r="AR811" s="2547">
        <v>4</v>
      </c>
      <c r="AS811" s="2557">
        <v>220</v>
      </c>
      <c r="AT811" s="2558">
        <v>248</v>
      </c>
      <c r="AU811" s="2558">
        <v>171</v>
      </c>
      <c r="AV811" s="2559">
        <v>199</v>
      </c>
      <c r="AW811" s="2560">
        <v>1</v>
      </c>
      <c r="AX811" s="2539">
        <v>0</v>
      </c>
      <c r="AY811" s="2521">
        <v>0</v>
      </c>
      <c r="AZ811" s="2539">
        <v>1</v>
      </c>
      <c r="BA811" s="2539">
        <v>0</v>
      </c>
      <c r="BB811" s="2539">
        <v>1</v>
      </c>
      <c r="BC811" s="2539">
        <v>0</v>
      </c>
      <c r="BD811" s="2539">
        <v>1</v>
      </c>
      <c r="BE811" s="2561">
        <v>0</v>
      </c>
      <c r="BF811" s="2539">
        <v>0</v>
      </c>
      <c r="BG811" s="2539">
        <v>1</v>
      </c>
      <c r="BH811" s="2539">
        <v>0</v>
      </c>
      <c r="BI811" s="2539">
        <v>1</v>
      </c>
      <c r="BJ811" s="2539">
        <v>1</v>
      </c>
      <c r="BK811" s="2539">
        <v>1</v>
      </c>
      <c r="BL811" s="2539">
        <v>1</v>
      </c>
      <c r="BM811" s="2539">
        <v>0</v>
      </c>
      <c r="BN811" s="2521">
        <v>0</v>
      </c>
      <c r="BO811" s="2539">
        <v>1</v>
      </c>
      <c r="BP811" s="2539">
        <v>1</v>
      </c>
      <c r="BQ811" s="2539">
        <v>0</v>
      </c>
      <c r="BR811" s="2562">
        <v>1</v>
      </c>
      <c r="BS811" s="2538">
        <v>0</v>
      </c>
      <c r="BT811" s="2521">
        <v>0</v>
      </c>
      <c r="BU811" s="2521">
        <v>0</v>
      </c>
      <c r="BV811" s="2521">
        <v>0</v>
      </c>
      <c r="BW811" s="2521">
        <v>0</v>
      </c>
      <c r="BX811" s="2521">
        <v>0</v>
      </c>
      <c r="BY811" s="2521">
        <v>0</v>
      </c>
      <c r="BZ811" s="2579">
        <v>0</v>
      </c>
      <c r="CA811" s="2521">
        <v>0</v>
      </c>
      <c r="CB811" s="2521">
        <v>0</v>
      </c>
      <c r="CC811" s="2521">
        <v>0</v>
      </c>
      <c r="CD811" s="2521">
        <v>0</v>
      </c>
      <c r="CE811" s="2524">
        <v>0</v>
      </c>
      <c r="CF811" s="2520">
        <v>1</v>
      </c>
      <c r="CG811" s="2521">
        <v>1</v>
      </c>
      <c r="CH811" s="2521">
        <v>1</v>
      </c>
      <c r="CI811" s="2521">
        <v>1</v>
      </c>
      <c r="CJ811" s="2521">
        <v>1</v>
      </c>
      <c r="CK811" s="2521">
        <v>1</v>
      </c>
      <c r="CL811" s="2521">
        <v>1</v>
      </c>
      <c r="CM811" s="2521">
        <v>1</v>
      </c>
      <c r="CN811" s="2521">
        <v>1</v>
      </c>
      <c r="CO811" s="2521">
        <v>1</v>
      </c>
      <c r="CP811" s="2521">
        <v>1</v>
      </c>
      <c r="CQ811" s="2521">
        <v>1</v>
      </c>
      <c r="CR811" s="2521">
        <v>1</v>
      </c>
      <c r="CS811" s="2521">
        <v>0</v>
      </c>
      <c r="CT811" s="2521">
        <v>0</v>
      </c>
      <c r="CU811" s="2521">
        <v>0</v>
      </c>
      <c r="CV811" s="2521">
        <v>0</v>
      </c>
      <c r="CW811" s="2521">
        <v>0</v>
      </c>
      <c r="CX811" s="2521">
        <v>0</v>
      </c>
      <c r="CY811" s="2563">
        <v>0</v>
      </c>
    </row>
    <row r="812" spans="1:103">
      <c r="A812" s="2541"/>
      <c r="B812" s="2659" t="s">
        <v>3300</v>
      </c>
      <c r="C812" s="2668" t="s">
        <v>3301</v>
      </c>
      <c r="D812" s="2648">
        <v>25.3</v>
      </c>
      <c r="E812" s="2519">
        <v>17</v>
      </c>
      <c r="F812" s="2556">
        <v>257</v>
      </c>
      <c r="G812" s="2547">
        <v>102</v>
      </c>
      <c r="H812" s="2546">
        <v>6.1</v>
      </c>
      <c r="I812" s="2546">
        <v>8.4</v>
      </c>
      <c r="J812" s="2547">
        <v>8</v>
      </c>
      <c r="K812" s="2546">
        <v>240</v>
      </c>
      <c r="L812" s="2546">
        <v>224</v>
      </c>
      <c r="M812" s="2522">
        <v>32.200000000000003</v>
      </c>
      <c r="N812" s="2548">
        <v>0.89600000000000002</v>
      </c>
      <c r="O812" s="2523">
        <v>35.299999999999997</v>
      </c>
      <c r="P812" s="2549">
        <v>1</v>
      </c>
      <c r="Q812" s="2549">
        <v>1</v>
      </c>
      <c r="R812" s="2549">
        <v>1</v>
      </c>
      <c r="S812" s="2549">
        <v>1</v>
      </c>
      <c r="T812" s="2550">
        <v>1</v>
      </c>
      <c r="U812" s="2549" t="s">
        <v>2185</v>
      </c>
      <c r="V812" s="2549">
        <v>1</v>
      </c>
      <c r="W812" s="2549" t="s">
        <v>2185</v>
      </c>
      <c r="X812" s="2549" t="s">
        <v>2185</v>
      </c>
      <c r="Y812" s="2550">
        <v>1</v>
      </c>
      <c r="Z812" s="2551" t="s">
        <v>2185</v>
      </c>
      <c r="AA812" s="2552" t="s">
        <v>2185</v>
      </c>
      <c r="AB812" s="2549" t="s">
        <v>2495</v>
      </c>
      <c r="AC812" s="2554">
        <v>3429</v>
      </c>
      <c r="AD812" s="2555">
        <v>266.89999999999998</v>
      </c>
      <c r="AE812" s="2555">
        <v>307.39999999999998</v>
      </c>
      <c r="AF812" s="2555">
        <v>10.199999999999999</v>
      </c>
      <c r="AG812" s="2555">
        <v>17.05</v>
      </c>
      <c r="AH812" s="2555">
        <v>149.1</v>
      </c>
      <c r="AI812" s="2555">
        <v>29.24</v>
      </c>
      <c r="AJ812" s="2555">
        <v>46.19</v>
      </c>
      <c r="AK812" s="2555">
        <v>2.1</v>
      </c>
      <c r="AL812" s="2555">
        <v>3.2</v>
      </c>
      <c r="AM812" s="2555">
        <v>6.6</v>
      </c>
      <c r="AN812" s="2523">
        <v>22.95</v>
      </c>
      <c r="AO812" s="2556">
        <v>1</v>
      </c>
      <c r="AP812" s="2547">
        <v>1</v>
      </c>
      <c r="AQ812" s="2547">
        <v>4</v>
      </c>
      <c r="AR812" s="2547">
        <v>4</v>
      </c>
      <c r="AS812" s="2557">
        <v>246</v>
      </c>
      <c r="AT812" s="2558">
        <v>277</v>
      </c>
      <c r="AU812" s="2558">
        <v>190</v>
      </c>
      <c r="AV812" s="2559">
        <v>222</v>
      </c>
      <c r="AW812" s="2560">
        <v>1</v>
      </c>
      <c r="AX812" s="2539">
        <v>0</v>
      </c>
      <c r="AY812" s="2521">
        <v>0</v>
      </c>
      <c r="AZ812" s="2539">
        <v>1</v>
      </c>
      <c r="BA812" s="2539">
        <v>0</v>
      </c>
      <c r="BB812" s="2539">
        <v>1</v>
      </c>
      <c r="BC812" s="2539">
        <v>0</v>
      </c>
      <c r="BD812" s="2539">
        <v>1</v>
      </c>
      <c r="BE812" s="2561">
        <v>0</v>
      </c>
      <c r="BF812" s="2539">
        <v>0</v>
      </c>
      <c r="BG812" s="2539">
        <v>1</v>
      </c>
      <c r="BH812" s="2539">
        <v>0</v>
      </c>
      <c r="BI812" s="2539">
        <v>1</v>
      </c>
      <c r="BJ812" s="2539">
        <v>1</v>
      </c>
      <c r="BK812" s="2539">
        <v>1</v>
      </c>
      <c r="BL812" s="2539">
        <v>1</v>
      </c>
      <c r="BM812" s="2539">
        <v>0</v>
      </c>
      <c r="BN812" s="2521">
        <v>0</v>
      </c>
      <c r="BO812" s="2539">
        <v>1</v>
      </c>
      <c r="BP812" s="2539">
        <v>1</v>
      </c>
      <c r="BQ812" s="2539">
        <v>0</v>
      </c>
      <c r="BR812" s="2562">
        <v>1</v>
      </c>
      <c r="BS812" s="2538">
        <v>0</v>
      </c>
      <c r="BT812" s="2521">
        <v>0</v>
      </c>
      <c r="BU812" s="2521">
        <v>0</v>
      </c>
      <c r="BV812" s="2521">
        <v>0</v>
      </c>
      <c r="BW812" s="2521">
        <v>0</v>
      </c>
      <c r="BX812" s="2521">
        <v>0</v>
      </c>
      <c r="BY812" s="2521">
        <v>0</v>
      </c>
      <c r="BZ812" s="2579">
        <v>0</v>
      </c>
      <c r="CA812" s="2521">
        <v>0</v>
      </c>
      <c r="CB812" s="2521">
        <v>0</v>
      </c>
      <c r="CC812" s="2521">
        <v>0</v>
      </c>
      <c r="CD812" s="2521">
        <v>0</v>
      </c>
      <c r="CE812" s="2524">
        <v>0</v>
      </c>
      <c r="CF812" s="2520">
        <v>1</v>
      </c>
      <c r="CG812" s="2521">
        <v>1</v>
      </c>
      <c r="CH812" s="2521">
        <v>1</v>
      </c>
      <c r="CI812" s="2521">
        <v>1</v>
      </c>
      <c r="CJ812" s="2521">
        <v>1</v>
      </c>
      <c r="CK812" s="2521">
        <v>1</v>
      </c>
      <c r="CL812" s="2521">
        <v>1</v>
      </c>
      <c r="CM812" s="2521">
        <v>1</v>
      </c>
      <c r="CN812" s="2521">
        <v>1</v>
      </c>
      <c r="CO812" s="2521">
        <v>1</v>
      </c>
      <c r="CP812" s="2521">
        <v>1</v>
      </c>
      <c r="CQ812" s="2521">
        <v>1</v>
      </c>
      <c r="CR812" s="2521">
        <v>1</v>
      </c>
      <c r="CS812" s="2521">
        <v>0</v>
      </c>
      <c r="CT812" s="2521">
        <v>0</v>
      </c>
      <c r="CU812" s="2521">
        <v>0</v>
      </c>
      <c r="CV812" s="2521">
        <v>0</v>
      </c>
      <c r="CW812" s="2521">
        <v>0</v>
      </c>
      <c r="CX812" s="2521">
        <v>0</v>
      </c>
      <c r="CY812" s="2563">
        <v>0</v>
      </c>
    </row>
    <row r="813" spans="1:103">
      <c r="A813" s="2541"/>
      <c r="B813" s="2659" t="s">
        <v>3302</v>
      </c>
      <c r="C813" s="2668" t="s">
        <v>3303</v>
      </c>
      <c r="D813" s="2648">
        <v>22.3</v>
      </c>
      <c r="E813" s="2519">
        <v>15</v>
      </c>
      <c r="F813" s="2556">
        <v>254</v>
      </c>
      <c r="G813" s="2547">
        <v>102</v>
      </c>
      <c r="H813" s="2546">
        <v>5.8</v>
      </c>
      <c r="I813" s="2546">
        <v>6.9</v>
      </c>
      <c r="J813" s="2547">
        <v>8</v>
      </c>
      <c r="K813" s="2546">
        <v>240</v>
      </c>
      <c r="L813" s="2546">
        <v>224</v>
      </c>
      <c r="M813" s="2522">
        <v>28.5</v>
      </c>
      <c r="N813" s="2548">
        <v>0.89100000000000001</v>
      </c>
      <c r="O813" s="2523">
        <v>39.75</v>
      </c>
      <c r="P813" s="2549">
        <v>1</v>
      </c>
      <c r="Q813" s="2549">
        <v>1</v>
      </c>
      <c r="R813" s="2549">
        <v>1</v>
      </c>
      <c r="S813" s="2549">
        <v>1</v>
      </c>
      <c r="T813" s="2550">
        <v>1</v>
      </c>
      <c r="U813" s="2549" t="s">
        <v>2185</v>
      </c>
      <c r="V813" s="2549">
        <v>1</v>
      </c>
      <c r="W813" s="2549" t="s">
        <v>2185</v>
      </c>
      <c r="X813" s="2549" t="s">
        <v>2185</v>
      </c>
      <c r="Y813" s="2550">
        <v>1</v>
      </c>
      <c r="Z813" s="2551" t="s">
        <v>2185</v>
      </c>
      <c r="AA813" s="2552" t="s">
        <v>2185</v>
      </c>
      <c r="AB813" s="2549" t="s">
        <v>2495</v>
      </c>
      <c r="AC813" s="2554">
        <v>2895</v>
      </c>
      <c r="AD813" s="2555">
        <v>228</v>
      </c>
      <c r="AE813" s="2555">
        <v>264</v>
      </c>
      <c r="AF813" s="2555">
        <v>10</v>
      </c>
      <c r="AG813" s="2555">
        <v>15.98</v>
      </c>
      <c r="AH813" s="2555">
        <v>122.5</v>
      </c>
      <c r="AI813" s="2555">
        <v>24.03</v>
      </c>
      <c r="AJ813" s="2555">
        <v>38.17</v>
      </c>
      <c r="AK813" s="2555">
        <v>2</v>
      </c>
      <c r="AL813" s="2555">
        <v>2.8</v>
      </c>
      <c r="AM813" s="2555">
        <v>4.4039999999999999</v>
      </c>
      <c r="AN813" s="2523">
        <v>18.62</v>
      </c>
      <c r="AO813" s="2556">
        <v>1</v>
      </c>
      <c r="AP813" s="2547">
        <v>1</v>
      </c>
      <c r="AQ813" s="2547">
        <v>4</v>
      </c>
      <c r="AR813" s="2547">
        <v>4</v>
      </c>
      <c r="AS813" s="2557">
        <v>276</v>
      </c>
      <c r="AT813" s="2558">
        <v>312</v>
      </c>
      <c r="AU813" s="2558">
        <v>214</v>
      </c>
      <c r="AV813" s="2559">
        <v>249</v>
      </c>
      <c r="AW813" s="2560">
        <v>1</v>
      </c>
      <c r="AX813" s="2539">
        <v>0</v>
      </c>
      <c r="AY813" s="2521">
        <v>0</v>
      </c>
      <c r="AZ813" s="2539">
        <v>1</v>
      </c>
      <c r="BA813" s="2539">
        <v>0</v>
      </c>
      <c r="BB813" s="2539">
        <v>1</v>
      </c>
      <c r="BC813" s="2539">
        <v>0</v>
      </c>
      <c r="BD813" s="2539">
        <v>1</v>
      </c>
      <c r="BE813" s="2561">
        <v>0</v>
      </c>
      <c r="BF813" s="2539">
        <v>0</v>
      </c>
      <c r="BG813" s="2539">
        <v>1</v>
      </c>
      <c r="BH813" s="2539">
        <v>0</v>
      </c>
      <c r="BI813" s="2539">
        <v>1</v>
      </c>
      <c r="BJ813" s="2539">
        <v>1</v>
      </c>
      <c r="BK813" s="2539">
        <v>1</v>
      </c>
      <c r="BL813" s="2539">
        <v>1</v>
      </c>
      <c r="BM813" s="2539">
        <v>0</v>
      </c>
      <c r="BN813" s="2521">
        <v>0</v>
      </c>
      <c r="BO813" s="2539">
        <v>1</v>
      </c>
      <c r="BP813" s="2539">
        <v>1</v>
      </c>
      <c r="BQ813" s="2539">
        <v>0</v>
      </c>
      <c r="BR813" s="2562">
        <v>1</v>
      </c>
      <c r="BS813" s="2538">
        <v>0</v>
      </c>
      <c r="BT813" s="2521">
        <v>0</v>
      </c>
      <c r="BU813" s="2521">
        <v>0</v>
      </c>
      <c r="BV813" s="2521">
        <v>0</v>
      </c>
      <c r="BW813" s="2521">
        <v>0</v>
      </c>
      <c r="BX813" s="2521">
        <v>0</v>
      </c>
      <c r="BY813" s="2521">
        <v>0</v>
      </c>
      <c r="BZ813" s="2579">
        <v>0</v>
      </c>
      <c r="CA813" s="2521">
        <v>0</v>
      </c>
      <c r="CB813" s="2521">
        <v>0</v>
      </c>
      <c r="CC813" s="2521">
        <v>0</v>
      </c>
      <c r="CD813" s="2521">
        <v>0</v>
      </c>
      <c r="CE813" s="2524">
        <v>0</v>
      </c>
      <c r="CF813" s="2520">
        <v>1</v>
      </c>
      <c r="CG813" s="2521">
        <v>1</v>
      </c>
      <c r="CH813" s="2521">
        <v>1</v>
      </c>
      <c r="CI813" s="2521">
        <v>1</v>
      </c>
      <c r="CJ813" s="2521">
        <v>1</v>
      </c>
      <c r="CK813" s="2521">
        <v>1</v>
      </c>
      <c r="CL813" s="2521">
        <v>1</v>
      </c>
      <c r="CM813" s="2521">
        <v>1</v>
      </c>
      <c r="CN813" s="2521">
        <v>1</v>
      </c>
      <c r="CO813" s="2521">
        <v>1</v>
      </c>
      <c r="CP813" s="2521">
        <v>1</v>
      </c>
      <c r="CQ813" s="2521">
        <v>1</v>
      </c>
      <c r="CR813" s="2521">
        <v>1</v>
      </c>
      <c r="CS813" s="2521">
        <v>0</v>
      </c>
      <c r="CT813" s="2521">
        <v>0</v>
      </c>
      <c r="CU813" s="2521">
        <v>0</v>
      </c>
      <c r="CV813" s="2521">
        <v>0</v>
      </c>
      <c r="CW813" s="2521">
        <v>0</v>
      </c>
      <c r="CX813" s="2521">
        <v>0</v>
      </c>
      <c r="CY813" s="2563">
        <v>0</v>
      </c>
    </row>
    <row r="814" spans="1:103">
      <c r="A814" s="2541"/>
      <c r="B814" s="2659" t="s">
        <v>3304</v>
      </c>
      <c r="C814" s="2668" t="s">
        <v>3305</v>
      </c>
      <c r="D814" s="2648">
        <v>17.899999999999999</v>
      </c>
      <c r="E814" s="2519">
        <v>12</v>
      </c>
      <c r="F814" s="2556">
        <v>251</v>
      </c>
      <c r="G814" s="2547">
        <v>101</v>
      </c>
      <c r="H814" s="2546">
        <v>4.8</v>
      </c>
      <c r="I814" s="2546">
        <v>5.3</v>
      </c>
      <c r="J814" s="2547">
        <v>8</v>
      </c>
      <c r="K814" s="2546">
        <v>240</v>
      </c>
      <c r="L814" s="2546">
        <v>224</v>
      </c>
      <c r="M814" s="2522">
        <v>22.8</v>
      </c>
      <c r="N814" s="2548">
        <v>0.88300000000000001</v>
      </c>
      <c r="O814" s="2523">
        <v>49.35</v>
      </c>
      <c r="P814" s="2549">
        <v>1</v>
      </c>
      <c r="Q814" s="2549">
        <v>1</v>
      </c>
      <c r="R814" s="2549" t="s">
        <v>2185</v>
      </c>
      <c r="S814" s="2549">
        <v>1</v>
      </c>
      <c r="T814" s="2550">
        <v>1</v>
      </c>
      <c r="U814" s="2549" t="s">
        <v>2185</v>
      </c>
      <c r="V814" s="2549" t="s">
        <v>2185</v>
      </c>
      <c r="W814" s="2549" t="s">
        <v>2185</v>
      </c>
      <c r="X814" s="2549" t="s">
        <v>2185</v>
      </c>
      <c r="Y814" s="2550" t="s">
        <v>2185</v>
      </c>
      <c r="Z814" s="2551" t="s">
        <v>2185</v>
      </c>
      <c r="AA814" s="2552" t="s">
        <v>2185</v>
      </c>
      <c r="AB814" s="2549" t="s">
        <v>2495</v>
      </c>
      <c r="AC814" s="2554">
        <v>2248</v>
      </c>
      <c r="AD814" s="2555">
        <v>179.1</v>
      </c>
      <c r="AE814" s="2555">
        <v>207.3</v>
      </c>
      <c r="AF814" s="2555">
        <v>9.9</v>
      </c>
      <c r="AG814" s="2555">
        <v>13.19</v>
      </c>
      <c r="AH814" s="2555">
        <v>91.34</v>
      </c>
      <c r="AI814" s="2555">
        <v>18.079999999999998</v>
      </c>
      <c r="AJ814" s="2555">
        <v>28.64</v>
      </c>
      <c r="AK814" s="2555">
        <v>2</v>
      </c>
      <c r="AL814" s="2555">
        <v>2.4</v>
      </c>
      <c r="AM814" s="2555">
        <v>2.2829999999999999</v>
      </c>
      <c r="AN814" s="2523">
        <v>13.73</v>
      </c>
      <c r="AO814" s="2556">
        <v>2</v>
      </c>
      <c r="AP814" s="2547" t="s">
        <v>2185</v>
      </c>
      <c r="AQ814" s="2547">
        <v>4</v>
      </c>
      <c r="AR814" s="2547" t="s">
        <v>2185</v>
      </c>
      <c r="AS814" s="2557">
        <v>343</v>
      </c>
      <c r="AT814" s="2558">
        <v>387</v>
      </c>
      <c r="AU814" s="2558">
        <v>265</v>
      </c>
      <c r="AV814" s="2559">
        <v>309</v>
      </c>
      <c r="AW814" s="2560">
        <v>1</v>
      </c>
      <c r="AX814" s="2539">
        <v>0</v>
      </c>
      <c r="AY814" s="2521">
        <v>0</v>
      </c>
      <c r="AZ814" s="2539">
        <v>1</v>
      </c>
      <c r="BA814" s="2539">
        <v>0</v>
      </c>
      <c r="BB814" s="2539">
        <v>0</v>
      </c>
      <c r="BC814" s="2539">
        <v>0</v>
      </c>
      <c r="BD814" s="2539">
        <v>1</v>
      </c>
      <c r="BE814" s="2561">
        <v>0</v>
      </c>
      <c r="BF814" s="2539">
        <v>0</v>
      </c>
      <c r="BG814" s="2539">
        <v>1</v>
      </c>
      <c r="BH814" s="2539">
        <v>0</v>
      </c>
      <c r="BI814" s="2539">
        <v>1</v>
      </c>
      <c r="BJ814" s="2539">
        <v>1</v>
      </c>
      <c r="BK814" s="2539">
        <v>1</v>
      </c>
      <c r="BL814" s="2539">
        <v>1</v>
      </c>
      <c r="BM814" s="2539">
        <v>0</v>
      </c>
      <c r="BN814" s="2521">
        <v>0</v>
      </c>
      <c r="BO814" s="2539">
        <v>1</v>
      </c>
      <c r="BP814" s="2539">
        <v>1</v>
      </c>
      <c r="BQ814" s="2539">
        <v>0</v>
      </c>
      <c r="BR814" s="2562">
        <v>1</v>
      </c>
      <c r="BS814" s="2538">
        <v>0</v>
      </c>
      <c r="BT814" s="2521">
        <v>0</v>
      </c>
      <c r="BU814" s="2521">
        <v>0</v>
      </c>
      <c r="BV814" s="2521">
        <v>0</v>
      </c>
      <c r="BW814" s="2521">
        <v>0</v>
      </c>
      <c r="BX814" s="2521">
        <v>0</v>
      </c>
      <c r="BY814" s="2521">
        <v>0</v>
      </c>
      <c r="BZ814" s="2579">
        <v>0</v>
      </c>
      <c r="CA814" s="2521">
        <v>0</v>
      </c>
      <c r="CB814" s="2521">
        <v>0</v>
      </c>
      <c r="CC814" s="2521">
        <v>0</v>
      </c>
      <c r="CD814" s="2521">
        <v>0</v>
      </c>
      <c r="CE814" s="2524">
        <v>0</v>
      </c>
      <c r="CF814" s="2520">
        <v>1</v>
      </c>
      <c r="CG814" s="2521">
        <v>1</v>
      </c>
      <c r="CH814" s="2521">
        <v>1</v>
      </c>
      <c r="CI814" s="2521">
        <v>1</v>
      </c>
      <c r="CJ814" s="2521">
        <v>1</v>
      </c>
      <c r="CK814" s="2521">
        <v>1</v>
      </c>
      <c r="CL814" s="2521">
        <v>1</v>
      </c>
      <c r="CM814" s="2521">
        <v>1</v>
      </c>
      <c r="CN814" s="2521">
        <v>1</v>
      </c>
      <c r="CO814" s="2521">
        <v>1</v>
      </c>
      <c r="CP814" s="2521">
        <v>1</v>
      </c>
      <c r="CQ814" s="2521">
        <v>1</v>
      </c>
      <c r="CR814" s="2521">
        <v>1</v>
      </c>
      <c r="CS814" s="2521">
        <v>0</v>
      </c>
      <c r="CT814" s="2521">
        <v>0</v>
      </c>
      <c r="CU814" s="2521">
        <v>0</v>
      </c>
      <c r="CV814" s="2521">
        <v>0</v>
      </c>
      <c r="CW814" s="2521">
        <v>0</v>
      </c>
      <c r="CX814" s="2521">
        <v>0</v>
      </c>
      <c r="CY814" s="2563">
        <v>0</v>
      </c>
    </row>
    <row r="815" spans="1:103">
      <c r="A815" s="2541"/>
      <c r="B815" s="2659" t="s">
        <v>3306</v>
      </c>
      <c r="C815" s="2658" t="s">
        <v>3307</v>
      </c>
      <c r="D815" s="2648">
        <v>100</v>
      </c>
      <c r="E815" s="2519">
        <v>67</v>
      </c>
      <c r="F815" s="2556">
        <v>229</v>
      </c>
      <c r="G815" s="2547">
        <v>210</v>
      </c>
      <c r="H815" s="2546">
        <v>14.5</v>
      </c>
      <c r="I815" s="2546">
        <v>23.7</v>
      </c>
      <c r="J815" s="2547">
        <v>10</v>
      </c>
      <c r="K815" s="2546">
        <v>181.1</v>
      </c>
      <c r="L815" s="2546">
        <v>161.1</v>
      </c>
      <c r="M815" s="2522">
        <v>127</v>
      </c>
      <c r="N815" s="2548">
        <v>1.252</v>
      </c>
      <c r="O815" s="2523">
        <v>12.59</v>
      </c>
      <c r="P815" s="2549">
        <v>1</v>
      </c>
      <c r="Q815" s="2549">
        <v>1</v>
      </c>
      <c r="R815" s="2549">
        <v>1</v>
      </c>
      <c r="S815" s="2549">
        <v>1</v>
      </c>
      <c r="T815" s="2550">
        <v>1</v>
      </c>
      <c r="U815" s="2549" t="s">
        <v>2185</v>
      </c>
      <c r="V815" s="2549">
        <v>1</v>
      </c>
      <c r="W815" s="2549" t="s">
        <v>2185</v>
      </c>
      <c r="X815" s="2549" t="s">
        <v>2185</v>
      </c>
      <c r="Y815" s="2550">
        <v>1</v>
      </c>
      <c r="Z815" s="2551" t="s">
        <v>2185</v>
      </c>
      <c r="AA815" s="2552" t="s">
        <v>2185</v>
      </c>
      <c r="AB815" s="2549" t="s">
        <v>2495</v>
      </c>
      <c r="AC815" s="2554">
        <v>11320</v>
      </c>
      <c r="AD815" s="2555">
        <v>989.1</v>
      </c>
      <c r="AE815" s="2555">
        <v>1148</v>
      </c>
      <c r="AF815" s="2555">
        <v>9.4</v>
      </c>
      <c r="AG815" s="2555">
        <v>35.36</v>
      </c>
      <c r="AH815" s="2555">
        <v>3663</v>
      </c>
      <c r="AI815" s="2555">
        <v>348.9</v>
      </c>
      <c r="AJ815" s="2555">
        <v>532.9</v>
      </c>
      <c r="AK815" s="2555">
        <v>5.3</v>
      </c>
      <c r="AL815" s="2555">
        <v>7.3</v>
      </c>
      <c r="AM815" s="2555">
        <v>208.9</v>
      </c>
      <c r="AN815" s="2523">
        <v>385.4</v>
      </c>
      <c r="AO815" s="2556">
        <v>1</v>
      </c>
      <c r="AP815" s="2547">
        <v>1</v>
      </c>
      <c r="AQ815" s="2547">
        <v>1</v>
      </c>
      <c r="AR815" s="2547">
        <v>1</v>
      </c>
      <c r="AS815" s="2557">
        <v>82</v>
      </c>
      <c r="AT815" s="2558">
        <v>99</v>
      </c>
      <c r="AU815" s="2558">
        <v>53</v>
      </c>
      <c r="AV815" s="2559">
        <v>69</v>
      </c>
      <c r="AW815" s="2560">
        <v>1</v>
      </c>
      <c r="AX815" s="2539">
        <v>0</v>
      </c>
      <c r="AY815" s="2521">
        <v>0</v>
      </c>
      <c r="AZ815" s="2539">
        <v>1</v>
      </c>
      <c r="BA815" s="2539">
        <v>0</v>
      </c>
      <c r="BB815" s="2539">
        <v>1</v>
      </c>
      <c r="BC815" s="2539">
        <v>0</v>
      </c>
      <c r="BD815" s="2539">
        <v>1</v>
      </c>
      <c r="BE815" s="2561">
        <v>0</v>
      </c>
      <c r="BF815" s="2539">
        <v>0</v>
      </c>
      <c r="BG815" s="2539">
        <v>1</v>
      </c>
      <c r="BH815" s="2539">
        <v>0</v>
      </c>
      <c r="BI815" s="2539">
        <v>1</v>
      </c>
      <c r="BJ815" s="2539">
        <v>1</v>
      </c>
      <c r="BK815" s="2539">
        <v>1</v>
      </c>
      <c r="BL815" s="2539">
        <v>1</v>
      </c>
      <c r="BM815" s="2539">
        <v>0</v>
      </c>
      <c r="BN815" s="2521">
        <v>0</v>
      </c>
      <c r="BO815" s="2539">
        <v>1</v>
      </c>
      <c r="BP815" s="2539">
        <v>1</v>
      </c>
      <c r="BQ815" s="2539">
        <v>0</v>
      </c>
      <c r="BR815" s="2562">
        <v>0</v>
      </c>
      <c r="BS815" s="2538">
        <v>0</v>
      </c>
      <c r="BT815" s="2521">
        <v>0</v>
      </c>
      <c r="BU815" s="2521">
        <v>0</v>
      </c>
      <c r="BV815" s="2521">
        <v>0</v>
      </c>
      <c r="BW815" s="2521">
        <v>0</v>
      </c>
      <c r="BX815" s="2521">
        <v>0</v>
      </c>
      <c r="BY815" s="2521">
        <v>0</v>
      </c>
      <c r="BZ815" s="2579">
        <v>0</v>
      </c>
      <c r="CA815" s="2521">
        <v>0</v>
      </c>
      <c r="CB815" s="2521">
        <v>0</v>
      </c>
      <c r="CC815" s="2521">
        <v>0</v>
      </c>
      <c r="CD815" s="2521">
        <v>0</v>
      </c>
      <c r="CE815" s="2524">
        <v>0</v>
      </c>
      <c r="CF815" s="2520">
        <v>1</v>
      </c>
      <c r="CG815" s="2521">
        <v>1</v>
      </c>
      <c r="CH815" s="2521">
        <v>1</v>
      </c>
      <c r="CI815" s="2521">
        <v>1</v>
      </c>
      <c r="CJ815" s="2521">
        <v>1</v>
      </c>
      <c r="CK815" s="2521">
        <v>1</v>
      </c>
      <c r="CL815" s="2521">
        <v>1</v>
      </c>
      <c r="CM815" s="2521">
        <v>1</v>
      </c>
      <c r="CN815" s="2521">
        <v>1</v>
      </c>
      <c r="CO815" s="2521">
        <v>1</v>
      </c>
      <c r="CP815" s="2521">
        <v>1</v>
      </c>
      <c r="CQ815" s="2521">
        <v>1</v>
      </c>
      <c r="CR815" s="2521">
        <v>1</v>
      </c>
      <c r="CS815" s="2521">
        <v>0</v>
      </c>
      <c r="CT815" s="2521">
        <v>0</v>
      </c>
      <c r="CU815" s="2521">
        <v>0</v>
      </c>
      <c r="CV815" s="2521">
        <v>0</v>
      </c>
      <c r="CW815" s="2521">
        <v>0</v>
      </c>
      <c r="CX815" s="2521">
        <v>0</v>
      </c>
      <c r="CY815" s="2563">
        <v>0</v>
      </c>
    </row>
    <row r="816" spans="1:103">
      <c r="A816" s="2541"/>
      <c r="B816" s="2659" t="s">
        <v>3308</v>
      </c>
      <c r="C816" s="2668" t="s">
        <v>3309</v>
      </c>
      <c r="D816" s="2648">
        <v>86</v>
      </c>
      <c r="E816" s="2519">
        <v>58</v>
      </c>
      <c r="F816" s="2556">
        <v>222</v>
      </c>
      <c r="G816" s="2547">
        <v>209</v>
      </c>
      <c r="H816" s="2546">
        <v>13</v>
      </c>
      <c r="I816" s="2546">
        <v>20.6</v>
      </c>
      <c r="J816" s="2547">
        <v>10</v>
      </c>
      <c r="K816" s="2546">
        <v>181.1</v>
      </c>
      <c r="L816" s="2546">
        <v>161.1</v>
      </c>
      <c r="M816" s="2522">
        <v>110</v>
      </c>
      <c r="N816" s="2548">
        <v>1.2370000000000001</v>
      </c>
      <c r="O816" s="2523">
        <v>14.26</v>
      </c>
      <c r="P816" s="2549">
        <v>1</v>
      </c>
      <c r="Q816" s="2549">
        <v>1</v>
      </c>
      <c r="R816" s="2549">
        <v>1</v>
      </c>
      <c r="S816" s="2549">
        <v>1</v>
      </c>
      <c r="T816" s="2550">
        <v>1</v>
      </c>
      <c r="U816" s="2549" t="s">
        <v>2185</v>
      </c>
      <c r="V816" s="2549">
        <v>1</v>
      </c>
      <c r="W816" s="2549" t="s">
        <v>2185</v>
      </c>
      <c r="X816" s="2549" t="s">
        <v>2185</v>
      </c>
      <c r="Y816" s="2550">
        <v>1</v>
      </c>
      <c r="Z816" s="2551" t="s">
        <v>2185</v>
      </c>
      <c r="AA816" s="2552" t="s">
        <v>2185</v>
      </c>
      <c r="AB816" s="2549" t="s">
        <v>2495</v>
      </c>
      <c r="AC816" s="2554">
        <v>9469</v>
      </c>
      <c r="AD816" s="2555">
        <v>853</v>
      </c>
      <c r="AE816" s="2555">
        <v>980.9</v>
      </c>
      <c r="AF816" s="2555">
        <v>9.1999999999999993</v>
      </c>
      <c r="AG816" s="2555">
        <v>31.16</v>
      </c>
      <c r="AH816" s="2555">
        <v>3138</v>
      </c>
      <c r="AI816" s="2555">
        <v>300.3</v>
      </c>
      <c r="AJ816" s="2555">
        <v>458.3</v>
      </c>
      <c r="AK816" s="2555">
        <v>5.3</v>
      </c>
      <c r="AL816" s="2555">
        <v>6.5</v>
      </c>
      <c r="AM816" s="2555">
        <v>139.4</v>
      </c>
      <c r="AN816" s="2523">
        <v>317.8</v>
      </c>
      <c r="AO816" s="2556">
        <v>1</v>
      </c>
      <c r="AP816" s="2547">
        <v>1</v>
      </c>
      <c r="AQ816" s="2547">
        <v>1</v>
      </c>
      <c r="AR816" s="2547">
        <v>1</v>
      </c>
      <c r="AS816" s="2557">
        <v>93</v>
      </c>
      <c r="AT816" s="2558">
        <v>112</v>
      </c>
      <c r="AU816" s="2558">
        <v>59</v>
      </c>
      <c r="AV816" s="2559">
        <v>78</v>
      </c>
      <c r="AW816" s="2560">
        <v>1</v>
      </c>
      <c r="AX816" s="2539">
        <v>0</v>
      </c>
      <c r="AY816" s="2521">
        <v>0</v>
      </c>
      <c r="AZ816" s="2539">
        <v>1</v>
      </c>
      <c r="BA816" s="2539">
        <v>0</v>
      </c>
      <c r="BB816" s="2539">
        <v>1</v>
      </c>
      <c r="BC816" s="2539">
        <v>0</v>
      </c>
      <c r="BD816" s="2539">
        <v>1</v>
      </c>
      <c r="BE816" s="2561">
        <v>0</v>
      </c>
      <c r="BF816" s="2539">
        <v>0</v>
      </c>
      <c r="BG816" s="2539">
        <v>1</v>
      </c>
      <c r="BH816" s="2539">
        <v>0</v>
      </c>
      <c r="BI816" s="2539">
        <v>1</v>
      </c>
      <c r="BJ816" s="2539">
        <v>1</v>
      </c>
      <c r="BK816" s="2539">
        <v>1</v>
      </c>
      <c r="BL816" s="2539">
        <v>1</v>
      </c>
      <c r="BM816" s="2539">
        <v>0</v>
      </c>
      <c r="BN816" s="2521">
        <v>0</v>
      </c>
      <c r="BO816" s="2539">
        <v>1</v>
      </c>
      <c r="BP816" s="2539">
        <v>1</v>
      </c>
      <c r="BQ816" s="2539">
        <v>0</v>
      </c>
      <c r="BR816" s="2562">
        <v>0</v>
      </c>
      <c r="BS816" s="2538">
        <v>0</v>
      </c>
      <c r="BT816" s="2521">
        <v>0</v>
      </c>
      <c r="BU816" s="2521">
        <v>0</v>
      </c>
      <c r="BV816" s="2521">
        <v>0</v>
      </c>
      <c r="BW816" s="2521">
        <v>0</v>
      </c>
      <c r="BX816" s="2521">
        <v>0</v>
      </c>
      <c r="BY816" s="2521">
        <v>0</v>
      </c>
      <c r="BZ816" s="2579">
        <v>0</v>
      </c>
      <c r="CA816" s="2521">
        <v>0</v>
      </c>
      <c r="CB816" s="2521">
        <v>0</v>
      </c>
      <c r="CC816" s="2521">
        <v>0</v>
      </c>
      <c r="CD816" s="2521">
        <v>0</v>
      </c>
      <c r="CE816" s="2524">
        <v>0</v>
      </c>
      <c r="CF816" s="2520">
        <v>1</v>
      </c>
      <c r="CG816" s="2521">
        <v>1</v>
      </c>
      <c r="CH816" s="2521">
        <v>1</v>
      </c>
      <c r="CI816" s="2521">
        <v>1</v>
      </c>
      <c r="CJ816" s="2521">
        <v>1</v>
      </c>
      <c r="CK816" s="2521">
        <v>1</v>
      </c>
      <c r="CL816" s="2521">
        <v>1</v>
      </c>
      <c r="CM816" s="2521">
        <v>1</v>
      </c>
      <c r="CN816" s="2521">
        <v>1</v>
      </c>
      <c r="CO816" s="2521">
        <v>1</v>
      </c>
      <c r="CP816" s="2521">
        <v>1</v>
      </c>
      <c r="CQ816" s="2521">
        <v>1</v>
      </c>
      <c r="CR816" s="2521">
        <v>1</v>
      </c>
      <c r="CS816" s="2521">
        <v>0</v>
      </c>
      <c r="CT816" s="2521">
        <v>0</v>
      </c>
      <c r="CU816" s="2521">
        <v>0</v>
      </c>
      <c r="CV816" s="2521">
        <v>0</v>
      </c>
      <c r="CW816" s="2521">
        <v>0</v>
      </c>
      <c r="CX816" s="2521">
        <v>0</v>
      </c>
      <c r="CY816" s="2563">
        <v>0</v>
      </c>
    </row>
    <row r="817" spans="1:103">
      <c r="A817" s="2541"/>
      <c r="B817" s="2659" t="s">
        <v>3310</v>
      </c>
      <c r="C817" s="2668" t="s">
        <v>3311</v>
      </c>
      <c r="D817" s="2648">
        <v>71</v>
      </c>
      <c r="E817" s="2519">
        <v>48</v>
      </c>
      <c r="F817" s="2556">
        <v>216</v>
      </c>
      <c r="G817" s="2547">
        <v>206</v>
      </c>
      <c r="H817" s="2546">
        <v>10.199999999999999</v>
      </c>
      <c r="I817" s="2546">
        <v>17.399999999999999</v>
      </c>
      <c r="J817" s="2547">
        <v>10</v>
      </c>
      <c r="K817" s="2546">
        <v>181.1</v>
      </c>
      <c r="L817" s="2546">
        <v>161.1</v>
      </c>
      <c r="M817" s="2522">
        <v>91</v>
      </c>
      <c r="N817" s="2548">
        <v>1.218</v>
      </c>
      <c r="O817" s="2523">
        <v>17.05</v>
      </c>
      <c r="P817" s="2549">
        <v>1</v>
      </c>
      <c r="Q817" s="2549">
        <v>1</v>
      </c>
      <c r="R817" s="2549">
        <v>1</v>
      </c>
      <c r="S817" s="2549">
        <v>1</v>
      </c>
      <c r="T817" s="2550">
        <v>1</v>
      </c>
      <c r="U817" s="2549" t="s">
        <v>2185</v>
      </c>
      <c r="V817" s="2549">
        <v>1</v>
      </c>
      <c r="W817" s="2549" t="s">
        <v>2185</v>
      </c>
      <c r="X817" s="2549" t="s">
        <v>2185</v>
      </c>
      <c r="Y817" s="2550">
        <v>1</v>
      </c>
      <c r="Z817" s="2551" t="s">
        <v>2185</v>
      </c>
      <c r="AA817" s="2552" t="s">
        <v>2185</v>
      </c>
      <c r="AB817" s="2549" t="s">
        <v>2495</v>
      </c>
      <c r="AC817" s="2554">
        <v>7659</v>
      </c>
      <c r="AD817" s="2555">
        <v>709.2</v>
      </c>
      <c r="AE817" s="2555">
        <v>803.1</v>
      </c>
      <c r="AF817" s="2555">
        <v>9.1</v>
      </c>
      <c r="AG817" s="2555">
        <v>24.59</v>
      </c>
      <c r="AH817" s="2555">
        <v>2537</v>
      </c>
      <c r="AI817" s="2555">
        <v>246.3</v>
      </c>
      <c r="AJ817" s="2555">
        <v>374.5</v>
      </c>
      <c r="AK817" s="2555">
        <v>5.2</v>
      </c>
      <c r="AL817" s="2555">
        <v>5.6</v>
      </c>
      <c r="AM817" s="2555">
        <v>81.67</v>
      </c>
      <c r="AN817" s="2523">
        <v>249.9</v>
      </c>
      <c r="AO817" s="2556">
        <v>1</v>
      </c>
      <c r="AP817" s="2547">
        <v>1</v>
      </c>
      <c r="AQ817" s="2547">
        <v>1</v>
      </c>
      <c r="AR817" s="2547">
        <v>1</v>
      </c>
      <c r="AS817" s="2557">
        <v>111</v>
      </c>
      <c r="AT817" s="2558">
        <v>134</v>
      </c>
      <c r="AU817" s="2558">
        <v>70</v>
      </c>
      <c r="AV817" s="2559">
        <v>93</v>
      </c>
      <c r="AW817" s="2560">
        <v>1</v>
      </c>
      <c r="AX817" s="2539">
        <v>0</v>
      </c>
      <c r="AY817" s="2521">
        <v>0</v>
      </c>
      <c r="AZ817" s="2539">
        <v>1</v>
      </c>
      <c r="BA817" s="2539">
        <v>0</v>
      </c>
      <c r="BB817" s="2539">
        <v>1</v>
      </c>
      <c r="BC817" s="2539">
        <v>0</v>
      </c>
      <c r="BD817" s="2539">
        <v>1</v>
      </c>
      <c r="BE817" s="2561">
        <v>0</v>
      </c>
      <c r="BF817" s="2539">
        <v>0</v>
      </c>
      <c r="BG817" s="2539">
        <v>1</v>
      </c>
      <c r="BH817" s="2539">
        <v>0</v>
      </c>
      <c r="BI817" s="2539">
        <v>1</v>
      </c>
      <c r="BJ817" s="2539">
        <v>1</v>
      </c>
      <c r="BK817" s="2539">
        <v>1</v>
      </c>
      <c r="BL817" s="2539">
        <v>1</v>
      </c>
      <c r="BM817" s="2539">
        <v>0</v>
      </c>
      <c r="BN817" s="2521">
        <v>0</v>
      </c>
      <c r="BO817" s="2539">
        <v>1</v>
      </c>
      <c r="BP817" s="2539">
        <v>1</v>
      </c>
      <c r="BQ817" s="2539">
        <v>0</v>
      </c>
      <c r="BR817" s="2562">
        <v>1</v>
      </c>
      <c r="BS817" s="2538">
        <v>0</v>
      </c>
      <c r="BT817" s="2521">
        <v>0</v>
      </c>
      <c r="BU817" s="2521">
        <v>0</v>
      </c>
      <c r="BV817" s="2521">
        <v>0</v>
      </c>
      <c r="BW817" s="2521">
        <v>0</v>
      </c>
      <c r="BX817" s="2521">
        <v>0</v>
      </c>
      <c r="BY817" s="2521">
        <v>0</v>
      </c>
      <c r="BZ817" s="2579">
        <v>0</v>
      </c>
      <c r="CA817" s="2521">
        <v>0</v>
      </c>
      <c r="CB817" s="2521">
        <v>0</v>
      </c>
      <c r="CC817" s="2521">
        <v>0</v>
      </c>
      <c r="CD817" s="2521">
        <v>0</v>
      </c>
      <c r="CE817" s="2524">
        <v>0</v>
      </c>
      <c r="CF817" s="2520">
        <v>1</v>
      </c>
      <c r="CG817" s="2521">
        <v>1</v>
      </c>
      <c r="CH817" s="2521">
        <v>1</v>
      </c>
      <c r="CI817" s="2521">
        <v>1</v>
      </c>
      <c r="CJ817" s="2521">
        <v>1</v>
      </c>
      <c r="CK817" s="2521">
        <v>1</v>
      </c>
      <c r="CL817" s="2521">
        <v>1</v>
      </c>
      <c r="CM817" s="2521">
        <v>1</v>
      </c>
      <c r="CN817" s="2521">
        <v>1</v>
      </c>
      <c r="CO817" s="2521">
        <v>1</v>
      </c>
      <c r="CP817" s="2521">
        <v>1</v>
      </c>
      <c r="CQ817" s="2521">
        <v>1</v>
      </c>
      <c r="CR817" s="2521">
        <v>1</v>
      </c>
      <c r="CS817" s="2521">
        <v>0</v>
      </c>
      <c r="CT817" s="2521">
        <v>0</v>
      </c>
      <c r="CU817" s="2521">
        <v>0</v>
      </c>
      <c r="CV817" s="2521">
        <v>0</v>
      </c>
      <c r="CW817" s="2521">
        <v>0</v>
      </c>
      <c r="CX817" s="2521">
        <v>0</v>
      </c>
      <c r="CY817" s="2563">
        <v>0</v>
      </c>
    </row>
    <row r="818" spans="1:103">
      <c r="A818" s="2541"/>
      <c r="B818" s="2659" t="s">
        <v>3312</v>
      </c>
      <c r="C818" s="2668" t="s">
        <v>3313</v>
      </c>
      <c r="D818" s="2648">
        <v>59</v>
      </c>
      <c r="E818" s="2519">
        <v>40</v>
      </c>
      <c r="F818" s="2556">
        <v>210</v>
      </c>
      <c r="G818" s="2547">
        <v>205</v>
      </c>
      <c r="H818" s="2546">
        <v>9.1</v>
      </c>
      <c r="I818" s="2546">
        <v>14.2</v>
      </c>
      <c r="J818" s="2547">
        <v>10</v>
      </c>
      <c r="K818" s="2546">
        <v>181.1</v>
      </c>
      <c r="L818" s="2546">
        <v>161.1</v>
      </c>
      <c r="M818" s="2522">
        <v>75</v>
      </c>
      <c r="N818" s="2548">
        <v>1.2050000000000001</v>
      </c>
      <c r="O818" s="2523">
        <v>20.3</v>
      </c>
      <c r="P818" s="2549">
        <v>1</v>
      </c>
      <c r="Q818" s="2549">
        <v>1</v>
      </c>
      <c r="R818" s="2549">
        <v>1</v>
      </c>
      <c r="S818" s="2549">
        <v>1</v>
      </c>
      <c r="T818" s="2550">
        <v>1</v>
      </c>
      <c r="U818" s="2549" t="s">
        <v>2185</v>
      </c>
      <c r="V818" s="2549">
        <v>1</v>
      </c>
      <c r="W818" s="2549" t="s">
        <v>2185</v>
      </c>
      <c r="X818" s="2549" t="s">
        <v>2185</v>
      </c>
      <c r="Y818" s="2550">
        <v>1</v>
      </c>
      <c r="Z818" s="2551" t="s">
        <v>2185</v>
      </c>
      <c r="AA818" s="2552" t="s">
        <v>2185</v>
      </c>
      <c r="AB818" s="2549" t="s">
        <v>2495</v>
      </c>
      <c r="AC818" s="2554">
        <v>6111</v>
      </c>
      <c r="AD818" s="2555">
        <v>582</v>
      </c>
      <c r="AE818" s="2555">
        <v>652.6</v>
      </c>
      <c r="AF818" s="2555">
        <v>8.9</v>
      </c>
      <c r="AG818" s="2555">
        <v>21.51</v>
      </c>
      <c r="AH818" s="2555">
        <v>2040</v>
      </c>
      <c r="AI818" s="2555">
        <v>199</v>
      </c>
      <c r="AJ818" s="2555">
        <v>302.7</v>
      </c>
      <c r="AK818" s="2555">
        <v>5.0999999999999996</v>
      </c>
      <c r="AL818" s="2555">
        <v>4.9000000000000004</v>
      </c>
      <c r="AM818" s="2555">
        <v>46.33</v>
      </c>
      <c r="AN818" s="2523">
        <v>195.4</v>
      </c>
      <c r="AO818" s="2556">
        <v>1</v>
      </c>
      <c r="AP818" s="2547">
        <v>1</v>
      </c>
      <c r="AQ818" s="2547">
        <v>1</v>
      </c>
      <c r="AR818" s="2547">
        <v>1</v>
      </c>
      <c r="AS818" s="2557">
        <v>132</v>
      </c>
      <c r="AT818" s="2558">
        <v>159</v>
      </c>
      <c r="AU818" s="2558">
        <v>83</v>
      </c>
      <c r="AV818" s="2559">
        <v>110</v>
      </c>
      <c r="AW818" s="2560">
        <v>1</v>
      </c>
      <c r="AX818" s="2539">
        <v>0</v>
      </c>
      <c r="AY818" s="2521">
        <v>0</v>
      </c>
      <c r="AZ818" s="2539">
        <v>1</v>
      </c>
      <c r="BA818" s="2539">
        <v>0</v>
      </c>
      <c r="BB818" s="2539">
        <v>1</v>
      </c>
      <c r="BC818" s="2539">
        <v>0</v>
      </c>
      <c r="BD818" s="2539">
        <v>1</v>
      </c>
      <c r="BE818" s="2561">
        <v>0</v>
      </c>
      <c r="BF818" s="2539">
        <v>0</v>
      </c>
      <c r="BG818" s="2539">
        <v>1</v>
      </c>
      <c r="BH818" s="2539">
        <v>0</v>
      </c>
      <c r="BI818" s="2539">
        <v>1</v>
      </c>
      <c r="BJ818" s="2539">
        <v>1</v>
      </c>
      <c r="BK818" s="2539">
        <v>1</v>
      </c>
      <c r="BL818" s="2539">
        <v>1</v>
      </c>
      <c r="BM818" s="2539">
        <v>0</v>
      </c>
      <c r="BN818" s="2521">
        <v>0</v>
      </c>
      <c r="BO818" s="2539">
        <v>1</v>
      </c>
      <c r="BP818" s="2539">
        <v>1</v>
      </c>
      <c r="BQ818" s="2539">
        <v>0</v>
      </c>
      <c r="BR818" s="2562">
        <v>1</v>
      </c>
      <c r="BS818" s="2538">
        <v>0</v>
      </c>
      <c r="BT818" s="2521">
        <v>0</v>
      </c>
      <c r="BU818" s="2521">
        <v>0</v>
      </c>
      <c r="BV818" s="2521">
        <v>0</v>
      </c>
      <c r="BW818" s="2521">
        <v>0</v>
      </c>
      <c r="BX818" s="2521">
        <v>0</v>
      </c>
      <c r="BY818" s="2521">
        <v>0</v>
      </c>
      <c r="BZ818" s="2579">
        <v>0</v>
      </c>
      <c r="CA818" s="2521">
        <v>0</v>
      </c>
      <c r="CB818" s="2521">
        <v>0</v>
      </c>
      <c r="CC818" s="2521">
        <v>0</v>
      </c>
      <c r="CD818" s="2521">
        <v>0</v>
      </c>
      <c r="CE818" s="2524">
        <v>0</v>
      </c>
      <c r="CF818" s="2520">
        <v>1</v>
      </c>
      <c r="CG818" s="2521">
        <v>1</v>
      </c>
      <c r="CH818" s="2521">
        <v>1</v>
      </c>
      <c r="CI818" s="2521">
        <v>1</v>
      </c>
      <c r="CJ818" s="2521">
        <v>1</v>
      </c>
      <c r="CK818" s="2521">
        <v>1</v>
      </c>
      <c r="CL818" s="2521">
        <v>1</v>
      </c>
      <c r="CM818" s="2521">
        <v>1</v>
      </c>
      <c r="CN818" s="2521">
        <v>1</v>
      </c>
      <c r="CO818" s="2521">
        <v>1</v>
      </c>
      <c r="CP818" s="2521">
        <v>1</v>
      </c>
      <c r="CQ818" s="2521">
        <v>1</v>
      </c>
      <c r="CR818" s="2521">
        <v>1</v>
      </c>
      <c r="CS818" s="2521">
        <v>0</v>
      </c>
      <c r="CT818" s="2521">
        <v>0</v>
      </c>
      <c r="CU818" s="2521">
        <v>0</v>
      </c>
      <c r="CV818" s="2521">
        <v>0</v>
      </c>
      <c r="CW818" s="2521">
        <v>0</v>
      </c>
      <c r="CX818" s="2521">
        <v>0</v>
      </c>
      <c r="CY818" s="2563">
        <v>0</v>
      </c>
    </row>
    <row r="819" spans="1:103">
      <c r="A819" s="2541"/>
      <c r="B819" s="2659" t="s">
        <v>3314</v>
      </c>
      <c r="C819" s="2668" t="s">
        <v>3315</v>
      </c>
      <c r="D819" s="2648">
        <v>52</v>
      </c>
      <c r="E819" s="2519">
        <v>35</v>
      </c>
      <c r="F819" s="2556">
        <v>206</v>
      </c>
      <c r="G819" s="2547">
        <v>204</v>
      </c>
      <c r="H819" s="2546">
        <v>7.9</v>
      </c>
      <c r="I819" s="2546">
        <v>12.6</v>
      </c>
      <c r="J819" s="2547">
        <v>10</v>
      </c>
      <c r="K819" s="2546">
        <v>181.1</v>
      </c>
      <c r="L819" s="2546">
        <v>161.1</v>
      </c>
      <c r="M819" s="2522">
        <v>66.5</v>
      </c>
      <c r="N819" s="2548">
        <v>1.1950000000000001</v>
      </c>
      <c r="O819" s="2523">
        <v>22.87</v>
      </c>
      <c r="P819" s="2549">
        <v>1</v>
      </c>
      <c r="Q819" s="2549">
        <v>1</v>
      </c>
      <c r="R819" s="2549">
        <v>1</v>
      </c>
      <c r="S819" s="2549">
        <v>1</v>
      </c>
      <c r="T819" s="2550">
        <v>1</v>
      </c>
      <c r="U819" s="2549" t="s">
        <v>2185</v>
      </c>
      <c r="V819" s="2549">
        <v>1</v>
      </c>
      <c r="W819" s="2549" t="s">
        <v>2185</v>
      </c>
      <c r="X819" s="2549" t="s">
        <v>2185</v>
      </c>
      <c r="Y819" s="2550">
        <v>1</v>
      </c>
      <c r="Z819" s="2551" t="s">
        <v>2185</v>
      </c>
      <c r="AA819" s="2552" t="s">
        <v>2185</v>
      </c>
      <c r="AB819" s="2549" t="s">
        <v>2495</v>
      </c>
      <c r="AC819" s="2554">
        <v>5269</v>
      </c>
      <c r="AD819" s="2555">
        <v>511.6</v>
      </c>
      <c r="AE819" s="2555">
        <v>569.20000000000005</v>
      </c>
      <c r="AF819" s="2555">
        <v>8.8000000000000007</v>
      </c>
      <c r="AG819" s="2555">
        <v>18.649999999999999</v>
      </c>
      <c r="AH819" s="2555">
        <v>1783</v>
      </c>
      <c r="AI819" s="2555">
        <v>174.8</v>
      </c>
      <c r="AJ819" s="2555">
        <v>265.5</v>
      </c>
      <c r="AK819" s="2555">
        <v>5.0999999999999996</v>
      </c>
      <c r="AL819" s="2555">
        <v>4.4000000000000004</v>
      </c>
      <c r="AM819" s="2555">
        <v>32.26</v>
      </c>
      <c r="AN819" s="2523">
        <v>166.7</v>
      </c>
      <c r="AO819" s="2556">
        <v>1</v>
      </c>
      <c r="AP819" s="2547">
        <v>2</v>
      </c>
      <c r="AQ819" s="2547">
        <v>1</v>
      </c>
      <c r="AR819" s="2547">
        <v>2</v>
      </c>
      <c r="AS819" s="2557">
        <v>149</v>
      </c>
      <c r="AT819" s="2558">
        <v>180</v>
      </c>
      <c r="AU819" s="2558">
        <v>93</v>
      </c>
      <c r="AV819" s="2559">
        <v>123</v>
      </c>
      <c r="AW819" s="2560">
        <v>1</v>
      </c>
      <c r="AX819" s="2539">
        <v>0</v>
      </c>
      <c r="AY819" s="2521">
        <v>0</v>
      </c>
      <c r="AZ819" s="2539">
        <v>1</v>
      </c>
      <c r="BA819" s="2539">
        <v>0</v>
      </c>
      <c r="BB819" s="2539">
        <v>1</v>
      </c>
      <c r="BC819" s="2539">
        <v>0</v>
      </c>
      <c r="BD819" s="2539">
        <v>1</v>
      </c>
      <c r="BE819" s="2561">
        <v>0</v>
      </c>
      <c r="BF819" s="2539">
        <v>0</v>
      </c>
      <c r="BG819" s="2539">
        <v>1</v>
      </c>
      <c r="BH819" s="2539">
        <v>0</v>
      </c>
      <c r="BI819" s="2539">
        <v>1</v>
      </c>
      <c r="BJ819" s="2539">
        <v>1</v>
      </c>
      <c r="BK819" s="2539">
        <v>1</v>
      </c>
      <c r="BL819" s="2539">
        <v>1</v>
      </c>
      <c r="BM819" s="2539">
        <v>0</v>
      </c>
      <c r="BN819" s="2521">
        <v>0</v>
      </c>
      <c r="BO819" s="2539">
        <v>1</v>
      </c>
      <c r="BP819" s="2539">
        <v>1</v>
      </c>
      <c r="BQ819" s="2539">
        <v>0</v>
      </c>
      <c r="BR819" s="2562">
        <v>1</v>
      </c>
      <c r="BS819" s="2538">
        <v>0</v>
      </c>
      <c r="BT819" s="2521">
        <v>0</v>
      </c>
      <c r="BU819" s="2521">
        <v>0</v>
      </c>
      <c r="BV819" s="2521">
        <v>0</v>
      </c>
      <c r="BW819" s="2521">
        <v>0</v>
      </c>
      <c r="BX819" s="2521">
        <v>0</v>
      </c>
      <c r="BY819" s="2521">
        <v>0</v>
      </c>
      <c r="BZ819" s="2579">
        <v>0</v>
      </c>
      <c r="CA819" s="2521">
        <v>0</v>
      </c>
      <c r="CB819" s="2521">
        <v>0</v>
      </c>
      <c r="CC819" s="2521">
        <v>0</v>
      </c>
      <c r="CD819" s="2521">
        <v>0</v>
      </c>
      <c r="CE819" s="2524">
        <v>0</v>
      </c>
      <c r="CF819" s="2520">
        <v>1</v>
      </c>
      <c r="CG819" s="2521">
        <v>1</v>
      </c>
      <c r="CH819" s="2521">
        <v>1</v>
      </c>
      <c r="CI819" s="2521">
        <v>1</v>
      </c>
      <c r="CJ819" s="2521">
        <v>1</v>
      </c>
      <c r="CK819" s="2521">
        <v>1</v>
      </c>
      <c r="CL819" s="2521">
        <v>1</v>
      </c>
      <c r="CM819" s="2521">
        <v>1</v>
      </c>
      <c r="CN819" s="2521">
        <v>1</v>
      </c>
      <c r="CO819" s="2521">
        <v>1</v>
      </c>
      <c r="CP819" s="2521">
        <v>1</v>
      </c>
      <c r="CQ819" s="2521">
        <v>1</v>
      </c>
      <c r="CR819" s="2521">
        <v>1</v>
      </c>
      <c r="CS819" s="2521">
        <v>0</v>
      </c>
      <c r="CT819" s="2521">
        <v>0</v>
      </c>
      <c r="CU819" s="2521">
        <v>0</v>
      </c>
      <c r="CV819" s="2521">
        <v>0</v>
      </c>
      <c r="CW819" s="2521">
        <v>0</v>
      </c>
      <c r="CX819" s="2521">
        <v>0</v>
      </c>
      <c r="CY819" s="2563">
        <v>0</v>
      </c>
    </row>
    <row r="820" spans="1:103">
      <c r="A820" s="2541"/>
      <c r="B820" s="2659" t="s">
        <v>3316</v>
      </c>
      <c r="C820" s="2668" t="s">
        <v>3317</v>
      </c>
      <c r="D820" s="2648">
        <v>46.1</v>
      </c>
      <c r="E820" s="2519">
        <v>31</v>
      </c>
      <c r="F820" s="2556">
        <v>203</v>
      </c>
      <c r="G820" s="2547">
        <v>203</v>
      </c>
      <c r="H820" s="2546">
        <v>7.2</v>
      </c>
      <c r="I820" s="2546">
        <v>11</v>
      </c>
      <c r="J820" s="2547">
        <v>10</v>
      </c>
      <c r="K820" s="2546">
        <v>181.1</v>
      </c>
      <c r="L820" s="2546">
        <v>161.1</v>
      </c>
      <c r="M820" s="2522">
        <v>58.9</v>
      </c>
      <c r="N820" s="2548">
        <v>1.1859999999999999</v>
      </c>
      <c r="O820" s="2523">
        <v>25.8</v>
      </c>
      <c r="P820" s="2549">
        <v>1</v>
      </c>
      <c r="Q820" s="2549">
        <v>1</v>
      </c>
      <c r="R820" s="2549">
        <v>1</v>
      </c>
      <c r="S820" s="2549">
        <v>1</v>
      </c>
      <c r="T820" s="2550">
        <v>1</v>
      </c>
      <c r="U820" s="2549" t="s">
        <v>2185</v>
      </c>
      <c r="V820" s="2549">
        <v>1</v>
      </c>
      <c r="W820" s="2549" t="s">
        <v>2185</v>
      </c>
      <c r="X820" s="2549" t="s">
        <v>2185</v>
      </c>
      <c r="Y820" s="2550">
        <v>1</v>
      </c>
      <c r="Z820" s="2551" t="s">
        <v>2185</v>
      </c>
      <c r="AA820" s="2552" t="s">
        <v>2185</v>
      </c>
      <c r="AB820" s="2549" t="s">
        <v>2495</v>
      </c>
      <c r="AC820" s="2554">
        <v>4543</v>
      </c>
      <c r="AD820" s="2555">
        <v>447.5</v>
      </c>
      <c r="AE820" s="2555">
        <v>495.2</v>
      </c>
      <c r="AF820" s="2555">
        <v>8.8000000000000007</v>
      </c>
      <c r="AG820" s="2555">
        <v>16.88</v>
      </c>
      <c r="AH820" s="2555">
        <v>1534</v>
      </c>
      <c r="AI820" s="2555">
        <v>151.1</v>
      </c>
      <c r="AJ820" s="2555">
        <v>229.4</v>
      </c>
      <c r="AK820" s="2555">
        <v>5.0999999999999996</v>
      </c>
      <c r="AL820" s="2555">
        <v>4</v>
      </c>
      <c r="AM820" s="2555">
        <v>22.01</v>
      </c>
      <c r="AN820" s="2523">
        <v>141.30000000000001</v>
      </c>
      <c r="AO820" s="2556">
        <v>2</v>
      </c>
      <c r="AP820" s="2547">
        <v>3</v>
      </c>
      <c r="AQ820" s="2547">
        <v>2</v>
      </c>
      <c r="AR820" s="2547">
        <v>3</v>
      </c>
      <c r="AS820" s="2557">
        <v>168</v>
      </c>
      <c r="AT820" s="2558">
        <v>203</v>
      </c>
      <c r="AU820" s="2558">
        <v>104</v>
      </c>
      <c r="AV820" s="2559">
        <v>139</v>
      </c>
      <c r="AW820" s="2560">
        <v>1</v>
      </c>
      <c r="AX820" s="2539">
        <v>0</v>
      </c>
      <c r="AY820" s="2521">
        <v>0</v>
      </c>
      <c r="AZ820" s="2539">
        <v>1</v>
      </c>
      <c r="BA820" s="2539">
        <v>0</v>
      </c>
      <c r="BB820" s="2539">
        <v>1</v>
      </c>
      <c r="BC820" s="2539">
        <v>0</v>
      </c>
      <c r="BD820" s="2539">
        <v>1</v>
      </c>
      <c r="BE820" s="2561">
        <v>0</v>
      </c>
      <c r="BF820" s="2539">
        <v>0</v>
      </c>
      <c r="BG820" s="2539">
        <v>1</v>
      </c>
      <c r="BH820" s="2539">
        <v>0</v>
      </c>
      <c r="BI820" s="2539">
        <v>1</v>
      </c>
      <c r="BJ820" s="2539">
        <v>1</v>
      </c>
      <c r="BK820" s="2539">
        <v>1</v>
      </c>
      <c r="BL820" s="2539">
        <v>1</v>
      </c>
      <c r="BM820" s="2539">
        <v>0</v>
      </c>
      <c r="BN820" s="2521">
        <v>0</v>
      </c>
      <c r="BO820" s="2539">
        <v>1</v>
      </c>
      <c r="BP820" s="2539">
        <v>1</v>
      </c>
      <c r="BQ820" s="2539">
        <v>0</v>
      </c>
      <c r="BR820" s="2562">
        <v>1</v>
      </c>
      <c r="BS820" s="2538">
        <v>0</v>
      </c>
      <c r="BT820" s="2521">
        <v>0</v>
      </c>
      <c r="BU820" s="2521">
        <v>0</v>
      </c>
      <c r="BV820" s="2521">
        <v>0</v>
      </c>
      <c r="BW820" s="2521">
        <v>0</v>
      </c>
      <c r="BX820" s="2521">
        <v>0</v>
      </c>
      <c r="BY820" s="2521">
        <v>0</v>
      </c>
      <c r="BZ820" s="2579">
        <v>0</v>
      </c>
      <c r="CA820" s="2521">
        <v>0</v>
      </c>
      <c r="CB820" s="2521">
        <v>0</v>
      </c>
      <c r="CC820" s="2521">
        <v>0</v>
      </c>
      <c r="CD820" s="2521">
        <v>0</v>
      </c>
      <c r="CE820" s="2524">
        <v>0</v>
      </c>
      <c r="CF820" s="2520">
        <v>1</v>
      </c>
      <c r="CG820" s="2521">
        <v>1</v>
      </c>
      <c r="CH820" s="2521">
        <v>1</v>
      </c>
      <c r="CI820" s="2521">
        <v>1</v>
      </c>
      <c r="CJ820" s="2521">
        <v>1</v>
      </c>
      <c r="CK820" s="2521">
        <v>1</v>
      </c>
      <c r="CL820" s="2521">
        <v>1</v>
      </c>
      <c r="CM820" s="2521">
        <v>1</v>
      </c>
      <c r="CN820" s="2521">
        <v>1</v>
      </c>
      <c r="CO820" s="2521">
        <v>1</v>
      </c>
      <c r="CP820" s="2521">
        <v>1</v>
      </c>
      <c r="CQ820" s="2521">
        <v>1</v>
      </c>
      <c r="CR820" s="2521">
        <v>1</v>
      </c>
      <c r="CS820" s="2521">
        <v>0</v>
      </c>
      <c r="CT820" s="2521">
        <v>0</v>
      </c>
      <c r="CU820" s="2521">
        <v>0</v>
      </c>
      <c r="CV820" s="2521">
        <v>0</v>
      </c>
      <c r="CW820" s="2521">
        <v>0</v>
      </c>
      <c r="CX820" s="2521">
        <v>0</v>
      </c>
      <c r="CY820" s="2563">
        <v>0</v>
      </c>
    </row>
    <row r="821" spans="1:103">
      <c r="A821" s="2541"/>
      <c r="B821" s="2659" t="s">
        <v>3318</v>
      </c>
      <c r="C821" s="2668" t="s">
        <v>3319</v>
      </c>
      <c r="D821" s="2648">
        <v>41.7</v>
      </c>
      <c r="E821" s="2519">
        <v>28</v>
      </c>
      <c r="F821" s="2556">
        <v>205</v>
      </c>
      <c r="G821" s="2547">
        <v>166</v>
      </c>
      <c r="H821" s="2546">
        <v>7.2</v>
      </c>
      <c r="I821" s="2546">
        <v>11.8</v>
      </c>
      <c r="J821" s="2547">
        <v>10</v>
      </c>
      <c r="K821" s="2546">
        <v>181.1</v>
      </c>
      <c r="L821" s="2546">
        <v>161.1</v>
      </c>
      <c r="M821" s="2522">
        <v>53.2</v>
      </c>
      <c r="N821" s="2548">
        <v>1.042</v>
      </c>
      <c r="O821" s="2523">
        <v>25</v>
      </c>
      <c r="P821" s="2549">
        <v>1</v>
      </c>
      <c r="Q821" s="2549">
        <v>1</v>
      </c>
      <c r="R821" s="2549">
        <v>1</v>
      </c>
      <c r="S821" s="2549">
        <v>1</v>
      </c>
      <c r="T821" s="2550">
        <v>1</v>
      </c>
      <c r="U821" s="2549" t="s">
        <v>2185</v>
      </c>
      <c r="V821" s="2549">
        <v>1</v>
      </c>
      <c r="W821" s="2549" t="s">
        <v>2185</v>
      </c>
      <c r="X821" s="2549" t="s">
        <v>2185</v>
      </c>
      <c r="Y821" s="2550">
        <v>1</v>
      </c>
      <c r="Z821" s="2551" t="s">
        <v>2185</v>
      </c>
      <c r="AA821" s="2552" t="s">
        <v>2185</v>
      </c>
      <c r="AB821" s="2549" t="s">
        <v>2495</v>
      </c>
      <c r="AC821" s="2554">
        <v>4085</v>
      </c>
      <c r="AD821" s="2555">
        <v>398.5</v>
      </c>
      <c r="AE821" s="2555">
        <v>445.2</v>
      </c>
      <c r="AF821" s="2555">
        <v>8.6999999999999993</v>
      </c>
      <c r="AG821" s="2555">
        <v>17.12</v>
      </c>
      <c r="AH821" s="2555">
        <v>900.4</v>
      </c>
      <c r="AI821" s="2555">
        <v>108.4</v>
      </c>
      <c r="AJ821" s="2555">
        <v>165.4</v>
      </c>
      <c r="AK821" s="2555">
        <v>4.0999999999999996</v>
      </c>
      <c r="AL821" s="2555">
        <v>4.2</v>
      </c>
      <c r="AM821" s="2555">
        <v>22.23</v>
      </c>
      <c r="AN821" s="2523">
        <v>83.94</v>
      </c>
      <c r="AO821" s="2556">
        <v>1</v>
      </c>
      <c r="AP821" s="2547">
        <v>1</v>
      </c>
      <c r="AQ821" s="2547">
        <v>1</v>
      </c>
      <c r="AR821" s="2547">
        <v>1</v>
      </c>
      <c r="AS821" s="2557">
        <v>165</v>
      </c>
      <c r="AT821" s="2558">
        <v>196</v>
      </c>
      <c r="AU821" s="2558">
        <v>108</v>
      </c>
      <c r="AV821" s="2559">
        <v>140</v>
      </c>
      <c r="AW821" s="2560">
        <v>1</v>
      </c>
      <c r="AX821" s="2539">
        <v>0</v>
      </c>
      <c r="AY821" s="2521">
        <v>0</v>
      </c>
      <c r="AZ821" s="2539">
        <v>1</v>
      </c>
      <c r="BA821" s="2539">
        <v>0</v>
      </c>
      <c r="BB821" s="2539">
        <v>1</v>
      </c>
      <c r="BC821" s="2539">
        <v>0</v>
      </c>
      <c r="BD821" s="2539">
        <v>1</v>
      </c>
      <c r="BE821" s="2561">
        <v>0</v>
      </c>
      <c r="BF821" s="2539">
        <v>0</v>
      </c>
      <c r="BG821" s="2539">
        <v>1</v>
      </c>
      <c r="BH821" s="2539">
        <v>0</v>
      </c>
      <c r="BI821" s="2539">
        <v>1</v>
      </c>
      <c r="BJ821" s="2539">
        <v>1</v>
      </c>
      <c r="BK821" s="2539">
        <v>1</v>
      </c>
      <c r="BL821" s="2539">
        <v>1</v>
      </c>
      <c r="BM821" s="2539">
        <v>0</v>
      </c>
      <c r="BN821" s="2521">
        <v>0</v>
      </c>
      <c r="BO821" s="2539">
        <v>1</v>
      </c>
      <c r="BP821" s="2539">
        <v>1</v>
      </c>
      <c r="BQ821" s="2539">
        <v>0</v>
      </c>
      <c r="BR821" s="2562">
        <v>0</v>
      </c>
      <c r="BS821" s="2538">
        <v>0</v>
      </c>
      <c r="BT821" s="2521">
        <v>0</v>
      </c>
      <c r="BU821" s="2521">
        <v>0</v>
      </c>
      <c r="BV821" s="2521">
        <v>0</v>
      </c>
      <c r="BW821" s="2521">
        <v>0</v>
      </c>
      <c r="BX821" s="2521">
        <v>0</v>
      </c>
      <c r="BY821" s="2521">
        <v>0</v>
      </c>
      <c r="BZ821" s="2579">
        <v>0</v>
      </c>
      <c r="CA821" s="2521">
        <v>0</v>
      </c>
      <c r="CB821" s="2521">
        <v>0</v>
      </c>
      <c r="CC821" s="2521">
        <v>0</v>
      </c>
      <c r="CD821" s="2521">
        <v>0</v>
      </c>
      <c r="CE821" s="2524">
        <v>0</v>
      </c>
      <c r="CF821" s="2520">
        <v>1</v>
      </c>
      <c r="CG821" s="2521">
        <v>1</v>
      </c>
      <c r="CH821" s="2521">
        <v>1</v>
      </c>
      <c r="CI821" s="2521">
        <v>1</v>
      </c>
      <c r="CJ821" s="2521">
        <v>1</v>
      </c>
      <c r="CK821" s="2521">
        <v>1</v>
      </c>
      <c r="CL821" s="2521">
        <v>1</v>
      </c>
      <c r="CM821" s="2521">
        <v>1</v>
      </c>
      <c r="CN821" s="2521">
        <v>1</v>
      </c>
      <c r="CO821" s="2521">
        <v>1</v>
      </c>
      <c r="CP821" s="2521">
        <v>1</v>
      </c>
      <c r="CQ821" s="2521">
        <v>1</v>
      </c>
      <c r="CR821" s="2521">
        <v>1</v>
      </c>
      <c r="CS821" s="2521">
        <v>0</v>
      </c>
      <c r="CT821" s="2521">
        <v>0</v>
      </c>
      <c r="CU821" s="2521">
        <v>0</v>
      </c>
      <c r="CV821" s="2521">
        <v>0</v>
      </c>
      <c r="CW821" s="2521">
        <v>0</v>
      </c>
      <c r="CX821" s="2521">
        <v>0</v>
      </c>
      <c r="CY821" s="2563">
        <v>0</v>
      </c>
    </row>
    <row r="822" spans="1:103">
      <c r="A822" s="2541"/>
      <c r="B822" s="2659" t="s">
        <v>3320</v>
      </c>
      <c r="C822" s="2668" t="s">
        <v>3321</v>
      </c>
      <c r="D822" s="2648">
        <v>35.9</v>
      </c>
      <c r="E822" s="2519">
        <v>24</v>
      </c>
      <c r="F822" s="2556">
        <v>201</v>
      </c>
      <c r="G822" s="2547">
        <v>165</v>
      </c>
      <c r="H822" s="2546">
        <v>6.2</v>
      </c>
      <c r="I822" s="2546">
        <v>10.199999999999999</v>
      </c>
      <c r="J822" s="2547">
        <v>10</v>
      </c>
      <c r="K822" s="2546">
        <v>181.1</v>
      </c>
      <c r="L822" s="2546">
        <v>161.1</v>
      </c>
      <c r="M822" s="2522">
        <v>45.7</v>
      </c>
      <c r="N822" s="2548">
        <v>1.032</v>
      </c>
      <c r="O822" s="2523">
        <v>28.76</v>
      </c>
      <c r="P822" s="2549">
        <v>1</v>
      </c>
      <c r="Q822" s="2549">
        <v>1</v>
      </c>
      <c r="R822" s="2549">
        <v>1</v>
      </c>
      <c r="S822" s="2549">
        <v>1</v>
      </c>
      <c r="T822" s="2550">
        <v>1</v>
      </c>
      <c r="U822" s="2549" t="s">
        <v>2185</v>
      </c>
      <c r="V822" s="2549">
        <v>1</v>
      </c>
      <c r="W822" s="2549" t="s">
        <v>2185</v>
      </c>
      <c r="X822" s="2549" t="s">
        <v>2185</v>
      </c>
      <c r="Y822" s="2550">
        <v>1</v>
      </c>
      <c r="Z822" s="2551" t="s">
        <v>2185</v>
      </c>
      <c r="AA822" s="2552" t="s">
        <v>2185</v>
      </c>
      <c r="AB822" s="2549" t="s">
        <v>2495</v>
      </c>
      <c r="AC822" s="2554">
        <v>3437</v>
      </c>
      <c r="AD822" s="2555">
        <v>342</v>
      </c>
      <c r="AE822" s="2555">
        <v>379.2</v>
      </c>
      <c r="AF822" s="2555">
        <v>8.6</v>
      </c>
      <c r="AG822" s="2555">
        <v>14.72</v>
      </c>
      <c r="AH822" s="2555">
        <v>764.2</v>
      </c>
      <c r="AI822" s="2555">
        <v>92.64</v>
      </c>
      <c r="AJ822" s="2555">
        <v>141</v>
      </c>
      <c r="AK822" s="2555">
        <v>4</v>
      </c>
      <c r="AL822" s="2555">
        <v>3.8</v>
      </c>
      <c r="AM822" s="2555">
        <v>14.51</v>
      </c>
      <c r="AN822" s="2523">
        <v>69.5</v>
      </c>
      <c r="AO822" s="2556">
        <v>1</v>
      </c>
      <c r="AP822" s="2547">
        <v>2</v>
      </c>
      <c r="AQ822" s="2547">
        <v>1</v>
      </c>
      <c r="AR822" s="2547">
        <v>2</v>
      </c>
      <c r="AS822" s="2557">
        <v>190</v>
      </c>
      <c r="AT822" s="2558">
        <v>226</v>
      </c>
      <c r="AU822" s="2558">
        <v>124</v>
      </c>
      <c r="AV822" s="2559">
        <v>160</v>
      </c>
      <c r="AW822" s="2560">
        <v>1</v>
      </c>
      <c r="AX822" s="2539">
        <v>0</v>
      </c>
      <c r="AY822" s="2521">
        <v>0</v>
      </c>
      <c r="AZ822" s="2539">
        <v>1</v>
      </c>
      <c r="BA822" s="2539">
        <v>0</v>
      </c>
      <c r="BB822" s="2539">
        <v>1</v>
      </c>
      <c r="BC822" s="2539">
        <v>0</v>
      </c>
      <c r="BD822" s="2539">
        <v>1</v>
      </c>
      <c r="BE822" s="2561">
        <v>0</v>
      </c>
      <c r="BF822" s="2539">
        <v>0</v>
      </c>
      <c r="BG822" s="2539">
        <v>1</v>
      </c>
      <c r="BH822" s="2539">
        <v>0</v>
      </c>
      <c r="BI822" s="2539">
        <v>1</v>
      </c>
      <c r="BJ822" s="2539">
        <v>1</v>
      </c>
      <c r="BK822" s="2539">
        <v>1</v>
      </c>
      <c r="BL822" s="2539">
        <v>1</v>
      </c>
      <c r="BM822" s="2539">
        <v>0</v>
      </c>
      <c r="BN822" s="2521">
        <v>0</v>
      </c>
      <c r="BO822" s="2539">
        <v>1</v>
      </c>
      <c r="BP822" s="2539">
        <v>1</v>
      </c>
      <c r="BQ822" s="2539">
        <v>0</v>
      </c>
      <c r="BR822" s="2562">
        <v>0</v>
      </c>
      <c r="BS822" s="2538">
        <v>0</v>
      </c>
      <c r="BT822" s="2521">
        <v>0</v>
      </c>
      <c r="BU822" s="2521">
        <v>0</v>
      </c>
      <c r="BV822" s="2521">
        <v>0</v>
      </c>
      <c r="BW822" s="2521">
        <v>0</v>
      </c>
      <c r="BX822" s="2521">
        <v>0</v>
      </c>
      <c r="BY822" s="2521">
        <v>0</v>
      </c>
      <c r="BZ822" s="2579">
        <v>0</v>
      </c>
      <c r="CA822" s="2521">
        <v>0</v>
      </c>
      <c r="CB822" s="2521">
        <v>0</v>
      </c>
      <c r="CC822" s="2521">
        <v>0</v>
      </c>
      <c r="CD822" s="2521">
        <v>0</v>
      </c>
      <c r="CE822" s="2524">
        <v>0</v>
      </c>
      <c r="CF822" s="2520">
        <v>1</v>
      </c>
      <c r="CG822" s="2521">
        <v>1</v>
      </c>
      <c r="CH822" s="2521">
        <v>1</v>
      </c>
      <c r="CI822" s="2521">
        <v>1</v>
      </c>
      <c r="CJ822" s="2521">
        <v>1</v>
      </c>
      <c r="CK822" s="2521">
        <v>1</v>
      </c>
      <c r="CL822" s="2521">
        <v>1</v>
      </c>
      <c r="CM822" s="2521">
        <v>1</v>
      </c>
      <c r="CN822" s="2521">
        <v>1</v>
      </c>
      <c r="CO822" s="2521">
        <v>1</v>
      </c>
      <c r="CP822" s="2521">
        <v>1</v>
      </c>
      <c r="CQ822" s="2521">
        <v>1</v>
      </c>
      <c r="CR822" s="2521">
        <v>1</v>
      </c>
      <c r="CS822" s="2521">
        <v>0</v>
      </c>
      <c r="CT822" s="2521">
        <v>0</v>
      </c>
      <c r="CU822" s="2521">
        <v>0</v>
      </c>
      <c r="CV822" s="2521">
        <v>0</v>
      </c>
      <c r="CW822" s="2521">
        <v>0</v>
      </c>
      <c r="CX822" s="2521">
        <v>0</v>
      </c>
      <c r="CY822" s="2563">
        <v>0</v>
      </c>
    </row>
    <row r="823" spans="1:103">
      <c r="A823" s="2541"/>
      <c r="B823" s="2659" t="s">
        <v>3322</v>
      </c>
      <c r="C823" s="2668" t="s">
        <v>3323</v>
      </c>
      <c r="D823" s="2648">
        <v>31.3</v>
      </c>
      <c r="E823" s="2519">
        <v>21</v>
      </c>
      <c r="F823" s="2556">
        <v>210</v>
      </c>
      <c r="G823" s="2547">
        <v>134</v>
      </c>
      <c r="H823" s="2546">
        <v>6.4</v>
      </c>
      <c r="I823" s="2546">
        <v>10.199999999999999</v>
      </c>
      <c r="J823" s="2547">
        <v>8</v>
      </c>
      <c r="K823" s="2546">
        <v>190</v>
      </c>
      <c r="L823" s="2546">
        <v>174</v>
      </c>
      <c r="M823" s="2522">
        <v>39.700000000000003</v>
      </c>
      <c r="N823" s="2548">
        <v>0.92900000000000005</v>
      </c>
      <c r="O823" s="2523">
        <v>29.57</v>
      </c>
      <c r="P823" s="2549">
        <v>1</v>
      </c>
      <c r="Q823" s="2549">
        <v>1</v>
      </c>
      <c r="R823" s="2549">
        <v>1</v>
      </c>
      <c r="S823" s="2549">
        <v>1</v>
      </c>
      <c r="T823" s="2550">
        <v>1</v>
      </c>
      <c r="U823" s="2549" t="s">
        <v>2185</v>
      </c>
      <c r="V823" s="2549">
        <v>1</v>
      </c>
      <c r="W823" s="2549" t="s">
        <v>2185</v>
      </c>
      <c r="X823" s="2549" t="s">
        <v>2185</v>
      </c>
      <c r="Y823" s="2550">
        <v>1</v>
      </c>
      <c r="Z823" s="2551" t="s">
        <v>2185</v>
      </c>
      <c r="AA823" s="2552" t="s">
        <v>2185</v>
      </c>
      <c r="AB823" s="2549" t="s">
        <v>2495</v>
      </c>
      <c r="AC823" s="2554">
        <v>3141</v>
      </c>
      <c r="AD823" s="2555">
        <v>299.10000000000002</v>
      </c>
      <c r="AE823" s="2555">
        <v>335.7</v>
      </c>
      <c r="AF823" s="2555">
        <v>8.8000000000000007</v>
      </c>
      <c r="AG823" s="2555">
        <v>14.96</v>
      </c>
      <c r="AH823" s="2555">
        <v>409.6</v>
      </c>
      <c r="AI823" s="2555">
        <v>61.13</v>
      </c>
      <c r="AJ823" s="2555">
        <v>93.79</v>
      </c>
      <c r="AK823" s="2555">
        <v>3.1</v>
      </c>
      <c r="AL823" s="2555">
        <v>3.6</v>
      </c>
      <c r="AM823" s="2555">
        <v>12</v>
      </c>
      <c r="AN823" s="2523">
        <v>40.82</v>
      </c>
      <c r="AO823" s="2556">
        <v>1</v>
      </c>
      <c r="AP823" s="2547">
        <v>1</v>
      </c>
      <c r="AQ823" s="2547">
        <v>2</v>
      </c>
      <c r="AR823" s="2547">
        <v>3</v>
      </c>
      <c r="AS823" s="2557">
        <v>199</v>
      </c>
      <c r="AT823" s="2558">
        <v>232</v>
      </c>
      <c r="AU823" s="2558">
        <v>138</v>
      </c>
      <c r="AV823" s="2559">
        <v>172</v>
      </c>
      <c r="AW823" s="2560">
        <v>1</v>
      </c>
      <c r="AX823" s="2539">
        <v>0</v>
      </c>
      <c r="AY823" s="2521">
        <v>0</v>
      </c>
      <c r="AZ823" s="2539">
        <v>1</v>
      </c>
      <c r="BA823" s="2539">
        <v>0</v>
      </c>
      <c r="BB823" s="2539">
        <v>1</v>
      </c>
      <c r="BC823" s="2539">
        <v>0</v>
      </c>
      <c r="BD823" s="2539">
        <v>1</v>
      </c>
      <c r="BE823" s="2561">
        <v>0</v>
      </c>
      <c r="BF823" s="2539">
        <v>0</v>
      </c>
      <c r="BG823" s="2539">
        <v>1</v>
      </c>
      <c r="BH823" s="2539">
        <v>0</v>
      </c>
      <c r="BI823" s="2539">
        <v>1</v>
      </c>
      <c r="BJ823" s="2539">
        <v>1</v>
      </c>
      <c r="BK823" s="2539">
        <v>1</v>
      </c>
      <c r="BL823" s="2539">
        <v>1</v>
      </c>
      <c r="BM823" s="2539">
        <v>0</v>
      </c>
      <c r="BN823" s="2521">
        <v>0</v>
      </c>
      <c r="BO823" s="2539">
        <v>1</v>
      </c>
      <c r="BP823" s="2539">
        <v>1</v>
      </c>
      <c r="BQ823" s="2539">
        <v>0</v>
      </c>
      <c r="BR823" s="2562">
        <v>1</v>
      </c>
      <c r="BS823" s="2538">
        <v>0</v>
      </c>
      <c r="BT823" s="2521">
        <v>0</v>
      </c>
      <c r="BU823" s="2521">
        <v>0</v>
      </c>
      <c r="BV823" s="2521">
        <v>0</v>
      </c>
      <c r="BW823" s="2521">
        <v>0</v>
      </c>
      <c r="BX823" s="2521">
        <v>0</v>
      </c>
      <c r="BY823" s="2521">
        <v>0</v>
      </c>
      <c r="BZ823" s="2579">
        <v>0</v>
      </c>
      <c r="CA823" s="2521">
        <v>0</v>
      </c>
      <c r="CB823" s="2521">
        <v>0</v>
      </c>
      <c r="CC823" s="2521">
        <v>0</v>
      </c>
      <c r="CD823" s="2521">
        <v>0</v>
      </c>
      <c r="CE823" s="2524">
        <v>0</v>
      </c>
      <c r="CF823" s="2520">
        <v>1</v>
      </c>
      <c r="CG823" s="2521">
        <v>1</v>
      </c>
      <c r="CH823" s="2521">
        <v>1</v>
      </c>
      <c r="CI823" s="2521">
        <v>1</v>
      </c>
      <c r="CJ823" s="2521">
        <v>1</v>
      </c>
      <c r="CK823" s="2521">
        <v>1</v>
      </c>
      <c r="CL823" s="2521">
        <v>1</v>
      </c>
      <c r="CM823" s="2521">
        <v>1</v>
      </c>
      <c r="CN823" s="2521">
        <v>1</v>
      </c>
      <c r="CO823" s="2521">
        <v>1</v>
      </c>
      <c r="CP823" s="2521">
        <v>1</v>
      </c>
      <c r="CQ823" s="2521">
        <v>1</v>
      </c>
      <c r="CR823" s="2521">
        <v>1</v>
      </c>
      <c r="CS823" s="2521">
        <v>0</v>
      </c>
      <c r="CT823" s="2521">
        <v>0</v>
      </c>
      <c r="CU823" s="2521">
        <v>0</v>
      </c>
      <c r="CV823" s="2521">
        <v>0</v>
      </c>
      <c r="CW823" s="2521">
        <v>0</v>
      </c>
      <c r="CX823" s="2521">
        <v>0</v>
      </c>
      <c r="CY823" s="2563">
        <v>0</v>
      </c>
    </row>
    <row r="824" spans="1:103">
      <c r="A824" s="2541"/>
      <c r="B824" s="2659" t="s">
        <v>3324</v>
      </c>
      <c r="C824" s="2668" t="s">
        <v>3325</v>
      </c>
      <c r="D824" s="2648">
        <v>26.6</v>
      </c>
      <c r="E824" s="2519">
        <v>18</v>
      </c>
      <c r="F824" s="2556">
        <v>207</v>
      </c>
      <c r="G824" s="2547">
        <v>133</v>
      </c>
      <c r="H824" s="2546">
        <v>5.8</v>
      </c>
      <c r="I824" s="2546">
        <v>8.4</v>
      </c>
      <c r="J824" s="2547">
        <v>8</v>
      </c>
      <c r="K824" s="2546">
        <v>190</v>
      </c>
      <c r="L824" s="2546">
        <v>174</v>
      </c>
      <c r="M824" s="2522">
        <v>33.9</v>
      </c>
      <c r="N824" s="2548">
        <v>0.92100000000000004</v>
      </c>
      <c r="O824" s="2523">
        <v>34.58</v>
      </c>
      <c r="P824" s="2549">
        <v>1</v>
      </c>
      <c r="Q824" s="2549">
        <v>1</v>
      </c>
      <c r="R824" s="2549">
        <v>1</v>
      </c>
      <c r="S824" s="2549">
        <v>1</v>
      </c>
      <c r="T824" s="2550">
        <v>1</v>
      </c>
      <c r="U824" s="2549" t="s">
        <v>2185</v>
      </c>
      <c r="V824" s="2549">
        <v>1</v>
      </c>
      <c r="W824" s="2549" t="s">
        <v>2185</v>
      </c>
      <c r="X824" s="2549" t="s">
        <v>2185</v>
      </c>
      <c r="Y824" s="2550">
        <v>1</v>
      </c>
      <c r="Z824" s="2551" t="s">
        <v>2185</v>
      </c>
      <c r="AA824" s="2552" t="s">
        <v>2185</v>
      </c>
      <c r="AB824" s="2549" t="s">
        <v>2495</v>
      </c>
      <c r="AC824" s="2554">
        <v>2584</v>
      </c>
      <c r="AD824" s="2555">
        <v>249.7</v>
      </c>
      <c r="AE824" s="2555">
        <v>279.39999999999998</v>
      </c>
      <c r="AF824" s="2555">
        <v>8.6999999999999993</v>
      </c>
      <c r="AG824" s="2555">
        <v>13.41</v>
      </c>
      <c r="AH824" s="2555">
        <v>329.8</v>
      </c>
      <c r="AI824" s="2555">
        <v>49.59</v>
      </c>
      <c r="AJ824" s="2555">
        <v>76.150000000000006</v>
      </c>
      <c r="AK824" s="2555">
        <v>3.1</v>
      </c>
      <c r="AL824" s="2555">
        <v>3.1</v>
      </c>
      <c r="AM824" s="2555">
        <v>7.1989999999999998</v>
      </c>
      <c r="AN824" s="2523">
        <v>32.47</v>
      </c>
      <c r="AO824" s="2556">
        <v>1</v>
      </c>
      <c r="AP824" s="2547">
        <v>2</v>
      </c>
      <c r="AQ824" s="2547">
        <v>2</v>
      </c>
      <c r="AR824" s="2547">
        <v>3</v>
      </c>
      <c r="AS824" s="2557">
        <v>232</v>
      </c>
      <c r="AT824" s="2558">
        <v>271</v>
      </c>
      <c r="AU824" s="2558">
        <v>161</v>
      </c>
      <c r="AV824" s="2559">
        <v>200</v>
      </c>
      <c r="AW824" s="2560">
        <v>1</v>
      </c>
      <c r="AX824" s="2539">
        <v>0</v>
      </c>
      <c r="AY824" s="2521">
        <v>0</v>
      </c>
      <c r="AZ824" s="2539">
        <v>1</v>
      </c>
      <c r="BA824" s="2539">
        <v>0</v>
      </c>
      <c r="BB824" s="2539">
        <v>1</v>
      </c>
      <c r="BC824" s="2539">
        <v>0</v>
      </c>
      <c r="BD824" s="2539">
        <v>1</v>
      </c>
      <c r="BE824" s="2561">
        <v>0</v>
      </c>
      <c r="BF824" s="2539">
        <v>0</v>
      </c>
      <c r="BG824" s="2539">
        <v>1</v>
      </c>
      <c r="BH824" s="2539">
        <v>0</v>
      </c>
      <c r="BI824" s="2539">
        <v>1</v>
      </c>
      <c r="BJ824" s="2539">
        <v>1</v>
      </c>
      <c r="BK824" s="2539">
        <v>1</v>
      </c>
      <c r="BL824" s="2539">
        <v>1</v>
      </c>
      <c r="BM824" s="2539">
        <v>0</v>
      </c>
      <c r="BN824" s="2521">
        <v>0</v>
      </c>
      <c r="BO824" s="2539">
        <v>1</v>
      </c>
      <c r="BP824" s="2539">
        <v>1</v>
      </c>
      <c r="BQ824" s="2539">
        <v>0</v>
      </c>
      <c r="BR824" s="2562">
        <v>1</v>
      </c>
      <c r="BS824" s="2538">
        <v>0</v>
      </c>
      <c r="BT824" s="2521">
        <v>0</v>
      </c>
      <c r="BU824" s="2521">
        <v>0</v>
      </c>
      <c r="BV824" s="2521">
        <v>0</v>
      </c>
      <c r="BW824" s="2521">
        <v>0</v>
      </c>
      <c r="BX824" s="2521">
        <v>0</v>
      </c>
      <c r="BY824" s="2521">
        <v>0</v>
      </c>
      <c r="BZ824" s="2579">
        <v>0</v>
      </c>
      <c r="CA824" s="2521">
        <v>0</v>
      </c>
      <c r="CB824" s="2521">
        <v>0</v>
      </c>
      <c r="CC824" s="2521">
        <v>0</v>
      </c>
      <c r="CD824" s="2521">
        <v>0</v>
      </c>
      <c r="CE824" s="2524">
        <v>0</v>
      </c>
      <c r="CF824" s="2520">
        <v>1</v>
      </c>
      <c r="CG824" s="2521">
        <v>1</v>
      </c>
      <c r="CH824" s="2521">
        <v>1</v>
      </c>
      <c r="CI824" s="2521">
        <v>1</v>
      </c>
      <c r="CJ824" s="2521">
        <v>1</v>
      </c>
      <c r="CK824" s="2521">
        <v>1</v>
      </c>
      <c r="CL824" s="2521">
        <v>1</v>
      </c>
      <c r="CM824" s="2521">
        <v>1</v>
      </c>
      <c r="CN824" s="2521">
        <v>1</v>
      </c>
      <c r="CO824" s="2521">
        <v>1</v>
      </c>
      <c r="CP824" s="2521">
        <v>1</v>
      </c>
      <c r="CQ824" s="2521">
        <v>1</v>
      </c>
      <c r="CR824" s="2521">
        <v>1</v>
      </c>
      <c r="CS824" s="2521">
        <v>0</v>
      </c>
      <c r="CT824" s="2521">
        <v>0</v>
      </c>
      <c r="CU824" s="2521">
        <v>0</v>
      </c>
      <c r="CV824" s="2521">
        <v>0</v>
      </c>
      <c r="CW824" s="2521">
        <v>0</v>
      </c>
      <c r="CX824" s="2521">
        <v>0</v>
      </c>
      <c r="CY824" s="2563">
        <v>0</v>
      </c>
    </row>
    <row r="825" spans="1:103">
      <c r="A825" s="2541"/>
      <c r="B825" s="2659" t="s">
        <v>3326</v>
      </c>
      <c r="C825" s="2668" t="s">
        <v>3327</v>
      </c>
      <c r="D825" s="2648">
        <v>22.5</v>
      </c>
      <c r="E825" s="2519">
        <v>15</v>
      </c>
      <c r="F825" s="2556">
        <v>206</v>
      </c>
      <c r="G825" s="2547">
        <v>102</v>
      </c>
      <c r="H825" s="2546">
        <v>6.2</v>
      </c>
      <c r="I825" s="2546">
        <v>8</v>
      </c>
      <c r="J825" s="2547">
        <v>8</v>
      </c>
      <c r="K825" s="2546">
        <v>190</v>
      </c>
      <c r="L825" s="2546">
        <v>174</v>
      </c>
      <c r="M825" s="2522">
        <v>28.6</v>
      </c>
      <c r="N825" s="2548">
        <v>0.79400000000000004</v>
      </c>
      <c r="O825" s="2523">
        <v>35.299999999999997</v>
      </c>
      <c r="P825" s="2549">
        <v>1</v>
      </c>
      <c r="Q825" s="2549">
        <v>1</v>
      </c>
      <c r="R825" s="2549">
        <v>1</v>
      </c>
      <c r="S825" s="2549">
        <v>1</v>
      </c>
      <c r="T825" s="2550">
        <v>1</v>
      </c>
      <c r="U825" s="2549" t="s">
        <v>2185</v>
      </c>
      <c r="V825" s="2549">
        <v>1</v>
      </c>
      <c r="W825" s="2549" t="s">
        <v>2185</v>
      </c>
      <c r="X825" s="2549" t="s">
        <v>2185</v>
      </c>
      <c r="Y825" s="2550">
        <v>1</v>
      </c>
      <c r="Z825" s="2551" t="s">
        <v>2185</v>
      </c>
      <c r="AA825" s="2552" t="s">
        <v>2185</v>
      </c>
      <c r="AB825" s="2549" t="s">
        <v>2495</v>
      </c>
      <c r="AC825" s="2554">
        <v>2002</v>
      </c>
      <c r="AD825" s="2555">
        <v>194.4</v>
      </c>
      <c r="AE825" s="2555">
        <v>222.6</v>
      </c>
      <c r="AF825" s="2555">
        <v>8.3000000000000007</v>
      </c>
      <c r="AG825" s="2555">
        <v>14.1</v>
      </c>
      <c r="AH825" s="2555">
        <v>142</v>
      </c>
      <c r="AI825" s="2555">
        <v>27.84</v>
      </c>
      <c r="AJ825" s="2555">
        <v>43.71</v>
      </c>
      <c r="AK825" s="2555">
        <v>2.2000000000000002</v>
      </c>
      <c r="AL825" s="2555">
        <v>3.1</v>
      </c>
      <c r="AM825" s="2555">
        <v>5.7329999999999997</v>
      </c>
      <c r="AN825" s="2523">
        <v>13.86</v>
      </c>
      <c r="AO825" s="2556">
        <v>1</v>
      </c>
      <c r="AP825" s="2547">
        <v>1</v>
      </c>
      <c r="AQ825" s="2547">
        <v>2</v>
      </c>
      <c r="AR825" s="2547">
        <v>3</v>
      </c>
      <c r="AS825" s="2557">
        <v>241</v>
      </c>
      <c r="AT825" s="2558">
        <v>277</v>
      </c>
      <c r="AU825" s="2558">
        <v>179</v>
      </c>
      <c r="AV825" s="2559">
        <v>215</v>
      </c>
      <c r="AW825" s="2560">
        <v>1</v>
      </c>
      <c r="AX825" s="2539">
        <v>0</v>
      </c>
      <c r="AY825" s="2521">
        <v>0</v>
      </c>
      <c r="AZ825" s="2539">
        <v>1</v>
      </c>
      <c r="BA825" s="2539">
        <v>1</v>
      </c>
      <c r="BB825" s="2539">
        <v>1</v>
      </c>
      <c r="BC825" s="2539">
        <v>0</v>
      </c>
      <c r="BD825" s="2539">
        <v>1</v>
      </c>
      <c r="BE825" s="2561">
        <v>0</v>
      </c>
      <c r="BF825" s="2539">
        <v>0</v>
      </c>
      <c r="BG825" s="2539">
        <v>1</v>
      </c>
      <c r="BH825" s="2539">
        <v>0</v>
      </c>
      <c r="BI825" s="2539">
        <v>1</v>
      </c>
      <c r="BJ825" s="2539">
        <v>1</v>
      </c>
      <c r="BK825" s="2539">
        <v>1</v>
      </c>
      <c r="BL825" s="2539">
        <v>1</v>
      </c>
      <c r="BM825" s="2539">
        <v>0</v>
      </c>
      <c r="BN825" s="2521">
        <v>0</v>
      </c>
      <c r="BO825" s="2539">
        <v>1</v>
      </c>
      <c r="BP825" s="2539">
        <v>1</v>
      </c>
      <c r="BQ825" s="2539">
        <v>0</v>
      </c>
      <c r="BR825" s="2562">
        <v>0</v>
      </c>
      <c r="BS825" s="2538">
        <v>0</v>
      </c>
      <c r="BT825" s="2521">
        <v>0</v>
      </c>
      <c r="BU825" s="2521">
        <v>0</v>
      </c>
      <c r="BV825" s="2521">
        <v>0</v>
      </c>
      <c r="BW825" s="2521">
        <v>0</v>
      </c>
      <c r="BX825" s="2521">
        <v>0</v>
      </c>
      <c r="BY825" s="2521">
        <v>0</v>
      </c>
      <c r="BZ825" s="2579">
        <v>0</v>
      </c>
      <c r="CA825" s="2521">
        <v>0</v>
      </c>
      <c r="CB825" s="2521">
        <v>0</v>
      </c>
      <c r="CC825" s="2521">
        <v>0</v>
      </c>
      <c r="CD825" s="2521">
        <v>0</v>
      </c>
      <c r="CE825" s="2524">
        <v>0</v>
      </c>
      <c r="CF825" s="2520">
        <v>1</v>
      </c>
      <c r="CG825" s="2521">
        <v>1</v>
      </c>
      <c r="CH825" s="2521">
        <v>1</v>
      </c>
      <c r="CI825" s="2521">
        <v>1</v>
      </c>
      <c r="CJ825" s="2521">
        <v>1</v>
      </c>
      <c r="CK825" s="2521">
        <v>1</v>
      </c>
      <c r="CL825" s="2521">
        <v>1</v>
      </c>
      <c r="CM825" s="2521">
        <v>1</v>
      </c>
      <c r="CN825" s="2521">
        <v>1</v>
      </c>
      <c r="CO825" s="2521">
        <v>1</v>
      </c>
      <c r="CP825" s="2521">
        <v>1</v>
      </c>
      <c r="CQ825" s="2521">
        <v>1</v>
      </c>
      <c r="CR825" s="2521">
        <v>1</v>
      </c>
      <c r="CS825" s="2521">
        <v>0</v>
      </c>
      <c r="CT825" s="2521">
        <v>0</v>
      </c>
      <c r="CU825" s="2521">
        <v>0</v>
      </c>
      <c r="CV825" s="2521">
        <v>0</v>
      </c>
      <c r="CW825" s="2521">
        <v>0</v>
      </c>
      <c r="CX825" s="2521">
        <v>0</v>
      </c>
      <c r="CY825" s="2563">
        <v>0</v>
      </c>
    </row>
    <row r="826" spans="1:103">
      <c r="A826" s="2541"/>
      <c r="B826" s="2659" t="s">
        <v>3328</v>
      </c>
      <c r="C826" s="2668" t="s">
        <v>3329</v>
      </c>
      <c r="D826" s="2648">
        <v>19.3</v>
      </c>
      <c r="E826" s="2519">
        <v>13</v>
      </c>
      <c r="F826" s="2556">
        <v>203</v>
      </c>
      <c r="G826" s="2547">
        <v>102</v>
      </c>
      <c r="H826" s="2546">
        <v>5.8</v>
      </c>
      <c r="I826" s="2546">
        <v>6.5</v>
      </c>
      <c r="J826" s="2547">
        <v>8</v>
      </c>
      <c r="K826" s="2546">
        <v>190</v>
      </c>
      <c r="L826" s="2546">
        <v>174</v>
      </c>
      <c r="M826" s="2522">
        <v>24.8</v>
      </c>
      <c r="N826" s="2548">
        <v>0.78900000000000003</v>
      </c>
      <c r="O826" s="2523">
        <v>40.479999999999997</v>
      </c>
      <c r="P826" s="2549">
        <v>1</v>
      </c>
      <c r="Q826" s="2549">
        <v>1</v>
      </c>
      <c r="R826" s="2549">
        <v>1</v>
      </c>
      <c r="S826" s="2549">
        <v>1</v>
      </c>
      <c r="T826" s="2550">
        <v>1</v>
      </c>
      <c r="U826" s="2549" t="s">
        <v>2185</v>
      </c>
      <c r="V826" s="2549">
        <v>1</v>
      </c>
      <c r="W826" s="2549" t="s">
        <v>2185</v>
      </c>
      <c r="X826" s="2549" t="s">
        <v>2185</v>
      </c>
      <c r="Y826" s="2550">
        <v>1</v>
      </c>
      <c r="Z826" s="2551" t="s">
        <v>2185</v>
      </c>
      <c r="AA826" s="2552" t="s">
        <v>2185</v>
      </c>
      <c r="AB826" s="2549" t="s">
        <v>2495</v>
      </c>
      <c r="AC826" s="2554">
        <v>1659</v>
      </c>
      <c r="AD826" s="2555">
        <v>163.5</v>
      </c>
      <c r="AE826" s="2555">
        <v>187.7</v>
      </c>
      <c r="AF826" s="2555">
        <v>8.1</v>
      </c>
      <c r="AG826" s="2555">
        <v>12.98</v>
      </c>
      <c r="AH826" s="2555">
        <v>115.4</v>
      </c>
      <c r="AI826" s="2555">
        <v>22.62</v>
      </c>
      <c r="AJ826" s="2555">
        <v>35.659999999999997</v>
      </c>
      <c r="AK826" s="2555">
        <v>2.1</v>
      </c>
      <c r="AL826" s="2555">
        <v>2.8</v>
      </c>
      <c r="AM826" s="2555">
        <v>3.6779999999999999</v>
      </c>
      <c r="AN826" s="2523">
        <v>11.09</v>
      </c>
      <c r="AO826" s="2556">
        <v>1</v>
      </c>
      <c r="AP826" s="2547">
        <v>1</v>
      </c>
      <c r="AQ826" s="2547">
        <v>2</v>
      </c>
      <c r="AR826" s="2547">
        <v>3</v>
      </c>
      <c r="AS826" s="2557">
        <v>277</v>
      </c>
      <c r="AT826" s="2558">
        <v>318</v>
      </c>
      <c r="AU826" s="2558">
        <v>205</v>
      </c>
      <c r="AV826" s="2559">
        <v>246</v>
      </c>
      <c r="AW826" s="2560">
        <v>1</v>
      </c>
      <c r="AX826" s="2539">
        <v>0</v>
      </c>
      <c r="AY826" s="2521">
        <v>0</v>
      </c>
      <c r="AZ826" s="2539">
        <v>1</v>
      </c>
      <c r="BA826" s="2539">
        <v>1</v>
      </c>
      <c r="BB826" s="2539">
        <v>1</v>
      </c>
      <c r="BC826" s="2539">
        <v>0</v>
      </c>
      <c r="BD826" s="2539">
        <v>1</v>
      </c>
      <c r="BE826" s="2561">
        <v>0</v>
      </c>
      <c r="BF826" s="2539">
        <v>0</v>
      </c>
      <c r="BG826" s="2539">
        <v>1</v>
      </c>
      <c r="BH826" s="2539">
        <v>0</v>
      </c>
      <c r="BI826" s="2539">
        <v>1</v>
      </c>
      <c r="BJ826" s="2539">
        <v>1</v>
      </c>
      <c r="BK826" s="2539">
        <v>1</v>
      </c>
      <c r="BL826" s="2539">
        <v>1</v>
      </c>
      <c r="BM826" s="2539">
        <v>0</v>
      </c>
      <c r="BN826" s="2521">
        <v>0</v>
      </c>
      <c r="BO826" s="2539">
        <v>1</v>
      </c>
      <c r="BP826" s="2539">
        <v>1</v>
      </c>
      <c r="BQ826" s="2539">
        <v>0</v>
      </c>
      <c r="BR826" s="2562">
        <v>0</v>
      </c>
      <c r="BS826" s="2538">
        <v>0</v>
      </c>
      <c r="BT826" s="2521">
        <v>0</v>
      </c>
      <c r="BU826" s="2521">
        <v>0</v>
      </c>
      <c r="BV826" s="2521">
        <v>0</v>
      </c>
      <c r="BW826" s="2521">
        <v>0</v>
      </c>
      <c r="BX826" s="2521">
        <v>0</v>
      </c>
      <c r="BY826" s="2521">
        <v>0</v>
      </c>
      <c r="BZ826" s="2579">
        <v>0</v>
      </c>
      <c r="CA826" s="2521">
        <v>0</v>
      </c>
      <c r="CB826" s="2521">
        <v>0</v>
      </c>
      <c r="CC826" s="2521">
        <v>0</v>
      </c>
      <c r="CD826" s="2521">
        <v>0</v>
      </c>
      <c r="CE826" s="2524">
        <v>0</v>
      </c>
      <c r="CF826" s="2520">
        <v>1</v>
      </c>
      <c r="CG826" s="2521">
        <v>1</v>
      </c>
      <c r="CH826" s="2521">
        <v>1</v>
      </c>
      <c r="CI826" s="2521">
        <v>1</v>
      </c>
      <c r="CJ826" s="2521">
        <v>1</v>
      </c>
      <c r="CK826" s="2521">
        <v>1</v>
      </c>
      <c r="CL826" s="2521">
        <v>1</v>
      </c>
      <c r="CM826" s="2521">
        <v>1</v>
      </c>
      <c r="CN826" s="2521">
        <v>1</v>
      </c>
      <c r="CO826" s="2521">
        <v>1</v>
      </c>
      <c r="CP826" s="2521">
        <v>1</v>
      </c>
      <c r="CQ826" s="2521">
        <v>1</v>
      </c>
      <c r="CR826" s="2521">
        <v>1</v>
      </c>
      <c r="CS826" s="2521">
        <v>0</v>
      </c>
      <c r="CT826" s="2521">
        <v>0</v>
      </c>
      <c r="CU826" s="2521">
        <v>0</v>
      </c>
      <c r="CV826" s="2521">
        <v>0</v>
      </c>
      <c r="CW826" s="2521">
        <v>0</v>
      </c>
      <c r="CX826" s="2521">
        <v>0</v>
      </c>
      <c r="CY826" s="2563">
        <v>0</v>
      </c>
    </row>
    <row r="827" spans="1:103">
      <c r="A827" s="2541"/>
      <c r="B827" s="2659" t="s">
        <v>3330</v>
      </c>
      <c r="C827" s="2668" t="s">
        <v>3331</v>
      </c>
      <c r="D827" s="2648">
        <v>15</v>
      </c>
      <c r="E827" s="2519">
        <v>10</v>
      </c>
      <c r="F827" s="2556">
        <v>200</v>
      </c>
      <c r="G827" s="2547">
        <v>100</v>
      </c>
      <c r="H827" s="2546">
        <v>4.3</v>
      </c>
      <c r="I827" s="2546">
        <v>5.2</v>
      </c>
      <c r="J827" s="2547">
        <v>8</v>
      </c>
      <c r="K827" s="2546">
        <v>190</v>
      </c>
      <c r="L827" s="2546">
        <v>174</v>
      </c>
      <c r="M827" s="2522">
        <v>19.100000000000001</v>
      </c>
      <c r="N827" s="2548">
        <v>0.77800000000000002</v>
      </c>
      <c r="O827" s="2523">
        <v>51.88</v>
      </c>
      <c r="P827" s="2549">
        <v>1</v>
      </c>
      <c r="Q827" s="2549">
        <v>1</v>
      </c>
      <c r="R827" s="2549" t="s">
        <v>2185</v>
      </c>
      <c r="S827" s="2549">
        <v>1</v>
      </c>
      <c r="T827" s="2550">
        <v>1</v>
      </c>
      <c r="U827" s="2549" t="s">
        <v>2185</v>
      </c>
      <c r="V827" s="2549">
        <v>1</v>
      </c>
      <c r="W827" s="2549" t="s">
        <v>2185</v>
      </c>
      <c r="X827" s="2549" t="s">
        <v>2185</v>
      </c>
      <c r="Y827" s="2550" t="s">
        <v>2185</v>
      </c>
      <c r="Z827" s="2551" t="s">
        <v>2185</v>
      </c>
      <c r="AA827" s="2552" t="s">
        <v>2185</v>
      </c>
      <c r="AB827" s="2549" t="s">
        <v>2495</v>
      </c>
      <c r="AC827" s="2554">
        <v>1278</v>
      </c>
      <c r="AD827" s="2555">
        <v>127.8</v>
      </c>
      <c r="AE827" s="2555">
        <v>145</v>
      </c>
      <c r="AF827" s="2555">
        <v>8.1</v>
      </c>
      <c r="AG827" s="2555">
        <v>9.7569999999999997</v>
      </c>
      <c r="AH827" s="2555">
        <v>86.88</v>
      </c>
      <c r="AI827" s="2555">
        <v>17.37</v>
      </c>
      <c r="AJ827" s="2555">
        <v>27.09</v>
      </c>
      <c r="AK827" s="2555">
        <v>2.1</v>
      </c>
      <c r="AL827" s="2555">
        <v>2.4</v>
      </c>
      <c r="AM827" s="2555">
        <v>1.796</v>
      </c>
      <c r="AN827" s="2523">
        <v>8.2210000000000001</v>
      </c>
      <c r="AO827" s="2556">
        <v>2</v>
      </c>
      <c r="AP827" s="2547">
        <v>3</v>
      </c>
      <c r="AQ827" s="2547">
        <v>4</v>
      </c>
      <c r="AR827" s="2547">
        <v>4</v>
      </c>
      <c r="AS827" s="2557">
        <v>355</v>
      </c>
      <c r="AT827" s="2558">
        <v>407</v>
      </c>
      <c r="AU827" s="2558">
        <v>262</v>
      </c>
      <c r="AV827" s="2559">
        <v>314</v>
      </c>
      <c r="AW827" s="2560">
        <v>1</v>
      </c>
      <c r="AX827" s="2539">
        <v>0</v>
      </c>
      <c r="AY827" s="2521">
        <v>0</v>
      </c>
      <c r="AZ827" s="2539">
        <v>1</v>
      </c>
      <c r="BA827" s="2539">
        <v>1</v>
      </c>
      <c r="BB827" s="2539">
        <v>1</v>
      </c>
      <c r="BC827" s="2539">
        <v>0</v>
      </c>
      <c r="BD827" s="2539">
        <v>1</v>
      </c>
      <c r="BE827" s="2561">
        <v>0</v>
      </c>
      <c r="BF827" s="2539">
        <v>0</v>
      </c>
      <c r="BG827" s="2539">
        <v>1</v>
      </c>
      <c r="BH827" s="2539">
        <v>0</v>
      </c>
      <c r="BI827" s="2539">
        <v>1</v>
      </c>
      <c r="BJ827" s="2539">
        <v>1</v>
      </c>
      <c r="BK827" s="2539">
        <v>1</v>
      </c>
      <c r="BL827" s="2539">
        <v>1</v>
      </c>
      <c r="BM827" s="2539">
        <v>0</v>
      </c>
      <c r="BN827" s="2521">
        <v>0</v>
      </c>
      <c r="BO827" s="2539">
        <v>1</v>
      </c>
      <c r="BP827" s="2539">
        <v>1</v>
      </c>
      <c r="BQ827" s="2539">
        <v>0</v>
      </c>
      <c r="BR827" s="2562">
        <v>0</v>
      </c>
      <c r="BS827" s="2538">
        <v>0</v>
      </c>
      <c r="BT827" s="2521">
        <v>0</v>
      </c>
      <c r="BU827" s="2521">
        <v>0</v>
      </c>
      <c r="BV827" s="2521">
        <v>0</v>
      </c>
      <c r="BW827" s="2521">
        <v>0</v>
      </c>
      <c r="BX827" s="2521">
        <v>0</v>
      </c>
      <c r="BY827" s="2521">
        <v>0</v>
      </c>
      <c r="BZ827" s="2579">
        <v>0</v>
      </c>
      <c r="CA827" s="2521">
        <v>0</v>
      </c>
      <c r="CB827" s="2521">
        <v>0</v>
      </c>
      <c r="CC827" s="2521">
        <v>0</v>
      </c>
      <c r="CD827" s="2521">
        <v>0</v>
      </c>
      <c r="CE827" s="2524">
        <v>0</v>
      </c>
      <c r="CF827" s="2520">
        <v>1</v>
      </c>
      <c r="CG827" s="2521">
        <v>1</v>
      </c>
      <c r="CH827" s="2521">
        <v>1</v>
      </c>
      <c r="CI827" s="2521">
        <v>1</v>
      </c>
      <c r="CJ827" s="2521">
        <v>1</v>
      </c>
      <c r="CK827" s="2521">
        <v>1</v>
      </c>
      <c r="CL827" s="2521">
        <v>1</v>
      </c>
      <c r="CM827" s="2521">
        <v>1</v>
      </c>
      <c r="CN827" s="2521">
        <v>1</v>
      </c>
      <c r="CO827" s="2521">
        <v>1</v>
      </c>
      <c r="CP827" s="2521">
        <v>1</v>
      </c>
      <c r="CQ827" s="2521">
        <v>1</v>
      </c>
      <c r="CR827" s="2521">
        <v>1</v>
      </c>
      <c r="CS827" s="2521">
        <v>0</v>
      </c>
      <c r="CT827" s="2521">
        <v>0</v>
      </c>
      <c r="CU827" s="2521">
        <v>0</v>
      </c>
      <c r="CV827" s="2521">
        <v>0</v>
      </c>
      <c r="CW827" s="2521">
        <v>0</v>
      </c>
      <c r="CX827" s="2521">
        <v>0</v>
      </c>
      <c r="CY827" s="2563">
        <v>0</v>
      </c>
    </row>
    <row r="828" spans="1:103">
      <c r="A828" s="2541"/>
      <c r="B828" s="2659" t="s">
        <v>3332</v>
      </c>
      <c r="C828" s="2668" t="s">
        <v>3333</v>
      </c>
      <c r="D828" s="2648">
        <v>37.1</v>
      </c>
      <c r="E828" s="2519">
        <v>25</v>
      </c>
      <c r="F828" s="2556">
        <v>162</v>
      </c>
      <c r="G828" s="2547">
        <v>154</v>
      </c>
      <c r="H828" s="2546">
        <v>8.1</v>
      </c>
      <c r="I828" s="2546">
        <v>11.6</v>
      </c>
      <c r="J828" s="2547">
        <v>6</v>
      </c>
      <c r="K828" s="2546">
        <v>138.9</v>
      </c>
      <c r="L828" s="2546">
        <v>126.9</v>
      </c>
      <c r="M828" s="2522">
        <v>47.4</v>
      </c>
      <c r="N828" s="2548">
        <v>0.91300000000000003</v>
      </c>
      <c r="O828" s="2523">
        <v>24.6</v>
      </c>
      <c r="P828" s="2549">
        <v>1</v>
      </c>
      <c r="Q828" s="2549">
        <v>1</v>
      </c>
      <c r="R828" s="2549">
        <v>1</v>
      </c>
      <c r="S828" s="2549">
        <v>1</v>
      </c>
      <c r="T828" s="2550">
        <v>1</v>
      </c>
      <c r="U828" s="2549" t="s">
        <v>2185</v>
      </c>
      <c r="V828" s="2549">
        <v>1</v>
      </c>
      <c r="W828" s="2549" t="s">
        <v>2185</v>
      </c>
      <c r="X828" s="2549" t="s">
        <v>2185</v>
      </c>
      <c r="Y828" s="2550">
        <v>1</v>
      </c>
      <c r="Z828" s="2551" t="s">
        <v>2185</v>
      </c>
      <c r="AA828" s="2552" t="s">
        <v>2185</v>
      </c>
      <c r="AB828" s="2549" t="s">
        <v>2495</v>
      </c>
      <c r="AC828" s="2554">
        <v>2219</v>
      </c>
      <c r="AD828" s="2555">
        <v>273.89999999999998</v>
      </c>
      <c r="AE828" s="2555">
        <v>309.7</v>
      </c>
      <c r="AF828" s="2555">
        <v>6.8</v>
      </c>
      <c r="AG828" s="2555">
        <v>13.88</v>
      </c>
      <c r="AH828" s="2555">
        <v>706.8</v>
      </c>
      <c r="AI828" s="2555">
        <v>91.79</v>
      </c>
      <c r="AJ828" s="2555">
        <v>139.9</v>
      </c>
      <c r="AK828" s="2555">
        <v>3.8</v>
      </c>
      <c r="AL828" s="2555">
        <v>3.8</v>
      </c>
      <c r="AM828" s="2555">
        <v>19.190000000000001</v>
      </c>
      <c r="AN828" s="2523">
        <v>39.93</v>
      </c>
      <c r="AO828" s="2556">
        <v>1</v>
      </c>
      <c r="AP828" s="2547">
        <v>1</v>
      </c>
      <c r="AQ828" s="2547">
        <v>1</v>
      </c>
      <c r="AR828" s="2547">
        <v>1</v>
      </c>
      <c r="AS828" s="2557">
        <v>161</v>
      </c>
      <c r="AT828" s="2558">
        <v>193</v>
      </c>
      <c r="AU828" s="2558">
        <v>101</v>
      </c>
      <c r="AV828" s="2559">
        <v>134</v>
      </c>
      <c r="AW828" s="2560">
        <v>1</v>
      </c>
      <c r="AX828" s="2539">
        <v>0</v>
      </c>
      <c r="AY828" s="2521">
        <v>0</v>
      </c>
      <c r="AZ828" s="2539">
        <v>1</v>
      </c>
      <c r="BA828" s="2539">
        <v>0</v>
      </c>
      <c r="BB828" s="2539">
        <v>1</v>
      </c>
      <c r="BC828" s="2539">
        <v>0</v>
      </c>
      <c r="BD828" s="2539">
        <v>1</v>
      </c>
      <c r="BE828" s="2561">
        <v>0</v>
      </c>
      <c r="BF828" s="2539">
        <v>0</v>
      </c>
      <c r="BG828" s="2539">
        <v>1</v>
      </c>
      <c r="BH828" s="2539">
        <v>0</v>
      </c>
      <c r="BI828" s="2539">
        <v>1</v>
      </c>
      <c r="BJ828" s="2539">
        <v>1</v>
      </c>
      <c r="BK828" s="2539">
        <v>1</v>
      </c>
      <c r="BL828" s="2539">
        <v>1</v>
      </c>
      <c r="BM828" s="2539">
        <v>0</v>
      </c>
      <c r="BN828" s="2521">
        <v>0</v>
      </c>
      <c r="BO828" s="2539">
        <v>1</v>
      </c>
      <c r="BP828" s="2539">
        <v>1</v>
      </c>
      <c r="BQ828" s="2539">
        <v>0</v>
      </c>
      <c r="BR828" s="2562">
        <v>1</v>
      </c>
      <c r="BS828" s="2538">
        <v>0</v>
      </c>
      <c r="BT828" s="2521">
        <v>0</v>
      </c>
      <c r="BU828" s="2521">
        <v>0</v>
      </c>
      <c r="BV828" s="2521">
        <v>0</v>
      </c>
      <c r="BW828" s="2521">
        <v>0</v>
      </c>
      <c r="BX828" s="2521">
        <v>0</v>
      </c>
      <c r="BY828" s="2521">
        <v>0</v>
      </c>
      <c r="BZ828" s="2579">
        <v>0</v>
      </c>
      <c r="CA828" s="2521">
        <v>0</v>
      </c>
      <c r="CB828" s="2521">
        <v>0</v>
      </c>
      <c r="CC828" s="2521">
        <v>0</v>
      </c>
      <c r="CD828" s="2521">
        <v>0</v>
      </c>
      <c r="CE828" s="2524">
        <v>0</v>
      </c>
      <c r="CF828" s="2520">
        <v>1</v>
      </c>
      <c r="CG828" s="2521">
        <v>1</v>
      </c>
      <c r="CH828" s="2521">
        <v>1</v>
      </c>
      <c r="CI828" s="2521">
        <v>1</v>
      </c>
      <c r="CJ828" s="2521">
        <v>1</v>
      </c>
      <c r="CK828" s="2521">
        <v>1</v>
      </c>
      <c r="CL828" s="2521">
        <v>1</v>
      </c>
      <c r="CM828" s="2521">
        <v>1</v>
      </c>
      <c r="CN828" s="2521">
        <v>1</v>
      </c>
      <c r="CO828" s="2521">
        <v>1</v>
      </c>
      <c r="CP828" s="2521">
        <v>1</v>
      </c>
      <c r="CQ828" s="2521">
        <v>1</v>
      </c>
      <c r="CR828" s="2521">
        <v>1</v>
      </c>
      <c r="CS828" s="2521">
        <v>0</v>
      </c>
      <c r="CT828" s="2521">
        <v>0</v>
      </c>
      <c r="CU828" s="2521">
        <v>0</v>
      </c>
      <c r="CV828" s="2521">
        <v>0</v>
      </c>
      <c r="CW828" s="2521">
        <v>0</v>
      </c>
      <c r="CX828" s="2521">
        <v>0</v>
      </c>
      <c r="CY828" s="2563">
        <v>0</v>
      </c>
    </row>
    <row r="829" spans="1:103">
      <c r="A829" s="2671"/>
      <c r="B829" s="2659" t="s">
        <v>3334</v>
      </c>
      <c r="C829" s="2668" t="s">
        <v>3335</v>
      </c>
      <c r="D829" s="2648">
        <v>29.8</v>
      </c>
      <c r="E829" s="2519">
        <v>20</v>
      </c>
      <c r="F829" s="2556">
        <v>157</v>
      </c>
      <c r="G829" s="2547">
        <v>153</v>
      </c>
      <c r="H829" s="2546">
        <v>6.6</v>
      </c>
      <c r="I829" s="2546">
        <v>9.3000000000000007</v>
      </c>
      <c r="J829" s="2547">
        <v>6</v>
      </c>
      <c r="K829" s="2546">
        <v>138.9</v>
      </c>
      <c r="L829" s="2546">
        <v>126.9</v>
      </c>
      <c r="M829" s="2522">
        <v>37.9</v>
      </c>
      <c r="N829" s="2548">
        <v>0.90200000000000002</v>
      </c>
      <c r="O829" s="2523">
        <v>30.32</v>
      </c>
      <c r="P829" s="2549">
        <v>1</v>
      </c>
      <c r="Q829" s="2549">
        <v>1</v>
      </c>
      <c r="R829" s="2549">
        <v>1</v>
      </c>
      <c r="S829" s="2549">
        <v>1</v>
      </c>
      <c r="T829" s="2550">
        <v>1</v>
      </c>
      <c r="U829" s="2549" t="s">
        <v>2185</v>
      </c>
      <c r="V829" s="2549">
        <v>1</v>
      </c>
      <c r="W829" s="2549" t="s">
        <v>2185</v>
      </c>
      <c r="X829" s="2549" t="s">
        <v>2185</v>
      </c>
      <c r="Y829" s="2550">
        <v>1</v>
      </c>
      <c r="Z829" s="2551" t="s">
        <v>2185</v>
      </c>
      <c r="AA829" s="2552" t="s">
        <v>2185</v>
      </c>
      <c r="AB829" s="2549" t="s">
        <v>2495</v>
      </c>
      <c r="AC829" s="2554">
        <v>1714</v>
      </c>
      <c r="AD829" s="2555">
        <v>218.3</v>
      </c>
      <c r="AE829" s="2555">
        <v>243.8</v>
      </c>
      <c r="AF829" s="2555">
        <v>6.7</v>
      </c>
      <c r="AG829" s="2555">
        <v>11.17</v>
      </c>
      <c r="AH829" s="2555">
        <v>555.5</v>
      </c>
      <c r="AI829" s="2555">
        <v>72.62</v>
      </c>
      <c r="AJ829" s="2555">
        <v>110.5</v>
      </c>
      <c r="AK829" s="2555">
        <v>3.8</v>
      </c>
      <c r="AL829" s="2555">
        <v>3.2</v>
      </c>
      <c r="AM829" s="2555">
        <v>10.01</v>
      </c>
      <c r="AN829" s="2523">
        <v>30.27</v>
      </c>
      <c r="AO829" s="2556">
        <v>1</v>
      </c>
      <c r="AP829" s="2547">
        <v>3</v>
      </c>
      <c r="AQ829" s="2547">
        <v>1</v>
      </c>
      <c r="AR829" s="2547">
        <v>3</v>
      </c>
      <c r="AS829" s="2557">
        <v>198</v>
      </c>
      <c r="AT829" s="2558">
        <v>238</v>
      </c>
      <c r="AU829" s="2558">
        <v>123</v>
      </c>
      <c r="AV829" s="2559">
        <v>164</v>
      </c>
      <c r="AW829" s="2560">
        <v>1</v>
      </c>
      <c r="AX829" s="2539">
        <v>0</v>
      </c>
      <c r="AY829" s="2521">
        <v>0</v>
      </c>
      <c r="AZ829" s="2539">
        <v>1</v>
      </c>
      <c r="BA829" s="2539">
        <v>0</v>
      </c>
      <c r="BB829" s="2539">
        <v>1</v>
      </c>
      <c r="BC829" s="2539">
        <v>0</v>
      </c>
      <c r="BD829" s="2539">
        <v>1</v>
      </c>
      <c r="BE829" s="2561">
        <v>0</v>
      </c>
      <c r="BF829" s="2539">
        <v>0</v>
      </c>
      <c r="BG829" s="2539">
        <v>1</v>
      </c>
      <c r="BH829" s="2539">
        <v>0</v>
      </c>
      <c r="BI829" s="2539">
        <v>1</v>
      </c>
      <c r="BJ829" s="2539">
        <v>1</v>
      </c>
      <c r="BK829" s="2539">
        <v>1</v>
      </c>
      <c r="BL829" s="2539">
        <v>1</v>
      </c>
      <c r="BM829" s="2539">
        <v>0</v>
      </c>
      <c r="BN829" s="2521">
        <v>0</v>
      </c>
      <c r="BO829" s="2539">
        <v>1</v>
      </c>
      <c r="BP829" s="2539">
        <v>1</v>
      </c>
      <c r="BQ829" s="2539">
        <v>0</v>
      </c>
      <c r="BR829" s="2562">
        <v>1</v>
      </c>
      <c r="BS829" s="2538">
        <v>0</v>
      </c>
      <c r="BT829" s="2521">
        <v>0</v>
      </c>
      <c r="BU829" s="2521">
        <v>0</v>
      </c>
      <c r="BV829" s="2521">
        <v>0</v>
      </c>
      <c r="BW829" s="2521">
        <v>0</v>
      </c>
      <c r="BX829" s="2521">
        <v>0</v>
      </c>
      <c r="BY829" s="2521">
        <v>0</v>
      </c>
      <c r="BZ829" s="2579">
        <v>0</v>
      </c>
      <c r="CA829" s="2521">
        <v>0</v>
      </c>
      <c r="CB829" s="2521">
        <v>0</v>
      </c>
      <c r="CC829" s="2521">
        <v>0</v>
      </c>
      <c r="CD829" s="2521">
        <v>0</v>
      </c>
      <c r="CE829" s="2524">
        <v>0</v>
      </c>
      <c r="CF829" s="2520">
        <v>1</v>
      </c>
      <c r="CG829" s="2521">
        <v>1</v>
      </c>
      <c r="CH829" s="2521">
        <v>1</v>
      </c>
      <c r="CI829" s="2521">
        <v>1</v>
      </c>
      <c r="CJ829" s="2521">
        <v>1</v>
      </c>
      <c r="CK829" s="2521">
        <v>1</v>
      </c>
      <c r="CL829" s="2521">
        <v>1</v>
      </c>
      <c r="CM829" s="2521">
        <v>1</v>
      </c>
      <c r="CN829" s="2521">
        <v>1</v>
      </c>
      <c r="CO829" s="2521">
        <v>1</v>
      </c>
      <c r="CP829" s="2521">
        <v>1</v>
      </c>
      <c r="CQ829" s="2521">
        <v>1</v>
      </c>
      <c r="CR829" s="2521">
        <v>1</v>
      </c>
      <c r="CS829" s="2521">
        <v>0</v>
      </c>
      <c r="CT829" s="2521">
        <v>0</v>
      </c>
      <c r="CU829" s="2521">
        <v>0</v>
      </c>
      <c r="CV829" s="2521">
        <v>0</v>
      </c>
      <c r="CW829" s="2521">
        <v>0</v>
      </c>
      <c r="CX829" s="2521">
        <v>0</v>
      </c>
      <c r="CY829" s="2563">
        <v>0</v>
      </c>
    </row>
    <row r="830" spans="1:103">
      <c r="A830" s="2671"/>
      <c r="B830" s="2659" t="s">
        <v>3336</v>
      </c>
      <c r="C830" s="2668" t="s">
        <v>3337</v>
      </c>
      <c r="D830" s="2648">
        <v>22.5</v>
      </c>
      <c r="E830" s="2519">
        <v>15</v>
      </c>
      <c r="F830" s="2556">
        <v>152</v>
      </c>
      <c r="G830" s="2547">
        <v>152</v>
      </c>
      <c r="H830" s="2546">
        <v>5.8</v>
      </c>
      <c r="I830" s="2546">
        <v>6.6</v>
      </c>
      <c r="J830" s="2547">
        <v>6</v>
      </c>
      <c r="K830" s="2546">
        <v>138.9</v>
      </c>
      <c r="L830" s="2546">
        <v>126.9</v>
      </c>
      <c r="M830" s="2522">
        <v>28.6</v>
      </c>
      <c r="N830" s="2548">
        <v>0.89</v>
      </c>
      <c r="O830" s="2523">
        <v>39.89</v>
      </c>
      <c r="P830" s="2549">
        <v>1</v>
      </c>
      <c r="Q830" s="2549">
        <v>1</v>
      </c>
      <c r="R830" s="2549">
        <v>1</v>
      </c>
      <c r="S830" s="2549">
        <v>1</v>
      </c>
      <c r="T830" s="2550">
        <v>1</v>
      </c>
      <c r="U830" s="2549" t="s">
        <v>2185</v>
      </c>
      <c r="V830" s="2549">
        <v>1</v>
      </c>
      <c r="W830" s="2549" t="s">
        <v>2185</v>
      </c>
      <c r="X830" s="2549" t="s">
        <v>2185</v>
      </c>
      <c r="Y830" s="2550">
        <v>1</v>
      </c>
      <c r="Z830" s="2551" t="s">
        <v>2185</v>
      </c>
      <c r="AA830" s="2552" t="s">
        <v>2185</v>
      </c>
      <c r="AB830" s="2549" t="s">
        <v>2495</v>
      </c>
      <c r="AC830" s="2554">
        <v>1204</v>
      </c>
      <c r="AD830" s="2555">
        <v>158.5</v>
      </c>
      <c r="AE830" s="2555">
        <v>175.9</v>
      </c>
      <c r="AF830" s="2555">
        <v>6.5</v>
      </c>
      <c r="AG830" s="2555">
        <v>9.5340000000000007</v>
      </c>
      <c r="AH830" s="2555">
        <v>386.5</v>
      </c>
      <c r="AI830" s="2555">
        <v>50.86</v>
      </c>
      <c r="AJ830" s="2555">
        <v>77.540000000000006</v>
      </c>
      <c r="AK830" s="2555">
        <v>3.6</v>
      </c>
      <c r="AL830" s="2555">
        <v>2.6</v>
      </c>
      <c r="AM830" s="2555">
        <v>4.1520000000000001</v>
      </c>
      <c r="AN830" s="2523">
        <v>20.41</v>
      </c>
      <c r="AO830" s="2556">
        <v>3</v>
      </c>
      <c r="AP830" s="2547">
        <v>4</v>
      </c>
      <c r="AQ830" s="2547">
        <v>3</v>
      </c>
      <c r="AR830" s="2547">
        <v>4</v>
      </c>
      <c r="AS830" s="2557">
        <v>260</v>
      </c>
      <c r="AT830" s="2558">
        <v>313</v>
      </c>
      <c r="AU830" s="2558">
        <v>160</v>
      </c>
      <c r="AV830" s="2559">
        <v>214</v>
      </c>
      <c r="AW830" s="2560">
        <v>1</v>
      </c>
      <c r="AX830" s="2539">
        <v>0</v>
      </c>
      <c r="AY830" s="2521">
        <v>0</v>
      </c>
      <c r="AZ830" s="2539">
        <v>1</v>
      </c>
      <c r="BA830" s="2539">
        <v>0</v>
      </c>
      <c r="BB830" s="2539">
        <v>1</v>
      </c>
      <c r="BC830" s="2539">
        <v>0</v>
      </c>
      <c r="BD830" s="2539">
        <v>1</v>
      </c>
      <c r="BE830" s="2561">
        <v>0</v>
      </c>
      <c r="BF830" s="2539">
        <v>0</v>
      </c>
      <c r="BG830" s="2539">
        <v>1</v>
      </c>
      <c r="BH830" s="2539">
        <v>0</v>
      </c>
      <c r="BI830" s="2539">
        <v>1</v>
      </c>
      <c r="BJ830" s="2539">
        <v>1</v>
      </c>
      <c r="BK830" s="2539">
        <v>1</v>
      </c>
      <c r="BL830" s="2539">
        <v>1</v>
      </c>
      <c r="BM830" s="2539">
        <v>0</v>
      </c>
      <c r="BN830" s="2521">
        <v>0</v>
      </c>
      <c r="BO830" s="2539">
        <v>1</v>
      </c>
      <c r="BP830" s="2539">
        <v>1</v>
      </c>
      <c r="BQ830" s="2539">
        <v>0</v>
      </c>
      <c r="BR830" s="2562">
        <v>1</v>
      </c>
      <c r="BS830" s="2538">
        <v>0</v>
      </c>
      <c r="BT830" s="2521">
        <v>0</v>
      </c>
      <c r="BU830" s="2521">
        <v>0</v>
      </c>
      <c r="BV830" s="2521">
        <v>0</v>
      </c>
      <c r="BW830" s="2521">
        <v>0</v>
      </c>
      <c r="BX830" s="2521">
        <v>0</v>
      </c>
      <c r="BY830" s="2521">
        <v>0</v>
      </c>
      <c r="BZ830" s="2579">
        <v>0</v>
      </c>
      <c r="CA830" s="2521">
        <v>0</v>
      </c>
      <c r="CB830" s="2521">
        <v>0</v>
      </c>
      <c r="CC830" s="2521">
        <v>0</v>
      </c>
      <c r="CD830" s="2521">
        <v>0</v>
      </c>
      <c r="CE830" s="2524">
        <v>0</v>
      </c>
      <c r="CF830" s="2520">
        <v>1</v>
      </c>
      <c r="CG830" s="2521">
        <v>1</v>
      </c>
      <c r="CH830" s="2521">
        <v>1</v>
      </c>
      <c r="CI830" s="2521">
        <v>1</v>
      </c>
      <c r="CJ830" s="2521">
        <v>1</v>
      </c>
      <c r="CK830" s="2521">
        <v>1</v>
      </c>
      <c r="CL830" s="2521">
        <v>1</v>
      </c>
      <c r="CM830" s="2521">
        <v>1</v>
      </c>
      <c r="CN830" s="2521">
        <v>1</v>
      </c>
      <c r="CO830" s="2521">
        <v>1</v>
      </c>
      <c r="CP830" s="2521">
        <v>1</v>
      </c>
      <c r="CQ830" s="2521">
        <v>1</v>
      </c>
      <c r="CR830" s="2521">
        <v>1</v>
      </c>
      <c r="CS830" s="2521">
        <v>0</v>
      </c>
      <c r="CT830" s="2521">
        <v>0</v>
      </c>
      <c r="CU830" s="2521">
        <v>0</v>
      </c>
      <c r="CV830" s="2521">
        <v>0</v>
      </c>
      <c r="CW830" s="2521">
        <v>0</v>
      </c>
      <c r="CX830" s="2521">
        <v>0</v>
      </c>
      <c r="CY830" s="2563">
        <v>0</v>
      </c>
    </row>
    <row r="831" spans="1:103">
      <c r="A831" s="2671"/>
      <c r="B831" s="2659" t="s">
        <v>3338</v>
      </c>
      <c r="C831" s="2668" t="s">
        <v>3339</v>
      </c>
      <c r="D831" s="2648">
        <v>24</v>
      </c>
      <c r="E831" s="2519">
        <v>16</v>
      </c>
      <c r="F831" s="2556">
        <v>160</v>
      </c>
      <c r="G831" s="2547">
        <v>102</v>
      </c>
      <c r="H831" s="2546">
        <v>6.6</v>
      </c>
      <c r="I831" s="2546">
        <v>10.3</v>
      </c>
      <c r="J831" s="2547">
        <v>6</v>
      </c>
      <c r="K831" s="2546">
        <v>138.9</v>
      </c>
      <c r="L831" s="2546">
        <v>126.9</v>
      </c>
      <c r="M831" s="2522">
        <v>30.6</v>
      </c>
      <c r="N831" s="2548">
        <v>0.70399999999999996</v>
      </c>
      <c r="O831" s="2523">
        <v>29.38</v>
      </c>
      <c r="P831" s="2549">
        <v>1</v>
      </c>
      <c r="Q831" s="2549">
        <v>1</v>
      </c>
      <c r="R831" s="2549" t="s">
        <v>2185</v>
      </c>
      <c r="S831" s="2549" t="s">
        <v>2185</v>
      </c>
      <c r="T831" s="2550">
        <v>1</v>
      </c>
      <c r="U831" s="2549" t="s">
        <v>2185</v>
      </c>
      <c r="V831" s="2549">
        <v>1</v>
      </c>
      <c r="W831" s="2549" t="s">
        <v>2185</v>
      </c>
      <c r="X831" s="2549" t="s">
        <v>2185</v>
      </c>
      <c r="Y831" s="2550" t="s">
        <v>2185</v>
      </c>
      <c r="Z831" s="2551" t="s">
        <v>2185</v>
      </c>
      <c r="AA831" s="2552" t="s">
        <v>2185</v>
      </c>
      <c r="AB831" s="2549" t="s">
        <v>2499</v>
      </c>
      <c r="AC831" s="2554">
        <v>1342</v>
      </c>
      <c r="AD831" s="2555">
        <v>167.8</v>
      </c>
      <c r="AE831" s="2555">
        <v>191.4</v>
      </c>
      <c r="AF831" s="2555">
        <v>6.6</v>
      </c>
      <c r="AG831" s="2555">
        <v>11.42</v>
      </c>
      <c r="AH831" s="2555">
        <v>182.5</v>
      </c>
      <c r="AI831" s="2555">
        <v>35.79</v>
      </c>
      <c r="AJ831" s="2555">
        <v>55.24</v>
      </c>
      <c r="AK831" s="2555">
        <v>2.4</v>
      </c>
      <c r="AL831" s="2555">
        <v>3.4</v>
      </c>
      <c r="AM831" s="2555">
        <v>9.2319999999999993</v>
      </c>
      <c r="AN831" s="2523">
        <v>10.199999999999999</v>
      </c>
      <c r="AO831" s="2556">
        <v>1</v>
      </c>
      <c r="AP831" s="2547">
        <v>1</v>
      </c>
      <c r="AQ831" s="2547">
        <v>1</v>
      </c>
      <c r="AR831" s="2547">
        <v>1</v>
      </c>
      <c r="AS831" s="2557">
        <v>197</v>
      </c>
      <c r="AT831" s="2558">
        <v>231</v>
      </c>
      <c r="AU831" s="2558">
        <v>138</v>
      </c>
      <c r="AV831" s="2559">
        <v>172</v>
      </c>
      <c r="AW831" s="2560">
        <v>1</v>
      </c>
      <c r="AX831" s="2539">
        <v>0</v>
      </c>
      <c r="AY831" s="2521">
        <v>0</v>
      </c>
      <c r="AZ831" s="2539">
        <v>1</v>
      </c>
      <c r="BA831" s="2539">
        <v>1</v>
      </c>
      <c r="BB831" s="2539">
        <v>1</v>
      </c>
      <c r="BC831" s="2539">
        <v>0</v>
      </c>
      <c r="BD831" s="2539">
        <v>0</v>
      </c>
      <c r="BE831" s="2561">
        <v>0</v>
      </c>
      <c r="BF831" s="2539">
        <v>0</v>
      </c>
      <c r="BG831" s="2539">
        <v>1</v>
      </c>
      <c r="BH831" s="2539">
        <v>0</v>
      </c>
      <c r="BI831" s="2539">
        <v>0</v>
      </c>
      <c r="BJ831" s="2539">
        <v>1</v>
      </c>
      <c r="BK831" s="2539">
        <v>1</v>
      </c>
      <c r="BL831" s="2539">
        <v>0</v>
      </c>
      <c r="BM831" s="2539">
        <v>0</v>
      </c>
      <c r="BN831" s="2521">
        <v>0</v>
      </c>
      <c r="BO831" s="2539">
        <v>0</v>
      </c>
      <c r="BP831" s="2539">
        <v>0</v>
      </c>
      <c r="BQ831" s="2539">
        <v>0</v>
      </c>
      <c r="BR831" s="2562">
        <v>0</v>
      </c>
      <c r="BS831" s="2538">
        <v>0</v>
      </c>
      <c r="BT831" s="2521">
        <v>1</v>
      </c>
      <c r="BU831" s="2521">
        <v>0</v>
      </c>
      <c r="BV831" s="2521">
        <v>0</v>
      </c>
      <c r="BW831" s="2521">
        <v>0</v>
      </c>
      <c r="BX831" s="2521">
        <v>0</v>
      </c>
      <c r="BY831" s="2521">
        <v>0</v>
      </c>
      <c r="BZ831" s="2579">
        <v>0</v>
      </c>
      <c r="CA831" s="2521">
        <v>0</v>
      </c>
      <c r="CB831" s="2521">
        <v>0</v>
      </c>
      <c r="CC831" s="2521">
        <v>0</v>
      </c>
      <c r="CD831" s="2521">
        <v>0</v>
      </c>
      <c r="CE831" s="2524">
        <v>0</v>
      </c>
      <c r="CF831" s="2520">
        <v>1</v>
      </c>
      <c r="CG831" s="2521">
        <v>1</v>
      </c>
      <c r="CH831" s="2521">
        <v>1</v>
      </c>
      <c r="CI831" s="2521">
        <v>1</v>
      </c>
      <c r="CJ831" s="2521">
        <v>1</v>
      </c>
      <c r="CK831" s="2521">
        <v>1</v>
      </c>
      <c r="CL831" s="2521">
        <v>1</v>
      </c>
      <c r="CM831" s="2521">
        <v>1</v>
      </c>
      <c r="CN831" s="2521">
        <v>1</v>
      </c>
      <c r="CO831" s="2521">
        <v>1</v>
      </c>
      <c r="CP831" s="2521">
        <v>1</v>
      </c>
      <c r="CQ831" s="2521">
        <v>1</v>
      </c>
      <c r="CR831" s="2521">
        <v>1</v>
      </c>
      <c r="CS831" s="2521">
        <v>0</v>
      </c>
      <c r="CT831" s="2521">
        <v>0</v>
      </c>
      <c r="CU831" s="2521">
        <v>0</v>
      </c>
      <c r="CV831" s="2521">
        <v>0</v>
      </c>
      <c r="CW831" s="2521">
        <v>0</v>
      </c>
      <c r="CX831" s="2521">
        <v>0</v>
      </c>
      <c r="CY831" s="2563">
        <v>0</v>
      </c>
    </row>
    <row r="832" spans="1:103">
      <c r="A832" s="2671"/>
      <c r="B832" s="2659" t="s">
        <v>3340</v>
      </c>
      <c r="C832" s="2668" t="s">
        <v>3341</v>
      </c>
      <c r="D832" s="2648">
        <v>18</v>
      </c>
      <c r="E832" s="2519">
        <v>12</v>
      </c>
      <c r="F832" s="2556">
        <v>153</v>
      </c>
      <c r="G832" s="2547">
        <v>102</v>
      </c>
      <c r="H832" s="2546">
        <v>5.8</v>
      </c>
      <c r="I832" s="2546">
        <v>7.1</v>
      </c>
      <c r="J832" s="2547">
        <v>6</v>
      </c>
      <c r="K832" s="2546">
        <v>138.9</v>
      </c>
      <c r="L832" s="2546">
        <v>126.9</v>
      </c>
      <c r="M832" s="2522">
        <v>22.9</v>
      </c>
      <c r="N832" s="2548">
        <v>0.69199999999999995</v>
      </c>
      <c r="O832" s="2523">
        <v>38.590000000000003</v>
      </c>
      <c r="P832" s="2549">
        <v>1</v>
      </c>
      <c r="Q832" s="2549">
        <v>1</v>
      </c>
      <c r="R832" s="2549" t="s">
        <v>2185</v>
      </c>
      <c r="S832" s="2549" t="s">
        <v>2185</v>
      </c>
      <c r="T832" s="2550">
        <v>1</v>
      </c>
      <c r="U832" s="2549" t="s">
        <v>2185</v>
      </c>
      <c r="V832" s="2549">
        <v>1</v>
      </c>
      <c r="W832" s="2549" t="s">
        <v>2185</v>
      </c>
      <c r="X832" s="2549" t="s">
        <v>2185</v>
      </c>
      <c r="Y832" s="2550" t="s">
        <v>2185</v>
      </c>
      <c r="Z832" s="2551" t="s">
        <v>2185</v>
      </c>
      <c r="AA832" s="2552" t="s">
        <v>2185</v>
      </c>
      <c r="AB832" s="2549" t="s">
        <v>2499</v>
      </c>
      <c r="AC832" s="2554">
        <v>914.9</v>
      </c>
      <c r="AD832" s="2555">
        <v>119.6</v>
      </c>
      <c r="AE832" s="2555">
        <v>135.6</v>
      </c>
      <c r="AF832" s="2555">
        <v>6.3</v>
      </c>
      <c r="AG832" s="2555">
        <v>9.6229999999999993</v>
      </c>
      <c r="AH832" s="2555">
        <v>125.8</v>
      </c>
      <c r="AI832" s="2555">
        <v>24.67</v>
      </c>
      <c r="AJ832" s="2555">
        <v>38.229999999999997</v>
      </c>
      <c r="AK832" s="2555">
        <v>2.2999999999999998</v>
      </c>
      <c r="AL832" s="2555">
        <v>2.7</v>
      </c>
      <c r="AM832" s="2555">
        <v>3.6920000000000002</v>
      </c>
      <c r="AN832" s="2523">
        <v>6.6820000000000004</v>
      </c>
      <c r="AO832" s="2556">
        <v>1</v>
      </c>
      <c r="AP832" s="2547">
        <v>1</v>
      </c>
      <c r="AQ832" s="2547">
        <v>1</v>
      </c>
      <c r="AR832" s="2547">
        <v>1</v>
      </c>
      <c r="AS832" s="2557">
        <v>258</v>
      </c>
      <c r="AT832" s="2558">
        <v>303</v>
      </c>
      <c r="AU832" s="2558">
        <v>179</v>
      </c>
      <c r="AV832" s="2559">
        <v>223</v>
      </c>
      <c r="AW832" s="2560">
        <v>1</v>
      </c>
      <c r="AX832" s="2539">
        <v>0</v>
      </c>
      <c r="AY832" s="2521">
        <v>0</v>
      </c>
      <c r="AZ832" s="2539">
        <v>1</v>
      </c>
      <c r="BA832" s="2539">
        <v>1</v>
      </c>
      <c r="BB832" s="2539">
        <v>1</v>
      </c>
      <c r="BC832" s="2539">
        <v>0</v>
      </c>
      <c r="BD832" s="2539">
        <v>0</v>
      </c>
      <c r="BE832" s="2561">
        <v>0</v>
      </c>
      <c r="BF832" s="2539">
        <v>0</v>
      </c>
      <c r="BG832" s="2539">
        <v>1</v>
      </c>
      <c r="BH832" s="2539">
        <v>0</v>
      </c>
      <c r="BI832" s="2539">
        <v>0</v>
      </c>
      <c r="BJ832" s="2539">
        <v>1</v>
      </c>
      <c r="BK832" s="2539">
        <v>1</v>
      </c>
      <c r="BL832" s="2539">
        <v>0</v>
      </c>
      <c r="BM832" s="2539">
        <v>0</v>
      </c>
      <c r="BN832" s="2521">
        <v>0</v>
      </c>
      <c r="BO832" s="2539">
        <v>0</v>
      </c>
      <c r="BP832" s="2539">
        <v>0</v>
      </c>
      <c r="BQ832" s="2539">
        <v>0</v>
      </c>
      <c r="BR832" s="2562">
        <v>0</v>
      </c>
      <c r="BS832" s="2538">
        <v>0</v>
      </c>
      <c r="BT832" s="2521">
        <v>1</v>
      </c>
      <c r="BU832" s="2521">
        <v>0</v>
      </c>
      <c r="BV832" s="2521">
        <v>0</v>
      </c>
      <c r="BW832" s="2521">
        <v>0</v>
      </c>
      <c r="BX832" s="2521">
        <v>0</v>
      </c>
      <c r="BY832" s="2521">
        <v>0</v>
      </c>
      <c r="BZ832" s="2579">
        <v>0</v>
      </c>
      <c r="CA832" s="2521">
        <v>0</v>
      </c>
      <c r="CB832" s="2521">
        <v>0</v>
      </c>
      <c r="CC832" s="2521">
        <v>0</v>
      </c>
      <c r="CD832" s="2521">
        <v>0</v>
      </c>
      <c r="CE832" s="2524">
        <v>0</v>
      </c>
      <c r="CF832" s="2520">
        <v>1</v>
      </c>
      <c r="CG832" s="2521">
        <v>1</v>
      </c>
      <c r="CH832" s="2521">
        <v>1</v>
      </c>
      <c r="CI832" s="2521">
        <v>1</v>
      </c>
      <c r="CJ832" s="2521">
        <v>1</v>
      </c>
      <c r="CK832" s="2521">
        <v>1</v>
      </c>
      <c r="CL832" s="2521">
        <v>1</v>
      </c>
      <c r="CM832" s="2521">
        <v>1</v>
      </c>
      <c r="CN832" s="2521">
        <v>1</v>
      </c>
      <c r="CO832" s="2521">
        <v>1</v>
      </c>
      <c r="CP832" s="2521">
        <v>1</v>
      </c>
      <c r="CQ832" s="2521">
        <v>1</v>
      </c>
      <c r="CR832" s="2521">
        <v>1</v>
      </c>
      <c r="CS832" s="2521">
        <v>0</v>
      </c>
      <c r="CT832" s="2521">
        <v>0</v>
      </c>
      <c r="CU832" s="2521">
        <v>0</v>
      </c>
      <c r="CV832" s="2521">
        <v>0</v>
      </c>
      <c r="CW832" s="2521">
        <v>0</v>
      </c>
      <c r="CX832" s="2521">
        <v>0</v>
      </c>
      <c r="CY832" s="2563">
        <v>0</v>
      </c>
    </row>
    <row r="833" spans="1:103">
      <c r="A833" s="2671"/>
      <c r="B833" s="2659" t="s">
        <v>3342</v>
      </c>
      <c r="C833" s="2668" t="s">
        <v>3343</v>
      </c>
      <c r="D833" s="2648">
        <v>13.5</v>
      </c>
      <c r="E833" s="2519">
        <v>9</v>
      </c>
      <c r="F833" s="2556">
        <v>150</v>
      </c>
      <c r="G833" s="2547">
        <v>100</v>
      </c>
      <c r="H833" s="2546">
        <v>4.3</v>
      </c>
      <c r="I833" s="2546">
        <v>5.5</v>
      </c>
      <c r="J833" s="2547">
        <v>6</v>
      </c>
      <c r="K833" s="2546">
        <v>138.9</v>
      </c>
      <c r="L833" s="2546">
        <v>126.9</v>
      </c>
      <c r="M833" s="2522">
        <v>17.3</v>
      </c>
      <c r="N833" s="2548">
        <v>0.68100000000000005</v>
      </c>
      <c r="O833" s="2523">
        <v>50.19</v>
      </c>
      <c r="P833" s="2549">
        <v>1</v>
      </c>
      <c r="Q833" s="2549">
        <v>1</v>
      </c>
      <c r="R833" s="2549" t="s">
        <v>2185</v>
      </c>
      <c r="S833" s="2549" t="s">
        <v>2185</v>
      </c>
      <c r="T833" s="2550">
        <v>1</v>
      </c>
      <c r="U833" s="2549" t="s">
        <v>2185</v>
      </c>
      <c r="V833" s="2549">
        <v>1</v>
      </c>
      <c r="W833" s="2549" t="s">
        <v>2185</v>
      </c>
      <c r="X833" s="2549" t="s">
        <v>2185</v>
      </c>
      <c r="Y833" s="2550" t="s">
        <v>2185</v>
      </c>
      <c r="Z833" s="2551" t="s">
        <v>2185</v>
      </c>
      <c r="AA833" s="2552" t="s">
        <v>2185</v>
      </c>
      <c r="AB833" s="2549" t="s">
        <v>2499</v>
      </c>
      <c r="AC833" s="2554">
        <v>685</v>
      </c>
      <c r="AD833" s="2555">
        <v>91.34</v>
      </c>
      <c r="AE833" s="2555">
        <v>102.3</v>
      </c>
      <c r="AF833" s="2555">
        <v>6.2</v>
      </c>
      <c r="AG833" s="2555">
        <v>7.1820000000000004</v>
      </c>
      <c r="AH833" s="2555">
        <v>91.8</v>
      </c>
      <c r="AI833" s="2555">
        <v>18.36</v>
      </c>
      <c r="AJ833" s="2555">
        <v>28.25</v>
      </c>
      <c r="AK833" s="2555">
        <v>2.2999999999999998</v>
      </c>
      <c r="AL833" s="2555">
        <v>2.2000000000000002</v>
      </c>
      <c r="AM833" s="2555">
        <v>1.6779999999999999</v>
      </c>
      <c r="AN833" s="2523">
        <v>4.7850000000000001</v>
      </c>
      <c r="AO833" s="2556">
        <v>2</v>
      </c>
      <c r="AP833" s="2547">
        <v>3</v>
      </c>
      <c r="AQ833" s="2547">
        <v>2</v>
      </c>
      <c r="AR833" s="2547">
        <v>3</v>
      </c>
      <c r="AS833" s="2557">
        <v>336</v>
      </c>
      <c r="AT833" s="2558">
        <v>394</v>
      </c>
      <c r="AU833" s="2558">
        <v>231</v>
      </c>
      <c r="AV833" s="2559">
        <v>289</v>
      </c>
      <c r="AW833" s="2560">
        <v>1</v>
      </c>
      <c r="AX833" s="2539">
        <v>0</v>
      </c>
      <c r="AY833" s="2521">
        <v>0</v>
      </c>
      <c r="AZ833" s="2539">
        <v>1</v>
      </c>
      <c r="BA833" s="2539">
        <v>1</v>
      </c>
      <c r="BB833" s="2539">
        <v>1</v>
      </c>
      <c r="BC833" s="2539">
        <v>0</v>
      </c>
      <c r="BD833" s="2539">
        <v>0</v>
      </c>
      <c r="BE833" s="2561">
        <v>0</v>
      </c>
      <c r="BF833" s="2539">
        <v>0</v>
      </c>
      <c r="BG833" s="2539">
        <v>1</v>
      </c>
      <c r="BH833" s="2539">
        <v>0</v>
      </c>
      <c r="BI833" s="2539">
        <v>0</v>
      </c>
      <c r="BJ833" s="2539">
        <v>1</v>
      </c>
      <c r="BK833" s="2539">
        <v>1</v>
      </c>
      <c r="BL833" s="2539">
        <v>0</v>
      </c>
      <c r="BM833" s="2539">
        <v>0</v>
      </c>
      <c r="BN833" s="2521">
        <v>0</v>
      </c>
      <c r="BO833" s="2539">
        <v>0</v>
      </c>
      <c r="BP833" s="2539">
        <v>0</v>
      </c>
      <c r="BQ833" s="2539">
        <v>0</v>
      </c>
      <c r="BR833" s="2562">
        <v>0</v>
      </c>
      <c r="BS833" s="2538">
        <v>0</v>
      </c>
      <c r="BT833" s="2521">
        <v>1</v>
      </c>
      <c r="BU833" s="2521">
        <v>0</v>
      </c>
      <c r="BV833" s="2521">
        <v>0</v>
      </c>
      <c r="BW833" s="2521">
        <v>0</v>
      </c>
      <c r="BX833" s="2521">
        <v>0</v>
      </c>
      <c r="BY833" s="2521">
        <v>0</v>
      </c>
      <c r="BZ833" s="2579">
        <v>0</v>
      </c>
      <c r="CA833" s="2521">
        <v>0</v>
      </c>
      <c r="CB833" s="2521">
        <v>0</v>
      </c>
      <c r="CC833" s="2521">
        <v>0</v>
      </c>
      <c r="CD833" s="2521">
        <v>0</v>
      </c>
      <c r="CE833" s="2524">
        <v>0</v>
      </c>
      <c r="CF833" s="2520">
        <v>1</v>
      </c>
      <c r="CG833" s="2521">
        <v>1</v>
      </c>
      <c r="CH833" s="2521">
        <v>1</v>
      </c>
      <c r="CI833" s="2521">
        <v>1</v>
      </c>
      <c r="CJ833" s="2521">
        <v>1</v>
      </c>
      <c r="CK833" s="2521">
        <v>1</v>
      </c>
      <c r="CL833" s="2521">
        <v>1</v>
      </c>
      <c r="CM833" s="2521">
        <v>1</v>
      </c>
      <c r="CN833" s="2521">
        <v>1</v>
      </c>
      <c r="CO833" s="2521">
        <v>1</v>
      </c>
      <c r="CP833" s="2521">
        <v>1</v>
      </c>
      <c r="CQ833" s="2521">
        <v>1</v>
      </c>
      <c r="CR833" s="2521">
        <v>1</v>
      </c>
      <c r="CS833" s="2521">
        <v>0</v>
      </c>
      <c r="CT833" s="2521">
        <v>0</v>
      </c>
      <c r="CU833" s="2521">
        <v>0</v>
      </c>
      <c r="CV833" s="2521">
        <v>0</v>
      </c>
      <c r="CW833" s="2521">
        <v>0</v>
      </c>
      <c r="CX833" s="2521">
        <v>0</v>
      </c>
      <c r="CY833" s="2563">
        <v>0</v>
      </c>
    </row>
    <row r="834" spans="1:103">
      <c r="A834" s="2671"/>
      <c r="B834" s="2659" t="s">
        <v>3344</v>
      </c>
      <c r="C834" s="2668" t="s">
        <v>3345</v>
      </c>
      <c r="D834" s="2648">
        <v>28.1</v>
      </c>
      <c r="E834" s="2519">
        <v>19</v>
      </c>
      <c r="F834" s="2556">
        <v>131</v>
      </c>
      <c r="G834" s="2547">
        <v>128</v>
      </c>
      <c r="H834" s="2546">
        <v>6.9</v>
      </c>
      <c r="I834" s="2546">
        <v>10.9</v>
      </c>
      <c r="J834" s="2547">
        <v>8</v>
      </c>
      <c r="K834" s="2546">
        <v>109</v>
      </c>
      <c r="L834" s="2546">
        <v>93</v>
      </c>
      <c r="M834" s="2522">
        <v>35.9</v>
      </c>
      <c r="N834" s="2548">
        <v>0.746</v>
      </c>
      <c r="O834" s="2523">
        <v>26.41</v>
      </c>
      <c r="P834" s="2549">
        <v>1</v>
      </c>
      <c r="Q834" s="2549">
        <v>1</v>
      </c>
      <c r="R834" s="2549" t="s">
        <v>2185</v>
      </c>
      <c r="S834" s="2549" t="s">
        <v>2185</v>
      </c>
      <c r="T834" s="2550">
        <v>1</v>
      </c>
      <c r="U834" s="2549" t="s">
        <v>2185</v>
      </c>
      <c r="V834" s="2549">
        <v>1</v>
      </c>
      <c r="W834" s="2549" t="s">
        <v>2185</v>
      </c>
      <c r="X834" s="2549" t="s">
        <v>2185</v>
      </c>
      <c r="Y834" s="2550" t="s">
        <v>2185</v>
      </c>
      <c r="Z834" s="2551" t="s">
        <v>2185</v>
      </c>
      <c r="AA834" s="2552" t="s">
        <v>2185</v>
      </c>
      <c r="AB834" s="2549" t="s">
        <v>2499</v>
      </c>
      <c r="AC834" s="2554">
        <v>1099</v>
      </c>
      <c r="AD834" s="2555">
        <v>167.8</v>
      </c>
      <c r="AE834" s="2555">
        <v>191</v>
      </c>
      <c r="AF834" s="2555">
        <v>5.5</v>
      </c>
      <c r="AG834" s="2555">
        <v>10.58</v>
      </c>
      <c r="AH834" s="2555">
        <v>381.4</v>
      </c>
      <c r="AI834" s="2555">
        <v>59.6</v>
      </c>
      <c r="AJ834" s="2555">
        <v>90.88</v>
      </c>
      <c r="AK834" s="2555">
        <v>3.2</v>
      </c>
      <c r="AL834" s="2555">
        <v>3.8</v>
      </c>
      <c r="AM834" s="2555">
        <v>13.23</v>
      </c>
      <c r="AN834" s="2523">
        <v>13.73</v>
      </c>
      <c r="AO834" s="2556">
        <v>1</v>
      </c>
      <c r="AP834" s="2547">
        <v>1</v>
      </c>
      <c r="AQ834" s="2547">
        <v>1</v>
      </c>
      <c r="AR834" s="2547">
        <v>1</v>
      </c>
      <c r="AS834" s="2557">
        <v>172</v>
      </c>
      <c r="AT834" s="2558">
        <v>207</v>
      </c>
      <c r="AU834" s="2558">
        <v>108</v>
      </c>
      <c r="AV834" s="2559">
        <v>144</v>
      </c>
      <c r="AW834" s="2560">
        <v>1</v>
      </c>
      <c r="AX834" s="2539">
        <v>0</v>
      </c>
      <c r="AY834" s="2521">
        <v>0</v>
      </c>
      <c r="AZ834" s="2539">
        <v>1</v>
      </c>
      <c r="BA834" s="2539">
        <v>1</v>
      </c>
      <c r="BB834" s="2539">
        <v>1</v>
      </c>
      <c r="BC834" s="2539">
        <v>0</v>
      </c>
      <c r="BD834" s="2539">
        <v>0</v>
      </c>
      <c r="BE834" s="2561">
        <v>0</v>
      </c>
      <c r="BF834" s="2539">
        <v>0</v>
      </c>
      <c r="BG834" s="2539">
        <v>1</v>
      </c>
      <c r="BH834" s="2539">
        <v>0</v>
      </c>
      <c r="BI834" s="2539">
        <v>0</v>
      </c>
      <c r="BJ834" s="2539">
        <v>1</v>
      </c>
      <c r="BK834" s="2539">
        <v>1</v>
      </c>
      <c r="BL834" s="2539">
        <v>0</v>
      </c>
      <c r="BM834" s="2539">
        <v>0</v>
      </c>
      <c r="BN834" s="2521">
        <v>0</v>
      </c>
      <c r="BO834" s="2539">
        <v>0</v>
      </c>
      <c r="BP834" s="2539">
        <v>0</v>
      </c>
      <c r="BQ834" s="2539">
        <v>0</v>
      </c>
      <c r="BR834" s="2562">
        <v>0</v>
      </c>
      <c r="BS834" s="2538">
        <v>0</v>
      </c>
      <c r="BT834" s="2521">
        <v>1</v>
      </c>
      <c r="BU834" s="2521">
        <v>0</v>
      </c>
      <c r="BV834" s="2521">
        <v>0</v>
      </c>
      <c r="BW834" s="2521">
        <v>0</v>
      </c>
      <c r="BX834" s="2521">
        <v>0</v>
      </c>
      <c r="BY834" s="2521">
        <v>0</v>
      </c>
      <c r="BZ834" s="2579">
        <v>0</v>
      </c>
      <c r="CA834" s="2521">
        <v>0</v>
      </c>
      <c r="CB834" s="2521">
        <v>0</v>
      </c>
      <c r="CC834" s="2521">
        <v>0</v>
      </c>
      <c r="CD834" s="2521">
        <v>0</v>
      </c>
      <c r="CE834" s="2524">
        <v>0</v>
      </c>
      <c r="CF834" s="2520">
        <v>1</v>
      </c>
      <c r="CG834" s="2521">
        <v>1</v>
      </c>
      <c r="CH834" s="2521">
        <v>1</v>
      </c>
      <c r="CI834" s="2521">
        <v>1</v>
      </c>
      <c r="CJ834" s="2521">
        <v>1</v>
      </c>
      <c r="CK834" s="2521">
        <v>1</v>
      </c>
      <c r="CL834" s="2521">
        <v>1</v>
      </c>
      <c r="CM834" s="2521">
        <v>1</v>
      </c>
      <c r="CN834" s="2521">
        <v>1</v>
      </c>
      <c r="CO834" s="2521">
        <v>1</v>
      </c>
      <c r="CP834" s="2521">
        <v>1</v>
      </c>
      <c r="CQ834" s="2521">
        <v>1</v>
      </c>
      <c r="CR834" s="2521">
        <v>1</v>
      </c>
      <c r="CS834" s="2521">
        <v>0</v>
      </c>
      <c r="CT834" s="2521">
        <v>0</v>
      </c>
      <c r="CU834" s="2521">
        <v>0</v>
      </c>
      <c r="CV834" s="2521">
        <v>0</v>
      </c>
      <c r="CW834" s="2521">
        <v>0</v>
      </c>
      <c r="CX834" s="2521">
        <v>0</v>
      </c>
      <c r="CY834" s="2563">
        <v>0</v>
      </c>
    </row>
    <row r="835" spans="1:103">
      <c r="A835" s="2671"/>
      <c r="B835" s="2659" t="s">
        <v>3346</v>
      </c>
      <c r="C835" s="2668" t="s">
        <v>3347</v>
      </c>
      <c r="D835" s="2648">
        <v>23.8</v>
      </c>
      <c r="E835" s="2519">
        <v>16</v>
      </c>
      <c r="F835" s="2556">
        <v>127</v>
      </c>
      <c r="G835" s="2547">
        <v>127</v>
      </c>
      <c r="H835" s="2546">
        <v>6.1</v>
      </c>
      <c r="I835" s="2546">
        <v>9.1</v>
      </c>
      <c r="J835" s="2547">
        <v>8</v>
      </c>
      <c r="K835" s="2546">
        <v>109</v>
      </c>
      <c r="L835" s="2546">
        <v>93</v>
      </c>
      <c r="M835" s="2522">
        <v>30.3</v>
      </c>
      <c r="N835" s="2548">
        <v>0.73599999999999999</v>
      </c>
      <c r="O835" s="2523">
        <v>30.94</v>
      </c>
      <c r="P835" s="2549" t="s">
        <v>2185</v>
      </c>
      <c r="Q835" s="2549" t="s">
        <v>2185</v>
      </c>
      <c r="R835" s="2549" t="s">
        <v>2185</v>
      </c>
      <c r="S835" s="2549" t="s">
        <v>2185</v>
      </c>
      <c r="T835" s="2550" t="s">
        <v>2185</v>
      </c>
      <c r="U835" s="2549" t="s">
        <v>2185</v>
      </c>
      <c r="V835" s="2549" t="s">
        <v>2185</v>
      </c>
      <c r="W835" s="2549" t="s">
        <v>2185</v>
      </c>
      <c r="X835" s="2549" t="s">
        <v>2185</v>
      </c>
      <c r="Y835" s="2550" t="s">
        <v>2185</v>
      </c>
      <c r="Z835" s="2551" t="s">
        <v>2185</v>
      </c>
      <c r="AA835" s="2552" t="s">
        <v>2185</v>
      </c>
      <c r="AB835" s="2549" t="s">
        <v>2499</v>
      </c>
      <c r="AC835" s="2554">
        <v>885.5</v>
      </c>
      <c r="AD835" s="2555">
        <v>139.4</v>
      </c>
      <c r="AE835" s="2555">
        <v>157.1</v>
      </c>
      <c r="AF835" s="2555">
        <v>5.4</v>
      </c>
      <c r="AG835" s="2555">
        <v>9.1969999999999992</v>
      </c>
      <c r="AH835" s="2555">
        <v>311</v>
      </c>
      <c r="AI835" s="2555">
        <v>48.97</v>
      </c>
      <c r="AJ835" s="2555">
        <v>74.66</v>
      </c>
      <c r="AK835" s="2555">
        <v>3.2</v>
      </c>
      <c r="AL835" s="2555">
        <v>3.3</v>
      </c>
      <c r="AM835" s="2555">
        <v>7.99</v>
      </c>
      <c r="AN835" s="2523">
        <v>10.79</v>
      </c>
      <c r="AO835" s="2556">
        <v>1</v>
      </c>
      <c r="AP835" s="2547" t="s">
        <v>2185</v>
      </c>
      <c r="AQ835" s="2547">
        <v>1</v>
      </c>
      <c r="AR835" s="2547" t="s">
        <v>2185</v>
      </c>
      <c r="AS835" s="2557">
        <v>201</v>
      </c>
      <c r="AT835" s="2558">
        <v>243</v>
      </c>
      <c r="AU835" s="2558">
        <v>126</v>
      </c>
      <c r="AV835" s="2559">
        <v>168</v>
      </c>
      <c r="AW835" s="2560">
        <v>0</v>
      </c>
      <c r="AX835" s="2539">
        <v>0</v>
      </c>
      <c r="AY835" s="2521">
        <v>0</v>
      </c>
      <c r="AZ835" s="2539">
        <v>0</v>
      </c>
      <c r="BA835" s="2539">
        <v>0</v>
      </c>
      <c r="BB835" s="2539">
        <v>0</v>
      </c>
      <c r="BC835" s="2539">
        <v>0</v>
      </c>
      <c r="BD835" s="2539">
        <v>0</v>
      </c>
      <c r="BE835" s="2561">
        <v>0</v>
      </c>
      <c r="BF835" s="2539">
        <v>0</v>
      </c>
      <c r="BG835" s="2539">
        <v>0</v>
      </c>
      <c r="BH835" s="2539">
        <v>0</v>
      </c>
      <c r="BI835" s="2539">
        <v>0</v>
      </c>
      <c r="BJ835" s="2539">
        <v>1</v>
      </c>
      <c r="BK835" s="2539">
        <v>1</v>
      </c>
      <c r="BL835" s="2539">
        <v>0</v>
      </c>
      <c r="BM835" s="2539">
        <v>0</v>
      </c>
      <c r="BN835" s="2521">
        <v>0</v>
      </c>
      <c r="BO835" s="2539">
        <v>0</v>
      </c>
      <c r="BP835" s="2539">
        <v>0</v>
      </c>
      <c r="BQ835" s="2539">
        <v>0</v>
      </c>
      <c r="BR835" s="2562">
        <v>0</v>
      </c>
      <c r="BS835" s="2538">
        <v>0</v>
      </c>
      <c r="BT835" s="2521">
        <v>1</v>
      </c>
      <c r="BU835" s="2521">
        <v>0</v>
      </c>
      <c r="BV835" s="2521">
        <v>0</v>
      </c>
      <c r="BW835" s="2521">
        <v>0</v>
      </c>
      <c r="BX835" s="2521">
        <v>0</v>
      </c>
      <c r="BY835" s="2521">
        <v>0</v>
      </c>
      <c r="BZ835" s="2579">
        <v>0</v>
      </c>
      <c r="CA835" s="2521">
        <v>0</v>
      </c>
      <c r="CB835" s="2521">
        <v>0</v>
      </c>
      <c r="CC835" s="2521">
        <v>0</v>
      </c>
      <c r="CD835" s="2521">
        <v>0</v>
      </c>
      <c r="CE835" s="2524">
        <v>0</v>
      </c>
      <c r="CF835" s="2520">
        <v>1</v>
      </c>
      <c r="CG835" s="2521">
        <v>1</v>
      </c>
      <c r="CH835" s="2521">
        <v>1</v>
      </c>
      <c r="CI835" s="2521">
        <v>1</v>
      </c>
      <c r="CJ835" s="2521">
        <v>1</v>
      </c>
      <c r="CK835" s="2521">
        <v>1</v>
      </c>
      <c r="CL835" s="2521">
        <v>1</v>
      </c>
      <c r="CM835" s="2521">
        <v>1</v>
      </c>
      <c r="CN835" s="2521">
        <v>1</v>
      </c>
      <c r="CO835" s="2521">
        <v>1</v>
      </c>
      <c r="CP835" s="2521">
        <v>1</v>
      </c>
      <c r="CQ835" s="2521">
        <v>1</v>
      </c>
      <c r="CR835" s="2538">
        <v>1</v>
      </c>
      <c r="CS835" s="2521">
        <v>0</v>
      </c>
      <c r="CT835" s="2521">
        <v>0</v>
      </c>
      <c r="CU835" s="2521">
        <v>0</v>
      </c>
      <c r="CV835" s="2521">
        <v>0</v>
      </c>
      <c r="CW835" s="2521">
        <v>0</v>
      </c>
      <c r="CX835" s="2521">
        <v>0</v>
      </c>
      <c r="CY835" s="2563">
        <v>0</v>
      </c>
    </row>
    <row r="836" spans="1:103" ht="13.5" thickBot="1">
      <c r="A836" s="2671"/>
      <c r="B836" s="2659" t="s">
        <v>3348</v>
      </c>
      <c r="C836" s="2668" t="s">
        <v>3349</v>
      </c>
      <c r="D836" s="2648">
        <v>19.3</v>
      </c>
      <c r="E836" s="2519">
        <v>13</v>
      </c>
      <c r="F836" s="2556">
        <v>106</v>
      </c>
      <c r="G836" s="2547">
        <v>103</v>
      </c>
      <c r="H836" s="2546">
        <v>7.1</v>
      </c>
      <c r="I836" s="2546">
        <v>8.8000000000000007</v>
      </c>
      <c r="J836" s="2547">
        <v>6</v>
      </c>
      <c r="K836" s="2546">
        <v>88.1</v>
      </c>
      <c r="L836" s="2546">
        <v>76.099999999999994</v>
      </c>
      <c r="M836" s="2522">
        <v>24.7</v>
      </c>
      <c r="N836" s="2548">
        <v>0.59899999999999998</v>
      </c>
      <c r="O836" s="2523">
        <v>30.88</v>
      </c>
      <c r="P836" s="2549">
        <v>1</v>
      </c>
      <c r="Q836" s="2549">
        <v>1</v>
      </c>
      <c r="R836" s="2549" t="s">
        <v>2185</v>
      </c>
      <c r="S836" s="2549" t="s">
        <v>2185</v>
      </c>
      <c r="T836" s="2550">
        <v>1</v>
      </c>
      <c r="U836" s="2549" t="s">
        <v>2185</v>
      </c>
      <c r="V836" s="2549">
        <v>1</v>
      </c>
      <c r="W836" s="2549" t="s">
        <v>2185</v>
      </c>
      <c r="X836" s="2549" t="s">
        <v>2185</v>
      </c>
      <c r="Y836" s="2550" t="s">
        <v>2185</v>
      </c>
      <c r="Z836" s="2551" t="s">
        <v>2185</v>
      </c>
      <c r="AA836" s="2552" t="s">
        <v>2185</v>
      </c>
      <c r="AB836" s="2578" t="s">
        <v>2499</v>
      </c>
      <c r="AC836" s="2554">
        <v>475.8</v>
      </c>
      <c r="AD836" s="2555">
        <v>89.79</v>
      </c>
      <c r="AE836" s="2555">
        <v>103.2</v>
      </c>
      <c r="AF836" s="2555">
        <v>4.3</v>
      </c>
      <c r="AG836" s="2555">
        <v>8.266</v>
      </c>
      <c r="AH836" s="2555">
        <v>160.6</v>
      </c>
      <c r="AI836" s="2555">
        <v>31.18</v>
      </c>
      <c r="AJ836" s="2555">
        <v>47.94</v>
      </c>
      <c r="AK836" s="2555">
        <v>2.5</v>
      </c>
      <c r="AL836" s="2555">
        <v>3.1</v>
      </c>
      <c r="AM836" s="2555">
        <v>6.2880000000000003</v>
      </c>
      <c r="AN836" s="2523">
        <v>3.7850000000000001</v>
      </c>
      <c r="AO836" s="2556">
        <v>1</v>
      </c>
      <c r="AP836" s="2547">
        <v>1</v>
      </c>
      <c r="AQ836" s="2547">
        <v>1</v>
      </c>
      <c r="AR836" s="2547">
        <v>1</v>
      </c>
      <c r="AS836" s="2557">
        <v>201</v>
      </c>
      <c r="AT836" s="2558">
        <v>243</v>
      </c>
      <c r="AU836" s="2558">
        <v>127</v>
      </c>
      <c r="AV836" s="2559">
        <v>169</v>
      </c>
      <c r="AW836" s="2560">
        <v>1</v>
      </c>
      <c r="AX836" s="2539">
        <v>0</v>
      </c>
      <c r="AY836" s="2521">
        <v>0</v>
      </c>
      <c r="AZ836" s="2539">
        <v>1</v>
      </c>
      <c r="BA836" s="2539">
        <v>1</v>
      </c>
      <c r="BB836" s="2539">
        <v>1</v>
      </c>
      <c r="BC836" s="2539">
        <v>0</v>
      </c>
      <c r="BD836" s="2539">
        <v>0</v>
      </c>
      <c r="BE836" s="2561">
        <v>0</v>
      </c>
      <c r="BF836" s="2539">
        <v>0</v>
      </c>
      <c r="BG836" s="2539">
        <v>1</v>
      </c>
      <c r="BH836" s="2539">
        <v>0</v>
      </c>
      <c r="BI836" s="2539">
        <v>0</v>
      </c>
      <c r="BJ836" s="2539">
        <v>1</v>
      </c>
      <c r="BK836" s="2539">
        <v>1</v>
      </c>
      <c r="BL836" s="2539">
        <v>0</v>
      </c>
      <c r="BM836" s="2539">
        <v>0</v>
      </c>
      <c r="BN836" s="2521">
        <v>0</v>
      </c>
      <c r="BO836" s="2539">
        <v>0</v>
      </c>
      <c r="BP836" s="2539">
        <v>0</v>
      </c>
      <c r="BQ836" s="2539">
        <v>0</v>
      </c>
      <c r="BR836" s="2562">
        <v>0</v>
      </c>
      <c r="BS836" s="2538">
        <v>0</v>
      </c>
      <c r="BT836" s="2521">
        <v>1</v>
      </c>
      <c r="BU836" s="2521">
        <v>0</v>
      </c>
      <c r="BV836" s="2521">
        <v>0</v>
      </c>
      <c r="BW836" s="2521">
        <v>0</v>
      </c>
      <c r="BX836" s="2521">
        <v>0</v>
      </c>
      <c r="BY836" s="2521">
        <v>0</v>
      </c>
      <c r="BZ836" s="2579">
        <v>0</v>
      </c>
      <c r="CA836" s="2521">
        <v>0</v>
      </c>
      <c r="CB836" s="2521">
        <v>0</v>
      </c>
      <c r="CC836" s="2521">
        <v>0</v>
      </c>
      <c r="CD836" s="2521">
        <v>0</v>
      </c>
      <c r="CE836" s="2580">
        <v>0</v>
      </c>
      <c r="CF836" s="2520">
        <v>1</v>
      </c>
      <c r="CG836" s="2521">
        <v>1</v>
      </c>
      <c r="CH836" s="2521">
        <v>1</v>
      </c>
      <c r="CI836" s="2521">
        <v>1</v>
      </c>
      <c r="CJ836" s="2521">
        <v>1</v>
      </c>
      <c r="CK836" s="2521">
        <v>1</v>
      </c>
      <c r="CL836" s="2521">
        <v>1</v>
      </c>
      <c r="CM836" s="2521">
        <v>1</v>
      </c>
      <c r="CN836" s="2521">
        <v>1</v>
      </c>
      <c r="CO836" s="2521">
        <v>1</v>
      </c>
      <c r="CP836" s="2521">
        <v>1</v>
      </c>
      <c r="CQ836" s="2521">
        <v>1</v>
      </c>
      <c r="CR836" s="2521">
        <v>1</v>
      </c>
      <c r="CS836" s="2521">
        <v>0</v>
      </c>
      <c r="CT836" s="2521">
        <v>0</v>
      </c>
      <c r="CU836" s="2521">
        <v>0</v>
      </c>
      <c r="CV836" s="2521">
        <v>0</v>
      </c>
      <c r="CW836" s="2521">
        <v>0</v>
      </c>
      <c r="CX836" s="2521">
        <v>0</v>
      </c>
      <c r="CY836" s="2563">
        <v>0</v>
      </c>
    </row>
    <row r="837" spans="1:103" ht="25.5">
      <c r="A837" s="2672" t="s">
        <v>3350</v>
      </c>
      <c r="B837" s="2673" t="s">
        <v>3351</v>
      </c>
      <c r="C837" s="2674" t="s">
        <v>3352</v>
      </c>
      <c r="D837" s="2675"/>
      <c r="E837" s="2676"/>
      <c r="F837" s="2597"/>
      <c r="G837" s="2598"/>
      <c r="H837" s="2677"/>
      <c r="I837" s="2677"/>
      <c r="J837" s="2598"/>
      <c r="K837" s="2677"/>
      <c r="L837" s="2677"/>
      <c r="M837" s="2678"/>
      <c r="N837" s="2589"/>
      <c r="O837" s="2590"/>
      <c r="P837" s="2591"/>
      <c r="Q837" s="2591"/>
      <c r="R837" s="2591"/>
      <c r="S837" s="2591"/>
      <c r="T837" s="2592"/>
      <c r="U837" s="2591"/>
      <c r="V837" s="2591"/>
      <c r="W837" s="2591"/>
      <c r="X837" s="2591"/>
      <c r="Y837" s="2592"/>
      <c r="Z837" s="2593"/>
      <c r="AA837" s="2594"/>
      <c r="AB837" s="2591"/>
      <c r="AC837" s="2595"/>
      <c r="AD837" s="2596"/>
      <c r="AE837" s="2596"/>
      <c r="AF837" s="2596"/>
      <c r="AG837" s="2596"/>
      <c r="AH837" s="2596"/>
      <c r="AI837" s="2596"/>
      <c r="AJ837" s="2596"/>
      <c r="AK837" s="2596"/>
      <c r="AL837" s="2596"/>
      <c r="AM837" s="2596"/>
      <c r="AN837" s="2590"/>
      <c r="AO837" s="2597"/>
      <c r="AP837" s="2598"/>
      <c r="AQ837" s="2598"/>
      <c r="AR837" s="2598"/>
      <c r="AS837" s="2599"/>
      <c r="AT837" s="2600"/>
      <c r="AU837" s="2600"/>
      <c r="AV837" s="2601"/>
      <c r="AW837" s="2534"/>
      <c r="AX837" s="2535"/>
      <c r="AY837" s="2602"/>
      <c r="AZ837" s="2535"/>
      <c r="BA837" s="2535"/>
      <c r="BB837" s="2535"/>
      <c r="BC837" s="2535"/>
      <c r="BD837" s="2535"/>
      <c r="BE837" s="2588"/>
      <c r="BF837" s="2535"/>
      <c r="BG837" s="2535"/>
      <c r="BH837" s="2535"/>
      <c r="BI837" s="2535"/>
      <c r="BJ837" s="2535"/>
      <c r="BK837" s="2535"/>
      <c r="BL837" s="2535"/>
      <c r="BM837" s="2535"/>
      <c r="BN837" s="2602"/>
      <c r="BO837" s="2535"/>
      <c r="BP837" s="2535"/>
      <c r="BQ837" s="2535"/>
      <c r="BR837" s="2537"/>
      <c r="BS837" s="2603"/>
      <c r="BT837" s="2602"/>
      <c r="BU837" s="2602"/>
      <c r="BV837" s="2602"/>
      <c r="BW837" s="2602"/>
      <c r="BX837" s="2602"/>
      <c r="BY837" s="2602"/>
      <c r="BZ837" s="2626"/>
      <c r="CA837" s="2602"/>
      <c r="CB837" s="2602"/>
      <c r="CC837" s="2602"/>
      <c r="CD837" s="2602"/>
      <c r="CE837" s="2526"/>
      <c r="CF837" s="2679"/>
      <c r="CG837" s="2602"/>
      <c r="CH837" s="2602"/>
      <c r="CI837" s="2602"/>
      <c r="CJ837" s="2602"/>
      <c r="CK837" s="2602"/>
      <c r="CL837" s="2602"/>
      <c r="CM837" s="2602"/>
      <c r="CN837" s="2602"/>
      <c r="CO837" s="2602"/>
      <c r="CP837" s="2602"/>
      <c r="CQ837" s="2602"/>
      <c r="CR837" s="2602"/>
      <c r="CS837" s="2602"/>
      <c r="CT837" s="2602"/>
      <c r="CU837" s="2602"/>
      <c r="CV837" s="2602"/>
      <c r="CW837" s="2602"/>
      <c r="CX837" s="2602"/>
      <c r="CY837" s="2540"/>
    </row>
    <row r="838" spans="1:103">
      <c r="A838" s="2680"/>
      <c r="B838" s="2681" t="s">
        <v>803</v>
      </c>
      <c r="C838" s="2682" t="s">
        <v>3353</v>
      </c>
      <c r="D838" s="2648">
        <v>174</v>
      </c>
      <c r="E838" s="2519">
        <v>117</v>
      </c>
      <c r="F838" s="2556">
        <v>361</v>
      </c>
      <c r="G838" s="2547">
        <v>378</v>
      </c>
      <c r="H838" s="2546">
        <v>20.399999999999999</v>
      </c>
      <c r="I838" s="2546">
        <v>20.399999999999999</v>
      </c>
      <c r="J838" s="2547">
        <v>20</v>
      </c>
      <c r="K838" s="2546">
        <v>320.60000000000002</v>
      </c>
      <c r="L838" s="2546">
        <v>280.60000000000002</v>
      </c>
      <c r="M838" s="2522">
        <v>222</v>
      </c>
      <c r="N838" s="2548">
        <v>2.1589999999999998</v>
      </c>
      <c r="O838" s="2523">
        <v>12.33</v>
      </c>
      <c r="P838" s="2549">
        <v>1</v>
      </c>
      <c r="Q838" s="2549" t="s">
        <v>2493</v>
      </c>
      <c r="R838" s="2549" t="s">
        <v>2493</v>
      </c>
      <c r="S838" s="2549">
        <v>1</v>
      </c>
      <c r="T838" s="2550" t="s">
        <v>2493</v>
      </c>
      <c r="U838" s="2549">
        <v>1</v>
      </c>
      <c r="V838" s="2549" t="s">
        <v>2493</v>
      </c>
      <c r="W838" s="2549" t="s">
        <v>2493</v>
      </c>
      <c r="X838" s="2549">
        <v>1</v>
      </c>
      <c r="Y838" s="2550" t="s">
        <v>2493</v>
      </c>
      <c r="Z838" s="2551">
        <v>1</v>
      </c>
      <c r="AA838" s="2552" t="s">
        <v>2185</v>
      </c>
      <c r="AB838" s="2553" t="s">
        <v>2494</v>
      </c>
      <c r="AC838" s="2554">
        <v>51190</v>
      </c>
      <c r="AD838" s="2555">
        <v>2836</v>
      </c>
      <c r="AE838" s="2555">
        <v>3202</v>
      </c>
      <c r="AF838" s="2555">
        <v>15.1</v>
      </c>
      <c r="AG838" s="2555">
        <v>81.069999999999993</v>
      </c>
      <c r="AH838" s="2555">
        <v>18390</v>
      </c>
      <c r="AI838" s="2555">
        <v>973.2</v>
      </c>
      <c r="AJ838" s="2555">
        <v>1495</v>
      </c>
      <c r="AK838" s="2555">
        <v>9</v>
      </c>
      <c r="AL838" s="2555">
        <v>8.4</v>
      </c>
      <c r="AM838" s="2555">
        <v>346.1</v>
      </c>
      <c r="AN838" s="2523">
        <v>5325</v>
      </c>
      <c r="AO838" s="2556">
        <v>2</v>
      </c>
      <c r="AP838" s="2547">
        <v>3</v>
      </c>
      <c r="AQ838" s="2547">
        <v>2</v>
      </c>
      <c r="AR838" s="2547">
        <v>3</v>
      </c>
      <c r="AS838" s="2557">
        <v>80</v>
      </c>
      <c r="AT838" s="2558">
        <v>97</v>
      </c>
      <c r="AU838" s="2558">
        <v>49</v>
      </c>
      <c r="AV838" s="2559">
        <v>66</v>
      </c>
      <c r="AW838" s="2560">
        <v>1</v>
      </c>
      <c r="AX838" s="2539">
        <v>1</v>
      </c>
      <c r="AY838" s="2521">
        <v>1</v>
      </c>
      <c r="AZ838" s="2539">
        <v>1</v>
      </c>
      <c r="BA838" s="2539">
        <v>1</v>
      </c>
      <c r="BB838" s="2539">
        <v>1</v>
      </c>
      <c r="BC838" s="2539">
        <v>0</v>
      </c>
      <c r="BD838" s="2539">
        <v>1</v>
      </c>
      <c r="BE838" s="2561">
        <v>1</v>
      </c>
      <c r="BF838" s="2539">
        <v>1</v>
      </c>
      <c r="BG838" s="2539">
        <v>1</v>
      </c>
      <c r="BH838" s="2539">
        <v>1</v>
      </c>
      <c r="BI838" s="2539">
        <v>1</v>
      </c>
      <c r="BJ838" s="2539">
        <v>1</v>
      </c>
      <c r="BK838" s="2539">
        <v>1</v>
      </c>
      <c r="BL838" s="2539">
        <v>1</v>
      </c>
      <c r="BM838" s="2539">
        <v>1</v>
      </c>
      <c r="BN838" s="2521">
        <v>0</v>
      </c>
      <c r="BO838" s="2539">
        <v>1</v>
      </c>
      <c r="BP838" s="2539">
        <v>1</v>
      </c>
      <c r="BQ838" s="2539">
        <v>0</v>
      </c>
      <c r="BR838" s="2562">
        <v>0</v>
      </c>
      <c r="BS838" s="2538">
        <v>1</v>
      </c>
      <c r="BT838" s="2521">
        <v>0</v>
      </c>
      <c r="BU838" s="2521">
        <v>0</v>
      </c>
      <c r="BV838" s="2521">
        <v>0</v>
      </c>
      <c r="BW838" s="2521">
        <v>0</v>
      </c>
      <c r="BX838" s="2521">
        <v>0</v>
      </c>
      <c r="BY838" s="2521">
        <v>0</v>
      </c>
      <c r="BZ838" s="2579">
        <v>0</v>
      </c>
      <c r="CA838" s="2521">
        <v>0</v>
      </c>
      <c r="CB838" s="2521">
        <v>0</v>
      </c>
      <c r="CC838" s="2521">
        <v>0</v>
      </c>
      <c r="CD838" s="2521">
        <v>0</v>
      </c>
      <c r="CE838" s="2524">
        <v>0</v>
      </c>
      <c r="CF838" s="2520">
        <v>1</v>
      </c>
      <c r="CG838" s="2521">
        <v>1</v>
      </c>
      <c r="CH838" s="2521">
        <v>1</v>
      </c>
      <c r="CI838" s="2521">
        <v>1</v>
      </c>
      <c r="CJ838" s="2521">
        <v>1</v>
      </c>
      <c r="CK838" s="2521">
        <v>1</v>
      </c>
      <c r="CL838" s="2521">
        <v>1</v>
      </c>
      <c r="CM838" s="2521">
        <v>1</v>
      </c>
      <c r="CN838" s="2521">
        <v>1</v>
      </c>
      <c r="CO838" s="2521">
        <v>1</v>
      </c>
      <c r="CP838" s="2521">
        <v>1</v>
      </c>
      <c r="CQ838" s="2521">
        <v>1</v>
      </c>
      <c r="CR838" s="2521">
        <v>1</v>
      </c>
      <c r="CS838" s="2521">
        <v>0</v>
      </c>
      <c r="CT838" s="2521">
        <v>0</v>
      </c>
      <c r="CU838" s="2521">
        <v>0</v>
      </c>
      <c r="CV838" s="2521">
        <v>0</v>
      </c>
      <c r="CW838" s="2521">
        <v>0</v>
      </c>
      <c r="CX838" s="2521">
        <v>0</v>
      </c>
      <c r="CY838" s="2563">
        <v>0</v>
      </c>
    </row>
    <row r="839" spans="1:103">
      <c r="A839" s="2680"/>
      <c r="B839" s="2681" t="s">
        <v>802</v>
      </c>
      <c r="C839" s="2682" t="s">
        <v>3354</v>
      </c>
      <c r="D839" s="2648">
        <v>152</v>
      </c>
      <c r="E839" s="2519">
        <v>102</v>
      </c>
      <c r="F839" s="2556">
        <v>356</v>
      </c>
      <c r="G839" s="2547">
        <v>376</v>
      </c>
      <c r="H839" s="2546">
        <v>17.899999999999999</v>
      </c>
      <c r="I839" s="2546">
        <v>17.899999999999999</v>
      </c>
      <c r="J839" s="2547">
        <v>20</v>
      </c>
      <c r="K839" s="2546">
        <v>320.60000000000002</v>
      </c>
      <c r="L839" s="2546">
        <v>280.60000000000002</v>
      </c>
      <c r="M839" s="2522">
        <v>194</v>
      </c>
      <c r="N839" s="2548">
        <v>2.1459999999999999</v>
      </c>
      <c r="O839" s="2523">
        <v>13.99</v>
      </c>
      <c r="P839" s="2549">
        <v>1</v>
      </c>
      <c r="Q839" s="2549" t="s">
        <v>2493</v>
      </c>
      <c r="R839" s="2549" t="s">
        <v>2493</v>
      </c>
      <c r="S839" s="2549">
        <v>1</v>
      </c>
      <c r="T839" s="2550" t="s">
        <v>2493</v>
      </c>
      <c r="U839" s="2549">
        <v>1</v>
      </c>
      <c r="V839" s="2549" t="s">
        <v>2493</v>
      </c>
      <c r="W839" s="2549" t="s">
        <v>2493</v>
      </c>
      <c r="X839" s="2549">
        <v>1</v>
      </c>
      <c r="Y839" s="2550" t="s">
        <v>2493</v>
      </c>
      <c r="Z839" s="2551">
        <v>1</v>
      </c>
      <c r="AA839" s="2552" t="s">
        <v>2185</v>
      </c>
      <c r="AB839" s="2553" t="s">
        <v>2494</v>
      </c>
      <c r="AC839" s="2554">
        <v>44230</v>
      </c>
      <c r="AD839" s="2555">
        <v>2485</v>
      </c>
      <c r="AE839" s="2555">
        <v>2787</v>
      </c>
      <c r="AF839" s="2555">
        <v>15</v>
      </c>
      <c r="AG839" s="2555">
        <v>71.11</v>
      </c>
      <c r="AH839" s="2555">
        <v>15880</v>
      </c>
      <c r="AI839" s="2555">
        <v>844.7</v>
      </c>
      <c r="AJ839" s="2555">
        <v>1295</v>
      </c>
      <c r="AK839" s="2555">
        <v>9</v>
      </c>
      <c r="AL839" s="2555">
        <v>7.7</v>
      </c>
      <c r="AM839" s="2555">
        <v>235.9</v>
      </c>
      <c r="AN839" s="2523">
        <v>4532</v>
      </c>
      <c r="AO839" s="2556">
        <v>3</v>
      </c>
      <c r="AP839" s="2547">
        <v>3</v>
      </c>
      <c r="AQ839" s="2547">
        <v>3</v>
      </c>
      <c r="AR839" s="2547">
        <v>3</v>
      </c>
      <c r="AS839" s="2557">
        <v>91</v>
      </c>
      <c r="AT839" s="2558">
        <v>110</v>
      </c>
      <c r="AU839" s="2558">
        <v>56</v>
      </c>
      <c r="AV839" s="2559">
        <v>75</v>
      </c>
      <c r="AW839" s="2560">
        <v>1</v>
      </c>
      <c r="AX839" s="2539">
        <v>1</v>
      </c>
      <c r="AY839" s="2521">
        <v>1</v>
      </c>
      <c r="AZ839" s="2539">
        <v>1</v>
      </c>
      <c r="BA839" s="2539">
        <v>1</v>
      </c>
      <c r="BB839" s="2539">
        <v>1</v>
      </c>
      <c r="BC839" s="2539">
        <v>0</v>
      </c>
      <c r="BD839" s="2539">
        <v>1</v>
      </c>
      <c r="BE839" s="2561">
        <v>1</v>
      </c>
      <c r="BF839" s="2539">
        <v>1</v>
      </c>
      <c r="BG839" s="2539">
        <v>1</v>
      </c>
      <c r="BH839" s="2539">
        <v>1</v>
      </c>
      <c r="BI839" s="2539">
        <v>1</v>
      </c>
      <c r="BJ839" s="2539">
        <v>1</v>
      </c>
      <c r="BK839" s="2539">
        <v>1</v>
      </c>
      <c r="BL839" s="2539">
        <v>1</v>
      </c>
      <c r="BM839" s="2539">
        <v>1</v>
      </c>
      <c r="BN839" s="2521">
        <v>0</v>
      </c>
      <c r="BO839" s="2539">
        <v>1</v>
      </c>
      <c r="BP839" s="2539">
        <v>1</v>
      </c>
      <c r="BQ839" s="2539">
        <v>0</v>
      </c>
      <c r="BR839" s="2562">
        <v>0</v>
      </c>
      <c r="BS839" s="2538">
        <v>1</v>
      </c>
      <c r="BT839" s="2521">
        <v>0</v>
      </c>
      <c r="BU839" s="2521">
        <v>0</v>
      </c>
      <c r="BV839" s="2521">
        <v>0</v>
      </c>
      <c r="BW839" s="2521">
        <v>0</v>
      </c>
      <c r="BX839" s="2521">
        <v>0</v>
      </c>
      <c r="BY839" s="2521">
        <v>0</v>
      </c>
      <c r="BZ839" s="2579">
        <v>0</v>
      </c>
      <c r="CA839" s="2521">
        <v>0</v>
      </c>
      <c r="CB839" s="2521">
        <v>0</v>
      </c>
      <c r="CC839" s="2521">
        <v>0</v>
      </c>
      <c r="CD839" s="2521">
        <v>0</v>
      </c>
      <c r="CE839" s="2524">
        <v>0</v>
      </c>
      <c r="CF839" s="2520">
        <v>1</v>
      </c>
      <c r="CG839" s="2521">
        <v>1</v>
      </c>
      <c r="CH839" s="2521">
        <v>1</v>
      </c>
      <c r="CI839" s="2521">
        <v>1</v>
      </c>
      <c r="CJ839" s="2521">
        <v>1</v>
      </c>
      <c r="CK839" s="2521">
        <v>1</v>
      </c>
      <c r="CL839" s="2521">
        <v>1</v>
      </c>
      <c r="CM839" s="2521">
        <v>1</v>
      </c>
      <c r="CN839" s="2521">
        <v>1</v>
      </c>
      <c r="CO839" s="2521">
        <v>1</v>
      </c>
      <c r="CP839" s="2521">
        <v>1</v>
      </c>
      <c r="CQ839" s="2521">
        <v>1</v>
      </c>
      <c r="CR839" s="2521">
        <v>1</v>
      </c>
      <c r="CS839" s="2521">
        <v>0</v>
      </c>
      <c r="CT839" s="2521">
        <v>0</v>
      </c>
      <c r="CU839" s="2521">
        <v>0</v>
      </c>
      <c r="CV839" s="2521">
        <v>0</v>
      </c>
      <c r="CW839" s="2521">
        <v>0</v>
      </c>
      <c r="CX839" s="2521">
        <v>0</v>
      </c>
      <c r="CY839" s="2563">
        <v>0</v>
      </c>
    </row>
    <row r="840" spans="1:103">
      <c r="A840" s="2680"/>
      <c r="B840" s="2681" t="s">
        <v>3355</v>
      </c>
      <c r="C840" s="2682" t="s">
        <v>3356</v>
      </c>
      <c r="D840" s="2648">
        <v>132</v>
      </c>
      <c r="E840" s="2519">
        <v>89</v>
      </c>
      <c r="F840" s="2556">
        <v>351</v>
      </c>
      <c r="G840" s="2547">
        <v>373</v>
      </c>
      <c r="H840" s="2546">
        <v>15.6</v>
      </c>
      <c r="I840" s="2546">
        <v>15.6</v>
      </c>
      <c r="J840" s="2547">
        <v>20</v>
      </c>
      <c r="K840" s="2546">
        <v>320</v>
      </c>
      <c r="L840" s="2546">
        <v>280</v>
      </c>
      <c r="M840" s="2522">
        <v>168</v>
      </c>
      <c r="N840" s="2548">
        <v>2.1280000000000001</v>
      </c>
      <c r="O840" s="2523">
        <v>15.97</v>
      </c>
      <c r="P840" s="2549">
        <v>1</v>
      </c>
      <c r="Q840" s="2549" t="s">
        <v>2493</v>
      </c>
      <c r="R840" s="2549" t="s">
        <v>2493</v>
      </c>
      <c r="S840" s="2549">
        <v>1</v>
      </c>
      <c r="T840" s="2550" t="s">
        <v>2493</v>
      </c>
      <c r="U840" s="2549">
        <v>1</v>
      </c>
      <c r="V840" s="2549" t="s">
        <v>2493</v>
      </c>
      <c r="W840" s="2549" t="s">
        <v>2493</v>
      </c>
      <c r="X840" s="2549">
        <v>1</v>
      </c>
      <c r="Y840" s="2550" t="s">
        <v>2493</v>
      </c>
      <c r="Z840" s="2551">
        <v>1</v>
      </c>
      <c r="AA840" s="2552" t="s">
        <v>2185</v>
      </c>
      <c r="AB840" s="2553" t="s">
        <v>2494</v>
      </c>
      <c r="AC840" s="2554">
        <v>37830</v>
      </c>
      <c r="AD840" s="2555">
        <v>2155</v>
      </c>
      <c r="AE840" s="2555">
        <v>2403</v>
      </c>
      <c r="AF840" s="2555">
        <v>14.9</v>
      </c>
      <c r="AG840" s="2555">
        <v>61.99</v>
      </c>
      <c r="AH840" s="2555">
        <v>13500</v>
      </c>
      <c r="AI840" s="2555">
        <v>724.3</v>
      </c>
      <c r="AJ840" s="2555">
        <v>1108</v>
      </c>
      <c r="AK840" s="2555">
        <v>8.9</v>
      </c>
      <c r="AL840" s="2555">
        <v>7</v>
      </c>
      <c r="AM840" s="2555">
        <v>157.9</v>
      </c>
      <c r="AN840" s="2523">
        <v>3794</v>
      </c>
      <c r="AO840" s="2556">
        <v>3</v>
      </c>
      <c r="AP840" s="2547">
        <v>4</v>
      </c>
      <c r="AQ840" s="2547">
        <v>3</v>
      </c>
      <c r="AR840" s="2547">
        <v>4</v>
      </c>
      <c r="AS840" s="2557">
        <v>103</v>
      </c>
      <c r="AT840" s="2558">
        <v>125</v>
      </c>
      <c r="AU840" s="2558">
        <v>63</v>
      </c>
      <c r="AV840" s="2559">
        <v>85</v>
      </c>
      <c r="AW840" s="2560">
        <v>1</v>
      </c>
      <c r="AX840" s="2539">
        <v>1</v>
      </c>
      <c r="AY840" s="2521">
        <v>1</v>
      </c>
      <c r="AZ840" s="2539">
        <v>1</v>
      </c>
      <c r="BA840" s="2539">
        <v>1</v>
      </c>
      <c r="BB840" s="2539">
        <v>1</v>
      </c>
      <c r="BC840" s="2539">
        <v>0</v>
      </c>
      <c r="BD840" s="2539">
        <v>1</v>
      </c>
      <c r="BE840" s="2561">
        <v>1</v>
      </c>
      <c r="BF840" s="2539">
        <v>1</v>
      </c>
      <c r="BG840" s="2539">
        <v>1</v>
      </c>
      <c r="BH840" s="2539">
        <v>1</v>
      </c>
      <c r="BI840" s="2539">
        <v>1</v>
      </c>
      <c r="BJ840" s="2539">
        <v>1</v>
      </c>
      <c r="BK840" s="2539">
        <v>1</v>
      </c>
      <c r="BL840" s="2539">
        <v>1</v>
      </c>
      <c r="BM840" s="2539">
        <v>1</v>
      </c>
      <c r="BN840" s="2521">
        <v>0</v>
      </c>
      <c r="BO840" s="2539">
        <v>1</v>
      </c>
      <c r="BP840" s="2539">
        <v>1</v>
      </c>
      <c r="BQ840" s="2539">
        <v>0</v>
      </c>
      <c r="BR840" s="2562">
        <v>0</v>
      </c>
      <c r="BS840" s="2538">
        <v>1</v>
      </c>
      <c r="BT840" s="2521">
        <v>0</v>
      </c>
      <c r="BU840" s="2521">
        <v>0</v>
      </c>
      <c r="BV840" s="2521">
        <v>0</v>
      </c>
      <c r="BW840" s="2521">
        <v>0</v>
      </c>
      <c r="BX840" s="2521">
        <v>0</v>
      </c>
      <c r="BY840" s="2521">
        <v>0</v>
      </c>
      <c r="BZ840" s="2579">
        <v>0</v>
      </c>
      <c r="CA840" s="2521">
        <v>0</v>
      </c>
      <c r="CB840" s="2521">
        <v>0</v>
      </c>
      <c r="CC840" s="2521">
        <v>0</v>
      </c>
      <c r="CD840" s="2521">
        <v>0</v>
      </c>
      <c r="CE840" s="2524">
        <v>0</v>
      </c>
      <c r="CF840" s="2520">
        <v>1</v>
      </c>
      <c r="CG840" s="2521">
        <v>1</v>
      </c>
      <c r="CH840" s="2521">
        <v>1</v>
      </c>
      <c r="CI840" s="2521">
        <v>1</v>
      </c>
      <c r="CJ840" s="2521">
        <v>1</v>
      </c>
      <c r="CK840" s="2521">
        <v>1</v>
      </c>
      <c r="CL840" s="2521">
        <v>1</v>
      </c>
      <c r="CM840" s="2521">
        <v>1</v>
      </c>
      <c r="CN840" s="2521">
        <v>1</v>
      </c>
      <c r="CO840" s="2521">
        <v>1</v>
      </c>
      <c r="CP840" s="2521">
        <v>1</v>
      </c>
      <c r="CQ840" s="2521">
        <v>1</v>
      </c>
      <c r="CR840" s="2521">
        <v>1</v>
      </c>
      <c r="CS840" s="2521">
        <v>0</v>
      </c>
      <c r="CT840" s="2521">
        <v>0</v>
      </c>
      <c r="CU840" s="2521">
        <v>0</v>
      </c>
      <c r="CV840" s="2521">
        <v>0</v>
      </c>
      <c r="CW840" s="2521">
        <v>0</v>
      </c>
      <c r="CX840" s="2521">
        <v>0</v>
      </c>
      <c r="CY840" s="2563">
        <v>0</v>
      </c>
    </row>
    <row r="841" spans="1:103">
      <c r="A841" s="2680"/>
      <c r="B841" s="2681" t="s">
        <v>3357</v>
      </c>
      <c r="C841" s="2682" t="s">
        <v>3358</v>
      </c>
      <c r="D841" s="2648">
        <v>108</v>
      </c>
      <c r="E841" s="2519">
        <v>73</v>
      </c>
      <c r="F841" s="2556">
        <v>346</v>
      </c>
      <c r="G841" s="2547">
        <v>370</v>
      </c>
      <c r="H841" s="2546">
        <v>12.8</v>
      </c>
      <c r="I841" s="2546">
        <v>12.8</v>
      </c>
      <c r="J841" s="2547">
        <v>20</v>
      </c>
      <c r="K841" s="2546">
        <v>320</v>
      </c>
      <c r="L841" s="2546">
        <v>280</v>
      </c>
      <c r="M841" s="2522">
        <v>138</v>
      </c>
      <c r="N841" s="2548">
        <v>2.1120000000000001</v>
      </c>
      <c r="O841" s="2523">
        <v>19.329999999999998</v>
      </c>
      <c r="P841" s="2549">
        <v>1</v>
      </c>
      <c r="Q841" s="2549">
        <v>1</v>
      </c>
      <c r="R841" s="2549" t="s">
        <v>2185</v>
      </c>
      <c r="S841" s="2549">
        <v>1</v>
      </c>
      <c r="T841" s="2550" t="s">
        <v>2185</v>
      </c>
      <c r="U841" s="2549">
        <v>1</v>
      </c>
      <c r="V841" s="2549">
        <v>1</v>
      </c>
      <c r="W841" s="2549" t="s">
        <v>2185</v>
      </c>
      <c r="X841" s="2549" t="s">
        <v>2185</v>
      </c>
      <c r="Y841" s="2550" t="s">
        <v>2185</v>
      </c>
      <c r="Z841" s="2551" t="s">
        <v>2185</v>
      </c>
      <c r="AA841" s="2552" t="s">
        <v>2185</v>
      </c>
      <c r="AB841" s="2553" t="s">
        <v>2494</v>
      </c>
      <c r="AC841" s="2554">
        <v>30640</v>
      </c>
      <c r="AD841" s="2555">
        <v>1771</v>
      </c>
      <c r="AE841" s="2555">
        <v>1960</v>
      </c>
      <c r="AF841" s="2555">
        <v>14.8</v>
      </c>
      <c r="AG841" s="2555">
        <v>51.2</v>
      </c>
      <c r="AH841" s="2555">
        <v>10810</v>
      </c>
      <c r="AI841" s="2555">
        <v>584.6</v>
      </c>
      <c r="AJ841" s="2555">
        <v>893</v>
      </c>
      <c r="AK841" s="2555">
        <v>8.8000000000000007</v>
      </c>
      <c r="AL841" s="2555">
        <v>6.1</v>
      </c>
      <c r="AM841" s="2555">
        <v>89.67</v>
      </c>
      <c r="AN841" s="2523">
        <v>2999</v>
      </c>
      <c r="AO841" s="2556">
        <v>4</v>
      </c>
      <c r="AP841" s="2547">
        <v>4</v>
      </c>
      <c r="AQ841" s="2547">
        <v>4</v>
      </c>
      <c r="AR841" s="2547">
        <v>4</v>
      </c>
      <c r="AS841" s="2557">
        <v>125</v>
      </c>
      <c r="AT841" s="2558">
        <v>152</v>
      </c>
      <c r="AU841" s="2558">
        <v>76</v>
      </c>
      <c r="AV841" s="2559">
        <v>103</v>
      </c>
      <c r="AW841" s="2560">
        <v>1</v>
      </c>
      <c r="AX841" s="2539">
        <v>1</v>
      </c>
      <c r="AY841" s="2521">
        <v>0</v>
      </c>
      <c r="AZ841" s="2539">
        <v>1</v>
      </c>
      <c r="BA841" s="2539">
        <v>1</v>
      </c>
      <c r="BB841" s="2539">
        <v>1</v>
      </c>
      <c r="BC841" s="2539">
        <v>0</v>
      </c>
      <c r="BD841" s="2539">
        <v>1</v>
      </c>
      <c r="BE841" s="2561">
        <v>0</v>
      </c>
      <c r="BF841" s="2539">
        <v>0</v>
      </c>
      <c r="BG841" s="2539">
        <v>0</v>
      </c>
      <c r="BH841" s="2539">
        <v>0</v>
      </c>
      <c r="BI841" s="2539">
        <v>1</v>
      </c>
      <c r="BJ841" s="2539">
        <v>1</v>
      </c>
      <c r="BK841" s="2539">
        <v>1</v>
      </c>
      <c r="BL841" s="2539">
        <v>1</v>
      </c>
      <c r="BM841" s="2539">
        <v>0</v>
      </c>
      <c r="BN841" s="2521">
        <v>0</v>
      </c>
      <c r="BO841" s="2539">
        <v>1</v>
      </c>
      <c r="BP841" s="2539">
        <v>1</v>
      </c>
      <c r="BQ841" s="2539">
        <v>0</v>
      </c>
      <c r="BR841" s="2562">
        <v>0</v>
      </c>
      <c r="BS841" s="2538">
        <v>1</v>
      </c>
      <c r="BT841" s="2521">
        <v>0</v>
      </c>
      <c r="BU841" s="2521">
        <v>0</v>
      </c>
      <c r="BV841" s="2521">
        <v>0</v>
      </c>
      <c r="BW841" s="2521">
        <v>0</v>
      </c>
      <c r="BX841" s="2521">
        <v>0</v>
      </c>
      <c r="BY841" s="2521">
        <v>0</v>
      </c>
      <c r="BZ841" s="2579">
        <v>0</v>
      </c>
      <c r="CA841" s="2521">
        <v>0</v>
      </c>
      <c r="CB841" s="2521">
        <v>0</v>
      </c>
      <c r="CC841" s="2521">
        <v>0</v>
      </c>
      <c r="CD841" s="2521">
        <v>0</v>
      </c>
      <c r="CE841" s="2524">
        <v>0</v>
      </c>
      <c r="CF841" s="2520">
        <v>1</v>
      </c>
      <c r="CG841" s="2521">
        <v>1</v>
      </c>
      <c r="CH841" s="2521">
        <v>1</v>
      </c>
      <c r="CI841" s="2521">
        <v>1</v>
      </c>
      <c r="CJ841" s="2521">
        <v>1</v>
      </c>
      <c r="CK841" s="2521">
        <v>1</v>
      </c>
      <c r="CL841" s="2521">
        <v>1</v>
      </c>
      <c r="CM841" s="2521">
        <v>1</v>
      </c>
      <c r="CN841" s="2521">
        <v>1</v>
      </c>
      <c r="CO841" s="2521">
        <v>1</v>
      </c>
      <c r="CP841" s="2521">
        <v>1</v>
      </c>
      <c r="CQ841" s="2521">
        <v>1</v>
      </c>
      <c r="CR841" s="2521">
        <v>1</v>
      </c>
      <c r="CS841" s="2521">
        <v>0</v>
      </c>
      <c r="CT841" s="2521">
        <v>0</v>
      </c>
      <c r="CU841" s="2521">
        <v>0</v>
      </c>
      <c r="CV841" s="2521">
        <v>0</v>
      </c>
      <c r="CW841" s="2521">
        <v>0</v>
      </c>
      <c r="CX841" s="2521">
        <v>0</v>
      </c>
      <c r="CY841" s="2563">
        <v>0</v>
      </c>
    </row>
    <row r="842" spans="1:103">
      <c r="A842" s="2680"/>
      <c r="B842" s="2681" t="s">
        <v>3359</v>
      </c>
      <c r="C842" s="2682" t="s">
        <v>3360</v>
      </c>
      <c r="D842" s="2648">
        <v>132</v>
      </c>
      <c r="E842" s="2519">
        <v>89</v>
      </c>
      <c r="F842" s="2556">
        <v>314</v>
      </c>
      <c r="G842" s="2547">
        <v>313</v>
      </c>
      <c r="H842" s="2546">
        <v>18.3</v>
      </c>
      <c r="I842" s="2546">
        <v>18.3</v>
      </c>
      <c r="J842" s="2547">
        <v>20</v>
      </c>
      <c r="K842" s="2546">
        <v>277.10000000000002</v>
      </c>
      <c r="L842" s="2546">
        <v>237.10000000000002</v>
      </c>
      <c r="M842" s="2522">
        <v>167.3</v>
      </c>
      <c r="N842" s="2548">
        <v>1.8089999999999999</v>
      </c>
      <c r="O842" s="2523">
        <v>13.66</v>
      </c>
      <c r="P842" s="2549">
        <v>1</v>
      </c>
      <c r="Q842" s="2549" t="s">
        <v>2493</v>
      </c>
      <c r="R842" s="2549" t="s">
        <v>2493</v>
      </c>
      <c r="S842" s="2549">
        <v>1</v>
      </c>
      <c r="T842" s="2550" t="s">
        <v>2493</v>
      </c>
      <c r="U842" s="2549">
        <v>1</v>
      </c>
      <c r="V842" s="2549" t="s">
        <v>2493</v>
      </c>
      <c r="W842" s="2549" t="s">
        <v>2493</v>
      </c>
      <c r="X842" s="2549">
        <v>1</v>
      </c>
      <c r="Y842" s="2550" t="s">
        <v>2493</v>
      </c>
      <c r="Z842" s="2551">
        <v>1</v>
      </c>
      <c r="AA842" s="2552" t="s">
        <v>2185</v>
      </c>
      <c r="AB842" s="2553" t="s">
        <v>2494</v>
      </c>
      <c r="AC842" s="2554">
        <v>28940</v>
      </c>
      <c r="AD842" s="2555">
        <v>1843</v>
      </c>
      <c r="AE842" s="2555">
        <v>2091</v>
      </c>
      <c r="AF842" s="2555">
        <v>13</v>
      </c>
      <c r="AG842" s="2555">
        <v>64.86</v>
      </c>
      <c r="AH842" s="2555">
        <v>9373</v>
      </c>
      <c r="AI842" s="2555">
        <v>598.9</v>
      </c>
      <c r="AJ842" s="2555">
        <v>924.3</v>
      </c>
      <c r="AK842" s="2555">
        <v>7.4</v>
      </c>
      <c r="AL842" s="2555">
        <v>7.8</v>
      </c>
      <c r="AM842" s="2555">
        <v>217</v>
      </c>
      <c r="AN842" s="2523">
        <v>2044</v>
      </c>
      <c r="AO842" s="2556">
        <v>1</v>
      </c>
      <c r="AP842" s="2547">
        <v>2</v>
      </c>
      <c r="AQ842" s="2547">
        <v>1</v>
      </c>
      <c r="AR842" s="2547">
        <v>2</v>
      </c>
      <c r="AS842" s="2557">
        <v>89</v>
      </c>
      <c r="AT842" s="2558">
        <v>107</v>
      </c>
      <c r="AU842" s="2558">
        <v>56</v>
      </c>
      <c r="AV842" s="2559">
        <v>74</v>
      </c>
      <c r="AW842" s="2560">
        <v>1</v>
      </c>
      <c r="AX842" s="2539">
        <v>1</v>
      </c>
      <c r="AY842" s="2521">
        <v>1</v>
      </c>
      <c r="AZ842" s="2539">
        <v>1</v>
      </c>
      <c r="BA842" s="2539">
        <v>1</v>
      </c>
      <c r="BB842" s="2539">
        <v>1</v>
      </c>
      <c r="BC842" s="2539">
        <v>0</v>
      </c>
      <c r="BD842" s="2539">
        <v>1</v>
      </c>
      <c r="BE842" s="2561">
        <v>1</v>
      </c>
      <c r="BF842" s="2539">
        <v>1</v>
      </c>
      <c r="BG842" s="2539">
        <v>1</v>
      </c>
      <c r="BH842" s="2539">
        <v>1</v>
      </c>
      <c r="BI842" s="2539">
        <v>1</v>
      </c>
      <c r="BJ842" s="2539">
        <v>1</v>
      </c>
      <c r="BK842" s="2539">
        <v>1</v>
      </c>
      <c r="BL842" s="2539">
        <v>1</v>
      </c>
      <c r="BM842" s="2539">
        <v>1</v>
      </c>
      <c r="BN842" s="2521">
        <v>0</v>
      </c>
      <c r="BO842" s="2539">
        <v>1</v>
      </c>
      <c r="BP842" s="2539">
        <v>1</v>
      </c>
      <c r="BQ842" s="2539">
        <v>0</v>
      </c>
      <c r="BR842" s="2562">
        <v>0</v>
      </c>
      <c r="BS842" s="2538">
        <v>1</v>
      </c>
      <c r="BT842" s="2521">
        <v>0</v>
      </c>
      <c r="BU842" s="2521">
        <v>0</v>
      </c>
      <c r="BV842" s="2521">
        <v>0</v>
      </c>
      <c r="BW842" s="2521">
        <v>0</v>
      </c>
      <c r="BX842" s="2521">
        <v>0</v>
      </c>
      <c r="BY842" s="2521">
        <v>0</v>
      </c>
      <c r="BZ842" s="2579">
        <v>0</v>
      </c>
      <c r="CA842" s="2521">
        <v>0</v>
      </c>
      <c r="CB842" s="2521">
        <v>0</v>
      </c>
      <c r="CC842" s="2521">
        <v>0</v>
      </c>
      <c r="CD842" s="2521">
        <v>0</v>
      </c>
      <c r="CE842" s="2524">
        <v>0</v>
      </c>
      <c r="CF842" s="2520">
        <v>1</v>
      </c>
      <c r="CG842" s="2521">
        <v>1</v>
      </c>
      <c r="CH842" s="2521">
        <v>1</v>
      </c>
      <c r="CI842" s="2521">
        <v>1</v>
      </c>
      <c r="CJ842" s="2521">
        <v>1</v>
      </c>
      <c r="CK842" s="2521">
        <v>1</v>
      </c>
      <c r="CL842" s="2521">
        <v>1</v>
      </c>
      <c r="CM842" s="2521">
        <v>1</v>
      </c>
      <c r="CN842" s="2521">
        <v>1</v>
      </c>
      <c r="CO842" s="2521">
        <v>1</v>
      </c>
      <c r="CP842" s="2521">
        <v>1</v>
      </c>
      <c r="CQ842" s="2521">
        <v>1</v>
      </c>
      <c r="CR842" s="2521">
        <v>1</v>
      </c>
      <c r="CS842" s="2521">
        <v>0</v>
      </c>
      <c r="CT842" s="2521">
        <v>0</v>
      </c>
      <c r="CU842" s="2521">
        <v>0</v>
      </c>
      <c r="CV842" s="2521">
        <v>0</v>
      </c>
      <c r="CW842" s="2521">
        <v>0</v>
      </c>
      <c r="CX842" s="2521">
        <v>0</v>
      </c>
      <c r="CY842" s="2563">
        <v>0</v>
      </c>
    </row>
    <row r="843" spans="1:103">
      <c r="A843" s="2541"/>
      <c r="B843" s="2681" t="s">
        <v>3361</v>
      </c>
      <c r="C843" s="2682" t="s">
        <v>3362</v>
      </c>
      <c r="D843" s="2648">
        <v>125</v>
      </c>
      <c r="E843" s="2519">
        <v>84</v>
      </c>
      <c r="F843" s="2556">
        <v>312</v>
      </c>
      <c r="G843" s="2547">
        <v>312</v>
      </c>
      <c r="H843" s="2546">
        <v>17.399999999999999</v>
      </c>
      <c r="I843" s="2546">
        <v>17.399999999999999</v>
      </c>
      <c r="J843" s="2547">
        <v>20</v>
      </c>
      <c r="K843" s="2546">
        <v>277.10000000000002</v>
      </c>
      <c r="L843" s="2546">
        <v>237.10000000000002</v>
      </c>
      <c r="M843" s="2522">
        <v>159</v>
      </c>
      <c r="N843" s="2548">
        <v>1.8029999999999999</v>
      </c>
      <c r="O843" s="2523">
        <v>14.33</v>
      </c>
      <c r="P843" s="2549">
        <v>1</v>
      </c>
      <c r="Q843" s="2549" t="s">
        <v>2493</v>
      </c>
      <c r="R843" s="2549" t="s">
        <v>2493</v>
      </c>
      <c r="S843" s="2549">
        <v>1</v>
      </c>
      <c r="T843" s="2550" t="s">
        <v>2493</v>
      </c>
      <c r="U843" s="2549">
        <v>1</v>
      </c>
      <c r="V843" s="2549" t="s">
        <v>2493</v>
      </c>
      <c r="W843" s="2549" t="s">
        <v>2493</v>
      </c>
      <c r="X843" s="2549">
        <v>1</v>
      </c>
      <c r="Y843" s="2550" t="s">
        <v>2493</v>
      </c>
      <c r="Z843" s="2551">
        <v>1</v>
      </c>
      <c r="AA843" s="2552" t="s">
        <v>2185</v>
      </c>
      <c r="AB843" s="2553" t="s">
        <v>2494</v>
      </c>
      <c r="AC843" s="2554">
        <v>27290</v>
      </c>
      <c r="AD843" s="2555">
        <v>1749</v>
      </c>
      <c r="AE843" s="2555">
        <v>1979</v>
      </c>
      <c r="AF843" s="2555">
        <v>13</v>
      </c>
      <c r="AG843" s="2555">
        <v>61.65</v>
      </c>
      <c r="AH843" s="2555">
        <v>8826</v>
      </c>
      <c r="AI843" s="2555">
        <v>565.70000000000005</v>
      </c>
      <c r="AJ843" s="2555">
        <v>872.3</v>
      </c>
      <c r="AK843" s="2555">
        <v>7.4</v>
      </c>
      <c r="AL843" s="2555">
        <v>7.5</v>
      </c>
      <c r="AM843" s="2555">
        <v>187.3</v>
      </c>
      <c r="AN843" s="2523">
        <v>1911</v>
      </c>
      <c r="AO843" s="2556">
        <v>1</v>
      </c>
      <c r="AP843" s="2547">
        <v>3</v>
      </c>
      <c r="AQ843" s="2547">
        <v>1</v>
      </c>
      <c r="AR843" s="2547">
        <v>3</v>
      </c>
      <c r="AS843" s="2557">
        <v>93</v>
      </c>
      <c r="AT843" s="2558">
        <v>113</v>
      </c>
      <c r="AU843" s="2558">
        <v>58</v>
      </c>
      <c r="AV843" s="2559">
        <v>78</v>
      </c>
      <c r="AW843" s="2560">
        <v>1</v>
      </c>
      <c r="AX843" s="2539">
        <v>1</v>
      </c>
      <c r="AY843" s="2521">
        <v>1</v>
      </c>
      <c r="AZ843" s="2539">
        <v>1</v>
      </c>
      <c r="BA843" s="2539">
        <v>1</v>
      </c>
      <c r="BB843" s="2539">
        <v>1</v>
      </c>
      <c r="BC843" s="2539">
        <v>0</v>
      </c>
      <c r="BD843" s="2539">
        <v>1</v>
      </c>
      <c r="BE843" s="2561">
        <v>1</v>
      </c>
      <c r="BF843" s="2539">
        <v>1</v>
      </c>
      <c r="BG843" s="2539">
        <v>1</v>
      </c>
      <c r="BH843" s="2539">
        <v>1</v>
      </c>
      <c r="BI843" s="2539">
        <v>1</v>
      </c>
      <c r="BJ843" s="2539">
        <v>1</v>
      </c>
      <c r="BK843" s="2539">
        <v>1</v>
      </c>
      <c r="BL843" s="2539">
        <v>1</v>
      </c>
      <c r="BM843" s="2539">
        <v>1</v>
      </c>
      <c r="BN843" s="2521">
        <v>0</v>
      </c>
      <c r="BO843" s="2539">
        <v>1</v>
      </c>
      <c r="BP843" s="2539">
        <v>1</v>
      </c>
      <c r="BQ843" s="2539">
        <v>0</v>
      </c>
      <c r="BR843" s="2562">
        <v>0</v>
      </c>
      <c r="BS843" s="2538">
        <v>1</v>
      </c>
      <c r="BT843" s="2521">
        <v>0</v>
      </c>
      <c r="BU843" s="2521">
        <v>0</v>
      </c>
      <c r="BV843" s="2521">
        <v>0</v>
      </c>
      <c r="BW843" s="2521">
        <v>0</v>
      </c>
      <c r="BX843" s="2521">
        <v>0</v>
      </c>
      <c r="BY843" s="2521">
        <v>0</v>
      </c>
      <c r="BZ843" s="2579">
        <v>0</v>
      </c>
      <c r="CA843" s="2521">
        <v>0</v>
      </c>
      <c r="CB843" s="2521">
        <v>0</v>
      </c>
      <c r="CC843" s="2521">
        <v>0</v>
      </c>
      <c r="CD843" s="2521">
        <v>0</v>
      </c>
      <c r="CE843" s="2524">
        <v>0</v>
      </c>
      <c r="CF843" s="2520">
        <v>1</v>
      </c>
      <c r="CG843" s="2521">
        <v>1</v>
      </c>
      <c r="CH843" s="2521">
        <v>1</v>
      </c>
      <c r="CI843" s="2521">
        <v>1</v>
      </c>
      <c r="CJ843" s="2521">
        <v>1</v>
      </c>
      <c r="CK843" s="2521">
        <v>1</v>
      </c>
      <c r="CL843" s="2521">
        <v>1</v>
      </c>
      <c r="CM843" s="2521">
        <v>1</v>
      </c>
      <c r="CN843" s="2521">
        <v>1</v>
      </c>
      <c r="CO843" s="2521">
        <v>1</v>
      </c>
      <c r="CP843" s="2521">
        <v>1</v>
      </c>
      <c r="CQ843" s="2521">
        <v>1</v>
      </c>
      <c r="CR843" s="2521">
        <v>1</v>
      </c>
      <c r="CS843" s="2521">
        <v>0</v>
      </c>
      <c r="CT843" s="2521">
        <v>0</v>
      </c>
      <c r="CU843" s="2521">
        <v>0</v>
      </c>
      <c r="CV843" s="2521">
        <v>0</v>
      </c>
      <c r="CW843" s="2521">
        <v>0</v>
      </c>
      <c r="CX843" s="2521">
        <v>0</v>
      </c>
      <c r="CY843" s="2563">
        <v>0</v>
      </c>
    </row>
    <row r="844" spans="1:103">
      <c r="A844" s="2541"/>
      <c r="B844" s="2681" t="s">
        <v>3363</v>
      </c>
      <c r="C844" s="2682" t="s">
        <v>3364</v>
      </c>
      <c r="D844" s="2648">
        <v>110</v>
      </c>
      <c r="E844" s="2519">
        <v>74</v>
      </c>
      <c r="F844" s="2556">
        <v>308</v>
      </c>
      <c r="G844" s="2547">
        <v>310</v>
      </c>
      <c r="H844" s="2546">
        <v>15.4</v>
      </c>
      <c r="I844" s="2546">
        <v>15.5</v>
      </c>
      <c r="J844" s="2547">
        <v>20</v>
      </c>
      <c r="K844" s="2546">
        <v>277.10000000000002</v>
      </c>
      <c r="L844" s="2546">
        <v>237.10000000000002</v>
      </c>
      <c r="M844" s="2522">
        <v>141</v>
      </c>
      <c r="N844" s="2548">
        <v>1.7909999999999999</v>
      </c>
      <c r="O844" s="2523">
        <v>16.05</v>
      </c>
      <c r="P844" s="2549">
        <v>1</v>
      </c>
      <c r="Q844" s="2549" t="s">
        <v>2493</v>
      </c>
      <c r="R844" s="2549" t="s">
        <v>2493</v>
      </c>
      <c r="S844" s="2549">
        <v>1</v>
      </c>
      <c r="T844" s="2550" t="s">
        <v>2493</v>
      </c>
      <c r="U844" s="2549">
        <v>1</v>
      </c>
      <c r="V844" s="2549" t="s">
        <v>2493</v>
      </c>
      <c r="W844" s="2549" t="s">
        <v>2493</v>
      </c>
      <c r="X844" s="2549">
        <v>1</v>
      </c>
      <c r="Y844" s="2550" t="s">
        <v>2493</v>
      </c>
      <c r="Z844" s="2551">
        <v>1</v>
      </c>
      <c r="AA844" s="2552" t="s">
        <v>2185</v>
      </c>
      <c r="AB844" s="2553" t="s">
        <v>2494</v>
      </c>
      <c r="AC844" s="2554">
        <v>23910</v>
      </c>
      <c r="AD844" s="2555">
        <v>1553</v>
      </c>
      <c r="AE844" s="2555">
        <v>1746</v>
      </c>
      <c r="AF844" s="2555">
        <v>12.9</v>
      </c>
      <c r="AG844" s="2555">
        <v>54.67</v>
      </c>
      <c r="AH844" s="2555">
        <v>7710</v>
      </c>
      <c r="AI844" s="2555">
        <v>497.4</v>
      </c>
      <c r="AJ844" s="2555">
        <v>765.3</v>
      </c>
      <c r="AK844" s="2555">
        <v>7.3</v>
      </c>
      <c r="AL844" s="2555">
        <v>6.9</v>
      </c>
      <c r="AM844" s="2555">
        <v>133.30000000000001</v>
      </c>
      <c r="AN844" s="2523">
        <v>1646</v>
      </c>
      <c r="AO844" s="2556">
        <v>3</v>
      </c>
      <c r="AP844" s="2547">
        <v>3</v>
      </c>
      <c r="AQ844" s="2547">
        <v>3</v>
      </c>
      <c r="AR844" s="2547">
        <v>3</v>
      </c>
      <c r="AS844" s="2557">
        <v>104</v>
      </c>
      <c r="AT844" s="2558">
        <v>126</v>
      </c>
      <c r="AU844" s="2558">
        <v>65</v>
      </c>
      <c r="AV844" s="2559">
        <v>87</v>
      </c>
      <c r="AW844" s="2560">
        <v>1</v>
      </c>
      <c r="AX844" s="2539">
        <v>1</v>
      </c>
      <c r="AY844" s="2521">
        <v>1</v>
      </c>
      <c r="AZ844" s="2539">
        <v>1</v>
      </c>
      <c r="BA844" s="2539">
        <v>1</v>
      </c>
      <c r="BB844" s="2539">
        <v>1</v>
      </c>
      <c r="BC844" s="2539">
        <v>0</v>
      </c>
      <c r="BD844" s="2539">
        <v>1</v>
      </c>
      <c r="BE844" s="2561">
        <v>1</v>
      </c>
      <c r="BF844" s="2539">
        <v>1</v>
      </c>
      <c r="BG844" s="2539">
        <v>1</v>
      </c>
      <c r="BH844" s="2539">
        <v>1</v>
      </c>
      <c r="BI844" s="2539">
        <v>1</v>
      </c>
      <c r="BJ844" s="2539">
        <v>1</v>
      </c>
      <c r="BK844" s="2539">
        <v>1</v>
      </c>
      <c r="BL844" s="2539">
        <v>1</v>
      </c>
      <c r="BM844" s="2539">
        <v>1</v>
      </c>
      <c r="BN844" s="2521">
        <v>0</v>
      </c>
      <c r="BO844" s="2539">
        <v>1</v>
      </c>
      <c r="BP844" s="2539">
        <v>1</v>
      </c>
      <c r="BQ844" s="2539">
        <v>0</v>
      </c>
      <c r="BR844" s="2562">
        <v>0</v>
      </c>
      <c r="BS844" s="2538">
        <v>1</v>
      </c>
      <c r="BT844" s="2521">
        <v>0</v>
      </c>
      <c r="BU844" s="2521">
        <v>0</v>
      </c>
      <c r="BV844" s="2521">
        <v>0</v>
      </c>
      <c r="BW844" s="2521">
        <v>0</v>
      </c>
      <c r="BX844" s="2521">
        <v>0</v>
      </c>
      <c r="BY844" s="2521">
        <v>0</v>
      </c>
      <c r="BZ844" s="2579">
        <v>0</v>
      </c>
      <c r="CA844" s="2521">
        <v>0</v>
      </c>
      <c r="CB844" s="2521">
        <v>0</v>
      </c>
      <c r="CC844" s="2521">
        <v>0</v>
      </c>
      <c r="CD844" s="2521">
        <v>0</v>
      </c>
      <c r="CE844" s="2524">
        <v>0</v>
      </c>
      <c r="CF844" s="2520">
        <v>1</v>
      </c>
      <c r="CG844" s="2521">
        <v>1</v>
      </c>
      <c r="CH844" s="2521">
        <v>1</v>
      </c>
      <c r="CI844" s="2521">
        <v>1</v>
      </c>
      <c r="CJ844" s="2521">
        <v>1</v>
      </c>
      <c r="CK844" s="2521">
        <v>1</v>
      </c>
      <c r="CL844" s="2521">
        <v>1</v>
      </c>
      <c r="CM844" s="2521">
        <v>1</v>
      </c>
      <c r="CN844" s="2521">
        <v>1</v>
      </c>
      <c r="CO844" s="2521">
        <v>1</v>
      </c>
      <c r="CP844" s="2521">
        <v>1</v>
      </c>
      <c r="CQ844" s="2521">
        <v>1</v>
      </c>
      <c r="CR844" s="2521">
        <v>1</v>
      </c>
      <c r="CS844" s="2521">
        <v>0</v>
      </c>
      <c r="CT844" s="2521">
        <v>0</v>
      </c>
      <c r="CU844" s="2521">
        <v>0</v>
      </c>
      <c r="CV844" s="2521">
        <v>0</v>
      </c>
      <c r="CW844" s="2521">
        <v>0</v>
      </c>
      <c r="CX844" s="2521">
        <v>0</v>
      </c>
      <c r="CY844" s="2563">
        <v>0</v>
      </c>
    </row>
    <row r="845" spans="1:103">
      <c r="A845" s="2541"/>
      <c r="B845" s="2681" t="s">
        <v>3365</v>
      </c>
      <c r="C845" s="2683" t="s">
        <v>3366</v>
      </c>
      <c r="D845" s="2648">
        <v>93</v>
      </c>
      <c r="E845" s="2519">
        <v>63</v>
      </c>
      <c r="F845" s="2556">
        <v>303</v>
      </c>
      <c r="G845" s="2547">
        <v>308</v>
      </c>
      <c r="H845" s="2546">
        <v>13.1</v>
      </c>
      <c r="I845" s="2546">
        <v>13.1</v>
      </c>
      <c r="J845" s="2547">
        <v>20</v>
      </c>
      <c r="K845" s="2546">
        <v>277.10000000000002</v>
      </c>
      <c r="L845" s="2546">
        <v>237.10000000000002</v>
      </c>
      <c r="M845" s="2522">
        <v>119</v>
      </c>
      <c r="N845" s="2548">
        <v>1.7769999999999999</v>
      </c>
      <c r="O845" s="2523">
        <v>18.8</v>
      </c>
      <c r="P845" s="2549">
        <v>1</v>
      </c>
      <c r="Q845" s="2549">
        <v>1</v>
      </c>
      <c r="R845" s="2549" t="s">
        <v>2185</v>
      </c>
      <c r="S845" s="2549">
        <v>1</v>
      </c>
      <c r="T845" s="2550" t="s">
        <v>2185</v>
      </c>
      <c r="U845" s="2549">
        <v>1</v>
      </c>
      <c r="V845" s="2549">
        <v>1</v>
      </c>
      <c r="W845" s="2549" t="s">
        <v>2185</v>
      </c>
      <c r="X845" s="2549" t="s">
        <v>2185</v>
      </c>
      <c r="Y845" s="2550" t="s">
        <v>2185</v>
      </c>
      <c r="Z845" s="2551" t="s">
        <v>2185</v>
      </c>
      <c r="AA845" s="2552" t="s">
        <v>2185</v>
      </c>
      <c r="AB845" s="2553" t="s">
        <v>2494</v>
      </c>
      <c r="AC845" s="2554">
        <v>19890</v>
      </c>
      <c r="AD845" s="2555">
        <v>1313</v>
      </c>
      <c r="AE845" s="2555">
        <v>1466</v>
      </c>
      <c r="AF845" s="2555">
        <v>12.8</v>
      </c>
      <c r="AG845" s="2555">
        <v>46.65</v>
      </c>
      <c r="AH845" s="2555">
        <v>6389</v>
      </c>
      <c r="AI845" s="2555">
        <v>414.8</v>
      </c>
      <c r="AJ845" s="2555">
        <v>637</v>
      </c>
      <c r="AK845" s="2555">
        <v>7.2</v>
      </c>
      <c r="AL845" s="2555">
        <v>6.2</v>
      </c>
      <c r="AM845" s="2555">
        <v>83.15</v>
      </c>
      <c r="AN845" s="2523">
        <v>1340</v>
      </c>
      <c r="AO845" s="2556">
        <v>3</v>
      </c>
      <c r="AP845" s="2547">
        <v>3</v>
      </c>
      <c r="AQ845" s="2547">
        <v>3</v>
      </c>
      <c r="AR845" s="2547">
        <v>3</v>
      </c>
      <c r="AS845" s="2557">
        <v>122</v>
      </c>
      <c r="AT845" s="2558">
        <v>148</v>
      </c>
      <c r="AU845" s="2558">
        <v>76</v>
      </c>
      <c r="AV845" s="2559">
        <v>102</v>
      </c>
      <c r="AW845" s="2560">
        <v>1</v>
      </c>
      <c r="AX845" s="2539">
        <v>1</v>
      </c>
      <c r="AY845" s="2521">
        <v>0</v>
      </c>
      <c r="AZ845" s="2539">
        <v>1</v>
      </c>
      <c r="BA845" s="2539">
        <v>1</v>
      </c>
      <c r="BB845" s="2539">
        <v>1</v>
      </c>
      <c r="BC845" s="2539">
        <v>0</v>
      </c>
      <c r="BD845" s="2539">
        <v>1</v>
      </c>
      <c r="BE845" s="2561">
        <v>0</v>
      </c>
      <c r="BF845" s="2539">
        <v>0</v>
      </c>
      <c r="BG845" s="2539">
        <v>0</v>
      </c>
      <c r="BH845" s="2539">
        <v>0</v>
      </c>
      <c r="BI845" s="2539">
        <v>1</v>
      </c>
      <c r="BJ845" s="2539">
        <v>1</v>
      </c>
      <c r="BK845" s="2539">
        <v>1</v>
      </c>
      <c r="BL845" s="2539">
        <v>1</v>
      </c>
      <c r="BM845" s="2539">
        <v>0</v>
      </c>
      <c r="BN845" s="2521">
        <v>0</v>
      </c>
      <c r="BO845" s="2539">
        <v>1</v>
      </c>
      <c r="BP845" s="2539">
        <v>1</v>
      </c>
      <c r="BQ845" s="2539">
        <v>0</v>
      </c>
      <c r="BR845" s="2562">
        <v>0</v>
      </c>
      <c r="BS845" s="2538">
        <v>1</v>
      </c>
      <c r="BT845" s="2521">
        <v>0</v>
      </c>
      <c r="BU845" s="2521">
        <v>0</v>
      </c>
      <c r="BV845" s="2521">
        <v>0</v>
      </c>
      <c r="BW845" s="2521">
        <v>0</v>
      </c>
      <c r="BX845" s="2521">
        <v>0</v>
      </c>
      <c r="BY845" s="2521">
        <v>0</v>
      </c>
      <c r="BZ845" s="2579">
        <v>0</v>
      </c>
      <c r="CA845" s="2521">
        <v>0</v>
      </c>
      <c r="CB845" s="2521">
        <v>0</v>
      </c>
      <c r="CC845" s="2521">
        <v>0</v>
      </c>
      <c r="CD845" s="2521">
        <v>0</v>
      </c>
      <c r="CE845" s="2524">
        <v>0</v>
      </c>
      <c r="CF845" s="2520">
        <v>1</v>
      </c>
      <c r="CG845" s="2521">
        <v>1</v>
      </c>
      <c r="CH845" s="2521">
        <v>1</v>
      </c>
      <c r="CI845" s="2521">
        <v>1</v>
      </c>
      <c r="CJ845" s="2521">
        <v>1</v>
      </c>
      <c r="CK845" s="2521">
        <v>1</v>
      </c>
      <c r="CL845" s="2521">
        <v>1</v>
      </c>
      <c r="CM845" s="2521">
        <v>1</v>
      </c>
      <c r="CN845" s="2521">
        <v>1</v>
      </c>
      <c r="CO845" s="2521">
        <v>1</v>
      </c>
      <c r="CP845" s="2521">
        <v>1</v>
      </c>
      <c r="CQ845" s="2521">
        <v>1</v>
      </c>
      <c r="CR845" s="2521">
        <v>1</v>
      </c>
      <c r="CS845" s="2521">
        <v>0</v>
      </c>
      <c r="CT845" s="2521">
        <v>0</v>
      </c>
      <c r="CU845" s="2521">
        <v>0</v>
      </c>
      <c r="CV845" s="2521">
        <v>0</v>
      </c>
      <c r="CW845" s="2521">
        <v>0</v>
      </c>
      <c r="CX845" s="2521">
        <v>0</v>
      </c>
      <c r="CY845" s="2563">
        <v>0</v>
      </c>
    </row>
    <row r="846" spans="1:103">
      <c r="A846" s="2541"/>
      <c r="B846" s="2681" t="s">
        <v>3367</v>
      </c>
      <c r="C846" s="2683" t="s">
        <v>3368</v>
      </c>
      <c r="D846" s="2648">
        <v>79</v>
      </c>
      <c r="E846" s="2519">
        <v>53</v>
      </c>
      <c r="F846" s="2556">
        <v>299</v>
      </c>
      <c r="G846" s="2547">
        <v>306</v>
      </c>
      <c r="H846" s="2546">
        <v>11</v>
      </c>
      <c r="I846" s="2546">
        <v>11</v>
      </c>
      <c r="J846" s="2547">
        <v>20</v>
      </c>
      <c r="K846" s="2546">
        <v>277.10000000000002</v>
      </c>
      <c r="L846" s="2546">
        <v>237.10000000000002</v>
      </c>
      <c r="M846" s="2522">
        <v>100</v>
      </c>
      <c r="N846" s="2548">
        <v>1.766</v>
      </c>
      <c r="O846" s="2523">
        <v>22.22</v>
      </c>
      <c r="P846" s="2549">
        <v>1</v>
      </c>
      <c r="Q846" s="2549">
        <v>1</v>
      </c>
      <c r="R846" s="2549" t="s">
        <v>2185</v>
      </c>
      <c r="S846" s="2549">
        <v>1</v>
      </c>
      <c r="T846" s="2550" t="s">
        <v>2185</v>
      </c>
      <c r="U846" s="2549">
        <v>1</v>
      </c>
      <c r="V846" s="2549">
        <v>1</v>
      </c>
      <c r="W846" s="2549" t="s">
        <v>2185</v>
      </c>
      <c r="X846" s="2549" t="s">
        <v>2185</v>
      </c>
      <c r="Y846" s="2550" t="s">
        <v>2185</v>
      </c>
      <c r="Z846" s="2551" t="s">
        <v>2185</v>
      </c>
      <c r="AA846" s="2552" t="s">
        <v>2185</v>
      </c>
      <c r="AB846" s="2553" t="s">
        <v>2494</v>
      </c>
      <c r="AC846" s="2554">
        <v>16530</v>
      </c>
      <c r="AD846" s="2555">
        <v>1105</v>
      </c>
      <c r="AE846" s="2555">
        <v>1226</v>
      </c>
      <c r="AF846" s="2555">
        <v>12.7</v>
      </c>
      <c r="AG846" s="2555">
        <v>39.51</v>
      </c>
      <c r="AH846" s="2555">
        <v>5259</v>
      </c>
      <c r="AI846" s="2555">
        <v>343.7</v>
      </c>
      <c r="AJ846" s="2555">
        <v>526.70000000000005</v>
      </c>
      <c r="AK846" s="2555">
        <v>7.2</v>
      </c>
      <c r="AL846" s="2555">
        <v>5.6</v>
      </c>
      <c r="AM846" s="2555">
        <v>51.23</v>
      </c>
      <c r="AN846" s="2523">
        <v>1089</v>
      </c>
      <c r="AO846" s="2556">
        <v>4</v>
      </c>
      <c r="AP846" s="2547">
        <v>4</v>
      </c>
      <c r="AQ846" s="2547">
        <v>4</v>
      </c>
      <c r="AR846" s="2547">
        <v>4</v>
      </c>
      <c r="AS846" s="2557">
        <v>144</v>
      </c>
      <c r="AT846" s="2558">
        <v>174</v>
      </c>
      <c r="AU846" s="2558">
        <v>89</v>
      </c>
      <c r="AV846" s="2559">
        <v>120</v>
      </c>
      <c r="AW846" s="2560">
        <v>1</v>
      </c>
      <c r="AX846" s="2539">
        <v>1</v>
      </c>
      <c r="AY846" s="2521">
        <v>0</v>
      </c>
      <c r="AZ846" s="2539">
        <v>1</v>
      </c>
      <c r="BA846" s="2539">
        <v>1</v>
      </c>
      <c r="BB846" s="2539">
        <v>1</v>
      </c>
      <c r="BC846" s="2539">
        <v>0</v>
      </c>
      <c r="BD846" s="2539">
        <v>1</v>
      </c>
      <c r="BE846" s="2561">
        <v>0</v>
      </c>
      <c r="BF846" s="2539">
        <v>0</v>
      </c>
      <c r="BG846" s="2539">
        <v>0</v>
      </c>
      <c r="BH846" s="2539">
        <v>0</v>
      </c>
      <c r="BI846" s="2539">
        <v>1</v>
      </c>
      <c r="BJ846" s="2539">
        <v>1</v>
      </c>
      <c r="BK846" s="2539">
        <v>1</v>
      </c>
      <c r="BL846" s="2539">
        <v>1</v>
      </c>
      <c r="BM846" s="2539">
        <v>0</v>
      </c>
      <c r="BN846" s="2521">
        <v>0</v>
      </c>
      <c r="BO846" s="2539">
        <v>1</v>
      </c>
      <c r="BP846" s="2539">
        <v>1</v>
      </c>
      <c r="BQ846" s="2539">
        <v>0</v>
      </c>
      <c r="BR846" s="2562">
        <v>0</v>
      </c>
      <c r="BS846" s="2538">
        <v>1</v>
      </c>
      <c r="BT846" s="2521">
        <v>0</v>
      </c>
      <c r="BU846" s="2521">
        <v>0</v>
      </c>
      <c r="BV846" s="2521">
        <v>0</v>
      </c>
      <c r="BW846" s="2521">
        <v>0</v>
      </c>
      <c r="BX846" s="2521">
        <v>0</v>
      </c>
      <c r="BY846" s="2521">
        <v>0</v>
      </c>
      <c r="BZ846" s="2579">
        <v>0</v>
      </c>
      <c r="CA846" s="2521">
        <v>0</v>
      </c>
      <c r="CB846" s="2521">
        <v>0</v>
      </c>
      <c r="CC846" s="2521">
        <v>0</v>
      </c>
      <c r="CD846" s="2521">
        <v>0</v>
      </c>
      <c r="CE846" s="2524">
        <v>0</v>
      </c>
      <c r="CF846" s="2520">
        <v>1</v>
      </c>
      <c r="CG846" s="2521">
        <v>1</v>
      </c>
      <c r="CH846" s="2521">
        <v>1</v>
      </c>
      <c r="CI846" s="2521">
        <v>1</v>
      </c>
      <c r="CJ846" s="2521">
        <v>1</v>
      </c>
      <c r="CK846" s="2521">
        <v>1</v>
      </c>
      <c r="CL846" s="2521">
        <v>1</v>
      </c>
      <c r="CM846" s="2521">
        <v>1</v>
      </c>
      <c r="CN846" s="2521">
        <v>1</v>
      </c>
      <c r="CO846" s="2521">
        <v>1</v>
      </c>
      <c r="CP846" s="2521">
        <v>1</v>
      </c>
      <c r="CQ846" s="2521">
        <v>1</v>
      </c>
      <c r="CR846" s="2521">
        <v>1</v>
      </c>
      <c r="CS846" s="2521">
        <v>0</v>
      </c>
      <c r="CT846" s="2521">
        <v>0</v>
      </c>
      <c r="CU846" s="2521">
        <v>0</v>
      </c>
      <c r="CV846" s="2521">
        <v>0</v>
      </c>
      <c r="CW846" s="2521">
        <v>0</v>
      </c>
      <c r="CX846" s="2521">
        <v>0</v>
      </c>
      <c r="CY846" s="2563">
        <v>0</v>
      </c>
    </row>
    <row r="847" spans="1:103">
      <c r="A847" s="2541"/>
      <c r="B847" s="2681" t="s">
        <v>3369</v>
      </c>
      <c r="C847" s="2683" t="s">
        <v>3370</v>
      </c>
      <c r="D847" s="2648">
        <v>85</v>
      </c>
      <c r="E847" s="2519">
        <v>57</v>
      </c>
      <c r="F847" s="2556">
        <v>254</v>
      </c>
      <c r="G847" s="2547">
        <v>260</v>
      </c>
      <c r="H847" s="2546">
        <v>14.4</v>
      </c>
      <c r="I847" s="2546">
        <v>14.4</v>
      </c>
      <c r="J847" s="2547">
        <v>13</v>
      </c>
      <c r="K847" s="2546">
        <v>225</v>
      </c>
      <c r="L847" s="2546">
        <v>199</v>
      </c>
      <c r="M847" s="2522">
        <v>108</v>
      </c>
      <c r="N847" s="2548">
        <v>1.4970000000000001</v>
      </c>
      <c r="O847" s="2523">
        <v>17.53</v>
      </c>
      <c r="P847" s="2549">
        <v>1</v>
      </c>
      <c r="Q847" s="2549" t="s">
        <v>2493</v>
      </c>
      <c r="R847" s="2549" t="s">
        <v>2493</v>
      </c>
      <c r="S847" s="2549">
        <v>1</v>
      </c>
      <c r="T847" s="2550" t="s">
        <v>2493</v>
      </c>
      <c r="U847" s="2549">
        <v>1</v>
      </c>
      <c r="V847" s="2549" t="s">
        <v>2493</v>
      </c>
      <c r="W847" s="2549" t="s">
        <v>2493</v>
      </c>
      <c r="X847" s="2549">
        <v>1</v>
      </c>
      <c r="Y847" s="2550" t="s">
        <v>2493</v>
      </c>
      <c r="Z847" s="2551">
        <v>1</v>
      </c>
      <c r="AA847" s="2552" t="s">
        <v>2185</v>
      </c>
      <c r="AB847" s="2549" t="s">
        <v>2495</v>
      </c>
      <c r="AC847" s="2554">
        <v>12300</v>
      </c>
      <c r="AD847" s="2555">
        <v>968.8</v>
      </c>
      <c r="AE847" s="2555">
        <v>1095</v>
      </c>
      <c r="AF847" s="2555">
        <v>10.6</v>
      </c>
      <c r="AG847" s="2555">
        <v>39.69</v>
      </c>
      <c r="AH847" s="2555">
        <v>4225</v>
      </c>
      <c r="AI847" s="2555">
        <v>325</v>
      </c>
      <c r="AJ847" s="2555">
        <v>499.8</v>
      </c>
      <c r="AK847" s="2555">
        <v>6.2</v>
      </c>
      <c r="AL847" s="2555">
        <v>5.8</v>
      </c>
      <c r="AM847" s="2555">
        <v>83.18</v>
      </c>
      <c r="AN847" s="2523">
        <v>605.4</v>
      </c>
      <c r="AO847" s="2556">
        <v>2</v>
      </c>
      <c r="AP847" s="2547">
        <v>3</v>
      </c>
      <c r="AQ847" s="2547">
        <v>2</v>
      </c>
      <c r="AR847" s="2547">
        <v>3</v>
      </c>
      <c r="AS847" s="2557">
        <v>114</v>
      </c>
      <c r="AT847" s="2558">
        <v>138</v>
      </c>
      <c r="AU847" s="2558">
        <v>71</v>
      </c>
      <c r="AV847" s="2559">
        <v>95</v>
      </c>
      <c r="AW847" s="2560">
        <v>1</v>
      </c>
      <c r="AX847" s="2539">
        <v>1</v>
      </c>
      <c r="AY847" s="2521">
        <v>1</v>
      </c>
      <c r="AZ847" s="2539">
        <v>1</v>
      </c>
      <c r="BA847" s="2539">
        <v>1</v>
      </c>
      <c r="BB847" s="2539">
        <v>1</v>
      </c>
      <c r="BC847" s="2539">
        <v>0</v>
      </c>
      <c r="BD847" s="2539">
        <v>1</v>
      </c>
      <c r="BE847" s="2561">
        <v>1</v>
      </c>
      <c r="BF847" s="2539">
        <v>1</v>
      </c>
      <c r="BG847" s="2539">
        <v>1</v>
      </c>
      <c r="BH847" s="2539">
        <v>1</v>
      </c>
      <c r="BI847" s="2539">
        <v>1</v>
      </c>
      <c r="BJ847" s="2539">
        <v>1</v>
      </c>
      <c r="BK847" s="2539">
        <v>1</v>
      </c>
      <c r="BL847" s="2539">
        <v>1</v>
      </c>
      <c r="BM847" s="2539">
        <v>1</v>
      </c>
      <c r="BN847" s="2521">
        <v>0</v>
      </c>
      <c r="BO847" s="2539">
        <v>1</v>
      </c>
      <c r="BP847" s="2539">
        <v>1</v>
      </c>
      <c r="BQ847" s="2539">
        <v>0</v>
      </c>
      <c r="BR847" s="2562">
        <v>0</v>
      </c>
      <c r="BS847" s="2538">
        <v>0</v>
      </c>
      <c r="BT847" s="2521">
        <v>0</v>
      </c>
      <c r="BU847" s="2521">
        <v>0</v>
      </c>
      <c r="BV847" s="2521">
        <v>0</v>
      </c>
      <c r="BW847" s="2521">
        <v>0</v>
      </c>
      <c r="BX847" s="2521">
        <v>0</v>
      </c>
      <c r="BY847" s="2521">
        <v>0</v>
      </c>
      <c r="BZ847" s="2579">
        <v>0</v>
      </c>
      <c r="CA847" s="2521">
        <v>0</v>
      </c>
      <c r="CB847" s="2521">
        <v>0</v>
      </c>
      <c r="CC847" s="2521">
        <v>0</v>
      </c>
      <c r="CD847" s="2521">
        <v>0</v>
      </c>
      <c r="CE847" s="2524">
        <v>0</v>
      </c>
      <c r="CF847" s="2520">
        <v>1</v>
      </c>
      <c r="CG847" s="2521">
        <v>1</v>
      </c>
      <c r="CH847" s="2521">
        <v>1</v>
      </c>
      <c r="CI847" s="2521">
        <v>1</v>
      </c>
      <c r="CJ847" s="2521">
        <v>1</v>
      </c>
      <c r="CK847" s="2521">
        <v>1</v>
      </c>
      <c r="CL847" s="2521">
        <v>1</v>
      </c>
      <c r="CM847" s="2521">
        <v>1</v>
      </c>
      <c r="CN847" s="2521">
        <v>1</v>
      </c>
      <c r="CO847" s="2521">
        <v>1</v>
      </c>
      <c r="CP847" s="2521">
        <v>1</v>
      </c>
      <c r="CQ847" s="2521">
        <v>1</v>
      </c>
      <c r="CR847" s="2521">
        <v>1</v>
      </c>
      <c r="CS847" s="2521">
        <v>0</v>
      </c>
      <c r="CT847" s="2521">
        <v>0</v>
      </c>
      <c r="CU847" s="2521">
        <v>0</v>
      </c>
      <c r="CV847" s="2521">
        <v>0</v>
      </c>
      <c r="CW847" s="2521">
        <v>0</v>
      </c>
      <c r="CX847" s="2521">
        <v>0</v>
      </c>
      <c r="CY847" s="2563">
        <v>0</v>
      </c>
    </row>
    <row r="848" spans="1:103">
      <c r="A848" s="2541"/>
      <c r="B848" s="2681" t="s">
        <v>3371</v>
      </c>
      <c r="C848" s="2683" t="s">
        <v>3372</v>
      </c>
      <c r="D848" s="2648">
        <v>62</v>
      </c>
      <c r="E848" s="2519">
        <v>42</v>
      </c>
      <c r="F848" s="2556">
        <v>246</v>
      </c>
      <c r="G848" s="2547">
        <v>256</v>
      </c>
      <c r="H848" s="2546">
        <v>10.5</v>
      </c>
      <c r="I848" s="2546">
        <v>10.7</v>
      </c>
      <c r="J848" s="2547">
        <v>13</v>
      </c>
      <c r="K848" s="2546">
        <v>225</v>
      </c>
      <c r="L848" s="2546">
        <v>199</v>
      </c>
      <c r="M848" s="2522">
        <v>80</v>
      </c>
      <c r="N848" s="2548">
        <v>1.4730000000000001</v>
      </c>
      <c r="O848" s="2523">
        <v>23.51</v>
      </c>
      <c r="P848" s="2549">
        <v>1</v>
      </c>
      <c r="Q848" s="2549">
        <v>1</v>
      </c>
      <c r="R848" s="2549">
        <v>1</v>
      </c>
      <c r="S848" s="2549">
        <v>1</v>
      </c>
      <c r="T848" s="2550">
        <v>1</v>
      </c>
      <c r="U848" s="2549">
        <v>1</v>
      </c>
      <c r="V848" s="2549">
        <v>1</v>
      </c>
      <c r="W848" s="2549" t="s">
        <v>2185</v>
      </c>
      <c r="X848" s="2549" t="s">
        <v>2185</v>
      </c>
      <c r="Y848" s="2550">
        <v>1</v>
      </c>
      <c r="Z848" s="2551" t="s">
        <v>2185</v>
      </c>
      <c r="AA848" s="2552" t="s">
        <v>2185</v>
      </c>
      <c r="AB848" s="2549" t="s">
        <v>2495</v>
      </c>
      <c r="AC848" s="2554">
        <v>8753</v>
      </c>
      <c r="AD848" s="2555">
        <v>711.6</v>
      </c>
      <c r="AE848" s="2555">
        <v>792.8</v>
      </c>
      <c r="AF848" s="2555">
        <v>10.4</v>
      </c>
      <c r="AG848" s="2555">
        <v>28.93</v>
      </c>
      <c r="AH848" s="2555">
        <v>2995</v>
      </c>
      <c r="AI848" s="2555">
        <v>233.9</v>
      </c>
      <c r="AJ848" s="2555">
        <v>357.9</v>
      </c>
      <c r="AK848" s="2555">
        <v>6.1</v>
      </c>
      <c r="AL848" s="2555">
        <v>4.7</v>
      </c>
      <c r="AM848" s="2555">
        <v>34.090000000000003</v>
      </c>
      <c r="AN848" s="2523">
        <v>414.1</v>
      </c>
      <c r="AO848" s="2556">
        <v>3</v>
      </c>
      <c r="AP848" s="2547">
        <v>4</v>
      </c>
      <c r="AQ848" s="2547">
        <v>3</v>
      </c>
      <c r="AR848" s="2547">
        <v>4</v>
      </c>
      <c r="AS848" s="2557">
        <v>152</v>
      </c>
      <c r="AT848" s="2558">
        <v>185</v>
      </c>
      <c r="AU848" s="2558">
        <v>94</v>
      </c>
      <c r="AV848" s="2559">
        <v>126</v>
      </c>
      <c r="AW848" s="2560">
        <v>1</v>
      </c>
      <c r="AX848" s="2539">
        <v>1</v>
      </c>
      <c r="AY848" s="2521">
        <v>0</v>
      </c>
      <c r="AZ848" s="2539">
        <v>1</v>
      </c>
      <c r="BA848" s="2539">
        <v>1</v>
      </c>
      <c r="BB848" s="2539">
        <v>1</v>
      </c>
      <c r="BC848" s="2539">
        <v>0</v>
      </c>
      <c r="BD848" s="2539">
        <v>1</v>
      </c>
      <c r="BE848" s="2561">
        <v>0</v>
      </c>
      <c r="BF848" s="2539">
        <v>0</v>
      </c>
      <c r="BG848" s="2539">
        <v>1</v>
      </c>
      <c r="BH848" s="2539">
        <v>0</v>
      </c>
      <c r="BI848" s="2539">
        <v>1</v>
      </c>
      <c r="BJ848" s="2539">
        <v>1</v>
      </c>
      <c r="BK848" s="2539">
        <v>1</v>
      </c>
      <c r="BL848" s="2539">
        <v>1</v>
      </c>
      <c r="BM848" s="2539">
        <v>0</v>
      </c>
      <c r="BN848" s="2521">
        <v>0</v>
      </c>
      <c r="BO848" s="2539">
        <v>1</v>
      </c>
      <c r="BP848" s="2539">
        <v>1</v>
      </c>
      <c r="BQ848" s="2539">
        <v>0</v>
      </c>
      <c r="BR848" s="2562">
        <v>0</v>
      </c>
      <c r="BS848" s="2538">
        <v>0</v>
      </c>
      <c r="BT848" s="2521">
        <v>0</v>
      </c>
      <c r="BU848" s="2521">
        <v>0</v>
      </c>
      <c r="BV848" s="2521">
        <v>0</v>
      </c>
      <c r="BW848" s="2521">
        <v>0</v>
      </c>
      <c r="BX848" s="2521">
        <v>0</v>
      </c>
      <c r="BY848" s="2521">
        <v>0</v>
      </c>
      <c r="BZ848" s="2579">
        <v>0</v>
      </c>
      <c r="CA848" s="2521">
        <v>0</v>
      </c>
      <c r="CB848" s="2521">
        <v>0</v>
      </c>
      <c r="CC848" s="2521">
        <v>0</v>
      </c>
      <c r="CD848" s="2521">
        <v>0</v>
      </c>
      <c r="CE848" s="2524">
        <v>0</v>
      </c>
      <c r="CF848" s="2520">
        <v>1</v>
      </c>
      <c r="CG848" s="2521">
        <v>1</v>
      </c>
      <c r="CH848" s="2521">
        <v>1</v>
      </c>
      <c r="CI848" s="2521">
        <v>1</v>
      </c>
      <c r="CJ848" s="2521">
        <v>1</v>
      </c>
      <c r="CK848" s="2521">
        <v>1</v>
      </c>
      <c r="CL848" s="2521">
        <v>1</v>
      </c>
      <c r="CM848" s="2521">
        <v>1</v>
      </c>
      <c r="CN848" s="2521">
        <v>1</v>
      </c>
      <c r="CO848" s="2521">
        <v>1</v>
      </c>
      <c r="CP848" s="2521">
        <v>1</v>
      </c>
      <c r="CQ848" s="2521">
        <v>1</v>
      </c>
      <c r="CR848" s="2521">
        <v>1</v>
      </c>
      <c r="CS848" s="2521">
        <v>0</v>
      </c>
      <c r="CT848" s="2521">
        <v>0</v>
      </c>
      <c r="CU848" s="2521">
        <v>0</v>
      </c>
      <c r="CV848" s="2521">
        <v>0</v>
      </c>
      <c r="CW848" s="2521">
        <v>0</v>
      </c>
      <c r="CX848" s="2521">
        <v>0</v>
      </c>
      <c r="CY848" s="2563">
        <v>0</v>
      </c>
    </row>
    <row r="849" spans="1:103">
      <c r="A849" s="2541"/>
      <c r="B849" s="2681" t="s">
        <v>760</v>
      </c>
      <c r="C849" s="2683" t="s">
        <v>3373</v>
      </c>
      <c r="D849" s="2648">
        <v>53</v>
      </c>
      <c r="E849" s="2519">
        <v>36</v>
      </c>
      <c r="F849" s="2556">
        <v>204</v>
      </c>
      <c r="G849" s="2547">
        <v>207</v>
      </c>
      <c r="H849" s="2546">
        <v>11.3</v>
      </c>
      <c r="I849" s="2546">
        <v>11.3</v>
      </c>
      <c r="J849" s="2547">
        <v>10</v>
      </c>
      <c r="K849" s="2546">
        <v>181.1</v>
      </c>
      <c r="L849" s="2546">
        <v>161.1</v>
      </c>
      <c r="M849" s="2522">
        <v>68.400000000000006</v>
      </c>
      <c r="N849" s="2548">
        <v>1.196</v>
      </c>
      <c r="O849" s="2523">
        <v>22.36</v>
      </c>
      <c r="P849" s="2549">
        <v>1</v>
      </c>
      <c r="Q849" s="2549">
        <v>1</v>
      </c>
      <c r="R849" s="2549">
        <v>1</v>
      </c>
      <c r="S849" s="2549">
        <v>1</v>
      </c>
      <c r="T849" s="2550">
        <v>1</v>
      </c>
      <c r="U849" s="2549" t="s">
        <v>2185</v>
      </c>
      <c r="V849" s="2549">
        <v>1</v>
      </c>
      <c r="W849" s="2549" t="s">
        <v>2185</v>
      </c>
      <c r="X849" s="2549" t="s">
        <v>2185</v>
      </c>
      <c r="Y849" s="2550">
        <v>1</v>
      </c>
      <c r="Z849" s="2551" t="s">
        <v>2185</v>
      </c>
      <c r="AA849" s="2552" t="s">
        <v>2185</v>
      </c>
      <c r="AB849" s="2549" t="s">
        <v>2495</v>
      </c>
      <c r="AC849" s="2554">
        <v>4977</v>
      </c>
      <c r="AD849" s="2555">
        <v>487.9</v>
      </c>
      <c r="AE849" s="2555">
        <v>551.20000000000005</v>
      </c>
      <c r="AF849" s="2555">
        <v>8.5</v>
      </c>
      <c r="AG849" s="2555">
        <v>24.89</v>
      </c>
      <c r="AH849" s="2555">
        <v>1673</v>
      </c>
      <c r="AI849" s="2555">
        <v>161.6</v>
      </c>
      <c r="AJ849" s="2555">
        <v>248.5</v>
      </c>
      <c r="AK849" s="2555">
        <v>4.9000000000000004</v>
      </c>
      <c r="AL849" s="2555">
        <v>4.5</v>
      </c>
      <c r="AM849" s="2555">
        <v>31.94</v>
      </c>
      <c r="AN849" s="2523">
        <v>155</v>
      </c>
      <c r="AO849" s="2556">
        <v>2</v>
      </c>
      <c r="AP849" s="2547">
        <v>3</v>
      </c>
      <c r="AQ849" s="2547">
        <v>2</v>
      </c>
      <c r="AR849" s="2547">
        <v>3</v>
      </c>
      <c r="AS849" s="2557">
        <v>145</v>
      </c>
      <c r="AT849" s="2558">
        <v>176</v>
      </c>
      <c r="AU849" s="2558">
        <v>90</v>
      </c>
      <c r="AV849" s="2559">
        <v>121</v>
      </c>
      <c r="AW849" s="2560">
        <v>1</v>
      </c>
      <c r="AX849" s="2539">
        <v>0</v>
      </c>
      <c r="AY849" s="2521">
        <v>0</v>
      </c>
      <c r="AZ849" s="2539">
        <v>1</v>
      </c>
      <c r="BA849" s="2539">
        <v>0</v>
      </c>
      <c r="BB849" s="2539">
        <v>1</v>
      </c>
      <c r="BC849" s="2539">
        <v>0</v>
      </c>
      <c r="BD849" s="2539">
        <v>1</v>
      </c>
      <c r="BE849" s="2561">
        <v>0</v>
      </c>
      <c r="BF849" s="2539">
        <v>0</v>
      </c>
      <c r="BG849" s="2539">
        <v>1</v>
      </c>
      <c r="BH849" s="2539">
        <v>0</v>
      </c>
      <c r="BI849" s="2539">
        <v>1</v>
      </c>
      <c r="BJ849" s="2539">
        <v>1</v>
      </c>
      <c r="BK849" s="2539">
        <v>1</v>
      </c>
      <c r="BL849" s="2539">
        <v>1</v>
      </c>
      <c r="BM849" s="2539">
        <v>0</v>
      </c>
      <c r="BN849" s="2521">
        <v>0</v>
      </c>
      <c r="BO849" s="2539">
        <v>1</v>
      </c>
      <c r="BP849" s="2539">
        <v>1</v>
      </c>
      <c r="BQ849" s="2539">
        <v>0</v>
      </c>
      <c r="BR849" s="2562">
        <v>0</v>
      </c>
      <c r="BS849" s="2538">
        <v>0</v>
      </c>
      <c r="BT849" s="2521">
        <v>0</v>
      </c>
      <c r="BU849" s="2521">
        <v>0</v>
      </c>
      <c r="BV849" s="2521">
        <v>0</v>
      </c>
      <c r="BW849" s="2521">
        <v>0</v>
      </c>
      <c r="BX849" s="2521">
        <v>0</v>
      </c>
      <c r="BY849" s="2521">
        <v>0</v>
      </c>
      <c r="BZ849" s="2579">
        <v>0</v>
      </c>
      <c r="CA849" s="2521">
        <v>0</v>
      </c>
      <c r="CB849" s="2521">
        <v>0</v>
      </c>
      <c r="CC849" s="2521">
        <v>0</v>
      </c>
      <c r="CD849" s="2521">
        <v>0</v>
      </c>
      <c r="CE849" s="2524">
        <v>0</v>
      </c>
      <c r="CF849" s="2520">
        <v>1</v>
      </c>
      <c r="CG849" s="2521">
        <v>1</v>
      </c>
      <c r="CH849" s="2521">
        <v>1</v>
      </c>
      <c r="CI849" s="2521">
        <v>1</v>
      </c>
      <c r="CJ849" s="2521">
        <v>1</v>
      </c>
      <c r="CK849" s="2521">
        <v>1</v>
      </c>
      <c r="CL849" s="2521">
        <v>1</v>
      </c>
      <c r="CM849" s="2521">
        <v>1</v>
      </c>
      <c r="CN849" s="2521">
        <v>1</v>
      </c>
      <c r="CO849" s="2521">
        <v>1</v>
      </c>
      <c r="CP849" s="2521">
        <v>1</v>
      </c>
      <c r="CQ849" s="2521">
        <v>1</v>
      </c>
      <c r="CR849" s="2521">
        <v>1</v>
      </c>
      <c r="CS849" s="2521">
        <v>0</v>
      </c>
      <c r="CT849" s="2521">
        <v>0</v>
      </c>
      <c r="CU849" s="2521">
        <v>0</v>
      </c>
      <c r="CV849" s="2521">
        <v>0</v>
      </c>
      <c r="CW849" s="2521">
        <v>0</v>
      </c>
      <c r="CX849" s="2521">
        <v>0</v>
      </c>
      <c r="CY849" s="2563">
        <v>0</v>
      </c>
    </row>
    <row r="850" spans="1:103" ht="13.5" thickBot="1">
      <c r="A850" s="2684"/>
      <c r="B850" s="2685" t="s">
        <v>759</v>
      </c>
      <c r="C850" s="2686" t="s">
        <v>3374</v>
      </c>
      <c r="D850" s="2687">
        <v>43</v>
      </c>
      <c r="E850" s="2519">
        <v>29</v>
      </c>
      <c r="F850" s="2688">
        <v>200</v>
      </c>
      <c r="G850" s="2689">
        <v>205</v>
      </c>
      <c r="H850" s="2690">
        <v>9</v>
      </c>
      <c r="I850" s="2690">
        <v>9</v>
      </c>
      <c r="J850" s="2689">
        <v>10</v>
      </c>
      <c r="K850" s="2690">
        <v>182</v>
      </c>
      <c r="L850" s="2690">
        <v>162</v>
      </c>
      <c r="M850" s="2691">
        <v>54.14</v>
      </c>
      <c r="N850" s="2692">
        <v>1.1850000000000001</v>
      </c>
      <c r="O850" s="2693">
        <v>27.88</v>
      </c>
      <c r="P850" s="2694">
        <v>1</v>
      </c>
      <c r="Q850" s="2694">
        <v>1</v>
      </c>
      <c r="R850" s="2694">
        <v>1</v>
      </c>
      <c r="S850" s="2694">
        <v>1</v>
      </c>
      <c r="T850" s="2695">
        <v>1</v>
      </c>
      <c r="U850" s="2694" t="s">
        <v>2185</v>
      </c>
      <c r="V850" s="2694">
        <v>1</v>
      </c>
      <c r="W850" s="2694" t="s">
        <v>2185</v>
      </c>
      <c r="X850" s="2694" t="s">
        <v>2185</v>
      </c>
      <c r="Y850" s="2695">
        <v>1</v>
      </c>
      <c r="Z850" s="2696" t="s">
        <v>2185</v>
      </c>
      <c r="AA850" s="2697" t="s">
        <v>2185</v>
      </c>
      <c r="AB850" s="2698" t="s">
        <v>2495</v>
      </c>
      <c r="AC850" s="2699">
        <v>3887</v>
      </c>
      <c r="AD850" s="2700">
        <v>388.7</v>
      </c>
      <c r="AE850" s="2700">
        <v>434.5</v>
      </c>
      <c r="AF850" s="2700">
        <v>8.4</v>
      </c>
      <c r="AG850" s="2700">
        <v>19.84</v>
      </c>
      <c r="AH850" s="2700">
        <v>1293</v>
      </c>
      <c r="AI850" s="2700">
        <v>126.2</v>
      </c>
      <c r="AJ850" s="2700">
        <v>193.3</v>
      </c>
      <c r="AK850" s="2700">
        <v>4.8</v>
      </c>
      <c r="AL850" s="2700">
        <v>3.8</v>
      </c>
      <c r="AM850" s="2700">
        <v>16.34</v>
      </c>
      <c r="AN850" s="2693">
        <v>117.8</v>
      </c>
      <c r="AO850" s="2688">
        <v>3</v>
      </c>
      <c r="AP850" s="2689">
        <v>3</v>
      </c>
      <c r="AQ850" s="2689">
        <v>3</v>
      </c>
      <c r="AR850" s="2689">
        <v>3</v>
      </c>
      <c r="AS850" s="2701">
        <v>181</v>
      </c>
      <c r="AT850" s="2702">
        <v>219</v>
      </c>
      <c r="AU850" s="2702">
        <v>112</v>
      </c>
      <c r="AV850" s="2703">
        <v>150</v>
      </c>
      <c r="AW850" s="2704">
        <v>1</v>
      </c>
      <c r="AX850" s="2705">
        <v>0</v>
      </c>
      <c r="AY850" s="2706">
        <v>0</v>
      </c>
      <c r="AZ850" s="2705">
        <v>1</v>
      </c>
      <c r="BA850" s="2705">
        <v>0</v>
      </c>
      <c r="BB850" s="2705">
        <v>1</v>
      </c>
      <c r="BC850" s="2705">
        <v>0</v>
      </c>
      <c r="BD850" s="2705">
        <v>1</v>
      </c>
      <c r="BE850" s="2707">
        <v>0</v>
      </c>
      <c r="BF850" s="2705">
        <v>0</v>
      </c>
      <c r="BG850" s="2705">
        <v>1</v>
      </c>
      <c r="BH850" s="2705">
        <v>0</v>
      </c>
      <c r="BI850" s="2705">
        <v>1</v>
      </c>
      <c r="BJ850" s="2705">
        <v>1</v>
      </c>
      <c r="BK850" s="2705">
        <v>1</v>
      </c>
      <c r="BL850" s="2705">
        <v>1</v>
      </c>
      <c r="BM850" s="2705">
        <v>0</v>
      </c>
      <c r="BN850" s="2706">
        <v>0</v>
      </c>
      <c r="BO850" s="2705">
        <v>1</v>
      </c>
      <c r="BP850" s="2705">
        <v>1</v>
      </c>
      <c r="BQ850" s="2705">
        <v>0</v>
      </c>
      <c r="BR850" s="2708">
        <v>0</v>
      </c>
      <c r="BS850" s="2709">
        <v>0</v>
      </c>
      <c r="BT850" s="2706">
        <v>0</v>
      </c>
      <c r="BU850" s="2706">
        <v>0</v>
      </c>
      <c r="BV850" s="2706">
        <v>0</v>
      </c>
      <c r="BW850" s="2706">
        <v>0</v>
      </c>
      <c r="BX850" s="2706">
        <v>0</v>
      </c>
      <c r="BY850" s="2706">
        <v>0</v>
      </c>
      <c r="BZ850" s="2710">
        <v>0</v>
      </c>
      <c r="CA850" s="2706">
        <v>0</v>
      </c>
      <c r="CB850" s="2706">
        <v>0</v>
      </c>
      <c r="CC850" s="2706">
        <v>0</v>
      </c>
      <c r="CD850" s="2706">
        <v>0</v>
      </c>
      <c r="CE850" s="2711">
        <v>0</v>
      </c>
      <c r="CF850" s="2709">
        <v>1</v>
      </c>
      <c r="CG850" s="2706">
        <v>1</v>
      </c>
      <c r="CH850" s="2706">
        <v>1</v>
      </c>
      <c r="CI850" s="2706">
        <v>1</v>
      </c>
      <c r="CJ850" s="2706">
        <v>1</v>
      </c>
      <c r="CK850" s="2706">
        <v>1</v>
      </c>
      <c r="CL850" s="2706">
        <v>1</v>
      </c>
      <c r="CM850" s="2706">
        <v>1</v>
      </c>
      <c r="CN850" s="2706">
        <v>1</v>
      </c>
      <c r="CO850" s="2706">
        <v>1</v>
      </c>
      <c r="CP850" s="2706">
        <v>1</v>
      </c>
      <c r="CQ850" s="2706">
        <v>1</v>
      </c>
      <c r="CR850" s="2706">
        <v>1</v>
      </c>
      <c r="CS850" s="2706">
        <v>0</v>
      </c>
      <c r="CT850" s="2706">
        <v>0</v>
      </c>
      <c r="CU850" s="2706">
        <v>0</v>
      </c>
      <c r="CV850" s="2706">
        <v>0</v>
      </c>
      <c r="CW850" s="2706">
        <v>0</v>
      </c>
      <c r="CX850" s="2706">
        <v>0</v>
      </c>
      <c r="CY850" s="2712">
        <v>0</v>
      </c>
    </row>
    <row r="851" spans="1:103" s="2438" customFormat="1" ht="29.25" customHeight="1" thickTop="1">
      <c r="A851" s="2713" t="s">
        <v>2390</v>
      </c>
      <c r="B851" s="3345" t="s">
        <v>2391</v>
      </c>
      <c r="C851" s="3346"/>
      <c r="D851" s="2714" t="s">
        <v>522</v>
      </c>
      <c r="E851" s="2457"/>
      <c r="F851" s="2715" t="s">
        <v>122</v>
      </c>
      <c r="G851" s="2716"/>
      <c r="H851" s="2716"/>
      <c r="I851" s="2716"/>
      <c r="J851" s="2716"/>
      <c r="K851" s="2716"/>
      <c r="L851" s="2716"/>
      <c r="M851" s="2715" t="s">
        <v>1088</v>
      </c>
      <c r="N851" s="2716"/>
      <c r="O851" s="2717"/>
      <c r="P851" s="3347" t="s">
        <v>2392</v>
      </c>
      <c r="Q851" s="3348"/>
      <c r="R851" s="3348"/>
      <c r="S851" s="3348"/>
      <c r="T851" s="3348"/>
      <c r="U851" s="3348"/>
      <c r="V851" s="3348"/>
      <c r="W851" s="3348"/>
      <c r="X851" s="3348"/>
      <c r="Y851" s="3348"/>
      <c r="Z851" s="3348"/>
      <c r="AA851" s="3349"/>
      <c r="AB851" s="3350" t="s">
        <v>2393</v>
      </c>
      <c r="AC851" s="3353" t="s">
        <v>2394</v>
      </c>
      <c r="AD851" s="3353"/>
      <c r="AE851" s="3353"/>
      <c r="AF851" s="3353"/>
      <c r="AG851" s="3353"/>
      <c r="AH851" s="3353"/>
      <c r="AI851" s="3353"/>
      <c r="AJ851" s="3353"/>
      <c r="AK851" s="3353"/>
      <c r="AL851" s="3353"/>
      <c r="AM851" s="3353"/>
      <c r="AN851" s="3346"/>
      <c r="AO851" s="3354" t="s">
        <v>2395</v>
      </c>
      <c r="AP851" s="3355"/>
      <c r="AQ851" s="3355"/>
      <c r="AR851" s="3356"/>
      <c r="AS851" s="3357" t="s">
        <v>2396</v>
      </c>
      <c r="AT851" s="3358"/>
      <c r="AU851" s="3358"/>
      <c r="AV851" s="3359"/>
      <c r="AW851" s="3318" t="s">
        <v>2397</v>
      </c>
      <c r="AX851" s="3319"/>
      <c r="AY851" s="3319"/>
      <c r="AZ851" s="3319"/>
      <c r="BA851" s="3320"/>
      <c r="BB851" s="2718" t="s">
        <v>2393</v>
      </c>
      <c r="BC851" s="2719"/>
    </row>
    <row r="852" spans="1:103" s="2438" customFormat="1" ht="27" customHeight="1">
      <c r="A852" s="2720"/>
      <c r="B852" s="3321"/>
      <c r="C852" s="3322"/>
      <c r="D852" s="2721"/>
      <c r="E852" s="2722"/>
      <c r="F852" s="2723" t="s">
        <v>523</v>
      </c>
      <c r="G852" s="2724" t="s">
        <v>226</v>
      </c>
      <c r="H852" s="2724" t="s">
        <v>3375</v>
      </c>
      <c r="I852" s="2724" t="s">
        <v>3376</v>
      </c>
      <c r="J852" s="2724" t="s">
        <v>3377</v>
      </c>
      <c r="K852" s="2724" t="s">
        <v>3378</v>
      </c>
      <c r="L852" s="2724" t="s">
        <v>2401</v>
      </c>
      <c r="M852" s="2725" t="s">
        <v>217</v>
      </c>
      <c r="N852" s="2724" t="s">
        <v>3379</v>
      </c>
      <c r="O852" s="2726" t="s">
        <v>3380</v>
      </c>
      <c r="P852" s="3323" t="s">
        <v>953</v>
      </c>
      <c r="Q852" s="3324"/>
      <c r="R852" s="3324"/>
      <c r="S852" s="3324"/>
      <c r="T852" s="3325"/>
      <c r="U852" s="3326" t="s">
        <v>956</v>
      </c>
      <c r="V852" s="3325"/>
      <c r="W852" s="3327" t="s">
        <v>3381</v>
      </c>
      <c r="AB852" s="3351"/>
      <c r="AC852" s="2727" t="s">
        <v>3382</v>
      </c>
      <c r="AD852" s="2728" t="s">
        <v>3383</v>
      </c>
      <c r="AE852" s="2728" t="s">
        <v>3384</v>
      </c>
      <c r="AF852" s="2728" t="s">
        <v>3385</v>
      </c>
      <c r="AG852" s="2728" t="s">
        <v>3386</v>
      </c>
      <c r="AH852" s="2728" t="s">
        <v>3387</v>
      </c>
      <c r="AI852" s="2728" t="s">
        <v>3388</v>
      </c>
      <c r="AJ852" s="2728" t="s">
        <v>3389</v>
      </c>
      <c r="AK852" s="2728" t="s">
        <v>3390</v>
      </c>
      <c r="AL852" s="2728" t="s">
        <v>3391</v>
      </c>
      <c r="AM852" s="2728" t="s">
        <v>3392</v>
      </c>
      <c r="AN852" s="2729" t="s">
        <v>3393</v>
      </c>
      <c r="AO852" s="3330" t="s">
        <v>2417</v>
      </c>
      <c r="AP852" s="3331"/>
      <c r="AQ852" s="3334" t="s">
        <v>2418</v>
      </c>
      <c r="AR852" s="3335"/>
      <c r="AS852" s="3338" t="s">
        <v>2419</v>
      </c>
      <c r="AT852" s="3339"/>
      <c r="AU852" s="3340" t="s">
        <v>2420</v>
      </c>
      <c r="AV852" s="3341"/>
      <c r="AW852" s="3342" t="s">
        <v>2421</v>
      </c>
      <c r="AX852" s="3306" t="s">
        <v>2422</v>
      </c>
      <c r="AY852" s="3306" t="s">
        <v>3394</v>
      </c>
      <c r="AZ852" s="3306" t="s">
        <v>2425</v>
      </c>
      <c r="BA852" s="3309" t="s">
        <v>3395</v>
      </c>
      <c r="BB852" s="2730" t="s">
        <v>2433</v>
      </c>
      <c r="BC852" s="2731" t="s">
        <v>2434</v>
      </c>
    </row>
    <row r="853" spans="1:103" s="2438" customFormat="1" ht="48" customHeight="1">
      <c r="A853" s="2732" t="s">
        <v>3396</v>
      </c>
      <c r="B853" s="3312"/>
      <c r="C853" s="3313"/>
      <c r="D853" s="2733" t="s">
        <v>546</v>
      </c>
      <c r="E853" s="2722"/>
      <c r="F853" s="2734" t="s">
        <v>547</v>
      </c>
      <c r="G853" s="2735" t="s">
        <v>548</v>
      </c>
      <c r="H853" s="2735" t="s">
        <v>548</v>
      </c>
      <c r="I853" s="2735" t="s">
        <v>548</v>
      </c>
      <c r="J853" s="2735" t="s">
        <v>548</v>
      </c>
      <c r="K853" s="2735" t="s">
        <v>548</v>
      </c>
      <c r="L853" s="2735" t="s">
        <v>548</v>
      </c>
      <c r="M853" s="2736" t="s">
        <v>3397</v>
      </c>
      <c r="N853" s="2735" t="s">
        <v>3398</v>
      </c>
      <c r="O853" s="2737" t="s">
        <v>3399</v>
      </c>
      <c r="P853" s="3314" t="s">
        <v>2451</v>
      </c>
      <c r="Q853" s="2738" t="s">
        <v>2452</v>
      </c>
      <c r="R853" s="2738" t="s">
        <v>2453</v>
      </c>
      <c r="S853" s="2738" t="s">
        <v>3400</v>
      </c>
      <c r="T853" s="2739" t="s">
        <v>2455</v>
      </c>
      <c r="U853" s="2740" t="s">
        <v>2452</v>
      </c>
      <c r="V853" s="2738" t="s">
        <v>2453</v>
      </c>
      <c r="W853" s="3328"/>
      <c r="AB853" s="3351"/>
      <c r="AC853" s="2741" t="s">
        <v>2459</v>
      </c>
      <c r="AD853" s="2742" t="s">
        <v>2460</v>
      </c>
      <c r="AE853" s="2742" t="s">
        <v>2460</v>
      </c>
      <c r="AF853" s="2742" t="s">
        <v>2461</v>
      </c>
      <c r="AG853" s="2742" t="s">
        <v>549</v>
      </c>
      <c r="AH853" s="2741" t="s">
        <v>2459</v>
      </c>
      <c r="AI853" s="2742" t="s">
        <v>2460</v>
      </c>
      <c r="AJ853" s="2742" t="s">
        <v>2460</v>
      </c>
      <c r="AK853" s="2742" t="s">
        <v>2461</v>
      </c>
      <c r="AL853" s="2742" t="s">
        <v>2461</v>
      </c>
      <c r="AM853" s="2741" t="s">
        <v>2459</v>
      </c>
      <c r="AN853" s="2743" t="s">
        <v>2462</v>
      </c>
      <c r="AO853" s="3332"/>
      <c r="AP853" s="3333"/>
      <c r="AQ853" s="3336"/>
      <c r="AR853" s="3337"/>
      <c r="AS853" s="2744" t="s">
        <v>2463</v>
      </c>
      <c r="AT853" s="2745" t="s">
        <v>2464</v>
      </c>
      <c r="AU853" s="2745" t="s">
        <v>2463</v>
      </c>
      <c r="AV853" s="2746" t="s">
        <v>2464</v>
      </c>
      <c r="AW853" s="3343"/>
      <c r="AX853" s="3307"/>
      <c r="AY853" s="3307"/>
      <c r="AZ853" s="3307"/>
      <c r="BA853" s="3310"/>
      <c r="BB853" s="2747"/>
      <c r="BC853" s="2748"/>
    </row>
    <row r="854" spans="1:103" s="2438" customFormat="1" ht="42.75" customHeight="1" thickBot="1">
      <c r="A854" s="2749"/>
      <c r="B854" s="3316"/>
      <c r="C854" s="3317"/>
      <c r="D854" s="2750"/>
      <c r="E854" s="2751"/>
      <c r="F854" s="2752"/>
      <c r="G854" s="2753"/>
      <c r="H854" s="2753"/>
      <c r="I854" s="2753"/>
      <c r="J854" s="2753"/>
      <c r="K854" s="2753"/>
      <c r="L854" s="2753"/>
      <c r="M854" s="2754"/>
      <c r="N854" s="2753"/>
      <c r="O854" s="2755"/>
      <c r="P854" s="3315"/>
      <c r="Q854" s="2756"/>
      <c r="R854" s="2756"/>
      <c r="S854" s="2756"/>
      <c r="T854" s="2757"/>
      <c r="U854" s="2758"/>
      <c r="V854" s="2756"/>
      <c r="W854" s="3329"/>
      <c r="AB854" s="3352"/>
      <c r="AC854" s="2759"/>
      <c r="AD854" s="2760"/>
      <c r="AE854" s="2759"/>
      <c r="AF854" s="2760"/>
      <c r="AG854" s="2760"/>
      <c r="AH854" s="2760"/>
      <c r="AI854" s="2760"/>
      <c r="AJ854" s="2760"/>
      <c r="AK854" s="2760"/>
      <c r="AL854" s="2760"/>
      <c r="AM854" s="2760"/>
      <c r="AN854" s="2755" t="s">
        <v>3401</v>
      </c>
      <c r="AO854" s="2754" t="s">
        <v>953</v>
      </c>
      <c r="AP854" s="2760" t="s">
        <v>956</v>
      </c>
      <c r="AQ854" s="2760" t="s">
        <v>953</v>
      </c>
      <c r="AR854" s="2761" t="s">
        <v>956</v>
      </c>
      <c r="AS854" s="2762"/>
      <c r="AT854" s="2763"/>
      <c r="AU854" s="2763"/>
      <c r="AV854" s="2764"/>
      <c r="AW854" s="3344"/>
      <c r="AX854" s="3308"/>
      <c r="AY854" s="3308"/>
      <c r="AZ854" s="3308"/>
      <c r="BA854" s="3311"/>
      <c r="BB854" s="2747"/>
      <c r="BC854" s="2748"/>
    </row>
    <row r="855" spans="1:103" s="2438" customFormat="1" ht="27.75">
      <c r="A855" s="2765" t="s">
        <v>3402</v>
      </c>
      <c r="B855" s="3370" t="s">
        <v>3403</v>
      </c>
      <c r="C855" s="3371"/>
      <c r="D855" s="2766"/>
      <c r="E855" s="2767"/>
      <c r="F855" s="2734"/>
      <c r="G855" s="2735"/>
      <c r="H855" s="2735"/>
      <c r="I855" s="2735"/>
      <c r="J855" s="2735"/>
      <c r="K855" s="2735"/>
      <c r="L855" s="2735"/>
      <c r="M855" s="2734"/>
      <c r="N855" s="2735"/>
      <c r="O855" s="2768"/>
      <c r="P855" s="2445"/>
      <c r="Q855" s="2445"/>
      <c r="R855" s="2445"/>
      <c r="S855" s="2445"/>
      <c r="T855" s="2769"/>
      <c r="U855" s="2770"/>
      <c r="V855" s="2445"/>
      <c r="W855" s="2771"/>
      <c r="AB855" s="2445"/>
      <c r="AC855" s="2734"/>
      <c r="AD855" s="2735"/>
      <c r="AE855" s="2735"/>
      <c r="AF855" s="2735"/>
      <c r="AG855" s="2735"/>
      <c r="AH855" s="2735"/>
      <c r="AI855" s="2735"/>
      <c r="AJ855" s="2735"/>
      <c r="AK855" s="2735"/>
      <c r="AL855" s="2735"/>
      <c r="AM855" s="2735"/>
      <c r="AN855" s="2768"/>
      <c r="AO855" s="2735"/>
      <c r="AP855" s="2735"/>
      <c r="AQ855" s="2735"/>
      <c r="AR855" s="2768"/>
      <c r="AS855" s="2744"/>
      <c r="AT855" s="2745"/>
      <c r="AU855" s="2745"/>
      <c r="AV855" s="2746"/>
      <c r="AW855" s="2772"/>
      <c r="AX855" s="2773"/>
      <c r="AY855" s="2773"/>
      <c r="AZ855" s="2773"/>
      <c r="BA855" s="2774"/>
      <c r="BB855" s="2775"/>
      <c r="BC855" s="2776"/>
    </row>
    <row r="856" spans="1:103" s="2790" customFormat="1">
      <c r="A856" s="2777"/>
      <c r="B856" s="2778" t="s">
        <v>898</v>
      </c>
      <c r="C856" s="2779"/>
      <c r="D856" s="2780">
        <v>199</v>
      </c>
      <c r="E856" s="2781"/>
      <c r="F856" s="2782">
        <v>600</v>
      </c>
      <c r="G856" s="2783">
        <v>215</v>
      </c>
      <c r="H856" s="2783">
        <v>21.6</v>
      </c>
      <c r="I856" s="2783">
        <v>32.4</v>
      </c>
      <c r="J856" s="2783">
        <v>21.6</v>
      </c>
      <c r="K856" s="2783">
        <v>13</v>
      </c>
      <c r="L856" s="2783">
        <v>485.8</v>
      </c>
      <c r="M856" s="2782">
        <v>253.7</v>
      </c>
      <c r="N856" s="2784">
        <v>1.92</v>
      </c>
      <c r="O856" s="2785">
        <v>9.89</v>
      </c>
      <c r="P856" s="2786">
        <v>1</v>
      </c>
      <c r="Q856" s="2786">
        <v>1</v>
      </c>
      <c r="R856" s="2786" t="s">
        <v>2185</v>
      </c>
      <c r="S856" s="2786">
        <v>1</v>
      </c>
      <c r="T856" s="2787" t="s">
        <v>2185</v>
      </c>
      <c r="U856" s="2788">
        <v>1</v>
      </c>
      <c r="V856" s="2786" t="s">
        <v>2185</v>
      </c>
      <c r="W856" s="2789" t="s">
        <v>2185</v>
      </c>
      <c r="AB856" s="2786" t="s">
        <v>2499</v>
      </c>
      <c r="AC856" s="2791">
        <v>139000</v>
      </c>
      <c r="AD856" s="2792">
        <v>4630</v>
      </c>
      <c r="AE856" s="2792">
        <v>5452</v>
      </c>
      <c r="AF856" s="2783">
        <v>23.4</v>
      </c>
      <c r="AG856" s="2783">
        <v>138</v>
      </c>
      <c r="AH856" s="2792">
        <v>4670</v>
      </c>
      <c r="AI856" s="2783">
        <v>434</v>
      </c>
      <c r="AJ856" s="2783">
        <v>752</v>
      </c>
      <c r="AK856" s="2783">
        <v>4.3</v>
      </c>
      <c r="AL856" s="2783">
        <v>11.76</v>
      </c>
      <c r="AM856" s="2783">
        <v>787</v>
      </c>
      <c r="AN856" s="2793">
        <v>3814</v>
      </c>
      <c r="AO856" s="2735">
        <v>1</v>
      </c>
      <c r="AP856" s="2735">
        <v>1</v>
      </c>
      <c r="AQ856" s="2735">
        <v>1</v>
      </c>
      <c r="AR856" s="2768">
        <v>1</v>
      </c>
      <c r="AS856" s="2794">
        <v>67</v>
      </c>
      <c r="AT856" s="2795">
        <v>76</v>
      </c>
      <c r="AU856" s="2795">
        <v>56</v>
      </c>
      <c r="AV856" s="2796">
        <v>64</v>
      </c>
      <c r="AW856" s="2797">
        <v>1</v>
      </c>
      <c r="AX856" s="2798">
        <v>1</v>
      </c>
      <c r="AY856" s="2798">
        <v>1</v>
      </c>
      <c r="AZ856" s="2798">
        <v>1</v>
      </c>
      <c r="BA856" s="2799">
        <v>0</v>
      </c>
      <c r="BB856" s="2800">
        <v>0</v>
      </c>
      <c r="BC856" s="2801">
        <v>1</v>
      </c>
    </row>
    <row r="857" spans="1:103" s="2790" customFormat="1">
      <c r="A857" s="2777"/>
      <c r="B857" s="2778" t="s">
        <v>897</v>
      </c>
      <c r="C857" s="2779"/>
      <c r="D857" s="2780">
        <v>166</v>
      </c>
      <c r="E857" s="2781"/>
      <c r="F857" s="2782">
        <v>550</v>
      </c>
      <c r="G857" s="2783">
        <v>200</v>
      </c>
      <c r="H857" s="2783">
        <v>19</v>
      </c>
      <c r="I857" s="2783">
        <v>30</v>
      </c>
      <c r="J857" s="2783">
        <v>19</v>
      </c>
      <c r="K857" s="2783">
        <v>11.9</v>
      </c>
      <c r="L857" s="2783">
        <v>445.6</v>
      </c>
      <c r="M857" s="2782">
        <v>212</v>
      </c>
      <c r="N857" s="2784">
        <v>1.8</v>
      </c>
      <c r="O857" s="2802">
        <v>10.8</v>
      </c>
      <c r="P857" s="2786">
        <v>1</v>
      </c>
      <c r="Q857" s="2786">
        <v>1</v>
      </c>
      <c r="R857" s="2786">
        <v>1</v>
      </c>
      <c r="S857" s="2786">
        <v>1</v>
      </c>
      <c r="T857" s="2787">
        <v>1</v>
      </c>
      <c r="U857" s="2788">
        <v>1</v>
      </c>
      <c r="V857" s="2786">
        <v>1</v>
      </c>
      <c r="W857" s="2789">
        <v>1</v>
      </c>
      <c r="AB857" s="2786" t="s">
        <v>2495</v>
      </c>
      <c r="AC857" s="2791">
        <v>99180</v>
      </c>
      <c r="AD857" s="2792">
        <v>3610</v>
      </c>
      <c r="AE857" s="2792">
        <v>4240</v>
      </c>
      <c r="AF857" s="2783">
        <v>21.6</v>
      </c>
      <c r="AG857" s="2783">
        <v>111.3</v>
      </c>
      <c r="AH857" s="2792">
        <v>3490</v>
      </c>
      <c r="AI857" s="2783">
        <v>349</v>
      </c>
      <c r="AJ857" s="2783">
        <v>592</v>
      </c>
      <c r="AK857" s="2783">
        <v>4.0199999999999996</v>
      </c>
      <c r="AL857" s="2783">
        <v>10.73</v>
      </c>
      <c r="AM857" s="2783">
        <v>544</v>
      </c>
      <c r="AN857" s="2793">
        <v>2390</v>
      </c>
      <c r="AO857" s="2735">
        <v>1</v>
      </c>
      <c r="AP857" s="2735">
        <v>1</v>
      </c>
      <c r="AQ857" s="2735">
        <v>1</v>
      </c>
      <c r="AR857" s="2768">
        <v>1</v>
      </c>
      <c r="AS857" s="2794">
        <v>74</v>
      </c>
      <c r="AT857" s="2795">
        <v>84</v>
      </c>
      <c r="AU857" s="2795">
        <v>61</v>
      </c>
      <c r="AV857" s="2796">
        <v>71</v>
      </c>
      <c r="AW857" s="2797">
        <v>1</v>
      </c>
      <c r="AX857" s="2798">
        <v>1</v>
      </c>
      <c r="AY857" s="2798">
        <v>1</v>
      </c>
      <c r="AZ857" s="2798">
        <v>1</v>
      </c>
      <c r="BA857" s="2799">
        <v>0</v>
      </c>
      <c r="BB857" s="2800">
        <v>0</v>
      </c>
      <c r="BC857" s="2801">
        <v>0</v>
      </c>
    </row>
    <row r="858" spans="1:103" s="2790" customFormat="1">
      <c r="A858" s="2777"/>
      <c r="B858" s="2778" t="s">
        <v>896</v>
      </c>
      <c r="C858" s="2779"/>
      <c r="D858" s="2780">
        <v>141</v>
      </c>
      <c r="E858" s="2781"/>
      <c r="F858" s="2782">
        <v>500</v>
      </c>
      <c r="G858" s="2783">
        <v>185</v>
      </c>
      <c r="H858" s="2783">
        <v>18</v>
      </c>
      <c r="I858" s="2783">
        <v>27</v>
      </c>
      <c r="J858" s="2783">
        <v>18</v>
      </c>
      <c r="K858" s="2783">
        <v>10.8</v>
      </c>
      <c r="L858" s="2783">
        <v>404.3</v>
      </c>
      <c r="M858" s="2782">
        <v>179.4</v>
      </c>
      <c r="N858" s="2784">
        <v>1.63</v>
      </c>
      <c r="O858" s="2802">
        <v>11.6</v>
      </c>
      <c r="P858" s="2786">
        <v>1</v>
      </c>
      <c r="Q858" s="2786">
        <v>1</v>
      </c>
      <c r="R858" s="2786">
        <v>1</v>
      </c>
      <c r="S858" s="2786">
        <v>1</v>
      </c>
      <c r="T858" s="2787">
        <v>1</v>
      </c>
      <c r="U858" s="2788">
        <v>1</v>
      </c>
      <c r="V858" s="2786">
        <v>1</v>
      </c>
      <c r="W858" s="2789">
        <v>1</v>
      </c>
      <c r="AB858" s="2786" t="s">
        <v>2495</v>
      </c>
      <c r="AC858" s="2791">
        <v>68740</v>
      </c>
      <c r="AD858" s="2792">
        <v>2750</v>
      </c>
      <c r="AE858" s="2792">
        <v>3240</v>
      </c>
      <c r="AF858" s="2783">
        <v>19.600000000000001</v>
      </c>
      <c r="AG858" s="2803">
        <v>95.6</v>
      </c>
      <c r="AH858" s="2792">
        <v>2480</v>
      </c>
      <c r="AI858" s="2783">
        <v>268</v>
      </c>
      <c r="AJ858" s="2783">
        <v>456</v>
      </c>
      <c r="AK858" s="2783">
        <v>3.72</v>
      </c>
      <c r="AL858" s="2783">
        <v>9.85</v>
      </c>
      <c r="AM858" s="2783">
        <v>402</v>
      </c>
      <c r="AN858" s="2793">
        <v>1400</v>
      </c>
      <c r="AO858" s="2735">
        <v>1</v>
      </c>
      <c r="AP858" s="2735">
        <v>1</v>
      </c>
      <c r="AQ858" s="2735">
        <v>1</v>
      </c>
      <c r="AR858" s="2768">
        <v>1</v>
      </c>
      <c r="AS858" s="2794">
        <v>80</v>
      </c>
      <c r="AT858" s="2795">
        <v>91</v>
      </c>
      <c r="AU858" s="2795">
        <v>66</v>
      </c>
      <c r="AV858" s="2796">
        <v>76</v>
      </c>
      <c r="AW858" s="2797">
        <v>1</v>
      </c>
      <c r="AX858" s="2798">
        <v>1</v>
      </c>
      <c r="AY858" s="2798">
        <v>1</v>
      </c>
      <c r="AZ858" s="2798">
        <v>1</v>
      </c>
      <c r="BA858" s="2799">
        <v>0</v>
      </c>
      <c r="BB858" s="2800">
        <v>0</v>
      </c>
      <c r="BC858" s="2801">
        <v>0</v>
      </c>
    </row>
    <row r="859" spans="1:103" s="2790" customFormat="1">
      <c r="A859" s="2777"/>
      <c r="B859" s="2778" t="s">
        <v>895</v>
      </c>
      <c r="C859" s="2779"/>
      <c r="D859" s="2780">
        <v>115</v>
      </c>
      <c r="E859" s="2781"/>
      <c r="F859" s="2782">
        <v>450</v>
      </c>
      <c r="G859" s="2783">
        <v>170</v>
      </c>
      <c r="H859" s="2783">
        <v>16.2</v>
      </c>
      <c r="I859" s="2783">
        <v>24.3</v>
      </c>
      <c r="J859" s="2783">
        <v>16.2</v>
      </c>
      <c r="K859" s="2783">
        <v>9.6999999999999993</v>
      </c>
      <c r="L859" s="2783">
        <v>363.6</v>
      </c>
      <c r="M859" s="2782">
        <v>146.9</v>
      </c>
      <c r="N859" s="2784">
        <v>1.48</v>
      </c>
      <c r="O859" s="2802">
        <v>12.83</v>
      </c>
      <c r="P859" s="2786">
        <v>1</v>
      </c>
      <c r="Q859" s="2786">
        <v>1</v>
      </c>
      <c r="R859" s="2786">
        <v>1</v>
      </c>
      <c r="S859" s="2786">
        <v>1</v>
      </c>
      <c r="T859" s="2787">
        <v>1</v>
      </c>
      <c r="U859" s="2788">
        <v>1</v>
      </c>
      <c r="V859" s="2786">
        <v>1</v>
      </c>
      <c r="W859" s="2789">
        <v>1</v>
      </c>
      <c r="AB859" s="2786" t="s">
        <v>2495</v>
      </c>
      <c r="AC859" s="2791">
        <v>45850</v>
      </c>
      <c r="AD859" s="2792">
        <v>2040</v>
      </c>
      <c r="AE859" s="2792">
        <v>2400</v>
      </c>
      <c r="AF859" s="2783">
        <v>17.7</v>
      </c>
      <c r="AG859" s="2803">
        <v>77.790000000000006</v>
      </c>
      <c r="AH859" s="2792">
        <v>1730</v>
      </c>
      <c r="AI859" s="2783">
        <v>203</v>
      </c>
      <c r="AJ859" s="2783">
        <v>345</v>
      </c>
      <c r="AK859" s="2783">
        <v>3.43</v>
      </c>
      <c r="AL859" s="2783">
        <v>8.89</v>
      </c>
      <c r="AM859" s="2783">
        <v>267</v>
      </c>
      <c r="AN859" s="2804">
        <v>791</v>
      </c>
      <c r="AO859" s="2735">
        <v>1</v>
      </c>
      <c r="AP859" s="2735">
        <v>1</v>
      </c>
      <c r="AQ859" s="2735">
        <v>1</v>
      </c>
      <c r="AR859" s="2768">
        <v>1</v>
      </c>
      <c r="AS859" s="2794">
        <v>89</v>
      </c>
      <c r="AT859" s="2795">
        <v>100</v>
      </c>
      <c r="AU859" s="2795">
        <v>73</v>
      </c>
      <c r="AV859" s="2796">
        <v>84</v>
      </c>
      <c r="AW859" s="2797">
        <v>1</v>
      </c>
      <c r="AX859" s="2798">
        <v>1</v>
      </c>
      <c r="AY859" s="2798">
        <v>1</v>
      </c>
      <c r="AZ859" s="2798">
        <v>1</v>
      </c>
      <c r="BA859" s="2799">
        <v>0</v>
      </c>
      <c r="BB859" s="2800">
        <v>0</v>
      </c>
      <c r="BC859" s="2801">
        <v>0</v>
      </c>
    </row>
    <row r="860" spans="1:103" s="2790" customFormat="1">
      <c r="A860" s="2777"/>
      <c r="B860" s="2778" t="s">
        <v>894</v>
      </c>
      <c r="C860" s="2779"/>
      <c r="D860" s="2805">
        <v>92.4</v>
      </c>
      <c r="E860" s="2781"/>
      <c r="F860" s="2782">
        <v>400</v>
      </c>
      <c r="G860" s="2783">
        <v>155</v>
      </c>
      <c r="H860" s="2783">
        <v>14.4</v>
      </c>
      <c r="I860" s="2783">
        <v>21.6</v>
      </c>
      <c r="J860" s="2783">
        <v>14.4</v>
      </c>
      <c r="K860" s="2783">
        <v>8.6</v>
      </c>
      <c r="L860" s="2783">
        <v>322.89999999999998</v>
      </c>
      <c r="M860" s="2782">
        <v>117.7</v>
      </c>
      <c r="N860" s="2784">
        <v>1.33</v>
      </c>
      <c r="O860" s="2802">
        <v>14.36</v>
      </c>
      <c r="P860" s="2786">
        <v>1</v>
      </c>
      <c r="Q860" s="2786">
        <v>1</v>
      </c>
      <c r="R860" s="2786">
        <v>1</v>
      </c>
      <c r="S860" s="2786">
        <v>1</v>
      </c>
      <c r="T860" s="2787">
        <v>1</v>
      </c>
      <c r="U860" s="2788">
        <v>1</v>
      </c>
      <c r="V860" s="2786">
        <v>1</v>
      </c>
      <c r="W860" s="2789">
        <v>1</v>
      </c>
      <c r="AB860" s="2786" t="s">
        <v>2495</v>
      </c>
      <c r="AC860" s="2791">
        <v>29210</v>
      </c>
      <c r="AD860" s="2792">
        <v>1460</v>
      </c>
      <c r="AE860" s="2792">
        <v>1714</v>
      </c>
      <c r="AF860" s="2783">
        <v>15.7</v>
      </c>
      <c r="AG860" s="2803">
        <v>61.69</v>
      </c>
      <c r="AH860" s="2792">
        <v>1160</v>
      </c>
      <c r="AI860" s="2783">
        <v>149</v>
      </c>
      <c r="AJ860" s="2783">
        <v>253</v>
      </c>
      <c r="AK860" s="2783">
        <v>3.13</v>
      </c>
      <c r="AL860" s="2783">
        <v>7.93</v>
      </c>
      <c r="AM860" s="2783">
        <v>170</v>
      </c>
      <c r="AN860" s="2804">
        <v>420</v>
      </c>
      <c r="AO860" s="2735">
        <v>1</v>
      </c>
      <c r="AP860" s="2735">
        <v>1</v>
      </c>
      <c r="AQ860" s="2735">
        <v>1</v>
      </c>
      <c r="AR860" s="2768">
        <v>1</v>
      </c>
      <c r="AS860" s="2794">
        <v>99</v>
      </c>
      <c r="AT860" s="2795">
        <v>113</v>
      </c>
      <c r="AU860" s="2795">
        <v>81</v>
      </c>
      <c r="AV860" s="2796">
        <v>94</v>
      </c>
      <c r="AW860" s="2797">
        <v>1</v>
      </c>
      <c r="AX860" s="2798">
        <v>1</v>
      </c>
      <c r="AY860" s="2798">
        <v>1</v>
      </c>
      <c r="AZ860" s="2798">
        <v>1</v>
      </c>
      <c r="BA860" s="2799">
        <v>0</v>
      </c>
      <c r="BB860" s="2800">
        <v>0</v>
      </c>
      <c r="BC860" s="2801">
        <v>0</v>
      </c>
    </row>
    <row r="861" spans="1:103" s="2790" customFormat="1">
      <c r="A861" s="2777"/>
      <c r="B861" s="2778" t="s">
        <v>893</v>
      </c>
      <c r="C861" s="2779"/>
      <c r="D861" s="2805">
        <v>84</v>
      </c>
      <c r="E861" s="2781"/>
      <c r="F861" s="2782">
        <v>380</v>
      </c>
      <c r="G861" s="2783">
        <v>149</v>
      </c>
      <c r="H861" s="2783">
        <v>13.7</v>
      </c>
      <c r="I861" s="2783">
        <v>20.5</v>
      </c>
      <c r="J861" s="2783">
        <v>13.7</v>
      </c>
      <c r="K861" s="2783">
        <v>8.1999999999999993</v>
      </c>
      <c r="L861" s="2783">
        <v>306.7</v>
      </c>
      <c r="M861" s="2782">
        <v>107</v>
      </c>
      <c r="N861" s="2784">
        <v>1.27</v>
      </c>
      <c r="O861" s="2802">
        <v>15.12</v>
      </c>
      <c r="P861" s="2786">
        <v>1</v>
      </c>
      <c r="Q861" s="2786">
        <v>1</v>
      </c>
      <c r="R861" s="2786" t="s">
        <v>2185</v>
      </c>
      <c r="S861" s="2786">
        <v>1</v>
      </c>
      <c r="T861" s="2787" t="s">
        <v>2185</v>
      </c>
      <c r="U861" s="2788">
        <v>1</v>
      </c>
      <c r="V861" s="2786" t="s">
        <v>2185</v>
      </c>
      <c r="W861" s="2789" t="s">
        <v>2185</v>
      </c>
      <c r="AB861" s="2786" t="s">
        <v>2499</v>
      </c>
      <c r="AC861" s="2791">
        <v>24010</v>
      </c>
      <c r="AD861" s="2792">
        <v>1260</v>
      </c>
      <c r="AE861" s="2792">
        <v>1482</v>
      </c>
      <c r="AF861" s="2783">
        <v>15</v>
      </c>
      <c r="AG861" s="2803">
        <v>55.55</v>
      </c>
      <c r="AH861" s="2783">
        <v>975</v>
      </c>
      <c r="AI861" s="2783">
        <v>131</v>
      </c>
      <c r="AJ861" s="2783">
        <v>221</v>
      </c>
      <c r="AK861" s="2783">
        <v>3.02</v>
      </c>
      <c r="AL861" s="2783">
        <v>7.5400000000000009</v>
      </c>
      <c r="AM861" s="2783">
        <v>141</v>
      </c>
      <c r="AN861" s="2804">
        <v>319</v>
      </c>
      <c r="AO861" s="2735">
        <v>1</v>
      </c>
      <c r="AP861" s="2735">
        <v>1</v>
      </c>
      <c r="AQ861" s="2735">
        <v>1</v>
      </c>
      <c r="AR861" s="2768">
        <v>1</v>
      </c>
      <c r="AS861" s="2794">
        <v>104</v>
      </c>
      <c r="AT861" s="2795">
        <v>118</v>
      </c>
      <c r="AU861" s="2795">
        <v>85</v>
      </c>
      <c r="AV861" s="2796">
        <v>99</v>
      </c>
      <c r="AW861" s="2797">
        <v>1</v>
      </c>
      <c r="AX861" s="2798">
        <v>1</v>
      </c>
      <c r="AY861" s="2798">
        <v>1</v>
      </c>
      <c r="AZ861" s="2798">
        <v>1</v>
      </c>
      <c r="BA861" s="2799">
        <v>0</v>
      </c>
      <c r="BB861" s="2800">
        <v>0</v>
      </c>
      <c r="BC861" s="2801">
        <v>1</v>
      </c>
    </row>
    <row r="862" spans="1:103" s="2790" customFormat="1">
      <c r="A862" s="2777"/>
      <c r="B862" s="2778" t="s">
        <v>892</v>
      </c>
      <c r="C862" s="2779"/>
      <c r="D862" s="2805">
        <v>76.099999999999994</v>
      </c>
      <c r="E862" s="2781"/>
      <c r="F862" s="2782">
        <v>360</v>
      </c>
      <c r="G862" s="2783">
        <v>143</v>
      </c>
      <c r="H862" s="2783">
        <v>13</v>
      </c>
      <c r="I862" s="2783">
        <v>19.5</v>
      </c>
      <c r="J862" s="2783">
        <v>13</v>
      </c>
      <c r="K862" s="2783">
        <v>7.8</v>
      </c>
      <c r="L862" s="2783">
        <v>290.2</v>
      </c>
      <c r="M862" s="2782">
        <v>97</v>
      </c>
      <c r="N862" s="2784">
        <v>1.21</v>
      </c>
      <c r="O862" s="2802">
        <v>15.89</v>
      </c>
      <c r="P862" s="2786">
        <v>1</v>
      </c>
      <c r="Q862" s="2786">
        <v>1</v>
      </c>
      <c r="R862" s="2786">
        <v>1</v>
      </c>
      <c r="S862" s="2786">
        <v>1</v>
      </c>
      <c r="T862" s="2787">
        <v>1</v>
      </c>
      <c r="U862" s="2788">
        <v>1</v>
      </c>
      <c r="V862" s="2786">
        <v>1</v>
      </c>
      <c r="W862" s="2789">
        <v>1</v>
      </c>
      <c r="AB862" s="2786" t="s">
        <v>2495</v>
      </c>
      <c r="AC862" s="2791">
        <v>19610</v>
      </c>
      <c r="AD862" s="2792">
        <v>1090</v>
      </c>
      <c r="AE862" s="2792">
        <v>1276</v>
      </c>
      <c r="AF862" s="2783">
        <v>14.2</v>
      </c>
      <c r="AG862" s="2803">
        <v>49.95</v>
      </c>
      <c r="AH862" s="2783">
        <v>818</v>
      </c>
      <c r="AI862" s="2783">
        <v>114</v>
      </c>
      <c r="AJ862" s="2783">
        <v>194</v>
      </c>
      <c r="AK862" s="2783">
        <v>2.9</v>
      </c>
      <c r="AL862" s="2783">
        <v>7.18</v>
      </c>
      <c r="AM862" s="2783">
        <v>115</v>
      </c>
      <c r="AN862" s="2804">
        <v>240</v>
      </c>
      <c r="AO862" s="2735">
        <v>1</v>
      </c>
      <c r="AP862" s="2735">
        <v>1</v>
      </c>
      <c r="AQ862" s="2735">
        <v>1</v>
      </c>
      <c r="AR862" s="2768">
        <v>1</v>
      </c>
      <c r="AS862" s="2794">
        <v>110</v>
      </c>
      <c r="AT862" s="2795">
        <v>124</v>
      </c>
      <c r="AU862" s="2795">
        <v>89</v>
      </c>
      <c r="AV862" s="2796">
        <v>104</v>
      </c>
      <c r="AW862" s="2797">
        <v>1</v>
      </c>
      <c r="AX862" s="2798">
        <v>1</v>
      </c>
      <c r="AY862" s="2798">
        <v>1</v>
      </c>
      <c r="AZ862" s="2798">
        <v>1</v>
      </c>
      <c r="BA862" s="2799">
        <v>0</v>
      </c>
      <c r="BB862" s="2800">
        <v>0</v>
      </c>
      <c r="BC862" s="2801">
        <v>0</v>
      </c>
    </row>
    <row r="863" spans="1:103" s="2790" customFormat="1">
      <c r="A863" s="2777"/>
      <c r="B863" s="2778" t="s">
        <v>891</v>
      </c>
      <c r="C863" s="2779"/>
      <c r="D863" s="2805">
        <v>68</v>
      </c>
      <c r="E863" s="2781"/>
      <c r="F863" s="2782">
        <v>340</v>
      </c>
      <c r="G863" s="2783">
        <v>137</v>
      </c>
      <c r="H863" s="2783">
        <v>12.2</v>
      </c>
      <c r="I863" s="2783">
        <v>18.3</v>
      </c>
      <c r="J863" s="2783">
        <v>12.2</v>
      </c>
      <c r="K863" s="2783">
        <v>7.3</v>
      </c>
      <c r="L863" s="2783">
        <v>274.3</v>
      </c>
      <c r="M863" s="2782">
        <v>86.7</v>
      </c>
      <c r="N863" s="2784">
        <v>1.1499999999999999</v>
      </c>
      <c r="O863" s="2802">
        <v>16.899999999999999</v>
      </c>
      <c r="P863" s="2786">
        <v>1</v>
      </c>
      <c r="Q863" s="2786">
        <v>1</v>
      </c>
      <c r="R863" s="2786">
        <v>1</v>
      </c>
      <c r="S863" s="2786">
        <v>1</v>
      </c>
      <c r="T863" s="2787">
        <v>1</v>
      </c>
      <c r="U863" s="2788">
        <v>1</v>
      </c>
      <c r="V863" s="2786">
        <v>1</v>
      </c>
      <c r="W863" s="2789">
        <v>1</v>
      </c>
      <c r="AB863" s="2786" t="s">
        <v>2495</v>
      </c>
      <c r="AC863" s="2791">
        <v>15700</v>
      </c>
      <c r="AD863" s="2783">
        <v>923</v>
      </c>
      <c r="AE863" s="2792">
        <v>1080</v>
      </c>
      <c r="AF863" s="2783">
        <v>13.5</v>
      </c>
      <c r="AG863" s="2803">
        <v>44.27</v>
      </c>
      <c r="AH863" s="2783">
        <v>674</v>
      </c>
      <c r="AI863" s="2803">
        <v>98.4</v>
      </c>
      <c r="AJ863" s="2783">
        <v>166</v>
      </c>
      <c r="AK863" s="2783">
        <v>2.8</v>
      </c>
      <c r="AL863" s="2783">
        <v>6.76</v>
      </c>
      <c r="AM863" s="2803">
        <v>90.4</v>
      </c>
      <c r="AN863" s="2804">
        <v>176</v>
      </c>
      <c r="AO863" s="2735">
        <v>1</v>
      </c>
      <c r="AP863" s="2735">
        <v>1</v>
      </c>
      <c r="AQ863" s="2735">
        <v>1</v>
      </c>
      <c r="AR863" s="2768">
        <v>1</v>
      </c>
      <c r="AS863" s="2794">
        <v>117</v>
      </c>
      <c r="AT863" s="2795">
        <v>132</v>
      </c>
      <c r="AU863" s="2795">
        <v>94</v>
      </c>
      <c r="AV863" s="2796">
        <v>110</v>
      </c>
      <c r="AW863" s="2797">
        <v>1</v>
      </c>
      <c r="AX863" s="2798">
        <v>1</v>
      </c>
      <c r="AY863" s="2798">
        <v>1</v>
      </c>
      <c r="AZ863" s="2798">
        <v>1</v>
      </c>
      <c r="BA863" s="2799">
        <v>0</v>
      </c>
      <c r="BB863" s="2800">
        <v>0</v>
      </c>
      <c r="BC863" s="2801">
        <v>0</v>
      </c>
    </row>
    <row r="864" spans="1:103" s="2790" customFormat="1">
      <c r="A864" s="2777"/>
      <c r="B864" s="2778" t="s">
        <v>890</v>
      </c>
      <c r="C864" s="2779"/>
      <c r="D864" s="2805">
        <v>61</v>
      </c>
      <c r="E864" s="2781"/>
      <c r="F864" s="2782">
        <v>320</v>
      </c>
      <c r="G864" s="2783">
        <v>131</v>
      </c>
      <c r="H864" s="2783">
        <v>11.5</v>
      </c>
      <c r="I864" s="2783">
        <v>17.3</v>
      </c>
      <c r="J864" s="2783">
        <v>11.5</v>
      </c>
      <c r="K864" s="2783">
        <v>6.9</v>
      </c>
      <c r="L864" s="2783">
        <v>257.89999999999998</v>
      </c>
      <c r="M864" s="2782">
        <v>77.7</v>
      </c>
      <c r="N864" s="2784">
        <v>1.0900000000000001</v>
      </c>
      <c r="O864" s="2802">
        <v>17.87</v>
      </c>
      <c r="P864" s="2786">
        <v>1</v>
      </c>
      <c r="Q864" s="2786">
        <v>1</v>
      </c>
      <c r="R864" s="2786" t="s">
        <v>2185</v>
      </c>
      <c r="S864" s="2786">
        <v>1</v>
      </c>
      <c r="T864" s="2787" t="s">
        <v>2185</v>
      </c>
      <c r="U864" s="2788">
        <v>1</v>
      </c>
      <c r="V864" s="2786" t="s">
        <v>2185</v>
      </c>
      <c r="W864" s="2789" t="s">
        <v>2185</v>
      </c>
      <c r="AB864" s="2786" t="s">
        <v>2499</v>
      </c>
      <c r="AC864" s="2791">
        <v>12510</v>
      </c>
      <c r="AD864" s="2783">
        <v>782</v>
      </c>
      <c r="AE864" s="2783">
        <v>914</v>
      </c>
      <c r="AF864" s="2783">
        <v>12.7</v>
      </c>
      <c r="AG864" s="2803">
        <v>39.26</v>
      </c>
      <c r="AH864" s="2783">
        <v>555</v>
      </c>
      <c r="AI864" s="2803">
        <v>84.7</v>
      </c>
      <c r="AJ864" s="2783">
        <v>143</v>
      </c>
      <c r="AK864" s="2783">
        <v>2.67</v>
      </c>
      <c r="AL864" s="2783">
        <v>6.39</v>
      </c>
      <c r="AM864" s="2803">
        <v>72.5</v>
      </c>
      <c r="AN864" s="2804">
        <v>129</v>
      </c>
      <c r="AO864" s="2735">
        <v>1</v>
      </c>
      <c r="AP864" s="2735">
        <v>1</v>
      </c>
      <c r="AQ864" s="2735">
        <v>1</v>
      </c>
      <c r="AR864" s="2768">
        <v>1</v>
      </c>
      <c r="AS864" s="2794">
        <v>123</v>
      </c>
      <c r="AT864" s="2795">
        <v>140</v>
      </c>
      <c r="AU864" s="2795">
        <v>99</v>
      </c>
      <c r="AV864" s="2796">
        <v>116</v>
      </c>
      <c r="AW864" s="2797">
        <v>1</v>
      </c>
      <c r="AX864" s="2798">
        <v>1</v>
      </c>
      <c r="AY864" s="2798">
        <v>1</v>
      </c>
      <c r="AZ864" s="2798">
        <v>1</v>
      </c>
      <c r="BA864" s="2799">
        <v>0</v>
      </c>
      <c r="BB864" s="2800">
        <v>0</v>
      </c>
      <c r="BC864" s="2801">
        <v>1</v>
      </c>
    </row>
    <row r="865" spans="1:55" s="2790" customFormat="1">
      <c r="A865" s="2777"/>
      <c r="B865" s="2778" t="s">
        <v>889</v>
      </c>
      <c r="C865" s="2779"/>
      <c r="D865" s="2805">
        <v>54.2</v>
      </c>
      <c r="E865" s="2781"/>
      <c r="F865" s="2782">
        <v>300</v>
      </c>
      <c r="G865" s="2783">
        <v>125</v>
      </c>
      <c r="H865" s="2783">
        <v>10.8</v>
      </c>
      <c r="I865" s="2783">
        <v>16.2</v>
      </c>
      <c r="J865" s="2783">
        <v>10.8</v>
      </c>
      <c r="K865" s="2783">
        <v>6.5</v>
      </c>
      <c r="L865" s="2783">
        <v>241.6</v>
      </c>
      <c r="M865" s="2782">
        <v>69</v>
      </c>
      <c r="N865" s="2784">
        <v>1.03</v>
      </c>
      <c r="O865" s="2802">
        <v>19.02</v>
      </c>
      <c r="P865" s="2786">
        <v>1</v>
      </c>
      <c r="Q865" s="2786">
        <v>1</v>
      </c>
      <c r="R865" s="2786">
        <v>1</v>
      </c>
      <c r="S865" s="2786">
        <v>1</v>
      </c>
      <c r="T865" s="2787">
        <v>1</v>
      </c>
      <c r="U865" s="2788">
        <v>1</v>
      </c>
      <c r="V865" s="2786">
        <v>1</v>
      </c>
      <c r="W865" s="2789">
        <v>1</v>
      </c>
      <c r="AB865" s="2786" t="s">
        <v>2495</v>
      </c>
      <c r="AC865" s="2791">
        <v>9800</v>
      </c>
      <c r="AD865" s="2783">
        <v>653</v>
      </c>
      <c r="AE865" s="2783">
        <v>762</v>
      </c>
      <c r="AF865" s="2783">
        <v>11.9</v>
      </c>
      <c r="AG865" s="2803">
        <v>34.58</v>
      </c>
      <c r="AH865" s="2783">
        <v>451</v>
      </c>
      <c r="AI865" s="2803">
        <v>72.2</v>
      </c>
      <c r="AJ865" s="2783">
        <v>121</v>
      </c>
      <c r="AK865" s="2783">
        <v>2.56</v>
      </c>
      <c r="AL865" s="2783">
        <v>6.01</v>
      </c>
      <c r="AM865" s="2803">
        <v>56.8</v>
      </c>
      <c r="AN865" s="2802">
        <v>91.8</v>
      </c>
      <c r="AO865" s="2735">
        <v>1</v>
      </c>
      <c r="AP865" s="2735">
        <v>1</v>
      </c>
      <c r="AQ865" s="2735">
        <v>1</v>
      </c>
      <c r="AR865" s="2768">
        <v>1</v>
      </c>
      <c r="AS865" s="2794">
        <v>131</v>
      </c>
      <c r="AT865" s="2795">
        <v>149</v>
      </c>
      <c r="AU865" s="2795">
        <v>105</v>
      </c>
      <c r="AV865" s="2796">
        <v>123</v>
      </c>
      <c r="AW865" s="2797">
        <v>1</v>
      </c>
      <c r="AX865" s="2798">
        <v>1</v>
      </c>
      <c r="AY865" s="2798">
        <v>1</v>
      </c>
      <c r="AZ865" s="2798">
        <v>1</v>
      </c>
      <c r="BA865" s="2799">
        <v>0</v>
      </c>
      <c r="BB865" s="2800">
        <v>0</v>
      </c>
      <c r="BC865" s="2801">
        <v>0</v>
      </c>
    </row>
    <row r="866" spans="1:55" s="2790" customFormat="1">
      <c r="A866" s="2777"/>
      <c r="B866" s="2778" t="s">
        <v>888</v>
      </c>
      <c r="C866" s="2779"/>
      <c r="D866" s="2805">
        <v>47.9</v>
      </c>
      <c r="E866" s="2781"/>
      <c r="F866" s="2782">
        <v>280</v>
      </c>
      <c r="G866" s="2783">
        <v>119</v>
      </c>
      <c r="H866" s="2783">
        <v>10.1</v>
      </c>
      <c r="I866" s="2783">
        <v>15.2</v>
      </c>
      <c r="J866" s="2783">
        <v>10.1</v>
      </c>
      <c r="K866" s="2783">
        <v>6.1</v>
      </c>
      <c r="L866" s="2783">
        <v>225.1</v>
      </c>
      <c r="M866" s="2782">
        <v>61</v>
      </c>
      <c r="N866" s="2784">
        <v>0.96599999999999997</v>
      </c>
      <c r="O866" s="2802">
        <v>20.170000000000002</v>
      </c>
      <c r="P866" s="2786">
        <v>1</v>
      </c>
      <c r="Q866" s="2786">
        <v>1</v>
      </c>
      <c r="R866" s="2786" t="s">
        <v>2185</v>
      </c>
      <c r="S866" s="2786">
        <v>1</v>
      </c>
      <c r="T866" s="2787" t="s">
        <v>2185</v>
      </c>
      <c r="U866" s="2788">
        <v>1</v>
      </c>
      <c r="V866" s="2786" t="s">
        <v>2185</v>
      </c>
      <c r="W866" s="2789" t="s">
        <v>2185</v>
      </c>
      <c r="AB866" s="2786" t="s">
        <v>2499</v>
      </c>
      <c r="AC866" s="2791">
        <v>7590</v>
      </c>
      <c r="AD866" s="2783">
        <v>542</v>
      </c>
      <c r="AE866" s="2783">
        <v>632</v>
      </c>
      <c r="AF866" s="2783">
        <v>11.1</v>
      </c>
      <c r="AG866" s="2803">
        <v>30.18</v>
      </c>
      <c r="AH866" s="2783">
        <v>364</v>
      </c>
      <c r="AI866" s="2803">
        <v>61.2</v>
      </c>
      <c r="AJ866" s="2783">
        <v>103</v>
      </c>
      <c r="AK866" s="2783">
        <v>2.4500000000000002</v>
      </c>
      <c r="AL866" s="2783">
        <v>5.64</v>
      </c>
      <c r="AM866" s="2803">
        <v>44.2</v>
      </c>
      <c r="AN866" s="2802">
        <v>64.599999999999994</v>
      </c>
      <c r="AO866" s="2735">
        <v>1</v>
      </c>
      <c r="AP866" s="2735">
        <v>1</v>
      </c>
      <c r="AQ866" s="2735">
        <v>1</v>
      </c>
      <c r="AR866" s="2768">
        <v>1</v>
      </c>
      <c r="AS866" s="2794">
        <v>139</v>
      </c>
      <c r="AT866" s="2795">
        <v>159</v>
      </c>
      <c r="AU866" s="2795">
        <v>111</v>
      </c>
      <c r="AV866" s="2796">
        <v>131</v>
      </c>
      <c r="AW866" s="2797">
        <v>1</v>
      </c>
      <c r="AX866" s="2798">
        <v>1</v>
      </c>
      <c r="AY866" s="2798">
        <v>1</v>
      </c>
      <c r="AZ866" s="2798">
        <v>1</v>
      </c>
      <c r="BA866" s="2799">
        <v>0</v>
      </c>
      <c r="BB866" s="2800">
        <v>0</v>
      </c>
      <c r="BC866" s="2801">
        <v>1</v>
      </c>
    </row>
    <row r="867" spans="1:55" s="2790" customFormat="1">
      <c r="A867" s="2777"/>
      <c r="B867" s="2778" t="s">
        <v>887</v>
      </c>
      <c r="C867" s="2779"/>
      <c r="D867" s="2805">
        <v>41.9</v>
      </c>
      <c r="E867" s="2781"/>
      <c r="F867" s="2782">
        <v>260</v>
      </c>
      <c r="G867" s="2783">
        <v>113</v>
      </c>
      <c r="H867" s="2783">
        <v>9.4</v>
      </c>
      <c r="I867" s="2783">
        <v>14.1</v>
      </c>
      <c r="J867" s="2783">
        <v>9.4</v>
      </c>
      <c r="K867" s="2783">
        <v>5.6</v>
      </c>
      <c r="L867" s="2783">
        <v>208.9</v>
      </c>
      <c r="M867" s="2782">
        <v>53.3</v>
      </c>
      <c r="N867" s="2784">
        <v>0.90600000000000003</v>
      </c>
      <c r="O867" s="2802">
        <v>21.65</v>
      </c>
      <c r="P867" s="2786">
        <v>1</v>
      </c>
      <c r="Q867" s="2786">
        <v>1</v>
      </c>
      <c r="R867" s="2786">
        <v>1</v>
      </c>
      <c r="S867" s="2786">
        <v>1</v>
      </c>
      <c r="T867" s="2787">
        <v>1</v>
      </c>
      <c r="U867" s="2788">
        <v>1</v>
      </c>
      <c r="V867" s="2786">
        <v>1</v>
      </c>
      <c r="W867" s="2789">
        <v>1</v>
      </c>
      <c r="AB867" s="2786" t="s">
        <v>2495</v>
      </c>
      <c r="AC867" s="2791">
        <v>5740</v>
      </c>
      <c r="AD867" s="2783">
        <v>442</v>
      </c>
      <c r="AE867" s="2783">
        <v>514</v>
      </c>
      <c r="AF867" s="2783">
        <v>10.4</v>
      </c>
      <c r="AG867" s="2803">
        <v>26.08</v>
      </c>
      <c r="AH867" s="2783">
        <v>288</v>
      </c>
      <c r="AI867" s="2803">
        <v>51</v>
      </c>
      <c r="AJ867" s="2803">
        <v>85.9</v>
      </c>
      <c r="AK867" s="2783">
        <v>2.3199999999999998</v>
      </c>
      <c r="AL867" s="2783">
        <v>5.26</v>
      </c>
      <c r="AM867" s="2803">
        <v>33.5</v>
      </c>
      <c r="AN867" s="2802">
        <v>44.1</v>
      </c>
      <c r="AO867" s="2735">
        <v>1</v>
      </c>
      <c r="AP867" s="2735">
        <v>1</v>
      </c>
      <c r="AQ867" s="2735">
        <v>1</v>
      </c>
      <c r="AR867" s="2768">
        <v>1</v>
      </c>
      <c r="AS867" s="2794">
        <v>149</v>
      </c>
      <c r="AT867" s="2795">
        <v>170</v>
      </c>
      <c r="AU867" s="2795">
        <v>119</v>
      </c>
      <c r="AV867" s="2796">
        <v>140</v>
      </c>
      <c r="AW867" s="2797">
        <v>1</v>
      </c>
      <c r="AX867" s="2798">
        <v>1</v>
      </c>
      <c r="AY867" s="2798">
        <v>1</v>
      </c>
      <c r="AZ867" s="2798">
        <v>1</v>
      </c>
      <c r="BA867" s="2799">
        <v>0</v>
      </c>
      <c r="BB867" s="2800">
        <v>0</v>
      </c>
      <c r="BC867" s="2801">
        <v>0</v>
      </c>
    </row>
    <row r="868" spans="1:55" s="2790" customFormat="1">
      <c r="A868" s="2777"/>
      <c r="B868" s="2778" t="s">
        <v>886</v>
      </c>
      <c r="C868" s="2779"/>
      <c r="D868" s="2805">
        <v>36.200000000000003</v>
      </c>
      <c r="E868" s="2781"/>
      <c r="F868" s="2782">
        <v>240</v>
      </c>
      <c r="G868" s="2783">
        <v>106</v>
      </c>
      <c r="H868" s="2783">
        <v>8.6999999999999993</v>
      </c>
      <c r="I868" s="2783">
        <v>13.1</v>
      </c>
      <c r="J868" s="2783">
        <v>8.6999999999999993</v>
      </c>
      <c r="K868" s="2783">
        <v>5.2</v>
      </c>
      <c r="L868" s="2783">
        <v>192.5</v>
      </c>
      <c r="M868" s="2782">
        <v>46.1</v>
      </c>
      <c r="N868" s="2784">
        <v>0.84399999999999997</v>
      </c>
      <c r="O868" s="2802">
        <v>23.32</v>
      </c>
      <c r="P868" s="2786">
        <v>1</v>
      </c>
      <c r="Q868" s="2786">
        <v>1</v>
      </c>
      <c r="R868" s="2786">
        <v>1</v>
      </c>
      <c r="S868" s="2786">
        <v>1</v>
      </c>
      <c r="T868" s="2787">
        <v>1</v>
      </c>
      <c r="U868" s="2788">
        <v>1</v>
      </c>
      <c r="V868" s="2786">
        <v>1</v>
      </c>
      <c r="W868" s="2789">
        <v>1</v>
      </c>
      <c r="AB868" s="2786" t="s">
        <v>2495</v>
      </c>
      <c r="AC868" s="2791">
        <v>4250</v>
      </c>
      <c r="AD868" s="2783">
        <v>354</v>
      </c>
      <c r="AE868" s="2783">
        <v>412</v>
      </c>
      <c r="AF868" s="2783">
        <v>9.59</v>
      </c>
      <c r="AG868" s="2803">
        <v>22.33</v>
      </c>
      <c r="AH868" s="2783">
        <v>221</v>
      </c>
      <c r="AI868" s="2803">
        <v>41.7</v>
      </c>
      <c r="AJ868" s="2803">
        <v>70</v>
      </c>
      <c r="AK868" s="2783">
        <v>2.2000000000000002</v>
      </c>
      <c r="AL868" s="2783">
        <v>4.8899999999999997</v>
      </c>
      <c r="AM868" s="2803">
        <v>25</v>
      </c>
      <c r="AN868" s="2802">
        <v>28.7</v>
      </c>
      <c r="AO868" s="2735">
        <v>1</v>
      </c>
      <c r="AP868" s="2735">
        <v>1</v>
      </c>
      <c r="AQ868" s="2735">
        <v>1</v>
      </c>
      <c r="AR868" s="2768">
        <v>1</v>
      </c>
      <c r="AS868" s="2794">
        <v>160</v>
      </c>
      <c r="AT868" s="2795">
        <v>183</v>
      </c>
      <c r="AU868" s="2795">
        <v>127</v>
      </c>
      <c r="AV868" s="2796">
        <v>150</v>
      </c>
      <c r="AW868" s="2797">
        <v>1</v>
      </c>
      <c r="AX868" s="2798">
        <v>1</v>
      </c>
      <c r="AY868" s="2798">
        <v>1</v>
      </c>
      <c r="AZ868" s="2798">
        <v>1</v>
      </c>
      <c r="BA868" s="2799">
        <v>1</v>
      </c>
      <c r="BB868" s="2800">
        <v>0</v>
      </c>
      <c r="BC868" s="2801">
        <v>0</v>
      </c>
    </row>
    <row r="869" spans="1:55" s="2790" customFormat="1">
      <c r="A869" s="2777"/>
      <c r="B869" s="2778" t="s">
        <v>885</v>
      </c>
      <c r="C869" s="2779"/>
      <c r="D869" s="2805">
        <v>31.1</v>
      </c>
      <c r="E869" s="2781"/>
      <c r="F869" s="2782">
        <v>220</v>
      </c>
      <c r="G869" s="2783">
        <v>98</v>
      </c>
      <c r="H869" s="2783">
        <v>8.1</v>
      </c>
      <c r="I869" s="2783">
        <v>12.2</v>
      </c>
      <c r="J869" s="2783">
        <v>8.1</v>
      </c>
      <c r="K869" s="2783">
        <v>4.9000000000000004</v>
      </c>
      <c r="L869" s="2783">
        <v>175.8</v>
      </c>
      <c r="M869" s="2782">
        <v>39.5</v>
      </c>
      <c r="N869" s="2784">
        <v>0.77500000000000002</v>
      </c>
      <c r="O869" s="2802">
        <v>24.99</v>
      </c>
      <c r="P869" s="2786">
        <v>1</v>
      </c>
      <c r="Q869" s="2786">
        <v>1</v>
      </c>
      <c r="R869" s="2786">
        <v>1</v>
      </c>
      <c r="S869" s="2786">
        <v>1</v>
      </c>
      <c r="T869" s="2787">
        <v>1</v>
      </c>
      <c r="U869" s="2788">
        <v>1</v>
      </c>
      <c r="V869" s="2786">
        <v>1</v>
      </c>
      <c r="W869" s="2789">
        <v>1</v>
      </c>
      <c r="AB869" s="2786" t="s">
        <v>2495</v>
      </c>
      <c r="AC869" s="2791">
        <v>3060</v>
      </c>
      <c r="AD869" s="2783">
        <v>278</v>
      </c>
      <c r="AE869" s="2783">
        <v>324</v>
      </c>
      <c r="AF869" s="2783">
        <v>8.8000000000000007</v>
      </c>
      <c r="AG869" s="2803">
        <v>19.059999999999999</v>
      </c>
      <c r="AH869" s="2783">
        <v>162</v>
      </c>
      <c r="AI869" s="2803">
        <v>33.1</v>
      </c>
      <c r="AJ869" s="2803">
        <v>55.7</v>
      </c>
      <c r="AK869" s="2783">
        <v>2.02</v>
      </c>
      <c r="AL869" s="2783">
        <v>4.54</v>
      </c>
      <c r="AM869" s="2803">
        <v>18.600000000000001</v>
      </c>
      <c r="AN869" s="2802">
        <v>17.8</v>
      </c>
      <c r="AO869" s="2735">
        <v>1</v>
      </c>
      <c r="AP869" s="2735">
        <v>1</v>
      </c>
      <c r="AQ869" s="2735">
        <v>1</v>
      </c>
      <c r="AR869" s="2768">
        <v>1</v>
      </c>
      <c r="AS869" s="2794">
        <v>172</v>
      </c>
      <c r="AT869" s="2795">
        <v>197</v>
      </c>
      <c r="AU869" s="2795">
        <v>136</v>
      </c>
      <c r="AV869" s="2796">
        <v>161</v>
      </c>
      <c r="AW869" s="2797">
        <v>1</v>
      </c>
      <c r="AX869" s="2798">
        <v>1</v>
      </c>
      <c r="AY869" s="2798">
        <v>1</v>
      </c>
      <c r="AZ869" s="2798">
        <v>1</v>
      </c>
      <c r="BA869" s="2799">
        <v>1</v>
      </c>
      <c r="BB869" s="2800">
        <v>0</v>
      </c>
      <c r="BC869" s="2801">
        <v>0</v>
      </c>
    </row>
    <row r="870" spans="1:55" s="2790" customFormat="1">
      <c r="A870" s="2777"/>
      <c r="B870" s="2778" t="s">
        <v>884</v>
      </c>
      <c r="C870" s="2779"/>
      <c r="D870" s="2805">
        <v>26.2</v>
      </c>
      <c r="E870" s="2781"/>
      <c r="F870" s="2782">
        <v>200</v>
      </c>
      <c r="G870" s="2783">
        <v>90</v>
      </c>
      <c r="H870" s="2783">
        <v>7.5</v>
      </c>
      <c r="I870" s="2783">
        <v>11.3</v>
      </c>
      <c r="J870" s="2783">
        <v>7.5</v>
      </c>
      <c r="K870" s="2783">
        <v>4.5</v>
      </c>
      <c r="L870" s="2783">
        <v>159.1</v>
      </c>
      <c r="M870" s="2782">
        <v>33.4</v>
      </c>
      <c r="N870" s="2784">
        <v>0.70899999999999996</v>
      </c>
      <c r="O870" s="2802">
        <v>27.04</v>
      </c>
      <c r="P870" s="2786">
        <v>1</v>
      </c>
      <c r="Q870" s="2786">
        <v>1</v>
      </c>
      <c r="R870" s="2786">
        <v>1</v>
      </c>
      <c r="S870" s="2786">
        <v>1</v>
      </c>
      <c r="T870" s="2787">
        <v>1</v>
      </c>
      <c r="U870" s="2788">
        <v>1</v>
      </c>
      <c r="V870" s="2786">
        <v>1</v>
      </c>
      <c r="W870" s="2789">
        <v>1</v>
      </c>
      <c r="AB870" s="2786" t="s">
        <v>2495</v>
      </c>
      <c r="AC870" s="2791">
        <v>2140</v>
      </c>
      <c r="AD870" s="2783">
        <v>214</v>
      </c>
      <c r="AE870" s="2783">
        <v>250</v>
      </c>
      <c r="AF870" s="2783">
        <v>8</v>
      </c>
      <c r="AG870" s="2803">
        <v>16.03</v>
      </c>
      <c r="AH870" s="2783">
        <v>117</v>
      </c>
      <c r="AI870" s="2803">
        <v>26</v>
      </c>
      <c r="AJ870" s="2803">
        <v>43.5</v>
      </c>
      <c r="AK870" s="2783">
        <v>1.87</v>
      </c>
      <c r="AL870" s="2783">
        <v>4.2</v>
      </c>
      <c r="AM870" s="2803">
        <v>13.5</v>
      </c>
      <c r="AN870" s="2802">
        <v>10.5</v>
      </c>
      <c r="AO870" s="2735">
        <v>1</v>
      </c>
      <c r="AP870" s="2735">
        <v>1</v>
      </c>
      <c r="AQ870" s="2735">
        <v>1</v>
      </c>
      <c r="AR870" s="2768">
        <v>1</v>
      </c>
      <c r="AS870" s="2794">
        <v>185</v>
      </c>
      <c r="AT870" s="2795">
        <v>212</v>
      </c>
      <c r="AU870" s="2795">
        <v>147</v>
      </c>
      <c r="AV870" s="2796">
        <v>173</v>
      </c>
      <c r="AW870" s="2797">
        <v>1</v>
      </c>
      <c r="AX870" s="2798">
        <v>1</v>
      </c>
      <c r="AY870" s="2798">
        <v>1</v>
      </c>
      <c r="AZ870" s="2798">
        <v>1</v>
      </c>
      <c r="BA870" s="2799">
        <v>1</v>
      </c>
      <c r="BB870" s="2800">
        <v>0</v>
      </c>
      <c r="BC870" s="2801">
        <v>0</v>
      </c>
    </row>
    <row r="871" spans="1:55" s="2790" customFormat="1">
      <c r="A871" s="2777"/>
      <c r="B871" s="2778" t="s">
        <v>883</v>
      </c>
      <c r="C871" s="2779"/>
      <c r="D871" s="2805">
        <v>21.9</v>
      </c>
      <c r="E871" s="2781"/>
      <c r="F871" s="2782">
        <v>180</v>
      </c>
      <c r="G871" s="2783">
        <v>82</v>
      </c>
      <c r="H871" s="2783">
        <v>6.9</v>
      </c>
      <c r="I871" s="2783">
        <v>10.4</v>
      </c>
      <c r="J871" s="2783">
        <v>6.9</v>
      </c>
      <c r="K871" s="2783">
        <v>4.0999999999999996</v>
      </c>
      <c r="L871" s="2783">
        <v>142.4</v>
      </c>
      <c r="M871" s="2782">
        <v>27.9</v>
      </c>
      <c r="N871" s="2784">
        <v>0.64</v>
      </c>
      <c r="O871" s="2802">
        <v>29.22</v>
      </c>
      <c r="P871" s="2786">
        <v>1</v>
      </c>
      <c r="Q871" s="2786">
        <v>1</v>
      </c>
      <c r="R871" s="2786">
        <v>1</v>
      </c>
      <c r="S871" s="2786">
        <v>1</v>
      </c>
      <c r="T871" s="2787">
        <v>1</v>
      </c>
      <c r="U871" s="2788">
        <v>1</v>
      </c>
      <c r="V871" s="2786">
        <v>1</v>
      </c>
      <c r="W871" s="2789">
        <v>1</v>
      </c>
      <c r="AB871" s="2786" t="s">
        <v>2495</v>
      </c>
      <c r="AC871" s="2791">
        <v>1450</v>
      </c>
      <c r="AD871" s="2783">
        <v>161</v>
      </c>
      <c r="AE871" s="2783">
        <v>187</v>
      </c>
      <c r="AF871" s="2783">
        <v>7.2</v>
      </c>
      <c r="AG871" s="2803">
        <v>13.35</v>
      </c>
      <c r="AH871" s="2803">
        <v>81.3</v>
      </c>
      <c r="AI871" s="2803">
        <v>19.8</v>
      </c>
      <c r="AJ871" s="2803">
        <v>33.200000000000003</v>
      </c>
      <c r="AK871" s="2783">
        <v>1.71</v>
      </c>
      <c r="AL871" s="2783">
        <v>3.8600000000000003</v>
      </c>
      <c r="AM871" s="2784">
        <v>9.58</v>
      </c>
      <c r="AN871" s="2802">
        <v>5.92</v>
      </c>
      <c r="AO871" s="2735">
        <v>1</v>
      </c>
      <c r="AP871" s="2735">
        <v>1</v>
      </c>
      <c r="AQ871" s="2735">
        <v>1</v>
      </c>
      <c r="AR871" s="2768">
        <v>1</v>
      </c>
      <c r="AS871" s="2794">
        <v>201</v>
      </c>
      <c r="AT871" s="2795">
        <v>230</v>
      </c>
      <c r="AU871" s="2795">
        <v>159</v>
      </c>
      <c r="AV871" s="2796">
        <v>188</v>
      </c>
      <c r="AW871" s="2797">
        <v>1</v>
      </c>
      <c r="AX871" s="2798">
        <v>1</v>
      </c>
      <c r="AY871" s="2798">
        <v>1</v>
      </c>
      <c r="AZ871" s="2798">
        <v>1</v>
      </c>
      <c r="BA871" s="2799">
        <v>1</v>
      </c>
      <c r="BB871" s="2800">
        <v>0</v>
      </c>
      <c r="BC871" s="2801">
        <v>0</v>
      </c>
    </row>
    <row r="872" spans="1:55" s="2790" customFormat="1">
      <c r="A872" s="2806"/>
      <c r="B872" s="2778" t="s">
        <v>882</v>
      </c>
      <c r="C872" s="2779"/>
      <c r="D872" s="2805">
        <v>17.899999999999999</v>
      </c>
      <c r="E872" s="2781"/>
      <c r="F872" s="2782">
        <v>160</v>
      </c>
      <c r="G872" s="2783">
        <v>74</v>
      </c>
      <c r="H872" s="2783">
        <v>6.3</v>
      </c>
      <c r="I872" s="2783">
        <v>9.5</v>
      </c>
      <c r="J872" s="2783">
        <v>6.3</v>
      </c>
      <c r="K872" s="2783">
        <v>3.8</v>
      </c>
      <c r="L872" s="2783">
        <v>125.8</v>
      </c>
      <c r="M872" s="2782">
        <v>22.8</v>
      </c>
      <c r="N872" s="2784">
        <v>0.57499999999999996</v>
      </c>
      <c r="O872" s="2802">
        <v>32.130000000000003</v>
      </c>
      <c r="P872" s="2786">
        <v>1</v>
      </c>
      <c r="Q872" s="2786">
        <v>1</v>
      </c>
      <c r="R872" s="2786">
        <v>1</v>
      </c>
      <c r="S872" s="2786">
        <v>1</v>
      </c>
      <c r="T872" s="2787">
        <v>1</v>
      </c>
      <c r="U872" s="2788">
        <v>1</v>
      </c>
      <c r="V872" s="2786">
        <v>1</v>
      </c>
      <c r="W872" s="2789">
        <v>1</v>
      </c>
      <c r="AB872" s="2786" t="s">
        <v>2495</v>
      </c>
      <c r="AC872" s="2782">
        <v>935</v>
      </c>
      <c r="AD872" s="2783">
        <v>117</v>
      </c>
      <c r="AE872" s="2783">
        <v>136</v>
      </c>
      <c r="AF872" s="2783">
        <v>6.4</v>
      </c>
      <c r="AG872" s="2803">
        <v>10.83</v>
      </c>
      <c r="AH872" s="2803">
        <v>54.7</v>
      </c>
      <c r="AI872" s="2803">
        <v>14.8</v>
      </c>
      <c r="AJ872" s="2803">
        <v>24.9</v>
      </c>
      <c r="AK872" s="2783">
        <v>1.55</v>
      </c>
      <c r="AL872" s="2783">
        <v>3.5200000000000005</v>
      </c>
      <c r="AM872" s="2784">
        <v>6.57</v>
      </c>
      <c r="AN872" s="2802">
        <v>3.14</v>
      </c>
      <c r="AO872" s="2735">
        <v>1</v>
      </c>
      <c r="AP872" s="2735">
        <v>1</v>
      </c>
      <c r="AQ872" s="2735">
        <v>1</v>
      </c>
      <c r="AR872" s="2768">
        <v>1</v>
      </c>
      <c r="AS872" s="2794">
        <v>219</v>
      </c>
      <c r="AT872" s="2795">
        <v>251</v>
      </c>
      <c r="AU872" s="2795">
        <v>173</v>
      </c>
      <c r="AV872" s="2796">
        <v>205</v>
      </c>
      <c r="AW872" s="2797">
        <v>1</v>
      </c>
      <c r="AX872" s="2798">
        <v>1</v>
      </c>
      <c r="AY872" s="2798">
        <v>1</v>
      </c>
      <c r="AZ872" s="2798">
        <v>1</v>
      </c>
      <c r="BA872" s="2799">
        <v>1</v>
      </c>
      <c r="BB872" s="2800">
        <v>0</v>
      </c>
      <c r="BC872" s="2801">
        <v>0</v>
      </c>
    </row>
    <row r="873" spans="1:55" s="2790" customFormat="1">
      <c r="A873" s="2806"/>
      <c r="B873" s="2778" t="s">
        <v>881</v>
      </c>
      <c r="C873" s="2779"/>
      <c r="D873" s="2805">
        <v>14.3</v>
      </c>
      <c r="E873" s="2781"/>
      <c r="F873" s="2782">
        <v>140</v>
      </c>
      <c r="G873" s="2783">
        <v>66</v>
      </c>
      <c r="H873" s="2783">
        <v>5.7</v>
      </c>
      <c r="I873" s="2783">
        <v>8.6</v>
      </c>
      <c r="J873" s="2783">
        <v>5.7</v>
      </c>
      <c r="K873" s="2783">
        <v>3.4</v>
      </c>
      <c r="L873" s="2783">
        <v>109.1</v>
      </c>
      <c r="M873" s="2782">
        <v>18.2</v>
      </c>
      <c r="N873" s="2784">
        <v>0.502</v>
      </c>
      <c r="O873" s="2802">
        <v>34.94</v>
      </c>
      <c r="P873" s="2786">
        <v>1</v>
      </c>
      <c r="Q873" s="2786">
        <v>1</v>
      </c>
      <c r="R873" s="2786">
        <v>1</v>
      </c>
      <c r="S873" s="2786">
        <v>1</v>
      </c>
      <c r="T873" s="2787">
        <v>1</v>
      </c>
      <c r="U873" s="2788">
        <v>1</v>
      </c>
      <c r="V873" s="2786">
        <v>1</v>
      </c>
      <c r="W873" s="2789">
        <v>1</v>
      </c>
      <c r="AB873" s="2786" t="s">
        <v>2495</v>
      </c>
      <c r="AC873" s="2782">
        <v>573</v>
      </c>
      <c r="AD873" s="2803">
        <v>81.900000000000006</v>
      </c>
      <c r="AE873" s="2803">
        <v>95.4</v>
      </c>
      <c r="AF873" s="2783">
        <v>5.61</v>
      </c>
      <c r="AG873" s="2784">
        <v>8.65</v>
      </c>
      <c r="AH873" s="2803">
        <v>35.200000000000003</v>
      </c>
      <c r="AI873" s="2803">
        <v>10.7</v>
      </c>
      <c r="AJ873" s="2803">
        <v>17.899999999999999</v>
      </c>
      <c r="AK873" s="2783">
        <v>1.4</v>
      </c>
      <c r="AL873" s="2783">
        <v>3.18</v>
      </c>
      <c r="AM873" s="2784">
        <v>4.32</v>
      </c>
      <c r="AN873" s="2802">
        <v>1.54</v>
      </c>
      <c r="AO873" s="2735">
        <v>1</v>
      </c>
      <c r="AP873" s="2735">
        <v>1</v>
      </c>
      <c r="AQ873" s="2735">
        <v>1</v>
      </c>
      <c r="AR873" s="2768">
        <v>1</v>
      </c>
      <c r="AS873" s="2794">
        <v>241</v>
      </c>
      <c r="AT873" s="2795">
        <v>277</v>
      </c>
      <c r="AU873" s="2795">
        <v>190</v>
      </c>
      <c r="AV873" s="2796">
        <v>226</v>
      </c>
      <c r="AW873" s="2797">
        <v>1</v>
      </c>
      <c r="AX873" s="2798">
        <v>1</v>
      </c>
      <c r="AY873" s="2798">
        <v>1</v>
      </c>
      <c r="AZ873" s="2798">
        <v>1</v>
      </c>
      <c r="BA873" s="2799">
        <v>1</v>
      </c>
      <c r="BB873" s="2800">
        <v>0</v>
      </c>
      <c r="BC873" s="2801">
        <v>0</v>
      </c>
    </row>
    <row r="874" spans="1:55" s="2790" customFormat="1">
      <c r="A874" s="2806"/>
      <c r="B874" s="2778" t="s">
        <v>880</v>
      </c>
      <c r="C874" s="2779"/>
      <c r="D874" s="2805">
        <v>11.1</v>
      </c>
      <c r="E874" s="2781"/>
      <c r="F874" s="2782">
        <v>120</v>
      </c>
      <c r="G874" s="2783">
        <v>58</v>
      </c>
      <c r="H874" s="2783">
        <v>5.0999999999999996</v>
      </c>
      <c r="I874" s="2783">
        <v>7.7</v>
      </c>
      <c r="J874" s="2783">
        <v>5.0999999999999996</v>
      </c>
      <c r="K874" s="2783">
        <v>3.1</v>
      </c>
      <c r="L874" s="2783">
        <v>92.4</v>
      </c>
      <c r="M874" s="2782">
        <v>14.2</v>
      </c>
      <c r="N874" s="2784">
        <v>0.439</v>
      </c>
      <c r="O874" s="2802">
        <v>39.380000000000003</v>
      </c>
      <c r="P874" s="2786">
        <v>1</v>
      </c>
      <c r="Q874" s="2786">
        <v>1</v>
      </c>
      <c r="R874" s="2786">
        <v>1</v>
      </c>
      <c r="S874" s="2786">
        <v>1</v>
      </c>
      <c r="T874" s="2787">
        <v>1</v>
      </c>
      <c r="U874" s="2788">
        <v>1</v>
      </c>
      <c r="V874" s="2786">
        <v>1</v>
      </c>
      <c r="W874" s="2789">
        <v>1</v>
      </c>
      <c r="AB874" s="2786" t="s">
        <v>2495</v>
      </c>
      <c r="AC874" s="2782">
        <v>328</v>
      </c>
      <c r="AD874" s="2803">
        <v>54.7</v>
      </c>
      <c r="AE874" s="2803">
        <v>63.6</v>
      </c>
      <c r="AF874" s="2783">
        <v>4.8099999999999996</v>
      </c>
      <c r="AG874" s="2784">
        <v>6.63</v>
      </c>
      <c r="AH874" s="2803">
        <v>21.5</v>
      </c>
      <c r="AI874" s="2784">
        <v>7.41</v>
      </c>
      <c r="AJ874" s="2803">
        <v>12.4</v>
      </c>
      <c r="AK874" s="2783">
        <v>1.23</v>
      </c>
      <c r="AL874" s="2783">
        <v>2.84</v>
      </c>
      <c r="AM874" s="2784">
        <v>2.71</v>
      </c>
      <c r="AN874" s="2802">
        <v>0.69</v>
      </c>
      <c r="AO874" s="2735">
        <v>1</v>
      </c>
      <c r="AP874" s="2735">
        <v>1</v>
      </c>
      <c r="AQ874" s="2735">
        <v>1</v>
      </c>
      <c r="AR874" s="2768">
        <v>1</v>
      </c>
      <c r="AS874" s="2794">
        <v>268</v>
      </c>
      <c r="AT874" s="2795">
        <v>309</v>
      </c>
      <c r="AU874" s="2795">
        <v>210</v>
      </c>
      <c r="AV874" s="2796">
        <v>251</v>
      </c>
      <c r="AW874" s="2797">
        <v>1</v>
      </c>
      <c r="AX874" s="2798">
        <v>1</v>
      </c>
      <c r="AY874" s="2798">
        <v>1</v>
      </c>
      <c r="AZ874" s="2798">
        <v>1</v>
      </c>
      <c r="BA874" s="2799">
        <v>1</v>
      </c>
      <c r="BB874" s="2800">
        <v>0</v>
      </c>
      <c r="BC874" s="2801">
        <v>0</v>
      </c>
    </row>
    <row r="875" spans="1:55" s="2790" customFormat="1">
      <c r="A875" s="2806"/>
      <c r="B875" s="2778" t="s">
        <v>3404</v>
      </c>
      <c r="C875" s="2779"/>
      <c r="D875" s="2805">
        <v>8.3000000000000007</v>
      </c>
      <c r="E875" s="2781"/>
      <c r="F875" s="2782">
        <v>100</v>
      </c>
      <c r="G875" s="2783">
        <v>50</v>
      </c>
      <c r="H875" s="2783">
        <v>4.5</v>
      </c>
      <c r="I875" s="2783">
        <v>6.8</v>
      </c>
      <c r="J875" s="2783">
        <v>4.5</v>
      </c>
      <c r="K875" s="2783">
        <v>2.7</v>
      </c>
      <c r="L875" s="2783">
        <v>75.7</v>
      </c>
      <c r="M875" s="2782">
        <v>10.6</v>
      </c>
      <c r="N875" s="2784">
        <v>0.37</v>
      </c>
      <c r="O875" s="2802">
        <v>44.47</v>
      </c>
      <c r="P875" s="2786">
        <v>1</v>
      </c>
      <c r="Q875" s="2786">
        <v>1</v>
      </c>
      <c r="R875" s="2786">
        <v>1</v>
      </c>
      <c r="S875" s="2786">
        <v>1</v>
      </c>
      <c r="T875" s="2787">
        <v>1</v>
      </c>
      <c r="U875" s="2788">
        <v>1</v>
      </c>
      <c r="V875" s="2786">
        <v>1</v>
      </c>
      <c r="W875" s="2789">
        <v>1</v>
      </c>
      <c r="AB875" s="2786" t="s">
        <v>2495</v>
      </c>
      <c r="AC875" s="2782">
        <v>171</v>
      </c>
      <c r="AD875" s="2803">
        <v>34.200000000000003</v>
      </c>
      <c r="AE875" s="2803">
        <v>39.799999999999997</v>
      </c>
      <c r="AF875" s="2783">
        <v>4.01</v>
      </c>
      <c r="AG875" s="2784">
        <v>4.8499999999999996</v>
      </c>
      <c r="AH875" s="2803">
        <v>12.2</v>
      </c>
      <c r="AI875" s="2784">
        <v>4.88</v>
      </c>
      <c r="AJ875" s="2784">
        <v>8.1</v>
      </c>
      <c r="AK875" s="2783">
        <v>1.07</v>
      </c>
      <c r="AL875" s="2783">
        <v>2.5</v>
      </c>
      <c r="AM875" s="2784">
        <v>1.6</v>
      </c>
      <c r="AN875" s="2802">
        <v>0.27</v>
      </c>
      <c r="AO875" s="2735">
        <v>1</v>
      </c>
      <c r="AP875" s="2735">
        <v>1</v>
      </c>
      <c r="AQ875" s="2735">
        <v>1</v>
      </c>
      <c r="AR875" s="2768">
        <v>1</v>
      </c>
      <c r="AS875" s="2794">
        <v>301</v>
      </c>
      <c r="AT875" s="2795">
        <v>349</v>
      </c>
      <c r="AU875" s="2795">
        <v>235</v>
      </c>
      <c r="AV875" s="2796">
        <v>282</v>
      </c>
      <c r="AW875" s="2797">
        <v>1</v>
      </c>
      <c r="AX875" s="2798">
        <v>1</v>
      </c>
      <c r="AY875" s="2798">
        <v>1</v>
      </c>
      <c r="AZ875" s="2798">
        <v>1</v>
      </c>
      <c r="BA875" s="2799">
        <v>1</v>
      </c>
      <c r="BB875" s="2800">
        <v>0</v>
      </c>
      <c r="BC875" s="2801">
        <v>0</v>
      </c>
    </row>
    <row r="876" spans="1:55" s="2790" customFormat="1" ht="13.5" thickBot="1">
      <c r="A876" s="2807"/>
      <c r="B876" s="2808" t="s">
        <v>3405</v>
      </c>
      <c r="C876" s="2809"/>
      <c r="D876" s="2810">
        <v>5.9</v>
      </c>
      <c r="E876" s="2811"/>
      <c r="F876" s="2812">
        <v>80</v>
      </c>
      <c r="G876" s="2813">
        <v>42</v>
      </c>
      <c r="H876" s="2813">
        <v>3.9</v>
      </c>
      <c r="I876" s="2813">
        <v>5.9</v>
      </c>
      <c r="J876" s="2813">
        <v>3.9</v>
      </c>
      <c r="K876" s="2813">
        <v>2.2999999999999998</v>
      </c>
      <c r="L876" s="2813">
        <v>59</v>
      </c>
      <c r="M876" s="2812">
        <v>7.6</v>
      </c>
      <c r="N876" s="2814">
        <v>0.30399999999999999</v>
      </c>
      <c r="O876" s="2815">
        <v>51.09</v>
      </c>
      <c r="P876" s="2816">
        <v>1</v>
      </c>
      <c r="Q876" s="2817">
        <v>1</v>
      </c>
      <c r="R876" s="2817">
        <v>1</v>
      </c>
      <c r="S876" s="2817">
        <v>1</v>
      </c>
      <c r="T876" s="2818">
        <v>1</v>
      </c>
      <c r="U876" s="2819">
        <v>1</v>
      </c>
      <c r="V876" s="2817">
        <v>1</v>
      </c>
      <c r="W876" s="2820">
        <v>1</v>
      </c>
      <c r="AB876" s="2821" t="s">
        <v>2495</v>
      </c>
      <c r="AC876" s="2822">
        <v>77.8</v>
      </c>
      <c r="AD876" s="2823">
        <v>19.5</v>
      </c>
      <c r="AE876" s="2823">
        <v>22.8</v>
      </c>
      <c r="AF876" s="2813">
        <v>3.2</v>
      </c>
      <c r="AG876" s="2814">
        <v>3.41</v>
      </c>
      <c r="AH876" s="2814">
        <v>6.29</v>
      </c>
      <c r="AI876" s="2814">
        <v>3</v>
      </c>
      <c r="AJ876" s="2814">
        <v>5</v>
      </c>
      <c r="AK876" s="2813">
        <v>0.91</v>
      </c>
      <c r="AL876" s="2813">
        <v>2.16</v>
      </c>
      <c r="AM876" s="2814">
        <v>0.87</v>
      </c>
      <c r="AN876" s="2815">
        <v>0.09</v>
      </c>
      <c r="AO876" s="2753">
        <v>1</v>
      </c>
      <c r="AP876" s="2753">
        <v>1</v>
      </c>
      <c r="AQ876" s="2753">
        <v>1</v>
      </c>
      <c r="AR876" s="2824">
        <v>1</v>
      </c>
      <c r="AS876" s="2825">
        <v>344</v>
      </c>
      <c r="AT876" s="2826">
        <v>400</v>
      </c>
      <c r="AU876" s="2826">
        <v>267</v>
      </c>
      <c r="AV876" s="2827">
        <v>322</v>
      </c>
      <c r="AW876" s="2828">
        <v>1</v>
      </c>
      <c r="AX876" s="2829">
        <v>1</v>
      </c>
      <c r="AY876" s="2829">
        <v>1</v>
      </c>
      <c r="AZ876" s="2829">
        <v>1</v>
      </c>
      <c r="BA876" s="2830">
        <v>1</v>
      </c>
      <c r="BB876" s="2831">
        <v>0</v>
      </c>
      <c r="BC876" s="2832">
        <v>0</v>
      </c>
    </row>
    <row r="877" spans="1:55" s="2790" customFormat="1" ht="15.75">
      <c r="A877" s="2833" t="s">
        <v>3406</v>
      </c>
      <c r="B877" s="3370" t="s">
        <v>3407</v>
      </c>
      <c r="C877" s="3371"/>
      <c r="D877" s="2834"/>
      <c r="E877" s="2519"/>
      <c r="F877" s="2782"/>
      <c r="G877" s="2783"/>
      <c r="H877" s="2783"/>
      <c r="I877" s="2783"/>
      <c r="J877" s="2783"/>
      <c r="K877" s="2783"/>
      <c r="L877" s="2783"/>
      <c r="M877" s="2782"/>
      <c r="N877" s="2784"/>
      <c r="O877" s="2802"/>
      <c r="P877" s="2786" t="s">
        <v>2185</v>
      </c>
      <c r="Q877" s="2786" t="s">
        <v>2185</v>
      </c>
      <c r="R877" s="2786" t="s">
        <v>2185</v>
      </c>
      <c r="S877" s="2786" t="s">
        <v>2185</v>
      </c>
      <c r="T877" s="2787" t="s">
        <v>2185</v>
      </c>
      <c r="U877" s="2788" t="s">
        <v>2185</v>
      </c>
      <c r="V877" s="2786" t="s">
        <v>2185</v>
      </c>
      <c r="W877" s="2789" t="s">
        <v>2185</v>
      </c>
      <c r="AB877" s="2786" t="s">
        <v>2495</v>
      </c>
      <c r="AC877" s="2835"/>
      <c r="AD877" s="2803"/>
      <c r="AE877" s="2803"/>
      <c r="AF877" s="2783"/>
      <c r="AG877" s="2803"/>
      <c r="AH877" s="2803"/>
      <c r="AI877" s="2803"/>
      <c r="AJ877" s="2803"/>
      <c r="AK877" s="2783"/>
      <c r="AL877" s="2783"/>
      <c r="AM877" s="2803"/>
      <c r="AN877" s="2802"/>
      <c r="AO877" s="2735"/>
      <c r="AP877" s="2735"/>
      <c r="AQ877" s="2735"/>
      <c r="AR877" s="2768"/>
      <c r="AS877" s="2794"/>
      <c r="AT877" s="2795"/>
      <c r="AU877" s="2795"/>
      <c r="AV877" s="2796"/>
      <c r="AW877" s="2797"/>
      <c r="AX877" s="2798"/>
      <c r="AY877" s="2798"/>
      <c r="AZ877" s="2798"/>
      <c r="BA877" s="2799">
        <v>0</v>
      </c>
      <c r="BB877" s="2800"/>
      <c r="BC877" s="2801"/>
    </row>
    <row r="878" spans="1:55" s="2790" customFormat="1">
      <c r="A878" s="2777"/>
      <c r="B878" s="2836" t="s">
        <v>3408</v>
      </c>
      <c r="C878" s="2837"/>
      <c r="D878" s="2838">
        <v>37.299999999999997</v>
      </c>
      <c r="E878" s="2519"/>
      <c r="F878" s="2734">
        <v>152.4</v>
      </c>
      <c r="G878" s="2735">
        <v>127</v>
      </c>
      <c r="H878" s="2735">
        <v>10.4</v>
      </c>
      <c r="I878" s="2735">
        <v>13.2</v>
      </c>
      <c r="J878" s="2735">
        <v>13.5</v>
      </c>
      <c r="K878" s="2735">
        <v>6.6</v>
      </c>
      <c r="L878" s="2783">
        <v>96</v>
      </c>
      <c r="M878" s="2782">
        <v>46.9</v>
      </c>
      <c r="N878" s="2784">
        <v>0.77</v>
      </c>
      <c r="O878" s="2802">
        <v>20.8</v>
      </c>
      <c r="P878" s="2786">
        <v>1</v>
      </c>
      <c r="Q878" s="2786">
        <v>1</v>
      </c>
      <c r="R878" s="2786" t="s">
        <v>2185</v>
      </c>
      <c r="S878" s="2786" t="s">
        <v>2185</v>
      </c>
      <c r="T878" s="2787" t="s">
        <v>2185</v>
      </c>
      <c r="U878" s="2788">
        <v>1</v>
      </c>
      <c r="V878" s="2786" t="s">
        <v>2185</v>
      </c>
      <c r="W878" s="2789" t="s">
        <v>2185</v>
      </c>
      <c r="AB878" s="2786" t="s">
        <v>2499</v>
      </c>
      <c r="AC878" s="2791">
        <v>1802</v>
      </c>
      <c r="AD878" s="2783">
        <v>237</v>
      </c>
      <c r="AE878" s="2783">
        <v>274</v>
      </c>
      <c r="AF878" s="2783">
        <v>6.2</v>
      </c>
      <c r="AG878" s="2803">
        <v>19.2</v>
      </c>
      <c r="AH878" s="2783">
        <v>382</v>
      </c>
      <c r="AI878" s="2803">
        <v>60.1</v>
      </c>
      <c r="AJ878" s="2783">
        <v>100</v>
      </c>
      <c r="AK878" s="2783">
        <v>2.85</v>
      </c>
      <c r="AL878" s="2783">
        <v>5.55</v>
      </c>
      <c r="AM878" s="2803">
        <v>33.6</v>
      </c>
      <c r="AN878" s="2802">
        <v>18.899999999999999</v>
      </c>
      <c r="AO878" s="2735">
        <v>1</v>
      </c>
      <c r="AP878" s="2735">
        <v>1</v>
      </c>
      <c r="AQ878" s="2735">
        <v>1</v>
      </c>
      <c r="AR878" s="2768">
        <v>1</v>
      </c>
      <c r="AS878" s="2794">
        <v>131</v>
      </c>
      <c r="AT878" s="2795">
        <v>158</v>
      </c>
      <c r="AU878" s="2795">
        <v>93</v>
      </c>
      <c r="AV878" s="2796">
        <v>120</v>
      </c>
      <c r="AW878" s="2797">
        <v>1</v>
      </c>
      <c r="AX878" s="2798">
        <v>1</v>
      </c>
      <c r="AY878" s="2798">
        <v>1</v>
      </c>
      <c r="AZ878" s="2798">
        <v>1</v>
      </c>
      <c r="BA878" s="2799">
        <v>1</v>
      </c>
      <c r="BB878" s="2800">
        <v>0</v>
      </c>
      <c r="BC878" s="2801">
        <v>1</v>
      </c>
    </row>
    <row r="879" spans="1:55" s="2790" customFormat="1">
      <c r="A879" s="2777"/>
      <c r="B879" s="2836" t="s">
        <v>3409</v>
      </c>
      <c r="C879" s="2837"/>
      <c r="D879" s="2838">
        <v>29.3</v>
      </c>
      <c r="E879" s="2519"/>
      <c r="F879" s="2782">
        <v>127</v>
      </c>
      <c r="G879" s="2783">
        <v>114.3</v>
      </c>
      <c r="H879" s="2783">
        <v>10.199999999999999</v>
      </c>
      <c r="I879" s="2783">
        <v>11.5</v>
      </c>
      <c r="J879" s="2783">
        <v>9.9</v>
      </c>
      <c r="K879" s="2783">
        <v>4.8</v>
      </c>
      <c r="L879" s="2783">
        <v>81</v>
      </c>
      <c r="M879" s="2782">
        <v>36.799999999999997</v>
      </c>
      <c r="N879" s="2784">
        <v>0.67</v>
      </c>
      <c r="O879" s="2802">
        <v>23.1</v>
      </c>
      <c r="P879" s="2786">
        <v>1</v>
      </c>
      <c r="Q879" s="2786">
        <v>1</v>
      </c>
      <c r="R879" s="2786" t="s">
        <v>2185</v>
      </c>
      <c r="S879" s="2786" t="s">
        <v>2185</v>
      </c>
      <c r="T879" s="2787" t="s">
        <v>2185</v>
      </c>
      <c r="U879" s="2788">
        <v>1</v>
      </c>
      <c r="V879" s="2786" t="s">
        <v>2185</v>
      </c>
      <c r="W879" s="2789" t="s">
        <v>2185</v>
      </c>
      <c r="AB879" s="2786" t="s">
        <v>2499</v>
      </c>
      <c r="AC879" s="2782">
        <v>968</v>
      </c>
      <c r="AD879" s="2783">
        <v>152</v>
      </c>
      <c r="AE879" s="2783">
        <v>177</v>
      </c>
      <c r="AF879" s="2783">
        <v>5.13</v>
      </c>
      <c r="AG879" s="2803">
        <v>14.59</v>
      </c>
      <c r="AH879" s="2783">
        <v>243</v>
      </c>
      <c r="AI879" s="2803">
        <v>42.6</v>
      </c>
      <c r="AJ879" s="2803">
        <v>70.8</v>
      </c>
      <c r="AK879" s="2783">
        <v>2.57</v>
      </c>
      <c r="AL879" s="2783">
        <v>4.7799999999999994</v>
      </c>
      <c r="AM879" s="2803">
        <v>20.6</v>
      </c>
      <c r="AN879" s="2785">
        <v>8.2100000000000009</v>
      </c>
      <c r="AO879" s="2735">
        <v>1</v>
      </c>
      <c r="AP879" s="2735">
        <v>1</v>
      </c>
      <c r="AQ879" s="2735">
        <v>1</v>
      </c>
      <c r="AR879" s="2768">
        <v>1</v>
      </c>
      <c r="AS879" s="2794">
        <v>145</v>
      </c>
      <c r="AT879" s="2795">
        <v>176</v>
      </c>
      <c r="AU879" s="2795">
        <v>101</v>
      </c>
      <c r="AV879" s="2796">
        <v>132</v>
      </c>
      <c r="AW879" s="2797">
        <v>1</v>
      </c>
      <c r="AX879" s="2798">
        <v>1</v>
      </c>
      <c r="AY879" s="2798">
        <v>1</v>
      </c>
      <c r="AZ879" s="2798">
        <v>1</v>
      </c>
      <c r="BA879" s="2799">
        <v>1</v>
      </c>
      <c r="BB879" s="2800">
        <v>0</v>
      </c>
      <c r="BC879" s="2801">
        <v>1</v>
      </c>
    </row>
    <row r="880" spans="1:55" s="2790" customFormat="1">
      <c r="A880" s="2777"/>
      <c r="B880" s="2836" t="s">
        <v>3410</v>
      </c>
      <c r="C880" s="2837"/>
      <c r="D880" s="2838">
        <v>26.9</v>
      </c>
      <c r="E880" s="2519"/>
      <c r="F880" s="2782">
        <v>127</v>
      </c>
      <c r="G880" s="2783">
        <v>114.3</v>
      </c>
      <c r="H880" s="2783">
        <v>7.4</v>
      </c>
      <c r="I880" s="2783">
        <v>11.4</v>
      </c>
      <c r="J880" s="2783">
        <v>9.9</v>
      </c>
      <c r="K880" s="2783">
        <v>5</v>
      </c>
      <c r="L880" s="2783">
        <v>81</v>
      </c>
      <c r="M880" s="2782">
        <v>33.799999999999997</v>
      </c>
      <c r="N880" s="2784">
        <v>0.67</v>
      </c>
      <c r="O880" s="2802">
        <v>25.32</v>
      </c>
      <c r="P880" s="2786">
        <v>1</v>
      </c>
      <c r="Q880" s="2786">
        <v>1</v>
      </c>
      <c r="R880" s="2786" t="s">
        <v>2185</v>
      </c>
      <c r="S880" s="2786" t="s">
        <v>2185</v>
      </c>
      <c r="T880" s="2787" t="s">
        <v>2185</v>
      </c>
      <c r="U880" s="2788">
        <v>1</v>
      </c>
      <c r="V880" s="2786" t="s">
        <v>2185</v>
      </c>
      <c r="W880" s="2789" t="s">
        <v>2185</v>
      </c>
      <c r="AB880" s="2786" t="s">
        <v>2499</v>
      </c>
      <c r="AC880" s="2782">
        <v>940</v>
      </c>
      <c r="AD880" s="2783">
        <v>148</v>
      </c>
      <c r="AE880" s="2783">
        <v>169</v>
      </c>
      <c r="AF880" s="2783">
        <v>5.27</v>
      </c>
      <c r="AG880" s="2803">
        <v>11.46</v>
      </c>
      <c r="AH880" s="2783">
        <v>240</v>
      </c>
      <c r="AI880" s="2803">
        <v>42</v>
      </c>
      <c r="AJ880" s="2803">
        <v>69</v>
      </c>
      <c r="AK880" s="2783">
        <v>2.67</v>
      </c>
      <c r="AL880" s="2783">
        <v>4.51</v>
      </c>
      <c r="AM880" s="2803">
        <v>15.8</v>
      </c>
      <c r="AN880" s="2785">
        <v>8.1300000000000008</v>
      </c>
      <c r="AO880" s="2735">
        <v>1</v>
      </c>
      <c r="AP880" s="2735">
        <v>1</v>
      </c>
      <c r="AQ880" s="2735">
        <v>1</v>
      </c>
      <c r="AR880" s="2768">
        <v>1</v>
      </c>
      <c r="AS880" s="2794">
        <v>159</v>
      </c>
      <c r="AT880" s="2795">
        <v>193</v>
      </c>
      <c r="AU880" s="2795">
        <v>109</v>
      </c>
      <c r="AV880" s="2796">
        <v>143</v>
      </c>
      <c r="AW880" s="2797">
        <v>1</v>
      </c>
      <c r="AX880" s="2798">
        <v>1</v>
      </c>
      <c r="AY880" s="2798">
        <v>1</v>
      </c>
      <c r="AZ880" s="2798">
        <v>1</v>
      </c>
      <c r="BA880" s="2799">
        <v>1</v>
      </c>
      <c r="BB880" s="2800">
        <v>0</v>
      </c>
      <c r="BC880" s="2801">
        <v>1</v>
      </c>
    </row>
    <row r="881" spans="1:98" s="2790" customFormat="1">
      <c r="A881" s="2777"/>
      <c r="B881" s="2836" t="s">
        <v>3411</v>
      </c>
      <c r="C881" s="2837"/>
      <c r="D881" s="2838">
        <v>16.5</v>
      </c>
      <c r="E881" s="2519"/>
      <c r="F881" s="2782">
        <v>127</v>
      </c>
      <c r="G881" s="2783">
        <v>76.2</v>
      </c>
      <c r="H881" s="2783">
        <v>5.6</v>
      </c>
      <c r="I881" s="2783">
        <v>9.6</v>
      </c>
      <c r="J881" s="2783">
        <v>9.4</v>
      </c>
      <c r="K881" s="2783">
        <v>4.5999999999999996</v>
      </c>
      <c r="L881" s="2783">
        <v>87</v>
      </c>
      <c r="M881" s="2782">
        <v>20.9</v>
      </c>
      <c r="N881" s="2784">
        <v>0.53</v>
      </c>
      <c r="O881" s="2802">
        <v>32.39</v>
      </c>
      <c r="P881" s="2786">
        <v>1</v>
      </c>
      <c r="Q881" s="2786">
        <v>1</v>
      </c>
      <c r="R881" s="2786" t="s">
        <v>2185</v>
      </c>
      <c r="S881" s="2786" t="s">
        <v>2185</v>
      </c>
      <c r="T881" s="2787" t="s">
        <v>2185</v>
      </c>
      <c r="U881" s="2788">
        <v>1</v>
      </c>
      <c r="V881" s="2786" t="s">
        <v>2185</v>
      </c>
      <c r="W881" s="2789" t="s">
        <v>2185</v>
      </c>
      <c r="AB881" s="2786" t="s">
        <v>2499</v>
      </c>
      <c r="AC881" s="2782">
        <v>568</v>
      </c>
      <c r="AD881" s="2783">
        <v>89.5</v>
      </c>
      <c r="AE881" s="2783">
        <v>103</v>
      </c>
      <c r="AF881" s="2783">
        <v>5.22</v>
      </c>
      <c r="AG881" s="2803">
        <v>8.9499999999999993</v>
      </c>
      <c r="AH881" s="2783">
        <v>61.5</v>
      </c>
      <c r="AI881" s="2803">
        <v>16.100000000000001</v>
      </c>
      <c r="AJ881" s="2803">
        <v>26.7</v>
      </c>
      <c r="AK881" s="2783">
        <v>1.72</v>
      </c>
      <c r="AL881" s="2783">
        <v>3.7299999999999995</v>
      </c>
      <c r="AM881" s="2784">
        <v>6.44</v>
      </c>
      <c r="AN881" s="2785">
        <v>2.17</v>
      </c>
      <c r="AO881" s="2735">
        <v>1</v>
      </c>
      <c r="AP881" s="2735">
        <v>1</v>
      </c>
      <c r="AQ881" s="2735">
        <v>1</v>
      </c>
      <c r="AR881" s="2768">
        <v>1</v>
      </c>
      <c r="AS881" s="2794">
        <v>209</v>
      </c>
      <c r="AT881" s="2795">
        <v>246</v>
      </c>
      <c r="AU881" s="2795">
        <v>159</v>
      </c>
      <c r="AV881" s="2796">
        <v>195</v>
      </c>
      <c r="AW881" s="2797">
        <v>1</v>
      </c>
      <c r="AX881" s="2798">
        <v>1</v>
      </c>
      <c r="AY881" s="2798">
        <v>1</v>
      </c>
      <c r="AZ881" s="2798">
        <v>1</v>
      </c>
      <c r="BA881" s="2799">
        <v>1</v>
      </c>
      <c r="BB881" s="2800">
        <v>0</v>
      </c>
      <c r="BC881" s="2801">
        <v>1</v>
      </c>
    </row>
    <row r="882" spans="1:98" s="2790" customFormat="1">
      <c r="A882" s="2777"/>
      <c r="B882" s="2836" t="s">
        <v>3412</v>
      </c>
      <c r="C882" s="2837"/>
      <c r="D882" s="2838">
        <v>26.9</v>
      </c>
      <c r="E882" s="2519"/>
      <c r="F882" s="2782">
        <v>114.3</v>
      </c>
      <c r="G882" s="2783">
        <v>114.3</v>
      </c>
      <c r="H882" s="2783">
        <v>9.5</v>
      </c>
      <c r="I882" s="2783">
        <v>10.7</v>
      </c>
      <c r="J882" s="2783">
        <v>14.2</v>
      </c>
      <c r="K882" s="2783">
        <v>3.2</v>
      </c>
      <c r="L882" s="2783">
        <v>60</v>
      </c>
      <c r="M882" s="2782">
        <v>33.9</v>
      </c>
      <c r="N882" s="2784">
        <v>0.64</v>
      </c>
      <c r="O882" s="2802">
        <v>24.14</v>
      </c>
      <c r="P882" s="2786">
        <v>1</v>
      </c>
      <c r="Q882" s="2786">
        <v>1</v>
      </c>
      <c r="R882" s="2786" t="s">
        <v>2185</v>
      </c>
      <c r="S882" s="2786" t="s">
        <v>2185</v>
      </c>
      <c r="T882" s="2787" t="s">
        <v>2185</v>
      </c>
      <c r="U882" s="2788">
        <v>1</v>
      </c>
      <c r="V882" s="2786" t="s">
        <v>2185</v>
      </c>
      <c r="W882" s="2789" t="s">
        <v>2185</v>
      </c>
      <c r="AB882" s="2786" t="s">
        <v>2499</v>
      </c>
      <c r="AC882" s="2782">
        <v>729</v>
      </c>
      <c r="AD882" s="2783">
        <v>128</v>
      </c>
      <c r="AE882" s="2783">
        <v>148</v>
      </c>
      <c r="AF882" s="2783">
        <v>4.6399999999999997</v>
      </c>
      <c r="AG882" s="2803">
        <v>14.68</v>
      </c>
      <c r="AH882" s="2783">
        <v>218</v>
      </c>
      <c r="AI882" s="2803">
        <v>38.1</v>
      </c>
      <c r="AJ882" s="2803">
        <v>65</v>
      </c>
      <c r="AK882" s="2783">
        <v>2.54</v>
      </c>
      <c r="AL882" s="2783">
        <v>5.0600000000000005</v>
      </c>
      <c r="AM882" s="2803">
        <v>21.2</v>
      </c>
      <c r="AN882" s="2785">
        <v>6.06</v>
      </c>
      <c r="AO882" s="2735">
        <v>1</v>
      </c>
      <c r="AP882" s="2735">
        <v>1</v>
      </c>
      <c r="AQ882" s="2735">
        <v>1</v>
      </c>
      <c r="AR882" s="2768">
        <v>1</v>
      </c>
      <c r="AS882" s="2794">
        <v>148</v>
      </c>
      <c r="AT882" s="2795">
        <v>182</v>
      </c>
      <c r="AU882" s="2795">
        <v>102</v>
      </c>
      <c r="AV882" s="2796">
        <v>136</v>
      </c>
      <c r="AW882" s="2797">
        <v>1</v>
      </c>
      <c r="AX882" s="2798">
        <v>1</v>
      </c>
      <c r="AY882" s="2798">
        <v>1</v>
      </c>
      <c r="AZ882" s="2798">
        <v>1</v>
      </c>
      <c r="BA882" s="2799">
        <v>1</v>
      </c>
      <c r="BB882" s="2800">
        <v>0</v>
      </c>
      <c r="BC882" s="2801">
        <v>1</v>
      </c>
    </row>
    <row r="883" spans="1:98" s="2790" customFormat="1">
      <c r="A883" s="2777"/>
      <c r="B883" s="2836" t="s">
        <v>3413</v>
      </c>
      <c r="C883" s="2837"/>
      <c r="D883" s="2838">
        <v>23</v>
      </c>
      <c r="E883" s="2519"/>
      <c r="F883" s="2782">
        <v>101.6</v>
      </c>
      <c r="G883" s="2783">
        <v>101.6</v>
      </c>
      <c r="H883" s="2783">
        <v>9.5</v>
      </c>
      <c r="I883" s="2783">
        <v>10.3</v>
      </c>
      <c r="J883" s="2783">
        <v>11.1</v>
      </c>
      <c r="K883" s="2783">
        <v>3.2</v>
      </c>
      <c r="L883" s="2783">
        <v>57</v>
      </c>
      <c r="M883" s="2782">
        <v>28.8</v>
      </c>
      <c r="N883" s="2784">
        <v>0.56999999999999995</v>
      </c>
      <c r="O883" s="2802">
        <v>25.22</v>
      </c>
      <c r="P883" s="2786">
        <v>1</v>
      </c>
      <c r="Q883" s="2786">
        <v>1</v>
      </c>
      <c r="R883" s="2786" t="s">
        <v>2185</v>
      </c>
      <c r="S883" s="2786" t="s">
        <v>2185</v>
      </c>
      <c r="T883" s="2787" t="s">
        <v>2185</v>
      </c>
      <c r="U883" s="2788">
        <v>1</v>
      </c>
      <c r="V883" s="2786" t="s">
        <v>2185</v>
      </c>
      <c r="W883" s="2789" t="s">
        <v>2185</v>
      </c>
      <c r="AB883" s="2786" t="s">
        <v>2499</v>
      </c>
      <c r="AC883" s="2782">
        <v>479</v>
      </c>
      <c r="AD883" s="2803">
        <v>94.3</v>
      </c>
      <c r="AE883" s="2783">
        <v>111</v>
      </c>
      <c r="AF883" s="2783">
        <v>4.08</v>
      </c>
      <c r="AG883" s="2803">
        <v>11.71</v>
      </c>
      <c r="AH883" s="2783">
        <v>152</v>
      </c>
      <c r="AI883" s="2803">
        <v>29.9</v>
      </c>
      <c r="AJ883" s="2803">
        <v>50.1</v>
      </c>
      <c r="AK883" s="2783">
        <v>2.2999999999999998</v>
      </c>
      <c r="AL883" s="2783">
        <v>4.5200000000000005</v>
      </c>
      <c r="AM883" s="2803">
        <v>14.9</v>
      </c>
      <c r="AN883" s="2785">
        <v>3.23</v>
      </c>
      <c r="AO883" s="2735">
        <v>1</v>
      </c>
      <c r="AP883" s="2735">
        <v>1</v>
      </c>
      <c r="AQ883" s="2735">
        <v>1</v>
      </c>
      <c r="AR883" s="2768">
        <v>1</v>
      </c>
      <c r="AS883" s="2794">
        <v>156</v>
      </c>
      <c r="AT883" s="2795">
        <v>191</v>
      </c>
      <c r="AU883" s="2795">
        <v>107</v>
      </c>
      <c r="AV883" s="2796">
        <v>142</v>
      </c>
      <c r="AW883" s="2797">
        <v>1</v>
      </c>
      <c r="AX883" s="2798">
        <v>1</v>
      </c>
      <c r="AY883" s="2798">
        <v>1</v>
      </c>
      <c r="AZ883" s="2798">
        <v>1</v>
      </c>
      <c r="BA883" s="2799">
        <v>1</v>
      </c>
      <c r="BB883" s="2800">
        <v>0</v>
      </c>
      <c r="BC883" s="2801">
        <v>1</v>
      </c>
    </row>
    <row r="884" spans="1:98" s="2790" customFormat="1">
      <c r="A884" s="2839"/>
      <c r="B884" s="2836" t="s">
        <v>3414</v>
      </c>
      <c r="C884" s="2837"/>
      <c r="D884" s="2838">
        <v>7.5</v>
      </c>
      <c r="E884" s="2519"/>
      <c r="F884" s="2782">
        <v>101.6</v>
      </c>
      <c r="G884" s="2783">
        <v>44.5</v>
      </c>
      <c r="H884" s="2783">
        <v>4.3</v>
      </c>
      <c r="I884" s="2783">
        <v>6.1</v>
      </c>
      <c r="J884" s="2783">
        <v>6.9</v>
      </c>
      <c r="K884" s="2783">
        <v>3.3</v>
      </c>
      <c r="L884" s="2783">
        <v>75</v>
      </c>
      <c r="M884" s="2782">
        <v>9.4</v>
      </c>
      <c r="N884" s="2784">
        <v>0.36</v>
      </c>
      <c r="O884" s="2802">
        <v>49.11</v>
      </c>
      <c r="P884" s="2786">
        <v>1</v>
      </c>
      <c r="Q884" s="2786">
        <v>1</v>
      </c>
      <c r="R884" s="2786" t="s">
        <v>2185</v>
      </c>
      <c r="S884" s="2786" t="s">
        <v>2185</v>
      </c>
      <c r="T884" s="2787" t="s">
        <v>2185</v>
      </c>
      <c r="U884" s="2788">
        <v>1</v>
      </c>
      <c r="V884" s="2786" t="s">
        <v>2185</v>
      </c>
      <c r="W884" s="2789" t="s">
        <v>2185</v>
      </c>
      <c r="AB884" s="2786" t="s">
        <v>2499</v>
      </c>
      <c r="AC884" s="2782">
        <v>152</v>
      </c>
      <c r="AD884" s="2803">
        <v>29.9</v>
      </c>
      <c r="AE884" s="2803">
        <v>35</v>
      </c>
      <c r="AF884" s="2783">
        <v>4.0199999999999996</v>
      </c>
      <c r="AG884" s="2784">
        <v>5.24</v>
      </c>
      <c r="AH884" s="2784">
        <v>7.82</v>
      </c>
      <c r="AI884" s="2803">
        <v>3.52</v>
      </c>
      <c r="AJ884" s="2784">
        <v>6.04</v>
      </c>
      <c r="AK884" s="2783">
        <v>0.91</v>
      </c>
      <c r="AL884" s="2783">
        <v>2.5</v>
      </c>
      <c r="AM884" s="2784">
        <v>1.29</v>
      </c>
      <c r="AN884" s="2785">
        <v>0.18</v>
      </c>
      <c r="AO884" s="2735">
        <v>1</v>
      </c>
      <c r="AP884" s="2735">
        <v>1</v>
      </c>
      <c r="AQ884" s="2735">
        <v>1</v>
      </c>
      <c r="AR884" s="2768">
        <v>1</v>
      </c>
      <c r="AS884" s="2794">
        <v>325</v>
      </c>
      <c r="AT884" s="2795">
        <v>373</v>
      </c>
      <c r="AU884" s="2795">
        <v>264</v>
      </c>
      <c r="AV884" s="2796">
        <v>312</v>
      </c>
      <c r="AW884" s="2797">
        <v>1</v>
      </c>
      <c r="AX884" s="2798">
        <v>1</v>
      </c>
      <c r="AY884" s="2798">
        <v>1</v>
      </c>
      <c r="AZ884" s="2798">
        <v>1</v>
      </c>
      <c r="BA884" s="2799">
        <v>1</v>
      </c>
      <c r="BB884" s="2800">
        <v>0</v>
      </c>
      <c r="BC884" s="2801">
        <v>1</v>
      </c>
    </row>
    <row r="885" spans="1:98" s="2790" customFormat="1">
      <c r="A885" s="2839"/>
      <c r="B885" s="2836" t="s">
        <v>3415</v>
      </c>
      <c r="C885" s="2837"/>
      <c r="D885" s="2838">
        <v>19.5</v>
      </c>
      <c r="E885" s="2519"/>
      <c r="F885" s="2782">
        <v>88.9</v>
      </c>
      <c r="G885" s="2783">
        <v>88.9</v>
      </c>
      <c r="H885" s="2783">
        <v>9.5</v>
      </c>
      <c r="I885" s="2783">
        <v>9.9</v>
      </c>
      <c r="J885" s="2783">
        <v>11.1</v>
      </c>
      <c r="K885" s="2783">
        <v>3.2</v>
      </c>
      <c r="L885" s="2783">
        <v>45</v>
      </c>
      <c r="M885" s="2782">
        <v>24.4</v>
      </c>
      <c r="N885" s="2784">
        <v>0.5</v>
      </c>
      <c r="O885" s="2802">
        <v>25.92</v>
      </c>
      <c r="P885" s="2786">
        <v>1</v>
      </c>
      <c r="Q885" s="2786">
        <v>1</v>
      </c>
      <c r="R885" s="2786" t="s">
        <v>2185</v>
      </c>
      <c r="S885" s="2786" t="s">
        <v>2185</v>
      </c>
      <c r="T885" s="2787" t="s">
        <v>2185</v>
      </c>
      <c r="U885" s="2788">
        <v>1</v>
      </c>
      <c r="V885" s="2786" t="s">
        <v>2185</v>
      </c>
      <c r="W885" s="2789" t="s">
        <v>2185</v>
      </c>
      <c r="AB885" s="2786" t="s">
        <v>2499</v>
      </c>
      <c r="AC885" s="2782">
        <v>303</v>
      </c>
      <c r="AD885" s="2803">
        <v>68.099999999999994</v>
      </c>
      <c r="AE885" s="2803">
        <v>80.8</v>
      </c>
      <c r="AF885" s="2783">
        <v>3.52</v>
      </c>
      <c r="AG885" s="2803">
        <v>10.43</v>
      </c>
      <c r="AH885" s="2803">
        <v>98.9</v>
      </c>
      <c r="AI885" s="2803">
        <v>22.2</v>
      </c>
      <c r="AJ885" s="2803">
        <v>37.4</v>
      </c>
      <c r="AK885" s="2783">
        <v>2.0099999999999998</v>
      </c>
      <c r="AL885" s="2783">
        <v>4.37</v>
      </c>
      <c r="AM885" s="2803">
        <v>12.7</v>
      </c>
      <c r="AN885" s="2785">
        <v>1.58</v>
      </c>
      <c r="AO885" s="2735">
        <v>1</v>
      </c>
      <c r="AP885" s="2735">
        <v>1</v>
      </c>
      <c r="AQ885" s="2735">
        <v>1</v>
      </c>
      <c r="AR885" s="2768">
        <v>1</v>
      </c>
      <c r="AS885" s="2794">
        <v>159</v>
      </c>
      <c r="AT885" s="2795">
        <v>195</v>
      </c>
      <c r="AU885" s="2795">
        <v>110</v>
      </c>
      <c r="AV885" s="2796">
        <v>147</v>
      </c>
      <c r="AW885" s="2797">
        <v>1</v>
      </c>
      <c r="AX885" s="2798">
        <v>1</v>
      </c>
      <c r="AY885" s="2798">
        <v>1</v>
      </c>
      <c r="AZ885" s="2798">
        <v>1</v>
      </c>
      <c r="BA885" s="2799">
        <v>1</v>
      </c>
      <c r="BB885" s="2800">
        <v>0</v>
      </c>
      <c r="BC885" s="2801">
        <v>1</v>
      </c>
    </row>
    <row r="886" spans="1:98" s="2790" customFormat="1">
      <c r="A886" s="2806"/>
      <c r="B886" s="2836" t="s">
        <v>3416</v>
      </c>
      <c r="C886" s="2837"/>
      <c r="D886" s="2838">
        <v>15</v>
      </c>
      <c r="E886" s="2519"/>
      <c r="F886" s="2782">
        <v>76.2</v>
      </c>
      <c r="G886" s="2783">
        <v>80</v>
      </c>
      <c r="H886" s="2783">
        <v>8.9</v>
      </c>
      <c r="I886" s="2783">
        <v>8.4</v>
      </c>
      <c r="J886" s="2783">
        <v>9.4</v>
      </c>
      <c r="K886" s="2783">
        <v>4.5999999999999996</v>
      </c>
      <c r="L886" s="2783">
        <v>39</v>
      </c>
      <c r="M886" s="2782">
        <v>18.8</v>
      </c>
      <c r="N886" s="2784">
        <v>0.44</v>
      </c>
      <c r="O886" s="2802">
        <v>29.65</v>
      </c>
      <c r="P886" s="2786">
        <v>1</v>
      </c>
      <c r="Q886" s="2786">
        <v>1</v>
      </c>
      <c r="R886" s="2786" t="s">
        <v>2185</v>
      </c>
      <c r="S886" s="2786" t="s">
        <v>2185</v>
      </c>
      <c r="T886" s="2787" t="s">
        <v>2185</v>
      </c>
      <c r="U886" s="2788">
        <v>1</v>
      </c>
      <c r="V886" s="2786" t="s">
        <v>2185</v>
      </c>
      <c r="W886" s="2789" t="s">
        <v>2185</v>
      </c>
      <c r="AB886" s="2786" t="s">
        <v>2499</v>
      </c>
      <c r="AC886" s="2782">
        <v>171</v>
      </c>
      <c r="AD886" s="2803">
        <v>44.8</v>
      </c>
      <c r="AE886" s="2803">
        <v>53.1</v>
      </c>
      <c r="AF886" s="2783">
        <v>3.01</v>
      </c>
      <c r="AG886" s="2803">
        <v>8.1199999999999992</v>
      </c>
      <c r="AH886" s="2803">
        <v>60.8</v>
      </c>
      <c r="AI886" s="2803">
        <v>15.2</v>
      </c>
      <c r="AJ886" s="2803">
        <v>25.6</v>
      </c>
      <c r="AK886" s="2783">
        <v>1.8</v>
      </c>
      <c r="AL886" s="2783">
        <v>3.81</v>
      </c>
      <c r="AM886" s="2803">
        <v>7.73</v>
      </c>
      <c r="AN886" s="2785">
        <v>0.71</v>
      </c>
      <c r="AO886" s="2735">
        <v>1</v>
      </c>
      <c r="AP886" s="2735">
        <v>1</v>
      </c>
      <c r="AQ886" s="2735">
        <v>1</v>
      </c>
      <c r="AR886" s="2768">
        <v>1</v>
      </c>
      <c r="AS886" s="2794">
        <v>181</v>
      </c>
      <c r="AT886" s="2795">
        <v>224</v>
      </c>
      <c r="AU886" s="2795">
        <v>124</v>
      </c>
      <c r="AV886" s="2796">
        <v>167</v>
      </c>
      <c r="AW886" s="2797">
        <v>1</v>
      </c>
      <c r="AX886" s="2798">
        <v>1</v>
      </c>
      <c r="AY886" s="2798">
        <v>1</v>
      </c>
      <c r="AZ886" s="2798">
        <v>1</v>
      </c>
      <c r="BA886" s="2799">
        <v>1</v>
      </c>
      <c r="BB886" s="2800">
        <v>0</v>
      </c>
      <c r="BC886" s="2801">
        <v>1</v>
      </c>
    </row>
    <row r="887" spans="1:98" s="2790" customFormat="1" ht="13.5" thickBot="1">
      <c r="A887" s="2840"/>
      <c r="B887" s="2841" t="s">
        <v>3417</v>
      </c>
      <c r="C887" s="2842"/>
      <c r="D887" s="2843">
        <v>12.8</v>
      </c>
      <c r="E887" s="2519"/>
      <c r="F887" s="2844">
        <v>76.2</v>
      </c>
      <c r="G887" s="2845">
        <v>76.2</v>
      </c>
      <c r="H887" s="2845">
        <v>5.0999999999999996</v>
      </c>
      <c r="I887" s="2845">
        <v>8.4</v>
      </c>
      <c r="J887" s="2845">
        <v>9.4</v>
      </c>
      <c r="K887" s="2845">
        <v>4.5999999999999996</v>
      </c>
      <c r="L887" s="2845">
        <v>39</v>
      </c>
      <c r="M887" s="2844">
        <v>16.100000000000001</v>
      </c>
      <c r="N887" s="2846">
        <v>0.43</v>
      </c>
      <c r="O887" s="2847">
        <v>34.119999999999997</v>
      </c>
      <c r="P887" s="2848">
        <v>1</v>
      </c>
      <c r="Q887" s="2849">
        <v>1</v>
      </c>
      <c r="R887" s="2849" t="s">
        <v>2185</v>
      </c>
      <c r="S887" s="2849" t="s">
        <v>2185</v>
      </c>
      <c r="T887" s="2850" t="s">
        <v>2185</v>
      </c>
      <c r="U887" s="2851">
        <v>1</v>
      </c>
      <c r="V887" s="2849" t="s">
        <v>2185</v>
      </c>
      <c r="W887" s="2852" t="s">
        <v>2185</v>
      </c>
      <c r="AB887" s="2853" t="s">
        <v>2499</v>
      </c>
      <c r="AC887" s="2844">
        <v>158</v>
      </c>
      <c r="AD887" s="2854">
        <v>41.4</v>
      </c>
      <c r="AE887" s="2854">
        <v>48.1</v>
      </c>
      <c r="AF887" s="2845">
        <v>3.13</v>
      </c>
      <c r="AG887" s="2854">
        <v>5.65</v>
      </c>
      <c r="AH887" s="2854">
        <v>52.5</v>
      </c>
      <c r="AI887" s="2854">
        <v>13.8</v>
      </c>
      <c r="AJ887" s="2854">
        <v>22.7</v>
      </c>
      <c r="AK887" s="2845">
        <v>1.81</v>
      </c>
      <c r="AL887" s="2845">
        <v>3.45</v>
      </c>
      <c r="AM887" s="2846">
        <v>4.3899999999999997</v>
      </c>
      <c r="AN887" s="2855">
        <v>0.62</v>
      </c>
      <c r="AO887" s="2856">
        <v>1</v>
      </c>
      <c r="AP887" s="2856">
        <v>1</v>
      </c>
      <c r="AQ887" s="2856">
        <v>1</v>
      </c>
      <c r="AR887" s="2857">
        <v>1</v>
      </c>
      <c r="AS887" s="2858">
        <v>210</v>
      </c>
      <c r="AT887" s="2859">
        <v>257</v>
      </c>
      <c r="AU887" s="2859">
        <v>143</v>
      </c>
      <c r="AV887" s="2860">
        <v>191</v>
      </c>
      <c r="AW887" s="2861">
        <v>1</v>
      </c>
      <c r="AX887" s="2862">
        <v>1</v>
      </c>
      <c r="AY887" s="2862">
        <v>1</v>
      </c>
      <c r="AZ887" s="2862">
        <v>1</v>
      </c>
      <c r="BA887" s="2863">
        <v>1</v>
      </c>
      <c r="BB887" s="2864">
        <v>0</v>
      </c>
      <c r="BC887" s="2865">
        <v>1</v>
      </c>
    </row>
    <row r="888" spans="1:98" s="2868" customFormat="1" ht="37.5" customHeight="1" thickTop="1">
      <c r="A888" s="2866" t="s">
        <v>2390</v>
      </c>
      <c r="B888" s="3347" t="s">
        <v>2391</v>
      </c>
      <c r="C888" s="3349"/>
      <c r="D888" s="2456" t="s">
        <v>522</v>
      </c>
      <c r="E888" s="2867"/>
      <c r="F888" s="3372" t="s">
        <v>122</v>
      </c>
      <c r="G888" s="3373"/>
      <c r="H888" s="3373"/>
      <c r="I888" s="3373"/>
      <c r="J888" s="3373"/>
      <c r="K888" s="3373"/>
      <c r="L888" s="3374"/>
      <c r="M888" s="3372" t="s">
        <v>1088</v>
      </c>
      <c r="N888" s="3373"/>
      <c r="O888" s="3374"/>
      <c r="P888" s="3372" t="s">
        <v>2392</v>
      </c>
      <c r="Q888" s="3373"/>
      <c r="R888" s="3373"/>
      <c r="S888" s="3373"/>
      <c r="T888" s="3373"/>
      <c r="U888" s="3373"/>
      <c r="V888" s="3374"/>
      <c r="W888" s="3350" t="s">
        <v>2393</v>
      </c>
      <c r="X888" s="3372"/>
      <c r="Y888" s="3373"/>
      <c r="Z888" s="3373"/>
      <c r="AA888" s="3373"/>
      <c r="AB888" s="3373"/>
      <c r="AC888" s="3373"/>
      <c r="AD888" s="3373"/>
      <c r="AE888" s="3373"/>
      <c r="AF888" s="3373"/>
      <c r="AG888" s="3373"/>
      <c r="AH888" s="3373"/>
      <c r="AI888" s="3373"/>
      <c r="AJ888" s="3373"/>
      <c r="AK888" s="3374"/>
      <c r="AO888" s="2869" t="s">
        <v>2395</v>
      </c>
      <c r="AP888" s="2870"/>
      <c r="AQ888" s="2870"/>
      <c r="AR888" s="2871"/>
      <c r="AS888" s="3357" t="s">
        <v>3418</v>
      </c>
      <c r="AT888" s="3358"/>
      <c r="AU888" s="3358"/>
      <c r="AV888" s="3359"/>
      <c r="AW888" s="3372" t="s">
        <v>2397</v>
      </c>
      <c r="AX888" s="3373"/>
      <c r="AY888" s="3373"/>
      <c r="AZ888" s="3373"/>
      <c r="BA888" s="3373"/>
      <c r="BB888" s="3374"/>
      <c r="BC888" s="3360" t="s">
        <v>2393</v>
      </c>
      <c r="BD888" s="3361"/>
    </row>
    <row r="889" spans="1:98" s="2880" customFormat="1" ht="32.25" customHeight="1">
      <c r="A889" s="3362" t="s">
        <v>3419</v>
      </c>
      <c r="B889" s="2872"/>
      <c r="C889" s="2873"/>
      <c r="D889" s="2874"/>
      <c r="E889" s="2875"/>
      <c r="F889" s="2723" t="s">
        <v>523</v>
      </c>
      <c r="G889" s="2724" t="s">
        <v>226</v>
      </c>
      <c r="H889" s="2724" t="s">
        <v>3420</v>
      </c>
      <c r="I889" s="2724" t="s">
        <v>3421</v>
      </c>
      <c r="J889" s="2724" t="s">
        <v>526</v>
      </c>
      <c r="K889" s="2724" t="s">
        <v>3422</v>
      </c>
      <c r="L889" s="2876" t="s">
        <v>2401</v>
      </c>
      <c r="M889" s="2723" t="s">
        <v>217</v>
      </c>
      <c r="N889" s="2727" t="s">
        <v>3423</v>
      </c>
      <c r="O889" s="2726" t="s">
        <v>3424</v>
      </c>
      <c r="P889" s="3365" t="s">
        <v>953</v>
      </c>
      <c r="Q889" s="3366"/>
      <c r="R889" s="3366"/>
      <c r="S889" s="3366"/>
      <c r="T889" s="3366"/>
      <c r="U889" s="3367" t="s">
        <v>957</v>
      </c>
      <c r="V889" s="3327" t="s">
        <v>3381</v>
      </c>
      <c r="W889" s="3351"/>
      <c r="X889" s="2727"/>
      <c r="Y889" s="2728"/>
      <c r="Z889" s="2728"/>
      <c r="AA889" s="2728"/>
      <c r="AB889" s="2728"/>
      <c r="AC889" s="2728"/>
      <c r="AD889" s="2728"/>
      <c r="AE889" s="2728"/>
      <c r="AF889" s="2728"/>
      <c r="AG889" s="2728"/>
      <c r="AH889" s="2728"/>
      <c r="AI889" s="2877"/>
      <c r="AJ889" s="2878"/>
      <c r="AK889" s="2879"/>
      <c r="AO889" s="3330" t="s">
        <v>2417</v>
      </c>
      <c r="AP889" s="3331"/>
      <c r="AQ889" s="3334" t="s">
        <v>2418</v>
      </c>
      <c r="AR889" s="3335"/>
      <c r="AS889" s="3375" t="s">
        <v>3425</v>
      </c>
      <c r="AT889" s="3376"/>
      <c r="AU889" s="3377" t="s">
        <v>3426</v>
      </c>
      <c r="AV889" s="3378"/>
      <c r="AW889" s="3379" t="s">
        <v>2421</v>
      </c>
      <c r="AX889" s="3382" t="s">
        <v>2422</v>
      </c>
      <c r="AY889" s="3382" t="s">
        <v>2425</v>
      </c>
      <c r="AZ889" s="2881" t="s">
        <v>3427</v>
      </c>
      <c r="BA889" s="2882" t="s">
        <v>3428</v>
      </c>
      <c r="BB889" s="2883" t="s">
        <v>3429</v>
      </c>
      <c r="BC889" s="2730" t="s">
        <v>3430</v>
      </c>
      <c r="BD889" s="2884" t="s">
        <v>2434</v>
      </c>
    </row>
    <row r="890" spans="1:98" s="2880" customFormat="1" ht="42.75" customHeight="1">
      <c r="A890" s="3363"/>
      <c r="B890" s="2885"/>
      <c r="C890" s="2886"/>
      <c r="D890" s="2733" t="s">
        <v>546</v>
      </c>
      <c r="E890" s="2875"/>
      <c r="F890" s="2734" t="s">
        <v>547</v>
      </c>
      <c r="G890" s="2735" t="s">
        <v>548</v>
      </c>
      <c r="H890" s="2735" t="s">
        <v>548</v>
      </c>
      <c r="I890" s="2735" t="s">
        <v>548</v>
      </c>
      <c r="J890" s="2735" t="s">
        <v>548</v>
      </c>
      <c r="K890" s="2735" t="s">
        <v>548</v>
      </c>
      <c r="L890" s="2768" t="s">
        <v>548</v>
      </c>
      <c r="M890" s="2734" t="s">
        <v>3431</v>
      </c>
      <c r="N890" s="2741" t="s">
        <v>3432</v>
      </c>
      <c r="O890" s="2737" t="s">
        <v>3433</v>
      </c>
      <c r="P890" s="3385" t="s">
        <v>2451</v>
      </c>
      <c r="Q890" s="3387" t="s">
        <v>2452</v>
      </c>
      <c r="R890" s="3387" t="s">
        <v>2453</v>
      </c>
      <c r="S890" s="3387" t="s">
        <v>3400</v>
      </c>
      <c r="T890" s="3389" t="s">
        <v>2455</v>
      </c>
      <c r="U890" s="3368"/>
      <c r="V890" s="3328"/>
      <c r="W890" s="3351"/>
      <c r="X890" s="2741"/>
      <c r="Y890" s="2742"/>
      <c r="Z890" s="2742"/>
      <c r="AA890" s="2742"/>
      <c r="AB890" s="2742"/>
      <c r="AC890" s="2742"/>
      <c r="AD890" s="2742"/>
      <c r="AE890" s="2742"/>
      <c r="AF890" s="2742"/>
      <c r="AG890" s="2742"/>
      <c r="AH890" s="2742"/>
      <c r="AI890" s="2887"/>
      <c r="AJ890" s="2888"/>
      <c r="AK890" s="2889"/>
      <c r="AO890" s="3332"/>
      <c r="AP890" s="3333"/>
      <c r="AQ890" s="3336"/>
      <c r="AR890" s="3337"/>
      <c r="AS890" s="2890" t="s">
        <v>2463</v>
      </c>
      <c r="AT890" s="2891" t="s">
        <v>2464</v>
      </c>
      <c r="AU890" s="2892" t="s">
        <v>2463</v>
      </c>
      <c r="AV890" s="2893" t="s">
        <v>2464</v>
      </c>
      <c r="AW890" s="3380"/>
      <c r="AX890" s="3383"/>
      <c r="AY890" s="3383"/>
      <c r="AZ890" s="2894"/>
      <c r="BA890" s="2895"/>
      <c r="BB890" s="2896"/>
      <c r="BC890" s="2747"/>
      <c r="BD890" s="2897"/>
    </row>
    <row r="891" spans="1:98" s="2904" customFormat="1" ht="42.75" customHeight="1" thickBot="1">
      <c r="A891" s="3364"/>
      <c r="B891" s="2898"/>
      <c r="C891" s="2899"/>
      <c r="D891" s="2750"/>
      <c r="E891" s="2900"/>
      <c r="F891" s="2752"/>
      <c r="G891" s="2753"/>
      <c r="H891" s="2753"/>
      <c r="I891" s="2753"/>
      <c r="J891" s="2753"/>
      <c r="K891" s="2753"/>
      <c r="L891" s="2824"/>
      <c r="M891" s="2752"/>
      <c r="N891" s="2759"/>
      <c r="O891" s="2755"/>
      <c r="P891" s="3386"/>
      <c r="Q891" s="3388"/>
      <c r="R891" s="3388"/>
      <c r="S891" s="3388"/>
      <c r="T891" s="3390"/>
      <c r="U891" s="3369"/>
      <c r="V891" s="3329"/>
      <c r="W891" s="3352"/>
      <c r="X891" s="2759"/>
      <c r="Y891" s="2760"/>
      <c r="Z891" s="2760"/>
      <c r="AA891" s="2760"/>
      <c r="AB891" s="2760"/>
      <c r="AC891" s="2760"/>
      <c r="AD891" s="2760"/>
      <c r="AE891" s="2760"/>
      <c r="AF891" s="2760"/>
      <c r="AG891" s="2760"/>
      <c r="AH891" s="2760"/>
      <c r="AI891" s="2901"/>
      <c r="AJ891" s="2902"/>
      <c r="AK891" s="2903"/>
      <c r="AO891" s="2760" t="s">
        <v>953</v>
      </c>
      <c r="AP891" s="2760" t="s">
        <v>956</v>
      </c>
      <c r="AQ891" s="2760" t="s">
        <v>953</v>
      </c>
      <c r="AR891" s="2761" t="s">
        <v>956</v>
      </c>
      <c r="AS891" s="2905"/>
      <c r="AT891" s="2906"/>
      <c r="AU891" s="2907"/>
      <c r="AV891" s="2908"/>
      <c r="AW891" s="3381"/>
      <c r="AX891" s="3384"/>
      <c r="AY891" s="3384"/>
      <c r="AZ891" s="2909"/>
      <c r="BA891" s="2910"/>
      <c r="BB891" s="2911"/>
      <c r="BC891" s="2912"/>
      <c r="BD891" s="2913"/>
    </row>
    <row r="892" spans="1:98" ht="15.75">
      <c r="A892" s="2914" t="s">
        <v>3434</v>
      </c>
      <c r="B892" s="3370" t="s">
        <v>3435</v>
      </c>
      <c r="C892" s="3371"/>
      <c r="D892" s="2915"/>
      <c r="E892" s="2916"/>
      <c r="F892" s="2734"/>
      <c r="G892" s="2735"/>
      <c r="H892" s="2735"/>
      <c r="I892" s="2735"/>
      <c r="J892" s="2735"/>
      <c r="K892" s="2735"/>
      <c r="L892" s="2768"/>
      <c r="M892" s="2734"/>
      <c r="N892" s="2800"/>
      <c r="O892" s="2768"/>
      <c r="P892" s="2445"/>
      <c r="Q892" s="2445"/>
      <c r="R892" s="2445"/>
      <c r="S892" s="2445"/>
      <c r="T892" s="2769"/>
      <c r="U892" s="2770"/>
      <c r="V892" s="2771"/>
      <c r="W892" s="2445"/>
      <c r="X892" s="2734"/>
      <c r="Y892" s="2735"/>
      <c r="Z892" s="2735"/>
      <c r="AA892" s="2735"/>
      <c r="AB892" s="2735"/>
      <c r="AC892" s="2735"/>
      <c r="AD892" s="2735"/>
      <c r="AE892" s="2735"/>
      <c r="AF892" s="2735"/>
      <c r="AG892" s="2735"/>
      <c r="AH892" s="2735"/>
      <c r="AI892" s="2735"/>
      <c r="AJ892" s="2735"/>
      <c r="AK892" s="2917"/>
      <c r="AL892" s="2447"/>
      <c r="AM892" s="2447"/>
      <c r="AN892" s="2447"/>
      <c r="AO892" s="2735"/>
      <c r="AP892" s="2735"/>
      <c r="AQ892" s="2735"/>
      <c r="AR892" s="2768"/>
      <c r="AS892" s="2445"/>
      <c r="AT892" s="2918"/>
      <c r="AU892" s="2445"/>
      <c r="AV892" s="2919"/>
      <c r="AW892" s="2920"/>
      <c r="AX892" s="2921"/>
      <c r="AY892" s="2921"/>
      <c r="AZ892" s="2921"/>
      <c r="BA892" s="2921"/>
      <c r="BB892" s="2922"/>
      <c r="BC892" s="2734"/>
      <c r="BD892" s="2801"/>
      <c r="BE892" s="2447"/>
      <c r="BF892" s="2447"/>
      <c r="BG892" s="2447"/>
      <c r="BH892" s="2447"/>
      <c r="BI892" s="2447"/>
      <c r="BJ892" s="2447"/>
      <c r="BK892" s="2447"/>
      <c r="BL892" s="2447"/>
      <c r="BM892" s="2447"/>
      <c r="BN892" s="2447"/>
      <c r="BO892" s="2447"/>
      <c r="BP892" s="2447"/>
      <c r="BQ892" s="2447"/>
      <c r="BR892" s="2447"/>
      <c r="BS892" s="2447"/>
      <c r="BT892" s="2447"/>
      <c r="BU892" s="2447"/>
      <c r="BV892" s="2447"/>
      <c r="BW892" s="2447"/>
      <c r="BX892" s="2447"/>
      <c r="BY892" s="2447"/>
      <c r="BZ892" s="2447"/>
      <c r="CA892" s="2447"/>
      <c r="CB892" s="2447"/>
      <c r="CC892" s="2447"/>
      <c r="CD892" s="2447"/>
      <c r="CE892" s="2447"/>
      <c r="CF892" s="2447"/>
      <c r="CG892" s="2447"/>
      <c r="CH892" s="2447"/>
      <c r="CI892" s="2447"/>
      <c r="CJ892" s="2447"/>
      <c r="CK892" s="2447"/>
      <c r="CL892" s="2447"/>
      <c r="CM892" s="2447"/>
      <c r="CN892" s="2447"/>
      <c r="CO892" s="2447"/>
      <c r="CP892" s="2447"/>
      <c r="CQ892" s="2447"/>
      <c r="CR892" s="2447"/>
      <c r="CS892" s="2447"/>
      <c r="CT892" s="2447"/>
    </row>
    <row r="893" spans="1:98">
      <c r="A893" s="2923"/>
      <c r="B893" s="2836" t="s">
        <v>3436</v>
      </c>
      <c r="C893" s="2837"/>
      <c r="D893" s="2924">
        <v>72.2</v>
      </c>
      <c r="E893" s="2925"/>
      <c r="F893" s="2782">
        <v>400</v>
      </c>
      <c r="G893" s="2783">
        <v>115</v>
      </c>
      <c r="H893" s="2783">
        <v>13.5</v>
      </c>
      <c r="I893" s="2783">
        <v>18</v>
      </c>
      <c r="J893" s="2792">
        <v>18</v>
      </c>
      <c r="K893" s="2783">
        <v>364</v>
      </c>
      <c r="L893" s="2804">
        <v>328</v>
      </c>
      <c r="M893" s="2782">
        <v>91.9</v>
      </c>
      <c r="N893" s="2926">
        <v>1.218</v>
      </c>
      <c r="O893" s="2927">
        <v>16.87</v>
      </c>
      <c r="P893" s="2786">
        <v>1</v>
      </c>
      <c r="Q893" s="2786">
        <v>1</v>
      </c>
      <c r="R893" s="2786" t="s">
        <v>2185</v>
      </c>
      <c r="S893" s="2786" t="s">
        <v>2185</v>
      </c>
      <c r="T893" s="2787" t="s">
        <v>2185</v>
      </c>
      <c r="U893" s="2788">
        <v>1</v>
      </c>
      <c r="V893" s="2789" t="s">
        <v>2185</v>
      </c>
      <c r="W893" s="2786" t="s">
        <v>2499</v>
      </c>
      <c r="X893" s="2791"/>
      <c r="Y893" s="2792"/>
      <c r="Z893" s="2792"/>
      <c r="AA893" s="2783"/>
      <c r="AB893" s="2803"/>
      <c r="AC893" s="2792"/>
      <c r="AD893" s="2783"/>
      <c r="AE893" s="2783"/>
      <c r="AF893" s="2783"/>
      <c r="AG893" s="2783"/>
      <c r="AH893" s="2803"/>
      <c r="AI893" s="2783"/>
      <c r="AJ893" s="2928"/>
      <c r="AK893" s="2804"/>
      <c r="AL893" s="2447"/>
      <c r="AM893" s="2447"/>
      <c r="AN893" s="2447"/>
      <c r="AO893" s="2735">
        <v>1</v>
      </c>
      <c r="AP893" s="2735">
        <v>1</v>
      </c>
      <c r="AQ893" s="2735">
        <v>1</v>
      </c>
      <c r="AR893" s="2768">
        <v>2</v>
      </c>
      <c r="AS893" s="2929">
        <v>120</v>
      </c>
      <c r="AT893" s="2930">
        <v>132</v>
      </c>
      <c r="AU893" s="2931">
        <v>100</v>
      </c>
      <c r="AV893" s="2793">
        <v>112</v>
      </c>
      <c r="AW893" s="2932">
        <v>1</v>
      </c>
      <c r="AX893" s="2933">
        <v>1</v>
      </c>
      <c r="AY893" s="2933">
        <v>1</v>
      </c>
      <c r="AZ893" s="2933">
        <v>0</v>
      </c>
      <c r="BA893" s="2933">
        <v>0</v>
      </c>
      <c r="BB893" s="2934">
        <v>0</v>
      </c>
      <c r="BC893" s="2734">
        <v>0</v>
      </c>
      <c r="BD893" s="2935">
        <v>1</v>
      </c>
      <c r="BE893" s="2447"/>
      <c r="BF893" s="2447"/>
      <c r="BG893" s="2447"/>
      <c r="BH893" s="2447"/>
      <c r="BI893" s="2447"/>
      <c r="BJ893" s="2447"/>
      <c r="BK893" s="2447"/>
      <c r="BL893" s="2447"/>
      <c r="BM893" s="2447"/>
      <c r="BN893" s="2447"/>
      <c r="BO893" s="2447"/>
      <c r="BP893" s="2447"/>
      <c r="BQ893" s="2447"/>
      <c r="BR893" s="2447"/>
      <c r="BS893" s="2447"/>
      <c r="BT893" s="2447"/>
      <c r="BU893" s="2447"/>
      <c r="BV893" s="2447"/>
      <c r="BW893" s="2447"/>
      <c r="BX893" s="2447"/>
      <c r="BY893" s="2447"/>
      <c r="BZ893" s="2447"/>
      <c r="CA893" s="2447"/>
      <c r="CB893" s="2447"/>
      <c r="CC893" s="2447"/>
      <c r="CD893" s="2447"/>
      <c r="CE893" s="2447"/>
      <c r="CF893" s="2447"/>
      <c r="CG893" s="2447"/>
      <c r="CH893" s="2447"/>
      <c r="CI893" s="2447"/>
      <c r="CJ893" s="2447"/>
      <c r="CK893" s="2447"/>
      <c r="CL893" s="2447"/>
      <c r="CM893" s="2447"/>
      <c r="CN893" s="2447"/>
      <c r="CO893" s="2447"/>
      <c r="CP893" s="2447"/>
      <c r="CQ893" s="2447"/>
      <c r="CR893" s="2447"/>
      <c r="CS893" s="2447"/>
      <c r="CT893" s="2447"/>
    </row>
    <row r="894" spans="1:98">
      <c r="A894" s="2923"/>
      <c r="B894" s="2836" t="s">
        <v>3437</v>
      </c>
      <c r="C894" s="2837"/>
      <c r="D894" s="2924">
        <v>61.2</v>
      </c>
      <c r="E894" s="2925"/>
      <c r="F894" s="2782">
        <v>360</v>
      </c>
      <c r="G894" s="2783">
        <v>110</v>
      </c>
      <c r="H894" s="2783">
        <v>12</v>
      </c>
      <c r="I894" s="2783">
        <v>17</v>
      </c>
      <c r="J894" s="2792">
        <v>18</v>
      </c>
      <c r="K894" s="2783">
        <v>326</v>
      </c>
      <c r="L894" s="2804">
        <v>290</v>
      </c>
      <c r="M894" s="2782">
        <v>77.900000000000006</v>
      </c>
      <c r="N894" s="2926">
        <v>1.121</v>
      </c>
      <c r="O894" s="2927">
        <v>18.32</v>
      </c>
      <c r="P894" s="2786">
        <v>1</v>
      </c>
      <c r="Q894" s="2786">
        <v>1</v>
      </c>
      <c r="R894" s="2786" t="s">
        <v>2185</v>
      </c>
      <c r="S894" s="2786" t="s">
        <v>2185</v>
      </c>
      <c r="T894" s="2787" t="s">
        <v>2185</v>
      </c>
      <c r="U894" s="2788">
        <v>1</v>
      </c>
      <c r="V894" s="2789" t="s">
        <v>2185</v>
      </c>
      <c r="W894" s="2786" t="s">
        <v>2499</v>
      </c>
      <c r="X894" s="2791"/>
      <c r="Y894" s="2783"/>
      <c r="Z894" s="2783"/>
      <c r="AA894" s="2783"/>
      <c r="AB894" s="2803"/>
      <c r="AC894" s="2783"/>
      <c r="AD894" s="2783"/>
      <c r="AE894" s="2783"/>
      <c r="AF894" s="2783"/>
      <c r="AG894" s="2783"/>
      <c r="AH894" s="2803"/>
      <c r="AI894" s="2783"/>
      <c r="AJ894" s="2928"/>
      <c r="AK894" s="2804"/>
      <c r="AL894" s="2447"/>
      <c r="AM894" s="2447"/>
      <c r="AN894" s="2447"/>
      <c r="AO894" s="2735">
        <v>1</v>
      </c>
      <c r="AP894" s="2735">
        <v>1</v>
      </c>
      <c r="AQ894" s="2735">
        <v>1</v>
      </c>
      <c r="AR894" s="2768">
        <v>2</v>
      </c>
      <c r="AS894" s="2929">
        <v>130</v>
      </c>
      <c r="AT894" s="2930">
        <v>144</v>
      </c>
      <c r="AU894" s="2931">
        <v>107</v>
      </c>
      <c r="AV894" s="2793">
        <v>121</v>
      </c>
      <c r="AW894" s="2932">
        <v>1</v>
      </c>
      <c r="AX894" s="2933">
        <v>1</v>
      </c>
      <c r="AY894" s="2933">
        <v>1</v>
      </c>
      <c r="AZ894" s="2933">
        <v>0</v>
      </c>
      <c r="BA894" s="2933">
        <v>0</v>
      </c>
      <c r="BB894" s="2934">
        <v>0</v>
      </c>
      <c r="BC894" s="2734">
        <v>0</v>
      </c>
      <c r="BD894" s="2935">
        <v>1</v>
      </c>
      <c r="BE894" s="2447"/>
      <c r="BF894" s="2447"/>
      <c r="BG894" s="2447"/>
      <c r="BH894" s="2447"/>
      <c r="BI894" s="2447"/>
      <c r="BJ894" s="2447"/>
      <c r="BK894" s="2447"/>
      <c r="BL894" s="2447"/>
      <c r="BM894" s="2447"/>
      <c r="BN894" s="2447"/>
      <c r="BO894" s="2447"/>
      <c r="BP894" s="2447"/>
      <c r="BQ894" s="2447"/>
      <c r="BR894" s="2447"/>
      <c r="BS894" s="2447"/>
      <c r="BT894" s="2447"/>
      <c r="BU894" s="2447"/>
      <c r="BV894" s="2447"/>
      <c r="BW894" s="2447"/>
      <c r="BX894" s="2447"/>
      <c r="BY894" s="2447"/>
      <c r="BZ894" s="2447"/>
      <c r="CA894" s="2447"/>
      <c r="CB894" s="2447"/>
      <c r="CC894" s="2447"/>
      <c r="CD894" s="2447"/>
      <c r="CE894" s="2447"/>
      <c r="CF894" s="2447"/>
      <c r="CG894" s="2447"/>
      <c r="CH894" s="2447"/>
      <c r="CI894" s="2447"/>
      <c r="CJ894" s="2447"/>
      <c r="CK894" s="2447"/>
      <c r="CL894" s="2447"/>
      <c r="CM894" s="2447"/>
      <c r="CN894" s="2447"/>
      <c r="CO894" s="2447"/>
      <c r="CP894" s="2447"/>
      <c r="CQ894" s="2447"/>
      <c r="CR894" s="2447"/>
      <c r="CS894" s="2447"/>
      <c r="CT894" s="2447"/>
    </row>
    <row r="895" spans="1:98">
      <c r="A895" s="2923"/>
      <c r="B895" s="2836" t="s">
        <v>3438</v>
      </c>
      <c r="C895" s="2837"/>
      <c r="D895" s="2924">
        <v>53.2</v>
      </c>
      <c r="E895" s="2925"/>
      <c r="F895" s="2782">
        <v>330</v>
      </c>
      <c r="G895" s="2783">
        <v>105</v>
      </c>
      <c r="H895" s="2783">
        <v>11</v>
      </c>
      <c r="I895" s="2783">
        <v>16</v>
      </c>
      <c r="J895" s="2792">
        <v>18</v>
      </c>
      <c r="K895" s="2783">
        <v>298</v>
      </c>
      <c r="L895" s="2804">
        <v>262</v>
      </c>
      <c r="M895" s="2782">
        <v>67.8</v>
      </c>
      <c r="N895" s="2926">
        <v>1.0429999999999999</v>
      </c>
      <c r="O895" s="2927">
        <v>19.600000000000001</v>
      </c>
      <c r="P895" s="2786">
        <v>1</v>
      </c>
      <c r="Q895" s="2786">
        <v>1</v>
      </c>
      <c r="R895" s="2786" t="s">
        <v>2185</v>
      </c>
      <c r="S895" s="2786" t="s">
        <v>2185</v>
      </c>
      <c r="T895" s="2787" t="s">
        <v>2185</v>
      </c>
      <c r="U895" s="2788">
        <v>1</v>
      </c>
      <c r="V895" s="2789" t="s">
        <v>2185</v>
      </c>
      <c r="W895" s="2786" t="s">
        <v>2499</v>
      </c>
      <c r="X895" s="2791"/>
      <c r="Y895" s="2783"/>
      <c r="Z895" s="2783"/>
      <c r="AA895" s="2783"/>
      <c r="AB895" s="2803"/>
      <c r="AC895" s="2783"/>
      <c r="AD895" s="2803"/>
      <c r="AE895" s="2783"/>
      <c r="AF895" s="2783"/>
      <c r="AG895" s="2783"/>
      <c r="AH895" s="2803"/>
      <c r="AI895" s="2783"/>
      <c r="AJ895" s="2928"/>
      <c r="AK895" s="2804"/>
      <c r="AL895" s="2447"/>
      <c r="AM895" s="2447"/>
      <c r="AN895" s="2447"/>
      <c r="AO895" s="2735">
        <v>1</v>
      </c>
      <c r="AP895" s="2735">
        <v>1</v>
      </c>
      <c r="AQ895" s="2735">
        <v>1</v>
      </c>
      <c r="AR895" s="2768">
        <v>2</v>
      </c>
      <c r="AS895" s="2936">
        <v>138</v>
      </c>
      <c r="AT895" s="2930">
        <v>154</v>
      </c>
      <c r="AU895" s="2931">
        <v>113</v>
      </c>
      <c r="AV895" s="2793">
        <v>128</v>
      </c>
      <c r="AW895" s="2932">
        <v>1</v>
      </c>
      <c r="AX895" s="2933">
        <v>1</v>
      </c>
      <c r="AY895" s="2933">
        <v>1</v>
      </c>
      <c r="AZ895" s="2933">
        <v>0</v>
      </c>
      <c r="BA895" s="2933">
        <v>0</v>
      </c>
      <c r="BB895" s="2934">
        <v>0</v>
      </c>
      <c r="BC895" s="2734">
        <v>0</v>
      </c>
      <c r="BD895" s="2935">
        <v>1</v>
      </c>
      <c r="BE895" s="2447"/>
      <c r="BF895" s="2447"/>
      <c r="BG895" s="2447"/>
      <c r="BH895" s="2447"/>
      <c r="BI895" s="2447"/>
      <c r="BJ895" s="2447"/>
      <c r="BK895" s="2447"/>
      <c r="BL895" s="2447"/>
      <c r="BM895" s="2447"/>
      <c r="BN895" s="2447"/>
      <c r="BO895" s="2447"/>
      <c r="BP895" s="2447"/>
      <c r="BQ895" s="2447"/>
      <c r="BR895" s="2447"/>
      <c r="BS895" s="2447"/>
      <c r="BT895" s="2447"/>
      <c r="BU895" s="2447"/>
      <c r="BV895" s="2447"/>
      <c r="BW895" s="2447"/>
      <c r="BX895" s="2447"/>
      <c r="BY895" s="2447"/>
      <c r="BZ895" s="2447"/>
      <c r="CA895" s="2447"/>
      <c r="CB895" s="2447"/>
      <c r="CC895" s="2447"/>
      <c r="CD895" s="2447"/>
      <c r="CE895" s="2447"/>
      <c r="CF895" s="2447"/>
      <c r="CG895" s="2447"/>
      <c r="CH895" s="2447"/>
      <c r="CI895" s="2447"/>
      <c r="CJ895" s="2447"/>
      <c r="CK895" s="2447"/>
      <c r="CL895" s="2447"/>
      <c r="CM895" s="2447"/>
      <c r="CN895" s="2447"/>
      <c r="CO895" s="2447"/>
      <c r="CP895" s="2447"/>
      <c r="CQ895" s="2447"/>
      <c r="CR895" s="2447"/>
      <c r="CS895" s="2447"/>
      <c r="CT895" s="2447"/>
    </row>
    <row r="896" spans="1:98">
      <c r="A896" s="2923"/>
      <c r="B896" s="2836" t="s">
        <v>3439</v>
      </c>
      <c r="C896" s="2837"/>
      <c r="D896" s="2924">
        <v>44.4</v>
      </c>
      <c r="E896" s="2925"/>
      <c r="F896" s="2782">
        <v>300</v>
      </c>
      <c r="G896" s="2783">
        <v>100</v>
      </c>
      <c r="H896" s="2783">
        <v>9.5</v>
      </c>
      <c r="I896" s="2783">
        <v>15</v>
      </c>
      <c r="J896" s="2792">
        <v>15</v>
      </c>
      <c r="K896" s="2783">
        <v>270</v>
      </c>
      <c r="L896" s="2804">
        <v>240</v>
      </c>
      <c r="M896" s="2782">
        <v>56.6</v>
      </c>
      <c r="N896" s="2926">
        <v>0.96799999999999997</v>
      </c>
      <c r="O896" s="2927">
        <v>21.78</v>
      </c>
      <c r="P896" s="2786">
        <v>1</v>
      </c>
      <c r="Q896" s="2786">
        <v>1</v>
      </c>
      <c r="R896" s="2786">
        <v>1</v>
      </c>
      <c r="S896" s="2786">
        <v>1</v>
      </c>
      <c r="T896" s="2787">
        <v>1</v>
      </c>
      <c r="U896" s="2788">
        <v>1</v>
      </c>
      <c r="V896" s="2789">
        <v>1</v>
      </c>
      <c r="W896" s="2786" t="s">
        <v>2499</v>
      </c>
      <c r="X896" s="2791"/>
      <c r="Y896" s="2783"/>
      <c r="Z896" s="2783"/>
      <c r="AA896" s="2783"/>
      <c r="AB896" s="2803"/>
      <c r="AC896" s="2783"/>
      <c r="AD896" s="2803"/>
      <c r="AE896" s="2783"/>
      <c r="AF896" s="2783"/>
      <c r="AG896" s="2783"/>
      <c r="AH896" s="2803"/>
      <c r="AI896" s="2803"/>
      <c r="AJ896" s="2928"/>
      <c r="AK896" s="2804"/>
      <c r="AL896" s="2447"/>
      <c r="AM896" s="2447"/>
      <c r="AN896" s="2447"/>
      <c r="AO896" s="2735">
        <v>1</v>
      </c>
      <c r="AP896" s="2735">
        <v>1</v>
      </c>
      <c r="AQ896" s="2735">
        <v>1</v>
      </c>
      <c r="AR896" s="2768">
        <v>2</v>
      </c>
      <c r="AS896" s="2936">
        <v>153</v>
      </c>
      <c r="AT896" s="2930">
        <v>171</v>
      </c>
      <c r="AU896" s="2931">
        <v>124</v>
      </c>
      <c r="AV896" s="2793">
        <v>141</v>
      </c>
      <c r="AW896" s="2932">
        <v>1</v>
      </c>
      <c r="AX896" s="2933">
        <v>1</v>
      </c>
      <c r="AY896" s="2933">
        <v>1</v>
      </c>
      <c r="AZ896" s="2933">
        <v>0</v>
      </c>
      <c r="BA896" s="2933">
        <v>0</v>
      </c>
      <c r="BB896" s="2934">
        <v>0</v>
      </c>
      <c r="BC896" s="2734">
        <v>0</v>
      </c>
      <c r="BD896" s="2935">
        <v>1</v>
      </c>
      <c r="BE896" s="2447"/>
      <c r="BF896" s="2447"/>
      <c r="BG896" s="2447"/>
      <c r="BH896" s="2447"/>
      <c r="BI896" s="2447"/>
      <c r="BJ896" s="2447"/>
      <c r="BK896" s="2447"/>
      <c r="BL896" s="2447"/>
      <c r="BM896" s="2447"/>
      <c r="BN896" s="2447"/>
      <c r="BO896" s="2447"/>
      <c r="BP896" s="2447"/>
      <c r="BQ896" s="2447"/>
      <c r="BR896" s="2447"/>
      <c r="BS896" s="2447"/>
      <c r="BT896" s="2447"/>
      <c r="BU896" s="2447"/>
      <c r="BV896" s="2447"/>
      <c r="BW896" s="2447"/>
      <c r="BX896" s="2447"/>
      <c r="BY896" s="2447"/>
      <c r="BZ896" s="2447"/>
      <c r="CA896" s="2447"/>
      <c r="CB896" s="2447"/>
      <c r="CC896" s="2447"/>
      <c r="CD896" s="2447"/>
      <c r="CE896" s="2447"/>
      <c r="CF896" s="2447"/>
      <c r="CG896" s="2447"/>
      <c r="CH896" s="2447"/>
      <c r="CI896" s="2447"/>
      <c r="CJ896" s="2447"/>
      <c r="CK896" s="2447"/>
      <c r="CL896" s="2447"/>
      <c r="CM896" s="2447"/>
      <c r="CN896" s="2447"/>
      <c r="CO896" s="2447"/>
      <c r="CP896" s="2447"/>
      <c r="CQ896" s="2447"/>
      <c r="CR896" s="2447"/>
      <c r="CS896" s="2447"/>
      <c r="CT896" s="2447"/>
    </row>
    <row r="897" spans="1:98">
      <c r="A897" s="2923"/>
      <c r="B897" s="2836" t="s">
        <v>3440</v>
      </c>
      <c r="C897" s="2837"/>
      <c r="D897" s="2924">
        <v>35.200000000000003</v>
      </c>
      <c r="E897" s="2925"/>
      <c r="F897" s="2782">
        <v>270</v>
      </c>
      <c r="G897" s="2783">
        <v>95</v>
      </c>
      <c r="H897" s="2783">
        <v>7.5</v>
      </c>
      <c r="I897" s="2783">
        <v>13.5</v>
      </c>
      <c r="J897" s="2792">
        <v>15</v>
      </c>
      <c r="K897" s="2783">
        <v>243</v>
      </c>
      <c r="L897" s="2804">
        <v>213</v>
      </c>
      <c r="M897" s="2782">
        <v>44.8</v>
      </c>
      <c r="N897" s="2926">
        <v>0.89200000000000002</v>
      </c>
      <c r="O897" s="2927">
        <v>25.34</v>
      </c>
      <c r="P897" s="2786">
        <v>1</v>
      </c>
      <c r="Q897" s="2786">
        <v>1</v>
      </c>
      <c r="R897" s="2786">
        <v>1</v>
      </c>
      <c r="S897" s="2786">
        <v>1</v>
      </c>
      <c r="T897" s="2787">
        <v>1</v>
      </c>
      <c r="U897" s="2788">
        <v>1</v>
      </c>
      <c r="V897" s="2789">
        <v>1</v>
      </c>
      <c r="W897" s="2786" t="s">
        <v>2495</v>
      </c>
      <c r="X897" s="2791"/>
      <c r="Y897" s="2783"/>
      <c r="Z897" s="2783"/>
      <c r="AA897" s="2783"/>
      <c r="AB897" s="2803"/>
      <c r="AC897" s="2783"/>
      <c r="AD897" s="2803"/>
      <c r="AE897" s="2783"/>
      <c r="AF897" s="2783"/>
      <c r="AG897" s="2783"/>
      <c r="AH897" s="2803"/>
      <c r="AI897" s="2803"/>
      <c r="AJ897" s="2928"/>
      <c r="AK897" s="2804"/>
      <c r="AL897" s="2447"/>
      <c r="AM897" s="2447"/>
      <c r="AN897" s="2447"/>
      <c r="AO897" s="2735">
        <v>1</v>
      </c>
      <c r="AP897" s="2735">
        <v>1</v>
      </c>
      <c r="AQ897" s="2735">
        <v>2</v>
      </c>
      <c r="AR897" s="2768">
        <v>3</v>
      </c>
      <c r="AS897" s="2936">
        <v>178</v>
      </c>
      <c r="AT897" s="2930">
        <v>199</v>
      </c>
      <c r="AU897" s="2931">
        <v>142</v>
      </c>
      <c r="AV897" s="2793">
        <v>163</v>
      </c>
      <c r="AW897" s="2932">
        <v>1</v>
      </c>
      <c r="AX897" s="2933">
        <v>1</v>
      </c>
      <c r="AY897" s="2933">
        <v>1</v>
      </c>
      <c r="AZ897" s="2933">
        <v>0</v>
      </c>
      <c r="BA897" s="2933">
        <v>0</v>
      </c>
      <c r="BB897" s="2934">
        <v>0</v>
      </c>
      <c r="BC897" s="2734">
        <v>0</v>
      </c>
      <c r="BD897" s="2935">
        <v>0</v>
      </c>
      <c r="BE897" s="2447"/>
      <c r="BF897" s="2447"/>
      <c r="BG897" s="2447"/>
      <c r="BH897" s="2447"/>
      <c r="BI897" s="2447"/>
      <c r="BJ897" s="2447"/>
      <c r="BK897" s="2447"/>
      <c r="BL897" s="2447"/>
      <c r="BM897" s="2447"/>
      <c r="BN897" s="2447"/>
      <c r="BO897" s="2447"/>
      <c r="BP897" s="2447"/>
      <c r="BQ897" s="2447"/>
      <c r="BR897" s="2447"/>
      <c r="BS897" s="2447"/>
      <c r="BT897" s="2447"/>
      <c r="BU897" s="2447"/>
      <c r="BV897" s="2447"/>
      <c r="BW897" s="2447"/>
      <c r="BX897" s="2447"/>
      <c r="BY897" s="2447"/>
      <c r="BZ897" s="2447"/>
      <c r="CA897" s="2447"/>
      <c r="CB897" s="2447"/>
      <c r="CC897" s="2447"/>
      <c r="CD897" s="2447"/>
      <c r="CE897" s="2447"/>
      <c r="CF897" s="2447"/>
      <c r="CG897" s="2447"/>
      <c r="CH897" s="2447"/>
      <c r="CI897" s="2447"/>
      <c r="CJ897" s="2447"/>
      <c r="CK897" s="2447"/>
      <c r="CL897" s="2447"/>
      <c r="CM897" s="2447"/>
      <c r="CN897" s="2447"/>
      <c r="CO897" s="2447"/>
      <c r="CP897" s="2447"/>
      <c r="CQ897" s="2447"/>
      <c r="CR897" s="2447"/>
      <c r="CS897" s="2447"/>
      <c r="CT897" s="2447"/>
    </row>
    <row r="898" spans="1:98">
      <c r="A898" s="2923"/>
      <c r="B898" s="2836" t="s">
        <v>3441</v>
      </c>
      <c r="C898" s="2837"/>
      <c r="D898" s="2924">
        <v>30.2</v>
      </c>
      <c r="E898" s="2925"/>
      <c r="F898" s="2782">
        <v>240</v>
      </c>
      <c r="G898" s="2783">
        <v>90</v>
      </c>
      <c r="H898" s="2783">
        <v>7</v>
      </c>
      <c r="I898" s="2783">
        <v>12.5</v>
      </c>
      <c r="J898" s="2792">
        <v>15</v>
      </c>
      <c r="K898" s="2783">
        <v>215</v>
      </c>
      <c r="L898" s="2804">
        <v>185</v>
      </c>
      <c r="M898" s="2782">
        <v>38.5</v>
      </c>
      <c r="N898" s="2926">
        <v>0.81299999999999994</v>
      </c>
      <c r="O898" s="2927">
        <v>26.89</v>
      </c>
      <c r="P898" s="2786">
        <v>1</v>
      </c>
      <c r="Q898" s="2786">
        <v>1</v>
      </c>
      <c r="R898" s="2786">
        <v>1</v>
      </c>
      <c r="S898" s="2786">
        <v>1</v>
      </c>
      <c r="T898" s="2787">
        <v>1</v>
      </c>
      <c r="U898" s="2788">
        <v>1</v>
      </c>
      <c r="V898" s="2789">
        <v>1</v>
      </c>
      <c r="W898" s="2786" t="s">
        <v>2495</v>
      </c>
      <c r="X898" s="2791"/>
      <c r="Y898" s="2783"/>
      <c r="Z898" s="2783"/>
      <c r="AA898" s="2783"/>
      <c r="AB898" s="2803"/>
      <c r="AC898" s="2783"/>
      <c r="AD898" s="2803"/>
      <c r="AE898" s="2803"/>
      <c r="AF898" s="2783"/>
      <c r="AG898" s="2783"/>
      <c r="AH898" s="2803"/>
      <c r="AI898" s="2803"/>
      <c r="AJ898" s="2928"/>
      <c r="AK898" s="2804"/>
      <c r="AL898" s="2447"/>
      <c r="AM898" s="2447"/>
      <c r="AN898" s="2447"/>
      <c r="AO898" s="2735">
        <v>1</v>
      </c>
      <c r="AP898" s="2735">
        <v>1</v>
      </c>
      <c r="AQ898" s="2735">
        <v>1</v>
      </c>
      <c r="AR898" s="2768">
        <v>2</v>
      </c>
      <c r="AS898" s="2936">
        <v>188</v>
      </c>
      <c r="AT898" s="2930">
        <v>211</v>
      </c>
      <c r="AU898" s="2931">
        <v>148</v>
      </c>
      <c r="AV898" s="2793">
        <v>171</v>
      </c>
      <c r="AW898" s="2932">
        <v>1</v>
      </c>
      <c r="AX898" s="2933">
        <v>1</v>
      </c>
      <c r="AY898" s="2933">
        <v>1</v>
      </c>
      <c r="AZ898" s="2933">
        <v>0</v>
      </c>
      <c r="BA898" s="2933">
        <v>0</v>
      </c>
      <c r="BB898" s="2934">
        <v>0</v>
      </c>
      <c r="BC898" s="2734">
        <v>0</v>
      </c>
      <c r="BD898" s="2935">
        <v>0</v>
      </c>
      <c r="BE898" s="2447"/>
      <c r="BF898" s="2447"/>
      <c r="BG898" s="2447"/>
      <c r="BH898" s="2447"/>
      <c r="BI898" s="2447"/>
      <c r="BJ898" s="2447"/>
      <c r="BK898" s="2447"/>
      <c r="BL898" s="2447"/>
      <c r="BM898" s="2447"/>
      <c r="BN898" s="2447"/>
      <c r="BO898" s="2447"/>
      <c r="BP898" s="2447"/>
      <c r="BQ898" s="2447"/>
      <c r="BR898" s="2447"/>
      <c r="BS898" s="2447"/>
      <c r="BT898" s="2447"/>
      <c r="BU898" s="2447"/>
      <c r="BV898" s="2447"/>
      <c r="BW898" s="2447"/>
      <c r="BX898" s="2447"/>
      <c r="BY898" s="2447"/>
      <c r="BZ898" s="2447"/>
      <c r="CA898" s="2447"/>
      <c r="CB898" s="2447"/>
      <c r="CC898" s="2447"/>
      <c r="CD898" s="2447"/>
      <c r="CE898" s="2447"/>
      <c r="CF898" s="2447"/>
      <c r="CG898" s="2447"/>
      <c r="CH898" s="2447"/>
      <c r="CI898" s="2447"/>
      <c r="CJ898" s="2447"/>
      <c r="CK898" s="2447"/>
      <c r="CL898" s="2447"/>
      <c r="CM898" s="2447"/>
      <c r="CN898" s="2447"/>
      <c r="CO898" s="2447"/>
      <c r="CP898" s="2447"/>
      <c r="CQ898" s="2447"/>
      <c r="CR898" s="2447"/>
      <c r="CS898" s="2447"/>
      <c r="CT898" s="2447"/>
    </row>
    <row r="899" spans="1:98">
      <c r="A899" s="2937"/>
      <c r="B899" s="2836" t="s">
        <v>3442</v>
      </c>
      <c r="C899" s="2837"/>
      <c r="D899" s="2924">
        <v>26.6</v>
      </c>
      <c r="E899" s="2925"/>
      <c r="F899" s="2782">
        <v>220</v>
      </c>
      <c r="G899" s="2783">
        <v>85</v>
      </c>
      <c r="H899" s="2783">
        <v>6.5</v>
      </c>
      <c r="I899" s="2783">
        <v>12</v>
      </c>
      <c r="J899" s="2792">
        <v>13</v>
      </c>
      <c r="K899" s="2783">
        <v>196</v>
      </c>
      <c r="L899" s="2804">
        <v>170</v>
      </c>
      <c r="M899" s="2782">
        <v>33.9</v>
      </c>
      <c r="N899" s="2926">
        <v>0.75600000000000001</v>
      </c>
      <c r="O899" s="2927">
        <v>28.43</v>
      </c>
      <c r="P899" s="2786">
        <v>1</v>
      </c>
      <c r="Q899" s="2786">
        <v>1</v>
      </c>
      <c r="R899" s="2786">
        <v>1</v>
      </c>
      <c r="S899" s="2786">
        <v>1</v>
      </c>
      <c r="T899" s="2787">
        <v>1</v>
      </c>
      <c r="U899" s="2788">
        <v>1</v>
      </c>
      <c r="V899" s="2789">
        <v>1</v>
      </c>
      <c r="W899" s="2786" t="s">
        <v>2495</v>
      </c>
      <c r="X899" s="2791"/>
      <c r="Y899" s="2783"/>
      <c r="Z899" s="2783"/>
      <c r="AA899" s="2783"/>
      <c r="AB899" s="2803"/>
      <c r="AC899" s="2783"/>
      <c r="AD899" s="2803"/>
      <c r="AE899" s="2803"/>
      <c r="AF899" s="2783"/>
      <c r="AG899" s="2783"/>
      <c r="AH899" s="2803"/>
      <c r="AI899" s="2803"/>
      <c r="AJ899" s="2928"/>
      <c r="AK899" s="2804"/>
      <c r="AL899" s="2447"/>
      <c r="AM899" s="2447"/>
      <c r="AN899" s="2447"/>
      <c r="AO899" s="2735">
        <v>1</v>
      </c>
      <c r="AP899" s="2735">
        <v>1</v>
      </c>
      <c r="AQ899" s="2735">
        <v>1</v>
      </c>
      <c r="AR899" s="2768">
        <v>2</v>
      </c>
      <c r="AS899" s="2936">
        <v>198</v>
      </c>
      <c r="AT899" s="2930">
        <v>223</v>
      </c>
      <c r="AU899" s="2931">
        <v>155</v>
      </c>
      <c r="AV899" s="2793">
        <v>180</v>
      </c>
      <c r="AW899" s="2932">
        <v>1</v>
      </c>
      <c r="AX899" s="2933">
        <v>1</v>
      </c>
      <c r="AY899" s="2933">
        <v>1</v>
      </c>
      <c r="AZ899" s="2933">
        <v>0</v>
      </c>
      <c r="BA899" s="2933">
        <v>0</v>
      </c>
      <c r="BB899" s="2934">
        <v>0</v>
      </c>
      <c r="BC899" s="2734">
        <v>0</v>
      </c>
      <c r="BD899" s="2935">
        <v>0</v>
      </c>
      <c r="BE899" s="2447"/>
      <c r="BF899" s="2447"/>
      <c r="BG899" s="2447"/>
      <c r="BH899" s="2447"/>
      <c r="BI899" s="2447"/>
      <c r="BJ899" s="2447"/>
      <c r="BK899" s="2447"/>
      <c r="BL899" s="2447"/>
      <c r="BM899" s="2447"/>
      <c r="BN899" s="2447"/>
      <c r="BO899" s="2447"/>
      <c r="BP899" s="2447"/>
      <c r="BQ899" s="2447"/>
      <c r="BR899" s="2447"/>
      <c r="BS899" s="2447"/>
      <c r="BT899" s="2447"/>
      <c r="BU899" s="2447"/>
      <c r="BV899" s="2447"/>
      <c r="BW899" s="2447"/>
      <c r="BX899" s="2447"/>
      <c r="BY899" s="2447"/>
      <c r="BZ899" s="2447"/>
      <c r="CA899" s="2447"/>
      <c r="CB899" s="2447"/>
      <c r="CC899" s="2447"/>
      <c r="CD899" s="2447"/>
      <c r="CE899" s="2447"/>
      <c r="CF899" s="2447"/>
      <c r="CG899" s="2447"/>
      <c r="CH899" s="2447"/>
      <c r="CI899" s="2447"/>
      <c r="CJ899" s="2447"/>
      <c r="CK899" s="2447"/>
      <c r="CL899" s="2447"/>
      <c r="CM899" s="2447"/>
      <c r="CN899" s="2447"/>
      <c r="CO899" s="2447"/>
      <c r="CP899" s="2447"/>
      <c r="CQ899" s="2447"/>
      <c r="CR899" s="2447"/>
      <c r="CS899" s="2447"/>
      <c r="CT899" s="2447"/>
    </row>
    <row r="900" spans="1:98">
      <c r="A900" s="2937"/>
      <c r="B900" s="2836" t="s">
        <v>3443</v>
      </c>
      <c r="C900" s="2837"/>
      <c r="D900" s="2924">
        <v>22.8</v>
      </c>
      <c r="E900" s="2925"/>
      <c r="F900" s="2782">
        <v>200</v>
      </c>
      <c r="G900" s="2783">
        <v>80</v>
      </c>
      <c r="H900" s="2783">
        <v>6</v>
      </c>
      <c r="I900" s="2783">
        <v>11</v>
      </c>
      <c r="J900" s="2792">
        <v>13</v>
      </c>
      <c r="K900" s="2783">
        <v>178</v>
      </c>
      <c r="L900" s="2804">
        <v>152</v>
      </c>
      <c r="M900" s="2782">
        <v>29</v>
      </c>
      <c r="N900" s="2926">
        <v>0.69699999999999995</v>
      </c>
      <c r="O900" s="2927">
        <v>30.6</v>
      </c>
      <c r="P900" s="2786">
        <v>1</v>
      </c>
      <c r="Q900" s="2786">
        <v>1</v>
      </c>
      <c r="R900" s="2786">
        <v>1</v>
      </c>
      <c r="S900" s="2786">
        <v>1</v>
      </c>
      <c r="T900" s="2787">
        <v>1</v>
      </c>
      <c r="U900" s="2788">
        <v>1</v>
      </c>
      <c r="V900" s="2789">
        <v>1</v>
      </c>
      <c r="W900" s="2786" t="s">
        <v>2495</v>
      </c>
      <c r="X900" s="2791"/>
      <c r="Y900" s="2783"/>
      <c r="Z900" s="2783"/>
      <c r="AA900" s="2783"/>
      <c r="AB900" s="2803"/>
      <c r="AC900" s="2783"/>
      <c r="AD900" s="2803"/>
      <c r="AE900" s="2803"/>
      <c r="AF900" s="2783"/>
      <c r="AG900" s="2783"/>
      <c r="AH900" s="2784"/>
      <c r="AI900" s="2803"/>
      <c r="AJ900" s="2928"/>
      <c r="AK900" s="2804"/>
      <c r="AL900" s="2447"/>
      <c r="AM900" s="2447"/>
      <c r="AN900" s="2447"/>
      <c r="AO900" s="2735">
        <v>1</v>
      </c>
      <c r="AP900" s="2735">
        <v>1</v>
      </c>
      <c r="AQ900" s="2735">
        <v>1</v>
      </c>
      <c r="AR900" s="2768">
        <v>2</v>
      </c>
      <c r="AS900" s="2936">
        <v>213</v>
      </c>
      <c r="AT900" s="2930">
        <v>240</v>
      </c>
      <c r="AU900" s="2931">
        <v>165</v>
      </c>
      <c r="AV900" s="2793">
        <v>193</v>
      </c>
      <c r="AW900" s="2932">
        <v>1</v>
      </c>
      <c r="AX900" s="2933">
        <v>1</v>
      </c>
      <c r="AY900" s="2933">
        <v>1</v>
      </c>
      <c r="AZ900" s="2933">
        <v>0</v>
      </c>
      <c r="BA900" s="2933">
        <v>0</v>
      </c>
      <c r="BB900" s="2934">
        <v>0</v>
      </c>
      <c r="BC900" s="2734">
        <v>0</v>
      </c>
      <c r="BD900" s="2935">
        <v>0</v>
      </c>
      <c r="BE900" s="2447"/>
      <c r="BF900" s="2447"/>
      <c r="BG900" s="2447"/>
      <c r="BH900" s="2447"/>
      <c r="BI900" s="2447"/>
      <c r="BJ900" s="2447"/>
      <c r="BK900" s="2447"/>
      <c r="BL900" s="2447"/>
      <c r="BM900" s="2447"/>
      <c r="BN900" s="2447"/>
      <c r="BO900" s="2447"/>
      <c r="BP900" s="2447"/>
      <c r="BQ900" s="2447"/>
      <c r="BR900" s="2447"/>
      <c r="BS900" s="2447"/>
      <c r="BT900" s="2447"/>
      <c r="BU900" s="2447"/>
      <c r="BV900" s="2447"/>
      <c r="BW900" s="2447"/>
      <c r="BX900" s="2447"/>
      <c r="BY900" s="2447"/>
      <c r="BZ900" s="2447"/>
      <c r="CA900" s="2447"/>
      <c r="CB900" s="2447"/>
      <c r="CC900" s="2447"/>
      <c r="CD900" s="2447"/>
      <c r="CE900" s="2447"/>
      <c r="CF900" s="2447"/>
      <c r="CG900" s="2447"/>
      <c r="CH900" s="2447"/>
      <c r="CI900" s="2447"/>
      <c r="CJ900" s="2447"/>
      <c r="CK900" s="2447"/>
      <c r="CL900" s="2447"/>
      <c r="CM900" s="2447"/>
      <c r="CN900" s="2447"/>
      <c r="CO900" s="2447"/>
      <c r="CP900" s="2447"/>
      <c r="CQ900" s="2447"/>
      <c r="CR900" s="2447"/>
      <c r="CS900" s="2447"/>
      <c r="CT900" s="2447"/>
    </row>
    <row r="901" spans="1:98">
      <c r="A901" s="2937"/>
      <c r="B901" s="2836" t="s">
        <v>3444</v>
      </c>
      <c r="C901" s="2837"/>
      <c r="D901" s="2924">
        <v>19.7</v>
      </c>
      <c r="E901" s="2925"/>
      <c r="F901" s="2782">
        <v>180</v>
      </c>
      <c r="G901" s="2783">
        <v>75</v>
      </c>
      <c r="H901" s="2783">
        <v>5.5</v>
      </c>
      <c r="I901" s="2783">
        <v>10.5</v>
      </c>
      <c r="J901" s="2792">
        <v>12</v>
      </c>
      <c r="K901" s="2783">
        <v>159</v>
      </c>
      <c r="L901" s="2804">
        <v>135</v>
      </c>
      <c r="M901" s="2782">
        <v>25.1</v>
      </c>
      <c r="N901" s="2926">
        <v>0.63900000000000001</v>
      </c>
      <c r="O901" s="2927">
        <v>32.4</v>
      </c>
      <c r="P901" s="2786">
        <v>1</v>
      </c>
      <c r="Q901" s="2786">
        <v>1</v>
      </c>
      <c r="R901" s="2786">
        <v>1</v>
      </c>
      <c r="S901" s="2786">
        <v>1</v>
      </c>
      <c r="T901" s="2787">
        <v>1</v>
      </c>
      <c r="U901" s="2788">
        <v>1</v>
      </c>
      <c r="V901" s="2789">
        <v>1</v>
      </c>
      <c r="W901" s="2786" t="s">
        <v>2495</v>
      </c>
      <c r="X901" s="2791"/>
      <c r="Y901" s="2783"/>
      <c r="Z901" s="2783"/>
      <c r="AA901" s="2783"/>
      <c r="AB901" s="2803"/>
      <c r="AC901" s="2783"/>
      <c r="AD901" s="2803"/>
      <c r="AE901" s="2803"/>
      <c r="AF901" s="2783"/>
      <c r="AG901" s="2783"/>
      <c r="AH901" s="2784"/>
      <c r="AI901" s="2784"/>
      <c r="AJ901" s="2928"/>
      <c r="AK901" s="2804"/>
      <c r="AL901" s="2447"/>
      <c r="AM901" s="2447"/>
      <c r="AN901" s="2447"/>
      <c r="AO901" s="2735">
        <v>1</v>
      </c>
      <c r="AP901" s="2735">
        <v>1</v>
      </c>
      <c r="AQ901" s="2735">
        <v>1</v>
      </c>
      <c r="AR901" s="2768">
        <v>2</v>
      </c>
      <c r="AS901" s="2936">
        <v>224</v>
      </c>
      <c r="AT901" s="2930">
        <v>254</v>
      </c>
      <c r="AU901" s="2931">
        <v>173</v>
      </c>
      <c r="AV901" s="2793">
        <v>203</v>
      </c>
      <c r="AW901" s="2932">
        <v>1</v>
      </c>
      <c r="AX901" s="2933">
        <v>1</v>
      </c>
      <c r="AY901" s="2933">
        <v>1</v>
      </c>
      <c r="AZ901" s="2933">
        <v>0</v>
      </c>
      <c r="BA901" s="2933">
        <v>0</v>
      </c>
      <c r="BB901" s="2934">
        <v>0</v>
      </c>
      <c r="BC901" s="2734">
        <v>0</v>
      </c>
      <c r="BD901" s="2935">
        <v>0</v>
      </c>
      <c r="BE901" s="2447"/>
      <c r="BF901" s="2447"/>
      <c r="BG901" s="2447"/>
      <c r="BH901" s="2447"/>
      <c r="BI901" s="2447"/>
      <c r="BJ901" s="2447"/>
      <c r="BK901" s="2447"/>
      <c r="BL901" s="2447"/>
      <c r="BM901" s="2447"/>
      <c r="BN901" s="2447"/>
      <c r="BO901" s="2447"/>
      <c r="BP901" s="2447"/>
      <c r="BQ901" s="2447"/>
      <c r="BR901" s="2447"/>
      <c r="BS901" s="2447"/>
      <c r="BT901" s="2447"/>
      <c r="BU901" s="2447"/>
      <c r="BV901" s="2447"/>
      <c r="BW901" s="2447"/>
      <c r="BX901" s="2447"/>
      <c r="BY901" s="2447"/>
      <c r="BZ901" s="2447"/>
      <c r="CA901" s="2447"/>
      <c r="CB901" s="2447"/>
      <c r="CC901" s="2447"/>
      <c r="CD901" s="2447"/>
      <c r="CE901" s="2447"/>
      <c r="CF901" s="2447"/>
      <c r="CG901" s="2447"/>
      <c r="CH901" s="2447"/>
      <c r="CI901" s="2447"/>
      <c r="CJ901" s="2447"/>
      <c r="CK901" s="2447"/>
      <c r="CL901" s="2447"/>
      <c r="CM901" s="2447"/>
      <c r="CN901" s="2447"/>
      <c r="CO901" s="2447"/>
      <c r="CP901" s="2447"/>
      <c r="CQ901" s="2447"/>
      <c r="CR901" s="2447"/>
      <c r="CS901" s="2447"/>
      <c r="CT901" s="2447"/>
    </row>
    <row r="902" spans="1:98">
      <c r="A902" s="2937"/>
      <c r="B902" s="2836" t="s">
        <v>3445</v>
      </c>
      <c r="C902" s="2837"/>
      <c r="D902" s="2924">
        <v>17</v>
      </c>
      <c r="E902" s="2925"/>
      <c r="F902" s="2782">
        <v>160</v>
      </c>
      <c r="G902" s="2783">
        <v>70</v>
      </c>
      <c r="H902" s="2783">
        <v>5.5</v>
      </c>
      <c r="I902" s="2783">
        <v>9.5</v>
      </c>
      <c r="J902" s="2792">
        <v>12</v>
      </c>
      <c r="K902" s="2783">
        <v>141</v>
      </c>
      <c r="L902" s="2804">
        <v>117</v>
      </c>
      <c r="M902" s="2782">
        <v>21.7</v>
      </c>
      <c r="N902" s="2926">
        <v>0.57899999999999996</v>
      </c>
      <c r="O902" s="2927">
        <v>34.01</v>
      </c>
      <c r="P902" s="2786">
        <v>1</v>
      </c>
      <c r="Q902" s="2786">
        <v>1</v>
      </c>
      <c r="R902" s="2786">
        <v>1</v>
      </c>
      <c r="S902" s="2786">
        <v>1</v>
      </c>
      <c r="T902" s="2787">
        <v>1</v>
      </c>
      <c r="U902" s="2788">
        <v>1</v>
      </c>
      <c r="V902" s="2789">
        <v>1</v>
      </c>
      <c r="W902" s="2786" t="s">
        <v>2495</v>
      </c>
      <c r="X902" s="2782"/>
      <c r="Y902" s="2783"/>
      <c r="Z902" s="2783"/>
      <c r="AA902" s="2783"/>
      <c r="AB902" s="2803"/>
      <c r="AC902" s="2783"/>
      <c r="AD902" s="2803"/>
      <c r="AE902" s="2803"/>
      <c r="AF902" s="2783"/>
      <c r="AG902" s="2783"/>
      <c r="AH902" s="2784"/>
      <c r="AI902" s="2784"/>
      <c r="AJ902" s="2928"/>
      <c r="AK902" s="2804"/>
      <c r="AL902" s="2447"/>
      <c r="AM902" s="2447"/>
      <c r="AN902" s="2447"/>
      <c r="AO902" s="2735">
        <v>1</v>
      </c>
      <c r="AP902" s="2735">
        <v>1</v>
      </c>
      <c r="AQ902" s="2735">
        <v>1</v>
      </c>
      <c r="AR902" s="2768">
        <v>1</v>
      </c>
      <c r="AS902" s="2936">
        <v>235</v>
      </c>
      <c r="AT902" s="2930">
        <v>267</v>
      </c>
      <c r="AU902" s="2931">
        <v>180</v>
      </c>
      <c r="AV902" s="2793">
        <v>212</v>
      </c>
      <c r="AW902" s="2932">
        <v>1</v>
      </c>
      <c r="AX902" s="2933">
        <v>1</v>
      </c>
      <c r="AY902" s="2933">
        <v>1</v>
      </c>
      <c r="AZ902" s="2933">
        <v>0</v>
      </c>
      <c r="BA902" s="2933">
        <v>0</v>
      </c>
      <c r="BB902" s="2934">
        <v>0</v>
      </c>
      <c r="BC902" s="2734">
        <v>0</v>
      </c>
      <c r="BD902" s="2935">
        <v>0</v>
      </c>
      <c r="BE902" s="2447"/>
      <c r="BF902" s="2447"/>
      <c r="BG902" s="2447"/>
      <c r="BH902" s="2447"/>
      <c r="BI902" s="2447"/>
      <c r="BJ902" s="2447"/>
      <c r="BK902" s="2447"/>
      <c r="BL902" s="2447"/>
      <c r="BM902" s="2447"/>
      <c r="BN902" s="2447"/>
      <c r="BO902" s="2447"/>
      <c r="BP902" s="2447"/>
      <c r="BQ902" s="2447"/>
      <c r="BR902" s="2447"/>
      <c r="BS902" s="2447"/>
      <c r="BT902" s="2447"/>
      <c r="BU902" s="2447"/>
      <c r="BV902" s="2447"/>
      <c r="BW902" s="2447"/>
      <c r="BX902" s="2447"/>
      <c r="BY902" s="2447"/>
      <c r="BZ902" s="2447"/>
      <c r="CA902" s="2447"/>
      <c r="CB902" s="2447"/>
      <c r="CC902" s="2447"/>
      <c r="CD902" s="2447"/>
      <c r="CE902" s="2447"/>
      <c r="CF902" s="2447"/>
      <c r="CG902" s="2447"/>
      <c r="CH902" s="2447"/>
      <c r="CI902" s="2447"/>
      <c r="CJ902" s="2447"/>
      <c r="CK902" s="2447"/>
      <c r="CL902" s="2447"/>
      <c r="CM902" s="2447"/>
      <c r="CN902" s="2447"/>
      <c r="CO902" s="2447"/>
      <c r="CP902" s="2447"/>
      <c r="CQ902" s="2447"/>
      <c r="CR902" s="2447"/>
      <c r="CS902" s="2447"/>
      <c r="CT902" s="2447"/>
    </row>
    <row r="903" spans="1:98">
      <c r="A903" s="2937"/>
      <c r="B903" s="2836" t="s">
        <v>3446</v>
      </c>
      <c r="C903" s="2837"/>
      <c r="D903" s="2924">
        <v>14.5</v>
      </c>
      <c r="E903" s="2925"/>
      <c r="F903" s="2782">
        <v>140</v>
      </c>
      <c r="G903" s="2783">
        <v>65</v>
      </c>
      <c r="H903" s="2783">
        <v>5</v>
      </c>
      <c r="I903" s="2783">
        <v>9</v>
      </c>
      <c r="J903" s="2792">
        <v>12</v>
      </c>
      <c r="K903" s="2783">
        <v>122</v>
      </c>
      <c r="L903" s="2804">
        <v>98</v>
      </c>
      <c r="M903" s="2782">
        <v>18.399999999999999</v>
      </c>
      <c r="N903" s="2926">
        <v>0.52</v>
      </c>
      <c r="O903" s="2927">
        <v>35.950000000000003</v>
      </c>
      <c r="P903" s="2786">
        <v>1</v>
      </c>
      <c r="Q903" s="2786">
        <v>1</v>
      </c>
      <c r="R903" s="2786">
        <v>1</v>
      </c>
      <c r="S903" s="2786">
        <v>1</v>
      </c>
      <c r="T903" s="2787">
        <v>1</v>
      </c>
      <c r="U903" s="2788">
        <v>1</v>
      </c>
      <c r="V903" s="2789">
        <v>1</v>
      </c>
      <c r="W903" s="2786" t="s">
        <v>2495</v>
      </c>
      <c r="X903" s="2782"/>
      <c r="Y903" s="2803"/>
      <c r="Z903" s="2803"/>
      <c r="AA903" s="2783"/>
      <c r="AB903" s="2784"/>
      <c r="AC903" s="2803"/>
      <c r="AD903" s="2803"/>
      <c r="AE903" s="2803"/>
      <c r="AF903" s="2783"/>
      <c r="AG903" s="2783"/>
      <c r="AH903" s="2784"/>
      <c r="AI903" s="2784"/>
      <c r="AJ903" s="2928"/>
      <c r="AK903" s="2804"/>
      <c r="AL903" s="2447"/>
      <c r="AM903" s="2447"/>
      <c r="AN903" s="2447"/>
      <c r="AO903" s="2735">
        <v>1</v>
      </c>
      <c r="AP903" s="2735">
        <v>1</v>
      </c>
      <c r="AQ903" s="2735">
        <v>1</v>
      </c>
      <c r="AR903" s="2768">
        <v>1</v>
      </c>
      <c r="AS903" s="2936">
        <v>247</v>
      </c>
      <c r="AT903" s="2930">
        <v>282</v>
      </c>
      <c r="AU903" s="2931">
        <v>187</v>
      </c>
      <c r="AV903" s="2793">
        <v>223</v>
      </c>
      <c r="AW903" s="2932">
        <v>1</v>
      </c>
      <c r="AX903" s="2933">
        <v>1</v>
      </c>
      <c r="AY903" s="2933">
        <v>1</v>
      </c>
      <c r="AZ903" s="2933">
        <v>0</v>
      </c>
      <c r="BA903" s="2933">
        <v>0</v>
      </c>
      <c r="BB903" s="2934">
        <v>0</v>
      </c>
      <c r="BC903" s="2734">
        <v>0</v>
      </c>
      <c r="BD903" s="2935">
        <v>0</v>
      </c>
      <c r="BE903" s="2447"/>
      <c r="BF903" s="2447"/>
      <c r="BG903" s="2447"/>
      <c r="BH903" s="2447"/>
      <c r="BI903" s="2447"/>
      <c r="BJ903" s="2447"/>
      <c r="BK903" s="2447"/>
      <c r="BL903" s="2447"/>
      <c r="BM903" s="2447"/>
      <c r="BN903" s="2447"/>
      <c r="BO903" s="2447"/>
      <c r="BP903" s="2447"/>
      <c r="BQ903" s="2447"/>
      <c r="BR903" s="2447"/>
      <c r="BS903" s="2447"/>
      <c r="BT903" s="2447"/>
      <c r="BU903" s="2447"/>
      <c r="BV903" s="2447"/>
      <c r="BW903" s="2447"/>
      <c r="BX903" s="2447"/>
      <c r="BY903" s="2447"/>
      <c r="BZ903" s="2447"/>
      <c r="CA903" s="2447"/>
      <c r="CB903" s="2447"/>
      <c r="CC903" s="2447"/>
      <c r="CD903" s="2447"/>
      <c r="CE903" s="2447"/>
      <c r="CF903" s="2447"/>
      <c r="CG903" s="2447"/>
      <c r="CH903" s="2447"/>
      <c r="CI903" s="2447"/>
      <c r="CJ903" s="2447"/>
      <c r="CK903" s="2447"/>
      <c r="CL903" s="2447"/>
      <c r="CM903" s="2447"/>
      <c r="CN903" s="2447"/>
      <c r="CO903" s="2447"/>
      <c r="CP903" s="2447"/>
      <c r="CQ903" s="2447"/>
      <c r="CR903" s="2447"/>
      <c r="CS903" s="2447"/>
      <c r="CT903" s="2447"/>
    </row>
    <row r="904" spans="1:98">
      <c r="A904" s="2937"/>
      <c r="B904" s="2836" t="s">
        <v>3447</v>
      </c>
      <c r="C904" s="2837"/>
      <c r="D904" s="2924">
        <v>12.1</v>
      </c>
      <c r="E904" s="2925"/>
      <c r="F904" s="2782">
        <v>120</v>
      </c>
      <c r="G904" s="2783">
        <v>60</v>
      </c>
      <c r="H904" s="2783">
        <v>5</v>
      </c>
      <c r="I904" s="2783">
        <v>8</v>
      </c>
      <c r="J904" s="2792">
        <v>12</v>
      </c>
      <c r="K904" s="2783">
        <v>104</v>
      </c>
      <c r="L904" s="2804">
        <v>80</v>
      </c>
      <c r="M904" s="2782">
        <v>15.4</v>
      </c>
      <c r="N904" s="2926">
        <v>0.46</v>
      </c>
      <c r="O904" s="2927">
        <v>37.979999999999997</v>
      </c>
      <c r="P904" s="2786">
        <v>1</v>
      </c>
      <c r="Q904" s="2786">
        <v>1</v>
      </c>
      <c r="R904" s="2786">
        <v>1</v>
      </c>
      <c r="S904" s="2786">
        <v>1</v>
      </c>
      <c r="T904" s="2787">
        <v>1</v>
      </c>
      <c r="U904" s="2788">
        <v>1</v>
      </c>
      <c r="V904" s="2789">
        <v>1</v>
      </c>
      <c r="W904" s="2786" t="s">
        <v>2495</v>
      </c>
      <c r="X904" s="2782"/>
      <c r="Y904" s="2803"/>
      <c r="Z904" s="2803"/>
      <c r="AA904" s="2783"/>
      <c r="AB904" s="2784"/>
      <c r="AC904" s="2803"/>
      <c r="AD904" s="2803"/>
      <c r="AE904" s="2803"/>
      <c r="AF904" s="2783"/>
      <c r="AG904" s="2783"/>
      <c r="AH904" s="2784"/>
      <c r="AI904" s="2784"/>
      <c r="AJ904" s="2928"/>
      <c r="AK904" s="2804"/>
      <c r="AL904" s="2447"/>
      <c r="AM904" s="2447"/>
      <c r="AN904" s="2447"/>
      <c r="AO904" s="2735">
        <v>1</v>
      </c>
      <c r="AP904" s="2735">
        <v>1</v>
      </c>
      <c r="AQ904" s="2735">
        <v>1</v>
      </c>
      <c r="AR904" s="2768">
        <v>1</v>
      </c>
      <c r="AS904" s="2936">
        <v>259</v>
      </c>
      <c r="AT904" s="2930">
        <v>298</v>
      </c>
      <c r="AU904" s="2931">
        <v>195</v>
      </c>
      <c r="AV904" s="2793">
        <v>233</v>
      </c>
      <c r="AW904" s="2932">
        <v>1</v>
      </c>
      <c r="AX904" s="2933">
        <v>1</v>
      </c>
      <c r="AY904" s="2933">
        <v>1</v>
      </c>
      <c r="AZ904" s="2933">
        <v>0</v>
      </c>
      <c r="BA904" s="2933">
        <v>0</v>
      </c>
      <c r="BB904" s="2934">
        <v>0</v>
      </c>
      <c r="BC904" s="2734">
        <v>0</v>
      </c>
      <c r="BD904" s="2935">
        <v>0</v>
      </c>
      <c r="BE904" s="2447"/>
      <c r="BF904" s="2447"/>
      <c r="BG904" s="2447"/>
      <c r="BH904" s="2447"/>
      <c r="BI904" s="2447"/>
      <c r="BJ904" s="2447"/>
      <c r="BK904" s="2447"/>
      <c r="BL904" s="2447"/>
      <c r="BM904" s="2447"/>
      <c r="BN904" s="2447"/>
      <c r="BO904" s="2447"/>
      <c r="BP904" s="2447"/>
      <c r="BQ904" s="2447"/>
      <c r="BR904" s="2447"/>
      <c r="BS904" s="2447"/>
      <c r="BT904" s="2447"/>
      <c r="BU904" s="2447"/>
      <c r="BV904" s="2447"/>
      <c r="BW904" s="2447"/>
      <c r="BX904" s="2447"/>
      <c r="BY904" s="2447"/>
      <c r="BZ904" s="2447"/>
      <c r="CA904" s="2447"/>
      <c r="CB904" s="2447"/>
      <c r="CC904" s="2447"/>
      <c r="CD904" s="2447"/>
      <c r="CE904" s="2447"/>
      <c r="CF904" s="2447"/>
      <c r="CG904" s="2447"/>
      <c r="CH904" s="2447"/>
      <c r="CI904" s="2447"/>
      <c r="CJ904" s="2447"/>
      <c r="CK904" s="2447"/>
      <c r="CL904" s="2447"/>
      <c r="CM904" s="2447"/>
      <c r="CN904" s="2447"/>
      <c r="CO904" s="2447"/>
      <c r="CP904" s="2447"/>
      <c r="CQ904" s="2447"/>
      <c r="CR904" s="2447"/>
      <c r="CS904" s="2447"/>
      <c r="CT904" s="2447"/>
    </row>
    <row r="905" spans="1:98">
      <c r="A905" s="2937"/>
      <c r="B905" s="2836" t="s">
        <v>3448</v>
      </c>
      <c r="C905" s="2837"/>
      <c r="D905" s="2924">
        <v>9.8000000000000007</v>
      </c>
      <c r="E905" s="2925"/>
      <c r="F905" s="2782">
        <v>100</v>
      </c>
      <c r="G905" s="2783">
        <v>55</v>
      </c>
      <c r="H905" s="2783">
        <v>4.5</v>
      </c>
      <c r="I905" s="2783">
        <v>7.5</v>
      </c>
      <c r="J905" s="2792">
        <v>10</v>
      </c>
      <c r="K905" s="2783">
        <v>85</v>
      </c>
      <c r="L905" s="2804">
        <v>65</v>
      </c>
      <c r="M905" s="2782">
        <v>12.5</v>
      </c>
      <c r="N905" s="2926">
        <v>0.40200000000000002</v>
      </c>
      <c r="O905" s="2927">
        <v>41</v>
      </c>
      <c r="P905" s="2786">
        <v>1</v>
      </c>
      <c r="Q905" s="2786">
        <v>1</v>
      </c>
      <c r="R905" s="2786">
        <v>1</v>
      </c>
      <c r="S905" s="2786">
        <v>1</v>
      </c>
      <c r="T905" s="2787">
        <v>1</v>
      </c>
      <c r="U905" s="2788">
        <v>1</v>
      </c>
      <c r="V905" s="2789">
        <v>1</v>
      </c>
      <c r="W905" s="2786" t="s">
        <v>2495</v>
      </c>
      <c r="X905" s="2782"/>
      <c r="Y905" s="2803"/>
      <c r="Z905" s="2803"/>
      <c r="AA905" s="2783"/>
      <c r="AB905" s="2784"/>
      <c r="AC905" s="2803"/>
      <c r="AD905" s="2803"/>
      <c r="AE905" s="2803"/>
      <c r="AF905" s="2783"/>
      <c r="AG905" s="2783"/>
      <c r="AH905" s="2784"/>
      <c r="AI905" s="2784"/>
      <c r="AJ905" s="2928"/>
      <c r="AK905" s="2804"/>
      <c r="AL905" s="2447"/>
      <c r="AM905" s="2447"/>
      <c r="AN905" s="2447"/>
      <c r="AO905" s="2735">
        <v>1</v>
      </c>
      <c r="AP905" s="2735">
        <v>1</v>
      </c>
      <c r="AQ905" s="2735">
        <v>1</v>
      </c>
      <c r="AR905" s="2768">
        <v>1</v>
      </c>
      <c r="AS905" s="2936">
        <v>278</v>
      </c>
      <c r="AT905" s="2930">
        <v>322</v>
      </c>
      <c r="AU905" s="2931">
        <v>204</v>
      </c>
      <c r="AV905" s="2793">
        <v>248</v>
      </c>
      <c r="AW905" s="2932">
        <v>1</v>
      </c>
      <c r="AX905" s="2933">
        <v>1</v>
      </c>
      <c r="AY905" s="2933">
        <v>1</v>
      </c>
      <c r="AZ905" s="2933">
        <v>0</v>
      </c>
      <c r="BA905" s="2933">
        <v>0</v>
      </c>
      <c r="BB905" s="2934">
        <v>0</v>
      </c>
      <c r="BC905" s="2734">
        <v>0</v>
      </c>
      <c r="BD905" s="2935">
        <v>0</v>
      </c>
      <c r="BE905" s="2447"/>
      <c r="BF905" s="2447"/>
      <c r="BG905" s="2447"/>
      <c r="BH905" s="2447"/>
      <c r="BI905" s="2447"/>
      <c r="BJ905" s="2447"/>
      <c r="BK905" s="2447"/>
      <c r="BL905" s="2447"/>
      <c r="BM905" s="2447"/>
      <c r="BN905" s="2447"/>
      <c r="BO905" s="2447"/>
      <c r="BP905" s="2447"/>
      <c r="BQ905" s="2447"/>
      <c r="BR905" s="2447"/>
      <c r="BS905" s="2447"/>
      <c r="BT905" s="2447"/>
      <c r="BU905" s="2447"/>
      <c r="BV905" s="2447"/>
      <c r="BW905" s="2447"/>
      <c r="BX905" s="2447"/>
      <c r="BY905" s="2447"/>
      <c r="BZ905" s="2447"/>
      <c r="CA905" s="2447"/>
      <c r="CB905" s="2447"/>
      <c r="CC905" s="2447"/>
      <c r="CD905" s="2447"/>
      <c r="CE905" s="2447"/>
      <c r="CF905" s="2447"/>
      <c r="CG905" s="2447"/>
      <c r="CH905" s="2447"/>
      <c r="CI905" s="2447"/>
      <c r="CJ905" s="2447"/>
      <c r="CK905" s="2447"/>
      <c r="CL905" s="2447"/>
      <c r="CM905" s="2447"/>
      <c r="CN905" s="2447"/>
      <c r="CO905" s="2447"/>
      <c r="CP905" s="2447"/>
      <c r="CQ905" s="2447"/>
      <c r="CR905" s="2447"/>
      <c r="CS905" s="2447"/>
      <c r="CT905" s="2447"/>
    </row>
    <row r="906" spans="1:98" ht="13.5" thickBot="1">
      <c r="A906" s="2938"/>
      <c r="B906" s="2836" t="s">
        <v>3449</v>
      </c>
      <c r="C906" s="2837"/>
      <c r="D906" s="2939">
        <v>7.9</v>
      </c>
      <c r="E906" s="2940"/>
      <c r="F906" s="2812">
        <v>80</v>
      </c>
      <c r="G906" s="2813">
        <v>50</v>
      </c>
      <c r="H906" s="2813">
        <v>4</v>
      </c>
      <c r="I906" s="2813">
        <v>7</v>
      </c>
      <c r="J906" s="2941">
        <v>10</v>
      </c>
      <c r="K906" s="2813">
        <v>66</v>
      </c>
      <c r="L906" s="2942">
        <v>46</v>
      </c>
      <c r="M906" s="2812">
        <v>10.1</v>
      </c>
      <c r="N906" s="2943">
        <v>0.34300000000000003</v>
      </c>
      <c r="O906" s="2944">
        <v>43.45</v>
      </c>
      <c r="P906" s="2816">
        <v>1</v>
      </c>
      <c r="Q906" s="2817">
        <v>1</v>
      </c>
      <c r="R906" s="2817" t="s">
        <v>2185</v>
      </c>
      <c r="S906" s="2817" t="s">
        <v>2185</v>
      </c>
      <c r="T906" s="2818" t="s">
        <v>2185</v>
      </c>
      <c r="U906" s="2819">
        <v>1</v>
      </c>
      <c r="V906" s="2820" t="s">
        <v>2185</v>
      </c>
      <c r="W906" s="2821" t="s">
        <v>2499</v>
      </c>
      <c r="X906" s="2812"/>
      <c r="Y906" s="2823"/>
      <c r="Z906" s="2823"/>
      <c r="AA906" s="2813"/>
      <c r="AB906" s="2814"/>
      <c r="AC906" s="2823"/>
      <c r="AD906" s="2814"/>
      <c r="AE906" s="2823"/>
      <c r="AF906" s="2813"/>
      <c r="AG906" s="2813"/>
      <c r="AH906" s="2814"/>
      <c r="AI906" s="2814"/>
      <c r="AJ906" s="2945"/>
      <c r="AK906" s="2942"/>
      <c r="AL906" s="2447"/>
      <c r="AM906" s="2447"/>
      <c r="AN906" s="2447"/>
      <c r="AO906" s="2753">
        <v>1</v>
      </c>
      <c r="AP906" s="2753">
        <v>1</v>
      </c>
      <c r="AQ906" s="2753">
        <v>1</v>
      </c>
      <c r="AR906" s="2824">
        <v>1</v>
      </c>
      <c r="AS906" s="2946">
        <v>291</v>
      </c>
      <c r="AT906" s="2947">
        <v>341</v>
      </c>
      <c r="AU906" s="2948">
        <v>209</v>
      </c>
      <c r="AV906" s="2949">
        <v>258</v>
      </c>
      <c r="AW906" s="2950">
        <v>1</v>
      </c>
      <c r="AX906" s="2951">
        <v>1</v>
      </c>
      <c r="AY906" s="2951">
        <v>1</v>
      </c>
      <c r="AZ906" s="2951">
        <v>0</v>
      </c>
      <c r="BA906" s="2951">
        <v>0</v>
      </c>
      <c r="BB906" s="2952">
        <v>0</v>
      </c>
      <c r="BC906" s="2752">
        <v>0</v>
      </c>
      <c r="BD906" s="2953">
        <v>1</v>
      </c>
      <c r="BE906" s="2447"/>
      <c r="BF906" s="2447"/>
      <c r="BG906" s="2447"/>
      <c r="BH906" s="2447"/>
      <c r="BI906" s="2447"/>
      <c r="BJ906" s="2447"/>
      <c r="BK906" s="2447"/>
      <c r="BL906" s="2447"/>
      <c r="BM906" s="2447"/>
      <c r="BN906" s="2447"/>
      <c r="BO906" s="2447"/>
      <c r="BP906" s="2447"/>
      <c r="BQ906" s="2447"/>
      <c r="BR906" s="2447"/>
      <c r="BS906" s="2447"/>
      <c r="BT906" s="2447"/>
      <c r="BU906" s="2447"/>
      <c r="BV906" s="2447"/>
      <c r="BW906" s="2447"/>
      <c r="BX906" s="2447"/>
      <c r="BY906" s="2447"/>
      <c r="BZ906" s="2447"/>
      <c r="CA906" s="2447"/>
      <c r="CB906" s="2447"/>
      <c r="CC906" s="2447"/>
      <c r="CD906" s="2447"/>
      <c r="CE906" s="2447"/>
      <c r="CF906" s="2447"/>
      <c r="CG906" s="2447"/>
      <c r="CH906" s="2447"/>
      <c r="CI906" s="2447"/>
      <c r="CJ906" s="2447"/>
      <c r="CK906" s="2447"/>
      <c r="CL906" s="2447"/>
      <c r="CM906" s="2447"/>
      <c r="CN906" s="2447"/>
      <c r="CO906" s="2447"/>
      <c r="CP906" s="2447"/>
      <c r="CQ906" s="2447"/>
      <c r="CR906" s="2447"/>
      <c r="CS906" s="2447"/>
      <c r="CT906" s="2447"/>
    </row>
    <row r="907" spans="1:98" ht="15.75">
      <c r="A907" s="2914" t="s">
        <v>3434</v>
      </c>
      <c r="B907" s="3370" t="s">
        <v>3450</v>
      </c>
      <c r="C907" s="3371"/>
      <c r="D907" s="2924"/>
      <c r="E907" s="2916"/>
      <c r="F907" s="2782"/>
      <c r="G907" s="2783"/>
      <c r="H907" s="2783"/>
      <c r="I907" s="2783"/>
      <c r="J907" s="2792"/>
      <c r="K907" s="2783"/>
      <c r="L907" s="2804"/>
      <c r="M907" s="2734"/>
      <c r="N907" s="2800"/>
      <c r="O907" s="2768"/>
      <c r="P907" s="2786"/>
      <c r="Q907" s="2786"/>
      <c r="R907" s="2786"/>
      <c r="S907" s="2786"/>
      <c r="T907" s="2787"/>
      <c r="U907" s="2788"/>
      <c r="V907" s="2789"/>
      <c r="W907" s="2786"/>
      <c r="X907" s="2954"/>
      <c r="Y907" s="2803"/>
      <c r="Z907" s="2803"/>
      <c r="AA907" s="2783"/>
      <c r="AB907" s="2783"/>
      <c r="AC907" s="2783"/>
      <c r="AD907" s="2783"/>
      <c r="AE907" s="2783"/>
      <c r="AF907" s="2783"/>
      <c r="AG907" s="2783"/>
      <c r="AH907" s="2784"/>
      <c r="AI907" s="2784"/>
      <c r="AJ907" s="2783"/>
      <c r="AK907" s="2955"/>
      <c r="AL907" s="2447"/>
      <c r="AM907" s="2447"/>
      <c r="AN907" s="2447"/>
      <c r="AO907" s="2735"/>
      <c r="AP907" s="2735"/>
      <c r="AQ907" s="2735"/>
      <c r="AR907" s="2768"/>
      <c r="AS907" s="2775"/>
      <c r="AT907" s="2956"/>
      <c r="AU907" s="2957"/>
      <c r="AV907" s="2917"/>
      <c r="AW907" s="2958"/>
      <c r="AX907" s="2959"/>
      <c r="AY907" s="2959"/>
      <c r="AZ907" s="2959"/>
      <c r="BA907" s="2959"/>
      <c r="BB907" s="2960"/>
      <c r="BC907" s="2734"/>
      <c r="BD907" s="2935"/>
      <c r="BE907" s="2447"/>
      <c r="BF907" s="2447"/>
      <c r="BG907" s="2447"/>
      <c r="BH907" s="2447"/>
      <c r="BI907" s="2447"/>
      <c r="BJ907" s="2447"/>
      <c r="BK907" s="2447"/>
      <c r="BL907" s="2447"/>
      <c r="BM907" s="2447"/>
      <c r="BN907" s="2447"/>
      <c r="BO907" s="2447"/>
      <c r="BP907" s="2447"/>
      <c r="BQ907" s="2447"/>
      <c r="BR907" s="2447"/>
      <c r="BS907" s="2447"/>
      <c r="BT907" s="2447"/>
      <c r="BU907" s="2447"/>
      <c r="BV907" s="2447"/>
      <c r="BW907" s="2447"/>
      <c r="BX907" s="2447"/>
      <c r="BY907" s="2447"/>
      <c r="BZ907" s="2447"/>
      <c r="CA907" s="2447"/>
      <c r="CB907" s="2447"/>
      <c r="CC907" s="2447"/>
      <c r="CD907" s="2447"/>
      <c r="CE907" s="2447"/>
      <c r="CF907" s="2447"/>
      <c r="CG907" s="2447"/>
      <c r="CH907" s="2447"/>
      <c r="CI907" s="2447"/>
      <c r="CJ907" s="2447"/>
      <c r="CK907" s="2447"/>
      <c r="CL907" s="2447"/>
      <c r="CM907" s="2447"/>
      <c r="CN907" s="2447"/>
      <c r="CO907" s="2447"/>
      <c r="CP907" s="2447"/>
      <c r="CQ907" s="2447"/>
      <c r="CR907" s="2447"/>
      <c r="CS907" s="2447"/>
      <c r="CT907" s="2447"/>
    </row>
    <row r="908" spans="1:98">
      <c r="A908" s="2923"/>
      <c r="B908" s="2836" t="s">
        <v>3451</v>
      </c>
      <c r="C908" s="2837"/>
      <c r="D908" s="2924">
        <v>64.400000000000006</v>
      </c>
      <c r="E908" s="2925"/>
      <c r="F908" s="2782">
        <v>430</v>
      </c>
      <c r="G908" s="2783">
        <v>100</v>
      </c>
      <c r="H908" s="2783">
        <v>11</v>
      </c>
      <c r="I908" s="2783">
        <v>19</v>
      </c>
      <c r="J908" s="2792">
        <v>15</v>
      </c>
      <c r="K908" s="2783">
        <v>392</v>
      </c>
      <c r="L908" s="2804">
        <v>362</v>
      </c>
      <c r="M908" s="2782">
        <v>82.1</v>
      </c>
      <c r="N908" s="2926">
        <v>1.2250000000000001</v>
      </c>
      <c r="O908" s="2927">
        <v>19.010000000000002</v>
      </c>
      <c r="P908" s="2786">
        <v>1</v>
      </c>
      <c r="Q908" s="2786">
        <v>1</v>
      </c>
      <c r="R908" s="2786" t="s">
        <v>2185</v>
      </c>
      <c r="S908" s="2786" t="s">
        <v>2185</v>
      </c>
      <c r="T908" s="2787" t="s">
        <v>2185</v>
      </c>
      <c r="U908" s="2788">
        <v>1</v>
      </c>
      <c r="V908" s="2789" t="s">
        <v>2185</v>
      </c>
      <c r="W908" s="2786" t="s">
        <v>2499</v>
      </c>
      <c r="X908" s="2791"/>
      <c r="Y908" s="2792"/>
      <c r="Z908" s="2792"/>
      <c r="AA908" s="2783"/>
      <c r="AB908" s="2803"/>
      <c r="AC908" s="2783"/>
      <c r="AD908" s="2803"/>
      <c r="AE908" s="2783"/>
      <c r="AF908" s="2783"/>
      <c r="AG908" s="2783"/>
      <c r="AH908" s="2803"/>
      <c r="AI908" s="2783"/>
      <c r="AJ908" s="2928"/>
      <c r="AK908" s="2804"/>
      <c r="AL908" s="2447"/>
      <c r="AM908" s="2447"/>
      <c r="AN908" s="2447"/>
      <c r="AO908" s="2735">
        <v>1</v>
      </c>
      <c r="AP908" s="2735">
        <v>1</v>
      </c>
      <c r="AQ908" s="2735">
        <v>3</v>
      </c>
      <c r="AR908" s="2768">
        <v>4</v>
      </c>
      <c r="AS908" s="2961">
        <v>137</v>
      </c>
      <c r="AT908" s="2930">
        <v>149</v>
      </c>
      <c r="AU908" s="2931">
        <v>117</v>
      </c>
      <c r="AV908" s="2793">
        <v>129</v>
      </c>
      <c r="AW908" s="2932">
        <v>1</v>
      </c>
      <c r="AX908" s="2933">
        <v>1</v>
      </c>
      <c r="AY908" s="2933">
        <v>1</v>
      </c>
      <c r="AZ908" s="2933">
        <v>0</v>
      </c>
      <c r="BA908" s="2933">
        <v>0</v>
      </c>
      <c r="BB908" s="2934">
        <v>0</v>
      </c>
      <c r="BC908" s="2734">
        <v>0</v>
      </c>
      <c r="BD908" s="2935">
        <v>1</v>
      </c>
      <c r="BE908" s="2447"/>
      <c r="BF908" s="2447"/>
      <c r="BG908" s="2447"/>
      <c r="BH908" s="2447"/>
      <c r="BI908" s="2447"/>
      <c r="BJ908" s="2447"/>
      <c r="BK908" s="2447"/>
      <c r="BL908" s="2447"/>
      <c r="BM908" s="2447"/>
      <c r="BN908" s="2447"/>
      <c r="BO908" s="2447"/>
      <c r="BP908" s="2447"/>
      <c r="BQ908" s="2447"/>
      <c r="BR908" s="2447"/>
      <c r="BS908" s="2447"/>
      <c r="BT908" s="2447"/>
      <c r="BU908" s="2447"/>
      <c r="BV908" s="2447"/>
      <c r="BW908" s="2447"/>
      <c r="BX908" s="2447"/>
      <c r="BY908" s="2447"/>
      <c r="BZ908" s="2447"/>
      <c r="CA908" s="2447"/>
      <c r="CB908" s="2447"/>
      <c r="CC908" s="2447"/>
      <c r="CD908" s="2447"/>
      <c r="CE908" s="2447"/>
      <c r="CF908" s="2447"/>
      <c r="CG908" s="2447"/>
      <c r="CH908" s="2447"/>
      <c r="CI908" s="2447"/>
      <c r="CJ908" s="2447"/>
      <c r="CK908" s="2447"/>
      <c r="CL908" s="2447"/>
      <c r="CM908" s="2447"/>
      <c r="CN908" s="2447"/>
      <c r="CO908" s="2447"/>
      <c r="CP908" s="2447"/>
      <c r="CQ908" s="2447"/>
      <c r="CR908" s="2447"/>
      <c r="CS908" s="2447"/>
      <c r="CT908" s="2447"/>
    </row>
    <row r="909" spans="1:98">
      <c r="A909" s="2923"/>
      <c r="B909" s="2836" t="s">
        <v>3452</v>
      </c>
      <c r="C909" s="2837"/>
      <c r="D909" s="2924">
        <v>54</v>
      </c>
      <c r="E909" s="2925"/>
      <c r="F909" s="2782">
        <v>380</v>
      </c>
      <c r="G909" s="2783">
        <v>100</v>
      </c>
      <c r="H909" s="2783">
        <v>9.5</v>
      </c>
      <c r="I909" s="2783">
        <v>17.5</v>
      </c>
      <c r="J909" s="2792">
        <v>15</v>
      </c>
      <c r="K909" s="2783">
        <v>345</v>
      </c>
      <c r="L909" s="2804">
        <v>315</v>
      </c>
      <c r="M909" s="2782">
        <v>68.7</v>
      </c>
      <c r="N909" s="2926">
        <v>1.1279999999999999</v>
      </c>
      <c r="O909" s="2927">
        <v>20.91</v>
      </c>
      <c r="P909" s="2786">
        <v>1</v>
      </c>
      <c r="Q909" s="2786">
        <v>1</v>
      </c>
      <c r="R909" s="2786" t="s">
        <v>2185</v>
      </c>
      <c r="S909" s="2786" t="s">
        <v>2185</v>
      </c>
      <c r="T909" s="2787" t="s">
        <v>2185</v>
      </c>
      <c r="U909" s="2788">
        <v>1</v>
      </c>
      <c r="V909" s="2789" t="s">
        <v>2185</v>
      </c>
      <c r="W909" s="2786" t="s">
        <v>2499</v>
      </c>
      <c r="X909" s="2791"/>
      <c r="Y909" s="2783"/>
      <c r="Z909" s="2783"/>
      <c r="AA909" s="2783"/>
      <c r="AB909" s="2803"/>
      <c r="AC909" s="2783"/>
      <c r="AD909" s="2803"/>
      <c r="AE909" s="2783"/>
      <c r="AF909" s="2783"/>
      <c r="AG909" s="2783"/>
      <c r="AH909" s="2803"/>
      <c r="AI909" s="2783"/>
      <c r="AJ909" s="2928"/>
      <c r="AK909" s="2804"/>
      <c r="AL909" s="2447"/>
      <c r="AM909" s="2447"/>
      <c r="AN909" s="2447"/>
      <c r="AO909" s="2735">
        <v>1</v>
      </c>
      <c r="AP909" s="2735">
        <v>1</v>
      </c>
      <c r="AQ909" s="2735">
        <v>3</v>
      </c>
      <c r="AR909" s="2768">
        <v>4</v>
      </c>
      <c r="AS909" s="2961">
        <v>150</v>
      </c>
      <c r="AT909" s="2930">
        <v>164</v>
      </c>
      <c r="AU909" s="2931">
        <v>125</v>
      </c>
      <c r="AV909" s="2793">
        <v>140</v>
      </c>
      <c r="AW909" s="2932">
        <v>1</v>
      </c>
      <c r="AX909" s="2933">
        <v>1</v>
      </c>
      <c r="AY909" s="2933">
        <v>1</v>
      </c>
      <c r="AZ909" s="2933">
        <v>0</v>
      </c>
      <c r="BA909" s="2933">
        <v>0</v>
      </c>
      <c r="BB909" s="2934">
        <v>0</v>
      </c>
      <c r="BC909" s="2734">
        <v>0</v>
      </c>
      <c r="BD909" s="2935">
        <v>1</v>
      </c>
      <c r="BE909" s="2447"/>
      <c r="BF909" s="2447"/>
      <c r="BG909" s="2447"/>
      <c r="BH909" s="2447"/>
      <c r="BI909" s="2447"/>
      <c r="BJ909" s="2447"/>
      <c r="BK909" s="2447"/>
      <c r="BL909" s="2447"/>
      <c r="BM909" s="2447"/>
      <c r="BN909" s="2447"/>
      <c r="BO909" s="2447"/>
      <c r="BP909" s="2447"/>
      <c r="BQ909" s="2447"/>
      <c r="BR909" s="2447"/>
      <c r="BS909" s="2447"/>
      <c r="BT909" s="2447"/>
      <c r="BU909" s="2447"/>
      <c r="BV909" s="2447"/>
      <c r="BW909" s="2447"/>
      <c r="BX909" s="2447"/>
      <c r="BY909" s="2447"/>
      <c r="BZ909" s="2447"/>
      <c r="CA909" s="2447"/>
      <c r="CB909" s="2447"/>
      <c r="CC909" s="2447"/>
      <c r="CD909" s="2447"/>
      <c r="CE909" s="2447"/>
      <c r="CF909" s="2447"/>
      <c r="CG909" s="2447"/>
      <c r="CH909" s="2447"/>
      <c r="CI909" s="2447"/>
      <c r="CJ909" s="2447"/>
      <c r="CK909" s="2447"/>
      <c r="CL909" s="2447"/>
      <c r="CM909" s="2447"/>
      <c r="CN909" s="2447"/>
      <c r="CO909" s="2447"/>
      <c r="CP909" s="2447"/>
      <c r="CQ909" s="2447"/>
      <c r="CR909" s="2447"/>
      <c r="CS909" s="2447"/>
      <c r="CT909" s="2447"/>
    </row>
    <row r="910" spans="1:98">
      <c r="A910" s="2923"/>
      <c r="B910" s="2836" t="s">
        <v>3453</v>
      </c>
      <c r="C910" s="2837"/>
      <c r="D910" s="2924">
        <v>45.5</v>
      </c>
      <c r="E910" s="2925"/>
      <c r="F910" s="2782">
        <v>300</v>
      </c>
      <c r="G910" s="2783">
        <v>100</v>
      </c>
      <c r="H910" s="2783">
        <v>9</v>
      </c>
      <c r="I910" s="2783">
        <v>16.5</v>
      </c>
      <c r="J910" s="2792">
        <v>15</v>
      </c>
      <c r="K910" s="2783">
        <v>267</v>
      </c>
      <c r="L910" s="2804">
        <v>237</v>
      </c>
      <c r="M910" s="2782">
        <v>58</v>
      </c>
      <c r="N910" s="2926">
        <v>0.96899999999999997</v>
      </c>
      <c r="O910" s="2927">
        <v>21.29</v>
      </c>
      <c r="P910" s="2786">
        <v>1</v>
      </c>
      <c r="Q910" s="2786">
        <v>1</v>
      </c>
      <c r="R910" s="2786" t="s">
        <v>2185</v>
      </c>
      <c r="S910" s="2786" t="s">
        <v>2185</v>
      </c>
      <c r="T910" s="2787" t="s">
        <v>2185</v>
      </c>
      <c r="U910" s="2788">
        <v>1</v>
      </c>
      <c r="V910" s="2789" t="s">
        <v>2185</v>
      </c>
      <c r="W910" s="2786" t="s">
        <v>2499</v>
      </c>
      <c r="X910" s="2791"/>
      <c r="Y910" s="2783"/>
      <c r="Z910" s="2783"/>
      <c r="AA910" s="2783"/>
      <c r="AB910" s="2803"/>
      <c r="AC910" s="2783"/>
      <c r="AD910" s="2803"/>
      <c r="AE910" s="2783"/>
      <c r="AF910" s="2783"/>
      <c r="AG910" s="2783"/>
      <c r="AH910" s="2803"/>
      <c r="AI910" s="2803"/>
      <c r="AJ910" s="2928"/>
      <c r="AK910" s="2804"/>
      <c r="AL910" s="2447"/>
      <c r="AM910" s="2447"/>
      <c r="AN910" s="2447"/>
      <c r="AO910" s="2735">
        <v>1</v>
      </c>
      <c r="AP910" s="2735">
        <v>1</v>
      </c>
      <c r="AQ910" s="2735">
        <v>1</v>
      </c>
      <c r="AR910" s="2768">
        <v>2</v>
      </c>
      <c r="AS910" s="2961">
        <v>150</v>
      </c>
      <c r="AT910" s="2930">
        <v>167</v>
      </c>
      <c r="AU910" s="2931">
        <v>121</v>
      </c>
      <c r="AV910" s="2793">
        <v>138</v>
      </c>
      <c r="AW910" s="2932">
        <v>1</v>
      </c>
      <c r="AX910" s="2933">
        <v>1</v>
      </c>
      <c r="AY910" s="2933">
        <v>1</v>
      </c>
      <c r="AZ910" s="2933">
        <v>0</v>
      </c>
      <c r="BA910" s="2933">
        <v>0</v>
      </c>
      <c r="BB910" s="2934">
        <v>0</v>
      </c>
      <c r="BC910" s="2734">
        <v>0</v>
      </c>
      <c r="BD910" s="2935">
        <v>1</v>
      </c>
      <c r="BE910" s="2447"/>
      <c r="BF910" s="2447"/>
      <c r="BG910" s="2447"/>
      <c r="BH910" s="2447"/>
      <c r="BI910" s="2447"/>
      <c r="BJ910" s="2447"/>
      <c r="BK910" s="2447"/>
      <c r="BL910" s="2447"/>
      <c r="BM910" s="2447"/>
      <c r="BN910" s="2447"/>
      <c r="BO910" s="2447"/>
      <c r="BP910" s="2447"/>
      <c r="BQ910" s="2447"/>
      <c r="BR910" s="2447"/>
      <c r="BS910" s="2447"/>
      <c r="BT910" s="2447"/>
      <c r="BU910" s="2447"/>
      <c r="BV910" s="2447"/>
      <c r="BW910" s="2447"/>
      <c r="BX910" s="2447"/>
      <c r="BY910" s="2447"/>
      <c r="BZ910" s="2447"/>
      <c r="CA910" s="2447"/>
      <c r="CB910" s="2447"/>
      <c r="CC910" s="2447"/>
      <c r="CD910" s="2447"/>
      <c r="CE910" s="2447"/>
      <c r="CF910" s="2447"/>
      <c r="CG910" s="2447"/>
      <c r="CH910" s="2447"/>
      <c r="CI910" s="2447"/>
      <c r="CJ910" s="2447"/>
      <c r="CK910" s="2447"/>
      <c r="CL910" s="2447"/>
      <c r="CM910" s="2447"/>
      <c r="CN910" s="2447"/>
      <c r="CO910" s="2447"/>
      <c r="CP910" s="2447"/>
      <c r="CQ910" s="2447"/>
      <c r="CR910" s="2447"/>
      <c r="CS910" s="2447"/>
      <c r="CT910" s="2447"/>
    </row>
    <row r="911" spans="1:98">
      <c r="A911" s="2923"/>
      <c r="B911" s="2836" t="s">
        <v>3454</v>
      </c>
      <c r="C911" s="2837"/>
      <c r="D911" s="2924">
        <v>41.4</v>
      </c>
      <c r="E911" s="2925"/>
      <c r="F911" s="2782">
        <v>300</v>
      </c>
      <c r="G911" s="2783">
        <v>90</v>
      </c>
      <c r="H911" s="2783">
        <v>9</v>
      </c>
      <c r="I911" s="2783">
        <v>15.5</v>
      </c>
      <c r="J911" s="2792">
        <v>12</v>
      </c>
      <c r="K911" s="2783">
        <v>269</v>
      </c>
      <c r="L911" s="2804">
        <v>245</v>
      </c>
      <c r="M911" s="2782">
        <v>52.7</v>
      </c>
      <c r="N911" s="2926">
        <v>0.93200000000000005</v>
      </c>
      <c r="O911" s="2927">
        <v>22.51</v>
      </c>
      <c r="P911" s="2786">
        <v>1</v>
      </c>
      <c r="Q911" s="2786">
        <v>1</v>
      </c>
      <c r="R911" s="2786" t="s">
        <v>2185</v>
      </c>
      <c r="S911" s="2786" t="s">
        <v>2185</v>
      </c>
      <c r="T911" s="2787" t="s">
        <v>2185</v>
      </c>
      <c r="U911" s="2788">
        <v>1</v>
      </c>
      <c r="V911" s="2789" t="s">
        <v>2185</v>
      </c>
      <c r="W911" s="2786" t="s">
        <v>2499</v>
      </c>
      <c r="X911" s="2791"/>
      <c r="Y911" s="2783"/>
      <c r="Z911" s="2783"/>
      <c r="AA911" s="2783"/>
      <c r="AB911" s="2803"/>
      <c r="AC911" s="2783"/>
      <c r="AD911" s="2803"/>
      <c r="AE911" s="2783"/>
      <c r="AF911" s="2783"/>
      <c r="AG911" s="2783"/>
      <c r="AH911" s="2803"/>
      <c r="AI911" s="2803"/>
      <c r="AJ911" s="2928"/>
      <c r="AK911" s="2804"/>
      <c r="AL911" s="2447"/>
      <c r="AM911" s="2447"/>
      <c r="AN911" s="2447"/>
      <c r="AO911" s="2735">
        <v>1</v>
      </c>
      <c r="AP911" s="2735">
        <v>1</v>
      </c>
      <c r="AQ911" s="2735">
        <v>2</v>
      </c>
      <c r="AR911" s="2768">
        <v>3</v>
      </c>
      <c r="AS911" s="2961">
        <v>160</v>
      </c>
      <c r="AT911" s="2930">
        <v>177</v>
      </c>
      <c r="AU911" s="2931">
        <v>131</v>
      </c>
      <c r="AV911" s="2793">
        <v>148</v>
      </c>
      <c r="AW911" s="2932">
        <v>1</v>
      </c>
      <c r="AX911" s="2933">
        <v>1</v>
      </c>
      <c r="AY911" s="2933">
        <v>1</v>
      </c>
      <c r="AZ911" s="2933">
        <v>0</v>
      </c>
      <c r="BA911" s="2933">
        <v>0</v>
      </c>
      <c r="BB911" s="2934">
        <v>0</v>
      </c>
      <c r="BC911" s="2734">
        <v>0</v>
      </c>
      <c r="BD911" s="2935">
        <v>1</v>
      </c>
      <c r="BE911" s="2447"/>
      <c r="BF911" s="2447"/>
      <c r="BG911" s="2447"/>
      <c r="BH911" s="2447"/>
      <c r="BI911" s="2447"/>
      <c r="BJ911" s="2447"/>
      <c r="BK911" s="2447"/>
      <c r="BL911" s="2447"/>
      <c r="BM911" s="2447"/>
      <c r="BN911" s="2447"/>
      <c r="BO911" s="2447"/>
      <c r="BP911" s="2447"/>
      <c r="BQ911" s="2447"/>
      <c r="BR911" s="2447"/>
      <c r="BS911" s="2447"/>
      <c r="BT911" s="2447"/>
      <c r="BU911" s="2447"/>
      <c r="BV911" s="2447"/>
      <c r="BW911" s="2447"/>
      <c r="BX911" s="2447"/>
      <c r="BY911" s="2447"/>
      <c r="BZ911" s="2447"/>
      <c r="CA911" s="2447"/>
      <c r="CB911" s="2447"/>
      <c r="CC911" s="2447"/>
      <c r="CD911" s="2447"/>
      <c r="CE911" s="2447"/>
      <c r="CF911" s="2447"/>
      <c r="CG911" s="2447"/>
      <c r="CH911" s="2447"/>
      <c r="CI911" s="2447"/>
      <c r="CJ911" s="2447"/>
      <c r="CK911" s="2447"/>
      <c r="CL911" s="2447"/>
      <c r="CM911" s="2447"/>
      <c r="CN911" s="2447"/>
      <c r="CO911" s="2447"/>
      <c r="CP911" s="2447"/>
      <c r="CQ911" s="2447"/>
      <c r="CR911" s="2447"/>
      <c r="CS911" s="2447"/>
      <c r="CT911" s="2447"/>
    </row>
    <row r="912" spans="1:98">
      <c r="A912" s="2923"/>
      <c r="B912" s="2836" t="s">
        <v>3455</v>
      </c>
      <c r="C912" s="2837"/>
      <c r="D912" s="2924">
        <v>34.799999999999997</v>
      </c>
      <c r="E912" s="2925"/>
      <c r="F912" s="2782">
        <v>260</v>
      </c>
      <c r="G912" s="2783">
        <v>90</v>
      </c>
      <c r="H912" s="2783">
        <v>8</v>
      </c>
      <c r="I912" s="2783">
        <v>14</v>
      </c>
      <c r="J912" s="2792">
        <v>12</v>
      </c>
      <c r="K912" s="2783">
        <v>232</v>
      </c>
      <c r="L912" s="2804">
        <v>208</v>
      </c>
      <c r="M912" s="2782">
        <v>44.4</v>
      </c>
      <c r="N912" s="2926">
        <v>0.85399999999999998</v>
      </c>
      <c r="O912" s="2927">
        <v>24.51</v>
      </c>
      <c r="P912" s="2786">
        <v>1</v>
      </c>
      <c r="Q912" s="2786">
        <v>1</v>
      </c>
      <c r="R912" s="2786" t="s">
        <v>2185</v>
      </c>
      <c r="S912" s="2786" t="s">
        <v>2185</v>
      </c>
      <c r="T912" s="2787" t="s">
        <v>2185</v>
      </c>
      <c r="U912" s="2788">
        <v>1</v>
      </c>
      <c r="V912" s="2789" t="s">
        <v>2185</v>
      </c>
      <c r="W912" s="2786" t="s">
        <v>2499</v>
      </c>
      <c r="X912" s="2791"/>
      <c r="Y912" s="2783"/>
      <c r="Z912" s="2783"/>
      <c r="AA912" s="2783"/>
      <c r="AB912" s="2803"/>
      <c r="AC912" s="2783"/>
      <c r="AD912" s="2803"/>
      <c r="AE912" s="2783"/>
      <c r="AF912" s="2783"/>
      <c r="AG912" s="2783"/>
      <c r="AH912" s="2803"/>
      <c r="AI912" s="2803"/>
      <c r="AJ912" s="2928"/>
      <c r="AK912" s="2804"/>
      <c r="AL912" s="2447"/>
      <c r="AM912" s="2447"/>
      <c r="AN912" s="2447"/>
      <c r="AO912" s="2735">
        <v>1</v>
      </c>
      <c r="AP912" s="2735">
        <v>1</v>
      </c>
      <c r="AQ912" s="2735">
        <v>1</v>
      </c>
      <c r="AR912" s="2768">
        <v>2</v>
      </c>
      <c r="AS912" s="2961">
        <v>172</v>
      </c>
      <c r="AT912" s="2930">
        <v>192</v>
      </c>
      <c r="AU912" s="2931">
        <v>137</v>
      </c>
      <c r="AV912" s="2793">
        <v>158</v>
      </c>
      <c r="AW912" s="2932">
        <v>1</v>
      </c>
      <c r="AX912" s="2933">
        <v>1</v>
      </c>
      <c r="AY912" s="2933">
        <v>1</v>
      </c>
      <c r="AZ912" s="2933">
        <v>0</v>
      </c>
      <c r="BA912" s="2933">
        <v>0</v>
      </c>
      <c r="BB912" s="2934">
        <v>0</v>
      </c>
      <c r="BC912" s="2734">
        <v>0</v>
      </c>
      <c r="BD912" s="2935">
        <v>1</v>
      </c>
      <c r="BE912" s="2447"/>
      <c r="BF912" s="2447"/>
      <c r="BG912" s="2447"/>
      <c r="BH912" s="2447"/>
      <c r="BI912" s="2447"/>
      <c r="BJ912" s="2447"/>
      <c r="BK912" s="2447"/>
      <c r="BL912" s="2447"/>
      <c r="BM912" s="2447"/>
      <c r="BN912" s="2447"/>
      <c r="BO912" s="2447"/>
      <c r="BP912" s="2447"/>
      <c r="BQ912" s="2447"/>
      <c r="BR912" s="2447"/>
      <c r="BS912" s="2447"/>
      <c r="BT912" s="2447"/>
      <c r="BU912" s="2447"/>
      <c r="BV912" s="2447"/>
      <c r="BW912" s="2447"/>
      <c r="BX912" s="2447"/>
      <c r="BY912" s="2447"/>
      <c r="BZ912" s="2447"/>
      <c r="CA912" s="2447"/>
      <c r="CB912" s="2447"/>
      <c r="CC912" s="2447"/>
      <c r="CD912" s="2447"/>
      <c r="CE912" s="2447"/>
      <c r="CF912" s="2447"/>
      <c r="CG912" s="2447"/>
      <c r="CH912" s="2447"/>
      <c r="CI912" s="2447"/>
      <c r="CJ912" s="2447"/>
      <c r="CK912" s="2447"/>
      <c r="CL912" s="2447"/>
      <c r="CM912" s="2447"/>
      <c r="CN912" s="2447"/>
      <c r="CO912" s="2447"/>
      <c r="CP912" s="2447"/>
      <c r="CQ912" s="2447"/>
      <c r="CR912" s="2447"/>
      <c r="CS912" s="2447"/>
      <c r="CT912" s="2447"/>
    </row>
    <row r="913" spans="1:98">
      <c r="A913" s="2923"/>
      <c r="B913" s="2836" t="s">
        <v>3456</v>
      </c>
      <c r="C913" s="2837"/>
      <c r="D913" s="2924">
        <v>27.6</v>
      </c>
      <c r="E913" s="2925"/>
      <c r="F913" s="2782">
        <v>260</v>
      </c>
      <c r="G913" s="2783">
        <v>75</v>
      </c>
      <c r="H913" s="2783">
        <v>7</v>
      </c>
      <c r="I913" s="2783">
        <v>12</v>
      </c>
      <c r="J913" s="2792">
        <v>12</v>
      </c>
      <c r="K913" s="2783">
        <v>236</v>
      </c>
      <c r="L913" s="2804">
        <v>212</v>
      </c>
      <c r="M913" s="2782">
        <v>35.1</v>
      </c>
      <c r="N913" s="2926">
        <v>0.79600000000000004</v>
      </c>
      <c r="O913" s="2927">
        <v>28.85</v>
      </c>
      <c r="P913" s="2786">
        <v>1</v>
      </c>
      <c r="Q913" s="2786">
        <v>1</v>
      </c>
      <c r="R913" s="2786" t="s">
        <v>2185</v>
      </c>
      <c r="S913" s="2786" t="s">
        <v>2185</v>
      </c>
      <c r="T913" s="2787" t="s">
        <v>2185</v>
      </c>
      <c r="U913" s="2788">
        <v>1</v>
      </c>
      <c r="V913" s="2789" t="s">
        <v>2185</v>
      </c>
      <c r="W913" s="2786" t="s">
        <v>2499</v>
      </c>
      <c r="X913" s="2791"/>
      <c r="Y913" s="2783"/>
      <c r="Z913" s="2783"/>
      <c r="AA913" s="2783"/>
      <c r="AB913" s="2803"/>
      <c r="AC913" s="2783"/>
      <c r="AD913" s="2803"/>
      <c r="AE913" s="2803"/>
      <c r="AF913" s="2783"/>
      <c r="AG913" s="2783"/>
      <c r="AH913" s="2803"/>
      <c r="AI913" s="2803"/>
      <c r="AJ913" s="2928"/>
      <c r="AK913" s="2804"/>
      <c r="AL913" s="2447"/>
      <c r="AM913" s="2447"/>
      <c r="AN913" s="2447"/>
      <c r="AO913" s="2735">
        <v>1</v>
      </c>
      <c r="AP913" s="2735">
        <v>1</v>
      </c>
      <c r="AQ913" s="2735">
        <v>2</v>
      </c>
      <c r="AR913" s="2768">
        <v>4</v>
      </c>
      <c r="AS913" s="2961">
        <v>205</v>
      </c>
      <c r="AT913" s="2930">
        <v>226</v>
      </c>
      <c r="AU913" s="2931">
        <v>169</v>
      </c>
      <c r="AV913" s="2793">
        <v>191</v>
      </c>
      <c r="AW913" s="2932">
        <v>1</v>
      </c>
      <c r="AX913" s="2933">
        <v>1</v>
      </c>
      <c r="AY913" s="2933">
        <v>1</v>
      </c>
      <c r="AZ913" s="2933">
        <v>0</v>
      </c>
      <c r="BA913" s="2933">
        <v>0</v>
      </c>
      <c r="BB913" s="2934">
        <v>0</v>
      </c>
      <c r="BC913" s="2734">
        <v>0</v>
      </c>
      <c r="BD913" s="2935">
        <v>1</v>
      </c>
      <c r="BE913" s="2447"/>
      <c r="BF913" s="2447"/>
      <c r="BG913" s="2447"/>
      <c r="BH913" s="2447"/>
      <c r="BI913" s="2447"/>
      <c r="BJ913" s="2447"/>
      <c r="BK913" s="2447"/>
      <c r="BL913" s="2447"/>
      <c r="BM913" s="2447"/>
      <c r="BN913" s="2447"/>
      <c r="BO913" s="2447"/>
      <c r="BP913" s="2447"/>
      <c r="BQ913" s="2447"/>
      <c r="BR913" s="2447"/>
      <c r="BS913" s="2447"/>
      <c r="BT913" s="2447"/>
      <c r="BU913" s="2447"/>
      <c r="BV913" s="2447"/>
      <c r="BW913" s="2447"/>
      <c r="BX913" s="2447"/>
      <c r="BY913" s="2447"/>
      <c r="BZ913" s="2447"/>
      <c r="CA913" s="2447"/>
      <c r="CB913" s="2447"/>
      <c r="CC913" s="2447"/>
      <c r="CD913" s="2447"/>
      <c r="CE913" s="2447"/>
      <c r="CF913" s="2447"/>
      <c r="CG913" s="2447"/>
      <c r="CH913" s="2447"/>
      <c r="CI913" s="2447"/>
      <c r="CJ913" s="2447"/>
      <c r="CK913" s="2447"/>
      <c r="CL913" s="2447"/>
      <c r="CM913" s="2447"/>
      <c r="CN913" s="2447"/>
      <c r="CO913" s="2447"/>
      <c r="CP913" s="2447"/>
      <c r="CQ913" s="2447"/>
      <c r="CR913" s="2447"/>
      <c r="CS913" s="2447"/>
      <c r="CT913" s="2447"/>
    </row>
    <row r="914" spans="1:98">
      <c r="A914" s="2923"/>
      <c r="B914" s="2836" t="s">
        <v>3457</v>
      </c>
      <c r="C914" s="2837"/>
      <c r="D914" s="2924">
        <v>32.200000000000003</v>
      </c>
      <c r="E914" s="2925"/>
      <c r="F914" s="2782">
        <v>230</v>
      </c>
      <c r="G914" s="2783">
        <v>90</v>
      </c>
      <c r="H914" s="2783">
        <v>7.5</v>
      </c>
      <c r="I914" s="2783">
        <v>14</v>
      </c>
      <c r="J914" s="2792">
        <v>12</v>
      </c>
      <c r="K914" s="2783">
        <v>202</v>
      </c>
      <c r="L914" s="2804">
        <v>178</v>
      </c>
      <c r="M914" s="2782">
        <v>41</v>
      </c>
      <c r="N914" s="2926">
        <v>0.79500000000000004</v>
      </c>
      <c r="O914" s="2927">
        <v>24.71</v>
      </c>
      <c r="P914" s="2786">
        <v>1</v>
      </c>
      <c r="Q914" s="2786">
        <v>1</v>
      </c>
      <c r="R914" s="2786" t="s">
        <v>2185</v>
      </c>
      <c r="S914" s="2786" t="s">
        <v>2185</v>
      </c>
      <c r="T914" s="2787" t="s">
        <v>2185</v>
      </c>
      <c r="U914" s="2788">
        <v>1</v>
      </c>
      <c r="V914" s="2789" t="s">
        <v>2185</v>
      </c>
      <c r="W914" s="2786" t="s">
        <v>2499</v>
      </c>
      <c r="X914" s="2791"/>
      <c r="Y914" s="2783"/>
      <c r="Z914" s="2783"/>
      <c r="AA914" s="2783"/>
      <c r="AB914" s="2803"/>
      <c r="AC914" s="2783"/>
      <c r="AD914" s="2803"/>
      <c r="AE914" s="2803"/>
      <c r="AF914" s="2783"/>
      <c r="AG914" s="2783"/>
      <c r="AH914" s="2803"/>
      <c r="AI914" s="2803"/>
      <c r="AJ914" s="2928"/>
      <c r="AK914" s="2804"/>
      <c r="AL914" s="2447"/>
      <c r="AM914" s="2447"/>
      <c r="AN914" s="2447"/>
      <c r="AO914" s="2735">
        <v>1</v>
      </c>
      <c r="AP914" s="2735">
        <v>1</v>
      </c>
      <c r="AQ914" s="2735">
        <v>1</v>
      </c>
      <c r="AR914" s="2768">
        <v>2</v>
      </c>
      <c r="AS914" s="2961">
        <v>172</v>
      </c>
      <c r="AT914" s="2930">
        <v>194</v>
      </c>
      <c r="AU914" s="2931">
        <v>134</v>
      </c>
      <c r="AV914" s="2793">
        <v>156</v>
      </c>
      <c r="AW914" s="2932">
        <v>1</v>
      </c>
      <c r="AX914" s="2933">
        <v>1</v>
      </c>
      <c r="AY914" s="2933">
        <v>1</v>
      </c>
      <c r="AZ914" s="2933">
        <v>0</v>
      </c>
      <c r="BA914" s="2933">
        <v>0</v>
      </c>
      <c r="BB914" s="2934">
        <v>0</v>
      </c>
      <c r="BC914" s="2734">
        <v>0</v>
      </c>
      <c r="BD914" s="2935">
        <v>1</v>
      </c>
      <c r="BE914" s="2447"/>
      <c r="BF914" s="2447"/>
      <c r="BG914" s="2447"/>
      <c r="BH914" s="2447"/>
      <c r="BI914" s="2447"/>
      <c r="BJ914" s="2447"/>
      <c r="BK914" s="2447"/>
      <c r="BL914" s="2447"/>
      <c r="BM914" s="2447"/>
      <c r="BN914" s="2447"/>
      <c r="BO914" s="2447"/>
      <c r="BP914" s="2447"/>
      <c r="BQ914" s="2447"/>
      <c r="BR914" s="2447"/>
      <c r="BS914" s="2447"/>
      <c r="BT914" s="2447"/>
      <c r="BU914" s="2447"/>
      <c r="BV914" s="2447"/>
      <c r="BW914" s="2447"/>
      <c r="BX914" s="2447"/>
      <c r="BY914" s="2447"/>
      <c r="BZ914" s="2447"/>
      <c r="CA914" s="2447"/>
      <c r="CB914" s="2447"/>
      <c r="CC914" s="2447"/>
      <c r="CD914" s="2447"/>
      <c r="CE914" s="2447"/>
      <c r="CF914" s="2447"/>
      <c r="CG914" s="2447"/>
      <c r="CH914" s="2447"/>
      <c r="CI914" s="2447"/>
      <c r="CJ914" s="2447"/>
      <c r="CK914" s="2447"/>
      <c r="CL914" s="2447"/>
      <c r="CM914" s="2447"/>
      <c r="CN914" s="2447"/>
      <c r="CO914" s="2447"/>
      <c r="CP914" s="2447"/>
      <c r="CQ914" s="2447"/>
      <c r="CR914" s="2447"/>
      <c r="CS914" s="2447"/>
      <c r="CT914" s="2447"/>
    </row>
    <row r="915" spans="1:98">
      <c r="A915" s="2923"/>
      <c r="B915" s="2836" t="s">
        <v>3458</v>
      </c>
      <c r="C915" s="2837"/>
      <c r="D915" s="2924">
        <v>25.7</v>
      </c>
      <c r="E915" s="2925"/>
      <c r="F915" s="2782">
        <v>230</v>
      </c>
      <c r="G915" s="2783">
        <v>75</v>
      </c>
      <c r="H915" s="2783">
        <v>6.5</v>
      </c>
      <c r="I915" s="2783">
        <v>12.5</v>
      </c>
      <c r="J915" s="2792">
        <v>12</v>
      </c>
      <c r="K915" s="2783">
        <v>205</v>
      </c>
      <c r="L915" s="2804">
        <v>181</v>
      </c>
      <c r="M915" s="2782">
        <v>32.700000000000003</v>
      </c>
      <c r="N915" s="2926">
        <v>0.73699999999999999</v>
      </c>
      <c r="O915" s="2927">
        <v>28.71</v>
      </c>
      <c r="P915" s="2786">
        <v>1</v>
      </c>
      <c r="Q915" s="2786">
        <v>1</v>
      </c>
      <c r="R915" s="2786" t="s">
        <v>2185</v>
      </c>
      <c r="S915" s="2786" t="s">
        <v>2185</v>
      </c>
      <c r="T915" s="2787" t="s">
        <v>2185</v>
      </c>
      <c r="U915" s="2788">
        <v>1</v>
      </c>
      <c r="V915" s="2789" t="s">
        <v>2185</v>
      </c>
      <c r="W915" s="2786" t="s">
        <v>2499</v>
      </c>
      <c r="X915" s="2791"/>
      <c r="Y915" s="2783"/>
      <c r="Z915" s="2783"/>
      <c r="AA915" s="2783"/>
      <c r="AB915" s="2803"/>
      <c r="AC915" s="2783"/>
      <c r="AD915" s="2803"/>
      <c r="AE915" s="2803"/>
      <c r="AF915" s="2783"/>
      <c r="AG915" s="2783"/>
      <c r="AH915" s="2803"/>
      <c r="AI915" s="2803"/>
      <c r="AJ915" s="2928"/>
      <c r="AK915" s="2804"/>
      <c r="AL915" s="2447"/>
      <c r="AM915" s="2447"/>
      <c r="AN915" s="2447"/>
      <c r="AO915" s="2735">
        <v>1</v>
      </c>
      <c r="AP915" s="2735">
        <v>1</v>
      </c>
      <c r="AQ915" s="2735">
        <v>2</v>
      </c>
      <c r="AR915" s="2768">
        <v>3</v>
      </c>
      <c r="AS915" s="2961">
        <v>202</v>
      </c>
      <c r="AT915" s="2930">
        <v>225</v>
      </c>
      <c r="AU915" s="2931">
        <v>164</v>
      </c>
      <c r="AV915" s="2793">
        <v>187</v>
      </c>
      <c r="AW915" s="2932">
        <v>1</v>
      </c>
      <c r="AX915" s="2933">
        <v>1</v>
      </c>
      <c r="AY915" s="2933">
        <v>1</v>
      </c>
      <c r="AZ915" s="2933">
        <v>0</v>
      </c>
      <c r="BA915" s="2933">
        <v>0</v>
      </c>
      <c r="BB915" s="2934">
        <v>0</v>
      </c>
      <c r="BC915" s="2734">
        <v>0</v>
      </c>
      <c r="BD915" s="2935">
        <v>1</v>
      </c>
      <c r="BE915" s="2447"/>
      <c r="BF915" s="2447"/>
      <c r="BG915" s="2447"/>
      <c r="BH915" s="2447"/>
      <c r="BI915" s="2447"/>
      <c r="BJ915" s="2447"/>
      <c r="BK915" s="2447"/>
      <c r="BL915" s="2447"/>
      <c r="BM915" s="2447"/>
      <c r="BN915" s="2447"/>
      <c r="BO915" s="2447"/>
      <c r="BP915" s="2447"/>
      <c r="BQ915" s="2447"/>
      <c r="BR915" s="2447"/>
      <c r="BS915" s="2447"/>
      <c r="BT915" s="2447"/>
      <c r="BU915" s="2447"/>
      <c r="BV915" s="2447"/>
      <c r="BW915" s="2447"/>
      <c r="BX915" s="2447"/>
      <c r="BY915" s="2447"/>
      <c r="BZ915" s="2447"/>
      <c r="CA915" s="2447"/>
      <c r="CB915" s="2447"/>
      <c r="CC915" s="2447"/>
      <c r="CD915" s="2447"/>
      <c r="CE915" s="2447"/>
      <c r="CF915" s="2447"/>
      <c r="CG915" s="2447"/>
      <c r="CH915" s="2447"/>
      <c r="CI915" s="2447"/>
      <c r="CJ915" s="2447"/>
      <c r="CK915" s="2447"/>
      <c r="CL915" s="2447"/>
      <c r="CM915" s="2447"/>
      <c r="CN915" s="2447"/>
      <c r="CO915" s="2447"/>
      <c r="CP915" s="2447"/>
      <c r="CQ915" s="2447"/>
      <c r="CR915" s="2447"/>
      <c r="CS915" s="2447"/>
      <c r="CT915" s="2447"/>
    </row>
    <row r="916" spans="1:98">
      <c r="A916" s="2937"/>
      <c r="B916" s="2836" t="s">
        <v>3459</v>
      </c>
      <c r="C916" s="2837"/>
      <c r="D916" s="2924">
        <v>29.7</v>
      </c>
      <c r="E916" s="2925"/>
      <c r="F916" s="2782">
        <v>200</v>
      </c>
      <c r="G916" s="2783">
        <v>90</v>
      </c>
      <c r="H916" s="2783">
        <v>7</v>
      </c>
      <c r="I916" s="2783">
        <v>14</v>
      </c>
      <c r="J916" s="2792">
        <v>12</v>
      </c>
      <c r="K916" s="2783">
        <v>172</v>
      </c>
      <c r="L916" s="2804">
        <v>148</v>
      </c>
      <c r="M916" s="2782">
        <v>37.9</v>
      </c>
      <c r="N916" s="2926">
        <v>0.73599999999999999</v>
      </c>
      <c r="O916" s="2927">
        <v>24.76</v>
      </c>
      <c r="P916" s="2786">
        <v>1</v>
      </c>
      <c r="Q916" s="2786">
        <v>1</v>
      </c>
      <c r="R916" s="2786" t="s">
        <v>2185</v>
      </c>
      <c r="S916" s="2786" t="s">
        <v>2185</v>
      </c>
      <c r="T916" s="2787" t="s">
        <v>2185</v>
      </c>
      <c r="U916" s="2788">
        <v>1</v>
      </c>
      <c r="V916" s="2789" t="s">
        <v>2185</v>
      </c>
      <c r="W916" s="2786" t="s">
        <v>2499</v>
      </c>
      <c r="X916" s="2791"/>
      <c r="Y916" s="2783"/>
      <c r="Z916" s="2783"/>
      <c r="AA916" s="2783"/>
      <c r="AB916" s="2803"/>
      <c r="AC916" s="2783"/>
      <c r="AD916" s="2803"/>
      <c r="AE916" s="2803"/>
      <c r="AF916" s="2783"/>
      <c r="AG916" s="2783"/>
      <c r="AH916" s="2803"/>
      <c r="AI916" s="2803"/>
      <c r="AJ916" s="2928"/>
      <c r="AK916" s="2804"/>
      <c r="AL916" s="2447"/>
      <c r="AM916" s="2447"/>
      <c r="AN916" s="2447"/>
      <c r="AO916" s="2735">
        <v>1</v>
      </c>
      <c r="AP916" s="2735">
        <v>1</v>
      </c>
      <c r="AQ916" s="2735">
        <v>1</v>
      </c>
      <c r="AR916" s="2768">
        <v>1</v>
      </c>
      <c r="AS916" s="2961">
        <v>171</v>
      </c>
      <c r="AT916" s="2930">
        <v>194</v>
      </c>
      <c r="AU916" s="2931">
        <v>129</v>
      </c>
      <c r="AV916" s="2793">
        <v>153</v>
      </c>
      <c r="AW916" s="2932">
        <v>1</v>
      </c>
      <c r="AX916" s="2933">
        <v>1</v>
      </c>
      <c r="AY916" s="2933">
        <v>1</v>
      </c>
      <c r="AZ916" s="2933">
        <v>0</v>
      </c>
      <c r="BA916" s="2933">
        <v>0</v>
      </c>
      <c r="BB916" s="2934">
        <v>0</v>
      </c>
      <c r="BC916" s="2734">
        <v>0</v>
      </c>
      <c r="BD916" s="2935">
        <v>1</v>
      </c>
      <c r="BE916" s="2447"/>
      <c r="BF916" s="2447"/>
      <c r="BG916" s="2447"/>
      <c r="BH916" s="2447"/>
      <c r="BI916" s="2447"/>
      <c r="BJ916" s="2447"/>
      <c r="BK916" s="2447"/>
      <c r="BL916" s="2447"/>
      <c r="BM916" s="2447"/>
      <c r="BN916" s="2447"/>
      <c r="BO916" s="2447"/>
      <c r="BP916" s="2447"/>
      <c r="BQ916" s="2447"/>
      <c r="BR916" s="2447"/>
      <c r="BS916" s="2447"/>
      <c r="BT916" s="2447"/>
      <c r="BU916" s="2447"/>
      <c r="BV916" s="2447"/>
      <c r="BW916" s="2447"/>
      <c r="BX916" s="2447"/>
      <c r="BY916" s="2447"/>
      <c r="BZ916" s="2447"/>
      <c r="CA916" s="2447"/>
      <c r="CB916" s="2447"/>
      <c r="CC916" s="2447"/>
      <c r="CD916" s="2447"/>
      <c r="CE916" s="2447"/>
      <c r="CF916" s="2447"/>
      <c r="CG916" s="2447"/>
      <c r="CH916" s="2447"/>
      <c r="CI916" s="2447"/>
      <c r="CJ916" s="2447"/>
      <c r="CK916" s="2447"/>
      <c r="CL916" s="2447"/>
      <c r="CM916" s="2447"/>
      <c r="CN916" s="2447"/>
      <c r="CO916" s="2447"/>
      <c r="CP916" s="2447"/>
      <c r="CQ916" s="2447"/>
      <c r="CR916" s="2447"/>
      <c r="CS916" s="2447"/>
      <c r="CT916" s="2447"/>
    </row>
    <row r="917" spans="1:98">
      <c r="A917" s="2937"/>
      <c r="B917" s="2836" t="s">
        <v>3460</v>
      </c>
      <c r="C917" s="2837"/>
      <c r="D917" s="2924">
        <v>23.4</v>
      </c>
      <c r="E917" s="2925"/>
      <c r="F917" s="2782">
        <v>200</v>
      </c>
      <c r="G917" s="2783">
        <v>75</v>
      </c>
      <c r="H917" s="2783">
        <v>6</v>
      </c>
      <c r="I917" s="2783">
        <v>12.5</v>
      </c>
      <c r="J917" s="2792">
        <v>12</v>
      </c>
      <c r="K917" s="2783">
        <v>175</v>
      </c>
      <c r="L917" s="2804">
        <v>151</v>
      </c>
      <c r="M917" s="2782">
        <v>29.9</v>
      </c>
      <c r="N917" s="2926">
        <v>0.67800000000000005</v>
      </c>
      <c r="O917" s="2927">
        <v>28.9</v>
      </c>
      <c r="P917" s="2786">
        <v>1</v>
      </c>
      <c r="Q917" s="2786">
        <v>1</v>
      </c>
      <c r="R917" s="2786" t="s">
        <v>2185</v>
      </c>
      <c r="S917" s="2786" t="s">
        <v>2185</v>
      </c>
      <c r="T917" s="2787" t="s">
        <v>2185</v>
      </c>
      <c r="U917" s="2788">
        <v>1</v>
      </c>
      <c r="V917" s="2789" t="s">
        <v>2185</v>
      </c>
      <c r="W917" s="2786" t="s">
        <v>2499</v>
      </c>
      <c r="X917" s="2791"/>
      <c r="Y917" s="2783"/>
      <c r="Z917" s="2783"/>
      <c r="AA917" s="2783"/>
      <c r="AB917" s="2803"/>
      <c r="AC917" s="2783"/>
      <c r="AD917" s="2803"/>
      <c r="AE917" s="2803"/>
      <c r="AF917" s="2783"/>
      <c r="AG917" s="2783"/>
      <c r="AH917" s="2803"/>
      <c r="AI917" s="2784"/>
      <c r="AJ917" s="2928"/>
      <c r="AK917" s="2804"/>
      <c r="AL917" s="2447"/>
      <c r="AM917" s="2447"/>
      <c r="AN917" s="2447"/>
      <c r="AO917" s="2735">
        <v>1</v>
      </c>
      <c r="AP917" s="2735">
        <v>1</v>
      </c>
      <c r="AQ917" s="2735">
        <v>1</v>
      </c>
      <c r="AR917" s="2768">
        <v>2</v>
      </c>
      <c r="AS917" s="2961">
        <v>202</v>
      </c>
      <c r="AT917" s="2930">
        <v>227</v>
      </c>
      <c r="AU917" s="2931">
        <v>159</v>
      </c>
      <c r="AV917" s="2793">
        <v>184</v>
      </c>
      <c r="AW917" s="2932">
        <v>1</v>
      </c>
      <c r="AX917" s="2933">
        <v>1</v>
      </c>
      <c r="AY917" s="2933">
        <v>1</v>
      </c>
      <c r="AZ917" s="2933">
        <v>0</v>
      </c>
      <c r="BA917" s="2933">
        <v>0</v>
      </c>
      <c r="BB917" s="2934">
        <v>0</v>
      </c>
      <c r="BC917" s="2734">
        <v>0</v>
      </c>
      <c r="BD917" s="2935">
        <v>1</v>
      </c>
      <c r="BE917" s="2447"/>
      <c r="BF917" s="2447"/>
      <c r="BG917" s="2447"/>
      <c r="BH917" s="2447"/>
      <c r="BI917" s="2447"/>
      <c r="BJ917" s="2447"/>
      <c r="BK917" s="2447"/>
      <c r="BL917" s="2447"/>
      <c r="BM917" s="2447"/>
      <c r="BN917" s="2447"/>
      <c r="BO917" s="2447"/>
      <c r="BP917" s="2447"/>
      <c r="BQ917" s="2447"/>
      <c r="BR917" s="2447"/>
      <c r="BS917" s="2447"/>
      <c r="BT917" s="2447"/>
      <c r="BU917" s="2447"/>
      <c r="BV917" s="2447"/>
      <c r="BW917" s="2447"/>
      <c r="BX917" s="2447"/>
      <c r="BY917" s="2447"/>
      <c r="BZ917" s="2447"/>
      <c r="CA917" s="2447"/>
      <c r="CB917" s="2447"/>
      <c r="CC917" s="2447"/>
      <c r="CD917" s="2447"/>
      <c r="CE917" s="2447"/>
      <c r="CF917" s="2447"/>
      <c r="CG917" s="2447"/>
      <c r="CH917" s="2447"/>
      <c r="CI917" s="2447"/>
      <c r="CJ917" s="2447"/>
      <c r="CK917" s="2447"/>
      <c r="CL917" s="2447"/>
      <c r="CM917" s="2447"/>
      <c r="CN917" s="2447"/>
      <c r="CO917" s="2447"/>
      <c r="CP917" s="2447"/>
      <c r="CQ917" s="2447"/>
      <c r="CR917" s="2447"/>
      <c r="CS917" s="2447"/>
      <c r="CT917" s="2447"/>
    </row>
    <row r="918" spans="1:98">
      <c r="A918" s="2937"/>
      <c r="B918" s="2836" t="s">
        <v>3461</v>
      </c>
      <c r="C918" s="2837"/>
      <c r="D918" s="2924">
        <v>26.1</v>
      </c>
      <c r="E918" s="2925"/>
      <c r="F918" s="2782">
        <v>180</v>
      </c>
      <c r="G918" s="2783">
        <v>90</v>
      </c>
      <c r="H918" s="2783">
        <v>6.5</v>
      </c>
      <c r="I918" s="2783">
        <v>12.5</v>
      </c>
      <c r="J918" s="2792">
        <v>12</v>
      </c>
      <c r="K918" s="2783">
        <v>155</v>
      </c>
      <c r="L918" s="2804">
        <v>131</v>
      </c>
      <c r="M918" s="2782">
        <v>33.200000000000003</v>
      </c>
      <c r="N918" s="2926">
        <v>0.69699999999999995</v>
      </c>
      <c r="O918" s="2927">
        <v>26.74</v>
      </c>
      <c r="P918" s="2786">
        <v>1</v>
      </c>
      <c r="Q918" s="2786">
        <v>1</v>
      </c>
      <c r="R918" s="2786" t="s">
        <v>2185</v>
      </c>
      <c r="S918" s="2786" t="s">
        <v>2185</v>
      </c>
      <c r="T918" s="2787" t="s">
        <v>2185</v>
      </c>
      <c r="U918" s="2788">
        <v>1</v>
      </c>
      <c r="V918" s="2789" t="s">
        <v>2185</v>
      </c>
      <c r="W918" s="2786" t="s">
        <v>2499</v>
      </c>
      <c r="X918" s="2791"/>
      <c r="Y918" s="2783"/>
      <c r="Z918" s="2783"/>
      <c r="AA918" s="2783"/>
      <c r="AB918" s="2803"/>
      <c r="AC918" s="2783"/>
      <c r="AD918" s="2803"/>
      <c r="AE918" s="2803"/>
      <c r="AF918" s="2783"/>
      <c r="AG918" s="2783"/>
      <c r="AH918" s="2803"/>
      <c r="AI918" s="2803"/>
      <c r="AJ918" s="2928"/>
      <c r="AK918" s="2804"/>
      <c r="AL918" s="2447"/>
      <c r="AM918" s="2447"/>
      <c r="AN918" s="2447"/>
      <c r="AO918" s="2735">
        <v>1</v>
      </c>
      <c r="AP918" s="2735">
        <v>1</v>
      </c>
      <c r="AQ918" s="2735">
        <v>1</v>
      </c>
      <c r="AR918" s="2768">
        <v>1</v>
      </c>
      <c r="AS918" s="2961">
        <v>183</v>
      </c>
      <c r="AT918" s="2930">
        <v>210</v>
      </c>
      <c r="AU918" s="2931">
        <v>136</v>
      </c>
      <c r="AV918" s="2793">
        <v>163</v>
      </c>
      <c r="AW918" s="2932">
        <v>1</v>
      </c>
      <c r="AX918" s="2933">
        <v>1</v>
      </c>
      <c r="AY918" s="2933">
        <v>1</v>
      </c>
      <c r="AZ918" s="2933">
        <v>0</v>
      </c>
      <c r="BA918" s="2933">
        <v>0</v>
      </c>
      <c r="BB918" s="2934">
        <v>0</v>
      </c>
      <c r="BC918" s="2734">
        <v>0</v>
      </c>
      <c r="BD918" s="2935">
        <v>1</v>
      </c>
      <c r="BE918" s="2447"/>
      <c r="BF918" s="2447"/>
      <c r="BG918" s="2447"/>
      <c r="BH918" s="2447"/>
      <c r="BI918" s="2447"/>
      <c r="BJ918" s="2447"/>
      <c r="BK918" s="2447"/>
      <c r="BL918" s="2447"/>
      <c r="BM918" s="2447"/>
      <c r="BN918" s="2447"/>
      <c r="BO918" s="2447"/>
      <c r="BP918" s="2447"/>
      <c r="BQ918" s="2447"/>
      <c r="BR918" s="2447"/>
      <c r="BS918" s="2447"/>
      <c r="BT918" s="2447"/>
      <c r="BU918" s="2447"/>
      <c r="BV918" s="2447"/>
      <c r="BW918" s="2447"/>
      <c r="BX918" s="2447"/>
      <c r="BY918" s="2447"/>
      <c r="BZ918" s="2447"/>
      <c r="CA918" s="2447"/>
      <c r="CB918" s="2447"/>
      <c r="CC918" s="2447"/>
      <c r="CD918" s="2447"/>
      <c r="CE918" s="2447"/>
      <c r="CF918" s="2447"/>
      <c r="CG918" s="2447"/>
      <c r="CH918" s="2447"/>
      <c r="CI918" s="2447"/>
      <c r="CJ918" s="2447"/>
      <c r="CK918" s="2447"/>
      <c r="CL918" s="2447"/>
      <c r="CM918" s="2447"/>
      <c r="CN918" s="2447"/>
      <c r="CO918" s="2447"/>
      <c r="CP918" s="2447"/>
      <c r="CQ918" s="2447"/>
      <c r="CR918" s="2447"/>
      <c r="CS918" s="2447"/>
      <c r="CT918" s="2447"/>
    </row>
    <row r="919" spans="1:98">
      <c r="A919" s="2937"/>
      <c r="B919" s="2836" t="s">
        <v>3462</v>
      </c>
      <c r="C919" s="2837"/>
      <c r="D919" s="2924">
        <v>20.3</v>
      </c>
      <c r="E919" s="2925"/>
      <c r="F919" s="2782">
        <v>180</v>
      </c>
      <c r="G919" s="2783">
        <v>75</v>
      </c>
      <c r="H919" s="2783">
        <v>6</v>
      </c>
      <c r="I919" s="2783">
        <v>10.5</v>
      </c>
      <c r="J919" s="2792">
        <v>12</v>
      </c>
      <c r="K919" s="2783">
        <v>159</v>
      </c>
      <c r="L919" s="2804">
        <v>135</v>
      </c>
      <c r="M919" s="2782">
        <v>25.9</v>
      </c>
      <c r="N919" s="2926">
        <v>0.63800000000000001</v>
      </c>
      <c r="O919" s="2927">
        <v>31.36</v>
      </c>
      <c r="P919" s="2786">
        <v>1</v>
      </c>
      <c r="Q919" s="2786">
        <v>1</v>
      </c>
      <c r="R919" s="2786" t="s">
        <v>2185</v>
      </c>
      <c r="S919" s="2786" t="s">
        <v>2185</v>
      </c>
      <c r="T919" s="2787" t="s">
        <v>2185</v>
      </c>
      <c r="U919" s="2788">
        <v>1</v>
      </c>
      <c r="V919" s="2789" t="s">
        <v>2185</v>
      </c>
      <c r="W919" s="2786" t="s">
        <v>2499</v>
      </c>
      <c r="X919" s="2791"/>
      <c r="Y919" s="2783"/>
      <c r="Z919" s="2783"/>
      <c r="AA919" s="2783"/>
      <c r="AB919" s="2803"/>
      <c r="AC919" s="2783"/>
      <c r="AD919" s="2803"/>
      <c r="AE919" s="2803"/>
      <c r="AF919" s="2783"/>
      <c r="AG919" s="2783"/>
      <c r="AH919" s="2784"/>
      <c r="AI919" s="2784"/>
      <c r="AJ919" s="2928"/>
      <c r="AK919" s="2804"/>
      <c r="AL919" s="2447"/>
      <c r="AM919" s="2447"/>
      <c r="AN919" s="2447"/>
      <c r="AO919" s="2735">
        <v>1</v>
      </c>
      <c r="AP919" s="2735">
        <v>1</v>
      </c>
      <c r="AQ919" s="2735">
        <v>1</v>
      </c>
      <c r="AR919" s="2768">
        <v>1</v>
      </c>
      <c r="AS919" s="2961">
        <v>217</v>
      </c>
      <c r="AT919" s="2930">
        <v>246</v>
      </c>
      <c r="AU919" s="2931">
        <v>168</v>
      </c>
      <c r="AV919" s="2793">
        <v>197</v>
      </c>
      <c r="AW919" s="2932">
        <v>1</v>
      </c>
      <c r="AX919" s="2933">
        <v>1</v>
      </c>
      <c r="AY919" s="2933">
        <v>1</v>
      </c>
      <c r="AZ919" s="2933">
        <v>0</v>
      </c>
      <c r="BA919" s="2933">
        <v>0</v>
      </c>
      <c r="BB919" s="2934">
        <v>0</v>
      </c>
      <c r="BC919" s="2734">
        <v>0</v>
      </c>
      <c r="BD919" s="2935">
        <v>1</v>
      </c>
      <c r="BE919" s="2447"/>
      <c r="BF919" s="2447"/>
      <c r="BG919" s="2447"/>
      <c r="BH919" s="2447"/>
      <c r="BI919" s="2447"/>
      <c r="BJ919" s="2447"/>
      <c r="BK919" s="2447"/>
      <c r="BL919" s="2447"/>
      <c r="BM919" s="2447"/>
      <c r="BN919" s="2447"/>
      <c r="BO919" s="2447"/>
      <c r="BP919" s="2447"/>
      <c r="BQ919" s="2447"/>
      <c r="BR919" s="2447"/>
      <c r="BS919" s="2447"/>
      <c r="BT919" s="2447"/>
      <c r="BU919" s="2447"/>
      <c r="BV919" s="2447"/>
      <c r="BW919" s="2447"/>
      <c r="BX919" s="2447"/>
      <c r="BY919" s="2447"/>
      <c r="BZ919" s="2447"/>
      <c r="CA919" s="2447"/>
      <c r="CB919" s="2447"/>
      <c r="CC919" s="2447"/>
      <c r="CD919" s="2447"/>
      <c r="CE919" s="2447"/>
      <c r="CF919" s="2447"/>
      <c r="CG919" s="2447"/>
      <c r="CH919" s="2447"/>
      <c r="CI919" s="2447"/>
      <c r="CJ919" s="2447"/>
      <c r="CK919" s="2447"/>
      <c r="CL919" s="2447"/>
      <c r="CM919" s="2447"/>
      <c r="CN919" s="2447"/>
      <c r="CO919" s="2447"/>
      <c r="CP919" s="2447"/>
      <c r="CQ919" s="2447"/>
      <c r="CR919" s="2447"/>
      <c r="CS919" s="2447"/>
      <c r="CT919" s="2447"/>
    </row>
    <row r="920" spans="1:98">
      <c r="A920" s="2937"/>
      <c r="B920" s="2836" t="s">
        <v>3463</v>
      </c>
      <c r="C920" s="2837"/>
      <c r="D920" s="2924">
        <v>23.9</v>
      </c>
      <c r="E920" s="2925"/>
      <c r="F920" s="2782">
        <v>150</v>
      </c>
      <c r="G920" s="2783">
        <v>90</v>
      </c>
      <c r="H920" s="2783">
        <v>6.5</v>
      </c>
      <c r="I920" s="2783">
        <v>12</v>
      </c>
      <c r="J920" s="2792">
        <v>12</v>
      </c>
      <c r="K920" s="2783">
        <v>126</v>
      </c>
      <c r="L920" s="2804">
        <v>102</v>
      </c>
      <c r="M920" s="2782">
        <v>30.4</v>
      </c>
      <c r="N920" s="2926">
        <v>0.63700000000000001</v>
      </c>
      <c r="O920" s="2927">
        <v>26.67</v>
      </c>
      <c r="P920" s="2786">
        <v>1</v>
      </c>
      <c r="Q920" s="2786">
        <v>1</v>
      </c>
      <c r="R920" s="2786" t="s">
        <v>2185</v>
      </c>
      <c r="S920" s="2786" t="s">
        <v>2185</v>
      </c>
      <c r="T920" s="2787" t="s">
        <v>2185</v>
      </c>
      <c r="U920" s="2788">
        <v>1</v>
      </c>
      <c r="V920" s="2789" t="s">
        <v>2185</v>
      </c>
      <c r="W920" s="2786" t="s">
        <v>2499</v>
      </c>
      <c r="X920" s="2791"/>
      <c r="Y920" s="2783"/>
      <c r="Z920" s="2783"/>
      <c r="AA920" s="2783"/>
      <c r="AB920" s="2803"/>
      <c r="AC920" s="2783"/>
      <c r="AD920" s="2803"/>
      <c r="AE920" s="2803"/>
      <c r="AF920" s="2783"/>
      <c r="AG920" s="2783"/>
      <c r="AH920" s="2803"/>
      <c r="AI920" s="2784"/>
      <c r="AJ920" s="2928"/>
      <c r="AK920" s="2804"/>
      <c r="AL920" s="2447"/>
      <c r="AM920" s="2447"/>
      <c r="AN920" s="2447"/>
      <c r="AO920" s="2735">
        <v>1</v>
      </c>
      <c r="AP920" s="2735">
        <v>1</v>
      </c>
      <c r="AQ920" s="2735">
        <v>1</v>
      </c>
      <c r="AR920" s="2768">
        <v>1</v>
      </c>
      <c r="AS920" s="2961">
        <v>180</v>
      </c>
      <c r="AT920" s="2930">
        <v>209</v>
      </c>
      <c r="AU920" s="2931">
        <v>128</v>
      </c>
      <c r="AV920" s="2793">
        <v>158</v>
      </c>
      <c r="AW920" s="2932">
        <v>1</v>
      </c>
      <c r="AX920" s="2933">
        <v>1</v>
      </c>
      <c r="AY920" s="2933">
        <v>1</v>
      </c>
      <c r="AZ920" s="2933">
        <v>0</v>
      </c>
      <c r="BA920" s="2933">
        <v>0</v>
      </c>
      <c r="BB920" s="2934">
        <v>0</v>
      </c>
      <c r="BC920" s="2734">
        <v>0</v>
      </c>
      <c r="BD920" s="2935">
        <v>1</v>
      </c>
      <c r="BE920" s="2447"/>
      <c r="BF920" s="2447"/>
      <c r="BG920" s="2447"/>
      <c r="BH920" s="2447"/>
      <c r="BI920" s="2447"/>
      <c r="BJ920" s="2447"/>
      <c r="BK920" s="2447"/>
      <c r="BL920" s="2447"/>
      <c r="BM920" s="2447"/>
      <c r="BN920" s="2447"/>
      <c r="BO920" s="2447"/>
      <c r="BP920" s="2447"/>
      <c r="BQ920" s="2447"/>
      <c r="BR920" s="2447"/>
      <c r="BS920" s="2447"/>
      <c r="BT920" s="2447"/>
      <c r="BU920" s="2447"/>
      <c r="BV920" s="2447"/>
      <c r="BW920" s="2447"/>
      <c r="BX920" s="2447"/>
      <c r="BY920" s="2447"/>
      <c r="BZ920" s="2447"/>
      <c r="CA920" s="2447"/>
      <c r="CB920" s="2447"/>
      <c r="CC920" s="2447"/>
      <c r="CD920" s="2447"/>
      <c r="CE920" s="2447"/>
      <c r="CF920" s="2447"/>
      <c r="CG920" s="2447"/>
      <c r="CH920" s="2447"/>
      <c r="CI920" s="2447"/>
      <c r="CJ920" s="2447"/>
      <c r="CK920" s="2447"/>
      <c r="CL920" s="2447"/>
      <c r="CM920" s="2447"/>
      <c r="CN920" s="2447"/>
      <c r="CO920" s="2447"/>
      <c r="CP920" s="2447"/>
      <c r="CQ920" s="2447"/>
      <c r="CR920" s="2447"/>
      <c r="CS920" s="2447"/>
      <c r="CT920" s="2447"/>
    </row>
    <row r="921" spans="1:98">
      <c r="A921" s="2937"/>
      <c r="B921" s="2836" t="s">
        <v>3464</v>
      </c>
      <c r="C921" s="2837"/>
      <c r="D921" s="2924">
        <v>17.899999999999999</v>
      </c>
      <c r="E921" s="2925"/>
      <c r="F921" s="2782">
        <v>150</v>
      </c>
      <c r="G921" s="2783">
        <v>75</v>
      </c>
      <c r="H921" s="2783">
        <v>5.5</v>
      </c>
      <c r="I921" s="2783">
        <v>10</v>
      </c>
      <c r="J921" s="2792">
        <v>12</v>
      </c>
      <c r="K921" s="2783">
        <v>130</v>
      </c>
      <c r="L921" s="2804">
        <v>106</v>
      </c>
      <c r="M921" s="2782">
        <v>22.8</v>
      </c>
      <c r="N921" s="2926">
        <v>0.57899999999999996</v>
      </c>
      <c r="O921" s="2927">
        <v>32.380000000000003</v>
      </c>
      <c r="P921" s="2786">
        <v>1</v>
      </c>
      <c r="Q921" s="2786">
        <v>1</v>
      </c>
      <c r="R921" s="2786" t="s">
        <v>2185</v>
      </c>
      <c r="S921" s="2786" t="s">
        <v>2185</v>
      </c>
      <c r="T921" s="2787" t="s">
        <v>2185</v>
      </c>
      <c r="U921" s="2788">
        <v>1</v>
      </c>
      <c r="V921" s="2789" t="s">
        <v>2185</v>
      </c>
      <c r="W921" s="2786" t="s">
        <v>2499</v>
      </c>
      <c r="X921" s="2782"/>
      <c r="Y921" s="2783"/>
      <c r="Z921" s="2783"/>
      <c r="AA921" s="2783"/>
      <c r="AB921" s="2784"/>
      <c r="AC921" s="2783"/>
      <c r="AD921" s="2803"/>
      <c r="AE921" s="2803"/>
      <c r="AF921" s="2783"/>
      <c r="AG921" s="2783"/>
      <c r="AH921" s="2784"/>
      <c r="AI921" s="2784"/>
      <c r="AJ921" s="2928"/>
      <c r="AK921" s="2804"/>
      <c r="AL921" s="2447"/>
      <c r="AM921" s="2447"/>
      <c r="AN921" s="2447"/>
      <c r="AO921" s="2735">
        <v>1</v>
      </c>
      <c r="AP921" s="2735">
        <v>1</v>
      </c>
      <c r="AQ921" s="2735">
        <v>1</v>
      </c>
      <c r="AR921" s="2768">
        <v>1</v>
      </c>
      <c r="AS921" s="2961">
        <v>221</v>
      </c>
      <c r="AT921" s="2930">
        <v>254</v>
      </c>
      <c r="AU921" s="2931">
        <v>165</v>
      </c>
      <c r="AV921" s="2793">
        <v>198</v>
      </c>
      <c r="AW921" s="2932">
        <v>1</v>
      </c>
      <c r="AX921" s="2933">
        <v>1</v>
      </c>
      <c r="AY921" s="2933">
        <v>1</v>
      </c>
      <c r="AZ921" s="2933">
        <v>0</v>
      </c>
      <c r="BA921" s="2933">
        <v>0</v>
      </c>
      <c r="BB921" s="2934">
        <v>0</v>
      </c>
      <c r="BC921" s="2734">
        <v>0</v>
      </c>
      <c r="BD921" s="2935">
        <v>1</v>
      </c>
      <c r="BE921" s="2447"/>
      <c r="BF921" s="2447"/>
      <c r="BG921" s="2447"/>
      <c r="BH921" s="2447"/>
      <c r="BI921" s="2447"/>
      <c r="BJ921" s="2447"/>
      <c r="BK921" s="2447"/>
      <c r="BL921" s="2447"/>
      <c r="BM921" s="2447"/>
      <c r="BN921" s="2447"/>
      <c r="BO921" s="2447"/>
      <c r="BP921" s="2447"/>
      <c r="BQ921" s="2447"/>
      <c r="BR921" s="2447"/>
      <c r="BS921" s="2447"/>
      <c r="BT921" s="2447"/>
      <c r="BU921" s="2447"/>
      <c r="BV921" s="2447"/>
      <c r="BW921" s="2447"/>
      <c r="BX921" s="2447"/>
      <c r="BY921" s="2447"/>
      <c r="BZ921" s="2447"/>
      <c r="CA921" s="2447"/>
      <c r="CB921" s="2447"/>
      <c r="CC921" s="2447"/>
      <c r="CD921" s="2447"/>
      <c r="CE921" s="2447"/>
      <c r="CF921" s="2447"/>
      <c r="CG921" s="2447"/>
      <c r="CH921" s="2447"/>
      <c r="CI921" s="2447"/>
      <c r="CJ921" s="2447"/>
      <c r="CK921" s="2447"/>
      <c r="CL921" s="2447"/>
      <c r="CM921" s="2447"/>
      <c r="CN921" s="2447"/>
      <c r="CO921" s="2447"/>
      <c r="CP921" s="2447"/>
      <c r="CQ921" s="2447"/>
      <c r="CR921" s="2447"/>
      <c r="CS921" s="2447"/>
      <c r="CT921" s="2447"/>
    </row>
    <row r="922" spans="1:98">
      <c r="A922" s="2937"/>
      <c r="B922" s="2836" t="s">
        <v>3465</v>
      </c>
      <c r="C922" s="2837"/>
      <c r="D922" s="2924">
        <v>14.8</v>
      </c>
      <c r="E922" s="2925"/>
      <c r="F922" s="2782">
        <v>125</v>
      </c>
      <c r="G922" s="2783">
        <v>65</v>
      </c>
      <c r="H922" s="2783">
        <v>5.5</v>
      </c>
      <c r="I922" s="2783">
        <v>9.5</v>
      </c>
      <c r="J922" s="2792">
        <v>12</v>
      </c>
      <c r="K922" s="2783">
        <v>106</v>
      </c>
      <c r="L922" s="2804">
        <v>82</v>
      </c>
      <c r="M922" s="2782">
        <v>18.8</v>
      </c>
      <c r="N922" s="2926">
        <v>0.48899999999999999</v>
      </c>
      <c r="O922" s="2927">
        <v>33.119999999999997</v>
      </c>
      <c r="P922" s="2786">
        <v>1</v>
      </c>
      <c r="Q922" s="2786">
        <v>1</v>
      </c>
      <c r="R922" s="2786" t="s">
        <v>2185</v>
      </c>
      <c r="S922" s="2786" t="s">
        <v>2185</v>
      </c>
      <c r="T922" s="2787" t="s">
        <v>2185</v>
      </c>
      <c r="U922" s="2788">
        <v>1</v>
      </c>
      <c r="V922" s="2789" t="s">
        <v>2185</v>
      </c>
      <c r="W922" s="2786" t="s">
        <v>2499</v>
      </c>
      <c r="X922" s="2782"/>
      <c r="Y922" s="2803"/>
      <c r="Z922" s="2803"/>
      <c r="AA922" s="2783"/>
      <c r="AB922" s="2784"/>
      <c r="AC922" s="2803"/>
      <c r="AD922" s="2783"/>
      <c r="AE922" s="2803"/>
      <c r="AF922" s="2783"/>
      <c r="AG922" s="2783"/>
      <c r="AH922" s="2784"/>
      <c r="AI922" s="2784"/>
      <c r="AJ922" s="2928"/>
      <c r="AK922" s="2804"/>
      <c r="AL922" s="2447"/>
      <c r="AM922" s="2447"/>
      <c r="AN922" s="2447"/>
      <c r="AO922" s="2735">
        <v>1</v>
      </c>
      <c r="AP922" s="2735">
        <v>1</v>
      </c>
      <c r="AQ922" s="2735">
        <v>1</v>
      </c>
      <c r="AR922" s="2768">
        <v>1</v>
      </c>
      <c r="AS922" s="2961">
        <v>225</v>
      </c>
      <c r="AT922" s="2930">
        <v>260</v>
      </c>
      <c r="AU922" s="2931">
        <v>168</v>
      </c>
      <c r="AV922" s="2793">
        <v>202</v>
      </c>
      <c r="AW922" s="2932">
        <v>1</v>
      </c>
      <c r="AX922" s="2933">
        <v>1</v>
      </c>
      <c r="AY922" s="2933">
        <v>1</v>
      </c>
      <c r="AZ922" s="2933">
        <v>0</v>
      </c>
      <c r="BA922" s="2933">
        <v>0</v>
      </c>
      <c r="BB922" s="2934">
        <v>0</v>
      </c>
      <c r="BC922" s="2734">
        <v>0</v>
      </c>
      <c r="BD922" s="2935">
        <v>1</v>
      </c>
      <c r="BE922" s="2447"/>
      <c r="BF922" s="2447"/>
      <c r="BG922" s="2447"/>
      <c r="BH922" s="2447"/>
      <c r="BI922" s="2447"/>
      <c r="BJ922" s="2447"/>
      <c r="BK922" s="2447"/>
      <c r="BL922" s="2447"/>
      <c r="BM922" s="2447"/>
      <c r="BN922" s="2447"/>
      <c r="BO922" s="2447"/>
      <c r="BP922" s="2447"/>
      <c r="BQ922" s="2447"/>
      <c r="BR922" s="2447"/>
      <c r="BS922" s="2447"/>
      <c r="BT922" s="2447"/>
      <c r="BU922" s="2447"/>
      <c r="BV922" s="2447"/>
      <c r="BW922" s="2447"/>
      <c r="BX922" s="2447"/>
      <c r="BY922" s="2447"/>
      <c r="BZ922" s="2447"/>
      <c r="CA922" s="2447"/>
      <c r="CB922" s="2447"/>
      <c r="CC922" s="2447"/>
      <c r="CD922" s="2447"/>
      <c r="CE922" s="2447"/>
      <c r="CF922" s="2447"/>
      <c r="CG922" s="2447"/>
      <c r="CH922" s="2447"/>
      <c r="CI922" s="2447"/>
      <c r="CJ922" s="2447"/>
      <c r="CK922" s="2447"/>
      <c r="CL922" s="2447"/>
      <c r="CM922" s="2447"/>
      <c r="CN922" s="2447"/>
      <c r="CO922" s="2447"/>
      <c r="CP922" s="2447"/>
      <c r="CQ922" s="2447"/>
      <c r="CR922" s="2447"/>
      <c r="CS922" s="2447"/>
      <c r="CT922" s="2447"/>
    </row>
    <row r="923" spans="1:98" ht="13.5" thickBot="1">
      <c r="A923" s="2938"/>
      <c r="B923" s="2836" t="s">
        <v>3466</v>
      </c>
      <c r="C923" s="2837"/>
      <c r="D923" s="2939">
        <v>10.199999999999999</v>
      </c>
      <c r="E923" s="2940"/>
      <c r="F923" s="2812">
        <v>100</v>
      </c>
      <c r="G923" s="2813">
        <v>50</v>
      </c>
      <c r="H923" s="2813">
        <v>5</v>
      </c>
      <c r="I923" s="2813">
        <v>8.5</v>
      </c>
      <c r="J923" s="2941">
        <v>9</v>
      </c>
      <c r="K923" s="2813">
        <v>83</v>
      </c>
      <c r="L923" s="2942">
        <v>65</v>
      </c>
      <c r="M923" s="2812">
        <v>13</v>
      </c>
      <c r="N923" s="2943">
        <v>0.38200000000000001</v>
      </c>
      <c r="O923" s="2944">
        <v>37.47</v>
      </c>
      <c r="P923" s="2816">
        <v>1</v>
      </c>
      <c r="Q923" s="2817">
        <v>1</v>
      </c>
      <c r="R923" s="2817" t="s">
        <v>2185</v>
      </c>
      <c r="S923" s="2817" t="s">
        <v>2185</v>
      </c>
      <c r="T923" s="2818" t="s">
        <v>2185</v>
      </c>
      <c r="U923" s="2819">
        <v>1</v>
      </c>
      <c r="V923" s="2820" t="s">
        <v>2185</v>
      </c>
      <c r="W923" s="2821" t="s">
        <v>2499</v>
      </c>
      <c r="X923" s="2812"/>
      <c r="Y923" s="2823"/>
      <c r="Z923" s="2823"/>
      <c r="AA923" s="2813"/>
      <c r="AB923" s="2814"/>
      <c r="AC923" s="2823"/>
      <c r="AD923" s="2814"/>
      <c r="AE923" s="2823"/>
      <c r="AF923" s="2813"/>
      <c r="AG923" s="2813"/>
      <c r="AH923" s="2814"/>
      <c r="AI923" s="2814"/>
      <c r="AJ923" s="2945"/>
      <c r="AK923" s="2942"/>
      <c r="AL923" s="2447"/>
      <c r="AM923" s="2447"/>
      <c r="AN923" s="2447"/>
      <c r="AO923" s="2753">
        <v>1</v>
      </c>
      <c r="AP923" s="2753">
        <v>1</v>
      </c>
      <c r="AQ923" s="2753">
        <v>1</v>
      </c>
      <c r="AR923" s="2824">
        <v>1</v>
      </c>
      <c r="AS923" s="2962">
        <v>256</v>
      </c>
      <c r="AT923" s="2947">
        <v>294</v>
      </c>
      <c r="AU923" s="2948">
        <v>192</v>
      </c>
      <c r="AV923" s="2949">
        <v>231</v>
      </c>
      <c r="AW923" s="2950">
        <v>1</v>
      </c>
      <c r="AX923" s="2951">
        <v>1</v>
      </c>
      <c r="AY923" s="2951">
        <v>1</v>
      </c>
      <c r="AZ923" s="2951">
        <v>0</v>
      </c>
      <c r="BA923" s="2951">
        <v>0</v>
      </c>
      <c r="BB923" s="2952">
        <v>0</v>
      </c>
      <c r="BC923" s="2752">
        <v>0</v>
      </c>
      <c r="BD923" s="2953">
        <v>1</v>
      </c>
      <c r="BE923" s="2447"/>
      <c r="BF923" s="2447"/>
      <c r="BG923" s="2447"/>
      <c r="BH923" s="2447"/>
      <c r="BI923" s="2447"/>
      <c r="BJ923" s="2447"/>
      <c r="BK923" s="2447"/>
      <c r="BL923" s="2447"/>
      <c r="BM923" s="2447"/>
      <c r="BN923" s="2447"/>
      <c r="BO923" s="2447"/>
      <c r="BP923" s="2447"/>
      <c r="BQ923" s="2447"/>
      <c r="BR923" s="2447"/>
      <c r="BS923" s="2447"/>
      <c r="BT923" s="2447"/>
      <c r="BU923" s="2447"/>
      <c r="BV923" s="2447"/>
      <c r="BW923" s="2447"/>
      <c r="BX923" s="2447"/>
      <c r="BY923" s="2447"/>
      <c r="BZ923" s="2447"/>
      <c r="CA923" s="2447"/>
      <c r="CB923" s="2447"/>
      <c r="CC923" s="2447"/>
      <c r="CD923" s="2447"/>
      <c r="CE923" s="2447"/>
      <c r="CF923" s="2447"/>
      <c r="CG923" s="2447"/>
      <c r="CH923" s="2447"/>
      <c r="CI923" s="2447"/>
      <c r="CJ923" s="2447"/>
      <c r="CK923" s="2447"/>
      <c r="CL923" s="2447"/>
      <c r="CM923" s="2447"/>
      <c r="CN923" s="2447"/>
      <c r="CO923" s="2447"/>
      <c r="CP923" s="2447"/>
      <c r="CQ923" s="2447"/>
      <c r="CR923" s="2447"/>
      <c r="CS923" s="2447"/>
      <c r="CT923" s="2447"/>
    </row>
    <row r="924" spans="1:98" s="2964" customFormat="1" ht="13.5" customHeight="1">
      <c r="A924" s="2914" t="s">
        <v>3467</v>
      </c>
      <c r="B924" s="3370" t="s">
        <v>3435</v>
      </c>
      <c r="C924" s="3371"/>
      <c r="D924" s="2924"/>
      <c r="E924" s="2963"/>
      <c r="F924" s="2782"/>
      <c r="G924" s="2783"/>
      <c r="H924" s="2783"/>
      <c r="I924" s="2783"/>
      <c r="J924" s="2792"/>
      <c r="K924" s="2783"/>
      <c r="L924" s="2804"/>
      <c r="M924" s="2734"/>
      <c r="N924" s="2800"/>
      <c r="O924" s="2768"/>
      <c r="P924" s="2786"/>
      <c r="Q924" s="2786"/>
      <c r="R924" s="2786"/>
      <c r="S924" s="2786"/>
      <c r="T924" s="2787"/>
      <c r="U924" s="2788"/>
      <c r="V924" s="2789"/>
      <c r="W924" s="2786"/>
      <c r="X924" s="2782"/>
      <c r="Y924" s="2803"/>
      <c r="Z924" s="2803"/>
      <c r="AA924" s="2783"/>
      <c r="AB924" s="2803"/>
      <c r="AC924" s="2783"/>
      <c r="AD924" s="2783"/>
      <c r="AE924" s="2783"/>
      <c r="AF924" s="2783"/>
      <c r="AG924" s="2783"/>
      <c r="AH924" s="2784"/>
      <c r="AI924" s="2784"/>
      <c r="AJ924" s="2783"/>
      <c r="AK924" s="2955"/>
      <c r="AO924" s="2735"/>
      <c r="AP924" s="2735"/>
      <c r="AQ924" s="2735"/>
      <c r="AR924" s="2768"/>
      <c r="AS924" s="2445"/>
      <c r="AT924" s="2918"/>
      <c r="AU924" s="2445"/>
      <c r="AV924" s="2919"/>
      <c r="AW924" s="2965"/>
      <c r="AX924" s="2966"/>
      <c r="AY924" s="2966"/>
      <c r="AZ924" s="2966"/>
      <c r="BA924" s="2966"/>
      <c r="BB924" s="2967"/>
      <c r="BC924" s="2734"/>
      <c r="BD924" s="2935"/>
    </row>
    <row r="925" spans="1:98" s="2970" customFormat="1" ht="13.5" customHeight="1">
      <c r="A925" s="2923"/>
      <c r="B925" s="2836" t="s">
        <v>3468</v>
      </c>
      <c r="C925" s="2837"/>
      <c r="D925" s="2924">
        <v>71.8</v>
      </c>
      <c r="E925" s="2968"/>
      <c r="F925" s="2782">
        <v>400</v>
      </c>
      <c r="G925" s="2783">
        <v>110</v>
      </c>
      <c r="H925" s="2783">
        <v>14</v>
      </c>
      <c r="I925" s="2783">
        <v>18</v>
      </c>
      <c r="J925" s="2969" t="s">
        <v>3469</v>
      </c>
      <c r="K925" s="2783" t="s">
        <v>2185</v>
      </c>
      <c r="L925" s="2804">
        <v>324</v>
      </c>
      <c r="M925" s="2782">
        <v>91.5</v>
      </c>
      <c r="N925" s="2926">
        <v>1.18</v>
      </c>
      <c r="O925" s="2927">
        <v>16.46</v>
      </c>
      <c r="P925" s="2786">
        <v>1</v>
      </c>
      <c r="Q925" s="2786">
        <v>1</v>
      </c>
      <c r="R925" s="2786" t="s">
        <v>2185</v>
      </c>
      <c r="S925" s="2786" t="s">
        <v>2185</v>
      </c>
      <c r="T925" s="2787" t="s">
        <v>2185</v>
      </c>
      <c r="U925" s="2788">
        <v>1</v>
      </c>
      <c r="V925" s="2789" t="s">
        <v>2185</v>
      </c>
      <c r="W925" s="2786" t="s">
        <v>2495</v>
      </c>
      <c r="X925" s="2791"/>
      <c r="Y925" s="2792"/>
      <c r="Z925" s="2792"/>
      <c r="AA925" s="2783"/>
      <c r="AB925" s="2803"/>
      <c r="AC925" s="2783"/>
      <c r="AD925" s="2783"/>
      <c r="AE925" s="2783"/>
      <c r="AF925" s="2783"/>
      <c r="AG925" s="2783"/>
      <c r="AH925" s="2803"/>
      <c r="AI925" s="2783"/>
      <c r="AJ925" s="2928"/>
      <c r="AK925" s="2804"/>
      <c r="AO925" s="2735">
        <v>1</v>
      </c>
      <c r="AP925" s="2735">
        <v>1</v>
      </c>
      <c r="AQ925" s="2735">
        <v>1</v>
      </c>
      <c r="AR925" s="2768">
        <v>1</v>
      </c>
      <c r="AS925" s="2792">
        <v>117</v>
      </c>
      <c r="AT925" s="2930">
        <v>129</v>
      </c>
      <c r="AU925" s="2931">
        <v>99</v>
      </c>
      <c r="AV925" s="2793">
        <v>111</v>
      </c>
      <c r="AW925" s="2932">
        <v>1</v>
      </c>
      <c r="AX925" s="2971">
        <v>1</v>
      </c>
      <c r="AY925" s="2933">
        <v>1</v>
      </c>
      <c r="AZ925" s="2933">
        <v>0</v>
      </c>
      <c r="BA925" s="2933">
        <v>0</v>
      </c>
      <c r="BB925" s="2934">
        <v>0</v>
      </c>
      <c r="BC925" s="2734">
        <v>0</v>
      </c>
      <c r="BD925" s="2935">
        <v>0</v>
      </c>
    </row>
    <row r="926" spans="1:98" s="2970" customFormat="1" ht="13.5" customHeight="1">
      <c r="A926" s="2923"/>
      <c r="B926" s="2836" t="s">
        <v>3470</v>
      </c>
      <c r="C926" s="2837"/>
      <c r="D926" s="2924">
        <v>63.1</v>
      </c>
      <c r="E926" s="2968"/>
      <c r="F926" s="2782">
        <v>380</v>
      </c>
      <c r="G926" s="2783">
        <v>102</v>
      </c>
      <c r="H926" s="2783">
        <v>13.5</v>
      </c>
      <c r="I926" s="2783">
        <v>16</v>
      </c>
      <c r="J926" s="2969" t="s">
        <v>3471</v>
      </c>
      <c r="K926" s="2783" t="s">
        <v>2185</v>
      </c>
      <c r="L926" s="2804">
        <v>313</v>
      </c>
      <c r="M926" s="2782">
        <v>80.400000000000006</v>
      </c>
      <c r="N926" s="2926">
        <v>1.1100000000000001</v>
      </c>
      <c r="O926" s="2927">
        <v>17.59</v>
      </c>
      <c r="P926" s="2786">
        <v>1</v>
      </c>
      <c r="Q926" s="2786">
        <v>1</v>
      </c>
      <c r="R926" s="2786" t="s">
        <v>2185</v>
      </c>
      <c r="S926" s="2786" t="s">
        <v>2185</v>
      </c>
      <c r="T926" s="2787" t="s">
        <v>2185</v>
      </c>
      <c r="U926" s="2788">
        <v>1</v>
      </c>
      <c r="V926" s="2789" t="s">
        <v>2185</v>
      </c>
      <c r="W926" s="2786" t="s">
        <v>2499</v>
      </c>
      <c r="X926" s="2791"/>
      <c r="Y926" s="2783"/>
      <c r="Z926" s="2783"/>
      <c r="AA926" s="2783"/>
      <c r="AB926" s="2803"/>
      <c r="AC926" s="2783"/>
      <c r="AD926" s="2803"/>
      <c r="AE926" s="2783"/>
      <c r="AF926" s="2783"/>
      <c r="AG926" s="2783"/>
      <c r="AH926" s="2803"/>
      <c r="AI926" s="2783"/>
      <c r="AJ926" s="2928"/>
      <c r="AK926" s="2804"/>
      <c r="AO926" s="2735">
        <v>1</v>
      </c>
      <c r="AP926" s="2735">
        <v>1</v>
      </c>
      <c r="AQ926" s="2735">
        <v>1</v>
      </c>
      <c r="AR926" s="2768">
        <v>1</v>
      </c>
      <c r="AS926" s="2931">
        <v>126</v>
      </c>
      <c r="AT926" s="2930">
        <v>139</v>
      </c>
      <c r="AU926" s="2931">
        <v>107</v>
      </c>
      <c r="AV926" s="2931">
        <v>120</v>
      </c>
      <c r="AW926" s="2932">
        <v>1</v>
      </c>
      <c r="AX926" s="2971">
        <v>1</v>
      </c>
      <c r="AY926" s="2933">
        <v>1</v>
      </c>
      <c r="AZ926" s="2933">
        <v>0</v>
      </c>
      <c r="BA926" s="2933">
        <v>0</v>
      </c>
      <c r="BB926" s="2934">
        <v>0</v>
      </c>
      <c r="BC926" s="2734">
        <v>0</v>
      </c>
      <c r="BD926" s="2935">
        <v>1</v>
      </c>
    </row>
    <row r="927" spans="1:98" s="2970" customFormat="1" ht="13.5" customHeight="1">
      <c r="A927" s="2923"/>
      <c r="B927" s="2836" t="s">
        <v>3472</v>
      </c>
      <c r="C927" s="2837"/>
      <c r="D927" s="2924">
        <v>60.6</v>
      </c>
      <c r="E927" s="2968"/>
      <c r="F927" s="2782">
        <v>350</v>
      </c>
      <c r="G927" s="2783">
        <v>100</v>
      </c>
      <c r="H927" s="2783">
        <v>14</v>
      </c>
      <c r="I927" s="2783">
        <v>16</v>
      </c>
      <c r="J927" s="2969" t="s">
        <v>3471</v>
      </c>
      <c r="K927" s="2783" t="s">
        <v>2185</v>
      </c>
      <c r="L927" s="2804">
        <v>282</v>
      </c>
      <c r="M927" s="2782">
        <v>77.3</v>
      </c>
      <c r="N927" s="2926">
        <v>1.05</v>
      </c>
      <c r="O927" s="2927">
        <v>17.25</v>
      </c>
      <c r="P927" s="2786">
        <v>1</v>
      </c>
      <c r="Q927" s="2786">
        <v>1</v>
      </c>
      <c r="R927" s="2786" t="s">
        <v>2185</v>
      </c>
      <c r="S927" s="2786" t="s">
        <v>2185</v>
      </c>
      <c r="T927" s="2787" t="s">
        <v>2185</v>
      </c>
      <c r="U927" s="2788">
        <v>1</v>
      </c>
      <c r="V927" s="2789" t="s">
        <v>2185</v>
      </c>
      <c r="W927" s="2786" t="s">
        <v>2499</v>
      </c>
      <c r="X927" s="2791"/>
      <c r="Y927" s="2783"/>
      <c r="Z927" s="2783"/>
      <c r="AA927" s="2783"/>
      <c r="AB927" s="2803"/>
      <c r="AC927" s="2783"/>
      <c r="AD927" s="2803"/>
      <c r="AE927" s="2783"/>
      <c r="AF927" s="2783"/>
      <c r="AG927" s="2783"/>
      <c r="AH927" s="2803"/>
      <c r="AI927" s="2783"/>
      <c r="AJ927" s="2928"/>
      <c r="AK927" s="2804"/>
      <c r="AO927" s="2735">
        <v>1</v>
      </c>
      <c r="AP927" s="2735">
        <v>1</v>
      </c>
      <c r="AQ927" s="2735">
        <v>1</v>
      </c>
      <c r="AR927" s="2768">
        <v>1</v>
      </c>
      <c r="AS927" s="2931">
        <v>122</v>
      </c>
      <c r="AT927" s="2930">
        <v>135</v>
      </c>
      <c r="AU927" s="2931">
        <v>104</v>
      </c>
      <c r="AV927" s="2931">
        <v>117</v>
      </c>
      <c r="AW927" s="2932">
        <v>1</v>
      </c>
      <c r="AX927" s="2971">
        <v>1</v>
      </c>
      <c r="AY927" s="2933">
        <v>1</v>
      </c>
      <c r="AZ927" s="2933">
        <v>0</v>
      </c>
      <c r="BA927" s="2933">
        <v>0</v>
      </c>
      <c r="BB927" s="2934">
        <v>0</v>
      </c>
      <c r="BC927" s="2734">
        <v>0</v>
      </c>
      <c r="BD927" s="2935">
        <v>1</v>
      </c>
    </row>
    <row r="928" spans="1:98" s="2970" customFormat="1" ht="13.5" customHeight="1">
      <c r="A928" s="2923"/>
      <c r="B928" s="2836" t="s">
        <v>3473</v>
      </c>
      <c r="C928" s="2837"/>
      <c r="D928" s="2924">
        <v>59.5</v>
      </c>
      <c r="E928" s="2968"/>
      <c r="F928" s="2782">
        <v>320</v>
      </c>
      <c r="G928" s="2783">
        <v>100</v>
      </c>
      <c r="H928" s="2783">
        <v>14</v>
      </c>
      <c r="I928" s="2783">
        <v>17.5</v>
      </c>
      <c r="J928" s="2969" t="s">
        <v>3469</v>
      </c>
      <c r="K928" s="2783" t="s">
        <v>2185</v>
      </c>
      <c r="L928" s="2804">
        <v>246</v>
      </c>
      <c r="M928" s="2782">
        <v>75.8</v>
      </c>
      <c r="N928" s="2926">
        <v>0.98199999999999998</v>
      </c>
      <c r="O928" s="2927">
        <v>16.5</v>
      </c>
      <c r="P928" s="2786">
        <v>1</v>
      </c>
      <c r="Q928" s="2786">
        <v>1</v>
      </c>
      <c r="R928" s="2786" t="s">
        <v>2185</v>
      </c>
      <c r="S928" s="2786" t="s">
        <v>2185</v>
      </c>
      <c r="T928" s="2787" t="s">
        <v>2185</v>
      </c>
      <c r="U928" s="2788">
        <v>1</v>
      </c>
      <c r="V928" s="2789" t="s">
        <v>2185</v>
      </c>
      <c r="W928" s="2786" t="s">
        <v>2499</v>
      </c>
      <c r="X928" s="2791"/>
      <c r="Y928" s="2783"/>
      <c r="Z928" s="2783"/>
      <c r="AA928" s="2783"/>
      <c r="AB928" s="2803"/>
      <c r="AC928" s="2783"/>
      <c r="AD928" s="2803"/>
      <c r="AE928" s="2783"/>
      <c r="AF928" s="2783"/>
      <c r="AG928" s="2783"/>
      <c r="AH928" s="2803"/>
      <c r="AI928" s="2803"/>
      <c r="AJ928" s="2928"/>
      <c r="AK928" s="2804"/>
      <c r="AO928" s="2735">
        <v>1</v>
      </c>
      <c r="AP928" s="2735">
        <v>1</v>
      </c>
      <c r="AQ928" s="2735">
        <v>1</v>
      </c>
      <c r="AR928" s="2768">
        <v>1</v>
      </c>
      <c r="AS928" s="2931">
        <v>117</v>
      </c>
      <c r="AT928" s="2930">
        <v>130</v>
      </c>
      <c r="AU928" s="2931">
        <v>98</v>
      </c>
      <c r="AV928" s="2931">
        <v>111</v>
      </c>
      <c r="AW928" s="2932">
        <v>1</v>
      </c>
      <c r="AX928" s="2971">
        <v>1</v>
      </c>
      <c r="AY928" s="2933">
        <v>1</v>
      </c>
      <c r="AZ928" s="2933">
        <v>0</v>
      </c>
      <c r="BA928" s="2933">
        <v>0</v>
      </c>
      <c r="BB928" s="2934">
        <v>0</v>
      </c>
      <c r="BC928" s="2734">
        <v>0</v>
      </c>
      <c r="BD928" s="2935">
        <v>1</v>
      </c>
    </row>
    <row r="929" spans="1:98" s="2970" customFormat="1" ht="13.5" customHeight="1">
      <c r="A929" s="2923"/>
      <c r="B929" s="2836" t="s">
        <v>3474</v>
      </c>
      <c r="C929" s="2837"/>
      <c r="D929" s="2924">
        <v>46.2</v>
      </c>
      <c r="E929" s="2968"/>
      <c r="F929" s="2782">
        <v>300</v>
      </c>
      <c r="G929" s="2783">
        <v>100</v>
      </c>
      <c r="H929" s="2783">
        <v>10</v>
      </c>
      <c r="I929" s="2783">
        <v>16</v>
      </c>
      <c r="J929" s="2969" t="s">
        <v>3471</v>
      </c>
      <c r="K929" s="2783" t="s">
        <v>2185</v>
      </c>
      <c r="L929" s="2804">
        <v>232</v>
      </c>
      <c r="M929" s="2782">
        <v>58.8</v>
      </c>
      <c r="N929" s="2926">
        <v>0.95</v>
      </c>
      <c r="O929" s="2927">
        <v>20.58</v>
      </c>
      <c r="P929" s="2786">
        <v>1</v>
      </c>
      <c r="Q929" s="2786">
        <v>1</v>
      </c>
      <c r="R929" s="2786">
        <v>1</v>
      </c>
      <c r="S929" s="2786">
        <v>1</v>
      </c>
      <c r="T929" s="2787">
        <v>1</v>
      </c>
      <c r="U929" s="2788">
        <v>1</v>
      </c>
      <c r="V929" s="2789">
        <v>1</v>
      </c>
      <c r="W929" s="2786" t="s">
        <v>2495</v>
      </c>
      <c r="X929" s="2791"/>
      <c r="Y929" s="2783"/>
      <c r="Z929" s="2783"/>
      <c r="AA929" s="2783"/>
      <c r="AB929" s="2803"/>
      <c r="AC929" s="2783"/>
      <c r="AD929" s="2803"/>
      <c r="AE929" s="2783"/>
      <c r="AF929" s="2783"/>
      <c r="AG929" s="2783"/>
      <c r="AH929" s="2803"/>
      <c r="AI929" s="2803"/>
      <c r="AJ929" s="2928"/>
      <c r="AK929" s="2804"/>
      <c r="AO929" s="2735">
        <v>1</v>
      </c>
      <c r="AP929" s="2735">
        <v>1</v>
      </c>
      <c r="AQ929" s="2735">
        <v>1</v>
      </c>
      <c r="AR929" s="2768">
        <v>1</v>
      </c>
      <c r="AS929" s="2931">
        <v>144</v>
      </c>
      <c r="AT929" s="2930">
        <v>162</v>
      </c>
      <c r="AU929" s="2931">
        <v>119</v>
      </c>
      <c r="AV929" s="2931">
        <v>136</v>
      </c>
      <c r="AW929" s="2932">
        <v>1</v>
      </c>
      <c r="AX929" s="2971">
        <v>1</v>
      </c>
      <c r="AY929" s="2933">
        <v>1</v>
      </c>
      <c r="AZ929" s="2933">
        <v>0</v>
      </c>
      <c r="BA929" s="2933">
        <v>0</v>
      </c>
      <c r="BB929" s="2934">
        <v>0</v>
      </c>
      <c r="BC929" s="2734">
        <v>0</v>
      </c>
      <c r="BD929" s="2935">
        <v>0</v>
      </c>
    </row>
    <row r="930" spans="1:98" s="2970" customFormat="1" ht="13.5" customHeight="1">
      <c r="A930" s="2923"/>
      <c r="B930" s="2836" t="s">
        <v>3475</v>
      </c>
      <c r="C930" s="2837"/>
      <c r="D930" s="2924">
        <v>41.8</v>
      </c>
      <c r="E930" s="2968"/>
      <c r="F930" s="2782">
        <v>280</v>
      </c>
      <c r="G930" s="2783">
        <v>95</v>
      </c>
      <c r="H930" s="2783">
        <v>10</v>
      </c>
      <c r="I930" s="2783">
        <v>15</v>
      </c>
      <c r="J930" s="2969" t="s">
        <v>3476</v>
      </c>
      <c r="K930" s="2783" t="s">
        <v>2185</v>
      </c>
      <c r="L930" s="2804">
        <v>216</v>
      </c>
      <c r="M930" s="2782">
        <v>53.3</v>
      </c>
      <c r="N930" s="2926">
        <v>0.89</v>
      </c>
      <c r="O930" s="2927">
        <v>21.27</v>
      </c>
      <c r="P930" s="2786">
        <v>1</v>
      </c>
      <c r="Q930" s="2786">
        <v>1</v>
      </c>
      <c r="R930" s="2786">
        <v>1</v>
      </c>
      <c r="S930" s="2786">
        <v>1</v>
      </c>
      <c r="T930" s="2787">
        <v>1</v>
      </c>
      <c r="U930" s="2788">
        <v>1</v>
      </c>
      <c r="V930" s="2789">
        <v>1</v>
      </c>
      <c r="W930" s="2786" t="s">
        <v>2495</v>
      </c>
      <c r="X930" s="2791"/>
      <c r="Y930" s="2783"/>
      <c r="Z930" s="2783"/>
      <c r="AA930" s="2783"/>
      <c r="AB930" s="2803"/>
      <c r="AC930" s="2783"/>
      <c r="AD930" s="2803"/>
      <c r="AE930" s="2783"/>
      <c r="AF930" s="2783"/>
      <c r="AG930" s="2783"/>
      <c r="AH930" s="2803"/>
      <c r="AI930" s="2803"/>
      <c r="AJ930" s="2928"/>
      <c r="AK930" s="2804"/>
      <c r="AO930" s="2735">
        <v>1</v>
      </c>
      <c r="AP930" s="2735">
        <v>1</v>
      </c>
      <c r="AQ930" s="2735">
        <v>1</v>
      </c>
      <c r="AR930" s="2768">
        <v>1</v>
      </c>
      <c r="AS930" s="2931">
        <v>149</v>
      </c>
      <c r="AT930" s="2930">
        <v>167</v>
      </c>
      <c r="AU930" s="2931">
        <v>123</v>
      </c>
      <c r="AV930" s="2931">
        <v>140</v>
      </c>
      <c r="AW930" s="2932">
        <v>1</v>
      </c>
      <c r="AX930" s="2971">
        <v>1</v>
      </c>
      <c r="AY930" s="2933">
        <v>1</v>
      </c>
      <c r="AZ930" s="2933">
        <v>0</v>
      </c>
      <c r="BA930" s="2933">
        <v>0</v>
      </c>
      <c r="BB930" s="2934">
        <v>0</v>
      </c>
      <c r="BC930" s="2734">
        <v>0</v>
      </c>
      <c r="BD930" s="2935">
        <v>0</v>
      </c>
    </row>
    <row r="931" spans="1:98" s="2970" customFormat="1" ht="13.5" customHeight="1">
      <c r="A931" s="2923"/>
      <c r="B931" s="2836" t="s">
        <v>3477</v>
      </c>
      <c r="C931" s="2837"/>
      <c r="D931" s="2924">
        <v>37.9</v>
      </c>
      <c r="E931" s="2968"/>
      <c r="F931" s="2782">
        <v>260</v>
      </c>
      <c r="G931" s="2783">
        <v>90</v>
      </c>
      <c r="H931" s="2783">
        <v>10</v>
      </c>
      <c r="I931" s="2783">
        <v>14</v>
      </c>
      <c r="J931" s="2969" t="s">
        <v>3478</v>
      </c>
      <c r="K931" s="2783" t="s">
        <v>2185</v>
      </c>
      <c r="L931" s="2804">
        <v>200</v>
      </c>
      <c r="M931" s="2782">
        <v>48.3</v>
      </c>
      <c r="N931" s="2926">
        <v>0.83399999999999996</v>
      </c>
      <c r="O931" s="2927">
        <v>22</v>
      </c>
      <c r="P931" s="2786">
        <v>1</v>
      </c>
      <c r="Q931" s="2786">
        <v>1</v>
      </c>
      <c r="R931" s="2786">
        <v>1</v>
      </c>
      <c r="S931" s="2786">
        <v>1</v>
      </c>
      <c r="T931" s="2787">
        <v>1</v>
      </c>
      <c r="U931" s="2788">
        <v>1</v>
      </c>
      <c r="V931" s="2789">
        <v>1</v>
      </c>
      <c r="W931" s="2786" t="s">
        <v>2495</v>
      </c>
      <c r="X931" s="2791"/>
      <c r="Y931" s="2783"/>
      <c r="Z931" s="2783"/>
      <c r="AA931" s="2783"/>
      <c r="AB931" s="2803"/>
      <c r="AC931" s="2783"/>
      <c r="AD931" s="2803"/>
      <c r="AE931" s="2803"/>
      <c r="AF931" s="2783"/>
      <c r="AG931" s="2783"/>
      <c r="AH931" s="2803"/>
      <c r="AI931" s="2803"/>
      <c r="AJ931" s="2928"/>
      <c r="AK931" s="2804"/>
      <c r="AO931" s="2735">
        <v>1</v>
      </c>
      <c r="AP931" s="2735">
        <v>1</v>
      </c>
      <c r="AQ931" s="2735">
        <v>1</v>
      </c>
      <c r="AR931" s="2768">
        <v>1</v>
      </c>
      <c r="AS931" s="2931">
        <v>154</v>
      </c>
      <c r="AT931" s="2930">
        <v>172</v>
      </c>
      <c r="AU931" s="2931">
        <v>126</v>
      </c>
      <c r="AV931" s="2931">
        <v>145</v>
      </c>
      <c r="AW931" s="2932">
        <v>1</v>
      </c>
      <c r="AX931" s="2971">
        <v>1</v>
      </c>
      <c r="AY931" s="2933">
        <v>1</v>
      </c>
      <c r="AZ931" s="2933">
        <v>0</v>
      </c>
      <c r="BA931" s="2933">
        <v>0</v>
      </c>
      <c r="BB931" s="2934">
        <v>0</v>
      </c>
      <c r="BC931" s="2734">
        <v>0</v>
      </c>
      <c r="BD931" s="2935">
        <v>0</v>
      </c>
    </row>
    <row r="932" spans="1:98" s="2970" customFormat="1" ht="13.5" customHeight="1">
      <c r="A932" s="2923"/>
      <c r="B932" s="2836" t="s">
        <v>3479</v>
      </c>
      <c r="C932" s="2837"/>
      <c r="D932" s="2924">
        <v>33.200000000000003</v>
      </c>
      <c r="E932" s="2968"/>
      <c r="F932" s="2782">
        <v>240</v>
      </c>
      <c r="G932" s="2783">
        <v>85</v>
      </c>
      <c r="H932" s="2783">
        <v>9.5</v>
      </c>
      <c r="I932" s="2783">
        <v>13</v>
      </c>
      <c r="J932" s="2969" t="s">
        <v>3480</v>
      </c>
      <c r="K932" s="2783" t="s">
        <v>2185</v>
      </c>
      <c r="L932" s="2804">
        <v>184</v>
      </c>
      <c r="M932" s="2782">
        <v>42.3</v>
      </c>
      <c r="N932" s="2926">
        <v>0.77500000000000002</v>
      </c>
      <c r="O932" s="2927">
        <v>23.34</v>
      </c>
      <c r="P932" s="2786">
        <v>1</v>
      </c>
      <c r="Q932" s="2786">
        <v>1</v>
      </c>
      <c r="R932" s="2786">
        <v>1</v>
      </c>
      <c r="S932" s="2786">
        <v>1</v>
      </c>
      <c r="T932" s="2787">
        <v>1</v>
      </c>
      <c r="U932" s="2788">
        <v>1</v>
      </c>
      <c r="V932" s="2789">
        <v>1</v>
      </c>
      <c r="W932" s="2786" t="s">
        <v>2495</v>
      </c>
      <c r="X932" s="2791"/>
      <c r="Y932" s="2783"/>
      <c r="Z932" s="2783"/>
      <c r="AA932" s="2783"/>
      <c r="AB932" s="2803"/>
      <c r="AC932" s="2783"/>
      <c r="AD932" s="2803"/>
      <c r="AE932" s="2803"/>
      <c r="AF932" s="2783"/>
      <c r="AG932" s="2783"/>
      <c r="AH932" s="2803"/>
      <c r="AI932" s="2803"/>
      <c r="AJ932" s="2928"/>
      <c r="AK932" s="2804"/>
      <c r="AO932" s="2735">
        <v>1</v>
      </c>
      <c r="AP932" s="2735">
        <v>1</v>
      </c>
      <c r="AQ932" s="2735">
        <v>1</v>
      </c>
      <c r="AR932" s="2768">
        <v>1</v>
      </c>
      <c r="AS932" s="2931">
        <v>163</v>
      </c>
      <c r="AT932" s="2930">
        <v>183</v>
      </c>
      <c r="AU932" s="2931">
        <v>134</v>
      </c>
      <c r="AV932" s="2931">
        <v>154</v>
      </c>
      <c r="AW932" s="2932">
        <v>1</v>
      </c>
      <c r="AX932" s="2971">
        <v>1</v>
      </c>
      <c r="AY932" s="2933">
        <v>1</v>
      </c>
      <c r="AZ932" s="2933">
        <v>0</v>
      </c>
      <c r="BA932" s="2933">
        <v>0</v>
      </c>
      <c r="BB932" s="2934">
        <v>0</v>
      </c>
      <c r="BC932" s="2734">
        <v>0</v>
      </c>
      <c r="BD932" s="2935">
        <v>0</v>
      </c>
    </row>
    <row r="933" spans="1:98" s="2970" customFormat="1" ht="13.5" customHeight="1">
      <c r="A933" s="2923"/>
      <c r="B933" s="2836" t="s">
        <v>3481</v>
      </c>
      <c r="C933" s="2837"/>
      <c r="D933" s="2924">
        <v>29.4</v>
      </c>
      <c r="E933" s="2968"/>
      <c r="F933" s="2782">
        <v>220</v>
      </c>
      <c r="G933" s="2783">
        <v>80</v>
      </c>
      <c r="H933" s="2783">
        <v>9</v>
      </c>
      <c r="I933" s="2783">
        <v>12.5</v>
      </c>
      <c r="J933" s="2969" t="s">
        <v>3480</v>
      </c>
      <c r="K933" s="2783" t="s">
        <v>2185</v>
      </c>
      <c r="L933" s="2804">
        <v>167</v>
      </c>
      <c r="M933" s="2782">
        <v>37.4</v>
      </c>
      <c r="N933" s="2926">
        <v>0.71799999999999997</v>
      </c>
      <c r="O933" s="2927">
        <v>24.46</v>
      </c>
      <c r="P933" s="2786">
        <v>1</v>
      </c>
      <c r="Q933" s="2786">
        <v>1</v>
      </c>
      <c r="R933" s="2786">
        <v>1</v>
      </c>
      <c r="S933" s="2786">
        <v>1</v>
      </c>
      <c r="T933" s="2787">
        <v>1</v>
      </c>
      <c r="U933" s="2788">
        <v>1</v>
      </c>
      <c r="V933" s="2789">
        <v>1</v>
      </c>
      <c r="W933" s="2786" t="s">
        <v>2495</v>
      </c>
      <c r="X933" s="2791"/>
      <c r="Y933" s="2783"/>
      <c r="Z933" s="2783"/>
      <c r="AA933" s="2783"/>
      <c r="AB933" s="2803"/>
      <c r="AC933" s="2783"/>
      <c r="AD933" s="2803"/>
      <c r="AE933" s="2803"/>
      <c r="AF933" s="2783"/>
      <c r="AG933" s="2783"/>
      <c r="AH933" s="2803"/>
      <c r="AI933" s="2803"/>
      <c r="AJ933" s="2928"/>
      <c r="AK933" s="2804"/>
      <c r="AO933" s="2735">
        <v>1</v>
      </c>
      <c r="AP933" s="2735">
        <v>1</v>
      </c>
      <c r="AQ933" s="2735">
        <v>1</v>
      </c>
      <c r="AR933" s="2768">
        <v>1</v>
      </c>
      <c r="AS933" s="2931">
        <v>170</v>
      </c>
      <c r="AT933" s="2930">
        <v>192</v>
      </c>
      <c r="AU933" s="2931">
        <v>139</v>
      </c>
      <c r="AV933" s="2931">
        <v>160</v>
      </c>
      <c r="AW933" s="2932">
        <v>1</v>
      </c>
      <c r="AX933" s="2971">
        <v>1</v>
      </c>
      <c r="AY933" s="2933">
        <v>1</v>
      </c>
      <c r="AZ933" s="2933">
        <v>0</v>
      </c>
      <c r="BA933" s="2933">
        <v>0</v>
      </c>
      <c r="BB933" s="2934">
        <v>0</v>
      </c>
      <c r="BC933" s="2734">
        <v>0</v>
      </c>
      <c r="BD933" s="2935">
        <v>0</v>
      </c>
    </row>
    <row r="934" spans="1:98" s="2970" customFormat="1" ht="13.5" customHeight="1">
      <c r="A934" s="2923"/>
      <c r="B934" s="2836" t="s">
        <v>3482</v>
      </c>
      <c r="C934" s="2837"/>
      <c r="D934" s="2924">
        <v>25.3</v>
      </c>
      <c r="E934" s="2968"/>
      <c r="F934" s="2782">
        <v>200</v>
      </c>
      <c r="G934" s="2783">
        <v>75</v>
      </c>
      <c r="H934" s="2783">
        <v>8.5</v>
      </c>
      <c r="I934" s="2783">
        <v>11.5</v>
      </c>
      <c r="J934" s="2969" t="s">
        <v>3483</v>
      </c>
      <c r="K934" s="2783" t="s">
        <v>2185</v>
      </c>
      <c r="L934" s="2804">
        <v>151</v>
      </c>
      <c r="M934" s="2782">
        <v>32.200000000000003</v>
      </c>
      <c r="N934" s="2926">
        <v>0.66100000000000003</v>
      </c>
      <c r="O934" s="2927">
        <v>26.15</v>
      </c>
      <c r="P934" s="2786">
        <v>1</v>
      </c>
      <c r="Q934" s="2786">
        <v>1</v>
      </c>
      <c r="R934" s="2786">
        <v>1</v>
      </c>
      <c r="S934" s="2786">
        <v>1</v>
      </c>
      <c r="T934" s="2787">
        <v>1</v>
      </c>
      <c r="U934" s="2788">
        <v>1</v>
      </c>
      <c r="V934" s="2789">
        <v>1</v>
      </c>
      <c r="W934" s="2786" t="s">
        <v>2495</v>
      </c>
      <c r="X934" s="2791"/>
      <c r="Y934" s="2783"/>
      <c r="Z934" s="2783"/>
      <c r="AA934" s="2783"/>
      <c r="AB934" s="2803"/>
      <c r="AC934" s="2783"/>
      <c r="AD934" s="2803"/>
      <c r="AE934" s="2803"/>
      <c r="AF934" s="2783"/>
      <c r="AG934" s="2783"/>
      <c r="AH934" s="2803"/>
      <c r="AI934" s="2784"/>
      <c r="AJ934" s="2928"/>
      <c r="AK934" s="2804"/>
      <c r="AO934" s="2735">
        <v>1</v>
      </c>
      <c r="AP934" s="2735">
        <v>1</v>
      </c>
      <c r="AQ934" s="2735">
        <v>1</v>
      </c>
      <c r="AR934" s="2768">
        <v>1</v>
      </c>
      <c r="AS934" s="2931">
        <v>182</v>
      </c>
      <c r="AT934" s="2930">
        <v>205</v>
      </c>
      <c r="AU934" s="2931">
        <v>148</v>
      </c>
      <c r="AV934" s="2931">
        <v>171</v>
      </c>
      <c r="AW934" s="2932">
        <v>1</v>
      </c>
      <c r="AX934" s="2971">
        <v>1</v>
      </c>
      <c r="AY934" s="2933">
        <v>1</v>
      </c>
      <c r="AZ934" s="2933">
        <v>0</v>
      </c>
      <c r="BA934" s="2933">
        <v>0</v>
      </c>
      <c r="BB934" s="2934">
        <v>0</v>
      </c>
      <c r="BC934" s="2734">
        <v>0</v>
      </c>
      <c r="BD934" s="2935">
        <v>0</v>
      </c>
    </row>
    <row r="935" spans="1:98" s="2970" customFormat="1" ht="13.5" customHeight="1">
      <c r="A935" s="2972"/>
      <c r="B935" s="2836" t="s">
        <v>3484</v>
      </c>
      <c r="C935" s="2837"/>
      <c r="D935" s="2924">
        <v>22</v>
      </c>
      <c r="E935" s="2968"/>
      <c r="F935" s="2782">
        <v>180</v>
      </c>
      <c r="G935" s="2783">
        <v>70</v>
      </c>
      <c r="H935" s="2783">
        <v>8</v>
      </c>
      <c r="I935" s="2783">
        <v>11</v>
      </c>
      <c r="J935" s="2969" t="s">
        <v>3485</v>
      </c>
      <c r="K935" s="2783" t="s">
        <v>2185</v>
      </c>
      <c r="L935" s="2804">
        <v>133</v>
      </c>
      <c r="M935" s="2782">
        <v>28</v>
      </c>
      <c r="N935" s="2926">
        <v>0.61099999999999999</v>
      </c>
      <c r="O935" s="2927">
        <v>27.8</v>
      </c>
      <c r="P935" s="2786">
        <v>1</v>
      </c>
      <c r="Q935" s="2786">
        <v>1</v>
      </c>
      <c r="R935" s="2786">
        <v>1</v>
      </c>
      <c r="S935" s="2786">
        <v>1</v>
      </c>
      <c r="T935" s="2787">
        <v>1</v>
      </c>
      <c r="U935" s="2788">
        <v>1</v>
      </c>
      <c r="V935" s="2789">
        <v>1</v>
      </c>
      <c r="W935" s="2786" t="s">
        <v>2495</v>
      </c>
      <c r="X935" s="2791"/>
      <c r="Y935" s="2783"/>
      <c r="Z935" s="2783"/>
      <c r="AA935" s="2783"/>
      <c r="AB935" s="2803"/>
      <c r="AC935" s="2783"/>
      <c r="AD935" s="2803"/>
      <c r="AE935" s="2803"/>
      <c r="AF935" s="2783"/>
      <c r="AG935" s="2783"/>
      <c r="AH935" s="2784"/>
      <c r="AI935" s="2784"/>
      <c r="AJ935" s="2928"/>
      <c r="AK935" s="2804"/>
      <c r="AO935" s="2735">
        <v>1</v>
      </c>
      <c r="AP935" s="2735">
        <v>1</v>
      </c>
      <c r="AQ935" s="2735">
        <v>1</v>
      </c>
      <c r="AR935" s="2768">
        <v>1</v>
      </c>
      <c r="AS935" s="2931">
        <v>190</v>
      </c>
      <c r="AT935" s="2930">
        <v>216</v>
      </c>
      <c r="AU935" s="2931">
        <v>154</v>
      </c>
      <c r="AV935" s="2931">
        <v>179</v>
      </c>
      <c r="AW935" s="2932">
        <v>1</v>
      </c>
      <c r="AX935" s="2971">
        <v>1</v>
      </c>
      <c r="AY935" s="2933">
        <v>1</v>
      </c>
      <c r="AZ935" s="2933">
        <v>0</v>
      </c>
      <c r="BA935" s="2933">
        <v>0</v>
      </c>
      <c r="BB935" s="2934">
        <v>0</v>
      </c>
      <c r="BC935" s="2734">
        <v>0</v>
      </c>
      <c r="BD935" s="2935">
        <v>0</v>
      </c>
    </row>
    <row r="936" spans="1:98" s="2970" customFormat="1" ht="13.5" customHeight="1">
      <c r="A936" s="2972"/>
      <c r="B936" s="2836" t="s">
        <v>3486</v>
      </c>
      <c r="C936" s="2837"/>
      <c r="D936" s="2924">
        <v>18.8</v>
      </c>
      <c r="E936" s="2968"/>
      <c r="F936" s="2782">
        <v>160</v>
      </c>
      <c r="G936" s="2783">
        <v>65</v>
      </c>
      <c r="H936" s="2783">
        <v>7.5</v>
      </c>
      <c r="I936" s="2783">
        <v>10.5</v>
      </c>
      <c r="J936" s="2969" t="s">
        <v>3485</v>
      </c>
      <c r="K936" s="2783" t="s">
        <v>2185</v>
      </c>
      <c r="L936" s="2804">
        <v>115</v>
      </c>
      <c r="M936" s="2782">
        <v>24</v>
      </c>
      <c r="N936" s="2926">
        <v>0.54600000000000004</v>
      </c>
      <c r="O936" s="2927">
        <v>28.98</v>
      </c>
      <c r="P936" s="2786">
        <v>1</v>
      </c>
      <c r="Q936" s="2786">
        <v>1</v>
      </c>
      <c r="R936" s="2786">
        <v>1</v>
      </c>
      <c r="S936" s="2786">
        <v>1</v>
      </c>
      <c r="T936" s="2787">
        <v>1</v>
      </c>
      <c r="U936" s="2788">
        <v>1</v>
      </c>
      <c r="V936" s="2789">
        <v>1</v>
      </c>
      <c r="W936" s="2786" t="s">
        <v>2495</v>
      </c>
      <c r="X936" s="2782"/>
      <c r="Y936" s="2783"/>
      <c r="Z936" s="2783"/>
      <c r="AA936" s="2783"/>
      <c r="AB936" s="2803"/>
      <c r="AC936" s="2803"/>
      <c r="AD936" s="2803"/>
      <c r="AE936" s="2803"/>
      <c r="AF936" s="2783"/>
      <c r="AG936" s="2783"/>
      <c r="AH936" s="2784"/>
      <c r="AI936" s="2784"/>
      <c r="AJ936" s="2928"/>
      <c r="AK936" s="2804"/>
      <c r="AO936" s="2735">
        <v>1</v>
      </c>
      <c r="AP936" s="2735">
        <v>1</v>
      </c>
      <c r="AQ936" s="2735">
        <v>1</v>
      </c>
      <c r="AR936" s="2768">
        <v>1</v>
      </c>
      <c r="AS936" s="2931">
        <v>200</v>
      </c>
      <c r="AT936" s="2930">
        <v>227</v>
      </c>
      <c r="AU936" s="2931">
        <v>160</v>
      </c>
      <c r="AV936" s="2931">
        <v>187</v>
      </c>
      <c r="AW936" s="2932">
        <v>1</v>
      </c>
      <c r="AX936" s="2971">
        <v>1</v>
      </c>
      <c r="AY936" s="2933">
        <v>1</v>
      </c>
      <c r="AZ936" s="2933">
        <v>0</v>
      </c>
      <c r="BA936" s="2933">
        <v>0</v>
      </c>
      <c r="BB936" s="2934">
        <v>0</v>
      </c>
      <c r="BC936" s="2734">
        <v>0</v>
      </c>
      <c r="BD936" s="2935">
        <v>0</v>
      </c>
    </row>
    <row r="937" spans="1:98" s="2970" customFormat="1" ht="13.5" customHeight="1">
      <c r="A937" s="2972"/>
      <c r="B937" s="2836" t="s">
        <v>3487</v>
      </c>
      <c r="C937" s="2837"/>
      <c r="D937" s="2924">
        <v>16</v>
      </c>
      <c r="E937" s="2968"/>
      <c r="F937" s="2782">
        <v>140</v>
      </c>
      <c r="G937" s="2783">
        <v>60</v>
      </c>
      <c r="H937" s="2783">
        <v>7</v>
      </c>
      <c r="I937" s="2783">
        <v>10</v>
      </c>
      <c r="J937" s="2969" t="s">
        <v>3488</v>
      </c>
      <c r="K937" s="2783" t="s">
        <v>2185</v>
      </c>
      <c r="L937" s="2804">
        <v>98</v>
      </c>
      <c r="M937" s="2782">
        <v>20.399999999999999</v>
      </c>
      <c r="N937" s="2926">
        <v>0.48899999999999999</v>
      </c>
      <c r="O937" s="2927">
        <v>30.54</v>
      </c>
      <c r="P937" s="2786">
        <v>1</v>
      </c>
      <c r="Q937" s="2786">
        <v>1</v>
      </c>
      <c r="R937" s="2786">
        <v>1</v>
      </c>
      <c r="S937" s="2786">
        <v>1</v>
      </c>
      <c r="T937" s="2787">
        <v>1</v>
      </c>
      <c r="U937" s="2788">
        <v>1</v>
      </c>
      <c r="V937" s="2789">
        <v>1</v>
      </c>
      <c r="W937" s="2786" t="s">
        <v>2495</v>
      </c>
      <c r="X937" s="2782"/>
      <c r="Y937" s="2803"/>
      <c r="Z937" s="2783"/>
      <c r="AA937" s="2783"/>
      <c r="AB937" s="2803"/>
      <c r="AC937" s="2803"/>
      <c r="AD937" s="2803"/>
      <c r="AE937" s="2803"/>
      <c r="AF937" s="2783"/>
      <c r="AG937" s="2783"/>
      <c r="AH937" s="2784"/>
      <c r="AI937" s="2784"/>
      <c r="AJ937" s="2928"/>
      <c r="AK937" s="2804"/>
      <c r="AO937" s="2735">
        <v>1</v>
      </c>
      <c r="AP937" s="2735">
        <v>1</v>
      </c>
      <c r="AQ937" s="2735">
        <v>1</v>
      </c>
      <c r="AR937" s="2768">
        <v>1</v>
      </c>
      <c r="AS937" s="2931">
        <v>210</v>
      </c>
      <c r="AT937" s="2930">
        <v>239</v>
      </c>
      <c r="AU937" s="2931">
        <v>167</v>
      </c>
      <c r="AV937" s="2931">
        <v>196</v>
      </c>
      <c r="AW937" s="2932">
        <v>1</v>
      </c>
      <c r="AX937" s="2971">
        <v>1</v>
      </c>
      <c r="AY937" s="2933">
        <v>1</v>
      </c>
      <c r="AZ937" s="2933">
        <v>0</v>
      </c>
      <c r="BA937" s="2933">
        <v>0</v>
      </c>
      <c r="BB937" s="2934">
        <v>0</v>
      </c>
      <c r="BC937" s="2734">
        <v>0</v>
      </c>
      <c r="BD937" s="2935">
        <v>0</v>
      </c>
    </row>
    <row r="938" spans="1:98" s="2970" customFormat="1" ht="13.5" customHeight="1">
      <c r="A938" s="2972"/>
      <c r="B938" s="2836" t="s">
        <v>3489</v>
      </c>
      <c r="C938" s="2837"/>
      <c r="D938" s="2924">
        <v>13.4</v>
      </c>
      <c r="E938" s="2968"/>
      <c r="F938" s="2782">
        <v>120</v>
      </c>
      <c r="G938" s="2783">
        <v>55</v>
      </c>
      <c r="H938" s="2783">
        <v>7</v>
      </c>
      <c r="I938" s="2783">
        <v>9</v>
      </c>
      <c r="J938" s="2969" t="s">
        <v>3490</v>
      </c>
      <c r="K938" s="2783" t="s">
        <v>2185</v>
      </c>
      <c r="L938" s="2804">
        <v>82</v>
      </c>
      <c r="M938" s="2782">
        <v>17</v>
      </c>
      <c r="N938" s="2926">
        <v>0.434</v>
      </c>
      <c r="O938" s="2927">
        <v>32.520000000000003</v>
      </c>
      <c r="P938" s="2786">
        <v>1</v>
      </c>
      <c r="Q938" s="2786">
        <v>1</v>
      </c>
      <c r="R938" s="2786">
        <v>1</v>
      </c>
      <c r="S938" s="2786">
        <v>1</v>
      </c>
      <c r="T938" s="2787">
        <v>1</v>
      </c>
      <c r="U938" s="2788">
        <v>1</v>
      </c>
      <c r="V938" s="2789">
        <v>1</v>
      </c>
      <c r="W938" s="2786" t="s">
        <v>2495</v>
      </c>
      <c r="X938" s="2782"/>
      <c r="Y938" s="2803"/>
      <c r="Z938" s="2803"/>
      <c r="AA938" s="2783"/>
      <c r="AB938" s="2784"/>
      <c r="AC938" s="2803"/>
      <c r="AD938" s="2803"/>
      <c r="AE938" s="2803"/>
      <c r="AF938" s="2783"/>
      <c r="AG938" s="2783"/>
      <c r="AH938" s="2784"/>
      <c r="AI938" s="2784"/>
      <c r="AJ938" s="2928"/>
      <c r="AK938" s="2804"/>
      <c r="AO938" s="2735">
        <v>1</v>
      </c>
      <c r="AP938" s="2735">
        <v>1</v>
      </c>
      <c r="AQ938" s="2735">
        <v>1</v>
      </c>
      <c r="AR938" s="2768">
        <v>1</v>
      </c>
      <c r="AS938" s="2931">
        <v>220</v>
      </c>
      <c r="AT938" s="2930">
        <v>253</v>
      </c>
      <c r="AU938" s="2931">
        <v>174</v>
      </c>
      <c r="AV938" s="2931">
        <v>206</v>
      </c>
      <c r="AW938" s="2932">
        <v>1</v>
      </c>
      <c r="AX938" s="2971">
        <v>1</v>
      </c>
      <c r="AY938" s="2933">
        <v>1</v>
      </c>
      <c r="AZ938" s="2933">
        <v>0</v>
      </c>
      <c r="BA938" s="2933">
        <v>0</v>
      </c>
      <c r="BB938" s="2934">
        <v>0</v>
      </c>
      <c r="BC938" s="2734">
        <v>0</v>
      </c>
      <c r="BD938" s="2935">
        <v>0</v>
      </c>
    </row>
    <row r="939" spans="1:98" s="2970" customFormat="1" ht="13.5" customHeight="1">
      <c r="A939" s="2937"/>
      <c r="B939" s="2836" t="s">
        <v>3491</v>
      </c>
      <c r="C939" s="2837"/>
      <c r="D939" s="2924">
        <v>10.6</v>
      </c>
      <c r="E939" s="2968"/>
      <c r="F939" s="2782">
        <v>100</v>
      </c>
      <c r="G939" s="2783">
        <v>50</v>
      </c>
      <c r="H939" s="2783">
        <v>6</v>
      </c>
      <c r="I939" s="2783">
        <v>8.5</v>
      </c>
      <c r="J939" s="2969" t="s">
        <v>3490</v>
      </c>
      <c r="K939" s="2783" t="s">
        <v>2185</v>
      </c>
      <c r="L939" s="2804">
        <v>64</v>
      </c>
      <c r="M939" s="2782">
        <v>13.5</v>
      </c>
      <c r="N939" s="2926">
        <v>0.372</v>
      </c>
      <c r="O939" s="2927">
        <v>35.1</v>
      </c>
      <c r="P939" s="2786">
        <v>1</v>
      </c>
      <c r="Q939" s="2786">
        <v>1</v>
      </c>
      <c r="R939" s="2786">
        <v>1</v>
      </c>
      <c r="S939" s="2786">
        <v>1</v>
      </c>
      <c r="T939" s="2787">
        <v>1</v>
      </c>
      <c r="U939" s="2788">
        <v>1</v>
      </c>
      <c r="V939" s="2789">
        <v>1</v>
      </c>
      <c r="W939" s="2786" t="s">
        <v>2495</v>
      </c>
      <c r="X939" s="2782"/>
      <c r="Y939" s="2803"/>
      <c r="Z939" s="2803"/>
      <c r="AA939" s="2783"/>
      <c r="AB939" s="2784"/>
      <c r="AC939" s="2803"/>
      <c r="AD939" s="2784"/>
      <c r="AE939" s="2803"/>
      <c r="AF939" s="2783"/>
      <c r="AG939" s="2783"/>
      <c r="AH939" s="2784"/>
      <c r="AI939" s="2784"/>
      <c r="AJ939" s="2928"/>
      <c r="AK939" s="2804"/>
      <c r="AO939" s="2735">
        <v>1</v>
      </c>
      <c r="AP939" s="2735">
        <v>1</v>
      </c>
      <c r="AQ939" s="2735">
        <v>1</v>
      </c>
      <c r="AR939" s="2768">
        <v>1</v>
      </c>
      <c r="AS939" s="2931">
        <v>239</v>
      </c>
      <c r="AT939" s="2930">
        <v>277</v>
      </c>
      <c r="AU939" s="2931">
        <v>186</v>
      </c>
      <c r="AV939" s="2931">
        <v>223</v>
      </c>
      <c r="AW939" s="2932">
        <v>1</v>
      </c>
      <c r="AX939" s="2971">
        <v>1</v>
      </c>
      <c r="AY939" s="2933">
        <v>1</v>
      </c>
      <c r="AZ939" s="2933">
        <v>0</v>
      </c>
      <c r="BA939" s="2933">
        <v>0</v>
      </c>
      <c r="BB939" s="2934">
        <v>0</v>
      </c>
      <c r="BC939" s="2734">
        <v>0</v>
      </c>
      <c r="BD939" s="2935">
        <v>0</v>
      </c>
    </row>
    <row r="940" spans="1:98" s="2970" customFormat="1" ht="13.5" customHeight="1">
      <c r="A940" s="2937"/>
      <c r="B940" s="2836" t="s">
        <v>3492</v>
      </c>
      <c r="C940" s="2837"/>
      <c r="D940" s="2924">
        <v>8.6</v>
      </c>
      <c r="E940" s="2968"/>
      <c r="F940" s="2782">
        <v>80</v>
      </c>
      <c r="G940" s="2783">
        <v>45</v>
      </c>
      <c r="H940" s="2783">
        <v>6</v>
      </c>
      <c r="I940" s="2783">
        <v>8</v>
      </c>
      <c r="J940" s="2969" t="s">
        <v>3493</v>
      </c>
      <c r="K940" s="2783" t="s">
        <v>2185</v>
      </c>
      <c r="L940" s="2804">
        <v>47</v>
      </c>
      <c r="M940" s="2782">
        <v>11</v>
      </c>
      <c r="N940" s="2926">
        <v>0.312</v>
      </c>
      <c r="O940" s="2927">
        <v>37.1</v>
      </c>
      <c r="P940" s="2786">
        <v>1</v>
      </c>
      <c r="Q940" s="2786">
        <v>1</v>
      </c>
      <c r="R940" s="2786">
        <v>1</v>
      </c>
      <c r="S940" s="2786">
        <v>1</v>
      </c>
      <c r="T940" s="2787">
        <v>1</v>
      </c>
      <c r="U940" s="2788">
        <v>1</v>
      </c>
      <c r="V940" s="2789">
        <v>1</v>
      </c>
      <c r="W940" s="2786" t="s">
        <v>2495</v>
      </c>
      <c r="X940" s="2782"/>
      <c r="Y940" s="2803"/>
      <c r="Z940" s="2803"/>
      <c r="AA940" s="2783"/>
      <c r="AB940" s="2784"/>
      <c r="AC940" s="2803"/>
      <c r="AD940" s="2784"/>
      <c r="AE940" s="2803"/>
      <c r="AF940" s="2783"/>
      <c r="AG940" s="2783"/>
      <c r="AH940" s="2784"/>
      <c r="AI940" s="2784"/>
      <c r="AJ940" s="2928"/>
      <c r="AK940" s="2804"/>
      <c r="AO940" s="2735">
        <v>1</v>
      </c>
      <c r="AP940" s="2735">
        <v>1</v>
      </c>
      <c r="AQ940" s="2735">
        <v>1</v>
      </c>
      <c r="AR940" s="2768">
        <v>1</v>
      </c>
      <c r="AS940" s="2931">
        <v>244</v>
      </c>
      <c r="AT940" s="2930">
        <v>284</v>
      </c>
      <c r="AU940" s="2931">
        <v>186</v>
      </c>
      <c r="AV940" s="2931">
        <v>227</v>
      </c>
      <c r="AW940" s="2932">
        <v>1</v>
      </c>
      <c r="AX940" s="2971">
        <v>1</v>
      </c>
      <c r="AY940" s="2933">
        <v>1</v>
      </c>
      <c r="AZ940" s="2933">
        <v>0</v>
      </c>
      <c r="BA940" s="2933">
        <v>0</v>
      </c>
      <c r="BB940" s="2934">
        <v>0</v>
      </c>
      <c r="BC940" s="2734">
        <v>0</v>
      </c>
      <c r="BD940" s="2935">
        <v>0</v>
      </c>
    </row>
    <row r="941" spans="1:98" s="2970" customFormat="1" ht="13.5" customHeight="1">
      <c r="A941" s="2937"/>
      <c r="B941" s="2836" t="s">
        <v>3494</v>
      </c>
      <c r="C941" s="2837"/>
      <c r="D941" s="2924">
        <v>7.1</v>
      </c>
      <c r="E941" s="2968"/>
      <c r="F941" s="2782">
        <v>65</v>
      </c>
      <c r="G941" s="2783">
        <v>42</v>
      </c>
      <c r="H941" s="2783">
        <v>5.5</v>
      </c>
      <c r="I941" s="2783">
        <v>7.5</v>
      </c>
      <c r="J941" s="2969" t="s">
        <v>3493</v>
      </c>
      <c r="K941" s="2783" t="s">
        <v>2185</v>
      </c>
      <c r="L941" s="2804">
        <v>34</v>
      </c>
      <c r="M941" s="2835">
        <v>9</v>
      </c>
      <c r="N941" s="2926">
        <v>0.27300000000000002</v>
      </c>
      <c r="O941" s="2927">
        <v>39.57</v>
      </c>
      <c r="P941" s="2786">
        <v>1</v>
      </c>
      <c r="Q941" s="2786">
        <v>1</v>
      </c>
      <c r="R941" s="2786">
        <v>1</v>
      </c>
      <c r="S941" s="2786">
        <v>1</v>
      </c>
      <c r="T941" s="2787" t="s">
        <v>2185</v>
      </c>
      <c r="U941" s="2788">
        <v>1</v>
      </c>
      <c r="V941" s="2789">
        <v>1</v>
      </c>
      <c r="W941" s="2786" t="s">
        <v>2495</v>
      </c>
      <c r="X941" s="2835"/>
      <c r="Y941" s="2803"/>
      <c r="Z941" s="2803"/>
      <c r="AA941" s="2783"/>
      <c r="AB941" s="2784"/>
      <c r="AC941" s="2803"/>
      <c r="AD941" s="2784"/>
      <c r="AE941" s="2784"/>
      <c r="AF941" s="2783"/>
      <c r="AG941" s="2783"/>
      <c r="AH941" s="2784"/>
      <c r="AI941" s="2784"/>
      <c r="AJ941" s="2928"/>
      <c r="AK941" s="2804"/>
      <c r="AO941" s="2735">
        <v>1</v>
      </c>
      <c r="AP941" s="2735">
        <v>1</v>
      </c>
      <c r="AQ941" s="2735">
        <v>1</v>
      </c>
      <c r="AR941" s="2768">
        <v>1</v>
      </c>
      <c r="AS941" s="2931">
        <v>256</v>
      </c>
      <c r="AT941" s="2930">
        <v>302</v>
      </c>
      <c r="AU941" s="2931">
        <v>190</v>
      </c>
      <c r="AV941" s="2931">
        <v>237</v>
      </c>
      <c r="AW941" s="2932">
        <v>1</v>
      </c>
      <c r="AX941" s="2971">
        <v>1</v>
      </c>
      <c r="AY941" s="2933">
        <v>1</v>
      </c>
      <c r="AZ941" s="2933">
        <v>0</v>
      </c>
      <c r="BA941" s="2933">
        <v>0</v>
      </c>
      <c r="BB941" s="2934">
        <v>0</v>
      </c>
      <c r="BC941" s="2734">
        <v>0</v>
      </c>
      <c r="BD941" s="2935">
        <v>0</v>
      </c>
    </row>
    <row r="942" spans="1:98" s="2970" customFormat="1" ht="13.5" customHeight="1" thickBot="1">
      <c r="A942" s="2973"/>
      <c r="B942" s="2841" t="s">
        <v>3495</v>
      </c>
      <c r="C942" s="2842"/>
      <c r="D942" s="2974">
        <v>5.6</v>
      </c>
      <c r="E942" s="2975"/>
      <c r="F942" s="2844">
        <v>50</v>
      </c>
      <c r="G942" s="2845">
        <v>38</v>
      </c>
      <c r="H942" s="2845">
        <v>5</v>
      </c>
      <c r="I942" s="2845">
        <v>7</v>
      </c>
      <c r="J942" s="2976" t="s">
        <v>3496</v>
      </c>
      <c r="K942" s="2845" t="s">
        <v>2185</v>
      </c>
      <c r="L942" s="2977">
        <v>21</v>
      </c>
      <c r="M942" s="2978">
        <v>7.1</v>
      </c>
      <c r="N942" s="2979">
        <v>0.23200000000000001</v>
      </c>
      <c r="O942" s="2980">
        <v>42.22</v>
      </c>
      <c r="P942" s="2848">
        <v>1</v>
      </c>
      <c r="Q942" s="2849">
        <v>1</v>
      </c>
      <c r="R942" s="2849">
        <v>1</v>
      </c>
      <c r="S942" s="2849">
        <v>1</v>
      </c>
      <c r="T942" s="2850" t="s">
        <v>2185</v>
      </c>
      <c r="U942" s="2851">
        <v>1</v>
      </c>
      <c r="V942" s="2852">
        <v>1</v>
      </c>
      <c r="W942" s="2853" t="s">
        <v>2495</v>
      </c>
      <c r="X942" s="2978"/>
      <c r="Y942" s="2854"/>
      <c r="Z942" s="2854"/>
      <c r="AA942" s="2845"/>
      <c r="AB942" s="2846"/>
      <c r="AC942" s="2846"/>
      <c r="AD942" s="2846"/>
      <c r="AE942" s="2846"/>
      <c r="AF942" s="2845"/>
      <c r="AG942" s="2845"/>
      <c r="AH942" s="2846"/>
      <c r="AI942" s="2846"/>
      <c r="AJ942" s="2981"/>
      <c r="AK942" s="2977"/>
      <c r="AO942" s="2856">
        <v>1</v>
      </c>
      <c r="AP942" s="2856">
        <v>1</v>
      </c>
      <c r="AQ942" s="2856">
        <v>1</v>
      </c>
      <c r="AR942" s="2857">
        <v>1</v>
      </c>
      <c r="AS942" s="2982">
        <v>269</v>
      </c>
      <c r="AT942" s="2983">
        <v>322</v>
      </c>
      <c r="AU942" s="2984">
        <v>194</v>
      </c>
      <c r="AV942" s="2984">
        <v>247</v>
      </c>
      <c r="AW942" s="2985">
        <v>1</v>
      </c>
      <c r="AX942" s="2986">
        <v>1</v>
      </c>
      <c r="AY942" s="2987">
        <v>1</v>
      </c>
      <c r="AZ942" s="2987">
        <v>0</v>
      </c>
      <c r="BA942" s="2987">
        <v>0</v>
      </c>
      <c r="BB942" s="2988">
        <v>0</v>
      </c>
      <c r="BC942" s="2989">
        <v>0</v>
      </c>
      <c r="BD942" s="2990">
        <v>0</v>
      </c>
    </row>
    <row r="943" spans="1:98" s="3004" customFormat="1" ht="17.25" customHeight="1" thickTop="1">
      <c r="A943" s="2991"/>
      <c r="B943" s="2991"/>
      <c r="C943" s="2992"/>
      <c r="D943" s="2991"/>
      <c r="E943" s="2992"/>
      <c r="F943" s="2992"/>
      <c r="G943" s="2992"/>
      <c r="H943" s="2992"/>
      <c r="I943" s="2992"/>
      <c r="J943" s="2993"/>
      <c r="K943" s="2993"/>
      <c r="L943" s="2992"/>
      <c r="M943" s="2994"/>
      <c r="N943" s="2992"/>
      <c r="O943" s="2995"/>
      <c r="P943" s="2996"/>
      <c r="Q943" s="2995"/>
      <c r="R943" s="2996"/>
      <c r="S943" s="2995"/>
      <c r="T943" s="2996"/>
      <c r="U943" s="2995"/>
      <c r="V943" s="2996"/>
      <c r="W943" s="2995"/>
      <c r="X943" s="2996"/>
      <c r="Y943" s="2997"/>
      <c r="Z943" s="2997"/>
      <c r="AA943" s="2992"/>
      <c r="AB943" s="2992"/>
      <c r="AC943" s="2992"/>
      <c r="AD943" s="2992"/>
      <c r="AE943" s="2992"/>
      <c r="AF943" s="2992"/>
      <c r="AG943" s="2992"/>
      <c r="AH943" s="2993"/>
      <c r="AI943" s="2992"/>
      <c r="AJ943" s="2992"/>
      <c r="AK943" s="2993"/>
      <c r="AL943" s="2993"/>
      <c r="AM943" s="2993"/>
      <c r="AN943" s="2993"/>
      <c r="AO943" s="2993"/>
      <c r="AP943" s="2998"/>
      <c r="AQ943" s="2998"/>
      <c r="AR943" s="2999"/>
      <c r="AS943" s="2992"/>
      <c r="AT943" s="2996"/>
      <c r="AU943" s="2995"/>
      <c r="AV943" s="2992"/>
      <c r="AW943" s="2995"/>
      <c r="AX943" s="2992"/>
      <c r="AY943" s="2995"/>
      <c r="AZ943" s="2993"/>
      <c r="BA943" s="2995"/>
      <c r="BB943" s="2993"/>
      <c r="BC943" s="2992"/>
      <c r="BD943" s="3000"/>
      <c r="BE943" s="2995"/>
      <c r="BF943" s="2993"/>
      <c r="BG943" s="2995"/>
      <c r="BH943" s="2993"/>
      <c r="BI943" s="3001"/>
      <c r="BJ943" s="3002"/>
      <c r="BK943" s="3003"/>
      <c r="BL943" s="2996"/>
      <c r="BM943" s="2993"/>
      <c r="BN943" s="2996"/>
      <c r="BO943" s="2992"/>
      <c r="BP943" s="3001"/>
      <c r="BQ943" s="2992"/>
      <c r="BR943" s="3001"/>
      <c r="BS943" s="2993"/>
      <c r="BT943" s="2993"/>
      <c r="BU943" s="2996"/>
      <c r="BV943" s="2993"/>
      <c r="BW943" s="2996"/>
      <c r="BX943" s="2993"/>
      <c r="BY943" s="2996"/>
      <c r="BZ943" s="2993"/>
      <c r="CA943" s="2996"/>
      <c r="CB943" s="2992"/>
      <c r="CC943" s="2992"/>
      <c r="CD943" s="2992"/>
      <c r="CE943" s="2992"/>
      <c r="CF943" s="2992"/>
      <c r="CG943" s="2992"/>
      <c r="CH943" s="2992"/>
      <c r="CI943" s="2992"/>
      <c r="CJ943" s="2992"/>
      <c r="CK943" s="2992"/>
      <c r="CL943" s="2992"/>
      <c r="CM943" s="2992"/>
      <c r="CN943" s="2993"/>
      <c r="CO943" s="2993"/>
      <c r="CP943" s="2993"/>
      <c r="CQ943" s="2993"/>
      <c r="CR943" s="2993"/>
      <c r="CS943" s="2993"/>
      <c r="CT943" s="2993"/>
    </row>
  </sheetData>
  <mergeCells count="141">
    <mergeCell ref="B907:C907"/>
    <mergeCell ref="B924:C924"/>
    <mergeCell ref="P890:P891"/>
    <mergeCell ref="Q890:Q891"/>
    <mergeCell ref="R890:R891"/>
    <mergeCell ref="S890:S891"/>
    <mergeCell ref="T890:T891"/>
    <mergeCell ref="B892:C892"/>
    <mergeCell ref="AQ889:AR890"/>
    <mergeCell ref="BC888:BD888"/>
    <mergeCell ref="A889:A891"/>
    <mergeCell ref="P889:T889"/>
    <mergeCell ref="U889:U891"/>
    <mergeCell ref="V889:V891"/>
    <mergeCell ref="AO889:AP890"/>
    <mergeCell ref="B855:C855"/>
    <mergeCell ref="B877:C877"/>
    <mergeCell ref="B888:C888"/>
    <mergeCell ref="F888:L888"/>
    <mergeCell ref="M888:O888"/>
    <mergeCell ref="P888:V888"/>
    <mergeCell ref="AS889:AT889"/>
    <mergeCell ref="AU889:AV889"/>
    <mergeCell ref="AW889:AW891"/>
    <mergeCell ref="AX889:AX891"/>
    <mergeCell ref="AY889:AY891"/>
    <mergeCell ref="W888:W891"/>
    <mergeCell ref="X888:AK888"/>
    <mergeCell ref="AS888:AV888"/>
    <mergeCell ref="AW888:BB888"/>
    <mergeCell ref="AX852:AX854"/>
    <mergeCell ref="AY852:AY854"/>
    <mergeCell ref="AZ852:AZ854"/>
    <mergeCell ref="BA852:BA854"/>
    <mergeCell ref="B853:C853"/>
    <mergeCell ref="P853:P854"/>
    <mergeCell ref="B854:C854"/>
    <mergeCell ref="AW851:BA851"/>
    <mergeCell ref="B852:C852"/>
    <mergeCell ref="P852:T852"/>
    <mergeCell ref="U852:V852"/>
    <mergeCell ref="W852:W854"/>
    <mergeCell ref="AO852:AP853"/>
    <mergeCell ref="AQ852:AR853"/>
    <mergeCell ref="AS852:AT852"/>
    <mergeCell ref="AU852:AV852"/>
    <mergeCell ref="AW852:AW854"/>
    <mergeCell ref="B851:C851"/>
    <mergeCell ref="P851:AA851"/>
    <mergeCell ref="AB851:AB854"/>
    <mergeCell ref="AC851:AN851"/>
    <mergeCell ref="AO851:AR851"/>
    <mergeCell ref="AS851:AV851"/>
    <mergeCell ref="BK5:BK6"/>
    <mergeCell ref="BL5:BL6"/>
    <mergeCell ref="BM5:BM6"/>
    <mergeCell ref="BN5:BN6"/>
    <mergeCell ref="A243:A246"/>
    <mergeCell ref="A569:A572"/>
    <mergeCell ref="BD5:BD6"/>
    <mergeCell ref="BE5:BE6"/>
    <mergeCell ref="BG5:BG6"/>
    <mergeCell ref="BH5:BH6"/>
    <mergeCell ref="BI5:BI6"/>
    <mergeCell ref="BJ5:BJ6"/>
    <mergeCell ref="Y5:Y6"/>
    <mergeCell ref="Z5:Z6"/>
    <mergeCell ref="AA5:AA6"/>
    <mergeCell ref="AW5:AW6"/>
    <mergeCell ref="AX5:AX6"/>
    <mergeCell ref="AY5:AY6"/>
    <mergeCell ref="CY4:CY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CS4:CS6"/>
    <mergeCell ref="CT4:CT6"/>
    <mergeCell ref="CU4:CU6"/>
    <mergeCell ref="CV4:CV6"/>
    <mergeCell ref="CW4:CW6"/>
    <mergeCell ref="CX4:CX6"/>
    <mergeCell ref="CM4:CM6"/>
    <mergeCell ref="CN4:CN6"/>
    <mergeCell ref="CO4:CO6"/>
    <mergeCell ref="CP4:CP6"/>
    <mergeCell ref="CQ4:CQ6"/>
    <mergeCell ref="CR4:CR6"/>
    <mergeCell ref="CG4:CG6"/>
    <mergeCell ref="CH4:CH6"/>
    <mergeCell ref="CI4:CI6"/>
    <mergeCell ref="CJ4:CJ6"/>
    <mergeCell ref="CK4:CK6"/>
    <mergeCell ref="CL4:CL6"/>
    <mergeCell ref="BV4:BV6"/>
    <mergeCell ref="BW4:BW6"/>
    <mergeCell ref="BX4:BX6"/>
    <mergeCell ref="BY4:BY6"/>
    <mergeCell ref="BZ4:BZ6"/>
    <mergeCell ref="CF4:CF6"/>
    <mergeCell ref="BS3:CE3"/>
    <mergeCell ref="CF3:CY3"/>
    <mergeCell ref="A4:A5"/>
    <mergeCell ref="D4:D6"/>
    <mergeCell ref="P4:T4"/>
    <mergeCell ref="U4:Y4"/>
    <mergeCell ref="Z4:AA4"/>
    <mergeCell ref="AO4:AP5"/>
    <mergeCell ref="AQ4:AR5"/>
    <mergeCell ref="AS4:AT4"/>
    <mergeCell ref="BP4:BP6"/>
    <mergeCell ref="BQ4:BQ6"/>
    <mergeCell ref="BR4:BR6"/>
    <mergeCell ref="BS4:BS6"/>
    <mergeCell ref="BT4:BT6"/>
    <mergeCell ref="BU4:BU6"/>
    <mergeCell ref="AZ4:BC4"/>
    <mergeCell ref="BD4:BE4"/>
    <mergeCell ref="BF4:BF6"/>
    <mergeCell ref="BG4:BH4"/>
    <mergeCell ref="BJ4:BL4"/>
    <mergeCell ref="BM4:BN4"/>
    <mergeCell ref="AZ5:AZ6"/>
    <mergeCell ref="BA5:BA6"/>
    <mergeCell ref="AS1:BJ1"/>
    <mergeCell ref="F3:L3"/>
    <mergeCell ref="M3:O3"/>
    <mergeCell ref="P3:AA3"/>
    <mergeCell ref="AB3:AB6"/>
    <mergeCell ref="AC3:AN3"/>
    <mergeCell ref="AO3:AR3"/>
    <mergeCell ref="AS3:AV3"/>
    <mergeCell ref="AU4:AV4"/>
    <mergeCell ref="AW4:AY4"/>
    <mergeCell ref="BB5:BB6"/>
    <mergeCell ref="BC5:BC6"/>
  </mergeCells>
  <conditionalFormatting sqref="B7:CY850 AB855:BC887 B855:D887 F855:W887 F892:AK942 AO892:BD942 B892:D942">
    <cfRule type="expression" dxfId="40" priority="3">
      <formula>MOD(ROW(),2)</formula>
    </cfRule>
  </conditionalFormatting>
  <conditionalFormatting sqref="B4:CY850 AB852:BC887 P852 P855:W887 P853:V854 U852 W852 B852:D887 F852:O887 F890:T891 AU889 AW889:BD889 F889:AK889 AO889 F892:AK942 AO891:BD942 V890:AK891 AQ889 AS890:BD890 AS889 B889:D942">
    <cfRule type="expression" dxfId="39" priority="4">
      <formula>MOD(COLUMN(),2)</formula>
    </cfRule>
  </conditionalFormatting>
  <conditionalFormatting sqref="E856:E887">
    <cfRule type="expression" dxfId="38" priority="1">
      <formula>MOD(ROW(),2)</formula>
    </cfRule>
  </conditionalFormatting>
  <conditionalFormatting sqref="E856:E887">
    <cfRule type="expression" dxfId="37" priority="2">
      <formula>MOD(COLUMN(),2)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indexed="29"/>
  </sheetPr>
  <dimension ref="A1:U71"/>
  <sheetViews>
    <sheetView showZeros="0" workbookViewId="0">
      <selection activeCell="A34" sqref="A34:C36"/>
    </sheetView>
  </sheetViews>
  <sheetFormatPr baseColWidth="10" defaultColWidth="11.42578125" defaultRowHeight="12.75"/>
  <cols>
    <col min="1" max="1" width="11.7109375" style="1329" customWidth="1"/>
    <col min="2" max="2" width="13.7109375" style="1329" customWidth="1"/>
    <col min="3" max="3" width="11.7109375" style="1329" customWidth="1"/>
    <col min="4" max="4" width="7.7109375" style="1329" bestFit="1" customWidth="1"/>
    <col min="5" max="5" width="11.28515625" style="1329" bestFit="1" customWidth="1"/>
    <col min="6" max="6" width="14.85546875" style="1329" bestFit="1" customWidth="1"/>
    <col min="7" max="7" width="9.7109375" style="1329" customWidth="1"/>
    <col min="8" max="8" width="10.42578125" style="1329" customWidth="1"/>
    <col min="9" max="9" width="13" style="1329" customWidth="1"/>
    <col min="10" max="10" width="15.5703125" style="1330" customWidth="1"/>
    <col min="11" max="11" width="17.85546875" style="1329" customWidth="1"/>
    <col min="12" max="12" width="20.85546875" style="1329" customWidth="1"/>
    <col min="13" max="13" width="12.7109375" style="1329" customWidth="1"/>
    <col min="14" max="14" width="16.140625" style="1329" customWidth="1"/>
    <col min="15" max="16384" width="11.42578125" style="1329"/>
  </cols>
  <sheetData>
    <row r="1" spans="1:21" ht="24" thickBot="1">
      <c r="A1" s="3407" t="s">
        <v>412</v>
      </c>
      <c r="B1" s="3407"/>
      <c r="C1" s="3407"/>
      <c r="D1" s="3407"/>
      <c r="E1" s="3407"/>
      <c r="F1" s="3407"/>
      <c r="G1" s="3407"/>
    </row>
    <row r="2" spans="1:21" ht="16.5" thickBot="1">
      <c r="A2" s="3408" t="s">
        <v>196</v>
      </c>
      <c r="B2" s="3410" t="s">
        <v>2264</v>
      </c>
      <c r="C2" s="3411"/>
      <c r="D2" s="3410" t="s">
        <v>416</v>
      </c>
      <c r="E2" s="3411"/>
      <c r="F2" s="3410" t="s">
        <v>2276</v>
      </c>
      <c r="G2" s="3411"/>
      <c r="H2" s="3401" t="s">
        <v>1413</v>
      </c>
      <c r="I2" s="3402"/>
      <c r="J2" s="2332" t="s">
        <v>1409</v>
      </c>
      <c r="K2" s="3399" t="s">
        <v>2323</v>
      </c>
      <c r="L2" s="3400"/>
      <c r="M2" s="1785"/>
      <c r="N2" s="1785"/>
      <c r="O2" s="1332"/>
      <c r="P2" s="1332"/>
      <c r="Q2" s="1332"/>
      <c r="R2" s="1333"/>
    </row>
    <row r="3" spans="1:21" ht="13.5" thickBot="1">
      <c r="A3" s="3409"/>
      <c r="B3" s="2302" t="s">
        <v>405</v>
      </c>
      <c r="C3" s="2303" t="s">
        <v>406</v>
      </c>
      <c r="D3" s="2302" t="s">
        <v>405</v>
      </c>
      <c r="E3" s="2303" t="s">
        <v>406</v>
      </c>
      <c r="F3" s="2302" t="s">
        <v>405</v>
      </c>
      <c r="G3" s="2303" t="s">
        <v>406</v>
      </c>
      <c r="H3" s="2315" t="s">
        <v>410</v>
      </c>
      <c r="I3" s="2316" t="s">
        <v>411</v>
      </c>
      <c r="J3" s="2333" t="s">
        <v>1414</v>
      </c>
      <c r="K3" s="1773" t="s">
        <v>1409</v>
      </c>
      <c r="L3" s="2317" t="s">
        <v>2277</v>
      </c>
      <c r="M3" s="268"/>
      <c r="N3" s="268"/>
      <c r="O3" s="1333"/>
      <c r="P3" s="1333"/>
      <c r="Q3" s="1333"/>
      <c r="R3" s="1333"/>
    </row>
    <row r="4" spans="1:21" ht="13.5" thickBot="1">
      <c r="A4" s="2405" t="s">
        <v>418</v>
      </c>
      <c r="B4" s="2318">
        <v>0.158</v>
      </c>
      <c r="C4" s="2322">
        <v>0.21</v>
      </c>
      <c r="D4" s="2309"/>
      <c r="E4" s="2335"/>
      <c r="F4" s="2324"/>
      <c r="G4" s="2337"/>
      <c r="H4" s="3397" t="s">
        <v>417</v>
      </c>
      <c r="I4" s="3398"/>
      <c r="J4" s="1346"/>
      <c r="K4" s="2350">
        <v>3</v>
      </c>
      <c r="L4" s="1776">
        <f>IF(K4&lt;5,H5*0.95,IF(K4&lt;10,H5*0.9,IF(K4&lt;50,H5*0.8)))</f>
        <v>0.38</v>
      </c>
      <c r="M4" s="268"/>
      <c r="N4" s="268"/>
      <c r="O4" s="1333"/>
      <c r="P4" s="1333"/>
      <c r="Q4" s="1333"/>
      <c r="R4" s="1333"/>
    </row>
    <row r="5" spans="1:21" ht="13.5" thickBot="1">
      <c r="A5" s="2406">
        <v>220</v>
      </c>
      <c r="B5" s="2319">
        <v>0.17299999999999999</v>
      </c>
      <c r="C5" s="2321">
        <v>0.23100000000000001</v>
      </c>
      <c r="D5" s="2310"/>
      <c r="E5" s="2336"/>
      <c r="F5" s="2325"/>
      <c r="G5" s="2323"/>
      <c r="H5" s="2349">
        <v>0.4</v>
      </c>
      <c r="I5" s="2342">
        <f>IF(H5=0,"",O5)</f>
        <v>0.47058823529411764</v>
      </c>
      <c r="J5" s="2330">
        <f>8/I5</f>
        <v>17</v>
      </c>
      <c r="K5" s="267"/>
      <c r="L5" s="267"/>
      <c r="M5" s="268"/>
      <c r="N5" s="1786">
        <f>8/H5-3</f>
        <v>17</v>
      </c>
      <c r="O5" s="1355">
        <f>8/N5</f>
        <v>0.47058823529411764</v>
      </c>
      <c r="P5" s="1333"/>
      <c r="Q5" s="1333"/>
      <c r="R5" s="1333"/>
    </row>
    <row r="6" spans="1:21">
      <c r="A6" s="2406">
        <v>240</v>
      </c>
      <c r="B6" s="2319">
        <v>0.192</v>
      </c>
      <c r="C6" s="2321">
        <v>0.25600000000000001</v>
      </c>
      <c r="D6" s="2284">
        <v>0.12</v>
      </c>
      <c r="E6" s="2286">
        <v>0.16</v>
      </c>
      <c r="F6" s="2325"/>
      <c r="G6" s="2323"/>
      <c r="H6" s="3401"/>
      <c r="I6" s="3402"/>
      <c r="J6" s="1354"/>
      <c r="K6" s="708"/>
      <c r="L6" s="268"/>
      <c r="M6" s="268"/>
      <c r="N6" s="268"/>
      <c r="O6" s="1333"/>
      <c r="P6" s="1333"/>
      <c r="Q6" s="1333"/>
      <c r="R6" s="1333"/>
    </row>
    <row r="7" spans="1:21" ht="13.5" thickBot="1">
      <c r="A7" s="2406">
        <v>260</v>
      </c>
      <c r="B7" s="2319">
        <v>0.20599999999999999</v>
      </c>
      <c r="C7" s="2321">
        <v>0.27400000000000002</v>
      </c>
      <c r="D7" s="2310"/>
      <c r="E7" s="2336" t="s">
        <v>230</v>
      </c>
      <c r="F7" s="2325"/>
      <c r="G7" s="2323"/>
      <c r="H7" s="2313"/>
      <c r="I7" s="2314"/>
      <c r="J7" s="1354"/>
      <c r="K7" s="708"/>
      <c r="L7" s="1373" t="s">
        <v>1420</v>
      </c>
      <c r="M7" s="1785"/>
      <c r="N7" s="268"/>
      <c r="O7" s="1333"/>
      <c r="P7" s="1333"/>
      <c r="Q7" s="1333"/>
      <c r="R7" s="1333"/>
    </row>
    <row r="8" spans="1:21" ht="13.5" thickBot="1">
      <c r="A8" s="2406">
        <v>280</v>
      </c>
      <c r="B8" s="2319">
        <v>0.221</v>
      </c>
      <c r="C8" s="2321">
        <v>0.29499999999999998</v>
      </c>
      <c r="D8" s="2284">
        <v>0.13700000000000001</v>
      </c>
      <c r="E8" s="2286">
        <v>0.182</v>
      </c>
      <c r="F8" s="2325"/>
      <c r="G8" s="2323"/>
      <c r="H8" s="3403" t="s">
        <v>420</v>
      </c>
      <c r="I8" s="3404"/>
      <c r="J8" s="1354"/>
      <c r="K8" s="708"/>
      <c r="L8" s="268"/>
      <c r="M8" s="268"/>
      <c r="N8" s="268"/>
      <c r="O8" s="1333"/>
      <c r="P8" s="1333"/>
      <c r="Q8" s="1333"/>
      <c r="R8" s="1333"/>
    </row>
    <row r="9" spans="1:21" ht="13.5" thickBot="1">
      <c r="A9" s="2406">
        <v>300</v>
      </c>
      <c r="B9" s="2319">
        <v>0.23300000000000001</v>
      </c>
      <c r="C9" s="2321">
        <v>0.31</v>
      </c>
      <c r="D9" s="2284">
        <v>0.152</v>
      </c>
      <c r="E9" s="2286">
        <v>0.2</v>
      </c>
      <c r="F9" s="2326"/>
      <c r="G9" s="2323"/>
      <c r="H9" s="2312">
        <f>I5</f>
        <v>0.47058823529411764</v>
      </c>
      <c r="I9" s="2342">
        <f>0.25+H9</f>
        <v>0.72058823529411764</v>
      </c>
      <c r="J9" s="2330">
        <f>8/I9</f>
        <v>11.102040816326531</v>
      </c>
      <c r="K9" s="2190"/>
      <c r="L9" s="2351" t="s">
        <v>1000</v>
      </c>
      <c r="M9" s="777"/>
      <c r="N9" s="777"/>
      <c r="O9" s="2348"/>
      <c r="P9" s="2348"/>
      <c r="Q9" s="2348"/>
      <c r="R9" s="2348"/>
      <c r="S9" s="1448"/>
      <c r="T9" s="1448"/>
      <c r="U9" s="1448"/>
    </row>
    <row r="10" spans="1:21">
      <c r="A10" s="2406">
        <v>320</v>
      </c>
      <c r="B10" s="2319">
        <v>0.245</v>
      </c>
      <c r="C10" s="2321">
        <v>0.32700000000000001</v>
      </c>
      <c r="D10" s="2310"/>
      <c r="E10" s="2336"/>
      <c r="F10" s="2325"/>
      <c r="G10" s="2323"/>
      <c r="H10" s="3401"/>
      <c r="I10" s="3402"/>
      <c r="J10" s="1354"/>
      <c r="K10" s="2190"/>
      <c r="L10" s="777"/>
      <c r="M10" s="776"/>
      <c r="N10" s="777"/>
      <c r="O10" s="2348"/>
      <c r="P10" s="2348"/>
      <c r="Q10" s="2348"/>
      <c r="R10" s="2348"/>
      <c r="S10" s="1448"/>
      <c r="T10" s="1448"/>
      <c r="U10" s="1448"/>
    </row>
    <row r="11" spans="1:21" ht="13.5" thickBot="1">
      <c r="A11" s="2406">
        <v>330</v>
      </c>
      <c r="B11" s="2310"/>
      <c r="C11" s="2311"/>
      <c r="D11" s="2284">
        <v>0.16400000000000001</v>
      </c>
      <c r="E11" s="2286">
        <v>0.218</v>
      </c>
      <c r="F11" s="2325"/>
      <c r="G11" s="2323"/>
      <c r="H11" s="2313"/>
      <c r="I11" s="2314"/>
      <c r="J11" s="1354"/>
      <c r="K11" s="2190"/>
      <c r="L11" s="777"/>
      <c r="M11" s="777"/>
      <c r="N11" s="777"/>
      <c r="O11" s="2348"/>
      <c r="P11" s="2348"/>
      <c r="Q11" s="2348"/>
      <c r="R11" s="2348"/>
      <c r="S11" s="1448"/>
      <c r="T11" s="1448"/>
      <c r="U11" s="1448"/>
    </row>
    <row r="12" spans="1:21" ht="13.5" thickBot="1">
      <c r="A12" s="2406">
        <v>340</v>
      </c>
      <c r="B12" s="2319">
        <v>0.25</v>
      </c>
      <c r="C12" s="2321">
        <v>0.33300000000000002</v>
      </c>
      <c r="D12" s="2310"/>
      <c r="E12" s="2336"/>
      <c r="F12" s="2325"/>
      <c r="G12" s="2323"/>
      <c r="H12" s="3405" t="s">
        <v>409</v>
      </c>
      <c r="I12" s="3406"/>
      <c r="J12" s="1354"/>
      <c r="K12" s="2190"/>
      <c r="L12" s="777"/>
      <c r="M12" s="777"/>
      <c r="N12" s="777"/>
      <c r="O12" s="2348"/>
      <c r="P12" s="2348"/>
      <c r="Q12" s="2348"/>
      <c r="R12" s="2348"/>
      <c r="S12" s="1448"/>
      <c r="T12" s="1448"/>
      <c r="U12" s="1448"/>
    </row>
    <row r="13" spans="1:21" ht="13.5" thickBot="1">
      <c r="A13" s="2406">
        <v>360</v>
      </c>
      <c r="B13" s="2319">
        <v>0.253</v>
      </c>
      <c r="C13" s="2321">
        <v>0.33700000000000002</v>
      </c>
      <c r="D13" s="2284">
        <v>0.17699999999999999</v>
      </c>
      <c r="E13" s="2286">
        <v>0.23599999999999999</v>
      </c>
      <c r="F13" s="2325"/>
      <c r="G13" s="2323"/>
      <c r="H13" s="2312">
        <f>I5</f>
        <v>0.47058823529411764</v>
      </c>
      <c r="I13" s="2343">
        <f>0.5+H13</f>
        <v>0.97058823529411764</v>
      </c>
      <c r="J13" s="2330">
        <f>8/I13</f>
        <v>8.2424242424242422</v>
      </c>
      <c r="K13" s="2190"/>
      <c r="L13" s="777"/>
      <c r="M13" s="777"/>
      <c r="N13" s="777"/>
      <c r="O13" s="2348"/>
      <c r="P13" s="2348"/>
      <c r="Q13" s="2348"/>
      <c r="R13" s="2348"/>
      <c r="S13" s="1448"/>
      <c r="T13" s="1448"/>
      <c r="U13" s="1448"/>
    </row>
    <row r="14" spans="1:21">
      <c r="A14" s="2406">
        <v>400</v>
      </c>
      <c r="B14" s="2319">
        <v>0.26300000000000001</v>
      </c>
      <c r="C14" s="2321">
        <v>0.35</v>
      </c>
      <c r="D14" s="2284">
        <v>0.193</v>
      </c>
      <c r="E14" s="2286">
        <v>0.25700000000000001</v>
      </c>
      <c r="F14" s="2326"/>
      <c r="G14" s="2323"/>
      <c r="H14" s="3401"/>
      <c r="I14" s="3402"/>
      <c r="J14" s="1354"/>
      <c r="K14" s="2190"/>
      <c r="L14" s="777"/>
      <c r="M14" s="777"/>
      <c r="N14" s="777"/>
      <c r="O14" s="2348"/>
      <c r="P14" s="2348"/>
      <c r="Q14" s="2348"/>
      <c r="R14" s="2348"/>
      <c r="S14" s="1448"/>
      <c r="T14" s="1448"/>
      <c r="U14" s="1448"/>
    </row>
    <row r="15" spans="1:21" ht="13.5" thickBot="1">
      <c r="A15" s="2406">
        <v>450</v>
      </c>
      <c r="B15" s="2319">
        <v>0.27600000000000002</v>
      </c>
      <c r="C15" s="2321">
        <v>0.36799999999999999</v>
      </c>
      <c r="D15" s="2284">
        <v>0.21099999999999999</v>
      </c>
      <c r="E15" s="2286">
        <v>0.28100000000000003</v>
      </c>
      <c r="F15" s="2325"/>
      <c r="G15" s="2323"/>
      <c r="H15" s="2313"/>
      <c r="I15" s="2314"/>
      <c r="J15" s="1354"/>
      <c r="K15" s="2190"/>
      <c r="L15" s="777"/>
      <c r="M15" s="777"/>
      <c r="N15" s="777"/>
      <c r="O15" s="2348"/>
      <c r="P15" s="2348"/>
      <c r="Q15" s="2348"/>
      <c r="R15" s="2348"/>
      <c r="S15" s="1448"/>
      <c r="T15" s="1448"/>
      <c r="U15" s="1448"/>
    </row>
    <row r="16" spans="1:21" ht="13.5" thickBot="1">
      <c r="A16" s="2406">
        <v>500</v>
      </c>
      <c r="B16" s="2319">
        <v>0.28699999999999998</v>
      </c>
      <c r="C16" s="2321">
        <v>0.38200000000000001</v>
      </c>
      <c r="D16" s="2284">
        <v>0.22900000000000001</v>
      </c>
      <c r="E16" s="2286">
        <v>0.30499999999999999</v>
      </c>
      <c r="F16" s="2325"/>
      <c r="G16" s="2323"/>
      <c r="H16" s="3391" t="s">
        <v>1417</v>
      </c>
      <c r="I16" s="3392"/>
      <c r="J16" s="1354"/>
      <c r="K16" s="2190"/>
      <c r="L16" s="777"/>
      <c r="M16" s="777"/>
      <c r="N16" s="777"/>
      <c r="O16" s="1448"/>
      <c r="P16" s="1448"/>
      <c r="Q16" s="1448"/>
      <c r="R16" s="1448"/>
      <c r="S16" s="1448"/>
      <c r="T16" s="1448"/>
      <c r="U16" s="1448"/>
    </row>
    <row r="17" spans="1:21" ht="13.5" thickBot="1">
      <c r="A17" s="2406">
        <v>550</v>
      </c>
      <c r="B17" s="2319">
        <v>0.29899999999999999</v>
      </c>
      <c r="C17" s="2321">
        <v>0.39900000000000002</v>
      </c>
      <c r="D17" s="2284">
        <v>0.247</v>
      </c>
      <c r="E17" s="2286">
        <v>0.32900000000000001</v>
      </c>
      <c r="F17" s="2326"/>
      <c r="G17" s="2323"/>
      <c r="H17" s="2312">
        <f>I5</f>
        <v>0.47058823529411764</v>
      </c>
      <c r="I17" s="2343">
        <f>H17+0.2</f>
        <v>0.67058823529411771</v>
      </c>
      <c r="J17" s="2330">
        <f>8/I17</f>
        <v>11.929824561403509</v>
      </c>
      <c r="K17" s="2190"/>
      <c r="L17" s="777"/>
      <c r="M17" s="777"/>
      <c r="N17" s="777"/>
      <c r="O17" s="1448"/>
      <c r="P17" s="1448"/>
      <c r="Q17" s="1448"/>
      <c r="R17" s="1448"/>
      <c r="S17" s="1448"/>
      <c r="T17" s="1448"/>
      <c r="U17" s="1448"/>
    </row>
    <row r="18" spans="1:21">
      <c r="A18" s="2406">
        <v>600</v>
      </c>
      <c r="B18" s="2319">
        <v>0.311</v>
      </c>
      <c r="C18" s="2321">
        <v>0.41399999999999998</v>
      </c>
      <c r="D18" s="2284">
        <v>0.26300000000000001</v>
      </c>
      <c r="E18" s="2286">
        <v>0.35099999999999998</v>
      </c>
      <c r="F18" s="2327">
        <f>B18*1.5</f>
        <v>0.46650000000000003</v>
      </c>
      <c r="G18" s="2321">
        <f>C18*1.5</f>
        <v>0.621</v>
      </c>
      <c r="H18" s="3401"/>
      <c r="I18" s="3402"/>
      <c r="J18" s="1354"/>
      <c r="K18" s="2190"/>
      <c r="L18" s="777"/>
      <c r="M18" s="777"/>
      <c r="N18" s="777"/>
      <c r="O18" s="1448"/>
      <c r="P18" s="1448"/>
      <c r="Q18" s="1448"/>
      <c r="R18" s="1448"/>
      <c r="S18" s="1448"/>
      <c r="T18" s="1448"/>
      <c r="U18" s="1448"/>
    </row>
    <row r="19" spans="1:21" ht="13.5" thickBot="1">
      <c r="A19" s="2406">
        <v>650</v>
      </c>
      <c r="B19" s="2319">
        <v>0.32400000000000001</v>
      </c>
      <c r="C19" s="2321">
        <v>0.432</v>
      </c>
      <c r="D19" s="2310"/>
      <c r="E19" s="2336"/>
      <c r="F19" s="2327">
        <f t="shared" ref="F19:F24" si="0">B19*1.5</f>
        <v>0.48599999999999999</v>
      </c>
      <c r="G19" s="2321">
        <f t="shared" ref="G19:G23" si="1">C19*1.5</f>
        <v>0.64800000000000002</v>
      </c>
      <c r="H19" s="2313"/>
      <c r="I19" s="2314"/>
      <c r="J19" s="1354"/>
      <c r="K19" s="2190"/>
      <c r="L19" s="777"/>
      <c r="M19" s="777"/>
      <c r="N19" s="777"/>
      <c r="O19" s="1448"/>
      <c r="P19" s="1448"/>
      <c r="Q19" s="1448"/>
      <c r="R19" s="1448"/>
      <c r="S19" s="1448"/>
      <c r="T19" s="1448"/>
      <c r="U19" s="1448"/>
    </row>
    <row r="20" spans="1:21" ht="13.5" thickBot="1">
      <c r="A20" s="2406">
        <v>700</v>
      </c>
      <c r="B20" s="2319">
        <v>0.33600000000000002</v>
      </c>
      <c r="C20" s="2321">
        <v>0.44800000000000001</v>
      </c>
      <c r="D20" s="2310"/>
      <c r="E20" s="2336"/>
      <c r="F20" s="2327">
        <f t="shared" si="0"/>
        <v>0.504</v>
      </c>
      <c r="G20" s="2321">
        <f t="shared" si="1"/>
        <v>0.67200000000000004</v>
      </c>
      <c r="H20" s="3393" t="s">
        <v>1418</v>
      </c>
      <c r="I20" s="3394"/>
      <c r="J20" s="1354"/>
      <c r="K20" s="2190"/>
      <c r="L20" s="777"/>
      <c r="M20" s="777"/>
      <c r="N20" s="777"/>
      <c r="O20" s="1448"/>
      <c r="P20" s="1448"/>
      <c r="Q20" s="1448"/>
      <c r="R20" s="1448"/>
      <c r="S20" s="1448"/>
      <c r="T20" s="1448"/>
      <c r="U20" s="1448"/>
    </row>
    <row r="21" spans="1:21" ht="13.5" thickBot="1">
      <c r="A21" s="2406">
        <v>750</v>
      </c>
      <c r="B21" s="2310"/>
      <c r="C21" s="2311"/>
      <c r="D21" s="2284">
        <v>0.33100000000000002</v>
      </c>
      <c r="E21" s="2286">
        <v>0.441</v>
      </c>
      <c r="F21" s="2328"/>
      <c r="G21" s="2311"/>
      <c r="H21" s="2312">
        <f>I5</f>
        <v>0.47058823529411764</v>
      </c>
      <c r="I21" s="2343">
        <f>H21+0.25</f>
        <v>0.72058823529411764</v>
      </c>
      <c r="J21" s="2330">
        <f>8/I21</f>
        <v>11.102040816326531</v>
      </c>
      <c r="K21" s="2190"/>
      <c r="L21" s="777"/>
      <c r="M21" s="777"/>
      <c r="N21" s="777"/>
      <c r="O21" s="1448"/>
      <c r="P21" s="1448"/>
      <c r="Q21" s="1448"/>
      <c r="R21" s="1448"/>
      <c r="S21" s="1448"/>
      <c r="T21" s="1448"/>
      <c r="U21" s="1448"/>
    </row>
    <row r="22" spans="1:21">
      <c r="A22" s="2406">
        <v>800</v>
      </c>
      <c r="B22" s="2319">
        <v>0.36499999999999999</v>
      </c>
      <c r="C22" s="2321">
        <v>0.55000000000000004</v>
      </c>
      <c r="D22" s="2310"/>
      <c r="E22" s="2336"/>
      <c r="F22" s="2327">
        <f t="shared" si="0"/>
        <v>0.54749999999999999</v>
      </c>
      <c r="G22" s="2321">
        <f t="shared" si="1"/>
        <v>0.82500000000000007</v>
      </c>
      <c r="H22" s="3401"/>
      <c r="I22" s="3402"/>
      <c r="J22" s="1354"/>
      <c r="K22" s="2352"/>
      <c r="L22" s="1448"/>
      <c r="M22" s="1448"/>
      <c r="N22" s="1448"/>
      <c r="O22" s="1448"/>
      <c r="P22" s="1448"/>
      <c r="Q22" s="1448"/>
      <c r="R22" s="1448"/>
      <c r="S22" s="1448"/>
      <c r="T22" s="1448"/>
      <c r="U22" s="1448"/>
    </row>
    <row r="23" spans="1:21" ht="13.5" thickBot="1">
      <c r="A23" s="2406">
        <v>900</v>
      </c>
      <c r="B23" s="2319">
        <v>0.38400000000000001</v>
      </c>
      <c r="C23" s="2321">
        <v>0.6</v>
      </c>
      <c r="D23" s="2310"/>
      <c r="E23" s="2336"/>
      <c r="F23" s="2327">
        <f t="shared" si="0"/>
        <v>0.57600000000000007</v>
      </c>
      <c r="G23" s="2321">
        <f t="shared" si="1"/>
        <v>0.89999999999999991</v>
      </c>
      <c r="H23" s="2313"/>
      <c r="I23" s="2314"/>
      <c r="J23" s="1354"/>
      <c r="K23" s="2353"/>
      <c r="L23" s="1448"/>
      <c r="M23" s="1448"/>
      <c r="N23" s="1448"/>
      <c r="O23" s="1448"/>
      <c r="P23" s="1448"/>
      <c r="Q23" s="1448"/>
      <c r="R23" s="1448"/>
      <c r="S23" s="1448"/>
      <c r="T23" s="1448"/>
      <c r="U23" s="1448"/>
    </row>
    <row r="24" spans="1:21" ht="13.5" thickBot="1">
      <c r="A24" s="2406">
        <v>1000</v>
      </c>
      <c r="B24" s="2319">
        <v>0.41</v>
      </c>
      <c r="C24" s="2321">
        <v>0.72</v>
      </c>
      <c r="D24" s="2310"/>
      <c r="E24" s="2336"/>
      <c r="F24" s="2327">
        <f t="shared" si="0"/>
        <v>0.61499999999999999</v>
      </c>
      <c r="G24" s="2321">
        <f>C24*1.65</f>
        <v>1.1879999999999999</v>
      </c>
      <c r="H24" s="3395" t="s">
        <v>421</v>
      </c>
      <c r="I24" s="3396"/>
      <c r="J24" s="1354"/>
      <c r="K24" s="1448"/>
      <c r="L24" s="1448"/>
      <c r="M24" s="1448"/>
      <c r="N24" s="1448"/>
      <c r="O24" s="1448"/>
      <c r="P24" s="1448"/>
      <c r="Q24" s="1448"/>
      <c r="R24" s="1448"/>
      <c r="S24" s="1448"/>
      <c r="T24" s="1448"/>
      <c r="U24" s="1448"/>
    </row>
    <row r="25" spans="1:21" ht="13.5" thickBot="1">
      <c r="A25" s="2407"/>
      <c r="B25" s="2320"/>
      <c r="C25" s="2287"/>
      <c r="D25" s="2285"/>
      <c r="E25" s="2287"/>
      <c r="F25" s="2334"/>
      <c r="G25" s="1366"/>
      <c r="H25" s="2312">
        <f>I5</f>
        <v>0.47058823529411764</v>
      </c>
      <c r="I25" s="2343">
        <f>I5*0.75</f>
        <v>0.3529411764705882</v>
      </c>
      <c r="J25" s="2331">
        <f>8/I25</f>
        <v>22.666666666666668</v>
      </c>
      <c r="K25" s="1448"/>
      <c r="L25" s="1448"/>
      <c r="M25" s="1448"/>
      <c r="N25" s="1448"/>
      <c r="O25" s="1448"/>
      <c r="P25" s="1448"/>
      <c r="Q25" s="1448"/>
      <c r="R25" s="1448"/>
      <c r="S25" s="1448"/>
      <c r="T25" s="1448"/>
      <c r="U25" s="1448"/>
    </row>
    <row r="26" spans="1:21" ht="9" customHeight="1"/>
    <row r="27" spans="1:21">
      <c r="A27" s="2362" t="s">
        <v>2325</v>
      </c>
      <c r="B27" s="2354" t="s">
        <v>2263</v>
      </c>
      <c r="C27" s="2355" t="s">
        <v>2249</v>
      </c>
      <c r="E27" s="2294" t="s">
        <v>2326</v>
      </c>
      <c r="F27" s="2304" t="s">
        <v>2263</v>
      </c>
      <c r="G27" s="2300" t="s">
        <v>2249</v>
      </c>
      <c r="I27" s="2341" t="s">
        <v>2327</v>
      </c>
      <c r="J27" s="2341" t="s">
        <v>2324</v>
      </c>
      <c r="K27" s="1330" t="s">
        <v>406</v>
      </c>
      <c r="L27" s="2307"/>
      <c r="M27" s="2329" t="s">
        <v>2265</v>
      </c>
      <c r="N27" s="2340" t="s">
        <v>406</v>
      </c>
    </row>
    <row r="28" spans="1:21">
      <c r="A28" s="2356" t="s">
        <v>2266</v>
      </c>
      <c r="B28" s="2357" t="s">
        <v>2271</v>
      </c>
      <c r="C28" s="2358">
        <v>0.35</v>
      </c>
      <c r="E28" s="2290" t="s">
        <v>422</v>
      </c>
      <c r="F28" s="2305" t="s">
        <v>2315</v>
      </c>
      <c r="G28" s="2291">
        <v>0.45</v>
      </c>
      <c r="I28" s="2289" t="s">
        <v>2279</v>
      </c>
      <c r="J28" s="2289" t="s">
        <v>2278</v>
      </c>
      <c r="K28" s="2288">
        <v>0.6</v>
      </c>
      <c r="L28" s="2307"/>
      <c r="M28" s="2297" t="s">
        <v>735</v>
      </c>
      <c r="N28" s="2338">
        <v>1.6</v>
      </c>
    </row>
    <row r="29" spans="1:21">
      <c r="A29" s="2356" t="s">
        <v>2267</v>
      </c>
      <c r="B29" s="2357" t="s">
        <v>2272</v>
      </c>
      <c r="C29" s="2358">
        <v>0.35</v>
      </c>
      <c r="E29" s="2290" t="s">
        <v>423</v>
      </c>
      <c r="F29" s="2305" t="s">
        <v>2316</v>
      </c>
      <c r="G29" s="2292">
        <v>0.5</v>
      </c>
      <c r="I29" s="2289" t="s">
        <v>2280</v>
      </c>
      <c r="J29" s="2289" t="s">
        <v>2296</v>
      </c>
      <c r="K29" s="2288">
        <v>0.6</v>
      </c>
      <c r="L29" s="1473"/>
      <c r="M29" s="2298" t="s">
        <v>736</v>
      </c>
      <c r="N29" s="2338">
        <v>1.6</v>
      </c>
    </row>
    <row r="30" spans="1:21">
      <c r="A30" s="2356" t="s">
        <v>2268</v>
      </c>
      <c r="B30" s="2357" t="s">
        <v>2273</v>
      </c>
      <c r="C30" s="2358">
        <v>0.35</v>
      </c>
      <c r="E30" s="2290" t="s">
        <v>424</v>
      </c>
      <c r="F30" s="2305" t="s">
        <v>2317</v>
      </c>
      <c r="G30" s="2292">
        <v>0.55000000000000004</v>
      </c>
      <c r="I30" s="2289" t="s">
        <v>2281</v>
      </c>
      <c r="J30" s="2289" t="s">
        <v>2297</v>
      </c>
      <c r="K30" s="2288">
        <v>0.65</v>
      </c>
      <c r="L30" s="2301"/>
      <c r="M30" s="2297" t="s">
        <v>737</v>
      </c>
      <c r="N30" s="2338">
        <v>1.6</v>
      </c>
    </row>
    <row r="31" spans="1:21">
      <c r="A31" s="2356" t="s">
        <v>2269</v>
      </c>
      <c r="B31" s="2357" t="s">
        <v>2274</v>
      </c>
      <c r="C31" s="2358">
        <v>0.35</v>
      </c>
      <c r="E31" s="2290" t="s">
        <v>425</v>
      </c>
      <c r="F31" s="2305" t="s">
        <v>2318</v>
      </c>
      <c r="G31" s="2292">
        <v>0.6</v>
      </c>
      <c r="I31" s="2289" t="s">
        <v>2282</v>
      </c>
      <c r="J31" s="2289" t="s">
        <v>2298</v>
      </c>
      <c r="K31" s="2288">
        <v>0.72</v>
      </c>
      <c r="L31" s="1794"/>
      <c r="M31" s="2344"/>
      <c r="N31" s="2344"/>
    </row>
    <row r="32" spans="1:21">
      <c r="A32" s="2359" t="s">
        <v>2270</v>
      </c>
      <c r="B32" s="2360" t="s">
        <v>2275</v>
      </c>
      <c r="C32" s="2358">
        <v>0.35</v>
      </c>
      <c r="E32" s="2290" t="s">
        <v>426</v>
      </c>
      <c r="F32" s="2305" t="s">
        <v>2319</v>
      </c>
      <c r="G32" s="2293">
        <v>0.65</v>
      </c>
      <c r="I32" s="2289" t="s">
        <v>2283</v>
      </c>
      <c r="J32" s="2289" t="s">
        <v>2299</v>
      </c>
      <c r="K32" s="2288">
        <v>0.82</v>
      </c>
      <c r="L32" s="1473"/>
      <c r="M32" s="2298" t="s">
        <v>2311</v>
      </c>
      <c r="N32" s="2347">
        <f>Tableau13[[#This Row],[2 BOUTS]]*1.1</f>
        <v>0.90200000000000002</v>
      </c>
    </row>
    <row r="33" spans="1:15">
      <c r="A33" s="267"/>
      <c r="B33" s="267"/>
      <c r="C33" s="267"/>
      <c r="E33" s="2290" t="s">
        <v>427</v>
      </c>
      <c r="F33" s="2305" t="s">
        <v>2320</v>
      </c>
      <c r="G33" s="2293">
        <v>0.7</v>
      </c>
      <c r="I33" s="2289" t="s">
        <v>2284</v>
      </c>
      <c r="J33" s="2289" t="s">
        <v>2300</v>
      </c>
      <c r="K33" s="2288">
        <v>0.92</v>
      </c>
      <c r="L33" s="2301"/>
      <c r="M33" s="2298" t="s">
        <v>2312</v>
      </c>
      <c r="N33" s="2347">
        <f>Tableau13[[#This Row],[2 BOUTS]]*1.1</f>
        <v>1.0120000000000002</v>
      </c>
    </row>
    <row r="34" spans="1:15">
      <c r="A34" s="2409" t="s">
        <v>2365</v>
      </c>
      <c r="B34" s="2410"/>
      <c r="C34" s="2410" t="s">
        <v>2249</v>
      </c>
      <c r="E34" s="2290" t="s">
        <v>428</v>
      </c>
      <c r="F34" s="2305" t="s">
        <v>2321</v>
      </c>
      <c r="G34" s="2293">
        <v>0.75</v>
      </c>
      <c r="I34" s="2289" t="s">
        <v>2285</v>
      </c>
      <c r="J34" s="2289" t="s">
        <v>2301</v>
      </c>
      <c r="K34" s="2288">
        <v>1.05</v>
      </c>
      <c r="L34" s="1794"/>
      <c r="M34" s="2297" t="s">
        <v>2313</v>
      </c>
      <c r="N34" s="2347">
        <f>Tableau13[[#This Row],[2 BOUTS]]*1.1</f>
        <v>1.1550000000000002</v>
      </c>
    </row>
    <row r="35" spans="1:15">
      <c r="A35" s="2411" t="s">
        <v>2366</v>
      </c>
      <c r="B35" s="2411" t="s">
        <v>2367</v>
      </c>
      <c r="C35" s="2411">
        <v>0.38</v>
      </c>
      <c r="E35" s="2290" t="s">
        <v>429</v>
      </c>
      <c r="F35" s="2305" t="s">
        <v>2322</v>
      </c>
      <c r="G35" s="2293">
        <v>0.8</v>
      </c>
      <c r="I35" s="2289" t="s">
        <v>2286</v>
      </c>
      <c r="J35" s="2289" t="s">
        <v>2302</v>
      </c>
      <c r="K35" s="2288">
        <v>1.1499999999999999</v>
      </c>
      <c r="L35" s="1473"/>
      <c r="M35" s="2298" t="s">
        <v>740</v>
      </c>
      <c r="N35" s="2347">
        <f>Tableau13[[#This Row],[2 BOUTS]]*1.1</f>
        <v>1.2649999999999999</v>
      </c>
    </row>
    <row r="36" spans="1:15">
      <c r="A36" s="2412" t="s">
        <v>2368</v>
      </c>
      <c r="B36" s="2412"/>
      <c r="C36" s="2412">
        <v>0.55000000000000004</v>
      </c>
      <c r="E36" s="2290" t="s">
        <v>430</v>
      </c>
      <c r="F36" s="2305" t="s">
        <v>2250</v>
      </c>
      <c r="G36" s="2293">
        <v>0.85</v>
      </c>
      <c r="I36" s="2289" t="s">
        <v>2287</v>
      </c>
      <c r="J36" s="2289" t="s">
        <v>2303</v>
      </c>
      <c r="K36" s="2288">
        <v>1.3</v>
      </c>
      <c r="L36" s="2307"/>
      <c r="M36" s="2297" t="s">
        <v>2314</v>
      </c>
      <c r="N36" s="2347">
        <f>Tableau13[[#This Row],[2 BOUTS]]*1.1</f>
        <v>1.4300000000000002</v>
      </c>
    </row>
    <row r="37" spans="1:15">
      <c r="A37" s="267"/>
      <c r="B37" s="267"/>
      <c r="C37" s="267"/>
      <c r="E37" s="2290" t="s">
        <v>431</v>
      </c>
      <c r="F37" s="2305" t="s">
        <v>2251</v>
      </c>
      <c r="G37" s="2293">
        <v>0.9</v>
      </c>
      <c r="I37" s="2289" t="s">
        <v>2288</v>
      </c>
      <c r="J37" s="2289" t="s">
        <v>2304</v>
      </c>
      <c r="K37" s="2288">
        <v>1.5</v>
      </c>
      <c r="L37" s="2307"/>
      <c r="M37" s="2298" t="s">
        <v>741</v>
      </c>
      <c r="N37" s="2347">
        <f>Tableau13[[#This Row],[2 BOUTS]]*1.1</f>
        <v>1.6500000000000001</v>
      </c>
    </row>
    <row r="38" spans="1:15">
      <c r="A38" s="267"/>
      <c r="B38" s="267"/>
      <c r="C38" s="267"/>
      <c r="E38" s="2290" t="s">
        <v>432</v>
      </c>
      <c r="F38" s="2305" t="s">
        <v>2252</v>
      </c>
      <c r="G38" s="2293">
        <v>0.95</v>
      </c>
      <c r="I38" s="2289" t="s">
        <v>2289</v>
      </c>
      <c r="J38" s="2289" t="s">
        <v>2305</v>
      </c>
      <c r="K38" s="2288">
        <v>1.65</v>
      </c>
      <c r="L38" s="2307"/>
      <c r="M38" s="2297" t="s">
        <v>742</v>
      </c>
      <c r="N38" s="2347">
        <f>Tableau13[[#This Row],[2 BOUTS]]*1.1</f>
        <v>1.8149999999999999</v>
      </c>
    </row>
    <row r="39" spans="1:15">
      <c r="A39" s="267"/>
      <c r="B39" s="267"/>
      <c r="C39" s="267"/>
      <c r="E39" s="2290" t="s">
        <v>433</v>
      </c>
      <c r="F39" s="2305" t="s">
        <v>2253</v>
      </c>
      <c r="G39" s="2293">
        <v>1</v>
      </c>
      <c r="I39" s="2289" t="s">
        <v>2291</v>
      </c>
      <c r="J39" s="2289" t="s">
        <v>2290</v>
      </c>
      <c r="K39" s="2288">
        <v>1.8</v>
      </c>
      <c r="L39" s="2307"/>
      <c r="M39" s="2297" t="s">
        <v>743</v>
      </c>
      <c r="N39" s="2347">
        <f>Tableau13[[#This Row],[2 BOUTS]]*1.1</f>
        <v>1.9800000000000002</v>
      </c>
    </row>
    <row r="40" spans="1:15">
      <c r="A40" s="267"/>
      <c r="B40" s="267"/>
      <c r="C40" s="267"/>
      <c r="E40" s="2290" t="s">
        <v>434</v>
      </c>
      <c r="F40" s="2305" t="s">
        <v>2254</v>
      </c>
      <c r="G40" s="2293">
        <v>1.1000000000000001</v>
      </c>
      <c r="I40" s="2289" t="s">
        <v>2292</v>
      </c>
      <c r="J40" s="2289" t="s">
        <v>2306</v>
      </c>
      <c r="K40" s="2288">
        <v>1.9</v>
      </c>
      <c r="L40" s="2307"/>
      <c r="M40" s="2297" t="s">
        <v>2310</v>
      </c>
      <c r="N40" s="2347">
        <f>Tableau13[[#This Row],[2 BOUTS]]*1.1</f>
        <v>2.09</v>
      </c>
    </row>
    <row r="41" spans="1:15">
      <c r="A41" s="267"/>
      <c r="B41" s="267"/>
      <c r="C41" s="267"/>
      <c r="E41" s="2290" t="s">
        <v>435</v>
      </c>
      <c r="F41" s="2305" t="s">
        <v>2258</v>
      </c>
      <c r="G41" s="2293">
        <v>1.2</v>
      </c>
      <c r="I41" s="2289" t="s">
        <v>2293</v>
      </c>
      <c r="J41" s="2289" t="s">
        <v>2307</v>
      </c>
      <c r="K41" s="2288">
        <v>2</v>
      </c>
      <c r="L41" s="2307"/>
      <c r="M41" s="2345"/>
      <c r="N41" s="2346"/>
    </row>
    <row r="42" spans="1:15">
      <c r="A42" s="267"/>
      <c r="B42" s="267"/>
      <c r="C42" s="267"/>
      <c r="E42" s="2290" t="s">
        <v>436</v>
      </c>
      <c r="F42" s="2305" t="s">
        <v>2259</v>
      </c>
      <c r="G42" s="2293">
        <v>1.3</v>
      </c>
      <c r="I42" s="2289" t="s">
        <v>2294</v>
      </c>
      <c r="J42" s="2289" t="s">
        <v>2308</v>
      </c>
      <c r="K42" s="2288">
        <v>2.2999999999999998</v>
      </c>
      <c r="L42" s="2307"/>
      <c r="M42" s="2298" t="s">
        <v>744</v>
      </c>
      <c r="N42" s="2338">
        <v>1.6</v>
      </c>
    </row>
    <row r="43" spans="1:15">
      <c r="A43" s="267"/>
      <c r="B43" s="267"/>
      <c r="C43" s="267"/>
      <c r="E43" s="2290" t="s">
        <v>437</v>
      </c>
      <c r="F43" s="2305" t="s">
        <v>2260</v>
      </c>
      <c r="G43" s="2293">
        <v>1.4</v>
      </c>
      <c r="I43" s="2289" t="s">
        <v>2295</v>
      </c>
      <c r="J43" s="2289" t="s">
        <v>2309</v>
      </c>
      <c r="K43" s="2288">
        <v>2.5</v>
      </c>
      <c r="L43" s="2307"/>
      <c r="M43" s="2297" t="s">
        <v>745</v>
      </c>
      <c r="N43" s="2338">
        <v>1.6</v>
      </c>
    </row>
    <row r="44" spans="1:15">
      <c r="A44" s="267"/>
      <c r="B44" s="267"/>
      <c r="C44" s="267"/>
      <c r="E44" s="2290" t="s">
        <v>438</v>
      </c>
      <c r="F44" s="2305" t="s">
        <v>2261</v>
      </c>
      <c r="G44" s="2293">
        <v>1.8</v>
      </c>
      <c r="K44" s="1469"/>
      <c r="L44" s="1469"/>
      <c r="M44" s="2298" t="s">
        <v>746</v>
      </c>
      <c r="N44" s="2338">
        <v>1.6</v>
      </c>
      <c r="O44" s="1794"/>
    </row>
    <row r="45" spans="1:15">
      <c r="A45" s="267"/>
      <c r="B45" s="267"/>
      <c r="C45" s="267"/>
      <c r="E45" s="2290" t="s">
        <v>439</v>
      </c>
      <c r="F45" s="2305" t="s">
        <v>2262</v>
      </c>
      <c r="G45" s="2293">
        <v>1.9</v>
      </c>
      <c r="L45" s="1469"/>
      <c r="M45" s="2299" t="s">
        <v>747</v>
      </c>
      <c r="N45" s="2339">
        <v>1.6</v>
      </c>
      <c r="O45" s="1794"/>
    </row>
    <row r="46" spans="1:15">
      <c r="A46" s="267"/>
      <c r="B46" s="267"/>
      <c r="C46" s="267"/>
      <c r="E46" s="2290" t="s">
        <v>440</v>
      </c>
      <c r="F46" s="2305" t="s">
        <v>2255</v>
      </c>
      <c r="G46" s="2293">
        <v>2</v>
      </c>
      <c r="L46" s="1469"/>
      <c r="M46" s="2306"/>
      <c r="N46" s="2307"/>
      <c r="O46" s="1794"/>
    </row>
    <row r="47" spans="1:15">
      <c r="A47" s="267"/>
      <c r="B47" s="267"/>
      <c r="C47" s="267"/>
      <c r="E47" s="2290" t="s">
        <v>1421</v>
      </c>
      <c r="F47" s="2305" t="s">
        <v>2256</v>
      </c>
      <c r="G47" s="2293">
        <v>2.4</v>
      </c>
      <c r="L47" s="1469"/>
      <c r="M47" s="2306"/>
      <c r="N47" s="1473"/>
      <c r="O47" s="1794"/>
    </row>
    <row r="48" spans="1:15">
      <c r="A48" s="267"/>
      <c r="B48" s="267"/>
      <c r="C48" s="267"/>
      <c r="E48" s="2295" t="s">
        <v>1422</v>
      </c>
      <c r="F48" s="2305" t="s">
        <v>2257</v>
      </c>
      <c r="G48" s="2296">
        <v>2.5</v>
      </c>
      <c r="L48" s="1469"/>
      <c r="M48" s="2306"/>
      <c r="N48" s="1473"/>
      <c r="O48" s="1794"/>
    </row>
    <row r="49" spans="12:12">
      <c r="L49" s="1469"/>
    </row>
    <row r="50" spans="12:12">
      <c r="L50" s="1469"/>
    </row>
    <row r="51" spans="12:12">
      <c r="L51" s="1469"/>
    </row>
    <row r="52" spans="12:12">
      <c r="L52" s="1469"/>
    </row>
    <row r="53" spans="12:12">
      <c r="L53" s="1469"/>
    </row>
    <row r="54" spans="12:12">
      <c r="L54" s="1469"/>
    </row>
    <row r="55" spans="12:12">
      <c r="L55" s="1469"/>
    </row>
    <row r="56" spans="12:12">
      <c r="L56" s="1469"/>
    </row>
    <row r="57" spans="12:12">
      <c r="L57" s="1469"/>
    </row>
    <row r="58" spans="12:12">
      <c r="L58" s="1469"/>
    </row>
    <row r="59" spans="12:12">
      <c r="L59" s="1469"/>
    </row>
    <row r="60" spans="12:12">
      <c r="L60" s="1469"/>
    </row>
    <row r="61" spans="12:12">
      <c r="L61" s="1469"/>
    </row>
    <row r="62" spans="12:12">
      <c r="L62" s="1469"/>
    </row>
    <row r="63" spans="12:12">
      <c r="L63" s="1469"/>
    </row>
    <row r="64" spans="12:12">
      <c r="L64" s="1469"/>
    </row>
    <row r="65" spans="12:12">
      <c r="L65" s="1469"/>
    </row>
    <row r="66" spans="12:12">
      <c r="L66" s="1469"/>
    </row>
    <row r="67" spans="12:12">
      <c r="L67" s="1469"/>
    </row>
    <row r="68" spans="12:12">
      <c r="L68" s="1469"/>
    </row>
    <row r="69" spans="12:12">
      <c r="L69" s="1469"/>
    </row>
    <row r="70" spans="12:12">
      <c r="L70" s="1469"/>
    </row>
    <row r="71" spans="12:12">
      <c r="L71" s="1469"/>
    </row>
  </sheetData>
  <sheetProtection sheet="1" objects="1" scenarios="1"/>
  <mergeCells count="18">
    <mergeCell ref="A1:G1"/>
    <mergeCell ref="A2:A3"/>
    <mergeCell ref="B2:C2"/>
    <mergeCell ref="D2:E2"/>
    <mergeCell ref="F2:G2"/>
    <mergeCell ref="H16:I16"/>
    <mergeCell ref="H20:I20"/>
    <mergeCell ref="H24:I24"/>
    <mergeCell ref="H4:I4"/>
    <mergeCell ref="K2:L2"/>
    <mergeCell ref="H2:I2"/>
    <mergeCell ref="H6:I6"/>
    <mergeCell ref="H10:I10"/>
    <mergeCell ref="H14:I14"/>
    <mergeCell ref="H18:I18"/>
    <mergeCell ref="H22:I22"/>
    <mergeCell ref="H8:I8"/>
    <mergeCell ref="H12:I12"/>
  </mergeCells>
  <pageMargins left="0.17" right="0.17" top="0.63" bottom="1" header="0.4921259845" footer="0.4921259845"/>
  <pageSetup paperSize="9" orientation="landscape" r:id="rId1"/>
  <headerFooter alignWithMargins="0"/>
  <legacyDrawing r:id="rId2"/>
  <tableParts count="4">
    <tablePart r:id="rId3"/>
    <tablePart r:id="rId4"/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2602-B8C5-421F-BEE7-C73BAF7FD504}">
  <sheetPr>
    <tabColor indexed="29"/>
  </sheetPr>
  <dimension ref="A1:AC49"/>
  <sheetViews>
    <sheetView view="pageBreakPreview" zoomScale="85" zoomScaleNormal="100" zoomScaleSheetLayoutView="85" workbookViewId="0">
      <selection activeCell="A13" sqref="A13:XFD13"/>
    </sheetView>
  </sheetViews>
  <sheetFormatPr baseColWidth="10" defaultColWidth="11.42578125" defaultRowHeight="12.75"/>
  <cols>
    <col min="1" max="1" width="17.140625" style="776" customWidth="1"/>
    <col min="2" max="13" width="14.7109375" style="776" customWidth="1"/>
    <col min="14" max="14" width="11.42578125" style="776"/>
    <col min="15" max="15" width="5" style="776" customWidth="1"/>
    <col min="16" max="16384" width="11.42578125" style="776"/>
  </cols>
  <sheetData>
    <row r="1" spans="1:29" ht="24" thickBot="1">
      <c r="A1" s="3415" t="s">
        <v>338</v>
      </c>
      <c r="B1" s="3415"/>
      <c r="C1" s="3415"/>
      <c r="D1" s="3415"/>
      <c r="E1" s="3415"/>
      <c r="F1" s="3415"/>
      <c r="G1" s="3415"/>
      <c r="H1" s="3415"/>
      <c r="I1" s="3415"/>
      <c r="J1" s="3415"/>
      <c r="K1" s="3415"/>
      <c r="L1" s="3415"/>
      <c r="M1" s="3415"/>
      <c r="S1" s="832"/>
      <c r="T1" s="785"/>
      <c r="U1" s="785"/>
      <c r="V1" s="785"/>
      <c r="W1" s="785"/>
      <c r="X1" s="785"/>
      <c r="Y1" s="785"/>
      <c r="Z1" s="785"/>
      <c r="AA1" s="785"/>
      <c r="AB1" s="785"/>
      <c r="AC1" s="786"/>
    </row>
    <row r="2" spans="1:29" ht="18.95" customHeight="1" thickBot="1">
      <c r="B2" s="3416" t="s">
        <v>2328</v>
      </c>
      <c r="C2" s="3417"/>
      <c r="D2" s="3418"/>
      <c r="E2" s="3419" t="s">
        <v>2329</v>
      </c>
      <c r="F2" s="3420"/>
      <c r="G2" s="3421"/>
      <c r="H2" s="3419" t="s">
        <v>2330</v>
      </c>
      <c r="I2" s="3420"/>
      <c r="J2" s="3421"/>
      <c r="K2" s="3419" t="s">
        <v>2331</v>
      </c>
      <c r="L2" s="3420"/>
      <c r="M2" s="3421"/>
      <c r="S2" s="820"/>
      <c r="T2" s="174"/>
      <c r="U2" s="174"/>
      <c r="V2" s="174"/>
      <c r="W2" s="174"/>
      <c r="X2" s="174"/>
      <c r="Y2" s="174"/>
      <c r="Z2" s="174"/>
      <c r="AA2" s="174"/>
      <c r="AB2" s="174"/>
      <c r="AC2" s="789"/>
    </row>
    <row r="3" spans="1:29" ht="18.95" customHeight="1" thickBot="1">
      <c r="A3" s="3422" t="s">
        <v>196</v>
      </c>
      <c r="B3" s="3424" t="s">
        <v>2332</v>
      </c>
      <c r="C3" s="3425"/>
      <c r="D3" s="3426"/>
      <c r="E3" s="3424" t="s">
        <v>2332</v>
      </c>
      <c r="F3" s="3425"/>
      <c r="G3" s="3426"/>
      <c r="H3" s="3424" t="s">
        <v>2332</v>
      </c>
      <c r="I3" s="3425"/>
      <c r="J3" s="3426"/>
      <c r="K3" s="3424" t="s">
        <v>2333</v>
      </c>
      <c r="L3" s="3425"/>
      <c r="M3" s="3426"/>
      <c r="S3" s="820"/>
      <c r="T3" s="2364" t="s">
        <v>2334</v>
      </c>
      <c r="U3" s="174"/>
      <c r="V3" s="174"/>
      <c r="W3" s="174"/>
      <c r="X3" s="174"/>
      <c r="Y3" s="174"/>
      <c r="Z3" s="174"/>
      <c r="AA3" s="174"/>
      <c r="AB3" s="174"/>
      <c r="AC3" s="789"/>
    </row>
    <row r="4" spans="1:29" ht="18.95" customHeight="1" thickBot="1">
      <c r="A4" s="3423"/>
      <c r="B4" s="2365" t="s">
        <v>405</v>
      </c>
      <c r="C4" s="2366" t="s">
        <v>406</v>
      </c>
      <c r="D4" s="2367" t="s">
        <v>2335</v>
      </c>
      <c r="E4" s="2365" t="s">
        <v>405</v>
      </c>
      <c r="F4" s="2366" t="s">
        <v>406</v>
      </c>
      <c r="G4" s="2367" t="s">
        <v>2335</v>
      </c>
      <c r="H4" s="2365" t="s">
        <v>405</v>
      </c>
      <c r="I4" s="2366" t="s">
        <v>406</v>
      </c>
      <c r="J4" s="2367" t="s">
        <v>2335</v>
      </c>
      <c r="K4" s="2365"/>
      <c r="L4" s="2366" t="s">
        <v>406</v>
      </c>
      <c r="M4" s="2367" t="s">
        <v>2335</v>
      </c>
      <c r="S4" s="820"/>
      <c r="T4" s="2368" t="s">
        <v>2336</v>
      </c>
      <c r="U4" s="174"/>
      <c r="V4" s="174"/>
      <c r="W4" s="174"/>
      <c r="X4" s="174"/>
      <c r="Y4" s="174"/>
      <c r="Z4" s="174"/>
      <c r="AA4" s="174"/>
      <c r="AB4" s="174"/>
      <c r="AC4" s="789"/>
    </row>
    <row r="5" spans="1:29" ht="18.95" customHeight="1">
      <c r="A5" s="2369" t="s">
        <v>2337</v>
      </c>
      <c r="B5" s="2370">
        <v>0.5</v>
      </c>
      <c r="C5" s="2371">
        <v>0.6</v>
      </c>
      <c r="D5" s="2372">
        <v>1.5</v>
      </c>
      <c r="E5" s="2370">
        <v>0.6</v>
      </c>
      <c r="F5" s="2371">
        <v>0.7</v>
      </c>
      <c r="G5" s="2372">
        <v>1.6</v>
      </c>
      <c r="H5" s="2370"/>
      <c r="I5" s="2371"/>
      <c r="J5" s="2372"/>
      <c r="K5" s="2370" t="s">
        <v>427</v>
      </c>
      <c r="L5" s="2371"/>
      <c r="M5" s="2372"/>
      <c r="S5" s="820"/>
      <c r="T5" s="2368" t="s">
        <v>2338</v>
      </c>
      <c r="U5" s="174"/>
      <c r="V5" s="174"/>
      <c r="W5" s="174"/>
      <c r="X5" s="174"/>
      <c r="Y5" s="174"/>
      <c r="Z5" s="174"/>
      <c r="AA5" s="174"/>
      <c r="AB5" s="174"/>
      <c r="AC5" s="789"/>
    </row>
    <row r="6" spans="1:29" ht="18.95" customHeight="1">
      <c r="A6" s="2373"/>
      <c r="B6" s="2374"/>
      <c r="C6" s="2375"/>
      <c r="D6" s="2376"/>
      <c r="E6" s="2374"/>
      <c r="F6" s="2375"/>
      <c r="G6" s="2376"/>
      <c r="H6" s="2374"/>
      <c r="I6" s="2375"/>
      <c r="J6" s="2376"/>
      <c r="K6" s="2374"/>
      <c r="L6" s="2375"/>
      <c r="M6" s="2376"/>
      <c r="S6" s="820"/>
      <c r="T6" s="2368" t="s">
        <v>2339</v>
      </c>
      <c r="U6" s="174"/>
      <c r="V6" s="174"/>
      <c r="W6" s="174"/>
      <c r="X6" s="174"/>
      <c r="Y6" s="174"/>
      <c r="Z6" s="174"/>
      <c r="AA6" s="174"/>
      <c r="AB6" s="174"/>
      <c r="AC6" s="789"/>
    </row>
    <row r="7" spans="1:29" ht="18.95" customHeight="1">
      <c r="A7" s="2373" t="s">
        <v>2340</v>
      </c>
      <c r="B7" s="2374">
        <v>0.6</v>
      </c>
      <c r="C7" s="2375">
        <v>0.8</v>
      </c>
      <c r="D7" s="2376">
        <v>1.7</v>
      </c>
      <c r="E7" s="2374">
        <v>0.8</v>
      </c>
      <c r="F7" s="2375">
        <v>1</v>
      </c>
      <c r="G7" s="2376">
        <v>1.9</v>
      </c>
      <c r="H7" s="2374"/>
      <c r="I7" s="2375">
        <v>2.5</v>
      </c>
      <c r="J7" s="2376"/>
      <c r="K7" s="2374" t="s">
        <v>432</v>
      </c>
      <c r="L7" s="2375">
        <v>2.5</v>
      </c>
      <c r="M7" s="2376">
        <v>3.4</v>
      </c>
      <c r="S7" s="820"/>
      <c r="T7" s="2368"/>
      <c r="U7" s="174"/>
      <c r="V7" s="174"/>
      <c r="W7" s="174"/>
      <c r="X7" s="174"/>
      <c r="Y7" s="174"/>
      <c r="Z7" s="174"/>
      <c r="AA7" s="174"/>
      <c r="AB7" s="174"/>
      <c r="AC7" s="789"/>
    </row>
    <row r="8" spans="1:29" ht="18.95" customHeight="1">
      <c r="A8" s="2373"/>
      <c r="B8" s="2374"/>
      <c r="C8" s="2375"/>
      <c r="D8" s="2376"/>
      <c r="E8" s="2374"/>
      <c r="F8" s="2375"/>
      <c r="G8" s="2376"/>
      <c r="H8" s="2374"/>
      <c r="I8" s="2375"/>
      <c r="J8" s="2376"/>
      <c r="K8" s="2374"/>
      <c r="L8" s="2375"/>
      <c r="M8" s="2376"/>
      <c r="S8" s="820"/>
      <c r="T8" s="2364" t="s">
        <v>2341</v>
      </c>
      <c r="U8" s="174"/>
      <c r="V8" s="174"/>
      <c r="W8" s="174"/>
      <c r="X8" s="174"/>
      <c r="Y8" s="174"/>
      <c r="Z8" s="174"/>
      <c r="AA8" s="174"/>
      <c r="AB8" s="174"/>
      <c r="AC8" s="789"/>
    </row>
    <row r="9" spans="1:29" ht="18.95" customHeight="1">
      <c r="A9" s="2373" t="s">
        <v>2342</v>
      </c>
      <c r="B9" s="2374">
        <v>0.9</v>
      </c>
      <c r="C9" s="2375">
        <v>1.1000000000000001</v>
      </c>
      <c r="D9" s="2376">
        <v>2</v>
      </c>
      <c r="E9" s="2374">
        <v>0.9</v>
      </c>
      <c r="F9" s="2375">
        <v>1.2</v>
      </c>
      <c r="G9" s="2376">
        <v>2.1</v>
      </c>
      <c r="H9" s="2374"/>
      <c r="I9" s="2375">
        <v>3</v>
      </c>
      <c r="J9" s="2376"/>
      <c r="K9" s="2374" t="s">
        <v>438</v>
      </c>
      <c r="L9" s="2375">
        <v>3</v>
      </c>
      <c r="M9" s="2376">
        <v>3.9</v>
      </c>
      <c r="S9" s="820"/>
      <c r="T9" s="2368" t="s">
        <v>2343</v>
      </c>
      <c r="U9" s="174"/>
      <c r="V9" s="174"/>
      <c r="W9" s="174"/>
      <c r="X9" s="174"/>
      <c r="Y9" s="174"/>
      <c r="Z9" s="174"/>
      <c r="AA9" s="174"/>
      <c r="AB9" s="174"/>
      <c r="AC9" s="789"/>
    </row>
    <row r="10" spans="1:29" ht="18.95" customHeight="1">
      <c r="A10" s="2373"/>
      <c r="B10" s="2374"/>
      <c r="C10" s="2375"/>
      <c r="D10" s="2376"/>
      <c r="E10" s="2374"/>
      <c r="F10" s="2375"/>
      <c r="G10" s="2376"/>
      <c r="H10" s="2374"/>
      <c r="I10" s="2375"/>
      <c r="J10" s="2376"/>
      <c r="K10" s="2374"/>
      <c r="L10" s="2375"/>
      <c r="M10" s="2376"/>
      <c r="S10" s="820"/>
      <c r="T10" s="2368" t="s">
        <v>2344</v>
      </c>
      <c r="U10" s="174"/>
      <c r="V10" s="174"/>
      <c r="W10" s="174"/>
      <c r="X10" s="174"/>
      <c r="Y10" s="174"/>
      <c r="Z10" s="174"/>
      <c r="AA10" s="174"/>
      <c r="AB10" s="174"/>
      <c r="AC10" s="789"/>
    </row>
    <row r="11" spans="1:29" ht="18.95" customHeight="1">
      <c r="A11" s="2373" t="s">
        <v>2345</v>
      </c>
      <c r="B11" s="2374">
        <v>1.1000000000000001</v>
      </c>
      <c r="C11" s="2375">
        <v>1.4</v>
      </c>
      <c r="D11" s="2376">
        <v>2.2999999999999998</v>
      </c>
      <c r="E11" s="2374">
        <v>1.3</v>
      </c>
      <c r="F11" s="2375">
        <v>1.6</v>
      </c>
      <c r="G11" s="2376">
        <v>2.5</v>
      </c>
      <c r="H11" s="2374"/>
      <c r="I11" s="2375">
        <v>4</v>
      </c>
      <c r="J11" s="2376"/>
      <c r="K11" s="2374" t="s">
        <v>440</v>
      </c>
      <c r="L11" s="2375">
        <v>3.5</v>
      </c>
      <c r="M11" s="2376">
        <v>4.4000000000000004</v>
      </c>
      <c r="S11" s="820"/>
      <c r="T11" s="2368" t="s">
        <v>2346</v>
      </c>
      <c r="U11" s="174"/>
      <c r="V11" s="174"/>
      <c r="W11" s="174"/>
      <c r="X11" s="174"/>
      <c r="Y11" s="174"/>
      <c r="Z11" s="174"/>
      <c r="AA11" s="174"/>
      <c r="AB11" s="174"/>
      <c r="AC11" s="789"/>
    </row>
    <row r="12" spans="1:29" ht="18.95" customHeight="1">
      <c r="A12" s="2373"/>
      <c r="B12" s="2374"/>
      <c r="C12" s="2375"/>
      <c r="D12" s="2376"/>
      <c r="E12" s="2374"/>
      <c r="F12" s="2375"/>
      <c r="G12" s="2376"/>
      <c r="H12" s="2374"/>
      <c r="I12" s="2375"/>
      <c r="J12" s="2376"/>
      <c r="K12" s="2374"/>
      <c r="L12" s="2375"/>
      <c r="M12" s="2376"/>
      <c r="S12" s="820"/>
      <c r="T12" s="2368"/>
      <c r="U12" s="174"/>
      <c r="V12" s="174"/>
      <c r="W12" s="174"/>
      <c r="X12" s="174"/>
      <c r="Y12" s="174"/>
      <c r="Z12" s="174"/>
      <c r="AA12" s="174"/>
      <c r="AB12" s="174"/>
      <c r="AC12" s="789"/>
    </row>
    <row r="13" spans="1:29" ht="18.95" customHeight="1" thickBot="1">
      <c r="A13" s="2377" t="s">
        <v>2347</v>
      </c>
      <c r="B13" s="2378">
        <v>1.3</v>
      </c>
      <c r="C13" s="2379">
        <v>1.6</v>
      </c>
      <c r="D13" s="2380">
        <v>2.5</v>
      </c>
      <c r="E13" s="2378">
        <v>1.7</v>
      </c>
      <c r="F13" s="2379">
        <v>2</v>
      </c>
      <c r="G13" s="2380">
        <v>2.9</v>
      </c>
      <c r="H13" s="2378"/>
      <c r="I13" s="2379">
        <v>4</v>
      </c>
      <c r="J13" s="2380"/>
      <c r="K13" s="2378" t="s">
        <v>1422</v>
      </c>
      <c r="L13" s="2379">
        <v>4</v>
      </c>
      <c r="M13" s="2380">
        <v>4.9000000000000004</v>
      </c>
      <c r="S13" s="820"/>
      <c r="T13" s="2368" t="s">
        <v>2348</v>
      </c>
      <c r="U13" s="174"/>
      <c r="V13" s="174"/>
      <c r="W13" s="174"/>
      <c r="X13" s="174"/>
      <c r="Y13" s="174"/>
      <c r="Z13" s="174"/>
      <c r="AA13" s="174"/>
      <c r="AB13" s="174"/>
      <c r="AC13" s="789"/>
    </row>
    <row r="14" spans="1:29" ht="18.95" customHeight="1">
      <c r="A14" s="2381"/>
      <c r="B14" s="2382"/>
      <c r="C14" s="2382"/>
      <c r="D14" s="2382"/>
      <c r="E14" s="2382"/>
      <c r="F14" s="2382"/>
      <c r="G14" s="2363"/>
      <c r="S14" s="820"/>
      <c r="T14" s="2368" t="s">
        <v>2349</v>
      </c>
      <c r="U14" s="174"/>
      <c r="V14" s="174"/>
      <c r="W14" s="174"/>
      <c r="X14" s="174"/>
      <c r="Y14" s="174"/>
      <c r="Z14" s="174"/>
      <c r="AA14" s="174"/>
      <c r="AB14" s="174"/>
      <c r="AC14" s="789"/>
    </row>
    <row r="15" spans="1:29" ht="23.25">
      <c r="A15" s="3412" t="s">
        <v>2350</v>
      </c>
      <c r="B15" s="3413"/>
      <c r="C15" s="3413"/>
      <c r="D15" s="3413"/>
      <c r="E15" s="3413"/>
      <c r="F15" s="3413"/>
      <c r="G15" s="3413"/>
      <c r="H15" s="3413"/>
      <c r="I15" s="3413"/>
      <c r="J15" s="3413"/>
      <c r="K15" s="3413"/>
      <c r="L15" s="3413"/>
      <c r="M15" s="3414"/>
      <c r="S15" s="820"/>
      <c r="T15" s="2368" t="s">
        <v>2351</v>
      </c>
      <c r="U15" s="174"/>
      <c r="V15" s="174"/>
      <c r="W15" s="174"/>
      <c r="X15" s="174"/>
      <c r="Y15" s="174"/>
      <c r="Z15" s="174"/>
      <c r="AA15" s="174"/>
      <c r="AB15" s="174"/>
      <c r="AC15" s="789"/>
    </row>
    <row r="16" spans="1:29" ht="18.95" customHeight="1">
      <c r="A16" s="2383"/>
      <c r="B16" s="2383"/>
      <c r="C16" s="2383"/>
      <c r="D16" s="2384" t="s">
        <v>344</v>
      </c>
      <c r="E16" s="2385" t="s">
        <v>2352</v>
      </c>
      <c r="F16" s="2384" t="s">
        <v>2353</v>
      </c>
      <c r="G16" s="2383"/>
      <c r="H16" s="2383"/>
      <c r="I16" s="2383"/>
      <c r="J16" s="2383"/>
      <c r="K16" s="2383"/>
      <c r="L16" s="2383"/>
      <c r="M16" s="2383"/>
      <c r="S16" s="820"/>
      <c r="T16" s="174"/>
      <c r="U16" s="174"/>
      <c r="V16" s="174"/>
      <c r="W16" s="174"/>
      <c r="X16" s="174"/>
      <c r="Y16" s="174"/>
      <c r="Z16" s="174"/>
      <c r="AA16" s="174"/>
      <c r="AB16" s="174"/>
      <c r="AC16" s="789"/>
    </row>
    <row r="17" spans="1:29" ht="18.95" customHeight="1">
      <c r="A17" s="2386" t="s">
        <v>2354</v>
      </c>
      <c r="B17" s="2211" t="s">
        <v>2355</v>
      </c>
      <c r="C17" s="2211"/>
      <c r="D17" s="2387">
        <v>110</v>
      </c>
      <c r="E17" s="2211">
        <v>7.2999999999999995E-2</v>
      </c>
      <c r="F17" s="2388">
        <f>D17*E17</f>
        <v>8.0299999999999994</v>
      </c>
      <c r="G17" s="2383"/>
      <c r="H17" s="2383"/>
      <c r="I17" s="2383"/>
      <c r="J17" s="2383"/>
      <c r="K17" s="2383"/>
      <c r="L17" s="2383"/>
      <c r="M17" s="2383"/>
      <c r="S17" s="820"/>
      <c r="T17" s="2389" t="s">
        <v>2356</v>
      </c>
      <c r="U17" s="174"/>
      <c r="V17" s="174"/>
      <c r="W17" s="174"/>
      <c r="X17" s="174"/>
      <c r="Y17" s="174"/>
      <c r="Z17" s="174"/>
      <c r="AA17" s="174"/>
      <c r="AB17" s="174"/>
      <c r="AC17" s="789"/>
    </row>
    <row r="18" spans="1:29" ht="18.95" customHeight="1">
      <c r="A18" s="2386" t="s">
        <v>415</v>
      </c>
      <c r="B18" s="2211" t="s">
        <v>2357</v>
      </c>
      <c r="C18" s="2211"/>
      <c r="D18" s="2390">
        <v>110</v>
      </c>
      <c r="E18" s="2391">
        <v>8.3000000000000004E-2</v>
      </c>
      <c r="F18" s="2388">
        <f>D18*E18</f>
        <v>9.1300000000000008</v>
      </c>
      <c r="G18" s="2383"/>
      <c r="H18" s="2383"/>
      <c r="I18" s="2383"/>
      <c r="J18" s="2383"/>
      <c r="K18" s="2383"/>
      <c r="L18" s="2383"/>
      <c r="M18" s="2383"/>
      <c r="S18" s="820"/>
      <c r="T18" s="174"/>
      <c r="U18" s="174"/>
      <c r="V18" s="174"/>
      <c r="W18" s="174"/>
      <c r="X18" s="174"/>
      <c r="Y18" s="174"/>
      <c r="Z18" s="174"/>
      <c r="AA18" s="174"/>
      <c r="AB18" s="174"/>
      <c r="AC18" s="789"/>
    </row>
    <row r="19" spans="1:29" ht="18.95" customHeight="1">
      <c r="A19" s="2383"/>
      <c r="B19" s="2392"/>
      <c r="C19" s="2392"/>
      <c r="D19" s="2392"/>
      <c r="E19" s="2392"/>
      <c r="F19" s="2392"/>
      <c r="G19" s="2383"/>
      <c r="H19" s="2383"/>
      <c r="I19" s="2383"/>
      <c r="J19" s="2383"/>
      <c r="K19" s="2383"/>
      <c r="L19" s="2383"/>
      <c r="M19" s="2383"/>
      <c r="S19" s="820"/>
      <c r="T19" s="174"/>
      <c r="U19" s="174"/>
      <c r="V19" s="174"/>
      <c r="W19" s="174"/>
      <c r="X19" s="174"/>
      <c r="Y19" s="174"/>
      <c r="Z19" s="174"/>
      <c r="AA19" s="174"/>
      <c r="AB19" s="174"/>
      <c r="AC19" s="789"/>
    </row>
    <row r="20" spans="1:29" ht="18.95" customHeight="1">
      <c r="A20" s="2393"/>
      <c r="B20" s="2393"/>
      <c r="C20" s="2393"/>
      <c r="D20" s="2393"/>
      <c r="E20" s="2393"/>
      <c r="F20" s="2393"/>
      <c r="M20" s="2394"/>
      <c r="N20" s="2383"/>
      <c r="O20" s="2383"/>
      <c r="P20" s="2383"/>
      <c r="S20" s="820"/>
      <c r="T20" s="2364" t="s">
        <v>2358</v>
      </c>
      <c r="U20" s="174"/>
      <c r="V20" s="174"/>
      <c r="W20" s="174"/>
      <c r="X20" s="174"/>
      <c r="Y20" s="174"/>
      <c r="Z20" s="174"/>
      <c r="AA20" s="174"/>
      <c r="AB20" s="174"/>
      <c r="AC20" s="789"/>
    </row>
    <row r="21" spans="1:29" ht="18.95" customHeight="1">
      <c r="A21" s="2363"/>
      <c r="B21" s="2363"/>
      <c r="C21" s="2363"/>
      <c r="D21" s="2363"/>
      <c r="E21" s="2363"/>
      <c r="F21" s="2363"/>
      <c r="M21" s="2383"/>
      <c r="N21" s="2383"/>
      <c r="O21" s="2383"/>
      <c r="P21" s="2383"/>
      <c r="S21" s="820"/>
      <c r="T21" s="2368" t="s">
        <v>2359</v>
      </c>
      <c r="U21" s="174"/>
      <c r="V21" s="174"/>
      <c r="W21" s="174"/>
      <c r="X21" s="174"/>
      <c r="Y21" s="174"/>
      <c r="Z21" s="174"/>
      <c r="AA21" s="174"/>
      <c r="AB21" s="174"/>
      <c r="AC21" s="789"/>
    </row>
    <row r="22" spans="1:29" ht="18.95" customHeight="1">
      <c r="K22" s="827"/>
      <c r="L22" s="827"/>
      <c r="M22" s="2395"/>
      <c r="N22" s="2394"/>
      <c r="O22" s="2394"/>
      <c r="P22" s="2383"/>
      <c r="S22" s="820"/>
      <c r="T22" s="2368" t="s">
        <v>2360</v>
      </c>
      <c r="U22" s="174"/>
      <c r="V22" s="174"/>
      <c r="W22" s="174"/>
      <c r="X22" s="174"/>
      <c r="Y22" s="174"/>
      <c r="Z22" s="174"/>
      <c r="AA22" s="174"/>
      <c r="AB22" s="174"/>
      <c r="AC22" s="789"/>
    </row>
    <row r="23" spans="1:29" ht="18.95" customHeight="1">
      <c r="G23" s="1131"/>
      <c r="H23" s="1131"/>
      <c r="I23" s="1131"/>
      <c r="J23" s="1131"/>
      <c r="K23" s="2190"/>
      <c r="L23" s="2190"/>
      <c r="M23" s="2396"/>
      <c r="N23" s="2189"/>
      <c r="O23" s="2189"/>
      <c r="P23" s="2397"/>
      <c r="S23" s="820"/>
      <c r="T23" s="2368" t="s">
        <v>2361</v>
      </c>
      <c r="U23" s="174"/>
      <c r="V23" s="174"/>
      <c r="W23" s="174"/>
      <c r="X23" s="174"/>
      <c r="Y23" s="174"/>
      <c r="Z23" s="174"/>
      <c r="AA23" s="174"/>
      <c r="AB23" s="174"/>
      <c r="AC23" s="789"/>
    </row>
    <row r="24" spans="1:29" ht="18.95" customHeight="1">
      <c r="G24" s="1131"/>
      <c r="H24" s="1131"/>
      <c r="I24" s="1131"/>
      <c r="J24" s="1131"/>
      <c r="K24" s="1131"/>
      <c r="L24" s="1131"/>
      <c r="M24" s="2189"/>
      <c r="N24" s="2189"/>
      <c r="O24" s="2191"/>
      <c r="P24" s="2191"/>
      <c r="S24" s="820"/>
      <c r="T24" s="2368" t="s">
        <v>2362</v>
      </c>
      <c r="U24" s="174"/>
      <c r="V24" s="174"/>
      <c r="W24" s="174"/>
      <c r="X24" s="174"/>
      <c r="Y24" s="174"/>
      <c r="Z24" s="174"/>
      <c r="AA24" s="174"/>
      <c r="AB24" s="174"/>
      <c r="AC24" s="789"/>
    </row>
    <row r="25" spans="1:29" ht="18.95" customHeight="1">
      <c r="G25" s="1131"/>
      <c r="H25" s="1131"/>
      <c r="I25" s="1131"/>
      <c r="J25" s="1131"/>
      <c r="K25" s="2189"/>
      <c r="L25" s="2189"/>
      <c r="M25" s="2189"/>
      <c r="N25" s="2189"/>
      <c r="O25" s="2191"/>
      <c r="P25" s="2191"/>
      <c r="S25" s="820"/>
      <c r="T25" s="2368" t="s">
        <v>2363</v>
      </c>
      <c r="U25" s="174"/>
      <c r="V25" s="174"/>
      <c r="W25" s="174"/>
      <c r="X25" s="174"/>
      <c r="Y25" s="174"/>
      <c r="Z25" s="174"/>
      <c r="AA25" s="174"/>
      <c r="AB25" s="174"/>
      <c r="AC25" s="789"/>
    </row>
    <row r="26" spans="1:29" ht="18.95" customHeight="1">
      <c r="G26" s="1131"/>
      <c r="H26" s="2191"/>
      <c r="I26" s="2191"/>
      <c r="J26" s="2191"/>
      <c r="K26" s="1131"/>
      <c r="L26" s="1131"/>
      <c r="M26" s="2191"/>
      <c r="N26" s="2398"/>
      <c r="O26" s="1131"/>
      <c r="P26" s="2398"/>
      <c r="S26" s="820"/>
      <c r="T26" s="174"/>
      <c r="U26" s="174"/>
      <c r="V26" s="174"/>
      <c r="W26" s="174"/>
      <c r="X26" s="174"/>
      <c r="Y26" s="174"/>
      <c r="Z26" s="174"/>
      <c r="AA26" s="174"/>
      <c r="AB26" s="174"/>
      <c r="AC26" s="789"/>
    </row>
    <row r="27" spans="1:29" ht="18.95" customHeight="1">
      <c r="G27" s="1131"/>
      <c r="H27" s="1131"/>
      <c r="I27" s="1131"/>
      <c r="J27" s="1131"/>
      <c r="K27" s="1131"/>
      <c r="L27" s="1131"/>
      <c r="M27" s="1131"/>
      <c r="N27" s="1131"/>
      <c r="O27" s="1131"/>
      <c r="P27" s="1131"/>
      <c r="S27" s="820"/>
      <c r="T27" s="2389" t="s">
        <v>2364</v>
      </c>
      <c r="U27" s="174"/>
      <c r="V27" s="174"/>
      <c r="W27" s="174"/>
      <c r="X27" s="174"/>
      <c r="Y27" s="174"/>
      <c r="Z27" s="174"/>
      <c r="AA27" s="174"/>
      <c r="AB27" s="174"/>
      <c r="AC27" s="789"/>
    </row>
    <row r="28" spans="1:29" ht="18.95" customHeight="1" thickBot="1">
      <c r="G28" s="1131"/>
      <c r="H28" s="2191"/>
      <c r="I28" s="2191"/>
      <c r="J28" s="2191"/>
      <c r="K28" s="2191"/>
      <c r="L28" s="2191"/>
      <c r="M28" s="1131"/>
      <c r="N28" s="1131"/>
      <c r="O28" s="1131"/>
      <c r="P28" s="1131"/>
      <c r="S28" s="791"/>
      <c r="T28" s="794"/>
      <c r="U28" s="794"/>
      <c r="V28" s="794"/>
      <c r="W28" s="794"/>
      <c r="X28" s="794"/>
      <c r="Y28" s="794"/>
      <c r="Z28" s="794"/>
      <c r="AA28" s="794"/>
      <c r="AB28" s="794"/>
      <c r="AC28" s="792"/>
    </row>
    <row r="29" spans="1:29" ht="18.95" customHeight="1" thickBot="1">
      <c r="G29" s="1592"/>
      <c r="H29" s="1592"/>
      <c r="I29" s="1592"/>
      <c r="J29" s="1131"/>
      <c r="K29" s="1131"/>
      <c r="L29" s="1131"/>
      <c r="M29" s="2399"/>
      <c r="N29" s="2400"/>
      <c r="O29" s="1131"/>
      <c r="P29" s="2398"/>
    </row>
    <row r="30" spans="1:29" ht="18.95" customHeight="1">
      <c r="G30" s="1131"/>
      <c r="H30" s="2191"/>
      <c r="I30" s="2191"/>
      <c r="J30" s="2191"/>
      <c r="K30" s="2398"/>
      <c r="L30" s="2398"/>
      <c r="M30" s="2401"/>
      <c r="N30" s="2401"/>
      <c r="O30" s="1131"/>
      <c r="P30" s="1131"/>
      <c r="S30" s="832"/>
      <c r="T30" s="785"/>
      <c r="U30" s="785"/>
      <c r="V30" s="785"/>
      <c r="W30" s="785"/>
      <c r="X30" s="785"/>
      <c r="Y30" s="785"/>
      <c r="Z30" s="785"/>
      <c r="AA30" s="785"/>
      <c r="AB30" s="785"/>
      <c r="AC30" s="786"/>
    </row>
    <row r="31" spans="1:29" ht="18.95" customHeight="1">
      <c r="G31" s="1131"/>
      <c r="H31" s="1131"/>
      <c r="I31" s="1131"/>
      <c r="J31" s="1131"/>
      <c r="K31" s="1131"/>
      <c r="L31" s="1131"/>
      <c r="M31" s="1131"/>
      <c r="N31" s="1131"/>
      <c r="O31" s="1131"/>
      <c r="P31" s="1131"/>
      <c r="S31" s="820"/>
      <c r="T31" s="174"/>
      <c r="U31" s="174"/>
      <c r="V31" s="174"/>
      <c r="W31" s="174"/>
      <c r="X31" s="174"/>
      <c r="Y31" s="174"/>
      <c r="Z31" s="174"/>
      <c r="AA31" s="174"/>
      <c r="AB31" s="174"/>
      <c r="AC31" s="789"/>
    </row>
    <row r="32" spans="1:29" ht="18.95" customHeight="1">
      <c r="G32" s="1131"/>
      <c r="H32" s="1131"/>
      <c r="I32" s="1131"/>
      <c r="J32" s="1131"/>
      <c r="K32" s="1131"/>
      <c r="L32" s="1131"/>
      <c r="M32" s="1131"/>
      <c r="N32" s="1131"/>
      <c r="O32" s="1131"/>
      <c r="P32" s="1131"/>
      <c r="S32" s="820"/>
      <c r="T32" s="174"/>
      <c r="U32" s="174"/>
      <c r="V32" s="174"/>
      <c r="W32" s="2368" t="s">
        <v>2376</v>
      </c>
      <c r="X32" s="174"/>
      <c r="Y32" s="2368" t="s">
        <v>2377</v>
      </c>
      <c r="Z32" s="174"/>
      <c r="AA32" s="174"/>
      <c r="AB32" s="174"/>
      <c r="AC32" s="789"/>
    </row>
    <row r="33" spans="7:29" ht="18.95" customHeight="1">
      <c r="G33" s="1131"/>
      <c r="H33" s="2191"/>
      <c r="I33" s="2191"/>
      <c r="J33" s="1131"/>
      <c r="K33" s="1131"/>
      <c r="L33" s="1131"/>
      <c r="M33" s="1131"/>
      <c r="N33" s="1131"/>
      <c r="O33" s="1131"/>
      <c r="P33" s="1131"/>
      <c r="S33" s="820"/>
      <c r="T33" s="174"/>
      <c r="U33" s="174"/>
      <c r="V33" s="174"/>
      <c r="W33" s="174"/>
      <c r="X33" s="174"/>
      <c r="Y33" s="2368" t="s">
        <v>2378</v>
      </c>
      <c r="Z33" s="174"/>
      <c r="AA33" s="174"/>
      <c r="AB33" s="174"/>
      <c r="AC33" s="789"/>
    </row>
    <row r="34" spans="7:29" ht="18.95" customHeight="1">
      <c r="G34" s="1131"/>
      <c r="H34" s="1131"/>
      <c r="I34" s="1131"/>
      <c r="J34" s="2191"/>
      <c r="K34" s="2191"/>
      <c r="L34" s="2191"/>
      <c r="M34" s="1131"/>
      <c r="N34" s="1131"/>
      <c r="O34" s="1131"/>
      <c r="P34" s="1131"/>
      <c r="S34" s="820"/>
      <c r="T34" s="174"/>
      <c r="U34" s="174"/>
      <c r="V34" s="174"/>
      <c r="W34" s="174"/>
      <c r="X34" s="174"/>
      <c r="Y34" s="174"/>
      <c r="Z34" s="174"/>
      <c r="AA34" s="174"/>
      <c r="AB34" s="174"/>
      <c r="AC34" s="789"/>
    </row>
    <row r="35" spans="7:29" ht="18.95" customHeight="1">
      <c r="G35" s="1131"/>
      <c r="H35" s="2191"/>
      <c r="I35" s="2191"/>
      <c r="J35" s="2402"/>
      <c r="K35" s="2402"/>
      <c r="L35" s="2402"/>
      <c r="M35" s="2402"/>
      <c r="N35" s="1131"/>
      <c r="O35" s="1131"/>
      <c r="P35" s="1131"/>
      <c r="S35" s="820"/>
      <c r="T35" s="174"/>
      <c r="U35" s="174"/>
      <c r="V35" s="174"/>
      <c r="W35" s="174"/>
      <c r="X35" s="174"/>
      <c r="Y35" s="174"/>
      <c r="Z35" s="174"/>
      <c r="AA35" s="174"/>
      <c r="AB35" s="174"/>
      <c r="AC35" s="789"/>
    </row>
    <row r="36" spans="7:29" ht="18.95" customHeight="1">
      <c r="G36" s="1131"/>
      <c r="H36" s="2191"/>
      <c r="I36" s="2191"/>
      <c r="J36" s="2402"/>
      <c r="K36" s="2402"/>
      <c r="L36" s="2402"/>
      <c r="M36" s="2402"/>
      <c r="N36" s="1131"/>
      <c r="O36" s="1131"/>
      <c r="P36" s="1131"/>
      <c r="S36" s="820"/>
      <c r="T36" s="174"/>
      <c r="U36" s="174"/>
      <c r="V36" s="174"/>
      <c r="W36" s="174"/>
      <c r="X36" s="174"/>
      <c r="Y36" s="174"/>
      <c r="Z36" s="174"/>
      <c r="AA36" s="174"/>
      <c r="AB36" s="174"/>
      <c r="AC36" s="789"/>
    </row>
    <row r="37" spans="7:29" ht="18.95" customHeight="1">
      <c r="G37" s="1131"/>
      <c r="H37" s="2191"/>
      <c r="I37" s="2191"/>
      <c r="J37" s="2402"/>
      <c r="K37" s="2402"/>
      <c r="L37" s="2402"/>
      <c r="M37" s="2402"/>
      <c r="N37" s="1131"/>
      <c r="O37" s="1131"/>
      <c r="P37" s="1131"/>
      <c r="S37" s="820"/>
      <c r="T37" s="174"/>
      <c r="U37" s="174"/>
      <c r="V37" s="174"/>
      <c r="W37" s="174"/>
      <c r="X37" s="174"/>
      <c r="Y37" s="174"/>
      <c r="Z37" s="174"/>
      <c r="AA37" s="174"/>
      <c r="AB37" s="174"/>
      <c r="AC37" s="789"/>
    </row>
    <row r="38" spans="7:29" ht="18.95" customHeight="1">
      <c r="G38" s="1592"/>
      <c r="H38" s="2191"/>
      <c r="I38" s="2191"/>
      <c r="J38" s="2402"/>
      <c r="K38" s="2402"/>
      <c r="L38" s="2402"/>
      <c r="M38" s="2402"/>
      <c r="N38" s="2191"/>
      <c r="O38" s="2191"/>
      <c r="P38" s="1131"/>
      <c r="S38" s="820"/>
      <c r="T38" s="174"/>
      <c r="U38" s="174"/>
      <c r="V38" s="174"/>
      <c r="W38" s="174"/>
      <c r="X38" s="174"/>
      <c r="Y38" s="174"/>
      <c r="Z38" s="174"/>
      <c r="AA38" s="174"/>
      <c r="AB38" s="174"/>
      <c r="AC38" s="789"/>
    </row>
    <row r="39" spans="7:29" ht="18.95" customHeight="1">
      <c r="G39" s="1131"/>
      <c r="H39" s="1131"/>
      <c r="I39" s="1131"/>
      <c r="J39" s="2191"/>
      <c r="K39" s="2191"/>
      <c r="L39" s="2191"/>
      <c r="M39" s="2191"/>
      <c r="N39" s="2191"/>
      <c r="O39" s="2191"/>
      <c r="P39" s="2191"/>
      <c r="S39" s="820"/>
      <c r="T39" s="174"/>
      <c r="U39" s="174"/>
      <c r="V39" s="174"/>
      <c r="W39" s="174"/>
      <c r="X39" s="174"/>
      <c r="Y39" s="174"/>
      <c r="Z39" s="174"/>
      <c r="AA39" s="174"/>
      <c r="AB39" s="174"/>
      <c r="AC39" s="789"/>
    </row>
    <row r="40" spans="7:29" ht="18.95" customHeight="1">
      <c r="G40" s="1131"/>
      <c r="H40" s="2191"/>
      <c r="I40" s="2191"/>
      <c r="J40" s="1131"/>
      <c r="K40" s="1131"/>
      <c r="L40" s="1131"/>
      <c r="M40" s="1131"/>
      <c r="N40" s="1131"/>
      <c r="O40" s="2191"/>
      <c r="P40" s="2191"/>
      <c r="S40" s="820"/>
      <c r="T40" s="174"/>
      <c r="U40" s="174"/>
      <c r="V40" s="174"/>
      <c r="W40" s="174"/>
      <c r="X40" s="174"/>
      <c r="Y40" s="174"/>
      <c r="Z40" s="174"/>
      <c r="AA40" s="174"/>
      <c r="AB40" s="174"/>
      <c r="AC40" s="789"/>
    </row>
    <row r="41" spans="7:29" ht="18.95" customHeight="1">
      <c r="G41" s="1131"/>
      <c r="H41" s="1131"/>
      <c r="I41" s="1131"/>
      <c r="J41" s="2191"/>
      <c r="K41" s="2191"/>
      <c r="L41" s="2191"/>
      <c r="M41" s="1131"/>
      <c r="N41" s="1131"/>
      <c r="O41" s="1131"/>
      <c r="P41" s="1131"/>
      <c r="S41" s="820"/>
      <c r="T41" s="174"/>
      <c r="U41" s="174"/>
      <c r="V41" s="174"/>
      <c r="W41" s="174"/>
      <c r="X41" s="174"/>
      <c r="Y41" s="174"/>
      <c r="Z41" s="174"/>
      <c r="AA41" s="174"/>
      <c r="AB41" s="174"/>
      <c r="AC41" s="789"/>
    </row>
    <row r="42" spans="7:29" ht="18.95" customHeight="1">
      <c r="G42" s="1131"/>
      <c r="H42" s="2191"/>
      <c r="I42" s="2191"/>
      <c r="J42" s="2402"/>
      <c r="K42" s="2402"/>
      <c r="L42" s="2402"/>
      <c r="M42" s="2402"/>
      <c r="N42" s="1131"/>
      <c r="O42" s="1131"/>
      <c r="P42" s="1131"/>
      <c r="S42" s="820"/>
      <c r="T42" s="174"/>
      <c r="U42" s="174"/>
      <c r="V42" s="174"/>
      <c r="W42" s="174"/>
      <c r="X42" s="174"/>
      <c r="Y42" s="174"/>
      <c r="Z42" s="174"/>
      <c r="AA42" s="174"/>
      <c r="AB42" s="174"/>
      <c r="AC42" s="789"/>
    </row>
    <row r="43" spans="7:29" ht="18.95" customHeight="1">
      <c r="G43" s="1131"/>
      <c r="H43" s="2191"/>
      <c r="I43" s="2191"/>
      <c r="J43" s="2402"/>
      <c r="K43" s="2402"/>
      <c r="L43" s="2402"/>
      <c r="M43" s="2402"/>
      <c r="N43" s="1131"/>
      <c r="O43" s="1131"/>
      <c r="P43" s="1131"/>
      <c r="S43" s="820"/>
      <c r="T43" s="174"/>
      <c r="U43" s="174"/>
      <c r="V43" s="174"/>
      <c r="W43" s="174"/>
      <c r="X43" s="174"/>
      <c r="Y43" s="174"/>
      <c r="Z43" s="174"/>
      <c r="AA43" s="174"/>
      <c r="AB43" s="174"/>
      <c r="AC43" s="789"/>
    </row>
    <row r="44" spans="7:29" ht="18.95" customHeight="1">
      <c r="G44" s="1131"/>
      <c r="H44" s="2191"/>
      <c r="I44" s="2191"/>
      <c r="J44" s="2402"/>
      <c r="K44" s="2402"/>
      <c r="L44" s="2402"/>
      <c r="M44" s="2402"/>
      <c r="N44" s="1131"/>
      <c r="O44" s="1131"/>
      <c r="P44" s="1131"/>
      <c r="S44" s="820"/>
      <c r="T44" s="174"/>
      <c r="U44" s="174"/>
      <c r="V44" s="174"/>
      <c r="W44" s="174"/>
      <c r="X44" s="174"/>
      <c r="Y44" s="174"/>
      <c r="Z44" s="174"/>
      <c r="AA44" s="174"/>
      <c r="AB44" s="174"/>
      <c r="AC44" s="789"/>
    </row>
    <row r="45" spans="7:29" ht="18.95" customHeight="1">
      <c r="G45" s="1131"/>
      <c r="H45" s="2191"/>
      <c r="I45" s="2191"/>
      <c r="J45" s="2402"/>
      <c r="K45" s="2402"/>
      <c r="L45" s="2402"/>
      <c r="M45" s="2402"/>
      <c r="N45" s="1131"/>
      <c r="O45" s="1131"/>
      <c r="P45" s="1131"/>
      <c r="R45" s="2403"/>
      <c r="S45" s="2415"/>
      <c r="T45" s="174"/>
      <c r="U45" s="174"/>
      <c r="V45" s="174"/>
      <c r="W45" s="174"/>
      <c r="X45" s="174"/>
      <c r="Y45" s="174"/>
      <c r="Z45" s="174"/>
      <c r="AA45" s="174"/>
      <c r="AB45" s="174"/>
      <c r="AC45" s="789"/>
    </row>
    <row r="46" spans="7:29" ht="18.95" customHeight="1" thickBot="1">
      <c r="H46" s="2191"/>
      <c r="I46" s="2191"/>
      <c r="J46" s="2402"/>
      <c r="K46" s="2402"/>
      <c r="L46" s="2402"/>
      <c r="M46" s="2402"/>
      <c r="R46" s="2404"/>
      <c r="S46" s="2416"/>
      <c r="T46" s="2417"/>
      <c r="U46" s="794"/>
      <c r="V46" s="794"/>
      <c r="W46" s="794"/>
      <c r="X46" s="794"/>
      <c r="Y46" s="794"/>
      <c r="Z46" s="794"/>
      <c r="AA46" s="794"/>
      <c r="AB46" s="794"/>
      <c r="AC46" s="792"/>
    </row>
    <row r="47" spans="7:29" ht="18.95" customHeight="1">
      <c r="H47" s="2191"/>
      <c r="I47" s="2191"/>
      <c r="J47" s="2402"/>
      <c r="K47" s="2402"/>
      <c r="L47" s="2402"/>
      <c r="M47" s="2402"/>
      <c r="R47" s="2404"/>
      <c r="S47" s="2404"/>
      <c r="T47" s="2404"/>
    </row>
    <row r="48" spans="7:29" ht="18">
      <c r="R48" s="2404"/>
      <c r="S48" s="2404"/>
      <c r="T48" s="2404"/>
    </row>
    <row r="49" spans="18:20" ht="18">
      <c r="R49" s="2404"/>
      <c r="S49" s="2404"/>
      <c r="T49" s="2404"/>
    </row>
  </sheetData>
  <sheetProtection sheet="1" objects="1" scenarios="1"/>
  <mergeCells count="11">
    <mergeCell ref="A15:M15"/>
    <mergeCell ref="A1:M1"/>
    <mergeCell ref="B2:D2"/>
    <mergeCell ref="E2:G2"/>
    <mergeCell ref="H2:J2"/>
    <mergeCell ref="K2:M2"/>
    <mergeCell ref="A3:A4"/>
    <mergeCell ref="B3:D3"/>
    <mergeCell ref="E3:G3"/>
    <mergeCell ref="H3:J3"/>
    <mergeCell ref="K3:M3"/>
  </mergeCells>
  <pageMargins left="0.3" right="0.23" top="0.35" bottom="0.33" header="0.2" footer="0.17"/>
  <pageSetup paperSize="9" scale="4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980A-67DB-4266-AEB9-4F40B9CFEA10}">
  <sheetPr>
    <tabColor indexed="41"/>
  </sheetPr>
  <dimension ref="A1:Q169"/>
  <sheetViews>
    <sheetView zoomScale="70" workbookViewId="0">
      <selection activeCell="F39" sqref="F39"/>
    </sheetView>
  </sheetViews>
  <sheetFormatPr baseColWidth="10" defaultColWidth="11.42578125" defaultRowHeight="12.75"/>
  <cols>
    <col min="1" max="1" width="9" style="776" customWidth="1"/>
    <col min="2" max="2" width="5.85546875" style="776" customWidth="1"/>
    <col min="3" max="3" width="6.85546875" style="776" customWidth="1"/>
    <col min="4" max="4" width="27.7109375" style="776" customWidth="1"/>
    <col min="5" max="5" width="35.28515625" style="776" customWidth="1"/>
    <col min="6" max="6" width="37.7109375" style="776" customWidth="1"/>
    <col min="7" max="7" width="40.28515625" style="776" customWidth="1"/>
    <col min="8" max="8" width="9.5703125" style="776" customWidth="1"/>
    <col min="9" max="9" width="9.28515625" style="776" customWidth="1"/>
    <col min="10" max="10" width="10.28515625" style="776" customWidth="1"/>
    <col min="11" max="11" width="9.7109375" style="776" customWidth="1"/>
    <col min="12" max="16384" width="11.42578125" style="776"/>
  </cols>
  <sheetData>
    <row r="1" spans="1:17" ht="9.6" customHeight="1">
      <c r="P1" s="777"/>
      <c r="Q1" s="777"/>
    </row>
    <row r="2" spans="1:17" ht="42" customHeight="1" thickBot="1">
      <c r="P2" s="777"/>
      <c r="Q2" s="777"/>
    </row>
    <row r="3" spans="1:17" ht="16.149999999999999" customHeight="1" thickBot="1">
      <c r="A3" s="778" t="s">
        <v>119</v>
      </c>
      <c r="G3" s="3136" t="s">
        <v>189</v>
      </c>
      <c r="H3" s="3137"/>
      <c r="I3" s="3137"/>
      <c r="J3" s="3138"/>
      <c r="P3" s="777"/>
      <c r="Q3" s="777"/>
    </row>
    <row r="4" spans="1:17" ht="16.149999999999999" customHeight="1">
      <c r="A4" s="779" t="s">
        <v>190</v>
      </c>
      <c r="P4" s="777"/>
      <c r="Q4" s="777"/>
    </row>
    <row r="5" spans="1:17" ht="20.25">
      <c r="A5" s="3060" t="s">
        <v>231</v>
      </c>
      <c r="B5" s="777"/>
      <c r="C5" s="777"/>
      <c r="D5" s="777"/>
      <c r="E5" s="777"/>
      <c r="F5" s="777"/>
      <c r="G5" s="777"/>
      <c r="H5" s="3427"/>
      <c r="I5" s="3427"/>
      <c r="J5" s="3427"/>
      <c r="K5" s="3427"/>
    </row>
    <row r="6" spans="1:17">
      <c r="A6" s="777"/>
      <c r="B6" s="777"/>
      <c r="C6" s="777"/>
      <c r="D6" s="777"/>
      <c r="E6" s="777"/>
      <c r="F6" s="777"/>
      <c r="G6" s="777"/>
      <c r="H6" s="777"/>
      <c r="I6" s="777"/>
      <c r="J6" s="777"/>
      <c r="K6" s="777"/>
    </row>
    <row r="7" spans="1:17" ht="16.5" thickBot="1">
      <c r="A7" s="3061" t="s">
        <v>213</v>
      </c>
      <c r="B7" s="1557">
        <v>0</v>
      </c>
      <c r="C7" s="1557"/>
      <c r="D7" s="1557">
        <v>0</v>
      </c>
      <c r="E7" s="1557"/>
      <c r="F7" s="3061">
        <v>0</v>
      </c>
      <c r="G7" s="777"/>
      <c r="H7" s="3061" t="s">
        <v>3499</v>
      </c>
      <c r="I7" s="1262"/>
      <c r="J7" s="1262"/>
      <c r="K7" s="1262"/>
    </row>
    <row r="8" spans="1:17" ht="17.25" thickTop="1" thickBot="1">
      <c r="A8" s="3061" t="s">
        <v>3500</v>
      </c>
      <c r="B8" s="1262"/>
      <c r="C8" s="1262"/>
      <c r="D8" s="3061">
        <v>0</v>
      </c>
      <c r="E8" s="1131"/>
      <c r="F8" s="777"/>
      <c r="G8" s="777"/>
      <c r="H8" s="3061" t="s">
        <v>3501</v>
      </c>
      <c r="I8" s="1262"/>
      <c r="J8" s="1262"/>
      <c r="K8" s="777"/>
    </row>
    <row r="9" spans="1:17" ht="14.25" thickTop="1" thickBot="1">
      <c r="A9" s="777"/>
      <c r="B9" s="777"/>
      <c r="C9" s="777"/>
      <c r="D9" s="777"/>
      <c r="E9" s="777"/>
      <c r="F9" s="777"/>
      <c r="G9" s="777"/>
      <c r="H9" s="777"/>
      <c r="I9" s="777"/>
      <c r="J9" s="777"/>
      <c r="K9" s="777"/>
    </row>
    <row r="10" spans="1:17" ht="6.75" customHeight="1" thickBot="1">
      <c r="A10" s="777"/>
      <c r="B10" s="1568"/>
      <c r="C10" s="1569"/>
      <c r="D10" s="1569"/>
      <c r="E10" s="1569"/>
      <c r="F10" s="1569"/>
      <c r="G10" s="1569"/>
      <c r="H10" s="1569"/>
      <c r="I10" s="1569"/>
      <c r="J10" s="1570"/>
      <c r="K10" s="777"/>
    </row>
    <row r="11" spans="1:17">
      <c r="A11" s="777"/>
      <c r="B11" s="1566"/>
      <c r="C11" s="1131"/>
      <c r="D11" s="1131"/>
      <c r="E11" s="1131"/>
      <c r="F11" s="1131"/>
      <c r="G11" s="1131"/>
      <c r="H11" s="1131"/>
      <c r="I11" s="1131"/>
      <c r="J11" s="1561"/>
      <c r="K11" s="777" t="s">
        <v>249</v>
      </c>
    </row>
    <row r="12" spans="1:17" ht="13.5" thickBot="1">
      <c r="A12" s="777"/>
      <c r="B12" s="1625"/>
      <c r="C12" s="1626"/>
      <c r="D12" s="1626"/>
      <c r="E12" s="1626"/>
      <c r="F12" s="1626"/>
      <c r="G12" s="1626"/>
      <c r="H12" s="1626"/>
      <c r="I12" s="1626"/>
      <c r="J12" s="1628"/>
      <c r="K12" s="777"/>
    </row>
    <row r="13" spans="1:17" ht="13.5" thickBot="1">
      <c r="A13" s="777"/>
      <c r="B13" s="1131"/>
      <c r="C13" s="1620"/>
      <c r="D13" s="1620"/>
      <c r="E13" s="1620"/>
      <c r="F13" s="1620"/>
      <c r="G13" s="1620"/>
      <c r="H13" s="1620"/>
      <c r="I13" s="1620"/>
      <c r="J13" s="1131"/>
      <c r="K13" s="777"/>
    </row>
    <row r="14" spans="1:17">
      <c r="A14" s="777"/>
      <c r="B14" s="3062"/>
      <c r="C14" s="3063"/>
      <c r="D14" s="3063"/>
      <c r="E14" s="3063"/>
      <c r="F14" s="3063"/>
      <c r="G14" s="3063"/>
      <c r="H14" s="3063"/>
      <c r="I14" s="3063"/>
      <c r="J14" s="3064"/>
      <c r="K14" s="777" t="s">
        <v>250</v>
      </c>
    </row>
    <row r="15" spans="1:17" ht="13.5" thickBot="1">
      <c r="A15" s="777"/>
      <c r="B15" s="1625"/>
      <c r="C15" s="1626"/>
      <c r="D15" s="1626"/>
      <c r="E15" s="1626"/>
      <c r="F15" s="1626"/>
      <c r="G15" s="1626"/>
      <c r="H15" s="1626"/>
      <c r="I15" s="1626"/>
      <c r="J15" s="1628"/>
      <c r="K15" s="777"/>
    </row>
    <row r="16" spans="1:17" ht="6.75" customHeight="1" thickBot="1">
      <c r="A16" s="777"/>
      <c r="B16" s="3065"/>
      <c r="C16" s="3066"/>
      <c r="D16" s="3066"/>
      <c r="E16" s="3066"/>
      <c r="F16" s="3066"/>
      <c r="G16" s="3066"/>
      <c r="H16" s="3066"/>
      <c r="I16" s="3066"/>
      <c r="J16" s="3067"/>
      <c r="K16" s="777"/>
    </row>
    <row r="17" spans="1:11">
      <c r="A17" s="777"/>
      <c r="B17" s="777"/>
      <c r="C17" s="777"/>
      <c r="D17" s="777"/>
      <c r="E17" s="777"/>
      <c r="F17" s="777"/>
      <c r="G17" s="777"/>
      <c r="H17" s="777"/>
      <c r="I17" s="777"/>
      <c r="J17" s="777"/>
      <c r="K17" s="777"/>
    </row>
    <row r="18" spans="1:11">
      <c r="A18" s="777"/>
      <c r="B18" s="777"/>
      <c r="C18" s="777"/>
      <c r="D18" s="777"/>
      <c r="E18" s="777"/>
      <c r="F18" s="777"/>
      <c r="G18" s="1577"/>
      <c r="H18" s="1577"/>
      <c r="I18" s="1582"/>
      <c r="J18" s="3068"/>
      <c r="K18" s="3068"/>
    </row>
    <row r="19" spans="1:11" ht="15.95" customHeight="1">
      <c r="A19" s="721"/>
      <c r="B19" s="721"/>
      <c r="C19" s="1577"/>
      <c r="D19" s="3069" t="s">
        <v>3502</v>
      </c>
      <c r="E19" s="3069" t="s">
        <v>3503</v>
      </c>
      <c r="F19" s="3069" t="s">
        <v>3504</v>
      </c>
      <c r="G19" s="1586"/>
      <c r="H19" s="1598"/>
      <c r="I19" s="3043"/>
      <c r="J19" s="721"/>
      <c r="K19" s="721"/>
    </row>
    <row r="20" spans="1:11" ht="19.899999999999999" customHeight="1">
      <c r="A20" s="1631"/>
      <c r="B20" s="721"/>
      <c r="C20" s="2385"/>
      <c r="D20" s="2384">
        <v>1</v>
      </c>
      <c r="E20" s="3070">
        <f>D20</f>
        <v>1</v>
      </c>
      <c r="F20" s="3070">
        <f>E20</f>
        <v>1</v>
      </c>
      <c r="G20" s="3071"/>
      <c r="H20" s="1633"/>
      <c r="I20" s="1631"/>
      <c r="J20" s="1631"/>
      <c r="K20" s="1631"/>
    </row>
    <row r="21" spans="1:11" ht="19.899999999999999" customHeight="1">
      <c r="A21" s="1631"/>
      <c r="B21" s="721"/>
      <c r="C21" s="2385"/>
      <c r="D21" s="2384">
        <v>2</v>
      </c>
      <c r="E21" s="3070">
        <f>E20</f>
        <v>1</v>
      </c>
      <c r="F21" s="3070">
        <f>F20</f>
        <v>1</v>
      </c>
      <c r="G21" s="3071"/>
      <c r="H21" s="1631"/>
      <c r="I21" s="1631"/>
      <c r="J21" s="1631"/>
      <c r="K21" s="1631"/>
    </row>
    <row r="22" spans="1:11" ht="19.899999999999999" customHeight="1">
      <c r="A22" s="1631"/>
      <c r="B22" s="721"/>
      <c r="C22" s="2385"/>
      <c r="D22" s="2384">
        <v>3</v>
      </c>
      <c r="E22" s="3070">
        <f>D21</f>
        <v>2</v>
      </c>
      <c r="F22" s="2206">
        <f>F21</f>
        <v>1</v>
      </c>
      <c r="G22" s="3071"/>
      <c r="H22" s="1631"/>
      <c r="I22" s="1631"/>
      <c r="J22" s="1631"/>
      <c r="K22" s="1631"/>
    </row>
    <row r="23" spans="1:11" ht="19.899999999999999" customHeight="1">
      <c r="A23" s="1631"/>
      <c r="B23" s="721"/>
      <c r="C23" s="2385"/>
      <c r="D23" s="2384">
        <v>4</v>
      </c>
      <c r="E23" s="3070">
        <f>E22</f>
        <v>2</v>
      </c>
      <c r="F23" s="3070">
        <f>E22</f>
        <v>2</v>
      </c>
      <c r="G23" s="3071"/>
      <c r="H23" s="1631"/>
      <c r="I23" s="1631"/>
      <c r="J23" s="1631"/>
      <c r="K23" s="1631"/>
    </row>
    <row r="24" spans="1:11" ht="19.899999999999999" customHeight="1">
      <c r="A24" s="1631"/>
      <c r="B24" s="721"/>
      <c r="C24" s="2385"/>
      <c r="D24" s="2384">
        <v>5</v>
      </c>
      <c r="E24" s="3070">
        <f>D22</f>
        <v>3</v>
      </c>
      <c r="F24" s="3070">
        <f>F23</f>
        <v>2</v>
      </c>
      <c r="G24" s="3071"/>
      <c r="H24" s="1631"/>
      <c r="I24" s="1631"/>
      <c r="J24" s="1631"/>
      <c r="K24" s="1631"/>
    </row>
    <row r="25" spans="1:11" ht="19.899999999999999" customHeight="1">
      <c r="A25" s="1631"/>
      <c r="B25" s="721"/>
      <c r="C25" s="2385"/>
      <c r="D25" s="2384">
        <v>6</v>
      </c>
      <c r="E25" s="3070">
        <f>E24</f>
        <v>3</v>
      </c>
      <c r="F25" s="2206">
        <f>F24</f>
        <v>2</v>
      </c>
      <c r="G25" s="1623"/>
      <c r="H25" s="1631"/>
      <c r="I25" s="1631"/>
      <c r="J25" s="1631"/>
      <c r="K25" s="1631"/>
    </row>
    <row r="26" spans="1:11" ht="19.899999999999999" customHeight="1">
      <c r="A26" s="1631"/>
      <c r="B26" s="721"/>
      <c r="C26" s="2385"/>
      <c r="D26" s="2384">
        <v>7</v>
      </c>
      <c r="E26" s="3070">
        <f>D23</f>
        <v>4</v>
      </c>
      <c r="F26" s="3070">
        <f>E24</f>
        <v>3</v>
      </c>
      <c r="G26" s="1623"/>
      <c r="H26" s="1631"/>
      <c r="I26" s="1631"/>
      <c r="J26" s="1631"/>
      <c r="K26" s="1631"/>
    </row>
    <row r="27" spans="1:11" ht="19.899999999999999" customHeight="1">
      <c r="A27" s="1631"/>
      <c r="B27" s="721"/>
      <c r="C27" s="2385"/>
      <c r="D27" s="2384">
        <v>8</v>
      </c>
      <c r="E27" s="3070">
        <f>E26</f>
        <v>4</v>
      </c>
      <c r="F27" s="3070">
        <f>F26</f>
        <v>3</v>
      </c>
      <c r="G27" s="1623"/>
      <c r="H27" s="1631"/>
      <c r="I27" s="1631"/>
      <c r="J27" s="1631"/>
      <c r="K27" s="1631"/>
    </row>
    <row r="28" spans="1:11" ht="19.899999999999999" customHeight="1">
      <c r="A28" s="1631"/>
      <c r="B28" s="721"/>
      <c r="C28" s="2385"/>
      <c r="D28" s="2384">
        <v>9</v>
      </c>
      <c r="E28" s="3070">
        <f>D24</f>
        <v>5</v>
      </c>
      <c r="F28" s="2206">
        <f>F27</f>
        <v>3</v>
      </c>
      <c r="G28" s="1623"/>
      <c r="H28" s="1631"/>
      <c r="I28" s="1631"/>
      <c r="J28" s="1631"/>
      <c r="K28" s="1631"/>
    </row>
    <row r="29" spans="1:11" ht="19.899999999999999" customHeight="1">
      <c r="A29" s="1631"/>
      <c r="B29" s="721"/>
      <c r="C29" s="2385"/>
      <c r="D29" s="2384">
        <v>10</v>
      </c>
      <c r="E29" s="3070">
        <f>E28</f>
        <v>5</v>
      </c>
      <c r="F29" s="3070">
        <f>E26</f>
        <v>4</v>
      </c>
      <c r="G29" s="3071"/>
      <c r="H29" s="1631"/>
      <c r="I29" s="1631"/>
      <c r="J29" s="1631"/>
      <c r="K29" s="1631"/>
    </row>
    <row r="30" spans="1:11" ht="19.899999999999999" customHeight="1">
      <c r="A30" s="1631"/>
      <c r="B30" s="721"/>
      <c r="C30" s="2385"/>
      <c r="D30" s="2384">
        <v>11</v>
      </c>
      <c r="E30" s="3070">
        <f>D25</f>
        <v>6</v>
      </c>
      <c r="F30" s="3070">
        <f>F29</f>
        <v>4</v>
      </c>
      <c r="G30" s="3071"/>
      <c r="H30" s="1631"/>
      <c r="I30" s="1631"/>
      <c r="J30" s="1631"/>
      <c r="K30" s="1631"/>
    </row>
    <row r="31" spans="1:11" ht="19.899999999999999" customHeight="1">
      <c r="A31" s="1631"/>
      <c r="B31" s="721"/>
      <c r="C31" s="2385"/>
      <c r="D31" s="2384">
        <v>12</v>
      </c>
      <c r="E31" s="3070">
        <f>E30</f>
        <v>6</v>
      </c>
      <c r="F31" s="2206">
        <f>F30</f>
        <v>4</v>
      </c>
      <c r="G31" s="3071"/>
      <c r="H31" s="1631"/>
      <c r="I31" s="1631"/>
      <c r="J31" s="1631"/>
      <c r="K31" s="1631"/>
    </row>
    <row r="32" spans="1:11" ht="19.899999999999999" customHeight="1">
      <c r="A32" s="1631"/>
      <c r="B32" s="721"/>
      <c r="C32" s="2385"/>
      <c r="D32" s="2384">
        <v>13</v>
      </c>
      <c r="E32" s="3070">
        <f>D26</f>
        <v>7</v>
      </c>
      <c r="F32" s="3070">
        <f>E28</f>
        <v>5</v>
      </c>
      <c r="G32" s="3071"/>
      <c r="H32" s="1631"/>
      <c r="I32" s="1631"/>
      <c r="J32" s="1631"/>
      <c r="K32" s="1631"/>
    </row>
    <row r="33" spans="1:11" ht="19.899999999999999" customHeight="1">
      <c r="A33" s="1631"/>
      <c r="B33" s="721"/>
      <c r="C33" s="2385"/>
      <c r="D33" s="2384">
        <v>14</v>
      </c>
      <c r="E33" s="3070">
        <f>E32</f>
        <v>7</v>
      </c>
      <c r="F33" s="3070">
        <f>F32</f>
        <v>5</v>
      </c>
      <c r="G33" s="1623"/>
      <c r="H33" s="1631"/>
      <c r="I33" s="1631"/>
      <c r="J33" s="1631"/>
      <c r="K33" s="1631"/>
    </row>
    <row r="34" spans="1:11" ht="19.899999999999999" customHeight="1">
      <c r="A34" s="1631"/>
      <c r="B34" s="721"/>
      <c r="C34" s="2385"/>
      <c r="D34" s="2384">
        <v>15</v>
      </c>
      <c r="E34" s="3070">
        <f>D27</f>
        <v>8</v>
      </c>
      <c r="F34" s="2206">
        <f>F33</f>
        <v>5</v>
      </c>
      <c r="G34" s="1623"/>
      <c r="H34" s="1631"/>
      <c r="I34" s="1631"/>
      <c r="J34" s="1631"/>
      <c r="K34" s="1631"/>
    </row>
    <row r="35" spans="1:11" ht="19.899999999999999" customHeight="1">
      <c r="A35" s="1631"/>
      <c r="B35" s="721"/>
      <c r="C35" s="2385"/>
      <c r="D35" s="2384">
        <v>16</v>
      </c>
      <c r="E35" s="3070">
        <f>E34</f>
        <v>8</v>
      </c>
      <c r="F35" s="3070">
        <f>E30</f>
        <v>6</v>
      </c>
      <c r="G35" s="1623"/>
      <c r="H35" s="1631"/>
      <c r="I35" s="1631"/>
      <c r="J35" s="1631"/>
      <c r="K35" s="1631"/>
    </row>
    <row r="36" spans="1:11" ht="19.899999999999999" customHeight="1">
      <c r="A36" s="1631"/>
      <c r="B36" s="721"/>
      <c r="C36" s="2385"/>
      <c r="D36" s="2384">
        <v>17</v>
      </c>
      <c r="E36" s="3070">
        <f>D28</f>
        <v>9</v>
      </c>
      <c r="F36" s="3070">
        <f>F35</f>
        <v>6</v>
      </c>
      <c r="G36" s="1623"/>
      <c r="H36" s="1631"/>
      <c r="I36" s="1631"/>
      <c r="J36" s="1631"/>
      <c r="K36" s="1631"/>
    </row>
    <row r="37" spans="1:11" ht="19.899999999999999" customHeight="1">
      <c r="A37" s="1631"/>
      <c r="B37" s="721"/>
      <c r="C37" s="2385"/>
      <c r="D37" s="2384">
        <v>18</v>
      </c>
      <c r="E37" s="3070">
        <f>E36</f>
        <v>9</v>
      </c>
      <c r="F37" s="2206">
        <f>F36</f>
        <v>6</v>
      </c>
      <c r="G37" s="3071"/>
      <c r="H37" s="1631"/>
      <c r="I37" s="1631"/>
      <c r="J37" s="1631"/>
      <c r="K37" s="1631"/>
    </row>
    <row r="38" spans="1:11" ht="19.899999999999999" customHeight="1">
      <c r="A38" s="1631"/>
      <c r="B38" s="721"/>
      <c r="C38" s="2385"/>
      <c r="D38" s="2384">
        <v>19</v>
      </c>
      <c r="E38" s="3070">
        <f>D29</f>
        <v>10</v>
      </c>
      <c r="F38" s="3070">
        <f>E32</f>
        <v>7</v>
      </c>
      <c r="G38" s="3071"/>
      <c r="H38" s="1631"/>
      <c r="I38" s="1631"/>
      <c r="J38" s="1631"/>
      <c r="K38" s="1631"/>
    </row>
    <row r="39" spans="1:11" ht="19.899999999999999" customHeight="1">
      <c r="A39" s="1631"/>
      <c r="B39" s="721"/>
      <c r="C39" s="2385"/>
      <c r="D39" s="2384">
        <v>20</v>
      </c>
      <c r="E39" s="3070">
        <f>E38</f>
        <v>10</v>
      </c>
      <c r="F39" s="3070">
        <f>F38</f>
        <v>7</v>
      </c>
      <c r="G39" s="3071"/>
      <c r="H39" s="1631"/>
      <c r="I39" s="1631"/>
      <c r="J39" s="1631"/>
      <c r="K39" s="1631"/>
    </row>
    <row r="40" spans="1:11" ht="19.899999999999999" customHeight="1">
      <c r="A40" s="1631"/>
      <c r="B40" s="721"/>
      <c r="C40" s="2385"/>
      <c r="D40" s="2384">
        <v>21</v>
      </c>
      <c r="E40" s="3070">
        <f>D30</f>
        <v>11</v>
      </c>
      <c r="F40" s="2206">
        <f>F39</f>
        <v>7</v>
      </c>
      <c r="G40" s="3071"/>
      <c r="H40" s="1631"/>
      <c r="I40" s="1631"/>
      <c r="J40" s="1631"/>
      <c r="K40" s="1631"/>
    </row>
    <row r="41" spans="1:11" ht="19.899999999999999" customHeight="1">
      <c r="A41" s="1631"/>
      <c r="B41" s="721"/>
      <c r="C41" s="2385"/>
      <c r="D41" s="2384">
        <v>22</v>
      </c>
      <c r="E41" s="3070">
        <f>E40</f>
        <v>11</v>
      </c>
      <c r="F41" s="3070">
        <f>E34</f>
        <v>8</v>
      </c>
      <c r="G41" s="1623"/>
      <c r="H41" s="1631"/>
      <c r="I41" s="1631"/>
      <c r="J41" s="1631"/>
      <c r="K41" s="1631"/>
    </row>
    <row r="42" spans="1:11" ht="19.899999999999999" customHeight="1">
      <c r="A42" s="1631"/>
      <c r="B42" s="721"/>
      <c r="C42" s="2385"/>
      <c r="D42" s="2384">
        <v>23</v>
      </c>
      <c r="E42" s="3070">
        <f>D31</f>
        <v>12</v>
      </c>
      <c r="F42" s="3070">
        <f>F41</f>
        <v>8</v>
      </c>
      <c r="G42" s="1623"/>
      <c r="H42" s="1631"/>
      <c r="I42" s="1631"/>
      <c r="J42" s="1631"/>
      <c r="K42" s="1631"/>
    </row>
    <row r="43" spans="1:11" ht="19.899999999999999" customHeight="1">
      <c r="A43" s="1631"/>
      <c r="B43" s="721"/>
      <c r="C43" s="2385"/>
      <c r="D43" s="2384">
        <v>24</v>
      </c>
      <c r="E43" s="3070">
        <f>E42</f>
        <v>12</v>
      </c>
      <c r="F43" s="2206">
        <f>F42</f>
        <v>8</v>
      </c>
      <c r="G43" s="1623"/>
      <c r="H43" s="1631"/>
      <c r="I43" s="1631"/>
      <c r="J43" s="1631"/>
      <c r="K43" s="1631"/>
    </row>
    <row r="44" spans="1:11" ht="19.899999999999999" customHeight="1">
      <c r="A44" s="1631"/>
      <c r="B44" s="721"/>
      <c r="C44" s="2385"/>
      <c r="D44" s="2384">
        <v>25</v>
      </c>
      <c r="E44" s="3070">
        <f>D32</f>
        <v>13</v>
      </c>
      <c r="F44" s="3070">
        <f>E36</f>
        <v>9</v>
      </c>
      <c r="G44" s="1623"/>
      <c r="H44" s="1631"/>
      <c r="I44" s="1631"/>
      <c r="J44" s="1631"/>
      <c r="K44" s="1631"/>
    </row>
    <row r="45" spans="1:11" ht="19.899999999999999" customHeight="1">
      <c r="A45" s="1631"/>
      <c r="B45" s="721"/>
      <c r="C45" s="2385"/>
      <c r="D45" s="2384">
        <v>26</v>
      </c>
      <c r="E45" s="3070">
        <f>E44</f>
        <v>13</v>
      </c>
      <c r="F45" s="3070">
        <f>F44</f>
        <v>9</v>
      </c>
      <c r="G45" s="3071"/>
      <c r="H45" s="1631"/>
      <c r="I45" s="1631"/>
      <c r="J45" s="1631"/>
      <c r="K45" s="1631"/>
    </row>
    <row r="46" spans="1:11" ht="19.899999999999999" customHeight="1">
      <c r="A46" s="1631"/>
      <c r="B46" s="721"/>
      <c r="C46" s="2385"/>
      <c r="D46" s="2384">
        <v>27</v>
      </c>
      <c r="E46" s="3070">
        <f>D33</f>
        <v>14</v>
      </c>
      <c r="F46" s="2206">
        <f>F45</f>
        <v>9</v>
      </c>
      <c r="G46" s="3071"/>
      <c r="H46" s="1631"/>
      <c r="I46" s="1631"/>
      <c r="J46" s="1631"/>
      <c r="K46" s="1631"/>
    </row>
    <row r="47" spans="1:11" ht="19.899999999999999" customHeight="1">
      <c r="A47" s="1631"/>
      <c r="B47" s="721"/>
      <c r="C47" s="2385"/>
      <c r="D47" s="2384">
        <v>28</v>
      </c>
      <c r="E47" s="3070">
        <f>E46</f>
        <v>14</v>
      </c>
      <c r="F47" s="3070">
        <f>E38</f>
        <v>10</v>
      </c>
      <c r="G47" s="3071"/>
      <c r="H47" s="1631"/>
      <c r="I47" s="1631"/>
      <c r="J47" s="1631"/>
      <c r="K47" s="1631"/>
    </row>
    <row r="48" spans="1:11" ht="19.899999999999999" customHeight="1">
      <c r="A48" s="1631"/>
      <c r="B48" s="721"/>
      <c r="C48" s="2385"/>
      <c r="D48" s="2384">
        <v>29</v>
      </c>
      <c r="E48" s="3070">
        <f>D34</f>
        <v>15</v>
      </c>
      <c r="F48" s="3070">
        <f>F47</f>
        <v>10</v>
      </c>
      <c r="G48" s="3071"/>
      <c r="H48" s="1631"/>
      <c r="I48" s="1631"/>
      <c r="J48" s="1631"/>
      <c r="K48" s="1631"/>
    </row>
    <row r="49" spans="1:11" ht="19.899999999999999" customHeight="1">
      <c r="A49" s="1631"/>
      <c r="B49" s="721"/>
      <c r="C49" s="2385"/>
      <c r="D49" s="2384">
        <v>30</v>
      </c>
      <c r="E49" s="3070">
        <f>E48</f>
        <v>15</v>
      </c>
      <c r="F49" s="2206">
        <f>F48</f>
        <v>10</v>
      </c>
      <c r="G49" s="1623"/>
      <c r="H49" s="1631"/>
      <c r="I49" s="1631"/>
      <c r="J49" s="1631"/>
      <c r="K49" s="1631"/>
    </row>
    <row r="50" spans="1:11" ht="19.899999999999999" customHeight="1">
      <c r="A50" s="1631"/>
      <c r="B50" s="721"/>
      <c r="C50" s="2385"/>
      <c r="D50" s="2384">
        <v>31</v>
      </c>
      <c r="E50" s="3070">
        <f>D35</f>
        <v>16</v>
      </c>
      <c r="F50" s="3070">
        <f>E40</f>
        <v>11</v>
      </c>
      <c r="G50" s="1623"/>
      <c r="H50" s="1631"/>
      <c r="I50" s="1631"/>
      <c r="J50" s="1631"/>
      <c r="K50" s="1631"/>
    </row>
    <row r="51" spans="1:11" ht="19.899999999999999" customHeight="1">
      <c r="A51" s="1631"/>
      <c r="B51" s="721"/>
      <c r="C51" s="2385"/>
      <c r="D51" s="2384">
        <v>32</v>
      </c>
      <c r="E51" s="3070">
        <f>E50</f>
        <v>16</v>
      </c>
      <c r="F51" s="3070">
        <f>F50</f>
        <v>11</v>
      </c>
      <c r="G51" s="1623"/>
      <c r="H51" s="1631"/>
      <c r="I51" s="1631"/>
      <c r="J51" s="1631"/>
      <c r="K51" s="1631"/>
    </row>
    <row r="52" spans="1:11" ht="19.899999999999999" customHeight="1">
      <c r="A52" s="1631"/>
      <c r="B52" s="721"/>
      <c r="C52" s="2385"/>
      <c r="D52" s="2384">
        <v>33</v>
      </c>
      <c r="E52" s="3070">
        <f>D36</f>
        <v>17</v>
      </c>
      <c r="F52" s="2206">
        <f>F51</f>
        <v>11</v>
      </c>
      <c r="G52" s="1623"/>
      <c r="H52" s="1631"/>
      <c r="I52" s="1631"/>
      <c r="J52" s="1631"/>
      <c r="K52" s="1631"/>
    </row>
    <row r="53" spans="1:11" ht="19.899999999999999" customHeight="1">
      <c r="A53" s="1631"/>
      <c r="B53" s="721"/>
      <c r="C53" s="2385"/>
      <c r="D53" s="2384">
        <v>34</v>
      </c>
      <c r="E53" s="3070">
        <f>E52</f>
        <v>17</v>
      </c>
      <c r="F53" s="3070">
        <f>E42</f>
        <v>12</v>
      </c>
      <c r="G53" s="3071"/>
      <c r="H53" s="1631"/>
      <c r="I53" s="1631"/>
      <c r="J53" s="1631"/>
      <c r="K53" s="1631"/>
    </row>
    <row r="54" spans="1:11" ht="19.899999999999999" customHeight="1">
      <c r="A54" s="1631"/>
      <c r="B54" s="721"/>
      <c r="C54" s="2385"/>
      <c r="D54" s="2384">
        <v>35</v>
      </c>
      <c r="E54" s="3070">
        <f>D37</f>
        <v>18</v>
      </c>
      <c r="F54" s="3070">
        <f>F53</f>
        <v>12</v>
      </c>
      <c r="G54" s="3071"/>
      <c r="H54" s="1631"/>
      <c r="I54" s="1631"/>
      <c r="J54" s="1631"/>
      <c r="K54" s="1631"/>
    </row>
    <row r="55" spans="1:11" ht="19.899999999999999" customHeight="1">
      <c r="A55" s="1631"/>
      <c r="B55" s="721"/>
      <c r="C55" s="2385"/>
      <c r="D55" s="2384">
        <v>36</v>
      </c>
      <c r="E55" s="3070">
        <f>E54</f>
        <v>18</v>
      </c>
      <c r="F55" s="2206">
        <f>F54</f>
        <v>12</v>
      </c>
      <c r="G55" s="3071"/>
      <c r="H55" s="1631"/>
      <c r="I55" s="1631"/>
      <c r="J55" s="1631"/>
      <c r="K55" s="1631"/>
    </row>
    <row r="56" spans="1:11" ht="19.899999999999999" customHeight="1">
      <c r="A56" s="1631"/>
      <c r="B56" s="721"/>
      <c r="C56" s="2385"/>
      <c r="D56" s="2384">
        <v>37</v>
      </c>
      <c r="E56" s="3070">
        <f>D38</f>
        <v>19</v>
      </c>
      <c r="F56" s="3070">
        <f>E44</f>
        <v>13</v>
      </c>
      <c r="G56" s="3071"/>
      <c r="H56" s="1631"/>
      <c r="I56" s="1631"/>
      <c r="J56" s="1631"/>
      <c r="K56" s="1631"/>
    </row>
    <row r="57" spans="1:11" ht="19.899999999999999" customHeight="1">
      <c r="A57" s="1631"/>
      <c r="B57" s="721"/>
      <c r="C57" s="2385"/>
      <c r="D57" s="2384">
        <v>38</v>
      </c>
      <c r="E57" s="3070">
        <f>E56</f>
        <v>19</v>
      </c>
      <c r="F57" s="3070">
        <f>F56</f>
        <v>13</v>
      </c>
      <c r="G57" s="1623"/>
      <c r="H57" s="1631"/>
      <c r="I57" s="1631"/>
      <c r="J57" s="1631"/>
      <c r="K57" s="1631"/>
    </row>
    <row r="58" spans="1:11" ht="19.899999999999999" customHeight="1">
      <c r="A58" s="1631"/>
      <c r="B58" s="721"/>
      <c r="C58" s="2385"/>
      <c r="D58" s="2384">
        <v>39</v>
      </c>
      <c r="E58" s="3070">
        <f>D39</f>
        <v>20</v>
      </c>
      <c r="F58" s="2206">
        <f>F57</f>
        <v>13</v>
      </c>
      <c r="G58" s="1623"/>
      <c r="H58" s="1631"/>
      <c r="I58" s="1631"/>
      <c r="J58" s="1631"/>
      <c r="K58" s="1631"/>
    </row>
    <row r="59" spans="1:11" ht="19.899999999999999" customHeight="1">
      <c r="A59" s="1631"/>
      <c r="B59" s="721"/>
      <c r="C59" s="2385"/>
      <c r="D59" s="2384">
        <v>40</v>
      </c>
      <c r="E59" s="3070">
        <f>E58</f>
        <v>20</v>
      </c>
      <c r="F59" s="3070">
        <f>E46</f>
        <v>14</v>
      </c>
      <c r="G59" s="1623"/>
      <c r="H59" s="1631"/>
      <c r="I59" s="1631"/>
      <c r="J59" s="1631"/>
      <c r="K59" s="1631"/>
    </row>
    <row r="60" spans="1:11" ht="19.899999999999999" customHeight="1">
      <c r="A60" s="1631"/>
      <c r="B60" s="721"/>
      <c r="C60" s="2385"/>
      <c r="D60" s="2384">
        <v>41</v>
      </c>
      <c r="E60" s="3070">
        <f>D40</f>
        <v>21</v>
      </c>
      <c r="F60" s="3070">
        <f>F59</f>
        <v>14</v>
      </c>
      <c r="G60" s="1623"/>
      <c r="H60" s="1631"/>
      <c r="I60" s="1631"/>
      <c r="J60" s="1631"/>
      <c r="K60" s="1631"/>
    </row>
    <row r="61" spans="1:11" ht="19.899999999999999" customHeight="1">
      <c r="A61" s="1631"/>
      <c r="B61" s="721"/>
      <c r="C61" s="2385"/>
      <c r="D61" s="2384">
        <v>42</v>
      </c>
      <c r="E61" s="3070">
        <f>E60</f>
        <v>21</v>
      </c>
      <c r="F61" s="2206">
        <f>F60</f>
        <v>14</v>
      </c>
      <c r="G61" s="3071"/>
      <c r="H61" s="1631"/>
      <c r="I61" s="1631"/>
      <c r="J61" s="1631"/>
      <c r="K61" s="1631"/>
    </row>
    <row r="62" spans="1:11" ht="19.899999999999999" customHeight="1">
      <c r="A62" s="1631"/>
      <c r="B62" s="721"/>
      <c r="C62" s="2385"/>
      <c r="D62" s="2384">
        <v>43</v>
      </c>
      <c r="E62" s="3070">
        <f>D41</f>
        <v>22</v>
      </c>
      <c r="F62" s="3070">
        <f>E48</f>
        <v>15</v>
      </c>
      <c r="G62" s="3071"/>
      <c r="H62" s="1631"/>
      <c r="I62" s="1631"/>
      <c r="J62" s="1631"/>
      <c r="K62" s="1631"/>
    </row>
    <row r="63" spans="1:11" ht="19.899999999999999" customHeight="1">
      <c r="A63" s="1631"/>
      <c r="B63" s="721"/>
      <c r="C63" s="2385"/>
      <c r="D63" s="2384">
        <v>44</v>
      </c>
      <c r="E63" s="3070">
        <f>E62</f>
        <v>22</v>
      </c>
      <c r="F63" s="3070">
        <f>F62</f>
        <v>15</v>
      </c>
      <c r="G63" s="3071"/>
      <c r="H63" s="1631"/>
      <c r="I63" s="1631"/>
      <c r="J63" s="1631"/>
      <c r="K63" s="1631"/>
    </row>
    <row r="64" spans="1:11" ht="19.899999999999999" customHeight="1">
      <c r="A64" s="1631"/>
      <c r="B64" s="721"/>
      <c r="C64" s="2385"/>
      <c r="D64" s="2384">
        <v>45</v>
      </c>
      <c r="E64" s="3070">
        <f>D42</f>
        <v>23</v>
      </c>
      <c r="F64" s="2206">
        <f>F63</f>
        <v>15</v>
      </c>
      <c r="G64" s="3071"/>
      <c r="H64" s="1631"/>
      <c r="I64" s="1631"/>
      <c r="J64" s="1631"/>
      <c r="K64" s="1631"/>
    </row>
    <row r="65" spans="1:11" ht="19.899999999999999" customHeight="1">
      <c r="A65" s="1631"/>
      <c r="B65" s="721"/>
      <c r="C65" s="2385"/>
      <c r="D65" s="2384">
        <v>46</v>
      </c>
      <c r="E65" s="3070">
        <f>E64</f>
        <v>23</v>
      </c>
      <c r="F65" s="3070">
        <f>E50</f>
        <v>16</v>
      </c>
      <c r="G65" s="1623"/>
      <c r="H65" s="1631"/>
      <c r="I65" s="1631"/>
      <c r="J65" s="1631"/>
      <c r="K65" s="1631"/>
    </row>
    <row r="66" spans="1:11" ht="19.899999999999999" customHeight="1">
      <c r="A66" s="1631"/>
      <c r="B66" s="721"/>
      <c r="C66" s="2385"/>
      <c r="D66" s="2384">
        <v>47</v>
      </c>
      <c r="E66" s="3070">
        <f>D43</f>
        <v>24</v>
      </c>
      <c r="F66" s="3070">
        <f>F65</f>
        <v>16</v>
      </c>
      <c r="G66" s="1623"/>
      <c r="H66" s="1631"/>
      <c r="I66" s="1631"/>
      <c r="J66" s="1631"/>
      <c r="K66" s="1631"/>
    </row>
    <row r="67" spans="1:11" ht="19.899999999999999" customHeight="1">
      <c r="A67" s="1631"/>
      <c r="B67" s="721"/>
      <c r="C67" s="2385"/>
      <c r="D67" s="2384">
        <v>48</v>
      </c>
      <c r="E67" s="3070">
        <f>E66</f>
        <v>24</v>
      </c>
      <c r="F67" s="2206">
        <f>F66</f>
        <v>16</v>
      </c>
      <c r="G67" s="1623"/>
      <c r="H67" s="1631"/>
      <c r="I67" s="1631"/>
      <c r="J67" s="1631"/>
      <c r="K67" s="1631"/>
    </row>
    <row r="68" spans="1:11" ht="19.899999999999999" customHeight="1">
      <c r="A68" s="1631"/>
      <c r="B68" s="721"/>
      <c r="C68" s="2385"/>
      <c r="D68" s="2384">
        <v>49</v>
      </c>
      <c r="E68" s="3070">
        <f>D44</f>
        <v>25</v>
      </c>
      <c r="F68" s="3070">
        <f>E52</f>
        <v>17</v>
      </c>
      <c r="G68" s="1623"/>
      <c r="H68" s="1631"/>
      <c r="I68" s="1631"/>
      <c r="J68" s="1631"/>
      <c r="K68" s="1631"/>
    </row>
    <row r="69" spans="1:11" ht="19.899999999999999" customHeight="1">
      <c r="A69" s="1631"/>
      <c r="B69" s="721"/>
      <c r="C69" s="2385"/>
      <c r="D69" s="2384">
        <v>50</v>
      </c>
      <c r="E69" s="3070">
        <f>E68</f>
        <v>25</v>
      </c>
      <c r="F69" s="3070">
        <f>F68</f>
        <v>17</v>
      </c>
      <c r="G69" s="3071"/>
      <c r="H69" s="1631"/>
      <c r="I69" s="1631"/>
      <c r="J69" s="1631"/>
      <c r="K69" s="1631"/>
    </row>
    <row r="70" spans="1:11" ht="19.899999999999999" customHeight="1">
      <c r="A70" s="3072"/>
      <c r="B70" s="3073"/>
      <c r="C70" s="3074"/>
      <c r="D70" s="3074"/>
      <c r="E70" s="3070">
        <f>D45</f>
        <v>26</v>
      </c>
      <c r="F70" s="2206">
        <f>F69</f>
        <v>17</v>
      </c>
      <c r="G70" s="3071"/>
      <c r="H70" s="1631"/>
      <c r="I70" s="1631"/>
      <c r="J70" s="1631"/>
      <c r="K70" s="1631"/>
    </row>
    <row r="71" spans="1:11" ht="19.899999999999999" customHeight="1">
      <c r="A71" s="3072"/>
      <c r="B71" s="3073"/>
      <c r="C71" s="3074"/>
      <c r="D71" s="3074"/>
      <c r="E71" s="3070">
        <f>E70</f>
        <v>26</v>
      </c>
      <c r="F71" s="3070">
        <f>E54</f>
        <v>18</v>
      </c>
      <c r="G71" s="3071"/>
      <c r="H71" s="1631"/>
      <c r="I71" s="1631"/>
      <c r="J71" s="1631"/>
      <c r="K71" s="1631"/>
    </row>
    <row r="72" spans="1:11" ht="19.899999999999999" customHeight="1">
      <c r="A72" s="3072"/>
      <c r="B72" s="3073"/>
      <c r="C72" s="3074"/>
      <c r="D72" s="3074"/>
      <c r="E72" s="3070">
        <f>D46</f>
        <v>27</v>
      </c>
      <c r="F72" s="3070">
        <f>F71</f>
        <v>18</v>
      </c>
      <c r="G72" s="3071"/>
      <c r="H72" s="1631"/>
      <c r="I72" s="1631"/>
      <c r="J72" s="1631"/>
      <c r="K72" s="1631"/>
    </row>
    <row r="73" spans="1:11" ht="19.899999999999999" customHeight="1">
      <c r="A73" s="3072"/>
      <c r="B73" s="3073"/>
      <c r="C73" s="3074"/>
      <c r="D73" s="3074"/>
      <c r="E73" s="3070">
        <f>E72</f>
        <v>27</v>
      </c>
      <c r="F73" s="2206">
        <f>F72</f>
        <v>18</v>
      </c>
      <c r="G73" s="1623"/>
      <c r="H73" s="1631"/>
      <c r="I73" s="1631"/>
      <c r="J73" s="1631"/>
      <c r="K73" s="1631"/>
    </row>
    <row r="74" spans="1:11" ht="19.899999999999999" customHeight="1">
      <c r="A74" s="3072"/>
      <c r="B74" s="3073"/>
      <c r="C74" s="3074"/>
      <c r="D74" s="3074"/>
      <c r="E74" s="3070">
        <f>D47</f>
        <v>28</v>
      </c>
      <c r="F74" s="3070">
        <f>E56</f>
        <v>19</v>
      </c>
      <c r="G74" s="1623"/>
      <c r="H74" s="1631"/>
      <c r="I74" s="1631"/>
      <c r="J74" s="1631"/>
      <c r="K74" s="1631"/>
    </row>
    <row r="75" spans="1:11" ht="19.899999999999999" customHeight="1">
      <c r="A75" s="3072"/>
      <c r="B75" s="3073"/>
      <c r="C75" s="3074"/>
      <c r="D75" s="3074"/>
      <c r="E75" s="3070">
        <f>E74</f>
        <v>28</v>
      </c>
      <c r="F75" s="3070">
        <f>F74</f>
        <v>19</v>
      </c>
      <c r="G75" s="1623"/>
      <c r="H75" s="1631"/>
      <c r="I75" s="1631"/>
      <c r="J75" s="1631"/>
      <c r="K75" s="1631"/>
    </row>
    <row r="76" spans="1:11" ht="19.899999999999999" customHeight="1">
      <c r="A76" s="3072"/>
      <c r="B76" s="3073"/>
      <c r="C76" s="3074"/>
      <c r="D76" s="3074"/>
      <c r="E76" s="3070">
        <f>D48</f>
        <v>29</v>
      </c>
      <c r="F76" s="2206">
        <f>F75</f>
        <v>19</v>
      </c>
      <c r="G76" s="1623"/>
      <c r="H76" s="1631"/>
      <c r="I76" s="1631"/>
      <c r="J76" s="1631"/>
      <c r="K76" s="1631"/>
    </row>
    <row r="77" spans="1:11" ht="19.899999999999999" customHeight="1">
      <c r="A77" s="3072"/>
      <c r="B77" s="3073"/>
      <c r="C77" s="3074"/>
      <c r="D77" s="3074"/>
      <c r="E77" s="3070">
        <f>E76</f>
        <v>29</v>
      </c>
      <c r="F77" s="3070">
        <f>E58</f>
        <v>20</v>
      </c>
      <c r="G77" s="3071"/>
      <c r="H77" s="1631"/>
      <c r="I77" s="1631"/>
      <c r="J77" s="1631"/>
      <c r="K77" s="1631"/>
    </row>
    <row r="78" spans="1:11" ht="19.899999999999999" customHeight="1">
      <c r="A78" s="3072"/>
      <c r="B78" s="3073"/>
      <c r="C78" s="3074"/>
      <c r="D78" s="3074"/>
      <c r="E78" s="3070">
        <f>D49</f>
        <v>30</v>
      </c>
      <c r="F78" s="3070">
        <f>F77</f>
        <v>20</v>
      </c>
      <c r="G78" s="3071"/>
      <c r="H78" s="1631"/>
      <c r="I78" s="1631"/>
      <c r="J78" s="1631"/>
      <c r="K78" s="1631"/>
    </row>
    <row r="79" spans="1:11" ht="19.899999999999999" customHeight="1">
      <c r="A79" s="3072"/>
      <c r="B79" s="3073"/>
      <c r="C79" s="3074"/>
      <c r="D79" s="3074"/>
      <c r="E79" s="3070">
        <f>E78</f>
        <v>30</v>
      </c>
      <c r="F79" s="2206">
        <f>F78</f>
        <v>20</v>
      </c>
      <c r="G79" s="3071"/>
      <c r="H79" s="1631"/>
      <c r="I79" s="1631"/>
      <c r="J79" s="1631"/>
      <c r="K79" s="1631"/>
    </row>
    <row r="80" spans="1:11" ht="19.899999999999999" customHeight="1">
      <c r="A80" s="3072"/>
      <c r="B80" s="3073"/>
      <c r="C80" s="3074"/>
      <c r="D80" s="3074"/>
      <c r="E80" s="3070">
        <f>D50</f>
        <v>31</v>
      </c>
      <c r="F80" s="3070">
        <f>E60</f>
        <v>21</v>
      </c>
      <c r="G80" s="3071"/>
      <c r="H80" s="1631"/>
      <c r="I80" s="1631"/>
      <c r="J80" s="1631"/>
      <c r="K80" s="1631"/>
    </row>
    <row r="81" spans="1:11" ht="19.899999999999999" customHeight="1">
      <c r="A81" s="3072"/>
      <c r="B81" s="3073"/>
      <c r="C81" s="3074"/>
      <c r="D81" s="3074"/>
      <c r="E81" s="3070">
        <f>E80</f>
        <v>31</v>
      </c>
      <c r="F81" s="3070">
        <f>F80</f>
        <v>21</v>
      </c>
      <c r="G81" s="1623"/>
      <c r="H81" s="1631"/>
      <c r="I81" s="1631"/>
      <c r="J81" s="1631"/>
      <c r="K81" s="1631"/>
    </row>
    <row r="82" spans="1:11" ht="19.899999999999999" customHeight="1">
      <c r="A82" s="3072"/>
      <c r="B82" s="3073"/>
      <c r="C82" s="3074"/>
      <c r="D82" s="3074"/>
      <c r="E82" s="3070">
        <f>D51</f>
        <v>32</v>
      </c>
      <c r="F82" s="2206">
        <f>F81</f>
        <v>21</v>
      </c>
      <c r="G82" s="1623"/>
      <c r="H82" s="1631"/>
      <c r="I82" s="1631"/>
      <c r="J82" s="1631"/>
      <c r="K82" s="1631"/>
    </row>
    <row r="83" spans="1:11" ht="19.899999999999999" customHeight="1">
      <c r="A83" s="3072"/>
      <c r="B83" s="3073"/>
      <c r="C83" s="3074"/>
      <c r="D83" s="3074"/>
      <c r="E83" s="3070">
        <f>E82</f>
        <v>32</v>
      </c>
      <c r="F83" s="3070">
        <f>E62</f>
        <v>22</v>
      </c>
      <c r="G83" s="1623"/>
      <c r="H83" s="1631"/>
      <c r="I83" s="1631"/>
      <c r="J83" s="1631"/>
      <c r="K83" s="1631"/>
    </row>
    <row r="84" spans="1:11" ht="19.899999999999999" customHeight="1">
      <c r="A84" s="3072"/>
      <c r="B84" s="3073"/>
      <c r="C84" s="3074"/>
      <c r="D84" s="3074"/>
      <c r="E84" s="3070">
        <f>D52</f>
        <v>33</v>
      </c>
      <c r="F84" s="3070">
        <f>F83</f>
        <v>22</v>
      </c>
      <c r="G84" s="1623"/>
      <c r="H84" s="1631"/>
      <c r="I84" s="1631"/>
      <c r="J84" s="1631"/>
      <c r="K84" s="1631"/>
    </row>
    <row r="85" spans="1:11" ht="19.899999999999999" customHeight="1">
      <c r="A85" s="3072"/>
      <c r="B85" s="3073"/>
      <c r="C85" s="3074"/>
      <c r="D85" s="3074"/>
      <c r="E85" s="3070">
        <f>E84</f>
        <v>33</v>
      </c>
      <c r="F85" s="2206">
        <f>F84</f>
        <v>22</v>
      </c>
      <c r="G85" s="3071"/>
      <c r="H85" s="1631"/>
      <c r="I85" s="1631"/>
      <c r="J85" s="1631"/>
      <c r="K85" s="1631"/>
    </row>
    <row r="86" spans="1:11" ht="19.899999999999999" customHeight="1">
      <c r="A86" s="3072"/>
      <c r="B86" s="3073"/>
      <c r="C86" s="3074"/>
      <c r="D86" s="3074"/>
      <c r="E86" s="3070">
        <f>D53</f>
        <v>34</v>
      </c>
      <c r="F86" s="3070">
        <f>E64</f>
        <v>23</v>
      </c>
      <c r="G86" s="3071"/>
      <c r="H86" s="1631"/>
      <c r="I86" s="1631"/>
      <c r="J86" s="1631"/>
      <c r="K86" s="1631"/>
    </row>
    <row r="87" spans="1:11" ht="19.899999999999999" customHeight="1">
      <c r="A87" s="3072"/>
      <c r="B87" s="3073"/>
      <c r="C87" s="3074"/>
      <c r="D87" s="3074"/>
      <c r="E87" s="3070">
        <f>E86</f>
        <v>34</v>
      </c>
      <c r="F87" s="3070">
        <f>F86</f>
        <v>23</v>
      </c>
      <c r="G87" s="3071"/>
      <c r="H87" s="1631"/>
      <c r="I87" s="1631"/>
      <c r="J87" s="1631"/>
      <c r="K87" s="1631"/>
    </row>
    <row r="88" spans="1:11" ht="19.899999999999999" customHeight="1">
      <c r="A88" s="3072"/>
      <c r="B88" s="3073"/>
      <c r="C88" s="3074"/>
      <c r="D88" s="3074"/>
      <c r="E88" s="3070">
        <f>D54</f>
        <v>35</v>
      </c>
      <c r="F88" s="2206">
        <f>F87</f>
        <v>23</v>
      </c>
      <c r="G88" s="3071"/>
      <c r="H88" s="1631"/>
      <c r="I88" s="1631"/>
      <c r="J88" s="1631"/>
      <c r="K88" s="1631"/>
    </row>
    <row r="89" spans="1:11" ht="19.899999999999999" customHeight="1">
      <c r="A89" s="3072"/>
      <c r="B89" s="3073"/>
      <c r="C89" s="3074"/>
      <c r="D89" s="3074"/>
      <c r="E89" s="3070">
        <f>E88</f>
        <v>35</v>
      </c>
      <c r="F89" s="3070">
        <f>E66</f>
        <v>24</v>
      </c>
      <c r="G89" s="1623"/>
      <c r="H89" s="1631"/>
      <c r="I89" s="1631"/>
      <c r="J89" s="1631"/>
      <c r="K89" s="1631"/>
    </row>
    <row r="90" spans="1:11" ht="19.899999999999999" customHeight="1">
      <c r="A90" s="3072"/>
      <c r="B90" s="3073"/>
      <c r="C90" s="3074"/>
      <c r="D90" s="3074"/>
      <c r="E90" s="3070">
        <f>D55</f>
        <v>36</v>
      </c>
      <c r="F90" s="3070">
        <f>F89</f>
        <v>24</v>
      </c>
      <c r="G90" s="1623"/>
      <c r="H90" s="1631"/>
      <c r="I90" s="1631"/>
      <c r="J90" s="1631"/>
      <c r="K90" s="1631"/>
    </row>
    <row r="91" spans="1:11" ht="19.899999999999999" customHeight="1">
      <c r="A91" s="3072"/>
      <c r="B91" s="3073"/>
      <c r="C91" s="3074"/>
      <c r="D91" s="3074"/>
      <c r="E91" s="3070">
        <f>E90</f>
        <v>36</v>
      </c>
      <c r="F91" s="2206">
        <f>F90</f>
        <v>24</v>
      </c>
      <c r="G91" s="1623"/>
      <c r="H91" s="1631"/>
      <c r="I91" s="1631"/>
      <c r="J91" s="1631"/>
      <c r="K91" s="1631"/>
    </row>
    <row r="92" spans="1:11" ht="19.899999999999999" customHeight="1">
      <c r="A92" s="3072"/>
      <c r="B92" s="3073"/>
      <c r="C92" s="3074"/>
      <c r="D92" s="3074"/>
      <c r="E92" s="3070">
        <f>D56</f>
        <v>37</v>
      </c>
      <c r="F92" s="3070">
        <f>E68</f>
        <v>25</v>
      </c>
      <c r="G92" s="1623"/>
      <c r="H92" s="1631"/>
      <c r="I92" s="1631"/>
      <c r="J92" s="1631"/>
      <c r="K92" s="1631"/>
    </row>
    <row r="93" spans="1:11" ht="19.899999999999999" customHeight="1">
      <c r="A93" s="3072"/>
      <c r="B93" s="3073"/>
      <c r="C93" s="3074"/>
      <c r="D93" s="3074"/>
      <c r="E93" s="3070">
        <f>E92</f>
        <v>37</v>
      </c>
      <c r="F93" s="3070">
        <f>F92</f>
        <v>25</v>
      </c>
      <c r="G93" s="3071"/>
      <c r="H93" s="1631"/>
      <c r="I93" s="1631"/>
      <c r="J93" s="1631"/>
      <c r="K93" s="1631"/>
    </row>
    <row r="94" spans="1:11" ht="19.899999999999999" customHeight="1">
      <c r="A94" s="3072"/>
      <c r="B94" s="3073"/>
      <c r="C94" s="3074"/>
      <c r="D94" s="3074"/>
      <c r="E94" s="3070">
        <f>D57</f>
        <v>38</v>
      </c>
      <c r="F94" s="2206">
        <f>F93</f>
        <v>25</v>
      </c>
      <c r="G94" s="3071"/>
      <c r="H94" s="1631"/>
      <c r="I94" s="1631"/>
      <c r="J94" s="1631"/>
      <c r="K94" s="1631"/>
    </row>
    <row r="95" spans="1:11" ht="19.899999999999999" customHeight="1">
      <c r="A95" s="3072"/>
      <c r="B95" s="3073"/>
      <c r="C95" s="3074"/>
      <c r="D95" s="3074"/>
      <c r="E95" s="3070">
        <f>E94</f>
        <v>38</v>
      </c>
      <c r="F95" s="3070">
        <f>E70</f>
        <v>26</v>
      </c>
      <c r="G95" s="3071"/>
      <c r="H95" s="1631"/>
      <c r="I95" s="1631"/>
      <c r="J95" s="1631"/>
      <c r="K95" s="1631"/>
    </row>
    <row r="96" spans="1:11" ht="19.899999999999999" customHeight="1">
      <c r="A96" s="3072"/>
      <c r="B96" s="3073"/>
      <c r="C96" s="3074"/>
      <c r="D96" s="3074"/>
      <c r="E96" s="3070">
        <f>D58</f>
        <v>39</v>
      </c>
      <c r="F96" s="3070">
        <f>F95</f>
        <v>26</v>
      </c>
      <c r="G96" s="3071"/>
      <c r="H96" s="1631"/>
      <c r="I96" s="1631"/>
      <c r="J96" s="1631"/>
      <c r="K96" s="1631"/>
    </row>
    <row r="97" spans="1:11" ht="19.899999999999999" customHeight="1">
      <c r="A97" s="3072"/>
      <c r="B97" s="3073"/>
      <c r="C97" s="3074"/>
      <c r="D97" s="3074"/>
      <c r="E97" s="3070">
        <f>E96</f>
        <v>39</v>
      </c>
      <c r="F97" s="2206">
        <f>F96</f>
        <v>26</v>
      </c>
      <c r="G97" s="1623"/>
      <c r="H97" s="1631"/>
      <c r="I97" s="1631"/>
      <c r="J97" s="1631"/>
      <c r="K97" s="1631"/>
    </row>
    <row r="98" spans="1:11" ht="19.899999999999999" customHeight="1">
      <c r="A98" s="3072"/>
      <c r="B98" s="3073"/>
      <c r="C98" s="3074"/>
      <c r="D98" s="3074"/>
      <c r="E98" s="3070">
        <f>D59</f>
        <v>40</v>
      </c>
      <c r="F98" s="3070">
        <f>E72</f>
        <v>27</v>
      </c>
      <c r="G98" s="1623"/>
      <c r="H98" s="1631"/>
      <c r="I98" s="1631"/>
      <c r="J98" s="1631"/>
      <c r="K98" s="1631"/>
    </row>
    <row r="99" spans="1:11" ht="19.899999999999999" customHeight="1">
      <c r="A99" s="3072"/>
      <c r="B99" s="3073"/>
      <c r="C99" s="3074"/>
      <c r="D99" s="3074"/>
      <c r="E99" s="3070">
        <f>E98</f>
        <v>40</v>
      </c>
      <c r="F99" s="3070">
        <f>F98</f>
        <v>27</v>
      </c>
      <c r="G99" s="1623"/>
      <c r="H99" s="1631"/>
      <c r="I99" s="1631"/>
      <c r="J99" s="1631"/>
      <c r="K99" s="1631"/>
    </row>
    <row r="100" spans="1:11" ht="19.899999999999999" customHeight="1">
      <c r="A100" s="3072"/>
      <c r="B100" s="3073"/>
      <c r="C100" s="3074"/>
      <c r="D100" s="3074"/>
      <c r="E100" s="3070">
        <f>D60</f>
        <v>41</v>
      </c>
      <c r="F100" s="2206">
        <f>F99</f>
        <v>27</v>
      </c>
      <c r="G100" s="1623"/>
      <c r="H100" s="1631"/>
      <c r="I100" s="1631"/>
      <c r="J100" s="1631"/>
      <c r="K100" s="1631"/>
    </row>
    <row r="101" spans="1:11" ht="19.899999999999999" customHeight="1">
      <c r="A101" s="3072"/>
      <c r="B101" s="3073"/>
      <c r="C101" s="3074"/>
      <c r="D101" s="3074"/>
      <c r="E101" s="3070">
        <f>E100</f>
        <v>41</v>
      </c>
      <c r="F101" s="3070">
        <f>E74</f>
        <v>28</v>
      </c>
      <c r="G101" s="3071"/>
      <c r="H101" s="1631"/>
      <c r="I101" s="1631"/>
      <c r="J101" s="1631"/>
      <c r="K101" s="1631"/>
    </row>
    <row r="102" spans="1:11" ht="19.899999999999999" customHeight="1">
      <c r="A102" s="3072"/>
      <c r="B102" s="3073"/>
      <c r="C102" s="3074"/>
      <c r="D102" s="3074"/>
      <c r="E102" s="3070">
        <f>D61</f>
        <v>42</v>
      </c>
      <c r="F102" s="3070">
        <f>F101</f>
        <v>28</v>
      </c>
      <c r="G102" s="3071"/>
      <c r="H102" s="1631"/>
      <c r="I102" s="1631"/>
      <c r="J102" s="1631"/>
      <c r="K102" s="1631"/>
    </row>
    <row r="103" spans="1:11" ht="19.899999999999999" customHeight="1">
      <c r="A103" s="3072"/>
      <c r="B103" s="3073"/>
      <c r="C103" s="3074"/>
      <c r="D103" s="3074"/>
      <c r="E103" s="3070">
        <f>E102</f>
        <v>42</v>
      </c>
      <c r="F103" s="2206">
        <f>F102</f>
        <v>28</v>
      </c>
      <c r="G103" s="3071"/>
      <c r="H103" s="1631"/>
      <c r="I103" s="1631"/>
      <c r="J103" s="1631"/>
      <c r="K103" s="1631"/>
    </row>
    <row r="104" spans="1:11" ht="19.899999999999999" customHeight="1">
      <c r="A104" s="3072"/>
      <c r="B104" s="3073"/>
      <c r="C104" s="3074"/>
      <c r="D104" s="3074"/>
      <c r="E104" s="3070">
        <f>D62</f>
        <v>43</v>
      </c>
      <c r="F104" s="3070">
        <f>E76</f>
        <v>29</v>
      </c>
      <c r="G104" s="3071"/>
      <c r="H104" s="1631"/>
      <c r="I104" s="1631"/>
      <c r="J104" s="1631"/>
      <c r="K104" s="1631"/>
    </row>
    <row r="105" spans="1:11" ht="19.899999999999999" customHeight="1">
      <c r="A105" s="3072"/>
      <c r="B105" s="3073"/>
      <c r="C105" s="3074"/>
      <c r="D105" s="3074"/>
      <c r="E105" s="3070">
        <f>E104</f>
        <v>43</v>
      </c>
      <c r="F105" s="3070">
        <f>F104</f>
        <v>29</v>
      </c>
      <c r="G105" s="1623"/>
      <c r="H105" s="1631"/>
      <c r="I105" s="1631"/>
      <c r="J105" s="1631"/>
      <c r="K105" s="1631"/>
    </row>
    <row r="106" spans="1:11" ht="19.899999999999999" customHeight="1">
      <c r="A106" s="3072"/>
      <c r="B106" s="3073"/>
      <c r="C106" s="3074"/>
      <c r="D106" s="3074"/>
      <c r="E106" s="3070">
        <f>D63</f>
        <v>44</v>
      </c>
      <c r="F106" s="2206">
        <f>F105</f>
        <v>29</v>
      </c>
      <c r="G106" s="1623"/>
      <c r="H106" s="1631"/>
      <c r="I106" s="1631"/>
      <c r="J106" s="1631"/>
      <c r="K106" s="1631"/>
    </row>
    <row r="107" spans="1:11" ht="19.899999999999999" customHeight="1">
      <c r="A107" s="3072"/>
      <c r="B107" s="3073"/>
      <c r="C107" s="3074"/>
      <c r="D107" s="3074"/>
      <c r="E107" s="3070">
        <f>E106</f>
        <v>44</v>
      </c>
      <c r="F107" s="3070">
        <f>E78</f>
        <v>30</v>
      </c>
      <c r="G107" s="1623"/>
      <c r="H107" s="1631"/>
      <c r="I107" s="1631"/>
      <c r="J107" s="1631"/>
      <c r="K107" s="1631"/>
    </row>
    <row r="108" spans="1:11" ht="19.899999999999999" customHeight="1">
      <c r="A108" s="3072"/>
      <c r="B108" s="3073"/>
      <c r="C108" s="3074"/>
      <c r="D108" s="3074"/>
      <c r="E108" s="3070">
        <f>D64</f>
        <v>45</v>
      </c>
      <c r="F108" s="3070">
        <f>F107</f>
        <v>30</v>
      </c>
      <c r="G108" s="1623"/>
      <c r="H108" s="1631"/>
      <c r="I108" s="1631"/>
      <c r="J108" s="1631"/>
      <c r="K108" s="1631"/>
    </row>
    <row r="109" spans="1:11" ht="19.899999999999999" customHeight="1">
      <c r="A109" s="3072"/>
      <c r="B109" s="3073"/>
      <c r="C109" s="3074"/>
      <c r="D109" s="3074"/>
      <c r="E109" s="3070">
        <f>E108</f>
        <v>45</v>
      </c>
      <c r="F109" s="2206">
        <f>F108</f>
        <v>30</v>
      </c>
      <c r="G109" s="3071"/>
      <c r="H109" s="1631"/>
      <c r="I109" s="1631"/>
      <c r="J109" s="1631"/>
      <c r="K109" s="1631"/>
    </row>
    <row r="110" spans="1:11" ht="19.899999999999999" customHeight="1">
      <c r="A110" s="3072"/>
      <c r="B110" s="3073"/>
      <c r="C110" s="3074"/>
      <c r="D110" s="3074"/>
      <c r="E110" s="3070">
        <f>D65</f>
        <v>46</v>
      </c>
      <c r="F110" s="3070">
        <f>E80</f>
        <v>31</v>
      </c>
      <c r="G110" s="3071"/>
      <c r="H110" s="1631"/>
      <c r="I110" s="1631"/>
      <c r="J110" s="1631"/>
      <c r="K110" s="1631"/>
    </row>
    <row r="111" spans="1:11" ht="19.899999999999999" customHeight="1">
      <c r="A111" s="3072"/>
      <c r="B111" s="3073"/>
      <c r="C111" s="3074"/>
      <c r="D111" s="3074"/>
      <c r="E111" s="3070">
        <f>E110</f>
        <v>46</v>
      </c>
      <c r="F111" s="3070">
        <f>F110</f>
        <v>31</v>
      </c>
      <c r="G111" s="3071"/>
      <c r="H111" s="1631"/>
      <c r="I111" s="1631"/>
      <c r="J111" s="1631"/>
      <c r="K111" s="1631"/>
    </row>
    <row r="112" spans="1:11" ht="19.899999999999999" customHeight="1">
      <c r="A112" s="3072"/>
      <c r="B112" s="3073"/>
      <c r="C112" s="3074"/>
      <c r="D112" s="3074"/>
      <c r="E112" s="3070">
        <f>D66</f>
        <v>47</v>
      </c>
      <c r="F112" s="2206">
        <f>F111</f>
        <v>31</v>
      </c>
      <c r="G112" s="3071"/>
      <c r="H112" s="1631"/>
      <c r="I112" s="1631"/>
      <c r="J112" s="1631"/>
      <c r="K112" s="1631"/>
    </row>
    <row r="113" spans="1:11" ht="19.899999999999999" customHeight="1">
      <c r="A113" s="3072"/>
      <c r="B113" s="3073"/>
      <c r="C113" s="3074"/>
      <c r="D113" s="3074"/>
      <c r="E113" s="3070">
        <f>E112</f>
        <v>47</v>
      </c>
      <c r="F113" s="3070">
        <f>E82</f>
        <v>32</v>
      </c>
      <c r="G113" s="1623"/>
      <c r="H113" s="1631"/>
      <c r="I113" s="1631"/>
      <c r="J113" s="1631"/>
      <c r="K113" s="1631"/>
    </row>
    <row r="114" spans="1:11" ht="19.899999999999999" customHeight="1">
      <c r="A114" s="3072"/>
      <c r="B114" s="3073"/>
      <c r="C114" s="3074"/>
      <c r="D114" s="3074"/>
      <c r="E114" s="3070">
        <f>D67</f>
        <v>48</v>
      </c>
      <c r="F114" s="3070">
        <f>F113</f>
        <v>32</v>
      </c>
      <c r="G114" s="1623"/>
      <c r="H114" s="1631"/>
      <c r="I114" s="1631"/>
      <c r="J114" s="1631"/>
      <c r="K114" s="1631"/>
    </row>
    <row r="115" spans="1:11" ht="19.899999999999999" customHeight="1">
      <c r="A115" s="3072"/>
      <c r="B115" s="3073"/>
      <c r="C115" s="3074"/>
      <c r="D115" s="3074"/>
      <c r="E115" s="3070">
        <f>E114</f>
        <v>48</v>
      </c>
      <c r="F115" s="2206">
        <f>F114</f>
        <v>32</v>
      </c>
      <c r="G115" s="1623"/>
      <c r="H115" s="1631"/>
      <c r="I115" s="1631"/>
      <c r="J115" s="1631"/>
      <c r="K115" s="1631"/>
    </row>
    <row r="116" spans="1:11" ht="19.899999999999999" customHeight="1">
      <c r="A116" s="3072"/>
      <c r="B116" s="3073"/>
      <c r="C116" s="3074"/>
      <c r="D116" s="3074"/>
      <c r="E116" s="3070">
        <f>D68</f>
        <v>49</v>
      </c>
      <c r="F116" s="3070">
        <f>E84</f>
        <v>33</v>
      </c>
      <c r="G116" s="3071"/>
      <c r="H116" s="1631"/>
      <c r="I116" s="1631"/>
      <c r="J116" s="1631"/>
      <c r="K116" s="1631"/>
    </row>
    <row r="117" spans="1:11" ht="19.899999999999999" customHeight="1">
      <c r="A117" s="3072"/>
      <c r="B117" s="3073"/>
      <c r="C117" s="3074"/>
      <c r="D117" s="3074"/>
      <c r="E117" s="3070">
        <f>E116</f>
        <v>49</v>
      </c>
      <c r="F117" s="3070">
        <f>F116</f>
        <v>33</v>
      </c>
      <c r="G117" s="3071"/>
      <c r="H117" s="1631"/>
      <c r="I117" s="1631"/>
      <c r="J117" s="1631"/>
      <c r="K117" s="1631"/>
    </row>
    <row r="118" spans="1:11" ht="19.899999999999999" customHeight="1">
      <c r="C118" s="3074"/>
      <c r="D118" s="3074"/>
      <c r="E118" s="3070">
        <f>D69</f>
        <v>50</v>
      </c>
      <c r="F118" s="2206">
        <f>F117</f>
        <v>33</v>
      </c>
      <c r="G118" s="1623"/>
      <c r="H118" s="1631"/>
      <c r="I118" s="1631"/>
      <c r="J118" s="1631"/>
      <c r="K118" s="1631"/>
    </row>
    <row r="119" spans="1:11" ht="19.899999999999999" customHeight="1">
      <c r="C119" s="3074"/>
      <c r="D119" s="3074"/>
      <c r="E119" s="3070">
        <f>E118</f>
        <v>50</v>
      </c>
      <c r="F119" s="3070">
        <f>E86</f>
        <v>34</v>
      </c>
      <c r="G119" s="3071"/>
      <c r="H119" s="1631"/>
      <c r="I119" s="1631"/>
      <c r="J119" s="1631"/>
      <c r="K119" s="1631"/>
    </row>
    <row r="120" spans="1:11" ht="15">
      <c r="F120" s="3070">
        <f>F119</f>
        <v>34</v>
      </c>
    </row>
    <row r="121" spans="1:11" ht="15">
      <c r="F121" s="3070">
        <f>F120</f>
        <v>34</v>
      </c>
    </row>
    <row r="122" spans="1:11" ht="15">
      <c r="F122" s="3070">
        <f>E88</f>
        <v>35</v>
      </c>
    </row>
    <row r="123" spans="1:11" ht="15">
      <c r="F123" s="3070">
        <f>F122</f>
        <v>35</v>
      </c>
    </row>
    <row r="124" spans="1:11" ht="15">
      <c r="F124" s="3070">
        <f>F123</f>
        <v>35</v>
      </c>
    </row>
    <row r="125" spans="1:11" ht="15">
      <c r="F125" s="3070">
        <f>E90</f>
        <v>36</v>
      </c>
    </row>
    <row r="126" spans="1:11" ht="15">
      <c r="F126" s="3070">
        <f>F125</f>
        <v>36</v>
      </c>
    </row>
    <row r="127" spans="1:11" ht="15">
      <c r="F127" s="3070">
        <f>F126</f>
        <v>36</v>
      </c>
    </row>
    <row r="128" spans="1:11" ht="15">
      <c r="F128" s="3070">
        <f>E92</f>
        <v>37</v>
      </c>
    </row>
    <row r="129" spans="6:6" ht="15">
      <c r="F129" s="3070">
        <f>F128</f>
        <v>37</v>
      </c>
    </row>
    <row r="130" spans="6:6" ht="15">
      <c r="F130" s="3070">
        <f>F129</f>
        <v>37</v>
      </c>
    </row>
    <row r="131" spans="6:6" ht="15">
      <c r="F131" s="3070">
        <f>E94</f>
        <v>38</v>
      </c>
    </row>
    <row r="132" spans="6:6" ht="15">
      <c r="F132" s="3070">
        <f>F131</f>
        <v>38</v>
      </c>
    </row>
    <row r="133" spans="6:6" ht="15">
      <c r="F133" s="3070">
        <f>F132</f>
        <v>38</v>
      </c>
    </row>
    <row r="134" spans="6:6" ht="15">
      <c r="F134" s="3070">
        <f>E96</f>
        <v>39</v>
      </c>
    </row>
    <row r="135" spans="6:6" ht="15">
      <c r="F135" s="3070">
        <f>F134</f>
        <v>39</v>
      </c>
    </row>
    <row r="136" spans="6:6" ht="15">
      <c r="F136" s="3070">
        <f>F135</f>
        <v>39</v>
      </c>
    </row>
    <row r="137" spans="6:6" ht="15">
      <c r="F137" s="3070">
        <f>E98</f>
        <v>40</v>
      </c>
    </row>
    <row r="138" spans="6:6" ht="15">
      <c r="F138" s="3070">
        <f>F137</f>
        <v>40</v>
      </c>
    </row>
    <row r="139" spans="6:6" ht="15">
      <c r="F139" s="3070">
        <f>F138</f>
        <v>40</v>
      </c>
    </row>
    <row r="140" spans="6:6" ht="15">
      <c r="F140" s="3070">
        <f>E100</f>
        <v>41</v>
      </c>
    </row>
    <row r="141" spans="6:6" ht="15">
      <c r="F141" s="3070">
        <f>F140</f>
        <v>41</v>
      </c>
    </row>
    <row r="142" spans="6:6" ht="15">
      <c r="F142" s="3070">
        <f>F141</f>
        <v>41</v>
      </c>
    </row>
    <row r="143" spans="6:6" ht="15">
      <c r="F143" s="3070">
        <f>E102</f>
        <v>42</v>
      </c>
    </row>
    <row r="144" spans="6:6" ht="15">
      <c r="F144" s="3070">
        <f>F143</f>
        <v>42</v>
      </c>
    </row>
    <row r="145" spans="6:6" ht="15">
      <c r="F145" s="3070">
        <f>F144</f>
        <v>42</v>
      </c>
    </row>
    <row r="146" spans="6:6" ht="15">
      <c r="F146" s="3070">
        <f>E104</f>
        <v>43</v>
      </c>
    </row>
    <row r="147" spans="6:6" ht="15">
      <c r="F147" s="3070">
        <f>F146</f>
        <v>43</v>
      </c>
    </row>
    <row r="148" spans="6:6" ht="15">
      <c r="F148" s="3070">
        <f>F147</f>
        <v>43</v>
      </c>
    </row>
    <row r="149" spans="6:6" ht="15">
      <c r="F149" s="3070">
        <f>E106</f>
        <v>44</v>
      </c>
    </row>
    <row r="150" spans="6:6" ht="15">
      <c r="F150" s="3070">
        <f>F149</f>
        <v>44</v>
      </c>
    </row>
    <row r="151" spans="6:6" ht="15">
      <c r="F151" s="3070">
        <f>F150</f>
        <v>44</v>
      </c>
    </row>
    <row r="152" spans="6:6" ht="15">
      <c r="F152" s="3070">
        <f>E108</f>
        <v>45</v>
      </c>
    </row>
    <row r="153" spans="6:6" ht="15">
      <c r="F153" s="3070">
        <f>F152</f>
        <v>45</v>
      </c>
    </row>
    <row r="154" spans="6:6" ht="15">
      <c r="F154" s="3070">
        <f>F153</f>
        <v>45</v>
      </c>
    </row>
    <row r="155" spans="6:6" ht="15">
      <c r="F155" s="3070">
        <f>E110</f>
        <v>46</v>
      </c>
    </row>
    <row r="156" spans="6:6" ht="15">
      <c r="F156" s="3070">
        <f>F155</f>
        <v>46</v>
      </c>
    </row>
    <row r="157" spans="6:6" ht="15">
      <c r="F157" s="3070">
        <f>F156</f>
        <v>46</v>
      </c>
    </row>
    <row r="158" spans="6:6" ht="15">
      <c r="F158" s="3070">
        <f>E112</f>
        <v>47</v>
      </c>
    </row>
    <row r="159" spans="6:6" ht="15">
      <c r="F159" s="3070">
        <f>F158</f>
        <v>47</v>
      </c>
    </row>
    <row r="160" spans="6:6" ht="15">
      <c r="F160" s="3070">
        <f>F159</f>
        <v>47</v>
      </c>
    </row>
    <row r="161" spans="6:6" ht="15">
      <c r="F161" s="3070">
        <f>E114</f>
        <v>48</v>
      </c>
    </row>
    <row r="162" spans="6:6" ht="15">
      <c r="F162" s="3070">
        <f>F161</f>
        <v>48</v>
      </c>
    </row>
    <row r="163" spans="6:6" ht="15">
      <c r="F163" s="3070">
        <f>F162</f>
        <v>48</v>
      </c>
    </row>
    <row r="164" spans="6:6" ht="15">
      <c r="F164" s="3070">
        <f>E116</f>
        <v>49</v>
      </c>
    </row>
    <row r="165" spans="6:6" ht="15">
      <c r="F165" s="3070">
        <f>F164</f>
        <v>49</v>
      </c>
    </row>
    <row r="166" spans="6:6" ht="15">
      <c r="F166" s="3070">
        <f>F165</f>
        <v>49</v>
      </c>
    </row>
    <row r="167" spans="6:6" ht="15">
      <c r="F167" s="3070">
        <f>E118</f>
        <v>50</v>
      </c>
    </row>
    <row r="168" spans="6:6" ht="15">
      <c r="F168" s="3070">
        <f>F167</f>
        <v>50</v>
      </c>
    </row>
    <row r="169" spans="6:6" ht="15">
      <c r="F169" s="2385">
        <f>F168</f>
        <v>50</v>
      </c>
    </row>
  </sheetData>
  <mergeCells count="2">
    <mergeCell ref="G3:J3"/>
    <mergeCell ref="H5:K5"/>
  </mergeCells>
  <pageMargins left="0.3" right="0.27" top="0.33" bottom="0.3" header="0.26" footer="0.23"/>
  <pageSetup paperSize="9" orientation="portrait" r:id="rId1"/>
  <headerFooter alignWithMargins="0">
    <oddFooter>&amp;R&amp;Z&amp;F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indexed="14"/>
    <pageSetUpPr fitToPage="1"/>
  </sheetPr>
  <dimension ref="A1:AG73"/>
  <sheetViews>
    <sheetView showZeros="0" topLeftCell="A13" zoomScale="85" zoomScaleNormal="85" workbookViewId="0">
      <selection activeCell="I30" sqref="I30:J30"/>
    </sheetView>
  </sheetViews>
  <sheetFormatPr baseColWidth="10" defaultColWidth="11.42578125" defaultRowHeight="12.75"/>
  <cols>
    <col min="1" max="1" width="4.140625" style="1107" customWidth="1"/>
    <col min="2" max="2" width="24.140625" style="1108" customWidth="1"/>
    <col min="3" max="3" width="17.140625" style="1108" customWidth="1"/>
    <col min="4" max="4" width="5.42578125" style="267" customWidth="1"/>
    <col min="5" max="5" width="5.5703125" style="267" customWidth="1"/>
    <col min="6" max="6" width="9.5703125" style="267" customWidth="1"/>
    <col min="7" max="7" width="10" style="267" customWidth="1"/>
    <col min="8" max="8" width="1.28515625" style="268" customWidth="1"/>
    <col min="9" max="9" width="4.85546875" style="267" customWidth="1"/>
    <col min="10" max="10" width="11.5703125" style="267" customWidth="1"/>
    <col min="11" max="11" width="8.28515625" style="267" customWidth="1"/>
    <col min="12" max="12" width="6.7109375" style="267" customWidth="1"/>
    <col min="13" max="13" width="7.7109375" style="267" customWidth="1"/>
    <col min="14" max="14" width="7" style="267" customWidth="1"/>
    <col min="15" max="15" width="7.28515625" style="267" customWidth="1"/>
    <col min="16" max="16" width="7" style="267" customWidth="1"/>
    <col min="17" max="17" width="7.28515625" style="267" customWidth="1"/>
    <col min="18" max="19" width="6.85546875" style="267" customWidth="1"/>
    <col min="20" max="20" width="7.28515625" style="267" customWidth="1"/>
    <col min="21" max="21" width="7.5703125" style="267" customWidth="1"/>
    <col min="22" max="22" width="18.140625" style="267" customWidth="1"/>
    <col min="23" max="23" width="5.5703125" style="267" customWidth="1"/>
    <col min="24" max="24" width="13.42578125" style="1109" customWidth="1"/>
    <col min="25" max="25" width="16.42578125" style="1109" customWidth="1"/>
    <col min="26" max="26" width="16.42578125" style="267" customWidth="1"/>
    <col min="27" max="27" width="22" style="267" customWidth="1"/>
    <col min="28" max="28" width="11.42578125" style="267"/>
    <col min="29" max="29" width="5.140625" style="1109" customWidth="1"/>
    <col min="30" max="32" width="32.140625" style="267" customWidth="1"/>
    <col min="33" max="33" width="31" style="267" customWidth="1"/>
    <col min="34" max="16384" width="11.42578125" style="267"/>
  </cols>
  <sheetData>
    <row r="1" spans="1:33">
      <c r="T1" s="268"/>
      <c r="U1" s="268"/>
      <c r="V1" s="268"/>
    </row>
    <row r="2" spans="1:33" ht="15.75">
      <c r="F2" s="1110" t="s">
        <v>1236</v>
      </c>
      <c r="G2" s="3512" t="str">
        <f>PREVI!C10</f>
        <v>CIMOLAI</v>
      </c>
      <c r="H2" s="3512"/>
      <c r="I2" s="3512"/>
      <c r="J2" s="3512"/>
      <c r="K2" s="3512"/>
      <c r="L2" s="1110"/>
      <c r="M2" s="1111"/>
      <c r="N2" s="1112"/>
      <c r="O2" s="1113" t="s">
        <v>1237</v>
      </c>
      <c r="P2" s="3512" t="str">
        <f>PREVI!A10</f>
        <v>1100633635-636</v>
      </c>
      <c r="Q2" s="3512"/>
      <c r="R2" s="3512"/>
      <c r="S2" s="1112"/>
      <c r="T2" s="1113" t="s">
        <v>234</v>
      </c>
      <c r="U2" s="3518"/>
      <c r="V2" s="3519"/>
    </row>
    <row r="3" spans="1:33" ht="15.75">
      <c r="A3" s="1114" t="s">
        <v>188</v>
      </c>
      <c r="F3" s="1110" t="s">
        <v>1238</v>
      </c>
      <c r="G3" s="3512" t="str">
        <f>PREVI!C11</f>
        <v>PASSERELLE DE BELVAL</v>
      </c>
      <c r="H3" s="3512"/>
      <c r="I3" s="3512"/>
      <c r="J3" s="3512"/>
      <c r="K3" s="3512"/>
      <c r="L3" s="1110"/>
      <c r="M3" s="1111"/>
      <c r="N3" s="1112"/>
      <c r="O3" s="1113" t="s">
        <v>1239</v>
      </c>
      <c r="P3" s="3512" t="str">
        <f>PREVI!A11</f>
        <v>Z128</v>
      </c>
      <c r="Q3" s="3512"/>
      <c r="R3" s="3512"/>
      <c r="S3" s="1112"/>
      <c r="T3" s="1113" t="s">
        <v>1240</v>
      </c>
      <c r="U3" s="3519" t="s">
        <v>949</v>
      </c>
      <c r="V3" s="3519"/>
    </row>
    <row r="4" spans="1:33" ht="15.75">
      <c r="A4" s="1115" t="s">
        <v>190</v>
      </c>
      <c r="F4" s="1116" t="s">
        <v>1241</v>
      </c>
      <c r="G4" s="3512"/>
      <c r="H4" s="3512"/>
      <c r="I4" s="3512"/>
      <c r="J4" s="3512"/>
      <c r="K4" s="3512"/>
      <c r="L4" s="1110"/>
      <c r="M4" s="1117"/>
      <c r="N4" s="1112"/>
      <c r="O4" s="1113" t="s">
        <v>1242</v>
      </c>
      <c r="P4" s="3512" t="str">
        <f>PREVI!A12</f>
        <v>1900015151-15087</v>
      </c>
      <c r="Q4" s="3512"/>
      <c r="R4" s="3512"/>
      <c r="S4" s="1112"/>
      <c r="T4" s="1111"/>
      <c r="U4" s="1111"/>
      <c r="V4" s="1111"/>
    </row>
    <row r="5" spans="1:33" ht="18.75" thickBot="1">
      <c r="A5" s="3513" t="s">
        <v>189</v>
      </c>
      <c r="B5" s="3513"/>
      <c r="C5" s="3513"/>
      <c r="D5" s="3513"/>
      <c r="E5" s="1118"/>
      <c r="F5" s="1118"/>
      <c r="G5" s="1118"/>
      <c r="H5" s="1119"/>
      <c r="I5" s="1118"/>
      <c r="J5" s="1118"/>
      <c r="K5" s="1118"/>
      <c r="L5" s="1118"/>
      <c r="M5" s="1118"/>
      <c r="N5" s="1118"/>
      <c r="O5" s="1118"/>
      <c r="P5" s="1120"/>
      <c r="Q5" s="1121"/>
      <c r="R5" s="1118"/>
      <c r="S5" s="1118"/>
      <c r="T5" s="1118"/>
      <c r="U5" s="1118"/>
      <c r="V5" s="1118"/>
    </row>
    <row r="6" spans="1:33" ht="19.5" thickTop="1" thickBot="1">
      <c r="A6" s="3514" t="s">
        <v>1243</v>
      </c>
      <c r="B6" s="3515"/>
      <c r="C6" s="3515"/>
      <c r="D6" s="3515"/>
      <c r="E6" s="3515"/>
      <c r="F6" s="3515"/>
      <c r="G6" s="3516"/>
      <c r="H6" s="1119"/>
      <c r="I6" s="3514" t="s">
        <v>1244</v>
      </c>
      <c r="J6" s="3515"/>
      <c r="K6" s="3515"/>
      <c r="L6" s="3515"/>
      <c r="M6" s="3515"/>
      <c r="N6" s="3515"/>
      <c r="O6" s="3515"/>
      <c r="P6" s="3515"/>
      <c r="Q6" s="3515"/>
      <c r="R6" s="3515"/>
      <c r="S6" s="3515"/>
      <c r="T6" s="3515"/>
      <c r="U6" s="3515"/>
      <c r="V6" s="3517"/>
      <c r="W6" s="268"/>
      <c r="X6" s="3436" t="s">
        <v>1245</v>
      </c>
      <c r="Y6" s="3437"/>
      <c r="Z6" s="3437"/>
      <c r="AA6" s="3438"/>
      <c r="AC6" s="3436" t="s">
        <v>1246</v>
      </c>
      <c r="AD6" s="3437"/>
      <c r="AE6" s="3437"/>
      <c r="AF6" s="3437"/>
      <c r="AG6" s="3438"/>
    </row>
    <row r="7" spans="1:33" ht="15" customHeight="1" thickTop="1" thickBot="1">
      <c r="A7" s="1122" t="s">
        <v>1247</v>
      </c>
      <c r="B7" s="3499" t="s">
        <v>1248</v>
      </c>
      <c r="C7" s="3500"/>
      <c r="D7" s="1123" t="s">
        <v>1249</v>
      </c>
      <c r="E7" s="1124" t="s">
        <v>1250</v>
      </c>
      <c r="F7" s="3501" t="s">
        <v>1251</v>
      </c>
      <c r="G7" s="3502"/>
      <c r="H7" s="1125"/>
      <c r="I7" s="3503" t="s">
        <v>1252</v>
      </c>
      <c r="J7" s="3504"/>
      <c r="K7" s="3505"/>
      <c r="L7" s="3506" t="s">
        <v>202</v>
      </c>
      <c r="M7" s="3507"/>
      <c r="N7" s="3508" t="s">
        <v>203</v>
      </c>
      <c r="O7" s="3508"/>
      <c r="P7" s="3506" t="s">
        <v>204</v>
      </c>
      <c r="Q7" s="3507"/>
      <c r="R7" s="3506" t="s">
        <v>1253</v>
      </c>
      <c r="S7" s="3507"/>
      <c r="T7" s="3506" t="s">
        <v>205</v>
      </c>
      <c r="U7" s="3508"/>
      <c r="V7" s="1126"/>
      <c r="X7" s="3428" t="s">
        <v>1254</v>
      </c>
      <c r="Y7" s="3429"/>
      <c r="Z7" s="3429"/>
      <c r="AA7" s="3430"/>
      <c r="AC7" s="1127" t="s">
        <v>1247</v>
      </c>
      <c r="AD7" s="1128" t="s">
        <v>1254</v>
      </c>
      <c r="AE7" s="3509" t="s">
        <v>1255</v>
      </c>
      <c r="AF7" s="3510"/>
      <c r="AG7" s="3511"/>
    </row>
    <row r="8" spans="1:33" ht="15" customHeight="1" thickTop="1" thickBot="1">
      <c r="A8" s="1129" t="s">
        <v>1256</v>
      </c>
      <c r="B8" s="1130" t="s">
        <v>1257</v>
      </c>
      <c r="C8" s="1131"/>
      <c r="D8" s="1132" t="s">
        <v>286</v>
      </c>
      <c r="E8" s="1133"/>
      <c r="F8" s="1134" t="s">
        <v>1258</v>
      </c>
      <c r="G8" s="1135" t="s">
        <v>1259</v>
      </c>
      <c r="H8" s="1136"/>
      <c r="I8" s="3496"/>
      <c r="J8" s="3497"/>
      <c r="K8" s="3498"/>
      <c r="L8" s="1137"/>
      <c r="M8" s="1138"/>
      <c r="N8" s="1139"/>
      <c r="O8" s="1139"/>
      <c r="P8" s="1140"/>
      <c r="Q8" s="1141"/>
      <c r="R8" s="1142"/>
      <c r="S8" s="1138"/>
      <c r="T8" s="1142"/>
      <c r="U8" s="1137"/>
      <c r="V8" s="1143" t="s">
        <v>271</v>
      </c>
      <c r="X8" s="3481" t="s">
        <v>1260</v>
      </c>
      <c r="Y8" s="3483" t="s">
        <v>287</v>
      </c>
      <c r="Z8" s="3483" t="s">
        <v>1261</v>
      </c>
      <c r="AA8" s="3485" t="s">
        <v>1262</v>
      </c>
      <c r="AC8" s="1144"/>
      <c r="AD8" s="1145"/>
      <c r="AE8" s="1146" t="s">
        <v>1263</v>
      </c>
      <c r="AF8" s="1106" t="s">
        <v>1264</v>
      </c>
      <c r="AG8" s="1147" t="s">
        <v>1265</v>
      </c>
    </row>
    <row r="9" spans="1:33" ht="15" customHeight="1" thickBot="1">
      <c r="A9" s="1148" t="s">
        <v>1266</v>
      </c>
      <c r="B9" s="1130" t="s">
        <v>1267</v>
      </c>
      <c r="C9" s="1131"/>
      <c r="D9" s="1132" t="s">
        <v>286</v>
      </c>
      <c r="E9" s="1133"/>
      <c r="F9" s="1149" t="s">
        <v>1268</v>
      </c>
      <c r="G9" s="1150" t="s">
        <v>1269</v>
      </c>
      <c r="H9" s="1151"/>
      <c r="I9" s="1152" t="s">
        <v>387</v>
      </c>
      <c r="J9" s="1153" t="s">
        <v>196</v>
      </c>
      <c r="K9" s="1153" t="s">
        <v>198</v>
      </c>
      <c r="L9" s="1154" t="s">
        <v>388</v>
      </c>
      <c r="M9" s="1155" t="s">
        <v>389</v>
      </c>
      <c r="N9" s="1154" t="s">
        <v>388</v>
      </c>
      <c r="O9" s="1155" t="s">
        <v>389</v>
      </c>
      <c r="P9" s="1154" t="s">
        <v>388</v>
      </c>
      <c r="Q9" s="1155" t="s">
        <v>389</v>
      </c>
      <c r="R9" s="1154" t="s">
        <v>388</v>
      </c>
      <c r="S9" s="1155" t="s">
        <v>389</v>
      </c>
      <c r="T9" s="1156" t="s">
        <v>388</v>
      </c>
      <c r="U9" s="1157" t="s">
        <v>389</v>
      </c>
      <c r="V9" s="1158"/>
      <c r="X9" s="3482"/>
      <c r="Y9" s="3484"/>
      <c r="Z9" s="3484"/>
      <c r="AA9" s="3486" t="s">
        <v>1269</v>
      </c>
      <c r="AC9" s="1144"/>
      <c r="AD9" s="1145"/>
      <c r="AE9" s="1159"/>
      <c r="AF9" s="1160"/>
      <c r="AG9" s="1161"/>
    </row>
    <row r="10" spans="1:33" ht="15" customHeight="1">
      <c r="A10" s="1162"/>
      <c r="B10" s="1131"/>
      <c r="C10" s="1131"/>
      <c r="D10" s="1163"/>
      <c r="E10" s="1164"/>
      <c r="F10" s="1131"/>
      <c r="G10" s="1165"/>
      <c r="H10" s="1119"/>
      <c r="I10" s="1166">
        <v>10</v>
      </c>
      <c r="J10" s="1688" t="str">
        <f>PREVI!H10</f>
        <v>HL 1100</v>
      </c>
      <c r="K10" s="258">
        <v>20000</v>
      </c>
      <c r="L10" s="1167">
        <f t="shared" ref="L10:L19" si="0">M10*I10</f>
        <v>50</v>
      </c>
      <c r="M10" s="1168">
        <v>5</v>
      </c>
      <c r="N10" s="1167">
        <f t="shared" ref="N10:N19" si="1">O10*I10</f>
        <v>0</v>
      </c>
      <c r="O10" s="1169"/>
      <c r="P10" s="1167">
        <f t="shared" ref="P10:P19" si="2">Q10*I10</f>
        <v>0</v>
      </c>
      <c r="Q10" s="1168"/>
      <c r="R10" s="1167">
        <f t="shared" ref="R10:R19" si="3">S10*I10</f>
        <v>0</v>
      </c>
      <c r="S10" s="1169"/>
      <c r="T10" s="1167">
        <f t="shared" ref="T10:T19" si="4">U10*I10</f>
        <v>0</v>
      </c>
      <c r="U10" s="1169"/>
      <c r="V10" s="1170"/>
      <c r="X10" s="1171"/>
      <c r="Y10" s="1160"/>
      <c r="Z10" s="1172"/>
      <c r="AA10" s="1173">
        <f t="shared" ref="AA10:AA16" si="5">X10*Z10/60</f>
        <v>0</v>
      </c>
      <c r="AC10" s="1144"/>
      <c r="AD10" s="1145"/>
      <c r="AE10" s="1174"/>
      <c r="AF10" s="1145"/>
      <c r="AG10" s="1175"/>
    </row>
    <row r="11" spans="1:33" ht="15" customHeight="1">
      <c r="A11" s="1129" t="s">
        <v>1270</v>
      </c>
      <c r="B11" s="1176" t="s">
        <v>1271</v>
      </c>
      <c r="C11" s="1131"/>
      <c r="D11" s="1132" t="s">
        <v>286</v>
      </c>
      <c r="E11" s="1177"/>
      <c r="F11" s="1178"/>
      <c r="G11" s="1165"/>
      <c r="H11" s="1119"/>
      <c r="I11" s="1166">
        <f>PREVI!G11</f>
        <v>0</v>
      </c>
      <c r="J11" s="1691">
        <f>PREVI!H11</f>
        <v>0</v>
      </c>
      <c r="K11" s="272">
        <f>PREVI!I11</f>
        <v>0</v>
      </c>
      <c r="L11" s="1180">
        <f t="shared" si="0"/>
        <v>0</v>
      </c>
      <c r="M11" s="1181"/>
      <c r="N11" s="1180">
        <f t="shared" si="1"/>
        <v>0</v>
      </c>
      <c r="O11" s="1182"/>
      <c r="P11" s="1180">
        <f t="shared" si="2"/>
        <v>0</v>
      </c>
      <c r="Q11" s="1181"/>
      <c r="R11" s="1180">
        <f t="shared" si="3"/>
        <v>0</v>
      </c>
      <c r="S11" s="1182"/>
      <c r="T11" s="1180">
        <f t="shared" si="4"/>
        <v>0</v>
      </c>
      <c r="U11" s="1182"/>
      <c r="V11" s="1170"/>
      <c r="X11" s="1144"/>
      <c r="Y11" s="1183"/>
      <c r="Z11" s="1184"/>
      <c r="AA11" s="1173">
        <f t="shared" si="5"/>
        <v>0</v>
      </c>
      <c r="AC11" s="1144"/>
      <c r="AD11" s="1145"/>
      <c r="AE11" s="1174"/>
      <c r="AF11" s="1145"/>
      <c r="AG11" s="1175"/>
    </row>
    <row r="12" spans="1:33" ht="15" customHeight="1">
      <c r="A12" s="1148" t="s">
        <v>1272</v>
      </c>
      <c r="B12" s="1176" t="s">
        <v>1273</v>
      </c>
      <c r="C12" s="1131"/>
      <c r="D12" s="1132" t="s">
        <v>286</v>
      </c>
      <c r="E12" s="1177"/>
      <c r="F12" s="1178"/>
      <c r="G12" s="1165"/>
      <c r="H12" s="1119"/>
      <c r="I12" s="1166">
        <f>PREVI!G12</f>
        <v>0</v>
      </c>
      <c r="J12" s="1691">
        <f>PREVI!H12</f>
        <v>0</v>
      </c>
      <c r="K12" s="272">
        <f>PREVI!I12</f>
        <v>0</v>
      </c>
      <c r="L12" s="1180">
        <f t="shared" si="0"/>
        <v>0</v>
      </c>
      <c r="M12" s="1181"/>
      <c r="N12" s="1180">
        <f t="shared" si="1"/>
        <v>0</v>
      </c>
      <c r="O12" s="1182"/>
      <c r="P12" s="1180">
        <f t="shared" si="2"/>
        <v>0</v>
      </c>
      <c r="Q12" s="1181"/>
      <c r="R12" s="1180">
        <f t="shared" si="3"/>
        <v>0</v>
      </c>
      <c r="S12" s="1182"/>
      <c r="T12" s="1180">
        <f t="shared" si="4"/>
        <v>0</v>
      </c>
      <c r="U12" s="1182"/>
      <c r="V12" s="1170"/>
      <c r="X12" s="1144"/>
      <c r="Y12" s="1183"/>
      <c r="Z12" s="1184"/>
      <c r="AA12" s="1173">
        <f t="shared" si="5"/>
        <v>0</v>
      </c>
      <c r="AC12" s="1144"/>
      <c r="AD12" s="1145"/>
      <c r="AE12" s="1174"/>
      <c r="AF12" s="1145"/>
      <c r="AG12" s="1175"/>
    </row>
    <row r="13" spans="1:33" ht="15" customHeight="1">
      <c r="A13" s="1129" t="s">
        <v>1274</v>
      </c>
      <c r="B13" s="1176" t="s">
        <v>1275</v>
      </c>
      <c r="C13" s="1131"/>
      <c r="D13" s="1132" t="s">
        <v>286</v>
      </c>
      <c r="E13" s="1133"/>
      <c r="F13" s="1185"/>
      <c r="G13" s="1165"/>
      <c r="H13" s="1119"/>
      <c r="I13" s="1166">
        <f>PREVI!G13</f>
        <v>0</v>
      </c>
      <c r="J13" s="1179">
        <f>PREVI!H13</f>
        <v>0</v>
      </c>
      <c r="K13" s="265">
        <f>PREVI!I13</f>
        <v>0</v>
      </c>
      <c r="L13" s="1180">
        <f t="shared" si="0"/>
        <v>0</v>
      </c>
      <c r="M13" s="1181"/>
      <c r="N13" s="1180">
        <f t="shared" si="1"/>
        <v>0</v>
      </c>
      <c r="O13" s="1182"/>
      <c r="P13" s="1180">
        <f t="shared" si="2"/>
        <v>0</v>
      </c>
      <c r="Q13" s="1181"/>
      <c r="R13" s="1180">
        <f t="shared" si="3"/>
        <v>0</v>
      </c>
      <c r="S13" s="1182"/>
      <c r="T13" s="1180">
        <f t="shared" si="4"/>
        <v>0</v>
      </c>
      <c r="U13" s="1182"/>
      <c r="V13" s="1170"/>
      <c r="X13" s="1144"/>
      <c r="Y13" s="1183"/>
      <c r="Z13" s="1184"/>
      <c r="AA13" s="1173">
        <f t="shared" si="5"/>
        <v>0</v>
      </c>
      <c r="AC13" s="1144"/>
      <c r="AD13" s="1145"/>
      <c r="AE13" s="1174"/>
      <c r="AF13" s="1145"/>
      <c r="AG13" s="1175"/>
    </row>
    <row r="14" spans="1:33" ht="15" customHeight="1">
      <c r="A14" s="1129" t="s">
        <v>1276</v>
      </c>
      <c r="B14" s="1130" t="s">
        <v>1277</v>
      </c>
      <c r="C14" s="1131"/>
      <c r="D14" s="1132" t="s">
        <v>286</v>
      </c>
      <c r="E14" s="1177"/>
      <c r="F14" s="1178"/>
      <c r="G14" s="1165"/>
      <c r="H14" s="1119"/>
      <c r="I14" s="1166">
        <f>PREVI!G14</f>
        <v>0</v>
      </c>
      <c r="J14" s="1179">
        <f>PREVI!H14</f>
        <v>0</v>
      </c>
      <c r="K14" s="265">
        <f>PREVI!I14</f>
        <v>0</v>
      </c>
      <c r="L14" s="1180">
        <f t="shared" si="0"/>
        <v>0</v>
      </c>
      <c r="M14" s="1181"/>
      <c r="N14" s="1180">
        <f t="shared" si="1"/>
        <v>0</v>
      </c>
      <c r="O14" s="1182"/>
      <c r="P14" s="1180">
        <f t="shared" si="2"/>
        <v>0</v>
      </c>
      <c r="Q14" s="1181"/>
      <c r="R14" s="1180">
        <f t="shared" si="3"/>
        <v>0</v>
      </c>
      <c r="S14" s="1182"/>
      <c r="T14" s="1180">
        <f t="shared" si="4"/>
        <v>0</v>
      </c>
      <c r="U14" s="1182"/>
      <c r="V14" s="1170"/>
      <c r="X14" s="1144"/>
      <c r="Y14" s="1183"/>
      <c r="Z14" s="1184"/>
      <c r="AA14" s="1173">
        <f t="shared" si="5"/>
        <v>0</v>
      </c>
      <c r="AC14" s="1144"/>
      <c r="AD14" s="1145"/>
      <c r="AE14" s="1174"/>
      <c r="AF14" s="1145"/>
      <c r="AG14" s="1175"/>
    </row>
    <row r="15" spans="1:33" ht="15" customHeight="1">
      <c r="A15" s="1148" t="s">
        <v>1278</v>
      </c>
      <c r="B15" s="1130" t="s">
        <v>1279</v>
      </c>
      <c r="C15" s="1131"/>
      <c r="D15" s="1132" t="s">
        <v>286</v>
      </c>
      <c r="E15" s="1133"/>
      <c r="F15" s="1185"/>
      <c r="G15" s="1165"/>
      <c r="H15" s="1119"/>
      <c r="I15" s="1166">
        <f>PREVI!G15</f>
        <v>0</v>
      </c>
      <c r="J15" s="1179">
        <f>PREVI!H15</f>
        <v>0</v>
      </c>
      <c r="K15" s="265">
        <f>PREVI!I15</f>
        <v>0</v>
      </c>
      <c r="L15" s="1180">
        <f t="shared" si="0"/>
        <v>0</v>
      </c>
      <c r="M15" s="1181"/>
      <c r="N15" s="1180">
        <f t="shared" si="1"/>
        <v>0</v>
      </c>
      <c r="O15" s="1182"/>
      <c r="P15" s="1180">
        <f t="shared" si="2"/>
        <v>0</v>
      </c>
      <c r="Q15" s="1181"/>
      <c r="R15" s="1180">
        <f t="shared" si="3"/>
        <v>0</v>
      </c>
      <c r="S15" s="1182"/>
      <c r="T15" s="1180">
        <f t="shared" si="4"/>
        <v>0</v>
      </c>
      <c r="U15" s="1182"/>
      <c r="V15" s="1170"/>
      <c r="X15" s="1144"/>
      <c r="Y15" s="1183"/>
      <c r="Z15" s="1184"/>
      <c r="AA15" s="1173">
        <f t="shared" si="5"/>
        <v>0</v>
      </c>
      <c r="AC15" s="1144"/>
      <c r="AD15" s="1145"/>
      <c r="AE15" s="1174"/>
      <c r="AF15" s="1145"/>
      <c r="AG15" s="1175"/>
    </row>
    <row r="16" spans="1:33" ht="15" customHeight="1" thickBot="1">
      <c r="A16" s="1129" t="s">
        <v>1280</v>
      </c>
      <c r="B16" s="1130" t="s">
        <v>1281</v>
      </c>
      <c r="C16" s="1131"/>
      <c r="D16" s="1132" t="s">
        <v>286</v>
      </c>
      <c r="E16" s="1133"/>
      <c r="F16" s="1185"/>
      <c r="G16" s="1165"/>
      <c r="H16" s="1119"/>
      <c r="I16" s="1166">
        <f>PREVI!G16</f>
        <v>0</v>
      </c>
      <c r="J16" s="1179">
        <f>PREVI!H16</f>
        <v>0</v>
      </c>
      <c r="K16" s="265">
        <f>PREVI!I16</f>
        <v>0</v>
      </c>
      <c r="L16" s="1180">
        <f t="shared" si="0"/>
        <v>0</v>
      </c>
      <c r="M16" s="1181"/>
      <c r="N16" s="1180">
        <f t="shared" si="1"/>
        <v>0</v>
      </c>
      <c r="O16" s="1182"/>
      <c r="P16" s="1180">
        <f t="shared" si="2"/>
        <v>0</v>
      </c>
      <c r="Q16" s="1181"/>
      <c r="R16" s="1180">
        <f t="shared" si="3"/>
        <v>0</v>
      </c>
      <c r="S16" s="1182"/>
      <c r="T16" s="1180">
        <f t="shared" si="4"/>
        <v>0</v>
      </c>
      <c r="U16" s="1182"/>
      <c r="V16" s="1170"/>
      <c r="X16" s="1144"/>
      <c r="Y16" s="1183"/>
      <c r="Z16" s="1184"/>
      <c r="AA16" s="1186">
        <f t="shared" si="5"/>
        <v>0</v>
      </c>
      <c r="AC16" s="1144"/>
      <c r="AD16" s="1145"/>
      <c r="AE16" s="1174"/>
      <c r="AF16" s="1145"/>
      <c r="AG16" s="1175"/>
    </row>
    <row r="17" spans="1:33" ht="15" customHeight="1">
      <c r="A17" s="1129"/>
      <c r="B17" s="1131"/>
      <c r="C17" s="1131"/>
      <c r="D17" s="1163"/>
      <c r="E17" s="1164"/>
      <c r="F17" s="1187"/>
      <c r="G17" s="1165"/>
      <c r="H17" s="1119"/>
      <c r="I17" s="1166">
        <f>PREVI!G17</f>
        <v>0</v>
      </c>
      <c r="J17" s="1689">
        <f>PREVI!H17</f>
        <v>0</v>
      </c>
      <c r="K17" s="271">
        <f>PREVI!I17</f>
        <v>0</v>
      </c>
      <c r="L17" s="1180">
        <f t="shared" si="0"/>
        <v>0</v>
      </c>
      <c r="M17" s="1181"/>
      <c r="N17" s="1180">
        <f t="shared" si="1"/>
        <v>0</v>
      </c>
      <c r="O17" s="1182"/>
      <c r="P17" s="1180">
        <f t="shared" si="2"/>
        <v>0</v>
      </c>
      <c r="Q17" s="1181"/>
      <c r="R17" s="1180">
        <f t="shared" si="3"/>
        <v>0</v>
      </c>
      <c r="S17" s="1182"/>
      <c r="T17" s="1180">
        <f t="shared" si="4"/>
        <v>0</v>
      </c>
      <c r="U17" s="1182"/>
      <c r="V17" s="1170"/>
      <c r="X17" s="1144"/>
      <c r="Y17" s="1183"/>
      <c r="Z17" s="1184"/>
      <c r="AA17" s="1188">
        <f>SUM(AA10:AA16)</f>
        <v>0</v>
      </c>
      <c r="AC17" s="1144"/>
      <c r="AD17" s="1145"/>
      <c r="AE17" s="1174"/>
      <c r="AF17" s="1145"/>
      <c r="AG17" s="1175"/>
    </row>
    <row r="18" spans="1:33" ht="15" customHeight="1">
      <c r="A18" s="1148" t="s">
        <v>1282</v>
      </c>
      <c r="B18" s="1130" t="s">
        <v>1283</v>
      </c>
      <c r="C18" s="1189" t="s">
        <v>1284</v>
      </c>
      <c r="D18" s="1132" t="s">
        <v>286</v>
      </c>
      <c r="E18" s="1133"/>
      <c r="F18" s="1185"/>
      <c r="G18" s="1150"/>
      <c r="H18" s="1119"/>
      <c r="I18" s="1166">
        <f>PREVI!G18</f>
        <v>0</v>
      </c>
      <c r="J18" s="1689">
        <f>PREVI!H18</f>
        <v>0</v>
      </c>
      <c r="K18" s="271">
        <f>PREVI!I18</f>
        <v>0</v>
      </c>
      <c r="L18" s="1180">
        <f t="shared" si="0"/>
        <v>0</v>
      </c>
      <c r="M18" s="1190"/>
      <c r="N18" s="1191">
        <f t="shared" si="1"/>
        <v>0</v>
      </c>
      <c r="O18" s="1192"/>
      <c r="P18" s="1191">
        <f t="shared" si="2"/>
        <v>0</v>
      </c>
      <c r="Q18" s="1190"/>
      <c r="R18" s="1191">
        <f t="shared" si="3"/>
        <v>0</v>
      </c>
      <c r="S18" s="1192"/>
      <c r="T18" s="1191">
        <f t="shared" si="4"/>
        <v>0</v>
      </c>
      <c r="U18" s="1192"/>
      <c r="V18" s="1170"/>
      <c r="X18" s="1144"/>
      <c r="Y18" s="1183"/>
      <c r="Z18" s="1184"/>
      <c r="AA18" s="1193"/>
      <c r="AC18" s="1144"/>
      <c r="AD18" s="1145"/>
      <c r="AE18" s="1174"/>
      <c r="AF18" s="1145"/>
      <c r="AG18" s="1175"/>
    </row>
    <row r="19" spans="1:33" ht="15" customHeight="1" thickBot="1">
      <c r="A19" s="1129" t="s">
        <v>1285</v>
      </c>
      <c r="B19" s="1130" t="s">
        <v>1286</v>
      </c>
      <c r="C19" s="1189" t="s">
        <v>1284</v>
      </c>
      <c r="D19" s="1132" t="s">
        <v>286</v>
      </c>
      <c r="E19" s="1133"/>
      <c r="F19" s="1185"/>
      <c r="G19" s="1150"/>
      <c r="H19" s="1119"/>
      <c r="I19" s="1166">
        <f>PREVI!G19</f>
        <v>0</v>
      </c>
      <c r="J19" s="1689">
        <f>PREVI!H19</f>
        <v>0</v>
      </c>
      <c r="K19" s="1690">
        <f>PREVI!I19</f>
        <v>0</v>
      </c>
      <c r="L19" s="1194">
        <f t="shared" si="0"/>
        <v>0</v>
      </c>
      <c r="M19" s="1195"/>
      <c r="N19" s="1194">
        <f t="shared" si="1"/>
        <v>0</v>
      </c>
      <c r="O19" s="1196"/>
      <c r="P19" s="1194">
        <f t="shared" si="2"/>
        <v>0</v>
      </c>
      <c r="Q19" s="1195"/>
      <c r="R19" s="1194">
        <f t="shared" si="3"/>
        <v>0</v>
      </c>
      <c r="S19" s="1196"/>
      <c r="T19" s="1194">
        <f t="shared" si="4"/>
        <v>0</v>
      </c>
      <c r="U19" s="1196"/>
      <c r="V19" s="1170"/>
      <c r="X19" s="1144"/>
      <c r="Y19" s="1183"/>
      <c r="Z19" s="1184"/>
      <c r="AA19" s="1193"/>
      <c r="AC19" s="1144"/>
      <c r="AD19" s="1145"/>
      <c r="AE19" s="1174"/>
      <c r="AF19" s="1145"/>
      <c r="AG19" s="1175"/>
    </row>
    <row r="20" spans="1:33" ht="15" customHeight="1" thickTop="1" thickBot="1">
      <c r="A20" s="1148" t="s">
        <v>1287</v>
      </c>
      <c r="B20" s="1130" t="s">
        <v>1288</v>
      </c>
      <c r="C20" s="1189" t="s">
        <v>1284</v>
      </c>
      <c r="D20" s="1132" t="s">
        <v>286</v>
      </c>
      <c r="E20" s="1133"/>
      <c r="F20" s="1185"/>
      <c r="G20" s="1150"/>
      <c r="H20" s="1119"/>
      <c r="I20" s="1197">
        <f>SUM(I10:I19)</f>
        <v>10</v>
      </c>
      <c r="J20" s="1198"/>
      <c r="K20" s="1199"/>
      <c r="L20" s="1200">
        <f>SUM(L10:L19)</f>
        <v>50</v>
      </c>
      <c r="M20" s="1201">
        <f>IF(I20=0,"",L20/$I$20)</f>
        <v>5</v>
      </c>
      <c r="N20" s="1202">
        <f>SUM(N10:N19)</f>
        <v>0</v>
      </c>
      <c r="O20" s="1201">
        <f>IF(I20=0,"",N20/$I$20)</f>
        <v>0</v>
      </c>
      <c r="P20" s="1202">
        <f>SUM(P10:P19)</f>
        <v>0</v>
      </c>
      <c r="Q20" s="1201">
        <f>IF(I20=0,"",P20/$I$20)</f>
        <v>0</v>
      </c>
      <c r="R20" s="1202">
        <f>SUM(R10:R19)</f>
        <v>0</v>
      </c>
      <c r="S20" s="1201">
        <f>IF(I20=0,"",R20/$I$20)</f>
        <v>0</v>
      </c>
      <c r="T20" s="1202">
        <f>SUM(T10:T19)</f>
        <v>0</v>
      </c>
      <c r="U20" s="1201">
        <f>IF(I20=0,"",T20/$I$20)</f>
        <v>0</v>
      </c>
      <c r="V20" s="1170"/>
      <c r="X20" s="3428" t="s">
        <v>383</v>
      </c>
      <c r="Y20" s="3429"/>
      <c r="Z20" s="3429"/>
      <c r="AA20" s="3430"/>
      <c r="AC20" s="1144"/>
      <c r="AD20" s="1145"/>
      <c r="AE20" s="1174"/>
      <c r="AF20" s="1145"/>
      <c r="AG20" s="1175"/>
    </row>
    <row r="21" spans="1:33" ht="15" customHeight="1" thickTop="1" thickBot="1">
      <c r="A21" s="1129" t="s">
        <v>1289</v>
      </c>
      <c r="B21" s="1130" t="s">
        <v>1290</v>
      </c>
      <c r="C21" s="1189" t="s">
        <v>1284</v>
      </c>
      <c r="D21" s="1132" t="s">
        <v>286</v>
      </c>
      <c r="E21" s="1133"/>
      <c r="F21" s="1185"/>
      <c r="G21" s="1150"/>
      <c r="H21" s="1119"/>
      <c r="I21" s="3477" t="s">
        <v>1291</v>
      </c>
      <c r="J21" s="3478"/>
      <c r="K21" s="3479"/>
      <c r="L21" s="3480" t="s">
        <v>338</v>
      </c>
      <c r="M21" s="3480"/>
      <c r="N21" s="3456" t="s">
        <v>1292</v>
      </c>
      <c r="O21" s="3480"/>
      <c r="P21" s="3456" t="s">
        <v>1005</v>
      </c>
      <c r="Q21" s="3457"/>
      <c r="R21" s="3456" t="s">
        <v>391</v>
      </c>
      <c r="S21" s="3480"/>
      <c r="T21" s="3480"/>
      <c r="U21" s="3480"/>
      <c r="V21" s="1203"/>
      <c r="X21" s="3481" t="s">
        <v>1260</v>
      </c>
      <c r="Y21" s="3483" t="s">
        <v>287</v>
      </c>
      <c r="Z21" s="3483" t="s">
        <v>1261</v>
      </c>
      <c r="AA21" s="3485" t="s">
        <v>1262</v>
      </c>
      <c r="AC21" s="1144"/>
      <c r="AD21" s="1145"/>
      <c r="AE21" s="1174"/>
      <c r="AF21" s="1145"/>
      <c r="AG21" s="1175"/>
    </row>
    <row r="22" spans="1:33" ht="15" customHeight="1" thickBot="1">
      <c r="A22" s="1129">
        <v>3.5</v>
      </c>
      <c r="B22" s="1130" t="s">
        <v>1290</v>
      </c>
      <c r="C22" s="1189" t="s">
        <v>1293</v>
      </c>
      <c r="D22" s="1132" t="s">
        <v>286</v>
      </c>
      <c r="E22" s="1133"/>
      <c r="F22" s="1185"/>
      <c r="G22" s="1150"/>
      <c r="H22" s="1119"/>
      <c r="I22" s="3487"/>
      <c r="J22" s="3488"/>
      <c r="K22" s="3489"/>
      <c r="L22" s="1204" t="s">
        <v>388</v>
      </c>
      <c r="M22" s="1205" t="s">
        <v>389</v>
      </c>
      <c r="N22" s="1206" t="s">
        <v>388</v>
      </c>
      <c r="O22" s="1207" t="s">
        <v>389</v>
      </c>
      <c r="P22" s="1206" t="s">
        <v>388</v>
      </c>
      <c r="Q22" s="1207" t="s">
        <v>389</v>
      </c>
      <c r="R22" s="1206" t="s">
        <v>388</v>
      </c>
      <c r="S22" s="1207" t="s">
        <v>389</v>
      </c>
      <c r="T22" s="1206" t="s">
        <v>1294</v>
      </c>
      <c r="U22" s="1208" t="s">
        <v>1295</v>
      </c>
      <c r="V22" s="1209" t="s">
        <v>1296</v>
      </c>
      <c r="X22" s="3482"/>
      <c r="Y22" s="3484"/>
      <c r="Z22" s="3484"/>
      <c r="AA22" s="3486" t="s">
        <v>1269</v>
      </c>
      <c r="AC22" s="1144"/>
      <c r="AD22" s="1145"/>
      <c r="AE22" s="1174"/>
      <c r="AF22" s="1145"/>
      <c r="AG22" s="1175"/>
    </row>
    <row r="23" spans="1:33" ht="15" customHeight="1">
      <c r="A23" s="1148" t="s">
        <v>1297</v>
      </c>
      <c r="B23" s="1130" t="s">
        <v>1298</v>
      </c>
      <c r="C23" s="1131"/>
      <c r="D23" s="1132" t="s">
        <v>286</v>
      </c>
      <c r="E23" s="1133"/>
      <c r="F23" s="1185"/>
      <c r="G23" s="1150"/>
      <c r="H23" s="1119"/>
      <c r="I23" s="3490"/>
      <c r="J23" s="3491"/>
      <c r="K23" s="3492"/>
      <c r="L23" s="1210">
        <f t="shared" ref="L23:L32" si="6">M23*I10</f>
        <v>0</v>
      </c>
      <c r="M23" s="1168"/>
      <c r="N23" s="1211">
        <f t="shared" ref="N23:N32" si="7">O23*I10</f>
        <v>0</v>
      </c>
      <c r="O23" s="1212"/>
      <c r="P23" s="1211">
        <f t="shared" ref="P23:P32" si="8">Q23*I10</f>
        <v>0</v>
      </c>
      <c r="Q23" s="1212"/>
      <c r="R23" s="1211">
        <f t="shared" ref="R23:R32" si="9">I10*S23</f>
        <v>0</v>
      </c>
      <c r="S23" s="1213">
        <f t="shared" ref="S23:S32" si="10">V23*T23*8/600</f>
        <v>0</v>
      </c>
      <c r="T23" s="1214"/>
      <c r="U23" s="1215">
        <f t="shared" ref="U23:U32" si="11">T23*I10</f>
        <v>0</v>
      </c>
      <c r="V23" s="1216">
        <v>1.33</v>
      </c>
      <c r="X23" s="1171"/>
      <c r="Y23" s="1160"/>
      <c r="Z23" s="1172"/>
      <c r="AA23" s="1173">
        <f t="shared" ref="AA23:AA30" si="12">X23*Z23/60</f>
        <v>0</v>
      </c>
      <c r="AC23" s="1144"/>
      <c r="AD23" s="1145"/>
      <c r="AE23" s="1174"/>
      <c r="AF23" s="1145"/>
      <c r="AG23" s="1175"/>
    </row>
    <row r="24" spans="1:33" ht="15" customHeight="1">
      <c r="A24" s="1129"/>
      <c r="B24" s="1131"/>
      <c r="C24" s="1131"/>
      <c r="D24" s="1163"/>
      <c r="E24" s="1164"/>
      <c r="F24" s="1131"/>
      <c r="G24" s="1165"/>
      <c r="H24" s="1119"/>
      <c r="I24" s="3490"/>
      <c r="J24" s="3491"/>
      <c r="K24" s="3492"/>
      <c r="L24" s="1217">
        <f t="shared" si="6"/>
        <v>0</v>
      </c>
      <c r="M24" s="1181"/>
      <c r="N24" s="1211">
        <f t="shared" si="7"/>
        <v>0</v>
      </c>
      <c r="O24" s="1182"/>
      <c r="P24" s="1211">
        <f t="shared" si="8"/>
        <v>0</v>
      </c>
      <c r="Q24" s="1182"/>
      <c r="R24" s="1211">
        <f t="shared" si="9"/>
        <v>0</v>
      </c>
      <c r="S24" s="1213">
        <f t="shared" si="10"/>
        <v>0</v>
      </c>
      <c r="T24" s="1214"/>
      <c r="U24" s="1218">
        <f t="shared" si="11"/>
        <v>0</v>
      </c>
      <c r="V24" s="1219">
        <v>1.33</v>
      </c>
      <c r="X24" s="1144"/>
      <c r="Y24" s="1183"/>
      <c r="Z24" s="1184"/>
      <c r="AA24" s="1173">
        <f t="shared" si="12"/>
        <v>0</v>
      </c>
      <c r="AC24" s="1144"/>
      <c r="AD24" s="1145"/>
      <c r="AE24" s="1174"/>
      <c r="AF24" s="1145"/>
      <c r="AG24" s="1175"/>
    </row>
    <row r="25" spans="1:33" ht="15" customHeight="1" thickBot="1">
      <c r="A25" s="1148" t="s">
        <v>1299</v>
      </c>
      <c r="B25" s="1130" t="s">
        <v>1300</v>
      </c>
      <c r="C25" s="1131"/>
      <c r="D25" s="1132" t="s">
        <v>286</v>
      </c>
      <c r="E25" s="1133"/>
      <c r="F25" s="1131"/>
      <c r="G25" s="1150"/>
      <c r="H25" s="1119"/>
      <c r="I25" s="3490"/>
      <c r="J25" s="3491"/>
      <c r="K25" s="3492"/>
      <c r="L25" s="1217">
        <f t="shared" si="6"/>
        <v>0</v>
      </c>
      <c r="M25" s="1181"/>
      <c r="N25" s="1211">
        <f t="shared" si="7"/>
        <v>0</v>
      </c>
      <c r="O25" s="1182"/>
      <c r="P25" s="1211">
        <f t="shared" si="8"/>
        <v>0</v>
      </c>
      <c r="Q25" s="1182"/>
      <c r="R25" s="1211">
        <f t="shared" si="9"/>
        <v>0</v>
      </c>
      <c r="S25" s="1213">
        <f t="shared" si="10"/>
        <v>0</v>
      </c>
      <c r="T25" s="1214"/>
      <c r="U25" s="1218">
        <f t="shared" si="11"/>
        <v>0</v>
      </c>
      <c r="V25" s="1219">
        <v>1.33</v>
      </c>
      <c r="X25" s="1144"/>
      <c r="Y25" s="1183"/>
      <c r="Z25" s="1184"/>
      <c r="AA25" s="1173">
        <f t="shared" si="12"/>
        <v>0</v>
      </c>
      <c r="AC25" s="1144"/>
      <c r="AD25" s="1145"/>
      <c r="AE25" s="1174"/>
      <c r="AF25" s="1145"/>
      <c r="AG25" s="1175"/>
    </row>
    <row r="26" spans="1:33" ht="15" customHeight="1" thickTop="1" thickBot="1">
      <c r="A26" s="1129"/>
      <c r="B26" s="1131"/>
      <c r="C26" s="1131"/>
      <c r="D26" s="1163"/>
      <c r="E26" s="1164"/>
      <c r="F26" s="1131"/>
      <c r="G26" s="1165"/>
      <c r="H26" s="1119"/>
      <c r="I26" s="3493" t="s">
        <v>1301</v>
      </c>
      <c r="J26" s="3494"/>
      <c r="K26" s="3495"/>
      <c r="L26" s="1217">
        <f t="shared" si="6"/>
        <v>0</v>
      </c>
      <c r="M26" s="1181"/>
      <c r="N26" s="1211">
        <f t="shared" si="7"/>
        <v>0</v>
      </c>
      <c r="O26" s="1182"/>
      <c r="P26" s="1211">
        <f t="shared" si="8"/>
        <v>0</v>
      </c>
      <c r="Q26" s="1182"/>
      <c r="R26" s="1211">
        <f t="shared" si="9"/>
        <v>0</v>
      </c>
      <c r="S26" s="1213">
        <f t="shared" si="10"/>
        <v>0</v>
      </c>
      <c r="T26" s="1214"/>
      <c r="U26" s="1218">
        <f t="shared" si="11"/>
        <v>0</v>
      </c>
      <c r="V26" s="1219">
        <v>1.33</v>
      </c>
      <c r="X26" s="1144"/>
      <c r="Y26" s="1183"/>
      <c r="Z26" s="1184"/>
      <c r="AA26" s="1173">
        <f t="shared" si="12"/>
        <v>0</v>
      </c>
      <c r="AC26" s="1144"/>
      <c r="AD26" s="1145"/>
      <c r="AE26" s="1174"/>
      <c r="AF26" s="1145"/>
      <c r="AG26" s="1175"/>
    </row>
    <row r="27" spans="1:33" ht="15" customHeight="1" thickBot="1">
      <c r="A27" s="1129" t="s">
        <v>1302</v>
      </c>
      <c r="B27" s="1130" t="s">
        <v>1303</v>
      </c>
      <c r="C27" s="1131"/>
      <c r="D27" s="1132" t="s">
        <v>286</v>
      </c>
      <c r="E27" s="1133"/>
      <c r="F27" s="1131"/>
      <c r="G27" s="1150"/>
      <c r="H27" s="1119"/>
      <c r="I27" s="3474" t="s">
        <v>1304</v>
      </c>
      <c r="J27" s="3475"/>
      <c r="K27" s="3476"/>
      <c r="L27" s="1217">
        <f t="shared" si="6"/>
        <v>0</v>
      </c>
      <c r="M27" s="1181"/>
      <c r="N27" s="1211">
        <f t="shared" si="7"/>
        <v>0</v>
      </c>
      <c r="O27" s="1182"/>
      <c r="P27" s="1211">
        <f t="shared" si="8"/>
        <v>0</v>
      </c>
      <c r="Q27" s="1182"/>
      <c r="R27" s="1211">
        <f t="shared" si="9"/>
        <v>0</v>
      </c>
      <c r="S27" s="1213">
        <f t="shared" si="10"/>
        <v>0</v>
      </c>
      <c r="T27" s="1214"/>
      <c r="U27" s="1218">
        <f t="shared" si="11"/>
        <v>0</v>
      </c>
      <c r="V27" s="1219">
        <v>1.33</v>
      </c>
      <c r="X27" s="1144"/>
      <c r="Y27" s="1183"/>
      <c r="Z27" s="1184"/>
      <c r="AA27" s="1173">
        <f t="shared" si="12"/>
        <v>0</v>
      </c>
      <c r="AC27" s="1144"/>
      <c r="AD27" s="1145"/>
      <c r="AE27" s="1174"/>
      <c r="AF27" s="1145"/>
      <c r="AG27" s="1175"/>
    </row>
    <row r="28" spans="1:33" ht="15" customHeight="1">
      <c r="A28" s="1148" t="s">
        <v>1305</v>
      </c>
      <c r="B28" s="1130" t="s">
        <v>1306</v>
      </c>
      <c r="C28" s="1189" t="s">
        <v>1307</v>
      </c>
      <c r="D28" s="1132" t="s">
        <v>286</v>
      </c>
      <c r="E28" s="1133"/>
      <c r="F28" s="1131"/>
      <c r="G28" s="1150"/>
      <c r="H28" s="1119"/>
      <c r="I28" s="3463" t="s">
        <v>1308</v>
      </c>
      <c r="J28" s="3464"/>
      <c r="K28" s="1220">
        <v>75</v>
      </c>
      <c r="L28" s="1217">
        <f t="shared" si="6"/>
        <v>0</v>
      </c>
      <c r="M28" s="1181"/>
      <c r="N28" s="1211">
        <f t="shared" si="7"/>
        <v>0</v>
      </c>
      <c r="O28" s="1182"/>
      <c r="P28" s="1211">
        <f t="shared" si="8"/>
        <v>0</v>
      </c>
      <c r="Q28" s="1182"/>
      <c r="R28" s="1211">
        <f t="shared" si="9"/>
        <v>0</v>
      </c>
      <c r="S28" s="1213">
        <f t="shared" si="10"/>
        <v>0</v>
      </c>
      <c r="T28" s="1214"/>
      <c r="U28" s="1218">
        <f t="shared" si="11"/>
        <v>0</v>
      </c>
      <c r="V28" s="1219">
        <v>1.33</v>
      </c>
      <c r="X28" s="1144"/>
      <c r="Y28" s="1183"/>
      <c r="Z28" s="1184"/>
      <c r="AA28" s="1173">
        <f t="shared" si="12"/>
        <v>0</v>
      </c>
      <c r="AC28" s="1144"/>
      <c r="AD28" s="1145"/>
      <c r="AE28" s="1174"/>
      <c r="AF28" s="1145"/>
      <c r="AG28" s="1175"/>
    </row>
    <row r="29" spans="1:33" ht="15" customHeight="1">
      <c r="A29" s="1129"/>
      <c r="B29" s="1131"/>
      <c r="C29" s="1131"/>
      <c r="D29" s="1163"/>
      <c r="E29" s="1164"/>
      <c r="F29" s="1131"/>
      <c r="G29" s="1165"/>
      <c r="H29" s="1119"/>
      <c r="I29" s="3465">
        <v>200</v>
      </c>
      <c r="J29" s="3466"/>
      <c r="K29" s="1221" t="s">
        <v>1309</v>
      </c>
      <c r="L29" s="1217">
        <f t="shared" si="6"/>
        <v>0</v>
      </c>
      <c r="M29" s="1181"/>
      <c r="N29" s="1211">
        <f t="shared" si="7"/>
        <v>0</v>
      </c>
      <c r="O29" s="1182"/>
      <c r="P29" s="1211">
        <f t="shared" si="8"/>
        <v>0</v>
      </c>
      <c r="Q29" s="1182"/>
      <c r="R29" s="1211">
        <f t="shared" si="9"/>
        <v>0</v>
      </c>
      <c r="S29" s="1213">
        <f t="shared" si="10"/>
        <v>0</v>
      </c>
      <c r="T29" s="1214"/>
      <c r="U29" s="1218">
        <f t="shared" si="11"/>
        <v>0</v>
      </c>
      <c r="V29" s="1219">
        <v>1.33</v>
      </c>
      <c r="X29" s="1144"/>
      <c r="Y29" s="1183"/>
      <c r="Z29" s="1184"/>
      <c r="AA29" s="1173">
        <f t="shared" si="12"/>
        <v>0</v>
      </c>
      <c r="AC29" s="1144"/>
      <c r="AD29" s="1145"/>
      <c r="AE29" s="1174"/>
      <c r="AF29" s="1145"/>
      <c r="AG29" s="1175"/>
    </row>
    <row r="30" spans="1:33" ht="15" customHeight="1" thickBot="1">
      <c r="A30" s="1129" t="s">
        <v>1310</v>
      </c>
      <c r="B30" s="1130" t="s">
        <v>1311</v>
      </c>
      <c r="C30" s="1222" t="s">
        <v>1312</v>
      </c>
      <c r="D30" s="1223" t="s">
        <v>286</v>
      </c>
      <c r="E30" s="1133"/>
      <c r="F30" s="1131"/>
      <c r="G30" s="1150"/>
      <c r="H30" s="1119"/>
      <c r="I30" s="3467">
        <f>V42*I29/K28</f>
        <v>89.386933333333346</v>
      </c>
      <c r="J30" s="3468"/>
      <c r="K30" s="1224" t="s">
        <v>523</v>
      </c>
      <c r="L30" s="1217">
        <f t="shared" si="6"/>
        <v>0</v>
      </c>
      <c r="M30" s="1181"/>
      <c r="N30" s="1211">
        <f t="shared" si="7"/>
        <v>0</v>
      </c>
      <c r="O30" s="1182"/>
      <c r="P30" s="1211">
        <f t="shared" si="8"/>
        <v>0</v>
      </c>
      <c r="Q30" s="1182"/>
      <c r="R30" s="1211">
        <f t="shared" si="9"/>
        <v>0</v>
      </c>
      <c r="S30" s="1213">
        <f t="shared" si="10"/>
        <v>0</v>
      </c>
      <c r="T30" s="1214"/>
      <c r="U30" s="1218">
        <f t="shared" si="11"/>
        <v>0</v>
      </c>
      <c r="V30" s="1219">
        <v>1.33</v>
      </c>
      <c r="X30" s="1144"/>
      <c r="Y30" s="1183"/>
      <c r="Z30" s="1184"/>
      <c r="AA30" s="1173">
        <f t="shared" si="12"/>
        <v>0</v>
      </c>
      <c r="AC30" s="1144"/>
      <c r="AD30" s="1145"/>
      <c r="AE30" s="1174"/>
      <c r="AF30" s="1145"/>
      <c r="AG30" s="1175"/>
    </row>
    <row r="31" spans="1:33" ht="15" customHeight="1" thickBot="1">
      <c r="A31" s="1148" t="s">
        <v>1313</v>
      </c>
      <c r="B31" s="1130" t="s">
        <v>1314</v>
      </c>
      <c r="C31" s="1222" t="s">
        <v>1315</v>
      </c>
      <c r="D31" s="1223" t="s">
        <v>286</v>
      </c>
      <c r="E31" s="1133"/>
      <c r="F31" s="1131"/>
      <c r="G31" s="1150"/>
      <c r="H31" s="1119">
        <f>J18</f>
        <v>0</v>
      </c>
      <c r="I31" s="1225"/>
      <c r="J31" s="1226"/>
      <c r="K31" s="1227"/>
      <c r="L31" s="1217">
        <f t="shared" si="6"/>
        <v>0</v>
      </c>
      <c r="M31" s="1181"/>
      <c r="N31" s="1211">
        <f t="shared" si="7"/>
        <v>0</v>
      </c>
      <c r="O31" s="1182"/>
      <c r="P31" s="1211">
        <f t="shared" si="8"/>
        <v>0</v>
      </c>
      <c r="Q31" s="1182"/>
      <c r="R31" s="1211">
        <f t="shared" si="9"/>
        <v>0</v>
      </c>
      <c r="S31" s="1213">
        <f t="shared" si="10"/>
        <v>0</v>
      </c>
      <c r="T31" s="1214"/>
      <c r="U31" s="1218">
        <f t="shared" si="11"/>
        <v>0</v>
      </c>
      <c r="V31" s="1219">
        <v>1.33</v>
      </c>
      <c r="X31" s="1144"/>
      <c r="Y31" s="1183"/>
      <c r="Z31" s="1184"/>
      <c r="AA31" s="1193"/>
      <c r="AC31" s="1144"/>
      <c r="AD31" s="1145"/>
      <c r="AE31" s="1174"/>
      <c r="AF31" s="1145"/>
      <c r="AG31" s="1175"/>
    </row>
    <row r="32" spans="1:33" ht="15" customHeight="1" thickBot="1">
      <c r="A32" s="1129" t="s">
        <v>1316</v>
      </c>
      <c r="B32" s="1130" t="s">
        <v>1317</v>
      </c>
      <c r="C32" s="1222" t="s">
        <v>1318</v>
      </c>
      <c r="D32" s="1223" t="s">
        <v>286</v>
      </c>
      <c r="E32" s="1133"/>
      <c r="F32" s="1131"/>
      <c r="G32" s="1150"/>
      <c r="H32" s="1119"/>
      <c r="I32" s="3469" t="s">
        <v>1319</v>
      </c>
      <c r="J32" s="3470"/>
      <c r="K32" s="3471"/>
      <c r="L32" s="1228">
        <f t="shared" si="6"/>
        <v>0</v>
      </c>
      <c r="M32" s="1190"/>
      <c r="N32" s="1211">
        <f t="shared" si="7"/>
        <v>0</v>
      </c>
      <c r="O32" s="1192"/>
      <c r="P32" s="1211">
        <f t="shared" si="8"/>
        <v>0</v>
      </c>
      <c r="Q32" s="1190"/>
      <c r="R32" s="1211">
        <f t="shared" si="9"/>
        <v>0</v>
      </c>
      <c r="S32" s="1213">
        <f t="shared" si="10"/>
        <v>0</v>
      </c>
      <c r="T32" s="1214"/>
      <c r="U32" s="1229">
        <f t="shared" si="11"/>
        <v>0</v>
      </c>
      <c r="V32" s="1230">
        <v>1.33</v>
      </c>
      <c r="X32" s="1144"/>
      <c r="Y32" s="1183"/>
      <c r="Z32" s="1184"/>
      <c r="AA32" s="1231"/>
      <c r="AC32" s="1144"/>
      <c r="AD32" s="1145"/>
      <c r="AE32" s="1174"/>
      <c r="AF32" s="1145"/>
      <c r="AG32" s="1175"/>
    </row>
    <row r="33" spans="1:33" ht="15" customHeight="1" thickBot="1">
      <c r="A33" s="1129"/>
      <c r="B33" s="1131"/>
      <c r="C33" s="1131"/>
      <c r="D33" s="1163"/>
      <c r="E33" s="1164"/>
      <c r="F33" s="1131"/>
      <c r="G33" s="1165"/>
      <c r="H33" s="1119"/>
      <c r="I33" s="3472">
        <f>V46</f>
        <v>50</v>
      </c>
      <c r="J33" s="3473"/>
      <c r="K33" s="1232" t="s">
        <v>523</v>
      </c>
      <c r="L33" s="1233">
        <f>SUM(L23:L32)</f>
        <v>0</v>
      </c>
      <c r="M33" s="1201">
        <f>IF(I20=0,"",L33/$I$20)</f>
        <v>0</v>
      </c>
      <c r="N33" s="1202">
        <f>SUM(N23:N32)</f>
        <v>0</v>
      </c>
      <c r="O33" s="1201">
        <f>IF(I20=0,"",N33/$I$20)</f>
        <v>0</v>
      </c>
      <c r="P33" s="1202">
        <f>SUM(P23:P32)</f>
        <v>0</v>
      </c>
      <c r="Q33" s="1201">
        <f>IF(I20=0,"",P33/$I$20)</f>
        <v>0</v>
      </c>
      <c r="R33" s="1202">
        <f>SUM(R23:R32)</f>
        <v>0</v>
      </c>
      <c r="S33" s="1201">
        <f>IF(I20=0,"",R33/$I$20)</f>
        <v>0</v>
      </c>
      <c r="T33" s="1202"/>
      <c r="U33" s="1201">
        <f>SUM(U23:U32)</f>
        <v>0</v>
      </c>
      <c r="V33" s="1234"/>
      <c r="X33" s="1144"/>
      <c r="Y33" s="1183"/>
      <c r="Z33" s="1184"/>
      <c r="AA33" s="1188">
        <f>SUM(AA23:AA32)</f>
        <v>0</v>
      </c>
      <c r="AC33" s="1144"/>
      <c r="AD33" s="1145"/>
      <c r="AE33" s="1174"/>
      <c r="AF33" s="1145"/>
      <c r="AG33" s="1175"/>
    </row>
    <row r="34" spans="1:33" ht="15" customHeight="1" thickBot="1">
      <c r="A34" s="1148" t="s">
        <v>1320</v>
      </c>
      <c r="B34" s="1176" t="s">
        <v>1321</v>
      </c>
      <c r="C34" s="1222"/>
      <c r="D34" s="1223" t="s">
        <v>286</v>
      </c>
      <c r="E34" s="1133"/>
      <c r="F34" s="1131"/>
      <c r="G34" s="1150"/>
      <c r="H34" s="1119"/>
      <c r="I34" s="1235"/>
      <c r="J34" s="1226"/>
      <c r="K34" s="1227"/>
      <c r="L34" s="3462" t="s">
        <v>390</v>
      </c>
      <c r="M34" s="3457"/>
      <c r="N34" s="3454" t="s">
        <v>1322</v>
      </c>
      <c r="O34" s="3455"/>
      <c r="P34" s="3456" t="s">
        <v>1323</v>
      </c>
      <c r="Q34" s="3457"/>
      <c r="R34" s="3454" t="s">
        <v>1324</v>
      </c>
      <c r="S34" s="3455"/>
      <c r="T34" s="3454" t="s">
        <v>1325</v>
      </c>
      <c r="U34" s="3458"/>
      <c r="V34" s="1236"/>
      <c r="X34" s="1144"/>
      <c r="Y34" s="1183"/>
      <c r="Z34" s="1184"/>
      <c r="AA34" s="1193"/>
      <c r="AC34" s="1144"/>
      <c r="AD34" s="1145"/>
      <c r="AE34" s="1174"/>
      <c r="AF34" s="1145"/>
      <c r="AG34" s="1175"/>
    </row>
    <row r="35" spans="1:33" ht="15" customHeight="1" thickBot="1">
      <c r="A35" s="1129" t="s">
        <v>1326</v>
      </c>
      <c r="B35" s="1130" t="s">
        <v>1327</v>
      </c>
      <c r="C35" s="1222" t="s">
        <v>1328</v>
      </c>
      <c r="D35" s="1223" t="s">
        <v>286</v>
      </c>
      <c r="E35" s="1133"/>
      <c r="F35" s="1131"/>
      <c r="G35" s="1150"/>
      <c r="H35" s="1119"/>
      <c r="I35" s="3459" t="s">
        <v>1329</v>
      </c>
      <c r="J35" s="3460"/>
      <c r="K35" s="3461"/>
      <c r="L35" s="1208" t="s">
        <v>388</v>
      </c>
      <c r="M35" s="1207" t="s">
        <v>389</v>
      </c>
      <c r="N35" s="1237" t="s">
        <v>388</v>
      </c>
      <c r="O35" s="1205" t="s">
        <v>389</v>
      </c>
      <c r="P35" s="1237" t="s">
        <v>388</v>
      </c>
      <c r="Q35" s="1205" t="s">
        <v>389</v>
      </c>
      <c r="R35" s="1237" t="s">
        <v>388</v>
      </c>
      <c r="S35" s="1205" t="s">
        <v>389</v>
      </c>
      <c r="T35" s="1237" t="s">
        <v>388</v>
      </c>
      <c r="U35" s="1204" t="s">
        <v>389</v>
      </c>
      <c r="V35" s="1236"/>
      <c r="X35" s="1144"/>
      <c r="Y35" s="1183"/>
      <c r="Z35" s="1184"/>
      <c r="AA35" s="1193"/>
      <c r="AC35" s="1144"/>
      <c r="AD35" s="1145"/>
      <c r="AE35" s="1174"/>
      <c r="AF35" s="1145"/>
      <c r="AG35" s="1175"/>
    </row>
    <row r="36" spans="1:33" ht="15" customHeight="1" thickTop="1" thickBot="1">
      <c r="A36" s="1148" t="s">
        <v>1330</v>
      </c>
      <c r="B36" s="1130" t="s">
        <v>1331</v>
      </c>
      <c r="C36" s="1222" t="s">
        <v>1332</v>
      </c>
      <c r="D36" s="1223" t="s">
        <v>286</v>
      </c>
      <c r="E36" s="1133"/>
      <c r="F36" s="1131"/>
      <c r="G36" s="1150"/>
      <c r="H36" s="1119"/>
      <c r="I36" s="3452">
        <f>I30-I33</f>
        <v>39.386933333333346</v>
      </c>
      <c r="J36" s="3453"/>
      <c r="K36" s="1238" t="s">
        <v>523</v>
      </c>
      <c r="L36" s="1210">
        <f t="shared" ref="L36:L45" si="13">M36*I10</f>
        <v>0</v>
      </c>
      <c r="M36" s="1239"/>
      <c r="N36" s="1167">
        <f t="shared" ref="N36:N45" si="14">O36*I10</f>
        <v>0</v>
      </c>
      <c r="O36" s="1168"/>
      <c r="P36" s="1167">
        <f t="shared" ref="P36:P45" si="15">Q36*I10</f>
        <v>0</v>
      </c>
      <c r="Q36" s="1168"/>
      <c r="R36" s="1167">
        <f t="shared" ref="R36:R45" si="16">S36*I10</f>
        <v>0</v>
      </c>
      <c r="S36" s="1169"/>
      <c r="T36" s="1167">
        <f t="shared" ref="T36:T45" si="17">U36*I10</f>
        <v>0</v>
      </c>
      <c r="U36" s="1169"/>
      <c r="V36" s="1236"/>
      <c r="X36" s="3436" t="s">
        <v>204</v>
      </c>
      <c r="Y36" s="3437"/>
      <c r="Z36" s="3437"/>
      <c r="AA36" s="3438"/>
      <c r="AC36" s="1144"/>
      <c r="AD36" s="1145"/>
      <c r="AE36" s="1174"/>
      <c r="AF36" s="1145"/>
      <c r="AG36" s="1175"/>
    </row>
    <row r="37" spans="1:33" ht="15" customHeight="1" thickTop="1" thickBot="1">
      <c r="A37" s="1148" t="s">
        <v>1333</v>
      </c>
      <c r="B37" s="1130" t="s">
        <v>1334</v>
      </c>
      <c r="C37" s="1222" t="s">
        <v>1335</v>
      </c>
      <c r="D37" s="1223" t="s">
        <v>286</v>
      </c>
      <c r="E37" s="1133"/>
      <c r="F37" s="1131"/>
      <c r="G37" s="1150"/>
      <c r="H37" s="1119"/>
      <c r="I37" s="1235"/>
      <c r="J37" s="1226"/>
      <c r="K37" s="1227"/>
      <c r="L37" s="1217">
        <f t="shared" si="13"/>
        <v>0</v>
      </c>
      <c r="M37" s="1181"/>
      <c r="N37" s="1180">
        <f t="shared" si="14"/>
        <v>0</v>
      </c>
      <c r="O37" s="1181"/>
      <c r="P37" s="1180">
        <f t="shared" si="15"/>
        <v>0</v>
      </c>
      <c r="Q37" s="1181"/>
      <c r="R37" s="1180">
        <f t="shared" si="16"/>
        <v>0</v>
      </c>
      <c r="S37" s="1181"/>
      <c r="T37" s="1180">
        <f t="shared" si="17"/>
        <v>0</v>
      </c>
      <c r="U37" s="1182"/>
      <c r="V37" s="1240"/>
      <c r="X37" s="3439" t="s">
        <v>1254</v>
      </c>
      <c r="Y37" s="3440"/>
      <c r="Z37" s="3440"/>
      <c r="AA37" s="3441"/>
      <c r="AC37" s="1144"/>
      <c r="AD37" s="1145"/>
      <c r="AE37" s="1174"/>
      <c r="AF37" s="1145"/>
      <c r="AG37" s="1175"/>
    </row>
    <row r="38" spans="1:33" ht="15" customHeight="1" thickBot="1">
      <c r="A38" s="1129"/>
      <c r="B38" s="1131"/>
      <c r="C38" s="1131"/>
      <c r="D38" s="1163"/>
      <c r="E38" s="1164"/>
      <c r="F38" s="1131"/>
      <c r="G38" s="1165"/>
      <c r="H38" s="1119"/>
      <c r="I38" s="3442" t="s">
        <v>1336</v>
      </c>
      <c r="J38" s="3443"/>
      <c r="K38" s="3444"/>
      <c r="L38" s="1217">
        <f t="shared" si="13"/>
        <v>0</v>
      </c>
      <c r="M38" s="1181"/>
      <c r="N38" s="1180">
        <f t="shared" si="14"/>
        <v>0</v>
      </c>
      <c r="O38" s="1181"/>
      <c r="P38" s="1180">
        <f t="shared" si="15"/>
        <v>0</v>
      </c>
      <c r="Q38" s="1181"/>
      <c r="R38" s="1180">
        <f t="shared" si="16"/>
        <v>0</v>
      </c>
      <c r="S38" s="1181"/>
      <c r="T38" s="1180">
        <f t="shared" si="17"/>
        <v>0</v>
      </c>
      <c r="U38" s="1182"/>
      <c r="V38" s="1241" t="s">
        <v>393</v>
      </c>
      <c r="X38" s="1171" t="s">
        <v>1260</v>
      </c>
      <c r="Y38" s="1160" t="s">
        <v>448</v>
      </c>
      <c r="Z38" s="1172" t="s">
        <v>1337</v>
      </c>
      <c r="AA38" s="874" t="s">
        <v>1338</v>
      </c>
      <c r="AC38" s="1144"/>
      <c r="AD38" s="1145"/>
      <c r="AE38" s="1174"/>
      <c r="AF38" s="1145"/>
      <c r="AG38" s="1175"/>
    </row>
    <row r="39" spans="1:33" ht="15" customHeight="1" thickBot="1">
      <c r="A39" s="1129" t="s">
        <v>1339</v>
      </c>
      <c r="B39" s="1130" t="s">
        <v>1340</v>
      </c>
      <c r="C39" s="1222"/>
      <c r="D39" s="1223" t="s">
        <v>286</v>
      </c>
      <c r="E39" s="1133"/>
      <c r="F39" s="1131"/>
      <c r="G39" s="1150"/>
      <c r="H39" s="1119"/>
      <c r="I39" s="3445">
        <f>SUM(F11:F16,F18:F23,F44:F46)</f>
        <v>0</v>
      </c>
      <c r="J39" s="3446"/>
      <c r="K39" s="1242" t="s">
        <v>1341</v>
      </c>
      <c r="L39" s="1217">
        <f t="shared" si="13"/>
        <v>0</v>
      </c>
      <c r="M39" s="1181"/>
      <c r="N39" s="1180">
        <f t="shared" si="14"/>
        <v>0</v>
      </c>
      <c r="O39" s="1181"/>
      <c r="P39" s="1180">
        <f t="shared" si="15"/>
        <v>0</v>
      </c>
      <c r="Q39" s="1181"/>
      <c r="R39" s="1180">
        <f t="shared" si="16"/>
        <v>0</v>
      </c>
      <c r="S39" s="1181"/>
      <c r="T39" s="1180">
        <f t="shared" si="17"/>
        <v>0</v>
      </c>
      <c r="U39" s="1182"/>
      <c r="V39" s="1243">
        <f>IF(V42=0,"",V46/V42)</f>
        <v>1.4916423280360138</v>
      </c>
      <c r="X39" s="1144"/>
      <c r="Y39" s="1183"/>
      <c r="Z39" s="1184"/>
      <c r="AA39" s="1193"/>
      <c r="AC39" s="1144"/>
      <c r="AD39" s="1145"/>
      <c r="AE39" s="1174"/>
      <c r="AF39" s="1145"/>
      <c r="AG39" s="1175"/>
    </row>
    <row r="40" spans="1:33" ht="15" customHeight="1" thickBot="1">
      <c r="A40" s="1148" t="s">
        <v>1342</v>
      </c>
      <c r="B40" s="1130" t="s">
        <v>1343</v>
      </c>
      <c r="C40" s="1222" t="s">
        <v>1344</v>
      </c>
      <c r="D40" s="1223" t="s">
        <v>286</v>
      </c>
      <c r="E40" s="1133"/>
      <c r="F40" s="1131"/>
      <c r="G40" s="1150"/>
      <c r="H40" s="1119"/>
      <c r="I40" s="1235"/>
      <c r="J40" s="1226"/>
      <c r="K40" s="1227"/>
      <c r="L40" s="1217">
        <f t="shared" si="13"/>
        <v>0</v>
      </c>
      <c r="M40" s="1181"/>
      <c r="N40" s="1180">
        <f t="shared" si="14"/>
        <v>0</v>
      </c>
      <c r="O40" s="1181"/>
      <c r="P40" s="1180">
        <f t="shared" si="15"/>
        <v>0</v>
      </c>
      <c r="Q40" s="1181"/>
      <c r="R40" s="1180">
        <f t="shared" si="16"/>
        <v>0</v>
      </c>
      <c r="S40" s="1181"/>
      <c r="T40" s="1180">
        <f t="shared" si="17"/>
        <v>0</v>
      </c>
      <c r="U40" s="1182"/>
      <c r="V40" s="1234"/>
      <c r="X40" s="1144"/>
      <c r="Y40" s="1183"/>
      <c r="Z40" s="1184"/>
      <c r="AA40" s="1193"/>
      <c r="AC40" s="1144"/>
      <c r="AD40" s="1145"/>
      <c r="AE40" s="1174"/>
      <c r="AF40" s="1145"/>
      <c r="AG40" s="1175"/>
    </row>
    <row r="41" spans="1:33" ht="15" customHeight="1" thickBot="1">
      <c r="A41" s="1129" t="s">
        <v>1345</v>
      </c>
      <c r="B41" s="1130" t="s">
        <v>1346</v>
      </c>
      <c r="C41" s="1222"/>
      <c r="D41" s="1223" t="s">
        <v>286</v>
      </c>
      <c r="E41" s="1133"/>
      <c r="F41" s="1131"/>
      <c r="G41" s="1150"/>
      <c r="H41" s="1119"/>
      <c r="I41" s="3447" t="s">
        <v>1347</v>
      </c>
      <c r="J41" s="3448"/>
      <c r="K41" s="3449"/>
      <c r="L41" s="1217">
        <f t="shared" si="13"/>
        <v>0</v>
      </c>
      <c r="M41" s="1181"/>
      <c r="N41" s="1180">
        <f t="shared" si="14"/>
        <v>0</v>
      </c>
      <c r="O41" s="1181"/>
      <c r="P41" s="1180">
        <f t="shared" si="15"/>
        <v>0</v>
      </c>
      <c r="Q41" s="1181"/>
      <c r="R41" s="1180">
        <f t="shared" si="16"/>
        <v>0</v>
      </c>
      <c r="S41" s="1181"/>
      <c r="T41" s="1180">
        <f t="shared" si="17"/>
        <v>0</v>
      </c>
      <c r="U41" s="1182"/>
      <c r="V41" s="1241" t="s">
        <v>394</v>
      </c>
      <c r="X41" s="1144"/>
      <c r="Y41" s="1183"/>
      <c r="Z41" s="1184"/>
      <c r="AA41" s="1193"/>
      <c r="AC41" s="1144"/>
      <c r="AD41" s="1145"/>
      <c r="AE41" s="1174"/>
      <c r="AF41" s="1145"/>
      <c r="AG41" s="1175"/>
    </row>
    <row r="42" spans="1:33" ht="15" customHeight="1" thickBot="1">
      <c r="A42" s="1148" t="s">
        <v>1348</v>
      </c>
      <c r="B42" s="1130" t="s">
        <v>1349</v>
      </c>
      <c r="C42" s="1222" t="s">
        <v>1350</v>
      </c>
      <c r="D42" s="1223" t="s">
        <v>286</v>
      </c>
      <c r="E42" s="1133"/>
      <c r="F42" s="1131"/>
      <c r="G42" s="1150"/>
      <c r="H42" s="1119"/>
      <c r="I42" s="3450">
        <f>SUM(G10:G45)</f>
        <v>0</v>
      </c>
      <c r="J42" s="3451"/>
      <c r="K42" s="1244" t="s">
        <v>523</v>
      </c>
      <c r="L42" s="1217">
        <f t="shared" si="13"/>
        <v>0</v>
      </c>
      <c r="M42" s="1181"/>
      <c r="N42" s="1180">
        <f t="shared" si="14"/>
        <v>0</v>
      </c>
      <c r="O42" s="1181"/>
      <c r="P42" s="1180">
        <f t="shared" si="15"/>
        <v>0</v>
      </c>
      <c r="Q42" s="1181"/>
      <c r="R42" s="1180">
        <f t="shared" si="16"/>
        <v>0</v>
      </c>
      <c r="S42" s="1181"/>
      <c r="T42" s="1180">
        <f t="shared" si="17"/>
        <v>0</v>
      </c>
      <c r="U42" s="1182"/>
      <c r="V42" s="1245">
        <f>PREVI!R43</f>
        <v>33.520100000000006</v>
      </c>
      <c r="X42" s="1144"/>
      <c r="Y42" s="1183"/>
      <c r="Z42" s="1184"/>
      <c r="AA42" s="1193"/>
      <c r="AC42" s="1171"/>
      <c r="AD42" s="1246"/>
      <c r="AE42" s="1247"/>
      <c r="AF42" s="1246"/>
      <c r="AG42" s="1161"/>
    </row>
    <row r="43" spans="1:33" ht="15" customHeight="1" thickTop="1" thickBot="1">
      <c r="A43" s="1129"/>
      <c r="B43" s="1131"/>
      <c r="C43" s="1131"/>
      <c r="D43" s="1163"/>
      <c r="E43" s="1164"/>
      <c r="F43" s="1131"/>
      <c r="G43" s="1165"/>
      <c r="H43" s="1119"/>
      <c r="I43" s="1248"/>
      <c r="J43" s="1249"/>
      <c r="K43" s="1250"/>
      <c r="L43" s="1217">
        <f t="shared" si="13"/>
        <v>0</v>
      </c>
      <c r="M43" s="1181"/>
      <c r="N43" s="1180">
        <f t="shared" si="14"/>
        <v>0</v>
      </c>
      <c r="O43" s="1181"/>
      <c r="P43" s="1180">
        <f t="shared" si="15"/>
        <v>0</v>
      </c>
      <c r="Q43" s="1181"/>
      <c r="R43" s="1180">
        <f t="shared" si="16"/>
        <v>0</v>
      </c>
      <c r="S43" s="1181"/>
      <c r="T43" s="1180">
        <f t="shared" si="17"/>
        <v>0</v>
      </c>
      <c r="U43" s="1182"/>
      <c r="V43" s="1251"/>
      <c r="X43" s="3428" t="s">
        <v>383</v>
      </c>
      <c r="Y43" s="3429"/>
      <c r="Z43" s="3429"/>
      <c r="AA43" s="3430"/>
      <c r="AC43" s="1144"/>
      <c r="AD43" s="1145"/>
      <c r="AE43" s="1174"/>
      <c r="AF43" s="1145"/>
      <c r="AG43" s="1175"/>
    </row>
    <row r="44" spans="1:33" ht="15" customHeight="1">
      <c r="A44" s="1129" t="s">
        <v>1351</v>
      </c>
      <c r="B44" s="1130" t="s">
        <v>1352</v>
      </c>
      <c r="C44" s="1189" t="s">
        <v>1353</v>
      </c>
      <c r="D44" s="1132" t="s">
        <v>286</v>
      </c>
      <c r="E44" s="1133"/>
      <c r="F44" s="1185"/>
      <c r="G44" s="1150"/>
      <c r="H44" s="1119"/>
      <c r="I44" s="3431" t="s">
        <v>1354</v>
      </c>
      <c r="J44" s="3432"/>
      <c r="K44" s="3433"/>
      <c r="L44" s="1217">
        <f t="shared" si="13"/>
        <v>0</v>
      </c>
      <c r="M44" s="1181"/>
      <c r="N44" s="1180">
        <f t="shared" si="14"/>
        <v>0</v>
      </c>
      <c r="O44" s="1181"/>
      <c r="P44" s="1180">
        <f t="shared" si="15"/>
        <v>0</v>
      </c>
      <c r="Q44" s="1181"/>
      <c r="R44" s="1180">
        <f t="shared" si="16"/>
        <v>0</v>
      </c>
      <c r="S44" s="1181"/>
      <c r="T44" s="1180">
        <f t="shared" si="17"/>
        <v>0</v>
      </c>
      <c r="U44" s="1182"/>
      <c r="V44" s="1234"/>
      <c r="X44" s="1171" t="s">
        <v>1260</v>
      </c>
      <c r="Y44" s="1160" t="s">
        <v>448</v>
      </c>
      <c r="Z44" s="1172" t="s">
        <v>1337</v>
      </c>
      <c r="AA44" s="874" t="s">
        <v>1338</v>
      </c>
      <c r="AC44" s="1144"/>
      <c r="AD44" s="1145"/>
      <c r="AE44" s="1174"/>
      <c r="AF44" s="1145"/>
      <c r="AG44" s="1175"/>
    </row>
    <row r="45" spans="1:33" ht="15" customHeight="1" thickBot="1">
      <c r="A45" s="1252" t="s">
        <v>1355</v>
      </c>
      <c r="B45" s="1130" t="s">
        <v>1356</v>
      </c>
      <c r="C45" s="1189"/>
      <c r="D45" s="1132" t="s">
        <v>286</v>
      </c>
      <c r="E45" s="1133"/>
      <c r="F45" s="1185"/>
      <c r="G45" s="1150"/>
      <c r="H45" s="1119"/>
      <c r="I45" s="3434"/>
      <c r="J45" s="3435"/>
      <c r="K45" s="1253" t="s">
        <v>523</v>
      </c>
      <c r="L45" s="1228">
        <f t="shared" si="13"/>
        <v>0</v>
      </c>
      <c r="M45" s="1190"/>
      <c r="N45" s="1191">
        <f t="shared" si="14"/>
        <v>0</v>
      </c>
      <c r="O45" s="1190"/>
      <c r="P45" s="1191">
        <f t="shared" si="15"/>
        <v>0</v>
      </c>
      <c r="Q45" s="1190"/>
      <c r="R45" s="1191">
        <f t="shared" si="16"/>
        <v>0</v>
      </c>
      <c r="S45" s="1190"/>
      <c r="T45" s="1191">
        <f t="shared" si="17"/>
        <v>0</v>
      </c>
      <c r="U45" s="1192"/>
      <c r="V45" s="1254" t="s">
        <v>395</v>
      </c>
      <c r="X45" s="1144"/>
      <c r="Y45" s="1183"/>
      <c r="Z45" s="1184"/>
      <c r="AA45" s="1193"/>
      <c r="AC45" s="1144"/>
      <c r="AD45" s="1145"/>
      <c r="AE45" s="1174"/>
      <c r="AF45" s="1145"/>
      <c r="AG45" s="1175"/>
    </row>
    <row r="46" spans="1:33" ht="15" customHeight="1" thickBot="1">
      <c r="A46" s="1252" t="s">
        <v>1357</v>
      </c>
      <c r="B46" s="1130" t="s">
        <v>1358</v>
      </c>
      <c r="C46" s="1189"/>
      <c r="D46" s="1132" t="s">
        <v>286</v>
      </c>
      <c r="E46" s="1133"/>
      <c r="F46" s="1185"/>
      <c r="G46" s="1150"/>
      <c r="H46" s="1119"/>
      <c r="I46" s="1255"/>
      <c r="J46" s="1256"/>
      <c r="K46" s="1257"/>
      <c r="L46" s="1258">
        <f>SUM(L36:L45)</f>
        <v>0</v>
      </c>
      <c r="M46" s="1201">
        <f>IF(I20=0,"",L46/$I$20)</f>
        <v>0</v>
      </c>
      <c r="N46" s="1259">
        <f>SUM(N36:N45)</f>
        <v>0</v>
      </c>
      <c r="O46" s="1201">
        <f>IF(I20=0,"",N46/$I$20)</f>
        <v>0</v>
      </c>
      <c r="P46" s="1259">
        <f>SUM(P36:P45)</f>
        <v>0</v>
      </c>
      <c r="Q46" s="1201">
        <f>IF(I20=0,"",P46/$I$20)</f>
        <v>0</v>
      </c>
      <c r="R46" s="1259">
        <f>SUM(R36:R45)</f>
        <v>0</v>
      </c>
      <c r="S46" s="1201">
        <f>IF(I20=0,"",R46/$I$20)</f>
        <v>0</v>
      </c>
      <c r="T46" s="1259">
        <f>SUM(T36:T45)</f>
        <v>0</v>
      </c>
      <c r="U46" s="1201">
        <f>IF(I20=0,"",T46/$I$20)</f>
        <v>0</v>
      </c>
      <c r="V46" s="1260">
        <f>L20+N20+P20+R20+T20+L33+N33+P33+R33+T33+L46+N46+P46+R46+T46</f>
        <v>50</v>
      </c>
      <c r="X46" s="1144"/>
      <c r="Y46" s="1183"/>
      <c r="Z46" s="1184"/>
      <c r="AA46" s="1193"/>
      <c r="AC46" s="1144"/>
      <c r="AD46" s="1145"/>
      <c r="AE46" s="1174"/>
      <c r="AF46" s="1145"/>
      <c r="AG46" s="1175"/>
    </row>
    <row r="47" spans="1:33" ht="15" customHeight="1" thickBot="1">
      <c r="A47" s="1261"/>
      <c r="B47" s="1262"/>
      <c r="C47" s="1262"/>
      <c r="D47" s="1262"/>
      <c r="E47" s="1262"/>
      <c r="F47" s="1262"/>
      <c r="G47" s="1263"/>
      <c r="H47" s="1119"/>
      <c r="I47" s="1264"/>
      <c r="J47" s="1265"/>
      <c r="K47" s="1266"/>
      <c r="L47" s="1267"/>
      <c r="M47" s="1268"/>
      <c r="N47" s="1269"/>
      <c r="O47" s="1268"/>
      <c r="P47" s="1269"/>
      <c r="Q47" s="1268"/>
      <c r="R47" s="1269"/>
      <c r="S47" s="1268"/>
      <c r="T47" s="1269"/>
      <c r="U47" s="1268"/>
      <c r="V47" s="1270"/>
      <c r="X47" s="1271"/>
      <c r="Y47" s="1272"/>
      <c r="Z47" s="1273"/>
      <c r="AA47" s="1274"/>
      <c r="AC47" s="1271"/>
      <c r="AD47" s="1275"/>
      <c r="AE47" s="1276"/>
      <c r="AF47" s="1275"/>
      <c r="AG47" s="1277"/>
    </row>
    <row r="48" spans="1:33" ht="19.5" thickTop="1" thickBot="1">
      <c r="A48" s="1278"/>
      <c r="B48" s="1279"/>
      <c r="C48" s="1279"/>
      <c r="D48" s="1280"/>
      <c r="E48" s="1280"/>
      <c r="F48" s="1280"/>
      <c r="G48" s="1281"/>
      <c r="H48" s="1119"/>
      <c r="I48" s="1281"/>
      <c r="J48" s="1281"/>
      <c r="K48" s="1281"/>
      <c r="L48" s="1281"/>
      <c r="M48" s="1281"/>
      <c r="N48" s="1281"/>
      <c r="O48" s="1281"/>
      <c r="P48" s="1281"/>
      <c r="Q48" s="1281"/>
      <c r="R48" s="1281"/>
      <c r="S48" s="1281"/>
      <c r="T48" s="1281"/>
      <c r="U48" s="1281"/>
      <c r="V48" s="1282"/>
      <c r="X48" s="3436" t="s">
        <v>390</v>
      </c>
      <c r="Y48" s="3437"/>
      <c r="Z48" s="3437"/>
      <c r="AA48" s="3438"/>
    </row>
    <row r="49" spans="1:27" ht="13.5" thickTop="1">
      <c r="A49" s="1278"/>
      <c r="B49" s="1279"/>
      <c r="C49" s="1279"/>
      <c r="D49" s="1280"/>
      <c r="E49" s="1280"/>
      <c r="F49" s="1280"/>
      <c r="G49" s="1281"/>
      <c r="H49" s="708"/>
      <c r="I49" s="1281"/>
      <c r="J49" s="1281"/>
      <c r="K49" s="1281"/>
      <c r="L49" s="1281"/>
      <c r="M49" s="1281"/>
      <c r="N49" s="1281"/>
      <c r="O49" s="1281"/>
      <c r="P49" s="1281"/>
      <c r="Q49" s="1281"/>
      <c r="R49" s="1281"/>
      <c r="S49" s="1281"/>
      <c r="T49" s="1281"/>
      <c r="U49" s="1281"/>
      <c r="V49" s="1282"/>
      <c r="X49" s="1171" t="s">
        <v>1260</v>
      </c>
      <c r="Y49" s="1160" t="s">
        <v>966</v>
      </c>
      <c r="Z49" s="1172"/>
      <c r="AA49" s="874" t="s">
        <v>1338</v>
      </c>
    </row>
    <row r="50" spans="1:27">
      <c r="X50" s="1144"/>
      <c r="Y50" s="1183"/>
      <c r="Z50" s="1184"/>
      <c r="AA50" s="1193">
        <f>X50*Z50</f>
        <v>0</v>
      </c>
    </row>
    <row r="51" spans="1:27">
      <c r="A51" s="1283"/>
      <c r="B51" s="1284"/>
      <c r="C51" s="1284"/>
      <c r="D51" s="1136"/>
      <c r="E51" s="1136"/>
      <c r="F51" s="1151"/>
      <c r="G51" s="1151"/>
      <c r="H51" s="1151"/>
      <c r="I51" s="1151"/>
      <c r="J51" s="1151"/>
      <c r="X51" s="1144"/>
      <c r="Y51" s="1183"/>
      <c r="Z51" s="1184"/>
      <c r="AA51" s="1193">
        <f>X51*Z51</f>
        <v>0</v>
      </c>
    </row>
    <row r="52" spans="1:27">
      <c r="A52" s="1283"/>
      <c r="B52" s="1285"/>
      <c r="C52" s="1285"/>
      <c r="D52" s="1151"/>
      <c r="E52" s="1151"/>
      <c r="F52" s="1151"/>
      <c r="G52" s="1151"/>
      <c r="H52" s="1151"/>
      <c r="I52" s="1151"/>
      <c r="J52" s="1151"/>
      <c r="X52" s="1144"/>
      <c r="Y52" s="1183"/>
      <c r="Z52" s="1184"/>
      <c r="AA52" s="1193">
        <f>X52*Z52</f>
        <v>0</v>
      </c>
    </row>
    <row r="53" spans="1:27" ht="13.5" thickBot="1">
      <c r="A53" s="1283"/>
      <c r="C53" s="1285"/>
      <c r="D53" s="1151"/>
      <c r="E53" s="1151"/>
      <c r="F53" s="1151"/>
      <c r="G53" s="1151"/>
      <c r="H53" s="1151"/>
      <c r="I53" s="1151"/>
      <c r="J53" s="1151"/>
      <c r="X53" s="1144"/>
      <c r="Y53" s="1183"/>
      <c r="Z53" s="1184"/>
      <c r="AA53" s="1286"/>
    </row>
    <row r="54" spans="1:27">
      <c r="A54" s="1283"/>
      <c r="B54" s="1287"/>
      <c r="C54" s="1287"/>
      <c r="D54" s="1151"/>
      <c r="E54" s="1151"/>
      <c r="F54" s="1151"/>
      <c r="G54" s="1151"/>
      <c r="H54" s="1151"/>
      <c r="I54" s="1151"/>
      <c r="J54" s="1151"/>
      <c r="X54" s="1144"/>
      <c r="Y54" s="1183"/>
      <c r="Z54" s="1184"/>
      <c r="AA54" s="1188">
        <f>SUM(AA49:AA53)</f>
        <v>0</v>
      </c>
    </row>
    <row r="55" spans="1:27">
      <c r="A55" s="1283"/>
      <c r="B55" s="1288"/>
      <c r="C55" s="1284"/>
      <c r="D55" s="1151"/>
      <c r="E55" s="1151"/>
      <c r="F55" s="1151"/>
      <c r="G55" s="1151"/>
      <c r="H55" s="1151"/>
      <c r="I55" s="1151"/>
      <c r="J55" s="1151"/>
    </row>
    <row r="56" spans="1:27">
      <c r="A56" s="1283"/>
      <c r="B56" s="1288"/>
      <c r="C56" s="1287"/>
      <c r="D56" s="1151"/>
      <c r="E56" s="1151"/>
      <c r="F56" s="1151"/>
      <c r="G56" s="1151"/>
      <c r="H56" s="1151"/>
      <c r="I56" s="1151"/>
      <c r="J56" s="1151"/>
    </row>
    <row r="57" spans="1:27">
      <c r="A57" s="1283"/>
      <c r="B57" s="1288"/>
      <c r="C57" s="1284"/>
      <c r="D57" s="1151"/>
      <c r="E57" s="1151"/>
      <c r="F57" s="1151"/>
      <c r="G57" s="1151"/>
      <c r="H57" s="1151"/>
      <c r="I57" s="1151"/>
      <c r="J57" s="1151"/>
    </row>
    <row r="58" spans="1:27">
      <c r="A58" s="1283"/>
      <c r="B58" s="1284"/>
      <c r="C58" s="1284"/>
      <c r="D58" s="1151"/>
      <c r="E58" s="1151"/>
      <c r="F58" s="1151"/>
      <c r="G58" s="1151"/>
      <c r="H58" s="1151"/>
      <c r="I58" s="1151"/>
      <c r="J58" s="1151"/>
    </row>
    <row r="59" spans="1:27">
      <c r="A59" s="1283"/>
      <c r="B59" s="1284"/>
      <c r="C59" s="1284"/>
      <c r="D59" s="1151"/>
      <c r="E59" s="1151"/>
      <c r="F59" s="1151"/>
      <c r="G59" s="1151"/>
      <c r="H59" s="1151"/>
      <c r="I59" s="1151"/>
      <c r="J59" s="1151"/>
    </row>
    <row r="60" spans="1:27">
      <c r="A60" s="1283"/>
      <c r="B60" s="1284"/>
      <c r="C60" s="1284"/>
      <c r="D60" s="1151"/>
      <c r="E60" s="1151"/>
      <c r="F60" s="708"/>
      <c r="G60" s="1289"/>
      <c r="H60" s="1289"/>
      <c r="I60" s="708"/>
      <c r="J60" s="1151"/>
    </row>
    <row r="61" spans="1:27">
      <c r="A61" s="1283"/>
      <c r="B61" s="1284"/>
      <c r="C61" s="1284"/>
      <c r="D61" s="1151"/>
      <c r="E61" s="1151"/>
      <c r="F61" s="708"/>
      <c r="G61" s="708"/>
      <c r="H61" s="708"/>
      <c r="I61" s="708"/>
      <c r="J61" s="1151"/>
    </row>
    <row r="62" spans="1:27">
      <c r="A62" s="1283"/>
      <c r="B62" s="1284"/>
      <c r="C62" s="1284"/>
      <c r="D62" s="1151"/>
      <c r="E62" s="1151"/>
      <c r="F62" s="708"/>
      <c r="G62" s="708"/>
      <c r="H62" s="708"/>
      <c r="I62" s="708"/>
      <c r="J62" s="1151"/>
    </row>
    <row r="63" spans="1:27">
      <c r="A63" s="1283"/>
      <c r="B63" s="1284"/>
      <c r="C63" s="1284"/>
      <c r="D63" s="1151"/>
      <c r="E63" s="1151"/>
      <c r="F63" s="708"/>
      <c r="G63" s="708"/>
      <c r="H63" s="708"/>
      <c r="I63" s="708"/>
      <c r="J63" s="1151"/>
    </row>
    <row r="64" spans="1:27">
      <c r="A64" s="1283"/>
      <c r="B64" s="1284"/>
      <c r="C64" s="1284"/>
      <c r="D64" s="1151"/>
      <c r="E64" s="1151"/>
      <c r="F64" s="708"/>
      <c r="G64" s="708"/>
      <c r="H64" s="708"/>
      <c r="I64" s="1151"/>
      <c r="J64" s="1151"/>
    </row>
    <row r="65" spans="1:10">
      <c r="A65" s="1283"/>
      <c r="B65" s="1284"/>
      <c r="C65" s="1284"/>
      <c r="D65" s="1151"/>
      <c r="E65" s="1151"/>
      <c r="F65" s="708"/>
      <c r="G65" s="708"/>
      <c r="H65" s="708"/>
      <c r="I65" s="1151"/>
      <c r="J65" s="1151"/>
    </row>
    <row r="66" spans="1:10">
      <c r="A66" s="1283"/>
      <c r="B66" s="1284"/>
      <c r="C66" s="1284"/>
      <c r="D66" s="1151"/>
      <c r="E66" s="1151"/>
      <c r="F66" s="1151"/>
      <c r="G66" s="1151"/>
      <c r="H66" s="1151"/>
      <c r="I66" s="1151"/>
      <c r="J66" s="1151"/>
    </row>
    <row r="67" spans="1:10">
      <c r="A67" s="1283"/>
      <c r="B67" s="1284"/>
      <c r="C67" s="1284"/>
      <c r="D67" s="1151"/>
      <c r="E67" s="1151"/>
      <c r="F67" s="1151"/>
      <c r="G67" s="1151"/>
      <c r="H67" s="1151"/>
      <c r="I67" s="1151"/>
      <c r="J67" s="1151"/>
    </row>
    <row r="68" spans="1:10">
      <c r="A68" s="1283"/>
      <c r="B68" s="1284"/>
      <c r="C68" s="1284"/>
      <c r="D68" s="1151"/>
      <c r="E68" s="1151"/>
      <c r="F68" s="1151"/>
      <c r="G68" s="1151"/>
      <c r="H68" s="1151"/>
      <c r="I68" s="1151"/>
      <c r="J68" s="1151"/>
    </row>
    <row r="69" spans="1:10">
      <c r="A69" s="1283"/>
      <c r="B69" s="1284"/>
      <c r="C69" s="1284"/>
      <c r="D69" s="1151"/>
      <c r="E69" s="1151"/>
      <c r="F69" s="1151"/>
      <c r="G69" s="1151"/>
      <c r="H69" s="1151"/>
      <c r="I69" s="1151"/>
      <c r="J69" s="1151"/>
    </row>
    <row r="70" spans="1:10">
      <c r="A70" s="1283"/>
      <c r="B70" s="1284"/>
      <c r="C70" s="1284"/>
      <c r="D70" s="1151"/>
      <c r="E70" s="1151"/>
      <c r="F70" s="1151"/>
      <c r="G70" s="1151"/>
      <c r="H70" s="1151"/>
      <c r="I70" s="1151"/>
      <c r="J70" s="1151"/>
    </row>
    <row r="71" spans="1:10">
      <c r="A71" s="1283"/>
      <c r="B71" s="1284"/>
      <c r="C71" s="1284"/>
      <c r="D71" s="1151"/>
      <c r="E71" s="1151"/>
      <c r="F71" s="1151"/>
      <c r="G71" s="1151"/>
      <c r="H71" s="1151"/>
      <c r="I71" s="1151"/>
      <c r="J71" s="1151"/>
    </row>
    <row r="72" spans="1:10">
      <c r="A72" s="1283"/>
      <c r="B72" s="1284"/>
      <c r="C72" s="1284"/>
      <c r="D72" s="1151"/>
      <c r="E72" s="1151"/>
      <c r="F72" s="1151"/>
      <c r="G72" s="1151"/>
      <c r="H72" s="1151"/>
      <c r="I72" s="1151"/>
      <c r="J72" s="1151"/>
    </row>
    <row r="73" spans="1:10">
      <c r="A73" s="1283"/>
      <c r="B73" s="1284"/>
      <c r="C73" s="1284"/>
      <c r="D73" s="1151"/>
      <c r="E73" s="1151"/>
      <c r="F73" s="1151"/>
      <c r="G73" s="1151"/>
      <c r="H73" s="1151"/>
      <c r="I73" s="1151"/>
      <c r="J73" s="1151"/>
    </row>
  </sheetData>
  <mergeCells count="66">
    <mergeCell ref="G2:K2"/>
    <mergeCell ref="P2:R2"/>
    <mergeCell ref="U2:V2"/>
    <mergeCell ref="G3:K3"/>
    <mergeCell ref="P3:R3"/>
    <mergeCell ref="U3:V3"/>
    <mergeCell ref="G4:K4"/>
    <mergeCell ref="P4:R4"/>
    <mergeCell ref="A5:D5"/>
    <mergeCell ref="A6:G6"/>
    <mergeCell ref="I6:V6"/>
    <mergeCell ref="AC6:AG6"/>
    <mergeCell ref="B7:C7"/>
    <mergeCell ref="F7:G7"/>
    <mergeCell ref="I7:K7"/>
    <mergeCell ref="L7:M7"/>
    <mergeCell ref="N7:O7"/>
    <mergeCell ref="P7:Q7"/>
    <mergeCell ref="R7:S7"/>
    <mergeCell ref="T7:U7"/>
    <mergeCell ref="X7:AA7"/>
    <mergeCell ref="X6:AA6"/>
    <mergeCell ref="AE7:AG7"/>
    <mergeCell ref="I8:K8"/>
    <mergeCell ref="X8:X9"/>
    <mergeCell ref="Y8:Y9"/>
    <mergeCell ref="Z8:Z9"/>
    <mergeCell ref="AA8:AA9"/>
    <mergeCell ref="I27:K27"/>
    <mergeCell ref="X20:AA20"/>
    <mergeCell ref="I21:K21"/>
    <mergeCell ref="L21:M21"/>
    <mergeCell ref="N21:O21"/>
    <mergeCell ref="P21:Q21"/>
    <mergeCell ref="R21:U21"/>
    <mergeCell ref="X21:X22"/>
    <mergeCell ref="Y21:Y22"/>
    <mergeCell ref="Z21:Z22"/>
    <mergeCell ref="AA21:AA22"/>
    <mergeCell ref="I22:K22"/>
    <mergeCell ref="I23:K23"/>
    <mergeCell ref="I24:K24"/>
    <mergeCell ref="I25:K25"/>
    <mergeCell ref="I26:K26"/>
    <mergeCell ref="I28:J28"/>
    <mergeCell ref="I29:J29"/>
    <mergeCell ref="I30:J30"/>
    <mergeCell ref="I32:K32"/>
    <mergeCell ref="I33:J33"/>
    <mergeCell ref="N34:O34"/>
    <mergeCell ref="P34:Q34"/>
    <mergeCell ref="R34:S34"/>
    <mergeCell ref="T34:U34"/>
    <mergeCell ref="I35:K35"/>
    <mergeCell ref="L34:M34"/>
    <mergeCell ref="X43:AA43"/>
    <mergeCell ref="I44:K44"/>
    <mergeCell ref="I45:J45"/>
    <mergeCell ref="X48:AA48"/>
    <mergeCell ref="X36:AA36"/>
    <mergeCell ref="X37:AA37"/>
    <mergeCell ref="I38:K38"/>
    <mergeCell ref="I39:J39"/>
    <mergeCell ref="I41:K41"/>
    <mergeCell ref="I42:J42"/>
    <mergeCell ref="I36:J36"/>
  </mergeCells>
  <conditionalFormatting sqref="I36:J36">
    <cfRule type="cellIs" dxfId="8" priority="1" stopIfTrue="1" operator="lessThan">
      <formula>0</formula>
    </cfRule>
  </conditionalFormatting>
  <pageMargins left="0.36" right="0.35" top="0.33" bottom="0.5" header="0.32" footer="0.4921259845"/>
  <pageSetup paperSize="9" scale="34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57" filterMode="1">
    <tabColor indexed="42"/>
  </sheetPr>
  <dimension ref="A1:GO883"/>
  <sheetViews>
    <sheetView workbookViewId="0">
      <pane xSplit="1" topLeftCell="FT1" activePane="topRight" state="frozen"/>
      <selection pane="topRight" activeCell="A53" sqref="A53:A178"/>
    </sheetView>
  </sheetViews>
  <sheetFormatPr baseColWidth="10" defaultColWidth="9.140625" defaultRowHeight="12.75"/>
  <cols>
    <col min="1" max="1" width="10.7109375" bestFit="1" customWidth="1"/>
    <col min="2" max="2" width="4.28515625" bestFit="1" customWidth="1"/>
    <col min="3" max="4" width="4.140625" bestFit="1" customWidth="1"/>
    <col min="5" max="7" width="3.42578125" bestFit="1" customWidth="1"/>
    <col min="8" max="8" width="4.7109375" bestFit="1" customWidth="1"/>
    <col min="9" max="9" width="4.140625" bestFit="1" customWidth="1"/>
    <col min="10" max="10" width="24.7109375" bestFit="1" customWidth="1"/>
    <col min="11" max="11" width="23.28515625" bestFit="1" customWidth="1"/>
    <col min="12" max="12" width="7.85546875" bestFit="1" customWidth="1"/>
    <col min="13" max="13" width="9.140625" customWidth="1"/>
    <col min="14" max="14" width="11.28515625" style="269" bestFit="1" customWidth="1"/>
    <col min="15" max="15" width="14.42578125" style="269" bestFit="1" customWidth="1"/>
    <col min="16" max="16" width="9.140625" style="269" bestFit="1" customWidth="1"/>
    <col min="17" max="17" width="11.28515625" style="269" bestFit="1" customWidth="1"/>
    <col min="18" max="18" width="14.42578125" style="269" bestFit="1" customWidth="1"/>
    <col min="19" max="19" width="9.140625" style="269" bestFit="1" customWidth="1"/>
    <col min="20" max="20" width="13.85546875" style="269" bestFit="1" customWidth="1"/>
    <col min="21" max="21" width="11.7109375" bestFit="1" customWidth="1"/>
    <col min="22" max="22" width="19" customWidth="1"/>
    <col min="23" max="23" width="18.140625" customWidth="1"/>
    <col min="24" max="34" width="7.7109375" style="18" bestFit="1" customWidth="1"/>
    <col min="35" max="42" width="5.140625" style="322" customWidth="1"/>
    <col min="43" max="46" width="12.7109375" bestFit="1" customWidth="1"/>
    <col min="47" max="48" width="23" customWidth="1"/>
    <col min="49" max="183" width="11.140625" bestFit="1" customWidth="1"/>
    <col min="184" max="184" width="38.7109375" customWidth="1"/>
  </cols>
  <sheetData>
    <row r="1" spans="1:197" ht="22.5" customHeight="1" thickBot="1">
      <c r="I1" s="269"/>
      <c r="J1" s="269"/>
      <c r="K1" s="269"/>
      <c r="L1" s="269"/>
      <c r="M1" s="269"/>
    </row>
    <row r="2" spans="1:197" ht="17.25" customHeight="1">
      <c r="C2" s="3529" t="s">
        <v>500</v>
      </c>
      <c r="D2" s="3530"/>
      <c r="E2" s="3530"/>
      <c r="F2" s="3530"/>
      <c r="G2" s="3530"/>
      <c r="H2" s="3531"/>
      <c r="I2" s="273"/>
      <c r="J2" s="273"/>
      <c r="K2" s="273"/>
      <c r="L2" s="273"/>
      <c r="M2" s="273"/>
    </row>
    <row r="3" spans="1:197" ht="18" customHeight="1" thickBot="1">
      <c r="A3" s="323"/>
      <c r="B3" s="324"/>
      <c r="C3" s="3532" t="s">
        <v>1068</v>
      </c>
      <c r="D3" s="3533"/>
      <c r="E3" s="3533"/>
      <c r="F3" s="3533"/>
      <c r="G3" s="3533"/>
      <c r="H3" s="3534"/>
      <c r="I3" s="273"/>
      <c r="J3" s="273"/>
      <c r="K3" s="273"/>
      <c r="L3" s="273"/>
      <c r="M3" s="273"/>
      <c r="N3" s="325"/>
      <c r="O3" s="325"/>
      <c r="P3" s="326"/>
      <c r="Q3" s="325"/>
      <c r="R3" s="325">
        <v>0.25</v>
      </c>
      <c r="S3" s="325">
        <v>0.5</v>
      </c>
      <c r="T3" s="325"/>
    </row>
    <row r="4" spans="1:197" s="189" customFormat="1" ht="43.5" customHeight="1" thickBot="1">
      <c r="A4" s="327">
        <f ca="1">TODAY()</f>
        <v>44594</v>
      </c>
      <c r="B4" s="3520" t="s">
        <v>501</v>
      </c>
      <c r="C4" s="3521"/>
      <c r="D4" s="3521"/>
      <c r="E4" s="3521"/>
      <c r="F4" s="3521"/>
      <c r="G4" s="3521"/>
      <c r="H4" s="3521"/>
      <c r="I4" s="3522"/>
      <c r="J4" s="454" t="s">
        <v>502</v>
      </c>
      <c r="K4" s="454" t="s">
        <v>1021</v>
      </c>
      <c r="L4" s="3520" t="s">
        <v>503</v>
      </c>
      <c r="M4" s="3522"/>
      <c r="N4" s="3523" t="s">
        <v>504</v>
      </c>
      <c r="O4" s="3524"/>
      <c r="P4" s="3524"/>
      <c r="Q4" s="3524"/>
      <c r="R4" s="3524"/>
      <c r="S4" s="3525"/>
      <c r="T4" s="3548" t="s">
        <v>505</v>
      </c>
      <c r="U4" s="3549"/>
      <c r="V4" s="3549"/>
      <c r="W4" s="3550"/>
      <c r="X4" s="3526" t="s">
        <v>451</v>
      </c>
      <c r="Y4" s="3526"/>
      <c r="Z4" s="3526"/>
      <c r="AA4" s="3526"/>
      <c r="AB4" s="3526"/>
      <c r="AC4" s="3526"/>
      <c r="AD4" s="3526"/>
      <c r="AE4" s="3526"/>
      <c r="AF4" s="3526"/>
      <c r="AG4" s="3526"/>
      <c r="AH4" s="3528"/>
      <c r="AI4" s="3527" t="s">
        <v>441</v>
      </c>
      <c r="AJ4" s="3527"/>
      <c r="AK4" s="3527"/>
      <c r="AL4" s="3527"/>
      <c r="AM4" s="3527"/>
      <c r="AN4" s="3527"/>
      <c r="AO4" s="3527"/>
      <c r="AP4" s="3538"/>
      <c r="AQ4" s="3526" t="s">
        <v>506</v>
      </c>
      <c r="AR4" s="3526"/>
      <c r="AS4" s="3527"/>
      <c r="AT4" s="3527"/>
      <c r="AU4" s="460" t="s">
        <v>507</v>
      </c>
      <c r="AV4" s="460" t="s">
        <v>508</v>
      </c>
      <c r="AW4" s="3520" t="s">
        <v>509</v>
      </c>
      <c r="AX4" s="3521"/>
      <c r="AY4" s="3521"/>
      <c r="AZ4" s="3521"/>
      <c r="BA4" s="3521"/>
      <c r="BB4" s="3521"/>
      <c r="BC4" s="3521"/>
      <c r="BD4" s="3521"/>
      <c r="BE4" s="3521"/>
      <c r="BF4" s="3521"/>
      <c r="BG4" s="3521"/>
      <c r="BH4" s="3521"/>
      <c r="BI4" s="3521"/>
      <c r="BJ4" s="3521"/>
      <c r="BK4" s="3521"/>
      <c r="BL4" s="3521"/>
      <c r="BM4" s="3521"/>
      <c r="BN4" s="3521"/>
      <c r="BO4" s="3521"/>
      <c r="BP4" s="3521"/>
      <c r="BQ4" s="3521"/>
      <c r="BR4" s="3521"/>
      <c r="BS4" s="3521"/>
      <c r="BT4" s="3521"/>
      <c r="BU4" s="3521"/>
      <c r="BV4" s="3521"/>
      <c r="BW4" s="3522"/>
      <c r="BX4" s="3520" t="s">
        <v>510</v>
      </c>
      <c r="BY4" s="3521"/>
      <c r="BZ4" s="3521"/>
      <c r="CA4" s="3521"/>
      <c r="CB4" s="3521"/>
      <c r="CC4" s="3521"/>
      <c r="CD4" s="3521"/>
      <c r="CE4" s="3521"/>
      <c r="CF4" s="3521"/>
      <c r="CG4" s="3521"/>
      <c r="CH4" s="3521"/>
      <c r="CI4" s="3521"/>
      <c r="CJ4" s="3521"/>
      <c r="CK4" s="3521"/>
      <c r="CL4" s="3521"/>
      <c r="CM4" s="3521"/>
      <c r="CN4" s="3521"/>
      <c r="CO4" s="3521"/>
      <c r="CP4" s="3521"/>
      <c r="CQ4" s="3521"/>
      <c r="CR4" s="3521"/>
      <c r="CS4" s="3521"/>
      <c r="CT4" s="3521"/>
      <c r="CU4" s="3521"/>
      <c r="CV4" s="3521"/>
      <c r="CW4" s="3521"/>
      <c r="CX4" s="3522"/>
      <c r="CY4" s="3520" t="s">
        <v>511</v>
      </c>
      <c r="CZ4" s="3521"/>
      <c r="DA4" s="3521"/>
      <c r="DB4" s="3521"/>
      <c r="DC4" s="3521"/>
      <c r="DD4" s="3521"/>
      <c r="DE4" s="3521"/>
      <c r="DF4" s="3521"/>
      <c r="DG4" s="3521"/>
      <c r="DH4" s="3521"/>
      <c r="DI4" s="3521"/>
      <c r="DJ4" s="3521"/>
      <c r="DK4" s="3521"/>
      <c r="DL4" s="3521"/>
      <c r="DM4" s="3521"/>
      <c r="DN4" s="3521"/>
      <c r="DO4" s="3521"/>
      <c r="DP4" s="3521"/>
      <c r="DQ4" s="3521"/>
      <c r="DR4" s="3521"/>
      <c r="DS4" s="3521"/>
      <c r="DT4" s="3521"/>
      <c r="DU4" s="3521"/>
      <c r="DV4" s="3521"/>
      <c r="DW4" s="3521"/>
      <c r="DX4" s="3521"/>
      <c r="DY4" s="3522"/>
      <c r="DZ4" s="3520" t="s">
        <v>512</v>
      </c>
      <c r="EA4" s="3521"/>
      <c r="EB4" s="3521"/>
      <c r="EC4" s="3521"/>
      <c r="ED4" s="3521"/>
      <c r="EE4" s="3521"/>
      <c r="EF4" s="3521"/>
      <c r="EG4" s="3521"/>
      <c r="EH4" s="3521"/>
      <c r="EI4" s="3521"/>
      <c r="EJ4" s="3521"/>
      <c r="EK4" s="3521"/>
      <c r="EL4" s="3521"/>
      <c r="EM4" s="3521"/>
      <c r="EN4" s="3521"/>
      <c r="EO4" s="3521"/>
      <c r="EP4" s="3521"/>
      <c r="EQ4" s="3521"/>
      <c r="ER4" s="3521"/>
      <c r="ES4" s="3521"/>
      <c r="ET4" s="3521"/>
      <c r="EU4" s="3521"/>
      <c r="EV4" s="3521"/>
      <c r="EW4" s="3521"/>
      <c r="EX4" s="3521"/>
      <c r="EY4" s="3521"/>
      <c r="EZ4" s="3522"/>
      <c r="FA4" s="3520" t="s">
        <v>513</v>
      </c>
      <c r="FB4" s="3521"/>
      <c r="FC4" s="3521"/>
      <c r="FD4" s="3521"/>
      <c r="FE4" s="3521"/>
      <c r="FF4" s="3521"/>
      <c r="FG4" s="3521"/>
      <c r="FH4" s="3521"/>
      <c r="FI4" s="3521"/>
      <c r="FJ4" s="3521"/>
      <c r="FK4" s="3521"/>
      <c r="FL4" s="3521"/>
      <c r="FM4" s="3521"/>
      <c r="FN4" s="3521"/>
      <c r="FO4" s="3521"/>
      <c r="FP4" s="3521"/>
      <c r="FQ4" s="3521"/>
      <c r="FR4" s="3521"/>
      <c r="FS4" s="3521"/>
      <c r="FT4" s="3521"/>
      <c r="FU4" s="3521"/>
      <c r="FV4" s="3521"/>
      <c r="FW4" s="3521"/>
      <c r="FX4" s="3521"/>
      <c r="FY4" s="3521"/>
      <c r="FZ4" s="3521"/>
      <c r="GA4" s="3522"/>
      <c r="GB4" s="329"/>
    </row>
    <row r="5" spans="1:197" s="189" customFormat="1" ht="30.75" customHeight="1" thickBot="1">
      <c r="A5" s="3555"/>
      <c r="B5" s="3559"/>
      <c r="C5" s="3567"/>
      <c r="D5" s="3567"/>
      <c r="E5" s="3567"/>
      <c r="F5" s="3567"/>
      <c r="G5" s="3567"/>
      <c r="H5" s="3567"/>
      <c r="I5" s="3560"/>
      <c r="J5" s="3557"/>
      <c r="K5" s="456"/>
      <c r="L5" s="3559"/>
      <c r="M5" s="3560"/>
      <c r="N5" s="3569"/>
      <c r="O5" s="3570"/>
      <c r="P5" s="3570"/>
      <c r="Q5" s="3570"/>
      <c r="R5" s="3570"/>
      <c r="S5" s="3571"/>
      <c r="T5" s="3546" t="s">
        <v>514</v>
      </c>
      <c r="U5" s="3547"/>
      <c r="V5" s="3546" t="s">
        <v>515</v>
      </c>
      <c r="W5" s="3547"/>
      <c r="X5" s="3539"/>
      <c r="Y5" s="3526"/>
      <c r="Z5" s="3526"/>
      <c r="AA5" s="3526"/>
      <c r="AB5" s="3526"/>
      <c r="AC5" s="3526"/>
      <c r="AD5" s="3526"/>
      <c r="AE5" s="3526"/>
      <c r="AF5" s="3526"/>
      <c r="AG5" s="3526"/>
      <c r="AH5" s="3528"/>
      <c r="AI5" s="3539"/>
      <c r="AJ5" s="3526"/>
      <c r="AK5" s="3526"/>
      <c r="AL5" s="3526"/>
      <c r="AM5" s="3526"/>
      <c r="AN5" s="3526"/>
      <c r="AO5" s="3526"/>
      <c r="AP5" s="3528"/>
      <c r="AQ5" s="3539"/>
      <c r="AR5" s="3526"/>
      <c r="AS5" s="3526"/>
      <c r="AT5" s="3528"/>
      <c r="AU5" s="3563"/>
      <c r="AV5" s="3564"/>
      <c r="AW5" s="3553" t="s">
        <v>516</v>
      </c>
      <c r="AX5" s="3553" t="s">
        <v>516</v>
      </c>
      <c r="AY5" s="3553" t="s">
        <v>516</v>
      </c>
      <c r="AZ5" s="3553" t="s">
        <v>516</v>
      </c>
      <c r="BA5" s="3553" t="s">
        <v>516</v>
      </c>
      <c r="BB5" s="3553" t="s">
        <v>516</v>
      </c>
      <c r="BC5" s="3553" t="s">
        <v>516</v>
      </c>
      <c r="BD5" s="3553" t="s">
        <v>516</v>
      </c>
      <c r="BE5" s="3553" t="s">
        <v>516</v>
      </c>
      <c r="BF5" s="3553" t="s">
        <v>516</v>
      </c>
      <c r="BG5" s="3553" t="s">
        <v>516</v>
      </c>
      <c r="BH5" s="3553" t="s">
        <v>516</v>
      </c>
      <c r="BI5" s="3553" t="s">
        <v>516</v>
      </c>
      <c r="BJ5" s="3553" t="s">
        <v>516</v>
      </c>
      <c r="BK5" s="3553" t="s">
        <v>516</v>
      </c>
      <c r="BL5" s="3553" t="s">
        <v>516</v>
      </c>
      <c r="BM5" s="3553" t="s">
        <v>516</v>
      </c>
      <c r="BN5" s="3553" t="s">
        <v>516</v>
      </c>
      <c r="BO5" s="3553" t="s">
        <v>516</v>
      </c>
      <c r="BP5" s="3553" t="s">
        <v>516</v>
      </c>
      <c r="BQ5" s="3553" t="s">
        <v>516</v>
      </c>
      <c r="BR5" s="3553" t="s">
        <v>516</v>
      </c>
      <c r="BS5" s="3553" t="s">
        <v>516</v>
      </c>
      <c r="BT5" s="3553" t="s">
        <v>516</v>
      </c>
      <c r="BU5" s="3553" t="s">
        <v>516</v>
      </c>
      <c r="BV5" s="3553" t="s">
        <v>516</v>
      </c>
      <c r="BW5" s="3553" t="s">
        <v>516</v>
      </c>
      <c r="BX5" s="3553" t="s">
        <v>516</v>
      </c>
      <c r="BY5" s="3553" t="s">
        <v>516</v>
      </c>
      <c r="BZ5" s="3553" t="s">
        <v>516</v>
      </c>
      <c r="CA5" s="3553" t="s">
        <v>516</v>
      </c>
      <c r="CB5" s="3553" t="s">
        <v>516</v>
      </c>
      <c r="CC5" s="3553" t="s">
        <v>516</v>
      </c>
      <c r="CD5" s="3553" t="s">
        <v>516</v>
      </c>
      <c r="CE5" s="3553" t="s">
        <v>516</v>
      </c>
      <c r="CF5" s="3553" t="s">
        <v>516</v>
      </c>
      <c r="CG5" s="3553" t="s">
        <v>516</v>
      </c>
      <c r="CH5" s="3553" t="s">
        <v>516</v>
      </c>
      <c r="CI5" s="3553" t="s">
        <v>516</v>
      </c>
      <c r="CJ5" s="3553" t="s">
        <v>516</v>
      </c>
      <c r="CK5" s="3553" t="s">
        <v>516</v>
      </c>
      <c r="CL5" s="3553" t="s">
        <v>516</v>
      </c>
      <c r="CM5" s="3553" t="s">
        <v>516</v>
      </c>
      <c r="CN5" s="3553" t="s">
        <v>516</v>
      </c>
      <c r="CO5" s="3553" t="s">
        <v>516</v>
      </c>
      <c r="CP5" s="3553" t="s">
        <v>516</v>
      </c>
      <c r="CQ5" s="3553" t="s">
        <v>516</v>
      </c>
      <c r="CR5" s="3553" t="s">
        <v>516</v>
      </c>
      <c r="CS5" s="3553" t="s">
        <v>516</v>
      </c>
      <c r="CT5" s="3553" t="s">
        <v>516</v>
      </c>
      <c r="CU5" s="3553" t="s">
        <v>516</v>
      </c>
      <c r="CV5" s="3553" t="s">
        <v>516</v>
      </c>
      <c r="CW5" s="3553" t="s">
        <v>516</v>
      </c>
      <c r="CX5" s="3553" t="s">
        <v>516</v>
      </c>
      <c r="CY5" s="3553" t="s">
        <v>516</v>
      </c>
      <c r="CZ5" s="3553" t="s">
        <v>516</v>
      </c>
      <c r="DA5" s="3553" t="s">
        <v>516</v>
      </c>
      <c r="DB5" s="3553" t="s">
        <v>516</v>
      </c>
      <c r="DC5" s="3553" t="s">
        <v>516</v>
      </c>
      <c r="DD5" s="3553" t="s">
        <v>516</v>
      </c>
      <c r="DE5" s="3553" t="s">
        <v>516</v>
      </c>
      <c r="DF5" s="3553" t="s">
        <v>516</v>
      </c>
      <c r="DG5" s="3553" t="s">
        <v>516</v>
      </c>
      <c r="DH5" s="3553" t="s">
        <v>516</v>
      </c>
      <c r="DI5" s="3553" t="s">
        <v>516</v>
      </c>
      <c r="DJ5" s="3553" t="s">
        <v>516</v>
      </c>
      <c r="DK5" s="3553" t="s">
        <v>516</v>
      </c>
      <c r="DL5" s="3553" t="s">
        <v>516</v>
      </c>
      <c r="DM5" s="3553" t="s">
        <v>516</v>
      </c>
      <c r="DN5" s="3553" t="s">
        <v>516</v>
      </c>
      <c r="DO5" s="3553" t="s">
        <v>516</v>
      </c>
      <c r="DP5" s="3553" t="s">
        <v>516</v>
      </c>
      <c r="DQ5" s="3553" t="s">
        <v>516</v>
      </c>
      <c r="DR5" s="3553" t="s">
        <v>516</v>
      </c>
      <c r="DS5" s="3553" t="s">
        <v>516</v>
      </c>
      <c r="DT5" s="3553" t="s">
        <v>516</v>
      </c>
      <c r="DU5" s="3553" t="s">
        <v>516</v>
      </c>
      <c r="DV5" s="3553" t="s">
        <v>516</v>
      </c>
      <c r="DW5" s="3553" t="s">
        <v>516</v>
      </c>
      <c r="DX5" s="3553" t="s">
        <v>516</v>
      </c>
      <c r="DY5" s="3553" t="s">
        <v>516</v>
      </c>
      <c r="DZ5" s="3553" t="s">
        <v>516</v>
      </c>
      <c r="EA5" s="3553" t="s">
        <v>516</v>
      </c>
      <c r="EB5" s="3553" t="s">
        <v>516</v>
      </c>
      <c r="EC5" s="3553" t="s">
        <v>516</v>
      </c>
      <c r="ED5" s="3553" t="s">
        <v>516</v>
      </c>
      <c r="EE5" s="3553" t="s">
        <v>516</v>
      </c>
      <c r="EF5" s="3553" t="s">
        <v>516</v>
      </c>
      <c r="EG5" s="3553" t="s">
        <v>516</v>
      </c>
      <c r="EH5" s="3553" t="s">
        <v>516</v>
      </c>
      <c r="EI5" s="3553" t="s">
        <v>516</v>
      </c>
      <c r="EJ5" s="3553" t="s">
        <v>516</v>
      </c>
      <c r="EK5" s="3553" t="s">
        <v>516</v>
      </c>
      <c r="EL5" s="3553" t="s">
        <v>516</v>
      </c>
      <c r="EM5" s="3553" t="s">
        <v>516</v>
      </c>
      <c r="EN5" s="3553" t="s">
        <v>516</v>
      </c>
      <c r="EO5" s="3553" t="s">
        <v>516</v>
      </c>
      <c r="EP5" s="3553" t="s">
        <v>516</v>
      </c>
      <c r="EQ5" s="3553" t="s">
        <v>516</v>
      </c>
      <c r="ER5" s="3553" t="s">
        <v>516</v>
      </c>
      <c r="ES5" s="3553" t="s">
        <v>516</v>
      </c>
      <c r="ET5" s="3553" t="s">
        <v>516</v>
      </c>
      <c r="EU5" s="3553" t="s">
        <v>516</v>
      </c>
      <c r="EV5" s="3553" t="s">
        <v>516</v>
      </c>
      <c r="EW5" s="3553" t="s">
        <v>516</v>
      </c>
      <c r="EX5" s="3553" t="s">
        <v>516</v>
      </c>
      <c r="EY5" s="3553" t="s">
        <v>516</v>
      </c>
      <c r="EZ5" s="3553" t="s">
        <v>516</v>
      </c>
      <c r="FA5" s="3553" t="s">
        <v>516</v>
      </c>
      <c r="FB5" s="3553" t="s">
        <v>516</v>
      </c>
      <c r="FC5" s="3553" t="s">
        <v>516</v>
      </c>
      <c r="FD5" s="3553" t="s">
        <v>516</v>
      </c>
      <c r="FE5" s="3553" t="s">
        <v>516</v>
      </c>
      <c r="FF5" s="3553" t="s">
        <v>516</v>
      </c>
      <c r="FG5" s="3553" t="s">
        <v>516</v>
      </c>
      <c r="FH5" s="3553" t="s">
        <v>516</v>
      </c>
      <c r="FI5" s="3553" t="s">
        <v>516</v>
      </c>
      <c r="FJ5" s="3553" t="s">
        <v>516</v>
      </c>
      <c r="FK5" s="3553" t="s">
        <v>516</v>
      </c>
      <c r="FL5" s="3553" t="s">
        <v>516</v>
      </c>
      <c r="FM5" s="3553" t="s">
        <v>516</v>
      </c>
      <c r="FN5" s="3553" t="s">
        <v>516</v>
      </c>
      <c r="FO5" s="3553" t="s">
        <v>516</v>
      </c>
      <c r="FP5" s="3553" t="s">
        <v>516</v>
      </c>
      <c r="FQ5" s="3553" t="s">
        <v>516</v>
      </c>
      <c r="FR5" s="3553" t="s">
        <v>516</v>
      </c>
      <c r="FS5" s="3553" t="s">
        <v>516</v>
      </c>
      <c r="FT5" s="3553" t="s">
        <v>516</v>
      </c>
      <c r="FU5" s="3553" t="s">
        <v>516</v>
      </c>
      <c r="FV5" s="3553" t="s">
        <v>516</v>
      </c>
      <c r="FW5" s="3553" t="s">
        <v>516</v>
      </c>
      <c r="FX5" s="3553" t="s">
        <v>516</v>
      </c>
      <c r="FY5" s="3553" t="s">
        <v>516</v>
      </c>
      <c r="FZ5" s="3553" t="s">
        <v>516</v>
      </c>
      <c r="GA5" s="3553" t="s">
        <v>516</v>
      </c>
      <c r="GB5" s="3557" t="s">
        <v>517</v>
      </c>
    </row>
    <row r="6" spans="1:197" s="189" customFormat="1" ht="31.5" customHeight="1" thickBot="1">
      <c r="A6" s="3556"/>
      <c r="B6" s="3561"/>
      <c r="C6" s="3568"/>
      <c r="D6" s="3568"/>
      <c r="E6" s="3568"/>
      <c r="F6" s="3568"/>
      <c r="G6" s="3568"/>
      <c r="H6" s="3568"/>
      <c r="I6" s="3562"/>
      <c r="J6" s="3558"/>
      <c r="K6" s="457"/>
      <c r="L6" s="3561"/>
      <c r="M6" s="3562"/>
      <c r="N6" s="3572"/>
      <c r="O6" s="3573"/>
      <c r="P6" s="3573"/>
      <c r="Q6" s="3573"/>
      <c r="R6" s="3573"/>
      <c r="S6" s="3574"/>
      <c r="T6" s="328" t="s">
        <v>518</v>
      </c>
      <c r="U6" s="331" t="s">
        <v>519</v>
      </c>
      <c r="V6" s="330" t="s">
        <v>520</v>
      </c>
      <c r="W6" s="330" t="s">
        <v>519</v>
      </c>
      <c r="X6" s="3540"/>
      <c r="Y6" s="3541"/>
      <c r="Z6" s="3541"/>
      <c r="AA6" s="3541"/>
      <c r="AB6" s="3541"/>
      <c r="AC6" s="3541"/>
      <c r="AD6" s="3541"/>
      <c r="AE6" s="3541"/>
      <c r="AF6" s="3541"/>
      <c r="AG6" s="3541"/>
      <c r="AH6" s="3542"/>
      <c r="AI6" s="3540"/>
      <c r="AJ6" s="3541"/>
      <c r="AK6" s="3541"/>
      <c r="AL6" s="3541"/>
      <c r="AM6" s="3541"/>
      <c r="AN6" s="3541"/>
      <c r="AO6" s="3541"/>
      <c r="AP6" s="3542"/>
      <c r="AQ6" s="3540"/>
      <c r="AR6" s="3541"/>
      <c r="AS6" s="3541"/>
      <c r="AT6" s="3542"/>
      <c r="AU6" s="3565"/>
      <c r="AV6" s="3566"/>
      <c r="AW6" s="3554"/>
      <c r="AX6" s="3554"/>
      <c r="AY6" s="3554"/>
      <c r="AZ6" s="3554"/>
      <c r="BA6" s="3554"/>
      <c r="BB6" s="3554"/>
      <c r="BC6" s="3554"/>
      <c r="BD6" s="3554"/>
      <c r="BE6" s="3554"/>
      <c r="BF6" s="3554"/>
      <c r="BG6" s="3554"/>
      <c r="BH6" s="3554"/>
      <c r="BI6" s="3554"/>
      <c r="BJ6" s="3554"/>
      <c r="BK6" s="3554"/>
      <c r="BL6" s="3554"/>
      <c r="BM6" s="3554"/>
      <c r="BN6" s="3554"/>
      <c r="BO6" s="3554"/>
      <c r="BP6" s="3554"/>
      <c r="BQ6" s="3554"/>
      <c r="BR6" s="3554"/>
      <c r="BS6" s="3554"/>
      <c r="BT6" s="3554"/>
      <c r="BU6" s="3554"/>
      <c r="BV6" s="3554"/>
      <c r="BW6" s="3554"/>
      <c r="BX6" s="3554"/>
      <c r="BY6" s="3554"/>
      <c r="BZ6" s="3554"/>
      <c r="CA6" s="3554"/>
      <c r="CB6" s="3554"/>
      <c r="CC6" s="3554"/>
      <c r="CD6" s="3554"/>
      <c r="CE6" s="3554"/>
      <c r="CF6" s="3554"/>
      <c r="CG6" s="3554"/>
      <c r="CH6" s="3554"/>
      <c r="CI6" s="3554"/>
      <c r="CJ6" s="3554"/>
      <c r="CK6" s="3554"/>
      <c r="CL6" s="3554"/>
      <c r="CM6" s="3554"/>
      <c r="CN6" s="3554"/>
      <c r="CO6" s="3554"/>
      <c r="CP6" s="3554"/>
      <c r="CQ6" s="3554"/>
      <c r="CR6" s="3554"/>
      <c r="CS6" s="3554"/>
      <c r="CT6" s="3554"/>
      <c r="CU6" s="3554"/>
      <c r="CV6" s="3554"/>
      <c r="CW6" s="3554"/>
      <c r="CX6" s="3554"/>
      <c r="CY6" s="3554"/>
      <c r="CZ6" s="3554"/>
      <c r="DA6" s="3554"/>
      <c r="DB6" s="3554"/>
      <c r="DC6" s="3554"/>
      <c r="DD6" s="3554"/>
      <c r="DE6" s="3554"/>
      <c r="DF6" s="3554"/>
      <c r="DG6" s="3554"/>
      <c r="DH6" s="3554"/>
      <c r="DI6" s="3554"/>
      <c r="DJ6" s="3554"/>
      <c r="DK6" s="3554"/>
      <c r="DL6" s="3554"/>
      <c r="DM6" s="3554"/>
      <c r="DN6" s="3554"/>
      <c r="DO6" s="3554"/>
      <c r="DP6" s="3554"/>
      <c r="DQ6" s="3554"/>
      <c r="DR6" s="3554"/>
      <c r="DS6" s="3554"/>
      <c r="DT6" s="3554"/>
      <c r="DU6" s="3554"/>
      <c r="DV6" s="3554"/>
      <c r="DW6" s="3554"/>
      <c r="DX6" s="3554"/>
      <c r="DY6" s="3554"/>
      <c r="DZ6" s="3554"/>
      <c r="EA6" s="3554"/>
      <c r="EB6" s="3554"/>
      <c r="EC6" s="3554"/>
      <c r="ED6" s="3554"/>
      <c r="EE6" s="3554"/>
      <c r="EF6" s="3554"/>
      <c r="EG6" s="3554"/>
      <c r="EH6" s="3554"/>
      <c r="EI6" s="3554"/>
      <c r="EJ6" s="3554"/>
      <c r="EK6" s="3554"/>
      <c r="EL6" s="3554"/>
      <c r="EM6" s="3554"/>
      <c r="EN6" s="3554"/>
      <c r="EO6" s="3554"/>
      <c r="EP6" s="3554"/>
      <c r="EQ6" s="3554"/>
      <c r="ER6" s="3554"/>
      <c r="ES6" s="3554"/>
      <c r="ET6" s="3554"/>
      <c r="EU6" s="3554"/>
      <c r="EV6" s="3554"/>
      <c r="EW6" s="3554"/>
      <c r="EX6" s="3554"/>
      <c r="EY6" s="3554"/>
      <c r="EZ6" s="3554"/>
      <c r="FA6" s="3554"/>
      <c r="FB6" s="3554"/>
      <c r="FC6" s="3554"/>
      <c r="FD6" s="3554"/>
      <c r="FE6" s="3554"/>
      <c r="FF6" s="3554"/>
      <c r="FG6" s="3554"/>
      <c r="FH6" s="3554"/>
      <c r="FI6" s="3554"/>
      <c r="FJ6" s="3554"/>
      <c r="FK6" s="3554"/>
      <c r="FL6" s="3554"/>
      <c r="FM6" s="3554"/>
      <c r="FN6" s="3554"/>
      <c r="FO6" s="3554"/>
      <c r="FP6" s="3554"/>
      <c r="FQ6" s="3554"/>
      <c r="FR6" s="3554"/>
      <c r="FS6" s="3554"/>
      <c r="FT6" s="3554"/>
      <c r="FU6" s="3554"/>
      <c r="FV6" s="3554"/>
      <c r="FW6" s="3554"/>
      <c r="FX6" s="3554"/>
      <c r="FY6" s="3554"/>
      <c r="FZ6" s="3554"/>
      <c r="GA6" s="3554"/>
      <c r="GB6" s="3558"/>
      <c r="GC6" s="3575" t="s">
        <v>1022</v>
      </c>
      <c r="GD6" s="3527"/>
      <c r="GE6" s="3527"/>
      <c r="GF6" s="3527"/>
      <c r="GG6" s="3538"/>
      <c r="GH6" s="3575" t="s">
        <v>1022</v>
      </c>
      <c r="GI6" s="3527"/>
      <c r="GJ6" s="3527"/>
      <c r="GK6" s="3527"/>
      <c r="GL6" s="3527"/>
      <c r="GM6" s="3527"/>
      <c r="GN6" s="3527"/>
      <c r="GO6" s="3538"/>
    </row>
    <row r="7" spans="1:197" s="189" customFormat="1" ht="20.25" customHeight="1" thickBot="1">
      <c r="A7" s="332" t="s">
        <v>521</v>
      </c>
      <c r="B7" s="333" t="s">
        <v>522</v>
      </c>
      <c r="C7" s="334" t="s">
        <v>523</v>
      </c>
      <c r="D7" s="334" t="s">
        <v>226</v>
      </c>
      <c r="E7" s="334" t="s">
        <v>524</v>
      </c>
      <c r="F7" s="334" t="s">
        <v>525</v>
      </c>
      <c r="G7" s="334" t="s">
        <v>526</v>
      </c>
      <c r="H7" s="334" t="s">
        <v>217</v>
      </c>
      <c r="I7" s="334" t="s">
        <v>527</v>
      </c>
      <c r="J7" s="455"/>
      <c r="K7" s="461"/>
      <c r="L7" s="3551" t="s">
        <v>528</v>
      </c>
      <c r="M7" s="3552"/>
      <c r="N7" s="336" t="s">
        <v>529</v>
      </c>
      <c r="O7" s="335" t="s">
        <v>1023</v>
      </c>
      <c r="P7" s="336" t="s">
        <v>1024</v>
      </c>
      <c r="Q7" s="337" t="s">
        <v>529</v>
      </c>
      <c r="R7" s="335" t="s">
        <v>1023</v>
      </c>
      <c r="S7" s="336" t="s">
        <v>1024</v>
      </c>
      <c r="T7" s="338">
        <v>80</v>
      </c>
      <c r="U7" s="339">
        <v>45</v>
      </c>
      <c r="V7" s="339">
        <v>80</v>
      </c>
      <c r="W7" s="339">
        <v>45</v>
      </c>
      <c r="X7" s="340" t="s">
        <v>530</v>
      </c>
      <c r="Y7" s="340" t="s">
        <v>531</v>
      </c>
      <c r="Z7" s="340" t="s">
        <v>532</v>
      </c>
      <c r="AA7" s="340" t="s">
        <v>533</v>
      </c>
      <c r="AB7" s="340" t="s">
        <v>534</v>
      </c>
      <c r="AC7" s="340" t="s">
        <v>535</v>
      </c>
      <c r="AD7" s="340" t="s">
        <v>536</v>
      </c>
      <c r="AE7" s="340" t="s">
        <v>537</v>
      </c>
      <c r="AF7" s="340" t="s">
        <v>538</v>
      </c>
      <c r="AG7" s="340" t="s">
        <v>539</v>
      </c>
      <c r="AH7" s="341" t="s">
        <v>540</v>
      </c>
      <c r="AI7" s="3535" t="s">
        <v>442</v>
      </c>
      <c r="AJ7" s="3536"/>
      <c r="AK7" s="3537" t="s">
        <v>443</v>
      </c>
      <c r="AL7" s="3536"/>
      <c r="AM7" s="3535" t="s">
        <v>444</v>
      </c>
      <c r="AN7" s="3536"/>
      <c r="AO7" s="3535" t="s">
        <v>445</v>
      </c>
      <c r="AP7" s="3537"/>
      <c r="AQ7" s="342" t="s">
        <v>541</v>
      </c>
      <c r="AR7" s="343" t="s">
        <v>542</v>
      </c>
      <c r="AS7" s="344" t="s">
        <v>543</v>
      </c>
      <c r="AT7" s="345" t="s">
        <v>544</v>
      </c>
      <c r="AU7" s="346" t="s">
        <v>545</v>
      </c>
      <c r="AV7" s="347"/>
      <c r="AW7" s="462">
        <v>0.56144610319788801</v>
      </c>
      <c r="AX7" s="462">
        <v>0.46813996624025966</v>
      </c>
      <c r="AY7" s="462">
        <v>0.40140149999878916</v>
      </c>
      <c r="AZ7" s="462">
        <v>0.35130508335986299</v>
      </c>
      <c r="BA7" s="462">
        <v>0.31231919694964749</v>
      </c>
      <c r="BB7" s="462">
        <v>0.28111818877925021</v>
      </c>
      <c r="BC7" s="462">
        <v>0.25558278323810746</v>
      </c>
      <c r="BD7" s="462">
        <v>0.23429871598810603</v>
      </c>
      <c r="BE7" s="462">
        <v>0.21628615324915779</v>
      </c>
      <c r="BF7" s="462">
        <v>0.20084481657205444</v>
      </c>
      <c r="BG7" s="462">
        <v>0.18746094075505759</v>
      </c>
      <c r="BH7" s="462">
        <v>0.17574906584913563</v>
      </c>
      <c r="BI7" s="462">
        <v>0.16541434411064371</v>
      </c>
      <c r="BJ7" s="462">
        <v>0.15622739569473687</v>
      </c>
      <c r="BK7" s="462">
        <v>0.14060852128026102</v>
      </c>
      <c r="BL7" s="462">
        <v>0.12498842635457752</v>
      </c>
      <c r="BM7" s="462">
        <v>0.11249156275311423</v>
      </c>
      <c r="BN7" s="462">
        <v>0.10226638821125844</v>
      </c>
      <c r="BO7" s="462">
        <v>9.374511728921231E-2</v>
      </c>
      <c r="BP7" s="462">
        <v>8.6534621142347889E-2</v>
      </c>
      <c r="BQ7" s="462">
        <v>8.0354068013538393E-2</v>
      </c>
      <c r="BR7" s="462">
        <v>7.499750003334138E-2</v>
      </c>
      <c r="BS7" s="462">
        <v>7.0310440087606452E-2</v>
      </c>
      <c r="BT7" s="462">
        <v>6.6174753223610661E-2</v>
      </c>
      <c r="BU7" s="462">
        <v>6.2498553254136668E-2</v>
      </c>
      <c r="BV7" s="462">
        <v>5.9209296190429472E-2</v>
      </c>
      <c r="BW7" s="462">
        <v>5.6248945320414023E-2</v>
      </c>
      <c r="BX7" s="462">
        <v>0.99667110793791869</v>
      </c>
      <c r="BY7" s="462">
        <v>0.83140610622449707</v>
      </c>
      <c r="BZ7" s="462">
        <v>0.71307176873694256</v>
      </c>
      <c r="CA7" s="462">
        <v>0.62418662165367955</v>
      </c>
      <c r="CB7" s="462">
        <v>0.55498423149972331</v>
      </c>
      <c r="CC7" s="462">
        <v>0.49958347219741794</v>
      </c>
      <c r="CD7" s="462">
        <v>0.45423249293808698</v>
      </c>
      <c r="CE7" s="462">
        <v>0.41642559593286332</v>
      </c>
      <c r="CF7" s="462">
        <v>0.38442576946172702</v>
      </c>
      <c r="CG7" s="462">
        <v>0.35699103651187114</v>
      </c>
      <c r="CH7" s="462">
        <v>0.33320989483164865</v>
      </c>
      <c r="CI7" s="462">
        <v>0.31239828798414138</v>
      </c>
      <c r="CJ7" s="462">
        <v>0.29403284782999917</v>
      </c>
      <c r="CK7" s="462">
        <v>0.27770634022598495</v>
      </c>
      <c r="CL7" s="462">
        <v>0.24994792100674346</v>
      </c>
      <c r="CM7" s="462">
        <v>0.22218564484100534</v>
      </c>
      <c r="CN7" s="462">
        <v>0.19997333475552104</v>
      </c>
      <c r="CO7" s="462">
        <v>0.18179814763988889</v>
      </c>
      <c r="CP7" s="462">
        <v>0.16665123513943669</v>
      </c>
      <c r="CQ7" s="462">
        <v>0.15383401646558437</v>
      </c>
      <c r="CR7" s="462">
        <v>0.14284742494857783</v>
      </c>
      <c r="CS7" s="462">
        <v>0.13332543228605775</v>
      </c>
      <c r="CT7" s="462">
        <v>0.12499348971894975</v>
      </c>
      <c r="CU7" s="462">
        <v>0.11764163114702519</v>
      </c>
      <c r="CV7" s="462">
        <v>0.11110653871267973</v>
      </c>
      <c r="CW7" s="462">
        <v>0.10525927011625358</v>
      </c>
      <c r="CX7" s="462">
        <v>9.999666671112184E-2</v>
      </c>
      <c r="CY7" s="462">
        <v>1.5543789144677633</v>
      </c>
      <c r="CZ7" s="462">
        <v>1.2973806387747766</v>
      </c>
      <c r="DA7" s="462">
        <v>1.1131088281158907</v>
      </c>
      <c r="DB7" s="462">
        <v>0.97457729468224841</v>
      </c>
      <c r="DC7" s="462">
        <v>0.86666104426361579</v>
      </c>
      <c r="DD7" s="462">
        <v>0.78023327706709944</v>
      </c>
      <c r="DE7" s="462">
        <v>0.70946332468961759</v>
      </c>
      <c r="DF7" s="462">
        <v>0.65045319169817706</v>
      </c>
      <c r="DG7" s="462">
        <v>0.60049866219685222</v>
      </c>
      <c r="DH7" s="462">
        <v>0.5576650939042338</v>
      </c>
      <c r="DI7" s="462">
        <v>0.52053199491607915</v>
      </c>
      <c r="DJ7" s="462">
        <v>0.48803294783541062</v>
      </c>
      <c r="DK7" s="462">
        <v>0.45935180759342664</v>
      </c>
      <c r="DL7" s="462">
        <v>0.43385337978499638</v>
      </c>
      <c r="DM7" s="462">
        <v>0.39049785998017672</v>
      </c>
      <c r="DN7" s="462">
        <v>0.34713292528248119</v>
      </c>
      <c r="DO7" s="462">
        <v>0.31243490125842932</v>
      </c>
      <c r="DP7" s="462">
        <v>0.28404199873549585</v>
      </c>
      <c r="DQ7" s="462">
        <v>0.26037899282456145</v>
      </c>
      <c r="DR7" s="462">
        <v>0.24035498363382257</v>
      </c>
      <c r="DS7" s="462">
        <v>0.22319056071474774</v>
      </c>
      <c r="DT7" s="462">
        <v>0.20831404392429587</v>
      </c>
      <c r="DU7" s="462">
        <v>0.19529660594543863</v>
      </c>
      <c r="DV7" s="462">
        <v>0.18381027838604291</v>
      </c>
      <c r="DW7" s="462">
        <v>0.17359994813235802</v>
      </c>
      <c r="DX7" s="462">
        <v>0.16446419264267431</v>
      </c>
      <c r="DY7" s="462">
        <v>0.15624186214868718</v>
      </c>
      <c r="DZ7" s="462">
        <v>2.2331755437196952</v>
      </c>
      <c r="EA7" s="462">
        <v>1.865254697361316</v>
      </c>
      <c r="EB7" s="462">
        <v>1.6010024810179779</v>
      </c>
      <c r="EC7" s="462">
        <v>1.4021349518995763</v>
      </c>
      <c r="ED7" s="462">
        <v>1.2471091593367456</v>
      </c>
      <c r="EE7" s="462">
        <v>1.1228922063957758</v>
      </c>
      <c r="EF7" s="462">
        <v>1.0211434500599437</v>
      </c>
      <c r="EG7" s="462">
        <v>0.93627993248051933</v>
      </c>
      <c r="EH7" s="462">
        <v>0.86442492530297566</v>
      </c>
      <c r="EI7" s="462">
        <v>0.80280299999757831</v>
      </c>
      <c r="EJ7" s="462">
        <v>0.74937520829612692</v>
      </c>
      <c r="EK7" s="462">
        <v>0.70261016671972598</v>
      </c>
      <c r="EL7" s="462">
        <v>0.66133547167506412</v>
      </c>
      <c r="EM7" s="462">
        <v>0.62463839389929499</v>
      </c>
      <c r="EN7" s="462">
        <v>0.56223637755850042</v>
      </c>
      <c r="EO7" s="462">
        <v>0.49981484224747297</v>
      </c>
      <c r="EP7" s="462">
        <v>0.44986501619895258</v>
      </c>
      <c r="EQ7" s="462">
        <v>0.40898949165119325</v>
      </c>
      <c r="ER7" s="462">
        <v>0.37492188151011518</v>
      </c>
      <c r="ES7" s="462">
        <v>0.34609240308850486</v>
      </c>
      <c r="ET7" s="462">
        <v>0.32137937618986756</v>
      </c>
      <c r="EU7" s="462">
        <v>0.29996000213328156</v>
      </c>
      <c r="EV7" s="462">
        <v>0.28121704256052205</v>
      </c>
      <c r="EW7" s="462">
        <v>0.26467840537461595</v>
      </c>
      <c r="EX7" s="462">
        <v>0.24997685270915504</v>
      </c>
      <c r="EY7" s="462">
        <v>0.23682242374799545</v>
      </c>
      <c r="EZ7" s="462">
        <v>0.22498312550622845</v>
      </c>
      <c r="FA7" s="462">
        <v>3.0313643576310554</v>
      </c>
      <c r="FB7" s="462">
        <v>2.5340425321479376</v>
      </c>
      <c r="FC7" s="462">
        <v>2.1761304802548684</v>
      </c>
      <c r="FD7" s="462">
        <v>1.9064420905091772</v>
      </c>
      <c r="FE7" s="462">
        <v>1.6960350399500213</v>
      </c>
      <c r="FF7" s="462">
        <v>1.5273461095066554</v>
      </c>
      <c r="FG7" s="462">
        <v>1.3891118841784111</v>
      </c>
      <c r="FH7" s="462">
        <v>1.2737817660216777</v>
      </c>
      <c r="FI7" s="462">
        <v>1.1761069559216164</v>
      </c>
      <c r="FJ7" s="462">
        <v>1.0923265878939392</v>
      </c>
      <c r="FK7" s="462">
        <v>1.0196759688839985</v>
      </c>
      <c r="FL7" s="462">
        <v>0.9560775586865411</v>
      </c>
      <c r="FM7" s="462">
        <v>0.8999401592738554</v>
      </c>
      <c r="FN7" s="462">
        <v>0.85002458049569185</v>
      </c>
      <c r="FO7" s="462">
        <v>0.76513663994779435</v>
      </c>
      <c r="FP7" s="462">
        <v>0.68021254631058514</v>
      </c>
      <c r="FQ7" s="462">
        <v>0.61224993668010375</v>
      </c>
      <c r="FR7" s="462">
        <v>0.55663030021901871</v>
      </c>
      <c r="FS7" s="462">
        <v>0.51027194687492949</v>
      </c>
      <c r="FT7" s="462">
        <v>0.47104001820840458</v>
      </c>
      <c r="FU7" s="462">
        <v>0.43740886176180105</v>
      </c>
      <c r="FV7" s="462">
        <v>0.4082592337743135</v>
      </c>
      <c r="FW7" s="462">
        <v>0.38275144330808253</v>
      </c>
      <c r="FX7" s="462">
        <v>0.3602432139157119</v>
      </c>
      <c r="FY7" s="462">
        <v>0.34023489513737015</v>
      </c>
      <c r="FZ7" s="462">
        <v>0.32233195905365941</v>
      </c>
      <c r="GA7" s="463">
        <v>0.30621873825570356</v>
      </c>
      <c r="GB7" s="348"/>
      <c r="GC7" s="3576" t="s">
        <v>1040</v>
      </c>
      <c r="GD7" s="3577"/>
      <c r="GE7" s="3577"/>
      <c r="GF7" s="3577"/>
      <c r="GG7" s="3578"/>
      <c r="GH7" s="3579" t="s">
        <v>1041</v>
      </c>
      <c r="GI7" s="3580"/>
      <c r="GJ7" s="3580"/>
      <c r="GK7" s="3580"/>
      <c r="GL7" s="3580"/>
      <c r="GM7" s="3580"/>
      <c r="GN7" s="3580"/>
      <c r="GO7" s="3581"/>
    </row>
    <row r="8" spans="1:197" s="189" customFormat="1" ht="58.5" customHeight="1" thickBot="1">
      <c r="A8" s="349"/>
      <c r="B8" s="350" t="s">
        <v>546</v>
      </c>
      <c r="C8" s="351" t="s">
        <v>547</v>
      </c>
      <c r="D8" s="351" t="s">
        <v>548</v>
      </c>
      <c r="E8" s="351" t="s">
        <v>548</v>
      </c>
      <c r="F8" s="351" t="s">
        <v>548</v>
      </c>
      <c r="G8" s="351" t="s">
        <v>548</v>
      </c>
      <c r="H8" s="351" t="s">
        <v>549</v>
      </c>
      <c r="I8" s="352"/>
      <c r="J8" s="353" t="s">
        <v>550</v>
      </c>
      <c r="K8" s="464" t="s">
        <v>1025</v>
      </c>
      <c r="L8" s="354" t="s">
        <v>550</v>
      </c>
      <c r="M8" s="355" t="s">
        <v>551</v>
      </c>
      <c r="N8" s="465" t="s">
        <v>552</v>
      </c>
      <c r="O8" s="357" t="s">
        <v>552</v>
      </c>
      <c r="P8" s="358" t="s">
        <v>552</v>
      </c>
      <c r="Q8" s="356" t="s">
        <v>553</v>
      </c>
      <c r="R8" s="357" t="s">
        <v>553</v>
      </c>
      <c r="S8" s="358" t="s">
        <v>553</v>
      </c>
      <c r="T8" s="3545" t="s">
        <v>554</v>
      </c>
      <c r="U8" s="3544"/>
      <c r="V8" s="3543" t="s">
        <v>554</v>
      </c>
      <c r="W8" s="3544"/>
      <c r="X8" s="359" t="s">
        <v>555</v>
      </c>
      <c r="Y8" s="359" t="s">
        <v>555</v>
      </c>
      <c r="Z8" s="359" t="s">
        <v>555</v>
      </c>
      <c r="AA8" s="359" t="s">
        <v>555</v>
      </c>
      <c r="AB8" s="359" t="s">
        <v>555</v>
      </c>
      <c r="AC8" s="359" t="s">
        <v>555</v>
      </c>
      <c r="AD8" s="359" t="s">
        <v>555</v>
      </c>
      <c r="AE8" s="359" t="s">
        <v>555</v>
      </c>
      <c r="AF8" s="359" t="s">
        <v>555</v>
      </c>
      <c r="AG8" s="359" t="s">
        <v>555</v>
      </c>
      <c r="AH8" s="360" t="s">
        <v>555</v>
      </c>
      <c r="AI8" s="466" t="s">
        <v>446</v>
      </c>
      <c r="AJ8" s="467" t="s">
        <v>447</v>
      </c>
      <c r="AK8" s="466" t="s">
        <v>446</v>
      </c>
      <c r="AL8" s="467" t="s">
        <v>447</v>
      </c>
      <c r="AM8" s="466" t="s">
        <v>446</v>
      </c>
      <c r="AN8" s="467" t="s">
        <v>447</v>
      </c>
      <c r="AO8" s="466" t="s">
        <v>446</v>
      </c>
      <c r="AP8" s="468" t="s">
        <v>447</v>
      </c>
      <c r="AQ8" s="361" t="s">
        <v>556</v>
      </c>
      <c r="AR8" s="361" t="s">
        <v>556</v>
      </c>
      <c r="AS8" s="361" t="s">
        <v>556</v>
      </c>
      <c r="AT8" s="361" t="s">
        <v>556</v>
      </c>
      <c r="AU8" s="245" t="s">
        <v>557</v>
      </c>
      <c r="AV8" s="362" t="s">
        <v>557</v>
      </c>
      <c r="AW8" s="469" t="s">
        <v>558</v>
      </c>
      <c r="AX8" s="470" t="s">
        <v>559</v>
      </c>
      <c r="AY8" s="470" t="s">
        <v>560</v>
      </c>
      <c r="AZ8" s="470" t="s">
        <v>561</v>
      </c>
      <c r="BA8" s="470" t="s">
        <v>562</v>
      </c>
      <c r="BB8" s="470" t="s">
        <v>563</v>
      </c>
      <c r="BC8" s="471" t="s">
        <v>564</v>
      </c>
      <c r="BD8" s="471" t="s">
        <v>565</v>
      </c>
      <c r="BE8" s="471" t="s">
        <v>566</v>
      </c>
      <c r="BF8" s="469" t="s">
        <v>567</v>
      </c>
      <c r="BG8" s="470" t="s">
        <v>568</v>
      </c>
      <c r="BH8" s="470" t="s">
        <v>569</v>
      </c>
      <c r="BI8" s="470" t="s">
        <v>571</v>
      </c>
      <c r="BJ8" s="470" t="s">
        <v>572</v>
      </c>
      <c r="BK8" s="470" t="s">
        <v>573</v>
      </c>
      <c r="BL8" s="470" t="s">
        <v>574</v>
      </c>
      <c r="BM8" s="471" t="s">
        <v>575</v>
      </c>
      <c r="BN8" s="471" t="s">
        <v>576</v>
      </c>
      <c r="BO8" s="469" t="s">
        <v>577</v>
      </c>
      <c r="BP8" s="470" t="s">
        <v>578</v>
      </c>
      <c r="BQ8" s="470" t="s">
        <v>579</v>
      </c>
      <c r="BR8" s="470" t="s">
        <v>580</v>
      </c>
      <c r="BS8" s="470" t="s">
        <v>581</v>
      </c>
      <c r="BT8" s="470" t="s">
        <v>582</v>
      </c>
      <c r="BU8" s="470" t="s">
        <v>583</v>
      </c>
      <c r="BV8" s="471" t="s">
        <v>584</v>
      </c>
      <c r="BW8" s="471" t="s">
        <v>585</v>
      </c>
      <c r="BX8" s="469" t="s">
        <v>558</v>
      </c>
      <c r="BY8" s="470" t="s">
        <v>559</v>
      </c>
      <c r="BZ8" s="470" t="s">
        <v>560</v>
      </c>
      <c r="CA8" s="470" t="s">
        <v>561</v>
      </c>
      <c r="CB8" s="470" t="s">
        <v>562</v>
      </c>
      <c r="CC8" s="470" t="s">
        <v>563</v>
      </c>
      <c r="CD8" s="471" t="s">
        <v>564</v>
      </c>
      <c r="CE8" s="471" t="s">
        <v>565</v>
      </c>
      <c r="CF8" s="471" t="s">
        <v>566</v>
      </c>
      <c r="CG8" s="469" t="s">
        <v>567</v>
      </c>
      <c r="CH8" s="470" t="s">
        <v>568</v>
      </c>
      <c r="CI8" s="470" t="s">
        <v>569</v>
      </c>
      <c r="CJ8" s="470" t="s">
        <v>571</v>
      </c>
      <c r="CK8" s="470" t="s">
        <v>572</v>
      </c>
      <c r="CL8" s="470" t="s">
        <v>573</v>
      </c>
      <c r="CM8" s="470" t="s">
        <v>574</v>
      </c>
      <c r="CN8" s="471" t="s">
        <v>575</v>
      </c>
      <c r="CO8" s="471" t="s">
        <v>576</v>
      </c>
      <c r="CP8" s="469" t="s">
        <v>577</v>
      </c>
      <c r="CQ8" s="470" t="s">
        <v>578</v>
      </c>
      <c r="CR8" s="470" t="s">
        <v>579</v>
      </c>
      <c r="CS8" s="470" t="s">
        <v>580</v>
      </c>
      <c r="CT8" s="470" t="s">
        <v>581</v>
      </c>
      <c r="CU8" s="470" t="s">
        <v>582</v>
      </c>
      <c r="CV8" s="470" t="s">
        <v>583</v>
      </c>
      <c r="CW8" s="471" t="s">
        <v>584</v>
      </c>
      <c r="CX8" s="471" t="s">
        <v>585</v>
      </c>
      <c r="CY8" s="469" t="s">
        <v>558</v>
      </c>
      <c r="CZ8" s="470" t="s">
        <v>559</v>
      </c>
      <c r="DA8" s="470" t="s">
        <v>560</v>
      </c>
      <c r="DB8" s="470" t="s">
        <v>561</v>
      </c>
      <c r="DC8" s="470" t="s">
        <v>562</v>
      </c>
      <c r="DD8" s="470" t="s">
        <v>563</v>
      </c>
      <c r="DE8" s="471" t="s">
        <v>564</v>
      </c>
      <c r="DF8" s="471" t="s">
        <v>565</v>
      </c>
      <c r="DG8" s="471" t="s">
        <v>566</v>
      </c>
      <c r="DH8" s="469" t="s">
        <v>567</v>
      </c>
      <c r="DI8" s="470" t="s">
        <v>568</v>
      </c>
      <c r="DJ8" s="470" t="s">
        <v>569</v>
      </c>
      <c r="DK8" s="470" t="s">
        <v>571</v>
      </c>
      <c r="DL8" s="470" t="s">
        <v>572</v>
      </c>
      <c r="DM8" s="470" t="s">
        <v>573</v>
      </c>
      <c r="DN8" s="470" t="s">
        <v>574</v>
      </c>
      <c r="DO8" s="471" t="s">
        <v>575</v>
      </c>
      <c r="DP8" s="471" t="s">
        <v>576</v>
      </c>
      <c r="DQ8" s="469" t="s">
        <v>577</v>
      </c>
      <c r="DR8" s="470" t="s">
        <v>578</v>
      </c>
      <c r="DS8" s="470" t="s">
        <v>579</v>
      </c>
      <c r="DT8" s="470" t="s">
        <v>580</v>
      </c>
      <c r="DU8" s="470" t="s">
        <v>581</v>
      </c>
      <c r="DV8" s="470" t="s">
        <v>582</v>
      </c>
      <c r="DW8" s="470" t="s">
        <v>583</v>
      </c>
      <c r="DX8" s="471" t="s">
        <v>584</v>
      </c>
      <c r="DY8" s="471" t="s">
        <v>585</v>
      </c>
      <c r="DZ8" s="469" t="s">
        <v>558</v>
      </c>
      <c r="EA8" s="470" t="s">
        <v>559</v>
      </c>
      <c r="EB8" s="470" t="s">
        <v>560</v>
      </c>
      <c r="EC8" s="470" t="s">
        <v>561</v>
      </c>
      <c r="ED8" s="470" t="s">
        <v>562</v>
      </c>
      <c r="EE8" s="470" t="s">
        <v>563</v>
      </c>
      <c r="EF8" s="471" t="s">
        <v>564</v>
      </c>
      <c r="EG8" s="471" t="s">
        <v>565</v>
      </c>
      <c r="EH8" s="471" t="s">
        <v>566</v>
      </c>
      <c r="EI8" s="469" t="s">
        <v>567</v>
      </c>
      <c r="EJ8" s="470" t="s">
        <v>568</v>
      </c>
      <c r="EK8" s="470" t="s">
        <v>569</v>
      </c>
      <c r="EL8" s="470" t="s">
        <v>571</v>
      </c>
      <c r="EM8" s="470" t="s">
        <v>572</v>
      </c>
      <c r="EN8" s="470" t="s">
        <v>573</v>
      </c>
      <c r="EO8" s="470" t="s">
        <v>574</v>
      </c>
      <c r="EP8" s="471" t="s">
        <v>575</v>
      </c>
      <c r="EQ8" s="471" t="s">
        <v>576</v>
      </c>
      <c r="ER8" s="469" t="s">
        <v>577</v>
      </c>
      <c r="ES8" s="470" t="s">
        <v>578</v>
      </c>
      <c r="ET8" s="470" t="s">
        <v>579</v>
      </c>
      <c r="EU8" s="470" t="s">
        <v>580</v>
      </c>
      <c r="EV8" s="470" t="s">
        <v>581</v>
      </c>
      <c r="EW8" s="470" t="s">
        <v>582</v>
      </c>
      <c r="EX8" s="470" t="s">
        <v>583</v>
      </c>
      <c r="EY8" s="471" t="s">
        <v>584</v>
      </c>
      <c r="EZ8" s="471" t="s">
        <v>585</v>
      </c>
      <c r="FA8" s="469" t="s">
        <v>558</v>
      </c>
      <c r="FB8" s="470" t="s">
        <v>559</v>
      </c>
      <c r="FC8" s="470" t="s">
        <v>560</v>
      </c>
      <c r="FD8" s="470" t="s">
        <v>561</v>
      </c>
      <c r="FE8" s="470" t="s">
        <v>562</v>
      </c>
      <c r="FF8" s="470" t="s">
        <v>563</v>
      </c>
      <c r="FG8" s="471" t="s">
        <v>564</v>
      </c>
      <c r="FH8" s="471" t="s">
        <v>565</v>
      </c>
      <c r="FI8" s="471" t="s">
        <v>566</v>
      </c>
      <c r="FJ8" s="469" t="s">
        <v>567</v>
      </c>
      <c r="FK8" s="470" t="s">
        <v>568</v>
      </c>
      <c r="FL8" s="470" t="s">
        <v>569</v>
      </c>
      <c r="FM8" s="470" t="s">
        <v>571</v>
      </c>
      <c r="FN8" s="470" t="s">
        <v>572</v>
      </c>
      <c r="FO8" s="470" t="s">
        <v>573</v>
      </c>
      <c r="FP8" s="470" t="s">
        <v>574</v>
      </c>
      <c r="FQ8" s="471" t="s">
        <v>575</v>
      </c>
      <c r="FR8" s="471" t="s">
        <v>576</v>
      </c>
      <c r="FS8" s="469" t="s">
        <v>577</v>
      </c>
      <c r="FT8" s="470" t="s">
        <v>578</v>
      </c>
      <c r="FU8" s="470" t="s">
        <v>579</v>
      </c>
      <c r="FV8" s="470" t="s">
        <v>580</v>
      </c>
      <c r="FW8" s="470" t="s">
        <v>581</v>
      </c>
      <c r="FX8" s="470" t="s">
        <v>582</v>
      </c>
      <c r="FY8" s="470" t="s">
        <v>583</v>
      </c>
      <c r="FZ8" s="471" t="s">
        <v>584</v>
      </c>
      <c r="GA8" s="471" t="s">
        <v>585</v>
      </c>
      <c r="GB8" s="363"/>
      <c r="GC8" s="472" t="s">
        <v>1026</v>
      </c>
      <c r="GD8" s="473" t="s">
        <v>1027</v>
      </c>
      <c r="GE8" s="473" t="s">
        <v>1028</v>
      </c>
      <c r="GF8" s="473" t="s">
        <v>1029</v>
      </c>
      <c r="GG8" s="474" t="s">
        <v>1030</v>
      </c>
      <c r="GH8" s="475" t="s">
        <v>1031</v>
      </c>
      <c r="GI8" s="476" t="s">
        <v>1032</v>
      </c>
      <c r="GJ8" s="476" t="s">
        <v>1033</v>
      </c>
      <c r="GK8" s="476" t="s">
        <v>1034</v>
      </c>
      <c r="GL8" s="476" t="s">
        <v>1035</v>
      </c>
      <c r="GM8" s="476" t="s">
        <v>1036</v>
      </c>
      <c r="GN8" s="476" t="s">
        <v>1037</v>
      </c>
      <c r="GO8" s="477" t="s">
        <v>1038</v>
      </c>
    </row>
    <row r="9" spans="1:197" s="189" customFormat="1" hidden="1">
      <c r="A9" s="364" t="s">
        <v>586</v>
      </c>
      <c r="B9" s="365">
        <v>114</v>
      </c>
      <c r="C9" s="366">
        <v>268</v>
      </c>
      <c r="D9" s="366">
        <v>262</v>
      </c>
      <c r="E9" s="367">
        <v>12.5</v>
      </c>
      <c r="F9" s="367">
        <v>21.5</v>
      </c>
      <c r="G9" s="366">
        <v>24</v>
      </c>
      <c r="H9" s="367">
        <v>145.69999999999999</v>
      </c>
      <c r="I9" s="368">
        <v>3</v>
      </c>
      <c r="J9" s="478">
        <v>0.6</v>
      </c>
      <c r="K9" s="479"/>
      <c r="L9" s="369">
        <v>0.5</v>
      </c>
      <c r="M9" s="370">
        <v>0.6</v>
      </c>
      <c r="N9" s="480">
        <v>0.30499999999999999</v>
      </c>
      <c r="O9" s="371">
        <v>0.55500000000000005</v>
      </c>
      <c r="P9" s="371">
        <v>0.80500000000000005</v>
      </c>
      <c r="Q9" s="371">
        <v>0.505</v>
      </c>
      <c r="R9" s="371">
        <f t="shared" ref="R9:R26" si="0">Q9+$R$3</f>
        <v>0.755</v>
      </c>
      <c r="S9" s="371">
        <f t="shared" ref="S9:S26" si="1">Q9+$S$3</f>
        <v>1.0049999999999999</v>
      </c>
      <c r="T9" s="372">
        <f t="shared" ref="T9:T72" si="2">60/(((3.1415*$U$7)+($T$7-$U$7)*2)/68.2)</f>
        <v>19.359646113995765</v>
      </c>
      <c r="U9" s="373"/>
      <c r="V9" s="372">
        <f t="shared" ref="V9:V72" si="3">60/(((3.1415*$W$7)+($V$7-$W$7)*2)/52.8)</f>
        <v>14.988113120512848</v>
      </c>
      <c r="W9" s="373"/>
      <c r="X9" s="371">
        <v>0.67</v>
      </c>
      <c r="Y9" s="371">
        <v>0.72</v>
      </c>
      <c r="Z9" s="371">
        <v>0.83</v>
      </c>
      <c r="AA9" s="371">
        <v>1.46</v>
      </c>
      <c r="AB9" s="371">
        <v>1.88</v>
      </c>
      <c r="AC9" s="371">
        <v>3</v>
      </c>
      <c r="AD9" s="371">
        <v>3.3</v>
      </c>
      <c r="AE9" s="371">
        <v>3.6</v>
      </c>
      <c r="AF9" s="371">
        <v>4</v>
      </c>
      <c r="AG9" s="371">
        <v>5</v>
      </c>
      <c r="AH9" s="374" t="s">
        <v>587</v>
      </c>
      <c r="AI9" s="371">
        <v>0.5</v>
      </c>
      <c r="AJ9" s="371">
        <v>1.18</v>
      </c>
      <c r="AK9" s="371">
        <v>0.6</v>
      </c>
      <c r="AL9" s="371">
        <v>1.18</v>
      </c>
      <c r="AM9" s="371">
        <v>0.7</v>
      </c>
      <c r="AN9" s="371">
        <v>1.18</v>
      </c>
      <c r="AO9" s="371">
        <v>0.8</v>
      </c>
      <c r="AP9" s="371">
        <v>1.18</v>
      </c>
      <c r="AQ9" s="371">
        <v>1.68</v>
      </c>
      <c r="AR9" s="375">
        <v>1.47</v>
      </c>
      <c r="AS9" s="375">
        <v>1.8480000000000001</v>
      </c>
      <c r="AT9" s="375">
        <v>1.617</v>
      </c>
      <c r="AU9" s="376">
        <v>0.54</v>
      </c>
      <c r="AV9" s="377">
        <v>0.14000000000000001</v>
      </c>
      <c r="AW9" s="481"/>
      <c r="AX9" s="481"/>
      <c r="AY9" s="481"/>
      <c r="AZ9" s="481"/>
      <c r="BA9" s="481"/>
      <c r="BB9" s="481"/>
      <c r="BC9" s="481"/>
      <c r="BD9" s="482">
        <v>0.8</v>
      </c>
      <c r="BE9" s="482">
        <v>0.8</v>
      </c>
      <c r="BF9" s="482">
        <v>0.8</v>
      </c>
      <c r="BG9" s="482">
        <v>0.7</v>
      </c>
      <c r="BH9" s="482">
        <v>0.7</v>
      </c>
      <c r="BI9" s="482">
        <v>0.7</v>
      </c>
      <c r="BJ9" s="482">
        <v>0.6</v>
      </c>
      <c r="BK9" s="482">
        <v>0.6</v>
      </c>
      <c r="BL9" s="482">
        <v>0.6</v>
      </c>
      <c r="BM9" s="482">
        <v>0.6</v>
      </c>
      <c r="BN9" s="482">
        <v>0.6</v>
      </c>
      <c r="BO9" s="482">
        <v>0.5</v>
      </c>
      <c r="BP9" s="482">
        <v>0.5</v>
      </c>
      <c r="BQ9" s="482">
        <v>0.4</v>
      </c>
      <c r="BR9" s="482">
        <v>0.4</v>
      </c>
      <c r="BS9" s="482">
        <v>0.4</v>
      </c>
      <c r="BT9" s="482">
        <v>0.4</v>
      </c>
      <c r="BU9" s="483">
        <v>0.3</v>
      </c>
      <c r="BV9" s="483">
        <v>0.3</v>
      </c>
      <c r="BW9" s="483">
        <v>0.3</v>
      </c>
      <c r="BX9" s="481"/>
      <c r="BY9" s="481"/>
      <c r="BZ9" s="481"/>
      <c r="CA9" s="481"/>
      <c r="CB9" s="481"/>
      <c r="CC9" s="481"/>
      <c r="CD9" s="481"/>
      <c r="CE9" s="482">
        <v>1</v>
      </c>
      <c r="CF9" s="482">
        <v>1</v>
      </c>
      <c r="CG9" s="482">
        <v>1</v>
      </c>
      <c r="CH9" s="482">
        <v>0.9</v>
      </c>
      <c r="CI9" s="482">
        <v>0.9</v>
      </c>
      <c r="CJ9" s="482">
        <v>0.9</v>
      </c>
      <c r="CK9" s="482">
        <v>0.8</v>
      </c>
      <c r="CL9" s="482">
        <v>0.8</v>
      </c>
      <c r="CM9" s="482">
        <v>0.8</v>
      </c>
      <c r="CN9" s="482">
        <v>0.7</v>
      </c>
      <c r="CO9" s="482">
        <v>0.7</v>
      </c>
      <c r="CP9" s="482">
        <v>0.6</v>
      </c>
      <c r="CQ9" s="482">
        <v>0.6</v>
      </c>
      <c r="CR9" s="482">
        <v>0.5</v>
      </c>
      <c r="CS9" s="482">
        <v>0.5</v>
      </c>
      <c r="CT9" s="483">
        <v>0.4</v>
      </c>
      <c r="CU9" s="483">
        <v>0.4</v>
      </c>
      <c r="CV9" s="483">
        <v>0.4</v>
      </c>
      <c r="CW9" s="483">
        <v>0.4</v>
      </c>
      <c r="CX9" s="483">
        <v>0.4</v>
      </c>
      <c r="CY9" s="481"/>
      <c r="CZ9" s="481"/>
      <c r="DA9" s="481"/>
      <c r="DB9" s="481"/>
      <c r="DC9" s="481"/>
      <c r="DD9" s="481"/>
      <c r="DE9" s="481"/>
      <c r="DF9" s="482">
        <v>1.2</v>
      </c>
      <c r="DG9" s="482">
        <v>1.2</v>
      </c>
      <c r="DH9" s="482">
        <v>1.2</v>
      </c>
      <c r="DI9" s="482">
        <v>1.1000000000000001</v>
      </c>
      <c r="DJ9" s="482">
        <v>1.1000000000000001</v>
      </c>
      <c r="DK9" s="482">
        <v>1.1000000000000001</v>
      </c>
      <c r="DL9" s="482">
        <v>1</v>
      </c>
      <c r="DM9" s="482">
        <v>1</v>
      </c>
      <c r="DN9" s="482">
        <v>1</v>
      </c>
      <c r="DO9" s="482">
        <v>0.9</v>
      </c>
      <c r="DP9" s="482">
        <v>0.9</v>
      </c>
      <c r="DQ9" s="482">
        <v>0.8</v>
      </c>
      <c r="DR9" s="482">
        <v>0.8</v>
      </c>
      <c r="DS9" s="482">
        <v>0.7</v>
      </c>
      <c r="DT9" s="482">
        <v>0.7</v>
      </c>
      <c r="DU9" s="483">
        <v>0.6</v>
      </c>
      <c r="DV9" s="483">
        <v>0.6</v>
      </c>
      <c r="DW9" s="483">
        <v>0.6</v>
      </c>
      <c r="DX9" s="483">
        <v>0.5</v>
      </c>
      <c r="DY9" s="483">
        <v>0.5</v>
      </c>
      <c r="DZ9" s="481"/>
      <c r="EA9" s="481"/>
      <c r="EB9" s="481"/>
      <c r="EC9" s="481"/>
      <c r="ED9" s="481"/>
      <c r="EE9" s="481"/>
      <c r="EF9" s="481"/>
      <c r="EG9" s="482">
        <v>1.4</v>
      </c>
      <c r="EH9" s="482">
        <v>1.4</v>
      </c>
      <c r="EI9" s="482">
        <v>1.4</v>
      </c>
      <c r="EJ9" s="482">
        <v>1.2</v>
      </c>
      <c r="EK9" s="482">
        <v>1.2</v>
      </c>
      <c r="EL9" s="482">
        <v>1.2</v>
      </c>
      <c r="EM9" s="482">
        <v>1.2</v>
      </c>
      <c r="EN9" s="482">
        <v>1.2</v>
      </c>
      <c r="EO9" s="482">
        <v>1.2</v>
      </c>
      <c r="EP9" s="482">
        <v>1.1000000000000001</v>
      </c>
      <c r="EQ9" s="482">
        <v>1.1000000000000001</v>
      </c>
      <c r="ER9" s="482">
        <v>1</v>
      </c>
      <c r="ES9" s="482">
        <v>1</v>
      </c>
      <c r="ET9" s="482">
        <v>0.9</v>
      </c>
      <c r="EU9" s="482">
        <v>0.9</v>
      </c>
      <c r="EV9" s="483">
        <v>0.8</v>
      </c>
      <c r="EW9" s="483">
        <v>0.8</v>
      </c>
      <c r="EX9" s="483">
        <v>0.8</v>
      </c>
      <c r="EY9" s="483">
        <v>0.7</v>
      </c>
      <c r="EZ9" s="483">
        <v>0.7</v>
      </c>
      <c r="FA9" s="481"/>
      <c r="FB9" s="481"/>
      <c r="FC9" s="481"/>
      <c r="FD9" s="481"/>
      <c r="FE9" s="481"/>
      <c r="FF9" s="481"/>
      <c r="FG9" s="481"/>
      <c r="FH9" s="482">
        <v>1.6</v>
      </c>
      <c r="FI9" s="482">
        <v>1.7</v>
      </c>
      <c r="FJ9" s="482">
        <v>1.5</v>
      </c>
      <c r="FK9" s="482">
        <v>1.5</v>
      </c>
      <c r="FL9" s="482">
        <v>1.4</v>
      </c>
      <c r="FM9" s="482">
        <v>1.4</v>
      </c>
      <c r="FN9" s="482">
        <v>1.3</v>
      </c>
      <c r="FO9" s="482">
        <v>1.3</v>
      </c>
      <c r="FP9" s="482">
        <v>1.3</v>
      </c>
      <c r="FQ9" s="482">
        <v>1.2</v>
      </c>
      <c r="FR9" s="482">
        <v>1.2</v>
      </c>
      <c r="FS9" s="482">
        <v>1.2</v>
      </c>
      <c r="FT9" s="482">
        <v>1.1000000000000001</v>
      </c>
      <c r="FU9" s="482">
        <v>1.1000000000000001</v>
      </c>
      <c r="FV9" s="482">
        <v>1.1000000000000001</v>
      </c>
      <c r="FW9" s="482">
        <v>1.1000000000000001</v>
      </c>
      <c r="FX9" s="482">
        <v>1</v>
      </c>
      <c r="FY9" s="482">
        <v>1</v>
      </c>
      <c r="FZ9" s="482">
        <v>1</v>
      </c>
      <c r="GA9" s="482">
        <v>1</v>
      </c>
      <c r="GB9" s="378"/>
      <c r="GC9" s="484">
        <v>49.966846083000021</v>
      </c>
      <c r="GD9" s="484">
        <v>51.379101333000001</v>
      </c>
      <c r="GE9" s="484">
        <v>60.762125214000001</v>
      </c>
      <c r="GF9" s="484">
        <v>60.342214653000021</v>
      </c>
      <c r="GG9" s="485">
        <v>68.908013496000024</v>
      </c>
      <c r="GH9" s="486">
        <v>7.2891200970000014</v>
      </c>
      <c r="GI9" s="484">
        <v>6.0105583440000014</v>
      </c>
      <c r="GJ9" s="484">
        <v>7.987715694000002</v>
      </c>
      <c r="GK9" s="484">
        <v>11.058900111000003</v>
      </c>
      <c r="GL9" s="484">
        <v>5.2196954040000012</v>
      </c>
      <c r="GM9" s="484">
        <v>4.8901691789999999</v>
      </c>
      <c r="GN9" s="484">
        <v>5.5360405799999999</v>
      </c>
      <c r="GO9" s="485">
        <v>7.7109136650000005</v>
      </c>
    </row>
    <row r="10" spans="1:197" s="189" customFormat="1" hidden="1">
      <c r="A10" s="379" t="s">
        <v>588</v>
      </c>
      <c r="B10" s="380">
        <v>142</v>
      </c>
      <c r="C10" s="381">
        <v>278</v>
      </c>
      <c r="D10" s="381">
        <v>265</v>
      </c>
      <c r="E10" s="382">
        <v>15.5</v>
      </c>
      <c r="F10" s="382">
        <v>26.5</v>
      </c>
      <c r="G10" s="381">
        <v>24</v>
      </c>
      <c r="H10" s="382">
        <v>180.3</v>
      </c>
      <c r="I10" s="383">
        <v>3</v>
      </c>
      <c r="J10" s="487">
        <v>0.6</v>
      </c>
      <c r="K10" s="488"/>
      <c r="L10" s="369">
        <v>0.5</v>
      </c>
      <c r="M10" s="370">
        <v>0.6</v>
      </c>
      <c r="N10" s="480">
        <v>0.30499999999999999</v>
      </c>
      <c r="O10" s="371">
        <v>0.55500000000000005</v>
      </c>
      <c r="P10" s="371">
        <v>0.80500000000000005</v>
      </c>
      <c r="Q10" s="371">
        <v>0.505</v>
      </c>
      <c r="R10" s="371">
        <f t="shared" si="0"/>
        <v>0.755</v>
      </c>
      <c r="S10" s="371">
        <f t="shared" si="1"/>
        <v>1.0049999999999999</v>
      </c>
      <c r="T10" s="372">
        <f t="shared" si="2"/>
        <v>19.359646113995765</v>
      </c>
      <c r="U10" s="373"/>
      <c r="V10" s="372">
        <f t="shared" si="3"/>
        <v>14.988113120512848</v>
      </c>
      <c r="W10" s="373"/>
      <c r="X10" s="371">
        <v>0.67</v>
      </c>
      <c r="Y10" s="371">
        <v>0.72</v>
      </c>
      <c r="Z10" s="371">
        <v>0.83</v>
      </c>
      <c r="AA10" s="371">
        <v>1.46</v>
      </c>
      <c r="AB10" s="371">
        <v>1.88</v>
      </c>
      <c r="AC10" s="371">
        <v>3</v>
      </c>
      <c r="AD10" s="371">
        <v>3.3</v>
      </c>
      <c r="AE10" s="371">
        <v>3.6</v>
      </c>
      <c r="AF10" s="371">
        <v>4</v>
      </c>
      <c r="AG10" s="371">
        <v>5</v>
      </c>
      <c r="AH10" s="374" t="s">
        <v>587</v>
      </c>
      <c r="AI10" s="371">
        <v>0.5</v>
      </c>
      <c r="AJ10" s="371">
        <v>1.18</v>
      </c>
      <c r="AK10" s="371">
        <v>0.6</v>
      </c>
      <c r="AL10" s="371">
        <v>1.18</v>
      </c>
      <c r="AM10" s="371">
        <v>0.7</v>
      </c>
      <c r="AN10" s="371">
        <v>1.18</v>
      </c>
      <c r="AO10" s="371">
        <v>0.8</v>
      </c>
      <c r="AP10" s="371">
        <v>1.18</v>
      </c>
      <c r="AQ10" s="371">
        <v>1.68</v>
      </c>
      <c r="AR10" s="375">
        <v>1.47</v>
      </c>
      <c r="AS10" s="375">
        <v>1.8480000000000001</v>
      </c>
      <c r="AT10" s="375">
        <v>1.617</v>
      </c>
      <c r="AU10" s="376">
        <v>0.56000000000000005</v>
      </c>
      <c r="AV10" s="377">
        <v>0.16</v>
      </c>
      <c r="AW10" s="385"/>
      <c r="AX10" s="385"/>
      <c r="AY10" s="385"/>
      <c r="AZ10" s="385"/>
      <c r="BA10" s="385"/>
      <c r="BB10" s="385"/>
      <c r="BC10" s="385"/>
      <c r="BD10" s="386">
        <v>0.8</v>
      </c>
      <c r="BE10" s="386">
        <v>0.8</v>
      </c>
      <c r="BF10" s="386">
        <v>0.8</v>
      </c>
      <c r="BG10" s="386">
        <v>0.7</v>
      </c>
      <c r="BH10" s="386">
        <v>0.7</v>
      </c>
      <c r="BI10" s="386">
        <v>0.7</v>
      </c>
      <c r="BJ10" s="386">
        <v>0.6</v>
      </c>
      <c r="BK10" s="386">
        <v>0.6</v>
      </c>
      <c r="BL10" s="386">
        <v>0.6</v>
      </c>
      <c r="BM10" s="386">
        <v>0.6</v>
      </c>
      <c r="BN10" s="386">
        <v>0.6</v>
      </c>
      <c r="BO10" s="386">
        <v>0.5</v>
      </c>
      <c r="BP10" s="386">
        <v>0.5</v>
      </c>
      <c r="BQ10" s="386">
        <v>0.4</v>
      </c>
      <c r="BR10" s="386">
        <v>0.4</v>
      </c>
      <c r="BS10" s="386">
        <v>0.4</v>
      </c>
      <c r="BT10" s="386">
        <v>0.4</v>
      </c>
      <c r="BU10" s="375">
        <v>0.3</v>
      </c>
      <c r="BV10" s="375">
        <v>0.3</v>
      </c>
      <c r="BW10" s="375">
        <v>0.3</v>
      </c>
      <c r="BX10" s="385"/>
      <c r="BY10" s="385"/>
      <c r="BZ10" s="385"/>
      <c r="CA10" s="385"/>
      <c r="CB10" s="385"/>
      <c r="CC10" s="385"/>
      <c r="CD10" s="385"/>
      <c r="CE10" s="386">
        <v>1</v>
      </c>
      <c r="CF10" s="386">
        <v>1</v>
      </c>
      <c r="CG10" s="386">
        <v>1</v>
      </c>
      <c r="CH10" s="386">
        <v>0.9</v>
      </c>
      <c r="CI10" s="386">
        <v>0.9</v>
      </c>
      <c r="CJ10" s="386">
        <v>0.9</v>
      </c>
      <c r="CK10" s="386">
        <v>0.8</v>
      </c>
      <c r="CL10" s="386">
        <v>0.8</v>
      </c>
      <c r="CM10" s="386">
        <v>0.8</v>
      </c>
      <c r="CN10" s="386">
        <v>0.7</v>
      </c>
      <c r="CO10" s="386">
        <v>0.7</v>
      </c>
      <c r="CP10" s="386">
        <v>0.6</v>
      </c>
      <c r="CQ10" s="386">
        <v>0.6</v>
      </c>
      <c r="CR10" s="386">
        <v>0.5</v>
      </c>
      <c r="CS10" s="386">
        <v>0.5</v>
      </c>
      <c r="CT10" s="375">
        <v>0.4</v>
      </c>
      <c r="CU10" s="375">
        <v>0.4</v>
      </c>
      <c r="CV10" s="375">
        <v>0.4</v>
      </c>
      <c r="CW10" s="375">
        <v>0.4</v>
      </c>
      <c r="CX10" s="375">
        <v>0.4</v>
      </c>
      <c r="CY10" s="385"/>
      <c r="CZ10" s="385"/>
      <c r="DA10" s="385"/>
      <c r="DB10" s="385"/>
      <c r="DC10" s="385"/>
      <c r="DD10" s="385"/>
      <c r="DE10" s="385"/>
      <c r="DF10" s="386">
        <v>1.2</v>
      </c>
      <c r="DG10" s="386">
        <v>1.2</v>
      </c>
      <c r="DH10" s="386">
        <v>1.2</v>
      </c>
      <c r="DI10" s="386">
        <v>1.1000000000000001</v>
      </c>
      <c r="DJ10" s="386">
        <v>1.1000000000000001</v>
      </c>
      <c r="DK10" s="386">
        <v>1.1000000000000001</v>
      </c>
      <c r="DL10" s="386">
        <v>1</v>
      </c>
      <c r="DM10" s="386">
        <v>1</v>
      </c>
      <c r="DN10" s="386">
        <v>1</v>
      </c>
      <c r="DO10" s="386">
        <v>0.9</v>
      </c>
      <c r="DP10" s="386">
        <v>0.9</v>
      </c>
      <c r="DQ10" s="386">
        <v>0.8</v>
      </c>
      <c r="DR10" s="386">
        <v>0.8</v>
      </c>
      <c r="DS10" s="386">
        <v>0.7</v>
      </c>
      <c r="DT10" s="386">
        <v>0.7</v>
      </c>
      <c r="DU10" s="375">
        <v>0.6</v>
      </c>
      <c r="DV10" s="375">
        <v>0.6</v>
      </c>
      <c r="DW10" s="375">
        <v>0.6</v>
      </c>
      <c r="DX10" s="375">
        <v>0.5</v>
      </c>
      <c r="DY10" s="375">
        <v>0.5</v>
      </c>
      <c r="DZ10" s="385"/>
      <c r="EA10" s="385"/>
      <c r="EB10" s="385"/>
      <c r="EC10" s="385"/>
      <c r="ED10" s="385"/>
      <c r="EE10" s="385"/>
      <c r="EF10" s="385"/>
      <c r="EG10" s="386">
        <v>1.4</v>
      </c>
      <c r="EH10" s="386">
        <v>1.4</v>
      </c>
      <c r="EI10" s="386">
        <v>1.4</v>
      </c>
      <c r="EJ10" s="386">
        <v>1.2</v>
      </c>
      <c r="EK10" s="386">
        <v>1.2</v>
      </c>
      <c r="EL10" s="386">
        <v>1.2</v>
      </c>
      <c r="EM10" s="386">
        <v>1.2</v>
      </c>
      <c r="EN10" s="386">
        <v>1.2</v>
      </c>
      <c r="EO10" s="386">
        <v>1.2</v>
      </c>
      <c r="EP10" s="386">
        <v>1.1000000000000001</v>
      </c>
      <c r="EQ10" s="386">
        <v>1.1000000000000001</v>
      </c>
      <c r="ER10" s="386">
        <v>1</v>
      </c>
      <c r="ES10" s="386">
        <v>1</v>
      </c>
      <c r="ET10" s="386">
        <v>0.9</v>
      </c>
      <c r="EU10" s="386">
        <v>0.9</v>
      </c>
      <c r="EV10" s="375">
        <v>0.8</v>
      </c>
      <c r="EW10" s="375">
        <v>0.8</v>
      </c>
      <c r="EX10" s="375">
        <v>0.8</v>
      </c>
      <c r="EY10" s="375">
        <v>0.7</v>
      </c>
      <c r="EZ10" s="375">
        <v>0.7</v>
      </c>
      <c r="FA10" s="385"/>
      <c r="FB10" s="385"/>
      <c r="FC10" s="385"/>
      <c r="FD10" s="385"/>
      <c r="FE10" s="385"/>
      <c r="FF10" s="385"/>
      <c r="FG10" s="385"/>
      <c r="FH10" s="386">
        <v>1.6</v>
      </c>
      <c r="FI10" s="386">
        <v>1.7</v>
      </c>
      <c r="FJ10" s="386">
        <v>1.5</v>
      </c>
      <c r="FK10" s="386">
        <v>1.5</v>
      </c>
      <c r="FL10" s="386">
        <v>1.4</v>
      </c>
      <c r="FM10" s="386">
        <v>1.4</v>
      </c>
      <c r="FN10" s="386">
        <v>1.3</v>
      </c>
      <c r="FO10" s="386">
        <v>1.3</v>
      </c>
      <c r="FP10" s="386">
        <v>1.3</v>
      </c>
      <c r="FQ10" s="386">
        <v>1.2</v>
      </c>
      <c r="FR10" s="386">
        <v>1.2</v>
      </c>
      <c r="FS10" s="386">
        <v>1.2</v>
      </c>
      <c r="FT10" s="386">
        <v>1.1000000000000001</v>
      </c>
      <c r="FU10" s="386">
        <v>1.1000000000000001</v>
      </c>
      <c r="FV10" s="386">
        <v>1.1000000000000001</v>
      </c>
      <c r="FW10" s="386">
        <v>1.1000000000000001</v>
      </c>
      <c r="FX10" s="386">
        <v>1</v>
      </c>
      <c r="FY10" s="386">
        <v>1</v>
      </c>
      <c r="FZ10" s="386">
        <v>1</v>
      </c>
      <c r="GA10" s="386">
        <v>1</v>
      </c>
      <c r="GB10" s="387"/>
      <c r="GC10" s="484">
        <v>46.65840278400001</v>
      </c>
      <c r="GD10" s="484">
        <v>46.060234226999995</v>
      </c>
      <c r="GE10" s="484">
        <v>52.62941798100001</v>
      </c>
      <c r="GF10" s="484">
        <v>50.779049769000004</v>
      </c>
      <c r="GG10" s="485">
        <v>57.480044013000011</v>
      </c>
      <c r="GH10" s="486">
        <v>7.2891200970000014</v>
      </c>
      <c r="GI10" s="484">
        <v>6.0105583440000014</v>
      </c>
      <c r="GJ10" s="484">
        <v>7.987715694000002</v>
      </c>
      <c r="GK10" s="484">
        <v>11.058900111000003</v>
      </c>
      <c r="GL10" s="484">
        <v>5.2196954040000012</v>
      </c>
      <c r="GM10" s="484">
        <v>4.8901691789999999</v>
      </c>
      <c r="GN10" s="484">
        <v>5.5360405799999999</v>
      </c>
      <c r="GO10" s="485">
        <v>7.7109136650000005</v>
      </c>
    </row>
    <row r="11" spans="1:197" s="189" customFormat="1" hidden="1">
      <c r="A11" s="379" t="s">
        <v>589</v>
      </c>
      <c r="B11" s="380">
        <v>172</v>
      </c>
      <c r="C11" s="381">
        <v>290</v>
      </c>
      <c r="D11" s="381">
        <v>268</v>
      </c>
      <c r="E11" s="382">
        <v>18</v>
      </c>
      <c r="F11" s="382">
        <v>32.5</v>
      </c>
      <c r="G11" s="381">
        <v>24</v>
      </c>
      <c r="H11" s="382">
        <v>219.6</v>
      </c>
      <c r="I11" s="383">
        <v>3</v>
      </c>
      <c r="J11" s="487">
        <v>0.6</v>
      </c>
      <c r="K11" s="488"/>
      <c r="L11" s="369">
        <v>0.5</v>
      </c>
      <c r="M11" s="370">
        <v>0.6</v>
      </c>
      <c r="N11" s="480">
        <v>0.33200000000000002</v>
      </c>
      <c r="O11" s="371">
        <v>0.58199999999999996</v>
      </c>
      <c r="P11" s="371">
        <v>0.83199999999999996</v>
      </c>
      <c r="Q11" s="371">
        <v>0.53200000000000003</v>
      </c>
      <c r="R11" s="371">
        <f t="shared" si="0"/>
        <v>0.78200000000000003</v>
      </c>
      <c r="S11" s="371">
        <f t="shared" si="1"/>
        <v>1.032</v>
      </c>
      <c r="T11" s="372">
        <f t="shared" si="2"/>
        <v>19.359646113995765</v>
      </c>
      <c r="U11" s="373"/>
      <c r="V11" s="372">
        <f t="shared" si="3"/>
        <v>14.988113120512848</v>
      </c>
      <c r="W11" s="373"/>
      <c r="X11" s="371">
        <v>0.67</v>
      </c>
      <c r="Y11" s="371">
        <v>0.72</v>
      </c>
      <c r="Z11" s="371">
        <v>0.83</v>
      </c>
      <c r="AA11" s="371">
        <v>1.46</v>
      </c>
      <c r="AB11" s="371">
        <v>1.88</v>
      </c>
      <c r="AC11" s="371">
        <v>3</v>
      </c>
      <c r="AD11" s="371">
        <v>3.3</v>
      </c>
      <c r="AE11" s="371">
        <v>3.6</v>
      </c>
      <c r="AF11" s="371">
        <v>4</v>
      </c>
      <c r="AG11" s="371">
        <v>5</v>
      </c>
      <c r="AH11" s="374" t="s">
        <v>587</v>
      </c>
      <c r="AI11" s="371">
        <v>0.57499999999999996</v>
      </c>
      <c r="AJ11" s="371">
        <v>0.71099999999999997</v>
      </c>
      <c r="AK11" s="371">
        <v>0.67500000000000004</v>
      </c>
      <c r="AL11" s="371">
        <v>0.81100000000000005</v>
      </c>
      <c r="AM11" s="371">
        <v>0.77500000000000002</v>
      </c>
      <c r="AN11" s="371">
        <v>0.91100000000000003</v>
      </c>
      <c r="AO11" s="371">
        <v>0.875</v>
      </c>
      <c r="AP11" s="371">
        <v>1.0109999999999999</v>
      </c>
      <c r="AQ11" s="371">
        <v>1.68</v>
      </c>
      <c r="AR11" s="375">
        <v>1.47</v>
      </c>
      <c r="AS11" s="375">
        <v>1.8480000000000001</v>
      </c>
      <c r="AT11" s="375">
        <v>1.617</v>
      </c>
      <c r="AU11" s="376">
        <v>0.56000000000000005</v>
      </c>
      <c r="AV11" s="377">
        <v>0.16</v>
      </c>
      <c r="AW11" s="385"/>
      <c r="AX11" s="385"/>
      <c r="AY11" s="385"/>
      <c r="AZ11" s="385"/>
      <c r="BA11" s="385"/>
      <c r="BB11" s="385"/>
      <c r="BC11" s="385"/>
      <c r="BD11" s="386">
        <v>0.8</v>
      </c>
      <c r="BE11" s="386">
        <v>0.8</v>
      </c>
      <c r="BF11" s="386">
        <v>0.8</v>
      </c>
      <c r="BG11" s="386">
        <v>0.7</v>
      </c>
      <c r="BH11" s="386">
        <v>0.7</v>
      </c>
      <c r="BI11" s="386">
        <v>0.7</v>
      </c>
      <c r="BJ11" s="386">
        <v>0.6</v>
      </c>
      <c r="BK11" s="386">
        <v>0.6</v>
      </c>
      <c r="BL11" s="386">
        <v>0.6</v>
      </c>
      <c r="BM11" s="386">
        <v>0.6</v>
      </c>
      <c r="BN11" s="386">
        <v>0.6</v>
      </c>
      <c r="BO11" s="386">
        <v>0.5</v>
      </c>
      <c r="BP11" s="386">
        <v>0.5</v>
      </c>
      <c r="BQ11" s="386">
        <v>0.4</v>
      </c>
      <c r="BR11" s="386">
        <v>0.4</v>
      </c>
      <c r="BS11" s="386">
        <v>0.4</v>
      </c>
      <c r="BT11" s="386">
        <v>0.4</v>
      </c>
      <c r="BU11" s="375">
        <v>0.3</v>
      </c>
      <c r="BV11" s="375">
        <v>0.3</v>
      </c>
      <c r="BW11" s="375">
        <v>0.3</v>
      </c>
      <c r="BX11" s="385"/>
      <c r="BY11" s="385"/>
      <c r="BZ11" s="385"/>
      <c r="CA11" s="385"/>
      <c r="CB11" s="385"/>
      <c r="CC11" s="385"/>
      <c r="CD11" s="385"/>
      <c r="CE11" s="386">
        <v>1</v>
      </c>
      <c r="CF11" s="386">
        <v>1</v>
      </c>
      <c r="CG11" s="386">
        <v>1</v>
      </c>
      <c r="CH11" s="386">
        <v>0.9</v>
      </c>
      <c r="CI11" s="386">
        <v>0.9</v>
      </c>
      <c r="CJ11" s="386">
        <v>0.9</v>
      </c>
      <c r="CK11" s="386">
        <v>0.8</v>
      </c>
      <c r="CL11" s="386">
        <v>0.8</v>
      </c>
      <c r="CM11" s="386">
        <v>0.8</v>
      </c>
      <c r="CN11" s="386">
        <v>0.7</v>
      </c>
      <c r="CO11" s="386">
        <v>0.7</v>
      </c>
      <c r="CP11" s="386">
        <v>0.6</v>
      </c>
      <c r="CQ11" s="386">
        <v>0.6</v>
      </c>
      <c r="CR11" s="386">
        <v>0.5</v>
      </c>
      <c r="CS11" s="386">
        <v>0.5</v>
      </c>
      <c r="CT11" s="375">
        <v>0.4</v>
      </c>
      <c r="CU11" s="375">
        <v>0.4</v>
      </c>
      <c r="CV11" s="375">
        <v>0.4</v>
      </c>
      <c r="CW11" s="375">
        <v>0.4</v>
      </c>
      <c r="CX11" s="375">
        <v>0.4</v>
      </c>
      <c r="CY11" s="385"/>
      <c r="CZ11" s="385"/>
      <c r="DA11" s="385"/>
      <c r="DB11" s="385"/>
      <c r="DC11" s="385"/>
      <c r="DD11" s="385"/>
      <c r="DE11" s="385"/>
      <c r="DF11" s="386">
        <v>1.2</v>
      </c>
      <c r="DG11" s="386">
        <v>1.2</v>
      </c>
      <c r="DH11" s="386">
        <v>1.2</v>
      </c>
      <c r="DI11" s="386">
        <v>1.1000000000000001</v>
      </c>
      <c r="DJ11" s="386">
        <v>1.1000000000000001</v>
      </c>
      <c r="DK11" s="386">
        <v>1.1000000000000001</v>
      </c>
      <c r="DL11" s="386">
        <v>1</v>
      </c>
      <c r="DM11" s="386">
        <v>1</v>
      </c>
      <c r="DN11" s="386">
        <v>1</v>
      </c>
      <c r="DO11" s="386">
        <v>0.9</v>
      </c>
      <c r="DP11" s="386">
        <v>0.9</v>
      </c>
      <c r="DQ11" s="386">
        <v>0.8</v>
      </c>
      <c r="DR11" s="386">
        <v>0.8</v>
      </c>
      <c r="DS11" s="386">
        <v>0.7</v>
      </c>
      <c r="DT11" s="386">
        <v>0.7</v>
      </c>
      <c r="DU11" s="375">
        <v>0.6</v>
      </c>
      <c r="DV11" s="375">
        <v>0.6</v>
      </c>
      <c r="DW11" s="375">
        <v>0.6</v>
      </c>
      <c r="DX11" s="375">
        <v>0.5</v>
      </c>
      <c r="DY11" s="375">
        <v>0.5</v>
      </c>
      <c r="DZ11" s="385"/>
      <c r="EA11" s="385"/>
      <c r="EB11" s="385"/>
      <c r="EC11" s="385"/>
      <c r="ED11" s="385"/>
      <c r="EE11" s="385"/>
      <c r="EF11" s="385"/>
      <c r="EG11" s="386">
        <v>1.4</v>
      </c>
      <c r="EH11" s="386">
        <v>1.4</v>
      </c>
      <c r="EI11" s="386">
        <v>1.4</v>
      </c>
      <c r="EJ11" s="386">
        <v>1.2</v>
      </c>
      <c r="EK11" s="386">
        <v>1.2</v>
      </c>
      <c r="EL11" s="386">
        <v>1.2</v>
      </c>
      <c r="EM11" s="386">
        <v>1.2</v>
      </c>
      <c r="EN11" s="386">
        <v>1.2</v>
      </c>
      <c r="EO11" s="386">
        <v>1.2</v>
      </c>
      <c r="EP11" s="386">
        <v>1.1000000000000001</v>
      </c>
      <c r="EQ11" s="386">
        <v>1.1000000000000001</v>
      </c>
      <c r="ER11" s="386">
        <v>1</v>
      </c>
      <c r="ES11" s="386">
        <v>1</v>
      </c>
      <c r="ET11" s="386">
        <v>0.9</v>
      </c>
      <c r="EU11" s="386">
        <v>0.9</v>
      </c>
      <c r="EV11" s="375">
        <v>0.8</v>
      </c>
      <c r="EW11" s="375">
        <v>0.8</v>
      </c>
      <c r="EX11" s="375">
        <v>0.8</v>
      </c>
      <c r="EY11" s="375">
        <v>0.7</v>
      </c>
      <c r="EZ11" s="375">
        <v>0.7</v>
      </c>
      <c r="FA11" s="385"/>
      <c r="FB11" s="385"/>
      <c r="FC11" s="385"/>
      <c r="FD11" s="385"/>
      <c r="FE11" s="385"/>
      <c r="FF11" s="385"/>
      <c r="FG11" s="385"/>
      <c r="FH11" s="386">
        <v>1.6</v>
      </c>
      <c r="FI11" s="386">
        <v>1.7</v>
      </c>
      <c r="FJ11" s="386">
        <v>1.5</v>
      </c>
      <c r="FK11" s="386">
        <v>1.5</v>
      </c>
      <c r="FL11" s="386">
        <v>1.4</v>
      </c>
      <c r="FM11" s="386">
        <v>1.4</v>
      </c>
      <c r="FN11" s="386">
        <v>1.3</v>
      </c>
      <c r="FO11" s="386">
        <v>1.3</v>
      </c>
      <c r="FP11" s="386">
        <v>1.3</v>
      </c>
      <c r="FQ11" s="386">
        <v>1.2</v>
      </c>
      <c r="FR11" s="386">
        <v>1.2</v>
      </c>
      <c r="FS11" s="386">
        <v>1.2</v>
      </c>
      <c r="FT11" s="386">
        <v>1.1000000000000001</v>
      </c>
      <c r="FU11" s="386">
        <v>1.1000000000000001</v>
      </c>
      <c r="FV11" s="386">
        <v>1.1000000000000001</v>
      </c>
      <c r="FW11" s="386">
        <v>1.1000000000000001</v>
      </c>
      <c r="FX11" s="386">
        <v>1</v>
      </c>
      <c r="FY11" s="386">
        <v>1</v>
      </c>
      <c r="FZ11" s="386">
        <v>1</v>
      </c>
      <c r="GA11" s="386">
        <v>1</v>
      </c>
      <c r="GB11" s="387"/>
      <c r="GC11" s="484">
        <v>42.440467104000007</v>
      </c>
      <c r="GD11" s="484">
        <v>39.754671453000007</v>
      </c>
      <c r="GE11" s="484">
        <v>48.279671811000007</v>
      </c>
      <c r="GF11" s="484">
        <v>44.354857554000006</v>
      </c>
      <c r="GG11" s="485">
        <v>53.024849451000009</v>
      </c>
      <c r="GH11" s="486">
        <v>7.2891200970000014</v>
      </c>
      <c r="GI11" s="484">
        <v>6.0105583440000014</v>
      </c>
      <c r="GJ11" s="484">
        <v>7.987715694000002</v>
      </c>
      <c r="GK11" s="484">
        <v>11.058900111000003</v>
      </c>
      <c r="GL11" s="484">
        <v>5.2196954040000012</v>
      </c>
      <c r="GM11" s="484">
        <v>4.8901691789999999</v>
      </c>
      <c r="GN11" s="484">
        <v>5.5360405799999999</v>
      </c>
      <c r="GO11" s="485">
        <v>7.7109136650000005</v>
      </c>
    </row>
    <row r="12" spans="1:197" s="189" customFormat="1" hidden="1">
      <c r="A12" s="379" t="s">
        <v>590</v>
      </c>
      <c r="B12" s="388">
        <v>54.1</v>
      </c>
      <c r="C12" s="381">
        <v>244</v>
      </c>
      <c r="D12" s="381">
        <v>260</v>
      </c>
      <c r="E12" s="382">
        <v>6.5</v>
      </c>
      <c r="F12" s="382">
        <v>9.5</v>
      </c>
      <c r="G12" s="381">
        <v>24</v>
      </c>
      <c r="H12" s="389">
        <v>68.97</v>
      </c>
      <c r="I12" s="383">
        <v>3</v>
      </c>
      <c r="J12" s="487">
        <v>0.6</v>
      </c>
      <c r="K12" s="488"/>
      <c r="L12" s="369">
        <v>0.5</v>
      </c>
      <c r="M12" s="370">
        <v>0.6</v>
      </c>
      <c r="N12" s="480">
        <v>0.28299999999999997</v>
      </c>
      <c r="O12" s="371">
        <v>0.53300000000000003</v>
      </c>
      <c r="P12" s="371">
        <v>0.78300000000000003</v>
      </c>
      <c r="Q12" s="371">
        <v>0.48299999999999998</v>
      </c>
      <c r="R12" s="371">
        <f t="shared" si="0"/>
        <v>0.73299999999999998</v>
      </c>
      <c r="S12" s="371">
        <f t="shared" si="1"/>
        <v>0.98299999999999998</v>
      </c>
      <c r="T12" s="372">
        <f t="shared" si="2"/>
        <v>19.359646113995765</v>
      </c>
      <c r="U12" s="373"/>
      <c r="V12" s="372">
        <f t="shared" si="3"/>
        <v>14.988113120512848</v>
      </c>
      <c r="W12" s="373"/>
      <c r="X12" s="371">
        <v>0.67</v>
      </c>
      <c r="Y12" s="371">
        <v>0.72</v>
      </c>
      <c r="Z12" s="371">
        <v>0.83</v>
      </c>
      <c r="AA12" s="371">
        <v>1.46</v>
      </c>
      <c r="AB12" s="371">
        <v>1.88</v>
      </c>
      <c r="AC12" s="371">
        <v>3</v>
      </c>
      <c r="AD12" s="371">
        <v>3.3</v>
      </c>
      <c r="AE12" s="371">
        <v>3.6</v>
      </c>
      <c r="AF12" s="371">
        <v>4</v>
      </c>
      <c r="AG12" s="371">
        <v>5</v>
      </c>
      <c r="AH12" s="374" t="s">
        <v>587</v>
      </c>
      <c r="AI12" s="371">
        <v>0.27500000000000002</v>
      </c>
      <c r="AJ12" s="371">
        <v>0.35099999999999998</v>
      </c>
      <c r="AK12" s="371">
        <v>0.375</v>
      </c>
      <c r="AL12" s="371">
        <v>0.45100000000000001</v>
      </c>
      <c r="AM12" s="371">
        <v>0.47499999999999998</v>
      </c>
      <c r="AN12" s="371">
        <v>0.55100000000000005</v>
      </c>
      <c r="AO12" s="371">
        <v>0.57499999999999996</v>
      </c>
      <c r="AP12" s="371">
        <v>0.65100000000000002</v>
      </c>
      <c r="AQ12" s="371">
        <v>1.68</v>
      </c>
      <c r="AR12" s="375">
        <v>1.47</v>
      </c>
      <c r="AS12" s="375">
        <v>1.8480000000000001</v>
      </c>
      <c r="AT12" s="375">
        <v>1.617</v>
      </c>
      <c r="AU12" s="376">
        <v>0.5</v>
      </c>
      <c r="AV12" s="377">
        <v>0.1</v>
      </c>
      <c r="AW12" s="385"/>
      <c r="AX12" s="385"/>
      <c r="AY12" s="385"/>
      <c r="AZ12" s="385"/>
      <c r="BA12" s="385"/>
      <c r="BB12" s="385"/>
      <c r="BC12" s="385"/>
      <c r="BD12" s="386">
        <v>0.8</v>
      </c>
      <c r="BE12" s="386">
        <v>0.8</v>
      </c>
      <c r="BF12" s="386">
        <v>0.8</v>
      </c>
      <c r="BG12" s="386">
        <v>0.7</v>
      </c>
      <c r="BH12" s="386">
        <v>0.7</v>
      </c>
      <c r="BI12" s="386">
        <v>0.7</v>
      </c>
      <c r="BJ12" s="386">
        <v>0.6</v>
      </c>
      <c r="BK12" s="386">
        <v>0.6</v>
      </c>
      <c r="BL12" s="386">
        <v>0.6</v>
      </c>
      <c r="BM12" s="386">
        <v>0.6</v>
      </c>
      <c r="BN12" s="386">
        <v>0.6</v>
      </c>
      <c r="BO12" s="386">
        <v>0.5</v>
      </c>
      <c r="BP12" s="386">
        <v>0.5</v>
      </c>
      <c r="BQ12" s="386">
        <v>0.4</v>
      </c>
      <c r="BR12" s="386">
        <v>0.4</v>
      </c>
      <c r="BS12" s="386">
        <v>0.4</v>
      </c>
      <c r="BT12" s="386">
        <v>0.4</v>
      </c>
      <c r="BU12" s="375">
        <v>0.3</v>
      </c>
      <c r="BV12" s="375">
        <v>0.3</v>
      </c>
      <c r="BW12" s="375">
        <v>0.3</v>
      </c>
      <c r="BX12" s="385"/>
      <c r="BY12" s="385"/>
      <c r="BZ12" s="385"/>
      <c r="CA12" s="385"/>
      <c r="CB12" s="385"/>
      <c r="CC12" s="385"/>
      <c r="CD12" s="385"/>
      <c r="CE12" s="386">
        <v>1</v>
      </c>
      <c r="CF12" s="386">
        <v>1</v>
      </c>
      <c r="CG12" s="386">
        <v>1</v>
      </c>
      <c r="CH12" s="386">
        <v>0.9</v>
      </c>
      <c r="CI12" s="386">
        <v>0.9</v>
      </c>
      <c r="CJ12" s="386">
        <v>0.9</v>
      </c>
      <c r="CK12" s="386">
        <v>0.8</v>
      </c>
      <c r="CL12" s="386">
        <v>0.8</v>
      </c>
      <c r="CM12" s="386">
        <v>0.8</v>
      </c>
      <c r="CN12" s="386">
        <v>0.7</v>
      </c>
      <c r="CO12" s="386">
        <v>0.7</v>
      </c>
      <c r="CP12" s="386">
        <v>0.6</v>
      </c>
      <c r="CQ12" s="386">
        <v>0.6</v>
      </c>
      <c r="CR12" s="386">
        <v>0.5</v>
      </c>
      <c r="CS12" s="386">
        <v>0.5</v>
      </c>
      <c r="CT12" s="375">
        <v>0.4</v>
      </c>
      <c r="CU12" s="375">
        <v>0.4</v>
      </c>
      <c r="CV12" s="375">
        <v>0.4</v>
      </c>
      <c r="CW12" s="375">
        <v>0.4</v>
      </c>
      <c r="CX12" s="375">
        <v>0.4</v>
      </c>
      <c r="CY12" s="385"/>
      <c r="CZ12" s="385"/>
      <c r="DA12" s="385"/>
      <c r="DB12" s="385"/>
      <c r="DC12" s="385"/>
      <c r="DD12" s="385"/>
      <c r="DE12" s="385"/>
      <c r="DF12" s="386">
        <v>1.2</v>
      </c>
      <c r="DG12" s="386">
        <v>1.2</v>
      </c>
      <c r="DH12" s="386">
        <v>1.2</v>
      </c>
      <c r="DI12" s="386">
        <v>1.1000000000000001</v>
      </c>
      <c r="DJ12" s="386">
        <v>1.1000000000000001</v>
      </c>
      <c r="DK12" s="386">
        <v>1.1000000000000001</v>
      </c>
      <c r="DL12" s="386">
        <v>1</v>
      </c>
      <c r="DM12" s="386">
        <v>1</v>
      </c>
      <c r="DN12" s="386">
        <v>1</v>
      </c>
      <c r="DO12" s="386">
        <v>0.9</v>
      </c>
      <c r="DP12" s="386">
        <v>0.9</v>
      </c>
      <c r="DQ12" s="386">
        <v>0.8</v>
      </c>
      <c r="DR12" s="386">
        <v>0.8</v>
      </c>
      <c r="DS12" s="386">
        <v>0.7</v>
      </c>
      <c r="DT12" s="386">
        <v>0.7</v>
      </c>
      <c r="DU12" s="375">
        <v>0.6</v>
      </c>
      <c r="DV12" s="375">
        <v>0.6</v>
      </c>
      <c r="DW12" s="375">
        <v>0.6</v>
      </c>
      <c r="DX12" s="375">
        <v>0.5</v>
      </c>
      <c r="DY12" s="375">
        <v>0.5</v>
      </c>
      <c r="DZ12" s="385"/>
      <c r="EA12" s="385"/>
      <c r="EB12" s="385"/>
      <c r="EC12" s="385"/>
      <c r="ED12" s="385"/>
      <c r="EE12" s="385"/>
      <c r="EF12" s="385"/>
      <c r="EG12" s="386">
        <v>1.4</v>
      </c>
      <c r="EH12" s="386">
        <v>1.4</v>
      </c>
      <c r="EI12" s="386">
        <v>1.4</v>
      </c>
      <c r="EJ12" s="386">
        <v>1.2</v>
      </c>
      <c r="EK12" s="386">
        <v>1.2</v>
      </c>
      <c r="EL12" s="386">
        <v>1.2</v>
      </c>
      <c r="EM12" s="386">
        <v>1.2</v>
      </c>
      <c r="EN12" s="386">
        <v>1.2</v>
      </c>
      <c r="EO12" s="386">
        <v>1.2</v>
      </c>
      <c r="EP12" s="386">
        <v>1.1000000000000001</v>
      </c>
      <c r="EQ12" s="386">
        <v>1.1000000000000001</v>
      </c>
      <c r="ER12" s="386">
        <v>1</v>
      </c>
      <c r="ES12" s="386">
        <v>1</v>
      </c>
      <c r="ET12" s="386">
        <v>0.9</v>
      </c>
      <c r="EU12" s="386">
        <v>0.9</v>
      </c>
      <c r="EV12" s="375">
        <v>0.8</v>
      </c>
      <c r="EW12" s="375">
        <v>0.8</v>
      </c>
      <c r="EX12" s="375">
        <v>0.8</v>
      </c>
      <c r="EY12" s="375">
        <v>0.7</v>
      </c>
      <c r="EZ12" s="375">
        <v>0.7</v>
      </c>
      <c r="FA12" s="385"/>
      <c r="FB12" s="385"/>
      <c r="FC12" s="385"/>
      <c r="FD12" s="385"/>
      <c r="FE12" s="385"/>
      <c r="FF12" s="385"/>
      <c r="FG12" s="385"/>
      <c r="FH12" s="386">
        <v>1.6</v>
      </c>
      <c r="FI12" s="386">
        <v>1.7</v>
      </c>
      <c r="FJ12" s="386">
        <v>1.5</v>
      </c>
      <c r="FK12" s="386">
        <v>1.5</v>
      </c>
      <c r="FL12" s="386">
        <v>1.4</v>
      </c>
      <c r="FM12" s="386">
        <v>1.4</v>
      </c>
      <c r="FN12" s="386">
        <v>1.3</v>
      </c>
      <c r="FO12" s="386">
        <v>1.3</v>
      </c>
      <c r="FP12" s="386">
        <v>1.3</v>
      </c>
      <c r="FQ12" s="386">
        <v>1.2</v>
      </c>
      <c r="FR12" s="386">
        <v>1.2</v>
      </c>
      <c r="FS12" s="386">
        <v>1.2</v>
      </c>
      <c r="FT12" s="386">
        <v>1.1000000000000001</v>
      </c>
      <c r="FU12" s="386">
        <v>1.1000000000000001</v>
      </c>
      <c r="FV12" s="386">
        <v>1.1000000000000001</v>
      </c>
      <c r="FW12" s="386">
        <v>1.1000000000000001</v>
      </c>
      <c r="FX12" s="386">
        <v>1</v>
      </c>
      <c r="FY12" s="386">
        <v>1</v>
      </c>
      <c r="FZ12" s="386">
        <v>1</v>
      </c>
      <c r="GA12" s="386">
        <v>1</v>
      </c>
      <c r="GB12" s="387"/>
      <c r="GC12" s="484">
        <v>56.13557701500001</v>
      </c>
      <c r="GD12" s="484">
        <v>64.255103199000004</v>
      </c>
      <c r="GE12" s="484">
        <v>76.157590446</v>
      </c>
      <c r="GF12" s="484">
        <v>81.693631026000006</v>
      </c>
      <c r="GG12" s="485">
        <v>92.053935540000012</v>
      </c>
      <c r="GH12" s="486">
        <v>7.2891200970000014</v>
      </c>
      <c r="GI12" s="484">
        <v>6.0105583440000014</v>
      </c>
      <c r="GJ12" s="484">
        <v>7.987715694000002</v>
      </c>
      <c r="GK12" s="484">
        <v>11.058900111000003</v>
      </c>
      <c r="GL12" s="484">
        <v>5.2196954040000012</v>
      </c>
      <c r="GM12" s="484">
        <v>4.8901691789999999</v>
      </c>
      <c r="GN12" s="484">
        <v>5.5360405799999999</v>
      </c>
      <c r="GO12" s="485">
        <v>7.7109136650000005</v>
      </c>
    </row>
    <row r="13" spans="1:197" s="189" customFormat="1" hidden="1">
      <c r="A13" s="379" t="s">
        <v>591</v>
      </c>
      <c r="B13" s="388">
        <v>68.2</v>
      </c>
      <c r="C13" s="381">
        <v>250</v>
      </c>
      <c r="D13" s="381">
        <v>260</v>
      </c>
      <c r="E13" s="382">
        <v>7.5</v>
      </c>
      <c r="F13" s="382">
        <v>12.5</v>
      </c>
      <c r="G13" s="381">
        <v>24</v>
      </c>
      <c r="H13" s="389">
        <v>86.82</v>
      </c>
      <c r="I13" s="383">
        <v>3</v>
      </c>
      <c r="J13" s="487">
        <v>0.6</v>
      </c>
      <c r="K13" s="488"/>
      <c r="L13" s="369">
        <v>0.5</v>
      </c>
      <c r="M13" s="370">
        <v>0.6</v>
      </c>
      <c r="N13" s="480">
        <v>0.28299999999999997</v>
      </c>
      <c r="O13" s="371">
        <v>0.53300000000000003</v>
      </c>
      <c r="P13" s="371">
        <v>0.78300000000000003</v>
      </c>
      <c r="Q13" s="371">
        <v>0.48299999999999998</v>
      </c>
      <c r="R13" s="371">
        <f t="shared" si="0"/>
        <v>0.73299999999999998</v>
      </c>
      <c r="S13" s="371">
        <f t="shared" si="1"/>
        <v>0.98299999999999998</v>
      </c>
      <c r="T13" s="372">
        <f t="shared" si="2"/>
        <v>19.359646113995765</v>
      </c>
      <c r="U13" s="373"/>
      <c r="V13" s="372">
        <f t="shared" si="3"/>
        <v>14.988113120512848</v>
      </c>
      <c r="W13" s="373"/>
      <c r="X13" s="371">
        <v>0.67</v>
      </c>
      <c r="Y13" s="371">
        <v>0.72</v>
      </c>
      <c r="Z13" s="371">
        <v>0.83</v>
      </c>
      <c r="AA13" s="371">
        <v>1.46</v>
      </c>
      <c r="AB13" s="371">
        <v>1.88</v>
      </c>
      <c r="AC13" s="371">
        <v>3</v>
      </c>
      <c r="AD13" s="371">
        <v>3.3</v>
      </c>
      <c r="AE13" s="371">
        <v>3.6</v>
      </c>
      <c r="AF13" s="371">
        <v>4</v>
      </c>
      <c r="AG13" s="371">
        <v>5</v>
      </c>
      <c r="AH13" s="374" t="s">
        <v>587</v>
      </c>
      <c r="AI13" s="371">
        <v>0.2</v>
      </c>
      <c r="AJ13" s="371">
        <v>0.313</v>
      </c>
      <c r="AK13" s="371">
        <v>0.3</v>
      </c>
      <c r="AL13" s="371">
        <v>0.41299999999999998</v>
      </c>
      <c r="AM13" s="371">
        <v>0.4</v>
      </c>
      <c r="AN13" s="371">
        <v>0.51300000000000001</v>
      </c>
      <c r="AO13" s="371">
        <v>0.5</v>
      </c>
      <c r="AP13" s="371">
        <v>0.61299999999999999</v>
      </c>
      <c r="AQ13" s="371">
        <v>1.68</v>
      </c>
      <c r="AR13" s="375">
        <v>1.47</v>
      </c>
      <c r="AS13" s="375">
        <v>1.8480000000000001</v>
      </c>
      <c r="AT13" s="375">
        <v>1.617</v>
      </c>
      <c r="AU13" s="376">
        <v>0.52</v>
      </c>
      <c r="AV13" s="377">
        <v>0.12</v>
      </c>
      <c r="AW13" s="385"/>
      <c r="AX13" s="385"/>
      <c r="AY13" s="385"/>
      <c r="AZ13" s="385"/>
      <c r="BA13" s="385"/>
      <c r="BB13" s="385"/>
      <c r="BC13" s="385"/>
      <c r="BD13" s="386">
        <v>0.8</v>
      </c>
      <c r="BE13" s="386">
        <v>0.8</v>
      </c>
      <c r="BF13" s="386">
        <v>0.8</v>
      </c>
      <c r="BG13" s="386">
        <v>0.7</v>
      </c>
      <c r="BH13" s="386">
        <v>0.7</v>
      </c>
      <c r="BI13" s="386">
        <v>0.7</v>
      </c>
      <c r="BJ13" s="386">
        <v>0.6</v>
      </c>
      <c r="BK13" s="386">
        <v>0.6</v>
      </c>
      <c r="BL13" s="386">
        <v>0.6</v>
      </c>
      <c r="BM13" s="386">
        <v>0.6</v>
      </c>
      <c r="BN13" s="386">
        <v>0.6</v>
      </c>
      <c r="BO13" s="386">
        <v>0.5</v>
      </c>
      <c r="BP13" s="386">
        <v>0.5</v>
      </c>
      <c r="BQ13" s="386">
        <v>0.4</v>
      </c>
      <c r="BR13" s="386">
        <v>0.4</v>
      </c>
      <c r="BS13" s="386">
        <v>0.4</v>
      </c>
      <c r="BT13" s="386">
        <v>0.4</v>
      </c>
      <c r="BU13" s="375">
        <v>0.3</v>
      </c>
      <c r="BV13" s="375">
        <v>0.3</v>
      </c>
      <c r="BW13" s="375">
        <v>0.3</v>
      </c>
      <c r="BX13" s="385"/>
      <c r="BY13" s="385"/>
      <c r="BZ13" s="385"/>
      <c r="CA13" s="385"/>
      <c r="CB13" s="385"/>
      <c r="CC13" s="385"/>
      <c r="CD13" s="385"/>
      <c r="CE13" s="386">
        <v>1</v>
      </c>
      <c r="CF13" s="386">
        <v>1</v>
      </c>
      <c r="CG13" s="386">
        <v>1</v>
      </c>
      <c r="CH13" s="386">
        <v>0.9</v>
      </c>
      <c r="CI13" s="386">
        <v>0.9</v>
      </c>
      <c r="CJ13" s="386">
        <v>0.9</v>
      </c>
      <c r="CK13" s="386">
        <v>0.8</v>
      </c>
      <c r="CL13" s="386">
        <v>0.8</v>
      </c>
      <c r="CM13" s="386">
        <v>0.8</v>
      </c>
      <c r="CN13" s="386">
        <v>0.7</v>
      </c>
      <c r="CO13" s="386">
        <v>0.7</v>
      </c>
      <c r="CP13" s="386">
        <v>0.6</v>
      </c>
      <c r="CQ13" s="386">
        <v>0.6</v>
      </c>
      <c r="CR13" s="386">
        <v>0.5</v>
      </c>
      <c r="CS13" s="386">
        <v>0.5</v>
      </c>
      <c r="CT13" s="375">
        <v>0.4</v>
      </c>
      <c r="CU13" s="375">
        <v>0.4</v>
      </c>
      <c r="CV13" s="375">
        <v>0.4</v>
      </c>
      <c r="CW13" s="375">
        <v>0.4</v>
      </c>
      <c r="CX13" s="375">
        <v>0.4</v>
      </c>
      <c r="CY13" s="385"/>
      <c r="CZ13" s="385"/>
      <c r="DA13" s="385"/>
      <c r="DB13" s="385"/>
      <c r="DC13" s="385"/>
      <c r="DD13" s="385"/>
      <c r="DE13" s="385"/>
      <c r="DF13" s="386">
        <v>1.2</v>
      </c>
      <c r="DG13" s="386">
        <v>1.2</v>
      </c>
      <c r="DH13" s="386">
        <v>1.2</v>
      </c>
      <c r="DI13" s="386">
        <v>1.1000000000000001</v>
      </c>
      <c r="DJ13" s="386">
        <v>1.1000000000000001</v>
      </c>
      <c r="DK13" s="386">
        <v>1.1000000000000001</v>
      </c>
      <c r="DL13" s="386">
        <v>1</v>
      </c>
      <c r="DM13" s="386">
        <v>1</v>
      </c>
      <c r="DN13" s="386">
        <v>1</v>
      </c>
      <c r="DO13" s="386">
        <v>0.9</v>
      </c>
      <c r="DP13" s="386">
        <v>0.9</v>
      </c>
      <c r="DQ13" s="386">
        <v>0.8</v>
      </c>
      <c r="DR13" s="386">
        <v>0.8</v>
      </c>
      <c r="DS13" s="386">
        <v>0.7</v>
      </c>
      <c r="DT13" s="386">
        <v>0.7</v>
      </c>
      <c r="DU13" s="375">
        <v>0.6</v>
      </c>
      <c r="DV13" s="375">
        <v>0.6</v>
      </c>
      <c r="DW13" s="375">
        <v>0.6</v>
      </c>
      <c r="DX13" s="375">
        <v>0.5</v>
      </c>
      <c r="DY13" s="375">
        <v>0.5</v>
      </c>
      <c r="DZ13" s="385"/>
      <c r="EA13" s="385"/>
      <c r="EB13" s="385"/>
      <c r="EC13" s="385"/>
      <c r="ED13" s="385"/>
      <c r="EE13" s="385"/>
      <c r="EF13" s="385"/>
      <c r="EG13" s="386">
        <v>1.4</v>
      </c>
      <c r="EH13" s="386">
        <v>1.4</v>
      </c>
      <c r="EI13" s="386">
        <v>1.4</v>
      </c>
      <c r="EJ13" s="386">
        <v>1.2</v>
      </c>
      <c r="EK13" s="386">
        <v>1.2</v>
      </c>
      <c r="EL13" s="386">
        <v>1.2</v>
      </c>
      <c r="EM13" s="386">
        <v>1.2</v>
      </c>
      <c r="EN13" s="386">
        <v>1.2</v>
      </c>
      <c r="EO13" s="386">
        <v>1.2</v>
      </c>
      <c r="EP13" s="386">
        <v>1.1000000000000001</v>
      </c>
      <c r="EQ13" s="386">
        <v>1.1000000000000001</v>
      </c>
      <c r="ER13" s="386">
        <v>1</v>
      </c>
      <c r="ES13" s="386">
        <v>1</v>
      </c>
      <c r="ET13" s="386">
        <v>0.9</v>
      </c>
      <c r="EU13" s="386">
        <v>0.9</v>
      </c>
      <c r="EV13" s="375">
        <v>0.8</v>
      </c>
      <c r="EW13" s="375">
        <v>0.8</v>
      </c>
      <c r="EX13" s="375">
        <v>0.8</v>
      </c>
      <c r="EY13" s="375">
        <v>0.7</v>
      </c>
      <c r="EZ13" s="375">
        <v>0.7</v>
      </c>
      <c r="FA13" s="385"/>
      <c r="FB13" s="385"/>
      <c r="FC13" s="385"/>
      <c r="FD13" s="385"/>
      <c r="FE13" s="385"/>
      <c r="FF13" s="385"/>
      <c r="FG13" s="385"/>
      <c r="FH13" s="386">
        <v>1.6</v>
      </c>
      <c r="FI13" s="386">
        <v>1.7</v>
      </c>
      <c r="FJ13" s="386">
        <v>1.5</v>
      </c>
      <c r="FK13" s="386">
        <v>1.5</v>
      </c>
      <c r="FL13" s="386">
        <v>1.4</v>
      </c>
      <c r="FM13" s="386">
        <v>1.4</v>
      </c>
      <c r="FN13" s="386">
        <v>1.3</v>
      </c>
      <c r="FO13" s="386">
        <v>1.3</v>
      </c>
      <c r="FP13" s="386">
        <v>1.3</v>
      </c>
      <c r="FQ13" s="386">
        <v>1.2</v>
      </c>
      <c r="FR13" s="386">
        <v>1.2</v>
      </c>
      <c r="FS13" s="386">
        <v>1.2</v>
      </c>
      <c r="FT13" s="386">
        <v>1.1000000000000001</v>
      </c>
      <c r="FU13" s="386">
        <v>1.1000000000000001</v>
      </c>
      <c r="FV13" s="386">
        <v>1.1000000000000001</v>
      </c>
      <c r="FW13" s="386">
        <v>1.1000000000000001</v>
      </c>
      <c r="FX13" s="386">
        <v>1</v>
      </c>
      <c r="FY13" s="386">
        <v>1</v>
      </c>
      <c r="FZ13" s="386">
        <v>1</v>
      </c>
      <c r="GA13" s="386">
        <v>1</v>
      </c>
      <c r="GB13" s="387"/>
      <c r="GC13" s="484">
        <v>52.616236932</v>
      </c>
      <c r="GD13" s="484">
        <v>54.077450364000001</v>
      </c>
      <c r="GE13" s="484">
        <v>62.963360397000002</v>
      </c>
      <c r="GF13" s="484">
        <v>65.993118660000007</v>
      </c>
      <c r="GG13" s="485">
        <v>77.712954228000015</v>
      </c>
      <c r="GH13" s="486">
        <v>7.2891200970000014</v>
      </c>
      <c r="GI13" s="484">
        <v>6.0105583440000014</v>
      </c>
      <c r="GJ13" s="484">
        <v>7.987715694000002</v>
      </c>
      <c r="GK13" s="484">
        <v>11.058900111000003</v>
      </c>
      <c r="GL13" s="484">
        <v>5.2196954040000012</v>
      </c>
      <c r="GM13" s="484">
        <v>4.8901691789999999</v>
      </c>
      <c r="GN13" s="484">
        <v>5.5360405799999999</v>
      </c>
      <c r="GO13" s="485">
        <v>7.7109136650000005</v>
      </c>
    </row>
    <row r="14" spans="1:197" s="189" customFormat="1" hidden="1">
      <c r="A14" s="379" t="s">
        <v>592</v>
      </c>
      <c r="B14" s="388">
        <v>93</v>
      </c>
      <c r="C14" s="381">
        <v>260</v>
      </c>
      <c r="D14" s="381">
        <v>260</v>
      </c>
      <c r="E14" s="382">
        <v>10</v>
      </c>
      <c r="F14" s="382">
        <v>17.5</v>
      </c>
      <c r="G14" s="381">
        <v>24</v>
      </c>
      <c r="H14" s="382">
        <v>118.4</v>
      </c>
      <c r="I14" s="383">
        <v>3</v>
      </c>
      <c r="J14" s="487">
        <v>0.6</v>
      </c>
      <c r="K14" s="488"/>
      <c r="L14" s="369">
        <v>0.5</v>
      </c>
      <c r="M14" s="370">
        <v>0.6</v>
      </c>
      <c r="N14" s="480">
        <v>0.30499999999999999</v>
      </c>
      <c r="O14" s="371">
        <v>0.55500000000000005</v>
      </c>
      <c r="P14" s="371">
        <v>0.80500000000000005</v>
      </c>
      <c r="Q14" s="371">
        <v>0.505</v>
      </c>
      <c r="R14" s="371">
        <f t="shared" si="0"/>
        <v>0.755</v>
      </c>
      <c r="S14" s="371">
        <f t="shared" si="1"/>
        <v>1.0049999999999999</v>
      </c>
      <c r="T14" s="372">
        <f t="shared" si="2"/>
        <v>19.359646113995765</v>
      </c>
      <c r="U14" s="373"/>
      <c r="V14" s="372">
        <f t="shared" si="3"/>
        <v>14.988113120512848</v>
      </c>
      <c r="W14" s="373"/>
      <c r="X14" s="371">
        <v>0.67</v>
      </c>
      <c r="Y14" s="371">
        <v>0.72</v>
      </c>
      <c r="Z14" s="371">
        <v>0.83</v>
      </c>
      <c r="AA14" s="371">
        <v>1.46</v>
      </c>
      <c r="AB14" s="371">
        <v>1.88</v>
      </c>
      <c r="AC14" s="371">
        <v>3</v>
      </c>
      <c r="AD14" s="371">
        <v>3.3</v>
      </c>
      <c r="AE14" s="371">
        <v>3.6</v>
      </c>
      <c r="AF14" s="371">
        <v>4</v>
      </c>
      <c r="AG14" s="371">
        <v>5</v>
      </c>
      <c r="AH14" s="374" t="s">
        <v>587</v>
      </c>
      <c r="AI14" s="371">
        <v>0.27500000000000002</v>
      </c>
      <c r="AJ14" s="371">
        <v>0.35099999999999998</v>
      </c>
      <c r="AK14" s="371">
        <v>0.375</v>
      </c>
      <c r="AL14" s="371">
        <v>0.45100000000000001</v>
      </c>
      <c r="AM14" s="371">
        <v>0.47499999999999998</v>
      </c>
      <c r="AN14" s="371">
        <v>0.55100000000000005</v>
      </c>
      <c r="AO14" s="371">
        <v>0.57499999999999996</v>
      </c>
      <c r="AP14" s="371">
        <v>0.65100000000000002</v>
      </c>
      <c r="AQ14" s="371">
        <v>1.68</v>
      </c>
      <c r="AR14" s="375">
        <v>1.47</v>
      </c>
      <c r="AS14" s="375">
        <v>1.8480000000000001</v>
      </c>
      <c r="AT14" s="375">
        <v>1.617</v>
      </c>
      <c r="AU14" s="376">
        <v>0.52</v>
      </c>
      <c r="AV14" s="377">
        <v>0.12</v>
      </c>
      <c r="AW14" s="385"/>
      <c r="AX14" s="385"/>
      <c r="AY14" s="385"/>
      <c r="AZ14" s="385"/>
      <c r="BA14" s="385"/>
      <c r="BB14" s="385"/>
      <c r="BC14" s="385"/>
      <c r="BD14" s="386">
        <v>0.8</v>
      </c>
      <c r="BE14" s="386">
        <v>0.8</v>
      </c>
      <c r="BF14" s="386">
        <v>0.8</v>
      </c>
      <c r="BG14" s="386">
        <v>0.7</v>
      </c>
      <c r="BH14" s="386">
        <v>0.7</v>
      </c>
      <c r="BI14" s="386">
        <v>0.7</v>
      </c>
      <c r="BJ14" s="386">
        <v>0.6</v>
      </c>
      <c r="BK14" s="386">
        <v>0.6</v>
      </c>
      <c r="BL14" s="386">
        <v>0.6</v>
      </c>
      <c r="BM14" s="386">
        <v>0.6</v>
      </c>
      <c r="BN14" s="386">
        <v>0.6</v>
      </c>
      <c r="BO14" s="386">
        <v>0.5</v>
      </c>
      <c r="BP14" s="386">
        <v>0.5</v>
      </c>
      <c r="BQ14" s="386">
        <v>0.4</v>
      </c>
      <c r="BR14" s="386">
        <v>0.4</v>
      </c>
      <c r="BS14" s="386">
        <v>0.4</v>
      </c>
      <c r="BT14" s="386">
        <v>0.4</v>
      </c>
      <c r="BU14" s="375">
        <v>0.3</v>
      </c>
      <c r="BV14" s="375">
        <v>0.3</v>
      </c>
      <c r="BW14" s="375">
        <v>0.3</v>
      </c>
      <c r="BX14" s="385"/>
      <c r="BY14" s="385"/>
      <c r="BZ14" s="385"/>
      <c r="CA14" s="385"/>
      <c r="CB14" s="385"/>
      <c r="CC14" s="385"/>
      <c r="CD14" s="385"/>
      <c r="CE14" s="386">
        <v>1</v>
      </c>
      <c r="CF14" s="386">
        <v>1</v>
      </c>
      <c r="CG14" s="386">
        <v>1</v>
      </c>
      <c r="CH14" s="386">
        <v>0.9</v>
      </c>
      <c r="CI14" s="386">
        <v>0.9</v>
      </c>
      <c r="CJ14" s="386">
        <v>0.9</v>
      </c>
      <c r="CK14" s="386">
        <v>0.8</v>
      </c>
      <c r="CL14" s="386">
        <v>0.8</v>
      </c>
      <c r="CM14" s="386">
        <v>0.8</v>
      </c>
      <c r="CN14" s="386">
        <v>0.7</v>
      </c>
      <c r="CO14" s="386">
        <v>0.7</v>
      </c>
      <c r="CP14" s="386">
        <v>0.6</v>
      </c>
      <c r="CQ14" s="386">
        <v>0.6</v>
      </c>
      <c r="CR14" s="386">
        <v>0.5</v>
      </c>
      <c r="CS14" s="386">
        <v>0.5</v>
      </c>
      <c r="CT14" s="375">
        <v>0.4</v>
      </c>
      <c r="CU14" s="375">
        <v>0.4</v>
      </c>
      <c r="CV14" s="375">
        <v>0.4</v>
      </c>
      <c r="CW14" s="375">
        <v>0.4</v>
      </c>
      <c r="CX14" s="375">
        <v>0.4</v>
      </c>
      <c r="CY14" s="385"/>
      <c r="CZ14" s="385"/>
      <c r="DA14" s="385"/>
      <c r="DB14" s="385"/>
      <c r="DC14" s="385"/>
      <c r="DD14" s="385"/>
      <c r="DE14" s="385"/>
      <c r="DF14" s="386">
        <v>1.2</v>
      </c>
      <c r="DG14" s="386">
        <v>1.2</v>
      </c>
      <c r="DH14" s="386">
        <v>1.2</v>
      </c>
      <c r="DI14" s="386">
        <v>1.1000000000000001</v>
      </c>
      <c r="DJ14" s="386">
        <v>1.1000000000000001</v>
      </c>
      <c r="DK14" s="386">
        <v>1.1000000000000001</v>
      </c>
      <c r="DL14" s="386">
        <v>1</v>
      </c>
      <c r="DM14" s="386">
        <v>1</v>
      </c>
      <c r="DN14" s="386">
        <v>1</v>
      </c>
      <c r="DO14" s="386">
        <v>0.9</v>
      </c>
      <c r="DP14" s="386">
        <v>0.9</v>
      </c>
      <c r="DQ14" s="386">
        <v>0.8</v>
      </c>
      <c r="DR14" s="386">
        <v>0.8</v>
      </c>
      <c r="DS14" s="386">
        <v>0.7</v>
      </c>
      <c r="DT14" s="386">
        <v>0.7</v>
      </c>
      <c r="DU14" s="375">
        <v>0.6</v>
      </c>
      <c r="DV14" s="375">
        <v>0.6</v>
      </c>
      <c r="DW14" s="375">
        <v>0.6</v>
      </c>
      <c r="DX14" s="375">
        <v>0.5</v>
      </c>
      <c r="DY14" s="375">
        <v>0.5</v>
      </c>
      <c r="DZ14" s="385"/>
      <c r="EA14" s="385"/>
      <c r="EB14" s="385"/>
      <c r="EC14" s="385"/>
      <c r="ED14" s="385"/>
      <c r="EE14" s="385"/>
      <c r="EF14" s="385"/>
      <c r="EG14" s="386">
        <v>1.4</v>
      </c>
      <c r="EH14" s="386">
        <v>1.4</v>
      </c>
      <c r="EI14" s="386">
        <v>1.4</v>
      </c>
      <c r="EJ14" s="386">
        <v>1.2</v>
      </c>
      <c r="EK14" s="386">
        <v>1.2</v>
      </c>
      <c r="EL14" s="386">
        <v>1.2</v>
      </c>
      <c r="EM14" s="386">
        <v>1.2</v>
      </c>
      <c r="EN14" s="386">
        <v>1.2</v>
      </c>
      <c r="EO14" s="386">
        <v>1.2</v>
      </c>
      <c r="EP14" s="386">
        <v>1.1000000000000001</v>
      </c>
      <c r="EQ14" s="386">
        <v>1.1000000000000001</v>
      </c>
      <c r="ER14" s="386">
        <v>1</v>
      </c>
      <c r="ES14" s="386">
        <v>1</v>
      </c>
      <c r="ET14" s="386">
        <v>0.9</v>
      </c>
      <c r="EU14" s="386">
        <v>0.9</v>
      </c>
      <c r="EV14" s="375">
        <v>0.8</v>
      </c>
      <c r="EW14" s="375">
        <v>0.8</v>
      </c>
      <c r="EX14" s="375">
        <v>0.8</v>
      </c>
      <c r="EY14" s="375">
        <v>0.7</v>
      </c>
      <c r="EZ14" s="375">
        <v>0.7</v>
      </c>
      <c r="FA14" s="385"/>
      <c r="FB14" s="385"/>
      <c r="FC14" s="385"/>
      <c r="FD14" s="385"/>
      <c r="FE14" s="385"/>
      <c r="FF14" s="385"/>
      <c r="FG14" s="385"/>
      <c r="FH14" s="386">
        <v>1.6</v>
      </c>
      <c r="FI14" s="386">
        <v>1.7</v>
      </c>
      <c r="FJ14" s="386">
        <v>1.5</v>
      </c>
      <c r="FK14" s="386">
        <v>1.5</v>
      </c>
      <c r="FL14" s="386">
        <v>1.4</v>
      </c>
      <c r="FM14" s="386">
        <v>1.4</v>
      </c>
      <c r="FN14" s="386">
        <v>1.3</v>
      </c>
      <c r="FO14" s="386">
        <v>1.3</v>
      </c>
      <c r="FP14" s="386">
        <v>1.3</v>
      </c>
      <c r="FQ14" s="386">
        <v>1.2</v>
      </c>
      <c r="FR14" s="386">
        <v>1.2</v>
      </c>
      <c r="FS14" s="386">
        <v>1.2</v>
      </c>
      <c r="FT14" s="386">
        <v>1.1000000000000001</v>
      </c>
      <c r="FU14" s="386">
        <v>1.1000000000000001</v>
      </c>
      <c r="FV14" s="386">
        <v>1.1000000000000001</v>
      </c>
      <c r="FW14" s="386">
        <v>1.1000000000000001</v>
      </c>
      <c r="FX14" s="386">
        <v>1</v>
      </c>
      <c r="FY14" s="386">
        <v>1</v>
      </c>
      <c r="FZ14" s="386">
        <v>1</v>
      </c>
      <c r="GA14" s="386">
        <v>1</v>
      </c>
      <c r="GB14" s="387"/>
      <c r="GC14" s="484">
        <v>51.008148954000006</v>
      </c>
      <c r="GD14" s="484">
        <v>53.034892155000009</v>
      </c>
      <c r="GE14" s="484">
        <v>62.001143820000003</v>
      </c>
      <c r="GF14" s="484">
        <v>62.512066385999994</v>
      </c>
      <c r="GG14" s="485">
        <v>70.63473091500002</v>
      </c>
      <c r="GH14" s="486">
        <v>7.2891200970000014</v>
      </c>
      <c r="GI14" s="484">
        <v>6.0105583440000014</v>
      </c>
      <c r="GJ14" s="484">
        <v>7.987715694000002</v>
      </c>
      <c r="GK14" s="484">
        <v>11.058900111000003</v>
      </c>
      <c r="GL14" s="484">
        <v>5.2196954040000012</v>
      </c>
      <c r="GM14" s="484">
        <v>4.8901691789999999</v>
      </c>
      <c r="GN14" s="484">
        <v>5.5360405799999999</v>
      </c>
      <c r="GO14" s="485">
        <v>7.7109136650000005</v>
      </c>
    </row>
    <row r="15" spans="1:197" s="189" customFormat="1" hidden="1">
      <c r="A15" s="379" t="s">
        <v>593</v>
      </c>
      <c r="B15" s="380">
        <v>127</v>
      </c>
      <c r="C15" s="381">
        <v>320</v>
      </c>
      <c r="D15" s="381">
        <v>300</v>
      </c>
      <c r="E15" s="382">
        <v>11.5</v>
      </c>
      <c r="F15" s="382">
        <v>20.5</v>
      </c>
      <c r="G15" s="381">
        <v>27</v>
      </c>
      <c r="H15" s="382">
        <v>161.30000000000001</v>
      </c>
      <c r="I15" s="383">
        <v>3</v>
      </c>
      <c r="J15" s="487">
        <v>0.6</v>
      </c>
      <c r="K15" s="488"/>
      <c r="L15" s="369">
        <v>0.5</v>
      </c>
      <c r="M15" s="370">
        <v>0.6</v>
      </c>
      <c r="N15" s="480">
        <v>0.373</v>
      </c>
      <c r="O15" s="371">
        <v>0.623</v>
      </c>
      <c r="P15" s="371">
        <v>0.873</v>
      </c>
      <c r="Q15" s="371">
        <v>0.57299999999999995</v>
      </c>
      <c r="R15" s="371">
        <f t="shared" si="0"/>
        <v>0.82299999999999995</v>
      </c>
      <c r="S15" s="371">
        <f t="shared" si="1"/>
        <v>1.073</v>
      </c>
      <c r="T15" s="372">
        <f t="shared" si="2"/>
        <v>19.359646113995765</v>
      </c>
      <c r="U15" s="373"/>
      <c r="V15" s="372">
        <f t="shared" si="3"/>
        <v>14.988113120512848</v>
      </c>
      <c r="W15" s="373"/>
      <c r="X15" s="371">
        <v>0.67</v>
      </c>
      <c r="Y15" s="371">
        <v>0.72</v>
      </c>
      <c r="Z15" s="371">
        <v>0.83</v>
      </c>
      <c r="AA15" s="371">
        <v>1.46</v>
      </c>
      <c r="AB15" s="371">
        <v>1.88</v>
      </c>
      <c r="AC15" s="371">
        <v>3</v>
      </c>
      <c r="AD15" s="371">
        <v>3.3</v>
      </c>
      <c r="AE15" s="371">
        <v>3.6</v>
      </c>
      <c r="AF15" s="371">
        <v>4</v>
      </c>
      <c r="AG15" s="371">
        <v>5</v>
      </c>
      <c r="AH15" s="374" t="s">
        <v>587</v>
      </c>
      <c r="AI15" s="371">
        <v>0.35</v>
      </c>
      <c r="AJ15" s="371">
        <v>0.441</v>
      </c>
      <c r="AK15" s="371">
        <v>0.45</v>
      </c>
      <c r="AL15" s="371">
        <v>0.54100000000000004</v>
      </c>
      <c r="AM15" s="371">
        <v>0.55000000000000004</v>
      </c>
      <c r="AN15" s="371">
        <v>0.64100000000000001</v>
      </c>
      <c r="AO15" s="371">
        <v>0.65</v>
      </c>
      <c r="AP15" s="371">
        <v>0.74099999999999999</v>
      </c>
      <c r="AQ15" s="371">
        <v>1.68</v>
      </c>
      <c r="AR15" s="375">
        <v>1.47</v>
      </c>
      <c r="AS15" s="375">
        <v>1.8480000000000001</v>
      </c>
      <c r="AT15" s="375">
        <v>1.617</v>
      </c>
      <c r="AU15" s="376">
        <v>0.54</v>
      </c>
      <c r="AV15" s="377">
        <v>0.14000000000000001</v>
      </c>
      <c r="AW15" s="385"/>
      <c r="AX15" s="385"/>
      <c r="AY15" s="385"/>
      <c r="AZ15" s="385"/>
      <c r="BA15" s="385"/>
      <c r="BB15" s="385"/>
      <c r="BC15" s="385"/>
      <c r="BD15" s="386">
        <v>0.8</v>
      </c>
      <c r="BE15" s="386">
        <v>0.8</v>
      </c>
      <c r="BF15" s="386">
        <v>0.8</v>
      </c>
      <c r="BG15" s="386">
        <v>0.7</v>
      </c>
      <c r="BH15" s="386">
        <v>0.7</v>
      </c>
      <c r="BI15" s="386">
        <v>0.7</v>
      </c>
      <c r="BJ15" s="386">
        <v>0.6</v>
      </c>
      <c r="BK15" s="386">
        <v>0.6</v>
      </c>
      <c r="BL15" s="386">
        <v>0.6</v>
      </c>
      <c r="BM15" s="386">
        <v>0.6</v>
      </c>
      <c r="BN15" s="386">
        <v>0.6</v>
      </c>
      <c r="BO15" s="386">
        <v>0.5</v>
      </c>
      <c r="BP15" s="386">
        <v>0.5</v>
      </c>
      <c r="BQ15" s="386">
        <v>0.4</v>
      </c>
      <c r="BR15" s="386">
        <v>0.4</v>
      </c>
      <c r="BS15" s="386">
        <v>0.4</v>
      </c>
      <c r="BT15" s="386">
        <v>0.4</v>
      </c>
      <c r="BU15" s="375">
        <v>0.3</v>
      </c>
      <c r="BV15" s="375">
        <v>0.3</v>
      </c>
      <c r="BW15" s="375">
        <v>0.3</v>
      </c>
      <c r="BX15" s="385"/>
      <c r="BY15" s="385"/>
      <c r="BZ15" s="385"/>
      <c r="CA15" s="385"/>
      <c r="CB15" s="385"/>
      <c r="CC15" s="385"/>
      <c r="CD15" s="385"/>
      <c r="CE15" s="386">
        <v>1</v>
      </c>
      <c r="CF15" s="386">
        <v>1</v>
      </c>
      <c r="CG15" s="386">
        <v>1</v>
      </c>
      <c r="CH15" s="386">
        <v>0.9</v>
      </c>
      <c r="CI15" s="386">
        <v>0.9</v>
      </c>
      <c r="CJ15" s="386">
        <v>0.9</v>
      </c>
      <c r="CK15" s="386">
        <v>0.8</v>
      </c>
      <c r="CL15" s="386">
        <v>0.8</v>
      </c>
      <c r="CM15" s="386">
        <v>0.8</v>
      </c>
      <c r="CN15" s="386">
        <v>0.7</v>
      </c>
      <c r="CO15" s="386">
        <v>0.7</v>
      </c>
      <c r="CP15" s="386">
        <v>0.6</v>
      </c>
      <c r="CQ15" s="386">
        <v>0.6</v>
      </c>
      <c r="CR15" s="386">
        <v>0.5</v>
      </c>
      <c r="CS15" s="386">
        <v>0.5</v>
      </c>
      <c r="CT15" s="375">
        <v>0.4</v>
      </c>
      <c r="CU15" s="375">
        <v>0.4</v>
      </c>
      <c r="CV15" s="375">
        <v>0.4</v>
      </c>
      <c r="CW15" s="375">
        <v>0.4</v>
      </c>
      <c r="CX15" s="375">
        <v>0.4</v>
      </c>
      <c r="CY15" s="385"/>
      <c r="CZ15" s="385"/>
      <c r="DA15" s="385"/>
      <c r="DB15" s="385"/>
      <c r="DC15" s="385"/>
      <c r="DD15" s="385"/>
      <c r="DE15" s="385"/>
      <c r="DF15" s="386">
        <v>1.2</v>
      </c>
      <c r="DG15" s="386">
        <v>1.2</v>
      </c>
      <c r="DH15" s="386">
        <v>1.2</v>
      </c>
      <c r="DI15" s="386">
        <v>1.1000000000000001</v>
      </c>
      <c r="DJ15" s="386">
        <v>1.1000000000000001</v>
      </c>
      <c r="DK15" s="386">
        <v>1.1000000000000001</v>
      </c>
      <c r="DL15" s="386">
        <v>1</v>
      </c>
      <c r="DM15" s="386">
        <v>1</v>
      </c>
      <c r="DN15" s="386">
        <v>1</v>
      </c>
      <c r="DO15" s="386">
        <v>0.9</v>
      </c>
      <c r="DP15" s="386">
        <v>0.9</v>
      </c>
      <c r="DQ15" s="386">
        <v>0.8</v>
      </c>
      <c r="DR15" s="386">
        <v>0.8</v>
      </c>
      <c r="DS15" s="386">
        <v>0.7</v>
      </c>
      <c r="DT15" s="386">
        <v>0.7</v>
      </c>
      <c r="DU15" s="375">
        <v>0.6</v>
      </c>
      <c r="DV15" s="375">
        <v>0.6</v>
      </c>
      <c r="DW15" s="375">
        <v>0.6</v>
      </c>
      <c r="DX15" s="375">
        <v>0.5</v>
      </c>
      <c r="DY15" s="375">
        <v>0.5</v>
      </c>
      <c r="DZ15" s="385"/>
      <c r="EA15" s="385"/>
      <c r="EB15" s="385"/>
      <c r="EC15" s="385"/>
      <c r="ED15" s="385"/>
      <c r="EE15" s="385"/>
      <c r="EF15" s="385"/>
      <c r="EG15" s="386">
        <v>1.4</v>
      </c>
      <c r="EH15" s="386">
        <v>1.4</v>
      </c>
      <c r="EI15" s="386">
        <v>1.4</v>
      </c>
      <c r="EJ15" s="386">
        <v>1.2</v>
      </c>
      <c r="EK15" s="386">
        <v>1.2</v>
      </c>
      <c r="EL15" s="386">
        <v>1.2</v>
      </c>
      <c r="EM15" s="386">
        <v>1.2</v>
      </c>
      <c r="EN15" s="386">
        <v>1.2</v>
      </c>
      <c r="EO15" s="386">
        <v>1.2</v>
      </c>
      <c r="EP15" s="386">
        <v>1.1000000000000001</v>
      </c>
      <c r="EQ15" s="386">
        <v>1.1000000000000001</v>
      </c>
      <c r="ER15" s="386">
        <v>1</v>
      </c>
      <c r="ES15" s="386">
        <v>1</v>
      </c>
      <c r="ET15" s="386">
        <v>0.9</v>
      </c>
      <c r="EU15" s="386">
        <v>0.9</v>
      </c>
      <c r="EV15" s="375">
        <v>0.8</v>
      </c>
      <c r="EW15" s="375">
        <v>0.8</v>
      </c>
      <c r="EX15" s="375">
        <v>0.8</v>
      </c>
      <c r="EY15" s="375">
        <v>0.7</v>
      </c>
      <c r="EZ15" s="375">
        <v>0.7</v>
      </c>
      <c r="FA15" s="385"/>
      <c r="FB15" s="385"/>
      <c r="FC15" s="385"/>
      <c r="FD15" s="385"/>
      <c r="FE15" s="385"/>
      <c r="FF15" s="385"/>
      <c r="FG15" s="385"/>
      <c r="FH15" s="386">
        <v>1.6</v>
      </c>
      <c r="FI15" s="386">
        <v>1.7</v>
      </c>
      <c r="FJ15" s="386">
        <v>1.5</v>
      </c>
      <c r="FK15" s="386">
        <v>1.5</v>
      </c>
      <c r="FL15" s="386">
        <v>1.4</v>
      </c>
      <c r="FM15" s="386">
        <v>1.4</v>
      </c>
      <c r="FN15" s="386">
        <v>1.3</v>
      </c>
      <c r="FO15" s="386">
        <v>1.3</v>
      </c>
      <c r="FP15" s="386">
        <v>1.3</v>
      </c>
      <c r="FQ15" s="386">
        <v>1.2</v>
      </c>
      <c r="FR15" s="386">
        <v>1.2</v>
      </c>
      <c r="FS15" s="386">
        <v>1.2</v>
      </c>
      <c r="FT15" s="386">
        <v>1.1000000000000001</v>
      </c>
      <c r="FU15" s="386">
        <v>1.1000000000000001</v>
      </c>
      <c r="FV15" s="386">
        <v>1.1000000000000001</v>
      </c>
      <c r="FW15" s="386">
        <v>1.1000000000000001</v>
      </c>
      <c r="FX15" s="386">
        <v>1</v>
      </c>
      <c r="FY15" s="386">
        <v>1</v>
      </c>
      <c r="FZ15" s="386">
        <v>1</v>
      </c>
      <c r="GA15" s="386">
        <v>1</v>
      </c>
      <c r="GB15" s="387"/>
      <c r="GC15" s="484">
        <v>51.008148954000006</v>
      </c>
      <c r="GD15" s="484">
        <v>53.034892155000009</v>
      </c>
      <c r="GE15" s="484">
        <v>62.001143820000003</v>
      </c>
      <c r="GF15" s="484">
        <v>62.512066385999994</v>
      </c>
      <c r="GG15" s="485">
        <v>70.63473091500002</v>
      </c>
      <c r="GH15" s="486">
        <v>7.2891200970000014</v>
      </c>
      <c r="GI15" s="484">
        <v>6.0105583440000014</v>
      </c>
      <c r="GJ15" s="484">
        <v>7.987715694000002</v>
      </c>
      <c r="GK15" s="484">
        <v>11.058900111000003</v>
      </c>
      <c r="GL15" s="484">
        <v>5.2196954040000012</v>
      </c>
      <c r="GM15" s="484">
        <v>4.8901691789999999</v>
      </c>
      <c r="GN15" s="484">
        <v>5.5360405799999999</v>
      </c>
      <c r="GO15" s="485">
        <v>7.7109136650000005</v>
      </c>
    </row>
    <row r="16" spans="1:197" s="189" customFormat="1" hidden="1">
      <c r="A16" s="379" t="s">
        <v>594</v>
      </c>
      <c r="B16" s="380">
        <v>158</v>
      </c>
      <c r="C16" s="381">
        <v>330</v>
      </c>
      <c r="D16" s="381">
        <v>303</v>
      </c>
      <c r="E16" s="382">
        <v>14.5</v>
      </c>
      <c r="F16" s="382">
        <v>25.5</v>
      </c>
      <c r="G16" s="381">
        <v>27</v>
      </c>
      <c r="H16" s="382">
        <v>201.2</v>
      </c>
      <c r="I16" s="383">
        <v>3</v>
      </c>
      <c r="J16" s="487">
        <v>0.6</v>
      </c>
      <c r="K16" s="488"/>
      <c r="L16" s="369">
        <v>0.5</v>
      </c>
      <c r="M16" s="370">
        <v>0.6</v>
      </c>
      <c r="N16" s="480">
        <v>0.373</v>
      </c>
      <c r="O16" s="371">
        <v>0.623</v>
      </c>
      <c r="P16" s="371">
        <v>0.873</v>
      </c>
      <c r="Q16" s="371">
        <v>0.57299999999999995</v>
      </c>
      <c r="R16" s="371">
        <f t="shared" si="0"/>
        <v>0.82299999999999995</v>
      </c>
      <c r="S16" s="371">
        <f t="shared" si="1"/>
        <v>1.073</v>
      </c>
      <c r="T16" s="372">
        <f t="shared" si="2"/>
        <v>19.359646113995765</v>
      </c>
      <c r="U16" s="373"/>
      <c r="V16" s="372">
        <f t="shared" si="3"/>
        <v>14.988113120512848</v>
      </c>
      <c r="W16" s="373"/>
      <c r="X16" s="371">
        <v>0.67</v>
      </c>
      <c r="Y16" s="371">
        <v>0.72</v>
      </c>
      <c r="Z16" s="371">
        <v>0.83</v>
      </c>
      <c r="AA16" s="371">
        <v>1.46</v>
      </c>
      <c r="AB16" s="371">
        <v>1.88</v>
      </c>
      <c r="AC16" s="371">
        <v>3</v>
      </c>
      <c r="AD16" s="371">
        <v>3.3</v>
      </c>
      <c r="AE16" s="371">
        <v>3.6</v>
      </c>
      <c r="AF16" s="371">
        <v>4</v>
      </c>
      <c r="AG16" s="371">
        <v>5</v>
      </c>
      <c r="AH16" s="374" t="s">
        <v>587</v>
      </c>
      <c r="AI16" s="371">
        <v>0.42499999999999999</v>
      </c>
      <c r="AJ16" s="371">
        <v>0.58299999999999996</v>
      </c>
      <c r="AK16" s="371">
        <v>0.52500000000000002</v>
      </c>
      <c r="AL16" s="371">
        <v>0.68300000000000005</v>
      </c>
      <c r="AM16" s="371">
        <v>0.625</v>
      </c>
      <c r="AN16" s="371">
        <v>0.78300000000000003</v>
      </c>
      <c r="AO16" s="371">
        <v>0.72499999999999998</v>
      </c>
      <c r="AP16" s="371">
        <v>0.88300000000000001</v>
      </c>
      <c r="AQ16" s="371">
        <v>1.68</v>
      </c>
      <c r="AR16" s="375">
        <v>1.47</v>
      </c>
      <c r="AS16" s="375">
        <v>1.8480000000000001</v>
      </c>
      <c r="AT16" s="375">
        <v>1.617</v>
      </c>
      <c r="AU16" s="376">
        <v>0.54</v>
      </c>
      <c r="AV16" s="377">
        <v>0.14000000000000001</v>
      </c>
      <c r="AW16" s="385"/>
      <c r="AX16" s="385"/>
      <c r="AY16" s="385"/>
      <c r="AZ16" s="385"/>
      <c r="BA16" s="385"/>
      <c r="BB16" s="385"/>
      <c r="BC16" s="385"/>
      <c r="BD16" s="386">
        <v>0.8</v>
      </c>
      <c r="BE16" s="386">
        <v>0.8</v>
      </c>
      <c r="BF16" s="386">
        <v>0.8</v>
      </c>
      <c r="BG16" s="386">
        <v>0.7</v>
      </c>
      <c r="BH16" s="386">
        <v>0.7</v>
      </c>
      <c r="BI16" s="386">
        <v>0.7</v>
      </c>
      <c r="BJ16" s="386">
        <v>0.6</v>
      </c>
      <c r="BK16" s="386">
        <v>0.6</v>
      </c>
      <c r="BL16" s="386">
        <v>0.6</v>
      </c>
      <c r="BM16" s="386">
        <v>0.6</v>
      </c>
      <c r="BN16" s="386">
        <v>0.6</v>
      </c>
      <c r="BO16" s="386">
        <v>0.5</v>
      </c>
      <c r="BP16" s="386">
        <v>0.5</v>
      </c>
      <c r="BQ16" s="386">
        <v>0.4</v>
      </c>
      <c r="BR16" s="386">
        <v>0.4</v>
      </c>
      <c r="BS16" s="386">
        <v>0.4</v>
      </c>
      <c r="BT16" s="386">
        <v>0.4</v>
      </c>
      <c r="BU16" s="375">
        <v>0.3</v>
      </c>
      <c r="BV16" s="375">
        <v>0.3</v>
      </c>
      <c r="BW16" s="375">
        <v>0.3</v>
      </c>
      <c r="BX16" s="385"/>
      <c r="BY16" s="385"/>
      <c r="BZ16" s="385"/>
      <c r="CA16" s="385"/>
      <c r="CB16" s="385"/>
      <c r="CC16" s="385"/>
      <c r="CD16" s="385"/>
      <c r="CE16" s="386">
        <v>1</v>
      </c>
      <c r="CF16" s="386">
        <v>1</v>
      </c>
      <c r="CG16" s="386">
        <v>1</v>
      </c>
      <c r="CH16" s="386">
        <v>0.9</v>
      </c>
      <c r="CI16" s="386">
        <v>0.9</v>
      </c>
      <c r="CJ16" s="386">
        <v>0.9</v>
      </c>
      <c r="CK16" s="386">
        <v>0.8</v>
      </c>
      <c r="CL16" s="386">
        <v>0.8</v>
      </c>
      <c r="CM16" s="386">
        <v>0.8</v>
      </c>
      <c r="CN16" s="386">
        <v>0.7</v>
      </c>
      <c r="CO16" s="386">
        <v>0.7</v>
      </c>
      <c r="CP16" s="386">
        <v>0.6</v>
      </c>
      <c r="CQ16" s="386">
        <v>0.6</v>
      </c>
      <c r="CR16" s="386">
        <v>0.5</v>
      </c>
      <c r="CS16" s="386">
        <v>0.5</v>
      </c>
      <c r="CT16" s="375">
        <v>0.4</v>
      </c>
      <c r="CU16" s="375">
        <v>0.4</v>
      </c>
      <c r="CV16" s="375">
        <v>0.4</v>
      </c>
      <c r="CW16" s="375">
        <v>0.4</v>
      </c>
      <c r="CX16" s="375">
        <v>0.4</v>
      </c>
      <c r="CY16" s="385"/>
      <c r="CZ16" s="385"/>
      <c r="DA16" s="385"/>
      <c r="DB16" s="385"/>
      <c r="DC16" s="385"/>
      <c r="DD16" s="385"/>
      <c r="DE16" s="385"/>
      <c r="DF16" s="386">
        <v>1.2</v>
      </c>
      <c r="DG16" s="386">
        <v>1.2</v>
      </c>
      <c r="DH16" s="386">
        <v>1.2</v>
      </c>
      <c r="DI16" s="386">
        <v>1.1000000000000001</v>
      </c>
      <c r="DJ16" s="386">
        <v>1.1000000000000001</v>
      </c>
      <c r="DK16" s="386">
        <v>1.1000000000000001</v>
      </c>
      <c r="DL16" s="386">
        <v>1</v>
      </c>
      <c r="DM16" s="386">
        <v>1</v>
      </c>
      <c r="DN16" s="386">
        <v>1</v>
      </c>
      <c r="DO16" s="386">
        <v>0.9</v>
      </c>
      <c r="DP16" s="386">
        <v>0.9</v>
      </c>
      <c r="DQ16" s="386">
        <v>0.8</v>
      </c>
      <c r="DR16" s="386">
        <v>0.8</v>
      </c>
      <c r="DS16" s="386">
        <v>0.7</v>
      </c>
      <c r="DT16" s="386">
        <v>0.7</v>
      </c>
      <c r="DU16" s="375">
        <v>0.6</v>
      </c>
      <c r="DV16" s="375">
        <v>0.6</v>
      </c>
      <c r="DW16" s="375">
        <v>0.6</v>
      </c>
      <c r="DX16" s="375">
        <v>0.5</v>
      </c>
      <c r="DY16" s="375">
        <v>0.5</v>
      </c>
      <c r="DZ16" s="385"/>
      <c r="EA16" s="385"/>
      <c r="EB16" s="385"/>
      <c r="EC16" s="385"/>
      <c r="ED16" s="385"/>
      <c r="EE16" s="385"/>
      <c r="EF16" s="385"/>
      <c r="EG16" s="386">
        <v>1.4</v>
      </c>
      <c r="EH16" s="386">
        <v>1.4</v>
      </c>
      <c r="EI16" s="386">
        <v>1.4</v>
      </c>
      <c r="EJ16" s="386">
        <v>1.2</v>
      </c>
      <c r="EK16" s="386">
        <v>1.2</v>
      </c>
      <c r="EL16" s="386">
        <v>1.2</v>
      </c>
      <c r="EM16" s="386">
        <v>1.2</v>
      </c>
      <c r="EN16" s="386">
        <v>1.2</v>
      </c>
      <c r="EO16" s="386">
        <v>1.2</v>
      </c>
      <c r="EP16" s="386">
        <v>1.1000000000000001</v>
      </c>
      <c r="EQ16" s="386">
        <v>1.1000000000000001</v>
      </c>
      <c r="ER16" s="386">
        <v>1</v>
      </c>
      <c r="ES16" s="386">
        <v>1</v>
      </c>
      <c r="ET16" s="386">
        <v>0.9</v>
      </c>
      <c r="EU16" s="386">
        <v>0.9</v>
      </c>
      <c r="EV16" s="375">
        <v>0.8</v>
      </c>
      <c r="EW16" s="375">
        <v>0.8</v>
      </c>
      <c r="EX16" s="375">
        <v>0.8</v>
      </c>
      <c r="EY16" s="375">
        <v>0.7</v>
      </c>
      <c r="EZ16" s="375">
        <v>0.7</v>
      </c>
      <c r="FA16" s="385"/>
      <c r="FB16" s="385"/>
      <c r="FC16" s="385"/>
      <c r="FD16" s="385"/>
      <c r="FE16" s="385"/>
      <c r="FF16" s="385"/>
      <c r="FG16" s="385"/>
      <c r="FH16" s="386">
        <v>1.6</v>
      </c>
      <c r="FI16" s="386">
        <v>1.7</v>
      </c>
      <c r="FJ16" s="386">
        <v>1.5</v>
      </c>
      <c r="FK16" s="386">
        <v>1.5</v>
      </c>
      <c r="FL16" s="386">
        <v>1.4</v>
      </c>
      <c r="FM16" s="386">
        <v>1.4</v>
      </c>
      <c r="FN16" s="386">
        <v>1.3</v>
      </c>
      <c r="FO16" s="386">
        <v>1.3</v>
      </c>
      <c r="FP16" s="386">
        <v>1.3</v>
      </c>
      <c r="FQ16" s="386">
        <v>1.2</v>
      </c>
      <c r="FR16" s="386">
        <v>1.2</v>
      </c>
      <c r="FS16" s="386">
        <v>1.2</v>
      </c>
      <c r="FT16" s="386">
        <v>1.1000000000000001</v>
      </c>
      <c r="FU16" s="386">
        <v>1.1000000000000001</v>
      </c>
      <c r="FV16" s="386">
        <v>1.1000000000000001</v>
      </c>
      <c r="FW16" s="386">
        <v>1.1000000000000001</v>
      </c>
      <c r="FX16" s="386">
        <v>1</v>
      </c>
      <c r="FY16" s="386">
        <v>1</v>
      </c>
      <c r="FZ16" s="386">
        <v>1</v>
      </c>
      <c r="GA16" s="386">
        <v>1</v>
      </c>
      <c r="GB16" s="387"/>
      <c r="GC16" s="484">
        <v>46.65840278400001</v>
      </c>
      <c r="GD16" s="484">
        <v>46.060234226999995</v>
      </c>
      <c r="GE16" s="484">
        <v>52.62941798100001</v>
      </c>
      <c r="GF16" s="484">
        <v>50.779049769000004</v>
      </c>
      <c r="GG16" s="485">
        <v>57.480044013000011</v>
      </c>
      <c r="GH16" s="486">
        <v>7.2891200970000014</v>
      </c>
      <c r="GI16" s="484">
        <v>6.0105583440000014</v>
      </c>
      <c r="GJ16" s="484">
        <v>7.987715694000002</v>
      </c>
      <c r="GK16" s="484">
        <v>11.058900111000003</v>
      </c>
      <c r="GL16" s="484">
        <v>5.2196954040000012</v>
      </c>
      <c r="GM16" s="484">
        <v>4.8901691789999999</v>
      </c>
      <c r="GN16" s="484">
        <v>5.5360405799999999</v>
      </c>
      <c r="GO16" s="485">
        <v>7.7109136650000005</v>
      </c>
    </row>
    <row r="17" spans="1:197" s="189" customFormat="1" hidden="1">
      <c r="A17" s="379" t="s">
        <v>595</v>
      </c>
      <c r="B17" s="380">
        <v>198</v>
      </c>
      <c r="C17" s="381">
        <v>343</v>
      </c>
      <c r="D17" s="381">
        <v>306</v>
      </c>
      <c r="E17" s="382">
        <v>18</v>
      </c>
      <c r="F17" s="382">
        <v>32</v>
      </c>
      <c r="G17" s="381">
        <v>27</v>
      </c>
      <c r="H17" s="382">
        <v>252.3</v>
      </c>
      <c r="I17" s="383">
        <v>3</v>
      </c>
      <c r="J17" s="487">
        <v>0.6</v>
      </c>
      <c r="K17" s="488"/>
      <c r="L17" s="369">
        <v>0.5</v>
      </c>
      <c r="M17" s="370">
        <v>0.6</v>
      </c>
      <c r="N17" s="480">
        <v>0.38100000000000001</v>
      </c>
      <c r="O17" s="371">
        <v>0.63100000000000001</v>
      </c>
      <c r="P17" s="371">
        <v>0.88100000000000001</v>
      </c>
      <c r="Q17" s="371">
        <v>0.58099999999999996</v>
      </c>
      <c r="R17" s="371">
        <f t="shared" si="0"/>
        <v>0.83099999999999996</v>
      </c>
      <c r="S17" s="371">
        <f t="shared" si="1"/>
        <v>1.081</v>
      </c>
      <c r="T17" s="372">
        <f t="shared" si="2"/>
        <v>19.359646113995765</v>
      </c>
      <c r="U17" s="373"/>
      <c r="V17" s="372">
        <f t="shared" si="3"/>
        <v>14.988113120512848</v>
      </c>
      <c r="W17" s="373"/>
      <c r="X17" s="371">
        <v>0.67</v>
      </c>
      <c r="Y17" s="371">
        <v>0.72</v>
      </c>
      <c r="Z17" s="371">
        <v>0.83</v>
      </c>
      <c r="AA17" s="371">
        <v>1.46</v>
      </c>
      <c r="AB17" s="371">
        <v>1.88</v>
      </c>
      <c r="AC17" s="371">
        <v>3</v>
      </c>
      <c r="AD17" s="371">
        <v>3.3</v>
      </c>
      <c r="AE17" s="371">
        <v>3.6</v>
      </c>
      <c r="AF17" s="371">
        <v>4</v>
      </c>
      <c r="AG17" s="371">
        <v>5</v>
      </c>
      <c r="AH17" s="374" t="s">
        <v>587</v>
      </c>
      <c r="AI17" s="371">
        <v>0.57499999999999996</v>
      </c>
      <c r="AJ17" s="371">
        <v>0.71099999999999997</v>
      </c>
      <c r="AK17" s="371">
        <v>0.67500000000000004</v>
      </c>
      <c r="AL17" s="371">
        <v>0.81100000000000005</v>
      </c>
      <c r="AM17" s="371">
        <v>0.77500000000000002</v>
      </c>
      <c r="AN17" s="371">
        <v>0.91100000000000003</v>
      </c>
      <c r="AO17" s="371">
        <v>0.875</v>
      </c>
      <c r="AP17" s="371">
        <v>1.0109999999999999</v>
      </c>
      <c r="AQ17" s="371">
        <v>1.68</v>
      </c>
      <c r="AR17" s="375">
        <v>1.47</v>
      </c>
      <c r="AS17" s="375">
        <v>1.8480000000000001</v>
      </c>
      <c r="AT17" s="375">
        <v>1.617</v>
      </c>
      <c r="AU17" s="376">
        <v>0.54</v>
      </c>
      <c r="AV17" s="377">
        <v>0.14000000000000001</v>
      </c>
      <c r="AW17" s="385"/>
      <c r="AX17" s="385"/>
      <c r="AY17" s="385"/>
      <c r="AZ17" s="385"/>
      <c r="BA17" s="385"/>
      <c r="BB17" s="385"/>
      <c r="BC17" s="385"/>
      <c r="BD17" s="386">
        <v>0.8</v>
      </c>
      <c r="BE17" s="386">
        <v>0.8</v>
      </c>
      <c r="BF17" s="386">
        <v>0.8</v>
      </c>
      <c r="BG17" s="386">
        <v>0.7</v>
      </c>
      <c r="BH17" s="386">
        <v>0.7</v>
      </c>
      <c r="BI17" s="386">
        <v>0.7</v>
      </c>
      <c r="BJ17" s="386">
        <v>0.6</v>
      </c>
      <c r="BK17" s="386">
        <v>0.6</v>
      </c>
      <c r="BL17" s="386">
        <v>0.6</v>
      </c>
      <c r="BM17" s="386">
        <v>0.6</v>
      </c>
      <c r="BN17" s="386">
        <v>0.6</v>
      </c>
      <c r="BO17" s="386">
        <v>0.5</v>
      </c>
      <c r="BP17" s="386">
        <v>0.5</v>
      </c>
      <c r="BQ17" s="386">
        <v>0.4</v>
      </c>
      <c r="BR17" s="386">
        <v>0.4</v>
      </c>
      <c r="BS17" s="386">
        <v>0.4</v>
      </c>
      <c r="BT17" s="386">
        <v>0.4</v>
      </c>
      <c r="BU17" s="375">
        <v>0.3</v>
      </c>
      <c r="BV17" s="375">
        <v>0.3</v>
      </c>
      <c r="BW17" s="375">
        <v>0.3</v>
      </c>
      <c r="BX17" s="385"/>
      <c r="BY17" s="385"/>
      <c r="BZ17" s="385"/>
      <c r="CA17" s="385"/>
      <c r="CB17" s="385"/>
      <c r="CC17" s="385"/>
      <c r="CD17" s="385"/>
      <c r="CE17" s="386">
        <v>1</v>
      </c>
      <c r="CF17" s="386">
        <v>1</v>
      </c>
      <c r="CG17" s="386">
        <v>1</v>
      </c>
      <c r="CH17" s="386">
        <v>0.9</v>
      </c>
      <c r="CI17" s="386">
        <v>0.9</v>
      </c>
      <c r="CJ17" s="386">
        <v>0.9</v>
      </c>
      <c r="CK17" s="386">
        <v>0.8</v>
      </c>
      <c r="CL17" s="386">
        <v>0.8</v>
      </c>
      <c r="CM17" s="386">
        <v>0.8</v>
      </c>
      <c r="CN17" s="386">
        <v>0.7</v>
      </c>
      <c r="CO17" s="386">
        <v>0.7</v>
      </c>
      <c r="CP17" s="386">
        <v>0.6</v>
      </c>
      <c r="CQ17" s="386">
        <v>0.6</v>
      </c>
      <c r="CR17" s="386">
        <v>0.5</v>
      </c>
      <c r="CS17" s="386">
        <v>0.5</v>
      </c>
      <c r="CT17" s="375">
        <v>0.4</v>
      </c>
      <c r="CU17" s="375">
        <v>0.4</v>
      </c>
      <c r="CV17" s="375">
        <v>0.4</v>
      </c>
      <c r="CW17" s="375">
        <v>0.4</v>
      </c>
      <c r="CX17" s="375">
        <v>0.4</v>
      </c>
      <c r="CY17" s="385"/>
      <c r="CZ17" s="385"/>
      <c r="DA17" s="385"/>
      <c r="DB17" s="385"/>
      <c r="DC17" s="385"/>
      <c r="DD17" s="385"/>
      <c r="DE17" s="385"/>
      <c r="DF17" s="386">
        <v>1.2</v>
      </c>
      <c r="DG17" s="386">
        <v>1.2</v>
      </c>
      <c r="DH17" s="386">
        <v>1.2</v>
      </c>
      <c r="DI17" s="386">
        <v>1.1000000000000001</v>
      </c>
      <c r="DJ17" s="386">
        <v>1.1000000000000001</v>
      </c>
      <c r="DK17" s="386">
        <v>1.1000000000000001</v>
      </c>
      <c r="DL17" s="386">
        <v>1</v>
      </c>
      <c r="DM17" s="386">
        <v>1</v>
      </c>
      <c r="DN17" s="386">
        <v>1</v>
      </c>
      <c r="DO17" s="386">
        <v>0.9</v>
      </c>
      <c r="DP17" s="386">
        <v>0.9</v>
      </c>
      <c r="DQ17" s="386">
        <v>0.8</v>
      </c>
      <c r="DR17" s="386">
        <v>0.8</v>
      </c>
      <c r="DS17" s="386">
        <v>0.7</v>
      </c>
      <c r="DT17" s="386">
        <v>0.7</v>
      </c>
      <c r="DU17" s="375">
        <v>0.6</v>
      </c>
      <c r="DV17" s="375">
        <v>0.6</v>
      </c>
      <c r="DW17" s="375">
        <v>0.6</v>
      </c>
      <c r="DX17" s="375">
        <v>0.5</v>
      </c>
      <c r="DY17" s="375">
        <v>0.5</v>
      </c>
      <c r="DZ17" s="385"/>
      <c r="EA17" s="385"/>
      <c r="EB17" s="385"/>
      <c r="EC17" s="385"/>
      <c r="ED17" s="385"/>
      <c r="EE17" s="385"/>
      <c r="EF17" s="385"/>
      <c r="EG17" s="386">
        <v>1.4</v>
      </c>
      <c r="EH17" s="386">
        <v>1.4</v>
      </c>
      <c r="EI17" s="386">
        <v>1.4</v>
      </c>
      <c r="EJ17" s="386">
        <v>1.2</v>
      </c>
      <c r="EK17" s="386">
        <v>1.2</v>
      </c>
      <c r="EL17" s="386">
        <v>1.2</v>
      </c>
      <c r="EM17" s="386">
        <v>1.2</v>
      </c>
      <c r="EN17" s="386">
        <v>1.2</v>
      </c>
      <c r="EO17" s="386">
        <v>1.2</v>
      </c>
      <c r="EP17" s="386">
        <v>1.1000000000000001</v>
      </c>
      <c r="EQ17" s="386">
        <v>1.1000000000000001</v>
      </c>
      <c r="ER17" s="386">
        <v>1</v>
      </c>
      <c r="ES17" s="386">
        <v>1</v>
      </c>
      <c r="ET17" s="386">
        <v>0.9</v>
      </c>
      <c r="EU17" s="386">
        <v>0.9</v>
      </c>
      <c r="EV17" s="375">
        <v>0.8</v>
      </c>
      <c r="EW17" s="375">
        <v>0.8</v>
      </c>
      <c r="EX17" s="375">
        <v>0.8</v>
      </c>
      <c r="EY17" s="375">
        <v>0.7</v>
      </c>
      <c r="EZ17" s="375">
        <v>0.7</v>
      </c>
      <c r="FA17" s="385"/>
      <c r="FB17" s="385"/>
      <c r="FC17" s="385"/>
      <c r="FD17" s="385"/>
      <c r="FE17" s="385"/>
      <c r="FF17" s="385"/>
      <c r="FG17" s="385"/>
      <c r="FH17" s="386">
        <v>1.6</v>
      </c>
      <c r="FI17" s="386">
        <v>1.7</v>
      </c>
      <c r="FJ17" s="386">
        <v>1.5</v>
      </c>
      <c r="FK17" s="386">
        <v>1.5</v>
      </c>
      <c r="FL17" s="386">
        <v>1.4</v>
      </c>
      <c r="FM17" s="386">
        <v>1.4</v>
      </c>
      <c r="FN17" s="386">
        <v>1.3</v>
      </c>
      <c r="FO17" s="386">
        <v>1.3</v>
      </c>
      <c r="FP17" s="386">
        <v>1.3</v>
      </c>
      <c r="FQ17" s="386">
        <v>1.2</v>
      </c>
      <c r="FR17" s="386">
        <v>1.2</v>
      </c>
      <c r="FS17" s="386">
        <v>1.2</v>
      </c>
      <c r="FT17" s="386">
        <v>1.1000000000000001</v>
      </c>
      <c r="FU17" s="386">
        <v>1.1000000000000001</v>
      </c>
      <c r="FV17" s="386">
        <v>1.1000000000000001</v>
      </c>
      <c r="FW17" s="386">
        <v>1.1000000000000001</v>
      </c>
      <c r="FX17" s="386">
        <v>1</v>
      </c>
      <c r="FY17" s="386">
        <v>1</v>
      </c>
      <c r="FZ17" s="386">
        <v>1</v>
      </c>
      <c r="GA17" s="386">
        <v>1</v>
      </c>
      <c r="GB17" s="387"/>
      <c r="GC17" s="484">
        <v>42.176846124000008</v>
      </c>
      <c r="GD17" s="484">
        <v>39.339154575000009</v>
      </c>
      <c r="GE17" s="484">
        <v>48.016050831000015</v>
      </c>
      <c r="GF17" s="484">
        <v>43.926159626999997</v>
      </c>
      <c r="GG17" s="485">
        <v>52.748047422000013</v>
      </c>
      <c r="GH17" s="486">
        <v>7.2891200970000014</v>
      </c>
      <c r="GI17" s="484">
        <v>6.0105583440000014</v>
      </c>
      <c r="GJ17" s="484">
        <v>7.987715694000002</v>
      </c>
      <c r="GK17" s="484">
        <v>11.058900111000003</v>
      </c>
      <c r="GL17" s="484">
        <v>5.2196954040000012</v>
      </c>
      <c r="GM17" s="484">
        <v>4.8901691789999999</v>
      </c>
      <c r="GN17" s="484">
        <v>5.5360405799999999</v>
      </c>
      <c r="GO17" s="485">
        <v>7.7109136650000005</v>
      </c>
    </row>
    <row r="18" spans="1:197" s="189" customFormat="1" hidden="1">
      <c r="A18" s="390" t="s">
        <v>596</v>
      </c>
      <c r="B18" s="391">
        <v>245</v>
      </c>
      <c r="C18" s="392">
        <v>359</v>
      </c>
      <c r="D18" s="392">
        <v>309</v>
      </c>
      <c r="E18" s="393">
        <v>21</v>
      </c>
      <c r="F18" s="393">
        <v>40</v>
      </c>
      <c r="G18" s="392">
        <v>27</v>
      </c>
      <c r="H18" s="393">
        <v>312</v>
      </c>
      <c r="I18" s="383">
        <v>3</v>
      </c>
      <c r="J18" s="487">
        <v>0.6</v>
      </c>
      <c r="K18" s="488"/>
      <c r="L18" s="369">
        <v>0.5</v>
      </c>
      <c r="M18" s="370">
        <v>0.6</v>
      </c>
      <c r="N18" s="480">
        <v>0.38100000000000001</v>
      </c>
      <c r="O18" s="371">
        <v>0.63100000000000001</v>
      </c>
      <c r="P18" s="371">
        <v>0.88100000000000001</v>
      </c>
      <c r="Q18" s="371">
        <v>0.58099999999999996</v>
      </c>
      <c r="R18" s="371">
        <f t="shared" si="0"/>
        <v>0.83099999999999996</v>
      </c>
      <c r="S18" s="371">
        <f t="shared" si="1"/>
        <v>1.081</v>
      </c>
      <c r="T18" s="372">
        <f t="shared" si="2"/>
        <v>19.359646113995765</v>
      </c>
      <c r="U18" s="373"/>
      <c r="V18" s="372">
        <f t="shared" si="3"/>
        <v>14.988113120512848</v>
      </c>
      <c r="W18" s="373"/>
      <c r="X18" s="374" t="s">
        <v>587</v>
      </c>
      <c r="Y18" s="374" t="s">
        <v>587</v>
      </c>
      <c r="Z18" s="374" t="s">
        <v>587</v>
      </c>
      <c r="AA18" s="374" t="s">
        <v>587</v>
      </c>
      <c r="AB18" s="374" t="s">
        <v>587</v>
      </c>
      <c r="AC18" s="374" t="s">
        <v>587</v>
      </c>
      <c r="AD18" s="374" t="s">
        <v>587</v>
      </c>
      <c r="AE18" s="374" t="s">
        <v>587</v>
      </c>
      <c r="AF18" s="374" t="s">
        <v>587</v>
      </c>
      <c r="AG18" s="374" t="s">
        <v>587</v>
      </c>
      <c r="AH18" s="374" t="s">
        <v>587</v>
      </c>
      <c r="AI18" s="371">
        <v>0.65</v>
      </c>
      <c r="AJ18" s="371">
        <v>1.2</v>
      </c>
      <c r="AK18" s="371">
        <v>0.8</v>
      </c>
      <c r="AL18" s="371">
        <v>1.2</v>
      </c>
      <c r="AM18" s="371">
        <v>0.9</v>
      </c>
      <c r="AN18" s="371">
        <v>1.2</v>
      </c>
      <c r="AO18" s="371">
        <v>1</v>
      </c>
      <c r="AP18" s="371">
        <v>1.2</v>
      </c>
      <c r="AQ18" s="371">
        <v>1.68</v>
      </c>
      <c r="AR18" s="375">
        <v>1.47</v>
      </c>
      <c r="AS18" s="375">
        <v>1.8480000000000001</v>
      </c>
      <c r="AT18" s="375">
        <v>1.617</v>
      </c>
      <c r="AU18" s="376">
        <v>0.55000000000000004</v>
      </c>
      <c r="AV18" s="377">
        <v>0.15</v>
      </c>
      <c r="AW18" s="385"/>
      <c r="AX18" s="385"/>
      <c r="AY18" s="385"/>
      <c r="AZ18" s="385"/>
      <c r="BA18" s="385"/>
      <c r="BB18" s="385"/>
      <c r="BC18" s="385"/>
      <c r="BD18" s="386">
        <v>0.8</v>
      </c>
      <c r="BE18" s="386">
        <v>0.8</v>
      </c>
      <c r="BF18" s="386">
        <v>0.8</v>
      </c>
      <c r="BG18" s="386">
        <v>0.7</v>
      </c>
      <c r="BH18" s="386">
        <v>0.7</v>
      </c>
      <c r="BI18" s="386">
        <v>0.7</v>
      </c>
      <c r="BJ18" s="386">
        <v>0.6</v>
      </c>
      <c r="BK18" s="386">
        <v>0.6</v>
      </c>
      <c r="BL18" s="386">
        <v>0.6</v>
      </c>
      <c r="BM18" s="386">
        <v>0.6</v>
      </c>
      <c r="BN18" s="386">
        <v>0.6</v>
      </c>
      <c r="BO18" s="386">
        <v>0.5</v>
      </c>
      <c r="BP18" s="386">
        <v>0.5</v>
      </c>
      <c r="BQ18" s="386">
        <v>0.4</v>
      </c>
      <c r="BR18" s="386">
        <v>0.4</v>
      </c>
      <c r="BS18" s="386">
        <v>0.4</v>
      </c>
      <c r="BT18" s="386">
        <v>0.4</v>
      </c>
      <c r="BU18" s="375">
        <v>0.3</v>
      </c>
      <c r="BV18" s="375">
        <v>0.3</v>
      </c>
      <c r="BW18" s="375">
        <v>0.3</v>
      </c>
      <c r="BX18" s="385"/>
      <c r="BY18" s="385"/>
      <c r="BZ18" s="385"/>
      <c r="CA18" s="385"/>
      <c r="CB18" s="385"/>
      <c r="CC18" s="385"/>
      <c r="CD18" s="385"/>
      <c r="CE18" s="386">
        <v>1</v>
      </c>
      <c r="CF18" s="386">
        <v>1</v>
      </c>
      <c r="CG18" s="386">
        <v>1</v>
      </c>
      <c r="CH18" s="386">
        <v>0.9</v>
      </c>
      <c r="CI18" s="386">
        <v>0.9</v>
      </c>
      <c r="CJ18" s="386">
        <v>0.9</v>
      </c>
      <c r="CK18" s="386">
        <v>0.8</v>
      </c>
      <c r="CL18" s="386">
        <v>0.8</v>
      </c>
      <c r="CM18" s="386">
        <v>0.8</v>
      </c>
      <c r="CN18" s="386">
        <v>0.7</v>
      </c>
      <c r="CO18" s="386">
        <v>0.7</v>
      </c>
      <c r="CP18" s="386">
        <v>0.6</v>
      </c>
      <c r="CQ18" s="386">
        <v>0.6</v>
      </c>
      <c r="CR18" s="386">
        <v>0.5</v>
      </c>
      <c r="CS18" s="386">
        <v>0.5</v>
      </c>
      <c r="CT18" s="375">
        <v>0.4</v>
      </c>
      <c r="CU18" s="375">
        <v>0.4</v>
      </c>
      <c r="CV18" s="375">
        <v>0.4</v>
      </c>
      <c r="CW18" s="375">
        <v>0.4</v>
      </c>
      <c r="CX18" s="375">
        <v>0.4</v>
      </c>
      <c r="CY18" s="385"/>
      <c r="CZ18" s="385"/>
      <c r="DA18" s="385"/>
      <c r="DB18" s="385"/>
      <c r="DC18" s="385"/>
      <c r="DD18" s="385"/>
      <c r="DE18" s="385"/>
      <c r="DF18" s="386">
        <v>1.2</v>
      </c>
      <c r="DG18" s="386">
        <v>1.2</v>
      </c>
      <c r="DH18" s="386">
        <v>1.2</v>
      </c>
      <c r="DI18" s="386">
        <v>1.1000000000000001</v>
      </c>
      <c r="DJ18" s="386">
        <v>1.1000000000000001</v>
      </c>
      <c r="DK18" s="386">
        <v>1.1000000000000001</v>
      </c>
      <c r="DL18" s="386">
        <v>1</v>
      </c>
      <c r="DM18" s="386">
        <v>1</v>
      </c>
      <c r="DN18" s="386">
        <v>1</v>
      </c>
      <c r="DO18" s="386">
        <v>0.9</v>
      </c>
      <c r="DP18" s="386">
        <v>0.9</v>
      </c>
      <c r="DQ18" s="386">
        <v>0.8</v>
      </c>
      <c r="DR18" s="386">
        <v>0.8</v>
      </c>
      <c r="DS18" s="386">
        <v>0.7</v>
      </c>
      <c r="DT18" s="386">
        <v>0.7</v>
      </c>
      <c r="DU18" s="375">
        <v>0.6</v>
      </c>
      <c r="DV18" s="375">
        <v>0.6</v>
      </c>
      <c r="DW18" s="375">
        <v>0.6</v>
      </c>
      <c r="DX18" s="375">
        <v>0.5</v>
      </c>
      <c r="DY18" s="375">
        <v>0.5</v>
      </c>
      <c r="DZ18" s="385"/>
      <c r="EA18" s="385"/>
      <c r="EB18" s="385"/>
      <c r="EC18" s="385"/>
      <c r="ED18" s="385"/>
      <c r="EE18" s="385"/>
      <c r="EF18" s="385"/>
      <c r="EG18" s="386">
        <v>1.4</v>
      </c>
      <c r="EH18" s="386">
        <v>1.4</v>
      </c>
      <c r="EI18" s="386">
        <v>1.4</v>
      </c>
      <c r="EJ18" s="386">
        <v>1.2</v>
      </c>
      <c r="EK18" s="386">
        <v>1.2</v>
      </c>
      <c r="EL18" s="386">
        <v>1.2</v>
      </c>
      <c r="EM18" s="386">
        <v>1.2</v>
      </c>
      <c r="EN18" s="386">
        <v>1.2</v>
      </c>
      <c r="EO18" s="386">
        <v>1.2</v>
      </c>
      <c r="EP18" s="386">
        <v>1.1000000000000001</v>
      </c>
      <c r="EQ18" s="386">
        <v>1.1000000000000001</v>
      </c>
      <c r="ER18" s="386">
        <v>1</v>
      </c>
      <c r="ES18" s="386">
        <v>1</v>
      </c>
      <c r="ET18" s="386">
        <v>0.9</v>
      </c>
      <c r="EU18" s="386">
        <v>0.9</v>
      </c>
      <c r="EV18" s="375">
        <v>0.8</v>
      </c>
      <c r="EW18" s="375">
        <v>0.8</v>
      </c>
      <c r="EX18" s="375">
        <v>0.8</v>
      </c>
      <c r="EY18" s="375">
        <v>0.7</v>
      </c>
      <c r="EZ18" s="375">
        <v>0.7</v>
      </c>
      <c r="FA18" s="385"/>
      <c r="FB18" s="385"/>
      <c r="FC18" s="385"/>
      <c r="FD18" s="385"/>
      <c r="FE18" s="385"/>
      <c r="FF18" s="385"/>
      <c r="FG18" s="385"/>
      <c r="FH18" s="386">
        <v>1.6</v>
      </c>
      <c r="FI18" s="386">
        <v>1.7</v>
      </c>
      <c r="FJ18" s="386">
        <v>1.5</v>
      </c>
      <c r="FK18" s="386">
        <v>1.5</v>
      </c>
      <c r="FL18" s="386">
        <v>1.4</v>
      </c>
      <c r="FM18" s="386">
        <v>1.4</v>
      </c>
      <c r="FN18" s="386">
        <v>1.3</v>
      </c>
      <c r="FO18" s="386">
        <v>1.3</v>
      </c>
      <c r="FP18" s="386">
        <v>1.3</v>
      </c>
      <c r="FQ18" s="386">
        <v>1.2</v>
      </c>
      <c r="FR18" s="386">
        <v>1.2</v>
      </c>
      <c r="FS18" s="386">
        <v>1.2</v>
      </c>
      <c r="FT18" s="386">
        <v>1.1000000000000001</v>
      </c>
      <c r="FU18" s="386">
        <v>1.1000000000000001</v>
      </c>
      <c r="FV18" s="386">
        <v>1.1000000000000001</v>
      </c>
      <c r="FW18" s="386">
        <v>1.1000000000000001</v>
      </c>
      <c r="FX18" s="386">
        <v>1</v>
      </c>
      <c r="FY18" s="386">
        <v>1</v>
      </c>
      <c r="FZ18" s="386">
        <v>1</v>
      </c>
      <c r="GA18" s="386">
        <v>1</v>
      </c>
      <c r="GB18" s="387"/>
      <c r="GC18" s="484">
        <v>38.35434191400001</v>
      </c>
      <c r="GD18" s="484">
        <v>33.116444109</v>
      </c>
      <c r="GE18" s="484">
        <v>43.231330044000003</v>
      </c>
      <c r="GF18" s="484">
        <v>36.952129368000008</v>
      </c>
      <c r="GG18" s="485">
        <v>47.212006842000008</v>
      </c>
      <c r="GH18" s="486">
        <v>7.2891200970000014</v>
      </c>
      <c r="GI18" s="484">
        <v>6.0105583440000014</v>
      </c>
      <c r="GJ18" s="484">
        <v>7.987715694000002</v>
      </c>
      <c r="GK18" s="484">
        <v>11.058900111000003</v>
      </c>
      <c r="GL18" s="484">
        <v>5.2196954040000012</v>
      </c>
      <c r="GM18" s="484">
        <v>4.8901691789999999</v>
      </c>
      <c r="GN18" s="484">
        <v>5.5360405799999999</v>
      </c>
      <c r="GO18" s="485">
        <v>7.7109136650000005</v>
      </c>
    </row>
    <row r="19" spans="1:197" s="189" customFormat="1" hidden="1">
      <c r="A19" s="379" t="s">
        <v>597</v>
      </c>
      <c r="B19" s="380">
        <v>300</v>
      </c>
      <c r="C19" s="381">
        <v>375</v>
      </c>
      <c r="D19" s="381">
        <v>313</v>
      </c>
      <c r="E19" s="382">
        <v>27</v>
      </c>
      <c r="F19" s="382">
        <v>48</v>
      </c>
      <c r="G19" s="381">
        <v>27</v>
      </c>
      <c r="H19" s="382">
        <v>382.1</v>
      </c>
      <c r="I19" s="383">
        <v>4</v>
      </c>
      <c r="J19" s="487">
        <v>0.6</v>
      </c>
      <c r="K19" s="488">
        <v>90</v>
      </c>
      <c r="L19" s="369">
        <v>0.5</v>
      </c>
      <c r="M19" s="370">
        <v>0.6</v>
      </c>
      <c r="N19" s="480">
        <v>0.38600000000000001</v>
      </c>
      <c r="O19" s="371">
        <v>0.63600000000000001</v>
      </c>
      <c r="P19" s="371">
        <v>0.88600000000000001</v>
      </c>
      <c r="Q19" s="371">
        <v>0.58599999999999997</v>
      </c>
      <c r="R19" s="371">
        <f t="shared" si="0"/>
        <v>0.83599999999999997</v>
      </c>
      <c r="S19" s="371">
        <f t="shared" si="1"/>
        <v>1.0859999999999999</v>
      </c>
      <c r="T19" s="372">
        <f t="shared" si="2"/>
        <v>19.359646113995765</v>
      </c>
      <c r="U19" s="373"/>
      <c r="V19" s="372">
        <f t="shared" si="3"/>
        <v>14.988113120512848</v>
      </c>
      <c r="W19" s="373"/>
      <c r="X19" s="374" t="s">
        <v>587</v>
      </c>
      <c r="Y19" s="374" t="s">
        <v>587</v>
      </c>
      <c r="Z19" s="374" t="s">
        <v>587</v>
      </c>
      <c r="AA19" s="374" t="s">
        <v>587</v>
      </c>
      <c r="AB19" s="374" t="s">
        <v>587</v>
      </c>
      <c r="AC19" s="374" t="s">
        <v>587</v>
      </c>
      <c r="AD19" s="374" t="s">
        <v>587</v>
      </c>
      <c r="AE19" s="374" t="s">
        <v>587</v>
      </c>
      <c r="AF19" s="374" t="s">
        <v>587</v>
      </c>
      <c r="AG19" s="374" t="s">
        <v>587</v>
      </c>
      <c r="AH19" s="374" t="s">
        <v>587</v>
      </c>
      <c r="AI19" s="371">
        <v>0.65</v>
      </c>
      <c r="AJ19" s="371">
        <v>1.2</v>
      </c>
      <c r="AK19" s="371">
        <v>0.8</v>
      </c>
      <c r="AL19" s="371">
        <v>1.2</v>
      </c>
      <c r="AM19" s="371">
        <v>0.9</v>
      </c>
      <c r="AN19" s="371">
        <v>1.2</v>
      </c>
      <c r="AO19" s="371">
        <v>1</v>
      </c>
      <c r="AP19" s="371">
        <v>1.2</v>
      </c>
      <c r="AQ19" s="371">
        <v>1.68</v>
      </c>
      <c r="AR19" s="375">
        <v>1.47</v>
      </c>
      <c r="AS19" s="375">
        <v>1.8480000000000001</v>
      </c>
      <c r="AT19" s="375">
        <v>1.617</v>
      </c>
      <c r="AU19" s="376">
        <v>0.6</v>
      </c>
      <c r="AV19" s="377">
        <v>0.2</v>
      </c>
      <c r="AW19" s="385"/>
      <c r="AX19" s="385"/>
      <c r="AY19" s="385"/>
      <c r="AZ19" s="385"/>
      <c r="BA19" s="385"/>
      <c r="BB19" s="385"/>
      <c r="BC19" s="385"/>
      <c r="BD19" s="386">
        <v>0.8</v>
      </c>
      <c r="BE19" s="386">
        <v>0.8</v>
      </c>
      <c r="BF19" s="386">
        <v>0.8</v>
      </c>
      <c r="BG19" s="386">
        <v>0.7</v>
      </c>
      <c r="BH19" s="386">
        <v>0.7</v>
      </c>
      <c r="BI19" s="386">
        <v>0.7</v>
      </c>
      <c r="BJ19" s="386">
        <v>0.6</v>
      </c>
      <c r="BK19" s="386">
        <v>0.6</v>
      </c>
      <c r="BL19" s="386">
        <v>0.6</v>
      </c>
      <c r="BM19" s="386">
        <v>0.6</v>
      </c>
      <c r="BN19" s="386">
        <v>0.6</v>
      </c>
      <c r="BO19" s="386">
        <v>0.5</v>
      </c>
      <c r="BP19" s="386">
        <v>0.5</v>
      </c>
      <c r="BQ19" s="386">
        <v>0.4</v>
      </c>
      <c r="BR19" s="386">
        <v>0.4</v>
      </c>
      <c r="BS19" s="386">
        <v>0.4</v>
      </c>
      <c r="BT19" s="386">
        <v>0.4</v>
      </c>
      <c r="BU19" s="375">
        <v>0.3</v>
      </c>
      <c r="BV19" s="375">
        <v>0.3</v>
      </c>
      <c r="BW19" s="375">
        <v>0.3</v>
      </c>
      <c r="BX19" s="385"/>
      <c r="BY19" s="385"/>
      <c r="BZ19" s="385"/>
      <c r="CA19" s="385"/>
      <c r="CB19" s="385"/>
      <c r="CC19" s="385"/>
      <c r="CD19" s="385"/>
      <c r="CE19" s="386">
        <v>1</v>
      </c>
      <c r="CF19" s="386">
        <v>1</v>
      </c>
      <c r="CG19" s="386">
        <v>1</v>
      </c>
      <c r="CH19" s="386">
        <v>0.9</v>
      </c>
      <c r="CI19" s="386">
        <v>0.9</v>
      </c>
      <c r="CJ19" s="386">
        <v>0.9</v>
      </c>
      <c r="CK19" s="386">
        <v>0.8</v>
      </c>
      <c r="CL19" s="386">
        <v>0.8</v>
      </c>
      <c r="CM19" s="386">
        <v>0.8</v>
      </c>
      <c r="CN19" s="386">
        <v>0.7</v>
      </c>
      <c r="CO19" s="386">
        <v>0.7</v>
      </c>
      <c r="CP19" s="386">
        <v>0.6</v>
      </c>
      <c r="CQ19" s="386">
        <v>0.6</v>
      </c>
      <c r="CR19" s="386">
        <v>0.5</v>
      </c>
      <c r="CS19" s="386">
        <v>0.5</v>
      </c>
      <c r="CT19" s="375">
        <v>0.4</v>
      </c>
      <c r="CU19" s="375">
        <v>0.4</v>
      </c>
      <c r="CV19" s="375">
        <v>0.4</v>
      </c>
      <c r="CW19" s="375">
        <v>0.4</v>
      </c>
      <c r="CX19" s="375">
        <v>0.4</v>
      </c>
      <c r="CY19" s="385"/>
      <c r="CZ19" s="385"/>
      <c r="DA19" s="385"/>
      <c r="DB19" s="385"/>
      <c r="DC19" s="385"/>
      <c r="DD19" s="385"/>
      <c r="DE19" s="385"/>
      <c r="DF19" s="386">
        <v>1.2</v>
      </c>
      <c r="DG19" s="386">
        <v>1.2</v>
      </c>
      <c r="DH19" s="386">
        <v>1.2</v>
      </c>
      <c r="DI19" s="386">
        <v>1.1000000000000001</v>
      </c>
      <c r="DJ19" s="386">
        <v>1.1000000000000001</v>
      </c>
      <c r="DK19" s="386">
        <v>1.1000000000000001</v>
      </c>
      <c r="DL19" s="386">
        <v>1</v>
      </c>
      <c r="DM19" s="386">
        <v>1</v>
      </c>
      <c r="DN19" s="386">
        <v>1</v>
      </c>
      <c r="DO19" s="386">
        <v>0.9</v>
      </c>
      <c r="DP19" s="386">
        <v>0.9</v>
      </c>
      <c r="DQ19" s="386">
        <v>0.8</v>
      </c>
      <c r="DR19" s="386">
        <v>0.8</v>
      </c>
      <c r="DS19" s="386">
        <v>0.7</v>
      </c>
      <c r="DT19" s="386">
        <v>0.7</v>
      </c>
      <c r="DU19" s="375">
        <v>0.6</v>
      </c>
      <c r="DV19" s="375">
        <v>0.6</v>
      </c>
      <c r="DW19" s="375">
        <v>0.6</v>
      </c>
      <c r="DX19" s="375">
        <v>0.5</v>
      </c>
      <c r="DY19" s="375">
        <v>0.5</v>
      </c>
      <c r="DZ19" s="385"/>
      <c r="EA19" s="385"/>
      <c r="EB19" s="385"/>
      <c r="EC19" s="385"/>
      <c r="ED19" s="385"/>
      <c r="EE19" s="385"/>
      <c r="EF19" s="385"/>
      <c r="EG19" s="386">
        <v>1.4</v>
      </c>
      <c r="EH19" s="386">
        <v>1.4</v>
      </c>
      <c r="EI19" s="386">
        <v>1.4</v>
      </c>
      <c r="EJ19" s="386">
        <v>1.2</v>
      </c>
      <c r="EK19" s="386">
        <v>1.2</v>
      </c>
      <c r="EL19" s="386">
        <v>1.2</v>
      </c>
      <c r="EM19" s="386">
        <v>1.2</v>
      </c>
      <c r="EN19" s="386">
        <v>1.2</v>
      </c>
      <c r="EO19" s="386">
        <v>1.2</v>
      </c>
      <c r="EP19" s="386">
        <v>1.1000000000000001</v>
      </c>
      <c r="EQ19" s="386">
        <v>1.1000000000000001</v>
      </c>
      <c r="ER19" s="386">
        <v>1</v>
      </c>
      <c r="ES19" s="386">
        <v>1</v>
      </c>
      <c r="ET19" s="386">
        <v>0.9</v>
      </c>
      <c r="EU19" s="386">
        <v>0.9</v>
      </c>
      <c r="EV19" s="375">
        <v>0.8</v>
      </c>
      <c r="EW19" s="375">
        <v>0.8</v>
      </c>
      <c r="EX19" s="375">
        <v>0.8</v>
      </c>
      <c r="EY19" s="375">
        <v>0.7</v>
      </c>
      <c r="EZ19" s="375">
        <v>0.7</v>
      </c>
      <c r="FA19" s="385"/>
      <c r="FB19" s="385"/>
      <c r="FC19" s="385"/>
      <c r="FD19" s="385"/>
      <c r="FE19" s="385"/>
      <c r="FF19" s="385"/>
      <c r="FG19" s="385"/>
      <c r="FH19" s="386">
        <v>1.6</v>
      </c>
      <c r="FI19" s="386">
        <v>1.8</v>
      </c>
      <c r="FJ19" s="386">
        <v>1.8</v>
      </c>
      <c r="FK19" s="386">
        <v>1.8</v>
      </c>
      <c r="FL19" s="386">
        <v>1.8</v>
      </c>
      <c r="FM19" s="386">
        <v>1.8</v>
      </c>
      <c r="FN19" s="386">
        <v>1.8</v>
      </c>
      <c r="FO19" s="386">
        <v>1.7</v>
      </c>
      <c r="FP19" s="386">
        <v>1.7</v>
      </c>
      <c r="FQ19" s="386">
        <v>1.7</v>
      </c>
      <c r="FR19" s="386">
        <v>1.7</v>
      </c>
      <c r="FS19" s="386">
        <v>1.5</v>
      </c>
      <c r="FT19" s="386">
        <v>1.5</v>
      </c>
      <c r="FU19" s="386">
        <v>1.4</v>
      </c>
      <c r="FV19" s="386">
        <v>1.4</v>
      </c>
      <c r="FW19" s="386">
        <v>1.4</v>
      </c>
      <c r="FX19" s="386">
        <v>1.3</v>
      </c>
      <c r="FY19" s="386">
        <v>1.3</v>
      </c>
      <c r="FZ19" s="386">
        <v>1.2</v>
      </c>
      <c r="GA19" s="386">
        <v>1.2</v>
      </c>
      <c r="GB19" s="387"/>
      <c r="GC19" s="489">
        <v>38.35</v>
      </c>
      <c r="GD19" s="489">
        <v>41.58</v>
      </c>
      <c r="GE19" s="489">
        <v>43.23</v>
      </c>
      <c r="GF19" s="489">
        <v>45.42</v>
      </c>
      <c r="GG19" s="490">
        <v>47.21</v>
      </c>
      <c r="GH19" s="486">
        <v>7.2891200970000014</v>
      </c>
      <c r="GI19" s="484">
        <v>6.0105583440000014</v>
      </c>
      <c r="GJ19" s="484">
        <v>7.987715694000002</v>
      </c>
      <c r="GK19" s="484">
        <v>11.058900111000003</v>
      </c>
      <c r="GL19" s="484">
        <v>5.2196954040000012</v>
      </c>
      <c r="GM19" s="484">
        <v>4.8901691789999999</v>
      </c>
      <c r="GN19" s="484">
        <v>5.5360405799999999</v>
      </c>
      <c r="GO19" s="485">
        <v>7.7109136650000005</v>
      </c>
    </row>
    <row r="20" spans="1:197" s="189" customFormat="1" hidden="1">
      <c r="A20" s="379" t="s">
        <v>598</v>
      </c>
      <c r="B20" s="388">
        <v>74.2</v>
      </c>
      <c r="C20" s="381">
        <v>301</v>
      </c>
      <c r="D20" s="381">
        <v>300</v>
      </c>
      <c r="E20" s="382">
        <v>8</v>
      </c>
      <c r="F20" s="382">
        <v>11</v>
      </c>
      <c r="G20" s="381">
        <v>27</v>
      </c>
      <c r="H20" s="389">
        <v>94.58</v>
      </c>
      <c r="I20" s="383">
        <v>3</v>
      </c>
      <c r="J20" s="487">
        <v>0.6</v>
      </c>
      <c r="K20" s="488"/>
      <c r="L20" s="369">
        <v>0.5</v>
      </c>
      <c r="M20" s="370">
        <v>0.6</v>
      </c>
      <c r="N20" s="480">
        <v>0.35099999999999998</v>
      </c>
      <c r="O20" s="371">
        <v>0.60099999999999998</v>
      </c>
      <c r="P20" s="371">
        <v>0.85099999999999998</v>
      </c>
      <c r="Q20" s="371">
        <v>0.55100000000000005</v>
      </c>
      <c r="R20" s="371">
        <f t="shared" si="0"/>
        <v>0.80100000000000005</v>
      </c>
      <c r="S20" s="371">
        <f t="shared" si="1"/>
        <v>1.0510000000000002</v>
      </c>
      <c r="T20" s="372">
        <f t="shared" si="2"/>
        <v>19.359646113995765</v>
      </c>
      <c r="U20" s="373"/>
      <c r="V20" s="372">
        <f t="shared" si="3"/>
        <v>14.988113120512848</v>
      </c>
      <c r="W20" s="373"/>
      <c r="X20" s="371">
        <v>0.67</v>
      </c>
      <c r="Y20" s="371">
        <v>0.72</v>
      </c>
      <c r="Z20" s="371">
        <v>0.83</v>
      </c>
      <c r="AA20" s="371">
        <v>1.46</v>
      </c>
      <c r="AB20" s="371">
        <v>1.88</v>
      </c>
      <c r="AC20" s="371">
        <v>3</v>
      </c>
      <c r="AD20" s="371">
        <v>3.3</v>
      </c>
      <c r="AE20" s="371">
        <v>3.6</v>
      </c>
      <c r="AF20" s="371">
        <v>4</v>
      </c>
      <c r="AG20" s="371">
        <v>5</v>
      </c>
      <c r="AH20" s="374" t="s">
        <v>587</v>
      </c>
      <c r="AI20" s="371">
        <v>0.27500000000000002</v>
      </c>
      <c r="AJ20" s="371">
        <v>0.35099999999999998</v>
      </c>
      <c r="AK20" s="371">
        <v>0.375</v>
      </c>
      <c r="AL20" s="371">
        <v>0.45100000000000001</v>
      </c>
      <c r="AM20" s="371">
        <v>0.47499999999999998</v>
      </c>
      <c r="AN20" s="371">
        <v>0.55100000000000005</v>
      </c>
      <c r="AO20" s="371">
        <v>0.57499999999999996</v>
      </c>
      <c r="AP20" s="371">
        <v>0.65100000000000002</v>
      </c>
      <c r="AQ20" s="371">
        <v>1.68</v>
      </c>
      <c r="AR20" s="375">
        <v>1.47</v>
      </c>
      <c r="AS20" s="375">
        <v>1.8480000000000001</v>
      </c>
      <c r="AT20" s="375">
        <v>1.617</v>
      </c>
      <c r="AU20" s="376">
        <v>0.51</v>
      </c>
      <c r="AV20" s="377">
        <v>0.11</v>
      </c>
      <c r="AW20" s="385"/>
      <c r="AX20" s="385"/>
      <c r="AY20" s="385"/>
      <c r="AZ20" s="385"/>
      <c r="BA20" s="385"/>
      <c r="BB20" s="385"/>
      <c r="BC20" s="385"/>
      <c r="BD20" s="386">
        <v>0.8</v>
      </c>
      <c r="BE20" s="386">
        <v>0.8</v>
      </c>
      <c r="BF20" s="386">
        <v>0.8</v>
      </c>
      <c r="BG20" s="386">
        <v>0.7</v>
      </c>
      <c r="BH20" s="386">
        <v>0.7</v>
      </c>
      <c r="BI20" s="386">
        <v>0.7</v>
      </c>
      <c r="BJ20" s="386">
        <v>0.6</v>
      </c>
      <c r="BK20" s="386">
        <v>0.6</v>
      </c>
      <c r="BL20" s="386">
        <v>0.6</v>
      </c>
      <c r="BM20" s="386">
        <v>0.6</v>
      </c>
      <c r="BN20" s="386">
        <v>0.6</v>
      </c>
      <c r="BO20" s="386">
        <v>0.5</v>
      </c>
      <c r="BP20" s="386">
        <v>0.5</v>
      </c>
      <c r="BQ20" s="386">
        <v>0.4</v>
      </c>
      <c r="BR20" s="386">
        <v>0.4</v>
      </c>
      <c r="BS20" s="386">
        <v>0.4</v>
      </c>
      <c r="BT20" s="386">
        <v>0.4</v>
      </c>
      <c r="BU20" s="375">
        <v>0.3</v>
      </c>
      <c r="BV20" s="375">
        <v>0.3</v>
      </c>
      <c r="BW20" s="375">
        <v>0.3</v>
      </c>
      <c r="BX20" s="385"/>
      <c r="BY20" s="385"/>
      <c r="BZ20" s="385"/>
      <c r="CA20" s="385"/>
      <c r="CB20" s="385"/>
      <c r="CC20" s="385"/>
      <c r="CD20" s="385"/>
      <c r="CE20" s="386">
        <v>1</v>
      </c>
      <c r="CF20" s="386">
        <v>1</v>
      </c>
      <c r="CG20" s="386">
        <v>1</v>
      </c>
      <c r="CH20" s="386">
        <v>0.9</v>
      </c>
      <c r="CI20" s="386">
        <v>0.9</v>
      </c>
      <c r="CJ20" s="386">
        <v>0.9</v>
      </c>
      <c r="CK20" s="386">
        <v>0.8</v>
      </c>
      <c r="CL20" s="386">
        <v>0.8</v>
      </c>
      <c r="CM20" s="386">
        <v>0.8</v>
      </c>
      <c r="CN20" s="386">
        <v>0.7</v>
      </c>
      <c r="CO20" s="386">
        <v>0.7</v>
      </c>
      <c r="CP20" s="386">
        <v>0.6</v>
      </c>
      <c r="CQ20" s="386">
        <v>0.6</v>
      </c>
      <c r="CR20" s="386">
        <v>0.5</v>
      </c>
      <c r="CS20" s="386">
        <v>0.5</v>
      </c>
      <c r="CT20" s="375">
        <v>0.4</v>
      </c>
      <c r="CU20" s="375">
        <v>0.4</v>
      </c>
      <c r="CV20" s="375">
        <v>0.4</v>
      </c>
      <c r="CW20" s="375">
        <v>0.4</v>
      </c>
      <c r="CX20" s="375">
        <v>0.4</v>
      </c>
      <c r="CY20" s="385"/>
      <c r="CZ20" s="385"/>
      <c r="DA20" s="385"/>
      <c r="DB20" s="385"/>
      <c r="DC20" s="385"/>
      <c r="DD20" s="385"/>
      <c r="DE20" s="385"/>
      <c r="DF20" s="386">
        <v>1.2</v>
      </c>
      <c r="DG20" s="386">
        <v>1.2</v>
      </c>
      <c r="DH20" s="386">
        <v>1.2</v>
      </c>
      <c r="DI20" s="386">
        <v>1.1000000000000001</v>
      </c>
      <c r="DJ20" s="386">
        <v>1.1000000000000001</v>
      </c>
      <c r="DK20" s="386">
        <v>1.1000000000000001</v>
      </c>
      <c r="DL20" s="386">
        <v>1</v>
      </c>
      <c r="DM20" s="386">
        <v>1</v>
      </c>
      <c r="DN20" s="386">
        <v>1</v>
      </c>
      <c r="DO20" s="386">
        <v>0.9</v>
      </c>
      <c r="DP20" s="386">
        <v>0.9</v>
      </c>
      <c r="DQ20" s="386">
        <v>0.8</v>
      </c>
      <c r="DR20" s="386">
        <v>0.8</v>
      </c>
      <c r="DS20" s="386">
        <v>0.7</v>
      </c>
      <c r="DT20" s="386">
        <v>0.7</v>
      </c>
      <c r="DU20" s="375">
        <v>0.6</v>
      </c>
      <c r="DV20" s="375">
        <v>0.6</v>
      </c>
      <c r="DW20" s="375">
        <v>0.6</v>
      </c>
      <c r="DX20" s="375">
        <v>0.5</v>
      </c>
      <c r="DY20" s="375">
        <v>0.5</v>
      </c>
      <c r="DZ20" s="385"/>
      <c r="EA20" s="385"/>
      <c r="EB20" s="385"/>
      <c r="EC20" s="385"/>
      <c r="ED20" s="385"/>
      <c r="EE20" s="385"/>
      <c r="EF20" s="385"/>
      <c r="EG20" s="386">
        <v>1.4</v>
      </c>
      <c r="EH20" s="386">
        <v>1.4</v>
      </c>
      <c r="EI20" s="386">
        <v>1.4</v>
      </c>
      <c r="EJ20" s="386">
        <v>1.2</v>
      </c>
      <c r="EK20" s="386">
        <v>1.2</v>
      </c>
      <c r="EL20" s="386">
        <v>1.2</v>
      </c>
      <c r="EM20" s="386">
        <v>1.2</v>
      </c>
      <c r="EN20" s="386">
        <v>1.2</v>
      </c>
      <c r="EO20" s="386">
        <v>1.2</v>
      </c>
      <c r="EP20" s="386">
        <v>1.1000000000000001</v>
      </c>
      <c r="EQ20" s="386">
        <v>1.1000000000000001</v>
      </c>
      <c r="ER20" s="386">
        <v>1</v>
      </c>
      <c r="ES20" s="386">
        <v>1</v>
      </c>
      <c r="ET20" s="386">
        <v>0.9</v>
      </c>
      <c r="EU20" s="386">
        <v>0.9</v>
      </c>
      <c r="EV20" s="375">
        <v>0.8</v>
      </c>
      <c r="EW20" s="375">
        <v>0.8</v>
      </c>
      <c r="EX20" s="375">
        <v>0.8</v>
      </c>
      <c r="EY20" s="375">
        <v>0.7</v>
      </c>
      <c r="EZ20" s="375">
        <v>0.7</v>
      </c>
      <c r="FA20" s="385"/>
      <c r="FB20" s="385"/>
      <c r="FC20" s="385"/>
      <c r="FD20" s="385"/>
      <c r="FE20" s="385"/>
      <c r="FF20" s="385"/>
      <c r="FG20" s="385"/>
      <c r="FH20" s="386">
        <v>1.6</v>
      </c>
      <c r="FI20" s="386">
        <v>1.7</v>
      </c>
      <c r="FJ20" s="386">
        <v>1.5</v>
      </c>
      <c r="FK20" s="386">
        <v>1.5</v>
      </c>
      <c r="FL20" s="386">
        <v>1.4</v>
      </c>
      <c r="FM20" s="386">
        <v>1.4</v>
      </c>
      <c r="FN20" s="386">
        <v>1.3</v>
      </c>
      <c r="FO20" s="386">
        <v>1.3</v>
      </c>
      <c r="FP20" s="386">
        <v>1.3</v>
      </c>
      <c r="FQ20" s="386">
        <v>1.2</v>
      </c>
      <c r="FR20" s="386">
        <v>1.2</v>
      </c>
      <c r="FS20" s="386">
        <v>1.2</v>
      </c>
      <c r="FT20" s="386">
        <v>1.1000000000000001</v>
      </c>
      <c r="FU20" s="386">
        <v>1.1000000000000001</v>
      </c>
      <c r="FV20" s="386">
        <v>1.1000000000000001</v>
      </c>
      <c r="FW20" s="386">
        <v>1.1000000000000001</v>
      </c>
      <c r="FX20" s="386">
        <v>1</v>
      </c>
      <c r="FY20" s="386">
        <v>1</v>
      </c>
      <c r="FZ20" s="386">
        <v>1</v>
      </c>
      <c r="GA20" s="386">
        <v>1</v>
      </c>
      <c r="GB20" s="387"/>
      <c r="GC20" s="484">
        <v>59.641736049000016</v>
      </c>
      <c r="GD20" s="484">
        <v>67.822773795000003</v>
      </c>
      <c r="GE20" s="484">
        <v>69.698876435999992</v>
      </c>
      <c r="GF20" s="484">
        <v>75.823670538000016</v>
      </c>
      <c r="GG20" s="485">
        <v>80.309620881000001</v>
      </c>
      <c r="GH20" s="486">
        <v>7.2891200970000014</v>
      </c>
      <c r="GI20" s="484">
        <v>6.0105583440000014</v>
      </c>
      <c r="GJ20" s="484">
        <v>7.987715694000002</v>
      </c>
      <c r="GK20" s="484">
        <v>11.058900111000003</v>
      </c>
      <c r="GL20" s="484">
        <v>5.2196954040000012</v>
      </c>
      <c r="GM20" s="484">
        <v>4.8901691789999999</v>
      </c>
      <c r="GN20" s="484">
        <v>5.5360405799999999</v>
      </c>
      <c r="GO20" s="485">
        <v>7.7109136650000005</v>
      </c>
    </row>
    <row r="21" spans="1:197" s="189" customFormat="1" hidden="1">
      <c r="A21" s="379" t="s">
        <v>599</v>
      </c>
      <c r="B21" s="388">
        <v>97.6</v>
      </c>
      <c r="C21" s="381">
        <v>310</v>
      </c>
      <c r="D21" s="381">
        <v>300</v>
      </c>
      <c r="E21" s="382">
        <v>9</v>
      </c>
      <c r="F21" s="382">
        <v>15.5</v>
      </c>
      <c r="G21" s="381">
        <v>27</v>
      </c>
      <c r="H21" s="382">
        <v>124.4</v>
      </c>
      <c r="I21" s="383">
        <v>3</v>
      </c>
      <c r="J21" s="487">
        <v>0.6</v>
      </c>
      <c r="K21" s="488"/>
      <c r="L21" s="369">
        <v>0.5</v>
      </c>
      <c r="M21" s="370">
        <v>0.6</v>
      </c>
      <c r="N21" s="480">
        <v>0.35099999999999998</v>
      </c>
      <c r="O21" s="371">
        <v>0.60099999999999998</v>
      </c>
      <c r="P21" s="371">
        <v>0.85099999999999998</v>
      </c>
      <c r="Q21" s="371">
        <v>0.55100000000000005</v>
      </c>
      <c r="R21" s="371">
        <f t="shared" si="0"/>
        <v>0.80100000000000005</v>
      </c>
      <c r="S21" s="371">
        <f t="shared" si="1"/>
        <v>1.0510000000000002</v>
      </c>
      <c r="T21" s="372">
        <f t="shared" si="2"/>
        <v>19.359646113995765</v>
      </c>
      <c r="U21" s="373"/>
      <c r="V21" s="372">
        <f t="shared" si="3"/>
        <v>14.988113120512848</v>
      </c>
      <c r="W21" s="373"/>
      <c r="X21" s="371">
        <v>0.67</v>
      </c>
      <c r="Y21" s="371">
        <v>0.72</v>
      </c>
      <c r="Z21" s="371">
        <v>0.83</v>
      </c>
      <c r="AA21" s="371">
        <v>1.46</v>
      </c>
      <c r="AB21" s="371">
        <v>1.88</v>
      </c>
      <c r="AC21" s="371">
        <v>3</v>
      </c>
      <c r="AD21" s="371">
        <v>3.3</v>
      </c>
      <c r="AE21" s="371">
        <v>3.6</v>
      </c>
      <c r="AF21" s="371">
        <v>4</v>
      </c>
      <c r="AG21" s="371">
        <v>5</v>
      </c>
      <c r="AH21" s="374" t="s">
        <v>587</v>
      </c>
      <c r="AI21" s="371">
        <v>0.27500000000000002</v>
      </c>
      <c r="AJ21" s="371">
        <v>0.35099999999999998</v>
      </c>
      <c r="AK21" s="371">
        <v>0.375</v>
      </c>
      <c r="AL21" s="371">
        <v>0.45100000000000001</v>
      </c>
      <c r="AM21" s="371">
        <v>0.47499999999999998</v>
      </c>
      <c r="AN21" s="371">
        <v>0.55100000000000005</v>
      </c>
      <c r="AO21" s="371">
        <v>0.57499999999999996</v>
      </c>
      <c r="AP21" s="371">
        <v>0.65100000000000002</v>
      </c>
      <c r="AQ21" s="371">
        <v>1.68</v>
      </c>
      <c r="AR21" s="375">
        <v>1.47</v>
      </c>
      <c r="AS21" s="375">
        <v>1.8480000000000001</v>
      </c>
      <c r="AT21" s="375">
        <v>1.617</v>
      </c>
      <c r="AU21" s="376">
        <v>0.51</v>
      </c>
      <c r="AV21" s="377">
        <v>0.11</v>
      </c>
      <c r="AW21" s="385"/>
      <c r="AX21" s="385"/>
      <c r="AY21" s="385"/>
      <c r="AZ21" s="385"/>
      <c r="BA21" s="385"/>
      <c r="BB21" s="385"/>
      <c r="BC21" s="385"/>
      <c r="BD21" s="386">
        <v>0.8</v>
      </c>
      <c r="BE21" s="386">
        <v>0.8</v>
      </c>
      <c r="BF21" s="386">
        <v>0.8</v>
      </c>
      <c r="BG21" s="386">
        <v>0.7</v>
      </c>
      <c r="BH21" s="386">
        <v>0.7</v>
      </c>
      <c r="BI21" s="386">
        <v>0.7</v>
      </c>
      <c r="BJ21" s="386">
        <v>0.6</v>
      </c>
      <c r="BK21" s="386">
        <v>0.6</v>
      </c>
      <c r="BL21" s="386">
        <v>0.6</v>
      </c>
      <c r="BM21" s="386">
        <v>0.6</v>
      </c>
      <c r="BN21" s="386">
        <v>0.6</v>
      </c>
      <c r="BO21" s="386">
        <v>0.5</v>
      </c>
      <c r="BP21" s="386">
        <v>0.5</v>
      </c>
      <c r="BQ21" s="386">
        <v>0.4</v>
      </c>
      <c r="BR21" s="386">
        <v>0.4</v>
      </c>
      <c r="BS21" s="386">
        <v>0.4</v>
      </c>
      <c r="BT21" s="386">
        <v>0.4</v>
      </c>
      <c r="BU21" s="375">
        <v>0.3</v>
      </c>
      <c r="BV21" s="375">
        <v>0.3</v>
      </c>
      <c r="BW21" s="375">
        <v>0.3</v>
      </c>
      <c r="BX21" s="385"/>
      <c r="BY21" s="385"/>
      <c r="BZ21" s="385"/>
      <c r="CA21" s="385"/>
      <c r="CB21" s="385"/>
      <c r="CC21" s="385"/>
      <c r="CD21" s="385"/>
      <c r="CE21" s="386">
        <v>1</v>
      </c>
      <c r="CF21" s="386">
        <v>1</v>
      </c>
      <c r="CG21" s="386">
        <v>1</v>
      </c>
      <c r="CH21" s="386">
        <v>0.9</v>
      </c>
      <c r="CI21" s="386">
        <v>0.9</v>
      </c>
      <c r="CJ21" s="386">
        <v>0.9</v>
      </c>
      <c r="CK21" s="386">
        <v>0.8</v>
      </c>
      <c r="CL21" s="386">
        <v>0.8</v>
      </c>
      <c r="CM21" s="386">
        <v>0.8</v>
      </c>
      <c r="CN21" s="386">
        <v>0.7</v>
      </c>
      <c r="CO21" s="386">
        <v>0.7</v>
      </c>
      <c r="CP21" s="386">
        <v>0.6</v>
      </c>
      <c r="CQ21" s="386">
        <v>0.6</v>
      </c>
      <c r="CR21" s="386">
        <v>0.5</v>
      </c>
      <c r="CS21" s="386">
        <v>0.5</v>
      </c>
      <c r="CT21" s="375">
        <v>0.4</v>
      </c>
      <c r="CU21" s="375">
        <v>0.4</v>
      </c>
      <c r="CV21" s="375">
        <v>0.4</v>
      </c>
      <c r="CW21" s="375">
        <v>0.4</v>
      </c>
      <c r="CX21" s="375">
        <v>0.4</v>
      </c>
      <c r="CY21" s="385"/>
      <c r="CZ21" s="385"/>
      <c r="DA21" s="385"/>
      <c r="DB21" s="385"/>
      <c r="DC21" s="385"/>
      <c r="DD21" s="385"/>
      <c r="DE21" s="385"/>
      <c r="DF21" s="386">
        <v>1.2</v>
      </c>
      <c r="DG21" s="386">
        <v>1.2</v>
      </c>
      <c r="DH21" s="386">
        <v>1.2</v>
      </c>
      <c r="DI21" s="386">
        <v>1.1000000000000001</v>
      </c>
      <c r="DJ21" s="386">
        <v>1.1000000000000001</v>
      </c>
      <c r="DK21" s="386">
        <v>1.1000000000000001</v>
      </c>
      <c r="DL21" s="386">
        <v>1</v>
      </c>
      <c r="DM21" s="386">
        <v>1</v>
      </c>
      <c r="DN21" s="386">
        <v>1</v>
      </c>
      <c r="DO21" s="386">
        <v>0.9</v>
      </c>
      <c r="DP21" s="386">
        <v>0.9</v>
      </c>
      <c r="DQ21" s="386">
        <v>0.8</v>
      </c>
      <c r="DR21" s="386">
        <v>0.8</v>
      </c>
      <c r="DS21" s="386">
        <v>0.7</v>
      </c>
      <c r="DT21" s="386">
        <v>0.7</v>
      </c>
      <c r="DU21" s="375">
        <v>0.6</v>
      </c>
      <c r="DV21" s="375">
        <v>0.6</v>
      </c>
      <c r="DW21" s="375">
        <v>0.6</v>
      </c>
      <c r="DX21" s="375">
        <v>0.5</v>
      </c>
      <c r="DY21" s="375">
        <v>0.5</v>
      </c>
      <c r="DZ21" s="385"/>
      <c r="EA21" s="385"/>
      <c r="EB21" s="385"/>
      <c r="EC21" s="385"/>
      <c r="ED21" s="385"/>
      <c r="EE21" s="385"/>
      <c r="EF21" s="385"/>
      <c r="EG21" s="386">
        <v>1.4</v>
      </c>
      <c r="EH21" s="386">
        <v>1.4</v>
      </c>
      <c r="EI21" s="386">
        <v>1.4</v>
      </c>
      <c r="EJ21" s="386">
        <v>1.2</v>
      </c>
      <c r="EK21" s="386">
        <v>1.2</v>
      </c>
      <c r="EL21" s="386">
        <v>1.2</v>
      </c>
      <c r="EM21" s="386">
        <v>1.2</v>
      </c>
      <c r="EN21" s="386">
        <v>1.2</v>
      </c>
      <c r="EO21" s="386">
        <v>1.2</v>
      </c>
      <c r="EP21" s="386">
        <v>1.1000000000000001</v>
      </c>
      <c r="EQ21" s="386">
        <v>1.1000000000000001</v>
      </c>
      <c r="ER21" s="386">
        <v>1</v>
      </c>
      <c r="ES21" s="386">
        <v>1</v>
      </c>
      <c r="ET21" s="386">
        <v>0.9</v>
      </c>
      <c r="EU21" s="386">
        <v>0.9</v>
      </c>
      <c r="EV21" s="375">
        <v>0.8</v>
      </c>
      <c r="EW21" s="375">
        <v>0.8</v>
      </c>
      <c r="EX21" s="375">
        <v>0.8</v>
      </c>
      <c r="EY21" s="375">
        <v>0.7</v>
      </c>
      <c r="EZ21" s="375">
        <v>0.7</v>
      </c>
      <c r="FA21" s="385"/>
      <c r="FB21" s="385"/>
      <c r="FC21" s="385"/>
      <c r="FD21" s="385"/>
      <c r="FE21" s="385"/>
      <c r="FF21" s="385"/>
      <c r="FG21" s="385"/>
      <c r="FH21" s="386">
        <v>1.6</v>
      </c>
      <c r="FI21" s="386">
        <v>1.7</v>
      </c>
      <c r="FJ21" s="386">
        <v>1.5</v>
      </c>
      <c r="FK21" s="386">
        <v>1.5</v>
      </c>
      <c r="FL21" s="386">
        <v>1.4</v>
      </c>
      <c r="FM21" s="386">
        <v>1.4</v>
      </c>
      <c r="FN21" s="386">
        <v>1.3</v>
      </c>
      <c r="FO21" s="386">
        <v>1.3</v>
      </c>
      <c r="FP21" s="386">
        <v>1.3</v>
      </c>
      <c r="FQ21" s="386">
        <v>1.2</v>
      </c>
      <c r="FR21" s="386">
        <v>1.2</v>
      </c>
      <c r="FS21" s="386">
        <v>1.2</v>
      </c>
      <c r="FT21" s="386">
        <v>1.1000000000000001</v>
      </c>
      <c r="FU21" s="386">
        <v>1.1000000000000001</v>
      </c>
      <c r="FV21" s="386">
        <v>1.1000000000000001</v>
      </c>
      <c r="FW21" s="386">
        <v>1.1000000000000001</v>
      </c>
      <c r="FX21" s="386">
        <v>1</v>
      </c>
      <c r="FY21" s="386">
        <v>1</v>
      </c>
      <c r="FZ21" s="386">
        <v>1</v>
      </c>
      <c r="GA21" s="386">
        <v>1</v>
      </c>
      <c r="GB21" s="387"/>
      <c r="GC21" s="484">
        <v>57.097793592000002</v>
      </c>
      <c r="GD21" s="484">
        <v>62.867954708999996</v>
      </c>
      <c r="GE21" s="484">
        <v>70.186575249000015</v>
      </c>
      <c r="GF21" s="484">
        <v>74.032303212000002</v>
      </c>
      <c r="GG21" s="485">
        <v>80.309620881000001</v>
      </c>
      <c r="GH21" s="486">
        <v>7.2891200970000014</v>
      </c>
      <c r="GI21" s="484">
        <v>6.0105583440000014</v>
      </c>
      <c r="GJ21" s="484">
        <v>7.987715694000002</v>
      </c>
      <c r="GK21" s="484">
        <v>11.058900111000003</v>
      </c>
      <c r="GL21" s="484">
        <v>5.2196954040000012</v>
      </c>
      <c r="GM21" s="484">
        <v>4.8901691789999999</v>
      </c>
      <c r="GN21" s="484">
        <v>5.5360405799999999</v>
      </c>
      <c r="GO21" s="485">
        <v>7.7109136650000005</v>
      </c>
    </row>
    <row r="22" spans="1:197" s="189" customFormat="1" hidden="1">
      <c r="A22" s="379" t="s">
        <v>600</v>
      </c>
      <c r="B22" s="380">
        <v>134</v>
      </c>
      <c r="C22" s="381">
        <v>356</v>
      </c>
      <c r="D22" s="381">
        <v>369</v>
      </c>
      <c r="E22" s="382">
        <v>11.2</v>
      </c>
      <c r="F22" s="382">
        <v>18</v>
      </c>
      <c r="G22" s="381">
        <v>15</v>
      </c>
      <c r="H22" s="382">
        <v>170.6</v>
      </c>
      <c r="I22" s="383">
        <v>4</v>
      </c>
      <c r="J22" s="487">
        <v>0.6</v>
      </c>
      <c r="K22" s="488"/>
      <c r="L22" s="369">
        <v>0.5</v>
      </c>
      <c r="M22" s="370">
        <v>0.6</v>
      </c>
      <c r="N22" s="480">
        <v>0.38100000000000001</v>
      </c>
      <c r="O22" s="371">
        <v>0.63100000000000001</v>
      </c>
      <c r="P22" s="371">
        <v>0.88100000000000001</v>
      </c>
      <c r="Q22" s="371">
        <v>0.58099999999999996</v>
      </c>
      <c r="R22" s="371">
        <f t="shared" si="0"/>
        <v>0.83099999999999996</v>
      </c>
      <c r="S22" s="371">
        <f t="shared" si="1"/>
        <v>1.081</v>
      </c>
      <c r="T22" s="372">
        <f t="shared" si="2"/>
        <v>19.359646113995765</v>
      </c>
      <c r="U22" s="373"/>
      <c r="V22" s="372">
        <f t="shared" si="3"/>
        <v>14.988113120512848</v>
      </c>
      <c r="W22" s="373"/>
      <c r="X22" s="371">
        <v>0.67</v>
      </c>
      <c r="Y22" s="371">
        <v>0.72</v>
      </c>
      <c r="Z22" s="371">
        <v>0.83</v>
      </c>
      <c r="AA22" s="371">
        <v>1.46</v>
      </c>
      <c r="AB22" s="371">
        <v>1.88</v>
      </c>
      <c r="AC22" s="371">
        <v>3</v>
      </c>
      <c r="AD22" s="371">
        <v>3.3</v>
      </c>
      <c r="AE22" s="371">
        <v>3.6</v>
      </c>
      <c r="AF22" s="371">
        <v>4</v>
      </c>
      <c r="AG22" s="371">
        <v>5</v>
      </c>
      <c r="AH22" s="374" t="s">
        <v>587</v>
      </c>
      <c r="AI22" s="371">
        <v>0.35</v>
      </c>
      <c r="AJ22" s="371">
        <v>0.49299999999999999</v>
      </c>
      <c r="AK22" s="371">
        <v>0.45</v>
      </c>
      <c r="AL22" s="371">
        <v>0.59299999999999997</v>
      </c>
      <c r="AM22" s="371">
        <v>0.55000000000000004</v>
      </c>
      <c r="AN22" s="371">
        <v>0.69299999999999995</v>
      </c>
      <c r="AO22" s="371">
        <v>0.65</v>
      </c>
      <c r="AP22" s="371">
        <v>0.79300000000000004</v>
      </c>
      <c r="AQ22" s="371">
        <v>1.68</v>
      </c>
      <c r="AR22" s="375">
        <v>1.47</v>
      </c>
      <c r="AS22" s="375">
        <v>1.8480000000000001</v>
      </c>
      <c r="AT22" s="375">
        <v>1.617</v>
      </c>
      <c r="AU22" s="376">
        <v>0.54</v>
      </c>
      <c r="AV22" s="377">
        <v>0.14000000000000001</v>
      </c>
      <c r="AW22" s="385"/>
      <c r="AX22" s="385"/>
      <c r="AY22" s="385"/>
      <c r="AZ22" s="385"/>
      <c r="BA22" s="385"/>
      <c r="BB22" s="385"/>
      <c r="BC22" s="385"/>
      <c r="BD22" s="386">
        <v>0.8</v>
      </c>
      <c r="BE22" s="386">
        <v>0.8</v>
      </c>
      <c r="BF22" s="386">
        <v>0.8</v>
      </c>
      <c r="BG22" s="386">
        <v>0.7</v>
      </c>
      <c r="BH22" s="386">
        <v>0.7</v>
      </c>
      <c r="BI22" s="386">
        <v>0.7</v>
      </c>
      <c r="BJ22" s="386">
        <v>0.6</v>
      </c>
      <c r="BK22" s="386">
        <v>0.6</v>
      </c>
      <c r="BL22" s="386">
        <v>0.6</v>
      </c>
      <c r="BM22" s="386">
        <v>0.6</v>
      </c>
      <c r="BN22" s="386">
        <v>0.6</v>
      </c>
      <c r="BO22" s="386">
        <v>0.5</v>
      </c>
      <c r="BP22" s="386">
        <v>0.5</v>
      </c>
      <c r="BQ22" s="386">
        <v>0.4</v>
      </c>
      <c r="BR22" s="386">
        <v>0.4</v>
      </c>
      <c r="BS22" s="386">
        <v>0.4</v>
      </c>
      <c r="BT22" s="386">
        <v>0.4</v>
      </c>
      <c r="BU22" s="375">
        <v>0.3</v>
      </c>
      <c r="BV22" s="375">
        <v>0.3</v>
      </c>
      <c r="BW22" s="375">
        <v>0.3</v>
      </c>
      <c r="BX22" s="385"/>
      <c r="BY22" s="385"/>
      <c r="BZ22" s="385"/>
      <c r="CA22" s="385"/>
      <c r="CB22" s="385"/>
      <c r="CC22" s="385"/>
      <c r="CD22" s="385"/>
      <c r="CE22" s="386">
        <v>1</v>
      </c>
      <c r="CF22" s="386">
        <v>1</v>
      </c>
      <c r="CG22" s="386">
        <v>1</v>
      </c>
      <c r="CH22" s="386">
        <v>0.9</v>
      </c>
      <c r="CI22" s="386">
        <v>0.9</v>
      </c>
      <c r="CJ22" s="386">
        <v>0.9</v>
      </c>
      <c r="CK22" s="386">
        <v>0.8</v>
      </c>
      <c r="CL22" s="386">
        <v>0.8</v>
      </c>
      <c r="CM22" s="386">
        <v>0.8</v>
      </c>
      <c r="CN22" s="386">
        <v>0.7</v>
      </c>
      <c r="CO22" s="386">
        <v>0.7</v>
      </c>
      <c r="CP22" s="386">
        <v>0.6</v>
      </c>
      <c r="CQ22" s="386">
        <v>0.6</v>
      </c>
      <c r="CR22" s="386">
        <v>0.5</v>
      </c>
      <c r="CS22" s="386">
        <v>0.5</v>
      </c>
      <c r="CT22" s="375">
        <v>0.4</v>
      </c>
      <c r="CU22" s="375">
        <v>0.4</v>
      </c>
      <c r="CV22" s="375">
        <v>0.4</v>
      </c>
      <c r="CW22" s="375">
        <v>0.4</v>
      </c>
      <c r="CX22" s="375">
        <v>0.4</v>
      </c>
      <c r="CY22" s="385"/>
      <c r="CZ22" s="385"/>
      <c r="DA22" s="385"/>
      <c r="DB22" s="385"/>
      <c r="DC22" s="385"/>
      <c r="DD22" s="385"/>
      <c r="DE22" s="385"/>
      <c r="DF22" s="386">
        <v>1.2</v>
      </c>
      <c r="DG22" s="386">
        <v>1.2</v>
      </c>
      <c r="DH22" s="386">
        <v>1.2</v>
      </c>
      <c r="DI22" s="386">
        <v>1.1000000000000001</v>
      </c>
      <c r="DJ22" s="386">
        <v>1.1000000000000001</v>
      </c>
      <c r="DK22" s="386">
        <v>1.1000000000000001</v>
      </c>
      <c r="DL22" s="386">
        <v>1</v>
      </c>
      <c r="DM22" s="386">
        <v>1</v>
      </c>
      <c r="DN22" s="386">
        <v>1</v>
      </c>
      <c r="DO22" s="386">
        <v>0.9</v>
      </c>
      <c r="DP22" s="386">
        <v>0.9</v>
      </c>
      <c r="DQ22" s="386">
        <v>0.8</v>
      </c>
      <c r="DR22" s="386">
        <v>0.8</v>
      </c>
      <c r="DS22" s="386">
        <v>0.7</v>
      </c>
      <c r="DT22" s="386">
        <v>0.7</v>
      </c>
      <c r="DU22" s="375">
        <v>0.6</v>
      </c>
      <c r="DV22" s="375">
        <v>0.6</v>
      </c>
      <c r="DW22" s="375">
        <v>0.6</v>
      </c>
      <c r="DX22" s="375">
        <v>0.5</v>
      </c>
      <c r="DY22" s="375">
        <v>0.5</v>
      </c>
      <c r="DZ22" s="385"/>
      <c r="EA22" s="385"/>
      <c r="EB22" s="385"/>
      <c r="EC22" s="385"/>
      <c r="ED22" s="385"/>
      <c r="EE22" s="385"/>
      <c r="EF22" s="385"/>
      <c r="EG22" s="386">
        <v>1.4</v>
      </c>
      <c r="EH22" s="386">
        <v>1.4</v>
      </c>
      <c r="EI22" s="386">
        <v>1.4</v>
      </c>
      <c r="EJ22" s="386">
        <v>1.2</v>
      </c>
      <c r="EK22" s="386">
        <v>1.2</v>
      </c>
      <c r="EL22" s="386">
        <v>1.2</v>
      </c>
      <c r="EM22" s="386">
        <v>1.2</v>
      </c>
      <c r="EN22" s="386">
        <v>1.2</v>
      </c>
      <c r="EO22" s="386">
        <v>1.2</v>
      </c>
      <c r="EP22" s="386">
        <v>1.1000000000000001</v>
      </c>
      <c r="EQ22" s="386">
        <v>1.1000000000000001</v>
      </c>
      <c r="ER22" s="386">
        <v>1</v>
      </c>
      <c r="ES22" s="386">
        <v>1</v>
      </c>
      <c r="ET22" s="386">
        <v>0.9</v>
      </c>
      <c r="EU22" s="386">
        <v>0.9</v>
      </c>
      <c r="EV22" s="375">
        <v>0.8</v>
      </c>
      <c r="EW22" s="375">
        <v>0.8</v>
      </c>
      <c r="EX22" s="375">
        <v>0.8</v>
      </c>
      <c r="EY22" s="375">
        <v>0.7</v>
      </c>
      <c r="EZ22" s="375">
        <v>0.7</v>
      </c>
      <c r="FA22" s="385"/>
      <c r="FB22" s="385"/>
      <c r="FC22" s="385"/>
      <c r="FD22" s="385"/>
      <c r="FE22" s="385"/>
      <c r="FF22" s="385"/>
      <c r="FG22" s="385"/>
      <c r="FH22" s="386">
        <v>1.6</v>
      </c>
      <c r="FI22" s="386">
        <v>1.8</v>
      </c>
      <c r="FJ22" s="386">
        <v>1.8</v>
      </c>
      <c r="FK22" s="386">
        <v>1.8</v>
      </c>
      <c r="FL22" s="386">
        <v>1.8</v>
      </c>
      <c r="FM22" s="386">
        <v>1.8</v>
      </c>
      <c r="FN22" s="386">
        <v>1.8</v>
      </c>
      <c r="FO22" s="386">
        <v>1.7</v>
      </c>
      <c r="FP22" s="386">
        <v>1.7</v>
      </c>
      <c r="FQ22" s="386">
        <v>1.7</v>
      </c>
      <c r="FR22" s="386">
        <v>1.7</v>
      </c>
      <c r="FS22" s="386">
        <v>1.5</v>
      </c>
      <c r="FT22" s="386">
        <v>1.5</v>
      </c>
      <c r="FU22" s="386">
        <v>1.4</v>
      </c>
      <c r="FV22" s="386">
        <v>1.4</v>
      </c>
      <c r="FW22" s="386">
        <v>1.4</v>
      </c>
      <c r="FX22" s="386">
        <v>1.3</v>
      </c>
      <c r="FY22" s="386">
        <v>1.3</v>
      </c>
      <c r="FZ22" s="386">
        <v>1.2</v>
      </c>
      <c r="GA22" s="386">
        <v>1.2</v>
      </c>
      <c r="GB22" s="387"/>
      <c r="GC22" s="484">
        <v>51.008148954000006</v>
      </c>
      <c r="GD22" s="484">
        <v>53.034892155000009</v>
      </c>
      <c r="GE22" s="484">
        <v>62.001143820000003</v>
      </c>
      <c r="GF22" s="484">
        <v>62.512066385999994</v>
      </c>
      <c r="GG22" s="485">
        <v>70.63473091500002</v>
      </c>
      <c r="GH22" s="486">
        <v>7.2891200970000014</v>
      </c>
      <c r="GI22" s="484">
        <v>6.0105583440000014</v>
      </c>
      <c r="GJ22" s="484">
        <v>7.987715694000002</v>
      </c>
      <c r="GK22" s="484">
        <v>11.058900111000003</v>
      </c>
      <c r="GL22" s="484">
        <v>5.2196954040000012</v>
      </c>
      <c r="GM22" s="484">
        <v>4.8901691789999999</v>
      </c>
      <c r="GN22" s="484">
        <v>5.5360405799999999</v>
      </c>
      <c r="GO22" s="485">
        <v>7.7109136650000005</v>
      </c>
    </row>
    <row r="23" spans="1:197" s="189" customFormat="1" hidden="1">
      <c r="A23" s="379" t="s">
        <v>601</v>
      </c>
      <c r="B23" s="380">
        <v>147</v>
      </c>
      <c r="C23" s="381">
        <v>360</v>
      </c>
      <c r="D23" s="381">
        <v>370</v>
      </c>
      <c r="E23" s="382">
        <v>12.3</v>
      </c>
      <c r="F23" s="382">
        <v>19.8</v>
      </c>
      <c r="G23" s="381">
        <v>15</v>
      </c>
      <c r="H23" s="382">
        <v>187.9</v>
      </c>
      <c r="I23" s="383">
        <v>4</v>
      </c>
      <c r="J23" s="487">
        <v>0.6</v>
      </c>
      <c r="K23" s="488"/>
      <c r="L23" s="369">
        <v>0.5</v>
      </c>
      <c r="M23" s="370">
        <v>0.6</v>
      </c>
      <c r="N23" s="480">
        <v>0.38600000000000001</v>
      </c>
      <c r="O23" s="371">
        <v>0.63600000000000001</v>
      </c>
      <c r="P23" s="371">
        <v>0.88600000000000001</v>
      </c>
      <c r="Q23" s="371">
        <v>0.58599999999999997</v>
      </c>
      <c r="R23" s="371">
        <f t="shared" si="0"/>
        <v>0.83599999999999997</v>
      </c>
      <c r="S23" s="371">
        <f t="shared" si="1"/>
        <v>1.0859999999999999</v>
      </c>
      <c r="T23" s="372">
        <f t="shared" si="2"/>
        <v>19.359646113995765</v>
      </c>
      <c r="U23" s="373"/>
      <c r="V23" s="372">
        <f t="shared" si="3"/>
        <v>14.988113120512848</v>
      </c>
      <c r="W23" s="373"/>
      <c r="X23" s="371">
        <v>0.67</v>
      </c>
      <c r="Y23" s="371">
        <v>0.72</v>
      </c>
      <c r="Z23" s="371">
        <v>0.83</v>
      </c>
      <c r="AA23" s="371">
        <v>1.46</v>
      </c>
      <c r="AB23" s="371">
        <v>1.88</v>
      </c>
      <c r="AC23" s="371">
        <v>3</v>
      </c>
      <c r="AD23" s="371">
        <v>3.3</v>
      </c>
      <c r="AE23" s="371">
        <v>3.6</v>
      </c>
      <c r="AF23" s="371">
        <v>4</v>
      </c>
      <c r="AG23" s="371">
        <v>5</v>
      </c>
      <c r="AH23" s="374" t="s">
        <v>587</v>
      </c>
      <c r="AI23" s="371">
        <v>0.5</v>
      </c>
      <c r="AJ23" s="371">
        <v>1.18</v>
      </c>
      <c r="AK23" s="371">
        <v>0.6</v>
      </c>
      <c r="AL23" s="371">
        <v>1.18</v>
      </c>
      <c r="AM23" s="371">
        <v>0.7</v>
      </c>
      <c r="AN23" s="371">
        <v>1.18</v>
      </c>
      <c r="AO23" s="371">
        <v>0.8</v>
      </c>
      <c r="AP23" s="371">
        <v>1.18</v>
      </c>
      <c r="AQ23" s="371">
        <v>1.68</v>
      </c>
      <c r="AR23" s="375">
        <v>1.47</v>
      </c>
      <c r="AS23" s="375">
        <v>1.8480000000000001</v>
      </c>
      <c r="AT23" s="375">
        <v>1.617</v>
      </c>
      <c r="AU23" s="376">
        <v>0.54</v>
      </c>
      <c r="AV23" s="377">
        <v>0.14000000000000001</v>
      </c>
      <c r="AW23" s="385"/>
      <c r="AX23" s="385"/>
      <c r="AY23" s="385"/>
      <c r="AZ23" s="385"/>
      <c r="BA23" s="385"/>
      <c r="BB23" s="385"/>
      <c r="BC23" s="385"/>
      <c r="BD23" s="386">
        <v>0.8</v>
      </c>
      <c r="BE23" s="386">
        <v>0.8</v>
      </c>
      <c r="BF23" s="386">
        <v>0.8</v>
      </c>
      <c r="BG23" s="386">
        <v>0.7</v>
      </c>
      <c r="BH23" s="386">
        <v>0.7</v>
      </c>
      <c r="BI23" s="386">
        <v>0.7</v>
      </c>
      <c r="BJ23" s="386">
        <v>0.6</v>
      </c>
      <c r="BK23" s="386">
        <v>0.6</v>
      </c>
      <c r="BL23" s="386">
        <v>0.6</v>
      </c>
      <c r="BM23" s="386">
        <v>0.6</v>
      </c>
      <c r="BN23" s="386">
        <v>0.6</v>
      </c>
      <c r="BO23" s="386">
        <v>0.5</v>
      </c>
      <c r="BP23" s="386">
        <v>0.5</v>
      </c>
      <c r="BQ23" s="386">
        <v>0.4</v>
      </c>
      <c r="BR23" s="386">
        <v>0.4</v>
      </c>
      <c r="BS23" s="386">
        <v>0.4</v>
      </c>
      <c r="BT23" s="386">
        <v>0.4</v>
      </c>
      <c r="BU23" s="375">
        <v>0.3</v>
      </c>
      <c r="BV23" s="375">
        <v>0.3</v>
      </c>
      <c r="BW23" s="375">
        <v>0.3</v>
      </c>
      <c r="BX23" s="385"/>
      <c r="BY23" s="385"/>
      <c r="BZ23" s="385"/>
      <c r="CA23" s="385"/>
      <c r="CB23" s="385"/>
      <c r="CC23" s="385"/>
      <c r="CD23" s="385"/>
      <c r="CE23" s="386">
        <v>1</v>
      </c>
      <c r="CF23" s="386">
        <v>1</v>
      </c>
      <c r="CG23" s="386">
        <v>1</v>
      </c>
      <c r="CH23" s="386">
        <v>0.9</v>
      </c>
      <c r="CI23" s="386">
        <v>0.9</v>
      </c>
      <c r="CJ23" s="386">
        <v>0.9</v>
      </c>
      <c r="CK23" s="386">
        <v>0.8</v>
      </c>
      <c r="CL23" s="386">
        <v>0.8</v>
      </c>
      <c r="CM23" s="386">
        <v>0.8</v>
      </c>
      <c r="CN23" s="386">
        <v>0.7</v>
      </c>
      <c r="CO23" s="386">
        <v>0.7</v>
      </c>
      <c r="CP23" s="386">
        <v>0.6</v>
      </c>
      <c r="CQ23" s="386">
        <v>0.6</v>
      </c>
      <c r="CR23" s="386">
        <v>0.5</v>
      </c>
      <c r="CS23" s="386">
        <v>0.5</v>
      </c>
      <c r="CT23" s="375">
        <v>0.4</v>
      </c>
      <c r="CU23" s="375">
        <v>0.4</v>
      </c>
      <c r="CV23" s="375">
        <v>0.4</v>
      </c>
      <c r="CW23" s="375">
        <v>0.4</v>
      </c>
      <c r="CX23" s="375">
        <v>0.4</v>
      </c>
      <c r="CY23" s="385"/>
      <c r="CZ23" s="385"/>
      <c r="DA23" s="385"/>
      <c r="DB23" s="385"/>
      <c r="DC23" s="385"/>
      <c r="DD23" s="385"/>
      <c r="DE23" s="385"/>
      <c r="DF23" s="386">
        <v>1.2</v>
      </c>
      <c r="DG23" s="386">
        <v>1.2</v>
      </c>
      <c r="DH23" s="386">
        <v>1.2</v>
      </c>
      <c r="DI23" s="386">
        <v>1.1000000000000001</v>
      </c>
      <c r="DJ23" s="386">
        <v>1.1000000000000001</v>
      </c>
      <c r="DK23" s="386">
        <v>1.1000000000000001</v>
      </c>
      <c r="DL23" s="386">
        <v>1</v>
      </c>
      <c r="DM23" s="386">
        <v>1</v>
      </c>
      <c r="DN23" s="386">
        <v>1</v>
      </c>
      <c r="DO23" s="386">
        <v>0.9</v>
      </c>
      <c r="DP23" s="386">
        <v>0.9</v>
      </c>
      <c r="DQ23" s="386">
        <v>0.8</v>
      </c>
      <c r="DR23" s="386">
        <v>0.8</v>
      </c>
      <c r="DS23" s="386">
        <v>0.7</v>
      </c>
      <c r="DT23" s="386">
        <v>0.7</v>
      </c>
      <c r="DU23" s="375">
        <v>0.6</v>
      </c>
      <c r="DV23" s="375">
        <v>0.6</v>
      </c>
      <c r="DW23" s="375">
        <v>0.6</v>
      </c>
      <c r="DX23" s="375">
        <v>0.5</v>
      </c>
      <c r="DY23" s="375">
        <v>0.5</v>
      </c>
      <c r="DZ23" s="385"/>
      <c r="EA23" s="385"/>
      <c r="EB23" s="385"/>
      <c r="EC23" s="385"/>
      <c r="ED23" s="385"/>
      <c r="EE23" s="385"/>
      <c r="EF23" s="385"/>
      <c r="EG23" s="386">
        <v>1.4</v>
      </c>
      <c r="EH23" s="386">
        <v>1.4</v>
      </c>
      <c r="EI23" s="386">
        <v>1.4</v>
      </c>
      <c r="EJ23" s="386">
        <v>1.2</v>
      </c>
      <c r="EK23" s="386">
        <v>1.2</v>
      </c>
      <c r="EL23" s="386">
        <v>1.2</v>
      </c>
      <c r="EM23" s="386">
        <v>1.2</v>
      </c>
      <c r="EN23" s="386">
        <v>1.2</v>
      </c>
      <c r="EO23" s="386">
        <v>1.2</v>
      </c>
      <c r="EP23" s="386">
        <v>1.1000000000000001</v>
      </c>
      <c r="EQ23" s="386">
        <v>1.1000000000000001</v>
      </c>
      <c r="ER23" s="386">
        <v>1</v>
      </c>
      <c r="ES23" s="386">
        <v>1</v>
      </c>
      <c r="ET23" s="386">
        <v>0.9</v>
      </c>
      <c r="EU23" s="386">
        <v>0.9</v>
      </c>
      <c r="EV23" s="375">
        <v>0.8</v>
      </c>
      <c r="EW23" s="375">
        <v>0.8</v>
      </c>
      <c r="EX23" s="375">
        <v>0.8</v>
      </c>
      <c r="EY23" s="375">
        <v>0.7</v>
      </c>
      <c r="EZ23" s="375">
        <v>0.7</v>
      </c>
      <c r="FA23" s="385"/>
      <c r="FB23" s="385"/>
      <c r="FC23" s="385"/>
      <c r="FD23" s="385"/>
      <c r="FE23" s="385"/>
      <c r="FF23" s="385"/>
      <c r="FG23" s="385"/>
      <c r="FH23" s="386">
        <v>1.6</v>
      </c>
      <c r="FI23" s="386">
        <v>1.8</v>
      </c>
      <c r="FJ23" s="386">
        <v>1.8</v>
      </c>
      <c r="FK23" s="386">
        <v>1.8</v>
      </c>
      <c r="FL23" s="386">
        <v>1.8</v>
      </c>
      <c r="FM23" s="386">
        <v>1.8</v>
      </c>
      <c r="FN23" s="386">
        <v>1.8</v>
      </c>
      <c r="FO23" s="386">
        <v>1.7</v>
      </c>
      <c r="FP23" s="386">
        <v>1.7</v>
      </c>
      <c r="FQ23" s="386">
        <v>1.7</v>
      </c>
      <c r="FR23" s="386">
        <v>1.7</v>
      </c>
      <c r="FS23" s="386">
        <v>1.5</v>
      </c>
      <c r="FT23" s="386">
        <v>1.5</v>
      </c>
      <c r="FU23" s="386">
        <v>1.4</v>
      </c>
      <c r="FV23" s="386">
        <v>1.4</v>
      </c>
      <c r="FW23" s="386">
        <v>1.4</v>
      </c>
      <c r="FX23" s="386">
        <v>1.3</v>
      </c>
      <c r="FY23" s="386">
        <v>1.3</v>
      </c>
      <c r="FZ23" s="386">
        <v>1.2</v>
      </c>
      <c r="GA23" s="386">
        <v>1.2</v>
      </c>
      <c r="GB23" s="387"/>
      <c r="GC23" s="484">
        <v>51.008148954000006</v>
      </c>
      <c r="GD23" s="484">
        <v>53.034892155000009</v>
      </c>
      <c r="GE23" s="484">
        <v>62.001143820000003</v>
      </c>
      <c r="GF23" s="484">
        <v>62.512066385999994</v>
      </c>
      <c r="GG23" s="485">
        <v>70.63473091500002</v>
      </c>
      <c r="GH23" s="486">
        <v>7.2891200970000014</v>
      </c>
      <c r="GI23" s="484">
        <v>6.0105583440000014</v>
      </c>
      <c r="GJ23" s="484">
        <v>7.987715694000002</v>
      </c>
      <c r="GK23" s="484">
        <v>11.058900111000003</v>
      </c>
      <c r="GL23" s="484">
        <v>5.2196954040000012</v>
      </c>
      <c r="GM23" s="484">
        <v>4.8901691789999999</v>
      </c>
      <c r="GN23" s="484">
        <v>5.5360405799999999</v>
      </c>
      <c r="GO23" s="485">
        <v>7.7109136650000005</v>
      </c>
    </row>
    <row r="24" spans="1:197" s="189" customFormat="1" hidden="1">
      <c r="A24" s="379" t="s">
        <v>602</v>
      </c>
      <c r="B24" s="380">
        <v>162</v>
      </c>
      <c r="C24" s="381">
        <v>364</v>
      </c>
      <c r="D24" s="381">
        <v>371</v>
      </c>
      <c r="E24" s="382">
        <v>13.3</v>
      </c>
      <c r="F24" s="382">
        <v>21.8</v>
      </c>
      <c r="G24" s="381">
        <v>15</v>
      </c>
      <c r="H24" s="382">
        <v>206.3</v>
      </c>
      <c r="I24" s="383">
        <v>4</v>
      </c>
      <c r="J24" s="487">
        <v>0.6</v>
      </c>
      <c r="K24" s="488"/>
      <c r="L24" s="369">
        <v>0.5</v>
      </c>
      <c r="M24" s="370">
        <v>0.6</v>
      </c>
      <c r="N24" s="480">
        <v>0.38600000000000001</v>
      </c>
      <c r="O24" s="371">
        <v>0.63600000000000001</v>
      </c>
      <c r="P24" s="371">
        <v>0.88600000000000001</v>
      </c>
      <c r="Q24" s="371">
        <v>0.58599999999999997</v>
      </c>
      <c r="R24" s="371">
        <f t="shared" si="0"/>
        <v>0.83599999999999997</v>
      </c>
      <c r="S24" s="371">
        <f t="shared" si="1"/>
        <v>1.0859999999999999</v>
      </c>
      <c r="T24" s="372">
        <f t="shared" si="2"/>
        <v>19.359646113995765</v>
      </c>
      <c r="U24" s="373"/>
      <c r="V24" s="372">
        <f t="shared" si="3"/>
        <v>14.988113120512848</v>
      </c>
      <c r="W24" s="373"/>
      <c r="X24" s="371">
        <v>0.67</v>
      </c>
      <c r="Y24" s="371">
        <v>0.72</v>
      </c>
      <c r="Z24" s="371">
        <v>0.83</v>
      </c>
      <c r="AA24" s="371">
        <v>1.46</v>
      </c>
      <c r="AB24" s="371">
        <v>1.88</v>
      </c>
      <c r="AC24" s="371">
        <v>3</v>
      </c>
      <c r="AD24" s="371">
        <v>3.3</v>
      </c>
      <c r="AE24" s="371">
        <v>3.6</v>
      </c>
      <c r="AF24" s="371">
        <v>4</v>
      </c>
      <c r="AG24" s="371">
        <v>5</v>
      </c>
      <c r="AH24" s="374" t="s">
        <v>587</v>
      </c>
      <c r="AI24" s="371">
        <v>0.42499999999999999</v>
      </c>
      <c r="AJ24" s="371">
        <v>0.58299999999999996</v>
      </c>
      <c r="AK24" s="371">
        <v>0.52500000000000002</v>
      </c>
      <c r="AL24" s="371">
        <v>0.68300000000000005</v>
      </c>
      <c r="AM24" s="371">
        <v>0.625</v>
      </c>
      <c r="AN24" s="371">
        <v>0.78300000000000003</v>
      </c>
      <c r="AO24" s="371">
        <v>0.72499999999999998</v>
      </c>
      <c r="AP24" s="371">
        <v>0.88300000000000001</v>
      </c>
      <c r="AQ24" s="371">
        <v>1.68</v>
      </c>
      <c r="AR24" s="375">
        <v>1.47</v>
      </c>
      <c r="AS24" s="375">
        <v>1.8480000000000001</v>
      </c>
      <c r="AT24" s="375">
        <v>1.617</v>
      </c>
      <c r="AU24" s="376">
        <v>0.6</v>
      </c>
      <c r="AV24" s="377">
        <v>0.2</v>
      </c>
      <c r="AW24" s="385"/>
      <c r="AX24" s="385"/>
      <c r="AY24" s="385"/>
      <c r="AZ24" s="385"/>
      <c r="BA24" s="385"/>
      <c r="BB24" s="385"/>
      <c r="BC24" s="385"/>
      <c r="BD24" s="386">
        <v>0.8</v>
      </c>
      <c r="BE24" s="386">
        <v>0.8</v>
      </c>
      <c r="BF24" s="386">
        <v>0.8</v>
      </c>
      <c r="BG24" s="386">
        <v>0.7</v>
      </c>
      <c r="BH24" s="386">
        <v>0.7</v>
      </c>
      <c r="BI24" s="386">
        <v>0.7</v>
      </c>
      <c r="BJ24" s="386">
        <v>0.6</v>
      </c>
      <c r="BK24" s="386">
        <v>0.6</v>
      </c>
      <c r="BL24" s="386">
        <v>0.6</v>
      </c>
      <c r="BM24" s="386">
        <v>0.6</v>
      </c>
      <c r="BN24" s="386">
        <v>0.6</v>
      </c>
      <c r="BO24" s="386">
        <v>0.5</v>
      </c>
      <c r="BP24" s="386">
        <v>0.5</v>
      </c>
      <c r="BQ24" s="386">
        <v>0.4</v>
      </c>
      <c r="BR24" s="386">
        <v>0.4</v>
      </c>
      <c r="BS24" s="386">
        <v>0.4</v>
      </c>
      <c r="BT24" s="386">
        <v>0.4</v>
      </c>
      <c r="BU24" s="375">
        <v>0.3</v>
      </c>
      <c r="BV24" s="375">
        <v>0.3</v>
      </c>
      <c r="BW24" s="375">
        <v>0.3</v>
      </c>
      <c r="BX24" s="385"/>
      <c r="BY24" s="385"/>
      <c r="BZ24" s="385"/>
      <c r="CA24" s="385"/>
      <c r="CB24" s="385"/>
      <c r="CC24" s="385"/>
      <c r="CD24" s="385"/>
      <c r="CE24" s="386">
        <v>1</v>
      </c>
      <c r="CF24" s="386">
        <v>1</v>
      </c>
      <c r="CG24" s="386">
        <v>1</v>
      </c>
      <c r="CH24" s="386">
        <v>0.9</v>
      </c>
      <c r="CI24" s="386">
        <v>0.9</v>
      </c>
      <c r="CJ24" s="386">
        <v>0.9</v>
      </c>
      <c r="CK24" s="386">
        <v>0.8</v>
      </c>
      <c r="CL24" s="386">
        <v>0.8</v>
      </c>
      <c r="CM24" s="386">
        <v>0.8</v>
      </c>
      <c r="CN24" s="386">
        <v>0.7</v>
      </c>
      <c r="CO24" s="386">
        <v>0.7</v>
      </c>
      <c r="CP24" s="386">
        <v>0.6</v>
      </c>
      <c r="CQ24" s="386">
        <v>0.6</v>
      </c>
      <c r="CR24" s="386">
        <v>0.5</v>
      </c>
      <c r="CS24" s="386">
        <v>0.5</v>
      </c>
      <c r="CT24" s="375">
        <v>0.4</v>
      </c>
      <c r="CU24" s="375">
        <v>0.4</v>
      </c>
      <c r="CV24" s="375">
        <v>0.4</v>
      </c>
      <c r="CW24" s="375">
        <v>0.4</v>
      </c>
      <c r="CX24" s="375">
        <v>0.4</v>
      </c>
      <c r="CY24" s="385"/>
      <c r="CZ24" s="385"/>
      <c r="DA24" s="385"/>
      <c r="DB24" s="385"/>
      <c r="DC24" s="385"/>
      <c r="DD24" s="385"/>
      <c r="DE24" s="385"/>
      <c r="DF24" s="386">
        <v>1.2</v>
      </c>
      <c r="DG24" s="386">
        <v>1.2</v>
      </c>
      <c r="DH24" s="386">
        <v>1.2</v>
      </c>
      <c r="DI24" s="386">
        <v>1.1000000000000001</v>
      </c>
      <c r="DJ24" s="386">
        <v>1.1000000000000001</v>
      </c>
      <c r="DK24" s="386">
        <v>1.1000000000000001</v>
      </c>
      <c r="DL24" s="386">
        <v>1</v>
      </c>
      <c r="DM24" s="386">
        <v>1</v>
      </c>
      <c r="DN24" s="386">
        <v>1</v>
      </c>
      <c r="DO24" s="386">
        <v>0.9</v>
      </c>
      <c r="DP24" s="386">
        <v>0.9</v>
      </c>
      <c r="DQ24" s="386">
        <v>0.8</v>
      </c>
      <c r="DR24" s="386">
        <v>0.8</v>
      </c>
      <c r="DS24" s="386">
        <v>0.7</v>
      </c>
      <c r="DT24" s="386">
        <v>0.7</v>
      </c>
      <c r="DU24" s="375">
        <v>0.6</v>
      </c>
      <c r="DV24" s="375">
        <v>0.6</v>
      </c>
      <c r="DW24" s="375">
        <v>0.6</v>
      </c>
      <c r="DX24" s="375">
        <v>0.5</v>
      </c>
      <c r="DY24" s="375">
        <v>0.5</v>
      </c>
      <c r="DZ24" s="385"/>
      <c r="EA24" s="385"/>
      <c r="EB24" s="385"/>
      <c r="EC24" s="385"/>
      <c r="ED24" s="385"/>
      <c r="EE24" s="385"/>
      <c r="EF24" s="385"/>
      <c r="EG24" s="386">
        <v>1.4</v>
      </c>
      <c r="EH24" s="386">
        <v>1.4</v>
      </c>
      <c r="EI24" s="386">
        <v>1.4</v>
      </c>
      <c r="EJ24" s="386">
        <v>1.2</v>
      </c>
      <c r="EK24" s="386">
        <v>1.2</v>
      </c>
      <c r="EL24" s="386">
        <v>1.2</v>
      </c>
      <c r="EM24" s="386">
        <v>1.2</v>
      </c>
      <c r="EN24" s="386">
        <v>1.2</v>
      </c>
      <c r="EO24" s="386">
        <v>1.2</v>
      </c>
      <c r="EP24" s="386">
        <v>1.1000000000000001</v>
      </c>
      <c r="EQ24" s="386">
        <v>1.1000000000000001</v>
      </c>
      <c r="ER24" s="386">
        <v>1</v>
      </c>
      <c r="ES24" s="386">
        <v>1</v>
      </c>
      <c r="ET24" s="386">
        <v>0.9</v>
      </c>
      <c r="EU24" s="386">
        <v>0.9</v>
      </c>
      <c r="EV24" s="375">
        <v>0.8</v>
      </c>
      <c r="EW24" s="375">
        <v>0.8</v>
      </c>
      <c r="EX24" s="375">
        <v>0.8</v>
      </c>
      <c r="EY24" s="375">
        <v>0.7</v>
      </c>
      <c r="EZ24" s="375">
        <v>0.7</v>
      </c>
      <c r="FA24" s="385"/>
      <c r="FB24" s="385"/>
      <c r="FC24" s="385"/>
      <c r="FD24" s="385"/>
      <c r="FE24" s="385"/>
      <c r="FF24" s="385"/>
      <c r="FG24" s="385"/>
      <c r="FH24" s="386">
        <v>1.6</v>
      </c>
      <c r="FI24" s="386">
        <v>1.8</v>
      </c>
      <c r="FJ24" s="386">
        <v>1.8</v>
      </c>
      <c r="FK24" s="386">
        <v>1.8</v>
      </c>
      <c r="FL24" s="386">
        <v>1.8</v>
      </c>
      <c r="FM24" s="386">
        <v>1.8</v>
      </c>
      <c r="FN24" s="386">
        <v>1.8</v>
      </c>
      <c r="FO24" s="386">
        <v>1.7</v>
      </c>
      <c r="FP24" s="386">
        <v>1.7</v>
      </c>
      <c r="FQ24" s="386">
        <v>1.7</v>
      </c>
      <c r="FR24" s="386">
        <v>1.7</v>
      </c>
      <c r="FS24" s="386">
        <v>1.5</v>
      </c>
      <c r="FT24" s="386">
        <v>1.5</v>
      </c>
      <c r="FU24" s="386">
        <v>1.4</v>
      </c>
      <c r="FV24" s="386">
        <v>1.4</v>
      </c>
      <c r="FW24" s="386">
        <v>1.4</v>
      </c>
      <c r="FX24" s="386">
        <v>1.3</v>
      </c>
      <c r="FY24" s="386">
        <v>1.3</v>
      </c>
      <c r="FZ24" s="386">
        <v>1.2</v>
      </c>
      <c r="GA24" s="386">
        <v>1.2</v>
      </c>
      <c r="GB24" s="387"/>
      <c r="GC24" s="484">
        <v>46.65840278400001</v>
      </c>
      <c r="GD24" s="484">
        <v>46.060234226999995</v>
      </c>
      <c r="GE24" s="484">
        <v>52.62941798100001</v>
      </c>
      <c r="GF24" s="484">
        <v>50.779049769000004</v>
      </c>
      <c r="GG24" s="485">
        <v>57.480044013000011</v>
      </c>
      <c r="GH24" s="486">
        <v>7.2891200970000014</v>
      </c>
      <c r="GI24" s="484">
        <v>6.0105583440000014</v>
      </c>
      <c r="GJ24" s="484">
        <v>7.987715694000002</v>
      </c>
      <c r="GK24" s="484">
        <v>11.058900111000003</v>
      </c>
      <c r="GL24" s="484">
        <v>5.2196954040000012</v>
      </c>
      <c r="GM24" s="484">
        <v>4.8901691789999999</v>
      </c>
      <c r="GN24" s="484">
        <v>5.5360405799999999</v>
      </c>
      <c r="GO24" s="485">
        <v>7.7109136650000005</v>
      </c>
    </row>
    <row r="25" spans="1:197" s="189" customFormat="1" hidden="1">
      <c r="A25" s="379" t="s">
        <v>603</v>
      </c>
      <c r="B25" s="380">
        <v>179</v>
      </c>
      <c r="C25" s="381">
        <v>368</v>
      </c>
      <c r="D25" s="381">
        <v>373</v>
      </c>
      <c r="E25" s="382">
        <v>15</v>
      </c>
      <c r="F25" s="382">
        <v>23.9</v>
      </c>
      <c r="G25" s="381">
        <v>15</v>
      </c>
      <c r="H25" s="382">
        <v>228.3</v>
      </c>
      <c r="I25" s="383">
        <v>4</v>
      </c>
      <c r="J25" s="487">
        <v>0.6</v>
      </c>
      <c r="K25" s="488"/>
      <c r="L25" s="369">
        <v>0.5</v>
      </c>
      <c r="M25" s="370">
        <v>0.6</v>
      </c>
      <c r="N25" s="480">
        <v>0.38600000000000001</v>
      </c>
      <c r="O25" s="371">
        <v>0.63600000000000001</v>
      </c>
      <c r="P25" s="371">
        <v>0.88600000000000001</v>
      </c>
      <c r="Q25" s="371">
        <v>0.58599999999999997</v>
      </c>
      <c r="R25" s="371">
        <f t="shared" si="0"/>
        <v>0.83599999999999997</v>
      </c>
      <c r="S25" s="371">
        <f t="shared" si="1"/>
        <v>1.0859999999999999</v>
      </c>
      <c r="T25" s="372">
        <f t="shared" si="2"/>
        <v>19.359646113995765</v>
      </c>
      <c r="U25" s="373"/>
      <c r="V25" s="372">
        <f t="shared" si="3"/>
        <v>14.988113120512848</v>
      </c>
      <c r="W25" s="373"/>
      <c r="X25" s="371">
        <v>0.67</v>
      </c>
      <c r="Y25" s="371">
        <v>0.72</v>
      </c>
      <c r="Z25" s="371">
        <v>0.83</v>
      </c>
      <c r="AA25" s="371">
        <v>1.46</v>
      </c>
      <c r="AB25" s="371">
        <v>1.88</v>
      </c>
      <c r="AC25" s="371">
        <v>3</v>
      </c>
      <c r="AD25" s="371">
        <v>3.3</v>
      </c>
      <c r="AE25" s="371">
        <v>3.6</v>
      </c>
      <c r="AF25" s="371">
        <v>4</v>
      </c>
      <c r="AG25" s="371">
        <v>5</v>
      </c>
      <c r="AH25" s="374" t="s">
        <v>587</v>
      </c>
      <c r="AI25" s="371">
        <v>0.42499999999999999</v>
      </c>
      <c r="AJ25" s="371">
        <v>0.58299999999999996</v>
      </c>
      <c r="AK25" s="371">
        <v>0.52500000000000002</v>
      </c>
      <c r="AL25" s="371">
        <v>0.68300000000000005</v>
      </c>
      <c r="AM25" s="371">
        <v>0.625</v>
      </c>
      <c r="AN25" s="371">
        <v>0.78300000000000003</v>
      </c>
      <c r="AO25" s="371">
        <v>0.72499999999999998</v>
      </c>
      <c r="AP25" s="371">
        <v>0.88300000000000001</v>
      </c>
      <c r="AQ25" s="371">
        <v>1.68</v>
      </c>
      <c r="AR25" s="375">
        <v>1.47</v>
      </c>
      <c r="AS25" s="375">
        <v>1.8480000000000001</v>
      </c>
      <c r="AT25" s="375">
        <v>1.617</v>
      </c>
      <c r="AU25" s="376">
        <v>0.6</v>
      </c>
      <c r="AV25" s="377">
        <v>0.2</v>
      </c>
      <c r="AW25" s="385"/>
      <c r="AX25" s="385"/>
      <c r="AY25" s="385"/>
      <c r="AZ25" s="385"/>
      <c r="BA25" s="385"/>
      <c r="BB25" s="385"/>
      <c r="BC25" s="385"/>
      <c r="BD25" s="386">
        <v>0.8</v>
      </c>
      <c r="BE25" s="386">
        <v>0.8</v>
      </c>
      <c r="BF25" s="386">
        <v>0.8</v>
      </c>
      <c r="BG25" s="386">
        <v>0.7</v>
      </c>
      <c r="BH25" s="386">
        <v>0.7</v>
      </c>
      <c r="BI25" s="386">
        <v>0.7</v>
      </c>
      <c r="BJ25" s="386">
        <v>0.6</v>
      </c>
      <c r="BK25" s="386">
        <v>0.6</v>
      </c>
      <c r="BL25" s="386">
        <v>0.6</v>
      </c>
      <c r="BM25" s="386">
        <v>0.6</v>
      </c>
      <c r="BN25" s="386">
        <v>0.6</v>
      </c>
      <c r="BO25" s="386">
        <v>0.5</v>
      </c>
      <c r="BP25" s="386">
        <v>0.5</v>
      </c>
      <c r="BQ25" s="386">
        <v>0.4</v>
      </c>
      <c r="BR25" s="386">
        <v>0.4</v>
      </c>
      <c r="BS25" s="386">
        <v>0.4</v>
      </c>
      <c r="BT25" s="386">
        <v>0.4</v>
      </c>
      <c r="BU25" s="375">
        <v>0.3</v>
      </c>
      <c r="BV25" s="375">
        <v>0.3</v>
      </c>
      <c r="BW25" s="375">
        <v>0.3</v>
      </c>
      <c r="BX25" s="385"/>
      <c r="BY25" s="385"/>
      <c r="BZ25" s="385"/>
      <c r="CA25" s="385"/>
      <c r="CB25" s="385"/>
      <c r="CC25" s="385"/>
      <c r="CD25" s="385"/>
      <c r="CE25" s="386">
        <v>1</v>
      </c>
      <c r="CF25" s="386">
        <v>1</v>
      </c>
      <c r="CG25" s="386">
        <v>1</v>
      </c>
      <c r="CH25" s="386">
        <v>0.9</v>
      </c>
      <c r="CI25" s="386">
        <v>0.9</v>
      </c>
      <c r="CJ25" s="386">
        <v>0.9</v>
      </c>
      <c r="CK25" s="386">
        <v>0.8</v>
      </c>
      <c r="CL25" s="386">
        <v>0.8</v>
      </c>
      <c r="CM25" s="386">
        <v>0.8</v>
      </c>
      <c r="CN25" s="386">
        <v>0.7</v>
      </c>
      <c r="CO25" s="386">
        <v>0.7</v>
      </c>
      <c r="CP25" s="386">
        <v>0.6</v>
      </c>
      <c r="CQ25" s="386">
        <v>0.6</v>
      </c>
      <c r="CR25" s="386">
        <v>0.5</v>
      </c>
      <c r="CS25" s="386">
        <v>0.5</v>
      </c>
      <c r="CT25" s="375">
        <v>0.4</v>
      </c>
      <c r="CU25" s="375">
        <v>0.4</v>
      </c>
      <c r="CV25" s="375">
        <v>0.4</v>
      </c>
      <c r="CW25" s="375">
        <v>0.4</v>
      </c>
      <c r="CX25" s="375">
        <v>0.4</v>
      </c>
      <c r="CY25" s="385"/>
      <c r="CZ25" s="385"/>
      <c r="DA25" s="385"/>
      <c r="DB25" s="385"/>
      <c r="DC25" s="385"/>
      <c r="DD25" s="385"/>
      <c r="DE25" s="385"/>
      <c r="DF25" s="386">
        <v>1.2</v>
      </c>
      <c r="DG25" s="386">
        <v>1.2</v>
      </c>
      <c r="DH25" s="386">
        <v>1.2</v>
      </c>
      <c r="DI25" s="386">
        <v>1.1000000000000001</v>
      </c>
      <c r="DJ25" s="386">
        <v>1.1000000000000001</v>
      </c>
      <c r="DK25" s="386">
        <v>1.1000000000000001</v>
      </c>
      <c r="DL25" s="386">
        <v>1</v>
      </c>
      <c r="DM25" s="386">
        <v>1</v>
      </c>
      <c r="DN25" s="386">
        <v>1</v>
      </c>
      <c r="DO25" s="386">
        <v>0.9</v>
      </c>
      <c r="DP25" s="386">
        <v>0.9</v>
      </c>
      <c r="DQ25" s="386">
        <v>0.8</v>
      </c>
      <c r="DR25" s="386">
        <v>0.8</v>
      </c>
      <c r="DS25" s="386">
        <v>0.7</v>
      </c>
      <c r="DT25" s="386">
        <v>0.7</v>
      </c>
      <c r="DU25" s="375">
        <v>0.6</v>
      </c>
      <c r="DV25" s="375">
        <v>0.6</v>
      </c>
      <c r="DW25" s="375">
        <v>0.6</v>
      </c>
      <c r="DX25" s="375">
        <v>0.5</v>
      </c>
      <c r="DY25" s="375">
        <v>0.5</v>
      </c>
      <c r="DZ25" s="385"/>
      <c r="EA25" s="385"/>
      <c r="EB25" s="385"/>
      <c r="EC25" s="385"/>
      <c r="ED25" s="385"/>
      <c r="EE25" s="385"/>
      <c r="EF25" s="385"/>
      <c r="EG25" s="386">
        <v>1.4</v>
      </c>
      <c r="EH25" s="386">
        <v>1.4</v>
      </c>
      <c r="EI25" s="386">
        <v>1.4</v>
      </c>
      <c r="EJ25" s="386">
        <v>1.2</v>
      </c>
      <c r="EK25" s="386">
        <v>1.2</v>
      </c>
      <c r="EL25" s="386">
        <v>1.2</v>
      </c>
      <c r="EM25" s="386">
        <v>1.2</v>
      </c>
      <c r="EN25" s="386">
        <v>1.2</v>
      </c>
      <c r="EO25" s="386">
        <v>1.2</v>
      </c>
      <c r="EP25" s="386">
        <v>1.1000000000000001</v>
      </c>
      <c r="EQ25" s="386">
        <v>1.1000000000000001</v>
      </c>
      <c r="ER25" s="386">
        <v>1</v>
      </c>
      <c r="ES25" s="386">
        <v>1</v>
      </c>
      <c r="ET25" s="386">
        <v>0.9</v>
      </c>
      <c r="EU25" s="386">
        <v>0.9</v>
      </c>
      <c r="EV25" s="375">
        <v>0.8</v>
      </c>
      <c r="EW25" s="375">
        <v>0.8</v>
      </c>
      <c r="EX25" s="375">
        <v>0.8</v>
      </c>
      <c r="EY25" s="375">
        <v>0.7</v>
      </c>
      <c r="EZ25" s="375">
        <v>0.7</v>
      </c>
      <c r="FA25" s="385"/>
      <c r="FB25" s="385"/>
      <c r="FC25" s="385"/>
      <c r="FD25" s="385"/>
      <c r="FE25" s="385"/>
      <c r="FF25" s="385"/>
      <c r="FG25" s="385"/>
      <c r="FH25" s="386">
        <v>1.6</v>
      </c>
      <c r="FI25" s="386">
        <v>1.8</v>
      </c>
      <c r="FJ25" s="386">
        <v>1.8</v>
      </c>
      <c r="FK25" s="386">
        <v>1.8</v>
      </c>
      <c r="FL25" s="386">
        <v>1.8</v>
      </c>
      <c r="FM25" s="386">
        <v>1.8</v>
      </c>
      <c r="FN25" s="386">
        <v>1.8</v>
      </c>
      <c r="FO25" s="386">
        <v>1.7</v>
      </c>
      <c r="FP25" s="386">
        <v>1.7</v>
      </c>
      <c r="FQ25" s="386">
        <v>1.7</v>
      </c>
      <c r="FR25" s="386">
        <v>1.7</v>
      </c>
      <c r="FS25" s="386">
        <v>1.5</v>
      </c>
      <c r="FT25" s="386">
        <v>1.5</v>
      </c>
      <c r="FU25" s="386">
        <v>1.4</v>
      </c>
      <c r="FV25" s="386">
        <v>1.4</v>
      </c>
      <c r="FW25" s="386">
        <v>1.4</v>
      </c>
      <c r="FX25" s="386">
        <v>1.3</v>
      </c>
      <c r="FY25" s="386">
        <v>1.3</v>
      </c>
      <c r="FZ25" s="386">
        <v>1.2</v>
      </c>
      <c r="GA25" s="386">
        <v>1.2</v>
      </c>
      <c r="GB25" s="387"/>
      <c r="GC25" s="484">
        <v>42.440467104000007</v>
      </c>
      <c r="GD25" s="484">
        <v>39.754671453000007</v>
      </c>
      <c r="GE25" s="484">
        <v>48.279671811000007</v>
      </c>
      <c r="GF25" s="484">
        <v>44.354857554000006</v>
      </c>
      <c r="GG25" s="485">
        <v>53.024849451000009</v>
      </c>
      <c r="GH25" s="486">
        <v>7.2891200970000014</v>
      </c>
      <c r="GI25" s="484">
        <v>6.0105583440000014</v>
      </c>
      <c r="GJ25" s="484">
        <v>7.987715694000002</v>
      </c>
      <c r="GK25" s="484">
        <v>11.058900111000003</v>
      </c>
      <c r="GL25" s="484">
        <v>5.2196954040000012</v>
      </c>
      <c r="GM25" s="484">
        <v>4.8901691789999999</v>
      </c>
      <c r="GN25" s="484">
        <v>5.5360405799999999</v>
      </c>
      <c r="GO25" s="485">
        <v>7.7109136650000005</v>
      </c>
    </row>
    <row r="26" spans="1:197" s="189" customFormat="1" hidden="1">
      <c r="A26" s="390" t="s">
        <v>604</v>
      </c>
      <c r="B26" s="391">
        <v>196</v>
      </c>
      <c r="C26" s="392">
        <v>372</v>
      </c>
      <c r="D26" s="392">
        <v>374</v>
      </c>
      <c r="E26" s="393">
        <v>16.399999999999999</v>
      </c>
      <c r="F26" s="393">
        <v>26.2</v>
      </c>
      <c r="G26" s="392">
        <v>15</v>
      </c>
      <c r="H26" s="393">
        <v>250.3</v>
      </c>
      <c r="I26" s="383">
        <v>4</v>
      </c>
      <c r="J26" s="487">
        <v>0.6</v>
      </c>
      <c r="K26" s="488"/>
      <c r="L26" s="369">
        <v>0.5</v>
      </c>
      <c r="M26" s="370">
        <v>0.6</v>
      </c>
      <c r="N26" s="480">
        <v>0.38600000000000001</v>
      </c>
      <c r="O26" s="371">
        <v>0.63600000000000001</v>
      </c>
      <c r="P26" s="371">
        <v>0.88600000000000001</v>
      </c>
      <c r="Q26" s="371">
        <v>0.58599999999999997</v>
      </c>
      <c r="R26" s="371">
        <f t="shared" si="0"/>
        <v>0.83599999999999997</v>
      </c>
      <c r="S26" s="371">
        <f t="shared" si="1"/>
        <v>1.0859999999999999</v>
      </c>
      <c r="T26" s="372">
        <f t="shared" si="2"/>
        <v>19.359646113995765</v>
      </c>
      <c r="U26" s="373"/>
      <c r="V26" s="372">
        <f t="shared" si="3"/>
        <v>14.988113120512848</v>
      </c>
      <c r="W26" s="373"/>
      <c r="X26" s="371">
        <v>0.67</v>
      </c>
      <c r="Y26" s="371">
        <v>0.72</v>
      </c>
      <c r="Z26" s="371">
        <v>0.83</v>
      </c>
      <c r="AA26" s="371">
        <v>1.46</v>
      </c>
      <c r="AB26" s="371">
        <v>1.88</v>
      </c>
      <c r="AC26" s="371">
        <v>3</v>
      </c>
      <c r="AD26" s="371">
        <v>3.3</v>
      </c>
      <c r="AE26" s="371">
        <v>3.6</v>
      </c>
      <c r="AF26" s="371">
        <v>4</v>
      </c>
      <c r="AG26" s="371">
        <v>5</v>
      </c>
      <c r="AH26" s="374" t="s">
        <v>587</v>
      </c>
      <c r="AI26" s="371">
        <v>0.5</v>
      </c>
      <c r="AJ26" s="371">
        <v>0.67300000000000004</v>
      </c>
      <c r="AK26" s="371">
        <v>0.6</v>
      </c>
      <c r="AL26" s="371">
        <v>0.76300000000000001</v>
      </c>
      <c r="AM26" s="371">
        <v>0.7</v>
      </c>
      <c r="AN26" s="371">
        <v>0.873</v>
      </c>
      <c r="AO26" s="371">
        <v>0.8</v>
      </c>
      <c r="AP26" s="371">
        <v>0.97299999999999998</v>
      </c>
      <c r="AQ26" s="371">
        <v>1.68</v>
      </c>
      <c r="AR26" s="375">
        <v>1.47</v>
      </c>
      <c r="AS26" s="375">
        <v>1.8480000000000001</v>
      </c>
      <c r="AT26" s="375">
        <v>1.617</v>
      </c>
      <c r="AU26" s="376">
        <v>0.6</v>
      </c>
      <c r="AV26" s="377">
        <v>0.2</v>
      </c>
      <c r="AW26" s="385"/>
      <c r="AX26" s="385"/>
      <c r="AY26" s="385"/>
      <c r="AZ26" s="385"/>
      <c r="BA26" s="385"/>
      <c r="BB26" s="385"/>
      <c r="BC26" s="385"/>
      <c r="BD26" s="386">
        <v>0.8</v>
      </c>
      <c r="BE26" s="386">
        <v>0.8</v>
      </c>
      <c r="BF26" s="386">
        <v>0.8</v>
      </c>
      <c r="BG26" s="386">
        <v>0.7</v>
      </c>
      <c r="BH26" s="386">
        <v>0.7</v>
      </c>
      <c r="BI26" s="386">
        <v>0.7</v>
      </c>
      <c r="BJ26" s="386">
        <v>0.6</v>
      </c>
      <c r="BK26" s="386">
        <v>0.6</v>
      </c>
      <c r="BL26" s="386">
        <v>0.6</v>
      </c>
      <c r="BM26" s="386">
        <v>0.6</v>
      </c>
      <c r="BN26" s="386">
        <v>0.6</v>
      </c>
      <c r="BO26" s="386">
        <v>0.5</v>
      </c>
      <c r="BP26" s="386">
        <v>0.5</v>
      </c>
      <c r="BQ26" s="386">
        <v>0.4</v>
      </c>
      <c r="BR26" s="386">
        <v>0.4</v>
      </c>
      <c r="BS26" s="386">
        <v>0.4</v>
      </c>
      <c r="BT26" s="386">
        <v>0.4</v>
      </c>
      <c r="BU26" s="375">
        <v>0.3</v>
      </c>
      <c r="BV26" s="375">
        <v>0.3</v>
      </c>
      <c r="BW26" s="375">
        <v>0.3</v>
      </c>
      <c r="BX26" s="385"/>
      <c r="BY26" s="385"/>
      <c r="BZ26" s="385"/>
      <c r="CA26" s="385"/>
      <c r="CB26" s="385"/>
      <c r="CC26" s="385"/>
      <c r="CD26" s="385"/>
      <c r="CE26" s="491">
        <v>1</v>
      </c>
      <c r="CF26" s="491">
        <v>1</v>
      </c>
      <c r="CG26" s="491">
        <v>1</v>
      </c>
      <c r="CH26" s="491">
        <v>0.9</v>
      </c>
      <c r="CI26" s="491">
        <v>0.9</v>
      </c>
      <c r="CJ26" s="491">
        <v>0.9</v>
      </c>
      <c r="CK26" s="491">
        <v>0.8</v>
      </c>
      <c r="CL26" s="491">
        <v>0.8</v>
      </c>
      <c r="CM26" s="491">
        <v>0.8</v>
      </c>
      <c r="CN26" s="491">
        <v>0.7</v>
      </c>
      <c r="CO26" s="491">
        <v>0.7</v>
      </c>
      <c r="CP26" s="491">
        <v>0.6</v>
      </c>
      <c r="CQ26" s="491">
        <v>0.6</v>
      </c>
      <c r="CR26" s="491">
        <v>0.5</v>
      </c>
      <c r="CS26" s="491">
        <v>0.5</v>
      </c>
      <c r="CT26" s="492">
        <v>0.4</v>
      </c>
      <c r="CU26" s="492">
        <v>0.4</v>
      </c>
      <c r="CV26" s="492">
        <v>0.4</v>
      </c>
      <c r="CW26" s="492">
        <v>0.4</v>
      </c>
      <c r="CX26" s="492">
        <v>0.4</v>
      </c>
      <c r="CY26" s="385"/>
      <c r="CZ26" s="385"/>
      <c r="DA26" s="385"/>
      <c r="DB26" s="385"/>
      <c r="DC26" s="385"/>
      <c r="DD26" s="385"/>
      <c r="DE26" s="385"/>
      <c r="DF26" s="386">
        <v>1.2</v>
      </c>
      <c r="DG26" s="386">
        <v>1.2</v>
      </c>
      <c r="DH26" s="386">
        <v>1.2</v>
      </c>
      <c r="DI26" s="386">
        <v>1.1000000000000001</v>
      </c>
      <c r="DJ26" s="386">
        <v>1.1000000000000001</v>
      </c>
      <c r="DK26" s="386">
        <v>1.1000000000000001</v>
      </c>
      <c r="DL26" s="386">
        <v>1</v>
      </c>
      <c r="DM26" s="386">
        <v>1</v>
      </c>
      <c r="DN26" s="386">
        <v>1</v>
      </c>
      <c r="DO26" s="386">
        <v>0.9</v>
      </c>
      <c r="DP26" s="386">
        <v>0.9</v>
      </c>
      <c r="DQ26" s="386">
        <v>0.8</v>
      </c>
      <c r="DR26" s="386">
        <v>0.8</v>
      </c>
      <c r="DS26" s="386">
        <v>0.7</v>
      </c>
      <c r="DT26" s="386">
        <v>0.7</v>
      </c>
      <c r="DU26" s="375">
        <v>0.6</v>
      </c>
      <c r="DV26" s="375">
        <v>0.6</v>
      </c>
      <c r="DW26" s="375">
        <v>0.6</v>
      </c>
      <c r="DX26" s="375">
        <v>0.5</v>
      </c>
      <c r="DY26" s="375">
        <v>0.5</v>
      </c>
      <c r="DZ26" s="385"/>
      <c r="EA26" s="385"/>
      <c r="EB26" s="385"/>
      <c r="EC26" s="385"/>
      <c r="ED26" s="385"/>
      <c r="EE26" s="385"/>
      <c r="EF26" s="385"/>
      <c r="EG26" s="386">
        <v>1.4</v>
      </c>
      <c r="EH26" s="386">
        <v>1.4</v>
      </c>
      <c r="EI26" s="386">
        <v>1.4</v>
      </c>
      <c r="EJ26" s="386">
        <v>1.2</v>
      </c>
      <c r="EK26" s="386">
        <v>1.2</v>
      </c>
      <c r="EL26" s="386">
        <v>1.2</v>
      </c>
      <c r="EM26" s="386">
        <v>1.2</v>
      </c>
      <c r="EN26" s="386">
        <v>1.2</v>
      </c>
      <c r="EO26" s="386">
        <v>1.2</v>
      </c>
      <c r="EP26" s="386">
        <v>1.1000000000000001</v>
      </c>
      <c r="EQ26" s="386">
        <v>1.1000000000000001</v>
      </c>
      <c r="ER26" s="386">
        <v>1</v>
      </c>
      <c r="ES26" s="386">
        <v>1</v>
      </c>
      <c r="ET26" s="386">
        <v>0.9</v>
      </c>
      <c r="EU26" s="386">
        <v>0.9</v>
      </c>
      <c r="EV26" s="375">
        <v>0.8</v>
      </c>
      <c r="EW26" s="375">
        <v>0.8</v>
      </c>
      <c r="EX26" s="375">
        <v>0.8</v>
      </c>
      <c r="EY26" s="375">
        <v>0.7</v>
      </c>
      <c r="EZ26" s="375">
        <v>0.7</v>
      </c>
      <c r="FA26" s="385"/>
      <c r="FB26" s="385"/>
      <c r="FC26" s="385"/>
      <c r="FD26" s="385"/>
      <c r="FE26" s="385"/>
      <c r="FF26" s="385"/>
      <c r="FG26" s="385"/>
      <c r="FH26" s="387"/>
      <c r="FI26" s="387"/>
      <c r="FJ26" s="385"/>
      <c r="FK26" s="385"/>
      <c r="FL26" s="385"/>
      <c r="FM26" s="385"/>
      <c r="FN26" s="385"/>
      <c r="FO26" s="385"/>
      <c r="FP26" s="385"/>
      <c r="FQ26" s="385"/>
      <c r="FR26" s="375">
        <v>1.8</v>
      </c>
      <c r="FS26" s="386">
        <v>1.7</v>
      </c>
      <c r="FT26" s="386">
        <v>1.7</v>
      </c>
      <c r="FU26" s="386">
        <v>1.6</v>
      </c>
      <c r="FV26" s="386">
        <v>1.6</v>
      </c>
      <c r="FW26" s="386">
        <v>1.5</v>
      </c>
      <c r="FX26" s="386">
        <v>1.5</v>
      </c>
      <c r="FY26" s="386">
        <v>1.4</v>
      </c>
      <c r="FZ26" s="386">
        <v>1.4</v>
      </c>
      <c r="GA26" s="375">
        <v>1.3</v>
      </c>
      <c r="GB26" s="387"/>
      <c r="GC26" s="484">
        <v>42.018673536000001</v>
      </c>
      <c r="GD26" s="484">
        <v>39.06611856</v>
      </c>
      <c r="GE26" s="484">
        <v>47.765610899999999</v>
      </c>
      <c r="GF26" s="484">
        <v>43.587218367000006</v>
      </c>
      <c r="GG26" s="485">
        <v>52.418521197000011</v>
      </c>
      <c r="GH26" s="486">
        <v>7.2891200970000014</v>
      </c>
      <c r="GI26" s="484">
        <v>6.0105583440000014</v>
      </c>
      <c r="GJ26" s="484">
        <v>7.987715694000002</v>
      </c>
      <c r="GK26" s="484">
        <v>11.058900111000003</v>
      </c>
      <c r="GL26" s="484">
        <v>5.2196954040000012</v>
      </c>
      <c r="GM26" s="484">
        <v>4.8901691789999999</v>
      </c>
      <c r="GN26" s="484">
        <v>5.5360405799999999</v>
      </c>
      <c r="GO26" s="485">
        <v>7.7109136650000005</v>
      </c>
    </row>
    <row r="27" spans="1:197" s="189" customFormat="1" hidden="1">
      <c r="A27" s="379" t="s">
        <v>605</v>
      </c>
      <c r="B27" s="380">
        <v>1086</v>
      </c>
      <c r="C27" s="381">
        <v>569</v>
      </c>
      <c r="D27" s="381">
        <v>454</v>
      </c>
      <c r="E27" s="382">
        <v>78</v>
      </c>
      <c r="F27" s="381">
        <v>125</v>
      </c>
      <c r="G27" s="381">
        <v>15</v>
      </c>
      <c r="H27" s="394">
        <v>1386</v>
      </c>
      <c r="I27" s="383">
        <v>7</v>
      </c>
      <c r="J27" s="493">
        <v>0.8</v>
      </c>
      <c r="K27" s="494">
        <v>180</v>
      </c>
      <c r="L27" s="369">
        <v>0.6</v>
      </c>
      <c r="M27" s="384">
        <v>0.8</v>
      </c>
      <c r="N27" s="480">
        <v>2</v>
      </c>
      <c r="O27" s="371">
        <v>2.4</v>
      </c>
      <c r="P27" s="371">
        <v>2.88</v>
      </c>
      <c r="Q27" s="371" t="s">
        <v>1039</v>
      </c>
      <c r="R27" s="371" t="s">
        <v>1039</v>
      </c>
      <c r="S27" s="371" t="s">
        <v>1039</v>
      </c>
      <c r="T27" s="372">
        <f t="shared" si="2"/>
        <v>19.359646113995765</v>
      </c>
      <c r="U27" s="373"/>
      <c r="V27" s="372">
        <f t="shared" si="3"/>
        <v>14.988113120512848</v>
      </c>
      <c r="W27" s="373"/>
      <c r="X27" s="374" t="s">
        <v>587</v>
      </c>
      <c r="Y27" s="374" t="s">
        <v>587</v>
      </c>
      <c r="Z27" s="374" t="s">
        <v>587</v>
      </c>
      <c r="AA27" s="374" t="s">
        <v>587</v>
      </c>
      <c r="AB27" s="374" t="s">
        <v>587</v>
      </c>
      <c r="AC27" s="374" t="s">
        <v>587</v>
      </c>
      <c r="AD27" s="374" t="s">
        <v>587</v>
      </c>
      <c r="AE27" s="374" t="s">
        <v>587</v>
      </c>
      <c r="AF27" s="374" t="s">
        <v>587</v>
      </c>
      <c r="AG27" s="374" t="s">
        <v>587</v>
      </c>
      <c r="AH27" s="374" t="s">
        <v>587</v>
      </c>
      <c r="AI27" s="395" t="s">
        <v>606</v>
      </c>
      <c r="AJ27" s="395" t="s">
        <v>606</v>
      </c>
      <c r="AK27" s="395" t="s">
        <v>606</v>
      </c>
      <c r="AL27" s="395" t="s">
        <v>606</v>
      </c>
      <c r="AM27" s="395" t="s">
        <v>606</v>
      </c>
      <c r="AN27" s="395" t="s">
        <v>606</v>
      </c>
      <c r="AO27" s="395" t="s">
        <v>606</v>
      </c>
      <c r="AP27" s="395" t="s">
        <v>606</v>
      </c>
      <c r="AQ27" s="371">
        <v>1.68</v>
      </c>
      <c r="AR27" s="375">
        <v>1.47</v>
      </c>
      <c r="AS27" s="375">
        <v>1.8480000000000001</v>
      </c>
      <c r="AT27" s="375">
        <v>1.617</v>
      </c>
      <c r="AU27" s="376">
        <v>0.82</v>
      </c>
      <c r="AV27" s="377">
        <v>0.42</v>
      </c>
      <c r="AW27" s="385"/>
      <c r="AX27" s="385"/>
      <c r="AY27" s="385"/>
      <c r="AZ27" s="385"/>
      <c r="BA27" s="385"/>
      <c r="BB27" s="385"/>
      <c r="BC27" s="385"/>
      <c r="BD27" s="385"/>
      <c r="BE27" s="385"/>
      <c r="BF27" s="385"/>
      <c r="BG27" s="385"/>
      <c r="BH27" s="385"/>
      <c r="BI27" s="385"/>
      <c r="BJ27" s="385"/>
      <c r="BK27" s="385"/>
      <c r="BL27" s="385"/>
      <c r="BM27" s="396"/>
      <c r="BN27" s="396"/>
      <c r="BO27" s="396"/>
      <c r="BP27" s="396"/>
      <c r="BQ27" s="396"/>
      <c r="BR27" s="396"/>
      <c r="BS27" s="396"/>
      <c r="BT27" s="396"/>
      <c r="BU27" s="396"/>
      <c r="BV27" s="396"/>
      <c r="BW27" s="396"/>
      <c r="BX27" s="385"/>
      <c r="BY27" s="385"/>
      <c r="BZ27" s="385"/>
      <c r="CA27" s="385"/>
      <c r="CB27" s="385"/>
      <c r="CC27" s="385"/>
      <c r="CD27" s="385"/>
      <c r="CE27" s="385"/>
      <c r="CF27" s="385"/>
      <c r="CG27" s="385"/>
      <c r="CH27" s="385"/>
      <c r="CI27" s="385"/>
      <c r="CJ27" s="385"/>
      <c r="CK27" s="385"/>
      <c r="CL27" s="385"/>
      <c r="CM27" s="385"/>
      <c r="CN27" s="396"/>
      <c r="CO27" s="396"/>
      <c r="CP27" s="396"/>
      <c r="CQ27" s="396"/>
      <c r="CR27" s="396"/>
      <c r="CS27" s="396"/>
      <c r="CT27" s="396"/>
      <c r="CU27" s="396"/>
      <c r="CV27" s="396"/>
      <c r="CW27" s="396"/>
      <c r="CX27" s="396"/>
      <c r="CY27" s="385"/>
      <c r="CZ27" s="385"/>
      <c r="DA27" s="385"/>
      <c r="DB27" s="385"/>
      <c r="DC27" s="385"/>
      <c r="DD27" s="385"/>
      <c r="DE27" s="385"/>
      <c r="DF27" s="385"/>
      <c r="DG27" s="385"/>
      <c r="DH27" s="385"/>
      <c r="DI27" s="385"/>
      <c r="DJ27" s="385"/>
      <c r="DK27" s="385"/>
      <c r="DL27" s="385"/>
      <c r="DM27" s="385"/>
      <c r="DN27" s="385"/>
      <c r="DO27" s="396"/>
      <c r="DP27" s="396"/>
      <c r="DQ27" s="396"/>
      <c r="DR27" s="396"/>
      <c r="DS27" s="396"/>
      <c r="DT27" s="396"/>
      <c r="DU27" s="396"/>
      <c r="DV27" s="396"/>
      <c r="DW27" s="396"/>
      <c r="DX27" s="396"/>
      <c r="DY27" s="396"/>
      <c r="DZ27" s="385"/>
      <c r="EA27" s="385"/>
      <c r="EB27" s="385"/>
      <c r="EC27" s="385"/>
      <c r="ED27" s="385"/>
      <c r="EE27" s="385"/>
      <c r="EF27" s="385"/>
      <c r="EG27" s="385"/>
      <c r="EH27" s="385"/>
      <c r="EI27" s="385"/>
      <c r="EJ27" s="385"/>
      <c r="EK27" s="385"/>
      <c r="EL27" s="385"/>
      <c r="EM27" s="385"/>
      <c r="EN27" s="385"/>
      <c r="EO27" s="385"/>
      <c r="EP27" s="396"/>
      <c r="EQ27" s="396"/>
      <c r="ER27" s="396"/>
      <c r="ES27" s="396"/>
      <c r="ET27" s="396"/>
      <c r="EU27" s="396"/>
      <c r="EV27" s="396"/>
      <c r="EW27" s="396"/>
      <c r="EX27" s="396"/>
      <c r="EY27" s="396"/>
      <c r="EZ27" s="396"/>
      <c r="FA27" s="385"/>
      <c r="FB27" s="385"/>
      <c r="FC27" s="385"/>
      <c r="FD27" s="385"/>
      <c r="FE27" s="385"/>
      <c r="FF27" s="385"/>
      <c r="FG27" s="385"/>
      <c r="FH27" s="385"/>
      <c r="FI27" s="397"/>
      <c r="FJ27" s="398"/>
      <c r="FK27" s="398"/>
      <c r="FL27" s="398"/>
      <c r="FM27" s="398"/>
      <c r="FN27" s="398"/>
      <c r="FO27" s="398"/>
      <c r="FP27" s="386">
        <v>1.4</v>
      </c>
      <c r="FQ27" s="386">
        <v>1.4</v>
      </c>
      <c r="FR27" s="375">
        <v>1.3</v>
      </c>
      <c r="FS27" s="386">
        <v>1.3</v>
      </c>
      <c r="FT27" s="386">
        <v>1.3</v>
      </c>
      <c r="FU27" s="386">
        <v>1.2</v>
      </c>
      <c r="FV27" s="386">
        <v>1.2</v>
      </c>
      <c r="FW27" s="386">
        <v>1.2</v>
      </c>
      <c r="FX27" s="386">
        <v>1.1000000000000001</v>
      </c>
      <c r="FY27" s="386">
        <v>1.1000000000000001</v>
      </c>
      <c r="FZ27" s="386">
        <v>0.9</v>
      </c>
      <c r="GA27" s="375">
        <v>0.9</v>
      </c>
      <c r="GB27" s="387"/>
      <c r="GC27" s="484">
        <v>25.858707462000005</v>
      </c>
      <c r="GD27" s="484">
        <v>12.495634452000001</v>
      </c>
      <c r="GE27" s="484">
        <v>27.532700685000005</v>
      </c>
      <c r="GF27" s="484">
        <v>13.853282499000001</v>
      </c>
      <c r="GG27" s="485">
        <v>28.903529781</v>
      </c>
      <c r="GH27" s="486">
        <v>7.2891200970000014</v>
      </c>
      <c r="GI27" s="484">
        <v>6.0105583440000014</v>
      </c>
      <c r="GJ27" s="484">
        <v>7.987715694000002</v>
      </c>
      <c r="GK27" s="484">
        <v>11.058900111000003</v>
      </c>
      <c r="GL27" s="484">
        <v>5.2196954040000012</v>
      </c>
      <c r="GM27" s="484">
        <v>4.8901691789999999</v>
      </c>
      <c r="GN27" s="484">
        <v>5.5360405799999999</v>
      </c>
      <c r="GO27" s="485">
        <v>7.7109136650000005</v>
      </c>
    </row>
    <row r="28" spans="1:197" s="189" customFormat="1" hidden="1">
      <c r="A28" s="379" t="s">
        <v>607</v>
      </c>
      <c r="B28" s="380">
        <v>187</v>
      </c>
      <c r="C28" s="381">
        <v>368</v>
      </c>
      <c r="D28" s="381">
        <v>391</v>
      </c>
      <c r="E28" s="382">
        <v>15</v>
      </c>
      <c r="F28" s="382">
        <v>24</v>
      </c>
      <c r="G28" s="381">
        <v>15</v>
      </c>
      <c r="H28" s="382">
        <v>237.6</v>
      </c>
      <c r="I28" s="383">
        <v>4</v>
      </c>
      <c r="J28" s="493">
        <v>0.8</v>
      </c>
      <c r="K28" s="494"/>
      <c r="L28" s="369">
        <v>0.6</v>
      </c>
      <c r="M28" s="384">
        <v>0.8</v>
      </c>
      <c r="N28" s="480">
        <v>0.6</v>
      </c>
      <c r="O28" s="371">
        <v>0.72</v>
      </c>
      <c r="P28" s="371">
        <v>0.86399999999999999</v>
      </c>
      <c r="Q28" s="371">
        <v>0.66</v>
      </c>
      <c r="R28" s="371">
        <v>0.79200000000000004</v>
      </c>
      <c r="S28" s="371">
        <v>0.95040000000000002</v>
      </c>
      <c r="T28" s="372">
        <f t="shared" si="2"/>
        <v>19.359646113995765</v>
      </c>
      <c r="U28" s="373"/>
      <c r="V28" s="372">
        <f t="shared" si="3"/>
        <v>14.988113120512848</v>
      </c>
      <c r="W28" s="373"/>
      <c r="X28" s="371">
        <v>0.67</v>
      </c>
      <c r="Y28" s="371">
        <v>0.72</v>
      </c>
      <c r="Z28" s="371">
        <v>0.83</v>
      </c>
      <c r="AA28" s="371">
        <v>1.46</v>
      </c>
      <c r="AB28" s="371">
        <v>1.88</v>
      </c>
      <c r="AC28" s="371">
        <v>3</v>
      </c>
      <c r="AD28" s="371">
        <v>3.3</v>
      </c>
      <c r="AE28" s="371">
        <v>3.6</v>
      </c>
      <c r="AF28" s="371">
        <v>4</v>
      </c>
      <c r="AG28" s="371">
        <v>5</v>
      </c>
      <c r="AH28" s="374" t="s">
        <v>587</v>
      </c>
      <c r="AI28" s="371">
        <v>0.42499999999999999</v>
      </c>
      <c r="AJ28" s="371">
        <v>0.58299999999999996</v>
      </c>
      <c r="AK28" s="371">
        <v>0.52500000000000002</v>
      </c>
      <c r="AL28" s="371">
        <v>0.68300000000000005</v>
      </c>
      <c r="AM28" s="371">
        <v>0.625</v>
      </c>
      <c r="AN28" s="371">
        <v>0.78300000000000003</v>
      </c>
      <c r="AO28" s="371">
        <v>0.72499999999999998</v>
      </c>
      <c r="AP28" s="371">
        <v>0.88300000000000001</v>
      </c>
      <c r="AQ28" s="371">
        <v>1.68</v>
      </c>
      <c r="AR28" s="375">
        <v>1.47</v>
      </c>
      <c r="AS28" s="375">
        <v>1.8480000000000001</v>
      </c>
      <c r="AT28" s="375">
        <v>1.617</v>
      </c>
      <c r="AU28" s="376">
        <v>0.56000000000000005</v>
      </c>
      <c r="AV28" s="377">
        <v>0.16</v>
      </c>
      <c r="AW28" s="385"/>
      <c r="AX28" s="385"/>
      <c r="AY28" s="385"/>
      <c r="AZ28" s="385"/>
      <c r="BA28" s="385"/>
      <c r="BB28" s="385"/>
      <c r="BC28" s="385"/>
      <c r="BD28" s="385"/>
      <c r="BE28" s="387"/>
      <c r="BF28" s="385"/>
      <c r="BG28" s="385"/>
      <c r="BH28" s="385"/>
      <c r="BI28" s="385"/>
      <c r="BJ28" s="385"/>
      <c r="BK28" s="385"/>
      <c r="BL28" s="386">
        <v>0.7</v>
      </c>
      <c r="BM28" s="386">
        <v>0.7</v>
      </c>
      <c r="BN28" s="386">
        <v>0.6</v>
      </c>
      <c r="BO28" s="386">
        <v>0.6</v>
      </c>
      <c r="BP28" s="386">
        <v>0.6</v>
      </c>
      <c r="BQ28" s="386">
        <v>0.5</v>
      </c>
      <c r="BR28" s="386">
        <v>0.5</v>
      </c>
      <c r="BS28" s="386">
        <v>0.5</v>
      </c>
      <c r="BT28" s="386">
        <v>0.5</v>
      </c>
      <c r="BU28" s="386">
        <v>0.4</v>
      </c>
      <c r="BV28" s="386">
        <v>0.4</v>
      </c>
      <c r="BW28" s="386">
        <v>0.4</v>
      </c>
      <c r="BX28" s="385"/>
      <c r="BY28" s="385"/>
      <c r="BZ28" s="385"/>
      <c r="CA28" s="385"/>
      <c r="CB28" s="385"/>
      <c r="CC28" s="385"/>
      <c r="CD28" s="385"/>
      <c r="CE28" s="385"/>
      <c r="CF28" s="387"/>
      <c r="CG28" s="385"/>
      <c r="CH28" s="385"/>
      <c r="CI28" s="385"/>
      <c r="CJ28" s="385"/>
      <c r="CK28" s="385"/>
      <c r="CL28" s="385"/>
      <c r="CM28" s="386">
        <v>0.9</v>
      </c>
      <c r="CN28" s="386">
        <v>0.9</v>
      </c>
      <c r="CO28" s="386">
        <v>0.8</v>
      </c>
      <c r="CP28" s="386">
        <v>0.8</v>
      </c>
      <c r="CQ28" s="386">
        <v>0.7</v>
      </c>
      <c r="CR28" s="386">
        <v>0.7</v>
      </c>
      <c r="CS28" s="386">
        <v>0.6</v>
      </c>
      <c r="CT28" s="386">
        <v>0.6</v>
      </c>
      <c r="CU28" s="386">
        <v>0.6</v>
      </c>
      <c r="CV28" s="386">
        <v>0.5</v>
      </c>
      <c r="CW28" s="386">
        <v>0.5</v>
      </c>
      <c r="CX28" s="386">
        <v>0.45</v>
      </c>
      <c r="CY28" s="385"/>
      <c r="CZ28" s="385"/>
      <c r="DA28" s="385"/>
      <c r="DB28" s="385"/>
      <c r="DC28" s="385"/>
      <c r="DD28" s="385"/>
      <c r="DE28" s="385"/>
      <c r="DF28" s="385"/>
      <c r="DG28" s="387"/>
      <c r="DH28" s="385"/>
      <c r="DI28" s="385"/>
      <c r="DJ28" s="385"/>
      <c r="DK28" s="385"/>
      <c r="DL28" s="385"/>
      <c r="DM28" s="385"/>
      <c r="DN28" s="386">
        <v>1.1000000000000001</v>
      </c>
      <c r="DO28" s="386">
        <v>1.1000000000000001</v>
      </c>
      <c r="DP28" s="386">
        <v>1</v>
      </c>
      <c r="DQ28" s="386">
        <v>1</v>
      </c>
      <c r="DR28" s="386">
        <v>0.9</v>
      </c>
      <c r="DS28" s="386">
        <v>0.9</v>
      </c>
      <c r="DT28" s="386">
        <v>0.8</v>
      </c>
      <c r="DU28" s="386">
        <v>0.8</v>
      </c>
      <c r="DV28" s="386">
        <v>0.8</v>
      </c>
      <c r="DW28" s="386">
        <v>0.7</v>
      </c>
      <c r="DX28" s="386">
        <v>0.7</v>
      </c>
      <c r="DY28" s="386">
        <v>0.6</v>
      </c>
      <c r="DZ28" s="385"/>
      <c r="EA28" s="385"/>
      <c r="EB28" s="385"/>
      <c r="EC28" s="385"/>
      <c r="ED28" s="385"/>
      <c r="EE28" s="385"/>
      <c r="EF28" s="385"/>
      <c r="EG28" s="385"/>
      <c r="EH28" s="387"/>
      <c r="EI28" s="385"/>
      <c r="EJ28" s="385"/>
      <c r="EK28" s="385"/>
      <c r="EL28" s="385"/>
      <c r="EM28" s="385"/>
      <c r="EN28" s="385"/>
      <c r="EO28" s="386">
        <v>1.3</v>
      </c>
      <c r="EP28" s="386">
        <v>1.3</v>
      </c>
      <c r="EQ28" s="386">
        <v>1.2</v>
      </c>
      <c r="ER28" s="386">
        <v>1.2</v>
      </c>
      <c r="ES28" s="386">
        <v>1.1000000000000001</v>
      </c>
      <c r="ET28" s="386">
        <v>1.1000000000000001</v>
      </c>
      <c r="EU28" s="386">
        <v>1</v>
      </c>
      <c r="EV28" s="386">
        <v>1</v>
      </c>
      <c r="EW28" s="386">
        <v>1</v>
      </c>
      <c r="EX28" s="386">
        <v>0.9</v>
      </c>
      <c r="EY28" s="386">
        <v>0.9</v>
      </c>
      <c r="EZ28" s="386">
        <v>0.8</v>
      </c>
      <c r="FA28" s="385"/>
      <c r="FB28" s="385"/>
      <c r="FC28" s="385"/>
      <c r="FD28" s="385"/>
      <c r="FE28" s="385"/>
      <c r="FF28" s="385"/>
      <c r="FG28" s="385"/>
      <c r="FH28" s="385"/>
      <c r="FI28" s="385"/>
      <c r="FJ28" s="385"/>
      <c r="FK28" s="385"/>
      <c r="FL28" s="385"/>
      <c r="FM28" s="385"/>
      <c r="FN28" s="385"/>
      <c r="FO28" s="385"/>
      <c r="FP28" s="385"/>
      <c r="FQ28" s="385"/>
      <c r="FR28" s="385"/>
      <c r="FS28" s="385"/>
      <c r="FT28" s="385"/>
      <c r="FU28" s="385"/>
      <c r="FV28" s="385"/>
      <c r="FW28" s="385"/>
      <c r="FX28" s="385"/>
      <c r="FY28" s="385"/>
      <c r="FZ28" s="385"/>
      <c r="GA28" s="385"/>
      <c r="GB28" s="397" t="s">
        <v>608</v>
      </c>
      <c r="GC28" s="484">
        <v>51.008148954000006</v>
      </c>
      <c r="GD28" s="484">
        <v>53.034892155000009</v>
      </c>
      <c r="GE28" s="484">
        <v>62.001143820000003</v>
      </c>
      <c r="GF28" s="484">
        <v>62.512066385999994</v>
      </c>
      <c r="GG28" s="485">
        <v>70.63473091500002</v>
      </c>
      <c r="GH28" s="486">
        <v>7.2891200970000014</v>
      </c>
      <c r="GI28" s="484">
        <v>6.0105583440000014</v>
      </c>
      <c r="GJ28" s="484">
        <v>7.987715694000002</v>
      </c>
      <c r="GK28" s="484">
        <v>11.058900111000003</v>
      </c>
      <c r="GL28" s="484">
        <v>5.2196954040000012</v>
      </c>
      <c r="GM28" s="484">
        <v>4.8901691789999999</v>
      </c>
      <c r="GN28" s="484">
        <v>5.5360405799999999</v>
      </c>
      <c r="GO28" s="485">
        <v>7.7109136650000005</v>
      </c>
    </row>
    <row r="29" spans="1:197" hidden="1">
      <c r="A29" s="379" t="s">
        <v>609</v>
      </c>
      <c r="B29" s="380">
        <v>216</v>
      </c>
      <c r="C29" s="381">
        <v>375</v>
      </c>
      <c r="D29" s="381">
        <v>394</v>
      </c>
      <c r="E29" s="382">
        <v>17.3</v>
      </c>
      <c r="F29" s="382">
        <v>27.7</v>
      </c>
      <c r="G29" s="381">
        <v>15</v>
      </c>
      <c r="H29" s="382">
        <v>275.5</v>
      </c>
      <c r="I29" s="383">
        <v>4</v>
      </c>
      <c r="J29" s="493">
        <v>0.8</v>
      </c>
      <c r="K29" s="494"/>
      <c r="L29" s="369">
        <v>0.6</v>
      </c>
      <c r="M29" s="384">
        <v>0.8</v>
      </c>
      <c r="N29" s="480">
        <v>0.6</v>
      </c>
      <c r="O29" s="371">
        <v>0.72</v>
      </c>
      <c r="P29" s="371">
        <v>0.86399999999999999</v>
      </c>
      <c r="Q29" s="371">
        <v>0.66</v>
      </c>
      <c r="R29" s="371">
        <v>0.79200000000000004</v>
      </c>
      <c r="S29" s="371">
        <v>0.95040000000000002</v>
      </c>
      <c r="T29" s="372">
        <f t="shared" si="2"/>
        <v>19.359646113995765</v>
      </c>
      <c r="U29" s="373"/>
      <c r="V29" s="372">
        <f t="shared" si="3"/>
        <v>14.988113120512848</v>
      </c>
      <c r="W29" s="373"/>
      <c r="X29" s="371">
        <v>0.67</v>
      </c>
      <c r="Y29" s="371">
        <v>0.72</v>
      </c>
      <c r="Z29" s="371">
        <v>0.83</v>
      </c>
      <c r="AA29" s="371">
        <v>1.46</v>
      </c>
      <c r="AB29" s="371">
        <v>1.88</v>
      </c>
      <c r="AC29" s="371">
        <v>3</v>
      </c>
      <c r="AD29" s="371">
        <v>3.3</v>
      </c>
      <c r="AE29" s="371">
        <v>3.6</v>
      </c>
      <c r="AF29" s="371">
        <v>4</v>
      </c>
      <c r="AG29" s="371">
        <v>5</v>
      </c>
      <c r="AH29" s="374" t="s">
        <v>587</v>
      </c>
      <c r="AI29" s="371">
        <v>0.5</v>
      </c>
      <c r="AJ29" s="371">
        <v>0.621</v>
      </c>
      <c r="AK29" s="371">
        <v>0.6</v>
      </c>
      <c r="AL29" s="371">
        <v>0.72099999999999997</v>
      </c>
      <c r="AM29" s="371">
        <v>0.7</v>
      </c>
      <c r="AN29" s="371">
        <v>0.82099999999999995</v>
      </c>
      <c r="AO29" s="371">
        <v>0.8</v>
      </c>
      <c r="AP29" s="371">
        <v>0.92100000000000004</v>
      </c>
      <c r="AQ29" s="371">
        <v>1.68</v>
      </c>
      <c r="AR29" s="375">
        <v>1.47</v>
      </c>
      <c r="AS29" s="375">
        <v>1.8480000000000001</v>
      </c>
      <c r="AT29" s="375">
        <v>1.617</v>
      </c>
      <c r="AU29" s="376">
        <v>0.56000000000000005</v>
      </c>
      <c r="AV29" s="377">
        <v>0.16</v>
      </c>
      <c r="AW29" s="385"/>
      <c r="AX29" s="385"/>
      <c r="AY29" s="385"/>
      <c r="AZ29" s="385"/>
      <c r="BA29" s="385"/>
      <c r="BB29" s="385"/>
      <c r="BC29" s="385"/>
      <c r="BD29" s="385"/>
      <c r="BE29" s="387"/>
      <c r="BF29" s="385"/>
      <c r="BG29" s="385"/>
      <c r="BH29" s="385"/>
      <c r="BI29" s="385"/>
      <c r="BJ29" s="385"/>
      <c r="BK29" s="385"/>
      <c r="BL29" s="386">
        <v>0.7</v>
      </c>
      <c r="BM29" s="386">
        <v>0.7</v>
      </c>
      <c r="BN29" s="386">
        <v>0.6</v>
      </c>
      <c r="BO29" s="386">
        <v>0.6</v>
      </c>
      <c r="BP29" s="386">
        <v>0.6</v>
      </c>
      <c r="BQ29" s="386">
        <v>0.5</v>
      </c>
      <c r="BR29" s="386">
        <v>0.5</v>
      </c>
      <c r="BS29" s="386">
        <v>0.5</v>
      </c>
      <c r="BT29" s="386">
        <v>0.5</v>
      </c>
      <c r="BU29" s="386">
        <v>0.4</v>
      </c>
      <c r="BV29" s="386">
        <v>0.4</v>
      </c>
      <c r="BW29" s="386">
        <v>0.4</v>
      </c>
      <c r="BX29" s="385"/>
      <c r="BY29" s="385"/>
      <c r="BZ29" s="385"/>
      <c r="CA29" s="385"/>
      <c r="CB29" s="385"/>
      <c r="CC29" s="385"/>
      <c r="CD29" s="385"/>
      <c r="CE29" s="385"/>
      <c r="CF29" s="387"/>
      <c r="CG29" s="385"/>
      <c r="CH29" s="385"/>
      <c r="CI29" s="385"/>
      <c r="CJ29" s="385"/>
      <c r="CK29" s="385"/>
      <c r="CL29" s="385"/>
      <c r="CM29" s="386">
        <v>0.9</v>
      </c>
      <c r="CN29" s="386">
        <v>0.9</v>
      </c>
      <c r="CO29" s="386">
        <v>0.8</v>
      </c>
      <c r="CP29" s="386">
        <v>0.8</v>
      </c>
      <c r="CQ29" s="386">
        <v>0.7</v>
      </c>
      <c r="CR29" s="386">
        <v>0.7</v>
      </c>
      <c r="CS29" s="386">
        <v>0.6</v>
      </c>
      <c r="CT29" s="386">
        <v>0.6</v>
      </c>
      <c r="CU29" s="386">
        <v>0.6</v>
      </c>
      <c r="CV29" s="386">
        <v>0.5</v>
      </c>
      <c r="CW29" s="386">
        <v>0.5</v>
      </c>
      <c r="CX29" s="386">
        <v>0.45</v>
      </c>
      <c r="CY29" s="385"/>
      <c r="CZ29" s="385"/>
      <c r="DA29" s="385"/>
      <c r="DB29" s="385"/>
      <c r="DC29" s="385"/>
      <c r="DD29" s="385"/>
      <c r="DE29" s="385"/>
      <c r="DF29" s="385"/>
      <c r="DG29" s="387"/>
      <c r="DH29" s="385"/>
      <c r="DI29" s="385"/>
      <c r="DJ29" s="385"/>
      <c r="DK29" s="385"/>
      <c r="DL29" s="385"/>
      <c r="DM29" s="385"/>
      <c r="DN29" s="386">
        <v>1.1000000000000001</v>
      </c>
      <c r="DO29" s="386">
        <v>1.1000000000000001</v>
      </c>
      <c r="DP29" s="386">
        <v>1</v>
      </c>
      <c r="DQ29" s="386">
        <v>1</v>
      </c>
      <c r="DR29" s="386">
        <v>0.9</v>
      </c>
      <c r="DS29" s="386">
        <v>0.9</v>
      </c>
      <c r="DT29" s="386">
        <v>0.8</v>
      </c>
      <c r="DU29" s="386">
        <v>0.8</v>
      </c>
      <c r="DV29" s="386">
        <v>0.8</v>
      </c>
      <c r="DW29" s="386">
        <v>0.7</v>
      </c>
      <c r="DX29" s="386">
        <v>0.7</v>
      </c>
      <c r="DY29" s="386">
        <v>0.6</v>
      </c>
      <c r="DZ29" s="385"/>
      <c r="EA29" s="385"/>
      <c r="EB29" s="385"/>
      <c r="EC29" s="385"/>
      <c r="ED29" s="385"/>
      <c r="EE29" s="385"/>
      <c r="EF29" s="385"/>
      <c r="EG29" s="385"/>
      <c r="EH29" s="387"/>
      <c r="EI29" s="385"/>
      <c r="EJ29" s="385"/>
      <c r="EK29" s="385"/>
      <c r="EL29" s="385"/>
      <c r="EM29" s="385"/>
      <c r="EN29" s="385"/>
      <c r="EO29" s="386">
        <v>1.3</v>
      </c>
      <c r="EP29" s="386">
        <v>1.3</v>
      </c>
      <c r="EQ29" s="386">
        <v>1.2</v>
      </c>
      <c r="ER29" s="386">
        <v>1.2</v>
      </c>
      <c r="ES29" s="386">
        <v>1.1000000000000001</v>
      </c>
      <c r="ET29" s="386">
        <v>1.1000000000000001</v>
      </c>
      <c r="EU29" s="386">
        <v>1</v>
      </c>
      <c r="EV29" s="386">
        <v>1</v>
      </c>
      <c r="EW29" s="386">
        <v>1</v>
      </c>
      <c r="EX29" s="386">
        <v>0.9</v>
      </c>
      <c r="EY29" s="386">
        <v>0.9</v>
      </c>
      <c r="EZ29" s="386">
        <v>0.8</v>
      </c>
      <c r="FA29" s="385"/>
      <c r="FB29" s="385"/>
      <c r="FC29" s="385"/>
      <c r="FD29" s="385"/>
      <c r="FE29" s="385"/>
      <c r="FF29" s="385"/>
      <c r="FG29" s="385"/>
      <c r="FH29" s="385"/>
      <c r="FI29" s="385"/>
      <c r="FJ29" s="385"/>
      <c r="FK29" s="385"/>
      <c r="FL29" s="385"/>
      <c r="FM29" s="385"/>
      <c r="FN29" s="385"/>
      <c r="FO29" s="385"/>
      <c r="FP29" s="385"/>
      <c r="FQ29" s="385"/>
      <c r="FR29" s="385"/>
      <c r="FS29" s="385"/>
      <c r="FT29" s="385"/>
      <c r="FU29" s="385"/>
      <c r="FV29" s="396"/>
      <c r="FW29" s="396"/>
      <c r="FX29" s="396"/>
      <c r="FY29" s="396"/>
      <c r="FZ29" s="396"/>
      <c r="GA29" s="396"/>
      <c r="GB29" s="397" t="s">
        <v>608</v>
      </c>
      <c r="GC29" s="484">
        <v>46.223428167000002</v>
      </c>
      <c r="GD29" s="484">
        <v>45.93218975100001</v>
      </c>
      <c r="GE29" s="484">
        <v>52.998487353000009</v>
      </c>
      <c r="GF29" s="484">
        <v>51.283695645000002</v>
      </c>
      <c r="GG29" s="485">
        <v>58.521346883999996</v>
      </c>
      <c r="GH29" s="486">
        <v>7.2891200970000014</v>
      </c>
      <c r="GI29" s="484">
        <v>6.0105583440000014</v>
      </c>
      <c r="GJ29" s="484">
        <v>7.987715694000002</v>
      </c>
      <c r="GK29" s="484">
        <v>11.058900111000003</v>
      </c>
      <c r="GL29" s="484">
        <v>5.2196954040000012</v>
      </c>
      <c r="GM29" s="484">
        <v>4.8901691789999999</v>
      </c>
      <c r="GN29" s="484">
        <v>5.5360405799999999</v>
      </c>
      <c r="GO29" s="485">
        <v>7.7109136650000005</v>
      </c>
    </row>
    <row r="30" spans="1:197" hidden="1">
      <c r="A30" s="379" t="s">
        <v>610</v>
      </c>
      <c r="B30" s="380">
        <v>237</v>
      </c>
      <c r="C30" s="381">
        <v>380</v>
      </c>
      <c r="D30" s="381">
        <v>395</v>
      </c>
      <c r="E30" s="382">
        <v>18.899999999999999</v>
      </c>
      <c r="F30" s="382">
        <v>30.2</v>
      </c>
      <c r="G30" s="381">
        <v>15</v>
      </c>
      <c r="H30" s="382">
        <v>300.89999999999998</v>
      </c>
      <c r="I30" s="383">
        <v>4</v>
      </c>
      <c r="J30" s="493">
        <v>0.8</v>
      </c>
      <c r="K30" s="494"/>
      <c r="L30" s="369">
        <v>0.6</v>
      </c>
      <c r="M30" s="384">
        <v>0.8</v>
      </c>
      <c r="N30" s="480">
        <v>0.6</v>
      </c>
      <c r="O30" s="371">
        <v>0.72</v>
      </c>
      <c r="P30" s="371">
        <v>0.86399999999999999</v>
      </c>
      <c r="Q30" s="371">
        <v>0.66</v>
      </c>
      <c r="R30" s="371">
        <v>0.79200000000000004</v>
      </c>
      <c r="S30" s="371">
        <v>0.95040000000000002</v>
      </c>
      <c r="T30" s="372">
        <f t="shared" si="2"/>
        <v>19.359646113995765</v>
      </c>
      <c r="U30" s="373"/>
      <c r="V30" s="372">
        <f t="shared" si="3"/>
        <v>14.988113120512848</v>
      </c>
      <c r="W30" s="373"/>
      <c r="X30" s="371">
        <v>0.67</v>
      </c>
      <c r="Y30" s="371">
        <v>0.72</v>
      </c>
      <c r="Z30" s="371">
        <v>0.83</v>
      </c>
      <c r="AA30" s="371">
        <v>1.46</v>
      </c>
      <c r="AB30" s="371">
        <v>1.88</v>
      </c>
      <c r="AC30" s="371">
        <v>3</v>
      </c>
      <c r="AD30" s="371">
        <v>3.3</v>
      </c>
      <c r="AE30" s="371">
        <v>3.6</v>
      </c>
      <c r="AF30" s="371">
        <v>4</v>
      </c>
      <c r="AG30" s="371">
        <v>5</v>
      </c>
      <c r="AH30" s="374" t="s">
        <v>587</v>
      </c>
      <c r="AI30" s="371">
        <v>0.57499999999999996</v>
      </c>
      <c r="AJ30" s="371">
        <v>0.71099999999999997</v>
      </c>
      <c r="AK30" s="371">
        <v>0.67500000000000004</v>
      </c>
      <c r="AL30" s="371">
        <v>0.81100000000000005</v>
      </c>
      <c r="AM30" s="371">
        <v>0.77500000000000002</v>
      </c>
      <c r="AN30" s="371">
        <v>0.91100000000000003</v>
      </c>
      <c r="AO30" s="371">
        <v>0.875</v>
      </c>
      <c r="AP30" s="371">
        <v>1.0109999999999999</v>
      </c>
      <c r="AQ30" s="371">
        <v>1.68</v>
      </c>
      <c r="AR30" s="375">
        <v>1.47</v>
      </c>
      <c r="AS30" s="375">
        <v>1.8480000000000001</v>
      </c>
      <c r="AT30" s="375">
        <v>1.617</v>
      </c>
      <c r="AU30" s="376">
        <v>0.56000000000000005</v>
      </c>
      <c r="AV30" s="377">
        <v>0.16</v>
      </c>
      <c r="AW30" s="385"/>
      <c r="AX30" s="385"/>
      <c r="AY30" s="385"/>
      <c r="AZ30" s="385"/>
      <c r="BA30" s="385"/>
      <c r="BB30" s="385"/>
      <c r="BC30" s="385"/>
      <c r="BD30" s="385"/>
      <c r="BE30" s="385"/>
      <c r="BF30" s="385"/>
      <c r="BG30" s="385"/>
      <c r="BH30" s="385"/>
      <c r="BI30" s="385"/>
      <c r="BJ30" s="385"/>
      <c r="BK30" s="385"/>
      <c r="BL30" s="386">
        <v>0.7</v>
      </c>
      <c r="BM30" s="386">
        <v>0.7</v>
      </c>
      <c r="BN30" s="386">
        <v>0.6</v>
      </c>
      <c r="BO30" s="386">
        <v>0.6</v>
      </c>
      <c r="BP30" s="386">
        <v>0.6</v>
      </c>
      <c r="BQ30" s="386">
        <v>0.5</v>
      </c>
      <c r="BR30" s="386">
        <v>0.5</v>
      </c>
      <c r="BS30" s="386">
        <v>0.5</v>
      </c>
      <c r="BT30" s="386">
        <v>0.5</v>
      </c>
      <c r="BU30" s="386">
        <v>0.4</v>
      </c>
      <c r="BV30" s="386">
        <v>0.4</v>
      </c>
      <c r="BW30" s="386">
        <v>0.4</v>
      </c>
      <c r="BX30" s="385"/>
      <c r="BY30" s="385"/>
      <c r="BZ30" s="385"/>
      <c r="CA30" s="385"/>
      <c r="CB30" s="385"/>
      <c r="CC30" s="385"/>
      <c r="CD30" s="385"/>
      <c r="CE30" s="385"/>
      <c r="CF30" s="385"/>
      <c r="CG30" s="385"/>
      <c r="CH30" s="385"/>
      <c r="CI30" s="385"/>
      <c r="CJ30" s="385"/>
      <c r="CK30" s="385"/>
      <c r="CL30" s="385"/>
      <c r="CM30" s="386">
        <v>0.9</v>
      </c>
      <c r="CN30" s="386">
        <v>0.9</v>
      </c>
      <c r="CO30" s="386">
        <v>0.8</v>
      </c>
      <c r="CP30" s="386">
        <v>0.8</v>
      </c>
      <c r="CQ30" s="386">
        <v>0.7</v>
      </c>
      <c r="CR30" s="386">
        <v>0.7</v>
      </c>
      <c r="CS30" s="386">
        <v>0.6</v>
      </c>
      <c r="CT30" s="386">
        <v>0.6</v>
      </c>
      <c r="CU30" s="386">
        <v>0.6</v>
      </c>
      <c r="CV30" s="386">
        <v>0.5</v>
      </c>
      <c r="CW30" s="386">
        <v>0.5</v>
      </c>
      <c r="CX30" s="386">
        <v>0.45</v>
      </c>
      <c r="CY30" s="385"/>
      <c r="CZ30" s="385"/>
      <c r="DA30" s="385"/>
      <c r="DB30" s="385"/>
      <c r="DC30" s="385"/>
      <c r="DD30" s="385"/>
      <c r="DE30" s="385"/>
      <c r="DF30" s="385"/>
      <c r="DG30" s="385"/>
      <c r="DH30" s="385"/>
      <c r="DI30" s="385"/>
      <c r="DJ30" s="385"/>
      <c r="DK30" s="385"/>
      <c r="DL30" s="385"/>
      <c r="DM30" s="385"/>
      <c r="DN30" s="386">
        <v>1.1000000000000001</v>
      </c>
      <c r="DO30" s="386">
        <v>1.1000000000000001</v>
      </c>
      <c r="DP30" s="386">
        <v>1</v>
      </c>
      <c r="DQ30" s="386">
        <v>1</v>
      </c>
      <c r="DR30" s="386">
        <v>0.9</v>
      </c>
      <c r="DS30" s="386">
        <v>0.9</v>
      </c>
      <c r="DT30" s="386">
        <v>0.8</v>
      </c>
      <c r="DU30" s="386">
        <v>0.8</v>
      </c>
      <c r="DV30" s="386">
        <v>0.8</v>
      </c>
      <c r="DW30" s="386">
        <v>0.7</v>
      </c>
      <c r="DX30" s="386">
        <v>0.7</v>
      </c>
      <c r="DY30" s="386">
        <v>0.6</v>
      </c>
      <c r="DZ30" s="385"/>
      <c r="EA30" s="385"/>
      <c r="EB30" s="385"/>
      <c r="EC30" s="385"/>
      <c r="ED30" s="385"/>
      <c r="EE30" s="385"/>
      <c r="EF30" s="385"/>
      <c r="EG30" s="385"/>
      <c r="EH30" s="385"/>
      <c r="EI30" s="385"/>
      <c r="EJ30" s="385"/>
      <c r="EK30" s="385"/>
      <c r="EL30" s="385"/>
      <c r="EM30" s="385"/>
      <c r="EN30" s="385"/>
      <c r="EO30" s="386">
        <v>1.3</v>
      </c>
      <c r="EP30" s="386">
        <v>1.3</v>
      </c>
      <c r="EQ30" s="386">
        <v>1.2</v>
      </c>
      <c r="ER30" s="386">
        <v>1.2</v>
      </c>
      <c r="ES30" s="386">
        <v>1.1000000000000001</v>
      </c>
      <c r="ET30" s="386">
        <v>1.1000000000000001</v>
      </c>
      <c r="EU30" s="386">
        <v>1</v>
      </c>
      <c r="EV30" s="386">
        <v>1</v>
      </c>
      <c r="EW30" s="386">
        <v>1</v>
      </c>
      <c r="EX30" s="386">
        <v>0.9</v>
      </c>
      <c r="EY30" s="386">
        <v>0.9</v>
      </c>
      <c r="EZ30" s="386">
        <v>0.8</v>
      </c>
      <c r="FA30" s="385"/>
      <c r="FB30" s="385"/>
      <c r="FC30" s="385"/>
      <c r="FD30" s="385"/>
      <c r="FE30" s="385"/>
      <c r="FF30" s="385"/>
      <c r="FG30" s="385"/>
      <c r="FH30" s="385"/>
      <c r="FI30" s="385"/>
      <c r="FJ30" s="385"/>
      <c r="FK30" s="385"/>
      <c r="FL30" s="385"/>
      <c r="FM30" s="385"/>
      <c r="FN30" s="385"/>
      <c r="FO30" s="385"/>
      <c r="FP30" s="385"/>
      <c r="FQ30" s="385"/>
      <c r="FR30" s="385"/>
      <c r="FS30" s="385"/>
      <c r="FT30" s="385"/>
      <c r="FU30" s="385"/>
      <c r="FV30" s="396"/>
      <c r="FW30" s="396"/>
      <c r="FX30" s="396"/>
      <c r="FY30" s="396"/>
      <c r="FZ30" s="396"/>
      <c r="GA30" s="396"/>
      <c r="GB30" s="397" t="s">
        <v>608</v>
      </c>
      <c r="GC30" s="484">
        <v>44.022192984</v>
      </c>
      <c r="GD30" s="484">
        <v>42.353221112999996</v>
      </c>
      <c r="GE30" s="484">
        <v>50.322734406000002</v>
      </c>
      <c r="GF30" s="484">
        <v>47.309295537000004</v>
      </c>
      <c r="GG30" s="485">
        <v>55.436981418000002</v>
      </c>
      <c r="GH30" s="486">
        <v>7.2891200970000014</v>
      </c>
      <c r="GI30" s="484">
        <v>6.0105583440000014</v>
      </c>
      <c r="GJ30" s="484">
        <v>7.987715694000002</v>
      </c>
      <c r="GK30" s="484">
        <v>11.058900111000003</v>
      </c>
      <c r="GL30" s="484">
        <v>5.2196954040000012</v>
      </c>
      <c r="GM30" s="484">
        <v>4.8901691789999999</v>
      </c>
      <c r="GN30" s="484">
        <v>5.5360405799999999</v>
      </c>
      <c r="GO30" s="485">
        <v>7.7109136650000005</v>
      </c>
    </row>
    <row r="31" spans="1:197" hidden="1">
      <c r="A31" s="379" t="s">
        <v>611</v>
      </c>
      <c r="B31" s="380">
        <v>262</v>
      </c>
      <c r="C31" s="381">
        <v>387</v>
      </c>
      <c r="D31" s="381">
        <v>398</v>
      </c>
      <c r="E31" s="382">
        <v>21.1</v>
      </c>
      <c r="F31" s="382">
        <v>33.299999999999997</v>
      </c>
      <c r="G31" s="381">
        <v>15</v>
      </c>
      <c r="H31" s="382">
        <v>334.6</v>
      </c>
      <c r="I31" s="383">
        <v>4</v>
      </c>
      <c r="J31" s="493">
        <v>0.8</v>
      </c>
      <c r="K31" s="494"/>
      <c r="L31" s="369">
        <v>0.6</v>
      </c>
      <c r="M31" s="384">
        <v>0.8</v>
      </c>
      <c r="N31" s="480">
        <v>0.6</v>
      </c>
      <c r="O31" s="371">
        <v>0.72</v>
      </c>
      <c r="P31" s="371">
        <v>0.86399999999999999</v>
      </c>
      <c r="Q31" s="371">
        <v>0.66</v>
      </c>
      <c r="R31" s="371">
        <v>0.79200000000000004</v>
      </c>
      <c r="S31" s="371">
        <v>0.95040000000000002</v>
      </c>
      <c r="T31" s="372">
        <f t="shared" si="2"/>
        <v>19.359646113995765</v>
      </c>
      <c r="U31" s="373"/>
      <c r="V31" s="372">
        <f t="shared" si="3"/>
        <v>14.988113120512848</v>
      </c>
      <c r="W31" s="373"/>
      <c r="X31" s="374" t="s">
        <v>587</v>
      </c>
      <c r="Y31" s="374" t="s">
        <v>587</v>
      </c>
      <c r="Z31" s="374" t="s">
        <v>587</v>
      </c>
      <c r="AA31" s="374" t="s">
        <v>587</v>
      </c>
      <c r="AB31" s="374" t="s">
        <v>587</v>
      </c>
      <c r="AC31" s="374" t="s">
        <v>587</v>
      </c>
      <c r="AD31" s="374" t="s">
        <v>587</v>
      </c>
      <c r="AE31" s="374" t="s">
        <v>587</v>
      </c>
      <c r="AF31" s="374" t="s">
        <v>587</v>
      </c>
      <c r="AG31" s="374" t="s">
        <v>587</v>
      </c>
      <c r="AH31" s="374" t="s">
        <v>587</v>
      </c>
      <c r="AI31" s="371">
        <v>0.65</v>
      </c>
      <c r="AJ31" s="371">
        <v>1.2</v>
      </c>
      <c r="AK31" s="371">
        <v>0.8</v>
      </c>
      <c r="AL31" s="371">
        <v>1.2</v>
      </c>
      <c r="AM31" s="371">
        <v>0.9</v>
      </c>
      <c r="AN31" s="371">
        <v>1.2</v>
      </c>
      <c r="AO31" s="371">
        <v>1</v>
      </c>
      <c r="AP31" s="371">
        <v>1.2</v>
      </c>
      <c r="AQ31" s="371">
        <v>1.68</v>
      </c>
      <c r="AR31" s="375">
        <v>1.47</v>
      </c>
      <c r="AS31" s="375">
        <v>1.8480000000000001</v>
      </c>
      <c r="AT31" s="375">
        <v>1.617</v>
      </c>
      <c r="AU31" s="376">
        <v>0.57999999999999996</v>
      </c>
      <c r="AV31" s="377">
        <v>0.18</v>
      </c>
      <c r="AW31" s="385"/>
      <c r="AX31" s="385"/>
      <c r="AY31" s="385"/>
      <c r="AZ31" s="385"/>
      <c r="BA31" s="385"/>
      <c r="BB31" s="385"/>
      <c r="BC31" s="385"/>
      <c r="BD31" s="385"/>
      <c r="BE31" s="385"/>
      <c r="BF31" s="385"/>
      <c r="BG31" s="385"/>
      <c r="BH31" s="385"/>
      <c r="BI31" s="385"/>
      <c r="BJ31" s="385"/>
      <c r="BK31" s="385"/>
      <c r="BL31" s="386">
        <v>0.7</v>
      </c>
      <c r="BM31" s="386">
        <v>0.7</v>
      </c>
      <c r="BN31" s="386">
        <v>0.6</v>
      </c>
      <c r="BO31" s="386">
        <v>0.6</v>
      </c>
      <c r="BP31" s="386">
        <v>0.6</v>
      </c>
      <c r="BQ31" s="386">
        <v>0.5</v>
      </c>
      <c r="BR31" s="386">
        <v>0.5</v>
      </c>
      <c r="BS31" s="386">
        <v>0.5</v>
      </c>
      <c r="BT31" s="386">
        <v>0.5</v>
      </c>
      <c r="BU31" s="386">
        <v>0.4</v>
      </c>
      <c r="BV31" s="386">
        <v>0.4</v>
      </c>
      <c r="BW31" s="386">
        <v>0.4</v>
      </c>
      <c r="BX31" s="385"/>
      <c r="BY31" s="385"/>
      <c r="BZ31" s="385"/>
      <c r="CA31" s="385"/>
      <c r="CB31" s="385"/>
      <c r="CC31" s="385"/>
      <c r="CD31" s="385"/>
      <c r="CE31" s="385"/>
      <c r="CF31" s="385"/>
      <c r="CG31" s="385"/>
      <c r="CH31" s="385"/>
      <c r="CI31" s="385"/>
      <c r="CJ31" s="385"/>
      <c r="CK31" s="385"/>
      <c r="CL31" s="385"/>
      <c r="CM31" s="386">
        <v>0.9</v>
      </c>
      <c r="CN31" s="386">
        <v>0.9</v>
      </c>
      <c r="CO31" s="386">
        <v>0.8</v>
      </c>
      <c r="CP31" s="386">
        <v>0.8</v>
      </c>
      <c r="CQ31" s="386">
        <v>0.7</v>
      </c>
      <c r="CR31" s="386">
        <v>0.7</v>
      </c>
      <c r="CS31" s="386">
        <v>0.6</v>
      </c>
      <c r="CT31" s="386">
        <v>0.6</v>
      </c>
      <c r="CU31" s="386">
        <v>0.6</v>
      </c>
      <c r="CV31" s="386">
        <v>0.5</v>
      </c>
      <c r="CW31" s="386">
        <v>0.5</v>
      </c>
      <c r="CX31" s="386">
        <v>0.45</v>
      </c>
      <c r="CY31" s="385"/>
      <c r="CZ31" s="385"/>
      <c r="DA31" s="385"/>
      <c r="DB31" s="385"/>
      <c r="DC31" s="385"/>
      <c r="DD31" s="385"/>
      <c r="DE31" s="385"/>
      <c r="DF31" s="385"/>
      <c r="DG31" s="385"/>
      <c r="DH31" s="385"/>
      <c r="DI31" s="385"/>
      <c r="DJ31" s="385"/>
      <c r="DK31" s="385"/>
      <c r="DL31" s="385"/>
      <c r="DM31" s="385"/>
      <c r="DN31" s="386">
        <v>1.1000000000000001</v>
      </c>
      <c r="DO31" s="386">
        <v>1.1000000000000001</v>
      </c>
      <c r="DP31" s="386">
        <v>1</v>
      </c>
      <c r="DQ31" s="386">
        <v>1</v>
      </c>
      <c r="DR31" s="386">
        <v>0.9</v>
      </c>
      <c r="DS31" s="386">
        <v>0.9</v>
      </c>
      <c r="DT31" s="386">
        <v>0.8</v>
      </c>
      <c r="DU31" s="386">
        <v>0.8</v>
      </c>
      <c r="DV31" s="386">
        <v>0.8</v>
      </c>
      <c r="DW31" s="386">
        <v>0.7</v>
      </c>
      <c r="DX31" s="386">
        <v>0.7</v>
      </c>
      <c r="DY31" s="386">
        <v>0.6</v>
      </c>
      <c r="DZ31" s="385"/>
      <c r="EA31" s="385"/>
      <c r="EB31" s="385"/>
      <c r="EC31" s="385"/>
      <c r="ED31" s="385"/>
      <c r="EE31" s="385"/>
      <c r="EF31" s="385"/>
      <c r="EG31" s="385"/>
      <c r="EH31" s="385"/>
      <c r="EI31" s="385"/>
      <c r="EJ31" s="385"/>
      <c r="EK31" s="385"/>
      <c r="EL31" s="385"/>
      <c r="EM31" s="385"/>
      <c r="EN31" s="385"/>
      <c r="EO31" s="386">
        <v>1.3</v>
      </c>
      <c r="EP31" s="386">
        <v>1.3</v>
      </c>
      <c r="EQ31" s="386">
        <v>1.2</v>
      </c>
      <c r="ER31" s="386">
        <v>1.2</v>
      </c>
      <c r="ES31" s="386">
        <v>1.1000000000000001</v>
      </c>
      <c r="ET31" s="386">
        <v>1.1000000000000001</v>
      </c>
      <c r="EU31" s="386">
        <v>1</v>
      </c>
      <c r="EV31" s="386">
        <v>1</v>
      </c>
      <c r="EW31" s="386">
        <v>1</v>
      </c>
      <c r="EX31" s="386">
        <v>0.9</v>
      </c>
      <c r="EY31" s="386">
        <v>0.9</v>
      </c>
      <c r="EZ31" s="386">
        <v>0.8</v>
      </c>
      <c r="FA31" s="385"/>
      <c r="FB31" s="385"/>
      <c r="FC31" s="385"/>
      <c r="FD31" s="385"/>
      <c r="FE31" s="385"/>
      <c r="FF31" s="385"/>
      <c r="FG31" s="385"/>
      <c r="FH31" s="385"/>
      <c r="FI31" s="385"/>
      <c r="FJ31" s="385"/>
      <c r="FK31" s="385"/>
      <c r="FL31" s="385"/>
      <c r="FM31" s="385"/>
      <c r="FN31" s="385"/>
      <c r="FO31" s="385"/>
      <c r="FP31" s="385"/>
      <c r="FQ31" s="385"/>
      <c r="FR31" s="385"/>
      <c r="FS31" s="385"/>
      <c r="FT31" s="385"/>
      <c r="FU31" s="385"/>
      <c r="FV31" s="396"/>
      <c r="FW31" s="396"/>
      <c r="FX31" s="396"/>
      <c r="FY31" s="396"/>
      <c r="FZ31" s="396"/>
      <c r="GA31" s="396"/>
      <c r="GB31" s="397" t="s">
        <v>608</v>
      </c>
      <c r="GC31" s="484">
        <v>41.530974723000007</v>
      </c>
      <c r="GD31" s="484">
        <v>38.293458020999999</v>
      </c>
      <c r="GE31" s="484">
        <v>47.212006842000008</v>
      </c>
      <c r="GF31" s="484">
        <v>42.748652583000009</v>
      </c>
      <c r="GG31" s="485">
        <v>51.812192942999999</v>
      </c>
      <c r="GH31" s="486">
        <v>7.2891200970000014</v>
      </c>
      <c r="GI31" s="484">
        <v>6.0105583440000014</v>
      </c>
      <c r="GJ31" s="484">
        <v>7.987715694000002</v>
      </c>
      <c r="GK31" s="484">
        <v>11.058900111000003</v>
      </c>
      <c r="GL31" s="484">
        <v>5.2196954040000012</v>
      </c>
      <c r="GM31" s="484">
        <v>4.8901691789999999</v>
      </c>
      <c r="GN31" s="484">
        <v>5.5360405799999999</v>
      </c>
      <c r="GO31" s="485">
        <v>7.7109136650000005</v>
      </c>
    </row>
    <row r="32" spans="1:197" hidden="1">
      <c r="A32" s="379" t="s">
        <v>612</v>
      </c>
      <c r="B32" s="380">
        <v>287</v>
      </c>
      <c r="C32" s="381">
        <v>393</v>
      </c>
      <c r="D32" s="381">
        <v>399</v>
      </c>
      <c r="E32" s="382">
        <v>22.6</v>
      </c>
      <c r="F32" s="382">
        <v>36.6</v>
      </c>
      <c r="G32" s="381">
        <v>15</v>
      </c>
      <c r="H32" s="382">
        <v>366.3</v>
      </c>
      <c r="I32" s="383">
        <v>4</v>
      </c>
      <c r="J32" s="493">
        <v>0.8</v>
      </c>
      <c r="K32" s="494">
        <v>90</v>
      </c>
      <c r="L32" s="369">
        <v>0.6</v>
      </c>
      <c r="M32" s="384">
        <v>0.8</v>
      </c>
      <c r="N32" s="480">
        <v>0.8</v>
      </c>
      <c r="O32" s="371">
        <v>0.96</v>
      </c>
      <c r="P32" s="371">
        <v>1.1519999999999999</v>
      </c>
      <c r="Q32" s="371">
        <v>0.88</v>
      </c>
      <c r="R32" s="371">
        <v>1.056</v>
      </c>
      <c r="S32" s="371">
        <v>1.2672000000000001</v>
      </c>
      <c r="T32" s="372">
        <f t="shared" si="2"/>
        <v>19.359646113995765</v>
      </c>
      <c r="U32" s="373"/>
      <c r="V32" s="372">
        <f t="shared" si="3"/>
        <v>14.988113120512848</v>
      </c>
      <c r="W32" s="373"/>
      <c r="X32" s="374" t="s">
        <v>587</v>
      </c>
      <c r="Y32" s="374" t="s">
        <v>587</v>
      </c>
      <c r="Z32" s="374" t="s">
        <v>587</v>
      </c>
      <c r="AA32" s="374" t="s">
        <v>587</v>
      </c>
      <c r="AB32" s="374" t="s">
        <v>587</v>
      </c>
      <c r="AC32" s="374" t="s">
        <v>587</v>
      </c>
      <c r="AD32" s="374" t="s">
        <v>587</v>
      </c>
      <c r="AE32" s="374" t="s">
        <v>587</v>
      </c>
      <c r="AF32" s="374" t="s">
        <v>587</v>
      </c>
      <c r="AG32" s="374" t="s">
        <v>587</v>
      </c>
      <c r="AH32" s="374" t="s">
        <v>587</v>
      </c>
      <c r="AI32" s="371">
        <v>0.65</v>
      </c>
      <c r="AJ32" s="371">
        <v>1.2</v>
      </c>
      <c r="AK32" s="371">
        <v>0.8</v>
      </c>
      <c r="AL32" s="371">
        <v>1.2</v>
      </c>
      <c r="AM32" s="371">
        <v>0.9</v>
      </c>
      <c r="AN32" s="371">
        <v>1.2</v>
      </c>
      <c r="AO32" s="371">
        <v>1</v>
      </c>
      <c r="AP32" s="371">
        <v>1.2</v>
      </c>
      <c r="AQ32" s="371">
        <v>1.68</v>
      </c>
      <c r="AR32" s="375">
        <v>1.47</v>
      </c>
      <c r="AS32" s="375">
        <v>1.8480000000000001</v>
      </c>
      <c r="AT32" s="375">
        <v>1.617</v>
      </c>
      <c r="AU32" s="376">
        <v>0.57999999999999996</v>
      </c>
      <c r="AV32" s="377">
        <v>0.18</v>
      </c>
      <c r="AW32" s="385"/>
      <c r="AX32" s="385"/>
      <c r="AY32" s="385"/>
      <c r="AZ32" s="385"/>
      <c r="BA32" s="385"/>
      <c r="BB32" s="385"/>
      <c r="BC32" s="385"/>
      <c r="BD32" s="385"/>
      <c r="BE32" s="385"/>
      <c r="BF32" s="385"/>
      <c r="BG32" s="385"/>
      <c r="BH32" s="385"/>
      <c r="BI32" s="385"/>
      <c r="BJ32" s="385"/>
      <c r="BK32" s="385"/>
      <c r="BL32" s="386">
        <v>0.7</v>
      </c>
      <c r="BM32" s="386">
        <v>0.7</v>
      </c>
      <c r="BN32" s="386">
        <v>0.6</v>
      </c>
      <c r="BO32" s="386">
        <v>0.6</v>
      </c>
      <c r="BP32" s="386">
        <v>0.6</v>
      </c>
      <c r="BQ32" s="386">
        <v>0.5</v>
      </c>
      <c r="BR32" s="386">
        <v>0.5</v>
      </c>
      <c r="BS32" s="386">
        <v>0.5</v>
      </c>
      <c r="BT32" s="386">
        <v>0.5</v>
      </c>
      <c r="BU32" s="386">
        <v>0.4</v>
      </c>
      <c r="BV32" s="386">
        <v>0.4</v>
      </c>
      <c r="BW32" s="386">
        <v>0.4</v>
      </c>
      <c r="BX32" s="385"/>
      <c r="BY32" s="385"/>
      <c r="BZ32" s="385"/>
      <c r="CA32" s="385"/>
      <c r="CB32" s="385"/>
      <c r="CC32" s="385"/>
      <c r="CD32" s="385"/>
      <c r="CE32" s="385"/>
      <c r="CF32" s="385"/>
      <c r="CG32" s="385"/>
      <c r="CH32" s="385"/>
      <c r="CI32" s="385"/>
      <c r="CJ32" s="385"/>
      <c r="CK32" s="385"/>
      <c r="CL32" s="385"/>
      <c r="CM32" s="386">
        <v>0.9</v>
      </c>
      <c r="CN32" s="386">
        <v>0.9</v>
      </c>
      <c r="CO32" s="386">
        <v>0.8</v>
      </c>
      <c r="CP32" s="386">
        <v>0.8</v>
      </c>
      <c r="CQ32" s="386">
        <v>0.7</v>
      </c>
      <c r="CR32" s="386">
        <v>0.7</v>
      </c>
      <c r="CS32" s="386">
        <v>0.6</v>
      </c>
      <c r="CT32" s="386">
        <v>0.6</v>
      </c>
      <c r="CU32" s="386">
        <v>0.6</v>
      </c>
      <c r="CV32" s="386">
        <v>0.5</v>
      </c>
      <c r="CW32" s="386">
        <v>0.5</v>
      </c>
      <c r="CX32" s="386">
        <v>0.45</v>
      </c>
      <c r="CY32" s="385"/>
      <c r="CZ32" s="385"/>
      <c r="DA32" s="385"/>
      <c r="DB32" s="385"/>
      <c r="DC32" s="385"/>
      <c r="DD32" s="385"/>
      <c r="DE32" s="385"/>
      <c r="DF32" s="385"/>
      <c r="DG32" s="385"/>
      <c r="DH32" s="385"/>
      <c r="DI32" s="385"/>
      <c r="DJ32" s="385"/>
      <c r="DK32" s="385"/>
      <c r="DL32" s="385"/>
      <c r="DM32" s="385"/>
      <c r="DN32" s="386">
        <v>1.1000000000000001</v>
      </c>
      <c r="DO32" s="386">
        <v>1.1000000000000001</v>
      </c>
      <c r="DP32" s="386">
        <v>1</v>
      </c>
      <c r="DQ32" s="386">
        <v>1</v>
      </c>
      <c r="DR32" s="386">
        <v>0.9</v>
      </c>
      <c r="DS32" s="386">
        <v>0.9</v>
      </c>
      <c r="DT32" s="386">
        <v>0.8</v>
      </c>
      <c r="DU32" s="386">
        <v>0.8</v>
      </c>
      <c r="DV32" s="386">
        <v>0.8</v>
      </c>
      <c r="DW32" s="386">
        <v>0.7</v>
      </c>
      <c r="DX32" s="386">
        <v>0.7</v>
      </c>
      <c r="DY32" s="386">
        <v>0.6</v>
      </c>
      <c r="DZ32" s="385"/>
      <c r="EA32" s="385"/>
      <c r="EB32" s="385"/>
      <c r="EC32" s="385"/>
      <c r="ED32" s="385"/>
      <c r="EE32" s="385"/>
      <c r="EF32" s="385"/>
      <c r="EG32" s="385"/>
      <c r="EH32" s="385"/>
      <c r="EI32" s="385"/>
      <c r="EJ32" s="385"/>
      <c r="EK32" s="385"/>
      <c r="EL32" s="385"/>
      <c r="EM32" s="385"/>
      <c r="EN32" s="385"/>
      <c r="EO32" s="386">
        <v>1.3</v>
      </c>
      <c r="EP32" s="386">
        <v>1.3</v>
      </c>
      <c r="EQ32" s="386">
        <v>1.2</v>
      </c>
      <c r="ER32" s="386">
        <v>1.2</v>
      </c>
      <c r="ES32" s="386">
        <v>1.1000000000000001</v>
      </c>
      <c r="ET32" s="386">
        <v>1.1000000000000001</v>
      </c>
      <c r="EU32" s="386">
        <v>1</v>
      </c>
      <c r="EV32" s="386">
        <v>1</v>
      </c>
      <c r="EW32" s="386">
        <v>1</v>
      </c>
      <c r="EX32" s="386">
        <v>0.9</v>
      </c>
      <c r="EY32" s="386">
        <v>0.9</v>
      </c>
      <c r="EZ32" s="386">
        <v>0.8</v>
      </c>
      <c r="FA32" s="385"/>
      <c r="FB32" s="385"/>
      <c r="FC32" s="385"/>
      <c r="FD32" s="385"/>
      <c r="FE32" s="385"/>
      <c r="FF32" s="385"/>
      <c r="FG32" s="385"/>
      <c r="FH32" s="385"/>
      <c r="FI32" s="385"/>
      <c r="FJ32" s="385"/>
      <c r="FK32" s="385"/>
      <c r="FL32" s="385"/>
      <c r="FM32" s="385"/>
      <c r="FN32" s="385"/>
      <c r="FO32" s="385"/>
      <c r="FP32" s="385"/>
      <c r="FQ32" s="385"/>
      <c r="FR32" s="385"/>
      <c r="FS32" s="385"/>
      <c r="FT32" s="385"/>
      <c r="FU32" s="385"/>
      <c r="FV32" s="385"/>
      <c r="FW32" s="396"/>
      <c r="FX32" s="396"/>
      <c r="FY32" s="396"/>
      <c r="FZ32" s="396"/>
      <c r="GA32" s="396"/>
      <c r="GB32" s="397" t="s">
        <v>608</v>
      </c>
      <c r="GC32" s="484">
        <v>39.540636324000012</v>
      </c>
      <c r="GD32" s="484">
        <v>35.038994256000009</v>
      </c>
      <c r="GE32" s="484">
        <v>44.733969630000004</v>
      </c>
      <c r="GF32" s="484">
        <v>39.11193839700001</v>
      </c>
      <c r="GG32" s="485">
        <v>48.912362163000012</v>
      </c>
      <c r="GH32" s="486">
        <v>7.2891200970000014</v>
      </c>
      <c r="GI32" s="484">
        <v>6.0105583440000014</v>
      </c>
      <c r="GJ32" s="484">
        <v>7.987715694000002</v>
      </c>
      <c r="GK32" s="484">
        <v>11.058900111000003</v>
      </c>
      <c r="GL32" s="484">
        <v>5.2196954040000012</v>
      </c>
      <c r="GM32" s="484">
        <v>4.8901691789999999</v>
      </c>
      <c r="GN32" s="484">
        <v>5.5360405799999999</v>
      </c>
      <c r="GO32" s="485">
        <v>7.7109136650000005</v>
      </c>
    </row>
    <row r="33" spans="1:197" hidden="1">
      <c r="A33" s="379" t="s">
        <v>613</v>
      </c>
      <c r="B33" s="380">
        <v>314</v>
      </c>
      <c r="C33" s="381">
        <v>399</v>
      </c>
      <c r="D33" s="381">
        <v>401</v>
      </c>
      <c r="E33" s="382">
        <v>24.9</v>
      </c>
      <c r="F33" s="382">
        <v>39.6</v>
      </c>
      <c r="G33" s="381">
        <v>15</v>
      </c>
      <c r="H33" s="382">
        <v>399.2</v>
      </c>
      <c r="I33" s="383">
        <v>5</v>
      </c>
      <c r="J33" s="493">
        <v>0.8</v>
      </c>
      <c r="K33" s="494">
        <v>90</v>
      </c>
      <c r="L33" s="369">
        <v>0.6</v>
      </c>
      <c r="M33" s="384">
        <v>0.8</v>
      </c>
      <c r="N33" s="480">
        <v>0.8</v>
      </c>
      <c r="O33" s="371">
        <v>0.96</v>
      </c>
      <c r="P33" s="371">
        <v>1.1519999999999999</v>
      </c>
      <c r="Q33" s="371">
        <v>0.88</v>
      </c>
      <c r="R33" s="371">
        <v>1.056</v>
      </c>
      <c r="S33" s="371">
        <v>1.2672000000000001</v>
      </c>
      <c r="T33" s="372">
        <f t="shared" si="2"/>
        <v>19.359646113995765</v>
      </c>
      <c r="U33" s="373"/>
      <c r="V33" s="372">
        <f t="shared" si="3"/>
        <v>14.988113120512848</v>
      </c>
      <c r="W33" s="373"/>
      <c r="X33" s="374" t="s">
        <v>587</v>
      </c>
      <c r="Y33" s="374" t="s">
        <v>587</v>
      </c>
      <c r="Z33" s="374" t="s">
        <v>587</v>
      </c>
      <c r="AA33" s="374" t="s">
        <v>587</v>
      </c>
      <c r="AB33" s="374" t="s">
        <v>587</v>
      </c>
      <c r="AC33" s="374" t="s">
        <v>587</v>
      </c>
      <c r="AD33" s="374" t="s">
        <v>587</v>
      </c>
      <c r="AE33" s="374" t="s">
        <v>587</v>
      </c>
      <c r="AF33" s="374" t="s">
        <v>587</v>
      </c>
      <c r="AG33" s="374" t="s">
        <v>587</v>
      </c>
      <c r="AH33" s="374" t="s">
        <v>587</v>
      </c>
      <c r="AI33" s="371">
        <v>0.65</v>
      </c>
      <c r="AJ33" s="371">
        <v>1.2</v>
      </c>
      <c r="AK33" s="371">
        <v>0.8</v>
      </c>
      <c r="AL33" s="371">
        <v>1.2</v>
      </c>
      <c r="AM33" s="371">
        <v>0.9</v>
      </c>
      <c r="AN33" s="371">
        <v>1.2</v>
      </c>
      <c r="AO33" s="371">
        <v>1</v>
      </c>
      <c r="AP33" s="371">
        <v>1.2</v>
      </c>
      <c r="AQ33" s="371">
        <v>1.68</v>
      </c>
      <c r="AR33" s="375">
        <v>1.47</v>
      </c>
      <c r="AS33" s="375">
        <v>1.8480000000000001</v>
      </c>
      <c r="AT33" s="375">
        <v>1.617</v>
      </c>
      <c r="AU33" s="376">
        <v>0.57999999999999996</v>
      </c>
      <c r="AV33" s="377">
        <v>0.18</v>
      </c>
      <c r="AW33" s="385"/>
      <c r="AX33" s="385"/>
      <c r="AY33" s="385"/>
      <c r="AZ33" s="385"/>
      <c r="BA33" s="385"/>
      <c r="BB33" s="385"/>
      <c r="BC33" s="385"/>
      <c r="BD33" s="385"/>
      <c r="BE33" s="385"/>
      <c r="BF33" s="385"/>
      <c r="BG33" s="385"/>
      <c r="BH33" s="385"/>
      <c r="BI33" s="385"/>
      <c r="BJ33" s="385"/>
      <c r="BK33" s="385"/>
      <c r="BL33" s="386">
        <v>0.7</v>
      </c>
      <c r="BM33" s="386">
        <v>0.7</v>
      </c>
      <c r="BN33" s="386">
        <v>0.6</v>
      </c>
      <c r="BO33" s="386">
        <v>0.6</v>
      </c>
      <c r="BP33" s="386">
        <v>0.6</v>
      </c>
      <c r="BQ33" s="386">
        <v>0.5</v>
      </c>
      <c r="BR33" s="386">
        <v>0.5</v>
      </c>
      <c r="BS33" s="386">
        <v>0.5</v>
      </c>
      <c r="BT33" s="386">
        <v>0.5</v>
      </c>
      <c r="BU33" s="386">
        <v>0.4</v>
      </c>
      <c r="BV33" s="386">
        <v>0.4</v>
      </c>
      <c r="BW33" s="386">
        <v>0.4</v>
      </c>
      <c r="BX33" s="385"/>
      <c r="BY33" s="385"/>
      <c r="BZ33" s="385"/>
      <c r="CA33" s="385"/>
      <c r="CB33" s="385"/>
      <c r="CC33" s="385"/>
      <c r="CD33" s="385"/>
      <c r="CE33" s="385"/>
      <c r="CF33" s="385"/>
      <c r="CG33" s="385"/>
      <c r="CH33" s="385"/>
      <c r="CI33" s="385"/>
      <c r="CJ33" s="385"/>
      <c r="CK33" s="385"/>
      <c r="CL33" s="385"/>
      <c r="CM33" s="386">
        <v>0.9</v>
      </c>
      <c r="CN33" s="386">
        <v>0.9</v>
      </c>
      <c r="CO33" s="386">
        <v>0.8</v>
      </c>
      <c r="CP33" s="386">
        <v>0.8</v>
      </c>
      <c r="CQ33" s="386">
        <v>0.7</v>
      </c>
      <c r="CR33" s="386">
        <v>0.7</v>
      </c>
      <c r="CS33" s="386">
        <v>0.6</v>
      </c>
      <c r="CT33" s="386">
        <v>0.6</v>
      </c>
      <c r="CU33" s="386">
        <v>0.6</v>
      </c>
      <c r="CV33" s="386">
        <v>0.5</v>
      </c>
      <c r="CW33" s="386">
        <v>0.5</v>
      </c>
      <c r="CX33" s="386">
        <v>0.45</v>
      </c>
      <c r="CY33" s="385"/>
      <c r="CZ33" s="385"/>
      <c r="DA33" s="385"/>
      <c r="DB33" s="385"/>
      <c r="DC33" s="385"/>
      <c r="DD33" s="385"/>
      <c r="DE33" s="385"/>
      <c r="DF33" s="385"/>
      <c r="DG33" s="385"/>
      <c r="DH33" s="385"/>
      <c r="DI33" s="385"/>
      <c r="DJ33" s="385"/>
      <c r="DK33" s="385"/>
      <c r="DL33" s="385"/>
      <c r="DM33" s="385"/>
      <c r="DN33" s="386">
        <v>1.1000000000000001</v>
      </c>
      <c r="DO33" s="386">
        <v>1.1000000000000001</v>
      </c>
      <c r="DP33" s="386">
        <v>1</v>
      </c>
      <c r="DQ33" s="386">
        <v>1</v>
      </c>
      <c r="DR33" s="386">
        <v>0.9</v>
      </c>
      <c r="DS33" s="386">
        <v>0.9</v>
      </c>
      <c r="DT33" s="386">
        <v>0.8</v>
      </c>
      <c r="DU33" s="386">
        <v>0.8</v>
      </c>
      <c r="DV33" s="386">
        <v>0.8</v>
      </c>
      <c r="DW33" s="386">
        <v>0.7</v>
      </c>
      <c r="DX33" s="386">
        <v>0.7</v>
      </c>
      <c r="DY33" s="386">
        <v>0.6</v>
      </c>
      <c r="DZ33" s="385"/>
      <c r="EA33" s="385"/>
      <c r="EB33" s="385"/>
      <c r="EC33" s="385"/>
      <c r="ED33" s="385"/>
      <c r="EE33" s="385"/>
      <c r="EF33" s="385"/>
      <c r="EG33" s="385"/>
      <c r="EH33" s="385"/>
      <c r="EI33" s="385"/>
      <c r="EJ33" s="385"/>
      <c r="EK33" s="385"/>
      <c r="EL33" s="385"/>
      <c r="EM33" s="385"/>
      <c r="EN33" s="385"/>
      <c r="EO33" s="386">
        <v>1.3</v>
      </c>
      <c r="EP33" s="386">
        <v>1.3</v>
      </c>
      <c r="EQ33" s="386">
        <v>1.2</v>
      </c>
      <c r="ER33" s="386">
        <v>1.2</v>
      </c>
      <c r="ES33" s="386">
        <v>1.1000000000000001</v>
      </c>
      <c r="ET33" s="386">
        <v>1.1000000000000001</v>
      </c>
      <c r="EU33" s="386">
        <v>1</v>
      </c>
      <c r="EV33" s="386">
        <v>1</v>
      </c>
      <c r="EW33" s="386">
        <v>1</v>
      </c>
      <c r="EX33" s="386">
        <v>0.9</v>
      </c>
      <c r="EY33" s="386">
        <v>0.9</v>
      </c>
      <c r="EZ33" s="386">
        <v>0.8</v>
      </c>
      <c r="FA33" s="385"/>
      <c r="FB33" s="385"/>
      <c r="FC33" s="385"/>
      <c r="FD33" s="385"/>
      <c r="FE33" s="385"/>
      <c r="FF33" s="385"/>
      <c r="FG33" s="385"/>
      <c r="FH33" s="385"/>
      <c r="FI33" s="397"/>
      <c r="FJ33" s="398"/>
      <c r="FK33" s="398"/>
      <c r="FL33" s="398"/>
      <c r="FM33" s="398"/>
      <c r="FN33" s="398"/>
      <c r="FO33" s="398"/>
      <c r="FP33" s="386">
        <v>1.4</v>
      </c>
      <c r="FQ33" s="386">
        <v>1.4</v>
      </c>
      <c r="FR33" s="375">
        <v>1.3</v>
      </c>
      <c r="FS33" s="386">
        <v>1.3</v>
      </c>
      <c r="FT33" s="386">
        <v>1.3</v>
      </c>
      <c r="FU33" s="386">
        <v>1.2</v>
      </c>
      <c r="FV33" s="386">
        <v>1.2</v>
      </c>
      <c r="FW33" s="386">
        <v>1.2</v>
      </c>
      <c r="FX33" s="386">
        <v>1.1000000000000001</v>
      </c>
      <c r="FY33" s="386">
        <v>1.1000000000000001</v>
      </c>
      <c r="FZ33" s="386">
        <v>0.9</v>
      </c>
      <c r="GA33" s="375">
        <v>0.9</v>
      </c>
      <c r="GB33" s="387"/>
      <c r="GC33" s="484">
        <v>37.827099953999998</v>
      </c>
      <c r="GD33" s="484">
        <v>32.206324059000004</v>
      </c>
      <c r="GE33" s="484">
        <v>42.55909654500001</v>
      </c>
      <c r="GF33" s="484">
        <v>35.936560926000006</v>
      </c>
      <c r="GG33" s="485">
        <v>46.394781804000004</v>
      </c>
      <c r="GH33" s="486">
        <v>7.2891200970000014</v>
      </c>
      <c r="GI33" s="484">
        <v>6.0105583440000014</v>
      </c>
      <c r="GJ33" s="484">
        <v>7.987715694000002</v>
      </c>
      <c r="GK33" s="484">
        <v>11.058900111000003</v>
      </c>
      <c r="GL33" s="484">
        <v>5.2196954040000012</v>
      </c>
      <c r="GM33" s="484">
        <v>4.8901691789999999</v>
      </c>
      <c r="GN33" s="484">
        <v>5.5360405799999999</v>
      </c>
      <c r="GO33" s="485">
        <v>7.7109136650000005</v>
      </c>
    </row>
    <row r="34" spans="1:197" hidden="1">
      <c r="A34" s="379" t="s">
        <v>614</v>
      </c>
      <c r="B34" s="380">
        <v>347</v>
      </c>
      <c r="C34" s="381">
        <v>407</v>
      </c>
      <c r="D34" s="381">
        <v>404</v>
      </c>
      <c r="E34" s="382">
        <v>27.2</v>
      </c>
      <c r="F34" s="382">
        <v>43.7</v>
      </c>
      <c r="G34" s="381">
        <v>15</v>
      </c>
      <c r="H34" s="382">
        <v>442</v>
      </c>
      <c r="I34" s="383">
        <v>5</v>
      </c>
      <c r="J34" s="493">
        <v>0.8</v>
      </c>
      <c r="K34" s="494">
        <v>90</v>
      </c>
      <c r="L34" s="369">
        <v>0.6</v>
      </c>
      <c r="M34" s="384">
        <v>0.8</v>
      </c>
      <c r="N34" s="480">
        <v>0.8</v>
      </c>
      <c r="O34" s="371">
        <v>0.96</v>
      </c>
      <c r="P34" s="371">
        <v>1.1519999999999999</v>
      </c>
      <c r="Q34" s="371">
        <v>0.88</v>
      </c>
      <c r="R34" s="371">
        <v>1.056</v>
      </c>
      <c r="S34" s="371">
        <v>1.2672000000000001</v>
      </c>
      <c r="T34" s="372">
        <f t="shared" si="2"/>
        <v>19.359646113995765</v>
      </c>
      <c r="U34" s="373"/>
      <c r="V34" s="372">
        <f t="shared" si="3"/>
        <v>14.988113120512848</v>
      </c>
      <c r="W34" s="373"/>
      <c r="X34" s="374" t="s">
        <v>587</v>
      </c>
      <c r="Y34" s="374" t="s">
        <v>587</v>
      </c>
      <c r="Z34" s="374" t="s">
        <v>587</v>
      </c>
      <c r="AA34" s="374" t="s">
        <v>587</v>
      </c>
      <c r="AB34" s="374" t="s">
        <v>587</v>
      </c>
      <c r="AC34" s="374" t="s">
        <v>587</v>
      </c>
      <c r="AD34" s="374" t="s">
        <v>587</v>
      </c>
      <c r="AE34" s="374" t="s">
        <v>587</v>
      </c>
      <c r="AF34" s="374" t="s">
        <v>587</v>
      </c>
      <c r="AG34" s="374" t="s">
        <v>587</v>
      </c>
      <c r="AH34" s="374" t="s">
        <v>587</v>
      </c>
      <c r="AI34" s="371">
        <v>0.65</v>
      </c>
      <c r="AJ34" s="371">
        <v>1.2</v>
      </c>
      <c r="AK34" s="371">
        <v>0.8</v>
      </c>
      <c r="AL34" s="371">
        <v>1.2</v>
      </c>
      <c r="AM34" s="371">
        <v>0.9</v>
      </c>
      <c r="AN34" s="371">
        <v>1.2</v>
      </c>
      <c r="AO34" s="371">
        <v>1</v>
      </c>
      <c r="AP34" s="371">
        <v>1.2</v>
      </c>
      <c r="AQ34" s="371">
        <v>1.68</v>
      </c>
      <c r="AR34" s="375">
        <v>1.47</v>
      </c>
      <c r="AS34" s="375">
        <v>1.8480000000000001</v>
      </c>
      <c r="AT34" s="375">
        <v>1.617</v>
      </c>
      <c r="AU34" s="376">
        <v>0.62</v>
      </c>
      <c r="AV34" s="377">
        <v>0.22</v>
      </c>
      <c r="AW34" s="385"/>
      <c r="AX34" s="385"/>
      <c r="AY34" s="385"/>
      <c r="AZ34" s="385"/>
      <c r="BA34" s="385"/>
      <c r="BB34" s="385"/>
      <c r="BC34" s="385"/>
      <c r="BD34" s="385"/>
      <c r="BE34" s="385"/>
      <c r="BF34" s="385"/>
      <c r="BG34" s="385"/>
      <c r="BH34" s="385"/>
      <c r="BI34" s="385"/>
      <c r="BJ34" s="385"/>
      <c r="BK34" s="385"/>
      <c r="BL34" s="386">
        <v>0.7</v>
      </c>
      <c r="BM34" s="386">
        <v>0.7</v>
      </c>
      <c r="BN34" s="386">
        <v>0.6</v>
      </c>
      <c r="BO34" s="386">
        <v>0.6</v>
      </c>
      <c r="BP34" s="386">
        <v>0.6</v>
      </c>
      <c r="BQ34" s="386">
        <v>0.5</v>
      </c>
      <c r="BR34" s="386">
        <v>0.5</v>
      </c>
      <c r="BS34" s="386">
        <v>0.5</v>
      </c>
      <c r="BT34" s="386">
        <v>0.5</v>
      </c>
      <c r="BU34" s="386">
        <v>0.4</v>
      </c>
      <c r="BV34" s="386">
        <v>0.4</v>
      </c>
      <c r="BW34" s="386">
        <v>0.4</v>
      </c>
      <c r="BX34" s="385"/>
      <c r="BY34" s="385"/>
      <c r="BZ34" s="385"/>
      <c r="CA34" s="385"/>
      <c r="CB34" s="385"/>
      <c r="CC34" s="385"/>
      <c r="CD34" s="385"/>
      <c r="CE34" s="385"/>
      <c r="CF34" s="385"/>
      <c r="CG34" s="385"/>
      <c r="CH34" s="385"/>
      <c r="CI34" s="385"/>
      <c r="CJ34" s="385"/>
      <c r="CK34" s="385"/>
      <c r="CL34" s="385"/>
      <c r="CM34" s="386">
        <v>0.9</v>
      </c>
      <c r="CN34" s="386">
        <v>0.9</v>
      </c>
      <c r="CO34" s="386">
        <v>0.8</v>
      </c>
      <c r="CP34" s="386">
        <v>0.8</v>
      </c>
      <c r="CQ34" s="386">
        <v>0.7</v>
      </c>
      <c r="CR34" s="386">
        <v>0.7</v>
      </c>
      <c r="CS34" s="386">
        <v>0.6</v>
      </c>
      <c r="CT34" s="386">
        <v>0.6</v>
      </c>
      <c r="CU34" s="386">
        <v>0.6</v>
      </c>
      <c r="CV34" s="386">
        <v>0.5</v>
      </c>
      <c r="CW34" s="386">
        <v>0.5</v>
      </c>
      <c r="CX34" s="386">
        <v>0.45</v>
      </c>
      <c r="CY34" s="385"/>
      <c r="CZ34" s="385"/>
      <c r="DA34" s="385"/>
      <c r="DB34" s="385"/>
      <c r="DC34" s="385"/>
      <c r="DD34" s="385"/>
      <c r="DE34" s="385"/>
      <c r="DF34" s="385"/>
      <c r="DG34" s="385"/>
      <c r="DH34" s="385"/>
      <c r="DI34" s="385"/>
      <c r="DJ34" s="385"/>
      <c r="DK34" s="385"/>
      <c r="DL34" s="385"/>
      <c r="DM34" s="385"/>
      <c r="DN34" s="386">
        <v>1.1000000000000001</v>
      </c>
      <c r="DO34" s="386">
        <v>1.1000000000000001</v>
      </c>
      <c r="DP34" s="386">
        <v>1</v>
      </c>
      <c r="DQ34" s="386">
        <v>1</v>
      </c>
      <c r="DR34" s="386">
        <v>0.9</v>
      </c>
      <c r="DS34" s="386">
        <v>0.9</v>
      </c>
      <c r="DT34" s="386">
        <v>0.8</v>
      </c>
      <c r="DU34" s="386">
        <v>0.8</v>
      </c>
      <c r="DV34" s="386">
        <v>0.8</v>
      </c>
      <c r="DW34" s="386">
        <v>0.7</v>
      </c>
      <c r="DX34" s="386">
        <v>0.7</v>
      </c>
      <c r="DY34" s="386">
        <v>0.6</v>
      </c>
      <c r="DZ34" s="385"/>
      <c r="EA34" s="385"/>
      <c r="EB34" s="385"/>
      <c r="EC34" s="385"/>
      <c r="ED34" s="385"/>
      <c r="EE34" s="385"/>
      <c r="EF34" s="385"/>
      <c r="EG34" s="385"/>
      <c r="EH34" s="385"/>
      <c r="EI34" s="385"/>
      <c r="EJ34" s="385"/>
      <c r="EK34" s="385"/>
      <c r="EL34" s="385"/>
      <c r="EM34" s="385"/>
      <c r="EN34" s="385"/>
      <c r="EO34" s="386">
        <v>1.3</v>
      </c>
      <c r="EP34" s="386">
        <v>1.3</v>
      </c>
      <c r="EQ34" s="386">
        <v>1.2</v>
      </c>
      <c r="ER34" s="386">
        <v>1.2</v>
      </c>
      <c r="ES34" s="386">
        <v>1.1000000000000001</v>
      </c>
      <c r="ET34" s="386">
        <v>1.1000000000000001</v>
      </c>
      <c r="EU34" s="386">
        <v>1</v>
      </c>
      <c r="EV34" s="386">
        <v>1</v>
      </c>
      <c r="EW34" s="386">
        <v>1</v>
      </c>
      <c r="EX34" s="386">
        <v>0.9</v>
      </c>
      <c r="EY34" s="386">
        <v>0.9</v>
      </c>
      <c r="EZ34" s="386">
        <v>0.8</v>
      </c>
      <c r="FA34" s="385"/>
      <c r="FB34" s="385"/>
      <c r="FC34" s="385"/>
      <c r="FD34" s="385"/>
      <c r="FE34" s="385"/>
      <c r="FF34" s="385"/>
      <c r="FG34" s="385"/>
      <c r="FH34" s="385"/>
      <c r="FI34" s="397"/>
      <c r="FJ34" s="398"/>
      <c r="FK34" s="398"/>
      <c r="FL34" s="398"/>
      <c r="FM34" s="398"/>
      <c r="FN34" s="398"/>
      <c r="FO34" s="398"/>
      <c r="FP34" s="386">
        <v>1.4</v>
      </c>
      <c r="FQ34" s="386">
        <v>1.4</v>
      </c>
      <c r="FR34" s="375">
        <v>1.3</v>
      </c>
      <c r="FS34" s="386">
        <v>1.3</v>
      </c>
      <c r="FT34" s="386">
        <v>1.3</v>
      </c>
      <c r="FU34" s="386">
        <v>1.2</v>
      </c>
      <c r="FV34" s="386">
        <v>1.2</v>
      </c>
      <c r="FW34" s="386">
        <v>1.2</v>
      </c>
      <c r="FX34" s="386">
        <v>1.1000000000000001</v>
      </c>
      <c r="FY34" s="386">
        <v>1.1000000000000001</v>
      </c>
      <c r="FZ34" s="386">
        <v>0.9</v>
      </c>
      <c r="GA34" s="375">
        <v>0.9</v>
      </c>
      <c r="GB34" s="387"/>
      <c r="GC34" s="484">
        <v>35.994934143000009</v>
      </c>
      <c r="GD34" s="484">
        <v>29.224896309000002</v>
      </c>
      <c r="GE34" s="484">
        <v>40.476490803000004</v>
      </c>
      <c r="GF34" s="484">
        <v>32.836503735000001</v>
      </c>
      <c r="GG34" s="485">
        <v>44.154003474000014</v>
      </c>
      <c r="GH34" s="486">
        <v>7.2891200970000014</v>
      </c>
      <c r="GI34" s="484">
        <v>6.0105583440000014</v>
      </c>
      <c r="GJ34" s="484">
        <v>7.987715694000002</v>
      </c>
      <c r="GK34" s="484">
        <v>11.058900111000003</v>
      </c>
      <c r="GL34" s="484">
        <v>5.2196954040000012</v>
      </c>
      <c r="GM34" s="484">
        <v>4.8901691789999999</v>
      </c>
      <c r="GN34" s="484">
        <v>5.5360405799999999</v>
      </c>
      <c r="GO34" s="485">
        <v>7.7109136650000005</v>
      </c>
    </row>
    <row r="35" spans="1:197" hidden="1">
      <c r="A35" s="379" t="s">
        <v>615</v>
      </c>
      <c r="B35" s="380">
        <v>382</v>
      </c>
      <c r="C35" s="381">
        <v>416</v>
      </c>
      <c r="D35" s="381">
        <v>406</v>
      </c>
      <c r="E35" s="382">
        <v>29.8</v>
      </c>
      <c r="F35" s="382">
        <v>48</v>
      </c>
      <c r="G35" s="381">
        <v>15</v>
      </c>
      <c r="H35" s="382">
        <v>487.1</v>
      </c>
      <c r="I35" s="383">
        <v>5</v>
      </c>
      <c r="J35" s="493">
        <v>0.8</v>
      </c>
      <c r="K35" s="494">
        <v>90</v>
      </c>
      <c r="L35" s="369">
        <v>0.6</v>
      </c>
      <c r="M35" s="384">
        <v>0.8</v>
      </c>
      <c r="N35" s="480">
        <v>0.8</v>
      </c>
      <c r="O35" s="371">
        <v>0.96</v>
      </c>
      <c r="P35" s="371">
        <v>1.1519999999999999</v>
      </c>
      <c r="Q35" s="371">
        <v>0.88</v>
      </c>
      <c r="R35" s="371">
        <v>1.056</v>
      </c>
      <c r="S35" s="371">
        <v>1.2672000000000001</v>
      </c>
      <c r="T35" s="372">
        <f t="shared" si="2"/>
        <v>19.359646113995765</v>
      </c>
      <c r="U35" s="373"/>
      <c r="V35" s="372">
        <f t="shared" si="3"/>
        <v>14.988113120512848</v>
      </c>
      <c r="W35" s="373"/>
      <c r="X35" s="374" t="s">
        <v>587</v>
      </c>
      <c r="Y35" s="374" t="s">
        <v>587</v>
      </c>
      <c r="Z35" s="374" t="s">
        <v>587</v>
      </c>
      <c r="AA35" s="374" t="s">
        <v>587</v>
      </c>
      <c r="AB35" s="374" t="s">
        <v>587</v>
      </c>
      <c r="AC35" s="374" t="s">
        <v>587</v>
      </c>
      <c r="AD35" s="374" t="s">
        <v>587</v>
      </c>
      <c r="AE35" s="374" t="s">
        <v>587</v>
      </c>
      <c r="AF35" s="374" t="s">
        <v>587</v>
      </c>
      <c r="AG35" s="374" t="s">
        <v>587</v>
      </c>
      <c r="AH35" s="374" t="s">
        <v>587</v>
      </c>
      <c r="AI35" s="371">
        <v>0.65</v>
      </c>
      <c r="AJ35" s="371">
        <v>1.2</v>
      </c>
      <c r="AK35" s="371">
        <v>0.8</v>
      </c>
      <c r="AL35" s="371">
        <v>1.2</v>
      </c>
      <c r="AM35" s="371">
        <v>0.9</v>
      </c>
      <c r="AN35" s="371">
        <v>1.2</v>
      </c>
      <c r="AO35" s="371">
        <v>1</v>
      </c>
      <c r="AP35" s="371">
        <v>1.2</v>
      </c>
      <c r="AQ35" s="371">
        <v>1.68</v>
      </c>
      <c r="AR35" s="375">
        <v>1.47</v>
      </c>
      <c r="AS35" s="375">
        <v>1.8480000000000001</v>
      </c>
      <c r="AT35" s="375">
        <v>1.617</v>
      </c>
      <c r="AU35" s="376">
        <v>0.62</v>
      </c>
      <c r="AV35" s="377">
        <v>0.22</v>
      </c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6">
        <v>0.7</v>
      </c>
      <c r="BM35" s="386">
        <v>0.7</v>
      </c>
      <c r="BN35" s="386">
        <v>0.6</v>
      </c>
      <c r="BO35" s="386">
        <v>0.6</v>
      </c>
      <c r="BP35" s="386">
        <v>0.6</v>
      </c>
      <c r="BQ35" s="386">
        <v>0.5</v>
      </c>
      <c r="BR35" s="386">
        <v>0.5</v>
      </c>
      <c r="BS35" s="386">
        <v>0.5</v>
      </c>
      <c r="BT35" s="386">
        <v>0.5</v>
      </c>
      <c r="BU35" s="386">
        <v>0.4</v>
      </c>
      <c r="BV35" s="386">
        <v>0.4</v>
      </c>
      <c r="BW35" s="386">
        <v>0.4</v>
      </c>
      <c r="BX35" s="385"/>
      <c r="BY35" s="385"/>
      <c r="BZ35" s="385"/>
      <c r="CA35" s="385"/>
      <c r="CB35" s="385"/>
      <c r="CC35" s="385"/>
      <c r="CD35" s="385"/>
      <c r="CE35" s="385"/>
      <c r="CF35" s="385"/>
      <c r="CG35" s="385"/>
      <c r="CH35" s="385"/>
      <c r="CI35" s="385"/>
      <c r="CJ35" s="385"/>
      <c r="CK35" s="385"/>
      <c r="CL35" s="385"/>
      <c r="CM35" s="386">
        <v>0.9</v>
      </c>
      <c r="CN35" s="386">
        <v>0.9</v>
      </c>
      <c r="CO35" s="386">
        <v>0.8</v>
      </c>
      <c r="CP35" s="386">
        <v>0.8</v>
      </c>
      <c r="CQ35" s="386">
        <v>0.7</v>
      </c>
      <c r="CR35" s="386">
        <v>0.7</v>
      </c>
      <c r="CS35" s="386">
        <v>0.6</v>
      </c>
      <c r="CT35" s="386">
        <v>0.6</v>
      </c>
      <c r="CU35" s="386">
        <v>0.6</v>
      </c>
      <c r="CV35" s="386">
        <v>0.5</v>
      </c>
      <c r="CW35" s="386">
        <v>0.5</v>
      </c>
      <c r="CX35" s="386">
        <v>0.45</v>
      </c>
      <c r="CY35" s="385"/>
      <c r="CZ35" s="385"/>
      <c r="DA35" s="385"/>
      <c r="DB35" s="385"/>
      <c r="DC35" s="385"/>
      <c r="DD35" s="385"/>
      <c r="DE35" s="385"/>
      <c r="DF35" s="385"/>
      <c r="DG35" s="385"/>
      <c r="DH35" s="385"/>
      <c r="DI35" s="385"/>
      <c r="DJ35" s="385"/>
      <c r="DK35" s="385"/>
      <c r="DL35" s="385"/>
      <c r="DM35" s="385"/>
      <c r="DN35" s="386">
        <v>1.1000000000000001</v>
      </c>
      <c r="DO35" s="386">
        <v>1.1000000000000001</v>
      </c>
      <c r="DP35" s="386">
        <v>1</v>
      </c>
      <c r="DQ35" s="386">
        <v>1</v>
      </c>
      <c r="DR35" s="386">
        <v>0.9</v>
      </c>
      <c r="DS35" s="386">
        <v>0.9</v>
      </c>
      <c r="DT35" s="386">
        <v>0.8</v>
      </c>
      <c r="DU35" s="386">
        <v>0.8</v>
      </c>
      <c r="DV35" s="386">
        <v>0.8</v>
      </c>
      <c r="DW35" s="386">
        <v>0.7</v>
      </c>
      <c r="DX35" s="386">
        <v>0.7</v>
      </c>
      <c r="DY35" s="386">
        <v>0.6</v>
      </c>
      <c r="DZ35" s="385"/>
      <c r="EA35" s="385"/>
      <c r="EB35" s="385"/>
      <c r="EC35" s="385"/>
      <c r="ED35" s="385"/>
      <c r="EE35" s="385"/>
      <c r="EF35" s="385"/>
      <c r="EG35" s="385"/>
      <c r="EH35" s="385"/>
      <c r="EI35" s="385"/>
      <c r="EJ35" s="385"/>
      <c r="EK35" s="385"/>
      <c r="EL35" s="385"/>
      <c r="EM35" s="385"/>
      <c r="EN35" s="385"/>
      <c r="EO35" s="386">
        <v>1.3</v>
      </c>
      <c r="EP35" s="386">
        <v>1.3</v>
      </c>
      <c r="EQ35" s="386">
        <v>1.2</v>
      </c>
      <c r="ER35" s="386">
        <v>1.2</v>
      </c>
      <c r="ES35" s="386">
        <v>1.1000000000000001</v>
      </c>
      <c r="ET35" s="386">
        <v>1.1000000000000001</v>
      </c>
      <c r="EU35" s="386">
        <v>1</v>
      </c>
      <c r="EV35" s="386">
        <v>1</v>
      </c>
      <c r="EW35" s="386">
        <v>1</v>
      </c>
      <c r="EX35" s="386">
        <v>0.9</v>
      </c>
      <c r="EY35" s="386">
        <v>0.9</v>
      </c>
      <c r="EZ35" s="386">
        <v>0.8</v>
      </c>
      <c r="FA35" s="385"/>
      <c r="FB35" s="385"/>
      <c r="FC35" s="385"/>
      <c r="FD35" s="385"/>
      <c r="FE35" s="385"/>
      <c r="FF35" s="385"/>
      <c r="FG35" s="385"/>
      <c r="FH35" s="385"/>
      <c r="FI35" s="397"/>
      <c r="FJ35" s="398"/>
      <c r="FK35" s="398"/>
      <c r="FL35" s="398"/>
      <c r="FM35" s="398"/>
      <c r="FN35" s="398"/>
      <c r="FO35" s="398"/>
      <c r="FP35" s="386">
        <v>1.4</v>
      </c>
      <c r="FQ35" s="386">
        <v>1.4</v>
      </c>
      <c r="FR35" s="375">
        <v>1.3</v>
      </c>
      <c r="FS35" s="386">
        <v>1.3</v>
      </c>
      <c r="FT35" s="386">
        <v>1.3</v>
      </c>
      <c r="FU35" s="386">
        <v>1.2</v>
      </c>
      <c r="FV35" s="386">
        <v>1.2</v>
      </c>
      <c r="FW35" s="386">
        <v>1.2</v>
      </c>
      <c r="FX35" s="386">
        <v>1.1000000000000001</v>
      </c>
      <c r="FY35" s="386">
        <v>1.1000000000000001</v>
      </c>
      <c r="FZ35" s="386">
        <v>0.9</v>
      </c>
      <c r="GA35" s="375">
        <v>0.9</v>
      </c>
      <c r="GB35" s="387"/>
      <c r="GC35" s="484">
        <v>34.400027214000005</v>
      </c>
      <c r="GD35" s="484">
        <v>26.620069959000002</v>
      </c>
      <c r="GE35" s="484">
        <v>38.486152404000002</v>
      </c>
      <c r="GF35" s="484">
        <v>29.915332209000002</v>
      </c>
      <c r="GG35" s="485">
        <v>41.834138850000002</v>
      </c>
      <c r="GH35" s="486">
        <v>7.2891200970000014</v>
      </c>
      <c r="GI35" s="484">
        <v>6.0105583440000014</v>
      </c>
      <c r="GJ35" s="484">
        <v>7.987715694000002</v>
      </c>
      <c r="GK35" s="484">
        <v>11.058900111000003</v>
      </c>
      <c r="GL35" s="484">
        <v>5.2196954040000012</v>
      </c>
      <c r="GM35" s="484">
        <v>4.8901691789999999</v>
      </c>
      <c r="GN35" s="484">
        <v>5.5360405799999999</v>
      </c>
      <c r="GO35" s="485">
        <v>7.7109136650000005</v>
      </c>
    </row>
    <row r="36" spans="1:197" hidden="1">
      <c r="A36" s="379" t="s">
        <v>616</v>
      </c>
      <c r="B36" s="380">
        <v>421</v>
      </c>
      <c r="C36" s="381">
        <v>425</v>
      </c>
      <c r="D36" s="381">
        <v>409</v>
      </c>
      <c r="E36" s="382">
        <v>32.799999999999997</v>
      </c>
      <c r="F36" s="382">
        <v>52.6</v>
      </c>
      <c r="G36" s="381">
        <v>15</v>
      </c>
      <c r="H36" s="382">
        <v>537.1</v>
      </c>
      <c r="I36" s="383">
        <v>6</v>
      </c>
      <c r="J36" s="493">
        <v>0.8</v>
      </c>
      <c r="K36" s="494">
        <v>90</v>
      </c>
      <c r="L36" s="369">
        <v>0.6</v>
      </c>
      <c r="M36" s="384">
        <v>0.8</v>
      </c>
      <c r="N36" s="480">
        <v>1</v>
      </c>
      <c r="O36" s="371">
        <v>1.2</v>
      </c>
      <c r="P36" s="371">
        <v>1.44</v>
      </c>
      <c r="Q36" s="371">
        <v>1.1000000000000001</v>
      </c>
      <c r="R36" s="371">
        <v>1.32</v>
      </c>
      <c r="S36" s="371">
        <v>1.5840000000000001</v>
      </c>
      <c r="T36" s="372">
        <f t="shared" si="2"/>
        <v>19.359646113995765</v>
      </c>
      <c r="U36" s="373"/>
      <c r="V36" s="372">
        <f t="shared" si="3"/>
        <v>14.988113120512848</v>
      </c>
      <c r="W36" s="373"/>
      <c r="X36" s="374" t="s">
        <v>587</v>
      </c>
      <c r="Y36" s="374" t="s">
        <v>587</v>
      </c>
      <c r="Z36" s="374" t="s">
        <v>587</v>
      </c>
      <c r="AA36" s="374" t="s">
        <v>587</v>
      </c>
      <c r="AB36" s="374" t="s">
        <v>587</v>
      </c>
      <c r="AC36" s="374" t="s">
        <v>587</v>
      </c>
      <c r="AD36" s="374" t="s">
        <v>587</v>
      </c>
      <c r="AE36" s="374" t="s">
        <v>587</v>
      </c>
      <c r="AF36" s="374" t="s">
        <v>587</v>
      </c>
      <c r="AG36" s="374" t="s">
        <v>587</v>
      </c>
      <c r="AH36" s="374" t="s">
        <v>587</v>
      </c>
      <c r="AI36" s="395" t="s">
        <v>606</v>
      </c>
      <c r="AJ36" s="395" t="s">
        <v>606</v>
      </c>
      <c r="AK36" s="395" t="s">
        <v>606</v>
      </c>
      <c r="AL36" s="395" t="s">
        <v>606</v>
      </c>
      <c r="AM36" s="395" t="s">
        <v>606</v>
      </c>
      <c r="AN36" s="395" t="s">
        <v>606</v>
      </c>
      <c r="AO36" s="395" t="s">
        <v>606</v>
      </c>
      <c r="AP36" s="395" t="s">
        <v>606</v>
      </c>
      <c r="AQ36" s="371">
        <v>1.68</v>
      </c>
      <c r="AR36" s="375">
        <v>1.47</v>
      </c>
      <c r="AS36" s="375">
        <v>1.8480000000000001</v>
      </c>
      <c r="AT36" s="375">
        <v>1.617</v>
      </c>
      <c r="AU36" s="376">
        <v>0.63</v>
      </c>
      <c r="AV36" s="377">
        <v>0.23</v>
      </c>
      <c r="AW36" s="385"/>
      <c r="AX36" s="385"/>
      <c r="AY36" s="385"/>
      <c r="AZ36" s="385"/>
      <c r="BA36" s="385"/>
      <c r="BB36" s="385"/>
      <c r="BC36" s="385"/>
      <c r="BD36" s="385"/>
      <c r="BE36" s="385"/>
      <c r="BF36" s="385"/>
      <c r="BG36" s="385"/>
      <c r="BH36" s="385"/>
      <c r="BI36" s="385"/>
      <c r="BJ36" s="385"/>
      <c r="BK36" s="385"/>
      <c r="BL36" s="385"/>
      <c r="BM36" s="385"/>
      <c r="BN36" s="386">
        <v>0.6</v>
      </c>
      <c r="BO36" s="386">
        <v>0.6</v>
      </c>
      <c r="BP36" s="386">
        <v>0.6</v>
      </c>
      <c r="BQ36" s="386">
        <v>0.5</v>
      </c>
      <c r="BR36" s="386">
        <v>0.5</v>
      </c>
      <c r="BS36" s="386">
        <v>0.5</v>
      </c>
      <c r="BT36" s="386">
        <v>0.5</v>
      </c>
      <c r="BU36" s="386">
        <v>0.5</v>
      </c>
      <c r="BV36" s="386">
        <v>0.5</v>
      </c>
      <c r="BW36" s="386">
        <v>0.5</v>
      </c>
      <c r="BX36" s="385"/>
      <c r="BY36" s="385"/>
      <c r="BZ36" s="385"/>
      <c r="CA36" s="385"/>
      <c r="CB36" s="385"/>
      <c r="CC36" s="385"/>
      <c r="CD36" s="385"/>
      <c r="CE36" s="385"/>
      <c r="CF36" s="385"/>
      <c r="CG36" s="385"/>
      <c r="CH36" s="385"/>
      <c r="CI36" s="385"/>
      <c r="CJ36" s="385"/>
      <c r="CK36" s="385"/>
      <c r="CL36" s="385"/>
      <c r="CM36" s="385"/>
      <c r="CN36" s="385"/>
      <c r="CO36" s="386">
        <v>1</v>
      </c>
      <c r="CP36" s="386">
        <v>1</v>
      </c>
      <c r="CQ36" s="386">
        <v>0.9</v>
      </c>
      <c r="CR36" s="386">
        <v>0.9</v>
      </c>
      <c r="CS36" s="386">
        <v>0.8</v>
      </c>
      <c r="CT36" s="386">
        <v>0.8</v>
      </c>
      <c r="CU36" s="386">
        <v>0.6</v>
      </c>
      <c r="CV36" s="386">
        <v>0.6</v>
      </c>
      <c r="CW36" s="386">
        <v>0.6</v>
      </c>
      <c r="CX36" s="386">
        <v>0.6</v>
      </c>
      <c r="CY36" s="385"/>
      <c r="CZ36" s="385"/>
      <c r="DA36" s="385"/>
      <c r="DB36" s="385"/>
      <c r="DC36" s="385"/>
      <c r="DD36" s="385"/>
      <c r="DE36" s="385"/>
      <c r="DF36" s="385"/>
      <c r="DG36" s="385"/>
      <c r="DH36" s="385"/>
      <c r="DI36" s="385"/>
      <c r="DJ36" s="385"/>
      <c r="DK36" s="385"/>
      <c r="DL36" s="385"/>
      <c r="DM36" s="385"/>
      <c r="DN36" s="385"/>
      <c r="DO36" s="385"/>
      <c r="DP36" s="386">
        <v>1.2</v>
      </c>
      <c r="DQ36" s="386">
        <v>1.2</v>
      </c>
      <c r="DR36" s="386">
        <v>1.1000000000000001</v>
      </c>
      <c r="DS36" s="386">
        <v>1.1000000000000001</v>
      </c>
      <c r="DT36" s="386">
        <v>1</v>
      </c>
      <c r="DU36" s="386">
        <v>1</v>
      </c>
      <c r="DV36" s="386">
        <v>0.8</v>
      </c>
      <c r="DW36" s="386">
        <v>0.8</v>
      </c>
      <c r="DX36" s="386">
        <v>0.8</v>
      </c>
      <c r="DY36" s="386">
        <v>0.8</v>
      </c>
      <c r="DZ36" s="385"/>
      <c r="EA36" s="385"/>
      <c r="EB36" s="385"/>
      <c r="EC36" s="385"/>
      <c r="ED36" s="385"/>
      <c r="EE36" s="385"/>
      <c r="EF36" s="385"/>
      <c r="EG36" s="385"/>
      <c r="EH36" s="385"/>
      <c r="EI36" s="385"/>
      <c r="EJ36" s="385"/>
      <c r="EK36" s="385"/>
      <c r="EL36" s="385"/>
      <c r="EM36" s="385"/>
      <c r="EN36" s="385"/>
      <c r="EO36" s="385"/>
      <c r="EP36" s="385"/>
      <c r="EQ36" s="386">
        <v>1.4</v>
      </c>
      <c r="ER36" s="386">
        <v>1.4</v>
      </c>
      <c r="ES36" s="386">
        <v>1.3</v>
      </c>
      <c r="ET36" s="386">
        <v>1.3</v>
      </c>
      <c r="EU36" s="386">
        <v>1.2</v>
      </c>
      <c r="EV36" s="386">
        <v>1</v>
      </c>
      <c r="EW36" s="386">
        <v>1</v>
      </c>
      <c r="EX36" s="386">
        <v>1</v>
      </c>
      <c r="EY36" s="386">
        <v>1</v>
      </c>
      <c r="EZ36" s="386">
        <v>1</v>
      </c>
      <c r="FA36" s="385"/>
      <c r="FB36" s="385"/>
      <c r="FC36" s="385"/>
      <c r="FD36" s="385"/>
      <c r="FE36" s="385"/>
      <c r="FF36" s="385"/>
      <c r="FG36" s="385"/>
      <c r="FH36" s="385"/>
      <c r="FI36" s="397"/>
      <c r="FJ36" s="398"/>
      <c r="FK36" s="398"/>
      <c r="FL36" s="398"/>
      <c r="FM36" s="398"/>
      <c r="FN36" s="398"/>
      <c r="FO36" s="398"/>
      <c r="FP36" s="386">
        <v>1.4</v>
      </c>
      <c r="FQ36" s="386">
        <v>1.4</v>
      </c>
      <c r="FR36" s="375">
        <v>1.3</v>
      </c>
      <c r="FS36" s="386">
        <v>1.3</v>
      </c>
      <c r="FT36" s="386">
        <v>1.3</v>
      </c>
      <c r="FU36" s="386">
        <v>1.2</v>
      </c>
      <c r="FV36" s="386">
        <v>1.2</v>
      </c>
      <c r="FW36" s="386">
        <v>1.2</v>
      </c>
      <c r="FX36" s="386">
        <v>1.1000000000000001</v>
      </c>
      <c r="FY36" s="386">
        <v>1.1000000000000001</v>
      </c>
      <c r="FZ36" s="386">
        <v>0.9</v>
      </c>
      <c r="GA36" s="375">
        <v>0.9</v>
      </c>
      <c r="GB36" s="387"/>
      <c r="GC36" s="484">
        <v>32.936930775</v>
      </c>
      <c r="GD36" s="484">
        <v>24.236183097000001</v>
      </c>
      <c r="GE36" s="484">
        <v>36.667167642000003</v>
      </c>
      <c r="GF36" s="484">
        <v>27.241462269000003</v>
      </c>
      <c r="GG36" s="485">
        <v>39.711989961</v>
      </c>
      <c r="GH36" s="486">
        <v>7.2891200970000014</v>
      </c>
      <c r="GI36" s="484">
        <v>6.0105583440000014</v>
      </c>
      <c r="GJ36" s="484">
        <v>7.987715694000002</v>
      </c>
      <c r="GK36" s="484">
        <v>11.058900111000003</v>
      </c>
      <c r="GL36" s="484">
        <v>5.2196954040000012</v>
      </c>
      <c r="GM36" s="484">
        <v>4.8901691789999999</v>
      </c>
      <c r="GN36" s="484">
        <v>5.5360405799999999</v>
      </c>
      <c r="GO36" s="485">
        <v>7.7109136650000005</v>
      </c>
    </row>
    <row r="37" spans="1:197" hidden="1">
      <c r="A37" s="379" t="s">
        <v>617</v>
      </c>
      <c r="B37" s="380">
        <v>463</v>
      </c>
      <c r="C37" s="381">
        <v>435</v>
      </c>
      <c r="D37" s="381">
        <v>412</v>
      </c>
      <c r="E37" s="382">
        <v>35.799999999999997</v>
      </c>
      <c r="F37" s="382">
        <v>57.4</v>
      </c>
      <c r="G37" s="381">
        <v>15</v>
      </c>
      <c r="H37" s="382">
        <v>589.5</v>
      </c>
      <c r="I37" s="383">
        <v>6</v>
      </c>
      <c r="J37" s="493">
        <v>0.8</v>
      </c>
      <c r="K37" s="494">
        <v>90</v>
      </c>
      <c r="L37" s="369">
        <v>0.6</v>
      </c>
      <c r="M37" s="384">
        <v>0.8</v>
      </c>
      <c r="N37" s="480">
        <v>1</v>
      </c>
      <c r="O37" s="371">
        <v>1.2</v>
      </c>
      <c r="P37" s="371">
        <v>1.44</v>
      </c>
      <c r="Q37" s="371">
        <v>1.1000000000000001</v>
      </c>
      <c r="R37" s="371">
        <v>1.32</v>
      </c>
      <c r="S37" s="371">
        <v>1.5840000000000001</v>
      </c>
      <c r="T37" s="372">
        <f t="shared" si="2"/>
        <v>19.359646113995765</v>
      </c>
      <c r="U37" s="373"/>
      <c r="V37" s="372">
        <f t="shared" si="3"/>
        <v>14.988113120512848</v>
      </c>
      <c r="W37" s="373"/>
      <c r="X37" s="374" t="s">
        <v>587</v>
      </c>
      <c r="Y37" s="374" t="s">
        <v>587</v>
      </c>
      <c r="Z37" s="374" t="s">
        <v>587</v>
      </c>
      <c r="AA37" s="374" t="s">
        <v>587</v>
      </c>
      <c r="AB37" s="374" t="s">
        <v>587</v>
      </c>
      <c r="AC37" s="374" t="s">
        <v>587</v>
      </c>
      <c r="AD37" s="374" t="s">
        <v>587</v>
      </c>
      <c r="AE37" s="374" t="s">
        <v>587</v>
      </c>
      <c r="AF37" s="374" t="s">
        <v>587</v>
      </c>
      <c r="AG37" s="374" t="s">
        <v>587</v>
      </c>
      <c r="AH37" s="374" t="s">
        <v>587</v>
      </c>
      <c r="AI37" s="395" t="s">
        <v>606</v>
      </c>
      <c r="AJ37" s="395" t="s">
        <v>606</v>
      </c>
      <c r="AK37" s="395" t="s">
        <v>606</v>
      </c>
      <c r="AL37" s="395" t="s">
        <v>606</v>
      </c>
      <c r="AM37" s="395" t="s">
        <v>606</v>
      </c>
      <c r="AN37" s="395" t="s">
        <v>606</v>
      </c>
      <c r="AO37" s="395" t="s">
        <v>606</v>
      </c>
      <c r="AP37" s="395" t="s">
        <v>606</v>
      </c>
      <c r="AQ37" s="371">
        <v>1.68</v>
      </c>
      <c r="AR37" s="375">
        <v>1.47</v>
      </c>
      <c r="AS37" s="375">
        <v>1.8480000000000001</v>
      </c>
      <c r="AT37" s="375">
        <v>1.617</v>
      </c>
      <c r="AU37" s="376">
        <v>0.63</v>
      </c>
      <c r="AV37" s="377">
        <v>0.23</v>
      </c>
      <c r="AW37" s="385"/>
      <c r="AX37" s="385"/>
      <c r="AY37" s="385"/>
      <c r="AZ37" s="385"/>
      <c r="BA37" s="385"/>
      <c r="BB37" s="385"/>
      <c r="BC37" s="385"/>
      <c r="BD37" s="385"/>
      <c r="BE37" s="385"/>
      <c r="BF37" s="385"/>
      <c r="BG37" s="385"/>
      <c r="BH37" s="385"/>
      <c r="BI37" s="385"/>
      <c r="BJ37" s="385"/>
      <c r="BK37" s="385"/>
      <c r="BL37" s="385"/>
      <c r="BM37" s="385"/>
      <c r="BN37" s="386">
        <v>0.6</v>
      </c>
      <c r="BO37" s="386">
        <v>0.6</v>
      </c>
      <c r="BP37" s="386">
        <v>0.6</v>
      </c>
      <c r="BQ37" s="386">
        <v>0.5</v>
      </c>
      <c r="BR37" s="386">
        <v>0.5</v>
      </c>
      <c r="BS37" s="386">
        <v>0.5</v>
      </c>
      <c r="BT37" s="386">
        <v>0.5</v>
      </c>
      <c r="BU37" s="386">
        <v>0.5</v>
      </c>
      <c r="BV37" s="386">
        <v>0.5</v>
      </c>
      <c r="BW37" s="386">
        <v>0.5</v>
      </c>
      <c r="BX37" s="385"/>
      <c r="BY37" s="385"/>
      <c r="BZ37" s="385"/>
      <c r="CA37" s="385"/>
      <c r="CB37" s="385"/>
      <c r="CC37" s="385"/>
      <c r="CD37" s="385"/>
      <c r="CE37" s="385"/>
      <c r="CF37" s="385"/>
      <c r="CG37" s="385"/>
      <c r="CH37" s="385"/>
      <c r="CI37" s="385"/>
      <c r="CJ37" s="385"/>
      <c r="CK37" s="385"/>
      <c r="CL37" s="385"/>
      <c r="CM37" s="385"/>
      <c r="CN37" s="385"/>
      <c r="CO37" s="386">
        <v>1</v>
      </c>
      <c r="CP37" s="386">
        <v>1</v>
      </c>
      <c r="CQ37" s="386">
        <v>0.9</v>
      </c>
      <c r="CR37" s="386">
        <v>0.9</v>
      </c>
      <c r="CS37" s="386">
        <v>0.8</v>
      </c>
      <c r="CT37" s="386">
        <v>0.8</v>
      </c>
      <c r="CU37" s="386">
        <v>0.6</v>
      </c>
      <c r="CV37" s="386">
        <v>0.6</v>
      </c>
      <c r="CW37" s="386">
        <v>0.6</v>
      </c>
      <c r="CX37" s="386">
        <v>0.6</v>
      </c>
      <c r="CY37" s="385"/>
      <c r="CZ37" s="385"/>
      <c r="DA37" s="385"/>
      <c r="DB37" s="385"/>
      <c r="DC37" s="385"/>
      <c r="DD37" s="385"/>
      <c r="DE37" s="385"/>
      <c r="DF37" s="385"/>
      <c r="DG37" s="385"/>
      <c r="DH37" s="385"/>
      <c r="DI37" s="385"/>
      <c r="DJ37" s="385"/>
      <c r="DK37" s="385"/>
      <c r="DL37" s="385"/>
      <c r="DM37" s="385"/>
      <c r="DN37" s="385"/>
      <c r="DO37" s="385"/>
      <c r="DP37" s="386">
        <v>1.2</v>
      </c>
      <c r="DQ37" s="386">
        <v>1.2</v>
      </c>
      <c r="DR37" s="386">
        <v>1.1000000000000001</v>
      </c>
      <c r="DS37" s="386">
        <v>1.1000000000000001</v>
      </c>
      <c r="DT37" s="386">
        <v>1</v>
      </c>
      <c r="DU37" s="386">
        <v>1</v>
      </c>
      <c r="DV37" s="386">
        <v>0.8</v>
      </c>
      <c r="DW37" s="386">
        <v>0.8</v>
      </c>
      <c r="DX37" s="386">
        <v>0.8</v>
      </c>
      <c r="DY37" s="386">
        <v>0.8</v>
      </c>
      <c r="DZ37" s="385"/>
      <c r="EA37" s="385"/>
      <c r="EB37" s="385"/>
      <c r="EC37" s="385"/>
      <c r="ED37" s="385"/>
      <c r="EE37" s="385"/>
      <c r="EF37" s="385"/>
      <c r="EG37" s="385"/>
      <c r="EH37" s="385"/>
      <c r="EI37" s="385"/>
      <c r="EJ37" s="385"/>
      <c r="EK37" s="385"/>
      <c r="EL37" s="385"/>
      <c r="EM37" s="385"/>
      <c r="EN37" s="385"/>
      <c r="EO37" s="385"/>
      <c r="EP37" s="385"/>
      <c r="EQ37" s="386">
        <v>1.4</v>
      </c>
      <c r="ER37" s="386">
        <v>1.4</v>
      </c>
      <c r="ES37" s="386">
        <v>1.3</v>
      </c>
      <c r="ET37" s="386">
        <v>1.3</v>
      </c>
      <c r="EU37" s="386">
        <v>1.2</v>
      </c>
      <c r="EV37" s="386">
        <v>1</v>
      </c>
      <c r="EW37" s="386">
        <v>1</v>
      </c>
      <c r="EX37" s="386">
        <v>1</v>
      </c>
      <c r="EY37" s="386">
        <v>1</v>
      </c>
      <c r="EZ37" s="386">
        <v>1</v>
      </c>
      <c r="FA37" s="385"/>
      <c r="FB37" s="385"/>
      <c r="FC37" s="385"/>
      <c r="FD37" s="385"/>
      <c r="FE37" s="385"/>
      <c r="FF37" s="385"/>
      <c r="FG37" s="385"/>
      <c r="FH37" s="385"/>
      <c r="FI37" s="397"/>
      <c r="FJ37" s="398"/>
      <c r="FK37" s="398"/>
      <c r="FL37" s="398"/>
      <c r="FM37" s="398"/>
      <c r="FN37" s="398"/>
      <c r="FO37" s="398"/>
      <c r="FP37" s="386">
        <v>1.4</v>
      </c>
      <c r="FQ37" s="386">
        <v>1.4</v>
      </c>
      <c r="FR37" s="375">
        <v>1.3</v>
      </c>
      <c r="FS37" s="386">
        <v>1.3</v>
      </c>
      <c r="FT37" s="386">
        <v>1.3</v>
      </c>
      <c r="FU37" s="386">
        <v>1.2</v>
      </c>
      <c r="FV37" s="386">
        <v>1.2</v>
      </c>
      <c r="FW37" s="386">
        <v>1.2</v>
      </c>
      <c r="FX37" s="386">
        <v>1.1000000000000001</v>
      </c>
      <c r="FY37" s="386">
        <v>1.1000000000000001</v>
      </c>
      <c r="FZ37" s="386">
        <v>0.9</v>
      </c>
      <c r="GA37" s="375">
        <v>0.9</v>
      </c>
      <c r="GB37" s="387"/>
      <c r="GC37" s="484">
        <v>31.671550071000006</v>
      </c>
      <c r="GD37" s="484">
        <v>22.183705467000003</v>
      </c>
      <c r="GE37" s="484">
        <v>35.098622811000006</v>
      </c>
      <c r="GF37" s="484">
        <v>24.925363659000002</v>
      </c>
      <c r="GG37" s="485">
        <v>37.879824150000005</v>
      </c>
      <c r="GH37" s="486">
        <v>7.2891200970000014</v>
      </c>
      <c r="GI37" s="484">
        <v>6.0105583440000014</v>
      </c>
      <c r="GJ37" s="484">
        <v>7.987715694000002</v>
      </c>
      <c r="GK37" s="484">
        <v>11.058900111000003</v>
      </c>
      <c r="GL37" s="484">
        <v>5.2196954040000012</v>
      </c>
      <c r="GM37" s="484">
        <v>4.8901691789999999</v>
      </c>
      <c r="GN37" s="484">
        <v>5.5360405799999999</v>
      </c>
      <c r="GO37" s="485">
        <v>7.7109136650000005</v>
      </c>
    </row>
    <row r="38" spans="1:197" hidden="1">
      <c r="A38" s="379" t="s">
        <v>618</v>
      </c>
      <c r="B38" s="380">
        <v>509</v>
      </c>
      <c r="C38" s="381">
        <v>446</v>
      </c>
      <c r="D38" s="381">
        <v>416</v>
      </c>
      <c r="E38" s="382">
        <v>39.1</v>
      </c>
      <c r="F38" s="382">
        <v>62.7</v>
      </c>
      <c r="G38" s="381">
        <v>15</v>
      </c>
      <c r="H38" s="382">
        <v>649</v>
      </c>
      <c r="I38" s="383">
        <v>7</v>
      </c>
      <c r="J38" s="493">
        <v>0.8</v>
      </c>
      <c r="K38" s="494">
        <v>120</v>
      </c>
      <c r="L38" s="369">
        <v>0.6</v>
      </c>
      <c r="M38" s="384">
        <v>0.8</v>
      </c>
      <c r="N38" s="480">
        <v>1</v>
      </c>
      <c r="O38" s="371">
        <v>1.2</v>
      </c>
      <c r="P38" s="371">
        <v>1.44</v>
      </c>
      <c r="Q38" s="371">
        <v>1.1000000000000001</v>
      </c>
      <c r="R38" s="371">
        <v>1.32</v>
      </c>
      <c r="S38" s="371">
        <v>1.5840000000000001</v>
      </c>
      <c r="T38" s="372">
        <f t="shared" si="2"/>
        <v>19.359646113995765</v>
      </c>
      <c r="U38" s="373"/>
      <c r="V38" s="372">
        <f t="shared" si="3"/>
        <v>14.988113120512848</v>
      </c>
      <c r="W38" s="373"/>
      <c r="X38" s="374" t="s">
        <v>587</v>
      </c>
      <c r="Y38" s="374" t="s">
        <v>587</v>
      </c>
      <c r="Z38" s="374" t="s">
        <v>587</v>
      </c>
      <c r="AA38" s="374" t="s">
        <v>587</v>
      </c>
      <c r="AB38" s="374" t="s">
        <v>587</v>
      </c>
      <c r="AC38" s="374" t="s">
        <v>587</v>
      </c>
      <c r="AD38" s="374" t="s">
        <v>587</v>
      </c>
      <c r="AE38" s="374" t="s">
        <v>587</v>
      </c>
      <c r="AF38" s="374" t="s">
        <v>587</v>
      </c>
      <c r="AG38" s="374" t="s">
        <v>587</v>
      </c>
      <c r="AH38" s="374" t="s">
        <v>587</v>
      </c>
      <c r="AI38" s="395" t="s">
        <v>606</v>
      </c>
      <c r="AJ38" s="395" t="s">
        <v>606</v>
      </c>
      <c r="AK38" s="395" t="s">
        <v>606</v>
      </c>
      <c r="AL38" s="395" t="s">
        <v>606</v>
      </c>
      <c r="AM38" s="395" t="s">
        <v>606</v>
      </c>
      <c r="AN38" s="395" t="s">
        <v>606</v>
      </c>
      <c r="AO38" s="395" t="s">
        <v>606</v>
      </c>
      <c r="AP38" s="395" t="s">
        <v>606</v>
      </c>
      <c r="AQ38" s="371">
        <v>1.68</v>
      </c>
      <c r="AR38" s="375">
        <v>1.47</v>
      </c>
      <c r="AS38" s="375">
        <v>1.8480000000000001</v>
      </c>
      <c r="AT38" s="375">
        <v>1.617</v>
      </c>
      <c r="AU38" s="376">
        <v>0.64</v>
      </c>
      <c r="AV38" s="377">
        <v>0.24</v>
      </c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5"/>
      <c r="BH38" s="385"/>
      <c r="BI38" s="385"/>
      <c r="BJ38" s="385"/>
      <c r="BK38" s="385"/>
      <c r="BL38" s="385"/>
      <c r="BM38" s="385"/>
      <c r="BN38" s="385"/>
      <c r="BO38" s="385"/>
      <c r="BP38" s="385"/>
      <c r="BQ38" s="385"/>
      <c r="BR38" s="385"/>
      <c r="BS38" s="396"/>
      <c r="BT38" s="396"/>
      <c r="BU38" s="396"/>
      <c r="BV38" s="396"/>
      <c r="BW38" s="396"/>
      <c r="BX38" s="385"/>
      <c r="BY38" s="385"/>
      <c r="BZ38" s="385"/>
      <c r="CA38" s="385"/>
      <c r="CB38" s="385"/>
      <c r="CC38" s="385"/>
      <c r="CD38" s="385"/>
      <c r="CE38" s="385"/>
      <c r="CF38" s="385"/>
      <c r="CG38" s="385"/>
      <c r="CH38" s="385"/>
      <c r="CI38" s="385"/>
      <c r="CJ38" s="385"/>
      <c r="CK38" s="385"/>
      <c r="CL38" s="385"/>
      <c r="CM38" s="385"/>
      <c r="CN38" s="385"/>
      <c r="CO38" s="385"/>
      <c r="CP38" s="385"/>
      <c r="CQ38" s="385"/>
      <c r="CR38" s="385"/>
      <c r="CS38" s="385"/>
      <c r="CT38" s="396"/>
      <c r="CU38" s="396"/>
      <c r="CV38" s="396"/>
      <c r="CW38" s="396"/>
      <c r="CX38" s="396"/>
      <c r="CY38" s="385"/>
      <c r="CZ38" s="385"/>
      <c r="DA38" s="385"/>
      <c r="DB38" s="385"/>
      <c r="DC38" s="385"/>
      <c r="DD38" s="385"/>
      <c r="DE38" s="385"/>
      <c r="DF38" s="385"/>
      <c r="DG38" s="385"/>
      <c r="DH38" s="385"/>
      <c r="DI38" s="385"/>
      <c r="DJ38" s="385"/>
      <c r="DK38" s="385"/>
      <c r="DL38" s="385"/>
      <c r="DM38" s="385"/>
      <c r="DN38" s="385"/>
      <c r="DO38" s="385"/>
      <c r="DP38" s="385"/>
      <c r="DQ38" s="385"/>
      <c r="DR38" s="385"/>
      <c r="DS38" s="385"/>
      <c r="DT38" s="385"/>
      <c r="DU38" s="396"/>
      <c r="DV38" s="396"/>
      <c r="DW38" s="396"/>
      <c r="DX38" s="396"/>
      <c r="DY38" s="396"/>
      <c r="DZ38" s="385"/>
      <c r="EA38" s="385"/>
      <c r="EB38" s="385"/>
      <c r="EC38" s="385"/>
      <c r="ED38" s="385"/>
      <c r="EE38" s="385"/>
      <c r="EF38" s="385"/>
      <c r="EG38" s="385"/>
      <c r="EH38" s="385"/>
      <c r="EI38" s="385"/>
      <c r="EJ38" s="385"/>
      <c r="EK38" s="385"/>
      <c r="EL38" s="385"/>
      <c r="EM38" s="385"/>
      <c r="EN38" s="385"/>
      <c r="EO38" s="385"/>
      <c r="EP38" s="385"/>
      <c r="EQ38" s="385"/>
      <c r="ER38" s="385"/>
      <c r="ES38" s="385"/>
      <c r="ET38" s="385"/>
      <c r="EU38" s="385"/>
      <c r="EV38" s="396"/>
      <c r="EW38" s="396"/>
      <c r="EX38" s="396"/>
      <c r="EY38" s="396"/>
      <c r="EZ38" s="396"/>
      <c r="FA38" s="385"/>
      <c r="FB38" s="385"/>
      <c r="FC38" s="385"/>
      <c r="FD38" s="385"/>
      <c r="FE38" s="385"/>
      <c r="FF38" s="385"/>
      <c r="FG38" s="385"/>
      <c r="FH38" s="385"/>
      <c r="FI38" s="397"/>
      <c r="FJ38" s="398"/>
      <c r="FK38" s="398"/>
      <c r="FL38" s="398"/>
      <c r="FM38" s="398"/>
      <c r="FN38" s="398"/>
      <c r="FO38" s="398"/>
      <c r="FP38" s="386">
        <v>1.4</v>
      </c>
      <c r="FQ38" s="386">
        <v>1.4</v>
      </c>
      <c r="FR38" s="375">
        <v>1.3</v>
      </c>
      <c r="FS38" s="386">
        <v>1.3</v>
      </c>
      <c r="FT38" s="386">
        <v>1.3</v>
      </c>
      <c r="FU38" s="386">
        <v>1.2</v>
      </c>
      <c r="FV38" s="386">
        <v>1.2</v>
      </c>
      <c r="FW38" s="386">
        <v>1.2</v>
      </c>
      <c r="FX38" s="386">
        <v>1.1000000000000001</v>
      </c>
      <c r="FY38" s="386">
        <v>1.1000000000000001</v>
      </c>
      <c r="FZ38" s="386">
        <v>0.9</v>
      </c>
      <c r="GA38" s="375">
        <v>0.9</v>
      </c>
      <c r="GB38" s="387"/>
      <c r="GC38" s="484">
        <v>30.643428249000007</v>
      </c>
      <c r="GD38" s="484">
        <v>20.481467139000003</v>
      </c>
      <c r="GE38" s="484">
        <v>33.793698960000008</v>
      </c>
      <c r="GF38" s="484">
        <v>23.025409595999999</v>
      </c>
      <c r="GG38" s="485">
        <v>36.364003515000007</v>
      </c>
      <c r="GH38" s="486">
        <v>7.2891200970000014</v>
      </c>
      <c r="GI38" s="484">
        <v>6.0105583440000014</v>
      </c>
      <c r="GJ38" s="484">
        <v>7.987715694000002</v>
      </c>
      <c r="GK38" s="484">
        <v>11.058900111000003</v>
      </c>
      <c r="GL38" s="484">
        <v>5.2196954040000012</v>
      </c>
      <c r="GM38" s="484">
        <v>4.8901691789999999</v>
      </c>
      <c r="GN38" s="484">
        <v>5.5360405799999999</v>
      </c>
      <c r="GO38" s="485">
        <v>7.7109136650000005</v>
      </c>
    </row>
    <row r="39" spans="1:197" hidden="1">
      <c r="A39" s="379" t="s">
        <v>619</v>
      </c>
      <c r="B39" s="380">
        <v>551</v>
      </c>
      <c r="C39" s="381">
        <v>455</v>
      </c>
      <c r="D39" s="381">
        <v>418</v>
      </c>
      <c r="E39" s="382">
        <v>42</v>
      </c>
      <c r="F39" s="382">
        <v>67.599999999999994</v>
      </c>
      <c r="G39" s="381">
        <v>15</v>
      </c>
      <c r="H39" s="382">
        <v>701.4</v>
      </c>
      <c r="I39" s="383">
        <v>7</v>
      </c>
      <c r="J39" s="493">
        <v>0.8</v>
      </c>
      <c r="K39" s="494">
        <v>120</v>
      </c>
      <c r="L39" s="369">
        <v>0.6</v>
      </c>
      <c r="M39" s="384">
        <v>0.8</v>
      </c>
      <c r="N39" s="480">
        <v>1</v>
      </c>
      <c r="O39" s="371">
        <v>1.2</v>
      </c>
      <c r="P39" s="371">
        <v>1.44</v>
      </c>
      <c r="Q39" s="371">
        <v>1.1000000000000001</v>
      </c>
      <c r="R39" s="371">
        <v>1.32</v>
      </c>
      <c r="S39" s="371">
        <v>1.5840000000000001</v>
      </c>
      <c r="T39" s="372">
        <f t="shared" si="2"/>
        <v>19.359646113995765</v>
      </c>
      <c r="U39" s="373"/>
      <c r="V39" s="372">
        <f t="shared" si="3"/>
        <v>14.988113120512848</v>
      </c>
      <c r="W39" s="373"/>
      <c r="X39" s="374" t="s">
        <v>587</v>
      </c>
      <c r="Y39" s="374" t="s">
        <v>587</v>
      </c>
      <c r="Z39" s="374" t="s">
        <v>587</v>
      </c>
      <c r="AA39" s="374" t="s">
        <v>587</v>
      </c>
      <c r="AB39" s="374" t="s">
        <v>587</v>
      </c>
      <c r="AC39" s="374" t="s">
        <v>587</v>
      </c>
      <c r="AD39" s="374" t="s">
        <v>587</v>
      </c>
      <c r="AE39" s="374" t="s">
        <v>587</v>
      </c>
      <c r="AF39" s="374" t="s">
        <v>587</v>
      </c>
      <c r="AG39" s="374" t="s">
        <v>587</v>
      </c>
      <c r="AH39" s="374" t="s">
        <v>587</v>
      </c>
      <c r="AI39" s="395" t="s">
        <v>606</v>
      </c>
      <c r="AJ39" s="395" t="s">
        <v>606</v>
      </c>
      <c r="AK39" s="395" t="s">
        <v>606</v>
      </c>
      <c r="AL39" s="395" t="s">
        <v>606</v>
      </c>
      <c r="AM39" s="395" t="s">
        <v>606</v>
      </c>
      <c r="AN39" s="395" t="s">
        <v>606</v>
      </c>
      <c r="AO39" s="395" t="s">
        <v>606</v>
      </c>
      <c r="AP39" s="395" t="s">
        <v>606</v>
      </c>
      <c r="AQ39" s="371">
        <v>1.68</v>
      </c>
      <c r="AR39" s="375">
        <v>1.47</v>
      </c>
      <c r="AS39" s="375">
        <v>1.8480000000000001</v>
      </c>
      <c r="AT39" s="375">
        <v>1.617</v>
      </c>
      <c r="AU39" s="376">
        <v>0.64</v>
      </c>
      <c r="AV39" s="377">
        <v>0.24</v>
      </c>
      <c r="AW39" s="385"/>
      <c r="AX39" s="385"/>
      <c r="AY39" s="385"/>
      <c r="AZ39" s="385"/>
      <c r="BA39" s="385"/>
      <c r="BB39" s="385"/>
      <c r="BC39" s="385"/>
      <c r="BD39" s="385"/>
      <c r="BE39" s="385"/>
      <c r="BF39" s="385"/>
      <c r="BG39" s="385"/>
      <c r="BH39" s="385"/>
      <c r="BI39" s="385"/>
      <c r="BJ39" s="385"/>
      <c r="BK39" s="385"/>
      <c r="BL39" s="385"/>
      <c r="BM39" s="385"/>
      <c r="BN39" s="385"/>
      <c r="BO39" s="385"/>
      <c r="BP39" s="385"/>
      <c r="BQ39" s="385"/>
      <c r="BR39" s="385"/>
      <c r="BS39" s="396"/>
      <c r="BT39" s="396"/>
      <c r="BU39" s="396"/>
      <c r="BV39" s="396"/>
      <c r="BW39" s="396"/>
      <c r="BX39" s="385"/>
      <c r="BY39" s="385"/>
      <c r="BZ39" s="385"/>
      <c r="CA39" s="385"/>
      <c r="CB39" s="385"/>
      <c r="CC39" s="385"/>
      <c r="CD39" s="385"/>
      <c r="CE39" s="385"/>
      <c r="CF39" s="385"/>
      <c r="CG39" s="385"/>
      <c r="CH39" s="385"/>
      <c r="CI39" s="385"/>
      <c r="CJ39" s="385"/>
      <c r="CK39" s="385"/>
      <c r="CL39" s="385"/>
      <c r="CM39" s="385"/>
      <c r="CN39" s="385"/>
      <c r="CO39" s="385"/>
      <c r="CP39" s="385"/>
      <c r="CQ39" s="385"/>
      <c r="CR39" s="385"/>
      <c r="CS39" s="385"/>
      <c r="CT39" s="396"/>
      <c r="CU39" s="396"/>
      <c r="CV39" s="396"/>
      <c r="CW39" s="396"/>
      <c r="CX39" s="396"/>
      <c r="CY39" s="385"/>
      <c r="CZ39" s="385"/>
      <c r="DA39" s="385"/>
      <c r="DB39" s="385"/>
      <c r="DC39" s="385"/>
      <c r="DD39" s="385"/>
      <c r="DE39" s="385"/>
      <c r="DF39" s="385"/>
      <c r="DG39" s="385"/>
      <c r="DH39" s="385"/>
      <c r="DI39" s="385"/>
      <c r="DJ39" s="385"/>
      <c r="DK39" s="385"/>
      <c r="DL39" s="385"/>
      <c r="DM39" s="385"/>
      <c r="DN39" s="385"/>
      <c r="DO39" s="385"/>
      <c r="DP39" s="385"/>
      <c r="DQ39" s="385"/>
      <c r="DR39" s="385"/>
      <c r="DS39" s="385"/>
      <c r="DT39" s="385"/>
      <c r="DU39" s="396"/>
      <c r="DV39" s="396"/>
      <c r="DW39" s="396"/>
      <c r="DX39" s="396"/>
      <c r="DY39" s="396"/>
      <c r="DZ39" s="385"/>
      <c r="EA39" s="385"/>
      <c r="EB39" s="385"/>
      <c r="EC39" s="385"/>
      <c r="ED39" s="385"/>
      <c r="EE39" s="385"/>
      <c r="EF39" s="385"/>
      <c r="EG39" s="385"/>
      <c r="EH39" s="385"/>
      <c r="EI39" s="385"/>
      <c r="EJ39" s="385"/>
      <c r="EK39" s="385"/>
      <c r="EL39" s="385"/>
      <c r="EM39" s="385"/>
      <c r="EN39" s="385"/>
      <c r="EO39" s="385"/>
      <c r="EP39" s="385"/>
      <c r="EQ39" s="385"/>
      <c r="ER39" s="385"/>
      <c r="ES39" s="385"/>
      <c r="ET39" s="385"/>
      <c r="EU39" s="385"/>
      <c r="EV39" s="396"/>
      <c r="EW39" s="396"/>
      <c r="EX39" s="396"/>
      <c r="EY39" s="396"/>
      <c r="EZ39" s="396"/>
      <c r="FA39" s="385"/>
      <c r="FB39" s="385"/>
      <c r="FC39" s="385"/>
      <c r="FD39" s="385"/>
      <c r="FE39" s="385"/>
      <c r="FF39" s="385"/>
      <c r="FG39" s="385"/>
      <c r="FH39" s="385"/>
      <c r="FI39" s="397"/>
      <c r="FJ39" s="398"/>
      <c r="FK39" s="398"/>
      <c r="FL39" s="398"/>
      <c r="FM39" s="398"/>
      <c r="FN39" s="398"/>
      <c r="FO39" s="398"/>
      <c r="FP39" s="386">
        <v>1.4</v>
      </c>
      <c r="FQ39" s="386">
        <v>1.4</v>
      </c>
      <c r="FR39" s="375">
        <v>1.3</v>
      </c>
      <c r="FS39" s="386">
        <v>1.3</v>
      </c>
      <c r="FT39" s="386">
        <v>1.3</v>
      </c>
      <c r="FU39" s="386">
        <v>1.2</v>
      </c>
      <c r="FV39" s="386">
        <v>1.2</v>
      </c>
      <c r="FW39" s="386">
        <v>1.2</v>
      </c>
      <c r="FX39" s="386">
        <v>1.1000000000000001</v>
      </c>
      <c r="FY39" s="386">
        <v>1.1000000000000001</v>
      </c>
      <c r="FZ39" s="386">
        <v>0.9</v>
      </c>
      <c r="GA39" s="375">
        <v>0.9</v>
      </c>
      <c r="GB39" s="387"/>
      <c r="GC39" s="484">
        <v>29.826203211000006</v>
      </c>
      <c r="GD39" s="484">
        <v>19.169638929000001</v>
      </c>
      <c r="GE39" s="484">
        <v>32.765577138000005</v>
      </c>
      <c r="GF39" s="484">
        <v>21.515865651000002</v>
      </c>
      <c r="GG39" s="485">
        <v>35.151347007000012</v>
      </c>
      <c r="GH39" s="486">
        <v>7.2891200970000014</v>
      </c>
      <c r="GI39" s="484">
        <v>6.0105583440000014</v>
      </c>
      <c r="GJ39" s="484">
        <v>7.987715694000002</v>
      </c>
      <c r="GK39" s="484">
        <v>11.058900111000003</v>
      </c>
      <c r="GL39" s="484">
        <v>5.2196954040000012</v>
      </c>
      <c r="GM39" s="484">
        <v>4.8901691789999999</v>
      </c>
      <c r="GN39" s="484">
        <v>5.5360405799999999</v>
      </c>
      <c r="GO39" s="485">
        <v>7.7109136650000005</v>
      </c>
    </row>
    <row r="40" spans="1:197" hidden="1">
      <c r="A40" s="379" t="s">
        <v>620</v>
      </c>
      <c r="B40" s="380">
        <v>592</v>
      </c>
      <c r="C40" s="381">
        <v>465</v>
      </c>
      <c r="D40" s="381">
        <v>421</v>
      </c>
      <c r="E40" s="382">
        <v>45</v>
      </c>
      <c r="F40" s="382">
        <v>72.3</v>
      </c>
      <c r="G40" s="381">
        <v>15</v>
      </c>
      <c r="H40" s="382">
        <v>754.9</v>
      </c>
      <c r="I40" s="383">
        <v>7</v>
      </c>
      <c r="J40" s="493">
        <v>0.8</v>
      </c>
      <c r="K40" s="494">
        <v>120</v>
      </c>
      <c r="L40" s="369">
        <v>0.6</v>
      </c>
      <c r="M40" s="384">
        <v>0.8</v>
      </c>
      <c r="N40" s="480">
        <v>1.4</v>
      </c>
      <c r="O40" s="371">
        <v>1.68</v>
      </c>
      <c r="P40" s="371">
        <v>2.016</v>
      </c>
      <c r="Q40" s="371">
        <v>1.54</v>
      </c>
      <c r="R40" s="371">
        <v>1.8479999999999999</v>
      </c>
      <c r="S40" s="371">
        <v>2.2175999999999996</v>
      </c>
      <c r="T40" s="372">
        <f t="shared" si="2"/>
        <v>19.359646113995765</v>
      </c>
      <c r="U40" s="373"/>
      <c r="V40" s="372">
        <f t="shared" si="3"/>
        <v>14.988113120512848</v>
      </c>
      <c r="W40" s="373"/>
      <c r="X40" s="374" t="s">
        <v>587</v>
      </c>
      <c r="Y40" s="374" t="s">
        <v>587</v>
      </c>
      <c r="Z40" s="374" t="s">
        <v>587</v>
      </c>
      <c r="AA40" s="374" t="s">
        <v>587</v>
      </c>
      <c r="AB40" s="374" t="s">
        <v>587</v>
      </c>
      <c r="AC40" s="374" t="s">
        <v>587</v>
      </c>
      <c r="AD40" s="374" t="s">
        <v>587</v>
      </c>
      <c r="AE40" s="374" t="s">
        <v>587</v>
      </c>
      <c r="AF40" s="374" t="s">
        <v>587</v>
      </c>
      <c r="AG40" s="374" t="s">
        <v>587</v>
      </c>
      <c r="AH40" s="374" t="s">
        <v>587</v>
      </c>
      <c r="AI40" s="395" t="s">
        <v>606</v>
      </c>
      <c r="AJ40" s="395" t="s">
        <v>606</v>
      </c>
      <c r="AK40" s="395" t="s">
        <v>606</v>
      </c>
      <c r="AL40" s="395" t="s">
        <v>606</v>
      </c>
      <c r="AM40" s="395" t="s">
        <v>606</v>
      </c>
      <c r="AN40" s="395" t="s">
        <v>606</v>
      </c>
      <c r="AO40" s="395" t="s">
        <v>606</v>
      </c>
      <c r="AP40" s="395" t="s">
        <v>606</v>
      </c>
      <c r="AQ40" s="371">
        <v>1.68</v>
      </c>
      <c r="AR40" s="375">
        <v>1.47</v>
      </c>
      <c r="AS40" s="375">
        <v>1.8480000000000001</v>
      </c>
      <c r="AT40" s="375">
        <v>1.617</v>
      </c>
      <c r="AU40" s="376">
        <v>0.66</v>
      </c>
      <c r="AV40" s="377">
        <v>0.26</v>
      </c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5"/>
      <c r="BK40" s="385"/>
      <c r="BL40" s="385"/>
      <c r="BM40" s="385"/>
      <c r="BN40" s="385"/>
      <c r="BO40" s="385"/>
      <c r="BP40" s="385"/>
      <c r="BQ40" s="385"/>
      <c r="BR40" s="385"/>
      <c r="BS40" s="396"/>
      <c r="BT40" s="396"/>
      <c r="BU40" s="396"/>
      <c r="BV40" s="396"/>
      <c r="BW40" s="396"/>
      <c r="BX40" s="385"/>
      <c r="BY40" s="385"/>
      <c r="BZ40" s="385"/>
      <c r="CA40" s="385"/>
      <c r="CB40" s="385"/>
      <c r="CC40" s="385"/>
      <c r="CD40" s="385"/>
      <c r="CE40" s="385"/>
      <c r="CF40" s="385"/>
      <c r="CG40" s="385"/>
      <c r="CH40" s="385"/>
      <c r="CI40" s="385"/>
      <c r="CJ40" s="385"/>
      <c r="CK40" s="385"/>
      <c r="CL40" s="385"/>
      <c r="CM40" s="385"/>
      <c r="CN40" s="385"/>
      <c r="CO40" s="385"/>
      <c r="CP40" s="385"/>
      <c r="CQ40" s="385"/>
      <c r="CR40" s="385"/>
      <c r="CS40" s="385"/>
      <c r="CT40" s="396"/>
      <c r="CU40" s="396"/>
      <c r="CV40" s="396"/>
      <c r="CW40" s="396"/>
      <c r="CX40" s="396"/>
      <c r="CY40" s="385"/>
      <c r="CZ40" s="385"/>
      <c r="DA40" s="385"/>
      <c r="DB40" s="385"/>
      <c r="DC40" s="385"/>
      <c r="DD40" s="385"/>
      <c r="DE40" s="385"/>
      <c r="DF40" s="385"/>
      <c r="DG40" s="385"/>
      <c r="DH40" s="385"/>
      <c r="DI40" s="385"/>
      <c r="DJ40" s="385"/>
      <c r="DK40" s="385"/>
      <c r="DL40" s="385"/>
      <c r="DM40" s="385"/>
      <c r="DN40" s="385"/>
      <c r="DO40" s="385"/>
      <c r="DP40" s="385"/>
      <c r="DQ40" s="385"/>
      <c r="DR40" s="385"/>
      <c r="DS40" s="385"/>
      <c r="DT40" s="385"/>
      <c r="DU40" s="396"/>
      <c r="DV40" s="396"/>
      <c r="DW40" s="396"/>
      <c r="DX40" s="396"/>
      <c r="DY40" s="396"/>
      <c r="DZ40" s="385"/>
      <c r="EA40" s="385"/>
      <c r="EB40" s="385"/>
      <c r="EC40" s="385"/>
      <c r="ED40" s="385"/>
      <c r="EE40" s="385"/>
      <c r="EF40" s="385"/>
      <c r="EG40" s="385"/>
      <c r="EH40" s="385"/>
      <c r="EI40" s="385"/>
      <c r="EJ40" s="385"/>
      <c r="EK40" s="385"/>
      <c r="EL40" s="385"/>
      <c r="EM40" s="385"/>
      <c r="EN40" s="385"/>
      <c r="EO40" s="385"/>
      <c r="EP40" s="385"/>
      <c r="EQ40" s="385"/>
      <c r="ER40" s="385"/>
      <c r="ES40" s="385"/>
      <c r="ET40" s="385"/>
      <c r="EU40" s="385"/>
      <c r="EV40" s="396"/>
      <c r="EW40" s="396"/>
      <c r="EX40" s="396"/>
      <c r="EY40" s="396"/>
      <c r="EZ40" s="396"/>
      <c r="FA40" s="385"/>
      <c r="FB40" s="385"/>
      <c r="FC40" s="385"/>
      <c r="FD40" s="385"/>
      <c r="FE40" s="385"/>
      <c r="FF40" s="385"/>
      <c r="FG40" s="385"/>
      <c r="FH40" s="385"/>
      <c r="FI40" s="397"/>
      <c r="FJ40" s="398"/>
      <c r="FK40" s="398"/>
      <c r="FL40" s="398"/>
      <c r="FM40" s="398"/>
      <c r="FN40" s="398"/>
      <c r="FO40" s="398"/>
      <c r="FP40" s="386">
        <v>1.4</v>
      </c>
      <c r="FQ40" s="386">
        <v>1.4</v>
      </c>
      <c r="FR40" s="375">
        <v>1.3</v>
      </c>
      <c r="FS40" s="386">
        <v>1.3</v>
      </c>
      <c r="FT40" s="386">
        <v>1.3</v>
      </c>
      <c r="FU40" s="386">
        <v>1.2</v>
      </c>
      <c r="FV40" s="386">
        <v>1.2</v>
      </c>
      <c r="FW40" s="386">
        <v>1.2</v>
      </c>
      <c r="FX40" s="386">
        <v>1.1000000000000001</v>
      </c>
      <c r="FY40" s="386">
        <v>1.1000000000000001</v>
      </c>
      <c r="FZ40" s="386">
        <v>0.9</v>
      </c>
      <c r="GA40" s="375">
        <v>0.9</v>
      </c>
      <c r="GB40" s="387"/>
      <c r="GC40" s="484">
        <v>29.127607614000002</v>
      </c>
      <c r="GD40" s="484">
        <v>18.006568271999999</v>
      </c>
      <c r="GE40" s="484">
        <v>31.882446855000001</v>
      </c>
      <c r="GF40" s="484">
        <v>20.220984504</v>
      </c>
      <c r="GG40" s="485">
        <v>34.136406234000006</v>
      </c>
      <c r="GH40" s="486">
        <v>7.2891200970000014</v>
      </c>
      <c r="GI40" s="484">
        <v>6.0105583440000014</v>
      </c>
      <c r="GJ40" s="484">
        <v>7.987715694000002</v>
      </c>
      <c r="GK40" s="484">
        <v>11.058900111000003</v>
      </c>
      <c r="GL40" s="484">
        <v>5.2196954040000012</v>
      </c>
      <c r="GM40" s="484">
        <v>4.8901691789999999</v>
      </c>
      <c r="GN40" s="484">
        <v>5.5360405799999999</v>
      </c>
      <c r="GO40" s="485">
        <v>7.7109136650000005</v>
      </c>
    </row>
    <row r="41" spans="1:197" hidden="1">
      <c r="A41" s="379" t="s">
        <v>621</v>
      </c>
      <c r="B41" s="380">
        <v>634</v>
      </c>
      <c r="C41" s="381">
        <v>474</v>
      </c>
      <c r="D41" s="381">
        <v>424</v>
      </c>
      <c r="E41" s="382">
        <v>47.6</v>
      </c>
      <c r="F41" s="382">
        <v>77.099999999999994</v>
      </c>
      <c r="G41" s="381">
        <v>15</v>
      </c>
      <c r="H41" s="382">
        <v>808</v>
      </c>
      <c r="I41" s="383">
        <v>7</v>
      </c>
      <c r="J41" s="493">
        <v>0.8</v>
      </c>
      <c r="K41" s="494">
        <v>120</v>
      </c>
      <c r="L41" s="369">
        <v>0.6</v>
      </c>
      <c r="M41" s="384">
        <v>0.8</v>
      </c>
      <c r="N41" s="480">
        <v>1.4</v>
      </c>
      <c r="O41" s="371">
        <v>1.68</v>
      </c>
      <c r="P41" s="371">
        <v>2.016</v>
      </c>
      <c r="Q41" s="371">
        <v>1.54</v>
      </c>
      <c r="R41" s="371">
        <v>1.8479999999999999</v>
      </c>
      <c r="S41" s="371">
        <v>2.2175999999999996</v>
      </c>
      <c r="T41" s="372">
        <f t="shared" si="2"/>
        <v>19.359646113995765</v>
      </c>
      <c r="U41" s="373"/>
      <c r="V41" s="372">
        <f t="shared" si="3"/>
        <v>14.988113120512848</v>
      </c>
      <c r="W41" s="373"/>
      <c r="X41" s="374" t="s">
        <v>587</v>
      </c>
      <c r="Y41" s="374" t="s">
        <v>587</v>
      </c>
      <c r="Z41" s="374" t="s">
        <v>587</v>
      </c>
      <c r="AA41" s="374" t="s">
        <v>587</v>
      </c>
      <c r="AB41" s="374" t="s">
        <v>587</v>
      </c>
      <c r="AC41" s="374" t="s">
        <v>587</v>
      </c>
      <c r="AD41" s="374" t="s">
        <v>587</v>
      </c>
      <c r="AE41" s="374" t="s">
        <v>587</v>
      </c>
      <c r="AF41" s="374" t="s">
        <v>587</v>
      </c>
      <c r="AG41" s="374" t="s">
        <v>587</v>
      </c>
      <c r="AH41" s="374" t="s">
        <v>587</v>
      </c>
      <c r="AI41" s="395" t="s">
        <v>606</v>
      </c>
      <c r="AJ41" s="395" t="s">
        <v>606</v>
      </c>
      <c r="AK41" s="395" t="s">
        <v>606</v>
      </c>
      <c r="AL41" s="395" t="s">
        <v>606</v>
      </c>
      <c r="AM41" s="395" t="s">
        <v>606</v>
      </c>
      <c r="AN41" s="395" t="s">
        <v>606</v>
      </c>
      <c r="AO41" s="395" t="s">
        <v>606</v>
      </c>
      <c r="AP41" s="395" t="s">
        <v>606</v>
      </c>
      <c r="AQ41" s="371">
        <v>1.68</v>
      </c>
      <c r="AR41" s="375">
        <v>1.47</v>
      </c>
      <c r="AS41" s="375">
        <v>1.8480000000000001</v>
      </c>
      <c r="AT41" s="375">
        <v>1.617</v>
      </c>
      <c r="AU41" s="376">
        <v>0.66</v>
      </c>
      <c r="AV41" s="377">
        <v>0.26</v>
      </c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5"/>
      <c r="BK41" s="385"/>
      <c r="BL41" s="385"/>
      <c r="BM41" s="385"/>
      <c r="BN41" s="385"/>
      <c r="BO41" s="385"/>
      <c r="BP41" s="385"/>
      <c r="BQ41" s="385"/>
      <c r="BR41" s="385"/>
      <c r="BS41" s="396"/>
      <c r="BT41" s="396"/>
      <c r="BU41" s="396"/>
      <c r="BV41" s="396"/>
      <c r="BW41" s="396"/>
      <c r="BX41" s="385"/>
      <c r="BY41" s="385"/>
      <c r="BZ41" s="385"/>
      <c r="CA41" s="385"/>
      <c r="CB41" s="385"/>
      <c r="CC41" s="385"/>
      <c r="CD41" s="385"/>
      <c r="CE41" s="385"/>
      <c r="CF41" s="385"/>
      <c r="CG41" s="385"/>
      <c r="CH41" s="385"/>
      <c r="CI41" s="385"/>
      <c r="CJ41" s="385"/>
      <c r="CK41" s="385"/>
      <c r="CL41" s="385"/>
      <c r="CM41" s="385"/>
      <c r="CN41" s="385"/>
      <c r="CO41" s="385"/>
      <c r="CP41" s="385"/>
      <c r="CQ41" s="385"/>
      <c r="CR41" s="385"/>
      <c r="CS41" s="385"/>
      <c r="CT41" s="396"/>
      <c r="CU41" s="396"/>
      <c r="CV41" s="396"/>
      <c r="CW41" s="396"/>
      <c r="CX41" s="396"/>
      <c r="CY41" s="385"/>
      <c r="CZ41" s="385"/>
      <c r="DA41" s="385"/>
      <c r="DB41" s="385"/>
      <c r="DC41" s="385"/>
      <c r="DD41" s="385"/>
      <c r="DE41" s="385"/>
      <c r="DF41" s="385"/>
      <c r="DG41" s="385"/>
      <c r="DH41" s="385"/>
      <c r="DI41" s="385"/>
      <c r="DJ41" s="385"/>
      <c r="DK41" s="385"/>
      <c r="DL41" s="385"/>
      <c r="DM41" s="385"/>
      <c r="DN41" s="385"/>
      <c r="DO41" s="385"/>
      <c r="DP41" s="385"/>
      <c r="DQ41" s="385"/>
      <c r="DR41" s="385"/>
      <c r="DS41" s="385"/>
      <c r="DT41" s="385"/>
      <c r="DU41" s="396"/>
      <c r="DV41" s="396"/>
      <c r="DW41" s="396"/>
      <c r="DX41" s="396"/>
      <c r="DY41" s="396"/>
      <c r="DZ41" s="385"/>
      <c r="EA41" s="385"/>
      <c r="EB41" s="385"/>
      <c r="EC41" s="385"/>
      <c r="ED41" s="385"/>
      <c r="EE41" s="385"/>
      <c r="EF41" s="385"/>
      <c r="EG41" s="385"/>
      <c r="EH41" s="385"/>
      <c r="EI41" s="385"/>
      <c r="EJ41" s="385"/>
      <c r="EK41" s="385"/>
      <c r="EL41" s="385"/>
      <c r="EM41" s="385"/>
      <c r="EN41" s="385"/>
      <c r="EO41" s="385"/>
      <c r="EP41" s="385"/>
      <c r="EQ41" s="385"/>
      <c r="ER41" s="385"/>
      <c r="ES41" s="385"/>
      <c r="ET41" s="385"/>
      <c r="EU41" s="385"/>
      <c r="EV41" s="396"/>
      <c r="EW41" s="396"/>
      <c r="EX41" s="396"/>
      <c r="EY41" s="396"/>
      <c r="EZ41" s="396"/>
      <c r="FA41" s="385"/>
      <c r="FB41" s="385"/>
      <c r="FC41" s="385"/>
      <c r="FD41" s="385"/>
      <c r="FE41" s="385"/>
      <c r="FF41" s="385"/>
      <c r="FG41" s="385"/>
      <c r="FH41" s="385"/>
      <c r="FI41" s="397"/>
      <c r="FJ41" s="398"/>
      <c r="FK41" s="398"/>
      <c r="FL41" s="398"/>
      <c r="FM41" s="398"/>
      <c r="FN41" s="398"/>
      <c r="FO41" s="398"/>
      <c r="FP41" s="386">
        <v>1.4</v>
      </c>
      <c r="FQ41" s="386">
        <v>1.4</v>
      </c>
      <c r="FR41" s="375">
        <v>1.3</v>
      </c>
      <c r="FS41" s="386">
        <v>1.3</v>
      </c>
      <c r="FT41" s="386">
        <v>1.3</v>
      </c>
      <c r="FU41" s="386">
        <v>1.2</v>
      </c>
      <c r="FV41" s="386">
        <v>1.2</v>
      </c>
      <c r="FW41" s="386">
        <v>1.2</v>
      </c>
      <c r="FX41" s="386">
        <v>1.1000000000000001</v>
      </c>
      <c r="FY41" s="386">
        <v>1.1000000000000001</v>
      </c>
      <c r="FZ41" s="386">
        <v>0.9</v>
      </c>
      <c r="GA41" s="375">
        <v>0.9</v>
      </c>
      <c r="GB41" s="387"/>
      <c r="GC41" s="484">
        <v>28.494917262000005</v>
      </c>
      <c r="GD41" s="484">
        <v>16.980329457000003</v>
      </c>
      <c r="GE41" s="484">
        <v>31.104764964000005</v>
      </c>
      <c r="GF41" s="484">
        <v>19.062935199000005</v>
      </c>
      <c r="GG41" s="485">
        <v>33.213732804000003</v>
      </c>
      <c r="GH41" s="486">
        <v>7.2891200970000014</v>
      </c>
      <c r="GI41" s="484">
        <v>6.0105583440000014</v>
      </c>
      <c r="GJ41" s="484">
        <v>7.987715694000002</v>
      </c>
      <c r="GK41" s="484">
        <v>11.058900111000003</v>
      </c>
      <c r="GL41" s="484">
        <v>5.2196954040000012</v>
      </c>
      <c r="GM41" s="484">
        <v>4.8901691789999999</v>
      </c>
      <c r="GN41" s="484">
        <v>5.5360405799999999</v>
      </c>
      <c r="GO41" s="485">
        <v>7.7109136650000005</v>
      </c>
    </row>
    <row r="42" spans="1:197" hidden="1">
      <c r="A42" s="379" t="s">
        <v>622</v>
      </c>
      <c r="B42" s="380">
        <v>677</v>
      </c>
      <c r="C42" s="381">
        <v>483</v>
      </c>
      <c r="D42" s="381">
        <v>428</v>
      </c>
      <c r="E42" s="382">
        <v>51.2</v>
      </c>
      <c r="F42" s="382">
        <v>81.5</v>
      </c>
      <c r="G42" s="381">
        <v>15</v>
      </c>
      <c r="H42" s="382">
        <v>863.4</v>
      </c>
      <c r="I42" s="383">
        <v>7</v>
      </c>
      <c r="J42" s="493">
        <v>0.8</v>
      </c>
      <c r="K42" s="494">
        <v>120</v>
      </c>
      <c r="L42" s="369">
        <v>0.6</v>
      </c>
      <c r="M42" s="384">
        <v>0.8</v>
      </c>
      <c r="N42" s="480">
        <v>1.4</v>
      </c>
      <c r="O42" s="371">
        <v>1.68</v>
      </c>
      <c r="P42" s="371">
        <v>2.016</v>
      </c>
      <c r="Q42" s="371">
        <v>1.54</v>
      </c>
      <c r="R42" s="371">
        <v>1.8479999999999999</v>
      </c>
      <c r="S42" s="371">
        <v>2.2175999999999996</v>
      </c>
      <c r="T42" s="372">
        <f t="shared" si="2"/>
        <v>19.359646113995765</v>
      </c>
      <c r="U42" s="373"/>
      <c r="V42" s="372">
        <f t="shared" si="3"/>
        <v>14.988113120512848</v>
      </c>
      <c r="W42" s="373"/>
      <c r="X42" s="374" t="s">
        <v>587</v>
      </c>
      <c r="Y42" s="374" t="s">
        <v>587</v>
      </c>
      <c r="Z42" s="374" t="s">
        <v>587</v>
      </c>
      <c r="AA42" s="374" t="s">
        <v>587</v>
      </c>
      <c r="AB42" s="374" t="s">
        <v>587</v>
      </c>
      <c r="AC42" s="374" t="s">
        <v>587</v>
      </c>
      <c r="AD42" s="374" t="s">
        <v>587</v>
      </c>
      <c r="AE42" s="374" t="s">
        <v>587</v>
      </c>
      <c r="AF42" s="374" t="s">
        <v>587</v>
      </c>
      <c r="AG42" s="374" t="s">
        <v>587</v>
      </c>
      <c r="AH42" s="374" t="s">
        <v>587</v>
      </c>
      <c r="AI42" s="395" t="s">
        <v>606</v>
      </c>
      <c r="AJ42" s="395" t="s">
        <v>606</v>
      </c>
      <c r="AK42" s="395" t="s">
        <v>606</v>
      </c>
      <c r="AL42" s="395" t="s">
        <v>606</v>
      </c>
      <c r="AM42" s="395" t="s">
        <v>606</v>
      </c>
      <c r="AN42" s="395" t="s">
        <v>606</v>
      </c>
      <c r="AO42" s="395" t="s">
        <v>606</v>
      </c>
      <c r="AP42" s="395" t="s">
        <v>606</v>
      </c>
      <c r="AQ42" s="371">
        <v>1.68</v>
      </c>
      <c r="AR42" s="375">
        <v>1.47</v>
      </c>
      <c r="AS42" s="375">
        <v>1.8480000000000001</v>
      </c>
      <c r="AT42" s="375">
        <v>1.617</v>
      </c>
      <c r="AU42" s="376">
        <v>0.69</v>
      </c>
      <c r="AV42" s="377">
        <v>0.28999999999999998</v>
      </c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5"/>
      <c r="BK42" s="385"/>
      <c r="BL42" s="385"/>
      <c r="BM42" s="385"/>
      <c r="BN42" s="385"/>
      <c r="BO42" s="385"/>
      <c r="BP42" s="385"/>
      <c r="BQ42" s="385"/>
      <c r="BR42" s="385"/>
      <c r="BS42" s="396"/>
      <c r="BT42" s="396"/>
      <c r="BU42" s="396"/>
      <c r="BV42" s="396"/>
      <c r="BW42" s="396"/>
      <c r="BX42" s="385"/>
      <c r="BY42" s="385"/>
      <c r="BZ42" s="385"/>
      <c r="CA42" s="385"/>
      <c r="CB42" s="385"/>
      <c r="CC42" s="385"/>
      <c r="CD42" s="385"/>
      <c r="CE42" s="385"/>
      <c r="CF42" s="385"/>
      <c r="CG42" s="385"/>
      <c r="CH42" s="385"/>
      <c r="CI42" s="385"/>
      <c r="CJ42" s="385"/>
      <c r="CK42" s="385"/>
      <c r="CL42" s="385"/>
      <c r="CM42" s="385"/>
      <c r="CN42" s="385"/>
      <c r="CO42" s="385"/>
      <c r="CP42" s="385"/>
      <c r="CQ42" s="385"/>
      <c r="CR42" s="385"/>
      <c r="CS42" s="385"/>
      <c r="CT42" s="396"/>
      <c r="CU42" s="396"/>
      <c r="CV42" s="396"/>
      <c r="CW42" s="396"/>
      <c r="CX42" s="396"/>
      <c r="CY42" s="385"/>
      <c r="CZ42" s="385"/>
      <c r="DA42" s="385"/>
      <c r="DB42" s="385"/>
      <c r="DC42" s="385"/>
      <c r="DD42" s="385"/>
      <c r="DE42" s="385"/>
      <c r="DF42" s="385"/>
      <c r="DG42" s="385"/>
      <c r="DH42" s="385"/>
      <c r="DI42" s="385"/>
      <c r="DJ42" s="385"/>
      <c r="DK42" s="385"/>
      <c r="DL42" s="385"/>
      <c r="DM42" s="385"/>
      <c r="DN42" s="385"/>
      <c r="DO42" s="385"/>
      <c r="DP42" s="385"/>
      <c r="DQ42" s="385"/>
      <c r="DR42" s="385"/>
      <c r="DS42" s="385"/>
      <c r="DT42" s="385"/>
      <c r="DU42" s="396"/>
      <c r="DV42" s="396"/>
      <c r="DW42" s="396"/>
      <c r="DX42" s="396"/>
      <c r="DY42" s="396"/>
      <c r="DZ42" s="385"/>
      <c r="EA42" s="385"/>
      <c r="EB42" s="385"/>
      <c r="EC42" s="385"/>
      <c r="ED42" s="385"/>
      <c r="EE42" s="385"/>
      <c r="EF42" s="385"/>
      <c r="EG42" s="385"/>
      <c r="EH42" s="385"/>
      <c r="EI42" s="385"/>
      <c r="EJ42" s="385"/>
      <c r="EK42" s="385"/>
      <c r="EL42" s="385"/>
      <c r="EM42" s="385"/>
      <c r="EN42" s="385"/>
      <c r="EO42" s="385"/>
      <c r="EP42" s="385"/>
      <c r="EQ42" s="385"/>
      <c r="ER42" s="385"/>
      <c r="ES42" s="385"/>
      <c r="ET42" s="385"/>
      <c r="EU42" s="385"/>
      <c r="EV42" s="396"/>
      <c r="EW42" s="396"/>
      <c r="EX42" s="396"/>
      <c r="EY42" s="396"/>
      <c r="EZ42" s="396"/>
      <c r="FA42" s="385"/>
      <c r="FB42" s="385"/>
      <c r="FC42" s="385"/>
      <c r="FD42" s="385"/>
      <c r="FE42" s="385"/>
      <c r="FF42" s="385"/>
      <c r="FG42" s="385"/>
      <c r="FH42" s="385"/>
      <c r="FI42" s="397"/>
      <c r="FJ42" s="398"/>
      <c r="FK42" s="398"/>
      <c r="FL42" s="398"/>
      <c r="FM42" s="398"/>
      <c r="FN42" s="398"/>
      <c r="FO42" s="398"/>
      <c r="FP42" s="386">
        <v>1.4</v>
      </c>
      <c r="FQ42" s="386">
        <v>1.4</v>
      </c>
      <c r="FR42" s="375">
        <v>1.3</v>
      </c>
      <c r="FS42" s="386">
        <v>1.3</v>
      </c>
      <c r="FT42" s="386">
        <v>1.3</v>
      </c>
      <c r="FU42" s="386">
        <v>1.2</v>
      </c>
      <c r="FV42" s="386">
        <v>1.2</v>
      </c>
      <c r="FW42" s="386">
        <v>1.2</v>
      </c>
      <c r="FX42" s="386">
        <v>1.1000000000000001</v>
      </c>
      <c r="FY42" s="386">
        <v>1.1000000000000001</v>
      </c>
      <c r="FZ42" s="386">
        <v>0.9</v>
      </c>
      <c r="GA42" s="375">
        <v>0.9</v>
      </c>
      <c r="GB42" s="387"/>
      <c r="GC42" s="484">
        <v>27.967675302000004</v>
      </c>
      <c r="GD42" s="484">
        <v>16.109752554</v>
      </c>
      <c r="GE42" s="484">
        <v>30.432531465000004</v>
      </c>
      <c r="GF42" s="484">
        <v>18.086909904000002</v>
      </c>
      <c r="GG42" s="485">
        <v>32.449231962000006</v>
      </c>
      <c r="GH42" s="486">
        <v>7.2891200970000014</v>
      </c>
      <c r="GI42" s="484">
        <v>6.0105583440000014</v>
      </c>
      <c r="GJ42" s="484">
        <v>7.987715694000002</v>
      </c>
      <c r="GK42" s="484">
        <v>11.058900111000003</v>
      </c>
      <c r="GL42" s="484">
        <v>5.2196954040000012</v>
      </c>
      <c r="GM42" s="484">
        <v>4.8901691789999999</v>
      </c>
      <c r="GN42" s="484">
        <v>5.5360405799999999</v>
      </c>
      <c r="GO42" s="485">
        <v>7.7109136650000005</v>
      </c>
    </row>
    <row r="43" spans="1:197" hidden="1">
      <c r="A43" s="379" t="s">
        <v>623</v>
      </c>
      <c r="B43" s="380">
        <v>744</v>
      </c>
      <c r="C43" s="381">
        <v>498</v>
      </c>
      <c r="D43" s="381">
        <v>432</v>
      </c>
      <c r="E43" s="382">
        <v>55.6</v>
      </c>
      <c r="F43" s="382">
        <v>88.9</v>
      </c>
      <c r="G43" s="381">
        <v>15</v>
      </c>
      <c r="H43" s="382">
        <v>948.1</v>
      </c>
      <c r="I43" s="383">
        <v>7</v>
      </c>
      <c r="J43" s="493">
        <v>0.8</v>
      </c>
      <c r="K43" s="494">
        <v>150</v>
      </c>
      <c r="L43" s="369">
        <v>0.6</v>
      </c>
      <c r="M43" s="384">
        <v>0.8</v>
      </c>
      <c r="N43" s="480">
        <v>1.4</v>
      </c>
      <c r="O43" s="371">
        <v>1.68</v>
      </c>
      <c r="P43" s="371">
        <v>2.016</v>
      </c>
      <c r="Q43" s="371">
        <v>1.54</v>
      </c>
      <c r="R43" s="371">
        <v>1.8479999999999999</v>
      </c>
      <c r="S43" s="371">
        <v>2.2175999999999996</v>
      </c>
      <c r="T43" s="372">
        <f t="shared" si="2"/>
        <v>19.359646113995765</v>
      </c>
      <c r="U43" s="373"/>
      <c r="V43" s="372">
        <f t="shared" si="3"/>
        <v>14.988113120512848</v>
      </c>
      <c r="W43" s="373"/>
      <c r="X43" s="374" t="s">
        <v>587</v>
      </c>
      <c r="Y43" s="374" t="s">
        <v>587</v>
      </c>
      <c r="Z43" s="374" t="s">
        <v>587</v>
      </c>
      <c r="AA43" s="374" t="s">
        <v>587</v>
      </c>
      <c r="AB43" s="374" t="s">
        <v>587</v>
      </c>
      <c r="AC43" s="374" t="s">
        <v>587</v>
      </c>
      <c r="AD43" s="374" t="s">
        <v>587</v>
      </c>
      <c r="AE43" s="374" t="s">
        <v>587</v>
      </c>
      <c r="AF43" s="374" t="s">
        <v>587</v>
      </c>
      <c r="AG43" s="374" t="s">
        <v>587</v>
      </c>
      <c r="AH43" s="374" t="s">
        <v>587</v>
      </c>
      <c r="AI43" s="395" t="s">
        <v>606</v>
      </c>
      <c r="AJ43" s="395" t="s">
        <v>606</v>
      </c>
      <c r="AK43" s="395" t="s">
        <v>606</v>
      </c>
      <c r="AL43" s="395" t="s">
        <v>606</v>
      </c>
      <c r="AM43" s="395" t="s">
        <v>606</v>
      </c>
      <c r="AN43" s="395" t="s">
        <v>606</v>
      </c>
      <c r="AO43" s="395" t="s">
        <v>606</v>
      </c>
      <c r="AP43" s="395" t="s">
        <v>606</v>
      </c>
      <c r="AQ43" s="371">
        <v>1.68</v>
      </c>
      <c r="AR43" s="375">
        <v>1.47</v>
      </c>
      <c r="AS43" s="375">
        <v>1.8480000000000001</v>
      </c>
      <c r="AT43" s="375">
        <v>1.617</v>
      </c>
      <c r="AU43" s="376">
        <v>0.69</v>
      </c>
      <c r="AV43" s="377">
        <v>0.28999999999999998</v>
      </c>
      <c r="AW43" s="385"/>
      <c r="AX43" s="385"/>
      <c r="AY43" s="385"/>
      <c r="AZ43" s="385"/>
      <c r="BA43" s="385"/>
      <c r="BB43" s="385"/>
      <c r="BC43" s="385"/>
      <c r="BD43" s="385"/>
      <c r="BE43" s="385"/>
      <c r="BF43" s="385"/>
      <c r="BG43" s="385"/>
      <c r="BH43" s="385"/>
      <c r="BI43" s="385"/>
      <c r="BJ43" s="385"/>
      <c r="BK43" s="385"/>
      <c r="BL43" s="385"/>
      <c r="BM43" s="385"/>
      <c r="BN43" s="385"/>
      <c r="BO43" s="385"/>
      <c r="BP43" s="385"/>
      <c r="BQ43" s="385"/>
      <c r="BR43" s="385"/>
      <c r="BS43" s="385"/>
      <c r="BT43" s="385"/>
      <c r="BU43" s="396"/>
      <c r="BV43" s="396"/>
      <c r="BW43" s="396"/>
      <c r="BX43" s="385"/>
      <c r="BY43" s="385"/>
      <c r="BZ43" s="385"/>
      <c r="CA43" s="385"/>
      <c r="CB43" s="385"/>
      <c r="CC43" s="385"/>
      <c r="CD43" s="385"/>
      <c r="CE43" s="385"/>
      <c r="CF43" s="385"/>
      <c r="CG43" s="385"/>
      <c r="CH43" s="385"/>
      <c r="CI43" s="385"/>
      <c r="CJ43" s="385"/>
      <c r="CK43" s="385"/>
      <c r="CL43" s="385"/>
      <c r="CM43" s="385"/>
      <c r="CN43" s="385"/>
      <c r="CO43" s="385"/>
      <c r="CP43" s="385"/>
      <c r="CQ43" s="385"/>
      <c r="CR43" s="385"/>
      <c r="CS43" s="385"/>
      <c r="CT43" s="385"/>
      <c r="CU43" s="385"/>
      <c r="CV43" s="396"/>
      <c r="CW43" s="396"/>
      <c r="CX43" s="396"/>
      <c r="CY43" s="385"/>
      <c r="CZ43" s="385"/>
      <c r="DA43" s="385"/>
      <c r="DB43" s="385"/>
      <c r="DC43" s="385"/>
      <c r="DD43" s="385"/>
      <c r="DE43" s="385"/>
      <c r="DF43" s="385"/>
      <c r="DG43" s="385"/>
      <c r="DH43" s="385"/>
      <c r="DI43" s="385"/>
      <c r="DJ43" s="385"/>
      <c r="DK43" s="385"/>
      <c r="DL43" s="385"/>
      <c r="DM43" s="385"/>
      <c r="DN43" s="385"/>
      <c r="DO43" s="385"/>
      <c r="DP43" s="385"/>
      <c r="DQ43" s="385"/>
      <c r="DR43" s="385"/>
      <c r="DS43" s="385"/>
      <c r="DT43" s="385"/>
      <c r="DU43" s="385"/>
      <c r="DV43" s="385"/>
      <c r="DW43" s="396"/>
      <c r="DX43" s="396"/>
      <c r="DY43" s="396"/>
      <c r="DZ43" s="385"/>
      <c r="EA43" s="385"/>
      <c r="EB43" s="385"/>
      <c r="EC43" s="385"/>
      <c r="ED43" s="385"/>
      <c r="EE43" s="385"/>
      <c r="EF43" s="385"/>
      <c r="EG43" s="385"/>
      <c r="EH43" s="385"/>
      <c r="EI43" s="385"/>
      <c r="EJ43" s="385"/>
      <c r="EK43" s="385"/>
      <c r="EL43" s="385"/>
      <c r="EM43" s="385"/>
      <c r="EN43" s="385"/>
      <c r="EO43" s="385"/>
      <c r="EP43" s="385"/>
      <c r="EQ43" s="385"/>
      <c r="ER43" s="385"/>
      <c r="ES43" s="385"/>
      <c r="ET43" s="385"/>
      <c r="EU43" s="385"/>
      <c r="EV43" s="385"/>
      <c r="EW43" s="385"/>
      <c r="EX43" s="396"/>
      <c r="EY43" s="396"/>
      <c r="EZ43" s="396"/>
      <c r="FA43" s="385"/>
      <c r="FB43" s="385"/>
      <c r="FC43" s="385"/>
      <c r="FD43" s="385"/>
      <c r="FE43" s="385"/>
      <c r="FF43" s="385"/>
      <c r="FG43" s="385"/>
      <c r="FH43" s="385"/>
      <c r="FI43" s="397"/>
      <c r="FJ43" s="398"/>
      <c r="FK43" s="398"/>
      <c r="FL43" s="398"/>
      <c r="FM43" s="398"/>
      <c r="FN43" s="398"/>
      <c r="FO43" s="398"/>
      <c r="FP43" s="386">
        <v>1.4</v>
      </c>
      <c r="FQ43" s="386">
        <v>1.4</v>
      </c>
      <c r="FR43" s="375">
        <v>1.3</v>
      </c>
      <c r="FS43" s="386">
        <v>1.3</v>
      </c>
      <c r="FT43" s="386">
        <v>1.3</v>
      </c>
      <c r="FU43" s="386">
        <v>1.2</v>
      </c>
      <c r="FV43" s="386">
        <v>1.2</v>
      </c>
      <c r="FW43" s="386">
        <v>1.2</v>
      </c>
      <c r="FX43" s="386">
        <v>1.1000000000000001</v>
      </c>
      <c r="FY43" s="386">
        <v>1.1000000000000001</v>
      </c>
      <c r="FZ43" s="386">
        <v>0.9</v>
      </c>
      <c r="GA43" s="375">
        <v>0.9</v>
      </c>
      <c r="GB43" s="387"/>
      <c r="GC43" s="484">
        <v>27.229536558000003</v>
      </c>
      <c r="GD43" s="484">
        <v>14.901489729000001</v>
      </c>
      <c r="GE43" s="484">
        <v>29.509858035000004</v>
      </c>
      <c r="GF43" s="484">
        <v>16.733655540000004</v>
      </c>
      <c r="GG43" s="485">
        <v>31.381566993000007</v>
      </c>
      <c r="GH43" s="486">
        <v>7.2891200970000014</v>
      </c>
      <c r="GI43" s="484">
        <v>6.0105583440000014</v>
      </c>
      <c r="GJ43" s="484">
        <v>7.987715694000002</v>
      </c>
      <c r="GK43" s="484">
        <v>11.058900111000003</v>
      </c>
      <c r="GL43" s="484">
        <v>5.2196954040000012</v>
      </c>
      <c r="GM43" s="484">
        <v>4.8901691789999999</v>
      </c>
      <c r="GN43" s="484">
        <v>5.5360405799999999</v>
      </c>
      <c r="GO43" s="485">
        <v>7.7109136650000005</v>
      </c>
    </row>
    <row r="44" spans="1:197" hidden="1">
      <c r="A44" s="379" t="s">
        <v>624</v>
      </c>
      <c r="B44" s="380">
        <v>818</v>
      </c>
      <c r="C44" s="381">
        <v>514</v>
      </c>
      <c r="D44" s="381">
        <v>437</v>
      </c>
      <c r="E44" s="382">
        <v>60.5</v>
      </c>
      <c r="F44" s="382">
        <v>97</v>
      </c>
      <c r="G44" s="381">
        <v>15</v>
      </c>
      <c r="H44" s="394">
        <v>1043</v>
      </c>
      <c r="I44" s="383">
        <v>7</v>
      </c>
      <c r="J44" s="493">
        <v>0.8</v>
      </c>
      <c r="K44" s="494">
        <v>150</v>
      </c>
      <c r="L44" s="369">
        <v>0.6</v>
      </c>
      <c r="M44" s="384">
        <v>0.8</v>
      </c>
      <c r="N44" s="480">
        <v>2</v>
      </c>
      <c r="O44" s="371">
        <v>2.4</v>
      </c>
      <c r="P44" s="371">
        <v>2.88</v>
      </c>
      <c r="Q44" s="371">
        <v>2.2000000000000002</v>
      </c>
      <c r="R44" s="371">
        <v>2.64</v>
      </c>
      <c r="S44" s="371">
        <v>3.1680000000000001</v>
      </c>
      <c r="T44" s="372">
        <f t="shared" si="2"/>
        <v>19.359646113995765</v>
      </c>
      <c r="U44" s="373"/>
      <c r="V44" s="372">
        <f t="shared" si="3"/>
        <v>14.988113120512848</v>
      </c>
      <c r="W44" s="373"/>
      <c r="X44" s="374" t="s">
        <v>587</v>
      </c>
      <c r="Y44" s="374" t="s">
        <v>587</v>
      </c>
      <c r="Z44" s="374" t="s">
        <v>587</v>
      </c>
      <c r="AA44" s="374" t="s">
        <v>587</v>
      </c>
      <c r="AB44" s="374" t="s">
        <v>587</v>
      </c>
      <c r="AC44" s="374" t="s">
        <v>587</v>
      </c>
      <c r="AD44" s="374" t="s">
        <v>587</v>
      </c>
      <c r="AE44" s="374" t="s">
        <v>587</v>
      </c>
      <c r="AF44" s="374" t="s">
        <v>587</v>
      </c>
      <c r="AG44" s="374" t="s">
        <v>587</v>
      </c>
      <c r="AH44" s="374" t="s">
        <v>587</v>
      </c>
      <c r="AI44" s="395" t="s">
        <v>606</v>
      </c>
      <c r="AJ44" s="395" t="s">
        <v>606</v>
      </c>
      <c r="AK44" s="395" t="s">
        <v>606</v>
      </c>
      <c r="AL44" s="395" t="s">
        <v>606</v>
      </c>
      <c r="AM44" s="395" t="s">
        <v>606</v>
      </c>
      <c r="AN44" s="395" t="s">
        <v>606</v>
      </c>
      <c r="AO44" s="395" t="s">
        <v>606</v>
      </c>
      <c r="AP44" s="395" t="s">
        <v>606</v>
      </c>
      <c r="AQ44" s="371">
        <v>1.68</v>
      </c>
      <c r="AR44" s="375">
        <v>1.47</v>
      </c>
      <c r="AS44" s="375">
        <v>1.8480000000000001</v>
      </c>
      <c r="AT44" s="375">
        <v>1.617</v>
      </c>
      <c r="AU44" s="376">
        <v>0.78</v>
      </c>
      <c r="AV44" s="377">
        <v>0.38</v>
      </c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  <c r="BU44" s="396"/>
      <c r="BV44" s="396"/>
      <c r="BW44" s="396"/>
      <c r="BX44" s="385"/>
      <c r="BY44" s="385"/>
      <c r="BZ44" s="385"/>
      <c r="CA44" s="385"/>
      <c r="CB44" s="385"/>
      <c r="CC44" s="385"/>
      <c r="CD44" s="385"/>
      <c r="CE44" s="385"/>
      <c r="CF44" s="385"/>
      <c r="CG44" s="385"/>
      <c r="CH44" s="385"/>
      <c r="CI44" s="385"/>
      <c r="CJ44" s="385"/>
      <c r="CK44" s="385"/>
      <c r="CL44" s="385"/>
      <c r="CM44" s="385"/>
      <c r="CN44" s="385"/>
      <c r="CO44" s="385"/>
      <c r="CP44" s="385"/>
      <c r="CQ44" s="385"/>
      <c r="CR44" s="385"/>
      <c r="CS44" s="385"/>
      <c r="CT44" s="385"/>
      <c r="CU44" s="385"/>
      <c r="CV44" s="396"/>
      <c r="CW44" s="396"/>
      <c r="CX44" s="396"/>
      <c r="CY44" s="385"/>
      <c r="CZ44" s="385"/>
      <c r="DA44" s="385"/>
      <c r="DB44" s="385"/>
      <c r="DC44" s="385"/>
      <c r="DD44" s="385"/>
      <c r="DE44" s="385"/>
      <c r="DF44" s="385"/>
      <c r="DG44" s="385"/>
      <c r="DH44" s="385"/>
      <c r="DI44" s="385"/>
      <c r="DJ44" s="385"/>
      <c r="DK44" s="385"/>
      <c r="DL44" s="385"/>
      <c r="DM44" s="385"/>
      <c r="DN44" s="385"/>
      <c r="DO44" s="385"/>
      <c r="DP44" s="385"/>
      <c r="DQ44" s="385"/>
      <c r="DR44" s="385"/>
      <c r="DS44" s="385"/>
      <c r="DT44" s="385"/>
      <c r="DU44" s="385"/>
      <c r="DV44" s="385"/>
      <c r="DW44" s="396"/>
      <c r="DX44" s="396"/>
      <c r="DY44" s="396"/>
      <c r="DZ44" s="385"/>
      <c r="EA44" s="385"/>
      <c r="EB44" s="385"/>
      <c r="EC44" s="385"/>
      <c r="ED44" s="385"/>
      <c r="EE44" s="385"/>
      <c r="EF44" s="385"/>
      <c r="EG44" s="385"/>
      <c r="EH44" s="385"/>
      <c r="EI44" s="385"/>
      <c r="EJ44" s="385"/>
      <c r="EK44" s="385"/>
      <c r="EL44" s="385"/>
      <c r="EM44" s="385"/>
      <c r="EN44" s="385"/>
      <c r="EO44" s="385"/>
      <c r="EP44" s="385"/>
      <c r="EQ44" s="385"/>
      <c r="ER44" s="385"/>
      <c r="ES44" s="385"/>
      <c r="ET44" s="385"/>
      <c r="EU44" s="385"/>
      <c r="EV44" s="385"/>
      <c r="EW44" s="385"/>
      <c r="EX44" s="396"/>
      <c r="EY44" s="396"/>
      <c r="EZ44" s="396"/>
      <c r="FA44" s="385"/>
      <c r="FB44" s="385"/>
      <c r="FC44" s="385"/>
      <c r="FD44" s="385"/>
      <c r="FE44" s="385"/>
      <c r="FF44" s="385"/>
      <c r="FG44" s="385"/>
      <c r="FH44" s="385"/>
      <c r="FI44" s="397"/>
      <c r="FJ44" s="398"/>
      <c r="FK44" s="398"/>
      <c r="FL44" s="398"/>
      <c r="FM44" s="398"/>
      <c r="FN44" s="398"/>
      <c r="FO44" s="398"/>
      <c r="FP44" s="386">
        <v>1.4</v>
      </c>
      <c r="FQ44" s="386">
        <v>1.4</v>
      </c>
      <c r="FR44" s="375">
        <v>1.3</v>
      </c>
      <c r="FS44" s="386">
        <v>1.3</v>
      </c>
      <c r="FT44" s="386">
        <v>1.3</v>
      </c>
      <c r="FU44" s="386">
        <v>1.2</v>
      </c>
      <c r="FV44" s="386">
        <v>1.2</v>
      </c>
      <c r="FW44" s="386">
        <v>1.2</v>
      </c>
      <c r="FX44" s="386">
        <v>1.1000000000000001</v>
      </c>
      <c r="FY44" s="386">
        <v>1.1000000000000001</v>
      </c>
      <c r="FZ44" s="386">
        <v>0.9</v>
      </c>
      <c r="GA44" s="375">
        <v>0.9</v>
      </c>
      <c r="GB44" s="387"/>
      <c r="GC44" s="484">
        <v>26.570484108000006</v>
      </c>
      <c r="GD44" s="484">
        <v>13.823154387000001</v>
      </c>
      <c r="GE44" s="484">
        <v>28.679451948000001</v>
      </c>
      <c r="GF44" s="484">
        <v>15.523509708000002</v>
      </c>
      <c r="GG44" s="485">
        <v>30.406169367000007</v>
      </c>
      <c r="GH44" s="486">
        <v>7.2891200970000014</v>
      </c>
      <c r="GI44" s="484">
        <v>6.0105583440000014</v>
      </c>
      <c r="GJ44" s="484">
        <v>7.987715694000002</v>
      </c>
      <c r="GK44" s="484">
        <v>11.058900111000003</v>
      </c>
      <c r="GL44" s="484">
        <v>5.2196954040000012</v>
      </c>
      <c r="GM44" s="484">
        <v>4.8901691789999999</v>
      </c>
      <c r="GN44" s="484">
        <v>5.5360405799999999</v>
      </c>
      <c r="GO44" s="485">
        <v>7.7109136650000005</v>
      </c>
    </row>
    <row r="45" spans="1:197" hidden="1">
      <c r="A45" s="379" t="s">
        <v>625</v>
      </c>
      <c r="B45" s="380">
        <v>900</v>
      </c>
      <c r="C45" s="381">
        <v>531</v>
      </c>
      <c r="D45" s="381">
        <v>442</v>
      </c>
      <c r="E45" s="382">
        <v>65.900000000000006</v>
      </c>
      <c r="F45" s="381">
        <v>106</v>
      </c>
      <c r="G45" s="381">
        <v>15</v>
      </c>
      <c r="H45" s="394">
        <v>1149</v>
      </c>
      <c r="I45" s="383">
        <v>7</v>
      </c>
      <c r="J45" s="493">
        <v>0.8</v>
      </c>
      <c r="K45" s="494">
        <v>180</v>
      </c>
      <c r="L45" s="369">
        <v>0.6</v>
      </c>
      <c r="M45" s="384">
        <v>0.8</v>
      </c>
      <c r="N45" s="480">
        <v>2</v>
      </c>
      <c r="O45" s="371">
        <v>2.4</v>
      </c>
      <c r="P45" s="371">
        <v>2.88</v>
      </c>
      <c r="Q45" s="371">
        <v>2.2000000000000002</v>
      </c>
      <c r="R45" s="371">
        <v>2.64</v>
      </c>
      <c r="S45" s="371">
        <v>3.1680000000000001</v>
      </c>
      <c r="T45" s="372">
        <f t="shared" si="2"/>
        <v>19.359646113995765</v>
      </c>
      <c r="U45" s="373"/>
      <c r="V45" s="372">
        <f t="shared" si="3"/>
        <v>14.988113120512848</v>
      </c>
      <c r="W45" s="373"/>
      <c r="X45" s="374" t="s">
        <v>587</v>
      </c>
      <c r="Y45" s="374" t="s">
        <v>587</v>
      </c>
      <c r="Z45" s="374" t="s">
        <v>587</v>
      </c>
      <c r="AA45" s="374" t="s">
        <v>587</v>
      </c>
      <c r="AB45" s="374" t="s">
        <v>587</v>
      </c>
      <c r="AC45" s="374" t="s">
        <v>587</v>
      </c>
      <c r="AD45" s="374" t="s">
        <v>587</v>
      </c>
      <c r="AE45" s="374" t="s">
        <v>587</v>
      </c>
      <c r="AF45" s="374" t="s">
        <v>587</v>
      </c>
      <c r="AG45" s="374" t="s">
        <v>587</v>
      </c>
      <c r="AH45" s="374" t="s">
        <v>587</v>
      </c>
      <c r="AI45" s="395" t="s">
        <v>606</v>
      </c>
      <c r="AJ45" s="395" t="s">
        <v>606</v>
      </c>
      <c r="AK45" s="395" t="s">
        <v>606</v>
      </c>
      <c r="AL45" s="395" t="s">
        <v>606</v>
      </c>
      <c r="AM45" s="395" t="s">
        <v>606</v>
      </c>
      <c r="AN45" s="395" t="s">
        <v>606</v>
      </c>
      <c r="AO45" s="395" t="s">
        <v>606</v>
      </c>
      <c r="AP45" s="395" t="s">
        <v>606</v>
      </c>
      <c r="AQ45" s="371">
        <v>1.68</v>
      </c>
      <c r="AR45" s="375">
        <v>1.47</v>
      </c>
      <c r="AS45" s="375">
        <v>1.8480000000000001</v>
      </c>
      <c r="AT45" s="375">
        <v>1.617</v>
      </c>
      <c r="AU45" s="376">
        <v>0.78</v>
      </c>
      <c r="AV45" s="377">
        <v>0.38</v>
      </c>
      <c r="AW45" s="385"/>
      <c r="AX45" s="385"/>
      <c r="AY45" s="385"/>
      <c r="AZ45" s="385"/>
      <c r="BA45" s="385"/>
      <c r="BB45" s="385"/>
      <c r="BC45" s="385"/>
      <c r="BD45" s="385"/>
      <c r="BE45" s="385"/>
      <c r="BF45" s="385"/>
      <c r="BG45" s="385"/>
      <c r="BH45" s="385"/>
      <c r="BI45" s="385"/>
      <c r="BJ45" s="385"/>
      <c r="BK45" s="385"/>
      <c r="BL45" s="385"/>
      <c r="BM45" s="385"/>
      <c r="BN45" s="385"/>
      <c r="BO45" s="385"/>
      <c r="BP45" s="385"/>
      <c r="BQ45" s="385"/>
      <c r="BR45" s="385"/>
      <c r="BS45" s="385"/>
      <c r="BT45" s="385"/>
      <c r="BU45" s="396"/>
      <c r="BV45" s="396"/>
      <c r="BW45" s="396"/>
      <c r="BX45" s="385"/>
      <c r="BY45" s="385"/>
      <c r="BZ45" s="385"/>
      <c r="CA45" s="385"/>
      <c r="CB45" s="385"/>
      <c r="CC45" s="385"/>
      <c r="CD45" s="385"/>
      <c r="CE45" s="385"/>
      <c r="CF45" s="385"/>
      <c r="CG45" s="385"/>
      <c r="CH45" s="385"/>
      <c r="CI45" s="385"/>
      <c r="CJ45" s="385"/>
      <c r="CK45" s="385"/>
      <c r="CL45" s="385"/>
      <c r="CM45" s="385"/>
      <c r="CN45" s="385"/>
      <c r="CO45" s="385"/>
      <c r="CP45" s="385"/>
      <c r="CQ45" s="385"/>
      <c r="CR45" s="385"/>
      <c r="CS45" s="385"/>
      <c r="CT45" s="385"/>
      <c r="CU45" s="385"/>
      <c r="CV45" s="396"/>
      <c r="CW45" s="396"/>
      <c r="CX45" s="396"/>
      <c r="CY45" s="385"/>
      <c r="CZ45" s="385"/>
      <c r="DA45" s="385"/>
      <c r="DB45" s="385"/>
      <c r="DC45" s="385"/>
      <c r="DD45" s="385"/>
      <c r="DE45" s="385"/>
      <c r="DF45" s="385"/>
      <c r="DG45" s="385"/>
      <c r="DH45" s="385"/>
      <c r="DI45" s="385"/>
      <c r="DJ45" s="385"/>
      <c r="DK45" s="385"/>
      <c r="DL45" s="385"/>
      <c r="DM45" s="385"/>
      <c r="DN45" s="385"/>
      <c r="DO45" s="385"/>
      <c r="DP45" s="385"/>
      <c r="DQ45" s="385"/>
      <c r="DR45" s="385"/>
      <c r="DS45" s="385"/>
      <c r="DT45" s="385"/>
      <c r="DU45" s="385"/>
      <c r="DV45" s="385"/>
      <c r="DW45" s="396"/>
      <c r="DX45" s="396"/>
      <c r="DY45" s="396"/>
      <c r="DZ45" s="385"/>
      <c r="EA45" s="385"/>
      <c r="EB45" s="385"/>
      <c r="EC45" s="385"/>
      <c r="ED45" s="385"/>
      <c r="EE45" s="385"/>
      <c r="EF45" s="385"/>
      <c r="EG45" s="385"/>
      <c r="EH45" s="385"/>
      <c r="EI45" s="385"/>
      <c r="EJ45" s="385"/>
      <c r="EK45" s="385"/>
      <c r="EL45" s="385"/>
      <c r="EM45" s="385"/>
      <c r="EN45" s="385"/>
      <c r="EO45" s="385"/>
      <c r="EP45" s="385"/>
      <c r="EQ45" s="385"/>
      <c r="ER45" s="385"/>
      <c r="ES45" s="385"/>
      <c r="ET45" s="385"/>
      <c r="EU45" s="385"/>
      <c r="EV45" s="385"/>
      <c r="EW45" s="385"/>
      <c r="EX45" s="396"/>
      <c r="EY45" s="396"/>
      <c r="EZ45" s="396"/>
      <c r="FA45" s="385"/>
      <c r="FB45" s="385"/>
      <c r="FC45" s="385"/>
      <c r="FD45" s="385"/>
      <c r="FE45" s="385"/>
      <c r="FF45" s="385"/>
      <c r="FG45" s="385"/>
      <c r="FH45" s="385"/>
      <c r="FI45" s="397"/>
      <c r="FJ45" s="398"/>
      <c r="FK45" s="398"/>
      <c r="FL45" s="398"/>
      <c r="FM45" s="398"/>
      <c r="FN45" s="398"/>
      <c r="FO45" s="398"/>
      <c r="FP45" s="386">
        <v>1.4</v>
      </c>
      <c r="FQ45" s="386">
        <v>1.4</v>
      </c>
      <c r="FR45" s="375">
        <v>1.3</v>
      </c>
      <c r="FS45" s="386">
        <v>1.3</v>
      </c>
      <c r="FT45" s="386">
        <v>1.3</v>
      </c>
      <c r="FU45" s="386">
        <v>1.2</v>
      </c>
      <c r="FV45" s="386">
        <v>1.2</v>
      </c>
      <c r="FW45" s="386">
        <v>1.2</v>
      </c>
      <c r="FX45" s="386">
        <v>1.1000000000000001</v>
      </c>
      <c r="FY45" s="386">
        <v>1.1000000000000001</v>
      </c>
      <c r="FZ45" s="386">
        <v>0.9</v>
      </c>
      <c r="GA45" s="375">
        <v>0.9</v>
      </c>
      <c r="GB45" s="387"/>
      <c r="GC45" s="484">
        <v>27.084545019000004</v>
      </c>
      <c r="GD45" s="484">
        <v>14.476557816000003</v>
      </c>
      <c r="GE45" s="484">
        <v>29.008978173000003</v>
      </c>
      <c r="GF45" s="484">
        <v>16.031921598</v>
      </c>
      <c r="GG45" s="485">
        <v>30.603885102000007</v>
      </c>
      <c r="GH45" s="486">
        <v>7.2891200970000014</v>
      </c>
      <c r="GI45" s="484">
        <v>6.0105583440000014</v>
      </c>
      <c r="GJ45" s="484">
        <v>7.987715694000002</v>
      </c>
      <c r="GK45" s="484">
        <v>11.058900111000003</v>
      </c>
      <c r="GL45" s="484">
        <v>5.2196954040000012</v>
      </c>
      <c r="GM45" s="484">
        <v>4.8901691789999999</v>
      </c>
      <c r="GN45" s="484">
        <v>5.5360405799999999</v>
      </c>
      <c r="GO45" s="485">
        <v>7.7109136650000005</v>
      </c>
    </row>
    <row r="46" spans="1:197" hidden="1">
      <c r="A46" s="379" t="s">
        <v>626</v>
      </c>
      <c r="B46" s="380">
        <v>990</v>
      </c>
      <c r="C46" s="381">
        <v>550</v>
      </c>
      <c r="D46" s="381">
        <v>448</v>
      </c>
      <c r="E46" s="382">
        <v>71.900000000000006</v>
      </c>
      <c r="F46" s="381">
        <v>115</v>
      </c>
      <c r="G46" s="381">
        <v>15</v>
      </c>
      <c r="H46" s="394">
        <v>1262</v>
      </c>
      <c r="I46" s="383">
        <v>7</v>
      </c>
      <c r="J46" s="493">
        <v>0.8</v>
      </c>
      <c r="K46" s="494">
        <v>180</v>
      </c>
      <c r="L46" s="369">
        <v>0.6</v>
      </c>
      <c r="M46" s="384">
        <v>0.8</v>
      </c>
      <c r="N46" s="480">
        <v>2</v>
      </c>
      <c r="O46" s="371">
        <v>2.4</v>
      </c>
      <c r="P46" s="371">
        <v>2.88</v>
      </c>
      <c r="Q46" s="371">
        <v>2.2000000000000002</v>
      </c>
      <c r="R46" s="371">
        <v>2.64</v>
      </c>
      <c r="S46" s="371">
        <v>3.1680000000000001</v>
      </c>
      <c r="T46" s="372">
        <f t="shared" si="2"/>
        <v>19.359646113995765</v>
      </c>
      <c r="U46" s="373"/>
      <c r="V46" s="372">
        <f t="shared" si="3"/>
        <v>14.988113120512848</v>
      </c>
      <c r="W46" s="373"/>
      <c r="X46" s="374" t="s">
        <v>587</v>
      </c>
      <c r="Y46" s="374" t="s">
        <v>587</v>
      </c>
      <c r="Z46" s="374" t="s">
        <v>587</v>
      </c>
      <c r="AA46" s="374" t="s">
        <v>587</v>
      </c>
      <c r="AB46" s="374" t="s">
        <v>587</v>
      </c>
      <c r="AC46" s="374" t="s">
        <v>587</v>
      </c>
      <c r="AD46" s="374" t="s">
        <v>587</v>
      </c>
      <c r="AE46" s="374" t="s">
        <v>587</v>
      </c>
      <c r="AF46" s="374" t="s">
        <v>587</v>
      </c>
      <c r="AG46" s="374" t="s">
        <v>587</v>
      </c>
      <c r="AH46" s="374" t="s">
        <v>587</v>
      </c>
      <c r="AI46" s="395" t="s">
        <v>606</v>
      </c>
      <c r="AJ46" s="395" t="s">
        <v>606</v>
      </c>
      <c r="AK46" s="395" t="s">
        <v>606</v>
      </c>
      <c r="AL46" s="395" t="s">
        <v>606</v>
      </c>
      <c r="AM46" s="395" t="s">
        <v>606</v>
      </c>
      <c r="AN46" s="395" t="s">
        <v>606</v>
      </c>
      <c r="AO46" s="395" t="s">
        <v>606</v>
      </c>
      <c r="AP46" s="395" t="s">
        <v>606</v>
      </c>
      <c r="AQ46" s="371">
        <v>1.68</v>
      </c>
      <c r="AR46" s="375">
        <v>1.47</v>
      </c>
      <c r="AS46" s="375">
        <v>1.8480000000000001</v>
      </c>
      <c r="AT46" s="375">
        <v>1.617</v>
      </c>
      <c r="AU46" s="376">
        <v>0.82</v>
      </c>
      <c r="AV46" s="377">
        <v>0.42</v>
      </c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385"/>
      <c r="BN46" s="385"/>
      <c r="BO46" s="385"/>
      <c r="BP46" s="385"/>
      <c r="BQ46" s="385"/>
      <c r="BR46" s="385"/>
      <c r="BS46" s="385"/>
      <c r="BT46" s="385"/>
      <c r="BU46" s="396"/>
      <c r="BV46" s="396"/>
      <c r="BW46" s="396"/>
      <c r="BX46" s="385"/>
      <c r="BY46" s="385"/>
      <c r="BZ46" s="385"/>
      <c r="CA46" s="385"/>
      <c r="CB46" s="385"/>
      <c r="CC46" s="385"/>
      <c r="CD46" s="385"/>
      <c r="CE46" s="385"/>
      <c r="CF46" s="385"/>
      <c r="CG46" s="385"/>
      <c r="CH46" s="385"/>
      <c r="CI46" s="385"/>
      <c r="CJ46" s="385"/>
      <c r="CK46" s="385"/>
      <c r="CL46" s="385"/>
      <c r="CM46" s="385"/>
      <c r="CN46" s="385"/>
      <c r="CO46" s="385"/>
      <c r="CP46" s="385"/>
      <c r="CQ46" s="385"/>
      <c r="CR46" s="385"/>
      <c r="CS46" s="385"/>
      <c r="CT46" s="385"/>
      <c r="CU46" s="385"/>
      <c r="CV46" s="396"/>
      <c r="CW46" s="396"/>
      <c r="CX46" s="396"/>
      <c r="CY46" s="385"/>
      <c r="CZ46" s="385"/>
      <c r="DA46" s="385"/>
      <c r="DB46" s="385"/>
      <c r="DC46" s="385"/>
      <c r="DD46" s="385"/>
      <c r="DE46" s="385"/>
      <c r="DF46" s="385"/>
      <c r="DG46" s="385"/>
      <c r="DH46" s="385"/>
      <c r="DI46" s="385"/>
      <c r="DJ46" s="385"/>
      <c r="DK46" s="385"/>
      <c r="DL46" s="385"/>
      <c r="DM46" s="385"/>
      <c r="DN46" s="385"/>
      <c r="DO46" s="385"/>
      <c r="DP46" s="385"/>
      <c r="DQ46" s="385"/>
      <c r="DR46" s="385"/>
      <c r="DS46" s="385"/>
      <c r="DT46" s="385"/>
      <c r="DU46" s="385"/>
      <c r="DV46" s="385"/>
      <c r="DW46" s="396"/>
      <c r="DX46" s="396"/>
      <c r="DY46" s="396"/>
      <c r="DZ46" s="385"/>
      <c r="EA46" s="385"/>
      <c r="EB46" s="385"/>
      <c r="EC46" s="385"/>
      <c r="ED46" s="385"/>
      <c r="EE46" s="385"/>
      <c r="EF46" s="385"/>
      <c r="EG46" s="385"/>
      <c r="EH46" s="385"/>
      <c r="EI46" s="385"/>
      <c r="EJ46" s="385"/>
      <c r="EK46" s="385"/>
      <c r="EL46" s="385"/>
      <c r="EM46" s="385"/>
      <c r="EN46" s="385"/>
      <c r="EO46" s="385"/>
      <c r="EP46" s="385"/>
      <c r="EQ46" s="385"/>
      <c r="ER46" s="385"/>
      <c r="ES46" s="385"/>
      <c r="ET46" s="385"/>
      <c r="EU46" s="385"/>
      <c r="EV46" s="385"/>
      <c r="EW46" s="385"/>
      <c r="EX46" s="396"/>
      <c r="EY46" s="396"/>
      <c r="EZ46" s="396"/>
      <c r="FA46" s="385"/>
      <c r="FB46" s="385"/>
      <c r="FC46" s="385"/>
      <c r="FD46" s="385"/>
      <c r="FE46" s="385"/>
      <c r="FF46" s="385"/>
      <c r="FG46" s="385"/>
      <c r="FH46" s="385"/>
      <c r="FI46" s="397"/>
      <c r="FJ46" s="398"/>
      <c r="FK46" s="398"/>
      <c r="FL46" s="398"/>
      <c r="FM46" s="398"/>
      <c r="FN46" s="398"/>
      <c r="FO46" s="398"/>
      <c r="FP46" s="386">
        <v>1.4</v>
      </c>
      <c r="FQ46" s="386">
        <v>1.4</v>
      </c>
      <c r="FR46" s="375">
        <v>1.3</v>
      </c>
      <c r="FS46" s="386">
        <v>1.3</v>
      </c>
      <c r="FT46" s="386">
        <v>1.3</v>
      </c>
      <c r="FU46" s="386">
        <v>1.2</v>
      </c>
      <c r="FV46" s="386">
        <v>1.2</v>
      </c>
      <c r="FW46" s="386">
        <v>1.2</v>
      </c>
      <c r="FX46" s="386">
        <v>1.1000000000000001</v>
      </c>
      <c r="FY46" s="386">
        <v>1.1000000000000001</v>
      </c>
      <c r="FZ46" s="386">
        <v>0.9</v>
      </c>
      <c r="GA46" s="375">
        <v>0.9</v>
      </c>
      <c r="GB46" s="387"/>
      <c r="GC46" s="484">
        <v>26.438673618000006</v>
      </c>
      <c r="GD46" s="484">
        <v>13.444042311</v>
      </c>
      <c r="GE46" s="484">
        <v>28.244477331000002</v>
      </c>
      <c r="GF46" s="484">
        <v>14.893957701</v>
      </c>
      <c r="GG46" s="485">
        <v>29.733935868000003</v>
      </c>
      <c r="GH46" s="486">
        <v>7.2891200970000014</v>
      </c>
      <c r="GI46" s="484">
        <v>6.0105583440000014</v>
      </c>
      <c r="GJ46" s="484">
        <v>7.987715694000002</v>
      </c>
      <c r="GK46" s="484">
        <v>11.058900111000003</v>
      </c>
      <c r="GL46" s="484">
        <v>5.2196954040000012</v>
      </c>
      <c r="GM46" s="484">
        <v>4.8901691789999999</v>
      </c>
      <c r="GN46" s="484">
        <v>5.5360405799999999</v>
      </c>
      <c r="GO46" s="485">
        <v>7.7109136650000005</v>
      </c>
    </row>
    <row r="47" spans="1:197" hidden="1">
      <c r="A47" s="379" t="s">
        <v>627</v>
      </c>
      <c r="B47" s="388">
        <v>20.399999999999999</v>
      </c>
      <c r="C47" s="381">
        <v>100</v>
      </c>
      <c r="D47" s="381">
        <v>100</v>
      </c>
      <c r="E47" s="382">
        <v>6</v>
      </c>
      <c r="F47" s="382">
        <v>10</v>
      </c>
      <c r="G47" s="381">
        <v>12</v>
      </c>
      <c r="H47" s="389">
        <v>26.04</v>
      </c>
      <c r="I47" s="383">
        <v>1</v>
      </c>
      <c r="J47" s="487">
        <v>0.6</v>
      </c>
      <c r="K47" s="488"/>
      <c r="L47" s="369">
        <v>0.5</v>
      </c>
      <c r="M47" s="384">
        <v>0.6</v>
      </c>
      <c r="N47" s="480">
        <v>0.22900000000000001</v>
      </c>
      <c r="O47" s="371">
        <v>0.47899999999999998</v>
      </c>
      <c r="P47" s="371">
        <v>0.72899999999999998</v>
      </c>
      <c r="Q47" s="371">
        <v>0.42899999999999999</v>
      </c>
      <c r="R47" s="371">
        <f t="shared" ref="R47:R78" si="4">Q47+$R$3</f>
        <v>0.67900000000000005</v>
      </c>
      <c r="S47" s="371">
        <f t="shared" ref="S47:S78" si="5">Q47+$S$3</f>
        <v>0.92900000000000005</v>
      </c>
      <c r="T47" s="372">
        <f t="shared" si="2"/>
        <v>19.359646113995765</v>
      </c>
      <c r="U47" s="373"/>
      <c r="V47" s="372">
        <f t="shared" si="3"/>
        <v>14.988113120512848</v>
      </c>
      <c r="W47" s="373"/>
      <c r="X47" s="371">
        <v>0.67</v>
      </c>
      <c r="Y47" s="371">
        <v>0.72</v>
      </c>
      <c r="Z47" s="371">
        <v>0.83</v>
      </c>
      <c r="AA47" s="371">
        <v>1.46</v>
      </c>
      <c r="AB47" s="371">
        <v>1.88</v>
      </c>
      <c r="AC47" s="371">
        <v>3</v>
      </c>
      <c r="AD47" s="371">
        <v>3.3</v>
      </c>
      <c r="AE47" s="371">
        <v>3.6</v>
      </c>
      <c r="AF47" s="371">
        <v>4</v>
      </c>
      <c r="AG47" s="371">
        <v>5</v>
      </c>
      <c r="AH47" s="374" t="s">
        <v>587</v>
      </c>
      <c r="AI47" s="371">
        <v>0.27500000000000002</v>
      </c>
      <c r="AJ47" s="371">
        <v>0.35099999999999998</v>
      </c>
      <c r="AK47" s="371">
        <v>0.375</v>
      </c>
      <c r="AL47" s="371">
        <v>0.45100000000000001</v>
      </c>
      <c r="AM47" s="371">
        <v>0.47499999999999998</v>
      </c>
      <c r="AN47" s="371">
        <v>0.55100000000000005</v>
      </c>
      <c r="AO47" s="371">
        <v>0.57499999999999996</v>
      </c>
      <c r="AP47" s="371">
        <v>0.65100000000000002</v>
      </c>
      <c r="AQ47" s="371">
        <v>1.68</v>
      </c>
      <c r="AR47" s="375">
        <v>1.47</v>
      </c>
      <c r="AS47" s="375">
        <v>1.8480000000000001</v>
      </c>
      <c r="AT47" s="375">
        <v>1.617</v>
      </c>
      <c r="AU47" s="376">
        <v>0.51</v>
      </c>
      <c r="AV47" s="377">
        <v>0.11</v>
      </c>
      <c r="AW47" s="386">
        <v>1.3</v>
      </c>
      <c r="AX47" s="386">
        <v>1.3</v>
      </c>
      <c r="AY47" s="386">
        <v>1.3</v>
      </c>
      <c r="AZ47" s="386">
        <v>1.3</v>
      </c>
      <c r="BA47" s="386">
        <v>0.9</v>
      </c>
      <c r="BB47" s="386">
        <v>0.9</v>
      </c>
      <c r="BC47" s="386">
        <v>0.9</v>
      </c>
      <c r="BD47" s="386">
        <v>0.7</v>
      </c>
      <c r="BE47" s="386">
        <v>0.7</v>
      </c>
      <c r="BF47" s="386">
        <v>0.7</v>
      </c>
      <c r="BG47" s="386">
        <v>0.6</v>
      </c>
      <c r="BH47" s="386">
        <v>0.6</v>
      </c>
      <c r="BI47" s="386">
        <v>0.6</v>
      </c>
      <c r="BJ47" s="386">
        <v>0.5</v>
      </c>
      <c r="BK47" s="386">
        <v>0.5</v>
      </c>
      <c r="BL47" s="386">
        <v>0.5</v>
      </c>
      <c r="BM47" s="386">
        <v>0.5</v>
      </c>
      <c r="BN47" s="386">
        <v>0.5</v>
      </c>
      <c r="BO47" s="386">
        <v>0.4</v>
      </c>
      <c r="BP47" s="386">
        <v>0.4</v>
      </c>
      <c r="BQ47" s="386">
        <v>0.4</v>
      </c>
      <c r="BR47" s="386">
        <v>0.4</v>
      </c>
      <c r="BS47" s="386">
        <v>0.4</v>
      </c>
      <c r="BT47" s="386">
        <v>0.4</v>
      </c>
      <c r="BU47" s="386">
        <v>0.3</v>
      </c>
      <c r="BV47" s="386">
        <v>0.3</v>
      </c>
      <c r="BW47" s="386">
        <v>0.3</v>
      </c>
      <c r="BX47" s="386">
        <v>1.5</v>
      </c>
      <c r="BY47" s="386">
        <v>1.5</v>
      </c>
      <c r="BZ47" s="386">
        <v>1.5</v>
      </c>
      <c r="CA47" s="386">
        <v>1.5</v>
      </c>
      <c r="CB47" s="386">
        <v>1.2</v>
      </c>
      <c r="CC47" s="386">
        <v>1.2</v>
      </c>
      <c r="CD47" s="386">
        <v>1</v>
      </c>
      <c r="CE47" s="386">
        <v>1</v>
      </c>
      <c r="CF47" s="386">
        <v>1</v>
      </c>
      <c r="CG47" s="386">
        <v>0.9</v>
      </c>
      <c r="CH47" s="386">
        <v>0.9</v>
      </c>
      <c r="CI47" s="386">
        <v>0.8</v>
      </c>
      <c r="CJ47" s="386">
        <v>0.8</v>
      </c>
      <c r="CK47" s="386">
        <v>0.7</v>
      </c>
      <c r="CL47" s="386">
        <v>0.7</v>
      </c>
      <c r="CM47" s="386">
        <v>0.7</v>
      </c>
      <c r="CN47" s="386">
        <v>0.6</v>
      </c>
      <c r="CO47" s="386">
        <v>0.6</v>
      </c>
      <c r="CP47" s="386">
        <v>0.6</v>
      </c>
      <c r="CQ47" s="386">
        <v>0.5</v>
      </c>
      <c r="CR47" s="386">
        <v>0.5</v>
      </c>
      <c r="CS47" s="386">
        <v>0.5</v>
      </c>
      <c r="CT47" s="386">
        <v>0.5</v>
      </c>
      <c r="CU47" s="386">
        <v>0.4</v>
      </c>
      <c r="CV47" s="386">
        <v>0.4</v>
      </c>
      <c r="CW47" s="386">
        <v>0.4</v>
      </c>
      <c r="CX47" s="386">
        <v>0.4</v>
      </c>
      <c r="CY47" s="386">
        <v>1.7</v>
      </c>
      <c r="CZ47" s="386">
        <v>1.7</v>
      </c>
      <c r="DA47" s="386">
        <v>1.7</v>
      </c>
      <c r="DB47" s="386">
        <v>1.7</v>
      </c>
      <c r="DC47" s="386">
        <v>1.4</v>
      </c>
      <c r="DD47" s="386">
        <v>1.4</v>
      </c>
      <c r="DE47" s="386">
        <v>1.2</v>
      </c>
      <c r="DF47" s="386">
        <v>1.2</v>
      </c>
      <c r="DG47" s="386">
        <v>1.2</v>
      </c>
      <c r="DH47" s="386">
        <v>1.1000000000000001</v>
      </c>
      <c r="DI47" s="386">
        <v>1.1000000000000001</v>
      </c>
      <c r="DJ47" s="386">
        <v>1</v>
      </c>
      <c r="DK47" s="386">
        <v>1</v>
      </c>
      <c r="DL47" s="386">
        <v>0.9</v>
      </c>
      <c r="DM47" s="386">
        <v>0.9</v>
      </c>
      <c r="DN47" s="386">
        <v>0.9</v>
      </c>
      <c r="DO47" s="386">
        <v>0.8</v>
      </c>
      <c r="DP47" s="386">
        <v>0.8</v>
      </c>
      <c r="DQ47" s="386">
        <v>0.8</v>
      </c>
      <c r="DR47" s="386">
        <v>0.7</v>
      </c>
      <c r="DS47" s="386">
        <v>0.7</v>
      </c>
      <c r="DT47" s="386">
        <v>0.7</v>
      </c>
      <c r="DU47" s="386">
        <v>0.7</v>
      </c>
      <c r="DV47" s="386">
        <v>0.6</v>
      </c>
      <c r="DW47" s="386">
        <v>0.6</v>
      </c>
      <c r="DX47" s="386">
        <v>0.6</v>
      </c>
      <c r="DY47" s="386">
        <v>0.6</v>
      </c>
      <c r="DZ47" s="385"/>
      <c r="EA47" s="385"/>
      <c r="EB47" s="386">
        <v>1.8</v>
      </c>
      <c r="EC47" s="386">
        <v>1.8</v>
      </c>
      <c r="ED47" s="386">
        <v>1.6</v>
      </c>
      <c r="EE47" s="386">
        <v>1.6</v>
      </c>
      <c r="EF47" s="386">
        <v>1.4</v>
      </c>
      <c r="EG47" s="386">
        <v>1.4</v>
      </c>
      <c r="EH47" s="386">
        <v>1.4</v>
      </c>
      <c r="EI47" s="386">
        <v>1.3</v>
      </c>
      <c r="EJ47" s="386">
        <v>1.3</v>
      </c>
      <c r="EK47" s="386">
        <v>1.2</v>
      </c>
      <c r="EL47" s="386">
        <v>1.2</v>
      </c>
      <c r="EM47" s="386">
        <v>1.1000000000000001</v>
      </c>
      <c r="EN47" s="386">
        <v>1.1000000000000001</v>
      </c>
      <c r="EO47" s="386">
        <v>1.1000000000000001</v>
      </c>
      <c r="EP47" s="386">
        <v>1</v>
      </c>
      <c r="EQ47" s="386">
        <v>1</v>
      </c>
      <c r="ER47" s="386">
        <v>1</v>
      </c>
      <c r="ES47" s="386">
        <v>0.9</v>
      </c>
      <c r="ET47" s="386">
        <v>0.9</v>
      </c>
      <c r="EU47" s="386">
        <v>0.9</v>
      </c>
      <c r="EV47" s="386">
        <v>0.9</v>
      </c>
      <c r="EW47" s="386">
        <v>0.8</v>
      </c>
      <c r="EX47" s="386">
        <v>0.8</v>
      </c>
      <c r="EY47" s="386">
        <v>0.8</v>
      </c>
      <c r="EZ47" s="386">
        <v>0.8</v>
      </c>
      <c r="FA47" s="385"/>
      <c r="FB47" s="385"/>
      <c r="FC47" s="385"/>
      <c r="FD47" s="385"/>
      <c r="FE47" s="386">
        <v>1.9</v>
      </c>
      <c r="FF47" s="386">
        <v>1.9</v>
      </c>
      <c r="FG47" s="386">
        <v>1.7</v>
      </c>
      <c r="FH47" s="386">
        <v>1.7</v>
      </c>
      <c r="FI47" s="386">
        <v>1.6</v>
      </c>
      <c r="FJ47" s="386">
        <v>1.6</v>
      </c>
      <c r="FK47" s="386">
        <v>1.4</v>
      </c>
      <c r="FL47" s="386">
        <v>1.4</v>
      </c>
      <c r="FM47" s="386">
        <v>1.4</v>
      </c>
      <c r="FN47" s="386">
        <v>1.4</v>
      </c>
      <c r="FO47" s="386">
        <v>1.4</v>
      </c>
      <c r="FP47" s="386">
        <v>1.4</v>
      </c>
      <c r="FQ47" s="386">
        <v>1.3</v>
      </c>
      <c r="FR47" s="386">
        <v>1.3</v>
      </c>
      <c r="FS47" s="386">
        <v>1.2</v>
      </c>
      <c r="FT47" s="386">
        <v>1.2</v>
      </c>
      <c r="FU47" s="386">
        <v>1.1000000000000001</v>
      </c>
      <c r="FV47" s="386">
        <v>1.1000000000000001</v>
      </c>
      <c r="FW47" s="375">
        <v>1</v>
      </c>
      <c r="FX47" s="375">
        <v>1</v>
      </c>
      <c r="FY47" s="375">
        <v>1</v>
      </c>
      <c r="FZ47" s="375">
        <v>0.9</v>
      </c>
      <c r="GA47" s="375">
        <v>0.9</v>
      </c>
      <c r="GB47" s="387"/>
      <c r="GC47" s="484">
        <v>38.317309443000006</v>
      </c>
      <c r="GD47" s="484">
        <v>47.043163880999998</v>
      </c>
      <c r="GE47" s="484">
        <v>59.934229803000022</v>
      </c>
      <c r="GF47" s="484">
        <v>65.773434510000001</v>
      </c>
      <c r="GG47" s="485">
        <v>77.43866287500002</v>
      </c>
      <c r="GH47" s="486">
        <v>7.2891200970000014</v>
      </c>
      <c r="GI47" s="484">
        <v>6.0105583440000014</v>
      </c>
      <c r="GJ47" s="484">
        <v>7.987715694000002</v>
      </c>
      <c r="GK47" s="484">
        <v>11.058900111000003</v>
      </c>
      <c r="GL47" s="484">
        <v>5.2196954040000012</v>
      </c>
      <c r="GM47" s="484">
        <v>4.8901691789999999</v>
      </c>
      <c r="GN47" s="484">
        <v>5.5360405799999999</v>
      </c>
      <c r="GO47" s="485">
        <v>7.7109136650000005</v>
      </c>
    </row>
    <row r="48" spans="1:197" hidden="1">
      <c r="A48" s="379" t="s">
        <v>628</v>
      </c>
      <c r="B48" s="388">
        <v>41.8</v>
      </c>
      <c r="C48" s="381">
        <v>120</v>
      </c>
      <c r="D48" s="381">
        <v>106</v>
      </c>
      <c r="E48" s="382">
        <v>12</v>
      </c>
      <c r="F48" s="382">
        <v>20</v>
      </c>
      <c r="G48" s="381">
        <v>12</v>
      </c>
      <c r="H48" s="389">
        <v>53.24</v>
      </c>
      <c r="I48" s="383">
        <v>1</v>
      </c>
      <c r="J48" s="487">
        <v>0.6</v>
      </c>
      <c r="K48" s="488"/>
      <c r="L48" s="369">
        <v>0.5</v>
      </c>
      <c r="M48" s="384">
        <v>0.6</v>
      </c>
      <c r="N48" s="480">
        <v>0.22900000000000001</v>
      </c>
      <c r="O48" s="371">
        <v>0.47899999999999998</v>
      </c>
      <c r="P48" s="371">
        <v>0.72899999999999998</v>
      </c>
      <c r="Q48" s="371">
        <v>0.42899999999999999</v>
      </c>
      <c r="R48" s="371">
        <f t="shared" si="4"/>
        <v>0.67900000000000005</v>
      </c>
      <c r="S48" s="371">
        <f t="shared" si="5"/>
        <v>0.92900000000000005</v>
      </c>
      <c r="T48" s="372">
        <f t="shared" si="2"/>
        <v>19.359646113995765</v>
      </c>
      <c r="U48" s="373"/>
      <c r="V48" s="372">
        <f t="shared" si="3"/>
        <v>14.988113120512848</v>
      </c>
      <c r="W48" s="373"/>
      <c r="X48" s="371">
        <v>0.67</v>
      </c>
      <c r="Y48" s="371">
        <v>0.72</v>
      </c>
      <c r="Z48" s="371">
        <v>0.83</v>
      </c>
      <c r="AA48" s="371">
        <v>1.46</v>
      </c>
      <c r="AB48" s="371">
        <v>1.88</v>
      </c>
      <c r="AC48" s="371">
        <v>3</v>
      </c>
      <c r="AD48" s="371">
        <v>3.3</v>
      </c>
      <c r="AE48" s="371">
        <v>3.6</v>
      </c>
      <c r="AF48" s="371">
        <v>4</v>
      </c>
      <c r="AG48" s="371">
        <v>5</v>
      </c>
      <c r="AH48" s="374" t="s">
        <v>587</v>
      </c>
      <c r="AI48" s="371">
        <v>0.5</v>
      </c>
      <c r="AJ48" s="371">
        <v>0.95499999999999996</v>
      </c>
      <c r="AK48" s="371">
        <v>0.6</v>
      </c>
      <c r="AL48" s="371">
        <v>1.03</v>
      </c>
      <c r="AM48" s="371">
        <v>0.7</v>
      </c>
      <c r="AN48" s="371">
        <v>1.105</v>
      </c>
      <c r="AO48" s="371">
        <v>0.8</v>
      </c>
      <c r="AP48" s="371">
        <v>1.18</v>
      </c>
      <c r="AQ48" s="371">
        <v>1.68</v>
      </c>
      <c r="AR48" s="375">
        <v>1.47</v>
      </c>
      <c r="AS48" s="375">
        <v>1.8480000000000001</v>
      </c>
      <c r="AT48" s="375">
        <v>1.617</v>
      </c>
      <c r="AU48" s="376">
        <v>0.52</v>
      </c>
      <c r="AV48" s="377">
        <v>0.12</v>
      </c>
      <c r="AW48" s="386">
        <v>1.3</v>
      </c>
      <c r="AX48" s="386">
        <v>1.3</v>
      </c>
      <c r="AY48" s="386">
        <v>1.3</v>
      </c>
      <c r="AZ48" s="386">
        <v>1.3</v>
      </c>
      <c r="BA48" s="386">
        <v>0.9</v>
      </c>
      <c r="BB48" s="386">
        <v>0.9</v>
      </c>
      <c r="BC48" s="386">
        <v>0.9</v>
      </c>
      <c r="BD48" s="386">
        <v>0.7</v>
      </c>
      <c r="BE48" s="386">
        <v>0.7</v>
      </c>
      <c r="BF48" s="386">
        <v>0.7</v>
      </c>
      <c r="BG48" s="386">
        <v>0.6</v>
      </c>
      <c r="BH48" s="386">
        <v>0.6</v>
      </c>
      <c r="BI48" s="386">
        <v>0.6</v>
      </c>
      <c r="BJ48" s="386">
        <v>0.5</v>
      </c>
      <c r="BK48" s="386">
        <v>0.5</v>
      </c>
      <c r="BL48" s="386">
        <v>0.5</v>
      </c>
      <c r="BM48" s="386">
        <v>0.5</v>
      </c>
      <c r="BN48" s="386">
        <v>0.5</v>
      </c>
      <c r="BO48" s="386">
        <v>0.4</v>
      </c>
      <c r="BP48" s="386">
        <v>0.4</v>
      </c>
      <c r="BQ48" s="386">
        <v>0.4</v>
      </c>
      <c r="BR48" s="386">
        <v>0.4</v>
      </c>
      <c r="BS48" s="386">
        <v>0.4</v>
      </c>
      <c r="BT48" s="386">
        <v>0.4</v>
      </c>
      <c r="BU48" s="386">
        <v>0.3</v>
      </c>
      <c r="BV48" s="386">
        <v>0.3</v>
      </c>
      <c r="BW48" s="386">
        <v>0.3</v>
      </c>
      <c r="BX48" s="386">
        <v>1.5</v>
      </c>
      <c r="BY48" s="386">
        <v>1.5</v>
      </c>
      <c r="BZ48" s="386">
        <v>1.5</v>
      </c>
      <c r="CA48" s="386">
        <v>1.5</v>
      </c>
      <c r="CB48" s="386">
        <v>1.2</v>
      </c>
      <c r="CC48" s="386">
        <v>1.2</v>
      </c>
      <c r="CD48" s="386">
        <v>1</v>
      </c>
      <c r="CE48" s="386">
        <v>1</v>
      </c>
      <c r="CF48" s="386">
        <v>1</v>
      </c>
      <c r="CG48" s="386">
        <v>0.9</v>
      </c>
      <c r="CH48" s="386">
        <v>0.9</v>
      </c>
      <c r="CI48" s="386">
        <v>0.8</v>
      </c>
      <c r="CJ48" s="386">
        <v>0.8</v>
      </c>
      <c r="CK48" s="386">
        <v>0.7</v>
      </c>
      <c r="CL48" s="386">
        <v>0.7</v>
      </c>
      <c r="CM48" s="386">
        <v>0.7</v>
      </c>
      <c r="CN48" s="386">
        <v>0.6</v>
      </c>
      <c r="CO48" s="386">
        <v>0.6</v>
      </c>
      <c r="CP48" s="386">
        <v>0.6</v>
      </c>
      <c r="CQ48" s="386">
        <v>0.5</v>
      </c>
      <c r="CR48" s="386">
        <v>0.5</v>
      </c>
      <c r="CS48" s="386">
        <v>0.5</v>
      </c>
      <c r="CT48" s="386">
        <v>0.5</v>
      </c>
      <c r="CU48" s="386">
        <v>0.4</v>
      </c>
      <c r="CV48" s="386">
        <v>0.4</v>
      </c>
      <c r="CW48" s="386">
        <v>0.4</v>
      </c>
      <c r="CX48" s="386">
        <v>0.4</v>
      </c>
      <c r="CY48" s="386">
        <v>1.7</v>
      </c>
      <c r="CZ48" s="386">
        <v>1.7</v>
      </c>
      <c r="DA48" s="386">
        <v>1.7</v>
      </c>
      <c r="DB48" s="386">
        <v>1.7</v>
      </c>
      <c r="DC48" s="386">
        <v>1.4</v>
      </c>
      <c r="DD48" s="386">
        <v>1.4</v>
      </c>
      <c r="DE48" s="386">
        <v>1.2</v>
      </c>
      <c r="DF48" s="386">
        <v>1.2</v>
      </c>
      <c r="DG48" s="386">
        <v>1.2</v>
      </c>
      <c r="DH48" s="386">
        <v>1.1000000000000001</v>
      </c>
      <c r="DI48" s="386">
        <v>1.1000000000000001</v>
      </c>
      <c r="DJ48" s="386">
        <v>1</v>
      </c>
      <c r="DK48" s="386">
        <v>1</v>
      </c>
      <c r="DL48" s="386">
        <v>0.9</v>
      </c>
      <c r="DM48" s="386">
        <v>0.9</v>
      </c>
      <c r="DN48" s="386">
        <v>0.9</v>
      </c>
      <c r="DO48" s="386">
        <v>0.8</v>
      </c>
      <c r="DP48" s="386">
        <v>0.8</v>
      </c>
      <c r="DQ48" s="386">
        <v>0.8</v>
      </c>
      <c r="DR48" s="386">
        <v>0.7</v>
      </c>
      <c r="DS48" s="386">
        <v>0.7</v>
      </c>
      <c r="DT48" s="386">
        <v>0.7</v>
      </c>
      <c r="DU48" s="386">
        <v>0.7</v>
      </c>
      <c r="DV48" s="386">
        <v>0.6</v>
      </c>
      <c r="DW48" s="386">
        <v>0.6</v>
      </c>
      <c r="DX48" s="386">
        <v>0.6</v>
      </c>
      <c r="DY48" s="386">
        <v>0.6</v>
      </c>
      <c r="DZ48" s="385"/>
      <c r="EA48" s="385"/>
      <c r="EB48" s="386">
        <v>1.8</v>
      </c>
      <c r="EC48" s="386">
        <v>1.8</v>
      </c>
      <c r="ED48" s="386">
        <v>1.6</v>
      </c>
      <c r="EE48" s="386">
        <v>1.6</v>
      </c>
      <c r="EF48" s="386">
        <v>1.4</v>
      </c>
      <c r="EG48" s="386">
        <v>1.4</v>
      </c>
      <c r="EH48" s="386">
        <v>1.4</v>
      </c>
      <c r="EI48" s="386">
        <v>1.3</v>
      </c>
      <c r="EJ48" s="386">
        <v>1.3</v>
      </c>
      <c r="EK48" s="386">
        <v>1.2</v>
      </c>
      <c r="EL48" s="386">
        <v>1.2</v>
      </c>
      <c r="EM48" s="386">
        <v>1.1000000000000001</v>
      </c>
      <c r="EN48" s="386">
        <v>1.1000000000000001</v>
      </c>
      <c r="EO48" s="386">
        <v>1.1000000000000001</v>
      </c>
      <c r="EP48" s="386">
        <v>1</v>
      </c>
      <c r="EQ48" s="386">
        <v>1</v>
      </c>
      <c r="ER48" s="386">
        <v>1</v>
      </c>
      <c r="ES48" s="386">
        <v>0.9</v>
      </c>
      <c r="ET48" s="386">
        <v>0.9</v>
      </c>
      <c r="EU48" s="386">
        <v>0.9</v>
      </c>
      <c r="EV48" s="386">
        <v>0.9</v>
      </c>
      <c r="EW48" s="386">
        <v>0.8</v>
      </c>
      <c r="EX48" s="386">
        <v>0.8</v>
      </c>
      <c r="EY48" s="386">
        <v>0.8</v>
      </c>
      <c r="EZ48" s="386">
        <v>0.8</v>
      </c>
      <c r="FA48" s="385"/>
      <c r="FB48" s="385"/>
      <c r="FC48" s="385"/>
      <c r="FD48" s="385"/>
      <c r="FE48" s="386">
        <v>1.9</v>
      </c>
      <c r="FF48" s="386">
        <v>1.9</v>
      </c>
      <c r="FG48" s="386">
        <v>1.7</v>
      </c>
      <c r="FH48" s="386">
        <v>1.7</v>
      </c>
      <c r="FI48" s="386">
        <v>1.6</v>
      </c>
      <c r="FJ48" s="386">
        <v>1.6</v>
      </c>
      <c r="FK48" s="386">
        <v>1.4</v>
      </c>
      <c r="FL48" s="386">
        <v>1.4</v>
      </c>
      <c r="FM48" s="386">
        <v>1.4</v>
      </c>
      <c r="FN48" s="386">
        <v>1.4</v>
      </c>
      <c r="FO48" s="386">
        <v>1.4</v>
      </c>
      <c r="FP48" s="386">
        <v>1.4</v>
      </c>
      <c r="FQ48" s="386">
        <v>1.3</v>
      </c>
      <c r="FR48" s="386">
        <v>1.3</v>
      </c>
      <c r="FS48" s="386">
        <v>1.2</v>
      </c>
      <c r="FT48" s="386">
        <v>1.2</v>
      </c>
      <c r="FU48" s="386">
        <v>1.1000000000000001</v>
      </c>
      <c r="FV48" s="386">
        <v>1.1000000000000001</v>
      </c>
      <c r="FW48" s="375">
        <v>1</v>
      </c>
      <c r="FX48" s="375">
        <v>1</v>
      </c>
      <c r="FY48" s="375">
        <v>1</v>
      </c>
      <c r="FZ48" s="375">
        <v>0.9</v>
      </c>
      <c r="GA48" s="375">
        <v>0.9</v>
      </c>
      <c r="GB48" s="387"/>
      <c r="GC48" s="484">
        <v>34.507986281999997</v>
      </c>
      <c r="GD48" s="484">
        <v>37.645075943999998</v>
      </c>
      <c r="GE48" s="484">
        <v>44.855109747</v>
      </c>
      <c r="GF48" s="484">
        <v>49.560744240000005</v>
      </c>
      <c r="GG48" s="485">
        <v>59.604703577999999</v>
      </c>
      <c r="GH48" s="486">
        <v>7.2891200970000014</v>
      </c>
      <c r="GI48" s="484">
        <v>6.0105583440000014</v>
      </c>
      <c r="GJ48" s="484">
        <v>7.987715694000002</v>
      </c>
      <c r="GK48" s="484">
        <v>11.058900111000003</v>
      </c>
      <c r="GL48" s="484">
        <v>5.2196954040000012</v>
      </c>
      <c r="GM48" s="484">
        <v>4.8901691789999999</v>
      </c>
      <c r="GN48" s="484">
        <v>5.5360405799999999</v>
      </c>
      <c r="GO48" s="485">
        <v>7.7109136650000005</v>
      </c>
    </row>
    <row r="49" spans="1:197" hidden="1">
      <c r="A49" s="390" t="s">
        <v>629</v>
      </c>
      <c r="B49" s="391">
        <v>272</v>
      </c>
      <c r="C49" s="392">
        <v>990</v>
      </c>
      <c r="D49" s="392">
        <v>300</v>
      </c>
      <c r="E49" s="393">
        <v>16.5</v>
      </c>
      <c r="F49" s="393">
        <v>31</v>
      </c>
      <c r="G49" s="392">
        <v>30</v>
      </c>
      <c r="H49" s="399">
        <v>346.8</v>
      </c>
      <c r="I49" s="383">
        <v>6</v>
      </c>
      <c r="J49" s="493">
        <v>1.7</v>
      </c>
      <c r="K49" s="494"/>
      <c r="L49" s="369">
        <v>1.3</v>
      </c>
      <c r="M49" s="384">
        <v>1.6</v>
      </c>
      <c r="N49" s="480">
        <v>0.63400000000000001</v>
      </c>
      <c r="O49" s="371">
        <v>0.88400000000000001</v>
      </c>
      <c r="P49" s="371">
        <v>1.1339999999999999</v>
      </c>
      <c r="Q49" s="371">
        <v>0.83399999999999996</v>
      </c>
      <c r="R49" s="371">
        <f t="shared" si="4"/>
        <v>1.0840000000000001</v>
      </c>
      <c r="S49" s="371">
        <f t="shared" si="5"/>
        <v>1.3340000000000001</v>
      </c>
      <c r="T49" s="372">
        <f t="shared" si="2"/>
        <v>19.359646113995765</v>
      </c>
      <c r="U49" s="373"/>
      <c r="V49" s="372">
        <f t="shared" si="3"/>
        <v>14.988113120512848</v>
      </c>
      <c r="W49" s="373"/>
      <c r="X49" s="371">
        <v>0.67</v>
      </c>
      <c r="Y49" s="371">
        <v>0.72</v>
      </c>
      <c r="Z49" s="371">
        <v>0.83</v>
      </c>
      <c r="AA49" s="371">
        <v>1.46</v>
      </c>
      <c r="AB49" s="371">
        <v>1.88</v>
      </c>
      <c r="AC49" s="371">
        <v>3</v>
      </c>
      <c r="AD49" s="371">
        <v>3.3</v>
      </c>
      <c r="AE49" s="371">
        <v>3.6</v>
      </c>
      <c r="AF49" s="371">
        <v>4</v>
      </c>
      <c r="AG49" s="371">
        <v>5</v>
      </c>
      <c r="AH49" s="374" t="s">
        <v>587</v>
      </c>
      <c r="AI49" s="371">
        <v>0.5</v>
      </c>
      <c r="AJ49" s="371">
        <v>0.67300000000000004</v>
      </c>
      <c r="AK49" s="371">
        <v>0.6</v>
      </c>
      <c r="AL49" s="371">
        <v>0.76300000000000001</v>
      </c>
      <c r="AM49" s="371">
        <v>0.7</v>
      </c>
      <c r="AN49" s="371">
        <v>0.873</v>
      </c>
      <c r="AO49" s="371">
        <v>0.8</v>
      </c>
      <c r="AP49" s="371">
        <v>0.97299999999999998</v>
      </c>
      <c r="AQ49" s="371">
        <v>1.68</v>
      </c>
      <c r="AR49" s="375">
        <v>1.47</v>
      </c>
      <c r="AS49" s="375">
        <v>1.8480000000000001</v>
      </c>
      <c r="AT49" s="375">
        <v>1.617</v>
      </c>
      <c r="AU49" s="376">
        <v>0.6</v>
      </c>
      <c r="AV49" s="377">
        <v>0.2</v>
      </c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6">
        <v>1.7</v>
      </c>
      <c r="BM49" s="386">
        <v>1.7</v>
      </c>
      <c r="BN49" s="386">
        <v>1.5</v>
      </c>
      <c r="BO49" s="386">
        <v>1.5</v>
      </c>
      <c r="BP49" s="386">
        <v>1.2</v>
      </c>
      <c r="BQ49" s="386">
        <v>1.2</v>
      </c>
      <c r="BR49" s="386">
        <v>0.9</v>
      </c>
      <c r="BS49" s="386">
        <v>0.9</v>
      </c>
      <c r="BT49" s="386">
        <v>0.9</v>
      </c>
      <c r="BU49" s="386">
        <v>0.7</v>
      </c>
      <c r="BV49" s="386">
        <v>0.7</v>
      </c>
      <c r="BW49" s="386">
        <v>0.7</v>
      </c>
      <c r="BX49" s="385"/>
      <c r="BY49" s="385"/>
      <c r="BZ49" s="385"/>
      <c r="CA49" s="385"/>
      <c r="CB49" s="385"/>
      <c r="CC49" s="385"/>
      <c r="CD49" s="385"/>
      <c r="CE49" s="385"/>
      <c r="CF49" s="385"/>
      <c r="CG49" s="385"/>
      <c r="CH49" s="385"/>
      <c r="CI49" s="385"/>
      <c r="CJ49" s="385"/>
      <c r="CK49" s="385"/>
      <c r="CL49" s="385"/>
      <c r="CM49" s="386">
        <v>2</v>
      </c>
      <c r="CN49" s="386">
        <v>2</v>
      </c>
      <c r="CO49" s="386">
        <v>1.8</v>
      </c>
      <c r="CP49" s="386">
        <v>1.8</v>
      </c>
      <c r="CQ49" s="386">
        <v>1.5</v>
      </c>
      <c r="CR49" s="386">
        <v>1.5</v>
      </c>
      <c r="CS49" s="386">
        <v>1</v>
      </c>
      <c r="CT49" s="386">
        <v>1</v>
      </c>
      <c r="CU49" s="386">
        <v>1</v>
      </c>
      <c r="CV49" s="386">
        <v>0.8</v>
      </c>
      <c r="CW49" s="386">
        <v>0.8</v>
      </c>
      <c r="CX49" s="386">
        <v>0.8</v>
      </c>
      <c r="CY49" s="385"/>
      <c r="CZ49" s="385"/>
      <c r="DA49" s="385"/>
      <c r="DB49" s="385"/>
      <c r="DC49" s="385"/>
      <c r="DD49" s="385"/>
      <c r="DE49" s="385"/>
      <c r="DF49" s="385"/>
      <c r="DG49" s="385"/>
      <c r="DH49" s="385"/>
      <c r="DI49" s="385"/>
      <c r="DJ49" s="385"/>
      <c r="DK49" s="385"/>
      <c r="DL49" s="385"/>
      <c r="DM49" s="385"/>
      <c r="DN49" s="386">
        <v>2</v>
      </c>
      <c r="DO49" s="386">
        <v>2</v>
      </c>
      <c r="DP49" s="386">
        <v>1.8</v>
      </c>
      <c r="DQ49" s="386">
        <v>1.8</v>
      </c>
      <c r="DR49" s="386">
        <v>1.5</v>
      </c>
      <c r="DS49" s="386">
        <v>1.5</v>
      </c>
      <c r="DT49" s="386">
        <v>1</v>
      </c>
      <c r="DU49" s="386">
        <v>1</v>
      </c>
      <c r="DV49" s="386">
        <v>1</v>
      </c>
      <c r="DW49" s="386">
        <v>0.8</v>
      </c>
      <c r="DX49" s="386">
        <v>0.8</v>
      </c>
      <c r="DY49" s="386">
        <v>0.8</v>
      </c>
      <c r="DZ49" s="385"/>
      <c r="EA49" s="385"/>
      <c r="EB49" s="385"/>
      <c r="EC49" s="385"/>
      <c r="ED49" s="385"/>
      <c r="EE49" s="385"/>
      <c r="EF49" s="385"/>
      <c r="EG49" s="385"/>
      <c r="EH49" s="385"/>
      <c r="EI49" s="385"/>
      <c r="EJ49" s="385"/>
      <c r="EK49" s="385"/>
      <c r="EL49" s="385"/>
      <c r="EM49" s="385"/>
      <c r="EN49" s="385"/>
      <c r="EO49" s="386">
        <v>2.4</v>
      </c>
      <c r="EP49" s="386">
        <v>2.4</v>
      </c>
      <c r="EQ49" s="386">
        <v>2.2000000000000002</v>
      </c>
      <c r="ER49" s="386">
        <v>2.2000000000000002</v>
      </c>
      <c r="ES49" s="386">
        <v>1.9</v>
      </c>
      <c r="ET49" s="386">
        <v>1.9</v>
      </c>
      <c r="EU49" s="386">
        <v>1.4</v>
      </c>
      <c r="EV49" s="386">
        <v>1.4</v>
      </c>
      <c r="EW49" s="386">
        <v>1.4</v>
      </c>
      <c r="EX49" s="386">
        <v>1.2</v>
      </c>
      <c r="EY49" s="386">
        <v>1.2</v>
      </c>
      <c r="EZ49" s="386">
        <v>1.2</v>
      </c>
      <c r="FA49" s="385"/>
      <c r="FB49" s="385"/>
      <c r="FC49" s="385"/>
      <c r="FD49" s="385"/>
      <c r="FE49" s="385"/>
      <c r="FF49" s="385"/>
      <c r="FG49" s="385"/>
      <c r="FH49" s="385"/>
      <c r="FI49" s="397"/>
      <c r="FJ49" s="398"/>
      <c r="FK49" s="398"/>
      <c r="FL49" s="398"/>
      <c r="FM49" s="398"/>
      <c r="FN49" s="398"/>
      <c r="FO49" s="398"/>
      <c r="FP49" s="386">
        <v>1.5</v>
      </c>
      <c r="FQ49" s="386">
        <v>1.5</v>
      </c>
      <c r="FR49" s="386">
        <v>1.5</v>
      </c>
      <c r="FS49" s="386">
        <v>1.4</v>
      </c>
      <c r="FT49" s="386">
        <v>1.4</v>
      </c>
      <c r="FU49" s="386">
        <v>1.3</v>
      </c>
      <c r="FV49" s="386">
        <v>1.3</v>
      </c>
      <c r="FW49" s="386">
        <v>1.2</v>
      </c>
      <c r="FX49" s="386">
        <v>1.2</v>
      </c>
      <c r="FY49" s="386">
        <v>1.1000000000000001</v>
      </c>
      <c r="FZ49" s="386">
        <v>1.1000000000000001</v>
      </c>
      <c r="GA49" s="386">
        <v>1</v>
      </c>
      <c r="GB49" s="385"/>
      <c r="GC49" s="484">
        <v>30.276869553000004</v>
      </c>
      <c r="GD49" s="484">
        <v>33.058070892000003</v>
      </c>
      <c r="GE49" s="484">
        <v>37.091471886000001</v>
      </c>
      <c r="GF49" s="484">
        <v>38.897275598999997</v>
      </c>
      <c r="GG49" s="485">
        <v>42.377072535000003</v>
      </c>
      <c r="GH49" s="486">
        <v>7.2891200970000014</v>
      </c>
      <c r="GI49" s="484">
        <v>6.0105583440000014</v>
      </c>
      <c r="GJ49" s="484">
        <v>7.987715694000002</v>
      </c>
      <c r="GK49" s="484">
        <v>11.058900111000003</v>
      </c>
      <c r="GL49" s="484">
        <v>5.2196954040000012</v>
      </c>
      <c r="GM49" s="484">
        <v>4.8901691789999999</v>
      </c>
      <c r="GN49" s="484">
        <v>5.5360405799999999</v>
      </c>
      <c r="GO49" s="485">
        <v>7.7109136650000005</v>
      </c>
    </row>
    <row r="50" spans="1:197" hidden="1">
      <c r="A50" s="390" t="s">
        <v>630</v>
      </c>
      <c r="B50" s="391">
        <v>222</v>
      </c>
      <c r="C50" s="392">
        <v>970</v>
      </c>
      <c r="D50" s="392">
        <v>300</v>
      </c>
      <c r="E50" s="393">
        <v>16</v>
      </c>
      <c r="F50" s="393">
        <v>21</v>
      </c>
      <c r="G50" s="392">
        <v>30</v>
      </c>
      <c r="H50" s="399">
        <v>282.2</v>
      </c>
      <c r="I50" s="383">
        <v>6</v>
      </c>
      <c r="J50" s="493">
        <v>1.7</v>
      </c>
      <c r="K50" s="494"/>
      <c r="L50" s="369">
        <v>1.3</v>
      </c>
      <c r="M50" s="384">
        <v>1.6</v>
      </c>
      <c r="N50" s="480">
        <v>0.63400000000000001</v>
      </c>
      <c r="O50" s="371">
        <v>0.88400000000000001</v>
      </c>
      <c r="P50" s="371">
        <v>1.1339999999999999</v>
      </c>
      <c r="Q50" s="371">
        <v>0.83399999999999996</v>
      </c>
      <c r="R50" s="371">
        <f t="shared" si="4"/>
        <v>1.0840000000000001</v>
      </c>
      <c r="S50" s="371">
        <f t="shared" si="5"/>
        <v>1.3340000000000001</v>
      </c>
      <c r="T50" s="372">
        <f t="shared" si="2"/>
        <v>19.359646113995765</v>
      </c>
      <c r="U50" s="373"/>
      <c r="V50" s="372">
        <f t="shared" si="3"/>
        <v>14.988113120512848</v>
      </c>
      <c r="W50" s="373"/>
      <c r="X50" s="371">
        <v>0.67</v>
      </c>
      <c r="Y50" s="371">
        <v>0.72</v>
      </c>
      <c r="Z50" s="371">
        <v>0.83</v>
      </c>
      <c r="AA50" s="371">
        <v>1.46</v>
      </c>
      <c r="AB50" s="371">
        <v>1.88</v>
      </c>
      <c r="AC50" s="371">
        <v>3</v>
      </c>
      <c r="AD50" s="371">
        <v>3.3</v>
      </c>
      <c r="AE50" s="371">
        <v>3.6</v>
      </c>
      <c r="AF50" s="371">
        <v>4</v>
      </c>
      <c r="AG50" s="371">
        <v>5</v>
      </c>
      <c r="AH50" s="374" t="s">
        <v>587</v>
      </c>
      <c r="AI50" s="371">
        <v>0.5</v>
      </c>
      <c r="AJ50" s="371">
        <v>0.67300000000000004</v>
      </c>
      <c r="AK50" s="371">
        <v>0.6</v>
      </c>
      <c r="AL50" s="371">
        <v>0.76300000000000001</v>
      </c>
      <c r="AM50" s="371">
        <v>0.7</v>
      </c>
      <c r="AN50" s="371">
        <v>0.873</v>
      </c>
      <c r="AO50" s="371">
        <v>0.8</v>
      </c>
      <c r="AP50" s="371">
        <v>0.97299999999999998</v>
      </c>
      <c r="AQ50" s="371">
        <v>1.68</v>
      </c>
      <c r="AR50" s="375">
        <v>1.47</v>
      </c>
      <c r="AS50" s="375">
        <v>1.8480000000000001</v>
      </c>
      <c r="AT50" s="375">
        <v>1.617</v>
      </c>
      <c r="AU50" s="376">
        <v>0.6</v>
      </c>
      <c r="AV50" s="377">
        <v>0.2</v>
      </c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K50" s="385"/>
      <c r="BL50" s="385"/>
      <c r="BM50" s="385"/>
      <c r="BN50" s="385"/>
      <c r="BO50" s="385"/>
      <c r="BP50" s="396"/>
      <c r="BQ50" s="396"/>
      <c r="BR50" s="396"/>
      <c r="BS50" s="397" t="s">
        <v>608</v>
      </c>
      <c r="BT50" s="397" t="s">
        <v>608</v>
      </c>
      <c r="BU50" s="397" t="s">
        <v>608</v>
      </c>
      <c r="BV50" s="397" t="s">
        <v>608</v>
      </c>
      <c r="BW50" s="397" t="s">
        <v>608</v>
      </c>
      <c r="BX50" s="385"/>
      <c r="BY50" s="385"/>
      <c r="BZ50" s="385"/>
      <c r="CA50" s="385"/>
      <c r="CB50" s="385"/>
      <c r="CC50" s="385"/>
      <c r="CD50" s="385"/>
      <c r="CE50" s="385"/>
      <c r="CF50" s="385"/>
      <c r="CG50" s="385"/>
      <c r="CH50" s="385"/>
      <c r="CI50" s="385"/>
      <c r="CJ50" s="385"/>
      <c r="CK50" s="385"/>
      <c r="CL50" s="385"/>
      <c r="CM50" s="385"/>
      <c r="CN50" s="385"/>
      <c r="CO50" s="385"/>
      <c r="CP50" s="385"/>
      <c r="CQ50" s="396"/>
      <c r="CR50" s="396"/>
      <c r="CS50" s="396"/>
      <c r="CT50" s="397" t="s">
        <v>608</v>
      </c>
      <c r="CU50" s="397" t="s">
        <v>608</v>
      </c>
      <c r="CV50" s="397" t="s">
        <v>608</v>
      </c>
      <c r="CW50" s="397" t="s">
        <v>608</v>
      </c>
      <c r="CX50" s="397" t="s">
        <v>608</v>
      </c>
      <c r="CY50" s="385"/>
      <c r="CZ50" s="385"/>
      <c r="DA50" s="385"/>
      <c r="DB50" s="385"/>
      <c r="DC50" s="385"/>
      <c r="DD50" s="385"/>
      <c r="DE50" s="385"/>
      <c r="DF50" s="385"/>
      <c r="DG50" s="385"/>
      <c r="DH50" s="385"/>
      <c r="DI50" s="385"/>
      <c r="DJ50" s="385"/>
      <c r="DK50" s="385"/>
      <c r="DL50" s="385"/>
      <c r="DM50" s="385"/>
      <c r="DN50" s="385"/>
      <c r="DO50" s="385"/>
      <c r="DP50" s="385"/>
      <c r="DQ50" s="385"/>
      <c r="DR50" s="396"/>
      <c r="DS50" s="396"/>
      <c r="DT50" s="396"/>
      <c r="DU50" s="397" t="s">
        <v>608</v>
      </c>
      <c r="DV50" s="397" t="s">
        <v>608</v>
      </c>
      <c r="DW50" s="397" t="s">
        <v>608</v>
      </c>
      <c r="DX50" s="397" t="s">
        <v>608</v>
      </c>
      <c r="DY50" s="397" t="s">
        <v>608</v>
      </c>
      <c r="DZ50" s="385"/>
      <c r="EA50" s="385"/>
      <c r="EB50" s="385"/>
      <c r="EC50" s="385"/>
      <c r="ED50" s="385"/>
      <c r="EE50" s="385"/>
      <c r="EF50" s="385"/>
      <c r="EG50" s="385"/>
      <c r="EH50" s="385"/>
      <c r="EI50" s="385"/>
      <c r="EJ50" s="385"/>
      <c r="EK50" s="385"/>
      <c r="EL50" s="385"/>
      <c r="EM50" s="385"/>
      <c r="EN50" s="385"/>
      <c r="EO50" s="385"/>
      <c r="EP50" s="385"/>
      <c r="EQ50" s="385"/>
      <c r="ER50" s="385"/>
      <c r="ES50" s="396"/>
      <c r="ET50" s="396"/>
      <c r="EU50" s="396"/>
      <c r="EV50" s="397" t="s">
        <v>608</v>
      </c>
      <c r="EW50" s="397" t="s">
        <v>608</v>
      </c>
      <c r="EX50" s="397" t="s">
        <v>608</v>
      </c>
      <c r="EY50" s="397" t="s">
        <v>608</v>
      </c>
      <c r="EZ50" s="397" t="s">
        <v>608</v>
      </c>
      <c r="FA50" s="385"/>
      <c r="FB50" s="385"/>
      <c r="FC50" s="385"/>
      <c r="FD50" s="385"/>
      <c r="FE50" s="385"/>
      <c r="FF50" s="385"/>
      <c r="FG50" s="385"/>
      <c r="FH50" s="385"/>
      <c r="FI50" s="397"/>
      <c r="FJ50" s="398"/>
      <c r="FK50" s="398"/>
      <c r="FL50" s="398"/>
      <c r="FM50" s="398"/>
      <c r="FN50" s="398"/>
      <c r="FO50" s="398"/>
      <c r="FP50" s="386">
        <v>1.5</v>
      </c>
      <c r="FQ50" s="386">
        <v>1.5</v>
      </c>
      <c r="FR50" s="386">
        <v>1.5</v>
      </c>
      <c r="FS50" s="386">
        <v>1.4</v>
      </c>
      <c r="FT50" s="386">
        <v>1.4</v>
      </c>
      <c r="FU50" s="386">
        <v>1.3</v>
      </c>
      <c r="FV50" s="386">
        <v>1.3</v>
      </c>
      <c r="FW50" s="386">
        <v>1.2</v>
      </c>
      <c r="FX50" s="386">
        <v>1.2</v>
      </c>
      <c r="FY50" s="386">
        <v>1.1000000000000001</v>
      </c>
      <c r="FZ50" s="386">
        <v>1.1000000000000001</v>
      </c>
      <c r="GA50" s="386">
        <v>1</v>
      </c>
      <c r="GB50" s="385"/>
      <c r="GC50" s="484">
        <v>43.049306033999997</v>
      </c>
      <c r="GD50" s="484">
        <v>48.967597035000004</v>
      </c>
      <c r="GE50" s="484">
        <v>52.196954040000008</v>
      </c>
      <c r="GF50" s="484">
        <v>56.217173985000009</v>
      </c>
      <c r="GG50" s="485">
        <v>59.723333019000009</v>
      </c>
      <c r="GH50" s="486">
        <v>7.2891200970000014</v>
      </c>
      <c r="GI50" s="484">
        <v>6.0105583440000014</v>
      </c>
      <c r="GJ50" s="484">
        <v>7.987715694000002</v>
      </c>
      <c r="GK50" s="484">
        <v>11.058900111000003</v>
      </c>
      <c r="GL50" s="484">
        <v>5.2196954040000012</v>
      </c>
      <c r="GM50" s="484">
        <v>4.8901691789999999</v>
      </c>
      <c r="GN50" s="484">
        <v>5.5360405799999999</v>
      </c>
      <c r="GO50" s="485">
        <v>7.7109136650000005</v>
      </c>
    </row>
    <row r="51" spans="1:197" hidden="1">
      <c r="A51" s="390" t="s">
        <v>631</v>
      </c>
      <c r="B51" s="391">
        <v>314</v>
      </c>
      <c r="C51" s="392">
        <v>1000</v>
      </c>
      <c r="D51" s="392">
        <v>300</v>
      </c>
      <c r="E51" s="393">
        <v>19</v>
      </c>
      <c r="F51" s="393">
        <v>36</v>
      </c>
      <c r="G51" s="392">
        <v>30</v>
      </c>
      <c r="H51" s="399">
        <v>400</v>
      </c>
      <c r="I51" s="383">
        <v>6</v>
      </c>
      <c r="J51" s="493">
        <v>1.7</v>
      </c>
      <c r="K51" s="494"/>
      <c r="L51" s="369">
        <v>1.3</v>
      </c>
      <c r="M51" s="384">
        <v>1.6</v>
      </c>
      <c r="N51" s="480">
        <v>0.68799999999999994</v>
      </c>
      <c r="O51" s="371">
        <v>0.93799999999999994</v>
      </c>
      <c r="P51" s="371">
        <v>1.1879999999999999</v>
      </c>
      <c r="Q51" s="371">
        <v>0.88800000000000001</v>
      </c>
      <c r="R51" s="371">
        <f t="shared" si="4"/>
        <v>1.1379999999999999</v>
      </c>
      <c r="S51" s="371">
        <f t="shared" si="5"/>
        <v>1.3879999999999999</v>
      </c>
      <c r="T51" s="372">
        <f t="shared" si="2"/>
        <v>19.359646113995765</v>
      </c>
      <c r="U51" s="373"/>
      <c r="V51" s="372">
        <f t="shared" si="3"/>
        <v>14.988113120512848</v>
      </c>
      <c r="W51" s="373"/>
      <c r="X51" s="371">
        <v>0.67</v>
      </c>
      <c r="Y51" s="371">
        <v>0.72</v>
      </c>
      <c r="Z51" s="371">
        <v>0.83</v>
      </c>
      <c r="AA51" s="371">
        <v>1.46</v>
      </c>
      <c r="AB51" s="371">
        <v>1.88</v>
      </c>
      <c r="AC51" s="371">
        <v>3</v>
      </c>
      <c r="AD51" s="371">
        <v>3.3</v>
      </c>
      <c r="AE51" s="371">
        <v>3.6</v>
      </c>
      <c r="AF51" s="371">
        <v>4</v>
      </c>
      <c r="AG51" s="371">
        <v>5</v>
      </c>
      <c r="AH51" s="374" t="s">
        <v>587</v>
      </c>
      <c r="AI51" s="371">
        <v>0.57499999999999996</v>
      </c>
      <c r="AJ51" s="371">
        <v>0.71099999999999997</v>
      </c>
      <c r="AK51" s="371">
        <v>0.67500000000000004</v>
      </c>
      <c r="AL51" s="371">
        <v>0.81100000000000005</v>
      </c>
      <c r="AM51" s="371">
        <v>0.77500000000000002</v>
      </c>
      <c r="AN51" s="371">
        <v>0.91100000000000003</v>
      </c>
      <c r="AO51" s="371">
        <v>0.875</v>
      </c>
      <c r="AP51" s="371">
        <v>1.0109999999999999</v>
      </c>
      <c r="AQ51" s="371">
        <v>1.68</v>
      </c>
      <c r="AR51" s="375">
        <v>1.47</v>
      </c>
      <c r="AS51" s="375">
        <v>1.8480000000000001</v>
      </c>
      <c r="AT51" s="375">
        <v>1.617</v>
      </c>
      <c r="AU51" s="376">
        <v>0.6</v>
      </c>
      <c r="AV51" s="377">
        <v>0.2</v>
      </c>
      <c r="AW51" s="385"/>
      <c r="AX51" s="385"/>
      <c r="AY51" s="385"/>
      <c r="AZ51" s="385"/>
      <c r="BA51" s="385"/>
      <c r="BB51" s="385"/>
      <c r="BC51" s="385"/>
      <c r="BD51" s="385"/>
      <c r="BE51" s="385"/>
      <c r="BF51" s="385"/>
      <c r="BG51" s="385"/>
      <c r="BH51" s="385"/>
      <c r="BI51" s="385"/>
      <c r="BJ51" s="385"/>
      <c r="BK51" s="386">
        <v>1.6</v>
      </c>
      <c r="BL51" s="386">
        <v>1.6</v>
      </c>
      <c r="BM51" s="386">
        <v>1.4</v>
      </c>
      <c r="BN51" s="386">
        <v>1.4</v>
      </c>
      <c r="BO51" s="386">
        <v>1.3</v>
      </c>
      <c r="BP51" s="386">
        <v>1.2</v>
      </c>
      <c r="BQ51" s="386">
        <v>1.2</v>
      </c>
      <c r="BR51" s="386">
        <v>1.2</v>
      </c>
      <c r="BS51" s="386">
        <v>1.2</v>
      </c>
      <c r="BT51" s="386">
        <v>1.1000000000000001</v>
      </c>
      <c r="BU51" s="386">
        <v>1.1000000000000001</v>
      </c>
      <c r="BV51" s="386">
        <v>1</v>
      </c>
      <c r="BW51" s="386">
        <v>1</v>
      </c>
      <c r="BX51" s="385"/>
      <c r="BY51" s="385"/>
      <c r="BZ51" s="385"/>
      <c r="CA51" s="385"/>
      <c r="CB51" s="385"/>
      <c r="CC51" s="385"/>
      <c r="CD51" s="385"/>
      <c r="CE51" s="385"/>
      <c r="CF51" s="385"/>
      <c r="CG51" s="385"/>
      <c r="CH51" s="385"/>
      <c r="CI51" s="385"/>
      <c r="CJ51" s="385"/>
      <c r="CK51" s="385"/>
      <c r="CL51" s="386">
        <v>1.8</v>
      </c>
      <c r="CM51" s="386">
        <v>1.8</v>
      </c>
      <c r="CN51" s="386">
        <v>1.6</v>
      </c>
      <c r="CO51" s="386">
        <v>1.6</v>
      </c>
      <c r="CP51" s="386">
        <v>1.5</v>
      </c>
      <c r="CQ51" s="386">
        <v>1.4</v>
      </c>
      <c r="CR51" s="386">
        <v>1.4</v>
      </c>
      <c r="CS51" s="386">
        <v>1.4</v>
      </c>
      <c r="CT51" s="386">
        <v>1.4</v>
      </c>
      <c r="CU51" s="386">
        <v>1.3</v>
      </c>
      <c r="CV51" s="386">
        <v>1.3</v>
      </c>
      <c r="CW51" s="386">
        <v>1.2</v>
      </c>
      <c r="CX51" s="386">
        <v>1.2</v>
      </c>
      <c r="CY51" s="385"/>
      <c r="CZ51" s="385"/>
      <c r="DA51" s="385"/>
      <c r="DB51" s="385"/>
      <c r="DC51" s="385"/>
      <c r="DD51" s="385"/>
      <c r="DE51" s="385"/>
      <c r="DF51" s="385"/>
      <c r="DG51" s="385"/>
      <c r="DH51" s="385"/>
      <c r="DI51" s="385"/>
      <c r="DJ51" s="385"/>
      <c r="DK51" s="385"/>
      <c r="DL51" s="385"/>
      <c r="DM51" s="386">
        <v>2</v>
      </c>
      <c r="DN51" s="386">
        <v>2</v>
      </c>
      <c r="DO51" s="386">
        <v>1.8</v>
      </c>
      <c r="DP51" s="386">
        <v>1.8</v>
      </c>
      <c r="DQ51" s="386">
        <v>1.7</v>
      </c>
      <c r="DR51" s="386">
        <v>1.6</v>
      </c>
      <c r="DS51" s="386">
        <v>1.6</v>
      </c>
      <c r="DT51" s="386">
        <v>1.6</v>
      </c>
      <c r="DU51" s="386">
        <v>1.6</v>
      </c>
      <c r="DV51" s="386">
        <v>1.5</v>
      </c>
      <c r="DW51" s="386">
        <v>1.5</v>
      </c>
      <c r="DX51" s="386">
        <v>1.4</v>
      </c>
      <c r="DY51" s="386">
        <v>1.4</v>
      </c>
      <c r="DZ51" s="385"/>
      <c r="EA51" s="385"/>
      <c r="EB51" s="385"/>
      <c r="EC51" s="385"/>
      <c r="ED51" s="385"/>
      <c r="EE51" s="385"/>
      <c r="EF51" s="385"/>
      <c r="EG51" s="385"/>
      <c r="EH51" s="385"/>
      <c r="EI51" s="385"/>
      <c r="EJ51" s="385"/>
      <c r="EK51" s="385"/>
      <c r="EL51" s="385"/>
      <c r="EM51" s="385"/>
      <c r="EN51" s="386">
        <v>2.5</v>
      </c>
      <c r="EO51" s="386">
        <v>2.4</v>
      </c>
      <c r="EP51" s="386">
        <v>2.4</v>
      </c>
      <c r="EQ51" s="386">
        <v>2.2000000000000002</v>
      </c>
      <c r="ER51" s="386">
        <v>2.2000000000000002</v>
      </c>
      <c r="ES51" s="386">
        <v>1.9</v>
      </c>
      <c r="ET51" s="386">
        <v>1.9</v>
      </c>
      <c r="EU51" s="386">
        <v>1.4</v>
      </c>
      <c r="EV51" s="386">
        <v>1.4</v>
      </c>
      <c r="EW51" s="386">
        <v>1.4</v>
      </c>
      <c r="EX51" s="386">
        <v>1.2</v>
      </c>
      <c r="EY51" s="386">
        <v>1.2</v>
      </c>
      <c r="EZ51" s="386">
        <v>1.2</v>
      </c>
      <c r="FA51" s="385"/>
      <c r="FB51" s="385"/>
      <c r="FC51" s="385"/>
      <c r="FD51" s="385"/>
      <c r="FE51" s="385"/>
      <c r="FF51" s="385"/>
      <c r="FG51" s="385"/>
      <c r="FH51" s="385"/>
      <c r="FI51" s="397"/>
      <c r="FJ51" s="398"/>
      <c r="FK51" s="398"/>
      <c r="FL51" s="398"/>
      <c r="FM51" s="398"/>
      <c r="FN51" s="398"/>
      <c r="FO51" s="398"/>
      <c r="FP51" s="386">
        <v>1.4</v>
      </c>
      <c r="FQ51" s="386">
        <v>1.4</v>
      </c>
      <c r="FR51" s="386">
        <v>1.4</v>
      </c>
      <c r="FS51" s="386">
        <v>1.3</v>
      </c>
      <c r="FT51" s="386">
        <v>1.3</v>
      </c>
      <c r="FU51" s="386">
        <v>1.2</v>
      </c>
      <c r="FV51" s="386">
        <v>1.2</v>
      </c>
      <c r="FW51" s="386">
        <v>1.1000000000000001</v>
      </c>
      <c r="FX51" s="386">
        <v>1.1000000000000001</v>
      </c>
      <c r="FY51" s="386">
        <v>1</v>
      </c>
      <c r="FZ51" s="386">
        <v>1</v>
      </c>
      <c r="GA51" s="386">
        <v>0.9</v>
      </c>
      <c r="GB51" s="385"/>
      <c r="GC51" s="484">
        <v>27.601116606000001</v>
      </c>
      <c r="GD51" s="484">
        <v>29.802351788999999</v>
      </c>
      <c r="GE51" s="484">
        <v>35.127495584999998</v>
      </c>
      <c r="GF51" s="484">
        <v>38.897275598999997</v>
      </c>
      <c r="GG51" s="485">
        <v>42.363891486000007</v>
      </c>
      <c r="GH51" s="486">
        <v>7.2891200970000014</v>
      </c>
      <c r="GI51" s="484">
        <v>6.0105583440000014</v>
      </c>
      <c r="GJ51" s="484">
        <v>7.987715694000002</v>
      </c>
      <c r="GK51" s="484">
        <v>11.058900111000003</v>
      </c>
      <c r="GL51" s="484">
        <v>5.2196954040000012</v>
      </c>
      <c r="GM51" s="484">
        <v>4.8901691789999999</v>
      </c>
      <c r="GN51" s="484">
        <v>5.5360405799999999</v>
      </c>
      <c r="GO51" s="485">
        <v>7.7109136650000005</v>
      </c>
    </row>
    <row r="52" spans="1:197" hidden="1">
      <c r="A52" s="390" t="s">
        <v>632</v>
      </c>
      <c r="B52" s="391">
        <v>349</v>
      </c>
      <c r="C52" s="392">
        <v>1008</v>
      </c>
      <c r="D52" s="392">
        <v>302</v>
      </c>
      <c r="E52" s="393">
        <v>21</v>
      </c>
      <c r="F52" s="393">
        <v>40</v>
      </c>
      <c r="G52" s="392">
        <v>30</v>
      </c>
      <c r="H52" s="399">
        <v>444.2</v>
      </c>
      <c r="I52" s="383">
        <v>6</v>
      </c>
      <c r="J52" s="493">
        <v>1.7</v>
      </c>
      <c r="K52" s="494"/>
      <c r="L52" s="369">
        <v>1.3</v>
      </c>
      <c r="M52" s="384">
        <v>1.6</v>
      </c>
      <c r="N52" s="480">
        <v>0.68799999999999994</v>
      </c>
      <c r="O52" s="371">
        <v>0.93799999999999994</v>
      </c>
      <c r="P52" s="371">
        <v>1.1879999999999999</v>
      </c>
      <c r="Q52" s="371">
        <v>0.88800000000000001</v>
      </c>
      <c r="R52" s="371">
        <f t="shared" si="4"/>
        <v>1.1379999999999999</v>
      </c>
      <c r="S52" s="371">
        <f t="shared" si="5"/>
        <v>1.3879999999999999</v>
      </c>
      <c r="T52" s="372">
        <f t="shared" si="2"/>
        <v>19.359646113995765</v>
      </c>
      <c r="U52" s="373"/>
      <c r="V52" s="372">
        <f t="shared" si="3"/>
        <v>14.988113120512848</v>
      </c>
      <c r="W52" s="373"/>
      <c r="X52" s="374">
        <v>0.72</v>
      </c>
      <c r="Y52" s="374">
        <v>0.77</v>
      </c>
      <c r="Z52" s="374">
        <v>0.87</v>
      </c>
      <c r="AA52" s="374">
        <v>1.54</v>
      </c>
      <c r="AB52" s="374">
        <v>1.96</v>
      </c>
      <c r="AC52" s="374">
        <v>3.18</v>
      </c>
      <c r="AD52" s="374">
        <v>3.6</v>
      </c>
      <c r="AE52" s="374">
        <v>3.85</v>
      </c>
      <c r="AF52" s="374">
        <v>4.28</v>
      </c>
      <c r="AG52" s="374">
        <v>5.75</v>
      </c>
      <c r="AH52" s="374" t="s">
        <v>587</v>
      </c>
      <c r="AI52" s="371">
        <v>0.65</v>
      </c>
      <c r="AJ52" s="371">
        <v>0.97499999999999998</v>
      </c>
      <c r="AK52" s="371">
        <v>0.8</v>
      </c>
      <c r="AL52" s="371">
        <v>1.05</v>
      </c>
      <c r="AM52" s="371">
        <v>0.9</v>
      </c>
      <c r="AN52" s="371">
        <v>1.125</v>
      </c>
      <c r="AO52" s="371">
        <v>1</v>
      </c>
      <c r="AP52" s="371">
        <v>1.2</v>
      </c>
      <c r="AQ52" s="371">
        <v>1.68</v>
      </c>
      <c r="AR52" s="375">
        <v>1.47</v>
      </c>
      <c r="AS52" s="375">
        <v>1.8480000000000001</v>
      </c>
      <c r="AT52" s="375">
        <v>1.617</v>
      </c>
      <c r="AU52" s="376">
        <v>0.6</v>
      </c>
      <c r="AV52" s="377">
        <v>0.2</v>
      </c>
      <c r="AW52" s="385"/>
      <c r="AX52" s="385"/>
      <c r="AY52" s="385"/>
      <c r="AZ52" s="385"/>
      <c r="BA52" s="385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385"/>
      <c r="BM52" s="385"/>
      <c r="BN52" s="385"/>
      <c r="BO52" s="385"/>
      <c r="BP52" s="385"/>
      <c r="BQ52" s="385"/>
      <c r="BR52" s="385"/>
      <c r="BS52" s="385"/>
      <c r="BT52" s="385"/>
      <c r="BU52" s="385"/>
      <c r="BV52" s="385"/>
      <c r="BW52" s="385"/>
      <c r="BX52" s="385"/>
      <c r="BY52" s="385"/>
      <c r="BZ52" s="385"/>
      <c r="CA52" s="385"/>
      <c r="CB52" s="385"/>
      <c r="CC52" s="385"/>
      <c r="CD52" s="385"/>
      <c r="CE52" s="385"/>
      <c r="CF52" s="385"/>
      <c r="CG52" s="385"/>
      <c r="CH52" s="385"/>
      <c r="CI52" s="385"/>
      <c r="CJ52" s="385"/>
      <c r="CK52" s="385"/>
      <c r="CL52" s="385"/>
      <c r="CM52" s="385"/>
      <c r="CN52" s="385"/>
      <c r="CO52" s="385"/>
      <c r="CP52" s="385"/>
      <c r="CQ52" s="385"/>
      <c r="CR52" s="385"/>
      <c r="CS52" s="385"/>
      <c r="CT52" s="385"/>
      <c r="CU52" s="385"/>
      <c r="CV52" s="385"/>
      <c r="CW52" s="385"/>
      <c r="CX52" s="385"/>
      <c r="CY52" s="385"/>
      <c r="CZ52" s="385"/>
      <c r="DA52" s="385"/>
      <c r="DB52" s="385"/>
      <c r="DC52" s="385"/>
      <c r="DD52" s="385"/>
      <c r="DE52" s="385"/>
      <c r="DF52" s="385"/>
      <c r="DG52" s="385"/>
      <c r="DH52" s="385"/>
      <c r="DI52" s="385"/>
      <c r="DJ52" s="385"/>
      <c r="DK52" s="385"/>
      <c r="DL52" s="385"/>
      <c r="DM52" s="385"/>
      <c r="DN52" s="385"/>
      <c r="DO52" s="385"/>
      <c r="DP52" s="385"/>
      <c r="DQ52" s="385"/>
      <c r="DR52" s="385"/>
      <c r="DS52" s="385"/>
      <c r="DT52" s="385"/>
      <c r="DU52" s="385"/>
      <c r="DV52" s="385"/>
      <c r="DW52" s="385"/>
      <c r="DX52" s="385"/>
      <c r="DY52" s="385"/>
      <c r="DZ52" s="385"/>
      <c r="EA52" s="385"/>
      <c r="EB52" s="385"/>
      <c r="EC52" s="385"/>
      <c r="ED52" s="385"/>
      <c r="EE52" s="385"/>
      <c r="EF52" s="385"/>
      <c r="EG52" s="385"/>
      <c r="EH52" s="385"/>
      <c r="EI52" s="385"/>
      <c r="EJ52" s="385"/>
      <c r="EK52" s="385"/>
      <c r="EL52" s="385"/>
      <c r="EM52" s="385"/>
      <c r="EN52" s="385"/>
      <c r="EO52" s="385"/>
      <c r="EP52" s="385"/>
      <c r="EQ52" s="385"/>
      <c r="ER52" s="385"/>
      <c r="ES52" s="385"/>
      <c r="ET52" s="385"/>
      <c r="EU52" s="385"/>
      <c r="EV52" s="385"/>
      <c r="EW52" s="385"/>
      <c r="EX52" s="385"/>
      <c r="EY52" s="385"/>
      <c r="EZ52" s="385"/>
      <c r="FA52" s="385"/>
      <c r="FB52" s="385"/>
      <c r="FC52" s="385"/>
      <c r="FD52" s="385"/>
      <c r="FE52" s="385"/>
      <c r="FF52" s="385"/>
      <c r="FG52" s="385"/>
      <c r="FH52" s="385"/>
      <c r="FI52" s="385"/>
      <c r="FJ52" s="385"/>
      <c r="FK52" s="385"/>
      <c r="FL52" s="385"/>
      <c r="FM52" s="385"/>
      <c r="FN52" s="385"/>
      <c r="FO52" s="385"/>
      <c r="FP52" s="385"/>
      <c r="FQ52" s="385"/>
      <c r="FR52" s="385"/>
      <c r="FS52" s="385"/>
      <c r="FT52" s="385"/>
      <c r="FU52" s="385"/>
      <c r="FV52" s="385"/>
      <c r="FW52" s="385"/>
      <c r="FX52" s="385"/>
      <c r="FY52" s="385"/>
      <c r="FZ52" s="385"/>
      <c r="GA52" s="385"/>
      <c r="GB52" s="397" t="s">
        <v>608</v>
      </c>
      <c r="GC52" s="484">
        <v>27.601116606000001</v>
      </c>
      <c r="GD52" s="484">
        <v>29.802351788999999</v>
      </c>
      <c r="GE52" s="484">
        <v>33.493045509000005</v>
      </c>
      <c r="GF52" s="484">
        <v>36.116074259999998</v>
      </c>
      <c r="GG52" s="485">
        <v>38.422757834999999</v>
      </c>
      <c r="GH52" s="486">
        <v>7.2891200970000014</v>
      </c>
      <c r="GI52" s="484">
        <v>6.0105583440000014</v>
      </c>
      <c r="GJ52" s="484">
        <v>7.987715694000002</v>
      </c>
      <c r="GK52" s="484">
        <v>11.058900111000003</v>
      </c>
      <c r="GL52" s="484">
        <v>5.2196954040000012</v>
      </c>
      <c r="GM52" s="484">
        <v>4.8901691789999999</v>
      </c>
      <c r="GN52" s="484">
        <v>5.5360405799999999</v>
      </c>
      <c r="GO52" s="485">
        <v>7.7109136650000005</v>
      </c>
    </row>
    <row r="53" spans="1:197">
      <c r="A53" s="390" t="s">
        <v>633</v>
      </c>
      <c r="B53" s="391">
        <v>393</v>
      </c>
      <c r="C53" s="392">
        <v>1016</v>
      </c>
      <c r="D53" s="392">
        <v>303</v>
      </c>
      <c r="E53" s="393">
        <v>24.4</v>
      </c>
      <c r="F53" s="393">
        <v>43.9</v>
      </c>
      <c r="G53" s="392">
        <v>30</v>
      </c>
      <c r="H53" s="399">
        <v>500.2</v>
      </c>
      <c r="I53" s="383">
        <v>6</v>
      </c>
      <c r="J53" s="493">
        <v>1.7</v>
      </c>
      <c r="K53" s="494"/>
      <c r="L53" s="369">
        <v>1.3</v>
      </c>
      <c r="M53" s="384">
        <v>1.6</v>
      </c>
      <c r="N53" s="480">
        <v>0.68799999999999994</v>
      </c>
      <c r="O53" s="371">
        <v>0.93799999999999994</v>
      </c>
      <c r="P53" s="371">
        <v>1.1879999999999999</v>
      </c>
      <c r="Q53" s="371">
        <v>0.88800000000000001</v>
      </c>
      <c r="R53" s="371">
        <f t="shared" si="4"/>
        <v>1.1379999999999999</v>
      </c>
      <c r="S53" s="371">
        <f t="shared" si="5"/>
        <v>1.3879999999999999</v>
      </c>
      <c r="T53" s="372">
        <f t="shared" si="2"/>
        <v>19.359646113995765</v>
      </c>
      <c r="U53" s="373"/>
      <c r="V53" s="372">
        <f t="shared" si="3"/>
        <v>14.988113120512848</v>
      </c>
      <c r="W53" s="373"/>
      <c r="X53" s="374" t="s">
        <v>587</v>
      </c>
      <c r="Y53" s="374" t="s">
        <v>587</v>
      </c>
      <c r="Z53" s="374" t="s">
        <v>587</v>
      </c>
      <c r="AA53" s="374" t="s">
        <v>587</v>
      </c>
      <c r="AB53" s="374" t="s">
        <v>587</v>
      </c>
      <c r="AC53" s="374" t="s">
        <v>587</v>
      </c>
      <c r="AD53" s="374" t="s">
        <v>587</v>
      </c>
      <c r="AE53" s="374" t="s">
        <v>587</v>
      </c>
      <c r="AF53" s="374" t="s">
        <v>587</v>
      </c>
      <c r="AG53" s="374" t="s">
        <v>587</v>
      </c>
      <c r="AH53" s="374" t="s">
        <v>587</v>
      </c>
      <c r="AI53" s="371">
        <v>0.65</v>
      </c>
      <c r="AJ53" s="371">
        <v>1.2</v>
      </c>
      <c r="AK53" s="371">
        <v>0.8</v>
      </c>
      <c r="AL53" s="371">
        <v>1.2</v>
      </c>
      <c r="AM53" s="371">
        <v>0.9</v>
      </c>
      <c r="AN53" s="371">
        <v>1.2</v>
      </c>
      <c r="AO53" s="371">
        <v>1</v>
      </c>
      <c r="AP53" s="371">
        <v>1.2</v>
      </c>
      <c r="AQ53" s="371">
        <v>1.68</v>
      </c>
      <c r="AR53" s="375">
        <v>1.47</v>
      </c>
      <c r="AS53" s="375">
        <v>1.8480000000000001</v>
      </c>
      <c r="AT53" s="375">
        <v>1.617</v>
      </c>
      <c r="AU53" s="376">
        <v>0.57999999999999996</v>
      </c>
      <c r="AV53" s="377">
        <v>0.18</v>
      </c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85"/>
      <c r="BH53" s="385"/>
      <c r="BI53" s="385"/>
      <c r="BJ53" s="385"/>
      <c r="BK53" s="385"/>
      <c r="BL53" s="385"/>
      <c r="BM53" s="385"/>
      <c r="BN53" s="385"/>
      <c r="BO53" s="385"/>
      <c r="BP53" s="396"/>
      <c r="BQ53" s="396"/>
      <c r="BR53" s="396"/>
      <c r="BS53" s="396"/>
      <c r="BT53" s="396"/>
      <c r="BU53" s="396"/>
      <c r="BV53" s="396"/>
      <c r="BW53" s="396"/>
      <c r="BX53" s="385"/>
      <c r="BY53" s="385"/>
      <c r="BZ53" s="385"/>
      <c r="CA53" s="385"/>
      <c r="CB53" s="385"/>
      <c r="CC53" s="385"/>
      <c r="CD53" s="385"/>
      <c r="CE53" s="385"/>
      <c r="CF53" s="385"/>
      <c r="CG53" s="385"/>
      <c r="CH53" s="385"/>
      <c r="CI53" s="385"/>
      <c r="CJ53" s="385"/>
      <c r="CK53" s="385"/>
      <c r="CL53" s="385"/>
      <c r="CM53" s="385"/>
      <c r="CN53" s="385"/>
      <c r="CO53" s="385"/>
      <c r="CP53" s="385"/>
      <c r="CQ53" s="396"/>
      <c r="CR53" s="396"/>
      <c r="CS53" s="396"/>
      <c r="CT53" s="396"/>
      <c r="CU53" s="396"/>
      <c r="CV53" s="396"/>
      <c r="CW53" s="396"/>
      <c r="CX53" s="396"/>
      <c r="CY53" s="385"/>
      <c r="CZ53" s="385"/>
      <c r="DA53" s="385"/>
      <c r="DB53" s="385"/>
      <c r="DC53" s="385"/>
      <c r="DD53" s="385"/>
      <c r="DE53" s="385"/>
      <c r="DF53" s="385"/>
      <c r="DG53" s="385"/>
      <c r="DH53" s="385"/>
      <c r="DI53" s="385"/>
      <c r="DJ53" s="385"/>
      <c r="DK53" s="385"/>
      <c r="DL53" s="385"/>
      <c r="DM53" s="385"/>
      <c r="DN53" s="385"/>
      <c r="DO53" s="385"/>
      <c r="DP53" s="385"/>
      <c r="DQ53" s="385"/>
      <c r="DR53" s="396"/>
      <c r="DS53" s="396"/>
      <c r="DT53" s="396"/>
      <c r="DU53" s="396"/>
      <c r="DV53" s="396"/>
      <c r="DW53" s="396"/>
      <c r="DX53" s="396"/>
      <c r="DY53" s="396"/>
      <c r="DZ53" s="385"/>
      <c r="EA53" s="385"/>
      <c r="EB53" s="385"/>
      <c r="EC53" s="385"/>
      <c r="ED53" s="385"/>
      <c r="EE53" s="385"/>
      <c r="EF53" s="385"/>
      <c r="EG53" s="385"/>
      <c r="EH53" s="385"/>
      <c r="EI53" s="385"/>
      <c r="EJ53" s="385"/>
      <c r="EK53" s="385"/>
      <c r="EL53" s="385"/>
      <c r="EM53" s="385"/>
      <c r="EN53" s="385"/>
      <c r="EO53" s="385"/>
      <c r="EP53" s="385"/>
      <c r="EQ53" s="385"/>
      <c r="ER53" s="385"/>
      <c r="ES53" s="396"/>
      <c r="ET53" s="396"/>
      <c r="EU53" s="396"/>
      <c r="EV53" s="396"/>
      <c r="EW53" s="396"/>
      <c r="EX53" s="396"/>
      <c r="EY53" s="396"/>
      <c r="EZ53" s="396"/>
      <c r="FA53" s="385"/>
      <c r="FB53" s="385"/>
      <c r="FC53" s="385"/>
      <c r="FD53" s="385"/>
      <c r="FE53" s="385"/>
      <c r="FF53" s="385"/>
      <c r="FG53" s="385"/>
      <c r="FH53" s="385"/>
      <c r="FI53" s="397"/>
      <c r="FJ53" s="398"/>
      <c r="FK53" s="398"/>
      <c r="FL53" s="398"/>
      <c r="FM53" s="398"/>
      <c r="FN53" s="398"/>
      <c r="FO53" s="398"/>
      <c r="FP53" s="386">
        <v>1.4</v>
      </c>
      <c r="FQ53" s="386">
        <v>1.4</v>
      </c>
      <c r="FR53" s="386">
        <v>1.4</v>
      </c>
      <c r="FS53" s="386">
        <v>1.3</v>
      </c>
      <c r="FT53" s="386">
        <v>1.3</v>
      </c>
      <c r="FU53" s="386">
        <v>1.2</v>
      </c>
      <c r="FV53" s="386">
        <v>1.2</v>
      </c>
      <c r="FW53" s="386">
        <v>1.1000000000000001</v>
      </c>
      <c r="FX53" s="386">
        <v>1.1000000000000001</v>
      </c>
      <c r="FY53" s="386">
        <v>1</v>
      </c>
      <c r="FZ53" s="386">
        <v>1</v>
      </c>
      <c r="GA53" s="386">
        <v>0.9</v>
      </c>
      <c r="GB53" s="385"/>
      <c r="GC53" s="484">
        <v>25.48</v>
      </c>
      <c r="GD53" s="484">
        <v>28.18</v>
      </c>
      <c r="GE53" s="484">
        <v>30.95</v>
      </c>
      <c r="GF53" s="484">
        <v>33.369999999999997</v>
      </c>
      <c r="GG53" s="485">
        <v>35.51</v>
      </c>
      <c r="GH53" s="486">
        <v>7.2891200970000014</v>
      </c>
      <c r="GI53" s="484">
        <v>6.0105583440000014</v>
      </c>
      <c r="GJ53" s="484">
        <v>7.987715694000002</v>
      </c>
      <c r="GK53" s="484">
        <v>11.058900111000003</v>
      </c>
      <c r="GL53" s="484">
        <v>5.2196954040000012</v>
      </c>
      <c r="GM53" s="484">
        <v>4.8901691789999999</v>
      </c>
      <c r="GN53" s="484">
        <v>5.5360405799999999</v>
      </c>
      <c r="GO53" s="485">
        <v>7.7109136650000005</v>
      </c>
    </row>
    <row r="54" spans="1:197">
      <c r="A54" s="390" t="s">
        <v>634</v>
      </c>
      <c r="B54" s="391">
        <v>409</v>
      </c>
      <c r="C54" s="392">
        <v>1020</v>
      </c>
      <c r="D54" s="392">
        <v>306</v>
      </c>
      <c r="E54" s="393">
        <v>25</v>
      </c>
      <c r="F54" s="393">
        <v>46</v>
      </c>
      <c r="G54" s="392">
        <v>30</v>
      </c>
      <c r="H54" s="399">
        <v>521.20000000000005</v>
      </c>
      <c r="I54" s="383">
        <v>6</v>
      </c>
      <c r="J54" s="493">
        <v>1.7</v>
      </c>
      <c r="K54" s="494"/>
      <c r="L54" s="369">
        <v>1.3</v>
      </c>
      <c r="M54" s="384">
        <v>1.6</v>
      </c>
      <c r="N54" s="480">
        <v>0.68799999999999994</v>
      </c>
      <c r="O54" s="371">
        <v>0.93799999999999994</v>
      </c>
      <c r="P54" s="371">
        <v>1.1879999999999999</v>
      </c>
      <c r="Q54" s="371">
        <v>0.88800000000000001</v>
      </c>
      <c r="R54" s="371">
        <f t="shared" si="4"/>
        <v>1.1379999999999999</v>
      </c>
      <c r="S54" s="371">
        <f t="shared" si="5"/>
        <v>1.3879999999999999</v>
      </c>
      <c r="T54" s="372">
        <f t="shared" si="2"/>
        <v>19.359646113995765</v>
      </c>
      <c r="U54" s="373"/>
      <c r="V54" s="372">
        <f t="shared" si="3"/>
        <v>14.988113120512848</v>
      </c>
      <c r="W54" s="373"/>
      <c r="X54" s="374" t="s">
        <v>587</v>
      </c>
      <c r="Y54" s="374" t="s">
        <v>587</v>
      </c>
      <c r="Z54" s="374" t="s">
        <v>587</v>
      </c>
      <c r="AA54" s="374" t="s">
        <v>587</v>
      </c>
      <c r="AB54" s="374" t="s">
        <v>587</v>
      </c>
      <c r="AC54" s="374" t="s">
        <v>587</v>
      </c>
      <c r="AD54" s="374" t="s">
        <v>587</v>
      </c>
      <c r="AE54" s="374" t="s">
        <v>587</v>
      </c>
      <c r="AF54" s="374" t="s">
        <v>587</v>
      </c>
      <c r="AG54" s="374" t="s">
        <v>587</v>
      </c>
      <c r="AH54" s="374" t="s">
        <v>587</v>
      </c>
      <c r="AI54" s="371">
        <v>0.65</v>
      </c>
      <c r="AJ54" s="371">
        <v>1.2</v>
      </c>
      <c r="AK54" s="371">
        <v>0.8</v>
      </c>
      <c r="AL54" s="371">
        <v>1.2</v>
      </c>
      <c r="AM54" s="371">
        <v>0.9</v>
      </c>
      <c r="AN54" s="371">
        <v>1.2</v>
      </c>
      <c r="AO54" s="371">
        <v>1</v>
      </c>
      <c r="AP54" s="371">
        <v>1.2</v>
      </c>
      <c r="AQ54" s="371">
        <v>1.68</v>
      </c>
      <c r="AR54" s="375">
        <v>1.47</v>
      </c>
      <c r="AS54" s="375">
        <v>1.8480000000000001</v>
      </c>
      <c r="AT54" s="375">
        <v>1.617</v>
      </c>
      <c r="AU54" s="376">
        <v>0.57999999999999996</v>
      </c>
      <c r="AV54" s="377">
        <v>0.18</v>
      </c>
      <c r="AW54" s="385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  <c r="BP54" s="396"/>
      <c r="BQ54" s="396"/>
      <c r="BR54" s="396"/>
      <c r="BS54" s="396"/>
      <c r="BT54" s="396"/>
      <c r="BU54" s="396"/>
      <c r="BV54" s="396"/>
      <c r="BW54" s="396"/>
      <c r="BX54" s="385"/>
      <c r="BY54" s="385"/>
      <c r="BZ54" s="385"/>
      <c r="CA54" s="385"/>
      <c r="CB54" s="385"/>
      <c r="CC54" s="385"/>
      <c r="CD54" s="385"/>
      <c r="CE54" s="385"/>
      <c r="CF54" s="385"/>
      <c r="CG54" s="385"/>
      <c r="CH54" s="385"/>
      <c r="CI54" s="385"/>
      <c r="CJ54" s="385"/>
      <c r="CK54" s="385"/>
      <c r="CL54" s="385"/>
      <c r="CM54" s="385"/>
      <c r="CN54" s="385"/>
      <c r="CO54" s="385"/>
      <c r="CP54" s="385"/>
      <c r="CQ54" s="396"/>
      <c r="CR54" s="396"/>
      <c r="CS54" s="396"/>
      <c r="CT54" s="396"/>
      <c r="CU54" s="396"/>
      <c r="CV54" s="396"/>
      <c r="CW54" s="396"/>
      <c r="CX54" s="396"/>
      <c r="CY54" s="385"/>
      <c r="CZ54" s="385"/>
      <c r="DA54" s="385"/>
      <c r="DB54" s="385"/>
      <c r="DC54" s="385"/>
      <c r="DD54" s="385"/>
      <c r="DE54" s="385"/>
      <c r="DF54" s="385"/>
      <c r="DG54" s="385"/>
      <c r="DH54" s="385"/>
      <c r="DI54" s="385"/>
      <c r="DJ54" s="385"/>
      <c r="DK54" s="385"/>
      <c r="DL54" s="385"/>
      <c r="DM54" s="385"/>
      <c r="DN54" s="385"/>
      <c r="DO54" s="385"/>
      <c r="DP54" s="385"/>
      <c r="DQ54" s="385"/>
      <c r="DR54" s="396"/>
      <c r="DS54" s="396"/>
      <c r="DT54" s="396"/>
      <c r="DU54" s="396"/>
      <c r="DV54" s="396"/>
      <c r="DW54" s="396"/>
      <c r="DX54" s="396"/>
      <c r="DY54" s="396"/>
      <c r="DZ54" s="385"/>
      <c r="EA54" s="385"/>
      <c r="EB54" s="385"/>
      <c r="EC54" s="385"/>
      <c r="ED54" s="385"/>
      <c r="EE54" s="385"/>
      <c r="EF54" s="385"/>
      <c r="EG54" s="385"/>
      <c r="EH54" s="385"/>
      <c r="EI54" s="385"/>
      <c r="EJ54" s="385"/>
      <c r="EK54" s="385"/>
      <c r="EL54" s="385"/>
      <c r="EM54" s="385"/>
      <c r="EN54" s="385"/>
      <c r="EO54" s="385"/>
      <c r="EP54" s="385"/>
      <c r="EQ54" s="385"/>
      <c r="ER54" s="385"/>
      <c r="ES54" s="396"/>
      <c r="ET54" s="396"/>
      <c r="EU54" s="396"/>
      <c r="EV54" s="396"/>
      <c r="EW54" s="396"/>
      <c r="EX54" s="396"/>
      <c r="EY54" s="396"/>
      <c r="EZ54" s="396"/>
      <c r="FA54" s="385"/>
      <c r="FB54" s="385"/>
      <c r="FC54" s="385"/>
      <c r="FD54" s="385"/>
      <c r="FE54" s="385"/>
      <c r="FF54" s="385"/>
      <c r="FG54" s="385"/>
      <c r="FH54" s="385"/>
      <c r="FI54" s="397"/>
      <c r="FJ54" s="398"/>
      <c r="FK54" s="398"/>
      <c r="FL54" s="398"/>
      <c r="FM54" s="398"/>
      <c r="FN54" s="398"/>
      <c r="FO54" s="398"/>
      <c r="FP54" s="386">
        <v>1.4</v>
      </c>
      <c r="FQ54" s="386">
        <v>1.4</v>
      </c>
      <c r="FR54" s="386">
        <v>1.4</v>
      </c>
      <c r="FS54" s="386">
        <v>1.3</v>
      </c>
      <c r="FT54" s="386">
        <v>1.3</v>
      </c>
      <c r="FU54" s="386">
        <v>1.2</v>
      </c>
      <c r="FV54" s="386">
        <v>1.2</v>
      </c>
      <c r="FW54" s="386">
        <v>1.1000000000000001</v>
      </c>
      <c r="FX54" s="386">
        <v>1.1000000000000001</v>
      </c>
      <c r="FY54" s="386">
        <v>1</v>
      </c>
      <c r="FZ54" s="386">
        <v>1</v>
      </c>
      <c r="GA54" s="386">
        <v>0.9</v>
      </c>
      <c r="GB54" s="385"/>
      <c r="GC54" s="489">
        <v>23.34</v>
      </c>
      <c r="GD54" s="489">
        <v>26.55</v>
      </c>
      <c r="GE54" s="489">
        <v>28.41</v>
      </c>
      <c r="GF54" s="489">
        <v>30.62</v>
      </c>
      <c r="GG54" s="490">
        <v>32.58</v>
      </c>
      <c r="GH54" s="486">
        <v>7.2891200970000014</v>
      </c>
      <c r="GI54" s="484">
        <v>6.0105583440000014</v>
      </c>
      <c r="GJ54" s="484">
        <v>7.987715694000002</v>
      </c>
      <c r="GK54" s="484">
        <v>11.058900111000003</v>
      </c>
      <c r="GL54" s="484">
        <v>5.2196954040000012</v>
      </c>
      <c r="GM54" s="484">
        <v>4.8901691789999999</v>
      </c>
      <c r="GN54" s="484">
        <v>5.5360405799999999</v>
      </c>
      <c r="GO54" s="485">
        <v>7.7109136650000005</v>
      </c>
    </row>
    <row r="55" spans="1:197">
      <c r="A55" s="390" t="s">
        <v>635</v>
      </c>
      <c r="B55" s="391">
        <v>488</v>
      </c>
      <c r="C55" s="392">
        <v>1036</v>
      </c>
      <c r="D55" s="392">
        <v>311</v>
      </c>
      <c r="E55" s="393">
        <v>30</v>
      </c>
      <c r="F55" s="393">
        <v>54</v>
      </c>
      <c r="G55" s="392">
        <v>30</v>
      </c>
      <c r="H55" s="399">
        <v>622</v>
      </c>
      <c r="I55" s="383">
        <v>6</v>
      </c>
      <c r="J55" s="493">
        <v>1.7</v>
      </c>
      <c r="K55" s="494"/>
      <c r="L55" s="369">
        <v>1.3</v>
      </c>
      <c r="M55" s="384">
        <v>1.6</v>
      </c>
      <c r="N55" s="480">
        <v>0.68799999999999994</v>
      </c>
      <c r="O55" s="371">
        <v>0.93799999999999994</v>
      </c>
      <c r="P55" s="371">
        <v>1.1879999999999999</v>
      </c>
      <c r="Q55" s="371">
        <v>0.88800000000000001</v>
      </c>
      <c r="R55" s="371">
        <f t="shared" si="4"/>
        <v>1.1379999999999999</v>
      </c>
      <c r="S55" s="371">
        <f t="shared" si="5"/>
        <v>1.3879999999999999</v>
      </c>
      <c r="T55" s="372">
        <f t="shared" si="2"/>
        <v>19.359646113995765</v>
      </c>
      <c r="U55" s="373"/>
      <c r="V55" s="372">
        <f t="shared" si="3"/>
        <v>14.988113120512848</v>
      </c>
      <c r="W55" s="373"/>
      <c r="X55" s="374" t="s">
        <v>587</v>
      </c>
      <c r="Y55" s="374" t="s">
        <v>587</v>
      </c>
      <c r="Z55" s="374" t="s">
        <v>587</v>
      </c>
      <c r="AA55" s="374" t="s">
        <v>587</v>
      </c>
      <c r="AB55" s="374" t="s">
        <v>587</v>
      </c>
      <c r="AC55" s="374" t="s">
        <v>587</v>
      </c>
      <c r="AD55" s="374" t="s">
        <v>587</v>
      </c>
      <c r="AE55" s="374" t="s">
        <v>587</v>
      </c>
      <c r="AF55" s="374" t="s">
        <v>587</v>
      </c>
      <c r="AG55" s="374" t="s">
        <v>587</v>
      </c>
      <c r="AH55" s="374" t="s">
        <v>587</v>
      </c>
      <c r="AI55" s="395" t="s">
        <v>606</v>
      </c>
      <c r="AJ55" s="395" t="s">
        <v>606</v>
      </c>
      <c r="AK55" s="395" t="s">
        <v>606</v>
      </c>
      <c r="AL55" s="395" t="s">
        <v>606</v>
      </c>
      <c r="AM55" s="395" t="s">
        <v>606</v>
      </c>
      <c r="AN55" s="395" t="s">
        <v>606</v>
      </c>
      <c r="AO55" s="395" t="s">
        <v>606</v>
      </c>
      <c r="AP55" s="395" t="s">
        <v>606</v>
      </c>
      <c r="AQ55" s="371">
        <v>1.68</v>
      </c>
      <c r="AR55" s="375">
        <v>1.47</v>
      </c>
      <c r="AS55" s="375">
        <v>1.8480000000000001</v>
      </c>
      <c r="AT55" s="375">
        <v>1.617</v>
      </c>
      <c r="AU55" s="376">
        <v>0.63</v>
      </c>
      <c r="AV55" s="377">
        <v>0.23</v>
      </c>
      <c r="AW55" s="385"/>
      <c r="AX55" s="385"/>
      <c r="AY55" s="385"/>
      <c r="AZ55" s="385"/>
      <c r="BA55" s="385"/>
      <c r="BB55" s="385"/>
      <c r="BC55" s="385"/>
      <c r="BD55" s="385"/>
      <c r="BE55" s="385"/>
      <c r="BF55" s="385"/>
      <c r="BG55" s="385"/>
      <c r="BH55" s="385"/>
      <c r="BI55" s="385"/>
      <c r="BJ55" s="385"/>
      <c r="BK55" s="385"/>
      <c r="BL55" s="385"/>
      <c r="BM55" s="385"/>
      <c r="BN55" s="385"/>
      <c r="BO55" s="385"/>
      <c r="BP55" s="396"/>
      <c r="BQ55" s="396"/>
      <c r="BR55" s="396"/>
      <c r="BS55" s="396"/>
      <c r="BT55" s="396"/>
      <c r="BU55" s="396"/>
      <c r="BV55" s="396"/>
      <c r="BW55" s="396"/>
      <c r="BX55" s="385"/>
      <c r="BY55" s="385"/>
      <c r="BZ55" s="385"/>
      <c r="CA55" s="385"/>
      <c r="CB55" s="385"/>
      <c r="CC55" s="385"/>
      <c r="CD55" s="385"/>
      <c r="CE55" s="385"/>
      <c r="CF55" s="385"/>
      <c r="CG55" s="385"/>
      <c r="CH55" s="385"/>
      <c r="CI55" s="385"/>
      <c r="CJ55" s="385"/>
      <c r="CK55" s="385"/>
      <c r="CL55" s="385"/>
      <c r="CM55" s="385"/>
      <c r="CN55" s="385"/>
      <c r="CO55" s="385"/>
      <c r="CP55" s="385"/>
      <c r="CQ55" s="396"/>
      <c r="CR55" s="396"/>
      <c r="CS55" s="396"/>
      <c r="CT55" s="396"/>
      <c r="CU55" s="396"/>
      <c r="CV55" s="396"/>
      <c r="CW55" s="396"/>
      <c r="CX55" s="396"/>
      <c r="CY55" s="385"/>
      <c r="CZ55" s="385"/>
      <c r="DA55" s="385"/>
      <c r="DB55" s="385"/>
      <c r="DC55" s="385"/>
      <c r="DD55" s="385"/>
      <c r="DE55" s="385"/>
      <c r="DF55" s="385"/>
      <c r="DG55" s="385"/>
      <c r="DH55" s="385"/>
      <c r="DI55" s="385"/>
      <c r="DJ55" s="385"/>
      <c r="DK55" s="385"/>
      <c r="DL55" s="385"/>
      <c r="DM55" s="385"/>
      <c r="DN55" s="385"/>
      <c r="DO55" s="385"/>
      <c r="DP55" s="385"/>
      <c r="DQ55" s="385"/>
      <c r="DR55" s="396"/>
      <c r="DS55" s="396"/>
      <c r="DT55" s="396"/>
      <c r="DU55" s="396"/>
      <c r="DV55" s="396"/>
      <c r="DW55" s="396"/>
      <c r="DX55" s="396"/>
      <c r="DY55" s="396"/>
      <c r="DZ55" s="385"/>
      <c r="EA55" s="385"/>
      <c r="EB55" s="385"/>
      <c r="EC55" s="385"/>
      <c r="ED55" s="385"/>
      <c r="EE55" s="385"/>
      <c r="EF55" s="385"/>
      <c r="EG55" s="385"/>
      <c r="EH55" s="385"/>
      <c r="EI55" s="385"/>
      <c r="EJ55" s="385"/>
      <c r="EK55" s="385"/>
      <c r="EL55" s="385"/>
      <c r="EM55" s="385"/>
      <c r="EN55" s="385"/>
      <c r="EO55" s="385"/>
      <c r="EP55" s="385"/>
      <c r="EQ55" s="385"/>
      <c r="ER55" s="385"/>
      <c r="ES55" s="396"/>
      <c r="ET55" s="396"/>
      <c r="EU55" s="396"/>
      <c r="EV55" s="396"/>
      <c r="EW55" s="396"/>
      <c r="EX55" s="396"/>
      <c r="EY55" s="396"/>
      <c r="EZ55" s="396"/>
      <c r="FA55" s="385"/>
      <c r="FB55" s="385"/>
      <c r="FC55" s="385"/>
      <c r="FD55" s="385"/>
      <c r="FE55" s="385"/>
      <c r="FF55" s="385"/>
      <c r="FG55" s="385"/>
      <c r="FH55" s="385"/>
      <c r="FI55" s="397"/>
      <c r="FJ55" s="398"/>
      <c r="FK55" s="398"/>
      <c r="FL55" s="398"/>
      <c r="FM55" s="398"/>
      <c r="FN55" s="398"/>
      <c r="FO55" s="398"/>
      <c r="FP55" s="386">
        <v>1.4</v>
      </c>
      <c r="FQ55" s="386">
        <v>1.4</v>
      </c>
      <c r="FR55" s="386">
        <v>1.4</v>
      </c>
      <c r="FS55" s="386">
        <v>1.3</v>
      </c>
      <c r="FT55" s="386">
        <v>1.3</v>
      </c>
      <c r="FU55" s="386">
        <v>1.2</v>
      </c>
      <c r="FV55" s="386">
        <v>1.2</v>
      </c>
      <c r="FW55" s="386">
        <v>1.1000000000000001</v>
      </c>
      <c r="FX55" s="386">
        <v>1.1000000000000001</v>
      </c>
      <c r="FY55" s="386">
        <v>1</v>
      </c>
      <c r="FZ55" s="386">
        <v>1</v>
      </c>
      <c r="GA55" s="386">
        <v>0.9</v>
      </c>
      <c r="GB55" s="385"/>
      <c r="GC55" s="489">
        <v>19.809999999999999</v>
      </c>
      <c r="GD55" s="489">
        <v>22.54</v>
      </c>
      <c r="GE55" s="489">
        <v>24.12</v>
      </c>
      <c r="GF55" s="489">
        <v>25.99</v>
      </c>
      <c r="GG55" s="490">
        <v>27.67</v>
      </c>
      <c r="GH55" s="486">
        <v>7.2891200970000014</v>
      </c>
      <c r="GI55" s="484">
        <v>6.0105583440000014</v>
      </c>
      <c r="GJ55" s="484">
        <v>7.987715694000002</v>
      </c>
      <c r="GK55" s="484">
        <v>11.058900111000003</v>
      </c>
      <c r="GL55" s="484">
        <v>5.2196954040000012</v>
      </c>
      <c r="GM55" s="484">
        <v>4.8901691789999999</v>
      </c>
      <c r="GN55" s="484">
        <v>5.5360405799999999</v>
      </c>
      <c r="GO55" s="485">
        <v>7.7109136650000005</v>
      </c>
    </row>
    <row r="56" spans="1:197">
      <c r="A56" s="390" t="s">
        <v>636</v>
      </c>
      <c r="B56" s="391">
        <v>579</v>
      </c>
      <c r="C56" s="392">
        <v>1056</v>
      </c>
      <c r="D56" s="392">
        <v>316</v>
      </c>
      <c r="E56" s="393">
        <v>35</v>
      </c>
      <c r="F56" s="393">
        <v>64</v>
      </c>
      <c r="G56" s="392">
        <v>30</v>
      </c>
      <c r="H56" s="399">
        <v>737</v>
      </c>
      <c r="I56" s="383">
        <v>6</v>
      </c>
      <c r="J56" s="493">
        <v>1.7</v>
      </c>
      <c r="K56" s="494"/>
      <c r="L56" s="369">
        <v>1.3</v>
      </c>
      <c r="M56" s="384">
        <v>1.6</v>
      </c>
      <c r="N56" s="480">
        <v>0.68799999999999994</v>
      </c>
      <c r="O56" s="371">
        <v>0.93799999999999994</v>
      </c>
      <c r="P56" s="371">
        <v>1.1879999999999999</v>
      </c>
      <c r="Q56" s="371">
        <v>0.88800000000000001</v>
      </c>
      <c r="R56" s="371">
        <f t="shared" si="4"/>
        <v>1.1379999999999999</v>
      </c>
      <c r="S56" s="371">
        <f t="shared" si="5"/>
        <v>1.3879999999999999</v>
      </c>
      <c r="T56" s="372">
        <f t="shared" si="2"/>
        <v>19.359646113995765</v>
      </c>
      <c r="U56" s="373"/>
      <c r="V56" s="372">
        <f t="shared" si="3"/>
        <v>14.988113120512848</v>
      </c>
      <c r="W56" s="373"/>
      <c r="X56" s="374" t="s">
        <v>587</v>
      </c>
      <c r="Y56" s="374" t="s">
        <v>587</v>
      </c>
      <c r="Z56" s="374" t="s">
        <v>587</v>
      </c>
      <c r="AA56" s="374" t="s">
        <v>587</v>
      </c>
      <c r="AB56" s="374" t="s">
        <v>587</v>
      </c>
      <c r="AC56" s="374" t="s">
        <v>587</v>
      </c>
      <c r="AD56" s="374" t="s">
        <v>587</v>
      </c>
      <c r="AE56" s="374" t="s">
        <v>587</v>
      </c>
      <c r="AF56" s="374" t="s">
        <v>587</v>
      </c>
      <c r="AG56" s="374" t="s">
        <v>587</v>
      </c>
      <c r="AH56" s="374" t="s">
        <v>587</v>
      </c>
      <c r="AI56" s="395" t="s">
        <v>606</v>
      </c>
      <c r="AJ56" s="395" t="s">
        <v>606</v>
      </c>
      <c r="AK56" s="395" t="s">
        <v>606</v>
      </c>
      <c r="AL56" s="395" t="s">
        <v>606</v>
      </c>
      <c r="AM56" s="395" t="s">
        <v>606</v>
      </c>
      <c r="AN56" s="395" t="s">
        <v>606</v>
      </c>
      <c r="AO56" s="395" t="s">
        <v>606</v>
      </c>
      <c r="AP56" s="395" t="s">
        <v>606</v>
      </c>
      <c r="AQ56" s="371">
        <v>1.68</v>
      </c>
      <c r="AR56" s="375">
        <v>1.47</v>
      </c>
      <c r="AS56" s="375">
        <v>1.8480000000000001</v>
      </c>
      <c r="AT56" s="375">
        <v>1.617</v>
      </c>
      <c r="AU56" s="376">
        <v>0.63</v>
      </c>
      <c r="AV56" s="377">
        <v>0.23</v>
      </c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96"/>
      <c r="BQ56" s="396"/>
      <c r="BR56" s="396"/>
      <c r="BS56" s="396"/>
      <c r="BT56" s="396"/>
      <c r="BU56" s="396"/>
      <c r="BV56" s="396"/>
      <c r="BW56" s="396"/>
      <c r="BX56" s="385"/>
      <c r="BY56" s="385"/>
      <c r="BZ56" s="385"/>
      <c r="CA56" s="385"/>
      <c r="CB56" s="385"/>
      <c r="CC56" s="385"/>
      <c r="CD56" s="385"/>
      <c r="CE56" s="385"/>
      <c r="CF56" s="385"/>
      <c r="CG56" s="385"/>
      <c r="CH56" s="385"/>
      <c r="CI56" s="385"/>
      <c r="CJ56" s="385"/>
      <c r="CK56" s="385"/>
      <c r="CL56" s="385"/>
      <c r="CM56" s="385"/>
      <c r="CN56" s="385"/>
      <c r="CO56" s="385"/>
      <c r="CP56" s="385"/>
      <c r="CQ56" s="396"/>
      <c r="CR56" s="396"/>
      <c r="CS56" s="396"/>
      <c r="CT56" s="396"/>
      <c r="CU56" s="396"/>
      <c r="CV56" s="396"/>
      <c r="CW56" s="396"/>
      <c r="CX56" s="396"/>
      <c r="CY56" s="385"/>
      <c r="CZ56" s="385"/>
      <c r="DA56" s="385"/>
      <c r="DB56" s="385"/>
      <c r="DC56" s="385"/>
      <c r="DD56" s="385"/>
      <c r="DE56" s="385"/>
      <c r="DF56" s="385"/>
      <c r="DG56" s="385"/>
      <c r="DH56" s="385"/>
      <c r="DI56" s="385"/>
      <c r="DJ56" s="385"/>
      <c r="DK56" s="385"/>
      <c r="DL56" s="385"/>
      <c r="DM56" s="385"/>
      <c r="DN56" s="385"/>
      <c r="DO56" s="385"/>
      <c r="DP56" s="385"/>
      <c r="DQ56" s="385"/>
      <c r="DR56" s="396"/>
      <c r="DS56" s="396"/>
      <c r="DT56" s="396"/>
      <c r="DU56" s="396"/>
      <c r="DV56" s="396"/>
      <c r="DW56" s="396"/>
      <c r="DX56" s="396"/>
      <c r="DY56" s="396"/>
      <c r="DZ56" s="385"/>
      <c r="EA56" s="385"/>
      <c r="EB56" s="385"/>
      <c r="EC56" s="385"/>
      <c r="ED56" s="385"/>
      <c r="EE56" s="385"/>
      <c r="EF56" s="385"/>
      <c r="EG56" s="385"/>
      <c r="EH56" s="385"/>
      <c r="EI56" s="385"/>
      <c r="EJ56" s="385"/>
      <c r="EK56" s="385"/>
      <c r="EL56" s="385"/>
      <c r="EM56" s="385"/>
      <c r="EN56" s="385"/>
      <c r="EO56" s="385"/>
      <c r="EP56" s="385"/>
      <c r="EQ56" s="385"/>
      <c r="ER56" s="385"/>
      <c r="ES56" s="396"/>
      <c r="ET56" s="396"/>
      <c r="EU56" s="396"/>
      <c r="EV56" s="396"/>
      <c r="EW56" s="396"/>
      <c r="EX56" s="396"/>
      <c r="EY56" s="396"/>
      <c r="EZ56" s="396"/>
      <c r="FA56" s="385"/>
      <c r="FB56" s="385"/>
      <c r="FC56" s="385"/>
      <c r="FD56" s="385"/>
      <c r="FE56" s="385"/>
      <c r="FF56" s="385"/>
      <c r="FG56" s="385"/>
      <c r="FH56" s="385"/>
      <c r="FI56" s="397"/>
      <c r="FJ56" s="398"/>
      <c r="FK56" s="398"/>
      <c r="FL56" s="398"/>
      <c r="FM56" s="398"/>
      <c r="FN56" s="398"/>
      <c r="FO56" s="398"/>
      <c r="FP56" s="386">
        <v>1.4</v>
      </c>
      <c r="FQ56" s="386">
        <v>1.4</v>
      </c>
      <c r="FR56" s="386">
        <v>1.4</v>
      </c>
      <c r="FS56" s="386">
        <v>1.3</v>
      </c>
      <c r="FT56" s="386">
        <v>1.3</v>
      </c>
      <c r="FU56" s="386">
        <v>1.2</v>
      </c>
      <c r="FV56" s="386">
        <v>1.2</v>
      </c>
      <c r="FW56" s="386">
        <v>1.1000000000000001</v>
      </c>
      <c r="FX56" s="386">
        <v>1.1000000000000001</v>
      </c>
      <c r="FY56" s="386">
        <v>1</v>
      </c>
      <c r="FZ56" s="386">
        <v>1</v>
      </c>
      <c r="GA56" s="386">
        <v>0.9</v>
      </c>
      <c r="GB56" s="385"/>
      <c r="GC56" s="489">
        <v>19.8</v>
      </c>
      <c r="GD56" s="489">
        <v>22.53</v>
      </c>
      <c r="GE56" s="489">
        <v>24.11</v>
      </c>
      <c r="GF56" s="489">
        <v>25.98</v>
      </c>
      <c r="GG56" s="490">
        <v>27.65</v>
      </c>
      <c r="GH56" s="486">
        <v>7.2891200970000014</v>
      </c>
      <c r="GI56" s="484">
        <v>6.0105583440000014</v>
      </c>
      <c r="GJ56" s="484">
        <v>7.987715694000002</v>
      </c>
      <c r="GK56" s="484">
        <v>11.058900111000003</v>
      </c>
      <c r="GL56" s="484">
        <v>5.2196954040000012</v>
      </c>
      <c r="GM56" s="484">
        <v>4.8901691789999999</v>
      </c>
      <c r="GN56" s="484">
        <v>5.5360405799999999</v>
      </c>
      <c r="GO56" s="485">
        <v>7.7109136650000005</v>
      </c>
    </row>
    <row r="57" spans="1:197" hidden="1">
      <c r="A57" s="379" t="s">
        <v>637</v>
      </c>
      <c r="B57" s="388">
        <v>19.899999999999999</v>
      </c>
      <c r="C57" s="381">
        <v>114</v>
      </c>
      <c r="D57" s="381">
        <v>120</v>
      </c>
      <c r="E57" s="382">
        <v>5</v>
      </c>
      <c r="F57" s="382">
        <v>8</v>
      </c>
      <c r="G57" s="381">
        <v>12</v>
      </c>
      <c r="H57" s="389">
        <v>25.34</v>
      </c>
      <c r="I57" s="383">
        <v>1</v>
      </c>
      <c r="J57" s="487">
        <v>0.6</v>
      </c>
      <c r="K57" s="488"/>
      <c r="L57" s="369">
        <v>0.5</v>
      </c>
      <c r="M57" s="384">
        <v>0.6</v>
      </c>
      <c r="N57" s="480">
        <v>0.22900000000000001</v>
      </c>
      <c r="O57" s="371">
        <v>0.47899999999999998</v>
      </c>
      <c r="P57" s="371">
        <v>0.72899999999999998</v>
      </c>
      <c r="Q57" s="371">
        <v>0.42899999999999999</v>
      </c>
      <c r="R57" s="371">
        <f t="shared" si="4"/>
        <v>0.67900000000000005</v>
      </c>
      <c r="S57" s="371">
        <f t="shared" si="5"/>
        <v>0.92900000000000005</v>
      </c>
      <c r="T57" s="372">
        <f t="shared" si="2"/>
        <v>19.359646113995765</v>
      </c>
      <c r="U57" s="373"/>
      <c r="V57" s="372">
        <f t="shared" si="3"/>
        <v>14.988113120512848</v>
      </c>
      <c r="W57" s="373"/>
      <c r="X57" s="371">
        <v>0.67</v>
      </c>
      <c r="Y57" s="371">
        <v>0.72</v>
      </c>
      <c r="Z57" s="371">
        <v>0.83</v>
      </c>
      <c r="AA57" s="371">
        <v>1.46</v>
      </c>
      <c r="AB57" s="371">
        <v>1.88</v>
      </c>
      <c r="AC57" s="371">
        <v>3</v>
      </c>
      <c r="AD57" s="371">
        <v>3.3</v>
      </c>
      <c r="AE57" s="371">
        <v>3.6</v>
      </c>
      <c r="AF57" s="371">
        <v>4</v>
      </c>
      <c r="AG57" s="371">
        <v>5</v>
      </c>
      <c r="AH57" s="374" t="s">
        <v>587</v>
      </c>
      <c r="AI57" s="371">
        <v>0.2</v>
      </c>
      <c r="AJ57" s="371">
        <v>0.313</v>
      </c>
      <c r="AK57" s="371">
        <v>0.3</v>
      </c>
      <c r="AL57" s="371">
        <v>0.41299999999999998</v>
      </c>
      <c r="AM57" s="371">
        <v>0.4</v>
      </c>
      <c r="AN57" s="371">
        <v>0.51300000000000001</v>
      </c>
      <c r="AO57" s="371">
        <v>0.5</v>
      </c>
      <c r="AP57" s="371">
        <v>0.61299999999999999</v>
      </c>
      <c r="AQ57" s="371">
        <v>1.68</v>
      </c>
      <c r="AR57" s="375">
        <v>1.47</v>
      </c>
      <c r="AS57" s="375">
        <v>1.8480000000000001</v>
      </c>
      <c r="AT57" s="375">
        <v>1.617</v>
      </c>
      <c r="AU57" s="376">
        <v>0.5</v>
      </c>
      <c r="AV57" s="377">
        <v>0.1</v>
      </c>
      <c r="AW57" s="386">
        <v>1.3</v>
      </c>
      <c r="AX57" s="386">
        <v>1.3</v>
      </c>
      <c r="AY57" s="386">
        <v>1.3</v>
      </c>
      <c r="AZ57" s="386">
        <v>1.3</v>
      </c>
      <c r="BA57" s="386">
        <v>0.9</v>
      </c>
      <c r="BB57" s="386">
        <v>0.9</v>
      </c>
      <c r="BC57" s="386">
        <v>0.9</v>
      </c>
      <c r="BD57" s="386">
        <v>0.7</v>
      </c>
      <c r="BE57" s="386">
        <v>0.7</v>
      </c>
      <c r="BF57" s="386">
        <v>0.7</v>
      </c>
      <c r="BG57" s="386">
        <v>0.6</v>
      </c>
      <c r="BH57" s="386">
        <v>0.6</v>
      </c>
      <c r="BI57" s="386">
        <v>0.6</v>
      </c>
      <c r="BJ57" s="386">
        <v>0.5</v>
      </c>
      <c r="BK57" s="386">
        <v>0.5</v>
      </c>
      <c r="BL57" s="386">
        <v>0.5</v>
      </c>
      <c r="BM57" s="386">
        <v>0.5</v>
      </c>
      <c r="BN57" s="386">
        <v>0.5</v>
      </c>
      <c r="BO57" s="386">
        <v>0.4</v>
      </c>
      <c r="BP57" s="386">
        <v>0.4</v>
      </c>
      <c r="BQ57" s="386">
        <v>0.4</v>
      </c>
      <c r="BR57" s="386">
        <v>0.4</v>
      </c>
      <c r="BS57" s="386">
        <v>0.4</v>
      </c>
      <c r="BT57" s="386">
        <v>0.4</v>
      </c>
      <c r="BU57" s="386">
        <v>0.3</v>
      </c>
      <c r="BV57" s="386">
        <v>0.3</v>
      </c>
      <c r="BW57" s="386">
        <v>0.3</v>
      </c>
      <c r="BX57" s="386">
        <v>1.5</v>
      </c>
      <c r="BY57" s="386">
        <v>1.5</v>
      </c>
      <c r="BZ57" s="386">
        <v>1.5</v>
      </c>
      <c r="CA57" s="386">
        <v>1.5</v>
      </c>
      <c r="CB57" s="386">
        <v>1.3</v>
      </c>
      <c r="CC57" s="386">
        <v>1.3</v>
      </c>
      <c r="CD57" s="386">
        <v>1.2</v>
      </c>
      <c r="CE57" s="386">
        <v>1.2</v>
      </c>
      <c r="CF57" s="386">
        <v>1.2</v>
      </c>
      <c r="CG57" s="386">
        <v>1.1000000000000001</v>
      </c>
      <c r="CH57" s="386">
        <v>1.1000000000000001</v>
      </c>
      <c r="CI57" s="386">
        <v>1.1000000000000001</v>
      </c>
      <c r="CJ57" s="386">
        <v>1</v>
      </c>
      <c r="CK57" s="386">
        <v>1</v>
      </c>
      <c r="CL57" s="386">
        <v>1</v>
      </c>
      <c r="CM57" s="386">
        <v>0.9</v>
      </c>
      <c r="CN57" s="386">
        <v>0.9</v>
      </c>
      <c r="CO57" s="386">
        <v>0.9</v>
      </c>
      <c r="CP57" s="386">
        <v>0.8</v>
      </c>
      <c r="CQ57" s="386">
        <v>0.8</v>
      </c>
      <c r="CR57" s="386">
        <v>0.7</v>
      </c>
      <c r="CS57" s="386">
        <v>0.7</v>
      </c>
      <c r="CT57" s="386">
        <v>0.6</v>
      </c>
      <c r="CU57" s="386">
        <v>0.6</v>
      </c>
      <c r="CV57" s="386">
        <v>0.5</v>
      </c>
      <c r="CW57" s="386">
        <v>0.5</v>
      </c>
      <c r="CX57" s="386">
        <v>0.4</v>
      </c>
      <c r="CY57" s="386">
        <v>1.7</v>
      </c>
      <c r="CZ57" s="386">
        <v>1.7</v>
      </c>
      <c r="DA57" s="386">
        <v>1.7</v>
      </c>
      <c r="DB57" s="386">
        <v>1.7</v>
      </c>
      <c r="DC57" s="386">
        <v>1.4</v>
      </c>
      <c r="DD57" s="386">
        <v>1.4</v>
      </c>
      <c r="DE57" s="386">
        <v>1.2</v>
      </c>
      <c r="DF57" s="386">
        <v>1.2</v>
      </c>
      <c r="DG57" s="386">
        <v>1.2</v>
      </c>
      <c r="DH57" s="386">
        <v>1.1000000000000001</v>
      </c>
      <c r="DI57" s="386">
        <v>1.1000000000000001</v>
      </c>
      <c r="DJ57" s="386">
        <v>1</v>
      </c>
      <c r="DK57" s="386">
        <v>1</v>
      </c>
      <c r="DL57" s="386">
        <v>0.9</v>
      </c>
      <c r="DM57" s="386">
        <v>0.9</v>
      </c>
      <c r="DN57" s="386">
        <v>0.9</v>
      </c>
      <c r="DO57" s="386">
        <v>0.8</v>
      </c>
      <c r="DP57" s="386">
        <v>0.8</v>
      </c>
      <c r="DQ57" s="386">
        <v>0.8</v>
      </c>
      <c r="DR57" s="386">
        <v>0.7</v>
      </c>
      <c r="DS57" s="386">
        <v>0.7</v>
      </c>
      <c r="DT57" s="386">
        <v>0.7</v>
      </c>
      <c r="DU57" s="386">
        <v>0.7</v>
      </c>
      <c r="DV57" s="386">
        <v>0.6</v>
      </c>
      <c r="DW57" s="386">
        <v>0.6</v>
      </c>
      <c r="DX57" s="386">
        <v>0.6</v>
      </c>
      <c r="DY57" s="386">
        <v>0.6</v>
      </c>
      <c r="DZ57" s="385"/>
      <c r="EA57" s="385"/>
      <c r="EB57" s="386">
        <v>1.8</v>
      </c>
      <c r="EC57" s="386">
        <v>1.8</v>
      </c>
      <c r="ED57" s="386">
        <v>1.6</v>
      </c>
      <c r="EE57" s="386">
        <v>1.6</v>
      </c>
      <c r="EF57" s="386">
        <v>1.4</v>
      </c>
      <c r="EG57" s="386">
        <v>1.4</v>
      </c>
      <c r="EH57" s="386">
        <v>1.4</v>
      </c>
      <c r="EI57" s="386">
        <v>1.3</v>
      </c>
      <c r="EJ57" s="386">
        <v>1.3</v>
      </c>
      <c r="EK57" s="386">
        <v>1.2</v>
      </c>
      <c r="EL57" s="386">
        <v>1.2</v>
      </c>
      <c r="EM57" s="386">
        <v>1.1000000000000001</v>
      </c>
      <c r="EN57" s="386">
        <v>1.1000000000000001</v>
      </c>
      <c r="EO57" s="386">
        <v>1.1000000000000001</v>
      </c>
      <c r="EP57" s="386">
        <v>1</v>
      </c>
      <c r="EQ57" s="386">
        <v>1</v>
      </c>
      <c r="ER57" s="386">
        <v>1</v>
      </c>
      <c r="ES57" s="386">
        <v>0.9</v>
      </c>
      <c r="ET57" s="386">
        <v>0.9</v>
      </c>
      <c r="EU57" s="386">
        <v>0.9</v>
      </c>
      <c r="EV57" s="386">
        <v>0.9</v>
      </c>
      <c r="EW57" s="386">
        <v>0.8</v>
      </c>
      <c r="EX57" s="386">
        <v>0.8</v>
      </c>
      <c r="EY57" s="386">
        <v>0.8</v>
      </c>
      <c r="EZ57" s="386">
        <v>0.8</v>
      </c>
      <c r="FA57" s="385"/>
      <c r="FB57" s="385"/>
      <c r="FC57" s="385"/>
      <c r="FD57" s="385"/>
      <c r="FE57" s="386">
        <v>1.9</v>
      </c>
      <c r="FF57" s="386">
        <v>1.9</v>
      </c>
      <c r="FG57" s="386">
        <v>1.7</v>
      </c>
      <c r="FH57" s="386">
        <v>1.7</v>
      </c>
      <c r="FI57" s="386">
        <v>1.6</v>
      </c>
      <c r="FJ57" s="386">
        <v>1.6</v>
      </c>
      <c r="FK57" s="386">
        <v>1.4</v>
      </c>
      <c r="FL57" s="386">
        <v>1.4</v>
      </c>
      <c r="FM57" s="386">
        <v>1.4</v>
      </c>
      <c r="FN57" s="386">
        <v>1.4</v>
      </c>
      <c r="FO57" s="386">
        <v>1.4</v>
      </c>
      <c r="FP57" s="386">
        <v>1.4</v>
      </c>
      <c r="FQ57" s="386">
        <v>1.3</v>
      </c>
      <c r="FR57" s="386">
        <v>1.3</v>
      </c>
      <c r="FS57" s="386">
        <v>1.2</v>
      </c>
      <c r="FT57" s="386">
        <v>1.2</v>
      </c>
      <c r="FU57" s="386">
        <v>1.1000000000000001</v>
      </c>
      <c r="FV57" s="386">
        <v>1.1000000000000001</v>
      </c>
      <c r="FW57" s="375">
        <v>1</v>
      </c>
      <c r="FX57" s="375">
        <v>1</v>
      </c>
      <c r="FY57" s="375">
        <v>1</v>
      </c>
      <c r="FZ57" s="375">
        <v>0.9</v>
      </c>
      <c r="GA57" s="375">
        <v>0.9</v>
      </c>
      <c r="GB57" s="387"/>
      <c r="GC57" s="484">
        <v>44.024703660000014</v>
      </c>
      <c r="GD57" s="484">
        <v>54.160930341000018</v>
      </c>
      <c r="GE57" s="484">
        <v>69.042334662000016</v>
      </c>
      <c r="GF57" s="484">
        <v>75.975566436000008</v>
      </c>
      <c r="GG57" s="485">
        <v>89.288425926000002</v>
      </c>
      <c r="GH57" s="486">
        <v>7.2891200970000014</v>
      </c>
      <c r="GI57" s="484">
        <v>6.0105583440000014</v>
      </c>
      <c r="GJ57" s="484">
        <v>7.987715694000002</v>
      </c>
      <c r="GK57" s="484">
        <v>11.058900111000003</v>
      </c>
      <c r="GL57" s="484">
        <v>5.2196954040000012</v>
      </c>
      <c r="GM57" s="484">
        <v>4.8901691789999999</v>
      </c>
      <c r="GN57" s="484">
        <v>5.5360405799999999</v>
      </c>
      <c r="GO57" s="485">
        <v>7.7109136650000005</v>
      </c>
    </row>
    <row r="58" spans="1:197" hidden="1">
      <c r="A58" s="379" t="s">
        <v>638</v>
      </c>
      <c r="B58" s="388">
        <v>14.6</v>
      </c>
      <c r="C58" s="381">
        <v>109</v>
      </c>
      <c r="D58" s="381">
        <v>120</v>
      </c>
      <c r="E58" s="382">
        <v>4.2</v>
      </c>
      <c r="F58" s="382">
        <v>5.5</v>
      </c>
      <c r="G58" s="381">
        <v>12</v>
      </c>
      <c r="H58" s="389">
        <v>18.55</v>
      </c>
      <c r="I58" s="383">
        <v>1</v>
      </c>
      <c r="J58" s="487">
        <v>0.6</v>
      </c>
      <c r="K58" s="488"/>
      <c r="L58" s="369">
        <v>0.5</v>
      </c>
      <c r="M58" s="384">
        <v>0.6</v>
      </c>
      <c r="N58" s="480">
        <v>0.22900000000000001</v>
      </c>
      <c r="O58" s="371">
        <v>0.47899999999999998</v>
      </c>
      <c r="P58" s="371">
        <v>0.72899999999999998</v>
      </c>
      <c r="Q58" s="371">
        <v>0.42899999999999999</v>
      </c>
      <c r="R58" s="371">
        <f t="shared" si="4"/>
        <v>0.67900000000000005</v>
      </c>
      <c r="S58" s="371">
        <f t="shared" si="5"/>
        <v>0.92900000000000005</v>
      </c>
      <c r="T58" s="372">
        <f t="shared" si="2"/>
        <v>19.359646113995765</v>
      </c>
      <c r="U58" s="373"/>
      <c r="V58" s="372">
        <f t="shared" si="3"/>
        <v>14.988113120512848</v>
      </c>
      <c r="W58" s="373"/>
      <c r="X58" s="371">
        <v>0.67</v>
      </c>
      <c r="Y58" s="371">
        <v>0.72</v>
      </c>
      <c r="Z58" s="371">
        <v>0.83</v>
      </c>
      <c r="AA58" s="371">
        <v>1.46</v>
      </c>
      <c r="AB58" s="371">
        <v>1.88</v>
      </c>
      <c r="AC58" s="371">
        <v>3</v>
      </c>
      <c r="AD58" s="371">
        <v>3.3</v>
      </c>
      <c r="AE58" s="371">
        <v>3.6</v>
      </c>
      <c r="AF58" s="371">
        <v>4</v>
      </c>
      <c r="AG58" s="371">
        <v>5</v>
      </c>
      <c r="AH58" s="374" t="s">
        <v>587</v>
      </c>
      <c r="AI58" s="371">
        <v>0.2</v>
      </c>
      <c r="AJ58" s="371">
        <v>0.313</v>
      </c>
      <c r="AK58" s="371">
        <v>0.3</v>
      </c>
      <c r="AL58" s="371">
        <v>0.41299999999999998</v>
      </c>
      <c r="AM58" s="371">
        <v>0.4</v>
      </c>
      <c r="AN58" s="371">
        <v>0.51300000000000001</v>
      </c>
      <c r="AO58" s="371">
        <v>0.5</v>
      </c>
      <c r="AP58" s="371">
        <v>0.61299999999999999</v>
      </c>
      <c r="AQ58" s="371">
        <v>1.68</v>
      </c>
      <c r="AR58" s="375">
        <v>1.47</v>
      </c>
      <c r="AS58" s="375">
        <v>1.8480000000000001</v>
      </c>
      <c r="AT58" s="375">
        <v>1.617</v>
      </c>
      <c r="AU58" s="376">
        <v>0.5</v>
      </c>
      <c r="AV58" s="377">
        <v>0.1</v>
      </c>
      <c r="AW58" s="385"/>
      <c r="AX58" s="385"/>
      <c r="AY58" s="385"/>
      <c r="AZ58" s="385"/>
      <c r="BA58" s="385"/>
      <c r="BB58" s="385"/>
      <c r="BC58" s="386">
        <v>1.2</v>
      </c>
      <c r="BD58" s="386">
        <v>1.2</v>
      </c>
      <c r="BE58" s="386">
        <v>1.2</v>
      </c>
      <c r="BF58" s="386">
        <v>1.1000000000000001</v>
      </c>
      <c r="BG58" s="386">
        <v>1.1000000000000001</v>
      </c>
      <c r="BH58" s="386">
        <v>1.1000000000000001</v>
      </c>
      <c r="BI58" s="386">
        <v>1</v>
      </c>
      <c r="BJ58" s="386">
        <v>1</v>
      </c>
      <c r="BK58" s="386">
        <v>1</v>
      </c>
      <c r="BL58" s="386">
        <v>0.9</v>
      </c>
      <c r="BM58" s="386">
        <v>0.9</v>
      </c>
      <c r="BN58" s="386">
        <v>0.9</v>
      </c>
      <c r="BO58" s="386">
        <v>0.8</v>
      </c>
      <c r="BP58" s="386">
        <v>0.8</v>
      </c>
      <c r="BQ58" s="386">
        <v>0.7</v>
      </c>
      <c r="BR58" s="386">
        <v>0.7</v>
      </c>
      <c r="BS58" s="386">
        <v>0.6</v>
      </c>
      <c r="BT58" s="386">
        <v>0.6</v>
      </c>
      <c r="BU58" s="386">
        <v>0.5</v>
      </c>
      <c r="BV58" s="386">
        <v>0.5</v>
      </c>
      <c r="BW58" s="386">
        <v>0.4</v>
      </c>
      <c r="BX58" s="385"/>
      <c r="BY58" s="385"/>
      <c r="BZ58" s="385"/>
      <c r="CA58" s="385"/>
      <c r="CB58" s="385"/>
      <c r="CC58" s="385"/>
      <c r="CD58" s="386">
        <v>1.2</v>
      </c>
      <c r="CE58" s="386">
        <v>1.2</v>
      </c>
      <c r="CF58" s="386">
        <v>1.2</v>
      </c>
      <c r="CG58" s="386">
        <v>1.1000000000000001</v>
      </c>
      <c r="CH58" s="386">
        <v>1.1000000000000001</v>
      </c>
      <c r="CI58" s="386">
        <v>1.1000000000000001</v>
      </c>
      <c r="CJ58" s="386">
        <v>1</v>
      </c>
      <c r="CK58" s="386">
        <v>1</v>
      </c>
      <c r="CL58" s="386">
        <v>1</v>
      </c>
      <c r="CM58" s="386">
        <v>0.9</v>
      </c>
      <c r="CN58" s="386">
        <v>0.9</v>
      </c>
      <c r="CO58" s="386">
        <v>0.9</v>
      </c>
      <c r="CP58" s="386">
        <v>0.8</v>
      </c>
      <c r="CQ58" s="386">
        <v>0.8</v>
      </c>
      <c r="CR58" s="386">
        <v>0.7</v>
      </c>
      <c r="CS58" s="386">
        <v>0.7</v>
      </c>
      <c r="CT58" s="386">
        <v>0.6</v>
      </c>
      <c r="CU58" s="386">
        <v>0.6</v>
      </c>
      <c r="CV58" s="386">
        <v>0.5</v>
      </c>
      <c r="CW58" s="386">
        <v>0.5</v>
      </c>
      <c r="CX58" s="386">
        <v>0.4</v>
      </c>
      <c r="CY58" s="385"/>
      <c r="CZ58" s="385"/>
      <c r="DA58" s="385"/>
      <c r="DB58" s="385"/>
      <c r="DC58" s="385"/>
      <c r="DD58" s="385"/>
      <c r="DE58" s="386">
        <v>1.4</v>
      </c>
      <c r="DF58" s="386">
        <v>1.4</v>
      </c>
      <c r="DG58" s="386">
        <v>1.4</v>
      </c>
      <c r="DH58" s="386">
        <v>1.3</v>
      </c>
      <c r="DI58" s="386">
        <v>1.3</v>
      </c>
      <c r="DJ58" s="386">
        <v>1.3</v>
      </c>
      <c r="DK58" s="386">
        <v>1.2</v>
      </c>
      <c r="DL58" s="386">
        <v>1.2</v>
      </c>
      <c r="DM58" s="386">
        <v>1.2</v>
      </c>
      <c r="DN58" s="386">
        <v>1.1000000000000001</v>
      </c>
      <c r="DO58" s="386">
        <v>1.1000000000000001</v>
      </c>
      <c r="DP58" s="386">
        <v>1.1000000000000001</v>
      </c>
      <c r="DQ58" s="386">
        <v>1</v>
      </c>
      <c r="DR58" s="386">
        <v>1</v>
      </c>
      <c r="DS58" s="386">
        <v>0.9</v>
      </c>
      <c r="DT58" s="386">
        <v>0.9</v>
      </c>
      <c r="DU58" s="386">
        <v>0.8</v>
      </c>
      <c r="DV58" s="386">
        <v>0.8</v>
      </c>
      <c r="DW58" s="386">
        <v>0.7</v>
      </c>
      <c r="DX58" s="386">
        <v>0.7</v>
      </c>
      <c r="DY58" s="386">
        <v>0.6</v>
      </c>
      <c r="DZ58" s="385"/>
      <c r="EA58" s="385"/>
      <c r="EB58" s="385"/>
      <c r="EC58" s="385"/>
      <c r="ED58" s="385"/>
      <c r="EE58" s="385"/>
      <c r="EF58" s="386">
        <v>1.4</v>
      </c>
      <c r="EG58" s="386">
        <v>1.4</v>
      </c>
      <c r="EH58" s="386">
        <v>1.4</v>
      </c>
      <c r="EI58" s="386">
        <v>1.3</v>
      </c>
      <c r="EJ58" s="386">
        <v>1.3</v>
      </c>
      <c r="EK58" s="386">
        <v>1.3</v>
      </c>
      <c r="EL58" s="386">
        <v>1.2</v>
      </c>
      <c r="EM58" s="386">
        <v>1.2</v>
      </c>
      <c r="EN58" s="386">
        <v>1.2</v>
      </c>
      <c r="EO58" s="386">
        <v>1.1000000000000001</v>
      </c>
      <c r="EP58" s="386">
        <v>1.1000000000000001</v>
      </c>
      <c r="EQ58" s="386">
        <v>1.1000000000000001</v>
      </c>
      <c r="ER58" s="386">
        <v>1</v>
      </c>
      <c r="ES58" s="386">
        <v>1</v>
      </c>
      <c r="ET58" s="386">
        <v>0.9</v>
      </c>
      <c r="EU58" s="386">
        <v>0.9</v>
      </c>
      <c r="EV58" s="386">
        <v>0.8</v>
      </c>
      <c r="EW58" s="386">
        <v>0.8</v>
      </c>
      <c r="EX58" s="386">
        <v>0.8</v>
      </c>
      <c r="EY58" s="386">
        <v>0.8</v>
      </c>
      <c r="EZ58" s="386">
        <v>0.8</v>
      </c>
      <c r="FA58" s="385"/>
      <c r="FB58" s="385"/>
      <c r="FC58" s="385"/>
      <c r="FD58" s="385"/>
      <c r="FE58" s="385"/>
      <c r="FF58" s="385"/>
      <c r="FG58" s="386">
        <v>1.7</v>
      </c>
      <c r="FH58" s="386">
        <v>1.7</v>
      </c>
      <c r="FI58" s="386">
        <v>1.6</v>
      </c>
      <c r="FJ58" s="386">
        <v>1.6</v>
      </c>
      <c r="FK58" s="386">
        <v>1.4</v>
      </c>
      <c r="FL58" s="386">
        <v>1.4</v>
      </c>
      <c r="FM58" s="386">
        <v>1.4</v>
      </c>
      <c r="FN58" s="386">
        <v>1.4</v>
      </c>
      <c r="FO58" s="386">
        <v>1.4</v>
      </c>
      <c r="FP58" s="386">
        <v>1.4</v>
      </c>
      <c r="FQ58" s="386">
        <v>1.3</v>
      </c>
      <c r="FR58" s="386">
        <v>1.3</v>
      </c>
      <c r="FS58" s="386">
        <v>1.2</v>
      </c>
      <c r="FT58" s="386">
        <v>1.2</v>
      </c>
      <c r="FU58" s="386">
        <v>1.1000000000000001</v>
      </c>
      <c r="FV58" s="386">
        <v>1.1000000000000001</v>
      </c>
      <c r="FW58" s="375">
        <v>1</v>
      </c>
      <c r="FX58" s="375">
        <v>1</v>
      </c>
      <c r="FY58" s="375">
        <v>1</v>
      </c>
      <c r="FZ58" s="375">
        <v>0.9</v>
      </c>
      <c r="GA58" s="375">
        <v>0.9</v>
      </c>
      <c r="GB58" s="387"/>
      <c r="GC58" s="484">
        <v>60.000135048000011</v>
      </c>
      <c r="GD58" s="484">
        <v>73.734788105999996</v>
      </c>
      <c r="GE58" s="484">
        <v>93.928155174000011</v>
      </c>
      <c r="GF58" s="484">
        <v>103.37896730700002</v>
      </c>
      <c r="GG58" s="485">
        <v>121.39746129000002</v>
      </c>
      <c r="GH58" s="486">
        <v>7.2891200970000014</v>
      </c>
      <c r="GI58" s="484">
        <v>6.0105583440000014</v>
      </c>
      <c r="GJ58" s="484">
        <v>7.987715694000002</v>
      </c>
      <c r="GK58" s="484">
        <v>11.058900111000003</v>
      </c>
      <c r="GL58" s="484">
        <v>5.2196954040000012</v>
      </c>
      <c r="GM58" s="484">
        <v>4.8901691789999999</v>
      </c>
      <c r="GN58" s="484">
        <v>5.5360405799999999</v>
      </c>
      <c r="GO58" s="485">
        <v>7.7109136650000005</v>
      </c>
    </row>
    <row r="59" spans="1:197" hidden="1">
      <c r="A59" s="379" t="s">
        <v>639</v>
      </c>
      <c r="B59" s="388">
        <v>26.7</v>
      </c>
      <c r="C59" s="381">
        <v>120</v>
      </c>
      <c r="D59" s="381">
        <v>120</v>
      </c>
      <c r="E59" s="382">
        <v>6.5</v>
      </c>
      <c r="F59" s="382">
        <v>11</v>
      </c>
      <c r="G59" s="381">
        <v>12</v>
      </c>
      <c r="H59" s="389">
        <v>34.01</v>
      </c>
      <c r="I59" s="383">
        <v>1</v>
      </c>
      <c r="J59" s="487">
        <v>0.6</v>
      </c>
      <c r="K59" s="488"/>
      <c r="L59" s="369">
        <v>0.5</v>
      </c>
      <c r="M59" s="384">
        <v>0.6</v>
      </c>
      <c r="N59" s="480">
        <v>0.22900000000000001</v>
      </c>
      <c r="O59" s="371">
        <v>0.47899999999999998</v>
      </c>
      <c r="P59" s="371">
        <v>0.72899999999999998</v>
      </c>
      <c r="Q59" s="371">
        <v>0.42899999999999999</v>
      </c>
      <c r="R59" s="371">
        <f t="shared" si="4"/>
        <v>0.67900000000000005</v>
      </c>
      <c r="S59" s="371">
        <f t="shared" si="5"/>
        <v>0.92900000000000005</v>
      </c>
      <c r="T59" s="372">
        <f t="shared" si="2"/>
        <v>19.359646113995765</v>
      </c>
      <c r="U59" s="373"/>
      <c r="V59" s="372">
        <f t="shared" si="3"/>
        <v>14.988113120512848</v>
      </c>
      <c r="W59" s="373"/>
      <c r="X59" s="371">
        <v>0.67</v>
      </c>
      <c r="Y59" s="371">
        <v>0.72</v>
      </c>
      <c r="Z59" s="371">
        <v>0.83</v>
      </c>
      <c r="AA59" s="371">
        <v>1.46</v>
      </c>
      <c r="AB59" s="371">
        <v>1.88</v>
      </c>
      <c r="AC59" s="371">
        <v>3</v>
      </c>
      <c r="AD59" s="371">
        <v>3.3</v>
      </c>
      <c r="AE59" s="371">
        <v>3.6</v>
      </c>
      <c r="AF59" s="371">
        <v>4</v>
      </c>
      <c r="AG59" s="371">
        <v>5</v>
      </c>
      <c r="AH59" s="374" t="s">
        <v>587</v>
      </c>
      <c r="AI59" s="371">
        <v>0.27500000000000002</v>
      </c>
      <c r="AJ59" s="371">
        <v>0.35099999999999998</v>
      </c>
      <c r="AK59" s="371">
        <v>0.375</v>
      </c>
      <c r="AL59" s="371">
        <v>0.45100000000000001</v>
      </c>
      <c r="AM59" s="371">
        <v>0.47499999999999998</v>
      </c>
      <c r="AN59" s="371">
        <v>0.55100000000000005</v>
      </c>
      <c r="AO59" s="371">
        <v>0.57499999999999996</v>
      </c>
      <c r="AP59" s="371">
        <v>0.65100000000000002</v>
      </c>
      <c r="AQ59" s="371">
        <v>1.68</v>
      </c>
      <c r="AR59" s="375">
        <v>1.47</v>
      </c>
      <c r="AS59" s="375">
        <v>1.8480000000000001</v>
      </c>
      <c r="AT59" s="375">
        <v>1.617</v>
      </c>
      <c r="AU59" s="376">
        <v>0.51</v>
      </c>
      <c r="AV59" s="377">
        <v>0.11</v>
      </c>
      <c r="AW59" s="386">
        <v>1.3</v>
      </c>
      <c r="AX59" s="386">
        <v>1.3</v>
      </c>
      <c r="AY59" s="386">
        <v>1.3</v>
      </c>
      <c r="AZ59" s="386">
        <v>1.3</v>
      </c>
      <c r="BA59" s="386">
        <v>0.9</v>
      </c>
      <c r="BB59" s="386">
        <v>0.9</v>
      </c>
      <c r="BC59" s="386">
        <v>0.9</v>
      </c>
      <c r="BD59" s="386">
        <v>0.7</v>
      </c>
      <c r="BE59" s="386">
        <v>0.7</v>
      </c>
      <c r="BF59" s="386">
        <v>0.7</v>
      </c>
      <c r="BG59" s="386">
        <v>0.6</v>
      </c>
      <c r="BH59" s="386">
        <v>0.6</v>
      </c>
      <c r="BI59" s="386">
        <v>0.6</v>
      </c>
      <c r="BJ59" s="386">
        <v>0.5</v>
      </c>
      <c r="BK59" s="386">
        <v>0.5</v>
      </c>
      <c r="BL59" s="386">
        <v>0.5</v>
      </c>
      <c r="BM59" s="386">
        <v>0.5</v>
      </c>
      <c r="BN59" s="386">
        <v>0.5</v>
      </c>
      <c r="BO59" s="386">
        <v>0.4</v>
      </c>
      <c r="BP59" s="386">
        <v>0.4</v>
      </c>
      <c r="BQ59" s="386">
        <v>0.4</v>
      </c>
      <c r="BR59" s="386">
        <v>0.4</v>
      </c>
      <c r="BS59" s="386">
        <v>0.4</v>
      </c>
      <c r="BT59" s="386">
        <v>0.4</v>
      </c>
      <c r="BU59" s="386">
        <v>0.3</v>
      </c>
      <c r="BV59" s="386">
        <v>0.3</v>
      </c>
      <c r="BW59" s="386">
        <v>0.3</v>
      </c>
      <c r="BX59" s="386">
        <v>1.5</v>
      </c>
      <c r="BY59" s="386">
        <v>1.5</v>
      </c>
      <c r="BZ59" s="386">
        <v>1.5</v>
      </c>
      <c r="CA59" s="386">
        <v>1.5</v>
      </c>
      <c r="CB59" s="386">
        <v>1.2</v>
      </c>
      <c r="CC59" s="386">
        <v>1.2</v>
      </c>
      <c r="CD59" s="386">
        <v>1</v>
      </c>
      <c r="CE59" s="386">
        <v>1</v>
      </c>
      <c r="CF59" s="386">
        <v>1</v>
      </c>
      <c r="CG59" s="386">
        <v>0.9</v>
      </c>
      <c r="CH59" s="386">
        <v>0.9</v>
      </c>
      <c r="CI59" s="386">
        <v>0.9</v>
      </c>
      <c r="CJ59" s="386">
        <v>0.9</v>
      </c>
      <c r="CK59" s="386">
        <v>0.9</v>
      </c>
      <c r="CL59" s="386">
        <v>0.8</v>
      </c>
      <c r="CM59" s="386">
        <v>0.8</v>
      </c>
      <c r="CN59" s="386">
        <v>0.8</v>
      </c>
      <c r="CO59" s="386">
        <v>0.8</v>
      </c>
      <c r="CP59" s="386">
        <v>0.7</v>
      </c>
      <c r="CQ59" s="386">
        <v>0.7</v>
      </c>
      <c r="CR59" s="386">
        <v>0.6</v>
      </c>
      <c r="CS59" s="386">
        <v>0.6</v>
      </c>
      <c r="CT59" s="386">
        <v>0.5</v>
      </c>
      <c r="CU59" s="386">
        <v>0.5</v>
      </c>
      <c r="CV59" s="386">
        <v>0.5</v>
      </c>
      <c r="CW59" s="386">
        <v>0.4</v>
      </c>
      <c r="CX59" s="386">
        <v>0.4</v>
      </c>
      <c r="CY59" s="386">
        <v>1.7</v>
      </c>
      <c r="CZ59" s="386">
        <v>1.7</v>
      </c>
      <c r="DA59" s="386">
        <v>1.7</v>
      </c>
      <c r="DB59" s="386">
        <v>1.7</v>
      </c>
      <c r="DC59" s="386">
        <v>1.4</v>
      </c>
      <c r="DD59" s="386">
        <v>1.4</v>
      </c>
      <c r="DE59" s="386">
        <v>1.2</v>
      </c>
      <c r="DF59" s="386">
        <v>1.2</v>
      </c>
      <c r="DG59" s="386">
        <v>1.2</v>
      </c>
      <c r="DH59" s="386">
        <v>1.1000000000000001</v>
      </c>
      <c r="DI59" s="386">
        <v>1.1000000000000001</v>
      </c>
      <c r="DJ59" s="386">
        <v>1</v>
      </c>
      <c r="DK59" s="386">
        <v>1</v>
      </c>
      <c r="DL59" s="386">
        <v>0.9</v>
      </c>
      <c r="DM59" s="386">
        <v>0.9</v>
      </c>
      <c r="DN59" s="386">
        <v>0.9</v>
      </c>
      <c r="DO59" s="386">
        <v>0.8</v>
      </c>
      <c r="DP59" s="386">
        <v>0.8</v>
      </c>
      <c r="DQ59" s="386">
        <v>0.8</v>
      </c>
      <c r="DR59" s="386">
        <v>0.7</v>
      </c>
      <c r="DS59" s="386">
        <v>0.7</v>
      </c>
      <c r="DT59" s="386">
        <v>0.7</v>
      </c>
      <c r="DU59" s="386">
        <v>0.7</v>
      </c>
      <c r="DV59" s="386">
        <v>0.6</v>
      </c>
      <c r="DW59" s="386">
        <v>0.6</v>
      </c>
      <c r="DX59" s="386">
        <v>0.6</v>
      </c>
      <c r="DY59" s="386">
        <v>0.6</v>
      </c>
      <c r="DZ59" s="385"/>
      <c r="EA59" s="385"/>
      <c r="EB59" s="386">
        <v>1.8</v>
      </c>
      <c r="EC59" s="386">
        <v>1.8</v>
      </c>
      <c r="ED59" s="386">
        <v>1.6</v>
      </c>
      <c r="EE59" s="386">
        <v>1.6</v>
      </c>
      <c r="EF59" s="386">
        <v>1.4</v>
      </c>
      <c r="EG59" s="386">
        <v>1.4</v>
      </c>
      <c r="EH59" s="386">
        <v>1.4</v>
      </c>
      <c r="EI59" s="386">
        <v>1.3</v>
      </c>
      <c r="EJ59" s="386">
        <v>1.3</v>
      </c>
      <c r="EK59" s="386">
        <v>1.2</v>
      </c>
      <c r="EL59" s="386">
        <v>1.2</v>
      </c>
      <c r="EM59" s="386">
        <v>1.1000000000000001</v>
      </c>
      <c r="EN59" s="386">
        <v>1.1000000000000001</v>
      </c>
      <c r="EO59" s="386">
        <v>1.1000000000000001</v>
      </c>
      <c r="EP59" s="386">
        <v>1</v>
      </c>
      <c r="EQ59" s="386">
        <v>1</v>
      </c>
      <c r="ER59" s="386">
        <v>1</v>
      </c>
      <c r="ES59" s="386">
        <v>0.9</v>
      </c>
      <c r="ET59" s="386">
        <v>0.9</v>
      </c>
      <c r="EU59" s="386">
        <v>0.9</v>
      </c>
      <c r="EV59" s="386">
        <v>0.9</v>
      </c>
      <c r="EW59" s="386">
        <v>0.8</v>
      </c>
      <c r="EX59" s="386">
        <v>0.8</v>
      </c>
      <c r="EY59" s="386">
        <v>0.8</v>
      </c>
      <c r="EZ59" s="386">
        <v>0.8</v>
      </c>
      <c r="FA59" s="385"/>
      <c r="FB59" s="385"/>
      <c r="FC59" s="385"/>
      <c r="FD59" s="385"/>
      <c r="FE59" s="386">
        <v>1.9</v>
      </c>
      <c r="FF59" s="386">
        <v>1.9</v>
      </c>
      <c r="FG59" s="386">
        <v>1.7</v>
      </c>
      <c r="FH59" s="386">
        <v>1.7</v>
      </c>
      <c r="FI59" s="386">
        <v>1.6</v>
      </c>
      <c r="FJ59" s="386">
        <v>1.6</v>
      </c>
      <c r="FK59" s="386">
        <v>1.4</v>
      </c>
      <c r="FL59" s="386">
        <v>1.4</v>
      </c>
      <c r="FM59" s="386">
        <v>1.4</v>
      </c>
      <c r="FN59" s="386">
        <v>1.4</v>
      </c>
      <c r="FO59" s="386">
        <v>1.4</v>
      </c>
      <c r="FP59" s="386">
        <v>1.4</v>
      </c>
      <c r="FQ59" s="386">
        <v>1.3</v>
      </c>
      <c r="FR59" s="386">
        <v>1.3</v>
      </c>
      <c r="FS59" s="386">
        <v>1.2</v>
      </c>
      <c r="FT59" s="386">
        <v>1.2</v>
      </c>
      <c r="FU59" s="386">
        <v>1.1000000000000001</v>
      </c>
      <c r="FV59" s="386">
        <v>1.1000000000000001</v>
      </c>
      <c r="FW59" s="375">
        <v>1</v>
      </c>
      <c r="FX59" s="375">
        <v>1</v>
      </c>
      <c r="FY59" s="375">
        <v>1</v>
      </c>
      <c r="FZ59" s="375">
        <v>0.9</v>
      </c>
      <c r="GA59" s="375">
        <v>0.9</v>
      </c>
      <c r="GB59" s="387"/>
      <c r="GC59" s="484">
        <v>38.317309443000006</v>
      </c>
      <c r="GD59" s="484">
        <v>47.043163880999998</v>
      </c>
      <c r="GE59" s="484">
        <v>59.934229803000022</v>
      </c>
      <c r="GF59" s="484">
        <v>65.773434510000001</v>
      </c>
      <c r="GG59" s="485">
        <v>77.43866287500002</v>
      </c>
      <c r="GH59" s="486">
        <v>7.2891200970000014</v>
      </c>
      <c r="GI59" s="484">
        <v>6.0105583440000014</v>
      </c>
      <c r="GJ59" s="484">
        <v>7.987715694000002</v>
      </c>
      <c r="GK59" s="484">
        <v>11.058900111000003</v>
      </c>
      <c r="GL59" s="484">
        <v>5.2196954040000012</v>
      </c>
      <c r="GM59" s="484">
        <v>4.8901691789999999</v>
      </c>
      <c r="GN59" s="484">
        <v>5.5360405799999999</v>
      </c>
      <c r="GO59" s="485">
        <v>7.7109136650000005</v>
      </c>
    </row>
    <row r="60" spans="1:197" hidden="1">
      <c r="A60" s="379" t="s">
        <v>640</v>
      </c>
      <c r="B60" s="388">
        <v>52.1</v>
      </c>
      <c r="C60" s="381">
        <v>140</v>
      </c>
      <c r="D60" s="381">
        <v>126</v>
      </c>
      <c r="E60" s="382">
        <v>12.5</v>
      </c>
      <c r="F60" s="382">
        <v>21</v>
      </c>
      <c r="G60" s="381">
        <v>12</v>
      </c>
      <c r="H60" s="389">
        <v>66.41</v>
      </c>
      <c r="I60" s="383">
        <v>1</v>
      </c>
      <c r="J60" s="487">
        <v>0.6</v>
      </c>
      <c r="K60" s="488"/>
      <c r="L60" s="369">
        <v>0.5</v>
      </c>
      <c r="M60" s="384">
        <v>0.6</v>
      </c>
      <c r="N60" s="480">
        <v>0.22900000000000001</v>
      </c>
      <c r="O60" s="371">
        <v>0.47899999999999998</v>
      </c>
      <c r="P60" s="371">
        <v>0.72899999999999998</v>
      </c>
      <c r="Q60" s="371">
        <v>0.42899999999999999</v>
      </c>
      <c r="R60" s="371">
        <f t="shared" si="4"/>
        <v>0.67900000000000005</v>
      </c>
      <c r="S60" s="371">
        <f t="shared" si="5"/>
        <v>0.92900000000000005</v>
      </c>
      <c r="T60" s="372">
        <f t="shared" si="2"/>
        <v>19.359646113995765</v>
      </c>
      <c r="U60" s="373"/>
      <c r="V60" s="372">
        <f t="shared" si="3"/>
        <v>14.988113120512848</v>
      </c>
      <c r="W60" s="373"/>
      <c r="X60" s="371">
        <v>0.67</v>
      </c>
      <c r="Y60" s="371">
        <v>0.72</v>
      </c>
      <c r="Z60" s="371">
        <v>0.83</v>
      </c>
      <c r="AA60" s="371">
        <v>1.46</v>
      </c>
      <c r="AB60" s="371">
        <v>1.88</v>
      </c>
      <c r="AC60" s="371">
        <v>3</v>
      </c>
      <c r="AD60" s="371">
        <v>3.3</v>
      </c>
      <c r="AE60" s="371">
        <v>3.6</v>
      </c>
      <c r="AF60" s="371">
        <v>4</v>
      </c>
      <c r="AG60" s="371">
        <v>5</v>
      </c>
      <c r="AH60" s="374" t="s">
        <v>587</v>
      </c>
      <c r="AI60" s="371">
        <v>0.5</v>
      </c>
      <c r="AJ60" s="371">
        <v>0.95499999999999996</v>
      </c>
      <c r="AK60" s="371">
        <v>0.6</v>
      </c>
      <c r="AL60" s="371">
        <v>1.03</v>
      </c>
      <c r="AM60" s="371">
        <v>0.7</v>
      </c>
      <c r="AN60" s="371">
        <v>1.105</v>
      </c>
      <c r="AO60" s="371">
        <v>0.8</v>
      </c>
      <c r="AP60" s="371">
        <v>1.18</v>
      </c>
      <c r="AQ60" s="371">
        <v>1.68</v>
      </c>
      <c r="AR60" s="375">
        <v>1.47</v>
      </c>
      <c r="AS60" s="375">
        <v>1.8480000000000001</v>
      </c>
      <c r="AT60" s="375">
        <v>1.617</v>
      </c>
      <c r="AU60" s="376">
        <v>0.52</v>
      </c>
      <c r="AV60" s="377">
        <v>0.12</v>
      </c>
      <c r="AW60" s="386">
        <v>1.3</v>
      </c>
      <c r="AX60" s="386">
        <v>1.3</v>
      </c>
      <c r="AY60" s="386">
        <v>1.3</v>
      </c>
      <c r="AZ60" s="386">
        <v>1.3</v>
      </c>
      <c r="BA60" s="386">
        <v>0.9</v>
      </c>
      <c r="BB60" s="386">
        <v>0.9</v>
      </c>
      <c r="BC60" s="386">
        <v>0.9</v>
      </c>
      <c r="BD60" s="386">
        <v>0.7</v>
      </c>
      <c r="BE60" s="386">
        <v>0.7</v>
      </c>
      <c r="BF60" s="386">
        <v>0.7</v>
      </c>
      <c r="BG60" s="386">
        <v>0.6</v>
      </c>
      <c r="BH60" s="386">
        <v>0.6</v>
      </c>
      <c r="BI60" s="386">
        <v>0.6</v>
      </c>
      <c r="BJ60" s="386">
        <v>0.5</v>
      </c>
      <c r="BK60" s="386">
        <v>0.5</v>
      </c>
      <c r="BL60" s="386">
        <v>0.5</v>
      </c>
      <c r="BM60" s="386">
        <v>0.5</v>
      </c>
      <c r="BN60" s="386">
        <v>0.5</v>
      </c>
      <c r="BO60" s="386">
        <v>0.4</v>
      </c>
      <c r="BP60" s="386">
        <v>0.4</v>
      </c>
      <c r="BQ60" s="386">
        <v>0.4</v>
      </c>
      <c r="BR60" s="386">
        <v>0.4</v>
      </c>
      <c r="BS60" s="386">
        <v>0.4</v>
      </c>
      <c r="BT60" s="386">
        <v>0.4</v>
      </c>
      <c r="BU60" s="386">
        <v>0.3</v>
      </c>
      <c r="BV60" s="386">
        <v>0.3</v>
      </c>
      <c r="BW60" s="386">
        <v>0.3</v>
      </c>
      <c r="BX60" s="386">
        <v>1.5</v>
      </c>
      <c r="BY60" s="386">
        <v>1.5</v>
      </c>
      <c r="BZ60" s="386">
        <v>1.5</v>
      </c>
      <c r="CA60" s="386">
        <v>1.5</v>
      </c>
      <c r="CB60" s="386">
        <v>1.2</v>
      </c>
      <c r="CC60" s="386">
        <v>1.2</v>
      </c>
      <c r="CD60" s="386">
        <v>1</v>
      </c>
      <c r="CE60" s="386">
        <v>1</v>
      </c>
      <c r="CF60" s="386">
        <v>1</v>
      </c>
      <c r="CG60" s="386">
        <v>0.9</v>
      </c>
      <c r="CH60" s="386">
        <v>0.9</v>
      </c>
      <c r="CI60" s="386">
        <v>0.9</v>
      </c>
      <c r="CJ60" s="386">
        <v>0.9</v>
      </c>
      <c r="CK60" s="386">
        <v>0.9</v>
      </c>
      <c r="CL60" s="386">
        <v>0.8</v>
      </c>
      <c r="CM60" s="386">
        <v>0.8</v>
      </c>
      <c r="CN60" s="386">
        <v>0.8</v>
      </c>
      <c r="CO60" s="386">
        <v>0.8</v>
      </c>
      <c r="CP60" s="386">
        <v>0.7</v>
      </c>
      <c r="CQ60" s="386">
        <v>0.7</v>
      </c>
      <c r="CR60" s="386">
        <v>0.6</v>
      </c>
      <c r="CS60" s="386">
        <v>0.6</v>
      </c>
      <c r="CT60" s="386">
        <v>0.5</v>
      </c>
      <c r="CU60" s="386">
        <v>0.5</v>
      </c>
      <c r="CV60" s="386">
        <v>0.5</v>
      </c>
      <c r="CW60" s="386">
        <v>0.4</v>
      </c>
      <c r="CX60" s="386">
        <v>0.4</v>
      </c>
      <c r="CY60" s="386">
        <v>1.7</v>
      </c>
      <c r="CZ60" s="386">
        <v>1.7</v>
      </c>
      <c r="DA60" s="386">
        <v>1.7</v>
      </c>
      <c r="DB60" s="386">
        <v>1.7</v>
      </c>
      <c r="DC60" s="386">
        <v>1.4</v>
      </c>
      <c r="DD60" s="386">
        <v>1.4</v>
      </c>
      <c r="DE60" s="386">
        <v>1.2</v>
      </c>
      <c r="DF60" s="386">
        <v>1.2</v>
      </c>
      <c r="DG60" s="386">
        <v>1.2</v>
      </c>
      <c r="DH60" s="386">
        <v>1.1000000000000001</v>
      </c>
      <c r="DI60" s="386">
        <v>1.1000000000000001</v>
      </c>
      <c r="DJ60" s="386">
        <v>1</v>
      </c>
      <c r="DK60" s="386">
        <v>1</v>
      </c>
      <c r="DL60" s="386">
        <v>0.9</v>
      </c>
      <c r="DM60" s="386">
        <v>0.9</v>
      </c>
      <c r="DN60" s="386">
        <v>0.9</v>
      </c>
      <c r="DO60" s="386">
        <v>0.8</v>
      </c>
      <c r="DP60" s="386">
        <v>0.8</v>
      </c>
      <c r="DQ60" s="386">
        <v>0.8</v>
      </c>
      <c r="DR60" s="386">
        <v>0.7</v>
      </c>
      <c r="DS60" s="386">
        <v>0.7</v>
      </c>
      <c r="DT60" s="386">
        <v>0.7</v>
      </c>
      <c r="DU60" s="386">
        <v>0.7</v>
      </c>
      <c r="DV60" s="386">
        <v>0.6</v>
      </c>
      <c r="DW60" s="386">
        <v>0.6</v>
      </c>
      <c r="DX60" s="386">
        <v>0.6</v>
      </c>
      <c r="DY60" s="386">
        <v>0.6</v>
      </c>
      <c r="DZ60" s="385"/>
      <c r="EA60" s="385"/>
      <c r="EB60" s="386">
        <v>1.8</v>
      </c>
      <c r="EC60" s="386">
        <v>1.8</v>
      </c>
      <c r="ED60" s="386">
        <v>1.6</v>
      </c>
      <c r="EE60" s="386">
        <v>1.6</v>
      </c>
      <c r="EF60" s="386">
        <v>1.4</v>
      </c>
      <c r="EG60" s="386">
        <v>1.4</v>
      </c>
      <c r="EH60" s="386">
        <v>1.4</v>
      </c>
      <c r="EI60" s="386">
        <v>1.3</v>
      </c>
      <c r="EJ60" s="386">
        <v>1.3</v>
      </c>
      <c r="EK60" s="386">
        <v>1.2</v>
      </c>
      <c r="EL60" s="386">
        <v>1.2</v>
      </c>
      <c r="EM60" s="386">
        <v>1.1000000000000001</v>
      </c>
      <c r="EN60" s="386">
        <v>1.1000000000000001</v>
      </c>
      <c r="EO60" s="386">
        <v>1.1000000000000001</v>
      </c>
      <c r="EP60" s="386">
        <v>1</v>
      </c>
      <c r="EQ60" s="386">
        <v>1</v>
      </c>
      <c r="ER60" s="386">
        <v>1</v>
      </c>
      <c r="ES60" s="386">
        <v>0.9</v>
      </c>
      <c r="ET60" s="386">
        <v>0.9</v>
      </c>
      <c r="EU60" s="386">
        <v>0.9</v>
      </c>
      <c r="EV60" s="386">
        <v>0.9</v>
      </c>
      <c r="EW60" s="386">
        <v>0.8</v>
      </c>
      <c r="EX60" s="386">
        <v>0.8</v>
      </c>
      <c r="EY60" s="386">
        <v>0.8</v>
      </c>
      <c r="EZ60" s="386">
        <v>0.8</v>
      </c>
      <c r="FA60" s="385"/>
      <c r="FB60" s="385"/>
      <c r="FC60" s="385"/>
      <c r="FD60" s="385"/>
      <c r="FE60" s="386">
        <v>1.9</v>
      </c>
      <c r="FF60" s="386">
        <v>1.9</v>
      </c>
      <c r="FG60" s="386">
        <v>1.7</v>
      </c>
      <c r="FH60" s="386">
        <v>1.7</v>
      </c>
      <c r="FI60" s="386">
        <v>1.6</v>
      </c>
      <c r="FJ60" s="386">
        <v>1.6</v>
      </c>
      <c r="FK60" s="386">
        <v>1.4</v>
      </c>
      <c r="FL60" s="386">
        <v>1.4</v>
      </c>
      <c r="FM60" s="386">
        <v>1.4</v>
      </c>
      <c r="FN60" s="386">
        <v>1.4</v>
      </c>
      <c r="FO60" s="386">
        <v>1.4</v>
      </c>
      <c r="FP60" s="386">
        <v>1.4</v>
      </c>
      <c r="FQ60" s="386">
        <v>1.3</v>
      </c>
      <c r="FR60" s="386">
        <v>1.3</v>
      </c>
      <c r="FS60" s="386">
        <v>1.2</v>
      </c>
      <c r="FT60" s="386">
        <v>1.2</v>
      </c>
      <c r="FU60" s="386">
        <v>1.1000000000000001</v>
      </c>
      <c r="FV60" s="386">
        <v>1.1000000000000001</v>
      </c>
      <c r="FW60" s="375">
        <v>1</v>
      </c>
      <c r="FX60" s="375">
        <v>1</v>
      </c>
      <c r="FY60" s="375">
        <v>1</v>
      </c>
      <c r="FZ60" s="375">
        <v>0.9</v>
      </c>
      <c r="GA60" s="375">
        <v>0.9</v>
      </c>
      <c r="GB60" s="387"/>
      <c r="GC60" s="484">
        <v>34.507986281999997</v>
      </c>
      <c r="GD60" s="484">
        <v>37.645075943999998</v>
      </c>
      <c r="GE60" s="484">
        <v>44.855109747</v>
      </c>
      <c r="GF60" s="484">
        <v>49.560744240000005</v>
      </c>
      <c r="GG60" s="485">
        <v>59.604703577999999</v>
      </c>
      <c r="GH60" s="486">
        <v>7.2891200970000014</v>
      </c>
      <c r="GI60" s="484">
        <v>6.0105583440000014</v>
      </c>
      <c r="GJ60" s="484">
        <v>7.987715694000002</v>
      </c>
      <c r="GK60" s="484">
        <v>11.058900111000003</v>
      </c>
      <c r="GL60" s="484">
        <v>5.2196954040000012</v>
      </c>
      <c r="GM60" s="484">
        <v>4.8901691789999999</v>
      </c>
      <c r="GN60" s="484">
        <v>5.5360405799999999</v>
      </c>
      <c r="GO60" s="485">
        <v>7.7109136650000005</v>
      </c>
    </row>
    <row r="61" spans="1:197" hidden="1">
      <c r="A61" s="379" t="s">
        <v>641</v>
      </c>
      <c r="B61" s="388">
        <v>24.7</v>
      </c>
      <c r="C61" s="381">
        <v>133</v>
      </c>
      <c r="D61" s="381">
        <v>140</v>
      </c>
      <c r="E61" s="382">
        <v>5.5</v>
      </c>
      <c r="F61" s="382">
        <v>8.5</v>
      </c>
      <c r="G61" s="381">
        <v>12</v>
      </c>
      <c r="H61" s="389">
        <v>31.42</v>
      </c>
      <c r="I61" s="383">
        <v>1</v>
      </c>
      <c r="J61" s="487">
        <v>0.6</v>
      </c>
      <c r="K61" s="488"/>
      <c r="L61" s="369">
        <v>0.5</v>
      </c>
      <c r="M61" s="384">
        <v>0.6</v>
      </c>
      <c r="N61" s="480">
        <v>0.22900000000000001</v>
      </c>
      <c r="O61" s="371">
        <v>0.47899999999999998</v>
      </c>
      <c r="P61" s="371">
        <v>0.72899999999999998</v>
      </c>
      <c r="Q61" s="371">
        <v>0.42899999999999999</v>
      </c>
      <c r="R61" s="371">
        <f t="shared" si="4"/>
        <v>0.67900000000000005</v>
      </c>
      <c r="S61" s="371">
        <f t="shared" si="5"/>
        <v>0.92900000000000005</v>
      </c>
      <c r="T61" s="372">
        <f t="shared" si="2"/>
        <v>19.359646113995765</v>
      </c>
      <c r="U61" s="373"/>
      <c r="V61" s="372">
        <f t="shared" si="3"/>
        <v>14.988113120512848</v>
      </c>
      <c r="W61" s="373"/>
      <c r="X61" s="371">
        <v>0.67</v>
      </c>
      <c r="Y61" s="371">
        <v>0.72</v>
      </c>
      <c r="Z61" s="371">
        <v>0.83</v>
      </c>
      <c r="AA61" s="371">
        <v>1.46</v>
      </c>
      <c r="AB61" s="371">
        <v>1.88</v>
      </c>
      <c r="AC61" s="371">
        <v>3</v>
      </c>
      <c r="AD61" s="371">
        <v>3.3</v>
      </c>
      <c r="AE61" s="371">
        <v>3.6</v>
      </c>
      <c r="AF61" s="371">
        <v>4</v>
      </c>
      <c r="AG61" s="371">
        <v>5</v>
      </c>
      <c r="AH61" s="374" t="s">
        <v>587</v>
      </c>
      <c r="AI61" s="371">
        <v>0.2</v>
      </c>
      <c r="AJ61" s="371">
        <v>0.313</v>
      </c>
      <c r="AK61" s="371">
        <v>0.3</v>
      </c>
      <c r="AL61" s="371">
        <v>0.41299999999999998</v>
      </c>
      <c r="AM61" s="371">
        <v>0.4</v>
      </c>
      <c r="AN61" s="371">
        <v>0.51300000000000001</v>
      </c>
      <c r="AO61" s="371">
        <v>0.5</v>
      </c>
      <c r="AP61" s="371">
        <v>0.61299999999999999</v>
      </c>
      <c r="AQ61" s="371">
        <v>1.68</v>
      </c>
      <c r="AR61" s="375">
        <v>1.47</v>
      </c>
      <c r="AS61" s="375">
        <v>1.8480000000000001</v>
      </c>
      <c r="AT61" s="375">
        <v>1.617</v>
      </c>
      <c r="AU61" s="376">
        <v>0.5</v>
      </c>
      <c r="AV61" s="377">
        <v>0.1</v>
      </c>
      <c r="AW61" s="386">
        <v>1.3</v>
      </c>
      <c r="AX61" s="386">
        <v>1.3</v>
      </c>
      <c r="AY61" s="386">
        <v>1.3</v>
      </c>
      <c r="AZ61" s="386">
        <v>1.3</v>
      </c>
      <c r="BA61" s="386">
        <v>0.9</v>
      </c>
      <c r="BB61" s="386">
        <v>0.9</v>
      </c>
      <c r="BC61" s="386">
        <v>0.9</v>
      </c>
      <c r="BD61" s="386">
        <v>0.7</v>
      </c>
      <c r="BE61" s="386">
        <v>0.7</v>
      </c>
      <c r="BF61" s="386">
        <v>0.7</v>
      </c>
      <c r="BG61" s="386">
        <v>0.6</v>
      </c>
      <c r="BH61" s="386">
        <v>0.6</v>
      </c>
      <c r="BI61" s="386">
        <v>0.6</v>
      </c>
      <c r="BJ61" s="386">
        <v>0.5</v>
      </c>
      <c r="BK61" s="386">
        <v>0.5</v>
      </c>
      <c r="BL61" s="386">
        <v>0.5</v>
      </c>
      <c r="BM61" s="386">
        <v>0.5</v>
      </c>
      <c r="BN61" s="386">
        <v>0.5</v>
      </c>
      <c r="BO61" s="386">
        <v>0.4</v>
      </c>
      <c r="BP61" s="386">
        <v>0.4</v>
      </c>
      <c r="BQ61" s="386">
        <v>0.4</v>
      </c>
      <c r="BR61" s="386">
        <v>0.4</v>
      </c>
      <c r="BS61" s="386">
        <v>0.4</v>
      </c>
      <c r="BT61" s="386">
        <v>0.4</v>
      </c>
      <c r="BU61" s="386">
        <v>0.3</v>
      </c>
      <c r="BV61" s="386">
        <v>0.3</v>
      </c>
      <c r="BW61" s="386">
        <v>0.3</v>
      </c>
      <c r="BX61" s="386">
        <v>1.5</v>
      </c>
      <c r="BY61" s="386">
        <v>1.5</v>
      </c>
      <c r="BZ61" s="386">
        <v>1.5</v>
      </c>
      <c r="CA61" s="386">
        <v>1.5</v>
      </c>
      <c r="CB61" s="386">
        <v>1.3</v>
      </c>
      <c r="CC61" s="386">
        <v>1.3</v>
      </c>
      <c r="CD61" s="386">
        <v>1.2</v>
      </c>
      <c r="CE61" s="386">
        <v>1.2</v>
      </c>
      <c r="CF61" s="386">
        <v>1.2</v>
      </c>
      <c r="CG61" s="386">
        <v>1.1000000000000001</v>
      </c>
      <c r="CH61" s="386">
        <v>1.1000000000000001</v>
      </c>
      <c r="CI61" s="386">
        <v>1.1000000000000001</v>
      </c>
      <c r="CJ61" s="386">
        <v>1</v>
      </c>
      <c r="CK61" s="386">
        <v>1</v>
      </c>
      <c r="CL61" s="386">
        <v>1</v>
      </c>
      <c r="CM61" s="386">
        <v>0.9</v>
      </c>
      <c r="CN61" s="386">
        <v>0.9</v>
      </c>
      <c r="CO61" s="386">
        <v>0.9</v>
      </c>
      <c r="CP61" s="386">
        <v>0.8</v>
      </c>
      <c r="CQ61" s="386">
        <v>0.8</v>
      </c>
      <c r="CR61" s="386">
        <v>0.7</v>
      </c>
      <c r="CS61" s="386">
        <v>0.7</v>
      </c>
      <c r="CT61" s="386">
        <v>0.6</v>
      </c>
      <c r="CU61" s="386">
        <v>0.6</v>
      </c>
      <c r="CV61" s="386">
        <v>0.5</v>
      </c>
      <c r="CW61" s="386">
        <v>0.5</v>
      </c>
      <c r="CX61" s="386">
        <v>0.4</v>
      </c>
      <c r="CY61" s="386">
        <v>1.7</v>
      </c>
      <c r="CZ61" s="386">
        <v>1.7</v>
      </c>
      <c r="DA61" s="386">
        <v>1.7</v>
      </c>
      <c r="DB61" s="386">
        <v>1.7</v>
      </c>
      <c r="DC61" s="386">
        <v>1.4</v>
      </c>
      <c r="DD61" s="386">
        <v>1.4</v>
      </c>
      <c r="DE61" s="386">
        <v>1.2</v>
      </c>
      <c r="DF61" s="386">
        <v>1.2</v>
      </c>
      <c r="DG61" s="386">
        <v>1.2</v>
      </c>
      <c r="DH61" s="386">
        <v>1.1000000000000001</v>
      </c>
      <c r="DI61" s="386">
        <v>1.1000000000000001</v>
      </c>
      <c r="DJ61" s="386">
        <v>1</v>
      </c>
      <c r="DK61" s="386">
        <v>1</v>
      </c>
      <c r="DL61" s="386">
        <v>0.9</v>
      </c>
      <c r="DM61" s="386">
        <v>0.9</v>
      </c>
      <c r="DN61" s="386">
        <v>0.9</v>
      </c>
      <c r="DO61" s="386">
        <v>0.8</v>
      </c>
      <c r="DP61" s="386">
        <v>0.8</v>
      </c>
      <c r="DQ61" s="386">
        <v>0.8</v>
      </c>
      <c r="DR61" s="386">
        <v>0.7</v>
      </c>
      <c r="DS61" s="386">
        <v>0.7</v>
      </c>
      <c r="DT61" s="386">
        <v>0.7</v>
      </c>
      <c r="DU61" s="386">
        <v>0.7</v>
      </c>
      <c r="DV61" s="386">
        <v>0.6</v>
      </c>
      <c r="DW61" s="386">
        <v>0.6</v>
      </c>
      <c r="DX61" s="386">
        <v>0.6</v>
      </c>
      <c r="DY61" s="386">
        <v>0.6</v>
      </c>
      <c r="DZ61" s="385"/>
      <c r="EA61" s="385"/>
      <c r="EB61" s="386">
        <v>1.8</v>
      </c>
      <c r="EC61" s="386">
        <v>1.8</v>
      </c>
      <c r="ED61" s="386">
        <v>1.6</v>
      </c>
      <c r="EE61" s="386">
        <v>1.6</v>
      </c>
      <c r="EF61" s="386">
        <v>1.4</v>
      </c>
      <c r="EG61" s="386">
        <v>1.4</v>
      </c>
      <c r="EH61" s="386">
        <v>1.4</v>
      </c>
      <c r="EI61" s="386">
        <v>1.3</v>
      </c>
      <c r="EJ61" s="386">
        <v>1.3</v>
      </c>
      <c r="EK61" s="386">
        <v>1.2</v>
      </c>
      <c r="EL61" s="386">
        <v>1.2</v>
      </c>
      <c r="EM61" s="386">
        <v>1.1000000000000001</v>
      </c>
      <c r="EN61" s="386">
        <v>1.1000000000000001</v>
      </c>
      <c r="EO61" s="386">
        <v>1.1000000000000001</v>
      </c>
      <c r="EP61" s="386">
        <v>1</v>
      </c>
      <c r="EQ61" s="386">
        <v>1</v>
      </c>
      <c r="ER61" s="386">
        <v>1</v>
      </c>
      <c r="ES61" s="386">
        <v>0.9</v>
      </c>
      <c r="ET61" s="386">
        <v>0.9</v>
      </c>
      <c r="EU61" s="386">
        <v>0.9</v>
      </c>
      <c r="EV61" s="386">
        <v>0.9</v>
      </c>
      <c r="EW61" s="386">
        <v>0.8</v>
      </c>
      <c r="EX61" s="386">
        <v>0.8</v>
      </c>
      <c r="EY61" s="386">
        <v>0.8</v>
      </c>
      <c r="EZ61" s="386">
        <v>0.8</v>
      </c>
      <c r="FA61" s="385"/>
      <c r="FB61" s="385"/>
      <c r="FC61" s="385"/>
      <c r="FD61" s="385"/>
      <c r="FE61" s="386">
        <v>1.9</v>
      </c>
      <c r="FF61" s="386">
        <v>1.9</v>
      </c>
      <c r="FG61" s="386">
        <v>1.7</v>
      </c>
      <c r="FH61" s="386">
        <v>1.7</v>
      </c>
      <c r="FI61" s="386">
        <v>1.6</v>
      </c>
      <c r="FJ61" s="386">
        <v>1.6</v>
      </c>
      <c r="FK61" s="386">
        <v>1.4</v>
      </c>
      <c r="FL61" s="386">
        <v>1.4</v>
      </c>
      <c r="FM61" s="386">
        <v>1.4</v>
      </c>
      <c r="FN61" s="386">
        <v>1.4</v>
      </c>
      <c r="FO61" s="386">
        <v>1.4</v>
      </c>
      <c r="FP61" s="386">
        <v>1.4</v>
      </c>
      <c r="FQ61" s="386">
        <v>1.3</v>
      </c>
      <c r="FR61" s="386">
        <v>1.3</v>
      </c>
      <c r="FS61" s="386">
        <v>1.2</v>
      </c>
      <c r="FT61" s="386">
        <v>1.2</v>
      </c>
      <c r="FU61" s="386">
        <v>1.1000000000000001</v>
      </c>
      <c r="FV61" s="386">
        <v>1.1000000000000001</v>
      </c>
      <c r="FW61" s="375">
        <v>1</v>
      </c>
      <c r="FX61" s="375">
        <v>1</v>
      </c>
      <c r="FY61" s="375">
        <v>1</v>
      </c>
      <c r="FZ61" s="375">
        <v>0.9</v>
      </c>
      <c r="GA61" s="375">
        <v>0.9</v>
      </c>
      <c r="GB61" s="387"/>
      <c r="GC61" s="484">
        <v>41.533485399000007</v>
      </c>
      <c r="GD61" s="484">
        <v>51.10292697300001</v>
      </c>
      <c r="GE61" s="484">
        <v>65.153925207</v>
      </c>
      <c r="GF61" s="484">
        <v>71.836717050000019</v>
      </c>
      <c r="GG61" s="485">
        <v>84.292808355000005</v>
      </c>
      <c r="GH61" s="486">
        <v>7.2891200970000014</v>
      </c>
      <c r="GI61" s="484">
        <v>6.0105583440000014</v>
      </c>
      <c r="GJ61" s="484">
        <v>7.987715694000002</v>
      </c>
      <c r="GK61" s="484">
        <v>11.058900111000003</v>
      </c>
      <c r="GL61" s="484">
        <v>5.2196954040000012</v>
      </c>
      <c r="GM61" s="484">
        <v>4.8901691789999999</v>
      </c>
      <c r="GN61" s="484">
        <v>5.5360405799999999</v>
      </c>
      <c r="GO61" s="485">
        <v>7.7109136650000005</v>
      </c>
    </row>
    <row r="62" spans="1:197" hidden="1">
      <c r="A62" s="379" t="s">
        <v>642</v>
      </c>
      <c r="B62" s="388">
        <v>18.100000000000001</v>
      </c>
      <c r="C62" s="381">
        <v>128</v>
      </c>
      <c r="D62" s="381">
        <v>140</v>
      </c>
      <c r="E62" s="382">
        <v>4.3</v>
      </c>
      <c r="F62" s="382">
        <v>6</v>
      </c>
      <c r="G62" s="495">
        <v>12</v>
      </c>
      <c r="H62" s="389">
        <v>23.02</v>
      </c>
      <c r="I62" s="383">
        <v>1</v>
      </c>
      <c r="J62" s="487">
        <v>0.6</v>
      </c>
      <c r="K62" s="488"/>
      <c r="L62" s="369">
        <v>0.5</v>
      </c>
      <c r="M62" s="384">
        <v>0.6</v>
      </c>
      <c r="N62" s="480">
        <v>0.22900000000000001</v>
      </c>
      <c r="O62" s="371">
        <v>0.47899999999999998</v>
      </c>
      <c r="P62" s="371">
        <v>0.72899999999999998</v>
      </c>
      <c r="Q62" s="371">
        <v>0.42899999999999999</v>
      </c>
      <c r="R62" s="371">
        <f t="shared" si="4"/>
        <v>0.67900000000000005</v>
      </c>
      <c r="S62" s="371">
        <f t="shared" si="5"/>
        <v>0.92900000000000005</v>
      </c>
      <c r="T62" s="372">
        <f t="shared" si="2"/>
        <v>19.359646113995765</v>
      </c>
      <c r="U62" s="373"/>
      <c r="V62" s="372">
        <f t="shared" si="3"/>
        <v>14.988113120512848</v>
      </c>
      <c r="W62" s="373"/>
      <c r="X62" s="371">
        <v>0.67</v>
      </c>
      <c r="Y62" s="371">
        <v>0.72</v>
      </c>
      <c r="Z62" s="371">
        <v>0.83</v>
      </c>
      <c r="AA62" s="371">
        <v>1.46</v>
      </c>
      <c r="AB62" s="371">
        <v>1.88</v>
      </c>
      <c r="AC62" s="371">
        <v>3</v>
      </c>
      <c r="AD62" s="371">
        <v>3.3</v>
      </c>
      <c r="AE62" s="371">
        <v>3.6</v>
      </c>
      <c r="AF62" s="371">
        <v>4</v>
      </c>
      <c r="AG62" s="371">
        <v>5</v>
      </c>
      <c r="AH62" s="374" t="s">
        <v>587</v>
      </c>
      <c r="AI62" s="371">
        <v>0.2</v>
      </c>
      <c r="AJ62" s="371">
        <v>0.313</v>
      </c>
      <c r="AK62" s="371">
        <v>0.3</v>
      </c>
      <c r="AL62" s="371">
        <v>0.41299999999999998</v>
      </c>
      <c r="AM62" s="371">
        <v>0.4</v>
      </c>
      <c r="AN62" s="371">
        <v>0.51300000000000001</v>
      </c>
      <c r="AO62" s="371">
        <v>0.5</v>
      </c>
      <c r="AP62" s="371">
        <v>0.61299999999999999</v>
      </c>
      <c r="AQ62" s="371">
        <v>1.68</v>
      </c>
      <c r="AR62" s="375">
        <v>1.47</v>
      </c>
      <c r="AS62" s="375">
        <v>1.8480000000000001</v>
      </c>
      <c r="AT62" s="375">
        <v>1.617</v>
      </c>
      <c r="AU62" s="376">
        <v>0.5</v>
      </c>
      <c r="AV62" s="377">
        <v>0.1</v>
      </c>
      <c r="AW62" s="385"/>
      <c r="AX62" s="385"/>
      <c r="AY62" s="385"/>
      <c r="AZ62" s="385"/>
      <c r="BA62" s="385"/>
      <c r="BB62" s="385"/>
      <c r="BC62" s="386">
        <v>1.2</v>
      </c>
      <c r="BD62" s="386">
        <v>1.2</v>
      </c>
      <c r="BE62" s="386">
        <v>1.2</v>
      </c>
      <c r="BF62" s="386">
        <v>1.1000000000000001</v>
      </c>
      <c r="BG62" s="386">
        <v>1.1000000000000001</v>
      </c>
      <c r="BH62" s="386">
        <v>1.1000000000000001</v>
      </c>
      <c r="BI62" s="386">
        <v>1</v>
      </c>
      <c r="BJ62" s="386">
        <v>1</v>
      </c>
      <c r="BK62" s="386">
        <v>1</v>
      </c>
      <c r="BL62" s="386">
        <v>0.9</v>
      </c>
      <c r="BM62" s="386">
        <v>0.9</v>
      </c>
      <c r="BN62" s="386">
        <v>0.9</v>
      </c>
      <c r="BO62" s="386">
        <v>0.8</v>
      </c>
      <c r="BP62" s="386">
        <v>0.8</v>
      </c>
      <c r="BQ62" s="386">
        <v>0.7</v>
      </c>
      <c r="BR62" s="386">
        <v>0.7</v>
      </c>
      <c r="BS62" s="386">
        <v>0.6</v>
      </c>
      <c r="BT62" s="386">
        <v>0.6</v>
      </c>
      <c r="BU62" s="386">
        <v>0.5</v>
      </c>
      <c r="BV62" s="386">
        <v>0.5</v>
      </c>
      <c r="BW62" s="386">
        <v>0.4</v>
      </c>
      <c r="BX62" s="385"/>
      <c r="BY62" s="385"/>
      <c r="BZ62" s="385"/>
      <c r="CA62" s="385"/>
      <c r="CB62" s="385"/>
      <c r="CC62" s="385"/>
      <c r="CD62" s="386">
        <v>1.2</v>
      </c>
      <c r="CE62" s="386">
        <v>1.2</v>
      </c>
      <c r="CF62" s="386">
        <v>1.2</v>
      </c>
      <c r="CG62" s="386">
        <v>1.1000000000000001</v>
      </c>
      <c r="CH62" s="386">
        <v>1.1000000000000001</v>
      </c>
      <c r="CI62" s="386">
        <v>1.1000000000000001</v>
      </c>
      <c r="CJ62" s="386">
        <v>1</v>
      </c>
      <c r="CK62" s="386">
        <v>1</v>
      </c>
      <c r="CL62" s="386">
        <v>1</v>
      </c>
      <c r="CM62" s="386">
        <v>0.9</v>
      </c>
      <c r="CN62" s="386">
        <v>0.9</v>
      </c>
      <c r="CO62" s="386">
        <v>0.9</v>
      </c>
      <c r="CP62" s="386">
        <v>0.8</v>
      </c>
      <c r="CQ62" s="386">
        <v>0.8</v>
      </c>
      <c r="CR62" s="386">
        <v>0.7</v>
      </c>
      <c r="CS62" s="386">
        <v>0.7</v>
      </c>
      <c r="CT62" s="386">
        <v>0.6</v>
      </c>
      <c r="CU62" s="386">
        <v>0.6</v>
      </c>
      <c r="CV62" s="386">
        <v>0.5</v>
      </c>
      <c r="CW62" s="386">
        <v>0.5</v>
      </c>
      <c r="CX62" s="386">
        <v>0.4</v>
      </c>
      <c r="CY62" s="385"/>
      <c r="CZ62" s="385"/>
      <c r="DA62" s="385"/>
      <c r="DB62" s="385"/>
      <c r="DC62" s="385"/>
      <c r="DD62" s="385"/>
      <c r="DE62" s="386">
        <v>1.4</v>
      </c>
      <c r="DF62" s="386">
        <v>1.4</v>
      </c>
      <c r="DG62" s="386">
        <v>1.4</v>
      </c>
      <c r="DH62" s="386">
        <v>1.3</v>
      </c>
      <c r="DI62" s="386">
        <v>1.3</v>
      </c>
      <c r="DJ62" s="386">
        <v>1.3</v>
      </c>
      <c r="DK62" s="386">
        <v>1.2</v>
      </c>
      <c r="DL62" s="386">
        <v>1.2</v>
      </c>
      <c r="DM62" s="386">
        <v>1.2</v>
      </c>
      <c r="DN62" s="386">
        <v>1.1000000000000001</v>
      </c>
      <c r="DO62" s="386">
        <v>1.1000000000000001</v>
      </c>
      <c r="DP62" s="386">
        <v>1.1000000000000001</v>
      </c>
      <c r="DQ62" s="386">
        <v>1</v>
      </c>
      <c r="DR62" s="386">
        <v>1</v>
      </c>
      <c r="DS62" s="386">
        <v>0.9</v>
      </c>
      <c r="DT62" s="386">
        <v>0.9</v>
      </c>
      <c r="DU62" s="386">
        <v>0.8</v>
      </c>
      <c r="DV62" s="386">
        <v>0.8</v>
      </c>
      <c r="DW62" s="386">
        <v>0.7</v>
      </c>
      <c r="DX62" s="386">
        <v>0.7</v>
      </c>
      <c r="DY62" s="386">
        <v>0.6</v>
      </c>
      <c r="DZ62" s="385"/>
      <c r="EA62" s="385"/>
      <c r="EB62" s="385"/>
      <c r="EC62" s="385"/>
      <c r="ED62" s="385"/>
      <c r="EE62" s="385"/>
      <c r="EF62" s="386">
        <v>1.4</v>
      </c>
      <c r="EG62" s="386">
        <v>1.4</v>
      </c>
      <c r="EH62" s="386">
        <v>1.4</v>
      </c>
      <c r="EI62" s="386">
        <v>1.3</v>
      </c>
      <c r="EJ62" s="386">
        <v>1.3</v>
      </c>
      <c r="EK62" s="386">
        <v>1.3</v>
      </c>
      <c r="EL62" s="386">
        <v>1.2</v>
      </c>
      <c r="EM62" s="386">
        <v>1.2</v>
      </c>
      <c r="EN62" s="386">
        <v>1.2</v>
      </c>
      <c r="EO62" s="386">
        <v>1.1000000000000001</v>
      </c>
      <c r="EP62" s="386">
        <v>1.1000000000000001</v>
      </c>
      <c r="EQ62" s="386">
        <v>1.1000000000000001</v>
      </c>
      <c r="ER62" s="386">
        <v>1</v>
      </c>
      <c r="ES62" s="386">
        <v>1</v>
      </c>
      <c r="ET62" s="386">
        <v>0.9</v>
      </c>
      <c r="EU62" s="386">
        <v>0.9</v>
      </c>
      <c r="EV62" s="386">
        <v>0.8</v>
      </c>
      <c r="EW62" s="386">
        <v>0.8</v>
      </c>
      <c r="EX62" s="386">
        <v>0.8</v>
      </c>
      <c r="EY62" s="386">
        <v>0.8</v>
      </c>
      <c r="EZ62" s="386">
        <v>0.8</v>
      </c>
      <c r="FA62" s="385"/>
      <c r="FB62" s="385"/>
      <c r="FC62" s="385"/>
      <c r="FD62" s="385"/>
      <c r="FE62" s="385"/>
      <c r="FF62" s="385"/>
      <c r="FG62" s="386">
        <v>1.7</v>
      </c>
      <c r="FH62" s="386">
        <v>1.7</v>
      </c>
      <c r="FI62" s="386">
        <v>1.6</v>
      </c>
      <c r="FJ62" s="386">
        <v>1.6</v>
      </c>
      <c r="FK62" s="386">
        <v>1.4</v>
      </c>
      <c r="FL62" s="386">
        <v>1.4</v>
      </c>
      <c r="FM62" s="386">
        <v>1.4</v>
      </c>
      <c r="FN62" s="386">
        <v>1.4</v>
      </c>
      <c r="FO62" s="386">
        <v>1.4</v>
      </c>
      <c r="FP62" s="386">
        <v>1.4</v>
      </c>
      <c r="FQ62" s="386">
        <v>1.3</v>
      </c>
      <c r="FR62" s="386">
        <v>1.3</v>
      </c>
      <c r="FS62" s="386">
        <v>1.2</v>
      </c>
      <c r="FT62" s="386">
        <v>1.2</v>
      </c>
      <c r="FU62" s="386">
        <v>1.1000000000000001</v>
      </c>
      <c r="FV62" s="386">
        <v>1.1000000000000001</v>
      </c>
      <c r="FW62" s="375">
        <v>1</v>
      </c>
      <c r="FX62" s="375">
        <v>1</v>
      </c>
      <c r="FY62" s="375">
        <v>1</v>
      </c>
      <c r="FZ62" s="375">
        <v>0.9</v>
      </c>
      <c r="GA62" s="375">
        <v>0.9</v>
      </c>
      <c r="GB62" s="387"/>
      <c r="GC62" s="484">
        <v>56.757596993999996</v>
      </c>
      <c r="GD62" s="484">
        <v>69.75411130800002</v>
      </c>
      <c r="GE62" s="484">
        <v>88.879813407000015</v>
      </c>
      <c r="GF62" s="484">
        <v>97.816564629000027</v>
      </c>
      <c r="GG62" s="485">
        <v>114.88602308399999</v>
      </c>
      <c r="GH62" s="486">
        <v>7.2891200970000014</v>
      </c>
      <c r="GI62" s="484">
        <v>6.0105583440000014</v>
      </c>
      <c r="GJ62" s="484">
        <v>7.987715694000002</v>
      </c>
      <c r="GK62" s="484">
        <v>11.058900111000003</v>
      </c>
      <c r="GL62" s="484">
        <v>5.2196954040000012</v>
      </c>
      <c r="GM62" s="484">
        <v>4.8901691789999999</v>
      </c>
      <c r="GN62" s="484">
        <v>5.5360405799999999</v>
      </c>
      <c r="GO62" s="485">
        <v>7.7109136650000005</v>
      </c>
    </row>
    <row r="63" spans="1:197" hidden="1">
      <c r="A63" s="379" t="s">
        <v>643</v>
      </c>
      <c r="B63" s="388">
        <v>33.700000000000003</v>
      </c>
      <c r="C63" s="381">
        <v>140</v>
      </c>
      <c r="D63" s="381">
        <v>140</v>
      </c>
      <c r="E63" s="382">
        <v>7</v>
      </c>
      <c r="F63" s="382">
        <v>12</v>
      </c>
      <c r="G63" s="381">
        <v>12</v>
      </c>
      <c r="H63" s="389">
        <v>42.96</v>
      </c>
      <c r="I63" s="383">
        <v>1</v>
      </c>
      <c r="J63" s="487">
        <v>0.6</v>
      </c>
      <c r="K63" s="488"/>
      <c r="L63" s="369">
        <v>0.5</v>
      </c>
      <c r="M63" s="384">
        <v>0.6</v>
      </c>
      <c r="N63" s="480">
        <v>0.22900000000000001</v>
      </c>
      <c r="O63" s="371">
        <v>0.47899999999999998</v>
      </c>
      <c r="P63" s="371">
        <v>0.72899999999999998</v>
      </c>
      <c r="Q63" s="371">
        <v>0.42899999999999999</v>
      </c>
      <c r="R63" s="371">
        <f t="shared" si="4"/>
        <v>0.67900000000000005</v>
      </c>
      <c r="S63" s="371">
        <f t="shared" si="5"/>
        <v>0.92900000000000005</v>
      </c>
      <c r="T63" s="372">
        <f t="shared" si="2"/>
        <v>19.359646113995765</v>
      </c>
      <c r="U63" s="373"/>
      <c r="V63" s="372">
        <f t="shared" si="3"/>
        <v>14.988113120512848</v>
      </c>
      <c r="W63" s="373"/>
      <c r="X63" s="371">
        <v>0.67</v>
      </c>
      <c r="Y63" s="371">
        <v>0.72</v>
      </c>
      <c r="Z63" s="371">
        <v>0.83</v>
      </c>
      <c r="AA63" s="371">
        <v>1.46</v>
      </c>
      <c r="AB63" s="371">
        <v>1.88</v>
      </c>
      <c r="AC63" s="371">
        <v>3</v>
      </c>
      <c r="AD63" s="371">
        <v>3.3</v>
      </c>
      <c r="AE63" s="371">
        <v>3.6</v>
      </c>
      <c r="AF63" s="371">
        <v>4</v>
      </c>
      <c r="AG63" s="371">
        <v>5</v>
      </c>
      <c r="AH63" s="374" t="s">
        <v>587</v>
      </c>
      <c r="AI63" s="371">
        <v>0.27500000000000002</v>
      </c>
      <c r="AJ63" s="371">
        <v>0.35099999999999998</v>
      </c>
      <c r="AK63" s="371">
        <v>0.375</v>
      </c>
      <c r="AL63" s="371">
        <v>0.45100000000000001</v>
      </c>
      <c r="AM63" s="371">
        <v>0.47499999999999998</v>
      </c>
      <c r="AN63" s="371">
        <v>0.55100000000000005</v>
      </c>
      <c r="AO63" s="371">
        <v>0.57499999999999996</v>
      </c>
      <c r="AP63" s="371">
        <v>0.65100000000000002</v>
      </c>
      <c r="AQ63" s="371">
        <v>1.68</v>
      </c>
      <c r="AR63" s="375">
        <v>1.47</v>
      </c>
      <c r="AS63" s="375">
        <v>1.8480000000000001</v>
      </c>
      <c r="AT63" s="375">
        <v>1.617</v>
      </c>
      <c r="AU63" s="376">
        <v>0.51</v>
      </c>
      <c r="AV63" s="377">
        <v>0.11</v>
      </c>
      <c r="AW63" s="386">
        <v>1.3</v>
      </c>
      <c r="AX63" s="386">
        <v>1.3</v>
      </c>
      <c r="AY63" s="386">
        <v>1.3</v>
      </c>
      <c r="AZ63" s="386">
        <v>1.3</v>
      </c>
      <c r="BA63" s="386">
        <v>0.9</v>
      </c>
      <c r="BB63" s="386">
        <v>0.9</v>
      </c>
      <c r="BC63" s="386">
        <v>0.9</v>
      </c>
      <c r="BD63" s="386">
        <v>0.7</v>
      </c>
      <c r="BE63" s="386">
        <v>0.7</v>
      </c>
      <c r="BF63" s="386">
        <v>0.7</v>
      </c>
      <c r="BG63" s="386">
        <v>0.6</v>
      </c>
      <c r="BH63" s="386">
        <v>0.6</v>
      </c>
      <c r="BI63" s="386">
        <v>0.6</v>
      </c>
      <c r="BJ63" s="386">
        <v>0.5</v>
      </c>
      <c r="BK63" s="386">
        <v>0.5</v>
      </c>
      <c r="BL63" s="386">
        <v>0.5</v>
      </c>
      <c r="BM63" s="386">
        <v>0.5</v>
      </c>
      <c r="BN63" s="386">
        <v>0.5</v>
      </c>
      <c r="BO63" s="386">
        <v>0.4</v>
      </c>
      <c r="BP63" s="386">
        <v>0.4</v>
      </c>
      <c r="BQ63" s="386">
        <v>0.4</v>
      </c>
      <c r="BR63" s="386">
        <v>0.4</v>
      </c>
      <c r="BS63" s="386">
        <v>0.4</v>
      </c>
      <c r="BT63" s="386">
        <v>0.4</v>
      </c>
      <c r="BU63" s="386">
        <v>0.3</v>
      </c>
      <c r="BV63" s="386">
        <v>0.3</v>
      </c>
      <c r="BW63" s="386">
        <v>0.3</v>
      </c>
      <c r="BX63" s="386">
        <v>1.5</v>
      </c>
      <c r="BY63" s="386">
        <v>1.5</v>
      </c>
      <c r="BZ63" s="386">
        <v>1.5</v>
      </c>
      <c r="CA63" s="386">
        <v>1.5</v>
      </c>
      <c r="CB63" s="386">
        <v>1.2</v>
      </c>
      <c r="CC63" s="386">
        <v>1.2</v>
      </c>
      <c r="CD63" s="386">
        <v>1</v>
      </c>
      <c r="CE63" s="386">
        <v>1</v>
      </c>
      <c r="CF63" s="386">
        <v>1</v>
      </c>
      <c r="CG63" s="386">
        <v>0.9</v>
      </c>
      <c r="CH63" s="386">
        <v>0.9</v>
      </c>
      <c r="CI63" s="386">
        <v>0.9</v>
      </c>
      <c r="CJ63" s="386">
        <v>0.9</v>
      </c>
      <c r="CK63" s="386">
        <v>0.9</v>
      </c>
      <c r="CL63" s="386">
        <v>0.8</v>
      </c>
      <c r="CM63" s="386">
        <v>0.8</v>
      </c>
      <c r="CN63" s="386">
        <v>0.8</v>
      </c>
      <c r="CO63" s="386">
        <v>0.8</v>
      </c>
      <c r="CP63" s="386">
        <v>0.7</v>
      </c>
      <c r="CQ63" s="386">
        <v>0.7</v>
      </c>
      <c r="CR63" s="386">
        <v>0.6</v>
      </c>
      <c r="CS63" s="386">
        <v>0.6</v>
      </c>
      <c r="CT63" s="386">
        <v>0.5</v>
      </c>
      <c r="CU63" s="386">
        <v>0.5</v>
      </c>
      <c r="CV63" s="386">
        <v>0.5</v>
      </c>
      <c r="CW63" s="386">
        <v>0.4</v>
      </c>
      <c r="CX63" s="386">
        <v>0.4</v>
      </c>
      <c r="CY63" s="386">
        <v>1.7</v>
      </c>
      <c r="CZ63" s="386">
        <v>1.7</v>
      </c>
      <c r="DA63" s="386">
        <v>1.7</v>
      </c>
      <c r="DB63" s="386">
        <v>1.7</v>
      </c>
      <c r="DC63" s="386">
        <v>1.4</v>
      </c>
      <c r="DD63" s="386">
        <v>1.4</v>
      </c>
      <c r="DE63" s="386">
        <v>1.2</v>
      </c>
      <c r="DF63" s="386">
        <v>1.2</v>
      </c>
      <c r="DG63" s="386">
        <v>1.2</v>
      </c>
      <c r="DH63" s="386">
        <v>1.1000000000000001</v>
      </c>
      <c r="DI63" s="386">
        <v>1.1000000000000001</v>
      </c>
      <c r="DJ63" s="386">
        <v>1</v>
      </c>
      <c r="DK63" s="386">
        <v>1</v>
      </c>
      <c r="DL63" s="386">
        <v>0.9</v>
      </c>
      <c r="DM63" s="386">
        <v>0.9</v>
      </c>
      <c r="DN63" s="386">
        <v>0.9</v>
      </c>
      <c r="DO63" s="386">
        <v>0.8</v>
      </c>
      <c r="DP63" s="386">
        <v>0.8</v>
      </c>
      <c r="DQ63" s="386">
        <v>0.8</v>
      </c>
      <c r="DR63" s="386">
        <v>0.7</v>
      </c>
      <c r="DS63" s="386">
        <v>0.7</v>
      </c>
      <c r="DT63" s="386">
        <v>0.7</v>
      </c>
      <c r="DU63" s="386">
        <v>0.7</v>
      </c>
      <c r="DV63" s="386">
        <v>0.6</v>
      </c>
      <c r="DW63" s="386">
        <v>0.6</v>
      </c>
      <c r="DX63" s="386">
        <v>0.6</v>
      </c>
      <c r="DY63" s="386">
        <v>0.6</v>
      </c>
      <c r="DZ63" s="385"/>
      <c r="EA63" s="385"/>
      <c r="EB63" s="386">
        <v>1.8</v>
      </c>
      <c r="EC63" s="386">
        <v>1.8</v>
      </c>
      <c r="ED63" s="386">
        <v>1.6</v>
      </c>
      <c r="EE63" s="386">
        <v>1.6</v>
      </c>
      <c r="EF63" s="386">
        <v>1.4</v>
      </c>
      <c r="EG63" s="386">
        <v>1.4</v>
      </c>
      <c r="EH63" s="386">
        <v>1.4</v>
      </c>
      <c r="EI63" s="386">
        <v>1.3</v>
      </c>
      <c r="EJ63" s="386">
        <v>1.3</v>
      </c>
      <c r="EK63" s="386">
        <v>1.2</v>
      </c>
      <c r="EL63" s="386">
        <v>1.2</v>
      </c>
      <c r="EM63" s="386">
        <v>1.1000000000000001</v>
      </c>
      <c r="EN63" s="386">
        <v>1.1000000000000001</v>
      </c>
      <c r="EO63" s="386">
        <v>1.1000000000000001</v>
      </c>
      <c r="EP63" s="386">
        <v>1</v>
      </c>
      <c r="EQ63" s="386">
        <v>1</v>
      </c>
      <c r="ER63" s="386">
        <v>1</v>
      </c>
      <c r="ES63" s="386">
        <v>0.9</v>
      </c>
      <c r="ET63" s="386">
        <v>0.9</v>
      </c>
      <c r="EU63" s="386">
        <v>0.9</v>
      </c>
      <c r="EV63" s="386">
        <v>0.9</v>
      </c>
      <c r="EW63" s="386">
        <v>0.8</v>
      </c>
      <c r="EX63" s="386">
        <v>0.8</v>
      </c>
      <c r="EY63" s="386">
        <v>0.8</v>
      </c>
      <c r="EZ63" s="386">
        <v>0.8</v>
      </c>
      <c r="FA63" s="385"/>
      <c r="FB63" s="385"/>
      <c r="FC63" s="385"/>
      <c r="FD63" s="385"/>
      <c r="FE63" s="386">
        <v>1.9</v>
      </c>
      <c r="FF63" s="386">
        <v>1.9</v>
      </c>
      <c r="FG63" s="386">
        <v>1.7</v>
      </c>
      <c r="FH63" s="386">
        <v>1.7</v>
      </c>
      <c r="FI63" s="386">
        <v>1.6</v>
      </c>
      <c r="FJ63" s="386">
        <v>1.6</v>
      </c>
      <c r="FK63" s="386">
        <v>1.4</v>
      </c>
      <c r="FL63" s="386">
        <v>1.4</v>
      </c>
      <c r="FM63" s="386">
        <v>1.4</v>
      </c>
      <c r="FN63" s="386">
        <v>1.4</v>
      </c>
      <c r="FO63" s="386">
        <v>1.4</v>
      </c>
      <c r="FP63" s="386">
        <v>1.4</v>
      </c>
      <c r="FQ63" s="386">
        <v>1.3</v>
      </c>
      <c r="FR63" s="386">
        <v>1.3</v>
      </c>
      <c r="FS63" s="386">
        <v>1.2</v>
      </c>
      <c r="FT63" s="386">
        <v>1.2</v>
      </c>
      <c r="FU63" s="386">
        <v>1.1000000000000001</v>
      </c>
      <c r="FV63" s="386">
        <v>1.1000000000000001</v>
      </c>
      <c r="FW63" s="375">
        <v>1</v>
      </c>
      <c r="FX63" s="375">
        <v>1</v>
      </c>
      <c r="FY63" s="375">
        <v>1</v>
      </c>
      <c r="FZ63" s="375">
        <v>0.9</v>
      </c>
      <c r="GA63" s="375">
        <v>0.9</v>
      </c>
      <c r="GB63" s="387"/>
      <c r="GC63" s="484">
        <v>38.317309443000006</v>
      </c>
      <c r="GD63" s="484">
        <v>47.043163880999998</v>
      </c>
      <c r="GE63" s="484">
        <v>59.934229803000022</v>
      </c>
      <c r="GF63" s="484">
        <v>65.773434510000001</v>
      </c>
      <c r="GG63" s="485">
        <v>77.43866287500002</v>
      </c>
      <c r="GH63" s="486">
        <v>7.2891200970000014</v>
      </c>
      <c r="GI63" s="484">
        <v>6.0105583440000014</v>
      </c>
      <c r="GJ63" s="484">
        <v>7.987715694000002</v>
      </c>
      <c r="GK63" s="484">
        <v>11.058900111000003</v>
      </c>
      <c r="GL63" s="484">
        <v>5.2196954040000012</v>
      </c>
      <c r="GM63" s="484">
        <v>4.8901691789999999</v>
      </c>
      <c r="GN63" s="484">
        <v>5.5360405799999999</v>
      </c>
      <c r="GO63" s="485">
        <v>7.7109136650000005</v>
      </c>
    </row>
    <row r="64" spans="1:197" hidden="1">
      <c r="A64" s="379" t="s">
        <v>644</v>
      </c>
      <c r="B64" s="388">
        <v>63.2</v>
      </c>
      <c r="C64" s="381">
        <v>160</v>
      </c>
      <c r="D64" s="381">
        <v>146</v>
      </c>
      <c r="E64" s="382">
        <v>13</v>
      </c>
      <c r="F64" s="382">
        <v>22</v>
      </c>
      <c r="G64" s="381">
        <v>12</v>
      </c>
      <c r="H64" s="389">
        <v>80.56</v>
      </c>
      <c r="I64" s="383">
        <v>1</v>
      </c>
      <c r="J64" s="487">
        <v>0.6</v>
      </c>
      <c r="K64" s="488"/>
      <c r="L64" s="369">
        <v>0.5</v>
      </c>
      <c r="M64" s="384">
        <v>0.6</v>
      </c>
      <c r="N64" s="480">
        <v>0.22900000000000001</v>
      </c>
      <c r="O64" s="371">
        <v>0.47899999999999998</v>
      </c>
      <c r="P64" s="371">
        <v>0.72899999999999998</v>
      </c>
      <c r="Q64" s="371">
        <v>0.42899999999999999</v>
      </c>
      <c r="R64" s="371">
        <f t="shared" si="4"/>
        <v>0.67900000000000005</v>
      </c>
      <c r="S64" s="371">
        <f t="shared" si="5"/>
        <v>0.92900000000000005</v>
      </c>
      <c r="T64" s="372">
        <f t="shared" si="2"/>
        <v>19.359646113995765</v>
      </c>
      <c r="U64" s="373"/>
      <c r="V64" s="372">
        <f t="shared" si="3"/>
        <v>14.988113120512848</v>
      </c>
      <c r="W64" s="373"/>
      <c r="X64" s="371">
        <v>0.67</v>
      </c>
      <c r="Y64" s="371">
        <v>0.72</v>
      </c>
      <c r="Z64" s="371">
        <v>0.83</v>
      </c>
      <c r="AA64" s="371">
        <v>1.46</v>
      </c>
      <c r="AB64" s="371">
        <v>1.88</v>
      </c>
      <c r="AC64" s="371">
        <v>3</v>
      </c>
      <c r="AD64" s="371">
        <v>3.3</v>
      </c>
      <c r="AE64" s="371">
        <v>3.6</v>
      </c>
      <c r="AF64" s="371">
        <v>4</v>
      </c>
      <c r="AG64" s="371">
        <v>5</v>
      </c>
      <c r="AH64" s="374" t="s">
        <v>587</v>
      </c>
      <c r="AI64" s="371">
        <v>0.5</v>
      </c>
      <c r="AJ64" s="371">
        <v>0.95499999999999996</v>
      </c>
      <c r="AK64" s="371">
        <v>0.6</v>
      </c>
      <c r="AL64" s="371">
        <v>1.03</v>
      </c>
      <c r="AM64" s="371">
        <v>0.7</v>
      </c>
      <c r="AN64" s="371">
        <v>1.105</v>
      </c>
      <c r="AO64" s="371">
        <v>0.8</v>
      </c>
      <c r="AP64" s="371">
        <v>1.18</v>
      </c>
      <c r="AQ64" s="371">
        <v>1.68</v>
      </c>
      <c r="AR64" s="375">
        <v>1.47</v>
      </c>
      <c r="AS64" s="375">
        <v>1.8480000000000001</v>
      </c>
      <c r="AT64" s="375">
        <v>1.617</v>
      </c>
      <c r="AU64" s="376">
        <v>0.52</v>
      </c>
      <c r="AV64" s="377">
        <v>0.12</v>
      </c>
      <c r="AW64" s="386">
        <v>1.3</v>
      </c>
      <c r="AX64" s="386">
        <v>1.3</v>
      </c>
      <c r="AY64" s="386">
        <v>1.3</v>
      </c>
      <c r="AZ64" s="386">
        <v>1.3</v>
      </c>
      <c r="BA64" s="386">
        <v>0.9</v>
      </c>
      <c r="BB64" s="386">
        <v>0.9</v>
      </c>
      <c r="BC64" s="386">
        <v>0.9</v>
      </c>
      <c r="BD64" s="386">
        <v>0.7</v>
      </c>
      <c r="BE64" s="386">
        <v>0.7</v>
      </c>
      <c r="BF64" s="386">
        <v>0.7</v>
      </c>
      <c r="BG64" s="386">
        <v>0.6</v>
      </c>
      <c r="BH64" s="386">
        <v>0.6</v>
      </c>
      <c r="BI64" s="386">
        <v>0.6</v>
      </c>
      <c r="BJ64" s="386">
        <v>0.5</v>
      </c>
      <c r="BK64" s="386">
        <v>0.5</v>
      </c>
      <c r="BL64" s="386">
        <v>0.5</v>
      </c>
      <c r="BM64" s="386">
        <v>0.5</v>
      </c>
      <c r="BN64" s="386">
        <v>0.5</v>
      </c>
      <c r="BO64" s="386">
        <v>0.4</v>
      </c>
      <c r="BP64" s="386">
        <v>0.4</v>
      </c>
      <c r="BQ64" s="386">
        <v>0.4</v>
      </c>
      <c r="BR64" s="386">
        <v>0.4</v>
      </c>
      <c r="BS64" s="386">
        <v>0.4</v>
      </c>
      <c r="BT64" s="386">
        <v>0.4</v>
      </c>
      <c r="BU64" s="386">
        <v>0.3</v>
      </c>
      <c r="BV64" s="386">
        <v>0.3</v>
      </c>
      <c r="BW64" s="386">
        <v>0.3</v>
      </c>
      <c r="BX64" s="386">
        <v>1.5</v>
      </c>
      <c r="BY64" s="386">
        <v>1.5</v>
      </c>
      <c r="BZ64" s="386">
        <v>1.5</v>
      </c>
      <c r="CA64" s="386">
        <v>1.5</v>
      </c>
      <c r="CB64" s="386">
        <v>1.2</v>
      </c>
      <c r="CC64" s="386">
        <v>1.2</v>
      </c>
      <c r="CD64" s="386">
        <v>1</v>
      </c>
      <c r="CE64" s="386">
        <v>1</v>
      </c>
      <c r="CF64" s="386">
        <v>1</v>
      </c>
      <c r="CG64" s="386">
        <v>0.9</v>
      </c>
      <c r="CH64" s="386">
        <v>0.9</v>
      </c>
      <c r="CI64" s="386">
        <v>0.9</v>
      </c>
      <c r="CJ64" s="386">
        <v>0.9</v>
      </c>
      <c r="CK64" s="386">
        <v>0.9</v>
      </c>
      <c r="CL64" s="386">
        <v>0.8</v>
      </c>
      <c r="CM64" s="386">
        <v>0.8</v>
      </c>
      <c r="CN64" s="386">
        <v>0.8</v>
      </c>
      <c r="CO64" s="386">
        <v>0.8</v>
      </c>
      <c r="CP64" s="386">
        <v>0.7</v>
      </c>
      <c r="CQ64" s="386">
        <v>0.7</v>
      </c>
      <c r="CR64" s="386">
        <v>0.6</v>
      </c>
      <c r="CS64" s="386">
        <v>0.6</v>
      </c>
      <c r="CT64" s="386">
        <v>0.5</v>
      </c>
      <c r="CU64" s="386">
        <v>0.5</v>
      </c>
      <c r="CV64" s="386">
        <v>0.5</v>
      </c>
      <c r="CW64" s="386">
        <v>0.4</v>
      </c>
      <c r="CX64" s="386">
        <v>0.4</v>
      </c>
      <c r="CY64" s="386">
        <v>1.7</v>
      </c>
      <c r="CZ64" s="386">
        <v>1.7</v>
      </c>
      <c r="DA64" s="386">
        <v>1.7</v>
      </c>
      <c r="DB64" s="386">
        <v>1.7</v>
      </c>
      <c r="DC64" s="386">
        <v>1.4</v>
      </c>
      <c r="DD64" s="386">
        <v>1.4</v>
      </c>
      <c r="DE64" s="386">
        <v>1.2</v>
      </c>
      <c r="DF64" s="386">
        <v>1.2</v>
      </c>
      <c r="DG64" s="386">
        <v>1.2</v>
      </c>
      <c r="DH64" s="386">
        <v>1.1000000000000001</v>
      </c>
      <c r="DI64" s="386">
        <v>1.1000000000000001</v>
      </c>
      <c r="DJ64" s="386">
        <v>1</v>
      </c>
      <c r="DK64" s="386">
        <v>1</v>
      </c>
      <c r="DL64" s="386">
        <v>0.9</v>
      </c>
      <c r="DM64" s="386">
        <v>0.9</v>
      </c>
      <c r="DN64" s="386">
        <v>0.9</v>
      </c>
      <c r="DO64" s="386">
        <v>0.8</v>
      </c>
      <c r="DP64" s="386">
        <v>0.8</v>
      </c>
      <c r="DQ64" s="386">
        <v>0.8</v>
      </c>
      <c r="DR64" s="386">
        <v>0.7</v>
      </c>
      <c r="DS64" s="386">
        <v>0.7</v>
      </c>
      <c r="DT64" s="386">
        <v>0.7</v>
      </c>
      <c r="DU64" s="386">
        <v>0.7</v>
      </c>
      <c r="DV64" s="386">
        <v>0.6</v>
      </c>
      <c r="DW64" s="386">
        <v>0.6</v>
      </c>
      <c r="DX64" s="386">
        <v>0.6</v>
      </c>
      <c r="DY64" s="386">
        <v>0.6</v>
      </c>
      <c r="DZ64" s="385"/>
      <c r="EA64" s="385"/>
      <c r="EB64" s="386">
        <v>1.8</v>
      </c>
      <c r="EC64" s="386">
        <v>1.8</v>
      </c>
      <c r="ED64" s="386">
        <v>1.6</v>
      </c>
      <c r="EE64" s="386">
        <v>1.6</v>
      </c>
      <c r="EF64" s="386">
        <v>1.4</v>
      </c>
      <c r="EG64" s="386">
        <v>1.4</v>
      </c>
      <c r="EH64" s="386">
        <v>1.4</v>
      </c>
      <c r="EI64" s="386">
        <v>1.3</v>
      </c>
      <c r="EJ64" s="386">
        <v>1.3</v>
      </c>
      <c r="EK64" s="386">
        <v>1.2</v>
      </c>
      <c r="EL64" s="386">
        <v>1.2</v>
      </c>
      <c r="EM64" s="386">
        <v>1.1000000000000001</v>
      </c>
      <c r="EN64" s="386">
        <v>1.1000000000000001</v>
      </c>
      <c r="EO64" s="386">
        <v>1.1000000000000001</v>
      </c>
      <c r="EP64" s="386">
        <v>1</v>
      </c>
      <c r="EQ64" s="386">
        <v>1</v>
      </c>
      <c r="ER64" s="386">
        <v>1</v>
      </c>
      <c r="ES64" s="386">
        <v>0.9</v>
      </c>
      <c r="ET64" s="386">
        <v>0.9</v>
      </c>
      <c r="EU64" s="386">
        <v>0.9</v>
      </c>
      <c r="EV64" s="386">
        <v>0.9</v>
      </c>
      <c r="EW64" s="386">
        <v>0.8</v>
      </c>
      <c r="EX64" s="386">
        <v>0.8</v>
      </c>
      <c r="EY64" s="386">
        <v>0.8</v>
      </c>
      <c r="EZ64" s="386">
        <v>0.8</v>
      </c>
      <c r="FA64" s="385"/>
      <c r="FB64" s="385"/>
      <c r="FC64" s="385"/>
      <c r="FD64" s="385"/>
      <c r="FE64" s="386">
        <v>1.9</v>
      </c>
      <c r="FF64" s="386">
        <v>1.9</v>
      </c>
      <c r="FG64" s="386">
        <v>1.7</v>
      </c>
      <c r="FH64" s="386">
        <v>1.7</v>
      </c>
      <c r="FI64" s="386">
        <v>1.6</v>
      </c>
      <c r="FJ64" s="386">
        <v>1.6</v>
      </c>
      <c r="FK64" s="386">
        <v>1.4</v>
      </c>
      <c r="FL64" s="386">
        <v>1.4</v>
      </c>
      <c r="FM64" s="386">
        <v>1.4</v>
      </c>
      <c r="FN64" s="386">
        <v>1.4</v>
      </c>
      <c r="FO64" s="386">
        <v>1.4</v>
      </c>
      <c r="FP64" s="386">
        <v>1.4</v>
      </c>
      <c r="FQ64" s="386">
        <v>1.3</v>
      </c>
      <c r="FR64" s="386">
        <v>1.3</v>
      </c>
      <c r="FS64" s="386">
        <v>1.2</v>
      </c>
      <c r="FT64" s="386">
        <v>1.2</v>
      </c>
      <c r="FU64" s="386">
        <v>1.1000000000000001</v>
      </c>
      <c r="FV64" s="386">
        <v>1.1000000000000001</v>
      </c>
      <c r="FW64" s="375">
        <v>1</v>
      </c>
      <c r="FX64" s="375">
        <v>1</v>
      </c>
      <c r="FY64" s="375">
        <v>1</v>
      </c>
      <c r="FZ64" s="375">
        <v>0.9</v>
      </c>
      <c r="GA64" s="375">
        <v>0.9</v>
      </c>
      <c r="GB64" s="387"/>
      <c r="GC64" s="484">
        <v>34.507986281999997</v>
      </c>
      <c r="GD64" s="484">
        <v>37.645075943999998</v>
      </c>
      <c r="GE64" s="484">
        <v>44.855109747</v>
      </c>
      <c r="GF64" s="484">
        <v>49.560744240000005</v>
      </c>
      <c r="GG64" s="485">
        <v>59.604703577999999</v>
      </c>
      <c r="GH64" s="486">
        <v>7.2891200970000014</v>
      </c>
      <c r="GI64" s="484">
        <v>6.0105583440000014</v>
      </c>
      <c r="GJ64" s="484">
        <v>7.987715694000002</v>
      </c>
      <c r="GK64" s="484">
        <v>11.058900111000003</v>
      </c>
      <c r="GL64" s="484">
        <v>5.2196954040000012</v>
      </c>
      <c r="GM64" s="484">
        <v>4.8901691789999999</v>
      </c>
      <c r="GN64" s="484">
        <v>5.5360405799999999</v>
      </c>
      <c r="GO64" s="485">
        <v>7.7109136650000005</v>
      </c>
    </row>
    <row r="65" spans="1:197" hidden="1">
      <c r="A65" s="379" t="s">
        <v>645</v>
      </c>
      <c r="B65" s="388">
        <v>30.4</v>
      </c>
      <c r="C65" s="381">
        <v>152</v>
      </c>
      <c r="D65" s="381">
        <v>160</v>
      </c>
      <c r="E65" s="382">
        <v>6</v>
      </c>
      <c r="F65" s="382">
        <v>9</v>
      </c>
      <c r="G65" s="381">
        <v>15</v>
      </c>
      <c r="H65" s="389">
        <v>38.770000000000003</v>
      </c>
      <c r="I65" s="383">
        <v>1</v>
      </c>
      <c r="J65" s="487">
        <v>0.6</v>
      </c>
      <c r="K65" s="488"/>
      <c r="L65" s="369">
        <v>0.5</v>
      </c>
      <c r="M65" s="384">
        <v>0.6</v>
      </c>
      <c r="N65" s="480">
        <v>0.22900000000000001</v>
      </c>
      <c r="O65" s="371">
        <v>0.47899999999999998</v>
      </c>
      <c r="P65" s="371">
        <v>0.72899999999999998</v>
      </c>
      <c r="Q65" s="371">
        <v>0.42899999999999999</v>
      </c>
      <c r="R65" s="371">
        <f t="shared" si="4"/>
        <v>0.67900000000000005</v>
      </c>
      <c r="S65" s="371">
        <f t="shared" si="5"/>
        <v>0.92900000000000005</v>
      </c>
      <c r="T65" s="372">
        <f t="shared" si="2"/>
        <v>19.359646113995765</v>
      </c>
      <c r="U65" s="373"/>
      <c r="V65" s="372">
        <f t="shared" si="3"/>
        <v>14.988113120512848</v>
      </c>
      <c r="W65" s="373"/>
      <c r="X65" s="371">
        <v>0.67</v>
      </c>
      <c r="Y65" s="371">
        <v>0.72</v>
      </c>
      <c r="Z65" s="371">
        <v>0.83</v>
      </c>
      <c r="AA65" s="371">
        <v>1.46</v>
      </c>
      <c r="AB65" s="371">
        <v>1.88</v>
      </c>
      <c r="AC65" s="371">
        <v>3</v>
      </c>
      <c r="AD65" s="371">
        <v>3.3</v>
      </c>
      <c r="AE65" s="371">
        <v>3.6</v>
      </c>
      <c r="AF65" s="371">
        <v>4</v>
      </c>
      <c r="AG65" s="371">
        <v>5</v>
      </c>
      <c r="AH65" s="374" t="s">
        <v>587</v>
      </c>
      <c r="AI65" s="371">
        <v>0.2</v>
      </c>
      <c r="AJ65" s="371">
        <v>0.313</v>
      </c>
      <c r="AK65" s="371">
        <v>0.3</v>
      </c>
      <c r="AL65" s="371">
        <v>0.41299999999999998</v>
      </c>
      <c r="AM65" s="371">
        <v>0.4</v>
      </c>
      <c r="AN65" s="371">
        <v>0.51300000000000001</v>
      </c>
      <c r="AO65" s="371">
        <v>0.5</v>
      </c>
      <c r="AP65" s="371">
        <v>0.61299999999999999</v>
      </c>
      <c r="AQ65" s="371">
        <v>1.68</v>
      </c>
      <c r="AR65" s="375">
        <v>1.47</v>
      </c>
      <c r="AS65" s="375">
        <v>1.8480000000000001</v>
      </c>
      <c r="AT65" s="375">
        <v>1.617</v>
      </c>
      <c r="AU65" s="376">
        <v>0.5</v>
      </c>
      <c r="AV65" s="377">
        <v>0.1</v>
      </c>
      <c r="AW65" s="386">
        <v>1.3</v>
      </c>
      <c r="AX65" s="386">
        <v>1.3</v>
      </c>
      <c r="AY65" s="386">
        <v>1.3</v>
      </c>
      <c r="AZ65" s="386">
        <v>1.3</v>
      </c>
      <c r="BA65" s="386">
        <v>0.9</v>
      </c>
      <c r="BB65" s="386">
        <v>0.9</v>
      </c>
      <c r="BC65" s="386">
        <v>0.9</v>
      </c>
      <c r="BD65" s="386">
        <v>0.7</v>
      </c>
      <c r="BE65" s="386">
        <v>0.7</v>
      </c>
      <c r="BF65" s="386">
        <v>0.7</v>
      </c>
      <c r="BG65" s="386">
        <v>0.6</v>
      </c>
      <c r="BH65" s="386">
        <v>0.6</v>
      </c>
      <c r="BI65" s="386">
        <v>0.6</v>
      </c>
      <c r="BJ65" s="386">
        <v>0.5</v>
      </c>
      <c r="BK65" s="386">
        <v>0.5</v>
      </c>
      <c r="BL65" s="386">
        <v>0.5</v>
      </c>
      <c r="BM65" s="386">
        <v>0.5</v>
      </c>
      <c r="BN65" s="386">
        <v>0.5</v>
      </c>
      <c r="BO65" s="386">
        <v>0.4</v>
      </c>
      <c r="BP65" s="386">
        <v>0.4</v>
      </c>
      <c r="BQ65" s="386">
        <v>0.4</v>
      </c>
      <c r="BR65" s="386">
        <v>0.4</v>
      </c>
      <c r="BS65" s="386">
        <v>0.4</v>
      </c>
      <c r="BT65" s="386">
        <v>0.4</v>
      </c>
      <c r="BU65" s="386">
        <v>0.3</v>
      </c>
      <c r="BV65" s="386">
        <v>0.3</v>
      </c>
      <c r="BW65" s="386">
        <v>0.3</v>
      </c>
      <c r="BX65" s="386">
        <v>1.5</v>
      </c>
      <c r="BY65" s="386">
        <v>1.5</v>
      </c>
      <c r="BZ65" s="386">
        <v>1.5</v>
      </c>
      <c r="CA65" s="386">
        <v>1.5</v>
      </c>
      <c r="CB65" s="386">
        <v>1.3</v>
      </c>
      <c r="CC65" s="386">
        <v>1.3</v>
      </c>
      <c r="CD65" s="386">
        <v>1.2</v>
      </c>
      <c r="CE65" s="386">
        <v>1.2</v>
      </c>
      <c r="CF65" s="386">
        <v>1.2</v>
      </c>
      <c r="CG65" s="386">
        <v>1.1000000000000001</v>
      </c>
      <c r="CH65" s="386">
        <v>1.1000000000000001</v>
      </c>
      <c r="CI65" s="386">
        <v>1.1000000000000001</v>
      </c>
      <c r="CJ65" s="386">
        <v>1</v>
      </c>
      <c r="CK65" s="386">
        <v>1</v>
      </c>
      <c r="CL65" s="386">
        <v>1</v>
      </c>
      <c r="CM65" s="386">
        <v>0.9</v>
      </c>
      <c r="CN65" s="386">
        <v>0.9</v>
      </c>
      <c r="CO65" s="386">
        <v>0.9</v>
      </c>
      <c r="CP65" s="386">
        <v>0.8</v>
      </c>
      <c r="CQ65" s="386">
        <v>0.8</v>
      </c>
      <c r="CR65" s="386">
        <v>0.7</v>
      </c>
      <c r="CS65" s="386">
        <v>0.7</v>
      </c>
      <c r="CT65" s="386">
        <v>0.6</v>
      </c>
      <c r="CU65" s="386">
        <v>0.6</v>
      </c>
      <c r="CV65" s="386">
        <v>0.5</v>
      </c>
      <c r="CW65" s="386">
        <v>0.5</v>
      </c>
      <c r="CX65" s="386">
        <v>0.4</v>
      </c>
      <c r="CY65" s="386">
        <v>1.7</v>
      </c>
      <c r="CZ65" s="386">
        <v>1.7</v>
      </c>
      <c r="DA65" s="386">
        <v>1.7</v>
      </c>
      <c r="DB65" s="386">
        <v>1.7</v>
      </c>
      <c r="DC65" s="386">
        <v>1.4</v>
      </c>
      <c r="DD65" s="386">
        <v>1.4</v>
      </c>
      <c r="DE65" s="386">
        <v>1.2</v>
      </c>
      <c r="DF65" s="386">
        <v>1.2</v>
      </c>
      <c r="DG65" s="386">
        <v>1.2</v>
      </c>
      <c r="DH65" s="386">
        <v>1.1000000000000001</v>
      </c>
      <c r="DI65" s="386">
        <v>1.1000000000000001</v>
      </c>
      <c r="DJ65" s="386">
        <v>1</v>
      </c>
      <c r="DK65" s="386">
        <v>1</v>
      </c>
      <c r="DL65" s="386">
        <v>0.9</v>
      </c>
      <c r="DM65" s="386">
        <v>0.9</v>
      </c>
      <c r="DN65" s="386">
        <v>0.9</v>
      </c>
      <c r="DO65" s="386">
        <v>0.8</v>
      </c>
      <c r="DP65" s="386">
        <v>0.8</v>
      </c>
      <c r="DQ65" s="386">
        <v>0.8</v>
      </c>
      <c r="DR65" s="386">
        <v>0.7</v>
      </c>
      <c r="DS65" s="386">
        <v>0.7</v>
      </c>
      <c r="DT65" s="386">
        <v>0.7</v>
      </c>
      <c r="DU65" s="386">
        <v>0.7</v>
      </c>
      <c r="DV65" s="386">
        <v>0.6</v>
      </c>
      <c r="DW65" s="386">
        <v>0.6</v>
      </c>
      <c r="DX65" s="386">
        <v>0.6</v>
      </c>
      <c r="DY65" s="386">
        <v>0.6</v>
      </c>
      <c r="DZ65" s="385"/>
      <c r="EA65" s="385"/>
      <c r="EB65" s="386">
        <v>1.8</v>
      </c>
      <c r="EC65" s="386">
        <v>1.8</v>
      </c>
      <c r="ED65" s="386">
        <v>1.6</v>
      </c>
      <c r="EE65" s="386">
        <v>1.6</v>
      </c>
      <c r="EF65" s="386">
        <v>1.4</v>
      </c>
      <c r="EG65" s="386">
        <v>1.4</v>
      </c>
      <c r="EH65" s="386">
        <v>1.4</v>
      </c>
      <c r="EI65" s="386">
        <v>1.3</v>
      </c>
      <c r="EJ65" s="386">
        <v>1.3</v>
      </c>
      <c r="EK65" s="386">
        <v>1.2</v>
      </c>
      <c r="EL65" s="386">
        <v>1.2</v>
      </c>
      <c r="EM65" s="386">
        <v>1.1000000000000001</v>
      </c>
      <c r="EN65" s="386">
        <v>1.1000000000000001</v>
      </c>
      <c r="EO65" s="386">
        <v>1.1000000000000001</v>
      </c>
      <c r="EP65" s="386">
        <v>1</v>
      </c>
      <c r="EQ65" s="386">
        <v>1</v>
      </c>
      <c r="ER65" s="386">
        <v>1</v>
      </c>
      <c r="ES65" s="386">
        <v>0.9</v>
      </c>
      <c r="ET65" s="386">
        <v>0.9</v>
      </c>
      <c r="EU65" s="386">
        <v>0.9</v>
      </c>
      <c r="EV65" s="386">
        <v>0.9</v>
      </c>
      <c r="EW65" s="386">
        <v>0.8</v>
      </c>
      <c r="EX65" s="386">
        <v>0.8</v>
      </c>
      <c r="EY65" s="386">
        <v>0.8</v>
      </c>
      <c r="EZ65" s="386">
        <v>0.8</v>
      </c>
      <c r="FA65" s="385"/>
      <c r="FB65" s="385"/>
      <c r="FC65" s="385"/>
      <c r="FD65" s="385"/>
      <c r="FE65" s="386">
        <v>1.9</v>
      </c>
      <c r="FF65" s="386">
        <v>1.9</v>
      </c>
      <c r="FG65" s="386">
        <v>1.7</v>
      </c>
      <c r="FH65" s="386">
        <v>1.7</v>
      </c>
      <c r="FI65" s="386">
        <v>1.6</v>
      </c>
      <c r="FJ65" s="386">
        <v>1.6</v>
      </c>
      <c r="FK65" s="386">
        <v>1.4</v>
      </c>
      <c r="FL65" s="386">
        <v>1.4</v>
      </c>
      <c r="FM65" s="386">
        <v>1.4</v>
      </c>
      <c r="FN65" s="386">
        <v>1.4</v>
      </c>
      <c r="FO65" s="386">
        <v>1.4</v>
      </c>
      <c r="FP65" s="386">
        <v>1.4</v>
      </c>
      <c r="FQ65" s="386">
        <v>1.3</v>
      </c>
      <c r="FR65" s="386">
        <v>1.3</v>
      </c>
      <c r="FS65" s="386">
        <v>1.2</v>
      </c>
      <c r="FT65" s="386">
        <v>1.2</v>
      </c>
      <c r="FU65" s="386">
        <v>1.1000000000000001</v>
      </c>
      <c r="FV65" s="386">
        <v>1.1000000000000001</v>
      </c>
      <c r="FW65" s="375">
        <v>1</v>
      </c>
      <c r="FX65" s="375">
        <v>1</v>
      </c>
      <c r="FY65" s="375">
        <v>1</v>
      </c>
      <c r="FZ65" s="375">
        <v>0.9</v>
      </c>
      <c r="GA65" s="375">
        <v>0.9</v>
      </c>
      <c r="GB65" s="387"/>
      <c r="GC65" s="484">
        <v>38.317309443000006</v>
      </c>
      <c r="GD65" s="484">
        <v>47.109069126000009</v>
      </c>
      <c r="GE65" s="484">
        <v>60.066040293</v>
      </c>
      <c r="GF65" s="484">
        <v>66.102960735000011</v>
      </c>
      <c r="GG65" s="485">
        <v>77.728645953000026</v>
      </c>
      <c r="GH65" s="486">
        <v>7.2891200970000014</v>
      </c>
      <c r="GI65" s="484">
        <v>6.0105583440000014</v>
      </c>
      <c r="GJ65" s="484">
        <v>7.987715694000002</v>
      </c>
      <c r="GK65" s="484">
        <v>11.058900111000003</v>
      </c>
      <c r="GL65" s="484">
        <v>5.2196954040000012</v>
      </c>
      <c r="GM65" s="484">
        <v>4.8901691789999999</v>
      </c>
      <c r="GN65" s="484">
        <v>5.5360405799999999</v>
      </c>
      <c r="GO65" s="485">
        <v>7.7109136650000005</v>
      </c>
    </row>
    <row r="66" spans="1:197" hidden="1">
      <c r="A66" s="379" t="s">
        <v>646</v>
      </c>
      <c r="B66" s="388">
        <v>23.8</v>
      </c>
      <c r="C66" s="381">
        <v>148</v>
      </c>
      <c r="D66" s="381">
        <v>160</v>
      </c>
      <c r="E66" s="382">
        <v>4.5</v>
      </c>
      <c r="F66" s="382">
        <v>7</v>
      </c>
      <c r="G66" s="381">
        <v>15</v>
      </c>
      <c r="H66" s="389">
        <v>30.36</v>
      </c>
      <c r="I66" s="383">
        <v>1</v>
      </c>
      <c r="J66" s="487">
        <v>0.6</v>
      </c>
      <c r="K66" s="488"/>
      <c r="L66" s="369">
        <v>0.5</v>
      </c>
      <c r="M66" s="384">
        <v>0.6</v>
      </c>
      <c r="N66" s="480">
        <v>0.22900000000000001</v>
      </c>
      <c r="O66" s="371">
        <v>0.47899999999999998</v>
      </c>
      <c r="P66" s="371">
        <v>0.72899999999999998</v>
      </c>
      <c r="Q66" s="371">
        <v>0.42899999999999999</v>
      </c>
      <c r="R66" s="371">
        <f t="shared" si="4"/>
        <v>0.67900000000000005</v>
      </c>
      <c r="S66" s="371">
        <f t="shared" si="5"/>
        <v>0.92900000000000005</v>
      </c>
      <c r="T66" s="372">
        <f t="shared" si="2"/>
        <v>19.359646113995765</v>
      </c>
      <c r="U66" s="373"/>
      <c r="V66" s="372">
        <f t="shared" si="3"/>
        <v>14.988113120512848</v>
      </c>
      <c r="W66" s="373"/>
      <c r="X66" s="371">
        <v>0.67</v>
      </c>
      <c r="Y66" s="371">
        <v>0.72</v>
      </c>
      <c r="Z66" s="371">
        <v>0.83</v>
      </c>
      <c r="AA66" s="371">
        <v>1.46</v>
      </c>
      <c r="AB66" s="371">
        <v>1.88</v>
      </c>
      <c r="AC66" s="371">
        <v>3</v>
      </c>
      <c r="AD66" s="371">
        <v>3.3</v>
      </c>
      <c r="AE66" s="371">
        <v>3.6</v>
      </c>
      <c r="AF66" s="371">
        <v>4</v>
      </c>
      <c r="AG66" s="371">
        <v>5</v>
      </c>
      <c r="AH66" s="374" t="s">
        <v>587</v>
      </c>
      <c r="AI66" s="371">
        <v>0.2</v>
      </c>
      <c r="AJ66" s="371">
        <v>0.313</v>
      </c>
      <c r="AK66" s="371">
        <v>0.3</v>
      </c>
      <c r="AL66" s="371">
        <v>0.41299999999999998</v>
      </c>
      <c r="AM66" s="371">
        <v>0.4</v>
      </c>
      <c r="AN66" s="371">
        <v>0.51300000000000001</v>
      </c>
      <c r="AO66" s="371">
        <v>0.5</v>
      </c>
      <c r="AP66" s="371">
        <v>0.61299999999999999</v>
      </c>
      <c r="AQ66" s="371">
        <v>1.68</v>
      </c>
      <c r="AR66" s="375">
        <v>1.47</v>
      </c>
      <c r="AS66" s="375">
        <v>1.8480000000000001</v>
      </c>
      <c r="AT66" s="375">
        <v>1.617</v>
      </c>
      <c r="AU66" s="376">
        <v>0.5</v>
      </c>
      <c r="AV66" s="377">
        <v>0.1</v>
      </c>
      <c r="AW66" s="385"/>
      <c r="AX66" s="385"/>
      <c r="AY66" s="385"/>
      <c r="AZ66" s="385"/>
      <c r="BA66" s="385"/>
      <c r="BB66" s="385"/>
      <c r="BC66" s="386">
        <v>1.2</v>
      </c>
      <c r="BD66" s="386">
        <v>1.2</v>
      </c>
      <c r="BE66" s="386">
        <v>1.2</v>
      </c>
      <c r="BF66" s="386">
        <v>1.1000000000000001</v>
      </c>
      <c r="BG66" s="386">
        <v>1.1000000000000001</v>
      </c>
      <c r="BH66" s="386">
        <v>1.1000000000000001</v>
      </c>
      <c r="BI66" s="386">
        <v>1</v>
      </c>
      <c r="BJ66" s="386">
        <v>1</v>
      </c>
      <c r="BK66" s="386">
        <v>1</v>
      </c>
      <c r="BL66" s="386">
        <v>0.9</v>
      </c>
      <c r="BM66" s="386">
        <v>0.9</v>
      </c>
      <c r="BN66" s="386">
        <v>0.9</v>
      </c>
      <c r="BO66" s="386">
        <v>0.8</v>
      </c>
      <c r="BP66" s="386">
        <v>0.8</v>
      </c>
      <c r="BQ66" s="386">
        <v>0.7</v>
      </c>
      <c r="BR66" s="386">
        <v>0.7</v>
      </c>
      <c r="BS66" s="386">
        <v>0.6</v>
      </c>
      <c r="BT66" s="386">
        <v>0.6</v>
      </c>
      <c r="BU66" s="386">
        <v>0.5</v>
      </c>
      <c r="BV66" s="386">
        <v>0.5</v>
      </c>
      <c r="BW66" s="386">
        <v>0.4</v>
      </c>
      <c r="BX66" s="385"/>
      <c r="BY66" s="385"/>
      <c r="BZ66" s="385"/>
      <c r="CA66" s="385"/>
      <c r="CB66" s="385"/>
      <c r="CC66" s="385"/>
      <c r="CD66" s="386">
        <v>1.2</v>
      </c>
      <c r="CE66" s="386">
        <v>1.2</v>
      </c>
      <c r="CF66" s="386">
        <v>1.2</v>
      </c>
      <c r="CG66" s="386">
        <v>1.1000000000000001</v>
      </c>
      <c r="CH66" s="386">
        <v>1.1000000000000001</v>
      </c>
      <c r="CI66" s="386">
        <v>1.1000000000000001</v>
      </c>
      <c r="CJ66" s="386">
        <v>1</v>
      </c>
      <c r="CK66" s="386">
        <v>1</v>
      </c>
      <c r="CL66" s="386">
        <v>1</v>
      </c>
      <c r="CM66" s="386">
        <v>0.9</v>
      </c>
      <c r="CN66" s="386">
        <v>0.9</v>
      </c>
      <c r="CO66" s="386">
        <v>0.9</v>
      </c>
      <c r="CP66" s="386">
        <v>0.8</v>
      </c>
      <c r="CQ66" s="386">
        <v>0.8</v>
      </c>
      <c r="CR66" s="386">
        <v>0.7</v>
      </c>
      <c r="CS66" s="386">
        <v>0.7</v>
      </c>
      <c r="CT66" s="386">
        <v>0.6</v>
      </c>
      <c r="CU66" s="386">
        <v>0.6</v>
      </c>
      <c r="CV66" s="386">
        <v>0.5</v>
      </c>
      <c r="CW66" s="386">
        <v>0.5</v>
      </c>
      <c r="CX66" s="386">
        <v>0.4</v>
      </c>
      <c r="CY66" s="385"/>
      <c r="CZ66" s="385"/>
      <c r="DA66" s="385"/>
      <c r="DB66" s="385"/>
      <c r="DC66" s="385"/>
      <c r="DD66" s="385"/>
      <c r="DE66" s="386">
        <v>1.4</v>
      </c>
      <c r="DF66" s="386">
        <v>1.4</v>
      </c>
      <c r="DG66" s="386">
        <v>1.4</v>
      </c>
      <c r="DH66" s="386">
        <v>1.3</v>
      </c>
      <c r="DI66" s="386">
        <v>1.3</v>
      </c>
      <c r="DJ66" s="386">
        <v>1.3</v>
      </c>
      <c r="DK66" s="386">
        <v>1.2</v>
      </c>
      <c r="DL66" s="386">
        <v>1.2</v>
      </c>
      <c r="DM66" s="386">
        <v>1.2</v>
      </c>
      <c r="DN66" s="386">
        <v>1.1000000000000001</v>
      </c>
      <c r="DO66" s="386">
        <v>1.1000000000000001</v>
      </c>
      <c r="DP66" s="386">
        <v>1.1000000000000001</v>
      </c>
      <c r="DQ66" s="386">
        <v>1</v>
      </c>
      <c r="DR66" s="386">
        <v>1</v>
      </c>
      <c r="DS66" s="386">
        <v>0.9</v>
      </c>
      <c r="DT66" s="386">
        <v>0.9</v>
      </c>
      <c r="DU66" s="386">
        <v>0.8</v>
      </c>
      <c r="DV66" s="386">
        <v>0.8</v>
      </c>
      <c r="DW66" s="386">
        <v>0.7</v>
      </c>
      <c r="DX66" s="386">
        <v>0.7</v>
      </c>
      <c r="DY66" s="386">
        <v>0.6</v>
      </c>
      <c r="DZ66" s="385"/>
      <c r="EA66" s="385"/>
      <c r="EB66" s="385"/>
      <c r="EC66" s="385"/>
      <c r="ED66" s="385"/>
      <c r="EE66" s="385"/>
      <c r="EF66" s="386">
        <v>1.4</v>
      </c>
      <c r="EG66" s="386">
        <v>1.4</v>
      </c>
      <c r="EH66" s="386">
        <v>1.4</v>
      </c>
      <c r="EI66" s="386">
        <v>1.3</v>
      </c>
      <c r="EJ66" s="386">
        <v>1.3</v>
      </c>
      <c r="EK66" s="386">
        <v>1.3</v>
      </c>
      <c r="EL66" s="386">
        <v>1.2</v>
      </c>
      <c r="EM66" s="386">
        <v>1.2</v>
      </c>
      <c r="EN66" s="386">
        <v>1.2</v>
      </c>
      <c r="EO66" s="386">
        <v>1.1000000000000001</v>
      </c>
      <c r="EP66" s="386">
        <v>1.1000000000000001</v>
      </c>
      <c r="EQ66" s="386">
        <v>1.1000000000000001</v>
      </c>
      <c r="ER66" s="386">
        <v>1</v>
      </c>
      <c r="ES66" s="386">
        <v>1</v>
      </c>
      <c r="ET66" s="386">
        <v>0.9</v>
      </c>
      <c r="EU66" s="386">
        <v>0.9</v>
      </c>
      <c r="EV66" s="386">
        <v>0.8</v>
      </c>
      <c r="EW66" s="386">
        <v>0.8</v>
      </c>
      <c r="EX66" s="386">
        <v>0.8</v>
      </c>
      <c r="EY66" s="386">
        <v>0.8</v>
      </c>
      <c r="EZ66" s="386">
        <v>0.8</v>
      </c>
      <c r="FA66" s="385"/>
      <c r="FB66" s="385"/>
      <c r="FC66" s="385"/>
      <c r="FD66" s="385"/>
      <c r="FE66" s="385"/>
      <c r="FF66" s="385"/>
      <c r="FG66" s="386">
        <v>1.7</v>
      </c>
      <c r="FH66" s="386">
        <v>1.7</v>
      </c>
      <c r="FI66" s="386">
        <v>1.6</v>
      </c>
      <c r="FJ66" s="386">
        <v>1.6</v>
      </c>
      <c r="FK66" s="386">
        <v>1.4</v>
      </c>
      <c r="FL66" s="386">
        <v>1.4</v>
      </c>
      <c r="FM66" s="386">
        <v>1.4</v>
      </c>
      <c r="FN66" s="386">
        <v>1.4</v>
      </c>
      <c r="FO66" s="386">
        <v>1.4</v>
      </c>
      <c r="FP66" s="386">
        <v>1.4</v>
      </c>
      <c r="FQ66" s="386">
        <v>1.3</v>
      </c>
      <c r="FR66" s="386">
        <v>1.3</v>
      </c>
      <c r="FS66" s="386">
        <v>1.2</v>
      </c>
      <c r="FT66" s="386">
        <v>1.2</v>
      </c>
      <c r="FU66" s="386">
        <v>1.1000000000000001</v>
      </c>
      <c r="FV66" s="386">
        <v>1.1000000000000001</v>
      </c>
      <c r="FW66" s="375">
        <v>1</v>
      </c>
      <c r="FX66" s="375">
        <v>1</v>
      </c>
      <c r="FY66" s="375">
        <v>1</v>
      </c>
      <c r="FZ66" s="375">
        <v>0.9</v>
      </c>
      <c r="GA66" s="375">
        <v>0.9</v>
      </c>
      <c r="GB66" s="387"/>
      <c r="GC66" s="484">
        <v>49.073045427000004</v>
      </c>
      <c r="GD66" s="484">
        <v>60.329661272999999</v>
      </c>
      <c r="GE66" s="484">
        <v>76.898239865999997</v>
      </c>
      <c r="GF66" s="484">
        <v>84.622334580000029</v>
      </c>
      <c r="GG66" s="485">
        <v>99.424652607000013</v>
      </c>
      <c r="GH66" s="486">
        <v>7.2891200970000014</v>
      </c>
      <c r="GI66" s="484">
        <v>6.0105583440000014</v>
      </c>
      <c r="GJ66" s="484">
        <v>7.987715694000002</v>
      </c>
      <c r="GK66" s="484">
        <v>11.058900111000003</v>
      </c>
      <c r="GL66" s="484">
        <v>5.2196954040000012</v>
      </c>
      <c r="GM66" s="484">
        <v>4.8901691789999999</v>
      </c>
      <c r="GN66" s="484">
        <v>5.5360405799999999</v>
      </c>
      <c r="GO66" s="485">
        <v>7.7109136650000005</v>
      </c>
    </row>
    <row r="67" spans="1:197" hidden="1">
      <c r="A67" s="379" t="s">
        <v>647</v>
      </c>
      <c r="B67" s="388">
        <v>42.6</v>
      </c>
      <c r="C67" s="381">
        <v>160</v>
      </c>
      <c r="D67" s="381">
        <v>160</v>
      </c>
      <c r="E67" s="382">
        <v>8</v>
      </c>
      <c r="F67" s="382">
        <v>13</v>
      </c>
      <c r="G67" s="381">
        <v>15</v>
      </c>
      <c r="H67" s="389">
        <v>54.25</v>
      </c>
      <c r="I67" s="383">
        <v>1</v>
      </c>
      <c r="J67" s="487">
        <v>0.6</v>
      </c>
      <c r="K67" s="488"/>
      <c r="L67" s="369">
        <v>0.5</v>
      </c>
      <c r="M67" s="384">
        <v>0.6</v>
      </c>
      <c r="N67" s="480">
        <v>0.22900000000000001</v>
      </c>
      <c r="O67" s="371">
        <v>0.47899999999999998</v>
      </c>
      <c r="P67" s="371">
        <v>0.72899999999999998</v>
      </c>
      <c r="Q67" s="371">
        <v>0.42899999999999999</v>
      </c>
      <c r="R67" s="371">
        <f t="shared" si="4"/>
        <v>0.67900000000000005</v>
      </c>
      <c r="S67" s="371">
        <f t="shared" si="5"/>
        <v>0.92900000000000005</v>
      </c>
      <c r="T67" s="372">
        <f t="shared" si="2"/>
        <v>19.359646113995765</v>
      </c>
      <c r="U67" s="373"/>
      <c r="V67" s="372">
        <f t="shared" si="3"/>
        <v>14.988113120512848</v>
      </c>
      <c r="W67" s="373"/>
      <c r="X67" s="371">
        <v>0.67</v>
      </c>
      <c r="Y67" s="371">
        <v>0.72</v>
      </c>
      <c r="Z67" s="371">
        <v>0.83</v>
      </c>
      <c r="AA67" s="371">
        <v>1.46</v>
      </c>
      <c r="AB67" s="371">
        <v>1.88</v>
      </c>
      <c r="AC67" s="371">
        <v>3</v>
      </c>
      <c r="AD67" s="371">
        <v>3.3</v>
      </c>
      <c r="AE67" s="371">
        <v>3.6</v>
      </c>
      <c r="AF67" s="371">
        <v>4</v>
      </c>
      <c r="AG67" s="371">
        <v>5</v>
      </c>
      <c r="AH67" s="374" t="s">
        <v>587</v>
      </c>
      <c r="AI67" s="371">
        <v>0.27500000000000002</v>
      </c>
      <c r="AJ67" s="371">
        <v>0.35099999999999998</v>
      </c>
      <c r="AK67" s="371">
        <v>0.375</v>
      </c>
      <c r="AL67" s="371">
        <v>0.45100000000000001</v>
      </c>
      <c r="AM67" s="371">
        <v>0.47499999999999998</v>
      </c>
      <c r="AN67" s="371">
        <v>0.55100000000000005</v>
      </c>
      <c r="AO67" s="371">
        <v>0.57499999999999996</v>
      </c>
      <c r="AP67" s="371">
        <v>0.65100000000000002</v>
      </c>
      <c r="AQ67" s="371">
        <v>1.68</v>
      </c>
      <c r="AR67" s="375">
        <v>1.47</v>
      </c>
      <c r="AS67" s="375">
        <v>1.8480000000000001</v>
      </c>
      <c r="AT67" s="375">
        <v>1.617</v>
      </c>
      <c r="AU67" s="376">
        <v>0.51</v>
      </c>
      <c r="AV67" s="377">
        <v>0.11</v>
      </c>
      <c r="AW67" s="386">
        <v>1.3</v>
      </c>
      <c r="AX67" s="386">
        <v>1.3</v>
      </c>
      <c r="AY67" s="386">
        <v>1.3</v>
      </c>
      <c r="AZ67" s="386">
        <v>1.3</v>
      </c>
      <c r="BA67" s="386">
        <v>0.9</v>
      </c>
      <c r="BB67" s="386">
        <v>0.9</v>
      </c>
      <c r="BC67" s="386">
        <v>0.9</v>
      </c>
      <c r="BD67" s="386">
        <v>0.7</v>
      </c>
      <c r="BE67" s="386">
        <v>0.7</v>
      </c>
      <c r="BF67" s="386">
        <v>0.7</v>
      </c>
      <c r="BG67" s="386">
        <v>0.6</v>
      </c>
      <c r="BH67" s="386">
        <v>0.6</v>
      </c>
      <c r="BI67" s="386">
        <v>0.6</v>
      </c>
      <c r="BJ67" s="386">
        <v>0.5</v>
      </c>
      <c r="BK67" s="386">
        <v>0.5</v>
      </c>
      <c r="BL67" s="386">
        <v>0.5</v>
      </c>
      <c r="BM67" s="386">
        <v>0.5</v>
      </c>
      <c r="BN67" s="386">
        <v>0.5</v>
      </c>
      <c r="BO67" s="386">
        <v>0.4</v>
      </c>
      <c r="BP67" s="386">
        <v>0.4</v>
      </c>
      <c r="BQ67" s="386">
        <v>0.4</v>
      </c>
      <c r="BR67" s="386">
        <v>0.4</v>
      </c>
      <c r="BS67" s="386">
        <v>0.4</v>
      </c>
      <c r="BT67" s="386">
        <v>0.4</v>
      </c>
      <c r="BU67" s="386">
        <v>0.3</v>
      </c>
      <c r="BV67" s="386">
        <v>0.3</v>
      </c>
      <c r="BW67" s="386">
        <v>0.3</v>
      </c>
      <c r="BX67" s="386">
        <v>1.5</v>
      </c>
      <c r="BY67" s="386">
        <v>1.5</v>
      </c>
      <c r="BZ67" s="386">
        <v>1.5</v>
      </c>
      <c r="CA67" s="386">
        <v>1.5</v>
      </c>
      <c r="CB67" s="386">
        <v>1.2</v>
      </c>
      <c r="CC67" s="386">
        <v>1.2</v>
      </c>
      <c r="CD67" s="386">
        <v>1</v>
      </c>
      <c r="CE67" s="386">
        <v>1</v>
      </c>
      <c r="CF67" s="386">
        <v>1</v>
      </c>
      <c r="CG67" s="386">
        <v>0.9</v>
      </c>
      <c r="CH67" s="386">
        <v>0.9</v>
      </c>
      <c r="CI67" s="386">
        <v>0.9</v>
      </c>
      <c r="CJ67" s="386">
        <v>0.9</v>
      </c>
      <c r="CK67" s="386">
        <v>0.9</v>
      </c>
      <c r="CL67" s="386">
        <v>0.8</v>
      </c>
      <c r="CM67" s="386">
        <v>0.8</v>
      </c>
      <c r="CN67" s="386">
        <v>0.8</v>
      </c>
      <c r="CO67" s="386">
        <v>0.8</v>
      </c>
      <c r="CP67" s="386">
        <v>0.7</v>
      </c>
      <c r="CQ67" s="386">
        <v>0.7</v>
      </c>
      <c r="CR67" s="386">
        <v>0.6</v>
      </c>
      <c r="CS67" s="386">
        <v>0.6</v>
      </c>
      <c r="CT67" s="386">
        <v>0.5</v>
      </c>
      <c r="CU67" s="386">
        <v>0.5</v>
      </c>
      <c r="CV67" s="386">
        <v>0.5</v>
      </c>
      <c r="CW67" s="386">
        <v>0.4</v>
      </c>
      <c r="CX67" s="386">
        <v>0.4</v>
      </c>
      <c r="CY67" s="386">
        <v>1.7</v>
      </c>
      <c r="CZ67" s="386">
        <v>1.7</v>
      </c>
      <c r="DA67" s="386">
        <v>1.7</v>
      </c>
      <c r="DB67" s="386">
        <v>1.7</v>
      </c>
      <c r="DC67" s="386">
        <v>1.4</v>
      </c>
      <c r="DD67" s="386">
        <v>1.4</v>
      </c>
      <c r="DE67" s="386">
        <v>1.2</v>
      </c>
      <c r="DF67" s="386">
        <v>1.2</v>
      </c>
      <c r="DG67" s="386">
        <v>1.2</v>
      </c>
      <c r="DH67" s="386">
        <v>1.1000000000000001</v>
      </c>
      <c r="DI67" s="386">
        <v>1.1000000000000001</v>
      </c>
      <c r="DJ67" s="386">
        <v>1</v>
      </c>
      <c r="DK67" s="386">
        <v>1</v>
      </c>
      <c r="DL67" s="386">
        <v>0.9</v>
      </c>
      <c r="DM67" s="386">
        <v>0.9</v>
      </c>
      <c r="DN67" s="386">
        <v>0.9</v>
      </c>
      <c r="DO67" s="386">
        <v>0.8</v>
      </c>
      <c r="DP67" s="386">
        <v>0.8</v>
      </c>
      <c r="DQ67" s="386">
        <v>0.8</v>
      </c>
      <c r="DR67" s="386">
        <v>0.7</v>
      </c>
      <c r="DS67" s="386">
        <v>0.7</v>
      </c>
      <c r="DT67" s="386">
        <v>0.7</v>
      </c>
      <c r="DU67" s="386">
        <v>0.7</v>
      </c>
      <c r="DV67" s="386">
        <v>0.6</v>
      </c>
      <c r="DW67" s="386">
        <v>0.6</v>
      </c>
      <c r="DX67" s="386">
        <v>0.6</v>
      </c>
      <c r="DY67" s="386">
        <v>0.6</v>
      </c>
      <c r="DZ67" s="385"/>
      <c r="EA67" s="385"/>
      <c r="EB67" s="386">
        <v>1.8</v>
      </c>
      <c r="EC67" s="386">
        <v>1.8</v>
      </c>
      <c r="ED67" s="386">
        <v>1.6</v>
      </c>
      <c r="EE67" s="386">
        <v>1.6</v>
      </c>
      <c r="EF67" s="386">
        <v>1.4</v>
      </c>
      <c r="EG67" s="386">
        <v>1.4</v>
      </c>
      <c r="EH67" s="386">
        <v>1.4</v>
      </c>
      <c r="EI67" s="386">
        <v>1.3</v>
      </c>
      <c r="EJ67" s="386">
        <v>1.3</v>
      </c>
      <c r="EK67" s="386">
        <v>1.2</v>
      </c>
      <c r="EL67" s="386">
        <v>1.2</v>
      </c>
      <c r="EM67" s="386">
        <v>1.1000000000000001</v>
      </c>
      <c r="EN67" s="386">
        <v>1.1000000000000001</v>
      </c>
      <c r="EO67" s="386">
        <v>1.1000000000000001</v>
      </c>
      <c r="EP67" s="386">
        <v>1</v>
      </c>
      <c r="EQ67" s="386">
        <v>1</v>
      </c>
      <c r="ER67" s="386">
        <v>1</v>
      </c>
      <c r="ES67" s="386">
        <v>0.9</v>
      </c>
      <c r="ET67" s="386">
        <v>0.9</v>
      </c>
      <c r="EU67" s="386">
        <v>0.9</v>
      </c>
      <c r="EV67" s="386">
        <v>0.9</v>
      </c>
      <c r="EW67" s="386">
        <v>0.8</v>
      </c>
      <c r="EX67" s="386">
        <v>0.8</v>
      </c>
      <c r="EY67" s="386">
        <v>0.8</v>
      </c>
      <c r="EZ67" s="386">
        <v>0.8</v>
      </c>
      <c r="FA67" s="385"/>
      <c r="FB67" s="385"/>
      <c r="FC67" s="385"/>
      <c r="FD67" s="385"/>
      <c r="FE67" s="386">
        <v>1.9</v>
      </c>
      <c r="FF67" s="386">
        <v>1.9</v>
      </c>
      <c r="FG67" s="386">
        <v>1.7</v>
      </c>
      <c r="FH67" s="386">
        <v>1.7</v>
      </c>
      <c r="FI67" s="386">
        <v>1.6</v>
      </c>
      <c r="FJ67" s="386">
        <v>1.6</v>
      </c>
      <c r="FK67" s="386">
        <v>1.4</v>
      </c>
      <c r="FL67" s="386">
        <v>1.4</v>
      </c>
      <c r="FM67" s="386">
        <v>1.4</v>
      </c>
      <c r="FN67" s="386">
        <v>1.4</v>
      </c>
      <c r="FO67" s="386">
        <v>1.4</v>
      </c>
      <c r="FP67" s="386">
        <v>1.4</v>
      </c>
      <c r="FQ67" s="386">
        <v>1.3</v>
      </c>
      <c r="FR67" s="386">
        <v>1.3</v>
      </c>
      <c r="FS67" s="386">
        <v>1.2</v>
      </c>
      <c r="FT67" s="386">
        <v>1.2</v>
      </c>
      <c r="FU67" s="386">
        <v>1.1000000000000001</v>
      </c>
      <c r="FV67" s="386">
        <v>1.1000000000000001</v>
      </c>
      <c r="FW67" s="375">
        <v>1</v>
      </c>
      <c r="FX67" s="375">
        <v>1</v>
      </c>
      <c r="FY67" s="375">
        <v>1</v>
      </c>
      <c r="FZ67" s="375">
        <v>0.9</v>
      </c>
      <c r="GA67" s="375">
        <v>0.9</v>
      </c>
      <c r="GB67" s="387"/>
      <c r="GC67" s="484">
        <v>34.507986281999997</v>
      </c>
      <c r="GD67" s="484">
        <v>37.645075943999998</v>
      </c>
      <c r="GE67" s="484">
        <v>44.855109747</v>
      </c>
      <c r="GF67" s="484">
        <v>49.560744240000005</v>
      </c>
      <c r="GG67" s="485">
        <v>59.604703577999999</v>
      </c>
      <c r="GH67" s="486">
        <v>7.2891200970000014</v>
      </c>
      <c r="GI67" s="484">
        <v>6.0105583440000014</v>
      </c>
      <c r="GJ67" s="484">
        <v>7.987715694000002</v>
      </c>
      <c r="GK67" s="484">
        <v>11.058900111000003</v>
      </c>
      <c r="GL67" s="484">
        <v>5.2196954040000012</v>
      </c>
      <c r="GM67" s="484">
        <v>4.8901691789999999</v>
      </c>
      <c r="GN67" s="484">
        <v>5.5360405799999999</v>
      </c>
      <c r="GO67" s="485">
        <v>7.7109136650000005</v>
      </c>
    </row>
    <row r="68" spans="1:197" hidden="1">
      <c r="A68" s="379" t="s">
        <v>648</v>
      </c>
      <c r="B68" s="388">
        <v>76.2</v>
      </c>
      <c r="C68" s="381">
        <v>180</v>
      </c>
      <c r="D68" s="381">
        <v>166</v>
      </c>
      <c r="E68" s="382">
        <v>14</v>
      </c>
      <c r="F68" s="382">
        <v>23</v>
      </c>
      <c r="G68" s="381">
        <v>15</v>
      </c>
      <c r="H68" s="389">
        <v>97.05</v>
      </c>
      <c r="I68" s="383">
        <v>1</v>
      </c>
      <c r="J68" s="487">
        <v>0.6</v>
      </c>
      <c r="K68" s="488"/>
      <c r="L68" s="369">
        <v>0.5</v>
      </c>
      <c r="M68" s="384">
        <v>0.6</v>
      </c>
      <c r="N68" s="480">
        <v>0.22900000000000001</v>
      </c>
      <c r="O68" s="371">
        <v>0.47899999999999998</v>
      </c>
      <c r="P68" s="371">
        <v>0.72899999999999998</v>
      </c>
      <c r="Q68" s="371">
        <v>0.42899999999999999</v>
      </c>
      <c r="R68" s="371">
        <f t="shared" si="4"/>
        <v>0.67900000000000005</v>
      </c>
      <c r="S68" s="371">
        <f t="shared" si="5"/>
        <v>0.92900000000000005</v>
      </c>
      <c r="T68" s="372">
        <f t="shared" si="2"/>
        <v>19.359646113995765</v>
      </c>
      <c r="U68" s="373"/>
      <c r="V68" s="372">
        <f t="shared" si="3"/>
        <v>14.988113120512848</v>
      </c>
      <c r="W68" s="373"/>
      <c r="X68" s="371">
        <v>0.67</v>
      </c>
      <c r="Y68" s="371">
        <v>0.72</v>
      </c>
      <c r="Z68" s="371">
        <v>0.83</v>
      </c>
      <c r="AA68" s="371">
        <v>1.46</v>
      </c>
      <c r="AB68" s="371">
        <v>1.88</v>
      </c>
      <c r="AC68" s="371">
        <v>3</v>
      </c>
      <c r="AD68" s="371">
        <v>3.3</v>
      </c>
      <c r="AE68" s="371">
        <v>3.6</v>
      </c>
      <c r="AF68" s="371">
        <v>4</v>
      </c>
      <c r="AG68" s="371">
        <v>5</v>
      </c>
      <c r="AH68" s="374" t="s">
        <v>587</v>
      </c>
      <c r="AI68" s="371">
        <v>0.5</v>
      </c>
      <c r="AJ68" s="371">
        <v>0.95499999999999996</v>
      </c>
      <c r="AK68" s="371">
        <v>0.6</v>
      </c>
      <c r="AL68" s="371">
        <v>1.03</v>
      </c>
      <c r="AM68" s="371">
        <v>0.7</v>
      </c>
      <c r="AN68" s="371">
        <v>1.105</v>
      </c>
      <c r="AO68" s="371">
        <v>0.8</v>
      </c>
      <c r="AP68" s="371">
        <v>1.18</v>
      </c>
      <c r="AQ68" s="371">
        <v>1.68</v>
      </c>
      <c r="AR68" s="375">
        <v>1.47</v>
      </c>
      <c r="AS68" s="375">
        <v>1.8480000000000001</v>
      </c>
      <c r="AT68" s="375">
        <v>1.617</v>
      </c>
      <c r="AU68" s="376">
        <v>0.52</v>
      </c>
      <c r="AV68" s="377">
        <v>0.12</v>
      </c>
      <c r="AW68" s="386">
        <v>1.3</v>
      </c>
      <c r="AX68" s="386">
        <v>1.3</v>
      </c>
      <c r="AY68" s="386">
        <v>1.3</v>
      </c>
      <c r="AZ68" s="386">
        <v>1.3</v>
      </c>
      <c r="BA68" s="386">
        <v>0.9</v>
      </c>
      <c r="BB68" s="386">
        <v>0.9</v>
      </c>
      <c r="BC68" s="386">
        <v>0.9</v>
      </c>
      <c r="BD68" s="386">
        <v>0.7</v>
      </c>
      <c r="BE68" s="386">
        <v>0.7</v>
      </c>
      <c r="BF68" s="386">
        <v>0.7</v>
      </c>
      <c r="BG68" s="386">
        <v>0.6</v>
      </c>
      <c r="BH68" s="386">
        <v>0.6</v>
      </c>
      <c r="BI68" s="386">
        <v>0.6</v>
      </c>
      <c r="BJ68" s="386">
        <v>0.5</v>
      </c>
      <c r="BK68" s="386">
        <v>0.5</v>
      </c>
      <c r="BL68" s="386">
        <v>0.5</v>
      </c>
      <c r="BM68" s="386">
        <v>0.5</v>
      </c>
      <c r="BN68" s="386">
        <v>0.5</v>
      </c>
      <c r="BO68" s="386">
        <v>0.4</v>
      </c>
      <c r="BP68" s="386">
        <v>0.4</v>
      </c>
      <c r="BQ68" s="386">
        <v>0.4</v>
      </c>
      <c r="BR68" s="386">
        <v>0.4</v>
      </c>
      <c r="BS68" s="386">
        <v>0.4</v>
      </c>
      <c r="BT68" s="386">
        <v>0.4</v>
      </c>
      <c r="BU68" s="386">
        <v>0.3</v>
      </c>
      <c r="BV68" s="386">
        <v>0.3</v>
      </c>
      <c r="BW68" s="386">
        <v>0.3</v>
      </c>
      <c r="BX68" s="386">
        <v>1.5</v>
      </c>
      <c r="BY68" s="386">
        <v>1.5</v>
      </c>
      <c r="BZ68" s="386">
        <v>1.5</v>
      </c>
      <c r="CA68" s="386">
        <v>1.5</v>
      </c>
      <c r="CB68" s="386">
        <v>1.2</v>
      </c>
      <c r="CC68" s="386">
        <v>1.2</v>
      </c>
      <c r="CD68" s="386">
        <v>1</v>
      </c>
      <c r="CE68" s="386">
        <v>1</v>
      </c>
      <c r="CF68" s="386">
        <v>1</v>
      </c>
      <c r="CG68" s="386">
        <v>0.9</v>
      </c>
      <c r="CH68" s="386">
        <v>0.9</v>
      </c>
      <c r="CI68" s="386">
        <v>0.9</v>
      </c>
      <c r="CJ68" s="386">
        <v>0.9</v>
      </c>
      <c r="CK68" s="386">
        <v>0.9</v>
      </c>
      <c r="CL68" s="386">
        <v>0.8</v>
      </c>
      <c r="CM68" s="386">
        <v>0.8</v>
      </c>
      <c r="CN68" s="386">
        <v>0.8</v>
      </c>
      <c r="CO68" s="386">
        <v>0.8</v>
      </c>
      <c r="CP68" s="386">
        <v>0.7</v>
      </c>
      <c r="CQ68" s="386">
        <v>0.7</v>
      </c>
      <c r="CR68" s="386">
        <v>0.6</v>
      </c>
      <c r="CS68" s="386">
        <v>0.6</v>
      </c>
      <c r="CT68" s="386">
        <v>0.5</v>
      </c>
      <c r="CU68" s="386">
        <v>0.5</v>
      </c>
      <c r="CV68" s="386">
        <v>0.5</v>
      </c>
      <c r="CW68" s="386">
        <v>0.4</v>
      </c>
      <c r="CX68" s="386">
        <v>0.4</v>
      </c>
      <c r="CY68" s="386">
        <v>1.7</v>
      </c>
      <c r="CZ68" s="386">
        <v>1.7</v>
      </c>
      <c r="DA68" s="386">
        <v>1.7</v>
      </c>
      <c r="DB68" s="386">
        <v>1.7</v>
      </c>
      <c r="DC68" s="386">
        <v>1.4</v>
      </c>
      <c r="DD68" s="386">
        <v>1.4</v>
      </c>
      <c r="DE68" s="386">
        <v>1.2</v>
      </c>
      <c r="DF68" s="386">
        <v>1.2</v>
      </c>
      <c r="DG68" s="386">
        <v>1.2</v>
      </c>
      <c r="DH68" s="386">
        <v>1.1000000000000001</v>
      </c>
      <c r="DI68" s="386">
        <v>1.1000000000000001</v>
      </c>
      <c r="DJ68" s="386">
        <v>1</v>
      </c>
      <c r="DK68" s="386">
        <v>1</v>
      </c>
      <c r="DL68" s="386">
        <v>0.9</v>
      </c>
      <c r="DM68" s="386">
        <v>0.9</v>
      </c>
      <c r="DN68" s="386">
        <v>0.9</v>
      </c>
      <c r="DO68" s="386">
        <v>0.8</v>
      </c>
      <c r="DP68" s="386">
        <v>0.8</v>
      </c>
      <c r="DQ68" s="386">
        <v>0.8</v>
      </c>
      <c r="DR68" s="386">
        <v>0.7</v>
      </c>
      <c r="DS68" s="386">
        <v>0.7</v>
      </c>
      <c r="DT68" s="386">
        <v>0.7</v>
      </c>
      <c r="DU68" s="386">
        <v>0.7</v>
      </c>
      <c r="DV68" s="386">
        <v>0.6</v>
      </c>
      <c r="DW68" s="386">
        <v>0.6</v>
      </c>
      <c r="DX68" s="386">
        <v>0.6</v>
      </c>
      <c r="DY68" s="386">
        <v>0.6</v>
      </c>
      <c r="DZ68" s="385"/>
      <c r="EA68" s="385"/>
      <c r="EB68" s="386">
        <v>1.8</v>
      </c>
      <c r="EC68" s="386">
        <v>1.8</v>
      </c>
      <c r="ED68" s="386">
        <v>1.6</v>
      </c>
      <c r="EE68" s="386">
        <v>1.6</v>
      </c>
      <c r="EF68" s="386">
        <v>1.4</v>
      </c>
      <c r="EG68" s="386">
        <v>1.4</v>
      </c>
      <c r="EH68" s="386">
        <v>1.4</v>
      </c>
      <c r="EI68" s="386">
        <v>1.3</v>
      </c>
      <c r="EJ68" s="386">
        <v>1.3</v>
      </c>
      <c r="EK68" s="386">
        <v>1.2</v>
      </c>
      <c r="EL68" s="386">
        <v>1.2</v>
      </c>
      <c r="EM68" s="386">
        <v>1.1000000000000001</v>
      </c>
      <c r="EN68" s="386">
        <v>1.1000000000000001</v>
      </c>
      <c r="EO68" s="386">
        <v>1.1000000000000001</v>
      </c>
      <c r="EP68" s="386">
        <v>1</v>
      </c>
      <c r="EQ68" s="386">
        <v>1</v>
      </c>
      <c r="ER68" s="386">
        <v>1</v>
      </c>
      <c r="ES68" s="386">
        <v>0.9</v>
      </c>
      <c r="ET68" s="386">
        <v>0.9</v>
      </c>
      <c r="EU68" s="386">
        <v>0.9</v>
      </c>
      <c r="EV68" s="386">
        <v>0.9</v>
      </c>
      <c r="EW68" s="386">
        <v>0.8</v>
      </c>
      <c r="EX68" s="386">
        <v>0.8</v>
      </c>
      <c r="EY68" s="386">
        <v>0.8</v>
      </c>
      <c r="EZ68" s="386">
        <v>0.8</v>
      </c>
      <c r="FA68" s="385"/>
      <c r="FB68" s="385"/>
      <c r="FC68" s="385"/>
      <c r="FD68" s="385"/>
      <c r="FE68" s="386">
        <v>1.9</v>
      </c>
      <c r="FF68" s="386">
        <v>1.9</v>
      </c>
      <c r="FG68" s="386">
        <v>1.7</v>
      </c>
      <c r="FH68" s="386">
        <v>1.7</v>
      </c>
      <c r="FI68" s="386">
        <v>1.6</v>
      </c>
      <c r="FJ68" s="386">
        <v>1.6</v>
      </c>
      <c r="FK68" s="386">
        <v>1.4</v>
      </c>
      <c r="FL68" s="386">
        <v>1.4</v>
      </c>
      <c r="FM68" s="386">
        <v>1.4</v>
      </c>
      <c r="FN68" s="386">
        <v>1.4</v>
      </c>
      <c r="FO68" s="386">
        <v>1.4</v>
      </c>
      <c r="FP68" s="386">
        <v>1.4</v>
      </c>
      <c r="FQ68" s="386">
        <v>1.3</v>
      </c>
      <c r="FR68" s="386">
        <v>1.3</v>
      </c>
      <c r="FS68" s="386">
        <v>1.2</v>
      </c>
      <c r="FT68" s="386">
        <v>1.2</v>
      </c>
      <c r="FU68" s="386">
        <v>1.1000000000000001</v>
      </c>
      <c r="FV68" s="386">
        <v>1.1000000000000001</v>
      </c>
      <c r="FW68" s="375">
        <v>1</v>
      </c>
      <c r="FX68" s="375">
        <v>1</v>
      </c>
      <c r="FY68" s="375">
        <v>1</v>
      </c>
      <c r="FZ68" s="375">
        <v>0.9</v>
      </c>
      <c r="GA68" s="375">
        <v>0.9</v>
      </c>
      <c r="GB68" s="387"/>
      <c r="GC68" s="484">
        <v>31.370896620000003</v>
      </c>
      <c r="GD68" s="484">
        <v>34.507986281999997</v>
      </c>
      <c r="GE68" s="484">
        <v>41.085329733000009</v>
      </c>
      <c r="GF68" s="484">
        <v>45.171454923000013</v>
      </c>
      <c r="GG68" s="485">
        <v>54.26637873300001</v>
      </c>
      <c r="GH68" s="486">
        <v>7.2891200970000014</v>
      </c>
      <c r="GI68" s="484">
        <v>6.0105583440000014</v>
      </c>
      <c r="GJ68" s="484">
        <v>7.987715694000002</v>
      </c>
      <c r="GK68" s="484">
        <v>11.058900111000003</v>
      </c>
      <c r="GL68" s="484">
        <v>5.2196954040000012</v>
      </c>
      <c r="GM68" s="484">
        <v>4.8901691789999999</v>
      </c>
      <c r="GN68" s="484">
        <v>5.5360405799999999</v>
      </c>
      <c r="GO68" s="485">
        <v>7.7109136650000005</v>
      </c>
    </row>
    <row r="69" spans="1:197" hidden="1">
      <c r="A69" s="379" t="s">
        <v>649</v>
      </c>
      <c r="B69" s="388">
        <v>35.5</v>
      </c>
      <c r="C69" s="381">
        <v>171</v>
      </c>
      <c r="D69" s="381">
        <v>180</v>
      </c>
      <c r="E69" s="382">
        <v>6</v>
      </c>
      <c r="F69" s="382">
        <v>9.5</v>
      </c>
      <c r="G69" s="381">
        <v>15</v>
      </c>
      <c r="H69" s="389">
        <v>45.25</v>
      </c>
      <c r="I69" s="383">
        <v>1</v>
      </c>
      <c r="J69" s="487">
        <v>0.6</v>
      </c>
      <c r="K69" s="488"/>
      <c r="L69" s="369">
        <v>0.5</v>
      </c>
      <c r="M69" s="384">
        <v>0.6</v>
      </c>
      <c r="N69" s="480">
        <v>0.22900000000000001</v>
      </c>
      <c r="O69" s="371">
        <v>0.47899999999999998</v>
      </c>
      <c r="P69" s="371">
        <v>0.72899999999999998</v>
      </c>
      <c r="Q69" s="371">
        <v>0.42899999999999999</v>
      </c>
      <c r="R69" s="371">
        <f t="shared" si="4"/>
        <v>0.67900000000000005</v>
      </c>
      <c r="S69" s="371">
        <f t="shared" si="5"/>
        <v>0.92900000000000005</v>
      </c>
      <c r="T69" s="372">
        <f t="shared" si="2"/>
        <v>19.359646113995765</v>
      </c>
      <c r="U69" s="373"/>
      <c r="V69" s="372">
        <f t="shared" si="3"/>
        <v>14.988113120512848</v>
      </c>
      <c r="W69" s="373"/>
      <c r="X69" s="371">
        <v>0.67</v>
      </c>
      <c r="Y69" s="371">
        <v>0.72</v>
      </c>
      <c r="Z69" s="371">
        <v>0.83</v>
      </c>
      <c r="AA69" s="371">
        <v>1.46</v>
      </c>
      <c r="AB69" s="371">
        <v>1.88</v>
      </c>
      <c r="AC69" s="371">
        <v>3</v>
      </c>
      <c r="AD69" s="371">
        <v>3.3</v>
      </c>
      <c r="AE69" s="371">
        <v>3.6</v>
      </c>
      <c r="AF69" s="371">
        <v>4</v>
      </c>
      <c r="AG69" s="371">
        <v>5</v>
      </c>
      <c r="AH69" s="374" t="s">
        <v>587</v>
      </c>
      <c r="AI69" s="371">
        <v>0.2</v>
      </c>
      <c r="AJ69" s="371">
        <v>0.313</v>
      </c>
      <c r="AK69" s="371">
        <v>0.3</v>
      </c>
      <c r="AL69" s="371">
        <v>0.41299999999999998</v>
      </c>
      <c r="AM69" s="371">
        <v>0.4</v>
      </c>
      <c r="AN69" s="371">
        <v>0.51300000000000001</v>
      </c>
      <c r="AO69" s="371">
        <v>0.5</v>
      </c>
      <c r="AP69" s="371">
        <v>0.61299999999999999</v>
      </c>
      <c r="AQ69" s="371">
        <v>1.68</v>
      </c>
      <c r="AR69" s="375">
        <v>1.47</v>
      </c>
      <c r="AS69" s="375">
        <v>1.8480000000000001</v>
      </c>
      <c r="AT69" s="375">
        <v>1.617</v>
      </c>
      <c r="AU69" s="376">
        <v>0.5</v>
      </c>
      <c r="AV69" s="377">
        <v>0.1</v>
      </c>
      <c r="AW69" s="386">
        <v>1.3</v>
      </c>
      <c r="AX69" s="386">
        <v>1.3</v>
      </c>
      <c r="AY69" s="386">
        <v>1.3</v>
      </c>
      <c r="AZ69" s="386">
        <v>1.3</v>
      </c>
      <c r="BA69" s="386">
        <v>0.9</v>
      </c>
      <c r="BB69" s="386">
        <v>0.9</v>
      </c>
      <c r="BC69" s="386">
        <v>0.9</v>
      </c>
      <c r="BD69" s="386">
        <v>0.7</v>
      </c>
      <c r="BE69" s="386">
        <v>0.7</v>
      </c>
      <c r="BF69" s="386">
        <v>0.7</v>
      </c>
      <c r="BG69" s="386">
        <v>0.6</v>
      </c>
      <c r="BH69" s="386">
        <v>0.6</v>
      </c>
      <c r="BI69" s="386">
        <v>0.6</v>
      </c>
      <c r="BJ69" s="386">
        <v>0.5</v>
      </c>
      <c r="BK69" s="386">
        <v>0.5</v>
      </c>
      <c r="BL69" s="386">
        <v>0.5</v>
      </c>
      <c r="BM69" s="386">
        <v>0.5</v>
      </c>
      <c r="BN69" s="386">
        <v>0.5</v>
      </c>
      <c r="BO69" s="386">
        <v>0.4</v>
      </c>
      <c r="BP69" s="386">
        <v>0.4</v>
      </c>
      <c r="BQ69" s="386">
        <v>0.4</v>
      </c>
      <c r="BR69" s="386">
        <v>0.4</v>
      </c>
      <c r="BS69" s="386">
        <v>0.4</v>
      </c>
      <c r="BT69" s="386">
        <v>0.4</v>
      </c>
      <c r="BU69" s="386">
        <v>0.3</v>
      </c>
      <c r="BV69" s="386">
        <v>0.3</v>
      </c>
      <c r="BW69" s="386">
        <v>0.3</v>
      </c>
      <c r="BX69" s="386">
        <v>1.5</v>
      </c>
      <c r="BY69" s="386">
        <v>1.5</v>
      </c>
      <c r="BZ69" s="386">
        <v>1.5</v>
      </c>
      <c r="CA69" s="386">
        <v>1.5</v>
      </c>
      <c r="CB69" s="386">
        <v>1.3</v>
      </c>
      <c r="CC69" s="386">
        <v>1.3</v>
      </c>
      <c r="CD69" s="386">
        <v>1.2</v>
      </c>
      <c r="CE69" s="386">
        <v>1.2</v>
      </c>
      <c r="CF69" s="386">
        <v>1.2</v>
      </c>
      <c r="CG69" s="386">
        <v>1.1000000000000001</v>
      </c>
      <c r="CH69" s="386">
        <v>1.1000000000000001</v>
      </c>
      <c r="CI69" s="386">
        <v>1.1000000000000001</v>
      </c>
      <c r="CJ69" s="386">
        <v>1</v>
      </c>
      <c r="CK69" s="386">
        <v>1</v>
      </c>
      <c r="CL69" s="386">
        <v>1</v>
      </c>
      <c r="CM69" s="386">
        <v>0.9</v>
      </c>
      <c r="CN69" s="386">
        <v>0.9</v>
      </c>
      <c r="CO69" s="386">
        <v>0.9</v>
      </c>
      <c r="CP69" s="386">
        <v>0.8</v>
      </c>
      <c r="CQ69" s="386">
        <v>0.8</v>
      </c>
      <c r="CR69" s="386">
        <v>0.7</v>
      </c>
      <c r="CS69" s="386">
        <v>0.7</v>
      </c>
      <c r="CT69" s="386">
        <v>0.6</v>
      </c>
      <c r="CU69" s="386">
        <v>0.6</v>
      </c>
      <c r="CV69" s="386">
        <v>0.5</v>
      </c>
      <c r="CW69" s="386">
        <v>0.5</v>
      </c>
      <c r="CX69" s="386">
        <v>0.4</v>
      </c>
      <c r="CY69" s="386">
        <v>1.7</v>
      </c>
      <c r="CZ69" s="386">
        <v>1.7</v>
      </c>
      <c r="DA69" s="386">
        <v>1.7</v>
      </c>
      <c r="DB69" s="386">
        <v>1.7</v>
      </c>
      <c r="DC69" s="386">
        <v>1.4</v>
      </c>
      <c r="DD69" s="386">
        <v>1.4</v>
      </c>
      <c r="DE69" s="386">
        <v>1.2</v>
      </c>
      <c r="DF69" s="386">
        <v>1.2</v>
      </c>
      <c r="DG69" s="386">
        <v>1.2</v>
      </c>
      <c r="DH69" s="386">
        <v>1.1000000000000001</v>
      </c>
      <c r="DI69" s="386">
        <v>1.1000000000000001</v>
      </c>
      <c r="DJ69" s="386">
        <v>1</v>
      </c>
      <c r="DK69" s="386">
        <v>1</v>
      </c>
      <c r="DL69" s="386">
        <v>0.9</v>
      </c>
      <c r="DM69" s="386">
        <v>0.9</v>
      </c>
      <c r="DN69" s="386">
        <v>0.9</v>
      </c>
      <c r="DO69" s="386">
        <v>0.8</v>
      </c>
      <c r="DP69" s="386">
        <v>0.8</v>
      </c>
      <c r="DQ69" s="386">
        <v>0.8</v>
      </c>
      <c r="DR69" s="386">
        <v>0.7</v>
      </c>
      <c r="DS69" s="386">
        <v>0.7</v>
      </c>
      <c r="DT69" s="386">
        <v>0.7</v>
      </c>
      <c r="DU69" s="386">
        <v>0.7</v>
      </c>
      <c r="DV69" s="386">
        <v>0.6</v>
      </c>
      <c r="DW69" s="386">
        <v>0.6</v>
      </c>
      <c r="DX69" s="386">
        <v>0.6</v>
      </c>
      <c r="DY69" s="386">
        <v>0.6</v>
      </c>
      <c r="DZ69" s="385"/>
      <c r="EA69" s="385"/>
      <c r="EB69" s="386">
        <v>1.8</v>
      </c>
      <c r="EC69" s="386">
        <v>1.8</v>
      </c>
      <c r="ED69" s="386">
        <v>1.6</v>
      </c>
      <c r="EE69" s="386">
        <v>1.6</v>
      </c>
      <c r="EF69" s="386">
        <v>1.4</v>
      </c>
      <c r="EG69" s="386">
        <v>1.4</v>
      </c>
      <c r="EH69" s="386">
        <v>1.4</v>
      </c>
      <c r="EI69" s="386">
        <v>1.3</v>
      </c>
      <c r="EJ69" s="386">
        <v>1.3</v>
      </c>
      <c r="EK69" s="386">
        <v>1.2</v>
      </c>
      <c r="EL69" s="386">
        <v>1.2</v>
      </c>
      <c r="EM69" s="386">
        <v>1.1000000000000001</v>
      </c>
      <c r="EN69" s="386">
        <v>1.1000000000000001</v>
      </c>
      <c r="EO69" s="386">
        <v>1.1000000000000001</v>
      </c>
      <c r="EP69" s="386">
        <v>1</v>
      </c>
      <c r="EQ69" s="386">
        <v>1</v>
      </c>
      <c r="ER69" s="386">
        <v>1</v>
      </c>
      <c r="ES69" s="386">
        <v>0.9</v>
      </c>
      <c r="ET69" s="386">
        <v>0.9</v>
      </c>
      <c r="EU69" s="386">
        <v>0.9</v>
      </c>
      <c r="EV69" s="386">
        <v>0.9</v>
      </c>
      <c r="EW69" s="386">
        <v>0.8</v>
      </c>
      <c r="EX69" s="386">
        <v>0.8</v>
      </c>
      <c r="EY69" s="386">
        <v>0.8</v>
      </c>
      <c r="EZ69" s="386">
        <v>0.8</v>
      </c>
      <c r="FA69" s="385"/>
      <c r="FB69" s="385"/>
      <c r="FC69" s="385"/>
      <c r="FD69" s="385"/>
      <c r="FE69" s="386">
        <v>1.9</v>
      </c>
      <c r="FF69" s="386">
        <v>1.9</v>
      </c>
      <c r="FG69" s="386">
        <v>1.7</v>
      </c>
      <c r="FH69" s="386">
        <v>1.7</v>
      </c>
      <c r="FI69" s="385"/>
      <c r="FJ69" s="385"/>
      <c r="FK69" s="385"/>
      <c r="FL69" s="385"/>
      <c r="FM69" s="385"/>
      <c r="FN69" s="385"/>
      <c r="FO69" s="385"/>
      <c r="FP69" s="385"/>
      <c r="FQ69" s="396"/>
      <c r="FR69" s="396"/>
      <c r="FS69" s="396"/>
      <c r="FT69" s="396"/>
      <c r="FU69" s="396"/>
      <c r="FV69" s="396"/>
      <c r="FW69" s="396"/>
      <c r="FX69" s="396"/>
      <c r="FY69" s="396"/>
      <c r="FZ69" s="396"/>
      <c r="GA69" s="396"/>
      <c r="GB69" s="397" t="s">
        <v>608</v>
      </c>
      <c r="GC69" s="484">
        <v>38.317309443000006</v>
      </c>
      <c r="GD69" s="484">
        <v>47.069525978999998</v>
      </c>
      <c r="GE69" s="484">
        <v>60.197850783000007</v>
      </c>
      <c r="GF69" s="484">
        <v>65.773434510000001</v>
      </c>
      <c r="GG69" s="485">
        <v>77.43866287500002</v>
      </c>
      <c r="GH69" s="486">
        <v>7.2891200970000014</v>
      </c>
      <c r="GI69" s="484">
        <v>6.0105583440000014</v>
      </c>
      <c r="GJ69" s="484">
        <v>7.987715694000002</v>
      </c>
      <c r="GK69" s="484">
        <v>11.058900111000003</v>
      </c>
      <c r="GL69" s="484">
        <v>5.2196954040000012</v>
      </c>
      <c r="GM69" s="484">
        <v>4.8901691789999999</v>
      </c>
      <c r="GN69" s="484">
        <v>5.5360405799999999</v>
      </c>
      <c r="GO69" s="485">
        <v>7.7109136650000005</v>
      </c>
    </row>
    <row r="70" spans="1:197" hidden="1">
      <c r="A70" s="379" t="s">
        <v>650</v>
      </c>
      <c r="B70" s="388">
        <v>28.7</v>
      </c>
      <c r="C70" s="381">
        <v>167</v>
      </c>
      <c r="D70" s="381">
        <v>180</v>
      </c>
      <c r="E70" s="382">
        <v>5</v>
      </c>
      <c r="F70" s="382">
        <v>7.5</v>
      </c>
      <c r="G70" s="381">
        <v>15</v>
      </c>
      <c r="H70" s="389">
        <v>36.53</v>
      </c>
      <c r="I70" s="383">
        <v>1</v>
      </c>
      <c r="J70" s="487">
        <v>0.6</v>
      </c>
      <c r="K70" s="488"/>
      <c r="L70" s="369">
        <v>0.5</v>
      </c>
      <c r="M70" s="384">
        <v>0.6</v>
      </c>
      <c r="N70" s="480">
        <v>0.22900000000000001</v>
      </c>
      <c r="O70" s="371">
        <v>0.47899999999999998</v>
      </c>
      <c r="P70" s="371">
        <v>0.72899999999999998</v>
      </c>
      <c r="Q70" s="371">
        <v>0.42899999999999999</v>
      </c>
      <c r="R70" s="371">
        <f t="shared" si="4"/>
        <v>0.67900000000000005</v>
      </c>
      <c r="S70" s="371">
        <f t="shared" si="5"/>
        <v>0.92900000000000005</v>
      </c>
      <c r="T70" s="372">
        <f t="shared" si="2"/>
        <v>19.359646113995765</v>
      </c>
      <c r="U70" s="373"/>
      <c r="V70" s="372">
        <f t="shared" si="3"/>
        <v>14.988113120512848</v>
      </c>
      <c r="W70" s="373"/>
      <c r="X70" s="371">
        <v>0.67</v>
      </c>
      <c r="Y70" s="371">
        <v>0.72</v>
      </c>
      <c r="Z70" s="371">
        <v>0.83</v>
      </c>
      <c r="AA70" s="371">
        <v>1.46</v>
      </c>
      <c r="AB70" s="371">
        <v>1.88</v>
      </c>
      <c r="AC70" s="371">
        <v>3</v>
      </c>
      <c r="AD70" s="371">
        <v>3.3</v>
      </c>
      <c r="AE70" s="371">
        <v>3.6</v>
      </c>
      <c r="AF70" s="371">
        <v>4</v>
      </c>
      <c r="AG70" s="371">
        <v>5</v>
      </c>
      <c r="AH70" s="374" t="s">
        <v>587</v>
      </c>
      <c r="AI70" s="371">
        <v>0.2</v>
      </c>
      <c r="AJ70" s="371">
        <v>0.313</v>
      </c>
      <c r="AK70" s="371">
        <v>0.3</v>
      </c>
      <c r="AL70" s="371">
        <v>0.41299999999999998</v>
      </c>
      <c r="AM70" s="371">
        <v>0.4</v>
      </c>
      <c r="AN70" s="371">
        <v>0.51300000000000001</v>
      </c>
      <c r="AO70" s="371">
        <v>0.5</v>
      </c>
      <c r="AP70" s="371">
        <v>0.61299999999999999</v>
      </c>
      <c r="AQ70" s="371">
        <v>1.68</v>
      </c>
      <c r="AR70" s="375">
        <v>1.47</v>
      </c>
      <c r="AS70" s="375">
        <v>1.8480000000000001</v>
      </c>
      <c r="AT70" s="375">
        <v>1.617</v>
      </c>
      <c r="AU70" s="376">
        <v>0.5</v>
      </c>
      <c r="AV70" s="377">
        <v>0.1</v>
      </c>
      <c r="AW70" s="385"/>
      <c r="AX70" s="385"/>
      <c r="AY70" s="385"/>
      <c r="AZ70" s="385"/>
      <c r="BA70" s="385"/>
      <c r="BB70" s="385"/>
      <c r="BC70" s="386">
        <v>1.2</v>
      </c>
      <c r="BD70" s="386">
        <v>1.2</v>
      </c>
      <c r="BE70" s="386">
        <v>1.2</v>
      </c>
      <c r="BF70" s="386">
        <v>1.1000000000000001</v>
      </c>
      <c r="BG70" s="386">
        <v>1.1000000000000001</v>
      </c>
      <c r="BH70" s="386">
        <v>1.1000000000000001</v>
      </c>
      <c r="BI70" s="386">
        <v>1</v>
      </c>
      <c r="BJ70" s="386">
        <v>1</v>
      </c>
      <c r="BK70" s="386">
        <v>1</v>
      </c>
      <c r="BL70" s="386">
        <v>0.9</v>
      </c>
      <c r="BM70" s="386">
        <v>0.9</v>
      </c>
      <c r="BN70" s="386">
        <v>0.9</v>
      </c>
      <c r="BO70" s="386">
        <v>0.8</v>
      </c>
      <c r="BP70" s="386">
        <v>0.8</v>
      </c>
      <c r="BQ70" s="386">
        <v>0.7</v>
      </c>
      <c r="BR70" s="386">
        <v>0.7</v>
      </c>
      <c r="BS70" s="386">
        <v>0.6</v>
      </c>
      <c r="BT70" s="386">
        <v>0.6</v>
      </c>
      <c r="BU70" s="386">
        <v>0.5</v>
      </c>
      <c r="BV70" s="386">
        <v>0.5</v>
      </c>
      <c r="BW70" s="386">
        <v>0.4</v>
      </c>
      <c r="BX70" s="385"/>
      <c r="BY70" s="385"/>
      <c r="BZ70" s="385"/>
      <c r="CA70" s="385"/>
      <c r="CB70" s="385"/>
      <c r="CC70" s="385"/>
      <c r="CD70" s="386">
        <v>1.2</v>
      </c>
      <c r="CE70" s="386">
        <v>1.2</v>
      </c>
      <c r="CF70" s="386">
        <v>1.2</v>
      </c>
      <c r="CG70" s="386">
        <v>1.1000000000000001</v>
      </c>
      <c r="CH70" s="386">
        <v>1.1000000000000001</v>
      </c>
      <c r="CI70" s="386">
        <v>1.1000000000000001</v>
      </c>
      <c r="CJ70" s="386">
        <v>1</v>
      </c>
      <c r="CK70" s="386">
        <v>1</v>
      </c>
      <c r="CL70" s="386">
        <v>1</v>
      </c>
      <c r="CM70" s="386">
        <v>0.9</v>
      </c>
      <c r="CN70" s="386">
        <v>0.9</v>
      </c>
      <c r="CO70" s="386">
        <v>0.9</v>
      </c>
      <c r="CP70" s="386">
        <v>0.8</v>
      </c>
      <c r="CQ70" s="386">
        <v>0.8</v>
      </c>
      <c r="CR70" s="386">
        <v>0.7</v>
      </c>
      <c r="CS70" s="386">
        <v>0.7</v>
      </c>
      <c r="CT70" s="386">
        <v>0.6</v>
      </c>
      <c r="CU70" s="386">
        <v>0.6</v>
      </c>
      <c r="CV70" s="386">
        <v>0.5</v>
      </c>
      <c r="CW70" s="386">
        <v>0.5</v>
      </c>
      <c r="CX70" s="386">
        <v>0.4</v>
      </c>
      <c r="CY70" s="385"/>
      <c r="CZ70" s="385"/>
      <c r="DA70" s="385"/>
      <c r="DB70" s="385"/>
      <c r="DC70" s="385"/>
      <c r="DD70" s="385"/>
      <c r="DE70" s="386">
        <v>1.4</v>
      </c>
      <c r="DF70" s="386">
        <v>1.4</v>
      </c>
      <c r="DG70" s="386">
        <v>1.4</v>
      </c>
      <c r="DH70" s="386">
        <v>1.3</v>
      </c>
      <c r="DI70" s="386">
        <v>1.3</v>
      </c>
      <c r="DJ70" s="386">
        <v>1.3</v>
      </c>
      <c r="DK70" s="386">
        <v>1.2</v>
      </c>
      <c r="DL70" s="386">
        <v>1.2</v>
      </c>
      <c r="DM70" s="386">
        <v>1.2</v>
      </c>
      <c r="DN70" s="386">
        <v>1.1000000000000001</v>
      </c>
      <c r="DO70" s="386">
        <v>1.1000000000000001</v>
      </c>
      <c r="DP70" s="386">
        <v>1.1000000000000001</v>
      </c>
      <c r="DQ70" s="386">
        <v>1</v>
      </c>
      <c r="DR70" s="386">
        <v>1</v>
      </c>
      <c r="DS70" s="386">
        <v>0.9</v>
      </c>
      <c r="DT70" s="386">
        <v>0.9</v>
      </c>
      <c r="DU70" s="386">
        <v>0.8</v>
      </c>
      <c r="DV70" s="386">
        <v>0.8</v>
      </c>
      <c r="DW70" s="386">
        <v>0.7</v>
      </c>
      <c r="DX70" s="386">
        <v>0.7</v>
      </c>
      <c r="DY70" s="386">
        <v>0.6</v>
      </c>
      <c r="DZ70" s="385"/>
      <c r="EA70" s="385"/>
      <c r="EB70" s="385"/>
      <c r="EC70" s="385"/>
      <c r="ED70" s="385"/>
      <c r="EE70" s="385"/>
      <c r="EF70" s="386">
        <v>1.4</v>
      </c>
      <c r="EG70" s="386">
        <v>1.4</v>
      </c>
      <c r="EH70" s="386">
        <v>1.4</v>
      </c>
      <c r="EI70" s="386">
        <v>1.3</v>
      </c>
      <c r="EJ70" s="386">
        <v>1.3</v>
      </c>
      <c r="EK70" s="386">
        <v>1.3</v>
      </c>
      <c r="EL70" s="386">
        <v>1.2</v>
      </c>
      <c r="EM70" s="386">
        <v>1.2</v>
      </c>
      <c r="EN70" s="386">
        <v>1.2</v>
      </c>
      <c r="EO70" s="386">
        <v>1.1000000000000001</v>
      </c>
      <c r="EP70" s="386">
        <v>1.1000000000000001</v>
      </c>
      <c r="EQ70" s="386">
        <v>1.1000000000000001</v>
      </c>
      <c r="ER70" s="386">
        <v>1</v>
      </c>
      <c r="ES70" s="386">
        <v>1</v>
      </c>
      <c r="ET70" s="386">
        <v>0.9</v>
      </c>
      <c r="EU70" s="386">
        <v>0.9</v>
      </c>
      <c r="EV70" s="386">
        <v>0.8</v>
      </c>
      <c r="EW70" s="386">
        <v>0.8</v>
      </c>
      <c r="EX70" s="386">
        <v>0.8</v>
      </c>
      <c r="EY70" s="386">
        <v>0.8</v>
      </c>
      <c r="EZ70" s="386">
        <v>0.8</v>
      </c>
      <c r="FA70" s="385"/>
      <c r="FB70" s="385"/>
      <c r="FC70" s="385"/>
      <c r="FD70" s="385"/>
      <c r="FE70" s="385"/>
      <c r="FF70" s="385"/>
      <c r="FG70" s="386">
        <v>1.7</v>
      </c>
      <c r="FH70" s="386">
        <v>1.7</v>
      </c>
      <c r="FI70" s="387"/>
      <c r="FJ70" s="385"/>
      <c r="FK70" s="385"/>
      <c r="FL70" s="385"/>
      <c r="FM70" s="385"/>
      <c r="FN70" s="385"/>
      <c r="FO70" s="385"/>
      <c r="FP70" s="386">
        <v>1.5</v>
      </c>
      <c r="FQ70" s="386">
        <v>1.5</v>
      </c>
      <c r="FR70" s="386">
        <v>1.4</v>
      </c>
      <c r="FS70" s="386">
        <v>1.4</v>
      </c>
      <c r="FT70" s="386">
        <v>1.3</v>
      </c>
      <c r="FU70" s="386">
        <v>1.3</v>
      </c>
      <c r="FV70" s="386">
        <v>1.2</v>
      </c>
      <c r="FW70" s="386">
        <v>1.2</v>
      </c>
      <c r="FX70" s="386">
        <v>1.2</v>
      </c>
      <c r="FY70" s="386">
        <v>1.1000000000000001</v>
      </c>
      <c r="FZ70" s="386">
        <v>1.1000000000000001</v>
      </c>
      <c r="GA70" s="386">
        <v>1</v>
      </c>
      <c r="GB70" s="387"/>
      <c r="GC70" s="484">
        <v>45.975498912000006</v>
      </c>
      <c r="GD70" s="484">
        <v>56.546700210000004</v>
      </c>
      <c r="GE70" s="484">
        <v>72.073975932000025</v>
      </c>
      <c r="GF70" s="484">
        <v>79.310371833000005</v>
      </c>
      <c r="GG70" s="485">
        <v>93.216378528000021</v>
      </c>
      <c r="GH70" s="486">
        <v>7.2891200970000014</v>
      </c>
      <c r="GI70" s="484">
        <v>6.0105583440000014</v>
      </c>
      <c r="GJ70" s="484">
        <v>7.987715694000002</v>
      </c>
      <c r="GK70" s="484">
        <v>11.058900111000003</v>
      </c>
      <c r="GL70" s="484">
        <v>5.2196954040000012</v>
      </c>
      <c r="GM70" s="484">
        <v>4.8901691789999999</v>
      </c>
      <c r="GN70" s="484">
        <v>5.5360405799999999</v>
      </c>
      <c r="GO70" s="485">
        <v>7.7109136650000005</v>
      </c>
    </row>
    <row r="71" spans="1:197" hidden="1">
      <c r="A71" s="379" t="s">
        <v>651</v>
      </c>
      <c r="B71" s="388">
        <v>51.2</v>
      </c>
      <c r="C71" s="381">
        <v>180</v>
      </c>
      <c r="D71" s="381">
        <v>180</v>
      </c>
      <c r="E71" s="382">
        <v>8.5</v>
      </c>
      <c r="F71" s="382">
        <v>14</v>
      </c>
      <c r="G71" s="381">
        <v>15</v>
      </c>
      <c r="H71" s="389">
        <v>65.25</v>
      </c>
      <c r="I71" s="383">
        <v>1</v>
      </c>
      <c r="J71" s="487">
        <v>0.6</v>
      </c>
      <c r="K71" s="488"/>
      <c r="L71" s="369">
        <v>0.5</v>
      </c>
      <c r="M71" s="384">
        <v>0.6</v>
      </c>
      <c r="N71" s="480">
        <v>0.22900000000000001</v>
      </c>
      <c r="O71" s="371">
        <v>0.47899999999999998</v>
      </c>
      <c r="P71" s="371">
        <v>0.72899999999999998</v>
      </c>
      <c r="Q71" s="371">
        <v>0.42899999999999999</v>
      </c>
      <c r="R71" s="371">
        <f t="shared" si="4"/>
        <v>0.67900000000000005</v>
      </c>
      <c r="S71" s="371">
        <f t="shared" si="5"/>
        <v>0.92900000000000005</v>
      </c>
      <c r="T71" s="372">
        <f t="shared" si="2"/>
        <v>19.359646113995765</v>
      </c>
      <c r="U71" s="373"/>
      <c r="V71" s="372">
        <f t="shared" si="3"/>
        <v>14.988113120512848</v>
      </c>
      <c r="W71" s="373"/>
      <c r="X71" s="371">
        <v>0.67</v>
      </c>
      <c r="Y71" s="371">
        <v>0.72</v>
      </c>
      <c r="Z71" s="371">
        <v>0.83</v>
      </c>
      <c r="AA71" s="371">
        <v>1.46</v>
      </c>
      <c r="AB71" s="371">
        <v>1.88</v>
      </c>
      <c r="AC71" s="371">
        <v>3</v>
      </c>
      <c r="AD71" s="371">
        <v>3.3</v>
      </c>
      <c r="AE71" s="371">
        <v>3.6</v>
      </c>
      <c r="AF71" s="371">
        <v>4</v>
      </c>
      <c r="AG71" s="371">
        <v>5</v>
      </c>
      <c r="AH71" s="374" t="s">
        <v>587</v>
      </c>
      <c r="AI71" s="371">
        <v>0.27500000000000002</v>
      </c>
      <c r="AJ71" s="371">
        <v>0.35099999999999998</v>
      </c>
      <c r="AK71" s="371">
        <v>0.375</v>
      </c>
      <c r="AL71" s="371">
        <v>0.45100000000000001</v>
      </c>
      <c r="AM71" s="371">
        <v>0.47499999999999998</v>
      </c>
      <c r="AN71" s="371">
        <v>0.55100000000000005</v>
      </c>
      <c r="AO71" s="371">
        <v>0.57499999999999996</v>
      </c>
      <c r="AP71" s="371">
        <v>0.65100000000000002</v>
      </c>
      <c r="AQ71" s="371">
        <v>1.68</v>
      </c>
      <c r="AR71" s="375">
        <v>1.47</v>
      </c>
      <c r="AS71" s="375">
        <v>1.8480000000000001</v>
      </c>
      <c r="AT71" s="375">
        <v>1.617</v>
      </c>
      <c r="AU71" s="376">
        <v>0.51</v>
      </c>
      <c r="AV71" s="377">
        <v>0.11</v>
      </c>
      <c r="AW71" s="386">
        <v>1.3</v>
      </c>
      <c r="AX71" s="386">
        <v>1.3</v>
      </c>
      <c r="AY71" s="386">
        <v>1.3</v>
      </c>
      <c r="AZ71" s="386">
        <v>1.3</v>
      </c>
      <c r="BA71" s="386">
        <v>0.9</v>
      </c>
      <c r="BB71" s="386">
        <v>0.9</v>
      </c>
      <c r="BC71" s="386">
        <v>0.9</v>
      </c>
      <c r="BD71" s="386">
        <v>0.7</v>
      </c>
      <c r="BE71" s="386">
        <v>0.7</v>
      </c>
      <c r="BF71" s="386">
        <v>0.7</v>
      </c>
      <c r="BG71" s="386">
        <v>0.6</v>
      </c>
      <c r="BH71" s="386">
        <v>0.6</v>
      </c>
      <c r="BI71" s="386">
        <v>0.6</v>
      </c>
      <c r="BJ71" s="386">
        <v>0.5</v>
      </c>
      <c r="BK71" s="386">
        <v>0.5</v>
      </c>
      <c r="BL71" s="386">
        <v>0.5</v>
      </c>
      <c r="BM71" s="386">
        <v>0.5</v>
      </c>
      <c r="BN71" s="386">
        <v>0.5</v>
      </c>
      <c r="BO71" s="386">
        <v>0.4</v>
      </c>
      <c r="BP71" s="386">
        <v>0.4</v>
      </c>
      <c r="BQ71" s="386">
        <v>0.4</v>
      </c>
      <c r="BR71" s="386">
        <v>0.4</v>
      </c>
      <c r="BS71" s="386">
        <v>0.4</v>
      </c>
      <c r="BT71" s="386">
        <v>0.4</v>
      </c>
      <c r="BU71" s="386">
        <v>0.3</v>
      </c>
      <c r="BV71" s="386">
        <v>0.3</v>
      </c>
      <c r="BW71" s="386">
        <v>0.3</v>
      </c>
      <c r="BX71" s="386">
        <v>1.5</v>
      </c>
      <c r="BY71" s="386">
        <v>1.5</v>
      </c>
      <c r="BZ71" s="386">
        <v>1.5</v>
      </c>
      <c r="CA71" s="386">
        <v>1.5</v>
      </c>
      <c r="CB71" s="386">
        <v>1.2</v>
      </c>
      <c r="CC71" s="386">
        <v>1.2</v>
      </c>
      <c r="CD71" s="386">
        <v>1</v>
      </c>
      <c r="CE71" s="386">
        <v>1</v>
      </c>
      <c r="CF71" s="386">
        <v>1</v>
      </c>
      <c r="CG71" s="386">
        <v>0.9</v>
      </c>
      <c r="CH71" s="386">
        <v>0.9</v>
      </c>
      <c r="CI71" s="386">
        <v>0.9</v>
      </c>
      <c r="CJ71" s="386">
        <v>0.9</v>
      </c>
      <c r="CK71" s="386">
        <v>0.9</v>
      </c>
      <c r="CL71" s="386">
        <v>0.8</v>
      </c>
      <c r="CM71" s="386">
        <v>0.8</v>
      </c>
      <c r="CN71" s="386">
        <v>0.8</v>
      </c>
      <c r="CO71" s="386">
        <v>0.8</v>
      </c>
      <c r="CP71" s="386">
        <v>0.7</v>
      </c>
      <c r="CQ71" s="386">
        <v>0.7</v>
      </c>
      <c r="CR71" s="386">
        <v>0.6</v>
      </c>
      <c r="CS71" s="386">
        <v>0.6</v>
      </c>
      <c r="CT71" s="386">
        <v>0.5</v>
      </c>
      <c r="CU71" s="386">
        <v>0.5</v>
      </c>
      <c r="CV71" s="386">
        <v>0.5</v>
      </c>
      <c r="CW71" s="386">
        <v>0.4</v>
      </c>
      <c r="CX71" s="386">
        <v>0.4</v>
      </c>
      <c r="CY71" s="386">
        <v>1.7</v>
      </c>
      <c r="CZ71" s="386">
        <v>1.7</v>
      </c>
      <c r="DA71" s="386">
        <v>1.7</v>
      </c>
      <c r="DB71" s="386">
        <v>1.7</v>
      </c>
      <c r="DC71" s="386">
        <v>1.4</v>
      </c>
      <c r="DD71" s="386">
        <v>1.4</v>
      </c>
      <c r="DE71" s="386">
        <v>1.2</v>
      </c>
      <c r="DF71" s="386">
        <v>1.2</v>
      </c>
      <c r="DG71" s="386">
        <v>1.2</v>
      </c>
      <c r="DH71" s="386">
        <v>1.1000000000000001</v>
      </c>
      <c r="DI71" s="386">
        <v>1.1000000000000001</v>
      </c>
      <c r="DJ71" s="386">
        <v>1</v>
      </c>
      <c r="DK71" s="386">
        <v>1</v>
      </c>
      <c r="DL71" s="386">
        <v>0.9</v>
      </c>
      <c r="DM71" s="386">
        <v>0.9</v>
      </c>
      <c r="DN71" s="386">
        <v>0.9</v>
      </c>
      <c r="DO71" s="386">
        <v>0.8</v>
      </c>
      <c r="DP71" s="386">
        <v>0.8</v>
      </c>
      <c r="DQ71" s="386">
        <v>0.8</v>
      </c>
      <c r="DR71" s="386">
        <v>0.7</v>
      </c>
      <c r="DS71" s="386">
        <v>0.7</v>
      </c>
      <c r="DT71" s="386">
        <v>0.7</v>
      </c>
      <c r="DU71" s="386">
        <v>0.7</v>
      </c>
      <c r="DV71" s="386">
        <v>0.6</v>
      </c>
      <c r="DW71" s="386">
        <v>0.6</v>
      </c>
      <c r="DX71" s="386">
        <v>0.6</v>
      </c>
      <c r="DY71" s="386">
        <v>0.6</v>
      </c>
      <c r="DZ71" s="385"/>
      <c r="EA71" s="385"/>
      <c r="EB71" s="386">
        <v>1.8</v>
      </c>
      <c r="EC71" s="386">
        <v>1.8</v>
      </c>
      <c r="ED71" s="386">
        <v>1.6</v>
      </c>
      <c r="EE71" s="386">
        <v>1.6</v>
      </c>
      <c r="EF71" s="386">
        <v>1.4</v>
      </c>
      <c r="EG71" s="386">
        <v>1.4</v>
      </c>
      <c r="EH71" s="386">
        <v>1.4</v>
      </c>
      <c r="EI71" s="386">
        <v>1.3</v>
      </c>
      <c r="EJ71" s="386">
        <v>1.3</v>
      </c>
      <c r="EK71" s="386">
        <v>1.2</v>
      </c>
      <c r="EL71" s="386">
        <v>1.2</v>
      </c>
      <c r="EM71" s="386">
        <v>1.1000000000000001</v>
      </c>
      <c r="EN71" s="386">
        <v>1.1000000000000001</v>
      </c>
      <c r="EO71" s="386">
        <v>1.1000000000000001</v>
      </c>
      <c r="EP71" s="386">
        <v>1</v>
      </c>
      <c r="EQ71" s="386">
        <v>1</v>
      </c>
      <c r="ER71" s="386">
        <v>1</v>
      </c>
      <c r="ES71" s="386">
        <v>0.9</v>
      </c>
      <c r="ET71" s="386">
        <v>0.9</v>
      </c>
      <c r="EU71" s="386">
        <v>0.9</v>
      </c>
      <c r="EV71" s="386">
        <v>0.9</v>
      </c>
      <c r="EW71" s="386">
        <v>0.8</v>
      </c>
      <c r="EX71" s="386">
        <v>0.8</v>
      </c>
      <c r="EY71" s="386">
        <v>0.8</v>
      </c>
      <c r="EZ71" s="386">
        <v>0.8</v>
      </c>
      <c r="FA71" s="385"/>
      <c r="FB71" s="385"/>
      <c r="FC71" s="385"/>
      <c r="FD71" s="385"/>
      <c r="FE71" s="386">
        <v>1.9</v>
      </c>
      <c r="FF71" s="386">
        <v>1.9</v>
      </c>
      <c r="FG71" s="386">
        <v>1.7</v>
      </c>
      <c r="FH71" s="386">
        <v>1.7</v>
      </c>
      <c r="FI71" s="387"/>
      <c r="FJ71" s="385"/>
      <c r="FK71" s="385"/>
      <c r="FL71" s="385"/>
      <c r="FM71" s="385"/>
      <c r="FN71" s="385"/>
      <c r="FO71" s="385"/>
      <c r="FP71" s="386">
        <v>1.5</v>
      </c>
      <c r="FQ71" s="386">
        <v>1.5</v>
      </c>
      <c r="FR71" s="386">
        <v>1.4</v>
      </c>
      <c r="FS71" s="386">
        <v>1.4</v>
      </c>
      <c r="FT71" s="386">
        <v>1.3</v>
      </c>
      <c r="FU71" s="386">
        <v>1.3</v>
      </c>
      <c r="FV71" s="386">
        <v>1.2</v>
      </c>
      <c r="FW71" s="386">
        <v>1.2</v>
      </c>
      <c r="FX71" s="386">
        <v>1.2</v>
      </c>
      <c r="FY71" s="386">
        <v>1.1000000000000001</v>
      </c>
      <c r="FZ71" s="386">
        <v>1.1000000000000001</v>
      </c>
      <c r="GA71" s="386">
        <v>1</v>
      </c>
      <c r="GB71" s="387"/>
      <c r="GC71" s="484">
        <v>34.507986281999997</v>
      </c>
      <c r="GD71" s="484">
        <v>37.645075943999998</v>
      </c>
      <c r="GE71" s="484">
        <v>44.855109747</v>
      </c>
      <c r="GF71" s="484">
        <v>49.560744240000005</v>
      </c>
      <c r="GG71" s="485">
        <v>59.604703577999999</v>
      </c>
      <c r="GH71" s="486">
        <v>7.2891200970000014</v>
      </c>
      <c r="GI71" s="484">
        <v>6.0105583440000014</v>
      </c>
      <c r="GJ71" s="484">
        <v>7.987715694000002</v>
      </c>
      <c r="GK71" s="484">
        <v>11.058900111000003</v>
      </c>
      <c r="GL71" s="484">
        <v>5.2196954040000012</v>
      </c>
      <c r="GM71" s="484">
        <v>4.8901691789999999</v>
      </c>
      <c r="GN71" s="484">
        <v>5.5360405799999999</v>
      </c>
      <c r="GO71" s="485">
        <v>7.7109136650000005</v>
      </c>
    </row>
    <row r="72" spans="1:197" hidden="1">
      <c r="A72" s="379" t="s">
        <v>652</v>
      </c>
      <c r="B72" s="388">
        <v>88.9</v>
      </c>
      <c r="C72" s="381">
        <v>200</v>
      </c>
      <c r="D72" s="381">
        <v>186</v>
      </c>
      <c r="E72" s="382">
        <v>14.5</v>
      </c>
      <c r="F72" s="382">
        <v>24</v>
      </c>
      <c r="G72" s="381">
        <v>15</v>
      </c>
      <c r="H72" s="389">
        <v>113.3</v>
      </c>
      <c r="I72" s="383">
        <v>1</v>
      </c>
      <c r="J72" s="487">
        <v>0.6</v>
      </c>
      <c r="K72" s="488"/>
      <c r="L72" s="369">
        <v>0.5</v>
      </c>
      <c r="M72" s="384">
        <v>0.6</v>
      </c>
      <c r="N72" s="480">
        <v>0.22900000000000001</v>
      </c>
      <c r="O72" s="371">
        <v>0.47899999999999998</v>
      </c>
      <c r="P72" s="371">
        <v>0.72899999999999998</v>
      </c>
      <c r="Q72" s="371">
        <v>0.42899999999999999</v>
      </c>
      <c r="R72" s="371">
        <f t="shared" si="4"/>
        <v>0.67900000000000005</v>
      </c>
      <c r="S72" s="371">
        <f t="shared" si="5"/>
        <v>0.92900000000000005</v>
      </c>
      <c r="T72" s="372">
        <f t="shared" si="2"/>
        <v>19.359646113995765</v>
      </c>
      <c r="U72" s="373"/>
      <c r="V72" s="372">
        <f t="shared" si="3"/>
        <v>14.988113120512848</v>
      </c>
      <c r="W72" s="373"/>
      <c r="X72" s="371">
        <v>0.67</v>
      </c>
      <c r="Y72" s="371">
        <v>0.72</v>
      </c>
      <c r="Z72" s="371">
        <v>0.83</v>
      </c>
      <c r="AA72" s="371">
        <v>1.46</v>
      </c>
      <c r="AB72" s="371">
        <v>1.88</v>
      </c>
      <c r="AC72" s="371">
        <v>3</v>
      </c>
      <c r="AD72" s="371">
        <v>3.3</v>
      </c>
      <c r="AE72" s="371">
        <v>3.6</v>
      </c>
      <c r="AF72" s="371">
        <v>4</v>
      </c>
      <c r="AG72" s="371">
        <v>5</v>
      </c>
      <c r="AH72" s="374" t="s">
        <v>587</v>
      </c>
      <c r="AI72" s="371">
        <v>0.5</v>
      </c>
      <c r="AJ72" s="371">
        <v>0.95499999999999996</v>
      </c>
      <c r="AK72" s="371">
        <v>0.6</v>
      </c>
      <c r="AL72" s="371">
        <v>1.03</v>
      </c>
      <c r="AM72" s="371">
        <v>0.7</v>
      </c>
      <c r="AN72" s="371">
        <v>1.105</v>
      </c>
      <c r="AO72" s="371">
        <v>0.8</v>
      </c>
      <c r="AP72" s="371">
        <v>1.18</v>
      </c>
      <c r="AQ72" s="371">
        <v>1.68</v>
      </c>
      <c r="AR72" s="375">
        <v>1.47</v>
      </c>
      <c r="AS72" s="375">
        <v>1.8480000000000001</v>
      </c>
      <c r="AT72" s="375">
        <v>1.617</v>
      </c>
      <c r="AU72" s="376">
        <v>0.52</v>
      </c>
      <c r="AV72" s="377">
        <v>0.12</v>
      </c>
      <c r="AW72" s="386">
        <v>1.3</v>
      </c>
      <c r="AX72" s="386">
        <v>1.3</v>
      </c>
      <c r="AY72" s="386">
        <v>1.3</v>
      </c>
      <c r="AZ72" s="386">
        <v>1.3</v>
      </c>
      <c r="BA72" s="386">
        <v>0.9</v>
      </c>
      <c r="BB72" s="386">
        <v>0.9</v>
      </c>
      <c r="BC72" s="386">
        <v>0.9</v>
      </c>
      <c r="BD72" s="386">
        <v>0.7</v>
      </c>
      <c r="BE72" s="386">
        <v>0.7</v>
      </c>
      <c r="BF72" s="386">
        <v>0.7</v>
      </c>
      <c r="BG72" s="386">
        <v>0.6</v>
      </c>
      <c r="BH72" s="386">
        <v>0.6</v>
      </c>
      <c r="BI72" s="386">
        <v>0.6</v>
      </c>
      <c r="BJ72" s="386">
        <v>0.5</v>
      </c>
      <c r="BK72" s="386">
        <v>0.5</v>
      </c>
      <c r="BL72" s="386">
        <v>0.5</v>
      </c>
      <c r="BM72" s="386">
        <v>0.5</v>
      </c>
      <c r="BN72" s="386">
        <v>0.5</v>
      </c>
      <c r="BO72" s="386">
        <v>0.4</v>
      </c>
      <c r="BP72" s="386">
        <v>0.4</v>
      </c>
      <c r="BQ72" s="386">
        <v>0.4</v>
      </c>
      <c r="BR72" s="386">
        <v>0.4</v>
      </c>
      <c r="BS72" s="386">
        <v>0.4</v>
      </c>
      <c r="BT72" s="386">
        <v>0.4</v>
      </c>
      <c r="BU72" s="386">
        <v>0.3</v>
      </c>
      <c r="BV72" s="386">
        <v>0.3</v>
      </c>
      <c r="BW72" s="386">
        <v>0.3</v>
      </c>
      <c r="BX72" s="386">
        <v>1.5</v>
      </c>
      <c r="BY72" s="386">
        <v>1.5</v>
      </c>
      <c r="BZ72" s="386">
        <v>1.5</v>
      </c>
      <c r="CA72" s="386">
        <v>1.5</v>
      </c>
      <c r="CB72" s="386">
        <v>1.2</v>
      </c>
      <c r="CC72" s="386">
        <v>1.2</v>
      </c>
      <c r="CD72" s="386">
        <v>1</v>
      </c>
      <c r="CE72" s="386">
        <v>1</v>
      </c>
      <c r="CF72" s="386">
        <v>1</v>
      </c>
      <c r="CG72" s="386">
        <v>0.9</v>
      </c>
      <c r="CH72" s="386">
        <v>0.9</v>
      </c>
      <c r="CI72" s="386">
        <v>0.9</v>
      </c>
      <c r="CJ72" s="386">
        <v>0.9</v>
      </c>
      <c r="CK72" s="386">
        <v>0.9</v>
      </c>
      <c r="CL72" s="386">
        <v>0.8</v>
      </c>
      <c r="CM72" s="386">
        <v>0.8</v>
      </c>
      <c r="CN72" s="386">
        <v>0.8</v>
      </c>
      <c r="CO72" s="386">
        <v>0.8</v>
      </c>
      <c r="CP72" s="386">
        <v>0.7</v>
      </c>
      <c r="CQ72" s="386">
        <v>0.7</v>
      </c>
      <c r="CR72" s="386">
        <v>0.6</v>
      </c>
      <c r="CS72" s="386">
        <v>0.6</v>
      </c>
      <c r="CT72" s="386">
        <v>0.5</v>
      </c>
      <c r="CU72" s="386">
        <v>0.5</v>
      </c>
      <c r="CV72" s="386">
        <v>0.5</v>
      </c>
      <c r="CW72" s="386">
        <v>0.4</v>
      </c>
      <c r="CX72" s="386">
        <v>0.4</v>
      </c>
      <c r="CY72" s="386">
        <v>1.7</v>
      </c>
      <c r="CZ72" s="386">
        <v>1.7</v>
      </c>
      <c r="DA72" s="386">
        <v>1.7</v>
      </c>
      <c r="DB72" s="386">
        <v>1.7</v>
      </c>
      <c r="DC72" s="386">
        <v>1.4</v>
      </c>
      <c r="DD72" s="386">
        <v>1.4</v>
      </c>
      <c r="DE72" s="386">
        <v>1.2</v>
      </c>
      <c r="DF72" s="386">
        <v>1.2</v>
      </c>
      <c r="DG72" s="386">
        <v>1.2</v>
      </c>
      <c r="DH72" s="386">
        <v>1.1000000000000001</v>
      </c>
      <c r="DI72" s="386">
        <v>1.1000000000000001</v>
      </c>
      <c r="DJ72" s="386">
        <v>1</v>
      </c>
      <c r="DK72" s="386">
        <v>1</v>
      </c>
      <c r="DL72" s="386">
        <v>0.9</v>
      </c>
      <c r="DM72" s="386">
        <v>0.9</v>
      </c>
      <c r="DN72" s="386">
        <v>0.9</v>
      </c>
      <c r="DO72" s="386">
        <v>0.8</v>
      </c>
      <c r="DP72" s="386">
        <v>0.8</v>
      </c>
      <c r="DQ72" s="386">
        <v>0.8</v>
      </c>
      <c r="DR72" s="386">
        <v>0.7</v>
      </c>
      <c r="DS72" s="386">
        <v>0.7</v>
      </c>
      <c r="DT72" s="386">
        <v>0.7</v>
      </c>
      <c r="DU72" s="386">
        <v>0.7</v>
      </c>
      <c r="DV72" s="386">
        <v>0.6</v>
      </c>
      <c r="DW72" s="386">
        <v>0.6</v>
      </c>
      <c r="DX72" s="386">
        <v>0.6</v>
      </c>
      <c r="DY72" s="386">
        <v>0.6</v>
      </c>
      <c r="DZ72" s="385"/>
      <c r="EA72" s="385"/>
      <c r="EB72" s="386">
        <v>1.8</v>
      </c>
      <c r="EC72" s="386">
        <v>1.8</v>
      </c>
      <c r="ED72" s="386">
        <v>1.6</v>
      </c>
      <c r="EE72" s="386">
        <v>1.6</v>
      </c>
      <c r="EF72" s="386">
        <v>1.4</v>
      </c>
      <c r="EG72" s="386">
        <v>1.4</v>
      </c>
      <c r="EH72" s="386">
        <v>1.4</v>
      </c>
      <c r="EI72" s="386">
        <v>1.3</v>
      </c>
      <c r="EJ72" s="386">
        <v>1.3</v>
      </c>
      <c r="EK72" s="386">
        <v>1.2</v>
      </c>
      <c r="EL72" s="386">
        <v>1.2</v>
      </c>
      <c r="EM72" s="386">
        <v>1.1000000000000001</v>
      </c>
      <c r="EN72" s="386">
        <v>1.1000000000000001</v>
      </c>
      <c r="EO72" s="386">
        <v>1.1000000000000001</v>
      </c>
      <c r="EP72" s="386">
        <v>1</v>
      </c>
      <c r="EQ72" s="386">
        <v>1</v>
      </c>
      <c r="ER72" s="386">
        <v>1</v>
      </c>
      <c r="ES72" s="386">
        <v>0.9</v>
      </c>
      <c r="ET72" s="386">
        <v>0.9</v>
      </c>
      <c r="EU72" s="386">
        <v>0.9</v>
      </c>
      <c r="EV72" s="386">
        <v>0.9</v>
      </c>
      <c r="EW72" s="386">
        <v>0.8</v>
      </c>
      <c r="EX72" s="386">
        <v>0.8</v>
      </c>
      <c r="EY72" s="386">
        <v>0.8</v>
      </c>
      <c r="EZ72" s="386">
        <v>0.8</v>
      </c>
      <c r="FA72" s="385"/>
      <c r="FB72" s="385"/>
      <c r="FC72" s="385"/>
      <c r="FD72" s="385"/>
      <c r="FE72" s="386">
        <v>1.9</v>
      </c>
      <c r="FF72" s="386">
        <v>1.9</v>
      </c>
      <c r="FG72" s="386">
        <v>1.7</v>
      </c>
      <c r="FH72" s="386">
        <v>1.7</v>
      </c>
      <c r="FI72" s="385"/>
      <c r="FJ72" s="385"/>
      <c r="FK72" s="385"/>
      <c r="FL72" s="385"/>
      <c r="FM72" s="385"/>
      <c r="FN72" s="385"/>
      <c r="FO72" s="385"/>
      <c r="FP72" s="386">
        <v>1.5</v>
      </c>
      <c r="FQ72" s="386">
        <v>1.5</v>
      </c>
      <c r="FR72" s="386">
        <v>1.4</v>
      </c>
      <c r="FS72" s="386">
        <v>1.4</v>
      </c>
      <c r="FT72" s="386">
        <v>1.3</v>
      </c>
      <c r="FU72" s="386">
        <v>1.3</v>
      </c>
      <c r="FV72" s="386">
        <v>1.2</v>
      </c>
      <c r="FW72" s="386">
        <v>1.2</v>
      </c>
      <c r="FX72" s="386">
        <v>1.2</v>
      </c>
      <c r="FY72" s="386">
        <v>1.1000000000000001</v>
      </c>
      <c r="FZ72" s="386">
        <v>1.1000000000000001</v>
      </c>
      <c r="GA72" s="386">
        <v>1</v>
      </c>
      <c r="GB72" s="387"/>
      <c r="GC72" s="484">
        <v>32.899898303999997</v>
      </c>
      <c r="GD72" s="484">
        <v>37.36827391500001</v>
      </c>
      <c r="GE72" s="484">
        <v>43.892893170000001</v>
      </c>
      <c r="GF72" s="484">
        <v>46.845448146000003</v>
      </c>
      <c r="GG72" s="485">
        <v>52.526480265000018</v>
      </c>
      <c r="GH72" s="486">
        <v>7.2891200970000014</v>
      </c>
      <c r="GI72" s="484">
        <v>6.0105583440000014</v>
      </c>
      <c r="GJ72" s="484">
        <v>7.987715694000002</v>
      </c>
      <c r="GK72" s="484">
        <v>11.058900111000003</v>
      </c>
      <c r="GL72" s="484">
        <v>5.2196954040000012</v>
      </c>
      <c r="GM72" s="484">
        <v>4.8901691789999999</v>
      </c>
      <c r="GN72" s="484">
        <v>5.5360405799999999</v>
      </c>
      <c r="GO72" s="485">
        <v>7.7109136650000005</v>
      </c>
    </row>
    <row r="73" spans="1:197" hidden="1">
      <c r="A73" s="379" t="s">
        <v>653</v>
      </c>
      <c r="B73" s="388">
        <v>42.3</v>
      </c>
      <c r="C73" s="381">
        <v>190</v>
      </c>
      <c r="D73" s="381">
        <v>200</v>
      </c>
      <c r="E73" s="382">
        <v>6.5</v>
      </c>
      <c r="F73" s="382">
        <v>10</v>
      </c>
      <c r="G73" s="381">
        <v>18</v>
      </c>
      <c r="H73" s="389">
        <v>53.83</v>
      </c>
      <c r="I73" s="383">
        <v>2</v>
      </c>
      <c r="J73" s="487">
        <v>0.6</v>
      </c>
      <c r="K73" s="488"/>
      <c r="L73" s="369">
        <v>0.5</v>
      </c>
      <c r="M73" s="384">
        <v>0.6</v>
      </c>
      <c r="N73" s="480">
        <v>0.22900000000000001</v>
      </c>
      <c r="O73" s="371">
        <v>0.47899999999999998</v>
      </c>
      <c r="P73" s="371">
        <v>0.72899999999999998</v>
      </c>
      <c r="Q73" s="371">
        <v>0.42899999999999999</v>
      </c>
      <c r="R73" s="371">
        <f t="shared" si="4"/>
        <v>0.67900000000000005</v>
      </c>
      <c r="S73" s="371">
        <f t="shared" si="5"/>
        <v>0.92900000000000005</v>
      </c>
      <c r="T73" s="372">
        <f t="shared" ref="T73:T136" si="6">60/(((3.1415*$U$7)+($T$7-$U$7)*2)/68.2)</f>
        <v>19.359646113995765</v>
      </c>
      <c r="U73" s="373"/>
      <c r="V73" s="372">
        <f t="shared" ref="V73:V136" si="7">60/(((3.1415*$W$7)+($V$7-$W$7)*2)/52.8)</f>
        <v>14.988113120512848</v>
      </c>
      <c r="W73" s="373"/>
      <c r="X73" s="371">
        <v>0.67</v>
      </c>
      <c r="Y73" s="371">
        <v>0.72</v>
      </c>
      <c r="Z73" s="371">
        <v>0.83</v>
      </c>
      <c r="AA73" s="371">
        <v>1.46</v>
      </c>
      <c r="AB73" s="371">
        <v>1.88</v>
      </c>
      <c r="AC73" s="371">
        <v>3</v>
      </c>
      <c r="AD73" s="371">
        <v>3.3</v>
      </c>
      <c r="AE73" s="371">
        <v>3.6</v>
      </c>
      <c r="AF73" s="371">
        <v>4</v>
      </c>
      <c r="AG73" s="371">
        <v>5</v>
      </c>
      <c r="AH73" s="374" t="s">
        <v>587</v>
      </c>
      <c r="AI73" s="371">
        <v>0.2</v>
      </c>
      <c r="AJ73" s="371">
        <v>0.313</v>
      </c>
      <c r="AK73" s="371">
        <v>0.3</v>
      </c>
      <c r="AL73" s="371">
        <v>0.41299999999999998</v>
      </c>
      <c r="AM73" s="371">
        <v>0.4</v>
      </c>
      <c r="AN73" s="371">
        <v>0.51300000000000001</v>
      </c>
      <c r="AO73" s="371">
        <v>0.5</v>
      </c>
      <c r="AP73" s="371">
        <v>0.61299999999999999</v>
      </c>
      <c r="AQ73" s="371">
        <v>1.68</v>
      </c>
      <c r="AR73" s="375">
        <v>1.47</v>
      </c>
      <c r="AS73" s="375">
        <v>1.8480000000000001</v>
      </c>
      <c r="AT73" s="375">
        <v>1.617</v>
      </c>
      <c r="AU73" s="376">
        <v>0.5</v>
      </c>
      <c r="AV73" s="377">
        <v>0.1</v>
      </c>
      <c r="AW73" s="386">
        <v>1.3</v>
      </c>
      <c r="AX73" s="386">
        <v>1.3</v>
      </c>
      <c r="AY73" s="386">
        <v>1.3</v>
      </c>
      <c r="AZ73" s="386">
        <v>1.3</v>
      </c>
      <c r="BA73" s="386">
        <v>0.9</v>
      </c>
      <c r="BB73" s="386">
        <v>0.9</v>
      </c>
      <c r="BC73" s="386">
        <v>0.9</v>
      </c>
      <c r="BD73" s="386">
        <v>0.7</v>
      </c>
      <c r="BE73" s="386">
        <v>0.7</v>
      </c>
      <c r="BF73" s="386">
        <v>0.7</v>
      </c>
      <c r="BG73" s="386">
        <v>0.6</v>
      </c>
      <c r="BH73" s="386">
        <v>0.6</v>
      </c>
      <c r="BI73" s="386">
        <v>0.6</v>
      </c>
      <c r="BJ73" s="386">
        <v>0.5</v>
      </c>
      <c r="BK73" s="386">
        <v>0.5</v>
      </c>
      <c r="BL73" s="386">
        <v>0.5</v>
      </c>
      <c r="BM73" s="386">
        <v>0.5</v>
      </c>
      <c r="BN73" s="386">
        <v>0.5</v>
      </c>
      <c r="BO73" s="386">
        <v>0.4</v>
      </c>
      <c r="BP73" s="386">
        <v>0.4</v>
      </c>
      <c r="BQ73" s="386">
        <v>0.4</v>
      </c>
      <c r="BR73" s="386">
        <v>0.4</v>
      </c>
      <c r="BS73" s="386">
        <v>0.4</v>
      </c>
      <c r="BT73" s="386">
        <v>0.4</v>
      </c>
      <c r="BU73" s="386">
        <v>0.3</v>
      </c>
      <c r="BV73" s="386">
        <v>0.3</v>
      </c>
      <c r="BW73" s="386">
        <v>0.3</v>
      </c>
      <c r="BX73" s="386">
        <v>1.5</v>
      </c>
      <c r="BY73" s="386">
        <v>1.5</v>
      </c>
      <c r="BZ73" s="386">
        <v>1.5</v>
      </c>
      <c r="CA73" s="386">
        <v>1.5</v>
      </c>
      <c r="CB73" s="386">
        <v>1.3</v>
      </c>
      <c r="CC73" s="386">
        <v>1.3</v>
      </c>
      <c r="CD73" s="386">
        <v>1.2</v>
      </c>
      <c r="CE73" s="386">
        <v>1.2</v>
      </c>
      <c r="CF73" s="386">
        <v>1.2</v>
      </c>
      <c r="CG73" s="386">
        <v>1.1000000000000001</v>
      </c>
      <c r="CH73" s="386">
        <v>1.1000000000000001</v>
      </c>
      <c r="CI73" s="386">
        <v>1.1000000000000001</v>
      </c>
      <c r="CJ73" s="386">
        <v>1</v>
      </c>
      <c r="CK73" s="386">
        <v>1</v>
      </c>
      <c r="CL73" s="386">
        <v>1</v>
      </c>
      <c r="CM73" s="386">
        <v>0.9</v>
      </c>
      <c r="CN73" s="386">
        <v>0.9</v>
      </c>
      <c r="CO73" s="386">
        <v>0.9</v>
      </c>
      <c r="CP73" s="386">
        <v>0.8</v>
      </c>
      <c r="CQ73" s="386">
        <v>0.8</v>
      </c>
      <c r="CR73" s="386">
        <v>0.7</v>
      </c>
      <c r="CS73" s="386">
        <v>0.7</v>
      </c>
      <c r="CT73" s="386">
        <v>0.6</v>
      </c>
      <c r="CU73" s="386">
        <v>0.6</v>
      </c>
      <c r="CV73" s="386">
        <v>0.5</v>
      </c>
      <c r="CW73" s="386">
        <v>0.5</v>
      </c>
      <c r="CX73" s="386">
        <v>0.4</v>
      </c>
      <c r="CY73" s="386">
        <v>1.7</v>
      </c>
      <c r="CZ73" s="386">
        <v>1.7</v>
      </c>
      <c r="DA73" s="386">
        <v>1.7</v>
      </c>
      <c r="DB73" s="386">
        <v>1.7</v>
      </c>
      <c r="DC73" s="386">
        <v>1.4</v>
      </c>
      <c r="DD73" s="386">
        <v>1.4</v>
      </c>
      <c r="DE73" s="386">
        <v>1.2</v>
      </c>
      <c r="DF73" s="386">
        <v>1.2</v>
      </c>
      <c r="DG73" s="386">
        <v>1.2</v>
      </c>
      <c r="DH73" s="386">
        <v>1.1000000000000001</v>
      </c>
      <c r="DI73" s="386">
        <v>1.1000000000000001</v>
      </c>
      <c r="DJ73" s="386">
        <v>1</v>
      </c>
      <c r="DK73" s="386">
        <v>1</v>
      </c>
      <c r="DL73" s="386">
        <v>0.9</v>
      </c>
      <c r="DM73" s="386">
        <v>0.9</v>
      </c>
      <c r="DN73" s="386">
        <v>0.9</v>
      </c>
      <c r="DO73" s="386">
        <v>0.8</v>
      </c>
      <c r="DP73" s="386">
        <v>0.8</v>
      </c>
      <c r="DQ73" s="386">
        <v>0.8</v>
      </c>
      <c r="DR73" s="386">
        <v>0.7</v>
      </c>
      <c r="DS73" s="386">
        <v>0.7</v>
      </c>
      <c r="DT73" s="386">
        <v>0.7</v>
      </c>
      <c r="DU73" s="386">
        <v>0.7</v>
      </c>
      <c r="DV73" s="386">
        <v>0.6</v>
      </c>
      <c r="DW73" s="386">
        <v>0.6</v>
      </c>
      <c r="DX73" s="386">
        <v>0.6</v>
      </c>
      <c r="DY73" s="386">
        <v>0.6</v>
      </c>
      <c r="DZ73" s="385"/>
      <c r="EA73" s="385"/>
      <c r="EB73" s="386">
        <v>1.8</v>
      </c>
      <c r="EC73" s="386">
        <v>1.8</v>
      </c>
      <c r="ED73" s="386">
        <v>1.6</v>
      </c>
      <c r="EE73" s="386">
        <v>1.6</v>
      </c>
      <c r="EF73" s="386">
        <v>1.4</v>
      </c>
      <c r="EG73" s="386">
        <v>1.4</v>
      </c>
      <c r="EH73" s="386">
        <v>1.4</v>
      </c>
      <c r="EI73" s="386">
        <v>1.3</v>
      </c>
      <c r="EJ73" s="386">
        <v>1.3</v>
      </c>
      <c r="EK73" s="386">
        <v>1.2</v>
      </c>
      <c r="EL73" s="386">
        <v>1.2</v>
      </c>
      <c r="EM73" s="386">
        <v>1.1000000000000001</v>
      </c>
      <c r="EN73" s="386">
        <v>1.1000000000000001</v>
      </c>
      <c r="EO73" s="386">
        <v>1.1000000000000001</v>
      </c>
      <c r="EP73" s="386">
        <v>1</v>
      </c>
      <c r="EQ73" s="386">
        <v>1</v>
      </c>
      <c r="ER73" s="386">
        <v>1</v>
      </c>
      <c r="ES73" s="386">
        <v>0.9</v>
      </c>
      <c r="ET73" s="386">
        <v>0.9</v>
      </c>
      <c r="EU73" s="386">
        <v>0.9</v>
      </c>
      <c r="EV73" s="386">
        <v>0.9</v>
      </c>
      <c r="EW73" s="386">
        <v>0.8</v>
      </c>
      <c r="EX73" s="386">
        <v>0.8</v>
      </c>
      <c r="EY73" s="386">
        <v>0.8</v>
      </c>
      <c r="EZ73" s="386">
        <v>0.8</v>
      </c>
      <c r="FA73" s="385"/>
      <c r="FB73" s="385"/>
      <c r="FC73" s="385"/>
      <c r="FD73" s="385"/>
      <c r="FE73" s="386">
        <v>1.9</v>
      </c>
      <c r="FF73" s="386">
        <v>1.9</v>
      </c>
      <c r="FG73" s="386">
        <v>1.7</v>
      </c>
      <c r="FH73" s="386">
        <v>1.7</v>
      </c>
      <c r="FI73" s="385"/>
      <c r="FJ73" s="385"/>
      <c r="FK73" s="385"/>
      <c r="FL73" s="385"/>
      <c r="FM73" s="385"/>
      <c r="FN73" s="385"/>
      <c r="FO73" s="385"/>
      <c r="FP73" s="386">
        <v>2.5</v>
      </c>
      <c r="FQ73" s="386">
        <v>2.5</v>
      </c>
      <c r="FR73" s="386">
        <v>2.5</v>
      </c>
      <c r="FS73" s="386">
        <v>2.5</v>
      </c>
      <c r="FT73" s="386">
        <v>2</v>
      </c>
      <c r="FU73" s="386">
        <v>2</v>
      </c>
      <c r="FV73" s="386">
        <v>2</v>
      </c>
      <c r="FW73" s="386">
        <v>1.8</v>
      </c>
      <c r="FX73" s="386">
        <v>1.8</v>
      </c>
      <c r="FY73" s="386">
        <v>1.5</v>
      </c>
      <c r="FZ73" s="386">
        <v>1.5</v>
      </c>
      <c r="GA73" s="386">
        <v>1.5</v>
      </c>
      <c r="GB73" s="387"/>
      <c r="GC73" s="484">
        <v>42.350710437000004</v>
      </c>
      <c r="GD73" s="484">
        <v>47.043163880999998</v>
      </c>
      <c r="GE73" s="484">
        <v>56.467613916000019</v>
      </c>
      <c r="GF73" s="484">
        <v>62.425448064000008</v>
      </c>
      <c r="GG73" s="485">
        <v>65.878882902000001</v>
      </c>
      <c r="GH73" s="486">
        <v>7.2891200970000014</v>
      </c>
      <c r="GI73" s="484">
        <v>6.0105583440000014</v>
      </c>
      <c r="GJ73" s="484">
        <v>7.987715694000002</v>
      </c>
      <c r="GK73" s="484">
        <v>11.058900111000003</v>
      </c>
      <c r="GL73" s="484">
        <v>5.2196954040000012</v>
      </c>
      <c r="GM73" s="484">
        <v>4.8901691789999999</v>
      </c>
      <c r="GN73" s="484">
        <v>5.5360405799999999</v>
      </c>
      <c r="GO73" s="485">
        <v>7.7109136650000005</v>
      </c>
    </row>
    <row r="74" spans="1:197" hidden="1">
      <c r="A74" s="379" t="s">
        <v>654</v>
      </c>
      <c r="B74" s="388">
        <v>34.6</v>
      </c>
      <c r="C74" s="381">
        <v>186</v>
      </c>
      <c r="D74" s="381">
        <v>200</v>
      </c>
      <c r="E74" s="382">
        <v>5.5</v>
      </c>
      <c r="F74" s="382">
        <v>8</v>
      </c>
      <c r="G74" s="381">
        <v>18</v>
      </c>
      <c r="H74" s="389">
        <v>44.13</v>
      </c>
      <c r="I74" s="383">
        <v>2</v>
      </c>
      <c r="J74" s="487">
        <v>0.6</v>
      </c>
      <c r="K74" s="488"/>
      <c r="L74" s="369">
        <v>0.5</v>
      </c>
      <c r="M74" s="384">
        <v>0.6</v>
      </c>
      <c r="N74" s="480">
        <v>0.22900000000000001</v>
      </c>
      <c r="O74" s="371">
        <v>0.47899999999999998</v>
      </c>
      <c r="P74" s="371">
        <v>0.72899999999999998</v>
      </c>
      <c r="Q74" s="371">
        <v>0.42899999999999999</v>
      </c>
      <c r="R74" s="371">
        <f t="shared" si="4"/>
        <v>0.67900000000000005</v>
      </c>
      <c r="S74" s="371">
        <f t="shared" si="5"/>
        <v>0.92900000000000005</v>
      </c>
      <c r="T74" s="372">
        <f t="shared" si="6"/>
        <v>19.359646113995765</v>
      </c>
      <c r="U74" s="373"/>
      <c r="V74" s="372">
        <f t="shared" si="7"/>
        <v>14.988113120512848</v>
      </c>
      <c r="W74" s="373"/>
      <c r="X74" s="371">
        <v>0.67</v>
      </c>
      <c r="Y74" s="371">
        <v>0.72</v>
      </c>
      <c r="Z74" s="371">
        <v>0.83</v>
      </c>
      <c r="AA74" s="371">
        <v>1.46</v>
      </c>
      <c r="AB74" s="371">
        <v>1.88</v>
      </c>
      <c r="AC74" s="371">
        <v>3</v>
      </c>
      <c r="AD74" s="371">
        <v>3.3</v>
      </c>
      <c r="AE74" s="371">
        <v>3.6</v>
      </c>
      <c r="AF74" s="371">
        <v>4</v>
      </c>
      <c r="AG74" s="371">
        <v>5</v>
      </c>
      <c r="AH74" s="374" t="s">
        <v>587</v>
      </c>
      <c r="AI74" s="371">
        <v>0.2</v>
      </c>
      <c r="AJ74" s="371">
        <v>0.313</v>
      </c>
      <c r="AK74" s="371">
        <v>0.3</v>
      </c>
      <c r="AL74" s="371">
        <v>0.41299999999999998</v>
      </c>
      <c r="AM74" s="371">
        <v>0.4</v>
      </c>
      <c r="AN74" s="371">
        <v>0.51300000000000001</v>
      </c>
      <c r="AO74" s="371">
        <v>0.5</v>
      </c>
      <c r="AP74" s="371">
        <v>0.61299999999999999</v>
      </c>
      <c r="AQ74" s="371">
        <v>1.68</v>
      </c>
      <c r="AR74" s="375">
        <v>1.47</v>
      </c>
      <c r="AS74" s="375">
        <v>1.8480000000000001</v>
      </c>
      <c r="AT74" s="375">
        <v>1.617</v>
      </c>
      <c r="AU74" s="376">
        <v>0.5</v>
      </c>
      <c r="AV74" s="377">
        <v>0.1</v>
      </c>
      <c r="AW74" s="385"/>
      <c r="AX74" s="385"/>
      <c r="AY74" s="385"/>
      <c r="AZ74" s="385"/>
      <c r="BA74" s="385"/>
      <c r="BB74" s="385"/>
      <c r="BC74" s="386">
        <v>1.2</v>
      </c>
      <c r="BD74" s="386">
        <v>1.2</v>
      </c>
      <c r="BE74" s="386">
        <v>1.2</v>
      </c>
      <c r="BF74" s="386">
        <v>1.1000000000000001</v>
      </c>
      <c r="BG74" s="386">
        <v>1.1000000000000001</v>
      </c>
      <c r="BH74" s="386">
        <v>1.1000000000000001</v>
      </c>
      <c r="BI74" s="386">
        <v>1</v>
      </c>
      <c r="BJ74" s="386">
        <v>1</v>
      </c>
      <c r="BK74" s="386">
        <v>1</v>
      </c>
      <c r="BL74" s="386">
        <v>0.9</v>
      </c>
      <c r="BM74" s="386">
        <v>0.9</v>
      </c>
      <c r="BN74" s="386">
        <v>0.9</v>
      </c>
      <c r="BO74" s="386">
        <v>0.8</v>
      </c>
      <c r="BP74" s="386">
        <v>0.8</v>
      </c>
      <c r="BQ74" s="386">
        <v>0.7</v>
      </c>
      <c r="BR74" s="386">
        <v>0.7</v>
      </c>
      <c r="BS74" s="386">
        <v>0.6</v>
      </c>
      <c r="BT74" s="386">
        <v>0.6</v>
      </c>
      <c r="BU74" s="386">
        <v>0.5</v>
      </c>
      <c r="BV74" s="386">
        <v>0.5</v>
      </c>
      <c r="BW74" s="386">
        <v>0.4</v>
      </c>
      <c r="BX74" s="385"/>
      <c r="BY74" s="385"/>
      <c r="BZ74" s="385"/>
      <c r="CA74" s="385"/>
      <c r="CB74" s="385"/>
      <c r="CC74" s="385"/>
      <c r="CD74" s="386">
        <v>1.2</v>
      </c>
      <c r="CE74" s="386">
        <v>1.2</v>
      </c>
      <c r="CF74" s="386">
        <v>1.2</v>
      </c>
      <c r="CG74" s="386">
        <v>1.1000000000000001</v>
      </c>
      <c r="CH74" s="386">
        <v>1.1000000000000001</v>
      </c>
      <c r="CI74" s="386">
        <v>1.1000000000000001</v>
      </c>
      <c r="CJ74" s="386">
        <v>1</v>
      </c>
      <c r="CK74" s="386">
        <v>1</v>
      </c>
      <c r="CL74" s="386">
        <v>1</v>
      </c>
      <c r="CM74" s="386">
        <v>0.9</v>
      </c>
      <c r="CN74" s="386">
        <v>0.9</v>
      </c>
      <c r="CO74" s="386">
        <v>0.9</v>
      </c>
      <c r="CP74" s="386">
        <v>0.8</v>
      </c>
      <c r="CQ74" s="386">
        <v>0.8</v>
      </c>
      <c r="CR74" s="386">
        <v>0.7</v>
      </c>
      <c r="CS74" s="386">
        <v>0.7</v>
      </c>
      <c r="CT74" s="386">
        <v>0.6</v>
      </c>
      <c r="CU74" s="386">
        <v>0.6</v>
      </c>
      <c r="CV74" s="386">
        <v>0.5</v>
      </c>
      <c r="CW74" s="386">
        <v>0.5</v>
      </c>
      <c r="CX74" s="386">
        <v>0.4</v>
      </c>
      <c r="CY74" s="385"/>
      <c r="CZ74" s="385"/>
      <c r="DA74" s="385"/>
      <c r="DB74" s="385"/>
      <c r="DC74" s="385"/>
      <c r="DD74" s="385"/>
      <c r="DE74" s="386">
        <v>1.4</v>
      </c>
      <c r="DF74" s="386">
        <v>1.4</v>
      </c>
      <c r="DG74" s="386">
        <v>1.4</v>
      </c>
      <c r="DH74" s="386">
        <v>1.3</v>
      </c>
      <c r="DI74" s="386">
        <v>1.3</v>
      </c>
      <c r="DJ74" s="386">
        <v>1.3</v>
      </c>
      <c r="DK74" s="386">
        <v>1.2</v>
      </c>
      <c r="DL74" s="386">
        <v>1.2</v>
      </c>
      <c r="DM74" s="386">
        <v>1.2</v>
      </c>
      <c r="DN74" s="386">
        <v>1.1000000000000001</v>
      </c>
      <c r="DO74" s="386">
        <v>1.1000000000000001</v>
      </c>
      <c r="DP74" s="386">
        <v>1.1000000000000001</v>
      </c>
      <c r="DQ74" s="386">
        <v>1</v>
      </c>
      <c r="DR74" s="386">
        <v>1</v>
      </c>
      <c r="DS74" s="386">
        <v>0.9</v>
      </c>
      <c r="DT74" s="386">
        <v>0.9</v>
      </c>
      <c r="DU74" s="386">
        <v>0.8</v>
      </c>
      <c r="DV74" s="386">
        <v>0.8</v>
      </c>
      <c r="DW74" s="386">
        <v>0.7</v>
      </c>
      <c r="DX74" s="386">
        <v>0.7</v>
      </c>
      <c r="DY74" s="386">
        <v>0.6</v>
      </c>
      <c r="DZ74" s="385"/>
      <c r="EA74" s="385"/>
      <c r="EB74" s="385"/>
      <c r="EC74" s="385"/>
      <c r="ED74" s="385"/>
      <c r="EE74" s="385"/>
      <c r="EF74" s="386">
        <v>1.4</v>
      </c>
      <c r="EG74" s="386">
        <v>1.4</v>
      </c>
      <c r="EH74" s="386">
        <v>1.4</v>
      </c>
      <c r="EI74" s="386">
        <v>1.3</v>
      </c>
      <c r="EJ74" s="386">
        <v>1.3</v>
      </c>
      <c r="EK74" s="386">
        <v>1.3</v>
      </c>
      <c r="EL74" s="386">
        <v>1.2</v>
      </c>
      <c r="EM74" s="386">
        <v>1.2</v>
      </c>
      <c r="EN74" s="386">
        <v>1.2</v>
      </c>
      <c r="EO74" s="386">
        <v>1.1000000000000001</v>
      </c>
      <c r="EP74" s="386">
        <v>1.1000000000000001</v>
      </c>
      <c r="EQ74" s="386">
        <v>1.1000000000000001</v>
      </c>
      <c r="ER74" s="386">
        <v>1</v>
      </c>
      <c r="ES74" s="386">
        <v>1</v>
      </c>
      <c r="ET74" s="386">
        <v>0.9</v>
      </c>
      <c r="EU74" s="386">
        <v>0.9</v>
      </c>
      <c r="EV74" s="386">
        <v>0.8</v>
      </c>
      <c r="EW74" s="386">
        <v>0.8</v>
      </c>
      <c r="EX74" s="386">
        <v>0.8</v>
      </c>
      <c r="EY74" s="386">
        <v>0.8</v>
      </c>
      <c r="EZ74" s="386">
        <v>0.8</v>
      </c>
      <c r="FA74" s="385"/>
      <c r="FB74" s="385"/>
      <c r="FC74" s="385"/>
      <c r="FD74" s="385"/>
      <c r="FE74" s="385"/>
      <c r="FF74" s="385"/>
      <c r="FG74" s="386">
        <v>1.7</v>
      </c>
      <c r="FH74" s="386">
        <v>1.7</v>
      </c>
      <c r="FI74" s="385"/>
      <c r="FJ74" s="385"/>
      <c r="FK74" s="385"/>
      <c r="FL74" s="385"/>
      <c r="FM74" s="385"/>
      <c r="FN74" s="385"/>
      <c r="FO74" s="385"/>
      <c r="FP74" s="385"/>
      <c r="FQ74" s="385"/>
      <c r="FR74" s="385"/>
      <c r="FS74" s="385"/>
      <c r="FT74" s="396"/>
      <c r="FU74" s="396"/>
      <c r="FV74" s="396"/>
      <c r="FW74" s="396"/>
      <c r="FX74" s="396"/>
      <c r="FY74" s="396"/>
      <c r="FZ74" s="396"/>
      <c r="GA74" s="396"/>
      <c r="GB74" s="397" t="s">
        <v>608</v>
      </c>
      <c r="GC74" s="484">
        <v>42.350710437000004</v>
      </c>
      <c r="GD74" s="484">
        <v>51.788341520999992</v>
      </c>
      <c r="GE74" s="484">
        <v>66.023874441000018</v>
      </c>
      <c r="GF74" s="484">
        <v>72.653942088000008</v>
      </c>
      <c r="GG74" s="485">
        <v>85.400016471000015</v>
      </c>
      <c r="GH74" s="486">
        <v>7.2891200970000014</v>
      </c>
      <c r="GI74" s="484">
        <v>6.0105583440000014</v>
      </c>
      <c r="GJ74" s="484">
        <v>7.987715694000002</v>
      </c>
      <c r="GK74" s="484">
        <v>11.058900111000003</v>
      </c>
      <c r="GL74" s="484">
        <v>5.2196954040000012</v>
      </c>
      <c r="GM74" s="484">
        <v>4.8901691789999999</v>
      </c>
      <c r="GN74" s="484">
        <v>5.5360405799999999</v>
      </c>
      <c r="GO74" s="485">
        <v>7.7109136650000005</v>
      </c>
    </row>
    <row r="75" spans="1:197" hidden="1">
      <c r="A75" s="379" t="s">
        <v>655</v>
      </c>
      <c r="B75" s="388">
        <v>61.3</v>
      </c>
      <c r="C75" s="381">
        <v>200</v>
      </c>
      <c r="D75" s="381">
        <v>200</v>
      </c>
      <c r="E75" s="382">
        <v>9</v>
      </c>
      <c r="F75" s="382">
        <v>15</v>
      </c>
      <c r="G75" s="381">
        <v>18</v>
      </c>
      <c r="H75" s="389">
        <v>78.08</v>
      </c>
      <c r="I75" s="383">
        <v>2</v>
      </c>
      <c r="J75" s="487">
        <v>0.6</v>
      </c>
      <c r="K75" s="488"/>
      <c r="L75" s="369">
        <v>0.5</v>
      </c>
      <c r="M75" s="384">
        <v>0.6</v>
      </c>
      <c r="N75" s="480">
        <v>0.22900000000000001</v>
      </c>
      <c r="O75" s="371">
        <v>0.47899999999999998</v>
      </c>
      <c r="P75" s="371">
        <v>0.72899999999999998</v>
      </c>
      <c r="Q75" s="371">
        <v>0.42899999999999999</v>
      </c>
      <c r="R75" s="371">
        <f t="shared" si="4"/>
        <v>0.67900000000000005</v>
      </c>
      <c r="S75" s="371">
        <f t="shared" si="5"/>
        <v>0.92900000000000005</v>
      </c>
      <c r="T75" s="372">
        <f t="shared" si="6"/>
        <v>19.359646113995765</v>
      </c>
      <c r="U75" s="373"/>
      <c r="V75" s="372">
        <f t="shared" si="7"/>
        <v>14.988113120512848</v>
      </c>
      <c r="W75" s="373"/>
      <c r="X75" s="371">
        <v>0.67</v>
      </c>
      <c r="Y75" s="371">
        <v>0.72</v>
      </c>
      <c r="Z75" s="371">
        <v>0.83</v>
      </c>
      <c r="AA75" s="371">
        <v>1.46</v>
      </c>
      <c r="AB75" s="371">
        <v>1.88</v>
      </c>
      <c r="AC75" s="371">
        <v>3</v>
      </c>
      <c r="AD75" s="371">
        <v>3.3</v>
      </c>
      <c r="AE75" s="371">
        <v>3.6</v>
      </c>
      <c r="AF75" s="371">
        <v>4</v>
      </c>
      <c r="AG75" s="371">
        <v>5</v>
      </c>
      <c r="AH75" s="374" t="s">
        <v>587</v>
      </c>
      <c r="AI75" s="371">
        <v>0.27500000000000002</v>
      </c>
      <c r="AJ75" s="371">
        <v>0.35099999999999998</v>
      </c>
      <c r="AK75" s="371">
        <v>0.375</v>
      </c>
      <c r="AL75" s="371">
        <v>0.45100000000000001</v>
      </c>
      <c r="AM75" s="371">
        <v>0.47499999999999998</v>
      </c>
      <c r="AN75" s="371">
        <v>0.55100000000000005</v>
      </c>
      <c r="AO75" s="371">
        <v>0.57499999999999996</v>
      </c>
      <c r="AP75" s="371">
        <v>0.65100000000000002</v>
      </c>
      <c r="AQ75" s="371">
        <v>1.68</v>
      </c>
      <c r="AR75" s="375">
        <v>1.47</v>
      </c>
      <c r="AS75" s="375">
        <v>1.8480000000000001</v>
      </c>
      <c r="AT75" s="375">
        <v>1.617</v>
      </c>
      <c r="AU75" s="376">
        <v>0.51</v>
      </c>
      <c r="AV75" s="377">
        <v>0.11</v>
      </c>
      <c r="AW75" s="386">
        <v>1.3</v>
      </c>
      <c r="AX75" s="386">
        <v>1.3</v>
      </c>
      <c r="AY75" s="386">
        <v>1.3</v>
      </c>
      <c r="AZ75" s="386">
        <v>1.3</v>
      </c>
      <c r="BA75" s="386">
        <v>0.9</v>
      </c>
      <c r="BB75" s="386">
        <v>0.9</v>
      </c>
      <c r="BC75" s="386">
        <v>0.9</v>
      </c>
      <c r="BD75" s="386">
        <v>0.7</v>
      </c>
      <c r="BE75" s="386">
        <v>0.7</v>
      </c>
      <c r="BF75" s="386">
        <v>0.7</v>
      </c>
      <c r="BG75" s="386">
        <v>0.6</v>
      </c>
      <c r="BH75" s="386">
        <v>0.6</v>
      </c>
      <c r="BI75" s="386">
        <v>0.6</v>
      </c>
      <c r="BJ75" s="386">
        <v>0.5</v>
      </c>
      <c r="BK75" s="386">
        <v>0.5</v>
      </c>
      <c r="BL75" s="386">
        <v>0.5</v>
      </c>
      <c r="BM75" s="386">
        <v>0.5</v>
      </c>
      <c r="BN75" s="386">
        <v>0.5</v>
      </c>
      <c r="BO75" s="386">
        <v>0.4</v>
      </c>
      <c r="BP75" s="386">
        <v>0.4</v>
      </c>
      <c r="BQ75" s="386">
        <v>0.4</v>
      </c>
      <c r="BR75" s="386">
        <v>0.4</v>
      </c>
      <c r="BS75" s="386">
        <v>0.4</v>
      </c>
      <c r="BT75" s="386">
        <v>0.4</v>
      </c>
      <c r="BU75" s="386">
        <v>0.3</v>
      </c>
      <c r="BV75" s="386">
        <v>0.3</v>
      </c>
      <c r="BW75" s="386">
        <v>0.3</v>
      </c>
      <c r="BX75" s="386">
        <v>1.5</v>
      </c>
      <c r="BY75" s="386">
        <v>1.5</v>
      </c>
      <c r="BZ75" s="386">
        <v>1.5</v>
      </c>
      <c r="CA75" s="386">
        <v>1.5</v>
      </c>
      <c r="CB75" s="386">
        <v>1.2</v>
      </c>
      <c r="CC75" s="386">
        <v>1.2</v>
      </c>
      <c r="CD75" s="386">
        <v>1</v>
      </c>
      <c r="CE75" s="386">
        <v>1</v>
      </c>
      <c r="CF75" s="386">
        <v>1</v>
      </c>
      <c r="CG75" s="386">
        <v>0.9</v>
      </c>
      <c r="CH75" s="386">
        <v>0.9</v>
      </c>
      <c r="CI75" s="386">
        <v>0.9</v>
      </c>
      <c r="CJ75" s="386">
        <v>0.9</v>
      </c>
      <c r="CK75" s="386">
        <v>0.9</v>
      </c>
      <c r="CL75" s="386">
        <v>0.8</v>
      </c>
      <c r="CM75" s="386">
        <v>0.8</v>
      </c>
      <c r="CN75" s="386">
        <v>0.8</v>
      </c>
      <c r="CO75" s="386">
        <v>0.8</v>
      </c>
      <c r="CP75" s="386">
        <v>0.7</v>
      </c>
      <c r="CQ75" s="386">
        <v>0.7</v>
      </c>
      <c r="CR75" s="386">
        <v>0.6</v>
      </c>
      <c r="CS75" s="386">
        <v>0.6</v>
      </c>
      <c r="CT75" s="386">
        <v>0.5</v>
      </c>
      <c r="CU75" s="386">
        <v>0.5</v>
      </c>
      <c r="CV75" s="386">
        <v>0.5</v>
      </c>
      <c r="CW75" s="386">
        <v>0.4</v>
      </c>
      <c r="CX75" s="386">
        <v>0.4</v>
      </c>
      <c r="CY75" s="386">
        <v>1.7</v>
      </c>
      <c r="CZ75" s="386">
        <v>1.7</v>
      </c>
      <c r="DA75" s="386">
        <v>1.7</v>
      </c>
      <c r="DB75" s="386">
        <v>1.7</v>
      </c>
      <c r="DC75" s="386">
        <v>1.4</v>
      </c>
      <c r="DD75" s="386">
        <v>1.4</v>
      </c>
      <c r="DE75" s="386">
        <v>1.2</v>
      </c>
      <c r="DF75" s="386">
        <v>1.2</v>
      </c>
      <c r="DG75" s="386">
        <v>1.2</v>
      </c>
      <c r="DH75" s="386">
        <v>1.1000000000000001</v>
      </c>
      <c r="DI75" s="386">
        <v>1.1000000000000001</v>
      </c>
      <c r="DJ75" s="386">
        <v>1</v>
      </c>
      <c r="DK75" s="386">
        <v>1</v>
      </c>
      <c r="DL75" s="386">
        <v>0.9</v>
      </c>
      <c r="DM75" s="386">
        <v>0.9</v>
      </c>
      <c r="DN75" s="386">
        <v>0.9</v>
      </c>
      <c r="DO75" s="386">
        <v>0.8</v>
      </c>
      <c r="DP75" s="386">
        <v>0.8</v>
      </c>
      <c r="DQ75" s="386">
        <v>0.8</v>
      </c>
      <c r="DR75" s="386">
        <v>0.7</v>
      </c>
      <c r="DS75" s="386">
        <v>0.7</v>
      </c>
      <c r="DT75" s="386">
        <v>0.7</v>
      </c>
      <c r="DU75" s="386">
        <v>0.7</v>
      </c>
      <c r="DV75" s="386">
        <v>0.6</v>
      </c>
      <c r="DW75" s="386">
        <v>0.6</v>
      </c>
      <c r="DX75" s="386">
        <v>0.6</v>
      </c>
      <c r="DY75" s="386">
        <v>0.6</v>
      </c>
      <c r="DZ75" s="385"/>
      <c r="EA75" s="385"/>
      <c r="EB75" s="386">
        <v>1.8</v>
      </c>
      <c r="EC75" s="386">
        <v>1.8</v>
      </c>
      <c r="ED75" s="386">
        <v>1.6</v>
      </c>
      <c r="EE75" s="386">
        <v>1.6</v>
      </c>
      <c r="EF75" s="386">
        <v>1.4</v>
      </c>
      <c r="EG75" s="386">
        <v>1.4</v>
      </c>
      <c r="EH75" s="386">
        <v>1.4</v>
      </c>
      <c r="EI75" s="386">
        <v>1.3</v>
      </c>
      <c r="EJ75" s="386">
        <v>1.3</v>
      </c>
      <c r="EK75" s="386">
        <v>1.2</v>
      </c>
      <c r="EL75" s="386">
        <v>1.2</v>
      </c>
      <c r="EM75" s="386">
        <v>1.1000000000000001</v>
      </c>
      <c r="EN75" s="386">
        <v>1.1000000000000001</v>
      </c>
      <c r="EO75" s="386">
        <v>1.1000000000000001</v>
      </c>
      <c r="EP75" s="386">
        <v>1</v>
      </c>
      <c r="EQ75" s="386">
        <v>1</v>
      </c>
      <c r="ER75" s="386">
        <v>1</v>
      </c>
      <c r="ES75" s="386">
        <v>0.9</v>
      </c>
      <c r="ET75" s="386">
        <v>0.9</v>
      </c>
      <c r="EU75" s="386">
        <v>0.9</v>
      </c>
      <c r="EV75" s="386">
        <v>0.9</v>
      </c>
      <c r="EW75" s="386">
        <v>0.8</v>
      </c>
      <c r="EX75" s="386">
        <v>0.8</v>
      </c>
      <c r="EY75" s="386">
        <v>0.8</v>
      </c>
      <c r="EZ75" s="386">
        <v>0.8</v>
      </c>
      <c r="FA75" s="385"/>
      <c r="FB75" s="385"/>
      <c r="FC75" s="385"/>
      <c r="FD75" s="385"/>
      <c r="FE75" s="386">
        <v>1.9</v>
      </c>
      <c r="FF75" s="386">
        <v>1.9</v>
      </c>
      <c r="FG75" s="386">
        <v>1.7</v>
      </c>
      <c r="FH75" s="386">
        <v>1.7</v>
      </c>
      <c r="FI75" s="385"/>
      <c r="FJ75" s="385"/>
      <c r="FK75" s="385"/>
      <c r="FL75" s="385"/>
      <c r="FM75" s="385"/>
      <c r="FN75" s="385"/>
      <c r="FO75" s="386">
        <v>2.5</v>
      </c>
      <c r="FP75" s="386">
        <v>2.5</v>
      </c>
      <c r="FQ75" s="386">
        <v>2.5</v>
      </c>
      <c r="FR75" s="386">
        <v>2.5</v>
      </c>
      <c r="FS75" s="386">
        <v>2.5</v>
      </c>
      <c r="FT75" s="386">
        <v>2</v>
      </c>
      <c r="FU75" s="386">
        <v>2</v>
      </c>
      <c r="FV75" s="386">
        <v>2</v>
      </c>
      <c r="FW75" s="386">
        <v>1.8</v>
      </c>
      <c r="FX75" s="386">
        <v>1.8</v>
      </c>
      <c r="FY75" s="386">
        <v>1.5</v>
      </c>
      <c r="FZ75" s="386">
        <v>1.5</v>
      </c>
      <c r="GA75" s="386">
        <v>1.5</v>
      </c>
      <c r="GB75" s="387"/>
      <c r="GC75" s="484">
        <v>34.507986281999997</v>
      </c>
      <c r="GD75" s="484">
        <v>37.645075943999998</v>
      </c>
      <c r="GE75" s="484">
        <v>44.855109747</v>
      </c>
      <c r="GF75" s="484">
        <v>49.560744240000005</v>
      </c>
      <c r="GG75" s="485">
        <v>59.604703577999999</v>
      </c>
      <c r="GH75" s="486">
        <v>7.2891200970000014</v>
      </c>
      <c r="GI75" s="484">
        <v>6.0105583440000014</v>
      </c>
      <c r="GJ75" s="484">
        <v>7.987715694000002</v>
      </c>
      <c r="GK75" s="484">
        <v>11.058900111000003</v>
      </c>
      <c r="GL75" s="484">
        <v>5.2196954040000012</v>
      </c>
      <c r="GM75" s="484">
        <v>4.8901691789999999</v>
      </c>
      <c r="GN75" s="484">
        <v>5.5360405799999999</v>
      </c>
      <c r="GO75" s="485">
        <v>7.7109136650000005</v>
      </c>
    </row>
    <row r="76" spans="1:197" hidden="1">
      <c r="A76" s="379" t="s">
        <v>656</v>
      </c>
      <c r="B76" s="388">
        <v>103</v>
      </c>
      <c r="C76" s="381">
        <v>220</v>
      </c>
      <c r="D76" s="381">
        <v>206</v>
      </c>
      <c r="E76" s="382">
        <v>15</v>
      </c>
      <c r="F76" s="382">
        <v>25</v>
      </c>
      <c r="G76" s="381">
        <v>18</v>
      </c>
      <c r="H76" s="389">
        <v>131.30000000000001</v>
      </c>
      <c r="I76" s="383">
        <v>2</v>
      </c>
      <c r="J76" s="487">
        <v>0.6</v>
      </c>
      <c r="K76" s="488"/>
      <c r="L76" s="369">
        <v>0.5</v>
      </c>
      <c r="M76" s="384">
        <v>0.6</v>
      </c>
      <c r="N76" s="480">
        <v>0.253</v>
      </c>
      <c r="O76" s="371">
        <v>0.503</v>
      </c>
      <c r="P76" s="371">
        <v>0.753</v>
      </c>
      <c r="Q76" s="371">
        <v>0.45300000000000001</v>
      </c>
      <c r="R76" s="371">
        <f t="shared" si="4"/>
        <v>0.70300000000000007</v>
      </c>
      <c r="S76" s="371">
        <f t="shared" si="5"/>
        <v>0.95300000000000007</v>
      </c>
      <c r="T76" s="372">
        <f t="shared" si="6"/>
        <v>19.359646113995765</v>
      </c>
      <c r="U76" s="373"/>
      <c r="V76" s="372">
        <f t="shared" si="7"/>
        <v>14.988113120512848</v>
      </c>
      <c r="W76" s="373"/>
      <c r="X76" s="371">
        <v>0.67</v>
      </c>
      <c r="Y76" s="371">
        <v>0.72</v>
      </c>
      <c r="Z76" s="371">
        <v>0.83</v>
      </c>
      <c r="AA76" s="371">
        <v>1.46</v>
      </c>
      <c r="AB76" s="371">
        <v>1.88</v>
      </c>
      <c r="AC76" s="371">
        <v>3</v>
      </c>
      <c r="AD76" s="371">
        <v>3.3</v>
      </c>
      <c r="AE76" s="371">
        <v>3.6</v>
      </c>
      <c r="AF76" s="371">
        <v>4</v>
      </c>
      <c r="AG76" s="371">
        <v>5</v>
      </c>
      <c r="AH76" s="374" t="s">
        <v>587</v>
      </c>
      <c r="AI76" s="371">
        <v>0.5</v>
      </c>
      <c r="AJ76" s="371">
        <v>0.95499999999999996</v>
      </c>
      <c r="AK76" s="371">
        <v>0.6</v>
      </c>
      <c r="AL76" s="371">
        <v>1.03</v>
      </c>
      <c r="AM76" s="371">
        <v>0.7</v>
      </c>
      <c r="AN76" s="371">
        <v>1.105</v>
      </c>
      <c r="AO76" s="371">
        <v>0.8</v>
      </c>
      <c r="AP76" s="371">
        <v>1.18</v>
      </c>
      <c r="AQ76" s="371">
        <v>1.68</v>
      </c>
      <c r="AR76" s="375">
        <v>1.47</v>
      </c>
      <c r="AS76" s="375">
        <v>1.8480000000000001</v>
      </c>
      <c r="AT76" s="375">
        <v>1.617</v>
      </c>
      <c r="AU76" s="376">
        <v>0.52</v>
      </c>
      <c r="AV76" s="377">
        <v>0.12</v>
      </c>
      <c r="AW76" s="386">
        <v>1.3</v>
      </c>
      <c r="AX76" s="386">
        <v>1.3</v>
      </c>
      <c r="AY76" s="386">
        <v>1.3</v>
      </c>
      <c r="AZ76" s="386">
        <v>1.3</v>
      </c>
      <c r="BA76" s="386">
        <v>0.9</v>
      </c>
      <c r="BB76" s="386">
        <v>0.9</v>
      </c>
      <c r="BC76" s="386">
        <v>0.9</v>
      </c>
      <c r="BD76" s="386">
        <v>0.7</v>
      </c>
      <c r="BE76" s="386">
        <v>0.7</v>
      </c>
      <c r="BF76" s="386">
        <v>0.7</v>
      </c>
      <c r="BG76" s="386">
        <v>0.6</v>
      </c>
      <c r="BH76" s="386">
        <v>0.6</v>
      </c>
      <c r="BI76" s="386">
        <v>0.6</v>
      </c>
      <c r="BJ76" s="386">
        <v>0.5</v>
      </c>
      <c r="BK76" s="386">
        <v>0.5</v>
      </c>
      <c r="BL76" s="386">
        <v>0.5</v>
      </c>
      <c r="BM76" s="386">
        <v>0.5</v>
      </c>
      <c r="BN76" s="386">
        <v>0.5</v>
      </c>
      <c r="BO76" s="386">
        <v>0.4</v>
      </c>
      <c r="BP76" s="386">
        <v>0.4</v>
      </c>
      <c r="BQ76" s="386">
        <v>0.4</v>
      </c>
      <c r="BR76" s="386">
        <v>0.4</v>
      </c>
      <c r="BS76" s="386">
        <v>0.4</v>
      </c>
      <c r="BT76" s="386">
        <v>0.4</v>
      </c>
      <c r="BU76" s="386">
        <v>0.3</v>
      </c>
      <c r="BV76" s="386">
        <v>0.3</v>
      </c>
      <c r="BW76" s="386">
        <v>0.3</v>
      </c>
      <c r="BX76" s="386">
        <v>1.5</v>
      </c>
      <c r="BY76" s="386">
        <v>1.5</v>
      </c>
      <c r="BZ76" s="386">
        <v>1.5</v>
      </c>
      <c r="CA76" s="386">
        <v>1.5</v>
      </c>
      <c r="CB76" s="386">
        <v>1.2</v>
      </c>
      <c r="CC76" s="386">
        <v>1.2</v>
      </c>
      <c r="CD76" s="386">
        <v>1</v>
      </c>
      <c r="CE76" s="386">
        <v>1</v>
      </c>
      <c r="CF76" s="386">
        <v>1</v>
      </c>
      <c r="CG76" s="386">
        <v>0.9</v>
      </c>
      <c r="CH76" s="386">
        <v>0.9</v>
      </c>
      <c r="CI76" s="386">
        <v>0.9</v>
      </c>
      <c r="CJ76" s="386">
        <v>0.9</v>
      </c>
      <c r="CK76" s="386">
        <v>0.9</v>
      </c>
      <c r="CL76" s="386">
        <v>0.8</v>
      </c>
      <c r="CM76" s="386">
        <v>0.8</v>
      </c>
      <c r="CN76" s="386">
        <v>0.8</v>
      </c>
      <c r="CO76" s="386">
        <v>0.8</v>
      </c>
      <c r="CP76" s="386">
        <v>0.7</v>
      </c>
      <c r="CQ76" s="386">
        <v>0.7</v>
      </c>
      <c r="CR76" s="386">
        <v>0.6</v>
      </c>
      <c r="CS76" s="386">
        <v>0.6</v>
      </c>
      <c r="CT76" s="386">
        <v>0.5</v>
      </c>
      <c r="CU76" s="386">
        <v>0.5</v>
      </c>
      <c r="CV76" s="386">
        <v>0.5</v>
      </c>
      <c r="CW76" s="386">
        <v>0.4</v>
      </c>
      <c r="CX76" s="386">
        <v>0.4</v>
      </c>
      <c r="CY76" s="386">
        <v>1.7</v>
      </c>
      <c r="CZ76" s="386">
        <v>1.7</v>
      </c>
      <c r="DA76" s="386">
        <v>1.7</v>
      </c>
      <c r="DB76" s="386">
        <v>1.7</v>
      </c>
      <c r="DC76" s="386">
        <v>1.4</v>
      </c>
      <c r="DD76" s="386">
        <v>1.4</v>
      </c>
      <c r="DE76" s="386">
        <v>1.2</v>
      </c>
      <c r="DF76" s="386">
        <v>1.2</v>
      </c>
      <c r="DG76" s="386">
        <v>1.2</v>
      </c>
      <c r="DH76" s="386">
        <v>1.1000000000000001</v>
      </c>
      <c r="DI76" s="386">
        <v>1.1000000000000001</v>
      </c>
      <c r="DJ76" s="386">
        <v>1</v>
      </c>
      <c r="DK76" s="386">
        <v>1</v>
      </c>
      <c r="DL76" s="386">
        <v>0.9</v>
      </c>
      <c r="DM76" s="386">
        <v>0.9</v>
      </c>
      <c r="DN76" s="386">
        <v>0.9</v>
      </c>
      <c r="DO76" s="386">
        <v>0.8</v>
      </c>
      <c r="DP76" s="386">
        <v>0.8</v>
      </c>
      <c r="DQ76" s="386">
        <v>0.8</v>
      </c>
      <c r="DR76" s="386">
        <v>0.7</v>
      </c>
      <c r="DS76" s="386">
        <v>0.7</v>
      </c>
      <c r="DT76" s="386">
        <v>0.7</v>
      </c>
      <c r="DU76" s="386">
        <v>0.7</v>
      </c>
      <c r="DV76" s="386">
        <v>0.6</v>
      </c>
      <c r="DW76" s="386">
        <v>0.6</v>
      </c>
      <c r="DX76" s="386">
        <v>0.6</v>
      </c>
      <c r="DY76" s="386">
        <v>0.6</v>
      </c>
      <c r="DZ76" s="385"/>
      <c r="EA76" s="385"/>
      <c r="EB76" s="386">
        <v>1.8</v>
      </c>
      <c r="EC76" s="386">
        <v>1.8</v>
      </c>
      <c r="ED76" s="386">
        <v>1.6</v>
      </c>
      <c r="EE76" s="386">
        <v>1.6</v>
      </c>
      <c r="EF76" s="386">
        <v>1.4</v>
      </c>
      <c r="EG76" s="386">
        <v>1.4</v>
      </c>
      <c r="EH76" s="386">
        <v>1.4</v>
      </c>
      <c r="EI76" s="386">
        <v>1.3</v>
      </c>
      <c r="EJ76" s="386">
        <v>1.3</v>
      </c>
      <c r="EK76" s="386">
        <v>1.2</v>
      </c>
      <c r="EL76" s="386">
        <v>1.2</v>
      </c>
      <c r="EM76" s="386">
        <v>1.1000000000000001</v>
      </c>
      <c r="EN76" s="386">
        <v>1.1000000000000001</v>
      </c>
      <c r="EO76" s="386">
        <v>1.1000000000000001</v>
      </c>
      <c r="EP76" s="386">
        <v>1</v>
      </c>
      <c r="EQ76" s="386">
        <v>1</v>
      </c>
      <c r="ER76" s="386">
        <v>1</v>
      </c>
      <c r="ES76" s="386">
        <v>0.9</v>
      </c>
      <c r="ET76" s="386">
        <v>0.9</v>
      </c>
      <c r="EU76" s="386">
        <v>0.9</v>
      </c>
      <c r="EV76" s="386">
        <v>0.9</v>
      </c>
      <c r="EW76" s="386">
        <v>0.8</v>
      </c>
      <c r="EX76" s="386">
        <v>0.8</v>
      </c>
      <c r="EY76" s="386">
        <v>0.8</v>
      </c>
      <c r="EZ76" s="386">
        <v>0.8</v>
      </c>
      <c r="FA76" s="385"/>
      <c r="FB76" s="385"/>
      <c r="FC76" s="385"/>
      <c r="FD76" s="385"/>
      <c r="FE76" s="386">
        <v>1.9</v>
      </c>
      <c r="FF76" s="386">
        <v>1.9</v>
      </c>
      <c r="FG76" s="386">
        <v>1.7</v>
      </c>
      <c r="FH76" s="386">
        <v>1.7</v>
      </c>
      <c r="FI76" s="385"/>
      <c r="FJ76" s="385"/>
      <c r="FK76" s="385"/>
      <c r="FL76" s="385"/>
      <c r="FM76" s="385"/>
      <c r="FN76" s="386">
        <v>2.5</v>
      </c>
      <c r="FO76" s="386">
        <v>2.5</v>
      </c>
      <c r="FP76" s="386">
        <v>2.5</v>
      </c>
      <c r="FQ76" s="386">
        <v>2.5</v>
      </c>
      <c r="FR76" s="386">
        <v>2.5</v>
      </c>
      <c r="FS76" s="386">
        <v>2.5</v>
      </c>
      <c r="FT76" s="386">
        <v>2</v>
      </c>
      <c r="FU76" s="386">
        <v>2</v>
      </c>
      <c r="FV76" s="386">
        <v>2</v>
      </c>
      <c r="FW76" s="386">
        <v>1.8</v>
      </c>
      <c r="FX76" s="386">
        <v>1.8</v>
      </c>
      <c r="FY76" s="386">
        <v>1.5</v>
      </c>
      <c r="FZ76" s="386">
        <v>1.5</v>
      </c>
      <c r="GA76" s="386">
        <v>1.5</v>
      </c>
      <c r="GB76" s="387"/>
      <c r="GC76" s="484">
        <v>32.899898303999997</v>
      </c>
      <c r="GD76" s="484">
        <v>37.36827391500001</v>
      </c>
      <c r="GE76" s="484">
        <v>43.892893170000001</v>
      </c>
      <c r="GF76" s="484">
        <v>46.845448146000003</v>
      </c>
      <c r="GG76" s="485">
        <v>52.526480265000018</v>
      </c>
      <c r="GH76" s="486">
        <v>7.2891200970000014</v>
      </c>
      <c r="GI76" s="484">
        <v>6.0105583440000014</v>
      </c>
      <c r="GJ76" s="484">
        <v>7.987715694000002</v>
      </c>
      <c r="GK76" s="484">
        <v>11.058900111000003</v>
      </c>
      <c r="GL76" s="484">
        <v>5.2196954040000012</v>
      </c>
      <c r="GM76" s="484">
        <v>4.8901691789999999</v>
      </c>
      <c r="GN76" s="484">
        <v>5.5360405799999999</v>
      </c>
      <c r="GO76" s="485">
        <v>7.7109136650000005</v>
      </c>
    </row>
    <row r="77" spans="1:197" hidden="1">
      <c r="A77" s="379" t="s">
        <v>657</v>
      </c>
      <c r="B77" s="388">
        <v>50.5</v>
      </c>
      <c r="C77" s="381">
        <v>210</v>
      </c>
      <c r="D77" s="381">
        <v>220</v>
      </c>
      <c r="E77" s="382">
        <v>7</v>
      </c>
      <c r="F77" s="382">
        <v>11</v>
      </c>
      <c r="G77" s="381">
        <v>18</v>
      </c>
      <c r="H77" s="389">
        <v>64.34</v>
      </c>
      <c r="I77" s="383">
        <v>2</v>
      </c>
      <c r="J77" s="487">
        <v>0.6</v>
      </c>
      <c r="K77" s="488"/>
      <c r="L77" s="369">
        <v>0.5</v>
      </c>
      <c r="M77" s="384">
        <v>0.6</v>
      </c>
      <c r="N77" s="480">
        <v>0.253</v>
      </c>
      <c r="O77" s="371">
        <v>0.503</v>
      </c>
      <c r="P77" s="371">
        <v>0.753</v>
      </c>
      <c r="Q77" s="371">
        <v>0.45300000000000001</v>
      </c>
      <c r="R77" s="371">
        <f t="shared" si="4"/>
        <v>0.70300000000000007</v>
      </c>
      <c r="S77" s="371">
        <f t="shared" si="5"/>
        <v>0.95300000000000007</v>
      </c>
      <c r="T77" s="372">
        <f t="shared" si="6"/>
        <v>19.359646113995765</v>
      </c>
      <c r="U77" s="373"/>
      <c r="V77" s="372">
        <f t="shared" si="7"/>
        <v>14.988113120512848</v>
      </c>
      <c r="W77" s="373"/>
      <c r="X77" s="371">
        <v>0.67</v>
      </c>
      <c r="Y77" s="371">
        <v>0.72</v>
      </c>
      <c r="Z77" s="371">
        <v>0.83</v>
      </c>
      <c r="AA77" s="371">
        <v>1.46</v>
      </c>
      <c r="AB77" s="371">
        <v>1.88</v>
      </c>
      <c r="AC77" s="371">
        <v>3</v>
      </c>
      <c r="AD77" s="371">
        <v>3.3</v>
      </c>
      <c r="AE77" s="371">
        <v>3.6</v>
      </c>
      <c r="AF77" s="371">
        <v>4</v>
      </c>
      <c r="AG77" s="371">
        <v>5</v>
      </c>
      <c r="AH77" s="374" t="s">
        <v>587</v>
      </c>
      <c r="AI77" s="371">
        <v>0.2</v>
      </c>
      <c r="AJ77" s="371">
        <v>0.313</v>
      </c>
      <c r="AK77" s="371">
        <v>0.3</v>
      </c>
      <c r="AL77" s="371">
        <v>0.41299999999999998</v>
      </c>
      <c r="AM77" s="371">
        <v>0.4</v>
      </c>
      <c r="AN77" s="371">
        <v>0.51300000000000001</v>
      </c>
      <c r="AO77" s="371">
        <v>0.5</v>
      </c>
      <c r="AP77" s="371">
        <v>0.61299999999999999</v>
      </c>
      <c r="AQ77" s="371">
        <v>1.68</v>
      </c>
      <c r="AR77" s="375">
        <v>1.47</v>
      </c>
      <c r="AS77" s="375">
        <v>1.8480000000000001</v>
      </c>
      <c r="AT77" s="375">
        <v>1.617</v>
      </c>
      <c r="AU77" s="376">
        <v>0.52</v>
      </c>
      <c r="AV77" s="377">
        <v>0.12</v>
      </c>
      <c r="AW77" s="386">
        <v>1.3</v>
      </c>
      <c r="AX77" s="386">
        <v>1.3</v>
      </c>
      <c r="AY77" s="386">
        <v>1.3</v>
      </c>
      <c r="AZ77" s="386">
        <v>1.3</v>
      </c>
      <c r="BA77" s="386">
        <v>0.9</v>
      </c>
      <c r="BB77" s="386">
        <v>0.9</v>
      </c>
      <c r="BC77" s="386">
        <v>0.9</v>
      </c>
      <c r="BD77" s="386">
        <v>0.7</v>
      </c>
      <c r="BE77" s="386">
        <v>0.7</v>
      </c>
      <c r="BF77" s="386">
        <v>0.7</v>
      </c>
      <c r="BG77" s="386">
        <v>0.6</v>
      </c>
      <c r="BH77" s="386">
        <v>0.6</v>
      </c>
      <c r="BI77" s="386">
        <v>0.6</v>
      </c>
      <c r="BJ77" s="386">
        <v>0.5</v>
      </c>
      <c r="BK77" s="386">
        <v>0.5</v>
      </c>
      <c r="BL77" s="386">
        <v>0.5</v>
      </c>
      <c r="BM77" s="386">
        <v>0.5</v>
      </c>
      <c r="BN77" s="386">
        <v>0.5</v>
      </c>
      <c r="BO77" s="386">
        <v>0.4</v>
      </c>
      <c r="BP77" s="386">
        <v>0.4</v>
      </c>
      <c r="BQ77" s="386">
        <v>0.4</v>
      </c>
      <c r="BR77" s="386">
        <v>0.4</v>
      </c>
      <c r="BS77" s="386">
        <v>0.4</v>
      </c>
      <c r="BT77" s="386">
        <v>0.4</v>
      </c>
      <c r="BU77" s="386">
        <v>0.3</v>
      </c>
      <c r="BV77" s="386">
        <v>0.3</v>
      </c>
      <c r="BW77" s="386">
        <v>0.3</v>
      </c>
      <c r="BX77" s="386">
        <v>1.5</v>
      </c>
      <c r="BY77" s="386">
        <v>1.5</v>
      </c>
      <c r="BZ77" s="386">
        <v>1.5</v>
      </c>
      <c r="CA77" s="386">
        <v>1.5</v>
      </c>
      <c r="CB77" s="386">
        <v>1.3</v>
      </c>
      <c r="CC77" s="386">
        <v>1.3</v>
      </c>
      <c r="CD77" s="386">
        <v>1.2</v>
      </c>
      <c r="CE77" s="386">
        <v>1.2</v>
      </c>
      <c r="CF77" s="386">
        <v>1.2</v>
      </c>
      <c r="CG77" s="386">
        <v>1.1000000000000001</v>
      </c>
      <c r="CH77" s="386">
        <v>1.1000000000000001</v>
      </c>
      <c r="CI77" s="386">
        <v>1.1000000000000001</v>
      </c>
      <c r="CJ77" s="386">
        <v>1</v>
      </c>
      <c r="CK77" s="386">
        <v>1</v>
      </c>
      <c r="CL77" s="386">
        <v>1</v>
      </c>
      <c r="CM77" s="386">
        <v>0.9</v>
      </c>
      <c r="CN77" s="386">
        <v>0.9</v>
      </c>
      <c r="CO77" s="386">
        <v>0.9</v>
      </c>
      <c r="CP77" s="386">
        <v>0.8</v>
      </c>
      <c r="CQ77" s="386">
        <v>0.8</v>
      </c>
      <c r="CR77" s="386">
        <v>0.7</v>
      </c>
      <c r="CS77" s="386">
        <v>0.7</v>
      </c>
      <c r="CT77" s="386">
        <v>0.6</v>
      </c>
      <c r="CU77" s="386">
        <v>0.6</v>
      </c>
      <c r="CV77" s="386">
        <v>0.5</v>
      </c>
      <c r="CW77" s="386">
        <v>0.5</v>
      </c>
      <c r="CX77" s="386">
        <v>0.4</v>
      </c>
      <c r="CY77" s="386">
        <v>1.7</v>
      </c>
      <c r="CZ77" s="386">
        <v>1.7</v>
      </c>
      <c r="DA77" s="386">
        <v>1.7</v>
      </c>
      <c r="DB77" s="386">
        <v>1.7</v>
      </c>
      <c r="DC77" s="386">
        <v>1.4</v>
      </c>
      <c r="DD77" s="386">
        <v>1.4</v>
      </c>
      <c r="DE77" s="386">
        <v>1.2</v>
      </c>
      <c r="DF77" s="386">
        <v>1.2</v>
      </c>
      <c r="DG77" s="386">
        <v>1.2</v>
      </c>
      <c r="DH77" s="386">
        <v>1.1000000000000001</v>
      </c>
      <c r="DI77" s="386">
        <v>1.1000000000000001</v>
      </c>
      <c r="DJ77" s="386">
        <v>1</v>
      </c>
      <c r="DK77" s="386">
        <v>1</v>
      </c>
      <c r="DL77" s="386">
        <v>0.9</v>
      </c>
      <c r="DM77" s="386">
        <v>0.9</v>
      </c>
      <c r="DN77" s="386">
        <v>0.9</v>
      </c>
      <c r="DO77" s="386">
        <v>0.8</v>
      </c>
      <c r="DP77" s="386">
        <v>0.8</v>
      </c>
      <c r="DQ77" s="386">
        <v>0.8</v>
      </c>
      <c r="DR77" s="386">
        <v>0.7</v>
      </c>
      <c r="DS77" s="386">
        <v>0.7</v>
      </c>
      <c r="DT77" s="386">
        <v>0.7</v>
      </c>
      <c r="DU77" s="386">
        <v>0.7</v>
      </c>
      <c r="DV77" s="386">
        <v>0.6</v>
      </c>
      <c r="DW77" s="386">
        <v>0.6</v>
      </c>
      <c r="DX77" s="386">
        <v>0.6</v>
      </c>
      <c r="DY77" s="386">
        <v>0.6</v>
      </c>
      <c r="DZ77" s="385"/>
      <c r="EA77" s="385"/>
      <c r="EB77" s="386">
        <v>1.8</v>
      </c>
      <c r="EC77" s="386">
        <v>1.8</v>
      </c>
      <c r="ED77" s="386">
        <v>1.6</v>
      </c>
      <c r="EE77" s="386">
        <v>1.6</v>
      </c>
      <c r="EF77" s="386">
        <v>1.4</v>
      </c>
      <c r="EG77" s="386">
        <v>1.4</v>
      </c>
      <c r="EH77" s="386">
        <v>1.4</v>
      </c>
      <c r="EI77" s="386">
        <v>1.3</v>
      </c>
      <c r="EJ77" s="386">
        <v>1.3</v>
      </c>
      <c r="EK77" s="386">
        <v>1.2</v>
      </c>
      <c r="EL77" s="386">
        <v>1.2</v>
      </c>
      <c r="EM77" s="386">
        <v>1.1000000000000001</v>
      </c>
      <c r="EN77" s="386">
        <v>1.1000000000000001</v>
      </c>
      <c r="EO77" s="386">
        <v>1.1000000000000001</v>
      </c>
      <c r="EP77" s="386">
        <v>1</v>
      </c>
      <c r="EQ77" s="386">
        <v>1</v>
      </c>
      <c r="ER77" s="386">
        <v>1</v>
      </c>
      <c r="ES77" s="386">
        <v>0.9</v>
      </c>
      <c r="ET77" s="386">
        <v>0.9</v>
      </c>
      <c r="EU77" s="386">
        <v>0.9</v>
      </c>
      <c r="EV77" s="386">
        <v>0.9</v>
      </c>
      <c r="EW77" s="386">
        <v>0.8</v>
      </c>
      <c r="EX77" s="386">
        <v>0.8</v>
      </c>
      <c r="EY77" s="386">
        <v>0.8</v>
      </c>
      <c r="EZ77" s="386">
        <v>0.8</v>
      </c>
      <c r="FA77" s="385"/>
      <c r="FB77" s="385"/>
      <c r="FC77" s="385"/>
      <c r="FD77" s="385"/>
      <c r="FE77" s="386">
        <v>1.9</v>
      </c>
      <c r="FF77" s="386">
        <v>1.9</v>
      </c>
      <c r="FG77" s="386">
        <v>1.7</v>
      </c>
      <c r="FH77" s="386">
        <v>1.7</v>
      </c>
      <c r="FI77" s="385"/>
      <c r="FJ77" s="385"/>
      <c r="FK77" s="385"/>
      <c r="FL77" s="385"/>
      <c r="FM77" s="385"/>
      <c r="FN77" s="385"/>
      <c r="FO77" s="385"/>
      <c r="FP77" s="385"/>
      <c r="FQ77" s="385"/>
      <c r="FR77" s="385"/>
      <c r="FS77" s="385"/>
      <c r="FT77" s="396"/>
      <c r="FU77" s="396"/>
      <c r="FV77" s="396"/>
      <c r="FW77" s="396"/>
      <c r="FX77" s="396"/>
      <c r="FY77" s="396"/>
      <c r="FZ77" s="396"/>
      <c r="GA77" s="396"/>
      <c r="GB77" s="397" t="s">
        <v>608</v>
      </c>
      <c r="GC77" s="484">
        <v>34.600253625000001</v>
      </c>
      <c r="GD77" s="484">
        <v>41.994822114000009</v>
      </c>
      <c r="GE77" s="484">
        <v>52.829644392000006</v>
      </c>
      <c r="GF77" s="484">
        <v>57.877986159000002</v>
      </c>
      <c r="GG77" s="485">
        <v>67.289255144999998</v>
      </c>
      <c r="GH77" s="486">
        <v>7.2891200970000014</v>
      </c>
      <c r="GI77" s="484">
        <v>6.0105583440000014</v>
      </c>
      <c r="GJ77" s="484">
        <v>7.987715694000002</v>
      </c>
      <c r="GK77" s="484">
        <v>11.058900111000003</v>
      </c>
      <c r="GL77" s="484">
        <v>5.2196954040000012</v>
      </c>
      <c r="GM77" s="484">
        <v>4.8901691789999999</v>
      </c>
      <c r="GN77" s="484">
        <v>5.5360405799999999</v>
      </c>
      <c r="GO77" s="485">
        <v>7.7109136650000005</v>
      </c>
    </row>
    <row r="78" spans="1:197" hidden="1">
      <c r="A78" s="379" t="s">
        <v>658</v>
      </c>
      <c r="B78" s="388">
        <v>40.4</v>
      </c>
      <c r="C78" s="381">
        <v>205</v>
      </c>
      <c r="D78" s="381">
        <v>220</v>
      </c>
      <c r="E78" s="382">
        <v>6</v>
      </c>
      <c r="F78" s="382">
        <v>8.5</v>
      </c>
      <c r="G78" s="381">
        <v>18</v>
      </c>
      <c r="H78" s="389">
        <v>51.46</v>
      </c>
      <c r="I78" s="383">
        <v>2</v>
      </c>
      <c r="J78" s="487">
        <v>0.6</v>
      </c>
      <c r="K78" s="488"/>
      <c r="L78" s="369">
        <v>0.5</v>
      </c>
      <c r="M78" s="384">
        <v>0.6</v>
      </c>
      <c r="N78" s="480">
        <v>0.253</v>
      </c>
      <c r="O78" s="371">
        <v>0.503</v>
      </c>
      <c r="P78" s="371">
        <v>0.753</v>
      </c>
      <c r="Q78" s="371">
        <v>0.45300000000000001</v>
      </c>
      <c r="R78" s="371">
        <f t="shared" si="4"/>
        <v>0.70300000000000007</v>
      </c>
      <c r="S78" s="371">
        <f t="shared" si="5"/>
        <v>0.95300000000000007</v>
      </c>
      <c r="T78" s="372">
        <f t="shared" si="6"/>
        <v>19.359646113995765</v>
      </c>
      <c r="U78" s="373"/>
      <c r="V78" s="372">
        <f t="shared" si="7"/>
        <v>14.988113120512848</v>
      </c>
      <c r="W78" s="373"/>
      <c r="X78" s="371">
        <v>0.67</v>
      </c>
      <c r="Y78" s="371">
        <v>0.72</v>
      </c>
      <c r="Z78" s="371">
        <v>0.83</v>
      </c>
      <c r="AA78" s="371">
        <v>1.46</v>
      </c>
      <c r="AB78" s="371">
        <v>1.88</v>
      </c>
      <c r="AC78" s="371">
        <v>3</v>
      </c>
      <c r="AD78" s="371">
        <v>3.3</v>
      </c>
      <c r="AE78" s="371">
        <v>3.6</v>
      </c>
      <c r="AF78" s="371">
        <v>4</v>
      </c>
      <c r="AG78" s="371">
        <v>5</v>
      </c>
      <c r="AH78" s="374" t="s">
        <v>587</v>
      </c>
      <c r="AI78" s="371">
        <v>0.2</v>
      </c>
      <c r="AJ78" s="371">
        <v>0.313</v>
      </c>
      <c r="AK78" s="371">
        <v>0.3</v>
      </c>
      <c r="AL78" s="371">
        <v>0.41299999999999998</v>
      </c>
      <c r="AM78" s="371">
        <v>0.4</v>
      </c>
      <c r="AN78" s="371">
        <v>0.51300000000000001</v>
      </c>
      <c r="AO78" s="371">
        <v>0.5</v>
      </c>
      <c r="AP78" s="371">
        <v>0.61299999999999999</v>
      </c>
      <c r="AQ78" s="371">
        <v>1.68</v>
      </c>
      <c r="AR78" s="375">
        <v>1.47</v>
      </c>
      <c r="AS78" s="375">
        <v>1.8480000000000001</v>
      </c>
      <c r="AT78" s="375">
        <v>1.617</v>
      </c>
      <c r="AU78" s="376">
        <v>0.52</v>
      </c>
      <c r="AV78" s="377">
        <v>0.12</v>
      </c>
      <c r="AW78" s="385"/>
      <c r="AX78" s="385"/>
      <c r="AY78" s="385"/>
      <c r="AZ78" s="385"/>
      <c r="BA78" s="385"/>
      <c r="BB78" s="385"/>
      <c r="BC78" s="386">
        <v>1.2</v>
      </c>
      <c r="BD78" s="386">
        <v>1.2</v>
      </c>
      <c r="BE78" s="386">
        <v>1.2</v>
      </c>
      <c r="BF78" s="386">
        <v>1.1000000000000001</v>
      </c>
      <c r="BG78" s="386">
        <v>1.1000000000000001</v>
      </c>
      <c r="BH78" s="386">
        <v>1.1000000000000001</v>
      </c>
      <c r="BI78" s="386">
        <v>1</v>
      </c>
      <c r="BJ78" s="386">
        <v>1</v>
      </c>
      <c r="BK78" s="386">
        <v>1</v>
      </c>
      <c r="BL78" s="386">
        <v>0.9</v>
      </c>
      <c r="BM78" s="386">
        <v>0.9</v>
      </c>
      <c r="BN78" s="386">
        <v>0.9</v>
      </c>
      <c r="BO78" s="386">
        <v>0.8</v>
      </c>
      <c r="BP78" s="386">
        <v>0.8</v>
      </c>
      <c r="BQ78" s="386">
        <v>0.7</v>
      </c>
      <c r="BR78" s="386">
        <v>0.7</v>
      </c>
      <c r="BS78" s="386">
        <v>0.6</v>
      </c>
      <c r="BT78" s="386">
        <v>0.6</v>
      </c>
      <c r="BU78" s="386">
        <v>0.5</v>
      </c>
      <c r="BV78" s="386">
        <v>0.5</v>
      </c>
      <c r="BW78" s="386">
        <v>0.4</v>
      </c>
      <c r="BX78" s="385"/>
      <c r="BY78" s="385"/>
      <c r="BZ78" s="385"/>
      <c r="CA78" s="385"/>
      <c r="CB78" s="385"/>
      <c r="CC78" s="385"/>
      <c r="CD78" s="386">
        <v>1.2</v>
      </c>
      <c r="CE78" s="386">
        <v>1.2</v>
      </c>
      <c r="CF78" s="386">
        <v>1.2</v>
      </c>
      <c r="CG78" s="386">
        <v>1.1000000000000001</v>
      </c>
      <c r="CH78" s="386">
        <v>1.1000000000000001</v>
      </c>
      <c r="CI78" s="386">
        <v>1.1000000000000001</v>
      </c>
      <c r="CJ78" s="386">
        <v>1</v>
      </c>
      <c r="CK78" s="386">
        <v>1</v>
      </c>
      <c r="CL78" s="386">
        <v>1</v>
      </c>
      <c r="CM78" s="386">
        <v>0.9</v>
      </c>
      <c r="CN78" s="386">
        <v>0.9</v>
      </c>
      <c r="CO78" s="386">
        <v>0.9</v>
      </c>
      <c r="CP78" s="386">
        <v>0.8</v>
      </c>
      <c r="CQ78" s="386">
        <v>0.8</v>
      </c>
      <c r="CR78" s="386">
        <v>0.7</v>
      </c>
      <c r="CS78" s="386">
        <v>0.7</v>
      </c>
      <c r="CT78" s="386">
        <v>0.6</v>
      </c>
      <c r="CU78" s="386">
        <v>0.6</v>
      </c>
      <c r="CV78" s="386">
        <v>0.5</v>
      </c>
      <c r="CW78" s="386">
        <v>0.5</v>
      </c>
      <c r="CX78" s="386">
        <v>0.4</v>
      </c>
      <c r="CY78" s="385"/>
      <c r="CZ78" s="385"/>
      <c r="DA78" s="385"/>
      <c r="DB78" s="385"/>
      <c r="DC78" s="385"/>
      <c r="DD78" s="385"/>
      <c r="DE78" s="386">
        <v>1.4</v>
      </c>
      <c r="DF78" s="386">
        <v>1.4</v>
      </c>
      <c r="DG78" s="386">
        <v>1.4</v>
      </c>
      <c r="DH78" s="386">
        <v>1.3</v>
      </c>
      <c r="DI78" s="386">
        <v>1.3</v>
      </c>
      <c r="DJ78" s="386">
        <v>1.3</v>
      </c>
      <c r="DK78" s="386">
        <v>1.2</v>
      </c>
      <c r="DL78" s="386">
        <v>1.2</v>
      </c>
      <c r="DM78" s="386">
        <v>1.2</v>
      </c>
      <c r="DN78" s="386">
        <v>1.1000000000000001</v>
      </c>
      <c r="DO78" s="386">
        <v>1.1000000000000001</v>
      </c>
      <c r="DP78" s="386">
        <v>1.1000000000000001</v>
      </c>
      <c r="DQ78" s="386">
        <v>1</v>
      </c>
      <c r="DR78" s="386">
        <v>1</v>
      </c>
      <c r="DS78" s="386">
        <v>0.9</v>
      </c>
      <c r="DT78" s="386">
        <v>0.9</v>
      </c>
      <c r="DU78" s="386">
        <v>0.8</v>
      </c>
      <c r="DV78" s="386">
        <v>0.8</v>
      </c>
      <c r="DW78" s="386">
        <v>0.7</v>
      </c>
      <c r="DX78" s="386">
        <v>0.7</v>
      </c>
      <c r="DY78" s="386">
        <v>0.6</v>
      </c>
      <c r="DZ78" s="385"/>
      <c r="EA78" s="385"/>
      <c r="EB78" s="385"/>
      <c r="EC78" s="385"/>
      <c r="ED78" s="385"/>
      <c r="EE78" s="385"/>
      <c r="EF78" s="386">
        <v>1.4</v>
      </c>
      <c r="EG78" s="386">
        <v>1.4</v>
      </c>
      <c r="EH78" s="386">
        <v>1.4</v>
      </c>
      <c r="EI78" s="386">
        <v>1.3</v>
      </c>
      <c r="EJ78" s="386">
        <v>1.3</v>
      </c>
      <c r="EK78" s="386">
        <v>1.3</v>
      </c>
      <c r="EL78" s="386">
        <v>1.2</v>
      </c>
      <c r="EM78" s="386">
        <v>1.2</v>
      </c>
      <c r="EN78" s="386">
        <v>1.2</v>
      </c>
      <c r="EO78" s="386">
        <v>1.1000000000000001</v>
      </c>
      <c r="EP78" s="386">
        <v>1.1000000000000001</v>
      </c>
      <c r="EQ78" s="386">
        <v>1.1000000000000001</v>
      </c>
      <c r="ER78" s="386">
        <v>1</v>
      </c>
      <c r="ES78" s="386">
        <v>1</v>
      </c>
      <c r="ET78" s="386">
        <v>0.9</v>
      </c>
      <c r="EU78" s="386">
        <v>0.9</v>
      </c>
      <c r="EV78" s="386">
        <v>0.8</v>
      </c>
      <c r="EW78" s="386">
        <v>0.8</v>
      </c>
      <c r="EX78" s="386">
        <v>0.8</v>
      </c>
      <c r="EY78" s="386">
        <v>0.8</v>
      </c>
      <c r="EZ78" s="386">
        <v>0.8</v>
      </c>
      <c r="FA78" s="385"/>
      <c r="FB78" s="385"/>
      <c r="FC78" s="385"/>
      <c r="FD78" s="385"/>
      <c r="FE78" s="385"/>
      <c r="FF78" s="385"/>
      <c r="FG78" s="386">
        <v>1.7</v>
      </c>
      <c r="FH78" s="386">
        <v>1.7</v>
      </c>
      <c r="FI78" s="385"/>
      <c r="FJ78" s="385"/>
      <c r="FK78" s="385"/>
      <c r="FL78" s="385"/>
      <c r="FM78" s="385"/>
      <c r="FN78" s="385"/>
      <c r="FO78" s="385"/>
      <c r="FP78" s="385"/>
      <c r="FQ78" s="385"/>
      <c r="FR78" s="385"/>
      <c r="FS78" s="385"/>
      <c r="FT78" s="396"/>
      <c r="FU78" s="396"/>
      <c r="FV78" s="396"/>
      <c r="FW78" s="396"/>
      <c r="FX78" s="396"/>
      <c r="FY78" s="396"/>
      <c r="FZ78" s="396"/>
      <c r="GA78" s="396"/>
      <c r="GB78" s="397" t="s">
        <v>608</v>
      </c>
      <c r="GC78" s="484">
        <v>43.326108063000007</v>
      </c>
      <c r="GD78" s="484">
        <v>52.552842363000025</v>
      </c>
      <c r="GE78" s="484">
        <v>66.076598637000018</v>
      </c>
      <c r="GF78" s="484">
        <v>72.390321108000009</v>
      </c>
      <c r="GG78" s="485">
        <v>84.187359963000006</v>
      </c>
      <c r="GH78" s="486">
        <v>7.2891200970000014</v>
      </c>
      <c r="GI78" s="484">
        <v>6.0105583440000014</v>
      </c>
      <c r="GJ78" s="484">
        <v>7.987715694000002</v>
      </c>
      <c r="GK78" s="484">
        <v>11.058900111000003</v>
      </c>
      <c r="GL78" s="484">
        <v>5.2196954040000012</v>
      </c>
      <c r="GM78" s="484">
        <v>4.8901691789999999</v>
      </c>
      <c r="GN78" s="484">
        <v>5.5360405799999999</v>
      </c>
      <c r="GO78" s="485">
        <v>7.7109136650000005</v>
      </c>
    </row>
    <row r="79" spans="1:197" hidden="1">
      <c r="A79" s="379" t="s">
        <v>659</v>
      </c>
      <c r="B79" s="388">
        <v>71.5</v>
      </c>
      <c r="C79" s="381">
        <v>220</v>
      </c>
      <c r="D79" s="381">
        <v>220</v>
      </c>
      <c r="E79" s="382">
        <v>9.5</v>
      </c>
      <c r="F79" s="382">
        <v>16</v>
      </c>
      <c r="G79" s="381">
        <v>18</v>
      </c>
      <c r="H79" s="389">
        <v>91.04</v>
      </c>
      <c r="I79" s="383">
        <v>2</v>
      </c>
      <c r="J79" s="487">
        <v>0.6</v>
      </c>
      <c r="K79" s="488"/>
      <c r="L79" s="369">
        <v>0.5</v>
      </c>
      <c r="M79" s="384">
        <v>0.6</v>
      </c>
      <c r="N79" s="480">
        <v>0.253</v>
      </c>
      <c r="O79" s="371">
        <v>0.503</v>
      </c>
      <c r="P79" s="371">
        <v>0.753</v>
      </c>
      <c r="Q79" s="371">
        <v>0.45300000000000001</v>
      </c>
      <c r="R79" s="371">
        <f t="shared" ref="R79:R110" si="8">Q79+$R$3</f>
        <v>0.70300000000000007</v>
      </c>
      <c r="S79" s="371">
        <f t="shared" ref="S79:S110" si="9">Q79+$S$3</f>
        <v>0.95300000000000007</v>
      </c>
      <c r="T79" s="372">
        <f t="shared" si="6"/>
        <v>19.359646113995765</v>
      </c>
      <c r="U79" s="373"/>
      <c r="V79" s="372">
        <f t="shared" si="7"/>
        <v>14.988113120512848</v>
      </c>
      <c r="W79" s="373"/>
      <c r="X79" s="371">
        <v>0.67</v>
      </c>
      <c r="Y79" s="371">
        <v>0.72</v>
      </c>
      <c r="Z79" s="371">
        <v>0.83</v>
      </c>
      <c r="AA79" s="371">
        <v>1.46</v>
      </c>
      <c r="AB79" s="371">
        <v>1.88</v>
      </c>
      <c r="AC79" s="371">
        <v>3</v>
      </c>
      <c r="AD79" s="371">
        <v>3.3</v>
      </c>
      <c r="AE79" s="371">
        <v>3.6</v>
      </c>
      <c r="AF79" s="371">
        <v>4</v>
      </c>
      <c r="AG79" s="371">
        <v>5</v>
      </c>
      <c r="AH79" s="374" t="s">
        <v>587</v>
      </c>
      <c r="AI79" s="371">
        <v>0.27500000000000002</v>
      </c>
      <c r="AJ79" s="371">
        <v>0.35099999999999998</v>
      </c>
      <c r="AK79" s="371">
        <v>0.375</v>
      </c>
      <c r="AL79" s="371">
        <v>0.45100000000000001</v>
      </c>
      <c r="AM79" s="371">
        <v>0.47499999999999998</v>
      </c>
      <c r="AN79" s="371">
        <v>0.55100000000000005</v>
      </c>
      <c r="AO79" s="371">
        <v>0.57499999999999996</v>
      </c>
      <c r="AP79" s="371">
        <v>0.65100000000000002</v>
      </c>
      <c r="AQ79" s="371">
        <v>1.68</v>
      </c>
      <c r="AR79" s="375">
        <v>1.47</v>
      </c>
      <c r="AS79" s="375">
        <v>1.8480000000000001</v>
      </c>
      <c r="AT79" s="375">
        <v>1.617</v>
      </c>
      <c r="AU79" s="376">
        <v>0.52</v>
      </c>
      <c r="AV79" s="377">
        <v>0.12</v>
      </c>
      <c r="AW79" s="386">
        <v>1.3</v>
      </c>
      <c r="AX79" s="386">
        <v>1.3</v>
      </c>
      <c r="AY79" s="386">
        <v>1.3</v>
      </c>
      <c r="AZ79" s="386">
        <v>1.3</v>
      </c>
      <c r="BA79" s="386">
        <v>0.9</v>
      </c>
      <c r="BB79" s="386">
        <v>0.9</v>
      </c>
      <c r="BC79" s="386">
        <v>0.9</v>
      </c>
      <c r="BD79" s="386">
        <v>0.7</v>
      </c>
      <c r="BE79" s="386">
        <v>0.7</v>
      </c>
      <c r="BF79" s="386">
        <v>0.7</v>
      </c>
      <c r="BG79" s="386">
        <v>0.6</v>
      </c>
      <c r="BH79" s="386">
        <v>0.6</v>
      </c>
      <c r="BI79" s="386">
        <v>0.6</v>
      </c>
      <c r="BJ79" s="386">
        <v>0.5</v>
      </c>
      <c r="BK79" s="386">
        <v>0.5</v>
      </c>
      <c r="BL79" s="386">
        <v>0.5</v>
      </c>
      <c r="BM79" s="386">
        <v>0.5</v>
      </c>
      <c r="BN79" s="386">
        <v>0.5</v>
      </c>
      <c r="BO79" s="386">
        <v>0.4</v>
      </c>
      <c r="BP79" s="386">
        <v>0.4</v>
      </c>
      <c r="BQ79" s="386">
        <v>0.4</v>
      </c>
      <c r="BR79" s="386">
        <v>0.4</v>
      </c>
      <c r="BS79" s="386">
        <v>0.4</v>
      </c>
      <c r="BT79" s="386">
        <v>0.4</v>
      </c>
      <c r="BU79" s="386">
        <v>0.3</v>
      </c>
      <c r="BV79" s="386">
        <v>0.3</v>
      </c>
      <c r="BW79" s="386">
        <v>0.3</v>
      </c>
      <c r="BX79" s="386">
        <v>1.5</v>
      </c>
      <c r="BY79" s="386">
        <v>1.5</v>
      </c>
      <c r="BZ79" s="386">
        <v>1.5</v>
      </c>
      <c r="CA79" s="386">
        <v>1.5</v>
      </c>
      <c r="CB79" s="386">
        <v>1.2</v>
      </c>
      <c r="CC79" s="386">
        <v>1.2</v>
      </c>
      <c r="CD79" s="386">
        <v>1</v>
      </c>
      <c r="CE79" s="386">
        <v>1</v>
      </c>
      <c r="CF79" s="386">
        <v>1</v>
      </c>
      <c r="CG79" s="386">
        <v>0.9</v>
      </c>
      <c r="CH79" s="386">
        <v>0.9</v>
      </c>
      <c r="CI79" s="386">
        <v>0.9</v>
      </c>
      <c r="CJ79" s="386">
        <v>0.9</v>
      </c>
      <c r="CK79" s="386">
        <v>0.9</v>
      </c>
      <c r="CL79" s="386">
        <v>0.8</v>
      </c>
      <c r="CM79" s="386">
        <v>0.8</v>
      </c>
      <c r="CN79" s="386">
        <v>0.8</v>
      </c>
      <c r="CO79" s="386">
        <v>0.8</v>
      </c>
      <c r="CP79" s="386">
        <v>0.7</v>
      </c>
      <c r="CQ79" s="386">
        <v>0.7</v>
      </c>
      <c r="CR79" s="386">
        <v>0.6</v>
      </c>
      <c r="CS79" s="386">
        <v>0.6</v>
      </c>
      <c r="CT79" s="386">
        <v>0.5</v>
      </c>
      <c r="CU79" s="386">
        <v>0.5</v>
      </c>
      <c r="CV79" s="386">
        <v>0.5</v>
      </c>
      <c r="CW79" s="386">
        <v>0.4</v>
      </c>
      <c r="CX79" s="386">
        <v>0.4</v>
      </c>
      <c r="CY79" s="386">
        <v>1.7</v>
      </c>
      <c r="CZ79" s="386">
        <v>1.7</v>
      </c>
      <c r="DA79" s="386">
        <v>1.7</v>
      </c>
      <c r="DB79" s="386">
        <v>1.7</v>
      </c>
      <c r="DC79" s="386">
        <v>1.4</v>
      </c>
      <c r="DD79" s="386">
        <v>1.4</v>
      </c>
      <c r="DE79" s="386">
        <v>1.2</v>
      </c>
      <c r="DF79" s="386">
        <v>1.2</v>
      </c>
      <c r="DG79" s="386">
        <v>1.2</v>
      </c>
      <c r="DH79" s="386">
        <v>1.1000000000000001</v>
      </c>
      <c r="DI79" s="386">
        <v>1.1000000000000001</v>
      </c>
      <c r="DJ79" s="386">
        <v>1</v>
      </c>
      <c r="DK79" s="386">
        <v>1</v>
      </c>
      <c r="DL79" s="386">
        <v>0.9</v>
      </c>
      <c r="DM79" s="386">
        <v>0.9</v>
      </c>
      <c r="DN79" s="386">
        <v>0.9</v>
      </c>
      <c r="DO79" s="386">
        <v>0.8</v>
      </c>
      <c r="DP79" s="386">
        <v>0.8</v>
      </c>
      <c r="DQ79" s="386">
        <v>0.8</v>
      </c>
      <c r="DR79" s="386">
        <v>0.7</v>
      </c>
      <c r="DS79" s="386">
        <v>0.7</v>
      </c>
      <c r="DT79" s="386">
        <v>0.7</v>
      </c>
      <c r="DU79" s="386">
        <v>0.7</v>
      </c>
      <c r="DV79" s="386">
        <v>0.6</v>
      </c>
      <c r="DW79" s="386">
        <v>0.6</v>
      </c>
      <c r="DX79" s="386">
        <v>0.6</v>
      </c>
      <c r="DY79" s="386">
        <v>0.6</v>
      </c>
      <c r="DZ79" s="385"/>
      <c r="EA79" s="385"/>
      <c r="EB79" s="386">
        <v>1.8</v>
      </c>
      <c r="EC79" s="386">
        <v>1.8</v>
      </c>
      <c r="ED79" s="386">
        <v>1.6</v>
      </c>
      <c r="EE79" s="386">
        <v>1.6</v>
      </c>
      <c r="EF79" s="386">
        <v>1.4</v>
      </c>
      <c r="EG79" s="386">
        <v>1.4</v>
      </c>
      <c r="EH79" s="386">
        <v>1.4</v>
      </c>
      <c r="EI79" s="386">
        <v>1.3</v>
      </c>
      <c r="EJ79" s="386">
        <v>1.3</v>
      </c>
      <c r="EK79" s="386">
        <v>1.2</v>
      </c>
      <c r="EL79" s="386">
        <v>1.2</v>
      </c>
      <c r="EM79" s="386">
        <v>1.1000000000000001</v>
      </c>
      <c r="EN79" s="386">
        <v>1.1000000000000001</v>
      </c>
      <c r="EO79" s="386">
        <v>1.1000000000000001</v>
      </c>
      <c r="EP79" s="386">
        <v>1</v>
      </c>
      <c r="EQ79" s="386">
        <v>1</v>
      </c>
      <c r="ER79" s="386">
        <v>1</v>
      </c>
      <c r="ES79" s="386">
        <v>0.9</v>
      </c>
      <c r="ET79" s="386">
        <v>0.9</v>
      </c>
      <c r="EU79" s="386">
        <v>0.9</v>
      </c>
      <c r="EV79" s="386">
        <v>0.9</v>
      </c>
      <c r="EW79" s="386">
        <v>0.8</v>
      </c>
      <c r="EX79" s="386">
        <v>0.8</v>
      </c>
      <c r="EY79" s="386">
        <v>0.8</v>
      </c>
      <c r="EZ79" s="386">
        <v>0.8</v>
      </c>
      <c r="FA79" s="385"/>
      <c r="FB79" s="385"/>
      <c r="FC79" s="385"/>
      <c r="FD79" s="385"/>
      <c r="FE79" s="386">
        <v>1.9</v>
      </c>
      <c r="FF79" s="386">
        <v>1.9</v>
      </c>
      <c r="FG79" s="386">
        <v>1.7</v>
      </c>
      <c r="FH79" s="386">
        <v>1.7</v>
      </c>
      <c r="FI79" s="385"/>
      <c r="FJ79" s="385"/>
      <c r="FK79" s="385"/>
      <c r="FL79" s="385"/>
      <c r="FM79" s="385"/>
      <c r="FN79" s="385"/>
      <c r="FO79" s="385"/>
      <c r="FP79" s="385"/>
      <c r="FQ79" s="385"/>
      <c r="FR79" s="385"/>
      <c r="FS79" s="385"/>
      <c r="FT79" s="396"/>
      <c r="FU79" s="396"/>
      <c r="FV79" s="396"/>
      <c r="FW79" s="396"/>
      <c r="FX79" s="396"/>
      <c r="FY79" s="396"/>
      <c r="FZ79" s="396"/>
      <c r="GA79" s="396"/>
      <c r="GB79" s="397" t="s">
        <v>608</v>
      </c>
      <c r="GC79" s="484">
        <v>32.899898303999997</v>
      </c>
      <c r="GD79" s="484">
        <v>37.36827391500001</v>
      </c>
      <c r="GE79" s="484">
        <v>43.892893170000001</v>
      </c>
      <c r="GF79" s="484">
        <v>46.845448146000003</v>
      </c>
      <c r="GG79" s="485">
        <v>52.526480265000018</v>
      </c>
      <c r="GH79" s="486">
        <v>7.2891200970000014</v>
      </c>
      <c r="GI79" s="484">
        <v>6.0105583440000014</v>
      </c>
      <c r="GJ79" s="484">
        <v>7.987715694000002</v>
      </c>
      <c r="GK79" s="484">
        <v>11.058900111000003</v>
      </c>
      <c r="GL79" s="484">
        <v>5.2196954040000012</v>
      </c>
      <c r="GM79" s="484">
        <v>4.8901691789999999</v>
      </c>
      <c r="GN79" s="484">
        <v>5.5360405799999999</v>
      </c>
      <c r="GO79" s="485">
        <v>7.7109136650000005</v>
      </c>
    </row>
    <row r="80" spans="1:197" hidden="1">
      <c r="A80" s="379" t="s">
        <v>660</v>
      </c>
      <c r="B80" s="388">
        <v>117</v>
      </c>
      <c r="C80" s="381">
        <v>240</v>
      </c>
      <c r="D80" s="381">
        <v>226</v>
      </c>
      <c r="E80" s="382">
        <v>15.5</v>
      </c>
      <c r="F80" s="382">
        <v>26</v>
      </c>
      <c r="G80" s="381">
        <v>18</v>
      </c>
      <c r="H80" s="389">
        <v>149.4</v>
      </c>
      <c r="I80" s="383">
        <v>2</v>
      </c>
      <c r="J80" s="487">
        <v>0.6</v>
      </c>
      <c r="K80" s="488"/>
      <c r="L80" s="369">
        <v>0.5</v>
      </c>
      <c r="M80" s="384">
        <v>0.6</v>
      </c>
      <c r="N80" s="480">
        <v>0.28299999999999997</v>
      </c>
      <c r="O80" s="371">
        <v>0.53300000000000003</v>
      </c>
      <c r="P80" s="371">
        <v>0.78300000000000003</v>
      </c>
      <c r="Q80" s="371">
        <v>0.48299999999999998</v>
      </c>
      <c r="R80" s="371">
        <f t="shared" si="8"/>
        <v>0.73299999999999998</v>
      </c>
      <c r="S80" s="371">
        <f t="shared" si="9"/>
        <v>0.98299999999999998</v>
      </c>
      <c r="T80" s="372">
        <f t="shared" si="6"/>
        <v>19.359646113995765</v>
      </c>
      <c r="U80" s="373"/>
      <c r="V80" s="372">
        <f t="shared" si="7"/>
        <v>14.988113120512848</v>
      </c>
      <c r="W80" s="373"/>
      <c r="X80" s="371">
        <v>0.67</v>
      </c>
      <c r="Y80" s="371">
        <v>0.72</v>
      </c>
      <c r="Z80" s="371">
        <v>0.83</v>
      </c>
      <c r="AA80" s="371">
        <v>1.46</v>
      </c>
      <c r="AB80" s="371">
        <v>1.88</v>
      </c>
      <c r="AC80" s="371">
        <v>3</v>
      </c>
      <c r="AD80" s="371">
        <v>3.3</v>
      </c>
      <c r="AE80" s="371">
        <v>3.6</v>
      </c>
      <c r="AF80" s="371">
        <v>4</v>
      </c>
      <c r="AG80" s="371">
        <v>5</v>
      </c>
      <c r="AH80" s="374" t="s">
        <v>587</v>
      </c>
      <c r="AI80" s="371">
        <v>0.5</v>
      </c>
      <c r="AJ80" s="371">
        <v>0.95499999999999996</v>
      </c>
      <c r="AK80" s="371">
        <v>0.6</v>
      </c>
      <c r="AL80" s="371">
        <v>1.03</v>
      </c>
      <c r="AM80" s="371">
        <v>0.7</v>
      </c>
      <c r="AN80" s="371">
        <v>1.105</v>
      </c>
      <c r="AO80" s="371">
        <v>0.8</v>
      </c>
      <c r="AP80" s="371">
        <v>1.18</v>
      </c>
      <c r="AQ80" s="371">
        <v>1.68</v>
      </c>
      <c r="AR80" s="375">
        <v>1.47</v>
      </c>
      <c r="AS80" s="375">
        <v>1.8480000000000001</v>
      </c>
      <c r="AT80" s="375">
        <v>1.617</v>
      </c>
      <c r="AU80" s="376">
        <v>0.54</v>
      </c>
      <c r="AV80" s="377">
        <v>0.14000000000000001</v>
      </c>
      <c r="AW80" s="386">
        <v>1.3</v>
      </c>
      <c r="AX80" s="386">
        <v>1.3</v>
      </c>
      <c r="AY80" s="386">
        <v>1.3</v>
      </c>
      <c r="AZ80" s="386">
        <v>1.3</v>
      </c>
      <c r="BA80" s="386">
        <v>0.9</v>
      </c>
      <c r="BB80" s="386">
        <v>0.9</v>
      </c>
      <c r="BC80" s="386">
        <v>0.9</v>
      </c>
      <c r="BD80" s="386">
        <v>0.7</v>
      </c>
      <c r="BE80" s="386">
        <v>0.7</v>
      </c>
      <c r="BF80" s="386">
        <v>0.7</v>
      </c>
      <c r="BG80" s="386">
        <v>0.6</v>
      </c>
      <c r="BH80" s="386">
        <v>0.6</v>
      </c>
      <c r="BI80" s="386">
        <v>0.6</v>
      </c>
      <c r="BJ80" s="386">
        <v>0.5</v>
      </c>
      <c r="BK80" s="386">
        <v>0.5</v>
      </c>
      <c r="BL80" s="386">
        <v>0.5</v>
      </c>
      <c r="BM80" s="386">
        <v>0.5</v>
      </c>
      <c r="BN80" s="386">
        <v>0.5</v>
      </c>
      <c r="BO80" s="386">
        <v>0.4</v>
      </c>
      <c r="BP80" s="386">
        <v>0.4</v>
      </c>
      <c r="BQ80" s="386">
        <v>0.4</v>
      </c>
      <c r="BR80" s="386">
        <v>0.4</v>
      </c>
      <c r="BS80" s="386">
        <v>0.4</v>
      </c>
      <c r="BT80" s="386">
        <v>0.4</v>
      </c>
      <c r="BU80" s="386">
        <v>0.3</v>
      </c>
      <c r="BV80" s="386">
        <v>0.3</v>
      </c>
      <c r="BW80" s="386">
        <v>0.3</v>
      </c>
      <c r="BX80" s="386">
        <v>1.5</v>
      </c>
      <c r="BY80" s="386">
        <v>1.5</v>
      </c>
      <c r="BZ80" s="386">
        <v>1.5</v>
      </c>
      <c r="CA80" s="386">
        <v>1.5</v>
      </c>
      <c r="CB80" s="386">
        <v>1.2</v>
      </c>
      <c r="CC80" s="386">
        <v>1.2</v>
      </c>
      <c r="CD80" s="386">
        <v>1</v>
      </c>
      <c r="CE80" s="386">
        <v>1</v>
      </c>
      <c r="CF80" s="386">
        <v>1</v>
      </c>
      <c r="CG80" s="386">
        <v>0.9</v>
      </c>
      <c r="CH80" s="386">
        <v>0.9</v>
      </c>
      <c r="CI80" s="386">
        <v>0.9</v>
      </c>
      <c r="CJ80" s="386">
        <v>0.9</v>
      </c>
      <c r="CK80" s="386">
        <v>0.9</v>
      </c>
      <c r="CL80" s="386">
        <v>0.8</v>
      </c>
      <c r="CM80" s="386">
        <v>0.8</v>
      </c>
      <c r="CN80" s="386">
        <v>0.8</v>
      </c>
      <c r="CO80" s="386">
        <v>0.8</v>
      </c>
      <c r="CP80" s="386">
        <v>0.7</v>
      </c>
      <c r="CQ80" s="386">
        <v>0.7</v>
      </c>
      <c r="CR80" s="386">
        <v>0.6</v>
      </c>
      <c r="CS80" s="386">
        <v>0.6</v>
      </c>
      <c r="CT80" s="386">
        <v>0.5</v>
      </c>
      <c r="CU80" s="386">
        <v>0.5</v>
      </c>
      <c r="CV80" s="386">
        <v>0.5</v>
      </c>
      <c r="CW80" s="386">
        <v>0.4</v>
      </c>
      <c r="CX80" s="386">
        <v>0.4</v>
      </c>
      <c r="CY80" s="386">
        <v>1.7</v>
      </c>
      <c r="CZ80" s="386">
        <v>1.7</v>
      </c>
      <c r="DA80" s="386">
        <v>1.7</v>
      </c>
      <c r="DB80" s="386">
        <v>1.7</v>
      </c>
      <c r="DC80" s="386">
        <v>1.4</v>
      </c>
      <c r="DD80" s="386">
        <v>1.4</v>
      </c>
      <c r="DE80" s="386">
        <v>1.2</v>
      </c>
      <c r="DF80" s="386">
        <v>1.2</v>
      </c>
      <c r="DG80" s="386">
        <v>1.2</v>
      </c>
      <c r="DH80" s="386">
        <v>1.1000000000000001</v>
      </c>
      <c r="DI80" s="386">
        <v>1.1000000000000001</v>
      </c>
      <c r="DJ80" s="386">
        <v>1</v>
      </c>
      <c r="DK80" s="386">
        <v>1</v>
      </c>
      <c r="DL80" s="386">
        <v>0.9</v>
      </c>
      <c r="DM80" s="386">
        <v>0.9</v>
      </c>
      <c r="DN80" s="386">
        <v>0.9</v>
      </c>
      <c r="DO80" s="386">
        <v>0.8</v>
      </c>
      <c r="DP80" s="386">
        <v>0.8</v>
      </c>
      <c r="DQ80" s="386">
        <v>0.8</v>
      </c>
      <c r="DR80" s="386">
        <v>0.7</v>
      </c>
      <c r="DS80" s="386">
        <v>0.7</v>
      </c>
      <c r="DT80" s="386">
        <v>0.7</v>
      </c>
      <c r="DU80" s="386">
        <v>0.7</v>
      </c>
      <c r="DV80" s="386">
        <v>0.6</v>
      </c>
      <c r="DW80" s="386">
        <v>0.6</v>
      </c>
      <c r="DX80" s="386">
        <v>0.6</v>
      </c>
      <c r="DY80" s="386">
        <v>0.6</v>
      </c>
      <c r="DZ80" s="385"/>
      <c r="EA80" s="385"/>
      <c r="EB80" s="386">
        <v>1.8</v>
      </c>
      <c r="EC80" s="386">
        <v>1.8</v>
      </c>
      <c r="ED80" s="386">
        <v>1.6</v>
      </c>
      <c r="EE80" s="386">
        <v>1.6</v>
      </c>
      <c r="EF80" s="386">
        <v>1.4</v>
      </c>
      <c r="EG80" s="386">
        <v>1.4</v>
      </c>
      <c r="EH80" s="386">
        <v>1.4</v>
      </c>
      <c r="EI80" s="386">
        <v>1.3</v>
      </c>
      <c r="EJ80" s="386">
        <v>1.3</v>
      </c>
      <c r="EK80" s="386">
        <v>1.2</v>
      </c>
      <c r="EL80" s="386">
        <v>1.2</v>
      </c>
      <c r="EM80" s="386">
        <v>1.1000000000000001</v>
      </c>
      <c r="EN80" s="386">
        <v>1.1000000000000001</v>
      </c>
      <c r="EO80" s="386">
        <v>1.1000000000000001</v>
      </c>
      <c r="EP80" s="386">
        <v>1</v>
      </c>
      <c r="EQ80" s="386">
        <v>1</v>
      </c>
      <c r="ER80" s="386">
        <v>1</v>
      </c>
      <c r="ES80" s="386">
        <v>0.9</v>
      </c>
      <c r="ET80" s="386">
        <v>0.9</v>
      </c>
      <c r="EU80" s="386">
        <v>0.9</v>
      </c>
      <c r="EV80" s="386">
        <v>0.9</v>
      </c>
      <c r="EW80" s="386">
        <v>0.8</v>
      </c>
      <c r="EX80" s="386">
        <v>0.8</v>
      </c>
      <c r="EY80" s="386">
        <v>0.8</v>
      </c>
      <c r="EZ80" s="386">
        <v>0.8</v>
      </c>
      <c r="FA80" s="385"/>
      <c r="FB80" s="385"/>
      <c r="FC80" s="385"/>
      <c r="FD80" s="385"/>
      <c r="FE80" s="386">
        <v>1.9</v>
      </c>
      <c r="FF80" s="386">
        <v>1.9</v>
      </c>
      <c r="FG80" s="386">
        <v>1.7</v>
      </c>
      <c r="FH80" s="386">
        <v>1.7</v>
      </c>
      <c r="FI80" s="385"/>
      <c r="FJ80" s="385"/>
      <c r="FK80" s="385"/>
      <c r="FL80" s="385"/>
      <c r="FM80" s="385"/>
      <c r="FN80" s="385"/>
      <c r="FO80" s="385"/>
      <c r="FP80" s="385"/>
      <c r="FQ80" s="385"/>
      <c r="FR80" s="385"/>
      <c r="FS80" s="385"/>
      <c r="FT80" s="396"/>
      <c r="FU80" s="396"/>
      <c r="FV80" s="396"/>
      <c r="FW80" s="396"/>
      <c r="FX80" s="396"/>
      <c r="FY80" s="396"/>
      <c r="FZ80" s="396"/>
      <c r="GA80" s="396"/>
      <c r="GB80" s="397" t="s">
        <v>608</v>
      </c>
      <c r="GC80" s="484">
        <v>31.370896620000003</v>
      </c>
      <c r="GD80" s="484">
        <v>34.507986281999997</v>
      </c>
      <c r="GE80" s="484">
        <v>41.085329733000009</v>
      </c>
      <c r="GF80" s="484">
        <v>45.171454923000013</v>
      </c>
      <c r="GG80" s="485">
        <v>54.26637873300001</v>
      </c>
      <c r="GH80" s="486">
        <v>7.2891200970000014</v>
      </c>
      <c r="GI80" s="484">
        <v>6.0105583440000014</v>
      </c>
      <c r="GJ80" s="484">
        <v>7.987715694000002</v>
      </c>
      <c r="GK80" s="484">
        <v>11.058900111000003</v>
      </c>
      <c r="GL80" s="484">
        <v>5.2196954040000012</v>
      </c>
      <c r="GM80" s="484">
        <v>4.8901691789999999</v>
      </c>
      <c r="GN80" s="484">
        <v>5.5360405799999999</v>
      </c>
      <c r="GO80" s="485">
        <v>7.7109136650000005</v>
      </c>
    </row>
    <row r="81" spans="1:197" hidden="1">
      <c r="A81" s="390" t="s">
        <v>661</v>
      </c>
      <c r="B81" s="400">
        <v>60.3</v>
      </c>
      <c r="C81" s="392">
        <v>230</v>
      </c>
      <c r="D81" s="392">
        <v>240</v>
      </c>
      <c r="E81" s="393">
        <v>7.5</v>
      </c>
      <c r="F81" s="393">
        <v>12</v>
      </c>
      <c r="G81" s="392">
        <v>21</v>
      </c>
      <c r="H81" s="399">
        <v>76.84</v>
      </c>
      <c r="I81" s="383">
        <v>3</v>
      </c>
      <c r="J81" s="487">
        <v>0.6</v>
      </c>
      <c r="K81" s="488"/>
      <c r="L81" s="369">
        <v>0.5</v>
      </c>
      <c r="M81" s="384">
        <v>0.6</v>
      </c>
      <c r="N81" s="480">
        <v>0.253</v>
      </c>
      <c r="O81" s="371">
        <v>0.503</v>
      </c>
      <c r="P81" s="371">
        <v>0.753</v>
      </c>
      <c r="Q81" s="371">
        <v>0.45300000000000001</v>
      </c>
      <c r="R81" s="371">
        <f t="shared" si="8"/>
        <v>0.70300000000000007</v>
      </c>
      <c r="S81" s="371">
        <f t="shared" si="9"/>
        <v>0.95300000000000007</v>
      </c>
      <c r="T81" s="372">
        <f t="shared" si="6"/>
        <v>19.359646113995765</v>
      </c>
      <c r="U81" s="373"/>
      <c r="V81" s="372">
        <f t="shared" si="7"/>
        <v>14.988113120512848</v>
      </c>
      <c r="W81" s="373"/>
      <c r="X81" s="371">
        <v>0.67</v>
      </c>
      <c r="Y81" s="371">
        <v>0.72</v>
      </c>
      <c r="Z81" s="371">
        <v>0.83</v>
      </c>
      <c r="AA81" s="371">
        <v>1.46</v>
      </c>
      <c r="AB81" s="371">
        <v>1.88</v>
      </c>
      <c r="AC81" s="371">
        <v>3</v>
      </c>
      <c r="AD81" s="371">
        <v>3.3</v>
      </c>
      <c r="AE81" s="371">
        <v>3.6</v>
      </c>
      <c r="AF81" s="371">
        <v>4</v>
      </c>
      <c r="AG81" s="371">
        <v>5</v>
      </c>
      <c r="AH81" s="374" t="s">
        <v>587</v>
      </c>
      <c r="AI81" s="371">
        <v>0.2</v>
      </c>
      <c r="AJ81" s="371">
        <v>0.313</v>
      </c>
      <c r="AK81" s="371">
        <v>0.3</v>
      </c>
      <c r="AL81" s="371">
        <v>0.41299999999999998</v>
      </c>
      <c r="AM81" s="371">
        <v>0.4</v>
      </c>
      <c r="AN81" s="371">
        <v>0.51300000000000001</v>
      </c>
      <c r="AO81" s="371">
        <v>0.5</v>
      </c>
      <c r="AP81" s="371">
        <v>0.61299999999999999</v>
      </c>
      <c r="AQ81" s="371">
        <v>1.68</v>
      </c>
      <c r="AR81" s="375">
        <v>1.47</v>
      </c>
      <c r="AS81" s="375">
        <v>1.8480000000000001</v>
      </c>
      <c r="AT81" s="375">
        <v>1.617</v>
      </c>
      <c r="AU81" s="376">
        <v>0.52</v>
      </c>
      <c r="AV81" s="377">
        <v>0.12</v>
      </c>
      <c r="AW81" s="385"/>
      <c r="AX81" s="385"/>
      <c r="AY81" s="385"/>
      <c r="AZ81" s="386">
        <v>1.5</v>
      </c>
      <c r="BA81" s="386">
        <v>1.5</v>
      </c>
      <c r="BB81" s="386">
        <v>1.5</v>
      </c>
      <c r="BC81" s="386">
        <v>1.3</v>
      </c>
      <c r="BD81" s="386">
        <v>1.3</v>
      </c>
      <c r="BE81" s="386">
        <v>1.3</v>
      </c>
      <c r="BF81" s="386">
        <v>1</v>
      </c>
      <c r="BG81" s="386">
        <v>1</v>
      </c>
      <c r="BH81" s="386">
        <v>0.9</v>
      </c>
      <c r="BI81" s="386">
        <v>0.9</v>
      </c>
      <c r="BJ81" s="386">
        <v>0.9</v>
      </c>
      <c r="BK81" s="386">
        <v>0.9</v>
      </c>
      <c r="BL81" s="386">
        <v>0.7</v>
      </c>
      <c r="BM81" s="386">
        <v>0.7</v>
      </c>
      <c r="BN81" s="386">
        <v>0.7</v>
      </c>
      <c r="BO81" s="386">
        <v>0.7</v>
      </c>
      <c r="BP81" s="386">
        <v>0.7</v>
      </c>
      <c r="BQ81" s="386">
        <v>0.6</v>
      </c>
      <c r="BR81" s="386">
        <v>0.6</v>
      </c>
      <c r="BS81" s="386">
        <v>0.6</v>
      </c>
      <c r="BT81" s="386">
        <v>0.5</v>
      </c>
      <c r="BU81" s="386">
        <v>0.5</v>
      </c>
      <c r="BV81" s="386">
        <v>0.5</v>
      </c>
      <c r="BW81" s="386">
        <v>0.5</v>
      </c>
      <c r="BX81" s="385"/>
      <c r="BY81" s="385"/>
      <c r="BZ81" s="385"/>
      <c r="CA81" s="386">
        <v>1.5</v>
      </c>
      <c r="CB81" s="386">
        <v>1.5</v>
      </c>
      <c r="CC81" s="386">
        <v>1.5</v>
      </c>
      <c r="CD81" s="386">
        <v>1.3</v>
      </c>
      <c r="CE81" s="386">
        <v>1.3</v>
      </c>
      <c r="CF81" s="386">
        <v>1.3</v>
      </c>
      <c r="CG81" s="386">
        <v>1</v>
      </c>
      <c r="CH81" s="386">
        <v>1</v>
      </c>
      <c r="CI81" s="386">
        <v>0.9</v>
      </c>
      <c r="CJ81" s="386">
        <v>0.9</v>
      </c>
      <c r="CK81" s="386">
        <v>0.9</v>
      </c>
      <c r="CL81" s="386">
        <v>0.9</v>
      </c>
      <c r="CM81" s="386">
        <v>0.7</v>
      </c>
      <c r="CN81" s="386">
        <v>0.7</v>
      </c>
      <c r="CO81" s="386">
        <v>0.7</v>
      </c>
      <c r="CP81" s="386">
        <v>0.7</v>
      </c>
      <c r="CQ81" s="386">
        <v>0.7</v>
      </c>
      <c r="CR81" s="386">
        <v>0.6</v>
      </c>
      <c r="CS81" s="386">
        <v>0.6</v>
      </c>
      <c r="CT81" s="386">
        <v>0.6</v>
      </c>
      <c r="CU81" s="386">
        <v>0.5</v>
      </c>
      <c r="CV81" s="386">
        <v>0.5</v>
      </c>
      <c r="CW81" s="386">
        <v>0.5</v>
      </c>
      <c r="CX81" s="386">
        <v>0.5</v>
      </c>
      <c r="CY81" s="385"/>
      <c r="CZ81" s="385"/>
      <c r="DA81" s="385"/>
      <c r="DB81" s="386">
        <v>1.7</v>
      </c>
      <c r="DC81" s="386">
        <v>1.4</v>
      </c>
      <c r="DD81" s="386">
        <v>1.4</v>
      </c>
      <c r="DE81" s="386">
        <v>1.2</v>
      </c>
      <c r="DF81" s="386">
        <v>1.2</v>
      </c>
      <c r="DG81" s="386">
        <v>1.2</v>
      </c>
      <c r="DH81" s="386">
        <v>1.1000000000000001</v>
      </c>
      <c r="DI81" s="386">
        <v>1.1000000000000001</v>
      </c>
      <c r="DJ81" s="386">
        <v>1</v>
      </c>
      <c r="DK81" s="386">
        <v>1</v>
      </c>
      <c r="DL81" s="386">
        <v>0.9</v>
      </c>
      <c r="DM81" s="386">
        <v>0.9</v>
      </c>
      <c r="DN81" s="386">
        <v>0.9</v>
      </c>
      <c r="DO81" s="386">
        <v>0.8</v>
      </c>
      <c r="DP81" s="386">
        <v>0.8</v>
      </c>
      <c r="DQ81" s="386">
        <v>0.8</v>
      </c>
      <c r="DR81" s="386">
        <v>0.7</v>
      </c>
      <c r="DS81" s="386">
        <v>0.7</v>
      </c>
      <c r="DT81" s="386">
        <v>0.7</v>
      </c>
      <c r="DU81" s="386">
        <v>0.7</v>
      </c>
      <c r="DV81" s="386">
        <v>0.6</v>
      </c>
      <c r="DW81" s="386">
        <v>0.6</v>
      </c>
      <c r="DX81" s="386">
        <v>0.6</v>
      </c>
      <c r="DY81" s="386">
        <v>0.6</v>
      </c>
      <c r="DZ81" s="385"/>
      <c r="EA81" s="385"/>
      <c r="EB81" s="385"/>
      <c r="EC81" s="386">
        <v>2</v>
      </c>
      <c r="ED81" s="386">
        <v>1.7</v>
      </c>
      <c r="EE81" s="386">
        <v>1.7</v>
      </c>
      <c r="EF81" s="386">
        <v>1.5</v>
      </c>
      <c r="EG81" s="386">
        <v>1.5</v>
      </c>
      <c r="EH81" s="386">
        <v>1.5</v>
      </c>
      <c r="EI81" s="386">
        <v>1.4</v>
      </c>
      <c r="EJ81" s="386">
        <v>1.4</v>
      </c>
      <c r="EK81" s="386">
        <v>1.3</v>
      </c>
      <c r="EL81" s="386">
        <v>1.3</v>
      </c>
      <c r="EM81" s="386">
        <v>1.2</v>
      </c>
      <c r="EN81" s="386">
        <v>1.2</v>
      </c>
      <c r="EO81" s="386">
        <v>1.2</v>
      </c>
      <c r="EP81" s="386">
        <v>1.1000000000000001</v>
      </c>
      <c r="EQ81" s="386">
        <v>1.1000000000000001</v>
      </c>
      <c r="ER81" s="386">
        <v>1.1000000000000001</v>
      </c>
      <c r="ES81" s="386">
        <v>1</v>
      </c>
      <c r="ET81" s="386">
        <v>1</v>
      </c>
      <c r="EU81" s="386">
        <v>1</v>
      </c>
      <c r="EV81" s="386">
        <v>1</v>
      </c>
      <c r="EW81" s="386">
        <v>0.9</v>
      </c>
      <c r="EX81" s="386">
        <v>0.9</v>
      </c>
      <c r="EY81" s="386">
        <v>0.9</v>
      </c>
      <c r="EZ81" s="386">
        <v>0.9</v>
      </c>
      <c r="FA81" s="385"/>
      <c r="FB81" s="385"/>
      <c r="FC81" s="385"/>
      <c r="FD81" s="385"/>
      <c r="FE81" s="386">
        <v>1.9</v>
      </c>
      <c r="FF81" s="386">
        <v>1.9</v>
      </c>
      <c r="FG81" s="386">
        <v>1.7</v>
      </c>
      <c r="FH81" s="386">
        <v>1.7</v>
      </c>
      <c r="FI81" s="386">
        <v>1.7</v>
      </c>
      <c r="FJ81" s="386">
        <v>1.4</v>
      </c>
      <c r="FK81" s="386">
        <v>1.4</v>
      </c>
      <c r="FL81" s="386">
        <v>1.4</v>
      </c>
      <c r="FM81" s="386">
        <v>1.4</v>
      </c>
      <c r="FN81" s="386">
        <v>1.3</v>
      </c>
      <c r="FO81" s="386">
        <v>1.3</v>
      </c>
      <c r="FP81" s="386">
        <v>1.3</v>
      </c>
      <c r="FQ81" s="386">
        <v>1.2</v>
      </c>
      <c r="FR81" s="386">
        <v>1.2</v>
      </c>
      <c r="FS81" s="386">
        <v>1.2</v>
      </c>
      <c r="FT81" s="386">
        <v>1.1000000000000001</v>
      </c>
      <c r="FU81" s="386">
        <v>1.1000000000000001</v>
      </c>
      <c r="FV81" s="386">
        <v>1.1000000000000001</v>
      </c>
      <c r="FW81" s="386">
        <v>1.1000000000000001</v>
      </c>
      <c r="FX81" s="386">
        <v>1</v>
      </c>
      <c r="FY81" s="386">
        <v>1</v>
      </c>
      <c r="FZ81" s="386">
        <v>1</v>
      </c>
      <c r="GA81" s="386">
        <v>1</v>
      </c>
      <c r="GB81" s="387"/>
      <c r="GC81" s="484">
        <v>34.507986281999997</v>
      </c>
      <c r="GD81" s="484">
        <v>37.645075943999998</v>
      </c>
      <c r="GE81" s="484">
        <v>44.855109747</v>
      </c>
      <c r="GF81" s="484">
        <v>49.560744240000005</v>
      </c>
      <c r="GG81" s="485">
        <v>59.604703577999999</v>
      </c>
      <c r="GH81" s="486">
        <v>7.2891200970000014</v>
      </c>
      <c r="GI81" s="484">
        <v>6.0105583440000014</v>
      </c>
      <c r="GJ81" s="484">
        <v>7.987715694000002</v>
      </c>
      <c r="GK81" s="484">
        <v>11.058900111000003</v>
      </c>
      <c r="GL81" s="484">
        <v>5.2196954040000012</v>
      </c>
      <c r="GM81" s="484">
        <v>4.8901691789999999</v>
      </c>
      <c r="GN81" s="484">
        <v>5.5360405799999999</v>
      </c>
      <c r="GO81" s="485">
        <v>7.7109136650000005</v>
      </c>
    </row>
    <row r="82" spans="1:197" hidden="1">
      <c r="A82" s="379" t="s">
        <v>662</v>
      </c>
      <c r="B82" s="388">
        <v>47.4</v>
      </c>
      <c r="C82" s="381">
        <v>224</v>
      </c>
      <c r="D82" s="381">
        <v>240</v>
      </c>
      <c r="E82" s="382">
        <v>6.5</v>
      </c>
      <c r="F82" s="382">
        <v>9</v>
      </c>
      <c r="G82" s="381">
        <v>21</v>
      </c>
      <c r="H82" s="389">
        <v>60.38</v>
      </c>
      <c r="I82" s="383">
        <v>3</v>
      </c>
      <c r="J82" s="487">
        <v>0.6</v>
      </c>
      <c r="K82" s="488"/>
      <c r="L82" s="369">
        <v>0.5</v>
      </c>
      <c r="M82" s="384">
        <v>0.6</v>
      </c>
      <c r="N82" s="480">
        <v>0.253</v>
      </c>
      <c r="O82" s="371">
        <v>0.503</v>
      </c>
      <c r="P82" s="371">
        <v>0.753</v>
      </c>
      <c r="Q82" s="371">
        <v>0.45300000000000001</v>
      </c>
      <c r="R82" s="371">
        <f t="shared" si="8"/>
        <v>0.70300000000000007</v>
      </c>
      <c r="S82" s="371">
        <f t="shared" si="9"/>
        <v>0.95300000000000007</v>
      </c>
      <c r="T82" s="372">
        <f t="shared" si="6"/>
        <v>19.359646113995765</v>
      </c>
      <c r="U82" s="373"/>
      <c r="V82" s="372">
        <f t="shared" si="7"/>
        <v>14.988113120512848</v>
      </c>
      <c r="W82" s="373"/>
      <c r="X82" s="371">
        <v>0.67</v>
      </c>
      <c r="Y82" s="371">
        <v>0.72</v>
      </c>
      <c r="Z82" s="371">
        <v>0.83</v>
      </c>
      <c r="AA82" s="371">
        <v>1.46</v>
      </c>
      <c r="AB82" s="371">
        <v>1.88</v>
      </c>
      <c r="AC82" s="371">
        <v>3</v>
      </c>
      <c r="AD82" s="371">
        <v>3.3</v>
      </c>
      <c r="AE82" s="371">
        <v>3.6</v>
      </c>
      <c r="AF82" s="371">
        <v>4</v>
      </c>
      <c r="AG82" s="371">
        <v>5</v>
      </c>
      <c r="AH82" s="374" t="s">
        <v>587</v>
      </c>
      <c r="AI82" s="371">
        <v>0.2</v>
      </c>
      <c r="AJ82" s="371">
        <v>0.313</v>
      </c>
      <c r="AK82" s="371">
        <v>0.3</v>
      </c>
      <c r="AL82" s="371">
        <v>0.41299999999999998</v>
      </c>
      <c r="AM82" s="371">
        <v>0.4</v>
      </c>
      <c r="AN82" s="371">
        <v>0.51300000000000001</v>
      </c>
      <c r="AO82" s="371">
        <v>0.5</v>
      </c>
      <c r="AP82" s="371">
        <v>0.61299999999999999</v>
      </c>
      <c r="AQ82" s="371">
        <v>1.68</v>
      </c>
      <c r="AR82" s="375">
        <v>1.47</v>
      </c>
      <c r="AS82" s="375">
        <v>1.8480000000000001</v>
      </c>
      <c r="AT82" s="375">
        <v>1.617</v>
      </c>
      <c r="AU82" s="376">
        <v>0.52</v>
      </c>
      <c r="AV82" s="377">
        <v>0.12</v>
      </c>
      <c r="AW82" s="385"/>
      <c r="AX82" s="385"/>
      <c r="AY82" s="385"/>
      <c r="AZ82" s="385"/>
      <c r="BA82" s="385"/>
      <c r="BB82" s="385"/>
      <c r="BC82" s="386">
        <v>1.3</v>
      </c>
      <c r="BD82" s="386">
        <v>1.3</v>
      </c>
      <c r="BE82" s="386">
        <v>1.3</v>
      </c>
      <c r="BF82" s="386">
        <v>1</v>
      </c>
      <c r="BG82" s="386">
        <v>1</v>
      </c>
      <c r="BH82" s="386">
        <v>0.9</v>
      </c>
      <c r="BI82" s="386">
        <v>0.9</v>
      </c>
      <c r="BJ82" s="386">
        <v>0.9</v>
      </c>
      <c r="BK82" s="386">
        <v>0.9</v>
      </c>
      <c r="BL82" s="386">
        <v>0.7</v>
      </c>
      <c r="BM82" s="386">
        <v>0.7</v>
      </c>
      <c r="BN82" s="386">
        <v>0.7</v>
      </c>
      <c r="BO82" s="386">
        <v>0.7</v>
      </c>
      <c r="BP82" s="386">
        <v>0.7</v>
      </c>
      <c r="BQ82" s="386">
        <v>0.6</v>
      </c>
      <c r="BR82" s="386">
        <v>0.6</v>
      </c>
      <c r="BS82" s="386">
        <v>0.6</v>
      </c>
      <c r="BT82" s="386">
        <v>0.5</v>
      </c>
      <c r="BU82" s="386">
        <v>0.5</v>
      </c>
      <c r="BV82" s="386">
        <v>0.5</v>
      </c>
      <c r="BW82" s="386">
        <v>0.5</v>
      </c>
      <c r="BX82" s="385"/>
      <c r="BY82" s="385"/>
      <c r="BZ82" s="385"/>
      <c r="CA82" s="385"/>
      <c r="CB82" s="385"/>
      <c r="CC82" s="385"/>
      <c r="CD82" s="386">
        <v>1.3</v>
      </c>
      <c r="CE82" s="386">
        <v>1.3</v>
      </c>
      <c r="CF82" s="386">
        <v>1.3</v>
      </c>
      <c r="CG82" s="386">
        <v>1</v>
      </c>
      <c r="CH82" s="386">
        <v>1</v>
      </c>
      <c r="CI82" s="386">
        <v>0.9</v>
      </c>
      <c r="CJ82" s="386">
        <v>0.9</v>
      </c>
      <c r="CK82" s="386">
        <v>0.9</v>
      </c>
      <c r="CL82" s="386">
        <v>0.9</v>
      </c>
      <c r="CM82" s="386">
        <v>0.7</v>
      </c>
      <c r="CN82" s="386">
        <v>0.7</v>
      </c>
      <c r="CO82" s="386">
        <v>0.7</v>
      </c>
      <c r="CP82" s="386">
        <v>0.7</v>
      </c>
      <c r="CQ82" s="386">
        <v>0.5</v>
      </c>
      <c r="CR82" s="386">
        <v>0.5</v>
      </c>
      <c r="CS82" s="386">
        <v>0.5</v>
      </c>
      <c r="CT82" s="386">
        <v>0.5</v>
      </c>
      <c r="CU82" s="386">
        <v>0.4</v>
      </c>
      <c r="CV82" s="386">
        <v>0.4</v>
      </c>
      <c r="CW82" s="386">
        <v>0.4</v>
      </c>
      <c r="CX82" s="386">
        <v>0.4</v>
      </c>
      <c r="CY82" s="385"/>
      <c r="CZ82" s="385"/>
      <c r="DA82" s="385"/>
      <c r="DB82" s="385"/>
      <c r="DC82" s="385"/>
      <c r="DD82" s="385"/>
      <c r="DE82" s="386">
        <v>1.5</v>
      </c>
      <c r="DF82" s="386">
        <v>1.5</v>
      </c>
      <c r="DG82" s="386">
        <v>1.5</v>
      </c>
      <c r="DH82" s="386">
        <v>1.2</v>
      </c>
      <c r="DI82" s="386">
        <v>1.2</v>
      </c>
      <c r="DJ82" s="386">
        <v>1.1000000000000001</v>
      </c>
      <c r="DK82" s="386">
        <v>1.1000000000000001</v>
      </c>
      <c r="DL82" s="386">
        <v>1.1000000000000001</v>
      </c>
      <c r="DM82" s="386">
        <v>1.1000000000000001</v>
      </c>
      <c r="DN82" s="386">
        <v>0.9</v>
      </c>
      <c r="DO82" s="386">
        <v>0.9</v>
      </c>
      <c r="DP82" s="386">
        <v>0.9</v>
      </c>
      <c r="DQ82" s="386">
        <v>0.9</v>
      </c>
      <c r="DR82" s="386">
        <v>0.7</v>
      </c>
      <c r="DS82" s="386">
        <v>0.7</v>
      </c>
      <c r="DT82" s="386">
        <v>0.7</v>
      </c>
      <c r="DU82" s="386">
        <v>0.7</v>
      </c>
      <c r="DV82" s="386">
        <v>0.7</v>
      </c>
      <c r="DW82" s="386">
        <v>0.7</v>
      </c>
      <c r="DX82" s="386">
        <v>0.7</v>
      </c>
      <c r="DY82" s="386">
        <v>0.6</v>
      </c>
      <c r="DZ82" s="385"/>
      <c r="EA82" s="385"/>
      <c r="EB82" s="385"/>
      <c r="EC82" s="385"/>
      <c r="ED82" s="385"/>
      <c r="EE82" s="385"/>
      <c r="EF82" s="386">
        <v>1.5</v>
      </c>
      <c r="EG82" s="386">
        <v>1.5</v>
      </c>
      <c r="EH82" s="386">
        <v>1.5</v>
      </c>
      <c r="EI82" s="386">
        <v>1.4</v>
      </c>
      <c r="EJ82" s="386">
        <v>1.4</v>
      </c>
      <c r="EK82" s="386">
        <v>1.3</v>
      </c>
      <c r="EL82" s="386">
        <v>1.3</v>
      </c>
      <c r="EM82" s="386">
        <v>1.2</v>
      </c>
      <c r="EN82" s="386">
        <v>1.2</v>
      </c>
      <c r="EO82" s="386">
        <v>1.2</v>
      </c>
      <c r="EP82" s="386">
        <v>1.1000000000000001</v>
      </c>
      <c r="EQ82" s="386">
        <v>1.1000000000000001</v>
      </c>
      <c r="ER82" s="386">
        <v>1.1000000000000001</v>
      </c>
      <c r="ES82" s="386">
        <v>1</v>
      </c>
      <c r="ET82" s="386">
        <v>1</v>
      </c>
      <c r="EU82" s="386">
        <v>1</v>
      </c>
      <c r="EV82" s="386">
        <v>1</v>
      </c>
      <c r="EW82" s="386">
        <v>0.9</v>
      </c>
      <c r="EX82" s="386">
        <v>0.9</v>
      </c>
      <c r="EY82" s="386">
        <v>0.9</v>
      </c>
      <c r="EZ82" s="386">
        <v>0.9</v>
      </c>
      <c r="FA82" s="385"/>
      <c r="FB82" s="385"/>
      <c r="FC82" s="385"/>
      <c r="FD82" s="385"/>
      <c r="FE82" s="385"/>
      <c r="FF82" s="385"/>
      <c r="FG82" s="386">
        <v>1.7</v>
      </c>
      <c r="FH82" s="386">
        <v>1.7</v>
      </c>
      <c r="FI82" s="386">
        <v>1.7</v>
      </c>
      <c r="FJ82" s="386">
        <v>1.4</v>
      </c>
      <c r="FK82" s="386">
        <v>1.4</v>
      </c>
      <c r="FL82" s="386">
        <v>1.4</v>
      </c>
      <c r="FM82" s="386">
        <v>1.4</v>
      </c>
      <c r="FN82" s="386">
        <v>1.3</v>
      </c>
      <c r="FO82" s="386">
        <v>1.3</v>
      </c>
      <c r="FP82" s="386">
        <v>1.3</v>
      </c>
      <c r="FQ82" s="386">
        <v>1.2</v>
      </c>
      <c r="FR82" s="386">
        <v>1.2</v>
      </c>
      <c r="FS82" s="386">
        <v>1.2</v>
      </c>
      <c r="FT82" s="386">
        <v>1.1000000000000001</v>
      </c>
      <c r="FU82" s="386">
        <v>1.1000000000000001</v>
      </c>
      <c r="FV82" s="386">
        <v>1.1000000000000001</v>
      </c>
      <c r="FW82" s="386">
        <v>1.1000000000000001</v>
      </c>
      <c r="FX82" s="386">
        <v>1</v>
      </c>
      <c r="FY82" s="386">
        <v>1</v>
      </c>
      <c r="FZ82" s="386">
        <v>1</v>
      </c>
      <c r="GA82" s="386">
        <v>1</v>
      </c>
      <c r="GB82" s="387"/>
      <c r="GC82" s="484">
        <v>40.136294205000006</v>
      </c>
      <c r="GD82" s="484">
        <v>48.690795006000009</v>
      </c>
      <c r="GE82" s="484">
        <v>61.239153654000013</v>
      </c>
      <c r="GF82" s="484">
        <v>67.09153941000001</v>
      </c>
      <c r="GG82" s="485">
        <v>78.018629031000032</v>
      </c>
      <c r="GH82" s="486">
        <v>7.2891200970000014</v>
      </c>
      <c r="GI82" s="484">
        <v>6.0105583440000014</v>
      </c>
      <c r="GJ82" s="484">
        <v>7.987715694000002</v>
      </c>
      <c r="GK82" s="484">
        <v>11.058900111000003</v>
      </c>
      <c r="GL82" s="484">
        <v>5.2196954040000012</v>
      </c>
      <c r="GM82" s="484">
        <v>4.8901691789999999</v>
      </c>
      <c r="GN82" s="484">
        <v>5.5360405799999999</v>
      </c>
      <c r="GO82" s="485">
        <v>7.7109136650000005</v>
      </c>
    </row>
    <row r="83" spans="1:197" hidden="1">
      <c r="A83" s="379" t="s">
        <v>663</v>
      </c>
      <c r="B83" s="388">
        <v>83.2</v>
      </c>
      <c r="C83" s="381">
        <v>240</v>
      </c>
      <c r="D83" s="381">
        <v>240</v>
      </c>
      <c r="E83" s="382">
        <v>10</v>
      </c>
      <c r="F83" s="382">
        <v>17</v>
      </c>
      <c r="G83" s="381">
        <v>21</v>
      </c>
      <c r="H83" s="389">
        <v>106</v>
      </c>
      <c r="I83" s="383">
        <v>3</v>
      </c>
      <c r="J83" s="487">
        <v>0.6</v>
      </c>
      <c r="K83" s="488"/>
      <c r="L83" s="369">
        <v>0.5</v>
      </c>
      <c r="M83" s="384">
        <v>0.6</v>
      </c>
      <c r="N83" s="480">
        <v>0.28299999999999997</v>
      </c>
      <c r="O83" s="371">
        <v>0.53300000000000003</v>
      </c>
      <c r="P83" s="371">
        <v>0.78300000000000003</v>
      </c>
      <c r="Q83" s="371">
        <v>0.48299999999999998</v>
      </c>
      <c r="R83" s="371">
        <f t="shared" si="8"/>
        <v>0.73299999999999998</v>
      </c>
      <c r="S83" s="371">
        <f t="shared" si="9"/>
        <v>0.98299999999999998</v>
      </c>
      <c r="T83" s="372">
        <f t="shared" si="6"/>
        <v>19.359646113995765</v>
      </c>
      <c r="U83" s="373"/>
      <c r="V83" s="372">
        <f t="shared" si="7"/>
        <v>14.988113120512848</v>
      </c>
      <c r="W83" s="373"/>
      <c r="X83" s="371">
        <v>0.67</v>
      </c>
      <c r="Y83" s="371">
        <v>0.72</v>
      </c>
      <c r="Z83" s="371">
        <v>0.83</v>
      </c>
      <c r="AA83" s="371">
        <v>1.46</v>
      </c>
      <c r="AB83" s="371">
        <v>1.88</v>
      </c>
      <c r="AC83" s="371">
        <v>3</v>
      </c>
      <c r="AD83" s="371">
        <v>3.3</v>
      </c>
      <c r="AE83" s="371">
        <v>3.6</v>
      </c>
      <c r="AF83" s="371">
        <v>4</v>
      </c>
      <c r="AG83" s="371">
        <v>5</v>
      </c>
      <c r="AH83" s="374" t="s">
        <v>587</v>
      </c>
      <c r="AI83" s="371">
        <v>0.27500000000000002</v>
      </c>
      <c r="AJ83" s="371">
        <v>0.35099999999999998</v>
      </c>
      <c r="AK83" s="371">
        <v>0.375</v>
      </c>
      <c r="AL83" s="371">
        <v>0.45100000000000001</v>
      </c>
      <c r="AM83" s="371">
        <v>0.47499999999999998</v>
      </c>
      <c r="AN83" s="371">
        <v>0.55100000000000005</v>
      </c>
      <c r="AO83" s="371">
        <v>0.57499999999999996</v>
      </c>
      <c r="AP83" s="371">
        <v>0.65100000000000002</v>
      </c>
      <c r="AQ83" s="371">
        <v>1.68</v>
      </c>
      <c r="AR83" s="375">
        <v>1.47</v>
      </c>
      <c r="AS83" s="375">
        <v>1.8480000000000001</v>
      </c>
      <c r="AT83" s="375">
        <v>1.617</v>
      </c>
      <c r="AU83" s="376">
        <v>0.52</v>
      </c>
      <c r="AV83" s="377">
        <v>0.12</v>
      </c>
      <c r="AW83" s="386">
        <v>1.4</v>
      </c>
      <c r="AX83" s="386">
        <v>1.4</v>
      </c>
      <c r="AY83" s="386">
        <v>1.4</v>
      </c>
      <c r="AZ83" s="386">
        <v>1.4</v>
      </c>
      <c r="BA83" s="386">
        <v>1.1000000000000001</v>
      </c>
      <c r="BB83" s="386">
        <v>1.1000000000000001</v>
      </c>
      <c r="BC83" s="386">
        <v>0.9</v>
      </c>
      <c r="BD83" s="386">
        <v>0.9</v>
      </c>
      <c r="BE83" s="386">
        <v>0.9</v>
      </c>
      <c r="BF83" s="386">
        <v>0.8</v>
      </c>
      <c r="BG83" s="386">
        <v>0.8</v>
      </c>
      <c r="BH83" s="386">
        <v>0.8</v>
      </c>
      <c r="BI83" s="386">
        <v>0.8</v>
      </c>
      <c r="BJ83" s="386">
        <v>0.8</v>
      </c>
      <c r="BK83" s="386">
        <v>0.7</v>
      </c>
      <c r="BL83" s="386">
        <v>0.7</v>
      </c>
      <c r="BM83" s="386">
        <v>0.7</v>
      </c>
      <c r="BN83" s="386">
        <v>0.7</v>
      </c>
      <c r="BO83" s="386">
        <v>0.6</v>
      </c>
      <c r="BP83" s="386">
        <v>0.6</v>
      </c>
      <c r="BQ83" s="386">
        <v>0.5</v>
      </c>
      <c r="BR83" s="386">
        <v>0.5</v>
      </c>
      <c r="BS83" s="386">
        <v>0.5</v>
      </c>
      <c r="BT83" s="386">
        <v>0.5</v>
      </c>
      <c r="BU83" s="386">
        <v>0.4</v>
      </c>
      <c r="BV83" s="386">
        <v>0.4</v>
      </c>
      <c r="BW83" s="386">
        <v>0.4</v>
      </c>
      <c r="BX83" s="386">
        <v>1.6</v>
      </c>
      <c r="BY83" s="386">
        <v>1.6</v>
      </c>
      <c r="BZ83" s="386">
        <v>1.6</v>
      </c>
      <c r="CA83" s="386">
        <v>1.6</v>
      </c>
      <c r="CB83" s="386">
        <v>1.3</v>
      </c>
      <c r="CC83" s="386">
        <v>1.3</v>
      </c>
      <c r="CD83" s="386">
        <v>1.1000000000000001</v>
      </c>
      <c r="CE83" s="386">
        <v>1.1000000000000001</v>
      </c>
      <c r="CF83" s="386">
        <v>1.1000000000000001</v>
      </c>
      <c r="CG83" s="386">
        <v>1</v>
      </c>
      <c r="CH83" s="386">
        <v>1</v>
      </c>
      <c r="CI83" s="386">
        <v>1</v>
      </c>
      <c r="CJ83" s="386">
        <v>1</v>
      </c>
      <c r="CK83" s="386">
        <v>1</v>
      </c>
      <c r="CL83" s="386">
        <v>0.9</v>
      </c>
      <c r="CM83" s="386">
        <v>0.9</v>
      </c>
      <c r="CN83" s="386">
        <v>0.9</v>
      </c>
      <c r="CO83" s="386">
        <v>0.9</v>
      </c>
      <c r="CP83" s="386">
        <v>0.8</v>
      </c>
      <c r="CQ83" s="386">
        <v>0.8</v>
      </c>
      <c r="CR83" s="386">
        <v>0.7</v>
      </c>
      <c r="CS83" s="386">
        <v>0.7</v>
      </c>
      <c r="CT83" s="386">
        <v>0.7</v>
      </c>
      <c r="CU83" s="386">
        <v>0.6</v>
      </c>
      <c r="CV83" s="386">
        <v>0.6</v>
      </c>
      <c r="CW83" s="386">
        <v>0.5</v>
      </c>
      <c r="CX83" s="386">
        <v>0.5</v>
      </c>
      <c r="CY83" s="386">
        <v>1.8</v>
      </c>
      <c r="CZ83" s="386">
        <v>1.8</v>
      </c>
      <c r="DA83" s="386">
        <v>1.8</v>
      </c>
      <c r="DB83" s="386">
        <v>1.8</v>
      </c>
      <c r="DC83" s="386">
        <v>1.5</v>
      </c>
      <c r="DD83" s="386">
        <v>1.5</v>
      </c>
      <c r="DE83" s="386">
        <v>1.3</v>
      </c>
      <c r="DF83" s="386">
        <v>1.3</v>
      </c>
      <c r="DG83" s="386">
        <v>1.3</v>
      </c>
      <c r="DH83" s="386">
        <v>1.2</v>
      </c>
      <c r="DI83" s="386">
        <v>1.2</v>
      </c>
      <c r="DJ83" s="386">
        <v>1.2</v>
      </c>
      <c r="DK83" s="386">
        <v>1.2</v>
      </c>
      <c r="DL83" s="386">
        <v>1.2</v>
      </c>
      <c r="DM83" s="386">
        <v>1.1000000000000001</v>
      </c>
      <c r="DN83" s="386">
        <v>1.1000000000000001</v>
      </c>
      <c r="DO83" s="386">
        <v>1.1000000000000001</v>
      </c>
      <c r="DP83" s="386">
        <v>1.1000000000000001</v>
      </c>
      <c r="DQ83" s="386">
        <v>1</v>
      </c>
      <c r="DR83" s="386">
        <v>1</v>
      </c>
      <c r="DS83" s="386">
        <v>0.9</v>
      </c>
      <c r="DT83" s="386">
        <v>0.9</v>
      </c>
      <c r="DU83" s="386">
        <v>0.9</v>
      </c>
      <c r="DV83" s="386">
        <v>0.8</v>
      </c>
      <c r="DW83" s="386">
        <v>0.8</v>
      </c>
      <c r="DX83" s="386">
        <v>0.7</v>
      </c>
      <c r="DY83" s="386">
        <v>0.7</v>
      </c>
      <c r="DZ83" s="385"/>
      <c r="EA83" s="385"/>
      <c r="EB83" s="386">
        <v>2</v>
      </c>
      <c r="EC83" s="386">
        <v>2</v>
      </c>
      <c r="ED83" s="386">
        <v>1.7</v>
      </c>
      <c r="EE83" s="386">
        <v>1.7</v>
      </c>
      <c r="EF83" s="386">
        <v>1.5</v>
      </c>
      <c r="EG83" s="386">
        <v>1.5</v>
      </c>
      <c r="EH83" s="386">
        <v>1.5</v>
      </c>
      <c r="EI83" s="386">
        <v>1.4</v>
      </c>
      <c r="EJ83" s="386">
        <v>1.4</v>
      </c>
      <c r="EK83" s="386">
        <v>1.4</v>
      </c>
      <c r="EL83" s="386">
        <v>1.4</v>
      </c>
      <c r="EM83" s="386">
        <v>1.4</v>
      </c>
      <c r="EN83" s="386">
        <v>1.3</v>
      </c>
      <c r="EO83" s="386">
        <v>1.3</v>
      </c>
      <c r="EP83" s="386">
        <v>1.3</v>
      </c>
      <c r="EQ83" s="386">
        <v>1.3</v>
      </c>
      <c r="ER83" s="386">
        <v>1.2</v>
      </c>
      <c r="ES83" s="386">
        <v>1.2</v>
      </c>
      <c r="ET83" s="386">
        <v>1.1000000000000001</v>
      </c>
      <c r="EU83" s="386">
        <v>1.1000000000000001</v>
      </c>
      <c r="EV83" s="386">
        <v>1.1000000000000001</v>
      </c>
      <c r="EW83" s="386">
        <v>1</v>
      </c>
      <c r="EX83" s="386">
        <v>1</v>
      </c>
      <c r="EY83" s="386">
        <v>0.9</v>
      </c>
      <c r="EZ83" s="386">
        <v>0.9</v>
      </c>
      <c r="FA83" s="385"/>
      <c r="FB83" s="385"/>
      <c r="FC83" s="385"/>
      <c r="FD83" s="385"/>
      <c r="FE83" s="386">
        <v>1.9</v>
      </c>
      <c r="FF83" s="386">
        <v>1.9</v>
      </c>
      <c r="FG83" s="386">
        <v>1.7</v>
      </c>
      <c r="FH83" s="386">
        <v>1.7</v>
      </c>
      <c r="FI83" s="386">
        <v>1.7</v>
      </c>
      <c r="FJ83" s="386">
        <v>1.6</v>
      </c>
      <c r="FK83" s="386">
        <v>1.6</v>
      </c>
      <c r="FL83" s="386">
        <v>1.6</v>
      </c>
      <c r="FM83" s="386">
        <v>1.6</v>
      </c>
      <c r="FN83" s="386">
        <v>1.6</v>
      </c>
      <c r="FO83" s="386">
        <v>1.5</v>
      </c>
      <c r="FP83" s="386">
        <v>1.5</v>
      </c>
      <c r="FQ83" s="386">
        <v>1.5</v>
      </c>
      <c r="FR83" s="386">
        <v>1.5</v>
      </c>
      <c r="FS83" s="386">
        <v>1.4</v>
      </c>
      <c r="FT83" s="386">
        <v>1.4</v>
      </c>
      <c r="FU83" s="386">
        <v>1.3</v>
      </c>
      <c r="FV83" s="386">
        <v>1.3</v>
      </c>
      <c r="FW83" s="386">
        <v>1.3</v>
      </c>
      <c r="FX83" s="386">
        <v>1.2</v>
      </c>
      <c r="FY83" s="386">
        <v>1.2</v>
      </c>
      <c r="FZ83" s="386">
        <v>1.1000000000000001</v>
      </c>
      <c r="GA83" s="386">
        <v>1.1000000000000001</v>
      </c>
      <c r="GB83" s="387"/>
      <c r="GC83" s="484">
        <v>32.899898303999997</v>
      </c>
      <c r="GD83" s="484">
        <v>37.36827391500001</v>
      </c>
      <c r="GE83" s="484">
        <v>43.892893170000001</v>
      </c>
      <c r="GF83" s="484">
        <v>46.845448146000003</v>
      </c>
      <c r="GG83" s="485">
        <v>52.526480265000018</v>
      </c>
      <c r="GH83" s="486">
        <v>7.2891200970000014</v>
      </c>
      <c r="GI83" s="484">
        <v>6.0105583440000014</v>
      </c>
      <c r="GJ83" s="484">
        <v>7.987715694000002</v>
      </c>
      <c r="GK83" s="484">
        <v>11.058900111000003</v>
      </c>
      <c r="GL83" s="484">
        <v>5.2196954040000012</v>
      </c>
      <c r="GM83" s="484">
        <v>4.8901691789999999</v>
      </c>
      <c r="GN83" s="484">
        <v>5.5360405799999999</v>
      </c>
      <c r="GO83" s="485">
        <v>7.7109136650000005</v>
      </c>
    </row>
    <row r="84" spans="1:197" hidden="1">
      <c r="A84" s="379" t="s">
        <v>664</v>
      </c>
      <c r="B84" s="388">
        <v>157</v>
      </c>
      <c r="C84" s="381">
        <v>270</v>
      </c>
      <c r="D84" s="381">
        <v>248</v>
      </c>
      <c r="E84" s="382">
        <v>18</v>
      </c>
      <c r="F84" s="382">
        <v>32</v>
      </c>
      <c r="G84" s="381">
        <v>21</v>
      </c>
      <c r="H84" s="389">
        <v>199.6</v>
      </c>
      <c r="I84" s="383">
        <v>3</v>
      </c>
      <c r="J84" s="487">
        <v>0.6</v>
      </c>
      <c r="K84" s="488"/>
      <c r="L84" s="369">
        <v>0.5</v>
      </c>
      <c r="M84" s="384">
        <v>0.6</v>
      </c>
      <c r="N84" s="480">
        <v>0.30499999999999999</v>
      </c>
      <c r="O84" s="371">
        <v>0.55500000000000005</v>
      </c>
      <c r="P84" s="371">
        <v>0.80500000000000005</v>
      </c>
      <c r="Q84" s="371">
        <v>0.505</v>
      </c>
      <c r="R84" s="371">
        <f t="shared" si="8"/>
        <v>0.755</v>
      </c>
      <c r="S84" s="371">
        <f t="shared" si="9"/>
        <v>1.0049999999999999</v>
      </c>
      <c r="T84" s="372">
        <f t="shared" si="6"/>
        <v>19.359646113995765</v>
      </c>
      <c r="U84" s="373"/>
      <c r="V84" s="372">
        <f t="shared" si="7"/>
        <v>14.988113120512848</v>
      </c>
      <c r="W84" s="373"/>
      <c r="X84" s="371">
        <v>0.67</v>
      </c>
      <c r="Y84" s="371">
        <v>0.72</v>
      </c>
      <c r="Z84" s="371">
        <v>0.83</v>
      </c>
      <c r="AA84" s="371">
        <v>1.46</v>
      </c>
      <c r="AB84" s="371">
        <v>1.88</v>
      </c>
      <c r="AC84" s="371">
        <v>3</v>
      </c>
      <c r="AD84" s="371">
        <v>3.3</v>
      </c>
      <c r="AE84" s="371">
        <v>3.6</v>
      </c>
      <c r="AF84" s="371">
        <v>4</v>
      </c>
      <c r="AG84" s="371">
        <v>5</v>
      </c>
      <c r="AH84" s="374" t="s">
        <v>587</v>
      </c>
      <c r="AI84" s="371">
        <v>0.5</v>
      </c>
      <c r="AJ84" s="371">
        <v>0.95499999999999996</v>
      </c>
      <c r="AK84" s="371">
        <v>0.6</v>
      </c>
      <c r="AL84" s="371">
        <v>1.03</v>
      </c>
      <c r="AM84" s="371">
        <v>0.7</v>
      </c>
      <c r="AN84" s="371">
        <v>1.105</v>
      </c>
      <c r="AO84" s="371">
        <v>0.8</v>
      </c>
      <c r="AP84" s="371">
        <v>1.18</v>
      </c>
      <c r="AQ84" s="371">
        <v>1.68</v>
      </c>
      <c r="AR84" s="375">
        <v>1.47</v>
      </c>
      <c r="AS84" s="375">
        <v>1.8480000000000001</v>
      </c>
      <c r="AT84" s="375">
        <v>1.617</v>
      </c>
      <c r="AU84" s="376">
        <v>0.54</v>
      </c>
      <c r="AV84" s="377">
        <v>0.14000000000000001</v>
      </c>
      <c r="AW84" s="386">
        <v>1.4</v>
      </c>
      <c r="AX84" s="386">
        <v>1.4</v>
      </c>
      <c r="AY84" s="386">
        <v>1.4</v>
      </c>
      <c r="AZ84" s="386">
        <v>1.4</v>
      </c>
      <c r="BA84" s="386">
        <v>1.1000000000000001</v>
      </c>
      <c r="BB84" s="386">
        <v>1.1000000000000001</v>
      </c>
      <c r="BC84" s="386">
        <v>0.9</v>
      </c>
      <c r="BD84" s="386">
        <v>0.9</v>
      </c>
      <c r="BE84" s="386">
        <v>0.9</v>
      </c>
      <c r="BF84" s="386">
        <v>0.8</v>
      </c>
      <c r="BG84" s="386">
        <v>0.8</v>
      </c>
      <c r="BH84" s="386">
        <v>0.8</v>
      </c>
      <c r="BI84" s="386">
        <v>0.8</v>
      </c>
      <c r="BJ84" s="386">
        <v>0.8</v>
      </c>
      <c r="BK84" s="386">
        <v>0.7</v>
      </c>
      <c r="BL84" s="386">
        <v>0.7</v>
      </c>
      <c r="BM84" s="386">
        <v>0.7</v>
      </c>
      <c r="BN84" s="386">
        <v>0.7</v>
      </c>
      <c r="BO84" s="386">
        <v>0.6</v>
      </c>
      <c r="BP84" s="386">
        <v>0.6</v>
      </c>
      <c r="BQ84" s="386">
        <v>0.5</v>
      </c>
      <c r="BR84" s="386">
        <v>0.5</v>
      </c>
      <c r="BS84" s="386">
        <v>0.5</v>
      </c>
      <c r="BT84" s="386">
        <v>0.5</v>
      </c>
      <c r="BU84" s="386">
        <v>0.4</v>
      </c>
      <c r="BV84" s="386">
        <v>0.4</v>
      </c>
      <c r="BW84" s="386">
        <v>0.4</v>
      </c>
      <c r="BX84" s="386">
        <v>1.6</v>
      </c>
      <c r="BY84" s="386">
        <v>1.6</v>
      </c>
      <c r="BZ84" s="386">
        <v>1.6</v>
      </c>
      <c r="CA84" s="386">
        <v>1.6</v>
      </c>
      <c r="CB84" s="386">
        <v>1.3</v>
      </c>
      <c r="CC84" s="386">
        <v>1.3</v>
      </c>
      <c r="CD84" s="386">
        <v>1.1000000000000001</v>
      </c>
      <c r="CE84" s="386">
        <v>1.1000000000000001</v>
      </c>
      <c r="CF84" s="386">
        <v>1.1000000000000001</v>
      </c>
      <c r="CG84" s="386">
        <v>1</v>
      </c>
      <c r="CH84" s="386">
        <v>1</v>
      </c>
      <c r="CI84" s="386">
        <v>1</v>
      </c>
      <c r="CJ84" s="386">
        <v>1</v>
      </c>
      <c r="CK84" s="386">
        <v>1</v>
      </c>
      <c r="CL84" s="386">
        <v>0.9</v>
      </c>
      <c r="CM84" s="386">
        <v>0.9</v>
      </c>
      <c r="CN84" s="386">
        <v>0.9</v>
      </c>
      <c r="CO84" s="386">
        <v>0.9</v>
      </c>
      <c r="CP84" s="386">
        <v>0.8</v>
      </c>
      <c r="CQ84" s="386">
        <v>0.8</v>
      </c>
      <c r="CR84" s="386">
        <v>0.7</v>
      </c>
      <c r="CS84" s="386">
        <v>0.7</v>
      </c>
      <c r="CT84" s="386">
        <v>0.7</v>
      </c>
      <c r="CU84" s="386">
        <v>0.6</v>
      </c>
      <c r="CV84" s="386">
        <v>0.6</v>
      </c>
      <c r="CW84" s="386">
        <v>0.5</v>
      </c>
      <c r="CX84" s="386">
        <v>0.5</v>
      </c>
      <c r="CY84" s="386">
        <v>1.8</v>
      </c>
      <c r="CZ84" s="386">
        <v>1.8</v>
      </c>
      <c r="DA84" s="386">
        <v>1.8</v>
      </c>
      <c r="DB84" s="386">
        <v>1.8</v>
      </c>
      <c r="DC84" s="386">
        <v>1.5</v>
      </c>
      <c r="DD84" s="386">
        <v>1.5</v>
      </c>
      <c r="DE84" s="386">
        <v>1.3</v>
      </c>
      <c r="DF84" s="386">
        <v>1.3</v>
      </c>
      <c r="DG84" s="386">
        <v>1.3</v>
      </c>
      <c r="DH84" s="386">
        <v>1.2</v>
      </c>
      <c r="DI84" s="386">
        <v>1.2</v>
      </c>
      <c r="DJ84" s="386">
        <v>1.2</v>
      </c>
      <c r="DK84" s="386">
        <v>1.2</v>
      </c>
      <c r="DL84" s="386">
        <v>1.2</v>
      </c>
      <c r="DM84" s="386">
        <v>1.1000000000000001</v>
      </c>
      <c r="DN84" s="386">
        <v>1.1000000000000001</v>
      </c>
      <c r="DO84" s="386">
        <v>1.1000000000000001</v>
      </c>
      <c r="DP84" s="386">
        <v>1.1000000000000001</v>
      </c>
      <c r="DQ84" s="386">
        <v>1</v>
      </c>
      <c r="DR84" s="386">
        <v>1</v>
      </c>
      <c r="DS84" s="386">
        <v>0.9</v>
      </c>
      <c r="DT84" s="386">
        <v>0.9</v>
      </c>
      <c r="DU84" s="386">
        <v>0.9</v>
      </c>
      <c r="DV84" s="386">
        <v>0.8</v>
      </c>
      <c r="DW84" s="386">
        <v>0.8</v>
      </c>
      <c r="DX84" s="386">
        <v>0.7</v>
      </c>
      <c r="DY84" s="386">
        <v>0.7</v>
      </c>
      <c r="DZ84" s="385"/>
      <c r="EA84" s="385"/>
      <c r="EB84" s="386">
        <v>2</v>
      </c>
      <c r="EC84" s="386">
        <v>2</v>
      </c>
      <c r="ED84" s="386">
        <v>1.7</v>
      </c>
      <c r="EE84" s="386">
        <v>1.7</v>
      </c>
      <c r="EF84" s="386">
        <v>1.5</v>
      </c>
      <c r="EG84" s="386">
        <v>1.5</v>
      </c>
      <c r="EH84" s="386">
        <v>1.5</v>
      </c>
      <c r="EI84" s="386">
        <v>1.4</v>
      </c>
      <c r="EJ84" s="386">
        <v>1.4</v>
      </c>
      <c r="EK84" s="386">
        <v>1.4</v>
      </c>
      <c r="EL84" s="386">
        <v>1.4</v>
      </c>
      <c r="EM84" s="386">
        <v>1.4</v>
      </c>
      <c r="EN84" s="386">
        <v>1.3</v>
      </c>
      <c r="EO84" s="386">
        <v>1.3</v>
      </c>
      <c r="EP84" s="386">
        <v>1.3</v>
      </c>
      <c r="EQ84" s="386">
        <v>1.3</v>
      </c>
      <c r="ER84" s="386">
        <v>1.2</v>
      </c>
      <c r="ES84" s="386">
        <v>1.2</v>
      </c>
      <c r="ET84" s="386">
        <v>1.1000000000000001</v>
      </c>
      <c r="EU84" s="386">
        <v>1.1000000000000001</v>
      </c>
      <c r="EV84" s="386">
        <v>1.1000000000000001</v>
      </c>
      <c r="EW84" s="386">
        <v>1</v>
      </c>
      <c r="EX84" s="386">
        <v>1</v>
      </c>
      <c r="EY84" s="386">
        <v>0.9</v>
      </c>
      <c r="EZ84" s="386">
        <v>0.9</v>
      </c>
      <c r="FA84" s="385"/>
      <c r="FB84" s="385"/>
      <c r="FC84" s="385"/>
      <c r="FD84" s="385"/>
      <c r="FE84" s="386">
        <v>1.9</v>
      </c>
      <c r="FF84" s="386">
        <v>1.9</v>
      </c>
      <c r="FG84" s="386">
        <v>1.7</v>
      </c>
      <c r="FH84" s="386">
        <v>1.7</v>
      </c>
      <c r="FI84" s="386">
        <v>1.7</v>
      </c>
      <c r="FJ84" s="386">
        <v>1.6</v>
      </c>
      <c r="FK84" s="386">
        <v>1.6</v>
      </c>
      <c r="FL84" s="386">
        <v>1.6</v>
      </c>
      <c r="FM84" s="386">
        <v>1.6</v>
      </c>
      <c r="FN84" s="386">
        <v>1.6</v>
      </c>
      <c r="FO84" s="386">
        <v>1.5</v>
      </c>
      <c r="FP84" s="386">
        <v>1.5</v>
      </c>
      <c r="FQ84" s="386">
        <v>1.5</v>
      </c>
      <c r="FR84" s="386">
        <v>1.5</v>
      </c>
      <c r="FS84" s="386">
        <v>1.4</v>
      </c>
      <c r="FT84" s="386">
        <v>1.4</v>
      </c>
      <c r="FU84" s="386">
        <v>1.3</v>
      </c>
      <c r="FV84" s="386">
        <v>1.3</v>
      </c>
      <c r="FW84" s="386">
        <v>1.3</v>
      </c>
      <c r="FX84" s="386">
        <v>1.2</v>
      </c>
      <c r="FY84" s="386">
        <v>1.2</v>
      </c>
      <c r="FZ84" s="386">
        <v>1.1000000000000001</v>
      </c>
      <c r="GA84" s="386">
        <v>1.1000000000000001</v>
      </c>
      <c r="GB84" s="387"/>
      <c r="GC84" s="484">
        <v>28.550152134000005</v>
      </c>
      <c r="GD84" s="484">
        <v>32.464923686999995</v>
      </c>
      <c r="GE84" s="484">
        <v>34.521167331000008</v>
      </c>
      <c r="GF84" s="484">
        <v>37.183739228999997</v>
      </c>
      <c r="GG84" s="485">
        <v>39.371793363000009</v>
      </c>
      <c r="GH84" s="486">
        <v>7.2891200970000014</v>
      </c>
      <c r="GI84" s="484">
        <v>6.0105583440000014</v>
      </c>
      <c r="GJ84" s="484">
        <v>7.987715694000002</v>
      </c>
      <c r="GK84" s="484">
        <v>11.058900111000003</v>
      </c>
      <c r="GL84" s="484">
        <v>5.2196954040000012</v>
      </c>
      <c r="GM84" s="484">
        <v>4.8901691789999999</v>
      </c>
      <c r="GN84" s="484">
        <v>5.5360405799999999</v>
      </c>
      <c r="GO84" s="485">
        <v>7.7109136650000005</v>
      </c>
    </row>
    <row r="85" spans="1:197" hidden="1">
      <c r="A85" s="379" t="s">
        <v>665</v>
      </c>
      <c r="B85" s="400">
        <v>68.2</v>
      </c>
      <c r="C85" s="392">
        <v>250</v>
      </c>
      <c r="D85" s="392">
        <v>260</v>
      </c>
      <c r="E85" s="393">
        <v>7.5</v>
      </c>
      <c r="F85" s="393">
        <v>12.5</v>
      </c>
      <c r="G85" s="392">
        <v>24</v>
      </c>
      <c r="H85" s="399">
        <v>86.82</v>
      </c>
      <c r="I85" s="383">
        <v>3</v>
      </c>
      <c r="J85" s="487">
        <v>0.6</v>
      </c>
      <c r="K85" s="488"/>
      <c r="L85" s="369">
        <v>0.5</v>
      </c>
      <c r="M85" s="384">
        <v>0.6</v>
      </c>
      <c r="N85" s="480">
        <v>0.28299999999999997</v>
      </c>
      <c r="O85" s="371">
        <v>0.53300000000000003</v>
      </c>
      <c r="P85" s="371">
        <v>0.78300000000000003</v>
      </c>
      <c r="Q85" s="371">
        <v>0.48299999999999998</v>
      </c>
      <c r="R85" s="371">
        <f t="shared" si="8"/>
        <v>0.73299999999999998</v>
      </c>
      <c r="S85" s="371">
        <f t="shared" si="9"/>
        <v>0.98299999999999998</v>
      </c>
      <c r="T85" s="372">
        <f t="shared" si="6"/>
        <v>19.359646113995765</v>
      </c>
      <c r="U85" s="373"/>
      <c r="V85" s="372">
        <f t="shared" si="7"/>
        <v>14.988113120512848</v>
      </c>
      <c r="W85" s="373"/>
      <c r="X85" s="371">
        <v>0.67</v>
      </c>
      <c r="Y85" s="371">
        <v>0.72</v>
      </c>
      <c r="Z85" s="371">
        <v>0.83</v>
      </c>
      <c r="AA85" s="371">
        <v>1.46</v>
      </c>
      <c r="AB85" s="371">
        <v>1.88</v>
      </c>
      <c r="AC85" s="371">
        <v>3</v>
      </c>
      <c r="AD85" s="371">
        <v>3.3</v>
      </c>
      <c r="AE85" s="371">
        <v>3.6</v>
      </c>
      <c r="AF85" s="371">
        <v>4</v>
      </c>
      <c r="AG85" s="371">
        <v>5</v>
      </c>
      <c r="AH85" s="374" t="s">
        <v>587</v>
      </c>
      <c r="AI85" s="371">
        <v>0.2</v>
      </c>
      <c r="AJ85" s="371">
        <v>0.313</v>
      </c>
      <c r="AK85" s="371">
        <v>0.3</v>
      </c>
      <c r="AL85" s="371">
        <v>0.41299999999999998</v>
      </c>
      <c r="AM85" s="371">
        <v>0.4</v>
      </c>
      <c r="AN85" s="371">
        <v>0.51300000000000001</v>
      </c>
      <c r="AO85" s="371">
        <v>0.5</v>
      </c>
      <c r="AP85" s="371">
        <v>0.61299999999999999</v>
      </c>
      <c r="AQ85" s="371">
        <v>1.68</v>
      </c>
      <c r="AR85" s="375">
        <v>1.47</v>
      </c>
      <c r="AS85" s="375">
        <v>1.8480000000000001</v>
      </c>
      <c r="AT85" s="375">
        <v>1.617</v>
      </c>
      <c r="AU85" s="376">
        <v>0.52</v>
      </c>
      <c r="AV85" s="377">
        <v>0.12</v>
      </c>
      <c r="AW85" s="385"/>
      <c r="AX85" s="385"/>
      <c r="AY85" s="385"/>
      <c r="AZ85" s="386">
        <v>1.5</v>
      </c>
      <c r="BA85" s="386">
        <v>1.5</v>
      </c>
      <c r="BB85" s="386">
        <v>1.5</v>
      </c>
      <c r="BC85" s="386">
        <v>1.3</v>
      </c>
      <c r="BD85" s="386">
        <v>1.3</v>
      </c>
      <c r="BE85" s="386">
        <v>1.3</v>
      </c>
      <c r="BF85" s="386">
        <v>1</v>
      </c>
      <c r="BG85" s="386">
        <v>1</v>
      </c>
      <c r="BH85" s="386">
        <v>0.9</v>
      </c>
      <c r="BI85" s="386">
        <v>0.9</v>
      </c>
      <c r="BJ85" s="386">
        <v>0.9</v>
      </c>
      <c r="BK85" s="386">
        <v>0.9</v>
      </c>
      <c r="BL85" s="386">
        <v>0.7</v>
      </c>
      <c r="BM85" s="386">
        <v>0.7</v>
      </c>
      <c r="BN85" s="386">
        <v>0.7</v>
      </c>
      <c r="BO85" s="386">
        <v>0.7</v>
      </c>
      <c r="BP85" s="386">
        <v>0.7</v>
      </c>
      <c r="BQ85" s="386">
        <v>0.6</v>
      </c>
      <c r="BR85" s="386">
        <v>0.6</v>
      </c>
      <c r="BS85" s="386">
        <v>0.6</v>
      </c>
      <c r="BT85" s="386">
        <v>0.5</v>
      </c>
      <c r="BU85" s="386">
        <v>0.5</v>
      </c>
      <c r="BV85" s="386">
        <v>0.5</v>
      </c>
      <c r="BW85" s="386">
        <v>0.5</v>
      </c>
      <c r="BX85" s="385"/>
      <c r="BY85" s="385"/>
      <c r="BZ85" s="385"/>
      <c r="CA85" s="386">
        <v>1.5</v>
      </c>
      <c r="CB85" s="386">
        <v>1.5</v>
      </c>
      <c r="CC85" s="386">
        <v>1.5</v>
      </c>
      <c r="CD85" s="386">
        <v>1.3</v>
      </c>
      <c r="CE85" s="386">
        <v>1.3</v>
      </c>
      <c r="CF85" s="386">
        <v>1.3</v>
      </c>
      <c r="CG85" s="386">
        <v>1</v>
      </c>
      <c r="CH85" s="386">
        <v>1</v>
      </c>
      <c r="CI85" s="386">
        <v>0.9</v>
      </c>
      <c r="CJ85" s="386">
        <v>0.9</v>
      </c>
      <c r="CK85" s="386">
        <v>0.9</v>
      </c>
      <c r="CL85" s="386">
        <v>0.9</v>
      </c>
      <c r="CM85" s="386">
        <v>0.7</v>
      </c>
      <c r="CN85" s="386">
        <v>0.7</v>
      </c>
      <c r="CO85" s="386">
        <v>0.7</v>
      </c>
      <c r="CP85" s="386">
        <v>0.7</v>
      </c>
      <c r="CQ85" s="386">
        <v>0.7</v>
      </c>
      <c r="CR85" s="386">
        <v>0.6</v>
      </c>
      <c r="CS85" s="386">
        <v>0.6</v>
      </c>
      <c r="CT85" s="386">
        <v>0.6</v>
      </c>
      <c r="CU85" s="386">
        <v>0.5</v>
      </c>
      <c r="CV85" s="386">
        <v>0.5</v>
      </c>
      <c r="CW85" s="386">
        <v>0.5</v>
      </c>
      <c r="CX85" s="386">
        <v>0.5</v>
      </c>
      <c r="CY85" s="385"/>
      <c r="CZ85" s="385"/>
      <c r="DA85" s="385"/>
      <c r="DB85" s="386">
        <v>1.8</v>
      </c>
      <c r="DC85" s="386">
        <v>1.5</v>
      </c>
      <c r="DD85" s="386">
        <v>1.5</v>
      </c>
      <c r="DE85" s="386">
        <v>1.3</v>
      </c>
      <c r="DF85" s="386">
        <v>1.3</v>
      </c>
      <c r="DG85" s="386">
        <v>1.3</v>
      </c>
      <c r="DH85" s="386">
        <v>1.2</v>
      </c>
      <c r="DI85" s="386">
        <v>1.2</v>
      </c>
      <c r="DJ85" s="386">
        <v>1.2</v>
      </c>
      <c r="DK85" s="386">
        <v>1.2</v>
      </c>
      <c r="DL85" s="386">
        <v>1.2</v>
      </c>
      <c r="DM85" s="386">
        <v>1.1000000000000001</v>
      </c>
      <c r="DN85" s="386">
        <v>1.1000000000000001</v>
      </c>
      <c r="DO85" s="386">
        <v>1.1000000000000001</v>
      </c>
      <c r="DP85" s="386">
        <v>1.1000000000000001</v>
      </c>
      <c r="DQ85" s="386">
        <v>1</v>
      </c>
      <c r="DR85" s="386">
        <v>1</v>
      </c>
      <c r="DS85" s="386">
        <v>0.9</v>
      </c>
      <c r="DT85" s="386">
        <v>0.9</v>
      </c>
      <c r="DU85" s="386">
        <v>0.9</v>
      </c>
      <c r="DV85" s="386">
        <v>0.8</v>
      </c>
      <c r="DW85" s="386">
        <v>0.8</v>
      </c>
      <c r="DX85" s="386">
        <v>0.7</v>
      </c>
      <c r="DY85" s="386">
        <v>0.7</v>
      </c>
      <c r="DZ85" s="385"/>
      <c r="EA85" s="385"/>
      <c r="EB85" s="385"/>
      <c r="EC85" s="386">
        <v>2</v>
      </c>
      <c r="ED85" s="386">
        <v>1.8</v>
      </c>
      <c r="EE85" s="386">
        <v>1.8</v>
      </c>
      <c r="EF85" s="386">
        <v>1.6</v>
      </c>
      <c r="EG85" s="386">
        <v>1.6</v>
      </c>
      <c r="EH85" s="386">
        <v>1.6</v>
      </c>
      <c r="EI85" s="386">
        <v>1.4</v>
      </c>
      <c r="EJ85" s="386">
        <v>1.4</v>
      </c>
      <c r="EK85" s="386">
        <v>1.4</v>
      </c>
      <c r="EL85" s="386">
        <v>1.4</v>
      </c>
      <c r="EM85" s="386">
        <v>1.3</v>
      </c>
      <c r="EN85" s="386">
        <v>1.3</v>
      </c>
      <c r="EO85" s="386">
        <v>1.3</v>
      </c>
      <c r="EP85" s="386">
        <v>1.2</v>
      </c>
      <c r="EQ85" s="386">
        <v>1.2</v>
      </c>
      <c r="ER85" s="386">
        <v>1.2</v>
      </c>
      <c r="ES85" s="386">
        <v>1.1000000000000001</v>
      </c>
      <c r="ET85" s="386">
        <v>1.1000000000000001</v>
      </c>
      <c r="EU85" s="386">
        <v>1.1000000000000001</v>
      </c>
      <c r="EV85" s="386">
        <v>1.1000000000000001</v>
      </c>
      <c r="EW85" s="386">
        <v>1</v>
      </c>
      <c r="EX85" s="386">
        <v>1</v>
      </c>
      <c r="EY85" s="386">
        <v>1</v>
      </c>
      <c r="EZ85" s="386">
        <v>1</v>
      </c>
      <c r="FA85" s="385"/>
      <c r="FB85" s="385"/>
      <c r="FC85" s="385"/>
      <c r="FD85" s="385"/>
      <c r="FE85" s="386">
        <v>1.9</v>
      </c>
      <c r="FF85" s="386">
        <v>1.9</v>
      </c>
      <c r="FG85" s="386">
        <v>1.7</v>
      </c>
      <c r="FH85" s="386">
        <v>1.7</v>
      </c>
      <c r="FI85" s="386">
        <v>1.7</v>
      </c>
      <c r="FJ85" s="386">
        <v>1.6</v>
      </c>
      <c r="FK85" s="386">
        <v>1.6</v>
      </c>
      <c r="FL85" s="386">
        <v>1.6</v>
      </c>
      <c r="FM85" s="386">
        <v>1.6</v>
      </c>
      <c r="FN85" s="386">
        <v>1.6</v>
      </c>
      <c r="FO85" s="386">
        <v>1.5</v>
      </c>
      <c r="FP85" s="386">
        <v>1.5</v>
      </c>
      <c r="FQ85" s="386">
        <v>1.5</v>
      </c>
      <c r="FR85" s="386">
        <v>1.5</v>
      </c>
      <c r="FS85" s="386">
        <v>1.4</v>
      </c>
      <c r="FT85" s="386">
        <v>1.4</v>
      </c>
      <c r="FU85" s="386">
        <v>1.3</v>
      </c>
      <c r="FV85" s="386">
        <v>1.3</v>
      </c>
      <c r="FW85" s="386">
        <v>1.3</v>
      </c>
      <c r="FX85" s="386">
        <v>1.2</v>
      </c>
      <c r="FY85" s="386">
        <v>1.2</v>
      </c>
      <c r="FZ85" s="386">
        <v>1.1000000000000001</v>
      </c>
      <c r="GA85" s="386">
        <v>1.1000000000000001</v>
      </c>
      <c r="GB85" s="387"/>
      <c r="GC85" s="484">
        <v>34.507986281999997</v>
      </c>
      <c r="GD85" s="484">
        <v>37.645075943999998</v>
      </c>
      <c r="GE85" s="484">
        <v>44.855109747</v>
      </c>
      <c r="GF85" s="484">
        <v>49.560744240000005</v>
      </c>
      <c r="GG85" s="485">
        <v>59.604703577999999</v>
      </c>
      <c r="GH85" s="486">
        <v>7.2891200970000014</v>
      </c>
      <c r="GI85" s="484">
        <v>6.0105583440000014</v>
      </c>
      <c r="GJ85" s="484">
        <v>7.987715694000002</v>
      </c>
      <c r="GK85" s="484">
        <v>11.058900111000003</v>
      </c>
      <c r="GL85" s="484">
        <v>5.2196954040000012</v>
      </c>
      <c r="GM85" s="484">
        <v>4.8901691789999999</v>
      </c>
      <c r="GN85" s="484">
        <v>5.5360405799999999</v>
      </c>
      <c r="GO85" s="485">
        <v>7.7109136650000005</v>
      </c>
    </row>
    <row r="86" spans="1:197" hidden="1">
      <c r="A86" s="390" t="s">
        <v>666</v>
      </c>
      <c r="B86" s="400">
        <v>54.1</v>
      </c>
      <c r="C86" s="392">
        <v>244</v>
      </c>
      <c r="D86" s="392">
        <v>260</v>
      </c>
      <c r="E86" s="393">
        <v>6.5</v>
      </c>
      <c r="F86" s="393">
        <v>9.5</v>
      </c>
      <c r="G86" s="392">
        <v>24</v>
      </c>
      <c r="H86" s="399">
        <v>68.97</v>
      </c>
      <c r="I86" s="383">
        <v>3</v>
      </c>
      <c r="J86" s="487">
        <v>0.6</v>
      </c>
      <c r="K86" s="488"/>
      <c r="L86" s="369">
        <v>0.5</v>
      </c>
      <c r="M86" s="384">
        <v>0.6</v>
      </c>
      <c r="N86" s="480">
        <v>0.28299999999999997</v>
      </c>
      <c r="O86" s="371">
        <v>0.53300000000000003</v>
      </c>
      <c r="P86" s="371">
        <v>0.78300000000000003</v>
      </c>
      <c r="Q86" s="371">
        <v>0.48299999999999998</v>
      </c>
      <c r="R86" s="371">
        <f t="shared" si="8"/>
        <v>0.73299999999999998</v>
      </c>
      <c r="S86" s="371">
        <f t="shared" si="9"/>
        <v>0.98299999999999998</v>
      </c>
      <c r="T86" s="372">
        <f t="shared" si="6"/>
        <v>19.359646113995765</v>
      </c>
      <c r="U86" s="373"/>
      <c r="V86" s="372">
        <f t="shared" si="7"/>
        <v>14.988113120512848</v>
      </c>
      <c r="W86" s="373"/>
      <c r="X86" s="371">
        <v>0.67</v>
      </c>
      <c r="Y86" s="371">
        <v>0.72</v>
      </c>
      <c r="Z86" s="371">
        <v>0.83</v>
      </c>
      <c r="AA86" s="371">
        <v>1.46</v>
      </c>
      <c r="AB86" s="371">
        <v>1.88</v>
      </c>
      <c r="AC86" s="371">
        <v>3</v>
      </c>
      <c r="AD86" s="371">
        <v>3.3</v>
      </c>
      <c r="AE86" s="371">
        <v>3.6</v>
      </c>
      <c r="AF86" s="371">
        <v>4</v>
      </c>
      <c r="AG86" s="371">
        <v>5</v>
      </c>
      <c r="AH86" s="374" t="s">
        <v>587</v>
      </c>
      <c r="AI86" s="371">
        <v>0.2</v>
      </c>
      <c r="AJ86" s="371">
        <v>0.313</v>
      </c>
      <c r="AK86" s="371">
        <v>0.3</v>
      </c>
      <c r="AL86" s="371">
        <v>0.41299999999999998</v>
      </c>
      <c r="AM86" s="371">
        <v>0.4</v>
      </c>
      <c r="AN86" s="371">
        <v>0.51300000000000001</v>
      </c>
      <c r="AO86" s="371">
        <v>0.5</v>
      </c>
      <c r="AP86" s="371">
        <v>0.61299999999999999</v>
      </c>
      <c r="AQ86" s="371">
        <v>1.68</v>
      </c>
      <c r="AR86" s="375">
        <v>1.47</v>
      </c>
      <c r="AS86" s="375">
        <v>1.8480000000000001</v>
      </c>
      <c r="AT86" s="375">
        <v>1.617</v>
      </c>
      <c r="AU86" s="376">
        <v>0.52</v>
      </c>
      <c r="AV86" s="377">
        <v>0.12</v>
      </c>
      <c r="AW86" s="385"/>
      <c r="AX86" s="385"/>
      <c r="AY86" s="385"/>
      <c r="AZ86" s="385"/>
      <c r="BA86" s="385"/>
      <c r="BB86" s="385"/>
      <c r="BC86" s="386">
        <v>1.3</v>
      </c>
      <c r="BD86" s="386">
        <v>1.3</v>
      </c>
      <c r="BE86" s="386">
        <v>1.3</v>
      </c>
      <c r="BF86" s="386">
        <v>1</v>
      </c>
      <c r="BG86" s="386">
        <v>1</v>
      </c>
      <c r="BH86" s="386">
        <v>0.9</v>
      </c>
      <c r="BI86" s="386">
        <v>0.9</v>
      </c>
      <c r="BJ86" s="386">
        <v>0.9</v>
      </c>
      <c r="BK86" s="386">
        <v>0.9</v>
      </c>
      <c r="BL86" s="386">
        <v>0.7</v>
      </c>
      <c r="BM86" s="386">
        <v>0.7</v>
      </c>
      <c r="BN86" s="386">
        <v>0.7</v>
      </c>
      <c r="BO86" s="386">
        <v>0.7</v>
      </c>
      <c r="BP86" s="386">
        <v>0.7</v>
      </c>
      <c r="BQ86" s="386">
        <v>0.6</v>
      </c>
      <c r="BR86" s="386">
        <v>0.6</v>
      </c>
      <c r="BS86" s="386">
        <v>0.6</v>
      </c>
      <c r="BT86" s="386">
        <v>0.5</v>
      </c>
      <c r="BU86" s="386">
        <v>0.5</v>
      </c>
      <c r="BV86" s="386">
        <v>0.5</v>
      </c>
      <c r="BW86" s="386">
        <v>0.5</v>
      </c>
      <c r="BX86" s="385"/>
      <c r="BY86" s="385"/>
      <c r="BZ86" s="385"/>
      <c r="CA86" s="385"/>
      <c r="CB86" s="385"/>
      <c r="CC86" s="385"/>
      <c r="CD86" s="386">
        <v>1.3</v>
      </c>
      <c r="CE86" s="386">
        <v>1.3</v>
      </c>
      <c r="CF86" s="386">
        <v>1.3</v>
      </c>
      <c r="CG86" s="386">
        <v>1</v>
      </c>
      <c r="CH86" s="386">
        <v>1</v>
      </c>
      <c r="CI86" s="386">
        <v>0.9</v>
      </c>
      <c r="CJ86" s="386">
        <v>0.9</v>
      </c>
      <c r="CK86" s="386">
        <v>0.9</v>
      </c>
      <c r="CL86" s="386">
        <v>0.9</v>
      </c>
      <c r="CM86" s="386">
        <v>0.7</v>
      </c>
      <c r="CN86" s="386">
        <v>0.7</v>
      </c>
      <c r="CO86" s="386">
        <v>0.7</v>
      </c>
      <c r="CP86" s="386">
        <v>0.7</v>
      </c>
      <c r="CQ86" s="386">
        <v>0.5</v>
      </c>
      <c r="CR86" s="386">
        <v>0.5</v>
      </c>
      <c r="CS86" s="386">
        <v>0.5</v>
      </c>
      <c r="CT86" s="386">
        <v>0.5</v>
      </c>
      <c r="CU86" s="386">
        <v>0.4</v>
      </c>
      <c r="CV86" s="386">
        <v>0.4</v>
      </c>
      <c r="CW86" s="386">
        <v>0.4</v>
      </c>
      <c r="CX86" s="386">
        <v>0.4</v>
      </c>
      <c r="CY86" s="385"/>
      <c r="CZ86" s="385"/>
      <c r="DA86" s="385"/>
      <c r="DB86" s="385"/>
      <c r="DC86" s="385"/>
      <c r="DD86" s="385"/>
      <c r="DE86" s="386">
        <v>1.5</v>
      </c>
      <c r="DF86" s="386">
        <v>1.5</v>
      </c>
      <c r="DG86" s="386">
        <v>1.5</v>
      </c>
      <c r="DH86" s="386">
        <v>1.2</v>
      </c>
      <c r="DI86" s="386">
        <v>1.2</v>
      </c>
      <c r="DJ86" s="386">
        <v>1.1000000000000001</v>
      </c>
      <c r="DK86" s="386">
        <v>1.1000000000000001</v>
      </c>
      <c r="DL86" s="386">
        <v>1.1000000000000001</v>
      </c>
      <c r="DM86" s="386">
        <v>1.1000000000000001</v>
      </c>
      <c r="DN86" s="386">
        <v>1.1000000000000001</v>
      </c>
      <c r="DO86" s="386">
        <v>1.1000000000000001</v>
      </c>
      <c r="DP86" s="386">
        <v>1.1000000000000001</v>
      </c>
      <c r="DQ86" s="386">
        <v>1</v>
      </c>
      <c r="DR86" s="386">
        <v>1</v>
      </c>
      <c r="DS86" s="386">
        <v>0.9</v>
      </c>
      <c r="DT86" s="386">
        <v>0.9</v>
      </c>
      <c r="DU86" s="386">
        <v>0.9</v>
      </c>
      <c r="DV86" s="386">
        <v>0.8</v>
      </c>
      <c r="DW86" s="386">
        <v>0.8</v>
      </c>
      <c r="DX86" s="386">
        <v>0.7</v>
      </c>
      <c r="DY86" s="386">
        <v>0.7</v>
      </c>
      <c r="DZ86" s="385"/>
      <c r="EA86" s="385"/>
      <c r="EB86" s="385"/>
      <c r="EC86" s="385"/>
      <c r="ED86" s="385"/>
      <c r="EE86" s="385"/>
      <c r="EF86" s="386">
        <v>1.5</v>
      </c>
      <c r="EG86" s="386">
        <v>1.5</v>
      </c>
      <c r="EH86" s="386">
        <v>1.5</v>
      </c>
      <c r="EI86" s="386">
        <v>1.4</v>
      </c>
      <c r="EJ86" s="386">
        <v>1.4</v>
      </c>
      <c r="EK86" s="386">
        <v>1.4</v>
      </c>
      <c r="EL86" s="386">
        <v>1.4</v>
      </c>
      <c r="EM86" s="386">
        <v>1.3</v>
      </c>
      <c r="EN86" s="386">
        <v>1.3</v>
      </c>
      <c r="EO86" s="386">
        <v>1.3</v>
      </c>
      <c r="EP86" s="386">
        <v>1.2</v>
      </c>
      <c r="EQ86" s="386">
        <v>1.2</v>
      </c>
      <c r="ER86" s="386">
        <v>1.2</v>
      </c>
      <c r="ES86" s="386">
        <v>1.1000000000000001</v>
      </c>
      <c r="ET86" s="386">
        <v>1.1000000000000001</v>
      </c>
      <c r="EU86" s="386">
        <v>1.1000000000000001</v>
      </c>
      <c r="EV86" s="386">
        <v>1.1000000000000001</v>
      </c>
      <c r="EW86" s="386">
        <v>1</v>
      </c>
      <c r="EX86" s="386">
        <v>1</v>
      </c>
      <c r="EY86" s="386">
        <v>1</v>
      </c>
      <c r="EZ86" s="386">
        <v>1</v>
      </c>
      <c r="FA86" s="385"/>
      <c r="FB86" s="385"/>
      <c r="FC86" s="385"/>
      <c r="FD86" s="385"/>
      <c r="FE86" s="385"/>
      <c r="FF86" s="385"/>
      <c r="FG86" s="386">
        <v>1.7</v>
      </c>
      <c r="FH86" s="386">
        <v>1.7</v>
      </c>
      <c r="FI86" s="386">
        <v>1.7</v>
      </c>
      <c r="FJ86" s="386">
        <v>1.6</v>
      </c>
      <c r="FK86" s="386">
        <v>1.6</v>
      </c>
      <c r="FL86" s="386">
        <v>1.6</v>
      </c>
      <c r="FM86" s="386">
        <v>1.6</v>
      </c>
      <c r="FN86" s="386">
        <v>1.6</v>
      </c>
      <c r="FO86" s="386">
        <v>1.5</v>
      </c>
      <c r="FP86" s="386">
        <v>1.5</v>
      </c>
      <c r="FQ86" s="386">
        <v>1.5</v>
      </c>
      <c r="FR86" s="386">
        <v>1.5</v>
      </c>
      <c r="FS86" s="386">
        <v>1.4</v>
      </c>
      <c r="FT86" s="386">
        <v>1.4</v>
      </c>
      <c r="FU86" s="386">
        <v>1.3</v>
      </c>
      <c r="FV86" s="386">
        <v>1.3</v>
      </c>
      <c r="FW86" s="386">
        <v>1.3</v>
      </c>
      <c r="FX86" s="386">
        <v>1.2</v>
      </c>
      <c r="FY86" s="386">
        <v>1.2</v>
      </c>
      <c r="FZ86" s="386">
        <v>1.1000000000000001</v>
      </c>
      <c r="GA86" s="386">
        <v>1.1000000000000001</v>
      </c>
      <c r="GB86" s="387"/>
      <c r="GC86" s="484">
        <v>38.027326365000008</v>
      </c>
      <c r="GD86" s="484">
        <v>46.146852549000002</v>
      </c>
      <c r="GE86" s="484">
        <v>58.049339796000005</v>
      </c>
      <c r="GF86" s="484">
        <v>63.585380376000003</v>
      </c>
      <c r="GG86" s="485">
        <v>73.945684889999995</v>
      </c>
      <c r="GH86" s="486">
        <v>7.2891200970000014</v>
      </c>
      <c r="GI86" s="484">
        <v>6.0105583440000014</v>
      </c>
      <c r="GJ86" s="484">
        <v>7.987715694000002</v>
      </c>
      <c r="GK86" s="484">
        <v>11.058900111000003</v>
      </c>
      <c r="GL86" s="484">
        <v>5.2196954040000012</v>
      </c>
      <c r="GM86" s="484">
        <v>4.8901691789999999</v>
      </c>
      <c r="GN86" s="484">
        <v>5.5360405799999999</v>
      </c>
      <c r="GO86" s="485">
        <v>7.7109136650000005</v>
      </c>
    </row>
    <row r="87" spans="1:197" hidden="1">
      <c r="A87" s="379" t="s">
        <v>667</v>
      </c>
      <c r="B87" s="400">
        <v>93</v>
      </c>
      <c r="C87" s="392">
        <v>260</v>
      </c>
      <c r="D87" s="392">
        <v>260</v>
      </c>
      <c r="E87" s="393">
        <v>10</v>
      </c>
      <c r="F87" s="393">
        <v>17.5</v>
      </c>
      <c r="G87" s="392">
        <v>24</v>
      </c>
      <c r="H87" s="399">
        <v>118.4</v>
      </c>
      <c r="I87" s="383">
        <v>3</v>
      </c>
      <c r="J87" s="487">
        <v>0.6</v>
      </c>
      <c r="K87" s="488"/>
      <c r="L87" s="369">
        <v>0.5</v>
      </c>
      <c r="M87" s="384">
        <v>0.6</v>
      </c>
      <c r="N87" s="480">
        <v>0.30499999999999999</v>
      </c>
      <c r="O87" s="371">
        <v>0.55500000000000005</v>
      </c>
      <c r="P87" s="371">
        <v>0.80500000000000005</v>
      </c>
      <c r="Q87" s="371">
        <v>0.505</v>
      </c>
      <c r="R87" s="371">
        <f t="shared" si="8"/>
        <v>0.755</v>
      </c>
      <c r="S87" s="371">
        <f t="shared" si="9"/>
        <v>1.0049999999999999</v>
      </c>
      <c r="T87" s="372">
        <f t="shared" si="6"/>
        <v>19.359646113995765</v>
      </c>
      <c r="U87" s="373"/>
      <c r="V87" s="372">
        <f t="shared" si="7"/>
        <v>14.988113120512848</v>
      </c>
      <c r="W87" s="373"/>
      <c r="X87" s="371">
        <v>0.67</v>
      </c>
      <c r="Y87" s="371">
        <v>0.72</v>
      </c>
      <c r="Z87" s="371">
        <v>0.83</v>
      </c>
      <c r="AA87" s="371">
        <v>1.46</v>
      </c>
      <c r="AB87" s="371">
        <v>1.88</v>
      </c>
      <c r="AC87" s="371">
        <v>3</v>
      </c>
      <c r="AD87" s="371">
        <v>3.3</v>
      </c>
      <c r="AE87" s="371">
        <v>3.6</v>
      </c>
      <c r="AF87" s="371">
        <v>4</v>
      </c>
      <c r="AG87" s="371">
        <v>5</v>
      </c>
      <c r="AH87" s="374" t="s">
        <v>587</v>
      </c>
      <c r="AI87" s="371">
        <v>0.27500000000000002</v>
      </c>
      <c r="AJ87" s="371">
        <v>0.35099999999999998</v>
      </c>
      <c r="AK87" s="371">
        <v>0.375</v>
      </c>
      <c r="AL87" s="371">
        <v>0.45100000000000001</v>
      </c>
      <c r="AM87" s="371">
        <v>0.47499999999999998</v>
      </c>
      <c r="AN87" s="371">
        <v>0.55100000000000005</v>
      </c>
      <c r="AO87" s="371">
        <v>0.57499999999999996</v>
      </c>
      <c r="AP87" s="371">
        <v>0.65100000000000002</v>
      </c>
      <c r="AQ87" s="371">
        <v>1.68</v>
      </c>
      <c r="AR87" s="375">
        <v>1.47</v>
      </c>
      <c r="AS87" s="375">
        <v>1.8480000000000001</v>
      </c>
      <c r="AT87" s="375">
        <v>1.617</v>
      </c>
      <c r="AU87" s="376">
        <v>0.52</v>
      </c>
      <c r="AV87" s="377">
        <v>0.12</v>
      </c>
      <c r="AW87" s="386">
        <v>1.4</v>
      </c>
      <c r="AX87" s="386">
        <v>1.4</v>
      </c>
      <c r="AY87" s="386">
        <v>1.4</v>
      </c>
      <c r="AZ87" s="386">
        <v>1.4</v>
      </c>
      <c r="BA87" s="386">
        <v>1.1000000000000001</v>
      </c>
      <c r="BB87" s="386">
        <v>1.1000000000000001</v>
      </c>
      <c r="BC87" s="386">
        <v>0.9</v>
      </c>
      <c r="BD87" s="386">
        <v>0.9</v>
      </c>
      <c r="BE87" s="386">
        <v>0.9</v>
      </c>
      <c r="BF87" s="386">
        <v>0.8</v>
      </c>
      <c r="BG87" s="386">
        <v>0.8</v>
      </c>
      <c r="BH87" s="386">
        <v>0.8</v>
      </c>
      <c r="BI87" s="386">
        <v>0.8</v>
      </c>
      <c r="BJ87" s="386">
        <v>0.8</v>
      </c>
      <c r="BK87" s="386">
        <v>0.7</v>
      </c>
      <c r="BL87" s="386">
        <v>0.7</v>
      </c>
      <c r="BM87" s="386">
        <v>0.7</v>
      </c>
      <c r="BN87" s="386">
        <v>0.7</v>
      </c>
      <c r="BO87" s="386">
        <v>0.6</v>
      </c>
      <c r="BP87" s="386">
        <v>0.6</v>
      </c>
      <c r="BQ87" s="386">
        <v>0.5</v>
      </c>
      <c r="BR87" s="386">
        <v>0.5</v>
      </c>
      <c r="BS87" s="386">
        <v>0.5</v>
      </c>
      <c r="BT87" s="386">
        <v>0.5</v>
      </c>
      <c r="BU87" s="386">
        <v>0.4</v>
      </c>
      <c r="BV87" s="386">
        <v>0.4</v>
      </c>
      <c r="BW87" s="386">
        <v>0.4</v>
      </c>
      <c r="BX87" s="386">
        <v>1.6</v>
      </c>
      <c r="BY87" s="386">
        <v>1.6</v>
      </c>
      <c r="BZ87" s="386">
        <v>1.6</v>
      </c>
      <c r="CA87" s="386">
        <v>1.6</v>
      </c>
      <c r="CB87" s="386">
        <v>1.3</v>
      </c>
      <c r="CC87" s="386">
        <v>1.3</v>
      </c>
      <c r="CD87" s="386">
        <v>1.1000000000000001</v>
      </c>
      <c r="CE87" s="386">
        <v>1.1000000000000001</v>
      </c>
      <c r="CF87" s="386">
        <v>1.1000000000000001</v>
      </c>
      <c r="CG87" s="386">
        <v>1</v>
      </c>
      <c r="CH87" s="386">
        <v>1</v>
      </c>
      <c r="CI87" s="386">
        <v>1</v>
      </c>
      <c r="CJ87" s="386">
        <v>1</v>
      </c>
      <c r="CK87" s="386">
        <v>1</v>
      </c>
      <c r="CL87" s="386">
        <v>0.9</v>
      </c>
      <c r="CM87" s="386">
        <v>0.9</v>
      </c>
      <c r="CN87" s="386">
        <v>0.9</v>
      </c>
      <c r="CO87" s="386">
        <v>0.9</v>
      </c>
      <c r="CP87" s="386">
        <v>0.8</v>
      </c>
      <c r="CQ87" s="386">
        <v>0.8</v>
      </c>
      <c r="CR87" s="386">
        <v>0.7</v>
      </c>
      <c r="CS87" s="386">
        <v>0.7</v>
      </c>
      <c r="CT87" s="386">
        <v>0.7</v>
      </c>
      <c r="CU87" s="386">
        <v>0.6</v>
      </c>
      <c r="CV87" s="386">
        <v>0.6</v>
      </c>
      <c r="CW87" s="386">
        <v>0.5</v>
      </c>
      <c r="CX87" s="386">
        <v>0.5</v>
      </c>
      <c r="CY87" s="386">
        <v>1.8</v>
      </c>
      <c r="CZ87" s="386">
        <v>1.8</v>
      </c>
      <c r="DA87" s="386">
        <v>1.8</v>
      </c>
      <c r="DB87" s="386">
        <v>1.8</v>
      </c>
      <c r="DC87" s="386">
        <v>1.5</v>
      </c>
      <c r="DD87" s="386">
        <v>1.5</v>
      </c>
      <c r="DE87" s="386">
        <v>1.3</v>
      </c>
      <c r="DF87" s="386">
        <v>1.3</v>
      </c>
      <c r="DG87" s="386">
        <v>1.3</v>
      </c>
      <c r="DH87" s="386">
        <v>1.2</v>
      </c>
      <c r="DI87" s="386">
        <v>1.2</v>
      </c>
      <c r="DJ87" s="386">
        <v>1.2</v>
      </c>
      <c r="DK87" s="386">
        <v>1.2</v>
      </c>
      <c r="DL87" s="386">
        <v>1.2</v>
      </c>
      <c r="DM87" s="386">
        <v>1.1000000000000001</v>
      </c>
      <c r="DN87" s="386">
        <v>1.1000000000000001</v>
      </c>
      <c r="DO87" s="386">
        <v>1.1000000000000001</v>
      </c>
      <c r="DP87" s="386">
        <v>1.1000000000000001</v>
      </c>
      <c r="DQ87" s="386">
        <v>1</v>
      </c>
      <c r="DR87" s="386">
        <v>1</v>
      </c>
      <c r="DS87" s="386">
        <v>0.9</v>
      </c>
      <c r="DT87" s="386">
        <v>0.9</v>
      </c>
      <c r="DU87" s="386">
        <v>0.9</v>
      </c>
      <c r="DV87" s="386">
        <v>0.8</v>
      </c>
      <c r="DW87" s="386">
        <v>0.8</v>
      </c>
      <c r="DX87" s="386">
        <v>0.7</v>
      </c>
      <c r="DY87" s="386">
        <v>0.7</v>
      </c>
      <c r="DZ87" s="385"/>
      <c r="EA87" s="385"/>
      <c r="EB87" s="386">
        <v>2</v>
      </c>
      <c r="EC87" s="386">
        <v>2</v>
      </c>
      <c r="ED87" s="386">
        <v>1.7</v>
      </c>
      <c r="EE87" s="386">
        <v>1.7</v>
      </c>
      <c r="EF87" s="386">
        <v>1.5</v>
      </c>
      <c r="EG87" s="386">
        <v>1.5</v>
      </c>
      <c r="EH87" s="386">
        <v>1.5</v>
      </c>
      <c r="EI87" s="386">
        <v>1.4</v>
      </c>
      <c r="EJ87" s="386">
        <v>1.4</v>
      </c>
      <c r="EK87" s="386">
        <v>1.4</v>
      </c>
      <c r="EL87" s="386">
        <v>1.4</v>
      </c>
      <c r="EM87" s="386">
        <v>1.4</v>
      </c>
      <c r="EN87" s="386">
        <v>1.3</v>
      </c>
      <c r="EO87" s="386">
        <v>1.3</v>
      </c>
      <c r="EP87" s="386">
        <v>1.3</v>
      </c>
      <c r="EQ87" s="386">
        <v>1.3</v>
      </c>
      <c r="ER87" s="386">
        <v>1.2</v>
      </c>
      <c r="ES87" s="386">
        <v>1.2</v>
      </c>
      <c r="ET87" s="386">
        <v>1.1000000000000001</v>
      </c>
      <c r="EU87" s="386">
        <v>1.1000000000000001</v>
      </c>
      <c r="EV87" s="386">
        <v>1.1000000000000001</v>
      </c>
      <c r="EW87" s="386">
        <v>1</v>
      </c>
      <c r="EX87" s="386">
        <v>1</v>
      </c>
      <c r="EY87" s="386">
        <v>0.9</v>
      </c>
      <c r="EZ87" s="386">
        <v>1</v>
      </c>
      <c r="FA87" s="385"/>
      <c r="FB87" s="385"/>
      <c r="FC87" s="385"/>
      <c r="FD87" s="385"/>
      <c r="FE87" s="386">
        <v>1.9</v>
      </c>
      <c r="FF87" s="386">
        <v>1.9</v>
      </c>
      <c r="FG87" s="386">
        <v>1.7</v>
      </c>
      <c r="FH87" s="386">
        <v>1.7</v>
      </c>
      <c r="FI87" s="386">
        <v>1.7</v>
      </c>
      <c r="FJ87" s="386">
        <v>1.6</v>
      </c>
      <c r="FK87" s="386">
        <v>1.6</v>
      </c>
      <c r="FL87" s="386">
        <v>1.6</v>
      </c>
      <c r="FM87" s="386">
        <v>1.6</v>
      </c>
      <c r="FN87" s="386">
        <v>1.6</v>
      </c>
      <c r="FO87" s="386">
        <v>1.5</v>
      </c>
      <c r="FP87" s="386">
        <v>1.5</v>
      </c>
      <c r="FQ87" s="386">
        <v>1.5</v>
      </c>
      <c r="FR87" s="386">
        <v>1.5</v>
      </c>
      <c r="FS87" s="386">
        <v>1.4</v>
      </c>
      <c r="FT87" s="386">
        <v>1.4</v>
      </c>
      <c r="FU87" s="386">
        <v>1.3</v>
      </c>
      <c r="FV87" s="386">
        <v>1.3</v>
      </c>
      <c r="FW87" s="386">
        <v>1.3</v>
      </c>
      <c r="FX87" s="386">
        <v>1.2</v>
      </c>
      <c r="FY87" s="386">
        <v>1.2</v>
      </c>
      <c r="FZ87" s="386">
        <v>1.1000000000000001</v>
      </c>
      <c r="GA87" s="386">
        <v>1.1000000000000001</v>
      </c>
      <c r="GB87" s="387"/>
      <c r="GC87" s="484">
        <v>32.899898303999997</v>
      </c>
      <c r="GD87" s="484">
        <v>37.36827391500001</v>
      </c>
      <c r="GE87" s="484">
        <v>43.892893170000001</v>
      </c>
      <c r="GF87" s="484">
        <v>46.845448146000003</v>
      </c>
      <c r="GG87" s="485">
        <v>52.526480265000018</v>
      </c>
      <c r="GH87" s="486">
        <v>7.2891200970000014</v>
      </c>
      <c r="GI87" s="484">
        <v>6.0105583440000014</v>
      </c>
      <c r="GJ87" s="484">
        <v>7.987715694000002</v>
      </c>
      <c r="GK87" s="484">
        <v>11.058900111000003</v>
      </c>
      <c r="GL87" s="484">
        <v>5.2196954040000012</v>
      </c>
      <c r="GM87" s="484">
        <v>4.8901691789999999</v>
      </c>
      <c r="GN87" s="484">
        <v>5.5360405799999999</v>
      </c>
      <c r="GO87" s="485">
        <v>7.7109136650000005</v>
      </c>
    </row>
    <row r="88" spans="1:197" hidden="1">
      <c r="A88" s="379" t="s">
        <v>668</v>
      </c>
      <c r="B88" s="391">
        <v>172</v>
      </c>
      <c r="C88" s="392">
        <v>290</v>
      </c>
      <c r="D88" s="392">
        <v>268</v>
      </c>
      <c r="E88" s="393">
        <v>18</v>
      </c>
      <c r="F88" s="393">
        <v>32.5</v>
      </c>
      <c r="G88" s="392">
        <v>24</v>
      </c>
      <c r="H88" s="399">
        <v>219.6</v>
      </c>
      <c r="I88" s="383">
        <v>3</v>
      </c>
      <c r="J88" s="487">
        <v>0.6</v>
      </c>
      <c r="K88" s="488"/>
      <c r="L88" s="369">
        <v>0.5</v>
      </c>
      <c r="M88" s="384">
        <v>0.6</v>
      </c>
      <c r="N88" s="480">
        <v>0.33200000000000002</v>
      </c>
      <c r="O88" s="371">
        <v>0.58199999999999996</v>
      </c>
      <c r="P88" s="371">
        <v>0.83199999999999996</v>
      </c>
      <c r="Q88" s="371">
        <v>0.53200000000000003</v>
      </c>
      <c r="R88" s="371">
        <f t="shared" si="8"/>
        <v>0.78200000000000003</v>
      </c>
      <c r="S88" s="371">
        <f t="shared" si="9"/>
        <v>1.032</v>
      </c>
      <c r="T88" s="372">
        <f t="shared" si="6"/>
        <v>19.359646113995765</v>
      </c>
      <c r="U88" s="373"/>
      <c r="V88" s="372">
        <f t="shared" si="7"/>
        <v>14.988113120512848</v>
      </c>
      <c r="W88" s="373"/>
      <c r="X88" s="371">
        <v>0.67</v>
      </c>
      <c r="Y88" s="371">
        <v>0.72</v>
      </c>
      <c r="Z88" s="371">
        <v>0.83</v>
      </c>
      <c r="AA88" s="371">
        <v>1.46</v>
      </c>
      <c r="AB88" s="371">
        <v>1.88</v>
      </c>
      <c r="AC88" s="371">
        <v>3</v>
      </c>
      <c r="AD88" s="371">
        <v>3.3</v>
      </c>
      <c r="AE88" s="371">
        <v>3.6</v>
      </c>
      <c r="AF88" s="371">
        <v>4</v>
      </c>
      <c r="AG88" s="371">
        <v>5</v>
      </c>
      <c r="AH88" s="374" t="s">
        <v>587</v>
      </c>
      <c r="AI88" s="371">
        <v>0.5</v>
      </c>
      <c r="AJ88" s="371">
        <v>0.95499999999999996</v>
      </c>
      <c r="AK88" s="371">
        <v>0.6</v>
      </c>
      <c r="AL88" s="371">
        <v>1.03</v>
      </c>
      <c r="AM88" s="371">
        <v>0.7</v>
      </c>
      <c r="AN88" s="371">
        <v>1.105</v>
      </c>
      <c r="AO88" s="371">
        <v>0.8</v>
      </c>
      <c r="AP88" s="371">
        <v>1.18</v>
      </c>
      <c r="AQ88" s="371">
        <v>1.68</v>
      </c>
      <c r="AR88" s="375">
        <v>1.47</v>
      </c>
      <c r="AS88" s="375">
        <v>1.8480000000000001</v>
      </c>
      <c r="AT88" s="375">
        <v>1.617</v>
      </c>
      <c r="AU88" s="376">
        <v>0.54</v>
      </c>
      <c r="AV88" s="377">
        <v>0.14000000000000001</v>
      </c>
      <c r="AW88" s="386">
        <v>1.4</v>
      </c>
      <c r="AX88" s="386">
        <v>1.4</v>
      </c>
      <c r="AY88" s="386">
        <v>1.4</v>
      </c>
      <c r="AZ88" s="386">
        <v>1.4</v>
      </c>
      <c r="BA88" s="386">
        <v>1.1000000000000001</v>
      </c>
      <c r="BB88" s="386">
        <v>1.1000000000000001</v>
      </c>
      <c r="BC88" s="386">
        <v>0.9</v>
      </c>
      <c r="BD88" s="386">
        <v>0.9</v>
      </c>
      <c r="BE88" s="386">
        <v>0.9</v>
      </c>
      <c r="BF88" s="386">
        <v>0.8</v>
      </c>
      <c r="BG88" s="386">
        <v>0.8</v>
      </c>
      <c r="BH88" s="386">
        <v>0.8</v>
      </c>
      <c r="BI88" s="386">
        <v>0.8</v>
      </c>
      <c r="BJ88" s="386">
        <v>0.8</v>
      </c>
      <c r="BK88" s="386">
        <v>0.7</v>
      </c>
      <c r="BL88" s="386">
        <v>0.7</v>
      </c>
      <c r="BM88" s="386">
        <v>0.7</v>
      </c>
      <c r="BN88" s="386">
        <v>0.7</v>
      </c>
      <c r="BO88" s="386">
        <v>0.6</v>
      </c>
      <c r="BP88" s="386">
        <v>0.6</v>
      </c>
      <c r="BQ88" s="386">
        <v>0.5</v>
      </c>
      <c r="BR88" s="386">
        <v>0.5</v>
      </c>
      <c r="BS88" s="386">
        <v>0.5</v>
      </c>
      <c r="BT88" s="386">
        <v>0.5</v>
      </c>
      <c r="BU88" s="386">
        <v>0.4</v>
      </c>
      <c r="BV88" s="386">
        <v>0.4</v>
      </c>
      <c r="BW88" s="386">
        <v>0.4</v>
      </c>
      <c r="BX88" s="386">
        <v>1.6</v>
      </c>
      <c r="BY88" s="386">
        <v>1.6</v>
      </c>
      <c r="BZ88" s="386">
        <v>1.6</v>
      </c>
      <c r="CA88" s="386">
        <v>1.6</v>
      </c>
      <c r="CB88" s="386">
        <v>1.3</v>
      </c>
      <c r="CC88" s="386">
        <v>1.3</v>
      </c>
      <c r="CD88" s="386">
        <v>1.1000000000000001</v>
      </c>
      <c r="CE88" s="386">
        <v>1.1000000000000001</v>
      </c>
      <c r="CF88" s="386">
        <v>1.1000000000000001</v>
      </c>
      <c r="CG88" s="386">
        <v>1</v>
      </c>
      <c r="CH88" s="386">
        <v>1</v>
      </c>
      <c r="CI88" s="386">
        <v>1</v>
      </c>
      <c r="CJ88" s="386">
        <v>1</v>
      </c>
      <c r="CK88" s="386">
        <v>1</v>
      </c>
      <c r="CL88" s="386">
        <v>0.9</v>
      </c>
      <c r="CM88" s="386">
        <v>0.9</v>
      </c>
      <c r="CN88" s="386">
        <v>0.9</v>
      </c>
      <c r="CO88" s="386">
        <v>0.9</v>
      </c>
      <c r="CP88" s="386">
        <v>0.8</v>
      </c>
      <c r="CQ88" s="386">
        <v>0.8</v>
      </c>
      <c r="CR88" s="386">
        <v>0.7</v>
      </c>
      <c r="CS88" s="386">
        <v>0.7</v>
      </c>
      <c r="CT88" s="386">
        <v>0.7</v>
      </c>
      <c r="CU88" s="386">
        <v>0.6</v>
      </c>
      <c r="CV88" s="386">
        <v>0.6</v>
      </c>
      <c r="CW88" s="386">
        <v>0.5</v>
      </c>
      <c r="CX88" s="386">
        <v>0.5</v>
      </c>
      <c r="CY88" s="386">
        <v>1.8</v>
      </c>
      <c r="CZ88" s="386">
        <v>1.8</v>
      </c>
      <c r="DA88" s="386">
        <v>1.8</v>
      </c>
      <c r="DB88" s="386">
        <v>1.8</v>
      </c>
      <c r="DC88" s="386">
        <v>1.5</v>
      </c>
      <c r="DD88" s="386">
        <v>1.5</v>
      </c>
      <c r="DE88" s="386">
        <v>1.3</v>
      </c>
      <c r="DF88" s="386">
        <v>1.3</v>
      </c>
      <c r="DG88" s="386">
        <v>1.3</v>
      </c>
      <c r="DH88" s="386">
        <v>1.2</v>
      </c>
      <c r="DI88" s="386">
        <v>1.2</v>
      </c>
      <c r="DJ88" s="386">
        <v>1.2</v>
      </c>
      <c r="DK88" s="386">
        <v>1.2</v>
      </c>
      <c r="DL88" s="386">
        <v>1.2</v>
      </c>
      <c r="DM88" s="386">
        <v>1.1000000000000001</v>
      </c>
      <c r="DN88" s="386">
        <v>1.1000000000000001</v>
      </c>
      <c r="DO88" s="386">
        <v>1.1000000000000001</v>
      </c>
      <c r="DP88" s="386">
        <v>1.1000000000000001</v>
      </c>
      <c r="DQ88" s="386">
        <v>1</v>
      </c>
      <c r="DR88" s="386">
        <v>1</v>
      </c>
      <c r="DS88" s="386">
        <v>0.9</v>
      </c>
      <c r="DT88" s="386">
        <v>0.9</v>
      </c>
      <c r="DU88" s="386">
        <v>0.9</v>
      </c>
      <c r="DV88" s="386">
        <v>0.8</v>
      </c>
      <c r="DW88" s="386">
        <v>0.8</v>
      </c>
      <c r="DX88" s="386">
        <v>0.7</v>
      </c>
      <c r="DY88" s="386">
        <v>0.7</v>
      </c>
      <c r="DZ88" s="385"/>
      <c r="EA88" s="385"/>
      <c r="EB88" s="386">
        <v>2</v>
      </c>
      <c r="EC88" s="386">
        <v>2</v>
      </c>
      <c r="ED88" s="386">
        <v>1.7</v>
      </c>
      <c r="EE88" s="386">
        <v>1.7</v>
      </c>
      <c r="EF88" s="386">
        <v>1.5</v>
      </c>
      <c r="EG88" s="386">
        <v>1.5</v>
      </c>
      <c r="EH88" s="386">
        <v>1.5</v>
      </c>
      <c r="EI88" s="386">
        <v>1.4</v>
      </c>
      <c r="EJ88" s="386">
        <v>1.4</v>
      </c>
      <c r="EK88" s="386">
        <v>1.4</v>
      </c>
      <c r="EL88" s="386">
        <v>1.4</v>
      </c>
      <c r="EM88" s="386">
        <v>1.4</v>
      </c>
      <c r="EN88" s="386">
        <v>1.3</v>
      </c>
      <c r="EO88" s="386">
        <v>1.3</v>
      </c>
      <c r="EP88" s="386">
        <v>1.3</v>
      </c>
      <c r="EQ88" s="386">
        <v>1.3</v>
      </c>
      <c r="ER88" s="386">
        <v>1.2</v>
      </c>
      <c r="ES88" s="386">
        <v>1.2</v>
      </c>
      <c r="ET88" s="386">
        <v>1.1000000000000001</v>
      </c>
      <c r="EU88" s="386">
        <v>1.1000000000000001</v>
      </c>
      <c r="EV88" s="386">
        <v>1.1000000000000001</v>
      </c>
      <c r="EW88" s="386">
        <v>1</v>
      </c>
      <c r="EX88" s="386">
        <v>1</v>
      </c>
      <c r="EY88" s="386">
        <v>0.9</v>
      </c>
      <c r="EZ88" s="386">
        <v>1</v>
      </c>
      <c r="FA88" s="385"/>
      <c r="FB88" s="385"/>
      <c r="FC88" s="385"/>
      <c r="FD88" s="385"/>
      <c r="FE88" s="386">
        <v>1.9</v>
      </c>
      <c r="FF88" s="386">
        <v>1.9</v>
      </c>
      <c r="FG88" s="386">
        <v>1.7</v>
      </c>
      <c r="FH88" s="386">
        <v>1.7</v>
      </c>
      <c r="FI88" s="386">
        <v>1.7</v>
      </c>
      <c r="FJ88" s="386">
        <v>1.6</v>
      </c>
      <c r="FK88" s="386">
        <v>1.6</v>
      </c>
      <c r="FL88" s="386">
        <v>1.6</v>
      </c>
      <c r="FM88" s="386">
        <v>1.6</v>
      </c>
      <c r="FN88" s="386">
        <v>1.6</v>
      </c>
      <c r="FO88" s="386">
        <v>1.5</v>
      </c>
      <c r="FP88" s="386">
        <v>1.5</v>
      </c>
      <c r="FQ88" s="386">
        <v>1.5</v>
      </c>
      <c r="FR88" s="386">
        <v>1.5</v>
      </c>
      <c r="FS88" s="386">
        <v>1.4</v>
      </c>
      <c r="FT88" s="386">
        <v>1.4</v>
      </c>
      <c r="FU88" s="386">
        <v>1.3</v>
      </c>
      <c r="FV88" s="386">
        <v>1.3</v>
      </c>
      <c r="FW88" s="386">
        <v>1.3</v>
      </c>
      <c r="FX88" s="386">
        <v>1.2</v>
      </c>
      <c r="FY88" s="386">
        <v>1.2</v>
      </c>
      <c r="FZ88" s="386">
        <v>1.1000000000000001</v>
      </c>
      <c r="GA88" s="386">
        <v>1.1000000000000001</v>
      </c>
      <c r="GB88" s="387"/>
      <c r="GC88" s="484">
        <v>24.991268904000009</v>
      </c>
      <c r="GD88" s="484">
        <v>28.167901713000006</v>
      </c>
      <c r="GE88" s="484">
        <v>30.171421161000001</v>
      </c>
      <c r="GF88" s="484">
        <v>32.768087814000005</v>
      </c>
      <c r="GG88" s="485">
        <v>34.916598801000006</v>
      </c>
      <c r="GH88" s="486">
        <v>7.2891200970000014</v>
      </c>
      <c r="GI88" s="484">
        <v>6.0105583440000014</v>
      </c>
      <c r="GJ88" s="484">
        <v>7.987715694000002</v>
      </c>
      <c r="GK88" s="484">
        <v>11.058900111000003</v>
      </c>
      <c r="GL88" s="484">
        <v>5.2196954040000012</v>
      </c>
      <c r="GM88" s="484">
        <v>4.8901691789999999</v>
      </c>
      <c r="GN88" s="484">
        <v>5.5360405799999999</v>
      </c>
      <c r="GO88" s="485">
        <v>7.7109136650000005</v>
      </c>
    </row>
    <row r="89" spans="1:197" hidden="1">
      <c r="A89" s="379" t="s">
        <v>669</v>
      </c>
      <c r="B89" s="388">
        <v>76.400000000000006</v>
      </c>
      <c r="C89" s="381">
        <v>270</v>
      </c>
      <c r="D89" s="381">
        <v>280</v>
      </c>
      <c r="E89" s="382">
        <v>8</v>
      </c>
      <c r="F89" s="382">
        <v>13</v>
      </c>
      <c r="G89" s="381">
        <v>24</v>
      </c>
      <c r="H89" s="389">
        <v>97.26</v>
      </c>
      <c r="I89" s="383">
        <v>3</v>
      </c>
      <c r="J89" s="487">
        <v>0.6</v>
      </c>
      <c r="K89" s="488"/>
      <c r="L89" s="369">
        <v>0.5</v>
      </c>
      <c r="M89" s="384">
        <v>0.6</v>
      </c>
      <c r="N89" s="480">
        <v>0.30499999999999999</v>
      </c>
      <c r="O89" s="371">
        <v>0.55500000000000005</v>
      </c>
      <c r="P89" s="371">
        <v>0.80500000000000005</v>
      </c>
      <c r="Q89" s="371">
        <v>0.505</v>
      </c>
      <c r="R89" s="371">
        <f t="shared" si="8"/>
        <v>0.755</v>
      </c>
      <c r="S89" s="371">
        <f t="shared" si="9"/>
        <v>1.0049999999999999</v>
      </c>
      <c r="T89" s="372">
        <f t="shared" si="6"/>
        <v>19.359646113995765</v>
      </c>
      <c r="U89" s="373"/>
      <c r="V89" s="372">
        <f t="shared" si="7"/>
        <v>14.988113120512848</v>
      </c>
      <c r="W89" s="373"/>
      <c r="X89" s="371">
        <v>0.67</v>
      </c>
      <c r="Y89" s="371">
        <v>0.72</v>
      </c>
      <c r="Z89" s="371">
        <v>0.83</v>
      </c>
      <c r="AA89" s="371">
        <v>1.46</v>
      </c>
      <c r="AB89" s="371">
        <v>1.88</v>
      </c>
      <c r="AC89" s="371">
        <v>3</v>
      </c>
      <c r="AD89" s="371">
        <v>3.3</v>
      </c>
      <c r="AE89" s="371">
        <v>3.6</v>
      </c>
      <c r="AF89" s="371">
        <v>4</v>
      </c>
      <c r="AG89" s="371">
        <v>5</v>
      </c>
      <c r="AH89" s="374" t="s">
        <v>587</v>
      </c>
      <c r="AI89" s="371">
        <v>0.2</v>
      </c>
      <c r="AJ89" s="371">
        <v>0.313</v>
      </c>
      <c r="AK89" s="371">
        <v>0.3</v>
      </c>
      <c r="AL89" s="371">
        <v>0.41299999999999998</v>
      </c>
      <c r="AM89" s="371">
        <v>0.4</v>
      </c>
      <c r="AN89" s="371">
        <v>0.51300000000000001</v>
      </c>
      <c r="AO89" s="371">
        <v>0.5</v>
      </c>
      <c r="AP89" s="371">
        <v>0.61299999999999999</v>
      </c>
      <c r="AQ89" s="371">
        <v>1.68</v>
      </c>
      <c r="AR89" s="375">
        <v>1.47</v>
      </c>
      <c r="AS89" s="375">
        <v>1.8480000000000001</v>
      </c>
      <c r="AT89" s="375">
        <v>1.617</v>
      </c>
      <c r="AU89" s="376">
        <v>0.52</v>
      </c>
      <c r="AV89" s="377">
        <v>0.12</v>
      </c>
      <c r="AW89" s="385"/>
      <c r="AX89" s="385"/>
      <c r="AY89" s="385"/>
      <c r="AZ89" s="386">
        <v>1.5</v>
      </c>
      <c r="BA89" s="386">
        <v>1.5</v>
      </c>
      <c r="BB89" s="386">
        <v>1.5</v>
      </c>
      <c r="BC89" s="386">
        <v>1.3</v>
      </c>
      <c r="BD89" s="386">
        <v>1.3</v>
      </c>
      <c r="BE89" s="386">
        <v>1.3</v>
      </c>
      <c r="BF89" s="386">
        <v>1</v>
      </c>
      <c r="BG89" s="386">
        <v>1</v>
      </c>
      <c r="BH89" s="386">
        <v>0.9</v>
      </c>
      <c r="BI89" s="386">
        <v>0.9</v>
      </c>
      <c r="BJ89" s="386">
        <v>0.9</v>
      </c>
      <c r="BK89" s="386">
        <v>0.9</v>
      </c>
      <c r="BL89" s="386">
        <v>0.7</v>
      </c>
      <c r="BM89" s="386">
        <v>0.7</v>
      </c>
      <c r="BN89" s="386">
        <v>0.7</v>
      </c>
      <c r="BO89" s="386">
        <v>0.7</v>
      </c>
      <c r="BP89" s="386">
        <v>0.7</v>
      </c>
      <c r="BQ89" s="386">
        <v>0.6</v>
      </c>
      <c r="BR89" s="386">
        <v>0.6</v>
      </c>
      <c r="BS89" s="386">
        <v>0.6</v>
      </c>
      <c r="BT89" s="386">
        <v>0.5</v>
      </c>
      <c r="BU89" s="386">
        <v>0.5</v>
      </c>
      <c r="BV89" s="386">
        <v>0.5</v>
      </c>
      <c r="BW89" s="386">
        <v>0.5</v>
      </c>
      <c r="BX89" s="385"/>
      <c r="BY89" s="385"/>
      <c r="BZ89" s="385"/>
      <c r="CA89" s="386">
        <v>1.5</v>
      </c>
      <c r="CB89" s="386">
        <v>1.5</v>
      </c>
      <c r="CC89" s="386">
        <v>1.5</v>
      </c>
      <c r="CD89" s="386">
        <v>1.3</v>
      </c>
      <c r="CE89" s="386">
        <v>1.3</v>
      </c>
      <c r="CF89" s="386">
        <v>1.3</v>
      </c>
      <c r="CG89" s="386">
        <v>1</v>
      </c>
      <c r="CH89" s="386">
        <v>1</v>
      </c>
      <c r="CI89" s="386">
        <v>0.9</v>
      </c>
      <c r="CJ89" s="386">
        <v>0.9</v>
      </c>
      <c r="CK89" s="386">
        <v>0.9</v>
      </c>
      <c r="CL89" s="386">
        <v>0.9</v>
      </c>
      <c r="CM89" s="386">
        <v>0.7</v>
      </c>
      <c r="CN89" s="386">
        <v>0.7</v>
      </c>
      <c r="CO89" s="386">
        <v>0.7</v>
      </c>
      <c r="CP89" s="386">
        <v>0.7</v>
      </c>
      <c r="CQ89" s="386">
        <v>0.7</v>
      </c>
      <c r="CR89" s="386">
        <v>0.6</v>
      </c>
      <c r="CS89" s="386">
        <v>0.6</v>
      </c>
      <c r="CT89" s="386">
        <v>0.6</v>
      </c>
      <c r="CU89" s="386">
        <v>0.5</v>
      </c>
      <c r="CV89" s="386">
        <v>0.5</v>
      </c>
      <c r="CW89" s="386">
        <v>0.5</v>
      </c>
      <c r="CX89" s="386">
        <v>0.5</v>
      </c>
      <c r="CY89" s="385"/>
      <c r="CZ89" s="385"/>
      <c r="DA89" s="385"/>
      <c r="DB89" s="386">
        <v>1.8</v>
      </c>
      <c r="DC89" s="386">
        <v>1.5</v>
      </c>
      <c r="DD89" s="386">
        <v>1.5</v>
      </c>
      <c r="DE89" s="386">
        <v>1.3</v>
      </c>
      <c r="DF89" s="386">
        <v>1.3</v>
      </c>
      <c r="DG89" s="386">
        <v>1.3</v>
      </c>
      <c r="DH89" s="386">
        <v>1.2</v>
      </c>
      <c r="DI89" s="386">
        <v>1.2</v>
      </c>
      <c r="DJ89" s="386">
        <v>1.2</v>
      </c>
      <c r="DK89" s="386">
        <v>1.2</v>
      </c>
      <c r="DL89" s="386">
        <v>1.2</v>
      </c>
      <c r="DM89" s="386">
        <v>1.1000000000000001</v>
      </c>
      <c r="DN89" s="386">
        <v>1.1000000000000001</v>
      </c>
      <c r="DO89" s="386">
        <v>1.1000000000000001</v>
      </c>
      <c r="DP89" s="386">
        <v>1.1000000000000001</v>
      </c>
      <c r="DQ89" s="386">
        <v>1</v>
      </c>
      <c r="DR89" s="386">
        <v>1</v>
      </c>
      <c r="DS89" s="386">
        <v>0.9</v>
      </c>
      <c r="DT89" s="386">
        <v>0.9</v>
      </c>
      <c r="DU89" s="386">
        <v>0.9</v>
      </c>
      <c r="DV89" s="386">
        <v>0.8</v>
      </c>
      <c r="DW89" s="386">
        <v>0.8</v>
      </c>
      <c r="DX89" s="386">
        <v>0.7</v>
      </c>
      <c r="DY89" s="386">
        <v>0.7</v>
      </c>
      <c r="DZ89" s="385"/>
      <c r="EA89" s="385"/>
      <c r="EB89" s="385"/>
      <c r="EC89" s="386">
        <v>1.8</v>
      </c>
      <c r="ED89" s="386">
        <v>1.5</v>
      </c>
      <c r="EE89" s="386">
        <v>1.5</v>
      </c>
      <c r="EF89" s="386">
        <v>1.5</v>
      </c>
      <c r="EG89" s="386">
        <v>1.5</v>
      </c>
      <c r="EH89" s="386">
        <v>1.5</v>
      </c>
      <c r="EI89" s="386">
        <v>1.4</v>
      </c>
      <c r="EJ89" s="386">
        <v>1.4</v>
      </c>
      <c r="EK89" s="386">
        <v>1.4</v>
      </c>
      <c r="EL89" s="386">
        <v>1.4</v>
      </c>
      <c r="EM89" s="386">
        <v>1.4</v>
      </c>
      <c r="EN89" s="386">
        <v>1.3</v>
      </c>
      <c r="EO89" s="386">
        <v>1.3</v>
      </c>
      <c r="EP89" s="386">
        <v>1.3</v>
      </c>
      <c r="EQ89" s="386">
        <v>1.3</v>
      </c>
      <c r="ER89" s="386">
        <v>1.2</v>
      </c>
      <c r="ES89" s="386">
        <v>1.2</v>
      </c>
      <c r="ET89" s="386">
        <v>1.1000000000000001</v>
      </c>
      <c r="EU89" s="386">
        <v>1.1000000000000001</v>
      </c>
      <c r="EV89" s="386">
        <v>1.1000000000000001</v>
      </c>
      <c r="EW89" s="386">
        <v>1</v>
      </c>
      <c r="EX89" s="386">
        <v>1</v>
      </c>
      <c r="EY89" s="386">
        <v>0.9</v>
      </c>
      <c r="EZ89" s="386">
        <v>0.9</v>
      </c>
      <c r="FA89" s="385"/>
      <c r="FB89" s="385"/>
      <c r="FC89" s="385"/>
      <c r="FD89" s="385"/>
      <c r="FE89" s="386">
        <v>1.9</v>
      </c>
      <c r="FF89" s="386">
        <v>1.9</v>
      </c>
      <c r="FG89" s="386">
        <v>1.7</v>
      </c>
      <c r="FH89" s="386">
        <v>1.7</v>
      </c>
      <c r="FI89" s="386">
        <v>1.7</v>
      </c>
      <c r="FJ89" s="386">
        <v>1.6</v>
      </c>
      <c r="FK89" s="386">
        <v>1.6</v>
      </c>
      <c r="FL89" s="386">
        <v>1.6</v>
      </c>
      <c r="FM89" s="386">
        <v>1.6</v>
      </c>
      <c r="FN89" s="386">
        <v>1.6</v>
      </c>
      <c r="FO89" s="386">
        <v>1.5</v>
      </c>
      <c r="FP89" s="386">
        <v>1.5</v>
      </c>
      <c r="FQ89" s="386">
        <v>1.5</v>
      </c>
      <c r="FR89" s="386">
        <v>1.5</v>
      </c>
      <c r="FS89" s="386">
        <v>1.4</v>
      </c>
      <c r="FT89" s="386">
        <v>1.4</v>
      </c>
      <c r="FU89" s="386">
        <v>1.3</v>
      </c>
      <c r="FV89" s="386">
        <v>1.3</v>
      </c>
      <c r="FW89" s="386">
        <v>1.3</v>
      </c>
      <c r="FX89" s="386">
        <v>1.2</v>
      </c>
      <c r="FY89" s="386">
        <v>1.2</v>
      </c>
      <c r="FZ89" s="386">
        <v>1.1000000000000001</v>
      </c>
      <c r="GA89" s="386">
        <v>1.1000000000000001</v>
      </c>
      <c r="GB89" s="387"/>
      <c r="GC89" s="484">
        <v>32.899898303999997</v>
      </c>
      <c r="GD89" s="484">
        <v>37.36827391500001</v>
      </c>
      <c r="GE89" s="484">
        <v>43.892893170000001</v>
      </c>
      <c r="GF89" s="484">
        <v>46.845448146000003</v>
      </c>
      <c r="GG89" s="485">
        <v>52.526480265000018</v>
      </c>
      <c r="GH89" s="486">
        <v>7.2891200970000014</v>
      </c>
      <c r="GI89" s="484">
        <v>6.0105583440000014</v>
      </c>
      <c r="GJ89" s="484">
        <v>7.987715694000002</v>
      </c>
      <c r="GK89" s="484">
        <v>11.058900111000003</v>
      </c>
      <c r="GL89" s="484">
        <v>5.2196954040000012</v>
      </c>
      <c r="GM89" s="484">
        <v>4.8901691789999999</v>
      </c>
      <c r="GN89" s="484">
        <v>5.5360405799999999</v>
      </c>
      <c r="GO89" s="485">
        <v>7.7109136650000005</v>
      </c>
    </row>
    <row r="90" spans="1:197" hidden="1">
      <c r="A90" s="379" t="s">
        <v>670</v>
      </c>
      <c r="B90" s="388">
        <v>61.2</v>
      </c>
      <c r="C90" s="381">
        <v>264</v>
      </c>
      <c r="D90" s="381">
        <v>280</v>
      </c>
      <c r="E90" s="382">
        <v>7</v>
      </c>
      <c r="F90" s="382">
        <v>10</v>
      </c>
      <c r="G90" s="381">
        <v>24</v>
      </c>
      <c r="H90" s="389">
        <v>78.02</v>
      </c>
      <c r="I90" s="383">
        <v>3</v>
      </c>
      <c r="J90" s="487">
        <v>0.6</v>
      </c>
      <c r="K90" s="488"/>
      <c r="L90" s="369">
        <v>0.5</v>
      </c>
      <c r="M90" s="384">
        <v>0.6</v>
      </c>
      <c r="N90" s="480">
        <v>0.30499999999999999</v>
      </c>
      <c r="O90" s="371">
        <v>0.55500000000000005</v>
      </c>
      <c r="P90" s="371">
        <v>0.80500000000000005</v>
      </c>
      <c r="Q90" s="371">
        <v>0.505</v>
      </c>
      <c r="R90" s="371">
        <f t="shared" si="8"/>
        <v>0.755</v>
      </c>
      <c r="S90" s="371">
        <f t="shared" si="9"/>
        <v>1.0049999999999999</v>
      </c>
      <c r="T90" s="372">
        <f t="shared" si="6"/>
        <v>19.359646113995765</v>
      </c>
      <c r="U90" s="373"/>
      <c r="V90" s="372">
        <f t="shared" si="7"/>
        <v>14.988113120512848</v>
      </c>
      <c r="W90" s="373"/>
      <c r="X90" s="371">
        <v>0.67</v>
      </c>
      <c r="Y90" s="371">
        <v>0.72</v>
      </c>
      <c r="Z90" s="371">
        <v>0.83</v>
      </c>
      <c r="AA90" s="371">
        <v>1.46</v>
      </c>
      <c r="AB90" s="371">
        <v>1.88</v>
      </c>
      <c r="AC90" s="371">
        <v>3</v>
      </c>
      <c r="AD90" s="371">
        <v>3.3</v>
      </c>
      <c r="AE90" s="371">
        <v>3.6</v>
      </c>
      <c r="AF90" s="371">
        <v>4</v>
      </c>
      <c r="AG90" s="371">
        <v>5</v>
      </c>
      <c r="AH90" s="374" t="s">
        <v>587</v>
      </c>
      <c r="AI90" s="371">
        <v>0.2</v>
      </c>
      <c r="AJ90" s="371">
        <v>0.313</v>
      </c>
      <c r="AK90" s="371">
        <v>0.3</v>
      </c>
      <c r="AL90" s="371">
        <v>0.41299999999999998</v>
      </c>
      <c r="AM90" s="371">
        <v>0.4</v>
      </c>
      <c r="AN90" s="371">
        <v>0.51300000000000001</v>
      </c>
      <c r="AO90" s="371">
        <v>0.5</v>
      </c>
      <c r="AP90" s="371">
        <v>0.61299999999999999</v>
      </c>
      <c r="AQ90" s="371">
        <v>1.68</v>
      </c>
      <c r="AR90" s="375">
        <v>1.47</v>
      </c>
      <c r="AS90" s="375">
        <v>1.8480000000000001</v>
      </c>
      <c r="AT90" s="375">
        <v>1.617</v>
      </c>
      <c r="AU90" s="376">
        <v>0.52</v>
      </c>
      <c r="AV90" s="377">
        <v>0.12</v>
      </c>
      <c r="AW90" s="385"/>
      <c r="AX90" s="385"/>
      <c r="AY90" s="385"/>
      <c r="AZ90" s="385"/>
      <c r="BA90" s="385"/>
      <c r="BB90" s="385"/>
      <c r="BC90" s="386">
        <v>1.3</v>
      </c>
      <c r="BD90" s="386">
        <v>1.3</v>
      </c>
      <c r="BE90" s="386">
        <v>1.3</v>
      </c>
      <c r="BF90" s="386">
        <v>1</v>
      </c>
      <c r="BG90" s="386">
        <v>1</v>
      </c>
      <c r="BH90" s="386">
        <v>0.9</v>
      </c>
      <c r="BI90" s="386">
        <v>0.9</v>
      </c>
      <c r="BJ90" s="386">
        <v>0.9</v>
      </c>
      <c r="BK90" s="386">
        <v>0.9</v>
      </c>
      <c r="BL90" s="386">
        <v>0.7</v>
      </c>
      <c r="BM90" s="386">
        <v>0.7</v>
      </c>
      <c r="BN90" s="386">
        <v>0.7</v>
      </c>
      <c r="BO90" s="386">
        <v>0.7</v>
      </c>
      <c r="BP90" s="386">
        <v>0.7</v>
      </c>
      <c r="BQ90" s="386">
        <v>0.6</v>
      </c>
      <c r="BR90" s="386">
        <v>0.6</v>
      </c>
      <c r="BS90" s="386">
        <v>0.6</v>
      </c>
      <c r="BT90" s="386">
        <v>0.5</v>
      </c>
      <c r="BU90" s="386">
        <v>0.5</v>
      </c>
      <c r="BV90" s="386">
        <v>0.5</v>
      </c>
      <c r="BW90" s="386">
        <v>0.5</v>
      </c>
      <c r="BX90" s="385"/>
      <c r="BY90" s="385"/>
      <c r="BZ90" s="385"/>
      <c r="CA90" s="385"/>
      <c r="CB90" s="385"/>
      <c r="CC90" s="385"/>
      <c r="CD90" s="386">
        <v>1.3</v>
      </c>
      <c r="CE90" s="386">
        <v>1.3</v>
      </c>
      <c r="CF90" s="386">
        <v>1.3</v>
      </c>
      <c r="CG90" s="386">
        <v>1</v>
      </c>
      <c r="CH90" s="386">
        <v>1</v>
      </c>
      <c r="CI90" s="386">
        <v>0.9</v>
      </c>
      <c r="CJ90" s="386">
        <v>0.9</v>
      </c>
      <c r="CK90" s="386">
        <v>0.9</v>
      </c>
      <c r="CL90" s="386">
        <v>0.9</v>
      </c>
      <c r="CM90" s="386">
        <v>0.7</v>
      </c>
      <c r="CN90" s="386">
        <v>0.7</v>
      </c>
      <c r="CO90" s="386">
        <v>0.7</v>
      </c>
      <c r="CP90" s="386">
        <v>0.7</v>
      </c>
      <c r="CQ90" s="386">
        <v>0.7</v>
      </c>
      <c r="CR90" s="386">
        <v>0.6</v>
      </c>
      <c r="CS90" s="386">
        <v>0.6</v>
      </c>
      <c r="CT90" s="386">
        <v>0.6</v>
      </c>
      <c r="CU90" s="386">
        <v>0.5</v>
      </c>
      <c r="CV90" s="386">
        <v>0.5</v>
      </c>
      <c r="CW90" s="386">
        <v>0.5</v>
      </c>
      <c r="CX90" s="386">
        <v>0.5</v>
      </c>
      <c r="CY90" s="385"/>
      <c r="CZ90" s="385"/>
      <c r="DA90" s="385"/>
      <c r="DB90" s="385"/>
      <c r="DC90" s="385"/>
      <c r="DD90" s="385"/>
      <c r="DE90" s="386">
        <v>1.5</v>
      </c>
      <c r="DF90" s="386">
        <v>1.5</v>
      </c>
      <c r="DG90" s="386">
        <v>1.5</v>
      </c>
      <c r="DH90" s="386">
        <v>1.2</v>
      </c>
      <c r="DI90" s="386">
        <v>1.2</v>
      </c>
      <c r="DJ90" s="386">
        <v>1.1000000000000001</v>
      </c>
      <c r="DK90" s="386">
        <v>1.1000000000000001</v>
      </c>
      <c r="DL90" s="386">
        <v>1.1000000000000001</v>
      </c>
      <c r="DM90" s="386">
        <v>1.1000000000000001</v>
      </c>
      <c r="DN90" s="386">
        <v>0.9</v>
      </c>
      <c r="DO90" s="386">
        <v>0.9</v>
      </c>
      <c r="DP90" s="386">
        <v>0.9</v>
      </c>
      <c r="DQ90" s="386">
        <v>0.9</v>
      </c>
      <c r="DR90" s="386">
        <v>0.7</v>
      </c>
      <c r="DS90" s="386">
        <v>0.7</v>
      </c>
      <c r="DT90" s="386">
        <v>0.7</v>
      </c>
      <c r="DU90" s="386">
        <v>0.7</v>
      </c>
      <c r="DV90" s="386">
        <v>0.7</v>
      </c>
      <c r="DW90" s="386">
        <v>0.7</v>
      </c>
      <c r="DX90" s="386">
        <v>0.7</v>
      </c>
      <c r="DY90" s="386">
        <v>0.6</v>
      </c>
      <c r="DZ90" s="385"/>
      <c r="EA90" s="385"/>
      <c r="EB90" s="385"/>
      <c r="EC90" s="385"/>
      <c r="ED90" s="385"/>
      <c r="EE90" s="385"/>
      <c r="EF90" s="386">
        <v>1.5</v>
      </c>
      <c r="EG90" s="386">
        <v>1.5</v>
      </c>
      <c r="EH90" s="386">
        <v>1.5</v>
      </c>
      <c r="EI90" s="386">
        <v>1.4</v>
      </c>
      <c r="EJ90" s="386">
        <v>1.4</v>
      </c>
      <c r="EK90" s="386">
        <v>1.4</v>
      </c>
      <c r="EL90" s="386">
        <v>1.4</v>
      </c>
      <c r="EM90" s="386">
        <v>1.3</v>
      </c>
      <c r="EN90" s="386">
        <v>1.3</v>
      </c>
      <c r="EO90" s="386">
        <v>1.3</v>
      </c>
      <c r="EP90" s="386">
        <v>1.2</v>
      </c>
      <c r="EQ90" s="386">
        <v>1.2</v>
      </c>
      <c r="ER90" s="386">
        <v>1.2</v>
      </c>
      <c r="ES90" s="386">
        <v>1.1000000000000001</v>
      </c>
      <c r="ET90" s="386">
        <v>1.1000000000000001</v>
      </c>
      <c r="EU90" s="386">
        <v>1.1000000000000001</v>
      </c>
      <c r="EV90" s="386">
        <v>1.1000000000000001</v>
      </c>
      <c r="EW90" s="386">
        <v>1</v>
      </c>
      <c r="EX90" s="386">
        <v>1</v>
      </c>
      <c r="EY90" s="386">
        <v>1</v>
      </c>
      <c r="EZ90" s="386">
        <v>1</v>
      </c>
      <c r="FA90" s="385"/>
      <c r="FB90" s="385"/>
      <c r="FC90" s="385"/>
      <c r="FD90" s="385"/>
      <c r="FE90" s="385"/>
      <c r="FF90" s="385"/>
      <c r="FG90" s="386">
        <v>1.7</v>
      </c>
      <c r="FH90" s="386">
        <v>1.7</v>
      </c>
      <c r="FI90" s="386">
        <v>1.7</v>
      </c>
      <c r="FJ90" s="386">
        <v>1.6</v>
      </c>
      <c r="FK90" s="386">
        <v>1.6</v>
      </c>
      <c r="FL90" s="386">
        <v>1.6</v>
      </c>
      <c r="FM90" s="386">
        <v>1.6</v>
      </c>
      <c r="FN90" s="386">
        <v>1.6</v>
      </c>
      <c r="FO90" s="386">
        <v>1.5</v>
      </c>
      <c r="FP90" s="386">
        <v>1.5</v>
      </c>
      <c r="FQ90" s="386">
        <v>1.5</v>
      </c>
      <c r="FR90" s="386">
        <v>1.5</v>
      </c>
      <c r="FS90" s="386">
        <v>1.4</v>
      </c>
      <c r="FT90" s="386">
        <v>1.4</v>
      </c>
      <c r="FU90" s="386">
        <v>1.3</v>
      </c>
      <c r="FV90" s="386">
        <v>1.3</v>
      </c>
      <c r="FW90" s="386">
        <v>1.3</v>
      </c>
      <c r="FX90" s="386">
        <v>1.2</v>
      </c>
      <c r="FY90" s="386">
        <v>1.2</v>
      </c>
      <c r="FZ90" s="386">
        <v>1.1000000000000001</v>
      </c>
      <c r="GA90" s="386">
        <v>1.1000000000000001</v>
      </c>
      <c r="GB90" s="387"/>
      <c r="GC90" s="484">
        <v>41.533485399000007</v>
      </c>
      <c r="GD90" s="484">
        <v>48.044923605000008</v>
      </c>
      <c r="GE90" s="484">
        <v>51.590625786000004</v>
      </c>
      <c r="GF90" s="484">
        <v>56.045820348000014</v>
      </c>
      <c r="GG90" s="485">
        <v>59.881505607000015</v>
      </c>
      <c r="GH90" s="486">
        <v>7.2891200970000014</v>
      </c>
      <c r="GI90" s="484">
        <v>6.0105583440000014</v>
      </c>
      <c r="GJ90" s="484">
        <v>7.987715694000002</v>
      </c>
      <c r="GK90" s="484">
        <v>11.058900111000003</v>
      </c>
      <c r="GL90" s="484">
        <v>5.2196954040000012</v>
      </c>
      <c r="GM90" s="484">
        <v>4.8901691789999999</v>
      </c>
      <c r="GN90" s="484">
        <v>5.5360405799999999</v>
      </c>
      <c r="GO90" s="485">
        <v>7.7109136650000005</v>
      </c>
    </row>
    <row r="91" spans="1:197" hidden="1">
      <c r="A91" s="379" t="s">
        <v>671</v>
      </c>
      <c r="B91" s="380">
        <v>103</v>
      </c>
      <c r="C91" s="381">
        <v>280</v>
      </c>
      <c r="D91" s="381">
        <v>280</v>
      </c>
      <c r="E91" s="382">
        <v>10.5</v>
      </c>
      <c r="F91" s="382">
        <v>18</v>
      </c>
      <c r="G91" s="381">
        <v>24</v>
      </c>
      <c r="H91" s="389">
        <v>131.4</v>
      </c>
      <c r="I91" s="383">
        <v>3</v>
      </c>
      <c r="J91" s="487">
        <v>0.6</v>
      </c>
      <c r="K91" s="488"/>
      <c r="L91" s="369">
        <v>0.5</v>
      </c>
      <c r="M91" s="384">
        <v>0.6</v>
      </c>
      <c r="N91" s="480">
        <v>0.33200000000000002</v>
      </c>
      <c r="O91" s="371">
        <v>0.58199999999999996</v>
      </c>
      <c r="P91" s="371">
        <v>0.83199999999999996</v>
      </c>
      <c r="Q91" s="371">
        <v>0.53200000000000003</v>
      </c>
      <c r="R91" s="371">
        <f t="shared" si="8"/>
        <v>0.78200000000000003</v>
      </c>
      <c r="S91" s="371">
        <f t="shared" si="9"/>
        <v>1.032</v>
      </c>
      <c r="T91" s="372">
        <f t="shared" si="6"/>
        <v>19.359646113995765</v>
      </c>
      <c r="U91" s="373"/>
      <c r="V91" s="372">
        <f t="shared" si="7"/>
        <v>14.988113120512848</v>
      </c>
      <c r="W91" s="373"/>
      <c r="X91" s="371">
        <v>0.67</v>
      </c>
      <c r="Y91" s="371">
        <v>0.72</v>
      </c>
      <c r="Z91" s="371">
        <v>0.83</v>
      </c>
      <c r="AA91" s="371">
        <v>1.46</v>
      </c>
      <c r="AB91" s="371">
        <v>1.88</v>
      </c>
      <c r="AC91" s="371">
        <v>3</v>
      </c>
      <c r="AD91" s="371">
        <v>3.3</v>
      </c>
      <c r="AE91" s="371">
        <v>3.6</v>
      </c>
      <c r="AF91" s="371">
        <v>4</v>
      </c>
      <c r="AG91" s="371">
        <v>5</v>
      </c>
      <c r="AH91" s="374" t="s">
        <v>587</v>
      </c>
      <c r="AI91" s="371">
        <v>0.27500000000000002</v>
      </c>
      <c r="AJ91" s="371">
        <v>0.35099999999999998</v>
      </c>
      <c r="AK91" s="371">
        <v>0.375</v>
      </c>
      <c r="AL91" s="371">
        <v>0.45100000000000001</v>
      </c>
      <c r="AM91" s="371">
        <v>0.47499999999999998</v>
      </c>
      <c r="AN91" s="371">
        <v>0.55100000000000005</v>
      </c>
      <c r="AO91" s="371">
        <v>0.57499999999999996</v>
      </c>
      <c r="AP91" s="371">
        <v>0.65100000000000002</v>
      </c>
      <c r="AQ91" s="371">
        <v>1.68</v>
      </c>
      <c r="AR91" s="375">
        <v>1.47</v>
      </c>
      <c r="AS91" s="375">
        <v>1.8480000000000001</v>
      </c>
      <c r="AT91" s="375">
        <v>1.617</v>
      </c>
      <c r="AU91" s="376">
        <v>0.52</v>
      </c>
      <c r="AV91" s="377">
        <v>0.12</v>
      </c>
      <c r="AW91" s="386">
        <v>1.4</v>
      </c>
      <c r="AX91" s="386">
        <v>1.4</v>
      </c>
      <c r="AY91" s="386">
        <v>1.4</v>
      </c>
      <c r="AZ91" s="386">
        <v>1.4</v>
      </c>
      <c r="BA91" s="386">
        <v>1.1000000000000001</v>
      </c>
      <c r="BB91" s="386">
        <v>1.1000000000000001</v>
      </c>
      <c r="BC91" s="386">
        <v>0.9</v>
      </c>
      <c r="BD91" s="386">
        <v>0.9</v>
      </c>
      <c r="BE91" s="386">
        <v>0.9</v>
      </c>
      <c r="BF91" s="386">
        <v>0.8</v>
      </c>
      <c r="BG91" s="386">
        <v>0.8</v>
      </c>
      <c r="BH91" s="386">
        <v>0.8</v>
      </c>
      <c r="BI91" s="386">
        <v>0.8</v>
      </c>
      <c r="BJ91" s="386">
        <v>0.8</v>
      </c>
      <c r="BK91" s="386">
        <v>0.7</v>
      </c>
      <c r="BL91" s="386">
        <v>0.7</v>
      </c>
      <c r="BM91" s="386">
        <v>0.7</v>
      </c>
      <c r="BN91" s="386">
        <v>0.7</v>
      </c>
      <c r="BO91" s="386">
        <v>0.6</v>
      </c>
      <c r="BP91" s="386">
        <v>0.6</v>
      </c>
      <c r="BQ91" s="386">
        <v>0.5</v>
      </c>
      <c r="BR91" s="386">
        <v>0.5</v>
      </c>
      <c r="BS91" s="386">
        <v>0.5</v>
      </c>
      <c r="BT91" s="386">
        <v>0.5</v>
      </c>
      <c r="BU91" s="386">
        <v>0.4</v>
      </c>
      <c r="BV91" s="386">
        <v>0.4</v>
      </c>
      <c r="BW91" s="386">
        <v>0.4</v>
      </c>
      <c r="BX91" s="386">
        <v>1.6</v>
      </c>
      <c r="BY91" s="386">
        <v>1.6</v>
      </c>
      <c r="BZ91" s="386">
        <v>1.6</v>
      </c>
      <c r="CA91" s="386">
        <v>1.6</v>
      </c>
      <c r="CB91" s="386">
        <v>1.3</v>
      </c>
      <c r="CC91" s="386">
        <v>1.3</v>
      </c>
      <c r="CD91" s="386">
        <v>1.1000000000000001</v>
      </c>
      <c r="CE91" s="386">
        <v>1.1000000000000001</v>
      </c>
      <c r="CF91" s="386">
        <v>1.1000000000000001</v>
      </c>
      <c r="CG91" s="386">
        <v>1</v>
      </c>
      <c r="CH91" s="386">
        <v>1</v>
      </c>
      <c r="CI91" s="386">
        <v>1</v>
      </c>
      <c r="CJ91" s="386">
        <v>1</v>
      </c>
      <c r="CK91" s="386">
        <v>1</v>
      </c>
      <c r="CL91" s="386">
        <v>0.9</v>
      </c>
      <c r="CM91" s="386">
        <v>0.9</v>
      </c>
      <c r="CN91" s="386">
        <v>0.9</v>
      </c>
      <c r="CO91" s="386">
        <v>0.9</v>
      </c>
      <c r="CP91" s="386">
        <v>0.8</v>
      </c>
      <c r="CQ91" s="386">
        <v>0.8</v>
      </c>
      <c r="CR91" s="386">
        <v>0.7</v>
      </c>
      <c r="CS91" s="386">
        <v>0.7</v>
      </c>
      <c r="CT91" s="386">
        <v>0.7</v>
      </c>
      <c r="CU91" s="386">
        <v>0.6</v>
      </c>
      <c r="CV91" s="386">
        <v>0.6</v>
      </c>
      <c r="CW91" s="386">
        <v>0.5</v>
      </c>
      <c r="CX91" s="386">
        <v>0.5</v>
      </c>
      <c r="CY91" s="386">
        <v>1.8</v>
      </c>
      <c r="CZ91" s="386">
        <v>1.8</v>
      </c>
      <c r="DA91" s="386">
        <v>1.8</v>
      </c>
      <c r="DB91" s="386">
        <v>1.8</v>
      </c>
      <c r="DC91" s="386">
        <v>1.5</v>
      </c>
      <c r="DD91" s="386">
        <v>1.5</v>
      </c>
      <c r="DE91" s="386">
        <v>1.3</v>
      </c>
      <c r="DF91" s="386">
        <v>1.3</v>
      </c>
      <c r="DG91" s="386">
        <v>1.3</v>
      </c>
      <c r="DH91" s="386">
        <v>1.2</v>
      </c>
      <c r="DI91" s="386">
        <v>1.2</v>
      </c>
      <c r="DJ91" s="386">
        <v>1.2</v>
      </c>
      <c r="DK91" s="386">
        <v>1.2</v>
      </c>
      <c r="DL91" s="386">
        <v>1.2</v>
      </c>
      <c r="DM91" s="386">
        <v>1.1000000000000001</v>
      </c>
      <c r="DN91" s="386">
        <v>1.1000000000000001</v>
      </c>
      <c r="DO91" s="386">
        <v>1.1000000000000001</v>
      </c>
      <c r="DP91" s="386">
        <v>1.1000000000000001</v>
      </c>
      <c r="DQ91" s="386">
        <v>1</v>
      </c>
      <c r="DR91" s="386">
        <v>1</v>
      </c>
      <c r="DS91" s="386">
        <v>0.9</v>
      </c>
      <c r="DT91" s="386">
        <v>0.9</v>
      </c>
      <c r="DU91" s="386">
        <v>0.9</v>
      </c>
      <c r="DV91" s="386">
        <v>0.8</v>
      </c>
      <c r="DW91" s="386">
        <v>0.8</v>
      </c>
      <c r="DX91" s="386">
        <v>0.7</v>
      </c>
      <c r="DY91" s="386">
        <v>0.7</v>
      </c>
      <c r="DZ91" s="385"/>
      <c r="EA91" s="385"/>
      <c r="EB91" s="386">
        <v>2</v>
      </c>
      <c r="EC91" s="386">
        <v>2</v>
      </c>
      <c r="ED91" s="386">
        <v>1.7</v>
      </c>
      <c r="EE91" s="386">
        <v>1.7</v>
      </c>
      <c r="EF91" s="386">
        <v>1.5</v>
      </c>
      <c r="EG91" s="386">
        <v>1.5</v>
      </c>
      <c r="EH91" s="386">
        <v>1.5</v>
      </c>
      <c r="EI91" s="386">
        <v>1.4</v>
      </c>
      <c r="EJ91" s="386">
        <v>1.4</v>
      </c>
      <c r="EK91" s="386">
        <v>1.4</v>
      </c>
      <c r="EL91" s="386">
        <v>1.4</v>
      </c>
      <c r="EM91" s="386">
        <v>1.4</v>
      </c>
      <c r="EN91" s="386">
        <v>1.3</v>
      </c>
      <c r="EO91" s="386">
        <v>1.3</v>
      </c>
      <c r="EP91" s="386">
        <v>1.3</v>
      </c>
      <c r="EQ91" s="386">
        <v>1.3</v>
      </c>
      <c r="ER91" s="386">
        <v>1.2</v>
      </c>
      <c r="ES91" s="386">
        <v>1.2</v>
      </c>
      <c r="ET91" s="386">
        <v>1.1000000000000001</v>
      </c>
      <c r="EU91" s="386">
        <v>1.1000000000000001</v>
      </c>
      <c r="EV91" s="386">
        <v>1.1000000000000001</v>
      </c>
      <c r="EW91" s="386">
        <v>1</v>
      </c>
      <c r="EX91" s="386">
        <v>1</v>
      </c>
      <c r="EY91" s="386">
        <v>0.9</v>
      </c>
      <c r="EZ91" s="386">
        <v>0.9</v>
      </c>
      <c r="FA91" s="385"/>
      <c r="FB91" s="385"/>
      <c r="FC91" s="385"/>
      <c r="FD91" s="385"/>
      <c r="FE91" s="386">
        <v>1.9</v>
      </c>
      <c r="FF91" s="386">
        <v>1.9</v>
      </c>
      <c r="FG91" s="386">
        <v>1.7</v>
      </c>
      <c r="FH91" s="386">
        <v>1.7</v>
      </c>
      <c r="FI91" s="386">
        <v>1.7</v>
      </c>
      <c r="FJ91" s="386">
        <v>1.6</v>
      </c>
      <c r="FK91" s="386">
        <v>1.6</v>
      </c>
      <c r="FL91" s="386">
        <v>1.6</v>
      </c>
      <c r="FM91" s="386">
        <v>1.6</v>
      </c>
      <c r="FN91" s="386">
        <v>1.6</v>
      </c>
      <c r="FO91" s="386">
        <v>1.5</v>
      </c>
      <c r="FP91" s="386">
        <v>1.5</v>
      </c>
      <c r="FQ91" s="386">
        <v>1.5</v>
      </c>
      <c r="FR91" s="386">
        <v>1.5</v>
      </c>
      <c r="FS91" s="386">
        <v>1.4</v>
      </c>
      <c r="FT91" s="386">
        <v>1.4</v>
      </c>
      <c r="FU91" s="386">
        <v>1.3</v>
      </c>
      <c r="FV91" s="386">
        <v>1.3</v>
      </c>
      <c r="FW91" s="386">
        <v>1.3</v>
      </c>
      <c r="FX91" s="386">
        <v>1.2</v>
      </c>
      <c r="FY91" s="386">
        <v>1.2</v>
      </c>
      <c r="FZ91" s="386">
        <v>1.1000000000000001</v>
      </c>
      <c r="GA91" s="386">
        <v>1.1000000000000001</v>
      </c>
      <c r="GB91" s="387"/>
      <c r="GC91" s="484">
        <v>31.370896620000003</v>
      </c>
      <c r="GD91" s="484">
        <v>34.507986281999997</v>
      </c>
      <c r="GE91" s="484">
        <v>41.085329733000009</v>
      </c>
      <c r="GF91" s="484">
        <v>45.171454923000013</v>
      </c>
      <c r="GG91" s="485">
        <v>52.526480265000018</v>
      </c>
      <c r="GH91" s="486">
        <v>7.2891200970000014</v>
      </c>
      <c r="GI91" s="484">
        <v>6.0105583440000014</v>
      </c>
      <c r="GJ91" s="484">
        <v>7.987715694000002</v>
      </c>
      <c r="GK91" s="484">
        <v>11.058900111000003</v>
      </c>
      <c r="GL91" s="484">
        <v>5.2196954040000012</v>
      </c>
      <c r="GM91" s="484">
        <v>4.8901691789999999</v>
      </c>
      <c r="GN91" s="484">
        <v>5.5360405799999999</v>
      </c>
      <c r="GO91" s="485">
        <v>7.7109136650000005</v>
      </c>
    </row>
    <row r="92" spans="1:197" hidden="1">
      <c r="A92" s="379" t="s">
        <v>672</v>
      </c>
      <c r="B92" s="388">
        <v>189</v>
      </c>
      <c r="C92" s="381">
        <v>310</v>
      </c>
      <c r="D92" s="381">
        <v>288</v>
      </c>
      <c r="E92" s="382">
        <v>18.5</v>
      </c>
      <c r="F92" s="382">
        <v>33</v>
      </c>
      <c r="G92" s="381">
        <v>24</v>
      </c>
      <c r="H92" s="389">
        <v>240.2</v>
      </c>
      <c r="I92" s="383">
        <v>3</v>
      </c>
      <c r="J92" s="487">
        <v>0.6</v>
      </c>
      <c r="K92" s="488"/>
      <c r="L92" s="369">
        <v>0.5</v>
      </c>
      <c r="M92" s="384">
        <v>0.6</v>
      </c>
      <c r="N92" s="480">
        <v>0.35099999999999998</v>
      </c>
      <c r="O92" s="371">
        <v>0.60099999999999998</v>
      </c>
      <c r="P92" s="371">
        <v>0.85099999999999998</v>
      </c>
      <c r="Q92" s="371">
        <v>0.55100000000000005</v>
      </c>
      <c r="R92" s="371">
        <f t="shared" si="8"/>
        <v>0.80100000000000005</v>
      </c>
      <c r="S92" s="371">
        <f t="shared" si="9"/>
        <v>1.0510000000000002</v>
      </c>
      <c r="T92" s="372">
        <f t="shared" si="6"/>
        <v>19.359646113995765</v>
      </c>
      <c r="U92" s="373"/>
      <c r="V92" s="372">
        <f t="shared" si="7"/>
        <v>14.988113120512848</v>
      </c>
      <c r="W92" s="373"/>
      <c r="X92" s="371">
        <v>0.67</v>
      </c>
      <c r="Y92" s="371">
        <v>0.72</v>
      </c>
      <c r="Z92" s="371">
        <v>0.83</v>
      </c>
      <c r="AA92" s="371">
        <v>1.46</v>
      </c>
      <c r="AB92" s="371">
        <v>1.88</v>
      </c>
      <c r="AC92" s="371">
        <v>3</v>
      </c>
      <c r="AD92" s="371">
        <v>3.3</v>
      </c>
      <c r="AE92" s="371">
        <v>3.6</v>
      </c>
      <c r="AF92" s="371">
        <v>4</v>
      </c>
      <c r="AG92" s="371">
        <v>5</v>
      </c>
      <c r="AH92" s="374" t="s">
        <v>587</v>
      </c>
      <c r="AI92" s="371">
        <v>0.5</v>
      </c>
      <c r="AJ92" s="371">
        <v>0.95499999999999996</v>
      </c>
      <c r="AK92" s="371">
        <v>0.6</v>
      </c>
      <c r="AL92" s="371">
        <v>1.03</v>
      </c>
      <c r="AM92" s="371">
        <v>0.7</v>
      </c>
      <c r="AN92" s="371">
        <v>1.105</v>
      </c>
      <c r="AO92" s="371">
        <v>0.8</v>
      </c>
      <c r="AP92" s="371">
        <v>1.18</v>
      </c>
      <c r="AQ92" s="371">
        <v>1.68</v>
      </c>
      <c r="AR92" s="375">
        <v>1.47</v>
      </c>
      <c r="AS92" s="375">
        <v>1.8480000000000001</v>
      </c>
      <c r="AT92" s="375">
        <v>1.617</v>
      </c>
      <c r="AU92" s="376">
        <v>0.54</v>
      </c>
      <c r="AV92" s="377">
        <v>0.14000000000000001</v>
      </c>
      <c r="AW92" s="386">
        <v>1.4</v>
      </c>
      <c r="AX92" s="386">
        <v>1.4</v>
      </c>
      <c r="AY92" s="386">
        <v>1.4</v>
      </c>
      <c r="AZ92" s="386">
        <v>1.4</v>
      </c>
      <c r="BA92" s="386">
        <v>1.1000000000000001</v>
      </c>
      <c r="BB92" s="386">
        <v>1.1000000000000001</v>
      </c>
      <c r="BC92" s="386">
        <v>0.9</v>
      </c>
      <c r="BD92" s="386">
        <v>0.9</v>
      </c>
      <c r="BE92" s="386">
        <v>0.9</v>
      </c>
      <c r="BF92" s="386">
        <v>0.8</v>
      </c>
      <c r="BG92" s="386">
        <v>0.8</v>
      </c>
      <c r="BH92" s="386">
        <v>0.8</v>
      </c>
      <c r="BI92" s="386">
        <v>0.8</v>
      </c>
      <c r="BJ92" s="386">
        <v>0.8</v>
      </c>
      <c r="BK92" s="386">
        <v>0.7</v>
      </c>
      <c r="BL92" s="386">
        <v>0.7</v>
      </c>
      <c r="BM92" s="386">
        <v>0.7</v>
      </c>
      <c r="BN92" s="386">
        <v>0.7</v>
      </c>
      <c r="BO92" s="386">
        <v>0.6</v>
      </c>
      <c r="BP92" s="386">
        <v>0.6</v>
      </c>
      <c r="BQ92" s="386">
        <v>0.5</v>
      </c>
      <c r="BR92" s="386">
        <v>0.5</v>
      </c>
      <c r="BS92" s="386">
        <v>0.5</v>
      </c>
      <c r="BT92" s="386">
        <v>0.5</v>
      </c>
      <c r="BU92" s="386">
        <v>0.4</v>
      </c>
      <c r="BV92" s="386">
        <v>0.4</v>
      </c>
      <c r="BW92" s="386">
        <v>0.4</v>
      </c>
      <c r="BX92" s="386">
        <v>1.6</v>
      </c>
      <c r="BY92" s="386">
        <v>1.6</v>
      </c>
      <c r="BZ92" s="386">
        <v>1.6</v>
      </c>
      <c r="CA92" s="386">
        <v>1.6</v>
      </c>
      <c r="CB92" s="386">
        <v>1.3</v>
      </c>
      <c r="CC92" s="386">
        <v>1.3</v>
      </c>
      <c r="CD92" s="386">
        <v>1.1000000000000001</v>
      </c>
      <c r="CE92" s="386">
        <v>1.1000000000000001</v>
      </c>
      <c r="CF92" s="386">
        <v>1.1000000000000001</v>
      </c>
      <c r="CG92" s="386">
        <v>1</v>
      </c>
      <c r="CH92" s="386">
        <v>1</v>
      </c>
      <c r="CI92" s="386">
        <v>1</v>
      </c>
      <c r="CJ92" s="386">
        <v>1</v>
      </c>
      <c r="CK92" s="386">
        <v>1</v>
      </c>
      <c r="CL92" s="386">
        <v>0.9</v>
      </c>
      <c r="CM92" s="386">
        <v>0.9</v>
      </c>
      <c r="CN92" s="386">
        <v>0.9</v>
      </c>
      <c r="CO92" s="386">
        <v>0.9</v>
      </c>
      <c r="CP92" s="386">
        <v>0.8</v>
      </c>
      <c r="CQ92" s="386">
        <v>0.8</v>
      </c>
      <c r="CR92" s="386">
        <v>0.7</v>
      </c>
      <c r="CS92" s="386">
        <v>0.7</v>
      </c>
      <c r="CT92" s="386">
        <v>0.7</v>
      </c>
      <c r="CU92" s="386">
        <v>0.6</v>
      </c>
      <c r="CV92" s="386">
        <v>0.6</v>
      </c>
      <c r="CW92" s="386">
        <v>0.5</v>
      </c>
      <c r="CX92" s="386">
        <v>0.5</v>
      </c>
      <c r="CY92" s="386">
        <v>1.8</v>
      </c>
      <c r="CZ92" s="386">
        <v>1.8</v>
      </c>
      <c r="DA92" s="386">
        <v>1.8</v>
      </c>
      <c r="DB92" s="386">
        <v>1.8</v>
      </c>
      <c r="DC92" s="386">
        <v>1.5</v>
      </c>
      <c r="DD92" s="386">
        <v>1.5</v>
      </c>
      <c r="DE92" s="386">
        <v>1.3</v>
      </c>
      <c r="DF92" s="386">
        <v>1.3</v>
      </c>
      <c r="DG92" s="386">
        <v>1.3</v>
      </c>
      <c r="DH92" s="386">
        <v>1.2</v>
      </c>
      <c r="DI92" s="386">
        <v>1.2</v>
      </c>
      <c r="DJ92" s="386">
        <v>1.2</v>
      </c>
      <c r="DK92" s="386">
        <v>1.2</v>
      </c>
      <c r="DL92" s="386">
        <v>1.2</v>
      </c>
      <c r="DM92" s="386">
        <v>1.1000000000000001</v>
      </c>
      <c r="DN92" s="386">
        <v>1.1000000000000001</v>
      </c>
      <c r="DO92" s="386">
        <v>1.1000000000000001</v>
      </c>
      <c r="DP92" s="386">
        <v>1.1000000000000001</v>
      </c>
      <c r="DQ92" s="386">
        <v>1</v>
      </c>
      <c r="DR92" s="386">
        <v>1</v>
      </c>
      <c r="DS92" s="386">
        <v>0.9</v>
      </c>
      <c r="DT92" s="386">
        <v>0.9</v>
      </c>
      <c r="DU92" s="386">
        <v>0.9</v>
      </c>
      <c r="DV92" s="386">
        <v>0.8</v>
      </c>
      <c r="DW92" s="386">
        <v>0.8</v>
      </c>
      <c r="DX92" s="386">
        <v>0.7</v>
      </c>
      <c r="DY92" s="386">
        <v>0.7</v>
      </c>
      <c r="DZ92" s="385"/>
      <c r="EA92" s="385"/>
      <c r="EB92" s="386">
        <v>2</v>
      </c>
      <c r="EC92" s="386">
        <v>2</v>
      </c>
      <c r="ED92" s="386">
        <v>1.7</v>
      </c>
      <c r="EE92" s="386">
        <v>1.7</v>
      </c>
      <c r="EF92" s="386">
        <v>1.5</v>
      </c>
      <c r="EG92" s="386">
        <v>1.5</v>
      </c>
      <c r="EH92" s="386">
        <v>1.5</v>
      </c>
      <c r="EI92" s="386">
        <v>1.4</v>
      </c>
      <c r="EJ92" s="386">
        <v>1.4</v>
      </c>
      <c r="EK92" s="386">
        <v>1.4</v>
      </c>
      <c r="EL92" s="386">
        <v>1.4</v>
      </c>
      <c r="EM92" s="386">
        <v>1.4</v>
      </c>
      <c r="EN92" s="386">
        <v>1.3</v>
      </c>
      <c r="EO92" s="386">
        <v>1.3</v>
      </c>
      <c r="EP92" s="386">
        <v>1.3</v>
      </c>
      <c r="EQ92" s="386">
        <v>1.3</v>
      </c>
      <c r="ER92" s="386">
        <v>1.2</v>
      </c>
      <c r="ES92" s="386">
        <v>1.2</v>
      </c>
      <c r="ET92" s="386">
        <v>1.1000000000000001</v>
      </c>
      <c r="EU92" s="386">
        <v>1.1000000000000001</v>
      </c>
      <c r="EV92" s="386">
        <v>1.1000000000000001</v>
      </c>
      <c r="EW92" s="386">
        <v>1</v>
      </c>
      <c r="EX92" s="386">
        <v>1</v>
      </c>
      <c r="EY92" s="386">
        <v>0.9</v>
      </c>
      <c r="EZ92" s="386">
        <v>0.9</v>
      </c>
      <c r="FA92" s="385"/>
      <c r="FB92" s="385"/>
      <c r="FC92" s="385"/>
      <c r="FD92" s="385"/>
      <c r="FE92" s="386">
        <v>1.9</v>
      </c>
      <c r="FF92" s="386">
        <v>1.9</v>
      </c>
      <c r="FG92" s="386">
        <v>1.7</v>
      </c>
      <c r="FH92" s="386">
        <v>1.7</v>
      </c>
      <c r="FI92" s="386">
        <v>1.7</v>
      </c>
      <c r="FJ92" s="386">
        <v>1.6</v>
      </c>
      <c r="FK92" s="386">
        <v>1.6</v>
      </c>
      <c r="FL92" s="386">
        <v>1.6</v>
      </c>
      <c r="FM92" s="386">
        <v>1.6</v>
      </c>
      <c r="FN92" s="386">
        <v>1.6</v>
      </c>
      <c r="FO92" s="386">
        <v>1.5</v>
      </c>
      <c r="FP92" s="386">
        <v>1.5</v>
      </c>
      <c r="FQ92" s="386">
        <v>1.5</v>
      </c>
      <c r="FR92" s="386">
        <v>1.5</v>
      </c>
      <c r="FS92" s="386">
        <v>1.4</v>
      </c>
      <c r="FT92" s="386">
        <v>1.4</v>
      </c>
      <c r="FU92" s="386">
        <v>1.3</v>
      </c>
      <c r="FV92" s="386">
        <v>1.3</v>
      </c>
      <c r="FW92" s="386">
        <v>1.3</v>
      </c>
      <c r="FX92" s="386">
        <v>1.2</v>
      </c>
      <c r="FY92" s="386">
        <v>1.2</v>
      </c>
      <c r="FZ92" s="386">
        <v>1.1000000000000001</v>
      </c>
      <c r="GA92" s="386">
        <v>1.1000000000000001</v>
      </c>
      <c r="GB92" s="387"/>
      <c r="GC92" s="484">
        <v>23.910422886000003</v>
      </c>
      <c r="GD92" s="484">
        <v>27.680202900000001</v>
      </c>
      <c r="GE92" s="484">
        <v>29.657360249999996</v>
      </c>
      <c r="GF92" s="484">
        <v>32.201302707000011</v>
      </c>
      <c r="GG92" s="485">
        <v>34.310270547000009</v>
      </c>
      <c r="GH92" s="486">
        <v>7.2891200970000014</v>
      </c>
      <c r="GI92" s="484">
        <v>6.0105583440000014</v>
      </c>
      <c r="GJ92" s="484">
        <v>7.987715694000002</v>
      </c>
      <c r="GK92" s="484">
        <v>11.058900111000003</v>
      </c>
      <c r="GL92" s="484">
        <v>5.2196954040000012</v>
      </c>
      <c r="GM92" s="484">
        <v>4.8901691789999999</v>
      </c>
      <c r="GN92" s="484">
        <v>5.5360405799999999</v>
      </c>
      <c r="GO92" s="485">
        <v>7.7109136650000005</v>
      </c>
    </row>
    <row r="93" spans="1:197" hidden="1">
      <c r="A93" s="379" t="s">
        <v>673</v>
      </c>
      <c r="B93" s="380">
        <v>88.3</v>
      </c>
      <c r="C93" s="381">
        <v>290</v>
      </c>
      <c r="D93" s="381">
        <v>300</v>
      </c>
      <c r="E93" s="382">
        <v>8.5</v>
      </c>
      <c r="F93" s="382">
        <v>14</v>
      </c>
      <c r="G93" s="381">
        <v>27</v>
      </c>
      <c r="H93" s="389">
        <v>112.5</v>
      </c>
      <c r="I93" s="383">
        <v>3</v>
      </c>
      <c r="J93" s="487">
        <v>0.6</v>
      </c>
      <c r="K93" s="488"/>
      <c r="L93" s="369">
        <v>0.5</v>
      </c>
      <c r="M93" s="384">
        <v>0.6</v>
      </c>
      <c r="N93" s="480">
        <v>0.33200000000000002</v>
      </c>
      <c r="O93" s="371">
        <v>0.58199999999999996</v>
      </c>
      <c r="P93" s="371">
        <v>0.83199999999999996</v>
      </c>
      <c r="Q93" s="371">
        <v>0.53200000000000003</v>
      </c>
      <c r="R93" s="371">
        <f t="shared" si="8"/>
        <v>0.78200000000000003</v>
      </c>
      <c r="S93" s="371">
        <f t="shared" si="9"/>
        <v>1.032</v>
      </c>
      <c r="T93" s="372">
        <f t="shared" si="6"/>
        <v>19.359646113995765</v>
      </c>
      <c r="U93" s="373"/>
      <c r="V93" s="372">
        <f t="shared" si="7"/>
        <v>14.988113120512848</v>
      </c>
      <c r="W93" s="373"/>
      <c r="X93" s="371">
        <v>0.67</v>
      </c>
      <c r="Y93" s="371">
        <v>0.72</v>
      </c>
      <c r="Z93" s="371">
        <v>0.83</v>
      </c>
      <c r="AA93" s="371">
        <v>1.46</v>
      </c>
      <c r="AB93" s="371">
        <v>1.88</v>
      </c>
      <c r="AC93" s="371">
        <v>3</v>
      </c>
      <c r="AD93" s="371">
        <v>3.3</v>
      </c>
      <c r="AE93" s="371">
        <v>3.6</v>
      </c>
      <c r="AF93" s="371">
        <v>4</v>
      </c>
      <c r="AG93" s="371">
        <v>5</v>
      </c>
      <c r="AH93" s="374" t="s">
        <v>587</v>
      </c>
      <c r="AI93" s="371">
        <v>0.27500000000000002</v>
      </c>
      <c r="AJ93" s="371">
        <v>0.40300000000000002</v>
      </c>
      <c r="AK93" s="371">
        <v>0.375</v>
      </c>
      <c r="AL93" s="371">
        <v>0.503</v>
      </c>
      <c r="AM93" s="371">
        <v>0.47499999999999998</v>
      </c>
      <c r="AN93" s="371">
        <v>0.60299999999999998</v>
      </c>
      <c r="AO93" s="371">
        <v>0.57499999999999996</v>
      </c>
      <c r="AP93" s="371">
        <v>0.70299999999999996</v>
      </c>
      <c r="AQ93" s="371">
        <v>1.68</v>
      </c>
      <c r="AR93" s="375">
        <v>1.47</v>
      </c>
      <c r="AS93" s="375">
        <v>1.8480000000000001</v>
      </c>
      <c r="AT93" s="375">
        <v>1.617</v>
      </c>
      <c r="AU93" s="376">
        <v>0.52</v>
      </c>
      <c r="AV93" s="377">
        <v>0.12</v>
      </c>
      <c r="AW93" s="385"/>
      <c r="AX93" s="385"/>
      <c r="AY93" s="385"/>
      <c r="AZ93" s="386">
        <v>1.5</v>
      </c>
      <c r="BA93" s="386">
        <v>1.5</v>
      </c>
      <c r="BB93" s="386">
        <v>1.5</v>
      </c>
      <c r="BC93" s="386">
        <v>1.3</v>
      </c>
      <c r="BD93" s="386">
        <v>1.3</v>
      </c>
      <c r="BE93" s="386">
        <v>1.3</v>
      </c>
      <c r="BF93" s="386">
        <v>1.1000000000000001</v>
      </c>
      <c r="BG93" s="386">
        <v>1.1000000000000001</v>
      </c>
      <c r="BH93" s="386">
        <v>1</v>
      </c>
      <c r="BI93" s="386">
        <v>1</v>
      </c>
      <c r="BJ93" s="386">
        <v>1</v>
      </c>
      <c r="BK93" s="386">
        <v>1</v>
      </c>
      <c r="BL93" s="386">
        <v>0.9</v>
      </c>
      <c r="BM93" s="386">
        <v>0.9</v>
      </c>
      <c r="BN93" s="386">
        <v>0.9</v>
      </c>
      <c r="BO93" s="386">
        <v>0.8</v>
      </c>
      <c r="BP93" s="386">
        <v>0.8</v>
      </c>
      <c r="BQ93" s="386">
        <v>0.8</v>
      </c>
      <c r="BR93" s="386">
        <v>0.7</v>
      </c>
      <c r="BS93" s="386">
        <v>0.7</v>
      </c>
      <c r="BT93" s="386">
        <v>0.7</v>
      </c>
      <c r="BU93" s="386">
        <v>0.6</v>
      </c>
      <c r="BV93" s="386">
        <v>0.6</v>
      </c>
      <c r="BW93" s="386">
        <v>0.6</v>
      </c>
      <c r="BX93" s="385"/>
      <c r="BY93" s="385"/>
      <c r="BZ93" s="385"/>
      <c r="CA93" s="386">
        <v>1.5</v>
      </c>
      <c r="CB93" s="386">
        <v>1.5</v>
      </c>
      <c r="CC93" s="386">
        <v>1.5</v>
      </c>
      <c r="CD93" s="386">
        <v>1.3</v>
      </c>
      <c r="CE93" s="386">
        <v>1.3</v>
      </c>
      <c r="CF93" s="386">
        <v>1.3</v>
      </c>
      <c r="CG93" s="386">
        <v>1.1000000000000001</v>
      </c>
      <c r="CH93" s="386">
        <v>1.1000000000000001</v>
      </c>
      <c r="CI93" s="386">
        <v>1</v>
      </c>
      <c r="CJ93" s="386">
        <v>1</v>
      </c>
      <c r="CK93" s="386">
        <v>1</v>
      </c>
      <c r="CL93" s="386">
        <v>1</v>
      </c>
      <c r="CM93" s="386">
        <v>0.9</v>
      </c>
      <c r="CN93" s="386">
        <v>0.9</v>
      </c>
      <c r="CO93" s="386">
        <v>0.9</v>
      </c>
      <c r="CP93" s="386">
        <v>0.8</v>
      </c>
      <c r="CQ93" s="386">
        <v>0.8</v>
      </c>
      <c r="CR93" s="386">
        <v>0.8</v>
      </c>
      <c r="CS93" s="386">
        <v>0.7</v>
      </c>
      <c r="CT93" s="386">
        <v>0.7</v>
      </c>
      <c r="CU93" s="386">
        <v>0.7</v>
      </c>
      <c r="CV93" s="386">
        <v>0.6</v>
      </c>
      <c r="CW93" s="386">
        <v>0.6</v>
      </c>
      <c r="CX93" s="386">
        <v>0.6</v>
      </c>
      <c r="CY93" s="385"/>
      <c r="CZ93" s="385"/>
      <c r="DA93" s="385"/>
      <c r="DB93" s="386">
        <v>1.8</v>
      </c>
      <c r="DC93" s="386">
        <v>1.5</v>
      </c>
      <c r="DD93" s="386">
        <v>1.5</v>
      </c>
      <c r="DE93" s="386">
        <v>1.3</v>
      </c>
      <c r="DF93" s="386">
        <v>1.3</v>
      </c>
      <c r="DG93" s="386">
        <v>1.3</v>
      </c>
      <c r="DH93" s="386">
        <v>1.2</v>
      </c>
      <c r="DI93" s="386">
        <v>1.2</v>
      </c>
      <c r="DJ93" s="386">
        <v>1.2</v>
      </c>
      <c r="DK93" s="386">
        <v>1.2</v>
      </c>
      <c r="DL93" s="386">
        <v>1.2</v>
      </c>
      <c r="DM93" s="386">
        <v>1.1000000000000001</v>
      </c>
      <c r="DN93" s="386">
        <v>1.1000000000000001</v>
      </c>
      <c r="DO93" s="386">
        <v>1.1000000000000001</v>
      </c>
      <c r="DP93" s="386">
        <v>1.1000000000000001</v>
      </c>
      <c r="DQ93" s="386">
        <v>1</v>
      </c>
      <c r="DR93" s="386">
        <v>1</v>
      </c>
      <c r="DS93" s="386">
        <v>0.9</v>
      </c>
      <c r="DT93" s="386">
        <v>0.9</v>
      </c>
      <c r="DU93" s="386">
        <v>0.9</v>
      </c>
      <c r="DV93" s="386">
        <v>0.8</v>
      </c>
      <c r="DW93" s="386">
        <v>0.8</v>
      </c>
      <c r="DX93" s="386">
        <v>0.7</v>
      </c>
      <c r="DY93" s="386">
        <v>0.7</v>
      </c>
      <c r="DZ93" s="385"/>
      <c r="EA93" s="385"/>
      <c r="EB93" s="385"/>
      <c r="EC93" s="386">
        <v>2</v>
      </c>
      <c r="ED93" s="386">
        <v>1.7</v>
      </c>
      <c r="EE93" s="386">
        <v>1.7</v>
      </c>
      <c r="EF93" s="386">
        <v>1.5</v>
      </c>
      <c r="EG93" s="386">
        <v>1.5</v>
      </c>
      <c r="EH93" s="386">
        <v>1.5</v>
      </c>
      <c r="EI93" s="386">
        <v>1.4</v>
      </c>
      <c r="EJ93" s="386">
        <v>1.4</v>
      </c>
      <c r="EK93" s="386">
        <v>1.4</v>
      </c>
      <c r="EL93" s="386">
        <v>1.4</v>
      </c>
      <c r="EM93" s="386">
        <v>1.4</v>
      </c>
      <c r="EN93" s="386">
        <v>1.3</v>
      </c>
      <c r="EO93" s="386">
        <v>1.3</v>
      </c>
      <c r="EP93" s="386">
        <v>1.3</v>
      </c>
      <c r="EQ93" s="386">
        <v>1.3</v>
      </c>
      <c r="ER93" s="386">
        <v>1.2</v>
      </c>
      <c r="ES93" s="386">
        <v>1.2</v>
      </c>
      <c r="ET93" s="386">
        <v>1.1000000000000001</v>
      </c>
      <c r="EU93" s="386">
        <v>1.1000000000000001</v>
      </c>
      <c r="EV93" s="386">
        <v>1.1000000000000001</v>
      </c>
      <c r="EW93" s="386">
        <v>1</v>
      </c>
      <c r="EX93" s="386">
        <v>1</v>
      </c>
      <c r="EY93" s="386">
        <v>0.9</v>
      </c>
      <c r="EZ93" s="386">
        <v>0.9</v>
      </c>
      <c r="FA93" s="385"/>
      <c r="FB93" s="385"/>
      <c r="FC93" s="385"/>
      <c r="FD93" s="385"/>
      <c r="FE93" s="386">
        <v>1.9</v>
      </c>
      <c r="FF93" s="386">
        <v>1.9</v>
      </c>
      <c r="FG93" s="386">
        <v>1.7</v>
      </c>
      <c r="FH93" s="386">
        <v>1.7</v>
      </c>
      <c r="FI93" s="386">
        <v>1.7</v>
      </c>
      <c r="FJ93" s="386">
        <v>1.6</v>
      </c>
      <c r="FK93" s="386">
        <v>1.6</v>
      </c>
      <c r="FL93" s="386">
        <v>1.6</v>
      </c>
      <c r="FM93" s="386">
        <v>1.6</v>
      </c>
      <c r="FN93" s="386">
        <v>1.6</v>
      </c>
      <c r="FO93" s="386">
        <v>1.5</v>
      </c>
      <c r="FP93" s="386">
        <v>1.5</v>
      </c>
      <c r="FQ93" s="386">
        <v>1.5</v>
      </c>
      <c r="FR93" s="386">
        <v>1.5</v>
      </c>
      <c r="FS93" s="386">
        <v>1.4</v>
      </c>
      <c r="FT93" s="386">
        <v>1.4</v>
      </c>
      <c r="FU93" s="386">
        <v>1.3</v>
      </c>
      <c r="FV93" s="386">
        <v>1.3</v>
      </c>
      <c r="FW93" s="386">
        <v>1.3</v>
      </c>
      <c r="FX93" s="386">
        <v>1.2</v>
      </c>
      <c r="FY93" s="386">
        <v>1.2</v>
      </c>
      <c r="FZ93" s="386">
        <v>1.1000000000000001</v>
      </c>
      <c r="GA93" s="386">
        <v>1.1000000000000001</v>
      </c>
      <c r="GB93" s="387"/>
      <c r="GC93" s="484">
        <v>32.899898303999997</v>
      </c>
      <c r="GD93" s="484">
        <v>37.36827391500001</v>
      </c>
      <c r="GE93" s="484">
        <v>43.892893170000001</v>
      </c>
      <c r="GF93" s="484">
        <v>46.845448146000003</v>
      </c>
      <c r="GG93" s="485">
        <v>52.526480265000018</v>
      </c>
      <c r="GH93" s="486">
        <v>7.2891200970000014</v>
      </c>
      <c r="GI93" s="484">
        <v>6.0105583440000014</v>
      </c>
      <c r="GJ93" s="484">
        <v>7.987715694000002</v>
      </c>
      <c r="GK93" s="484">
        <v>11.058900111000003</v>
      </c>
      <c r="GL93" s="484">
        <v>5.2196954040000012</v>
      </c>
      <c r="GM93" s="484">
        <v>4.8901691789999999</v>
      </c>
      <c r="GN93" s="484">
        <v>5.5360405799999999</v>
      </c>
      <c r="GO93" s="485">
        <v>7.7109136650000005</v>
      </c>
    </row>
    <row r="94" spans="1:197" hidden="1">
      <c r="A94" s="379" t="s">
        <v>674</v>
      </c>
      <c r="B94" s="388">
        <v>69.8</v>
      </c>
      <c r="C94" s="381">
        <v>283</v>
      </c>
      <c r="D94" s="381">
        <v>300</v>
      </c>
      <c r="E94" s="382">
        <v>7.5</v>
      </c>
      <c r="F94" s="382">
        <v>10.5</v>
      </c>
      <c r="G94" s="381">
        <v>27</v>
      </c>
      <c r="H94" s="389">
        <v>88.91</v>
      </c>
      <c r="I94" s="383">
        <v>3</v>
      </c>
      <c r="J94" s="487">
        <v>0.6</v>
      </c>
      <c r="K94" s="488"/>
      <c r="L94" s="369">
        <v>0.5</v>
      </c>
      <c r="M94" s="384">
        <v>0.6</v>
      </c>
      <c r="N94" s="480">
        <v>0.33200000000000002</v>
      </c>
      <c r="O94" s="371">
        <v>0.58199999999999996</v>
      </c>
      <c r="P94" s="371">
        <v>0.83199999999999996</v>
      </c>
      <c r="Q94" s="371">
        <v>0.53200000000000003</v>
      </c>
      <c r="R94" s="371">
        <f t="shared" si="8"/>
        <v>0.78200000000000003</v>
      </c>
      <c r="S94" s="371">
        <f t="shared" si="9"/>
        <v>1.032</v>
      </c>
      <c r="T94" s="372">
        <f t="shared" si="6"/>
        <v>19.359646113995765</v>
      </c>
      <c r="U94" s="373"/>
      <c r="V94" s="372">
        <f t="shared" si="7"/>
        <v>14.988113120512848</v>
      </c>
      <c r="W94" s="373"/>
      <c r="X94" s="371">
        <v>0.67</v>
      </c>
      <c r="Y94" s="371">
        <v>0.72</v>
      </c>
      <c r="Z94" s="371">
        <v>0.83</v>
      </c>
      <c r="AA94" s="371">
        <v>1.46</v>
      </c>
      <c r="AB94" s="371">
        <v>1.88</v>
      </c>
      <c r="AC94" s="371">
        <v>3</v>
      </c>
      <c r="AD94" s="371">
        <v>3.3</v>
      </c>
      <c r="AE94" s="371">
        <v>3.6</v>
      </c>
      <c r="AF94" s="371">
        <v>4</v>
      </c>
      <c r="AG94" s="371">
        <v>5</v>
      </c>
      <c r="AH94" s="374" t="s">
        <v>587</v>
      </c>
      <c r="AI94" s="371">
        <v>0.2</v>
      </c>
      <c r="AJ94" s="371">
        <v>0.313</v>
      </c>
      <c r="AK94" s="371">
        <v>0.3</v>
      </c>
      <c r="AL94" s="371">
        <v>0.41299999999999998</v>
      </c>
      <c r="AM94" s="371">
        <v>0.4</v>
      </c>
      <c r="AN94" s="371">
        <v>0.51300000000000001</v>
      </c>
      <c r="AO94" s="371">
        <v>0.5</v>
      </c>
      <c r="AP94" s="371">
        <v>0.61299999999999999</v>
      </c>
      <c r="AQ94" s="371">
        <v>1.68</v>
      </c>
      <c r="AR94" s="375">
        <v>1.47</v>
      </c>
      <c r="AS94" s="375">
        <v>1.8480000000000001</v>
      </c>
      <c r="AT94" s="375">
        <v>1.617</v>
      </c>
      <c r="AU94" s="376">
        <v>0.52</v>
      </c>
      <c r="AV94" s="377">
        <v>0.12</v>
      </c>
      <c r="AW94" s="385"/>
      <c r="AX94" s="385"/>
      <c r="AY94" s="385"/>
      <c r="AZ94" s="385"/>
      <c r="BA94" s="385"/>
      <c r="BB94" s="385"/>
      <c r="BC94" s="386">
        <v>1.3</v>
      </c>
      <c r="BD94" s="386">
        <v>1.3</v>
      </c>
      <c r="BE94" s="386">
        <v>1.3</v>
      </c>
      <c r="BF94" s="386">
        <v>1</v>
      </c>
      <c r="BG94" s="386">
        <v>1</v>
      </c>
      <c r="BH94" s="386">
        <v>0.9</v>
      </c>
      <c r="BI94" s="386">
        <v>0.9</v>
      </c>
      <c r="BJ94" s="386">
        <v>0.9</v>
      </c>
      <c r="BK94" s="386">
        <v>0.9</v>
      </c>
      <c r="BL94" s="386">
        <v>0.7</v>
      </c>
      <c r="BM94" s="386">
        <v>0.7</v>
      </c>
      <c r="BN94" s="386">
        <v>0.7</v>
      </c>
      <c r="BO94" s="386">
        <v>0.7</v>
      </c>
      <c r="BP94" s="386">
        <v>0.5</v>
      </c>
      <c r="BQ94" s="386">
        <v>0.5</v>
      </c>
      <c r="BR94" s="386">
        <v>0.5</v>
      </c>
      <c r="BS94" s="386">
        <v>0.5</v>
      </c>
      <c r="BT94" s="386">
        <v>0.4</v>
      </c>
      <c r="BU94" s="386">
        <v>0.4</v>
      </c>
      <c r="BV94" s="386">
        <v>0.4</v>
      </c>
      <c r="BW94" s="386">
        <v>0.4</v>
      </c>
      <c r="BX94" s="385"/>
      <c r="BY94" s="385"/>
      <c r="BZ94" s="385"/>
      <c r="CA94" s="385"/>
      <c r="CB94" s="385"/>
      <c r="CC94" s="385"/>
      <c r="CD94" s="386">
        <v>1.3</v>
      </c>
      <c r="CE94" s="386">
        <v>1.3</v>
      </c>
      <c r="CF94" s="386">
        <v>1.3</v>
      </c>
      <c r="CG94" s="386">
        <v>1</v>
      </c>
      <c r="CH94" s="386">
        <v>1</v>
      </c>
      <c r="CI94" s="386">
        <v>1</v>
      </c>
      <c r="CJ94" s="386">
        <v>1</v>
      </c>
      <c r="CK94" s="386">
        <v>1</v>
      </c>
      <c r="CL94" s="386">
        <v>1</v>
      </c>
      <c r="CM94" s="386">
        <v>0.9</v>
      </c>
      <c r="CN94" s="386">
        <v>0.9</v>
      </c>
      <c r="CO94" s="386">
        <v>0.9</v>
      </c>
      <c r="CP94" s="386">
        <v>0.8</v>
      </c>
      <c r="CQ94" s="386">
        <v>0.8</v>
      </c>
      <c r="CR94" s="386">
        <v>0.8</v>
      </c>
      <c r="CS94" s="386">
        <v>0.7</v>
      </c>
      <c r="CT94" s="386">
        <v>0.7</v>
      </c>
      <c r="CU94" s="386">
        <v>0.7</v>
      </c>
      <c r="CV94" s="386">
        <v>0.6</v>
      </c>
      <c r="CW94" s="386">
        <v>0.6</v>
      </c>
      <c r="CX94" s="386">
        <v>0.6</v>
      </c>
      <c r="CY94" s="385"/>
      <c r="CZ94" s="385"/>
      <c r="DA94" s="385"/>
      <c r="DB94" s="385"/>
      <c r="DC94" s="385"/>
      <c r="DD94" s="385"/>
      <c r="DE94" s="386">
        <v>1.5</v>
      </c>
      <c r="DF94" s="386">
        <v>1.5</v>
      </c>
      <c r="DG94" s="386">
        <v>1.5</v>
      </c>
      <c r="DH94" s="386">
        <v>1.2</v>
      </c>
      <c r="DI94" s="386">
        <v>1.2</v>
      </c>
      <c r="DJ94" s="386">
        <v>1.1000000000000001</v>
      </c>
      <c r="DK94" s="386">
        <v>1.1000000000000001</v>
      </c>
      <c r="DL94" s="386">
        <v>1.1000000000000001</v>
      </c>
      <c r="DM94" s="386">
        <v>1.1000000000000001</v>
      </c>
      <c r="DN94" s="386">
        <v>1.1000000000000001</v>
      </c>
      <c r="DO94" s="386">
        <v>1.1000000000000001</v>
      </c>
      <c r="DP94" s="386">
        <v>1.1000000000000001</v>
      </c>
      <c r="DQ94" s="386">
        <v>1</v>
      </c>
      <c r="DR94" s="386">
        <v>1</v>
      </c>
      <c r="DS94" s="386">
        <v>0.9</v>
      </c>
      <c r="DT94" s="386">
        <v>0.9</v>
      </c>
      <c r="DU94" s="386">
        <v>0.9</v>
      </c>
      <c r="DV94" s="386">
        <v>0.8</v>
      </c>
      <c r="DW94" s="386">
        <v>0.8</v>
      </c>
      <c r="DX94" s="386">
        <v>0.7</v>
      </c>
      <c r="DY94" s="386">
        <v>0.7</v>
      </c>
      <c r="DZ94" s="385"/>
      <c r="EA94" s="385"/>
      <c r="EB94" s="385"/>
      <c r="EC94" s="385"/>
      <c r="ED94" s="385"/>
      <c r="EE94" s="385"/>
      <c r="EF94" s="386">
        <v>1.5</v>
      </c>
      <c r="EG94" s="386">
        <v>1.5</v>
      </c>
      <c r="EH94" s="386">
        <v>1.5</v>
      </c>
      <c r="EI94" s="386">
        <v>1.4</v>
      </c>
      <c r="EJ94" s="386">
        <v>1.4</v>
      </c>
      <c r="EK94" s="386">
        <v>1.4</v>
      </c>
      <c r="EL94" s="386">
        <v>1.4</v>
      </c>
      <c r="EM94" s="386">
        <v>1.3</v>
      </c>
      <c r="EN94" s="386">
        <v>1.3</v>
      </c>
      <c r="EO94" s="386">
        <v>1.3</v>
      </c>
      <c r="EP94" s="386">
        <v>1.2</v>
      </c>
      <c r="EQ94" s="386">
        <v>1.2</v>
      </c>
      <c r="ER94" s="386">
        <v>1.2</v>
      </c>
      <c r="ES94" s="386">
        <v>1.1000000000000001</v>
      </c>
      <c r="ET94" s="386">
        <v>1.1000000000000001</v>
      </c>
      <c r="EU94" s="386">
        <v>1.1000000000000001</v>
      </c>
      <c r="EV94" s="386">
        <v>1.1000000000000001</v>
      </c>
      <c r="EW94" s="386">
        <v>1</v>
      </c>
      <c r="EX94" s="386">
        <v>1</v>
      </c>
      <c r="EY94" s="386">
        <v>1</v>
      </c>
      <c r="EZ94" s="386">
        <v>1</v>
      </c>
      <c r="FA94" s="385"/>
      <c r="FB94" s="385"/>
      <c r="FC94" s="385"/>
      <c r="FD94" s="385"/>
      <c r="FE94" s="385"/>
      <c r="FF94" s="385"/>
      <c r="FG94" s="386">
        <v>1.7</v>
      </c>
      <c r="FH94" s="386">
        <v>1.7</v>
      </c>
      <c r="FI94" s="386">
        <v>1.7</v>
      </c>
      <c r="FJ94" s="386">
        <v>1.6</v>
      </c>
      <c r="FK94" s="386">
        <v>1.6</v>
      </c>
      <c r="FL94" s="386">
        <v>1.6</v>
      </c>
      <c r="FM94" s="386">
        <v>1.6</v>
      </c>
      <c r="FN94" s="386">
        <v>1.6</v>
      </c>
      <c r="FO94" s="386">
        <v>1.5</v>
      </c>
      <c r="FP94" s="386">
        <v>1.5</v>
      </c>
      <c r="FQ94" s="386">
        <v>1.5</v>
      </c>
      <c r="FR94" s="386">
        <v>1.5</v>
      </c>
      <c r="FS94" s="386">
        <v>1.4</v>
      </c>
      <c r="FT94" s="386">
        <v>1.4</v>
      </c>
      <c r="FU94" s="386">
        <v>1.3</v>
      </c>
      <c r="FV94" s="386">
        <v>1.3</v>
      </c>
      <c r="FW94" s="386">
        <v>1.3</v>
      </c>
      <c r="FX94" s="386">
        <v>1.2</v>
      </c>
      <c r="FY94" s="386">
        <v>1.2</v>
      </c>
      <c r="FZ94" s="386">
        <v>1.1000000000000001</v>
      </c>
      <c r="GA94" s="386">
        <v>1.1000000000000001</v>
      </c>
      <c r="GB94" s="387"/>
      <c r="GC94" s="484">
        <v>41.533485399000007</v>
      </c>
      <c r="GD94" s="484">
        <v>48.044923605000008</v>
      </c>
      <c r="GE94" s="484">
        <v>51.590625786000004</v>
      </c>
      <c r="GF94" s="484">
        <v>56.045820348000014</v>
      </c>
      <c r="GG94" s="485">
        <v>59.881505607000015</v>
      </c>
      <c r="GH94" s="486">
        <v>7.2891200970000014</v>
      </c>
      <c r="GI94" s="484">
        <v>6.0105583440000014</v>
      </c>
      <c r="GJ94" s="484">
        <v>7.987715694000002</v>
      </c>
      <c r="GK94" s="484">
        <v>11.058900111000003</v>
      </c>
      <c r="GL94" s="484">
        <v>5.2196954040000012</v>
      </c>
      <c r="GM94" s="484">
        <v>4.8901691789999999</v>
      </c>
      <c r="GN94" s="484">
        <v>5.5360405799999999</v>
      </c>
      <c r="GO94" s="485">
        <v>7.7109136650000005</v>
      </c>
    </row>
    <row r="95" spans="1:197" hidden="1">
      <c r="A95" s="379" t="s">
        <v>675</v>
      </c>
      <c r="B95" s="388">
        <v>117</v>
      </c>
      <c r="C95" s="381">
        <v>300</v>
      </c>
      <c r="D95" s="381">
        <v>300</v>
      </c>
      <c r="E95" s="382">
        <v>11</v>
      </c>
      <c r="F95" s="382">
        <v>19</v>
      </c>
      <c r="G95" s="381">
        <v>27</v>
      </c>
      <c r="H95" s="389">
        <v>149.1</v>
      </c>
      <c r="I95" s="383">
        <v>3</v>
      </c>
      <c r="J95" s="487">
        <v>0.6</v>
      </c>
      <c r="K95" s="488"/>
      <c r="L95" s="369">
        <v>0.5</v>
      </c>
      <c r="M95" s="384">
        <v>0.6</v>
      </c>
      <c r="N95" s="480">
        <v>0.35099999999999998</v>
      </c>
      <c r="O95" s="371">
        <v>0.60099999999999998</v>
      </c>
      <c r="P95" s="371">
        <v>0.85099999999999998</v>
      </c>
      <c r="Q95" s="371">
        <v>0.55100000000000005</v>
      </c>
      <c r="R95" s="371">
        <f t="shared" si="8"/>
        <v>0.80100000000000005</v>
      </c>
      <c r="S95" s="371">
        <f t="shared" si="9"/>
        <v>1.0510000000000002</v>
      </c>
      <c r="T95" s="372">
        <f t="shared" si="6"/>
        <v>19.359646113995765</v>
      </c>
      <c r="U95" s="373"/>
      <c r="V95" s="372">
        <f t="shared" si="7"/>
        <v>14.988113120512848</v>
      </c>
      <c r="W95" s="373"/>
      <c r="X95" s="371">
        <v>0.67</v>
      </c>
      <c r="Y95" s="371">
        <v>0.72</v>
      </c>
      <c r="Z95" s="371">
        <v>0.83</v>
      </c>
      <c r="AA95" s="371">
        <v>1.46</v>
      </c>
      <c r="AB95" s="371">
        <v>1.88</v>
      </c>
      <c r="AC95" s="371">
        <v>3</v>
      </c>
      <c r="AD95" s="371">
        <v>3.3</v>
      </c>
      <c r="AE95" s="371">
        <v>3.6</v>
      </c>
      <c r="AF95" s="371">
        <v>4</v>
      </c>
      <c r="AG95" s="371">
        <v>5</v>
      </c>
      <c r="AH95" s="374" t="s">
        <v>587</v>
      </c>
      <c r="AI95" s="371">
        <v>0.27500000000000002</v>
      </c>
      <c r="AJ95" s="371">
        <v>0.35099999999999998</v>
      </c>
      <c r="AK95" s="371">
        <v>0.375</v>
      </c>
      <c r="AL95" s="371">
        <v>0.45100000000000001</v>
      </c>
      <c r="AM95" s="371">
        <v>0.47499999999999998</v>
      </c>
      <c r="AN95" s="371">
        <v>0.55100000000000005</v>
      </c>
      <c r="AO95" s="371">
        <v>0.57499999999999996</v>
      </c>
      <c r="AP95" s="371">
        <v>0.65100000000000002</v>
      </c>
      <c r="AQ95" s="371">
        <v>1.68</v>
      </c>
      <c r="AR95" s="375">
        <v>1.47</v>
      </c>
      <c r="AS95" s="375">
        <v>1.8480000000000001</v>
      </c>
      <c r="AT95" s="375">
        <v>1.617</v>
      </c>
      <c r="AU95" s="376">
        <v>0.52</v>
      </c>
      <c r="AV95" s="377">
        <v>0.12</v>
      </c>
      <c r="AW95" s="386">
        <v>1.5</v>
      </c>
      <c r="AX95" s="386">
        <v>1.4</v>
      </c>
      <c r="AY95" s="386">
        <v>1.4</v>
      </c>
      <c r="AZ95" s="386">
        <v>1.4</v>
      </c>
      <c r="BA95" s="386">
        <v>1.1000000000000001</v>
      </c>
      <c r="BB95" s="386">
        <v>1.1000000000000001</v>
      </c>
      <c r="BC95" s="386">
        <v>0.9</v>
      </c>
      <c r="BD95" s="386">
        <v>0.9</v>
      </c>
      <c r="BE95" s="386">
        <v>0.9</v>
      </c>
      <c r="BF95" s="386">
        <v>0.8</v>
      </c>
      <c r="BG95" s="386">
        <v>0.8</v>
      </c>
      <c r="BH95" s="386">
        <v>0.8</v>
      </c>
      <c r="BI95" s="386">
        <v>0.8</v>
      </c>
      <c r="BJ95" s="386">
        <v>0.8</v>
      </c>
      <c r="BK95" s="386">
        <v>0.7</v>
      </c>
      <c r="BL95" s="386">
        <v>0.7</v>
      </c>
      <c r="BM95" s="386">
        <v>0.7</v>
      </c>
      <c r="BN95" s="386">
        <v>0.7</v>
      </c>
      <c r="BO95" s="386">
        <v>0.6</v>
      </c>
      <c r="BP95" s="386">
        <v>0.6</v>
      </c>
      <c r="BQ95" s="386">
        <v>0.5</v>
      </c>
      <c r="BR95" s="386">
        <v>0.5</v>
      </c>
      <c r="BS95" s="386">
        <v>0.5</v>
      </c>
      <c r="BT95" s="386">
        <v>0.4</v>
      </c>
      <c r="BU95" s="386">
        <v>0.4</v>
      </c>
      <c r="BV95" s="386">
        <v>0.4</v>
      </c>
      <c r="BW95" s="386">
        <v>0.4</v>
      </c>
      <c r="BX95" s="386">
        <v>1.7</v>
      </c>
      <c r="BY95" s="386">
        <v>1.6</v>
      </c>
      <c r="BZ95" s="386">
        <v>1.6</v>
      </c>
      <c r="CA95" s="386">
        <v>1.6</v>
      </c>
      <c r="CB95" s="386">
        <v>1.3</v>
      </c>
      <c r="CC95" s="386">
        <v>1.3</v>
      </c>
      <c r="CD95" s="386">
        <v>1.1000000000000001</v>
      </c>
      <c r="CE95" s="386">
        <v>1.1000000000000001</v>
      </c>
      <c r="CF95" s="386">
        <v>1.1000000000000001</v>
      </c>
      <c r="CG95" s="386">
        <v>1</v>
      </c>
      <c r="CH95" s="386">
        <v>1</v>
      </c>
      <c r="CI95" s="386">
        <v>1</v>
      </c>
      <c r="CJ95" s="386">
        <v>1</v>
      </c>
      <c r="CK95" s="386">
        <v>1</v>
      </c>
      <c r="CL95" s="386">
        <v>0.9</v>
      </c>
      <c r="CM95" s="386">
        <v>0.9</v>
      </c>
      <c r="CN95" s="386">
        <v>0.9</v>
      </c>
      <c r="CO95" s="386">
        <v>0.9</v>
      </c>
      <c r="CP95" s="386">
        <v>0.8</v>
      </c>
      <c r="CQ95" s="386">
        <v>0.8</v>
      </c>
      <c r="CR95" s="386">
        <v>0.7</v>
      </c>
      <c r="CS95" s="386">
        <v>0.7</v>
      </c>
      <c r="CT95" s="386">
        <v>0.7</v>
      </c>
      <c r="CU95" s="386">
        <v>0.6</v>
      </c>
      <c r="CV95" s="386">
        <v>0.6</v>
      </c>
      <c r="CW95" s="386">
        <v>0.5</v>
      </c>
      <c r="CX95" s="386">
        <v>0.5</v>
      </c>
      <c r="CY95" s="386">
        <v>1.9</v>
      </c>
      <c r="CZ95" s="386">
        <v>1.8</v>
      </c>
      <c r="DA95" s="386">
        <v>1.8</v>
      </c>
      <c r="DB95" s="386">
        <v>1.8</v>
      </c>
      <c r="DC95" s="386">
        <v>1.5</v>
      </c>
      <c r="DD95" s="386">
        <v>1.5</v>
      </c>
      <c r="DE95" s="386">
        <v>1.3</v>
      </c>
      <c r="DF95" s="386">
        <v>1.3</v>
      </c>
      <c r="DG95" s="386">
        <v>1.3</v>
      </c>
      <c r="DH95" s="386">
        <v>1.2</v>
      </c>
      <c r="DI95" s="386">
        <v>1.2</v>
      </c>
      <c r="DJ95" s="386">
        <v>1.2</v>
      </c>
      <c r="DK95" s="386">
        <v>1.2</v>
      </c>
      <c r="DL95" s="386">
        <v>1.2</v>
      </c>
      <c r="DM95" s="386">
        <v>1.1000000000000001</v>
      </c>
      <c r="DN95" s="386">
        <v>1.1000000000000001</v>
      </c>
      <c r="DO95" s="386">
        <v>1.1000000000000001</v>
      </c>
      <c r="DP95" s="386">
        <v>1.1000000000000001</v>
      </c>
      <c r="DQ95" s="386">
        <v>1</v>
      </c>
      <c r="DR95" s="386">
        <v>1</v>
      </c>
      <c r="DS95" s="386">
        <v>0.9</v>
      </c>
      <c r="DT95" s="386">
        <v>0.9</v>
      </c>
      <c r="DU95" s="386">
        <v>0.9</v>
      </c>
      <c r="DV95" s="386">
        <v>0.8</v>
      </c>
      <c r="DW95" s="386">
        <v>0.8</v>
      </c>
      <c r="DX95" s="386">
        <v>0.7</v>
      </c>
      <c r="DY95" s="386">
        <v>0.7</v>
      </c>
      <c r="DZ95" s="385"/>
      <c r="EA95" s="385"/>
      <c r="EB95" s="386">
        <v>2</v>
      </c>
      <c r="EC95" s="386">
        <v>2</v>
      </c>
      <c r="ED95" s="386">
        <v>1.7</v>
      </c>
      <c r="EE95" s="386">
        <v>1.7</v>
      </c>
      <c r="EF95" s="386">
        <v>1.5</v>
      </c>
      <c r="EG95" s="386">
        <v>1.5</v>
      </c>
      <c r="EH95" s="386">
        <v>1.5</v>
      </c>
      <c r="EI95" s="386">
        <v>1.4</v>
      </c>
      <c r="EJ95" s="386">
        <v>1.4</v>
      </c>
      <c r="EK95" s="386">
        <v>1.4</v>
      </c>
      <c r="EL95" s="386">
        <v>1.4</v>
      </c>
      <c r="EM95" s="386">
        <v>1.4</v>
      </c>
      <c r="EN95" s="386">
        <v>1.3</v>
      </c>
      <c r="EO95" s="386">
        <v>1.3</v>
      </c>
      <c r="EP95" s="386">
        <v>1.3</v>
      </c>
      <c r="EQ95" s="386">
        <v>1.3</v>
      </c>
      <c r="ER95" s="386">
        <v>1.2</v>
      </c>
      <c r="ES95" s="386">
        <v>1.2</v>
      </c>
      <c r="ET95" s="386">
        <v>1.1000000000000001</v>
      </c>
      <c r="EU95" s="386">
        <v>1.1000000000000001</v>
      </c>
      <c r="EV95" s="386">
        <v>1.1000000000000001</v>
      </c>
      <c r="EW95" s="386">
        <v>1</v>
      </c>
      <c r="EX95" s="386">
        <v>1</v>
      </c>
      <c r="EY95" s="386">
        <v>0.9</v>
      </c>
      <c r="EZ95" s="386">
        <v>0.9</v>
      </c>
      <c r="FA95" s="385"/>
      <c r="FB95" s="385"/>
      <c r="FC95" s="385"/>
      <c r="FD95" s="385"/>
      <c r="FE95" s="386">
        <v>1.9</v>
      </c>
      <c r="FF95" s="386">
        <v>1.9</v>
      </c>
      <c r="FG95" s="386">
        <v>1.7</v>
      </c>
      <c r="FH95" s="386">
        <v>1.7</v>
      </c>
      <c r="FI95" s="386">
        <v>1.7</v>
      </c>
      <c r="FJ95" s="386">
        <v>1.6</v>
      </c>
      <c r="FK95" s="386">
        <v>1.6</v>
      </c>
      <c r="FL95" s="386">
        <v>1.6</v>
      </c>
      <c r="FM95" s="386">
        <v>1.6</v>
      </c>
      <c r="FN95" s="386">
        <v>1.6</v>
      </c>
      <c r="FO95" s="386">
        <v>1.5</v>
      </c>
      <c r="FP95" s="386">
        <v>1.5</v>
      </c>
      <c r="FQ95" s="386">
        <v>1.5</v>
      </c>
      <c r="FR95" s="386">
        <v>1.5</v>
      </c>
      <c r="FS95" s="386">
        <v>1.4</v>
      </c>
      <c r="FT95" s="386">
        <v>1.4</v>
      </c>
      <c r="FU95" s="386">
        <v>1.3</v>
      </c>
      <c r="FV95" s="386">
        <v>1.3</v>
      </c>
      <c r="FW95" s="386">
        <v>1.3</v>
      </c>
      <c r="FX95" s="386">
        <v>1.2</v>
      </c>
      <c r="FY95" s="386">
        <v>1.2</v>
      </c>
      <c r="FZ95" s="386">
        <v>1.1000000000000001</v>
      </c>
      <c r="GA95" s="386">
        <v>1.1000000000000001</v>
      </c>
      <c r="GB95" s="387"/>
      <c r="GC95" s="484">
        <v>31.858595433000012</v>
      </c>
      <c r="GD95" s="484">
        <v>36.208341602999994</v>
      </c>
      <c r="GE95" s="484">
        <v>42.653874563999999</v>
      </c>
      <c r="GF95" s="484">
        <v>45.171454923000013</v>
      </c>
      <c r="GG95" s="485">
        <v>50.799762846000014</v>
      </c>
      <c r="GH95" s="486">
        <v>7.2891200970000014</v>
      </c>
      <c r="GI95" s="484">
        <v>6.0105583440000014</v>
      </c>
      <c r="GJ95" s="484">
        <v>7.987715694000002</v>
      </c>
      <c r="GK95" s="484">
        <v>11.058900111000003</v>
      </c>
      <c r="GL95" s="484">
        <v>5.2196954040000012</v>
      </c>
      <c r="GM95" s="484">
        <v>4.8901691789999999</v>
      </c>
      <c r="GN95" s="484">
        <v>5.5360405799999999</v>
      </c>
      <c r="GO95" s="485">
        <v>7.7109136650000005</v>
      </c>
    </row>
    <row r="96" spans="1:197" hidden="1">
      <c r="A96" s="379" t="s">
        <v>676</v>
      </c>
      <c r="B96" s="388">
        <v>238</v>
      </c>
      <c r="C96" s="381">
        <v>340</v>
      </c>
      <c r="D96" s="381">
        <v>310</v>
      </c>
      <c r="E96" s="382">
        <v>21</v>
      </c>
      <c r="F96" s="382">
        <v>39</v>
      </c>
      <c r="G96" s="381">
        <v>27</v>
      </c>
      <c r="H96" s="389">
        <v>303.10000000000002</v>
      </c>
      <c r="I96" s="383">
        <v>3</v>
      </c>
      <c r="J96" s="487">
        <v>0.6</v>
      </c>
      <c r="K96" s="488"/>
      <c r="L96" s="369">
        <v>0.5</v>
      </c>
      <c r="M96" s="384">
        <v>0.6</v>
      </c>
      <c r="N96" s="480">
        <v>0.38100000000000001</v>
      </c>
      <c r="O96" s="371">
        <v>0.63100000000000001</v>
      </c>
      <c r="P96" s="371">
        <v>0.88100000000000001</v>
      </c>
      <c r="Q96" s="371">
        <v>0.58099999999999996</v>
      </c>
      <c r="R96" s="371">
        <f t="shared" si="8"/>
        <v>0.83099999999999996</v>
      </c>
      <c r="S96" s="371">
        <f t="shared" si="9"/>
        <v>1.081</v>
      </c>
      <c r="T96" s="372">
        <f t="shared" si="6"/>
        <v>19.359646113995765</v>
      </c>
      <c r="U96" s="373"/>
      <c r="V96" s="372">
        <f t="shared" si="7"/>
        <v>14.988113120512848</v>
      </c>
      <c r="W96" s="373"/>
      <c r="X96" s="374">
        <v>0.72</v>
      </c>
      <c r="Y96" s="374">
        <v>0.77</v>
      </c>
      <c r="Z96" s="374">
        <v>0.87</v>
      </c>
      <c r="AA96" s="374">
        <v>1.54</v>
      </c>
      <c r="AB96" s="374">
        <v>1.96</v>
      </c>
      <c r="AC96" s="374">
        <v>3.18</v>
      </c>
      <c r="AD96" s="374">
        <v>3.6</v>
      </c>
      <c r="AE96" s="374">
        <v>3.85</v>
      </c>
      <c r="AF96" s="374">
        <v>4.28</v>
      </c>
      <c r="AG96" s="374">
        <v>5.75</v>
      </c>
      <c r="AH96" s="374" t="s">
        <v>587</v>
      </c>
      <c r="AI96" s="371">
        <v>0.65</v>
      </c>
      <c r="AJ96" s="371">
        <v>0.97499999999999998</v>
      </c>
      <c r="AK96" s="371">
        <v>0.8</v>
      </c>
      <c r="AL96" s="371">
        <v>1.05</v>
      </c>
      <c r="AM96" s="371">
        <v>0.9</v>
      </c>
      <c r="AN96" s="371">
        <v>1.125</v>
      </c>
      <c r="AO96" s="371">
        <v>1</v>
      </c>
      <c r="AP96" s="371">
        <v>1.2</v>
      </c>
      <c r="AQ96" s="371">
        <v>1.68</v>
      </c>
      <c r="AR96" s="375">
        <v>1.47</v>
      </c>
      <c r="AS96" s="375">
        <v>1.8480000000000001</v>
      </c>
      <c r="AT96" s="375">
        <v>1.617</v>
      </c>
      <c r="AU96" s="376">
        <v>0.54</v>
      </c>
      <c r="AV96" s="377">
        <v>0.14000000000000001</v>
      </c>
      <c r="AW96" s="386">
        <v>1.5</v>
      </c>
      <c r="AX96" s="386">
        <v>1.4</v>
      </c>
      <c r="AY96" s="386">
        <v>1.4</v>
      </c>
      <c r="AZ96" s="386">
        <v>1.4</v>
      </c>
      <c r="BA96" s="386">
        <v>1.1000000000000001</v>
      </c>
      <c r="BB96" s="386">
        <v>1.1000000000000001</v>
      </c>
      <c r="BC96" s="386">
        <v>0.9</v>
      </c>
      <c r="BD96" s="386">
        <v>0.9</v>
      </c>
      <c r="BE96" s="386">
        <v>0.9</v>
      </c>
      <c r="BF96" s="386">
        <v>0.8</v>
      </c>
      <c r="BG96" s="386">
        <v>0.8</v>
      </c>
      <c r="BH96" s="386">
        <v>0.8</v>
      </c>
      <c r="BI96" s="386">
        <v>0.8</v>
      </c>
      <c r="BJ96" s="386">
        <v>0.8</v>
      </c>
      <c r="BK96" s="386">
        <v>0.7</v>
      </c>
      <c r="BL96" s="386">
        <v>0.7</v>
      </c>
      <c r="BM96" s="386">
        <v>0.7</v>
      </c>
      <c r="BN96" s="386">
        <v>0.7</v>
      </c>
      <c r="BO96" s="386">
        <v>0.6</v>
      </c>
      <c r="BP96" s="386">
        <v>0.6</v>
      </c>
      <c r="BQ96" s="386">
        <v>0.5</v>
      </c>
      <c r="BR96" s="386">
        <v>0.5</v>
      </c>
      <c r="BS96" s="386">
        <v>0.5</v>
      </c>
      <c r="BT96" s="386">
        <v>0.4</v>
      </c>
      <c r="BU96" s="386">
        <v>0.4</v>
      </c>
      <c r="BV96" s="386">
        <v>0.4</v>
      </c>
      <c r="BW96" s="386">
        <v>0.4</v>
      </c>
      <c r="BX96" s="386">
        <v>1.7</v>
      </c>
      <c r="BY96" s="386">
        <v>1.6</v>
      </c>
      <c r="BZ96" s="386">
        <v>1.6</v>
      </c>
      <c r="CA96" s="386">
        <v>1.6</v>
      </c>
      <c r="CB96" s="386">
        <v>1.3</v>
      </c>
      <c r="CC96" s="386">
        <v>1.3</v>
      </c>
      <c r="CD96" s="386">
        <v>1.1000000000000001</v>
      </c>
      <c r="CE96" s="386">
        <v>1.1000000000000001</v>
      </c>
      <c r="CF96" s="386">
        <v>1.1000000000000001</v>
      </c>
      <c r="CG96" s="386">
        <v>1</v>
      </c>
      <c r="CH96" s="386">
        <v>1</v>
      </c>
      <c r="CI96" s="386">
        <v>1</v>
      </c>
      <c r="CJ96" s="386">
        <v>1</v>
      </c>
      <c r="CK96" s="386">
        <v>1</v>
      </c>
      <c r="CL96" s="386">
        <v>0.9</v>
      </c>
      <c r="CM96" s="386">
        <v>0.9</v>
      </c>
      <c r="CN96" s="386">
        <v>0.9</v>
      </c>
      <c r="CO96" s="386">
        <v>0.9</v>
      </c>
      <c r="CP96" s="386">
        <v>0.8</v>
      </c>
      <c r="CQ96" s="386">
        <v>0.8</v>
      </c>
      <c r="CR96" s="386">
        <v>0.7</v>
      </c>
      <c r="CS96" s="386">
        <v>0.7</v>
      </c>
      <c r="CT96" s="386">
        <v>0.7</v>
      </c>
      <c r="CU96" s="386">
        <v>0.6</v>
      </c>
      <c r="CV96" s="386">
        <v>0.6</v>
      </c>
      <c r="CW96" s="386">
        <v>0.5</v>
      </c>
      <c r="CX96" s="386">
        <v>0.5</v>
      </c>
      <c r="CY96" s="386">
        <v>1.9</v>
      </c>
      <c r="CZ96" s="386">
        <v>1.8</v>
      </c>
      <c r="DA96" s="386">
        <v>1.8</v>
      </c>
      <c r="DB96" s="386">
        <v>1.8</v>
      </c>
      <c r="DC96" s="386">
        <v>1.5</v>
      </c>
      <c r="DD96" s="386">
        <v>1.5</v>
      </c>
      <c r="DE96" s="386">
        <v>1.3</v>
      </c>
      <c r="DF96" s="386">
        <v>1.3</v>
      </c>
      <c r="DG96" s="386">
        <v>1.3</v>
      </c>
      <c r="DH96" s="386">
        <v>1.2</v>
      </c>
      <c r="DI96" s="386">
        <v>1.2</v>
      </c>
      <c r="DJ96" s="386">
        <v>1.2</v>
      </c>
      <c r="DK96" s="386">
        <v>1.2</v>
      </c>
      <c r="DL96" s="386">
        <v>1.2</v>
      </c>
      <c r="DM96" s="386">
        <v>1.1000000000000001</v>
      </c>
      <c r="DN96" s="386">
        <v>1.1000000000000001</v>
      </c>
      <c r="DO96" s="386">
        <v>1.1000000000000001</v>
      </c>
      <c r="DP96" s="386">
        <v>1.1000000000000001</v>
      </c>
      <c r="DQ96" s="386">
        <v>1</v>
      </c>
      <c r="DR96" s="386">
        <v>1</v>
      </c>
      <c r="DS96" s="386">
        <v>0.9</v>
      </c>
      <c r="DT96" s="386">
        <v>0.9</v>
      </c>
      <c r="DU96" s="386">
        <v>0.9</v>
      </c>
      <c r="DV96" s="386">
        <v>0.8</v>
      </c>
      <c r="DW96" s="386">
        <v>0.8</v>
      </c>
      <c r="DX96" s="386">
        <v>0.7</v>
      </c>
      <c r="DY96" s="386">
        <v>0.7</v>
      </c>
      <c r="DZ96" s="385"/>
      <c r="EA96" s="385"/>
      <c r="EB96" s="386">
        <v>2</v>
      </c>
      <c r="EC96" s="386">
        <v>2</v>
      </c>
      <c r="ED96" s="386">
        <v>1.7</v>
      </c>
      <c r="EE96" s="386">
        <v>1.7</v>
      </c>
      <c r="EF96" s="386">
        <v>1.5</v>
      </c>
      <c r="EG96" s="386">
        <v>1.5</v>
      </c>
      <c r="EH96" s="386">
        <v>1.5</v>
      </c>
      <c r="EI96" s="386">
        <v>1.4</v>
      </c>
      <c r="EJ96" s="386">
        <v>1.4</v>
      </c>
      <c r="EK96" s="386">
        <v>1.4</v>
      </c>
      <c r="EL96" s="386">
        <v>1.4</v>
      </c>
      <c r="EM96" s="386">
        <v>1.4</v>
      </c>
      <c r="EN96" s="386">
        <v>1.3</v>
      </c>
      <c r="EO96" s="386">
        <v>1.3</v>
      </c>
      <c r="EP96" s="386">
        <v>1.3</v>
      </c>
      <c r="EQ96" s="386">
        <v>1.3</v>
      </c>
      <c r="ER96" s="386">
        <v>1.2</v>
      </c>
      <c r="ES96" s="386">
        <v>1.2</v>
      </c>
      <c r="ET96" s="386">
        <v>1.1000000000000001</v>
      </c>
      <c r="EU96" s="386">
        <v>1.1000000000000001</v>
      </c>
      <c r="EV96" s="386">
        <v>1.1000000000000001</v>
      </c>
      <c r="EW96" s="386">
        <v>1</v>
      </c>
      <c r="EX96" s="386">
        <v>1</v>
      </c>
      <c r="EY96" s="386">
        <v>0.9</v>
      </c>
      <c r="EZ96" s="386">
        <v>0.9</v>
      </c>
      <c r="FA96" s="385"/>
      <c r="FB96" s="385"/>
      <c r="FC96" s="385"/>
      <c r="FD96" s="385"/>
      <c r="FE96" s="386">
        <v>1.9</v>
      </c>
      <c r="FF96" s="386">
        <v>1.9</v>
      </c>
      <c r="FG96" s="386">
        <v>1.7</v>
      </c>
      <c r="FH96" s="386">
        <v>1.7</v>
      </c>
      <c r="FI96" s="386">
        <v>1.7</v>
      </c>
      <c r="FJ96" s="386">
        <v>1.6</v>
      </c>
      <c r="FK96" s="386">
        <v>1.6</v>
      </c>
      <c r="FL96" s="386">
        <v>1.6</v>
      </c>
      <c r="FM96" s="386">
        <v>1.6</v>
      </c>
      <c r="FN96" s="386">
        <v>1.6</v>
      </c>
      <c r="FO96" s="386">
        <v>1.5</v>
      </c>
      <c r="FP96" s="386">
        <v>1.5</v>
      </c>
      <c r="FQ96" s="386">
        <v>1.5</v>
      </c>
      <c r="FR96" s="386">
        <v>1.5</v>
      </c>
      <c r="FS96" s="386">
        <v>1.4</v>
      </c>
      <c r="FT96" s="386">
        <v>1.4</v>
      </c>
      <c r="FU96" s="386">
        <v>1.3</v>
      </c>
      <c r="FV96" s="386">
        <v>1.3</v>
      </c>
      <c r="FW96" s="386">
        <v>1.3</v>
      </c>
      <c r="FX96" s="386">
        <v>1.2</v>
      </c>
      <c r="FY96" s="386">
        <v>1.2</v>
      </c>
      <c r="FZ96" s="386">
        <v>1.1000000000000001</v>
      </c>
      <c r="GA96" s="386">
        <v>1.1000000000000001</v>
      </c>
      <c r="GB96" s="387"/>
      <c r="GC96" s="484">
        <v>20.470169096999999</v>
      </c>
      <c r="GD96" s="484">
        <v>23.7258882</v>
      </c>
      <c r="GE96" s="484">
        <v>25.439424570000003</v>
      </c>
      <c r="GF96" s="484">
        <v>27.614297655000005</v>
      </c>
      <c r="GG96" s="485">
        <v>29.420101368000005</v>
      </c>
      <c r="GH96" s="486">
        <v>7.2891200970000014</v>
      </c>
      <c r="GI96" s="484">
        <v>6.0105583440000014</v>
      </c>
      <c r="GJ96" s="484">
        <v>7.987715694000002</v>
      </c>
      <c r="GK96" s="484">
        <v>11.058900111000003</v>
      </c>
      <c r="GL96" s="484">
        <v>5.2196954040000012</v>
      </c>
      <c r="GM96" s="484">
        <v>4.8901691789999999</v>
      </c>
      <c r="GN96" s="484">
        <v>5.5360405799999999</v>
      </c>
      <c r="GO96" s="485">
        <v>7.7109136650000005</v>
      </c>
    </row>
    <row r="97" spans="1:197" hidden="1">
      <c r="A97" s="379" t="s">
        <v>677</v>
      </c>
      <c r="B97" s="388">
        <v>97.6</v>
      </c>
      <c r="C97" s="381">
        <v>310</v>
      </c>
      <c r="D97" s="381">
        <v>300</v>
      </c>
      <c r="E97" s="382">
        <v>9</v>
      </c>
      <c r="F97" s="382">
        <v>15.5</v>
      </c>
      <c r="G97" s="381">
        <v>27</v>
      </c>
      <c r="H97" s="389">
        <v>124.4</v>
      </c>
      <c r="I97" s="383">
        <v>3</v>
      </c>
      <c r="J97" s="487">
        <v>0.6</v>
      </c>
      <c r="K97" s="488"/>
      <c r="L97" s="369">
        <v>0.5</v>
      </c>
      <c r="M97" s="384">
        <v>0.6</v>
      </c>
      <c r="N97" s="480">
        <v>0.35099999999999998</v>
      </c>
      <c r="O97" s="371">
        <v>0.60099999999999998</v>
      </c>
      <c r="P97" s="371">
        <v>0.85099999999999998</v>
      </c>
      <c r="Q97" s="371">
        <v>0.55100000000000005</v>
      </c>
      <c r="R97" s="371">
        <f t="shared" si="8"/>
        <v>0.80100000000000005</v>
      </c>
      <c r="S97" s="371">
        <f t="shared" si="9"/>
        <v>1.0510000000000002</v>
      </c>
      <c r="T97" s="372">
        <f t="shared" si="6"/>
        <v>19.359646113995765</v>
      </c>
      <c r="U97" s="373"/>
      <c r="V97" s="372">
        <f t="shared" si="7"/>
        <v>14.988113120512848</v>
      </c>
      <c r="W97" s="373"/>
      <c r="X97" s="371">
        <v>0.67</v>
      </c>
      <c r="Y97" s="371">
        <v>0.72</v>
      </c>
      <c r="Z97" s="371">
        <v>0.83</v>
      </c>
      <c r="AA97" s="371">
        <v>1.46</v>
      </c>
      <c r="AB97" s="371">
        <v>1.88</v>
      </c>
      <c r="AC97" s="371">
        <v>3</v>
      </c>
      <c r="AD97" s="371">
        <v>3.3</v>
      </c>
      <c r="AE97" s="371">
        <v>3.6</v>
      </c>
      <c r="AF97" s="371">
        <v>4</v>
      </c>
      <c r="AG97" s="371">
        <v>5</v>
      </c>
      <c r="AH97" s="374" t="s">
        <v>587</v>
      </c>
      <c r="AI97" s="371">
        <v>0.27500000000000002</v>
      </c>
      <c r="AJ97" s="371">
        <v>0.40300000000000002</v>
      </c>
      <c r="AK97" s="371">
        <v>0.375</v>
      </c>
      <c r="AL97" s="371">
        <v>0.503</v>
      </c>
      <c r="AM97" s="371">
        <v>0.47499999999999998</v>
      </c>
      <c r="AN97" s="371">
        <v>0.60299999999999998</v>
      </c>
      <c r="AO97" s="371">
        <v>0.57499999999999996</v>
      </c>
      <c r="AP97" s="371">
        <v>0.70299999999999996</v>
      </c>
      <c r="AQ97" s="371">
        <v>1.68</v>
      </c>
      <c r="AR97" s="375">
        <v>1.47</v>
      </c>
      <c r="AS97" s="375">
        <v>1.8480000000000001</v>
      </c>
      <c r="AT97" s="375">
        <v>1.617</v>
      </c>
      <c r="AU97" s="376">
        <v>0.54</v>
      </c>
      <c r="AV97" s="377">
        <v>0.14000000000000001</v>
      </c>
      <c r="AW97" s="385"/>
      <c r="AX97" s="385"/>
      <c r="AY97" s="385"/>
      <c r="AZ97" s="386">
        <v>1.5</v>
      </c>
      <c r="BA97" s="386">
        <v>1.5</v>
      </c>
      <c r="BB97" s="386">
        <v>1.5</v>
      </c>
      <c r="BC97" s="386">
        <v>1.3</v>
      </c>
      <c r="BD97" s="386">
        <v>1.3</v>
      </c>
      <c r="BE97" s="386">
        <v>1.3</v>
      </c>
      <c r="BF97" s="386">
        <v>1.1000000000000001</v>
      </c>
      <c r="BG97" s="386">
        <v>1.1000000000000001</v>
      </c>
      <c r="BH97" s="386">
        <v>1</v>
      </c>
      <c r="BI97" s="386">
        <v>1</v>
      </c>
      <c r="BJ97" s="386">
        <v>1</v>
      </c>
      <c r="BK97" s="386">
        <v>1</v>
      </c>
      <c r="BL97" s="386">
        <v>0.9</v>
      </c>
      <c r="BM97" s="386">
        <v>0.9</v>
      </c>
      <c r="BN97" s="386">
        <v>0.9</v>
      </c>
      <c r="BO97" s="386">
        <v>0.8</v>
      </c>
      <c r="BP97" s="386">
        <v>0.8</v>
      </c>
      <c r="BQ97" s="386">
        <v>0.8</v>
      </c>
      <c r="BR97" s="386">
        <v>0.7</v>
      </c>
      <c r="BS97" s="386">
        <v>0.7</v>
      </c>
      <c r="BT97" s="386">
        <v>0.7</v>
      </c>
      <c r="BU97" s="386">
        <v>0.6</v>
      </c>
      <c r="BV97" s="386">
        <v>0.6</v>
      </c>
      <c r="BW97" s="386">
        <v>0.6</v>
      </c>
      <c r="BX97" s="385"/>
      <c r="BY97" s="385"/>
      <c r="BZ97" s="385"/>
      <c r="CA97" s="386">
        <v>1.5</v>
      </c>
      <c r="CB97" s="386">
        <v>1.5</v>
      </c>
      <c r="CC97" s="386">
        <v>1.5</v>
      </c>
      <c r="CD97" s="386">
        <v>1.3</v>
      </c>
      <c r="CE97" s="386">
        <v>1.3</v>
      </c>
      <c r="CF97" s="386">
        <v>1.3</v>
      </c>
      <c r="CG97" s="386">
        <v>1.1000000000000001</v>
      </c>
      <c r="CH97" s="386">
        <v>1.1000000000000001</v>
      </c>
      <c r="CI97" s="386">
        <v>1</v>
      </c>
      <c r="CJ97" s="386">
        <v>1</v>
      </c>
      <c r="CK97" s="386">
        <v>1</v>
      </c>
      <c r="CL97" s="386">
        <v>1</v>
      </c>
      <c r="CM97" s="386">
        <v>0.9</v>
      </c>
      <c r="CN97" s="386">
        <v>0.9</v>
      </c>
      <c r="CO97" s="386">
        <v>0.9</v>
      </c>
      <c r="CP97" s="386">
        <v>0.8</v>
      </c>
      <c r="CQ97" s="386">
        <v>0.8</v>
      </c>
      <c r="CR97" s="386">
        <v>0.8</v>
      </c>
      <c r="CS97" s="386">
        <v>0.7</v>
      </c>
      <c r="CT97" s="386">
        <v>0.7</v>
      </c>
      <c r="CU97" s="386">
        <v>0.7</v>
      </c>
      <c r="CV97" s="386">
        <v>0.6</v>
      </c>
      <c r="CW97" s="386">
        <v>0.6</v>
      </c>
      <c r="CX97" s="386">
        <v>0.6</v>
      </c>
      <c r="CY97" s="385"/>
      <c r="CZ97" s="385"/>
      <c r="DA97" s="385"/>
      <c r="DB97" s="386">
        <v>1.8</v>
      </c>
      <c r="DC97" s="386">
        <v>1.5</v>
      </c>
      <c r="DD97" s="386">
        <v>1.5</v>
      </c>
      <c r="DE97" s="386">
        <v>1.3</v>
      </c>
      <c r="DF97" s="386">
        <v>1.3</v>
      </c>
      <c r="DG97" s="386">
        <v>1.3</v>
      </c>
      <c r="DH97" s="386">
        <v>1.2</v>
      </c>
      <c r="DI97" s="386">
        <v>1.2</v>
      </c>
      <c r="DJ97" s="386">
        <v>1.2</v>
      </c>
      <c r="DK97" s="386">
        <v>1.2</v>
      </c>
      <c r="DL97" s="386">
        <v>1.2</v>
      </c>
      <c r="DM97" s="386">
        <v>1.1000000000000001</v>
      </c>
      <c r="DN97" s="386">
        <v>1.1000000000000001</v>
      </c>
      <c r="DO97" s="386">
        <v>1.1000000000000001</v>
      </c>
      <c r="DP97" s="386">
        <v>1.1000000000000001</v>
      </c>
      <c r="DQ97" s="386">
        <v>1</v>
      </c>
      <c r="DR97" s="386">
        <v>1</v>
      </c>
      <c r="DS97" s="386">
        <v>0.9</v>
      </c>
      <c r="DT97" s="386">
        <v>0.9</v>
      </c>
      <c r="DU97" s="386">
        <v>0.9</v>
      </c>
      <c r="DV97" s="386">
        <v>0.8</v>
      </c>
      <c r="DW97" s="386">
        <v>0.8</v>
      </c>
      <c r="DX97" s="386">
        <v>0.7</v>
      </c>
      <c r="DY97" s="386">
        <v>0.7</v>
      </c>
      <c r="DZ97" s="385"/>
      <c r="EA97" s="385"/>
      <c r="EB97" s="386">
        <v>2</v>
      </c>
      <c r="EC97" s="386">
        <v>2</v>
      </c>
      <c r="ED97" s="386">
        <v>1.7</v>
      </c>
      <c r="EE97" s="386">
        <v>1.7</v>
      </c>
      <c r="EF97" s="386">
        <v>1.5</v>
      </c>
      <c r="EG97" s="386">
        <v>1.5</v>
      </c>
      <c r="EH97" s="386">
        <v>1.5</v>
      </c>
      <c r="EI97" s="386">
        <v>1.4</v>
      </c>
      <c r="EJ97" s="386">
        <v>1.4</v>
      </c>
      <c r="EK97" s="386">
        <v>1.4</v>
      </c>
      <c r="EL97" s="386">
        <v>1.4</v>
      </c>
      <c r="EM97" s="386">
        <v>1.4</v>
      </c>
      <c r="EN97" s="386">
        <v>1.3</v>
      </c>
      <c r="EO97" s="386">
        <v>1.3</v>
      </c>
      <c r="EP97" s="386">
        <v>1.3</v>
      </c>
      <c r="EQ97" s="386">
        <v>1.3</v>
      </c>
      <c r="ER97" s="386">
        <v>1.2</v>
      </c>
      <c r="ES97" s="386">
        <v>1.2</v>
      </c>
      <c r="ET97" s="386">
        <v>1.1000000000000001</v>
      </c>
      <c r="EU97" s="386">
        <v>1.1000000000000001</v>
      </c>
      <c r="EV97" s="386">
        <v>1.1000000000000001</v>
      </c>
      <c r="EW97" s="386">
        <v>1</v>
      </c>
      <c r="EX97" s="386">
        <v>1</v>
      </c>
      <c r="EY97" s="386">
        <v>0.9</v>
      </c>
      <c r="EZ97" s="386">
        <v>0.9</v>
      </c>
      <c r="FA97" s="385"/>
      <c r="FB97" s="385"/>
      <c r="FC97" s="385"/>
      <c r="FD97" s="385"/>
      <c r="FE97" s="386">
        <v>1.9</v>
      </c>
      <c r="FF97" s="386">
        <v>1.9</v>
      </c>
      <c r="FG97" s="386">
        <v>1.7</v>
      </c>
      <c r="FH97" s="386">
        <v>1.7</v>
      </c>
      <c r="FI97" s="386">
        <v>1.7</v>
      </c>
      <c r="FJ97" s="386">
        <v>1.6</v>
      </c>
      <c r="FK97" s="386">
        <v>1.6</v>
      </c>
      <c r="FL97" s="386">
        <v>1.6</v>
      </c>
      <c r="FM97" s="386">
        <v>1.6</v>
      </c>
      <c r="FN97" s="386">
        <v>1.6</v>
      </c>
      <c r="FO97" s="386">
        <v>1.5</v>
      </c>
      <c r="FP97" s="386">
        <v>1.5</v>
      </c>
      <c r="FQ97" s="386">
        <v>1.5</v>
      </c>
      <c r="FR97" s="386">
        <v>1.5</v>
      </c>
      <c r="FS97" s="386">
        <v>1.4</v>
      </c>
      <c r="FT97" s="386">
        <v>1.4</v>
      </c>
      <c r="FU97" s="386">
        <v>1.3</v>
      </c>
      <c r="FV97" s="386">
        <v>1.3</v>
      </c>
      <c r="FW97" s="386">
        <v>1.3</v>
      </c>
      <c r="FX97" s="386">
        <v>1.2</v>
      </c>
      <c r="FY97" s="386">
        <v>1.2</v>
      </c>
      <c r="FZ97" s="386">
        <v>1.1000000000000001</v>
      </c>
      <c r="GA97" s="386">
        <v>1.1000000000000001</v>
      </c>
      <c r="GB97" s="387"/>
      <c r="GC97" s="484">
        <v>38.989542941999993</v>
      </c>
      <c r="GD97" s="484">
        <v>44.301505689000003</v>
      </c>
      <c r="GE97" s="484">
        <v>52.078324599000013</v>
      </c>
      <c r="GF97" s="484">
        <v>55.465854192000009</v>
      </c>
      <c r="GG97" s="485">
        <v>62.201370230999999</v>
      </c>
      <c r="GH97" s="486">
        <v>7.2891200970000014</v>
      </c>
      <c r="GI97" s="484">
        <v>6.0105583440000014</v>
      </c>
      <c r="GJ97" s="484">
        <v>7.987715694000002</v>
      </c>
      <c r="GK97" s="484">
        <v>11.058900111000003</v>
      </c>
      <c r="GL97" s="484">
        <v>5.2196954040000012</v>
      </c>
      <c r="GM97" s="484">
        <v>4.8901691789999999</v>
      </c>
      <c r="GN97" s="484">
        <v>5.5360405799999999</v>
      </c>
      <c r="GO97" s="485">
        <v>7.7109136650000005</v>
      </c>
    </row>
    <row r="98" spans="1:197" hidden="1">
      <c r="A98" s="379" t="s">
        <v>678</v>
      </c>
      <c r="B98" s="380">
        <v>74.2</v>
      </c>
      <c r="C98" s="381">
        <v>301</v>
      </c>
      <c r="D98" s="381">
        <v>300</v>
      </c>
      <c r="E98" s="382">
        <v>8</v>
      </c>
      <c r="F98" s="382">
        <v>11</v>
      </c>
      <c r="G98" s="381">
        <v>27</v>
      </c>
      <c r="H98" s="389">
        <v>94.58</v>
      </c>
      <c r="I98" s="383">
        <v>3</v>
      </c>
      <c r="J98" s="487">
        <v>0.6</v>
      </c>
      <c r="K98" s="488"/>
      <c r="L98" s="369">
        <v>0.5</v>
      </c>
      <c r="M98" s="384">
        <v>0.6</v>
      </c>
      <c r="N98" s="480">
        <v>0.35099999999999998</v>
      </c>
      <c r="O98" s="371">
        <v>0.60099999999999998</v>
      </c>
      <c r="P98" s="371">
        <v>0.85099999999999998</v>
      </c>
      <c r="Q98" s="371">
        <v>0.55100000000000005</v>
      </c>
      <c r="R98" s="371">
        <f t="shared" si="8"/>
        <v>0.80100000000000005</v>
      </c>
      <c r="S98" s="371">
        <f t="shared" si="9"/>
        <v>1.0510000000000002</v>
      </c>
      <c r="T98" s="372">
        <f t="shared" si="6"/>
        <v>19.359646113995765</v>
      </c>
      <c r="U98" s="373"/>
      <c r="V98" s="372">
        <f t="shared" si="7"/>
        <v>14.988113120512848</v>
      </c>
      <c r="W98" s="373"/>
      <c r="X98" s="371">
        <v>0.67</v>
      </c>
      <c r="Y98" s="371">
        <v>0.72</v>
      </c>
      <c r="Z98" s="371">
        <v>0.83</v>
      </c>
      <c r="AA98" s="371">
        <v>1.46</v>
      </c>
      <c r="AB98" s="371">
        <v>1.88</v>
      </c>
      <c r="AC98" s="371">
        <v>3</v>
      </c>
      <c r="AD98" s="371">
        <v>3.3</v>
      </c>
      <c r="AE98" s="371">
        <v>3.6</v>
      </c>
      <c r="AF98" s="371">
        <v>4</v>
      </c>
      <c r="AG98" s="371">
        <v>5</v>
      </c>
      <c r="AH98" s="374" t="s">
        <v>587</v>
      </c>
      <c r="AI98" s="371">
        <v>0.2</v>
      </c>
      <c r="AJ98" s="371">
        <v>0.313</v>
      </c>
      <c r="AK98" s="371">
        <v>0.3</v>
      </c>
      <c r="AL98" s="371">
        <v>0.41299999999999998</v>
      </c>
      <c r="AM98" s="371">
        <v>0.4</v>
      </c>
      <c r="AN98" s="371">
        <v>0.51300000000000001</v>
      </c>
      <c r="AO98" s="371">
        <v>0.5</v>
      </c>
      <c r="AP98" s="371">
        <v>0.61299999999999999</v>
      </c>
      <c r="AQ98" s="371">
        <v>1.68</v>
      </c>
      <c r="AR98" s="375">
        <v>1.47</v>
      </c>
      <c r="AS98" s="375">
        <v>1.8480000000000001</v>
      </c>
      <c r="AT98" s="375">
        <v>1.617</v>
      </c>
      <c r="AU98" s="376">
        <v>0.54</v>
      </c>
      <c r="AV98" s="377">
        <v>0.14000000000000001</v>
      </c>
      <c r="AW98" s="385"/>
      <c r="AX98" s="385"/>
      <c r="AY98" s="385"/>
      <c r="AZ98" s="385"/>
      <c r="BA98" s="385"/>
      <c r="BB98" s="385"/>
      <c r="BC98" s="386">
        <v>1.3</v>
      </c>
      <c r="BD98" s="386">
        <v>1.3</v>
      </c>
      <c r="BE98" s="386">
        <v>1.3</v>
      </c>
      <c r="BF98" s="386">
        <v>1.1000000000000001</v>
      </c>
      <c r="BG98" s="386">
        <v>1.1000000000000001</v>
      </c>
      <c r="BH98" s="386">
        <v>1</v>
      </c>
      <c r="BI98" s="386">
        <v>1</v>
      </c>
      <c r="BJ98" s="386">
        <v>1</v>
      </c>
      <c r="BK98" s="386">
        <v>1</v>
      </c>
      <c r="BL98" s="386">
        <v>0.9</v>
      </c>
      <c r="BM98" s="386">
        <v>0.9</v>
      </c>
      <c r="BN98" s="386">
        <v>0.9</v>
      </c>
      <c r="BO98" s="386">
        <v>0.8</v>
      </c>
      <c r="BP98" s="386">
        <v>0.8</v>
      </c>
      <c r="BQ98" s="386">
        <v>0.8</v>
      </c>
      <c r="BR98" s="386">
        <v>0.7</v>
      </c>
      <c r="BS98" s="386">
        <v>0.7</v>
      </c>
      <c r="BT98" s="386">
        <v>0.7</v>
      </c>
      <c r="BU98" s="386">
        <v>0.6</v>
      </c>
      <c r="BV98" s="386">
        <v>0.6</v>
      </c>
      <c r="BW98" s="386">
        <v>0.6</v>
      </c>
      <c r="BX98" s="385"/>
      <c r="BY98" s="385"/>
      <c r="BZ98" s="385"/>
      <c r="CA98" s="385"/>
      <c r="CB98" s="385"/>
      <c r="CC98" s="385"/>
      <c r="CD98" s="386">
        <v>1.3</v>
      </c>
      <c r="CE98" s="386">
        <v>1.3</v>
      </c>
      <c r="CF98" s="386">
        <v>1.3</v>
      </c>
      <c r="CG98" s="386">
        <v>1</v>
      </c>
      <c r="CH98" s="386">
        <v>1</v>
      </c>
      <c r="CI98" s="386">
        <v>1</v>
      </c>
      <c r="CJ98" s="386">
        <v>1</v>
      </c>
      <c r="CK98" s="386">
        <v>1</v>
      </c>
      <c r="CL98" s="386">
        <v>1</v>
      </c>
      <c r="CM98" s="386">
        <v>0.9</v>
      </c>
      <c r="CN98" s="386">
        <v>0.9</v>
      </c>
      <c r="CO98" s="386">
        <v>0.9</v>
      </c>
      <c r="CP98" s="386">
        <v>0.8</v>
      </c>
      <c r="CQ98" s="386">
        <v>0.8</v>
      </c>
      <c r="CR98" s="386">
        <v>0.8</v>
      </c>
      <c r="CS98" s="386">
        <v>0.7</v>
      </c>
      <c r="CT98" s="386">
        <v>0.7</v>
      </c>
      <c r="CU98" s="386">
        <v>0.7</v>
      </c>
      <c r="CV98" s="386">
        <v>0.6</v>
      </c>
      <c r="CW98" s="386">
        <v>0.6</v>
      </c>
      <c r="CX98" s="386">
        <v>0.6</v>
      </c>
      <c r="CY98" s="385"/>
      <c r="CZ98" s="385"/>
      <c r="DA98" s="385"/>
      <c r="DB98" s="385"/>
      <c r="DC98" s="385"/>
      <c r="DD98" s="385"/>
      <c r="DE98" s="386">
        <v>1.5</v>
      </c>
      <c r="DF98" s="386">
        <v>1.5</v>
      </c>
      <c r="DG98" s="386">
        <v>1.5</v>
      </c>
      <c r="DH98" s="386">
        <v>1.2</v>
      </c>
      <c r="DI98" s="386">
        <v>1.2</v>
      </c>
      <c r="DJ98" s="386">
        <v>1.1000000000000001</v>
      </c>
      <c r="DK98" s="386">
        <v>1.1000000000000001</v>
      </c>
      <c r="DL98" s="386">
        <v>1.1000000000000001</v>
      </c>
      <c r="DM98" s="386">
        <v>1.1000000000000001</v>
      </c>
      <c r="DN98" s="386">
        <v>1.1000000000000001</v>
      </c>
      <c r="DO98" s="386">
        <v>1.1000000000000001</v>
      </c>
      <c r="DP98" s="386">
        <v>1.1000000000000001</v>
      </c>
      <c r="DQ98" s="386">
        <v>1</v>
      </c>
      <c r="DR98" s="386">
        <v>1</v>
      </c>
      <c r="DS98" s="386">
        <v>0.9</v>
      </c>
      <c r="DT98" s="386">
        <v>0.9</v>
      </c>
      <c r="DU98" s="386">
        <v>0.9</v>
      </c>
      <c r="DV98" s="386">
        <v>0.8</v>
      </c>
      <c r="DW98" s="386">
        <v>0.8</v>
      </c>
      <c r="DX98" s="386">
        <v>0.7</v>
      </c>
      <c r="DY98" s="386">
        <v>0.7</v>
      </c>
      <c r="DZ98" s="385"/>
      <c r="EA98" s="385"/>
      <c r="EB98" s="385"/>
      <c r="EC98" s="385"/>
      <c r="ED98" s="385"/>
      <c r="EE98" s="385"/>
      <c r="EF98" s="386">
        <v>1.5</v>
      </c>
      <c r="EG98" s="386">
        <v>1.5</v>
      </c>
      <c r="EH98" s="386">
        <v>1.5</v>
      </c>
      <c r="EI98" s="386">
        <v>1.4</v>
      </c>
      <c r="EJ98" s="386">
        <v>1.4</v>
      </c>
      <c r="EK98" s="386">
        <v>1.4</v>
      </c>
      <c r="EL98" s="386">
        <v>1.4</v>
      </c>
      <c r="EM98" s="386">
        <v>1.4</v>
      </c>
      <c r="EN98" s="386">
        <v>1.3</v>
      </c>
      <c r="EO98" s="386">
        <v>1.3</v>
      </c>
      <c r="EP98" s="386">
        <v>1.3</v>
      </c>
      <c r="EQ98" s="386">
        <v>1.3</v>
      </c>
      <c r="ER98" s="386">
        <v>1.2</v>
      </c>
      <c r="ES98" s="386">
        <v>1.2</v>
      </c>
      <c r="ET98" s="386">
        <v>1.1000000000000001</v>
      </c>
      <c r="EU98" s="386">
        <v>1.1000000000000001</v>
      </c>
      <c r="EV98" s="386">
        <v>1.1000000000000001</v>
      </c>
      <c r="EW98" s="386">
        <v>1</v>
      </c>
      <c r="EX98" s="386">
        <v>1</v>
      </c>
      <c r="EY98" s="386">
        <v>0.9</v>
      </c>
      <c r="EZ98" s="386">
        <v>0.9</v>
      </c>
      <c r="FA98" s="385"/>
      <c r="FB98" s="385"/>
      <c r="FC98" s="385"/>
      <c r="FD98" s="385"/>
      <c r="FE98" s="385"/>
      <c r="FF98" s="385"/>
      <c r="FG98" s="386">
        <v>1.7</v>
      </c>
      <c r="FH98" s="386">
        <v>1.7</v>
      </c>
      <c r="FI98" s="386">
        <v>1.7</v>
      </c>
      <c r="FJ98" s="386">
        <v>1.6</v>
      </c>
      <c r="FK98" s="386">
        <v>1.6</v>
      </c>
      <c r="FL98" s="386">
        <v>1.6</v>
      </c>
      <c r="FM98" s="386">
        <v>1.6</v>
      </c>
      <c r="FN98" s="386">
        <v>1.6</v>
      </c>
      <c r="FO98" s="386">
        <v>1.5</v>
      </c>
      <c r="FP98" s="386">
        <v>1.5</v>
      </c>
      <c r="FQ98" s="386">
        <v>1.5</v>
      </c>
      <c r="FR98" s="386">
        <v>1.5</v>
      </c>
      <c r="FS98" s="386">
        <v>1.4</v>
      </c>
      <c r="FT98" s="386">
        <v>1.4</v>
      </c>
      <c r="FU98" s="386">
        <v>1.3</v>
      </c>
      <c r="FV98" s="386">
        <v>1.3</v>
      </c>
      <c r="FW98" s="386">
        <v>1.3</v>
      </c>
      <c r="FX98" s="386">
        <v>1.2</v>
      </c>
      <c r="FY98" s="386">
        <v>1.2</v>
      </c>
      <c r="FZ98" s="386">
        <v>1.1000000000000001</v>
      </c>
      <c r="GA98" s="386">
        <v>1.1000000000000001</v>
      </c>
      <c r="GB98" s="387"/>
      <c r="GC98" s="484">
        <v>41.533485399000007</v>
      </c>
      <c r="GD98" s="484">
        <v>48.044923605000008</v>
      </c>
      <c r="GE98" s="484">
        <v>51.590625786000004</v>
      </c>
      <c r="GF98" s="484">
        <v>56.045820348000014</v>
      </c>
      <c r="GG98" s="485">
        <v>62.201370230999999</v>
      </c>
      <c r="GH98" s="486">
        <v>7.2891200970000014</v>
      </c>
      <c r="GI98" s="484">
        <v>6.0105583440000014</v>
      </c>
      <c r="GJ98" s="484">
        <v>7.987715694000002</v>
      </c>
      <c r="GK98" s="484">
        <v>11.058900111000003</v>
      </c>
      <c r="GL98" s="484">
        <v>5.2196954040000012</v>
      </c>
      <c r="GM98" s="484">
        <v>4.8901691789999999</v>
      </c>
      <c r="GN98" s="484">
        <v>5.5360405799999999</v>
      </c>
      <c r="GO98" s="485">
        <v>7.7109136650000005</v>
      </c>
    </row>
    <row r="99" spans="1:197" hidden="1">
      <c r="A99" s="379" t="s">
        <v>679</v>
      </c>
      <c r="B99" s="388">
        <v>127</v>
      </c>
      <c r="C99" s="381">
        <v>320</v>
      </c>
      <c r="D99" s="381">
        <v>300</v>
      </c>
      <c r="E99" s="382">
        <v>11.5</v>
      </c>
      <c r="F99" s="382">
        <v>20.5</v>
      </c>
      <c r="G99" s="381">
        <v>27</v>
      </c>
      <c r="H99" s="389">
        <v>161.30000000000001</v>
      </c>
      <c r="I99" s="383">
        <v>3</v>
      </c>
      <c r="J99" s="487">
        <v>0.6</v>
      </c>
      <c r="K99" s="488"/>
      <c r="L99" s="369">
        <v>0.5</v>
      </c>
      <c r="M99" s="384">
        <v>0.6</v>
      </c>
      <c r="N99" s="480">
        <v>0.373</v>
      </c>
      <c r="O99" s="371">
        <v>0.623</v>
      </c>
      <c r="P99" s="371">
        <v>0.873</v>
      </c>
      <c r="Q99" s="371">
        <v>0.57299999999999995</v>
      </c>
      <c r="R99" s="371">
        <f t="shared" si="8"/>
        <v>0.82299999999999995</v>
      </c>
      <c r="S99" s="371">
        <f t="shared" si="9"/>
        <v>1.073</v>
      </c>
      <c r="T99" s="372">
        <f t="shared" si="6"/>
        <v>19.359646113995765</v>
      </c>
      <c r="U99" s="373"/>
      <c r="V99" s="372">
        <f t="shared" si="7"/>
        <v>14.988113120512848</v>
      </c>
      <c r="W99" s="373"/>
      <c r="X99" s="371">
        <v>0.67</v>
      </c>
      <c r="Y99" s="371">
        <v>0.72</v>
      </c>
      <c r="Z99" s="371">
        <v>0.83</v>
      </c>
      <c r="AA99" s="371">
        <v>1.46</v>
      </c>
      <c r="AB99" s="371">
        <v>1.88</v>
      </c>
      <c r="AC99" s="371">
        <v>3</v>
      </c>
      <c r="AD99" s="371">
        <v>3.3</v>
      </c>
      <c r="AE99" s="371">
        <v>3.6</v>
      </c>
      <c r="AF99" s="371">
        <v>4</v>
      </c>
      <c r="AG99" s="371">
        <v>5</v>
      </c>
      <c r="AH99" s="374" t="s">
        <v>587</v>
      </c>
      <c r="AI99" s="371">
        <v>0.35</v>
      </c>
      <c r="AJ99" s="371">
        <v>0.441</v>
      </c>
      <c r="AK99" s="371">
        <v>0.45</v>
      </c>
      <c r="AL99" s="371">
        <v>0.54100000000000004</v>
      </c>
      <c r="AM99" s="371">
        <v>0.55000000000000004</v>
      </c>
      <c r="AN99" s="371">
        <v>0.64100000000000001</v>
      </c>
      <c r="AO99" s="371">
        <v>0.65</v>
      </c>
      <c r="AP99" s="371">
        <v>0.74099999999999999</v>
      </c>
      <c r="AQ99" s="371">
        <v>1.68</v>
      </c>
      <c r="AR99" s="375">
        <v>1.47</v>
      </c>
      <c r="AS99" s="375">
        <v>1.8480000000000001</v>
      </c>
      <c r="AT99" s="375">
        <v>1.617</v>
      </c>
      <c r="AU99" s="376">
        <v>0.54</v>
      </c>
      <c r="AV99" s="377">
        <v>0.14000000000000001</v>
      </c>
      <c r="AW99" s="386">
        <v>1.5</v>
      </c>
      <c r="AX99" s="386">
        <v>1.4</v>
      </c>
      <c r="AY99" s="386">
        <v>1.4</v>
      </c>
      <c r="AZ99" s="386">
        <v>1.4</v>
      </c>
      <c r="BA99" s="386">
        <v>1.1000000000000001</v>
      </c>
      <c r="BB99" s="386">
        <v>1.1000000000000001</v>
      </c>
      <c r="BC99" s="386">
        <v>0.9</v>
      </c>
      <c r="BD99" s="386">
        <v>0.9</v>
      </c>
      <c r="BE99" s="386">
        <v>0.9</v>
      </c>
      <c r="BF99" s="386">
        <v>0.8</v>
      </c>
      <c r="BG99" s="386">
        <v>0.8</v>
      </c>
      <c r="BH99" s="386">
        <v>0.8</v>
      </c>
      <c r="BI99" s="386">
        <v>0.8</v>
      </c>
      <c r="BJ99" s="386">
        <v>0.8</v>
      </c>
      <c r="BK99" s="386">
        <v>0.7</v>
      </c>
      <c r="BL99" s="386">
        <v>0.7</v>
      </c>
      <c r="BM99" s="386">
        <v>0.7</v>
      </c>
      <c r="BN99" s="386">
        <v>0.7</v>
      </c>
      <c r="BO99" s="386">
        <v>0.6</v>
      </c>
      <c r="BP99" s="386">
        <v>0.6</v>
      </c>
      <c r="BQ99" s="386">
        <v>0.5</v>
      </c>
      <c r="BR99" s="386">
        <v>0.5</v>
      </c>
      <c r="BS99" s="386">
        <v>0.5</v>
      </c>
      <c r="BT99" s="386">
        <v>0.4</v>
      </c>
      <c r="BU99" s="386">
        <v>0.4</v>
      </c>
      <c r="BV99" s="386">
        <v>0.4</v>
      </c>
      <c r="BW99" s="386">
        <v>0.4</v>
      </c>
      <c r="BX99" s="386">
        <v>1.7</v>
      </c>
      <c r="BY99" s="386">
        <v>1.7</v>
      </c>
      <c r="BZ99" s="386">
        <v>1.7</v>
      </c>
      <c r="CA99" s="386">
        <v>1.7</v>
      </c>
      <c r="CB99" s="386">
        <v>1.4</v>
      </c>
      <c r="CC99" s="386">
        <v>1.4</v>
      </c>
      <c r="CD99" s="386">
        <v>1.2</v>
      </c>
      <c r="CE99" s="386">
        <v>1.2</v>
      </c>
      <c r="CF99" s="386">
        <v>1.2</v>
      </c>
      <c r="CG99" s="386">
        <v>1.1000000000000001</v>
      </c>
      <c r="CH99" s="386">
        <v>1.1000000000000001</v>
      </c>
      <c r="CI99" s="386">
        <v>1.1000000000000001</v>
      </c>
      <c r="CJ99" s="386">
        <v>1.1000000000000001</v>
      </c>
      <c r="CK99" s="386">
        <v>1.1000000000000001</v>
      </c>
      <c r="CL99" s="386">
        <v>1</v>
      </c>
      <c r="CM99" s="386">
        <v>1</v>
      </c>
      <c r="CN99" s="386">
        <v>1</v>
      </c>
      <c r="CO99" s="386">
        <v>1</v>
      </c>
      <c r="CP99" s="386">
        <v>0.9</v>
      </c>
      <c r="CQ99" s="386">
        <v>0.9</v>
      </c>
      <c r="CR99" s="386">
        <v>0.8</v>
      </c>
      <c r="CS99" s="386">
        <v>0.8</v>
      </c>
      <c r="CT99" s="386">
        <v>0.8</v>
      </c>
      <c r="CU99" s="386">
        <v>0.7</v>
      </c>
      <c r="CV99" s="386">
        <v>0.7</v>
      </c>
      <c r="CW99" s="386">
        <v>0.6</v>
      </c>
      <c r="CX99" s="386">
        <v>0.6</v>
      </c>
      <c r="CY99" s="386">
        <v>1.9</v>
      </c>
      <c r="CZ99" s="386">
        <v>1.8</v>
      </c>
      <c r="DA99" s="386">
        <v>1.8</v>
      </c>
      <c r="DB99" s="386">
        <v>1.8</v>
      </c>
      <c r="DC99" s="386">
        <v>1.5</v>
      </c>
      <c r="DD99" s="386">
        <v>1.5</v>
      </c>
      <c r="DE99" s="386">
        <v>1.3</v>
      </c>
      <c r="DF99" s="386">
        <v>1.3</v>
      </c>
      <c r="DG99" s="386">
        <v>1.3</v>
      </c>
      <c r="DH99" s="386">
        <v>1.2</v>
      </c>
      <c r="DI99" s="386">
        <v>1.2</v>
      </c>
      <c r="DJ99" s="386">
        <v>1.2</v>
      </c>
      <c r="DK99" s="386">
        <v>1.2</v>
      </c>
      <c r="DL99" s="386">
        <v>1.2</v>
      </c>
      <c r="DM99" s="386">
        <v>1.1000000000000001</v>
      </c>
      <c r="DN99" s="386">
        <v>1.1000000000000001</v>
      </c>
      <c r="DO99" s="386">
        <v>1.1000000000000001</v>
      </c>
      <c r="DP99" s="386">
        <v>1.1000000000000001</v>
      </c>
      <c r="DQ99" s="386">
        <v>1</v>
      </c>
      <c r="DR99" s="386">
        <v>1</v>
      </c>
      <c r="DS99" s="386">
        <v>0.9</v>
      </c>
      <c r="DT99" s="386">
        <v>0.9</v>
      </c>
      <c r="DU99" s="386">
        <v>0.9</v>
      </c>
      <c r="DV99" s="386">
        <v>0.8</v>
      </c>
      <c r="DW99" s="386">
        <v>0.8</v>
      </c>
      <c r="DX99" s="386">
        <v>0.7</v>
      </c>
      <c r="DY99" s="386">
        <v>0.7</v>
      </c>
      <c r="DZ99" s="385"/>
      <c r="EA99" s="385"/>
      <c r="EB99" s="386">
        <v>2</v>
      </c>
      <c r="EC99" s="386">
        <v>2</v>
      </c>
      <c r="ED99" s="386">
        <v>1.7</v>
      </c>
      <c r="EE99" s="386">
        <v>1.7</v>
      </c>
      <c r="EF99" s="386">
        <v>1.5</v>
      </c>
      <c r="EG99" s="386">
        <v>1.5</v>
      </c>
      <c r="EH99" s="386">
        <v>1.5</v>
      </c>
      <c r="EI99" s="386">
        <v>1.4</v>
      </c>
      <c r="EJ99" s="386">
        <v>1.4</v>
      </c>
      <c r="EK99" s="386">
        <v>1.4</v>
      </c>
      <c r="EL99" s="386">
        <v>1.4</v>
      </c>
      <c r="EM99" s="386">
        <v>1.4</v>
      </c>
      <c r="EN99" s="386">
        <v>1.3</v>
      </c>
      <c r="EO99" s="386">
        <v>1.3</v>
      </c>
      <c r="EP99" s="386">
        <v>1.3</v>
      </c>
      <c r="EQ99" s="386">
        <v>1.3</v>
      </c>
      <c r="ER99" s="386">
        <v>1.2</v>
      </c>
      <c r="ES99" s="386">
        <v>1.2</v>
      </c>
      <c r="ET99" s="386">
        <v>1.1000000000000001</v>
      </c>
      <c r="EU99" s="386">
        <v>1.1000000000000001</v>
      </c>
      <c r="EV99" s="386">
        <v>1.1000000000000001</v>
      </c>
      <c r="EW99" s="386">
        <v>1</v>
      </c>
      <c r="EX99" s="386">
        <v>1</v>
      </c>
      <c r="EY99" s="386">
        <v>0.9</v>
      </c>
      <c r="EZ99" s="386">
        <v>0.9</v>
      </c>
      <c r="FA99" s="385"/>
      <c r="FB99" s="385"/>
      <c r="FC99" s="385"/>
      <c r="FD99" s="385"/>
      <c r="FE99" s="386">
        <v>1.9</v>
      </c>
      <c r="FF99" s="386">
        <v>1.9</v>
      </c>
      <c r="FG99" s="386">
        <v>1.7</v>
      </c>
      <c r="FH99" s="386">
        <v>1.7</v>
      </c>
      <c r="FI99" s="386">
        <v>1.7</v>
      </c>
      <c r="FJ99" s="386">
        <v>1.6</v>
      </c>
      <c r="FK99" s="386">
        <v>1.6</v>
      </c>
      <c r="FL99" s="386">
        <v>1.6</v>
      </c>
      <c r="FM99" s="386">
        <v>1.6</v>
      </c>
      <c r="FN99" s="386">
        <v>1.6</v>
      </c>
      <c r="FO99" s="386">
        <v>1.5</v>
      </c>
      <c r="FP99" s="386">
        <v>1.5</v>
      </c>
      <c r="FQ99" s="386">
        <v>1.5</v>
      </c>
      <c r="FR99" s="386">
        <v>1.5</v>
      </c>
      <c r="FS99" s="386">
        <v>1.4</v>
      </c>
      <c r="FT99" s="386">
        <v>1.4</v>
      </c>
      <c r="FU99" s="386">
        <v>1.3</v>
      </c>
      <c r="FV99" s="386">
        <v>1.3</v>
      </c>
      <c r="FW99" s="386">
        <v>1.3</v>
      </c>
      <c r="FX99" s="386">
        <v>1.2</v>
      </c>
      <c r="FY99" s="386">
        <v>1.2</v>
      </c>
      <c r="FZ99" s="386">
        <v>1.1000000000000001</v>
      </c>
      <c r="GA99" s="386">
        <v>1.1000000000000001</v>
      </c>
      <c r="GB99" s="387"/>
      <c r="GC99" s="484">
        <v>32.899898303999997</v>
      </c>
      <c r="GD99" s="484">
        <v>37.36827391500001</v>
      </c>
      <c r="GE99" s="484">
        <v>43.892893170000001</v>
      </c>
      <c r="GF99" s="484">
        <v>46.845448146000003</v>
      </c>
      <c r="GG99" s="485">
        <v>52.526480265000018</v>
      </c>
      <c r="GH99" s="486">
        <v>7.2891200970000014</v>
      </c>
      <c r="GI99" s="484">
        <v>6.0105583440000014</v>
      </c>
      <c r="GJ99" s="484">
        <v>7.987715694000002</v>
      </c>
      <c r="GK99" s="484">
        <v>11.058900111000003</v>
      </c>
      <c r="GL99" s="484">
        <v>5.2196954040000012</v>
      </c>
      <c r="GM99" s="484">
        <v>4.8901691789999999</v>
      </c>
      <c r="GN99" s="484">
        <v>5.5360405799999999</v>
      </c>
      <c r="GO99" s="485">
        <v>7.7109136650000005</v>
      </c>
    </row>
    <row r="100" spans="1:197" hidden="1">
      <c r="A100" s="379" t="s">
        <v>680</v>
      </c>
      <c r="B100" s="380">
        <v>245</v>
      </c>
      <c r="C100" s="381">
        <v>359</v>
      </c>
      <c r="D100" s="381">
        <v>309</v>
      </c>
      <c r="E100" s="382">
        <v>21</v>
      </c>
      <c r="F100" s="382">
        <v>40</v>
      </c>
      <c r="G100" s="381">
        <v>27</v>
      </c>
      <c r="H100" s="389">
        <v>312</v>
      </c>
      <c r="I100" s="383">
        <v>3</v>
      </c>
      <c r="J100" s="487">
        <v>0.6</v>
      </c>
      <c r="K100" s="488"/>
      <c r="L100" s="369">
        <v>0.5</v>
      </c>
      <c r="M100" s="384">
        <v>0.6</v>
      </c>
      <c r="N100" s="480">
        <v>0.38100000000000001</v>
      </c>
      <c r="O100" s="371">
        <v>0.63100000000000001</v>
      </c>
      <c r="P100" s="371">
        <v>0.88100000000000001</v>
      </c>
      <c r="Q100" s="371">
        <v>0.58099999999999996</v>
      </c>
      <c r="R100" s="371">
        <f t="shared" si="8"/>
        <v>0.83099999999999996</v>
      </c>
      <c r="S100" s="371">
        <f t="shared" si="9"/>
        <v>1.081</v>
      </c>
      <c r="T100" s="372">
        <f t="shared" si="6"/>
        <v>19.359646113995765</v>
      </c>
      <c r="U100" s="373"/>
      <c r="V100" s="372">
        <f t="shared" si="7"/>
        <v>14.988113120512848</v>
      </c>
      <c r="W100" s="373"/>
      <c r="X100" s="374">
        <v>0.72</v>
      </c>
      <c r="Y100" s="374">
        <v>0.77</v>
      </c>
      <c r="Z100" s="374">
        <v>0.87</v>
      </c>
      <c r="AA100" s="374">
        <v>1.54</v>
      </c>
      <c r="AB100" s="374">
        <v>1.96</v>
      </c>
      <c r="AC100" s="374">
        <v>3.18</v>
      </c>
      <c r="AD100" s="374">
        <v>3.6</v>
      </c>
      <c r="AE100" s="374">
        <v>3.85</v>
      </c>
      <c r="AF100" s="374">
        <v>4.28</v>
      </c>
      <c r="AG100" s="374">
        <v>5.75</v>
      </c>
      <c r="AH100" s="374" t="s">
        <v>587</v>
      </c>
      <c r="AI100" s="371">
        <v>0.65</v>
      </c>
      <c r="AJ100" s="371">
        <v>0.97499999999999998</v>
      </c>
      <c r="AK100" s="371">
        <v>0.8</v>
      </c>
      <c r="AL100" s="371">
        <v>1.05</v>
      </c>
      <c r="AM100" s="371">
        <v>0.9</v>
      </c>
      <c r="AN100" s="371">
        <v>1.125</v>
      </c>
      <c r="AO100" s="371">
        <v>1</v>
      </c>
      <c r="AP100" s="371">
        <v>1.2</v>
      </c>
      <c r="AQ100" s="371">
        <v>1.68</v>
      </c>
      <c r="AR100" s="375">
        <v>1.47</v>
      </c>
      <c r="AS100" s="375">
        <v>1.8480000000000001</v>
      </c>
      <c r="AT100" s="375">
        <v>1.617</v>
      </c>
      <c r="AU100" s="376">
        <v>0.56000000000000005</v>
      </c>
      <c r="AV100" s="377">
        <v>0.16</v>
      </c>
      <c r="AW100" s="386">
        <v>1.5</v>
      </c>
      <c r="AX100" s="386">
        <v>1.4</v>
      </c>
      <c r="AY100" s="386">
        <v>1.4</v>
      </c>
      <c r="AZ100" s="386">
        <v>1.4</v>
      </c>
      <c r="BA100" s="386">
        <v>1.1000000000000001</v>
      </c>
      <c r="BB100" s="386">
        <v>1.1000000000000001</v>
      </c>
      <c r="BC100" s="386">
        <v>0.9</v>
      </c>
      <c r="BD100" s="386">
        <v>0.9</v>
      </c>
      <c r="BE100" s="386">
        <v>0.9</v>
      </c>
      <c r="BF100" s="386">
        <v>0.8</v>
      </c>
      <c r="BG100" s="386">
        <v>0.8</v>
      </c>
      <c r="BH100" s="386">
        <v>0.8</v>
      </c>
      <c r="BI100" s="386">
        <v>0.8</v>
      </c>
      <c r="BJ100" s="386">
        <v>0.8</v>
      </c>
      <c r="BK100" s="386">
        <v>0.7</v>
      </c>
      <c r="BL100" s="386">
        <v>0.7</v>
      </c>
      <c r="BM100" s="386">
        <v>0.7</v>
      </c>
      <c r="BN100" s="386">
        <v>0.7</v>
      </c>
      <c r="BO100" s="386">
        <v>0.6</v>
      </c>
      <c r="BP100" s="386">
        <v>0.6</v>
      </c>
      <c r="BQ100" s="386">
        <v>0.5</v>
      </c>
      <c r="BR100" s="386">
        <v>0.5</v>
      </c>
      <c r="BS100" s="386">
        <v>0.5</v>
      </c>
      <c r="BT100" s="386">
        <v>0.4</v>
      </c>
      <c r="BU100" s="386">
        <v>0.4</v>
      </c>
      <c r="BV100" s="386">
        <v>0.4</v>
      </c>
      <c r="BW100" s="386">
        <v>0.4</v>
      </c>
      <c r="BX100" s="386">
        <v>1.7</v>
      </c>
      <c r="BY100" s="386">
        <v>1.7</v>
      </c>
      <c r="BZ100" s="386">
        <v>1.7</v>
      </c>
      <c r="CA100" s="386">
        <v>1.7</v>
      </c>
      <c r="CB100" s="386">
        <v>1.4</v>
      </c>
      <c r="CC100" s="386">
        <v>1.4</v>
      </c>
      <c r="CD100" s="386">
        <v>1.2</v>
      </c>
      <c r="CE100" s="386">
        <v>1.2</v>
      </c>
      <c r="CF100" s="386">
        <v>1.2</v>
      </c>
      <c r="CG100" s="386">
        <v>1.1000000000000001</v>
      </c>
      <c r="CH100" s="386">
        <v>1.1000000000000001</v>
      </c>
      <c r="CI100" s="386">
        <v>1.1000000000000001</v>
      </c>
      <c r="CJ100" s="386">
        <v>1.1000000000000001</v>
      </c>
      <c r="CK100" s="386">
        <v>1.1000000000000001</v>
      </c>
      <c r="CL100" s="386">
        <v>1</v>
      </c>
      <c r="CM100" s="386">
        <v>1</v>
      </c>
      <c r="CN100" s="386">
        <v>1</v>
      </c>
      <c r="CO100" s="386">
        <v>1</v>
      </c>
      <c r="CP100" s="386">
        <v>0.9</v>
      </c>
      <c r="CQ100" s="386">
        <v>0.9</v>
      </c>
      <c r="CR100" s="386">
        <v>0.8</v>
      </c>
      <c r="CS100" s="386">
        <v>0.8</v>
      </c>
      <c r="CT100" s="386">
        <v>0.8</v>
      </c>
      <c r="CU100" s="386">
        <v>0.7</v>
      </c>
      <c r="CV100" s="386">
        <v>0.7</v>
      </c>
      <c r="CW100" s="386">
        <v>0.6</v>
      </c>
      <c r="CX100" s="386">
        <v>0.6</v>
      </c>
      <c r="CY100" s="386">
        <v>1.9</v>
      </c>
      <c r="CZ100" s="386">
        <v>1.8</v>
      </c>
      <c r="DA100" s="386">
        <v>1.8</v>
      </c>
      <c r="DB100" s="386">
        <v>1.8</v>
      </c>
      <c r="DC100" s="386">
        <v>1.5</v>
      </c>
      <c r="DD100" s="386">
        <v>1.5</v>
      </c>
      <c r="DE100" s="386">
        <v>1.3</v>
      </c>
      <c r="DF100" s="386">
        <v>1.3</v>
      </c>
      <c r="DG100" s="386">
        <v>1.3</v>
      </c>
      <c r="DH100" s="386">
        <v>1.2</v>
      </c>
      <c r="DI100" s="386">
        <v>1.2</v>
      </c>
      <c r="DJ100" s="386">
        <v>1.2</v>
      </c>
      <c r="DK100" s="386">
        <v>1.2</v>
      </c>
      <c r="DL100" s="386">
        <v>1.2</v>
      </c>
      <c r="DM100" s="386">
        <v>1.1000000000000001</v>
      </c>
      <c r="DN100" s="386">
        <v>1.1000000000000001</v>
      </c>
      <c r="DO100" s="386">
        <v>1.1000000000000001</v>
      </c>
      <c r="DP100" s="386">
        <v>1.1000000000000001</v>
      </c>
      <c r="DQ100" s="386">
        <v>1</v>
      </c>
      <c r="DR100" s="386">
        <v>1</v>
      </c>
      <c r="DS100" s="386">
        <v>0.9</v>
      </c>
      <c r="DT100" s="386">
        <v>0.9</v>
      </c>
      <c r="DU100" s="386">
        <v>0.9</v>
      </c>
      <c r="DV100" s="386">
        <v>0.8</v>
      </c>
      <c r="DW100" s="386">
        <v>0.8</v>
      </c>
      <c r="DX100" s="386">
        <v>0.7</v>
      </c>
      <c r="DY100" s="386">
        <v>0.7</v>
      </c>
      <c r="DZ100" s="385"/>
      <c r="EA100" s="385"/>
      <c r="EB100" s="386">
        <v>2</v>
      </c>
      <c r="EC100" s="386">
        <v>2</v>
      </c>
      <c r="ED100" s="386">
        <v>1.7</v>
      </c>
      <c r="EE100" s="386">
        <v>1.7</v>
      </c>
      <c r="EF100" s="386">
        <v>1.5</v>
      </c>
      <c r="EG100" s="386">
        <v>1.5</v>
      </c>
      <c r="EH100" s="386">
        <v>1.5</v>
      </c>
      <c r="EI100" s="386">
        <v>1.4</v>
      </c>
      <c r="EJ100" s="386">
        <v>1.4</v>
      </c>
      <c r="EK100" s="386">
        <v>1.4</v>
      </c>
      <c r="EL100" s="386">
        <v>1.4</v>
      </c>
      <c r="EM100" s="386">
        <v>1.4</v>
      </c>
      <c r="EN100" s="386">
        <v>1.3</v>
      </c>
      <c r="EO100" s="386">
        <v>1.3</v>
      </c>
      <c r="EP100" s="386">
        <v>1.3</v>
      </c>
      <c r="EQ100" s="386">
        <v>1.3</v>
      </c>
      <c r="ER100" s="386">
        <v>1.2</v>
      </c>
      <c r="ES100" s="386">
        <v>1.2</v>
      </c>
      <c r="ET100" s="386">
        <v>1.1000000000000001</v>
      </c>
      <c r="EU100" s="386">
        <v>1.1000000000000001</v>
      </c>
      <c r="EV100" s="386">
        <v>1.1000000000000001</v>
      </c>
      <c r="EW100" s="386">
        <v>1</v>
      </c>
      <c r="EX100" s="386">
        <v>1</v>
      </c>
      <c r="EY100" s="386">
        <v>0.9</v>
      </c>
      <c r="EZ100" s="386">
        <v>0.9</v>
      </c>
      <c r="FA100" s="385"/>
      <c r="FB100" s="385"/>
      <c r="FC100" s="385"/>
      <c r="FD100" s="385"/>
      <c r="FE100" s="386">
        <v>1.9</v>
      </c>
      <c r="FF100" s="386">
        <v>1.9</v>
      </c>
      <c r="FG100" s="386">
        <v>1.7</v>
      </c>
      <c r="FH100" s="386">
        <v>1.7</v>
      </c>
      <c r="FI100" s="386">
        <v>1.7</v>
      </c>
      <c r="FJ100" s="386">
        <v>1.6</v>
      </c>
      <c r="FK100" s="386">
        <v>1.6</v>
      </c>
      <c r="FL100" s="386">
        <v>1.6</v>
      </c>
      <c r="FM100" s="386">
        <v>1.6</v>
      </c>
      <c r="FN100" s="386">
        <v>1.6</v>
      </c>
      <c r="FO100" s="386">
        <v>1.5</v>
      </c>
      <c r="FP100" s="386">
        <v>1.5</v>
      </c>
      <c r="FQ100" s="386">
        <v>1.5</v>
      </c>
      <c r="FR100" s="386">
        <v>1.5</v>
      </c>
      <c r="FS100" s="386">
        <v>1.4</v>
      </c>
      <c r="FT100" s="386">
        <v>1.4</v>
      </c>
      <c r="FU100" s="386">
        <v>1.3</v>
      </c>
      <c r="FV100" s="386">
        <v>1.3</v>
      </c>
      <c r="FW100" s="386">
        <v>1.3</v>
      </c>
      <c r="FX100" s="386">
        <v>1.2</v>
      </c>
      <c r="FY100" s="386">
        <v>1.2</v>
      </c>
      <c r="FZ100" s="386">
        <v>1.1000000000000001</v>
      </c>
      <c r="GA100" s="386">
        <v>1.1000000000000001</v>
      </c>
      <c r="GB100" s="387"/>
      <c r="GC100" s="484">
        <v>20.246091264</v>
      </c>
      <c r="GD100" s="484">
        <v>23.475448269000001</v>
      </c>
      <c r="GE100" s="484">
        <v>25.149441492000001</v>
      </c>
      <c r="GF100" s="484">
        <v>27.311133528000003</v>
      </c>
      <c r="GG100" s="485">
        <v>29.103756191999999</v>
      </c>
      <c r="GH100" s="486">
        <v>7.2891200970000014</v>
      </c>
      <c r="GI100" s="484">
        <v>6.0105583440000014</v>
      </c>
      <c r="GJ100" s="484">
        <v>7.987715694000002</v>
      </c>
      <c r="GK100" s="484">
        <v>11.058900111000003</v>
      </c>
      <c r="GL100" s="484">
        <v>5.2196954040000012</v>
      </c>
      <c r="GM100" s="484">
        <v>4.8901691789999999</v>
      </c>
      <c r="GN100" s="484">
        <v>5.5360405799999999</v>
      </c>
      <c r="GO100" s="485">
        <v>7.7109136650000005</v>
      </c>
    </row>
    <row r="101" spans="1:197" hidden="1">
      <c r="A101" s="379" t="s">
        <v>681</v>
      </c>
      <c r="B101" s="388">
        <v>105</v>
      </c>
      <c r="C101" s="381">
        <v>330</v>
      </c>
      <c r="D101" s="381">
        <v>300</v>
      </c>
      <c r="E101" s="382">
        <v>9.5</v>
      </c>
      <c r="F101" s="382">
        <v>16.5</v>
      </c>
      <c r="G101" s="381">
        <v>27</v>
      </c>
      <c r="H101" s="389">
        <v>133.5</v>
      </c>
      <c r="I101" s="383">
        <v>4</v>
      </c>
      <c r="J101" s="487">
        <v>0.6</v>
      </c>
      <c r="K101" s="488"/>
      <c r="L101" s="369">
        <v>0.5</v>
      </c>
      <c r="M101" s="384">
        <v>0.6</v>
      </c>
      <c r="N101" s="480">
        <v>0.373</v>
      </c>
      <c r="O101" s="371">
        <v>0.623</v>
      </c>
      <c r="P101" s="371">
        <v>0.873</v>
      </c>
      <c r="Q101" s="371">
        <v>0.57299999999999995</v>
      </c>
      <c r="R101" s="371">
        <f t="shared" si="8"/>
        <v>0.82299999999999995</v>
      </c>
      <c r="S101" s="371">
        <f t="shared" si="9"/>
        <v>1.073</v>
      </c>
      <c r="T101" s="372">
        <f t="shared" si="6"/>
        <v>19.359646113995765</v>
      </c>
      <c r="U101" s="373"/>
      <c r="V101" s="372">
        <f t="shared" si="7"/>
        <v>14.988113120512848</v>
      </c>
      <c r="W101" s="373"/>
      <c r="X101" s="371">
        <v>0.67</v>
      </c>
      <c r="Y101" s="371">
        <v>0.72</v>
      </c>
      <c r="Z101" s="371">
        <v>0.83</v>
      </c>
      <c r="AA101" s="371">
        <v>1.46</v>
      </c>
      <c r="AB101" s="371">
        <v>1.88</v>
      </c>
      <c r="AC101" s="371">
        <v>3</v>
      </c>
      <c r="AD101" s="371">
        <v>3.3</v>
      </c>
      <c r="AE101" s="371">
        <v>3.6</v>
      </c>
      <c r="AF101" s="371">
        <v>4</v>
      </c>
      <c r="AG101" s="371">
        <v>5</v>
      </c>
      <c r="AH101" s="374" t="s">
        <v>587</v>
      </c>
      <c r="AI101" s="371">
        <v>0.27500000000000002</v>
      </c>
      <c r="AJ101" s="371">
        <v>0.40300000000000002</v>
      </c>
      <c r="AK101" s="371">
        <v>0.375</v>
      </c>
      <c r="AL101" s="371">
        <v>0.503</v>
      </c>
      <c r="AM101" s="371">
        <v>0.47499999999999998</v>
      </c>
      <c r="AN101" s="371">
        <v>0.60299999999999998</v>
      </c>
      <c r="AO101" s="371">
        <v>0.57499999999999996</v>
      </c>
      <c r="AP101" s="371">
        <v>0.70299999999999996</v>
      </c>
      <c r="AQ101" s="371">
        <v>1.68</v>
      </c>
      <c r="AR101" s="375">
        <v>1.47</v>
      </c>
      <c r="AS101" s="375">
        <v>1.8480000000000001</v>
      </c>
      <c r="AT101" s="375">
        <v>1.617</v>
      </c>
      <c r="AU101" s="376">
        <v>0.54</v>
      </c>
      <c r="AV101" s="377">
        <v>0.14000000000000001</v>
      </c>
      <c r="AW101" s="385"/>
      <c r="AX101" s="385"/>
      <c r="AY101" s="385"/>
      <c r="AZ101" s="386">
        <v>1.5</v>
      </c>
      <c r="BA101" s="386">
        <v>1.5</v>
      </c>
      <c r="BB101" s="386">
        <v>1.5</v>
      </c>
      <c r="BC101" s="386">
        <v>1.3</v>
      </c>
      <c r="BD101" s="386">
        <v>1.3</v>
      </c>
      <c r="BE101" s="386">
        <v>1.3</v>
      </c>
      <c r="BF101" s="386">
        <v>1.1000000000000001</v>
      </c>
      <c r="BG101" s="386">
        <v>1.1000000000000001</v>
      </c>
      <c r="BH101" s="386">
        <v>1</v>
      </c>
      <c r="BI101" s="386">
        <v>1</v>
      </c>
      <c r="BJ101" s="386">
        <v>1</v>
      </c>
      <c r="BK101" s="386">
        <v>1</v>
      </c>
      <c r="BL101" s="386">
        <v>0.9</v>
      </c>
      <c r="BM101" s="386">
        <v>0.9</v>
      </c>
      <c r="BN101" s="386">
        <v>0.9</v>
      </c>
      <c r="BO101" s="386">
        <v>0.8</v>
      </c>
      <c r="BP101" s="386">
        <v>0.8</v>
      </c>
      <c r="BQ101" s="386">
        <v>0.8</v>
      </c>
      <c r="BR101" s="386">
        <v>0.7</v>
      </c>
      <c r="BS101" s="386">
        <v>0.7</v>
      </c>
      <c r="BT101" s="386">
        <v>0.7</v>
      </c>
      <c r="BU101" s="386">
        <v>0.6</v>
      </c>
      <c r="BV101" s="386">
        <v>0.6</v>
      </c>
      <c r="BW101" s="386">
        <v>0.6</v>
      </c>
      <c r="BX101" s="385"/>
      <c r="BY101" s="385"/>
      <c r="BZ101" s="385"/>
      <c r="CA101" s="386">
        <v>1.5</v>
      </c>
      <c r="CB101" s="386">
        <v>1.5</v>
      </c>
      <c r="CC101" s="386">
        <v>1.5</v>
      </c>
      <c r="CD101" s="386">
        <v>1.3</v>
      </c>
      <c r="CE101" s="386">
        <v>1.3</v>
      </c>
      <c r="CF101" s="386">
        <v>1.3</v>
      </c>
      <c r="CG101" s="386">
        <v>1.1000000000000001</v>
      </c>
      <c r="CH101" s="386">
        <v>1.1000000000000001</v>
      </c>
      <c r="CI101" s="386">
        <v>1</v>
      </c>
      <c r="CJ101" s="386">
        <v>1</v>
      </c>
      <c r="CK101" s="386">
        <v>1</v>
      </c>
      <c r="CL101" s="386">
        <v>1</v>
      </c>
      <c r="CM101" s="386">
        <v>0.9</v>
      </c>
      <c r="CN101" s="386">
        <v>0.9</v>
      </c>
      <c r="CO101" s="386">
        <v>0.9</v>
      </c>
      <c r="CP101" s="386">
        <v>0.8</v>
      </c>
      <c r="CQ101" s="386">
        <v>0.8</v>
      </c>
      <c r="CR101" s="386">
        <v>0.8</v>
      </c>
      <c r="CS101" s="386">
        <v>0.7</v>
      </c>
      <c r="CT101" s="386">
        <v>0.7</v>
      </c>
      <c r="CU101" s="386">
        <v>0.7</v>
      </c>
      <c r="CV101" s="386">
        <v>0.6</v>
      </c>
      <c r="CW101" s="386">
        <v>0.6</v>
      </c>
      <c r="CX101" s="386">
        <v>0.6</v>
      </c>
      <c r="CY101" s="385"/>
      <c r="CZ101" s="385"/>
      <c r="DA101" s="385"/>
      <c r="DB101" s="386">
        <v>1.8</v>
      </c>
      <c r="DC101" s="386">
        <v>1.5</v>
      </c>
      <c r="DD101" s="386">
        <v>1.5</v>
      </c>
      <c r="DE101" s="386">
        <v>1.3</v>
      </c>
      <c r="DF101" s="386">
        <v>1.3</v>
      </c>
      <c r="DG101" s="386">
        <v>1.3</v>
      </c>
      <c r="DH101" s="386">
        <v>1.2</v>
      </c>
      <c r="DI101" s="386">
        <v>1.2</v>
      </c>
      <c r="DJ101" s="386">
        <v>1.2</v>
      </c>
      <c r="DK101" s="386">
        <v>1.2</v>
      </c>
      <c r="DL101" s="386">
        <v>1.2</v>
      </c>
      <c r="DM101" s="386">
        <v>1.1000000000000001</v>
      </c>
      <c r="DN101" s="386">
        <v>1.1000000000000001</v>
      </c>
      <c r="DO101" s="386">
        <v>1.1000000000000001</v>
      </c>
      <c r="DP101" s="386">
        <v>1.1000000000000001</v>
      </c>
      <c r="DQ101" s="386">
        <v>1</v>
      </c>
      <c r="DR101" s="386">
        <v>1</v>
      </c>
      <c r="DS101" s="386">
        <v>0.9</v>
      </c>
      <c r="DT101" s="386">
        <v>0.9</v>
      </c>
      <c r="DU101" s="386">
        <v>0.9</v>
      </c>
      <c r="DV101" s="386">
        <v>0.8</v>
      </c>
      <c r="DW101" s="386">
        <v>0.8</v>
      </c>
      <c r="DX101" s="386">
        <v>0.7</v>
      </c>
      <c r="DY101" s="386">
        <v>0.7</v>
      </c>
      <c r="DZ101" s="385"/>
      <c r="EA101" s="385"/>
      <c r="EB101" s="385"/>
      <c r="EC101" s="386">
        <v>2</v>
      </c>
      <c r="ED101" s="386">
        <v>1.7</v>
      </c>
      <c r="EE101" s="386">
        <v>1.7</v>
      </c>
      <c r="EF101" s="386">
        <v>1.5</v>
      </c>
      <c r="EG101" s="386">
        <v>1.5</v>
      </c>
      <c r="EH101" s="386">
        <v>1.5</v>
      </c>
      <c r="EI101" s="386">
        <v>1.4</v>
      </c>
      <c r="EJ101" s="386">
        <v>1.4</v>
      </c>
      <c r="EK101" s="386">
        <v>1.4</v>
      </c>
      <c r="EL101" s="386">
        <v>1.4</v>
      </c>
      <c r="EM101" s="386">
        <v>1.4</v>
      </c>
      <c r="EN101" s="386">
        <v>1.3</v>
      </c>
      <c r="EO101" s="386">
        <v>1.3</v>
      </c>
      <c r="EP101" s="386">
        <v>1.3</v>
      </c>
      <c r="EQ101" s="386">
        <v>1.3</v>
      </c>
      <c r="ER101" s="386">
        <v>1.2</v>
      </c>
      <c r="ES101" s="386">
        <v>1.2</v>
      </c>
      <c r="ET101" s="386">
        <v>1.1000000000000001</v>
      </c>
      <c r="EU101" s="386">
        <v>1.1000000000000001</v>
      </c>
      <c r="EV101" s="386">
        <v>1.1000000000000001</v>
      </c>
      <c r="EW101" s="386">
        <v>1</v>
      </c>
      <c r="EX101" s="386">
        <v>1</v>
      </c>
      <c r="EY101" s="386">
        <v>0.9</v>
      </c>
      <c r="EZ101" s="386">
        <v>0.9</v>
      </c>
      <c r="FA101" s="385"/>
      <c r="FB101" s="385"/>
      <c r="FC101" s="385"/>
      <c r="FD101" s="385"/>
      <c r="FE101" s="386">
        <v>1.9</v>
      </c>
      <c r="FF101" s="386">
        <v>1.9</v>
      </c>
      <c r="FG101" s="386">
        <v>1.7</v>
      </c>
      <c r="FH101" s="386">
        <v>1.7</v>
      </c>
      <c r="FI101" s="386">
        <v>1.8</v>
      </c>
      <c r="FJ101" s="386">
        <v>1.8</v>
      </c>
      <c r="FK101" s="386">
        <v>1.8</v>
      </c>
      <c r="FL101" s="386">
        <v>1.8</v>
      </c>
      <c r="FM101" s="386">
        <v>1.8</v>
      </c>
      <c r="FN101" s="386">
        <v>1.8</v>
      </c>
      <c r="FO101" s="386">
        <v>1.7</v>
      </c>
      <c r="FP101" s="386">
        <v>1.7</v>
      </c>
      <c r="FQ101" s="386">
        <v>1.7</v>
      </c>
      <c r="FR101" s="386">
        <v>1.7</v>
      </c>
      <c r="FS101" s="386">
        <v>1.5</v>
      </c>
      <c r="FT101" s="386">
        <v>1.5</v>
      </c>
      <c r="FU101" s="386">
        <v>1.4</v>
      </c>
      <c r="FV101" s="386">
        <v>1.4</v>
      </c>
      <c r="FW101" s="386">
        <v>1.4</v>
      </c>
      <c r="FX101" s="386">
        <v>1.3</v>
      </c>
      <c r="FY101" s="386">
        <v>1.3</v>
      </c>
      <c r="FZ101" s="386">
        <v>1.2</v>
      </c>
      <c r="GA101" s="386">
        <v>1.2</v>
      </c>
      <c r="GB101" s="387"/>
      <c r="GC101" s="484">
        <v>41.533485399000007</v>
      </c>
      <c r="GD101" s="484">
        <v>48.044923605000008</v>
      </c>
      <c r="GE101" s="484">
        <v>51.590625786000004</v>
      </c>
      <c r="GF101" s="484">
        <v>56.045820348000014</v>
      </c>
      <c r="GG101" s="485">
        <v>59.881505607000015</v>
      </c>
      <c r="GH101" s="486">
        <v>7.2891200970000014</v>
      </c>
      <c r="GI101" s="484">
        <v>6.0105583440000014</v>
      </c>
      <c r="GJ101" s="484">
        <v>7.987715694000002</v>
      </c>
      <c r="GK101" s="484">
        <v>11.058900111000003</v>
      </c>
      <c r="GL101" s="484">
        <v>5.2196954040000012</v>
      </c>
      <c r="GM101" s="484">
        <v>4.8901691789999999</v>
      </c>
      <c r="GN101" s="484">
        <v>5.5360405799999999</v>
      </c>
      <c r="GO101" s="485">
        <v>7.7109136650000005</v>
      </c>
    </row>
    <row r="102" spans="1:197" hidden="1">
      <c r="A102" s="379" t="s">
        <v>682</v>
      </c>
      <c r="B102" s="388">
        <v>78.900000000000006</v>
      </c>
      <c r="C102" s="381">
        <v>320</v>
      </c>
      <c r="D102" s="381">
        <v>300</v>
      </c>
      <c r="E102" s="382">
        <v>8.5</v>
      </c>
      <c r="F102" s="382">
        <v>11.5</v>
      </c>
      <c r="G102" s="381">
        <v>27</v>
      </c>
      <c r="H102" s="389">
        <v>100.5</v>
      </c>
      <c r="I102" s="383">
        <v>4</v>
      </c>
      <c r="J102" s="487">
        <v>0.6</v>
      </c>
      <c r="K102" s="488"/>
      <c r="L102" s="369">
        <v>0.5</v>
      </c>
      <c r="M102" s="384">
        <v>0.6</v>
      </c>
      <c r="N102" s="480">
        <v>0.373</v>
      </c>
      <c r="O102" s="371">
        <v>0.623</v>
      </c>
      <c r="P102" s="371">
        <v>0.873</v>
      </c>
      <c r="Q102" s="371">
        <v>0.57299999999999995</v>
      </c>
      <c r="R102" s="371">
        <f t="shared" si="8"/>
        <v>0.82299999999999995</v>
      </c>
      <c r="S102" s="371">
        <f t="shared" si="9"/>
        <v>1.073</v>
      </c>
      <c r="T102" s="372">
        <f t="shared" si="6"/>
        <v>19.359646113995765</v>
      </c>
      <c r="U102" s="373"/>
      <c r="V102" s="372">
        <f t="shared" si="7"/>
        <v>14.988113120512848</v>
      </c>
      <c r="W102" s="373"/>
      <c r="X102" s="371">
        <v>0.67</v>
      </c>
      <c r="Y102" s="371">
        <v>0.72</v>
      </c>
      <c r="Z102" s="371">
        <v>0.83</v>
      </c>
      <c r="AA102" s="371">
        <v>1.46</v>
      </c>
      <c r="AB102" s="371">
        <v>1.88</v>
      </c>
      <c r="AC102" s="371">
        <v>3</v>
      </c>
      <c r="AD102" s="371">
        <v>3.3</v>
      </c>
      <c r="AE102" s="371">
        <v>3.6</v>
      </c>
      <c r="AF102" s="371">
        <v>4</v>
      </c>
      <c r="AG102" s="371">
        <v>5</v>
      </c>
      <c r="AH102" s="374" t="s">
        <v>587</v>
      </c>
      <c r="AI102" s="371">
        <v>0.27500000000000002</v>
      </c>
      <c r="AJ102" s="371">
        <v>0.40300000000000002</v>
      </c>
      <c r="AK102" s="371">
        <v>0.375</v>
      </c>
      <c r="AL102" s="371">
        <v>0.503</v>
      </c>
      <c r="AM102" s="371">
        <v>0.47499999999999998</v>
      </c>
      <c r="AN102" s="371">
        <v>0.60299999999999998</v>
      </c>
      <c r="AO102" s="371">
        <v>0.57499999999999996</v>
      </c>
      <c r="AP102" s="371">
        <v>0.70299999999999996</v>
      </c>
      <c r="AQ102" s="371">
        <v>1.68</v>
      </c>
      <c r="AR102" s="375">
        <v>1.47</v>
      </c>
      <c r="AS102" s="375">
        <v>1.8480000000000001</v>
      </c>
      <c r="AT102" s="375">
        <v>1.617</v>
      </c>
      <c r="AU102" s="376">
        <v>0.54</v>
      </c>
      <c r="AV102" s="377">
        <v>0.14000000000000001</v>
      </c>
      <c r="AW102" s="385"/>
      <c r="AX102" s="385"/>
      <c r="AY102" s="385"/>
      <c r="AZ102" s="385"/>
      <c r="BA102" s="385"/>
      <c r="BB102" s="385"/>
      <c r="BC102" s="386">
        <v>1.3</v>
      </c>
      <c r="BD102" s="386">
        <v>1.3</v>
      </c>
      <c r="BE102" s="386">
        <v>1.3</v>
      </c>
      <c r="BF102" s="386">
        <v>1.1000000000000001</v>
      </c>
      <c r="BG102" s="386">
        <v>1.1000000000000001</v>
      </c>
      <c r="BH102" s="386">
        <v>1</v>
      </c>
      <c r="BI102" s="386">
        <v>1</v>
      </c>
      <c r="BJ102" s="386">
        <v>1</v>
      </c>
      <c r="BK102" s="386">
        <v>1</v>
      </c>
      <c r="BL102" s="386">
        <v>0.9</v>
      </c>
      <c r="BM102" s="386">
        <v>0.9</v>
      </c>
      <c r="BN102" s="386">
        <v>0.9</v>
      </c>
      <c r="BO102" s="386">
        <v>0.8</v>
      </c>
      <c r="BP102" s="386">
        <v>0.8</v>
      </c>
      <c r="BQ102" s="386">
        <v>0.8</v>
      </c>
      <c r="BR102" s="386">
        <v>0.7</v>
      </c>
      <c r="BS102" s="386">
        <v>0.7</v>
      </c>
      <c r="BT102" s="386">
        <v>0.7</v>
      </c>
      <c r="BU102" s="386">
        <v>0.6</v>
      </c>
      <c r="BV102" s="386">
        <v>0.6</v>
      </c>
      <c r="BW102" s="386">
        <v>0.6</v>
      </c>
      <c r="BX102" s="385"/>
      <c r="BY102" s="385"/>
      <c r="BZ102" s="385"/>
      <c r="CA102" s="385"/>
      <c r="CB102" s="385"/>
      <c r="CC102" s="385"/>
      <c r="CD102" s="386">
        <v>1.3</v>
      </c>
      <c r="CE102" s="386">
        <v>1.3</v>
      </c>
      <c r="CF102" s="386">
        <v>1.3</v>
      </c>
      <c r="CG102" s="386">
        <v>1</v>
      </c>
      <c r="CH102" s="386">
        <v>1</v>
      </c>
      <c r="CI102" s="386">
        <v>1</v>
      </c>
      <c r="CJ102" s="386">
        <v>1</v>
      </c>
      <c r="CK102" s="386">
        <v>1</v>
      </c>
      <c r="CL102" s="386">
        <v>1</v>
      </c>
      <c r="CM102" s="386">
        <v>0.9</v>
      </c>
      <c r="CN102" s="386">
        <v>0.9</v>
      </c>
      <c r="CO102" s="386">
        <v>0.9</v>
      </c>
      <c r="CP102" s="386">
        <v>0.8</v>
      </c>
      <c r="CQ102" s="386">
        <v>0.8</v>
      </c>
      <c r="CR102" s="386">
        <v>0.8</v>
      </c>
      <c r="CS102" s="386">
        <v>0.7</v>
      </c>
      <c r="CT102" s="386">
        <v>0.7</v>
      </c>
      <c r="CU102" s="386">
        <v>0.7</v>
      </c>
      <c r="CV102" s="386">
        <v>0.6</v>
      </c>
      <c r="CW102" s="386">
        <v>0.6</v>
      </c>
      <c r="CX102" s="386">
        <v>0.6</v>
      </c>
      <c r="CY102" s="385"/>
      <c r="CZ102" s="385"/>
      <c r="DA102" s="385"/>
      <c r="DB102" s="385"/>
      <c r="DC102" s="385"/>
      <c r="DD102" s="385"/>
      <c r="DE102" s="386">
        <v>1.5</v>
      </c>
      <c r="DF102" s="386">
        <v>1.5</v>
      </c>
      <c r="DG102" s="386">
        <v>1.5</v>
      </c>
      <c r="DH102" s="386">
        <v>1.2</v>
      </c>
      <c r="DI102" s="386">
        <v>1.2</v>
      </c>
      <c r="DJ102" s="386">
        <v>1.1000000000000001</v>
      </c>
      <c r="DK102" s="386">
        <v>1.1000000000000001</v>
      </c>
      <c r="DL102" s="386">
        <v>1.1000000000000001</v>
      </c>
      <c r="DM102" s="386">
        <v>1.1000000000000001</v>
      </c>
      <c r="DN102" s="386">
        <v>1.1000000000000001</v>
      </c>
      <c r="DO102" s="386">
        <v>1.1000000000000001</v>
      </c>
      <c r="DP102" s="386">
        <v>1.1000000000000001</v>
      </c>
      <c r="DQ102" s="386">
        <v>1</v>
      </c>
      <c r="DR102" s="386">
        <v>1</v>
      </c>
      <c r="DS102" s="386">
        <v>0.9</v>
      </c>
      <c r="DT102" s="386">
        <v>0.9</v>
      </c>
      <c r="DU102" s="386">
        <v>0.9</v>
      </c>
      <c r="DV102" s="386">
        <v>0.8</v>
      </c>
      <c r="DW102" s="386">
        <v>0.8</v>
      </c>
      <c r="DX102" s="386">
        <v>0.7</v>
      </c>
      <c r="DY102" s="386">
        <v>0.7</v>
      </c>
      <c r="DZ102" s="385"/>
      <c r="EA102" s="385"/>
      <c r="EB102" s="385"/>
      <c r="EC102" s="385"/>
      <c r="ED102" s="385"/>
      <c r="EE102" s="385"/>
      <c r="EF102" s="386">
        <v>1.5</v>
      </c>
      <c r="EG102" s="386">
        <v>1.5</v>
      </c>
      <c r="EH102" s="386">
        <v>1.5</v>
      </c>
      <c r="EI102" s="386">
        <v>1.4</v>
      </c>
      <c r="EJ102" s="386">
        <v>1.4</v>
      </c>
      <c r="EK102" s="386">
        <v>1.4</v>
      </c>
      <c r="EL102" s="386">
        <v>1.4</v>
      </c>
      <c r="EM102" s="386">
        <v>1.4</v>
      </c>
      <c r="EN102" s="386">
        <v>1.3</v>
      </c>
      <c r="EO102" s="386">
        <v>1.3</v>
      </c>
      <c r="EP102" s="386">
        <v>1.3</v>
      </c>
      <c r="EQ102" s="386">
        <v>1.3</v>
      </c>
      <c r="ER102" s="386">
        <v>1.2</v>
      </c>
      <c r="ES102" s="386">
        <v>1.2</v>
      </c>
      <c r="ET102" s="386">
        <v>1.1000000000000001</v>
      </c>
      <c r="EU102" s="386">
        <v>1.1000000000000001</v>
      </c>
      <c r="EV102" s="386">
        <v>1.1000000000000001</v>
      </c>
      <c r="EW102" s="386">
        <v>1</v>
      </c>
      <c r="EX102" s="386">
        <v>1</v>
      </c>
      <c r="EY102" s="386">
        <v>0.9</v>
      </c>
      <c r="EZ102" s="386">
        <v>0.9</v>
      </c>
      <c r="FA102" s="385"/>
      <c r="FB102" s="385"/>
      <c r="FC102" s="385"/>
      <c r="FD102" s="385"/>
      <c r="FE102" s="385"/>
      <c r="FF102" s="385"/>
      <c r="FG102" s="386">
        <v>1.7</v>
      </c>
      <c r="FH102" s="386">
        <v>1.7</v>
      </c>
      <c r="FI102" s="386">
        <v>1.8</v>
      </c>
      <c r="FJ102" s="386">
        <v>1.8</v>
      </c>
      <c r="FK102" s="386">
        <v>1.8</v>
      </c>
      <c r="FL102" s="386">
        <v>1.8</v>
      </c>
      <c r="FM102" s="386">
        <v>1.8</v>
      </c>
      <c r="FN102" s="386">
        <v>1.8</v>
      </c>
      <c r="FO102" s="386">
        <v>1.7</v>
      </c>
      <c r="FP102" s="386">
        <v>1.7</v>
      </c>
      <c r="FQ102" s="386">
        <v>1.7</v>
      </c>
      <c r="FR102" s="386">
        <v>1.7</v>
      </c>
      <c r="FS102" s="386">
        <v>1.5</v>
      </c>
      <c r="FT102" s="386">
        <v>1.5</v>
      </c>
      <c r="FU102" s="386">
        <v>1.4</v>
      </c>
      <c r="FV102" s="386">
        <v>1.4</v>
      </c>
      <c r="FW102" s="386">
        <v>1.4</v>
      </c>
      <c r="FX102" s="386">
        <v>1.3</v>
      </c>
      <c r="FY102" s="386">
        <v>1.3</v>
      </c>
      <c r="FZ102" s="386">
        <v>1.2</v>
      </c>
      <c r="GA102" s="386">
        <v>1.2</v>
      </c>
      <c r="GB102" s="387"/>
      <c r="GC102" s="484">
        <v>49.152131721000003</v>
      </c>
      <c r="GD102" s="484">
        <v>55.848104613000004</v>
      </c>
      <c r="GE102" s="484">
        <v>65.667986118000016</v>
      </c>
      <c r="GF102" s="484">
        <v>69.951827042999994</v>
      </c>
      <c r="GG102" s="485">
        <v>78.466784696999994</v>
      </c>
      <c r="GH102" s="486">
        <v>7.2891200970000014</v>
      </c>
      <c r="GI102" s="484">
        <v>6.0105583440000014</v>
      </c>
      <c r="GJ102" s="484">
        <v>7.987715694000002</v>
      </c>
      <c r="GK102" s="484">
        <v>11.058900111000003</v>
      </c>
      <c r="GL102" s="484">
        <v>5.2196954040000012</v>
      </c>
      <c r="GM102" s="484">
        <v>4.8901691789999999</v>
      </c>
      <c r="GN102" s="484">
        <v>5.5360405799999999</v>
      </c>
      <c r="GO102" s="485">
        <v>7.7109136650000005</v>
      </c>
    </row>
    <row r="103" spans="1:197" hidden="1">
      <c r="A103" s="379" t="s">
        <v>683</v>
      </c>
      <c r="B103" s="380">
        <v>134</v>
      </c>
      <c r="C103" s="381">
        <v>340</v>
      </c>
      <c r="D103" s="381">
        <v>300</v>
      </c>
      <c r="E103" s="382">
        <v>12</v>
      </c>
      <c r="F103" s="382">
        <v>21.5</v>
      </c>
      <c r="G103" s="381">
        <v>27</v>
      </c>
      <c r="H103" s="389">
        <v>170.9</v>
      </c>
      <c r="I103" s="383">
        <v>4</v>
      </c>
      <c r="J103" s="487">
        <v>0.6</v>
      </c>
      <c r="K103" s="488"/>
      <c r="L103" s="369">
        <v>0.5</v>
      </c>
      <c r="M103" s="384">
        <v>0.6</v>
      </c>
      <c r="N103" s="480">
        <v>0.38100000000000001</v>
      </c>
      <c r="O103" s="371">
        <v>0.63100000000000001</v>
      </c>
      <c r="P103" s="371">
        <v>0.88100000000000001</v>
      </c>
      <c r="Q103" s="371">
        <v>0.58099999999999996</v>
      </c>
      <c r="R103" s="371">
        <f t="shared" si="8"/>
        <v>0.83099999999999996</v>
      </c>
      <c r="S103" s="371">
        <f t="shared" si="9"/>
        <v>1.081</v>
      </c>
      <c r="T103" s="372">
        <f t="shared" si="6"/>
        <v>19.359646113995765</v>
      </c>
      <c r="U103" s="373"/>
      <c r="V103" s="372">
        <f t="shared" si="7"/>
        <v>14.988113120512848</v>
      </c>
      <c r="W103" s="373"/>
      <c r="X103" s="371">
        <v>0.67</v>
      </c>
      <c r="Y103" s="371">
        <v>0.72</v>
      </c>
      <c r="Z103" s="371">
        <v>0.83</v>
      </c>
      <c r="AA103" s="371">
        <v>1.46</v>
      </c>
      <c r="AB103" s="371">
        <v>1.88</v>
      </c>
      <c r="AC103" s="371">
        <v>3</v>
      </c>
      <c r="AD103" s="371">
        <v>3.3</v>
      </c>
      <c r="AE103" s="371">
        <v>3.6</v>
      </c>
      <c r="AF103" s="371">
        <v>4</v>
      </c>
      <c r="AG103" s="371">
        <v>5</v>
      </c>
      <c r="AH103" s="374" t="s">
        <v>587</v>
      </c>
      <c r="AI103" s="371">
        <v>0.35</v>
      </c>
      <c r="AJ103" s="371">
        <v>0.441</v>
      </c>
      <c r="AK103" s="371">
        <v>0.45</v>
      </c>
      <c r="AL103" s="371">
        <v>0.54100000000000004</v>
      </c>
      <c r="AM103" s="371">
        <v>0.55000000000000004</v>
      </c>
      <c r="AN103" s="371">
        <v>0.64100000000000001</v>
      </c>
      <c r="AO103" s="371">
        <v>0.65</v>
      </c>
      <c r="AP103" s="371">
        <v>0.74099999999999999</v>
      </c>
      <c r="AQ103" s="371">
        <v>1.68</v>
      </c>
      <c r="AR103" s="375">
        <v>1.47</v>
      </c>
      <c r="AS103" s="375">
        <v>1.8480000000000001</v>
      </c>
      <c r="AT103" s="375">
        <v>1.617</v>
      </c>
      <c r="AU103" s="376">
        <v>0.54</v>
      </c>
      <c r="AV103" s="377">
        <v>0.14000000000000001</v>
      </c>
      <c r="AW103" s="386">
        <v>1.6</v>
      </c>
      <c r="AX103" s="386">
        <v>1.5</v>
      </c>
      <c r="AY103" s="386">
        <v>1.5</v>
      </c>
      <c r="AZ103" s="386">
        <v>1.5</v>
      </c>
      <c r="BA103" s="386">
        <v>1.2</v>
      </c>
      <c r="BB103" s="386">
        <v>1.2</v>
      </c>
      <c r="BC103" s="386">
        <v>1</v>
      </c>
      <c r="BD103" s="386">
        <v>1</v>
      </c>
      <c r="BE103" s="386">
        <v>1</v>
      </c>
      <c r="BF103" s="386">
        <v>0.9</v>
      </c>
      <c r="BG103" s="386">
        <v>0.9</v>
      </c>
      <c r="BH103" s="386">
        <v>0.9</v>
      </c>
      <c r="BI103" s="386">
        <v>0.9</v>
      </c>
      <c r="BJ103" s="386">
        <v>0.9</v>
      </c>
      <c r="BK103" s="386">
        <v>0.8</v>
      </c>
      <c r="BL103" s="386">
        <v>0.8</v>
      </c>
      <c r="BM103" s="386">
        <v>0.8</v>
      </c>
      <c r="BN103" s="386">
        <v>0.8</v>
      </c>
      <c r="BO103" s="386">
        <v>0.7</v>
      </c>
      <c r="BP103" s="386">
        <v>0.7</v>
      </c>
      <c r="BQ103" s="386">
        <v>0.6</v>
      </c>
      <c r="BR103" s="386">
        <v>0.6</v>
      </c>
      <c r="BS103" s="386">
        <v>0.6</v>
      </c>
      <c r="BT103" s="386">
        <v>0.5</v>
      </c>
      <c r="BU103" s="386">
        <v>0.5</v>
      </c>
      <c r="BV103" s="386">
        <v>0.5</v>
      </c>
      <c r="BW103" s="386">
        <v>0.5</v>
      </c>
      <c r="BX103" s="386">
        <v>1.8</v>
      </c>
      <c r="BY103" s="386">
        <v>1.7</v>
      </c>
      <c r="BZ103" s="386">
        <v>1.7</v>
      </c>
      <c r="CA103" s="386">
        <v>1.7</v>
      </c>
      <c r="CB103" s="386">
        <v>1.4</v>
      </c>
      <c r="CC103" s="386">
        <v>1.4</v>
      </c>
      <c r="CD103" s="386">
        <v>1.2</v>
      </c>
      <c r="CE103" s="386">
        <v>1.2</v>
      </c>
      <c r="CF103" s="386">
        <v>1.2</v>
      </c>
      <c r="CG103" s="386">
        <v>1.1000000000000001</v>
      </c>
      <c r="CH103" s="386">
        <v>1.1000000000000001</v>
      </c>
      <c r="CI103" s="386">
        <v>1.1000000000000001</v>
      </c>
      <c r="CJ103" s="386">
        <v>1.1000000000000001</v>
      </c>
      <c r="CK103" s="386">
        <v>1.1000000000000001</v>
      </c>
      <c r="CL103" s="386">
        <v>1</v>
      </c>
      <c r="CM103" s="386">
        <v>1</v>
      </c>
      <c r="CN103" s="386">
        <v>1</v>
      </c>
      <c r="CO103" s="386">
        <v>1</v>
      </c>
      <c r="CP103" s="386">
        <v>0.9</v>
      </c>
      <c r="CQ103" s="386">
        <v>0.9</v>
      </c>
      <c r="CR103" s="386">
        <v>0.8</v>
      </c>
      <c r="CS103" s="386">
        <v>0.8</v>
      </c>
      <c r="CT103" s="386">
        <v>0.8</v>
      </c>
      <c r="CU103" s="386">
        <v>0.7</v>
      </c>
      <c r="CV103" s="386">
        <v>0.7</v>
      </c>
      <c r="CW103" s="386">
        <v>0.6</v>
      </c>
      <c r="CX103" s="386">
        <v>0.6</v>
      </c>
      <c r="CY103" s="386">
        <v>1.8</v>
      </c>
      <c r="CZ103" s="386">
        <v>1.7</v>
      </c>
      <c r="DA103" s="386">
        <v>1.7</v>
      </c>
      <c r="DB103" s="386">
        <v>1.7</v>
      </c>
      <c r="DC103" s="386">
        <v>1.4</v>
      </c>
      <c r="DD103" s="386">
        <v>1.4</v>
      </c>
      <c r="DE103" s="386">
        <v>1.2</v>
      </c>
      <c r="DF103" s="386">
        <v>1.2</v>
      </c>
      <c r="DG103" s="386">
        <v>1.2</v>
      </c>
      <c r="DH103" s="386">
        <v>1.1000000000000001</v>
      </c>
      <c r="DI103" s="386">
        <v>1.1000000000000001</v>
      </c>
      <c r="DJ103" s="386">
        <v>1.1000000000000001</v>
      </c>
      <c r="DK103" s="386">
        <v>1.1000000000000001</v>
      </c>
      <c r="DL103" s="386">
        <v>1.1000000000000001</v>
      </c>
      <c r="DM103" s="386">
        <v>1</v>
      </c>
      <c r="DN103" s="386">
        <v>1</v>
      </c>
      <c r="DO103" s="386">
        <v>1</v>
      </c>
      <c r="DP103" s="386">
        <v>1</v>
      </c>
      <c r="DQ103" s="386">
        <v>0.9</v>
      </c>
      <c r="DR103" s="386">
        <v>0.9</v>
      </c>
      <c r="DS103" s="386">
        <v>0.8</v>
      </c>
      <c r="DT103" s="386">
        <v>0.8</v>
      </c>
      <c r="DU103" s="386">
        <v>0.8</v>
      </c>
      <c r="DV103" s="386">
        <v>0.7</v>
      </c>
      <c r="DW103" s="386">
        <v>0.7</v>
      </c>
      <c r="DX103" s="386">
        <v>0.6</v>
      </c>
      <c r="DY103" s="386">
        <v>0.6</v>
      </c>
      <c r="DZ103" s="385"/>
      <c r="EA103" s="385"/>
      <c r="EB103" s="386">
        <v>2</v>
      </c>
      <c r="EC103" s="386">
        <v>2</v>
      </c>
      <c r="ED103" s="386">
        <v>1.7</v>
      </c>
      <c r="EE103" s="386">
        <v>1.7</v>
      </c>
      <c r="EF103" s="386">
        <v>1.5</v>
      </c>
      <c r="EG103" s="386">
        <v>1.5</v>
      </c>
      <c r="EH103" s="386">
        <v>1.5</v>
      </c>
      <c r="EI103" s="386">
        <v>1.4</v>
      </c>
      <c r="EJ103" s="386">
        <v>1.4</v>
      </c>
      <c r="EK103" s="386">
        <v>1.4</v>
      </c>
      <c r="EL103" s="386">
        <v>1.4</v>
      </c>
      <c r="EM103" s="386">
        <v>1.4</v>
      </c>
      <c r="EN103" s="386">
        <v>1.3</v>
      </c>
      <c r="EO103" s="386">
        <v>1.3</v>
      </c>
      <c r="EP103" s="386">
        <v>1.3</v>
      </c>
      <c r="EQ103" s="386">
        <v>1.3</v>
      </c>
      <c r="ER103" s="386">
        <v>1.2</v>
      </c>
      <c r="ES103" s="386">
        <v>1.2</v>
      </c>
      <c r="ET103" s="386">
        <v>1.1000000000000001</v>
      </c>
      <c r="EU103" s="386">
        <v>1.1000000000000001</v>
      </c>
      <c r="EV103" s="386">
        <v>1.1000000000000001</v>
      </c>
      <c r="EW103" s="386">
        <v>1</v>
      </c>
      <c r="EX103" s="386">
        <v>1</v>
      </c>
      <c r="EY103" s="386">
        <v>0.9</v>
      </c>
      <c r="EZ103" s="386">
        <v>0.9</v>
      </c>
      <c r="FA103" s="385"/>
      <c r="FB103" s="385"/>
      <c r="FC103" s="385"/>
      <c r="FD103" s="385"/>
      <c r="FE103" s="386">
        <v>1.9</v>
      </c>
      <c r="FF103" s="386">
        <v>1.9</v>
      </c>
      <c r="FG103" s="386">
        <v>1.7</v>
      </c>
      <c r="FH103" s="386">
        <v>1.7</v>
      </c>
      <c r="FI103" s="386">
        <v>1.8</v>
      </c>
      <c r="FJ103" s="386">
        <v>1.8</v>
      </c>
      <c r="FK103" s="386">
        <v>1.8</v>
      </c>
      <c r="FL103" s="386">
        <v>1.8</v>
      </c>
      <c r="FM103" s="386">
        <v>1.8</v>
      </c>
      <c r="FN103" s="386">
        <v>1.8</v>
      </c>
      <c r="FO103" s="386">
        <v>1.7</v>
      </c>
      <c r="FP103" s="386">
        <v>1.7</v>
      </c>
      <c r="FQ103" s="386">
        <v>1.7</v>
      </c>
      <c r="FR103" s="386">
        <v>1.7</v>
      </c>
      <c r="FS103" s="386">
        <v>1.5</v>
      </c>
      <c r="FT103" s="386">
        <v>1.5</v>
      </c>
      <c r="FU103" s="386">
        <v>1.4</v>
      </c>
      <c r="FV103" s="386">
        <v>1.4</v>
      </c>
      <c r="FW103" s="386">
        <v>1.4</v>
      </c>
      <c r="FX103" s="386">
        <v>1.3</v>
      </c>
      <c r="FY103" s="386">
        <v>1.3</v>
      </c>
      <c r="FZ103" s="386">
        <v>1.2</v>
      </c>
      <c r="GA103" s="386">
        <v>1.2</v>
      </c>
      <c r="GB103" s="387"/>
      <c r="GC103" s="484">
        <v>32.899898303999997</v>
      </c>
      <c r="GD103" s="484">
        <v>37.36827391500001</v>
      </c>
      <c r="GE103" s="484">
        <v>43.892893170000001</v>
      </c>
      <c r="GF103" s="484">
        <v>46.845448146000003</v>
      </c>
      <c r="GG103" s="485">
        <v>52.526480265000018</v>
      </c>
      <c r="GH103" s="486">
        <v>7.2891200970000014</v>
      </c>
      <c r="GI103" s="484">
        <v>6.0105583440000014</v>
      </c>
      <c r="GJ103" s="484">
        <v>7.987715694000002</v>
      </c>
      <c r="GK103" s="484">
        <v>11.058900111000003</v>
      </c>
      <c r="GL103" s="484">
        <v>5.2196954040000012</v>
      </c>
      <c r="GM103" s="484">
        <v>4.8901691789999999</v>
      </c>
      <c r="GN103" s="484">
        <v>5.5360405799999999</v>
      </c>
      <c r="GO103" s="485">
        <v>7.7109136650000005</v>
      </c>
    </row>
    <row r="104" spans="1:197" hidden="1">
      <c r="A104" s="379" t="s">
        <v>684</v>
      </c>
      <c r="B104" s="380">
        <v>248</v>
      </c>
      <c r="C104" s="381">
        <v>377</v>
      </c>
      <c r="D104" s="381">
        <v>309</v>
      </c>
      <c r="E104" s="382">
        <v>21</v>
      </c>
      <c r="F104" s="382">
        <v>40</v>
      </c>
      <c r="G104" s="381">
        <v>27</v>
      </c>
      <c r="H104" s="389">
        <v>315.8</v>
      </c>
      <c r="I104" s="383">
        <v>4</v>
      </c>
      <c r="J104" s="487">
        <v>0.6</v>
      </c>
      <c r="K104" s="488"/>
      <c r="L104" s="369">
        <v>0.5</v>
      </c>
      <c r="M104" s="384">
        <v>0.6</v>
      </c>
      <c r="N104" s="480">
        <v>0.38600000000000001</v>
      </c>
      <c r="O104" s="371">
        <v>0.63600000000000001</v>
      </c>
      <c r="P104" s="371">
        <v>0.88600000000000001</v>
      </c>
      <c r="Q104" s="371">
        <v>0.58599999999999997</v>
      </c>
      <c r="R104" s="371">
        <f t="shared" si="8"/>
        <v>0.83599999999999997</v>
      </c>
      <c r="S104" s="371">
        <f t="shared" si="9"/>
        <v>1.0859999999999999</v>
      </c>
      <c r="T104" s="372">
        <f t="shared" si="6"/>
        <v>19.359646113995765</v>
      </c>
      <c r="U104" s="373"/>
      <c r="V104" s="372">
        <f t="shared" si="7"/>
        <v>14.988113120512848</v>
      </c>
      <c r="W104" s="373"/>
      <c r="X104" s="374">
        <v>0.72</v>
      </c>
      <c r="Y104" s="374">
        <v>0.77</v>
      </c>
      <c r="Z104" s="374">
        <v>0.87</v>
      </c>
      <c r="AA104" s="374">
        <v>1.54</v>
      </c>
      <c r="AB104" s="374">
        <v>1.96</v>
      </c>
      <c r="AC104" s="374">
        <v>3.18</v>
      </c>
      <c r="AD104" s="374">
        <v>3.6</v>
      </c>
      <c r="AE104" s="374">
        <v>3.85</v>
      </c>
      <c r="AF104" s="374">
        <v>4.28</v>
      </c>
      <c r="AG104" s="374">
        <v>5.75</v>
      </c>
      <c r="AH104" s="374" t="s">
        <v>587</v>
      </c>
      <c r="AI104" s="371">
        <v>0.65</v>
      </c>
      <c r="AJ104" s="371">
        <v>0.97499999999999998</v>
      </c>
      <c r="AK104" s="371">
        <v>0.8</v>
      </c>
      <c r="AL104" s="371">
        <v>1.05</v>
      </c>
      <c r="AM104" s="371">
        <v>0.9</v>
      </c>
      <c r="AN104" s="371">
        <v>1.125</v>
      </c>
      <c r="AO104" s="371">
        <v>1</v>
      </c>
      <c r="AP104" s="371">
        <v>1.2</v>
      </c>
      <c r="AQ104" s="371">
        <v>1.68</v>
      </c>
      <c r="AR104" s="375">
        <v>1.47</v>
      </c>
      <c r="AS104" s="375">
        <v>1.8480000000000001</v>
      </c>
      <c r="AT104" s="375">
        <v>1.617</v>
      </c>
      <c r="AU104" s="376">
        <v>0.56000000000000005</v>
      </c>
      <c r="AV104" s="377">
        <v>0.16</v>
      </c>
      <c r="AW104" s="386">
        <v>1.6</v>
      </c>
      <c r="AX104" s="386">
        <v>1.5</v>
      </c>
      <c r="AY104" s="386">
        <v>1.5</v>
      </c>
      <c r="AZ104" s="386">
        <v>1.5</v>
      </c>
      <c r="BA104" s="386">
        <v>1.2</v>
      </c>
      <c r="BB104" s="386">
        <v>1.2</v>
      </c>
      <c r="BC104" s="386">
        <v>1</v>
      </c>
      <c r="BD104" s="386">
        <v>1</v>
      </c>
      <c r="BE104" s="386">
        <v>1</v>
      </c>
      <c r="BF104" s="386">
        <v>0.9</v>
      </c>
      <c r="BG104" s="386">
        <v>0.9</v>
      </c>
      <c r="BH104" s="386">
        <v>0.9</v>
      </c>
      <c r="BI104" s="386">
        <v>0.9</v>
      </c>
      <c r="BJ104" s="386">
        <v>0.9</v>
      </c>
      <c r="BK104" s="386">
        <v>0.8</v>
      </c>
      <c r="BL104" s="386">
        <v>0.8</v>
      </c>
      <c r="BM104" s="386">
        <v>0.8</v>
      </c>
      <c r="BN104" s="386">
        <v>0.8</v>
      </c>
      <c r="BO104" s="386">
        <v>0.7</v>
      </c>
      <c r="BP104" s="386">
        <v>0.7</v>
      </c>
      <c r="BQ104" s="386">
        <v>0.6</v>
      </c>
      <c r="BR104" s="386">
        <v>0.6</v>
      </c>
      <c r="BS104" s="386">
        <v>0.6</v>
      </c>
      <c r="BT104" s="386">
        <v>0.5</v>
      </c>
      <c r="BU104" s="386">
        <v>0.5</v>
      </c>
      <c r="BV104" s="386">
        <v>0.5</v>
      </c>
      <c r="BW104" s="386">
        <v>0.5</v>
      </c>
      <c r="BX104" s="386">
        <v>1.8</v>
      </c>
      <c r="BY104" s="386">
        <v>1.7</v>
      </c>
      <c r="BZ104" s="386">
        <v>1.7</v>
      </c>
      <c r="CA104" s="386">
        <v>1.7</v>
      </c>
      <c r="CB104" s="386">
        <v>1.4</v>
      </c>
      <c r="CC104" s="386">
        <v>1.4</v>
      </c>
      <c r="CD104" s="386">
        <v>1.2</v>
      </c>
      <c r="CE104" s="386">
        <v>1.2</v>
      </c>
      <c r="CF104" s="386">
        <v>1.2</v>
      </c>
      <c r="CG104" s="386">
        <v>1.1000000000000001</v>
      </c>
      <c r="CH104" s="386">
        <v>1.1000000000000001</v>
      </c>
      <c r="CI104" s="386">
        <v>1.1000000000000001</v>
      </c>
      <c r="CJ104" s="386">
        <v>1.1000000000000001</v>
      </c>
      <c r="CK104" s="386">
        <v>1.1000000000000001</v>
      </c>
      <c r="CL104" s="386">
        <v>1</v>
      </c>
      <c r="CM104" s="386">
        <v>1</v>
      </c>
      <c r="CN104" s="386">
        <v>1</v>
      </c>
      <c r="CO104" s="386">
        <v>1</v>
      </c>
      <c r="CP104" s="386">
        <v>0.9</v>
      </c>
      <c r="CQ104" s="386">
        <v>0.9</v>
      </c>
      <c r="CR104" s="386">
        <v>0.8</v>
      </c>
      <c r="CS104" s="386">
        <v>0.8</v>
      </c>
      <c r="CT104" s="386">
        <v>0.8</v>
      </c>
      <c r="CU104" s="386">
        <v>0.7</v>
      </c>
      <c r="CV104" s="386">
        <v>0.7</v>
      </c>
      <c r="CW104" s="386">
        <v>0.6</v>
      </c>
      <c r="CX104" s="386">
        <v>0.6</v>
      </c>
      <c r="CY104" s="386">
        <v>1.8</v>
      </c>
      <c r="CZ104" s="386">
        <v>1.7</v>
      </c>
      <c r="DA104" s="386">
        <v>1.7</v>
      </c>
      <c r="DB104" s="386">
        <v>1.7</v>
      </c>
      <c r="DC104" s="386">
        <v>1.4</v>
      </c>
      <c r="DD104" s="386">
        <v>1.4</v>
      </c>
      <c r="DE104" s="386">
        <v>1.2</v>
      </c>
      <c r="DF104" s="386">
        <v>1.2</v>
      </c>
      <c r="DG104" s="386">
        <v>1.2</v>
      </c>
      <c r="DH104" s="386">
        <v>1.1000000000000001</v>
      </c>
      <c r="DI104" s="386">
        <v>1.1000000000000001</v>
      </c>
      <c r="DJ104" s="386">
        <v>1.1000000000000001</v>
      </c>
      <c r="DK104" s="386">
        <v>1.1000000000000001</v>
      </c>
      <c r="DL104" s="386">
        <v>1.1000000000000001</v>
      </c>
      <c r="DM104" s="386">
        <v>1</v>
      </c>
      <c r="DN104" s="386">
        <v>1</v>
      </c>
      <c r="DO104" s="386">
        <v>1</v>
      </c>
      <c r="DP104" s="386">
        <v>1</v>
      </c>
      <c r="DQ104" s="386">
        <v>0.9</v>
      </c>
      <c r="DR104" s="386">
        <v>0.9</v>
      </c>
      <c r="DS104" s="386">
        <v>0.8</v>
      </c>
      <c r="DT104" s="386">
        <v>0.8</v>
      </c>
      <c r="DU104" s="386">
        <v>0.8</v>
      </c>
      <c r="DV104" s="386">
        <v>0.7</v>
      </c>
      <c r="DW104" s="386">
        <v>0.7</v>
      </c>
      <c r="DX104" s="386">
        <v>0.6</v>
      </c>
      <c r="DY104" s="386">
        <v>0.6</v>
      </c>
      <c r="DZ104" s="385"/>
      <c r="EA104" s="385"/>
      <c r="EB104" s="386">
        <v>2</v>
      </c>
      <c r="EC104" s="386">
        <v>2</v>
      </c>
      <c r="ED104" s="386">
        <v>1.7</v>
      </c>
      <c r="EE104" s="386">
        <v>1.7</v>
      </c>
      <c r="EF104" s="386">
        <v>1.5</v>
      </c>
      <c r="EG104" s="386">
        <v>1.5</v>
      </c>
      <c r="EH104" s="386">
        <v>1.5</v>
      </c>
      <c r="EI104" s="386">
        <v>1.4</v>
      </c>
      <c r="EJ104" s="386">
        <v>1.4</v>
      </c>
      <c r="EK104" s="386">
        <v>1.4</v>
      </c>
      <c r="EL104" s="386">
        <v>1.4</v>
      </c>
      <c r="EM104" s="386">
        <v>1.4</v>
      </c>
      <c r="EN104" s="386">
        <v>1.3</v>
      </c>
      <c r="EO104" s="386">
        <v>1.3</v>
      </c>
      <c r="EP104" s="386">
        <v>1.3</v>
      </c>
      <c r="EQ104" s="386">
        <v>1.3</v>
      </c>
      <c r="ER104" s="386">
        <v>1.2</v>
      </c>
      <c r="ES104" s="386">
        <v>1.2</v>
      </c>
      <c r="ET104" s="386">
        <v>1.1000000000000001</v>
      </c>
      <c r="EU104" s="386">
        <v>1.1000000000000001</v>
      </c>
      <c r="EV104" s="386">
        <v>1.1000000000000001</v>
      </c>
      <c r="EW104" s="386">
        <v>1</v>
      </c>
      <c r="EX104" s="386">
        <v>1</v>
      </c>
      <c r="EY104" s="386">
        <v>0.9</v>
      </c>
      <c r="EZ104" s="386">
        <v>0.9</v>
      </c>
      <c r="FA104" s="385"/>
      <c r="FB104" s="385"/>
      <c r="FC104" s="385"/>
      <c r="FD104" s="385"/>
      <c r="FE104" s="386">
        <v>1.9</v>
      </c>
      <c r="FF104" s="386">
        <v>1.9</v>
      </c>
      <c r="FG104" s="386">
        <v>1.7</v>
      </c>
      <c r="FH104" s="386">
        <v>1.7</v>
      </c>
      <c r="FI104" s="387"/>
      <c r="FJ104" s="385"/>
      <c r="FK104" s="385"/>
      <c r="FL104" s="385"/>
      <c r="FM104" s="385"/>
      <c r="FN104" s="385"/>
      <c r="FO104" s="385"/>
      <c r="FP104" s="385"/>
      <c r="FQ104" s="385"/>
      <c r="FR104" s="375">
        <v>1.8</v>
      </c>
      <c r="FS104" s="386">
        <v>1.7</v>
      </c>
      <c r="FT104" s="386">
        <v>1.7</v>
      </c>
      <c r="FU104" s="386">
        <v>1.6</v>
      </c>
      <c r="FV104" s="386">
        <v>1.6</v>
      </c>
      <c r="FW104" s="386">
        <v>1.5</v>
      </c>
      <c r="FX104" s="386">
        <v>1.5</v>
      </c>
      <c r="FY104" s="386">
        <v>1.4</v>
      </c>
      <c r="FZ104" s="386">
        <v>1.4</v>
      </c>
      <c r="GA104" s="375">
        <v>1.3</v>
      </c>
      <c r="GB104" s="387"/>
      <c r="GC104" s="484">
        <v>20.391082803000007</v>
      </c>
      <c r="GD104" s="484">
        <v>23.633620857</v>
      </c>
      <c r="GE104" s="484">
        <v>25.333976178000004</v>
      </c>
      <c r="GF104" s="484">
        <v>27.495668214000002</v>
      </c>
      <c r="GG104" s="485">
        <v>29.301471927000001</v>
      </c>
      <c r="GH104" s="486">
        <v>7.2891200970000014</v>
      </c>
      <c r="GI104" s="484">
        <v>6.0105583440000014</v>
      </c>
      <c r="GJ104" s="484">
        <v>7.987715694000002</v>
      </c>
      <c r="GK104" s="484">
        <v>11.058900111000003</v>
      </c>
      <c r="GL104" s="484">
        <v>5.2196954040000012</v>
      </c>
      <c r="GM104" s="484">
        <v>4.8901691789999999</v>
      </c>
      <c r="GN104" s="484">
        <v>5.5360405799999999</v>
      </c>
      <c r="GO104" s="485">
        <v>7.7109136650000005</v>
      </c>
    </row>
    <row r="105" spans="1:197" hidden="1">
      <c r="A105" s="379" t="s">
        <v>685</v>
      </c>
      <c r="B105" s="380">
        <v>112</v>
      </c>
      <c r="C105" s="381">
        <v>350</v>
      </c>
      <c r="D105" s="381">
        <v>300</v>
      </c>
      <c r="E105" s="382">
        <v>10</v>
      </c>
      <c r="F105" s="382">
        <v>17.5</v>
      </c>
      <c r="G105" s="381">
        <v>27</v>
      </c>
      <c r="H105" s="389">
        <v>142.80000000000001</v>
      </c>
      <c r="I105" s="383">
        <v>4</v>
      </c>
      <c r="J105" s="487">
        <v>0.6</v>
      </c>
      <c r="K105" s="488"/>
      <c r="L105" s="369">
        <v>0.5</v>
      </c>
      <c r="M105" s="384">
        <v>0.6</v>
      </c>
      <c r="N105" s="480">
        <v>0.38100000000000001</v>
      </c>
      <c r="O105" s="371">
        <v>0.63100000000000001</v>
      </c>
      <c r="P105" s="371">
        <v>0.88100000000000001</v>
      </c>
      <c r="Q105" s="371">
        <v>0.58099999999999996</v>
      </c>
      <c r="R105" s="371">
        <f t="shared" si="8"/>
        <v>0.83099999999999996</v>
      </c>
      <c r="S105" s="371">
        <f t="shared" si="9"/>
        <v>1.081</v>
      </c>
      <c r="T105" s="372">
        <f t="shared" si="6"/>
        <v>19.359646113995765</v>
      </c>
      <c r="U105" s="373"/>
      <c r="V105" s="372">
        <f t="shared" si="7"/>
        <v>14.988113120512848</v>
      </c>
      <c r="W105" s="373"/>
      <c r="X105" s="371">
        <v>0.67</v>
      </c>
      <c r="Y105" s="371">
        <v>0.72</v>
      </c>
      <c r="Z105" s="371">
        <v>0.83</v>
      </c>
      <c r="AA105" s="371">
        <v>1.46</v>
      </c>
      <c r="AB105" s="371">
        <v>1.88</v>
      </c>
      <c r="AC105" s="371">
        <v>3</v>
      </c>
      <c r="AD105" s="371">
        <v>3.3</v>
      </c>
      <c r="AE105" s="371">
        <v>3.6</v>
      </c>
      <c r="AF105" s="371">
        <v>4</v>
      </c>
      <c r="AG105" s="371">
        <v>5</v>
      </c>
      <c r="AH105" s="374" t="s">
        <v>587</v>
      </c>
      <c r="AI105" s="371">
        <v>0.27500000000000002</v>
      </c>
      <c r="AJ105" s="371">
        <v>0.40300000000000002</v>
      </c>
      <c r="AK105" s="371">
        <v>0.375</v>
      </c>
      <c r="AL105" s="371">
        <v>0.503</v>
      </c>
      <c r="AM105" s="371">
        <v>0.47499999999999998</v>
      </c>
      <c r="AN105" s="371">
        <v>0.60299999999999998</v>
      </c>
      <c r="AO105" s="371">
        <v>0.57499999999999996</v>
      </c>
      <c r="AP105" s="371">
        <v>0.70299999999999996</v>
      </c>
      <c r="AQ105" s="371">
        <v>1.68</v>
      </c>
      <c r="AR105" s="375">
        <v>1.47</v>
      </c>
      <c r="AS105" s="375">
        <v>1.8480000000000001</v>
      </c>
      <c r="AT105" s="375">
        <v>1.617</v>
      </c>
      <c r="AU105" s="376">
        <v>0.54</v>
      </c>
      <c r="AV105" s="377">
        <v>0.14000000000000001</v>
      </c>
      <c r="AW105" s="385"/>
      <c r="AX105" s="385"/>
      <c r="AY105" s="385"/>
      <c r="AZ105" s="386">
        <v>1.5</v>
      </c>
      <c r="BA105" s="386">
        <v>1.5</v>
      </c>
      <c r="BB105" s="386">
        <v>1.5</v>
      </c>
      <c r="BC105" s="386">
        <v>1.3</v>
      </c>
      <c r="BD105" s="386">
        <v>1.3</v>
      </c>
      <c r="BE105" s="386">
        <v>1.3</v>
      </c>
      <c r="BF105" s="386">
        <v>1.1000000000000001</v>
      </c>
      <c r="BG105" s="386">
        <v>1.1000000000000001</v>
      </c>
      <c r="BH105" s="386">
        <v>1</v>
      </c>
      <c r="BI105" s="386">
        <v>1</v>
      </c>
      <c r="BJ105" s="386">
        <v>1</v>
      </c>
      <c r="BK105" s="386">
        <v>1</v>
      </c>
      <c r="BL105" s="386">
        <v>0.9</v>
      </c>
      <c r="BM105" s="386">
        <v>0.9</v>
      </c>
      <c r="BN105" s="386">
        <v>0.9</v>
      </c>
      <c r="BO105" s="386">
        <v>0.8</v>
      </c>
      <c r="BP105" s="386">
        <v>0.8</v>
      </c>
      <c r="BQ105" s="386">
        <v>0.8</v>
      </c>
      <c r="BR105" s="386">
        <v>0.7</v>
      </c>
      <c r="BS105" s="386">
        <v>0.7</v>
      </c>
      <c r="BT105" s="386">
        <v>0.7</v>
      </c>
      <c r="BU105" s="386">
        <v>0.6</v>
      </c>
      <c r="BV105" s="386">
        <v>0.6</v>
      </c>
      <c r="BW105" s="386">
        <v>0.6</v>
      </c>
      <c r="BX105" s="385"/>
      <c r="BY105" s="385"/>
      <c r="BZ105" s="385"/>
      <c r="CA105" s="386">
        <v>1.5</v>
      </c>
      <c r="CB105" s="386">
        <v>1.5</v>
      </c>
      <c r="CC105" s="386">
        <v>1.5</v>
      </c>
      <c r="CD105" s="386">
        <v>1.3</v>
      </c>
      <c r="CE105" s="386">
        <v>1.3</v>
      </c>
      <c r="CF105" s="386">
        <v>1.3</v>
      </c>
      <c r="CG105" s="386">
        <v>1.1000000000000001</v>
      </c>
      <c r="CH105" s="386">
        <v>1.1000000000000001</v>
      </c>
      <c r="CI105" s="386">
        <v>1</v>
      </c>
      <c r="CJ105" s="386">
        <v>1</v>
      </c>
      <c r="CK105" s="386">
        <v>1</v>
      </c>
      <c r="CL105" s="386">
        <v>1</v>
      </c>
      <c r="CM105" s="386">
        <v>0.9</v>
      </c>
      <c r="CN105" s="386">
        <v>0.9</v>
      </c>
      <c r="CO105" s="386">
        <v>0.9</v>
      </c>
      <c r="CP105" s="386">
        <v>0.8</v>
      </c>
      <c r="CQ105" s="386">
        <v>0.8</v>
      </c>
      <c r="CR105" s="386">
        <v>0.8</v>
      </c>
      <c r="CS105" s="386">
        <v>0.7</v>
      </c>
      <c r="CT105" s="386">
        <v>0.7</v>
      </c>
      <c r="CU105" s="386">
        <v>0.7</v>
      </c>
      <c r="CV105" s="386">
        <v>0.6</v>
      </c>
      <c r="CW105" s="386">
        <v>0.6</v>
      </c>
      <c r="CX105" s="386">
        <v>0.6</v>
      </c>
      <c r="CY105" s="385"/>
      <c r="CZ105" s="385"/>
      <c r="DA105" s="385"/>
      <c r="DB105" s="386">
        <v>1.8</v>
      </c>
      <c r="DC105" s="386">
        <v>1.5</v>
      </c>
      <c r="DD105" s="386">
        <v>1.5</v>
      </c>
      <c r="DE105" s="386">
        <v>1.3</v>
      </c>
      <c r="DF105" s="386">
        <v>1.3</v>
      </c>
      <c r="DG105" s="386">
        <v>1.3</v>
      </c>
      <c r="DH105" s="386">
        <v>1.2</v>
      </c>
      <c r="DI105" s="386">
        <v>1.2</v>
      </c>
      <c r="DJ105" s="386">
        <v>1.2</v>
      </c>
      <c r="DK105" s="386">
        <v>1.2</v>
      </c>
      <c r="DL105" s="386">
        <v>1.2</v>
      </c>
      <c r="DM105" s="386">
        <v>1.1000000000000001</v>
      </c>
      <c r="DN105" s="386">
        <v>1.1000000000000001</v>
      </c>
      <c r="DO105" s="386">
        <v>1.1000000000000001</v>
      </c>
      <c r="DP105" s="386">
        <v>1.1000000000000001</v>
      </c>
      <c r="DQ105" s="386">
        <v>1</v>
      </c>
      <c r="DR105" s="386">
        <v>1</v>
      </c>
      <c r="DS105" s="386">
        <v>0.9</v>
      </c>
      <c r="DT105" s="386">
        <v>0.9</v>
      </c>
      <c r="DU105" s="386">
        <v>0.9</v>
      </c>
      <c r="DV105" s="386">
        <v>0.8</v>
      </c>
      <c r="DW105" s="386">
        <v>0.8</v>
      </c>
      <c r="DX105" s="386">
        <v>0.7</v>
      </c>
      <c r="DY105" s="386">
        <v>0.7</v>
      </c>
      <c r="DZ105" s="385"/>
      <c r="EA105" s="385"/>
      <c r="EB105" s="385"/>
      <c r="EC105" s="386">
        <v>2</v>
      </c>
      <c r="ED105" s="386">
        <v>1.7</v>
      </c>
      <c r="EE105" s="386">
        <v>1.7</v>
      </c>
      <c r="EF105" s="386">
        <v>1.5</v>
      </c>
      <c r="EG105" s="386">
        <v>1.5</v>
      </c>
      <c r="EH105" s="386">
        <v>1.5</v>
      </c>
      <c r="EI105" s="386">
        <v>1.4</v>
      </c>
      <c r="EJ105" s="386">
        <v>1.4</v>
      </c>
      <c r="EK105" s="386">
        <v>1.4</v>
      </c>
      <c r="EL105" s="386">
        <v>1.4</v>
      </c>
      <c r="EM105" s="386">
        <v>1.4</v>
      </c>
      <c r="EN105" s="386">
        <v>1.3</v>
      </c>
      <c r="EO105" s="386">
        <v>1.3</v>
      </c>
      <c r="EP105" s="386">
        <v>1.3</v>
      </c>
      <c r="EQ105" s="386">
        <v>1.3</v>
      </c>
      <c r="ER105" s="386">
        <v>1.2</v>
      </c>
      <c r="ES105" s="386">
        <v>1.2</v>
      </c>
      <c r="ET105" s="386">
        <v>1.1000000000000001</v>
      </c>
      <c r="EU105" s="386">
        <v>1.1000000000000001</v>
      </c>
      <c r="EV105" s="386">
        <v>1.1000000000000001</v>
      </c>
      <c r="EW105" s="386">
        <v>1</v>
      </c>
      <c r="EX105" s="386">
        <v>1</v>
      </c>
      <c r="EY105" s="386">
        <v>0.9</v>
      </c>
      <c r="EZ105" s="386">
        <v>0.9</v>
      </c>
      <c r="FA105" s="385"/>
      <c r="FB105" s="385"/>
      <c r="FC105" s="385"/>
      <c r="FD105" s="385"/>
      <c r="FE105" s="386">
        <v>1.9</v>
      </c>
      <c r="FF105" s="386">
        <v>1.9</v>
      </c>
      <c r="FG105" s="386">
        <v>1.7</v>
      </c>
      <c r="FH105" s="386">
        <v>1.7</v>
      </c>
      <c r="FI105" s="386">
        <v>1.9</v>
      </c>
      <c r="FJ105" s="386">
        <v>1.8</v>
      </c>
      <c r="FK105" s="386">
        <v>1.8</v>
      </c>
      <c r="FL105" s="386">
        <v>1.8</v>
      </c>
      <c r="FM105" s="386">
        <v>1.8</v>
      </c>
      <c r="FN105" s="386">
        <v>1.8</v>
      </c>
      <c r="FO105" s="386">
        <v>1.7</v>
      </c>
      <c r="FP105" s="386">
        <v>1.7</v>
      </c>
      <c r="FQ105" s="386">
        <v>1.7</v>
      </c>
      <c r="FR105" s="386">
        <v>1.7</v>
      </c>
      <c r="FS105" s="386">
        <v>1.6</v>
      </c>
      <c r="FT105" s="386">
        <v>1.6</v>
      </c>
      <c r="FU105" s="386">
        <v>1.5</v>
      </c>
      <c r="FV105" s="386">
        <v>1.5</v>
      </c>
      <c r="FW105" s="386">
        <v>1.5</v>
      </c>
      <c r="FX105" s="386">
        <v>1.4</v>
      </c>
      <c r="FY105" s="386">
        <v>1.4</v>
      </c>
      <c r="FZ105" s="386">
        <v>1.3</v>
      </c>
      <c r="GA105" s="386">
        <v>1.3</v>
      </c>
      <c r="GB105" s="387"/>
      <c r="GC105" s="484">
        <v>41.533485399000007</v>
      </c>
      <c r="GD105" s="484">
        <v>48.044923605000008</v>
      </c>
      <c r="GE105" s="484">
        <v>51.590625786000004</v>
      </c>
      <c r="GF105" s="484">
        <v>56.045820348000014</v>
      </c>
      <c r="GG105" s="485">
        <v>59.881505607000015</v>
      </c>
      <c r="GH105" s="486">
        <v>7.2891200970000014</v>
      </c>
      <c r="GI105" s="484">
        <v>6.0105583440000014</v>
      </c>
      <c r="GJ105" s="484">
        <v>7.987715694000002</v>
      </c>
      <c r="GK105" s="484">
        <v>11.058900111000003</v>
      </c>
      <c r="GL105" s="484">
        <v>5.2196954040000012</v>
      </c>
      <c r="GM105" s="484">
        <v>4.8901691789999999</v>
      </c>
      <c r="GN105" s="484">
        <v>5.5360405799999999</v>
      </c>
      <c r="GO105" s="485">
        <v>7.7109136650000005</v>
      </c>
    </row>
    <row r="106" spans="1:197" hidden="1">
      <c r="A106" s="379" t="s">
        <v>686</v>
      </c>
      <c r="B106" s="380">
        <v>83.7</v>
      </c>
      <c r="C106" s="381">
        <v>339</v>
      </c>
      <c r="D106" s="381">
        <v>300</v>
      </c>
      <c r="E106" s="382">
        <v>9</v>
      </c>
      <c r="F106" s="382">
        <v>12</v>
      </c>
      <c r="G106" s="381">
        <v>27</v>
      </c>
      <c r="H106" s="389">
        <v>106.6</v>
      </c>
      <c r="I106" s="383">
        <v>4</v>
      </c>
      <c r="J106" s="487">
        <v>0.6</v>
      </c>
      <c r="K106" s="488"/>
      <c r="L106" s="369">
        <v>0.5</v>
      </c>
      <c r="M106" s="384">
        <v>0.6</v>
      </c>
      <c r="N106" s="480">
        <v>0.373</v>
      </c>
      <c r="O106" s="371">
        <v>0.623</v>
      </c>
      <c r="P106" s="371">
        <v>0.873</v>
      </c>
      <c r="Q106" s="371">
        <v>0.57299999999999995</v>
      </c>
      <c r="R106" s="371">
        <f t="shared" si="8"/>
        <v>0.82299999999999995</v>
      </c>
      <c r="S106" s="371">
        <f t="shared" si="9"/>
        <v>1.073</v>
      </c>
      <c r="T106" s="372">
        <f t="shared" si="6"/>
        <v>19.359646113995765</v>
      </c>
      <c r="U106" s="373"/>
      <c r="V106" s="372">
        <f t="shared" si="7"/>
        <v>14.988113120512848</v>
      </c>
      <c r="W106" s="373"/>
      <c r="X106" s="371">
        <v>0.67</v>
      </c>
      <c r="Y106" s="371">
        <v>0.72</v>
      </c>
      <c r="Z106" s="371">
        <v>0.83</v>
      </c>
      <c r="AA106" s="371">
        <v>1.46</v>
      </c>
      <c r="AB106" s="371">
        <v>1.88</v>
      </c>
      <c r="AC106" s="371">
        <v>3</v>
      </c>
      <c r="AD106" s="371">
        <v>3.3</v>
      </c>
      <c r="AE106" s="371">
        <v>3.6</v>
      </c>
      <c r="AF106" s="371">
        <v>4</v>
      </c>
      <c r="AG106" s="371">
        <v>5</v>
      </c>
      <c r="AH106" s="374" t="s">
        <v>587</v>
      </c>
      <c r="AI106" s="371">
        <v>0.27500000000000002</v>
      </c>
      <c r="AJ106" s="371">
        <v>0.40300000000000002</v>
      </c>
      <c r="AK106" s="371">
        <v>0.375</v>
      </c>
      <c r="AL106" s="371">
        <v>0.503</v>
      </c>
      <c r="AM106" s="371">
        <v>0.47499999999999998</v>
      </c>
      <c r="AN106" s="371">
        <v>0.60299999999999998</v>
      </c>
      <c r="AO106" s="371">
        <v>0.57499999999999996</v>
      </c>
      <c r="AP106" s="371">
        <v>0.70299999999999996</v>
      </c>
      <c r="AQ106" s="371">
        <v>1.68</v>
      </c>
      <c r="AR106" s="375">
        <v>1.47</v>
      </c>
      <c r="AS106" s="375">
        <v>1.8480000000000001</v>
      </c>
      <c r="AT106" s="375">
        <v>1.617</v>
      </c>
      <c r="AU106" s="376">
        <v>0.54</v>
      </c>
      <c r="AV106" s="377">
        <v>0.14000000000000001</v>
      </c>
      <c r="AW106" s="385"/>
      <c r="AX106" s="385"/>
      <c r="AY106" s="385"/>
      <c r="AZ106" s="385"/>
      <c r="BA106" s="385"/>
      <c r="BB106" s="385"/>
      <c r="BC106" s="386">
        <v>1.3</v>
      </c>
      <c r="BD106" s="386">
        <v>1.3</v>
      </c>
      <c r="BE106" s="386">
        <v>1.3</v>
      </c>
      <c r="BF106" s="386">
        <v>1.1000000000000001</v>
      </c>
      <c r="BG106" s="386">
        <v>1.1000000000000001</v>
      </c>
      <c r="BH106" s="386">
        <v>1</v>
      </c>
      <c r="BI106" s="386">
        <v>1</v>
      </c>
      <c r="BJ106" s="386">
        <v>1</v>
      </c>
      <c r="BK106" s="386">
        <v>1</v>
      </c>
      <c r="BL106" s="386">
        <v>0.9</v>
      </c>
      <c r="BM106" s="386">
        <v>0.9</v>
      </c>
      <c r="BN106" s="386">
        <v>0.9</v>
      </c>
      <c r="BO106" s="386">
        <v>0.8</v>
      </c>
      <c r="BP106" s="386">
        <v>0.8</v>
      </c>
      <c r="BQ106" s="386">
        <v>0.8</v>
      </c>
      <c r="BR106" s="386">
        <v>0.7</v>
      </c>
      <c r="BS106" s="386">
        <v>0.7</v>
      </c>
      <c r="BT106" s="386">
        <v>0.7</v>
      </c>
      <c r="BU106" s="386">
        <v>0.6</v>
      </c>
      <c r="BV106" s="386">
        <v>0.6</v>
      </c>
      <c r="BW106" s="386">
        <v>0.6</v>
      </c>
      <c r="BX106" s="385"/>
      <c r="BY106" s="385"/>
      <c r="BZ106" s="385"/>
      <c r="CA106" s="385"/>
      <c r="CB106" s="385"/>
      <c r="CC106" s="385"/>
      <c r="CD106" s="386">
        <v>1.3</v>
      </c>
      <c r="CE106" s="386">
        <v>1.3</v>
      </c>
      <c r="CF106" s="386">
        <v>1.3</v>
      </c>
      <c r="CG106" s="386">
        <v>1.1000000000000001</v>
      </c>
      <c r="CH106" s="386">
        <v>1.1000000000000001</v>
      </c>
      <c r="CI106" s="386">
        <v>1</v>
      </c>
      <c r="CJ106" s="386">
        <v>1</v>
      </c>
      <c r="CK106" s="386">
        <v>1</v>
      </c>
      <c r="CL106" s="386">
        <v>1</v>
      </c>
      <c r="CM106" s="386">
        <v>0.9</v>
      </c>
      <c r="CN106" s="386">
        <v>0.9</v>
      </c>
      <c r="CO106" s="386">
        <v>0.9</v>
      </c>
      <c r="CP106" s="386">
        <v>0.8</v>
      </c>
      <c r="CQ106" s="386">
        <v>0.8</v>
      </c>
      <c r="CR106" s="386">
        <v>0.8</v>
      </c>
      <c r="CS106" s="386">
        <v>0.7</v>
      </c>
      <c r="CT106" s="386">
        <v>0.7</v>
      </c>
      <c r="CU106" s="386">
        <v>0.7</v>
      </c>
      <c r="CV106" s="386">
        <v>0.6</v>
      </c>
      <c r="CW106" s="386">
        <v>0.6</v>
      </c>
      <c r="CX106" s="386">
        <v>0.6</v>
      </c>
      <c r="CY106" s="385"/>
      <c r="CZ106" s="385"/>
      <c r="DA106" s="385"/>
      <c r="DB106" s="385"/>
      <c r="DC106" s="385"/>
      <c r="DD106" s="385"/>
      <c r="DE106" s="386">
        <v>1.3</v>
      </c>
      <c r="DF106" s="386">
        <v>1.3</v>
      </c>
      <c r="DG106" s="386">
        <v>1.3</v>
      </c>
      <c r="DH106" s="386">
        <v>1.1000000000000001</v>
      </c>
      <c r="DI106" s="386">
        <v>1.1000000000000001</v>
      </c>
      <c r="DJ106" s="386">
        <v>1</v>
      </c>
      <c r="DK106" s="386">
        <v>1</v>
      </c>
      <c r="DL106" s="386">
        <v>1</v>
      </c>
      <c r="DM106" s="386">
        <v>1</v>
      </c>
      <c r="DN106" s="386">
        <v>1.1000000000000001</v>
      </c>
      <c r="DO106" s="386">
        <v>1.1000000000000001</v>
      </c>
      <c r="DP106" s="386">
        <v>1.1000000000000001</v>
      </c>
      <c r="DQ106" s="386">
        <v>1</v>
      </c>
      <c r="DR106" s="386">
        <v>1</v>
      </c>
      <c r="DS106" s="386">
        <v>0.9</v>
      </c>
      <c r="DT106" s="386">
        <v>0.9</v>
      </c>
      <c r="DU106" s="386">
        <v>0.9</v>
      </c>
      <c r="DV106" s="386">
        <v>0.8</v>
      </c>
      <c r="DW106" s="386">
        <v>0.8</v>
      </c>
      <c r="DX106" s="386">
        <v>0.7</v>
      </c>
      <c r="DY106" s="386">
        <v>0.7</v>
      </c>
      <c r="DZ106" s="385"/>
      <c r="EA106" s="385"/>
      <c r="EB106" s="385"/>
      <c r="EC106" s="385"/>
      <c r="ED106" s="385"/>
      <c r="EE106" s="385"/>
      <c r="EF106" s="386">
        <v>1.5</v>
      </c>
      <c r="EG106" s="386">
        <v>1.5</v>
      </c>
      <c r="EH106" s="386">
        <v>1.5</v>
      </c>
      <c r="EI106" s="386">
        <v>1.4</v>
      </c>
      <c r="EJ106" s="386">
        <v>1.4</v>
      </c>
      <c r="EK106" s="386">
        <v>1.4</v>
      </c>
      <c r="EL106" s="386">
        <v>1.4</v>
      </c>
      <c r="EM106" s="386">
        <v>1.4</v>
      </c>
      <c r="EN106" s="386">
        <v>1.3</v>
      </c>
      <c r="EO106" s="386">
        <v>1.3</v>
      </c>
      <c r="EP106" s="386">
        <v>1.3</v>
      </c>
      <c r="EQ106" s="386">
        <v>1.3</v>
      </c>
      <c r="ER106" s="386">
        <v>1.2</v>
      </c>
      <c r="ES106" s="386">
        <v>1.2</v>
      </c>
      <c r="ET106" s="386">
        <v>1.1000000000000001</v>
      </c>
      <c r="EU106" s="386">
        <v>1.1000000000000001</v>
      </c>
      <c r="EV106" s="386">
        <v>1.1000000000000001</v>
      </c>
      <c r="EW106" s="386">
        <v>1</v>
      </c>
      <c r="EX106" s="386">
        <v>1</v>
      </c>
      <c r="EY106" s="386">
        <v>0.9</v>
      </c>
      <c r="EZ106" s="386">
        <v>0.9</v>
      </c>
      <c r="FA106" s="385"/>
      <c r="FB106" s="385"/>
      <c r="FC106" s="385"/>
      <c r="FD106" s="385"/>
      <c r="FE106" s="385"/>
      <c r="FF106" s="385"/>
      <c r="FG106" s="386">
        <v>1.7</v>
      </c>
      <c r="FH106" s="386">
        <v>1.7</v>
      </c>
      <c r="FI106" s="386">
        <v>1.9</v>
      </c>
      <c r="FJ106" s="386">
        <v>1.8</v>
      </c>
      <c r="FK106" s="386">
        <v>1.8</v>
      </c>
      <c r="FL106" s="386">
        <v>1.8</v>
      </c>
      <c r="FM106" s="386">
        <v>1.8</v>
      </c>
      <c r="FN106" s="386">
        <v>1.8</v>
      </c>
      <c r="FO106" s="386">
        <v>1.7</v>
      </c>
      <c r="FP106" s="386">
        <v>1.7</v>
      </c>
      <c r="FQ106" s="386">
        <v>1.7</v>
      </c>
      <c r="FR106" s="386">
        <v>1.7</v>
      </c>
      <c r="FS106" s="386">
        <v>1.6</v>
      </c>
      <c r="FT106" s="386">
        <v>1.6</v>
      </c>
      <c r="FU106" s="386">
        <v>1.5</v>
      </c>
      <c r="FV106" s="386">
        <v>1.5</v>
      </c>
      <c r="FW106" s="386">
        <v>1.5</v>
      </c>
      <c r="FX106" s="386">
        <v>1.4</v>
      </c>
      <c r="FY106" s="386">
        <v>1.4</v>
      </c>
      <c r="FZ106" s="386">
        <v>1.3</v>
      </c>
      <c r="GA106" s="386">
        <v>1.3</v>
      </c>
      <c r="GB106" s="387"/>
      <c r="GC106" s="484">
        <v>47.254060664999997</v>
      </c>
      <c r="GD106" s="484">
        <v>53.686412577000006</v>
      </c>
      <c r="GE106" s="484">
        <v>63.124043661000009</v>
      </c>
      <c r="GF106" s="484">
        <v>67.368341439000005</v>
      </c>
      <c r="GG106" s="485">
        <v>75.421962378000003</v>
      </c>
      <c r="GH106" s="486">
        <v>7.2891200970000014</v>
      </c>
      <c r="GI106" s="484">
        <v>6.0105583440000014</v>
      </c>
      <c r="GJ106" s="484">
        <v>7.987715694000002</v>
      </c>
      <c r="GK106" s="484">
        <v>11.058900111000003</v>
      </c>
      <c r="GL106" s="484">
        <v>5.2196954040000012</v>
      </c>
      <c r="GM106" s="484">
        <v>4.8901691789999999</v>
      </c>
      <c r="GN106" s="484">
        <v>5.5360405799999999</v>
      </c>
      <c r="GO106" s="485">
        <v>7.7109136650000005</v>
      </c>
    </row>
    <row r="107" spans="1:197" hidden="1">
      <c r="A107" s="379" t="s">
        <v>687</v>
      </c>
      <c r="B107" s="380">
        <v>142</v>
      </c>
      <c r="C107" s="381">
        <v>360</v>
      </c>
      <c r="D107" s="381">
        <v>300</v>
      </c>
      <c r="E107" s="382">
        <v>12.5</v>
      </c>
      <c r="F107" s="382">
        <v>22.5</v>
      </c>
      <c r="G107" s="381">
        <v>27</v>
      </c>
      <c r="H107" s="389">
        <v>180.6</v>
      </c>
      <c r="I107" s="383">
        <v>4</v>
      </c>
      <c r="J107" s="487">
        <v>0.6</v>
      </c>
      <c r="K107" s="488"/>
      <c r="L107" s="369">
        <v>0.5</v>
      </c>
      <c r="M107" s="384">
        <v>0.6</v>
      </c>
      <c r="N107" s="480">
        <v>0.38600000000000001</v>
      </c>
      <c r="O107" s="371">
        <v>0.63600000000000001</v>
      </c>
      <c r="P107" s="371">
        <v>0.88600000000000001</v>
      </c>
      <c r="Q107" s="371">
        <v>0.58599999999999997</v>
      </c>
      <c r="R107" s="371">
        <f t="shared" si="8"/>
        <v>0.83599999999999997</v>
      </c>
      <c r="S107" s="371">
        <f t="shared" si="9"/>
        <v>1.0859999999999999</v>
      </c>
      <c r="T107" s="372">
        <f t="shared" si="6"/>
        <v>19.359646113995765</v>
      </c>
      <c r="U107" s="373"/>
      <c r="V107" s="372">
        <f t="shared" si="7"/>
        <v>14.988113120512848</v>
      </c>
      <c r="W107" s="373"/>
      <c r="X107" s="371">
        <v>0.67</v>
      </c>
      <c r="Y107" s="371">
        <v>0.72</v>
      </c>
      <c r="Z107" s="371">
        <v>0.83</v>
      </c>
      <c r="AA107" s="371">
        <v>1.46</v>
      </c>
      <c r="AB107" s="371">
        <v>1.88</v>
      </c>
      <c r="AC107" s="371">
        <v>3</v>
      </c>
      <c r="AD107" s="371">
        <v>3.3</v>
      </c>
      <c r="AE107" s="371">
        <v>3.6</v>
      </c>
      <c r="AF107" s="371">
        <v>4</v>
      </c>
      <c r="AG107" s="371">
        <v>5</v>
      </c>
      <c r="AH107" s="374" t="s">
        <v>587</v>
      </c>
      <c r="AI107" s="371">
        <v>0.35</v>
      </c>
      <c r="AJ107" s="371">
        <v>0.441</v>
      </c>
      <c r="AK107" s="371">
        <v>0.45</v>
      </c>
      <c r="AL107" s="371">
        <v>0.54100000000000004</v>
      </c>
      <c r="AM107" s="371">
        <v>0.55000000000000004</v>
      </c>
      <c r="AN107" s="371">
        <v>0.64100000000000001</v>
      </c>
      <c r="AO107" s="371">
        <v>0.65</v>
      </c>
      <c r="AP107" s="371">
        <v>0.74099999999999999</v>
      </c>
      <c r="AQ107" s="371">
        <v>1.68</v>
      </c>
      <c r="AR107" s="375">
        <v>1.47</v>
      </c>
      <c r="AS107" s="375">
        <v>1.8480000000000001</v>
      </c>
      <c r="AT107" s="375">
        <v>1.617</v>
      </c>
      <c r="AU107" s="376">
        <v>0.54</v>
      </c>
      <c r="AV107" s="377">
        <v>0.14000000000000001</v>
      </c>
      <c r="AW107" s="386">
        <v>1.6</v>
      </c>
      <c r="AX107" s="386">
        <v>1.5</v>
      </c>
      <c r="AY107" s="386">
        <v>1.5</v>
      </c>
      <c r="AZ107" s="386">
        <v>1.5</v>
      </c>
      <c r="BA107" s="386">
        <v>1.2</v>
      </c>
      <c r="BB107" s="386">
        <v>1.2</v>
      </c>
      <c r="BC107" s="386">
        <v>1</v>
      </c>
      <c r="BD107" s="386">
        <v>1</v>
      </c>
      <c r="BE107" s="386">
        <v>1</v>
      </c>
      <c r="BF107" s="386">
        <v>0.9</v>
      </c>
      <c r="BG107" s="386">
        <v>0.9</v>
      </c>
      <c r="BH107" s="386">
        <v>0.9</v>
      </c>
      <c r="BI107" s="386">
        <v>0.9</v>
      </c>
      <c r="BJ107" s="386">
        <v>0.9</v>
      </c>
      <c r="BK107" s="386">
        <v>0.8</v>
      </c>
      <c r="BL107" s="386">
        <v>0.8</v>
      </c>
      <c r="BM107" s="386">
        <v>0.8</v>
      </c>
      <c r="BN107" s="386">
        <v>0.8</v>
      </c>
      <c r="BO107" s="386">
        <v>0.7</v>
      </c>
      <c r="BP107" s="386">
        <v>0.7</v>
      </c>
      <c r="BQ107" s="386">
        <v>0.6</v>
      </c>
      <c r="BR107" s="386">
        <v>0.6</v>
      </c>
      <c r="BS107" s="386">
        <v>0.6</v>
      </c>
      <c r="BT107" s="386">
        <v>0.5</v>
      </c>
      <c r="BU107" s="386">
        <v>0.5</v>
      </c>
      <c r="BV107" s="386">
        <v>0.5</v>
      </c>
      <c r="BW107" s="386">
        <v>0.5</v>
      </c>
      <c r="BX107" s="386">
        <v>1.8</v>
      </c>
      <c r="BY107" s="386">
        <v>1.7</v>
      </c>
      <c r="BZ107" s="386">
        <v>1.7</v>
      </c>
      <c r="CA107" s="386">
        <v>1.7</v>
      </c>
      <c r="CB107" s="386">
        <v>1.4</v>
      </c>
      <c r="CC107" s="386">
        <v>1.4</v>
      </c>
      <c r="CD107" s="386">
        <v>1.2</v>
      </c>
      <c r="CE107" s="386">
        <v>1.2</v>
      </c>
      <c r="CF107" s="386">
        <v>1.2</v>
      </c>
      <c r="CG107" s="386">
        <v>1.1000000000000001</v>
      </c>
      <c r="CH107" s="386">
        <v>1.1000000000000001</v>
      </c>
      <c r="CI107" s="386">
        <v>1.1000000000000001</v>
      </c>
      <c r="CJ107" s="386">
        <v>1.1000000000000001</v>
      </c>
      <c r="CK107" s="386">
        <v>1.1000000000000001</v>
      </c>
      <c r="CL107" s="386">
        <v>1</v>
      </c>
      <c r="CM107" s="386">
        <v>1</v>
      </c>
      <c r="CN107" s="386">
        <v>1</v>
      </c>
      <c r="CO107" s="386">
        <v>1</v>
      </c>
      <c r="CP107" s="386">
        <v>0.9</v>
      </c>
      <c r="CQ107" s="386">
        <v>0.9</v>
      </c>
      <c r="CR107" s="386">
        <v>0.8</v>
      </c>
      <c r="CS107" s="386">
        <v>0.8</v>
      </c>
      <c r="CT107" s="386">
        <v>0.8</v>
      </c>
      <c r="CU107" s="386">
        <v>0.7</v>
      </c>
      <c r="CV107" s="386">
        <v>0.7</v>
      </c>
      <c r="CW107" s="386">
        <v>0.6</v>
      </c>
      <c r="CX107" s="386">
        <v>0.6</v>
      </c>
      <c r="CY107" s="386">
        <v>2</v>
      </c>
      <c r="CZ107" s="386">
        <v>1.9</v>
      </c>
      <c r="DA107" s="386">
        <v>1.9</v>
      </c>
      <c r="DB107" s="386">
        <v>1.9</v>
      </c>
      <c r="DC107" s="386">
        <v>1.6</v>
      </c>
      <c r="DD107" s="386">
        <v>1.6</v>
      </c>
      <c r="DE107" s="386">
        <v>1.4</v>
      </c>
      <c r="DF107" s="386">
        <v>1.4</v>
      </c>
      <c r="DG107" s="386">
        <v>1.4</v>
      </c>
      <c r="DH107" s="386">
        <v>1.3</v>
      </c>
      <c r="DI107" s="386">
        <v>1.3</v>
      </c>
      <c r="DJ107" s="386">
        <v>1.3</v>
      </c>
      <c r="DK107" s="386">
        <v>1.3</v>
      </c>
      <c r="DL107" s="386">
        <v>1.3</v>
      </c>
      <c r="DM107" s="386">
        <v>1.2</v>
      </c>
      <c r="DN107" s="386">
        <v>1.2</v>
      </c>
      <c r="DO107" s="386">
        <v>1.2</v>
      </c>
      <c r="DP107" s="386">
        <v>1.2</v>
      </c>
      <c r="DQ107" s="386">
        <v>1.1000000000000001</v>
      </c>
      <c r="DR107" s="386">
        <v>1.1000000000000001</v>
      </c>
      <c r="DS107" s="386">
        <v>1</v>
      </c>
      <c r="DT107" s="386">
        <v>1</v>
      </c>
      <c r="DU107" s="386">
        <v>1</v>
      </c>
      <c r="DV107" s="386">
        <v>0.9</v>
      </c>
      <c r="DW107" s="386">
        <v>0.9</v>
      </c>
      <c r="DX107" s="386">
        <v>0.8</v>
      </c>
      <c r="DY107" s="386">
        <v>0.8</v>
      </c>
      <c r="DZ107" s="385"/>
      <c r="EA107" s="385"/>
      <c r="EB107" s="386">
        <v>2.1</v>
      </c>
      <c r="EC107" s="386">
        <v>2.1</v>
      </c>
      <c r="ED107" s="386">
        <v>1.8</v>
      </c>
      <c r="EE107" s="386">
        <v>1.8</v>
      </c>
      <c r="EF107" s="386">
        <v>1.6</v>
      </c>
      <c r="EG107" s="386">
        <v>1.6</v>
      </c>
      <c r="EH107" s="386">
        <v>1.6</v>
      </c>
      <c r="EI107" s="386">
        <v>1.5</v>
      </c>
      <c r="EJ107" s="386">
        <v>1.5</v>
      </c>
      <c r="EK107" s="386">
        <v>1.5</v>
      </c>
      <c r="EL107" s="386">
        <v>1.5</v>
      </c>
      <c r="EM107" s="386">
        <v>1.5</v>
      </c>
      <c r="EN107" s="386">
        <v>1.4</v>
      </c>
      <c r="EO107" s="386">
        <v>1.4</v>
      </c>
      <c r="EP107" s="386">
        <v>1.4</v>
      </c>
      <c r="EQ107" s="386">
        <v>1.4</v>
      </c>
      <c r="ER107" s="386">
        <v>1.3</v>
      </c>
      <c r="ES107" s="386">
        <v>1.3</v>
      </c>
      <c r="ET107" s="386">
        <v>1.2</v>
      </c>
      <c r="EU107" s="386">
        <v>1.2</v>
      </c>
      <c r="EV107" s="386">
        <v>1.2</v>
      </c>
      <c r="EW107" s="386">
        <v>1.1000000000000001</v>
      </c>
      <c r="EX107" s="386">
        <v>1.1000000000000001</v>
      </c>
      <c r="EY107" s="386">
        <v>1</v>
      </c>
      <c r="EZ107" s="386">
        <v>1</v>
      </c>
      <c r="FA107" s="385"/>
      <c r="FB107" s="385"/>
      <c r="FC107" s="385"/>
      <c r="FD107" s="385"/>
      <c r="FE107" s="386">
        <v>2.1</v>
      </c>
      <c r="FF107" s="386">
        <v>2.1</v>
      </c>
      <c r="FG107" s="386">
        <v>1.9</v>
      </c>
      <c r="FH107" s="386">
        <v>1.9</v>
      </c>
      <c r="FI107" s="386">
        <v>1.9</v>
      </c>
      <c r="FJ107" s="386">
        <v>1.8</v>
      </c>
      <c r="FK107" s="386">
        <v>1.8</v>
      </c>
      <c r="FL107" s="386">
        <v>1.8</v>
      </c>
      <c r="FM107" s="386">
        <v>1.8</v>
      </c>
      <c r="FN107" s="386">
        <v>1.8</v>
      </c>
      <c r="FO107" s="386">
        <v>1.7</v>
      </c>
      <c r="FP107" s="386">
        <v>1.7</v>
      </c>
      <c r="FQ107" s="386">
        <v>1.7</v>
      </c>
      <c r="FR107" s="386">
        <v>1.7</v>
      </c>
      <c r="FS107" s="386">
        <v>1.6</v>
      </c>
      <c r="FT107" s="386">
        <v>1.6</v>
      </c>
      <c r="FU107" s="386">
        <v>1.5</v>
      </c>
      <c r="FV107" s="386">
        <v>1.5</v>
      </c>
      <c r="FW107" s="386">
        <v>1.5</v>
      </c>
      <c r="FX107" s="386">
        <v>1.4</v>
      </c>
      <c r="FY107" s="386">
        <v>1.4</v>
      </c>
      <c r="FZ107" s="386">
        <v>1.3</v>
      </c>
      <c r="GA107" s="386">
        <v>1.3</v>
      </c>
      <c r="GB107" s="387"/>
      <c r="GC107" s="484">
        <v>32.899898303999997</v>
      </c>
      <c r="GD107" s="484">
        <v>37.36827391500001</v>
      </c>
      <c r="GE107" s="484">
        <v>43.892893170000001</v>
      </c>
      <c r="GF107" s="484">
        <v>46.845448146000003</v>
      </c>
      <c r="GG107" s="485">
        <v>52.526480265000018</v>
      </c>
      <c r="GH107" s="486">
        <v>7.2891200970000014</v>
      </c>
      <c r="GI107" s="484">
        <v>6.0105583440000014</v>
      </c>
      <c r="GJ107" s="484">
        <v>7.987715694000002</v>
      </c>
      <c r="GK107" s="484">
        <v>11.058900111000003</v>
      </c>
      <c r="GL107" s="484">
        <v>5.2196954040000012</v>
      </c>
      <c r="GM107" s="484">
        <v>4.8901691789999999</v>
      </c>
      <c r="GN107" s="484">
        <v>5.5360405799999999</v>
      </c>
      <c r="GO107" s="485">
        <v>7.7109136650000005</v>
      </c>
    </row>
    <row r="108" spans="1:197" hidden="1">
      <c r="A108" s="379" t="s">
        <v>688</v>
      </c>
      <c r="B108" s="388">
        <v>250</v>
      </c>
      <c r="C108" s="381">
        <v>395</v>
      </c>
      <c r="D108" s="381">
        <v>308</v>
      </c>
      <c r="E108" s="382">
        <v>21</v>
      </c>
      <c r="F108" s="382">
        <v>40</v>
      </c>
      <c r="G108" s="381">
        <v>27</v>
      </c>
      <c r="H108" s="389">
        <v>318.8</v>
      </c>
      <c r="I108" s="383">
        <v>4</v>
      </c>
      <c r="J108" s="487">
        <v>0.6</v>
      </c>
      <c r="K108" s="488"/>
      <c r="L108" s="369">
        <v>0.5</v>
      </c>
      <c r="M108" s="384">
        <v>0.6</v>
      </c>
      <c r="N108" s="480">
        <v>0.38600000000000001</v>
      </c>
      <c r="O108" s="371">
        <v>0.63600000000000001</v>
      </c>
      <c r="P108" s="371">
        <v>0.88600000000000001</v>
      </c>
      <c r="Q108" s="371">
        <v>0.58599999999999997</v>
      </c>
      <c r="R108" s="371">
        <f t="shared" si="8"/>
        <v>0.83599999999999997</v>
      </c>
      <c r="S108" s="371">
        <f t="shared" si="9"/>
        <v>1.0859999999999999</v>
      </c>
      <c r="T108" s="372">
        <f t="shared" si="6"/>
        <v>19.359646113995765</v>
      </c>
      <c r="U108" s="373"/>
      <c r="V108" s="372">
        <f t="shared" si="7"/>
        <v>14.988113120512848</v>
      </c>
      <c r="W108" s="373"/>
      <c r="X108" s="374">
        <v>0.72</v>
      </c>
      <c r="Y108" s="374">
        <v>0.77</v>
      </c>
      <c r="Z108" s="374">
        <v>0.87</v>
      </c>
      <c r="AA108" s="374">
        <v>1.54</v>
      </c>
      <c r="AB108" s="374">
        <v>1.96</v>
      </c>
      <c r="AC108" s="374">
        <v>3.18</v>
      </c>
      <c r="AD108" s="374">
        <v>3.6</v>
      </c>
      <c r="AE108" s="374">
        <v>3.85</v>
      </c>
      <c r="AF108" s="374">
        <v>4.28</v>
      </c>
      <c r="AG108" s="374">
        <v>5.75</v>
      </c>
      <c r="AH108" s="374" t="s">
        <v>587</v>
      </c>
      <c r="AI108" s="371">
        <v>0.65</v>
      </c>
      <c r="AJ108" s="371">
        <v>0.97499999999999998</v>
      </c>
      <c r="AK108" s="371">
        <v>0.8</v>
      </c>
      <c r="AL108" s="371">
        <v>1.05</v>
      </c>
      <c r="AM108" s="371">
        <v>0.9</v>
      </c>
      <c r="AN108" s="371">
        <v>1.125</v>
      </c>
      <c r="AO108" s="371">
        <v>1</v>
      </c>
      <c r="AP108" s="371">
        <v>1.2</v>
      </c>
      <c r="AQ108" s="371">
        <v>1.68</v>
      </c>
      <c r="AR108" s="375">
        <v>1.47</v>
      </c>
      <c r="AS108" s="375">
        <v>1.8480000000000001</v>
      </c>
      <c r="AT108" s="375">
        <v>1.617</v>
      </c>
      <c r="AU108" s="376">
        <v>0.56000000000000005</v>
      </c>
      <c r="AV108" s="377">
        <v>0.16</v>
      </c>
      <c r="AW108" s="386">
        <v>1.6</v>
      </c>
      <c r="AX108" s="386">
        <v>1.5</v>
      </c>
      <c r="AY108" s="386">
        <v>1.5</v>
      </c>
      <c r="AZ108" s="386">
        <v>1.5</v>
      </c>
      <c r="BA108" s="386">
        <v>1.2</v>
      </c>
      <c r="BB108" s="386">
        <v>1.2</v>
      </c>
      <c r="BC108" s="386">
        <v>1</v>
      </c>
      <c r="BD108" s="386">
        <v>1</v>
      </c>
      <c r="BE108" s="386">
        <v>1</v>
      </c>
      <c r="BF108" s="386">
        <v>0.9</v>
      </c>
      <c r="BG108" s="386">
        <v>0.9</v>
      </c>
      <c r="BH108" s="386">
        <v>0.9</v>
      </c>
      <c r="BI108" s="386">
        <v>0.9</v>
      </c>
      <c r="BJ108" s="386">
        <v>0.9</v>
      </c>
      <c r="BK108" s="386">
        <v>0.8</v>
      </c>
      <c r="BL108" s="386">
        <v>0.8</v>
      </c>
      <c r="BM108" s="386">
        <v>0.8</v>
      </c>
      <c r="BN108" s="386">
        <v>0.8</v>
      </c>
      <c r="BO108" s="386">
        <v>0.7</v>
      </c>
      <c r="BP108" s="386">
        <v>0.7</v>
      </c>
      <c r="BQ108" s="386">
        <v>0.6</v>
      </c>
      <c r="BR108" s="386">
        <v>0.6</v>
      </c>
      <c r="BS108" s="386">
        <v>0.6</v>
      </c>
      <c r="BT108" s="386">
        <v>0.5</v>
      </c>
      <c r="BU108" s="386">
        <v>0.5</v>
      </c>
      <c r="BV108" s="386">
        <v>0.5</v>
      </c>
      <c r="BW108" s="386">
        <v>0.5</v>
      </c>
      <c r="BX108" s="386">
        <v>1.8</v>
      </c>
      <c r="BY108" s="386">
        <v>1.7</v>
      </c>
      <c r="BZ108" s="386">
        <v>1.7</v>
      </c>
      <c r="CA108" s="386">
        <v>1.7</v>
      </c>
      <c r="CB108" s="386">
        <v>1.4</v>
      </c>
      <c r="CC108" s="386">
        <v>1.4</v>
      </c>
      <c r="CD108" s="386">
        <v>1.2</v>
      </c>
      <c r="CE108" s="386">
        <v>1.2</v>
      </c>
      <c r="CF108" s="386">
        <v>1.2</v>
      </c>
      <c r="CG108" s="386">
        <v>1.1000000000000001</v>
      </c>
      <c r="CH108" s="386">
        <v>1.1000000000000001</v>
      </c>
      <c r="CI108" s="386">
        <v>1.1000000000000001</v>
      </c>
      <c r="CJ108" s="386">
        <v>1.1000000000000001</v>
      </c>
      <c r="CK108" s="386">
        <v>1.1000000000000001</v>
      </c>
      <c r="CL108" s="386">
        <v>1</v>
      </c>
      <c r="CM108" s="386">
        <v>1</v>
      </c>
      <c r="CN108" s="386">
        <v>1</v>
      </c>
      <c r="CO108" s="386">
        <v>1</v>
      </c>
      <c r="CP108" s="386">
        <v>0.9</v>
      </c>
      <c r="CQ108" s="386">
        <v>0.9</v>
      </c>
      <c r="CR108" s="386">
        <v>0.8</v>
      </c>
      <c r="CS108" s="386">
        <v>0.8</v>
      </c>
      <c r="CT108" s="386">
        <v>0.8</v>
      </c>
      <c r="CU108" s="386">
        <v>0.7</v>
      </c>
      <c r="CV108" s="386">
        <v>0.7</v>
      </c>
      <c r="CW108" s="386">
        <v>0.6</v>
      </c>
      <c r="CX108" s="386">
        <v>0.6</v>
      </c>
      <c r="CY108" s="386">
        <v>2</v>
      </c>
      <c r="CZ108" s="386">
        <v>1.9</v>
      </c>
      <c r="DA108" s="386">
        <v>1.9</v>
      </c>
      <c r="DB108" s="386">
        <v>1.9</v>
      </c>
      <c r="DC108" s="386">
        <v>1.6</v>
      </c>
      <c r="DD108" s="386">
        <v>1.6</v>
      </c>
      <c r="DE108" s="386">
        <v>1.4</v>
      </c>
      <c r="DF108" s="386">
        <v>1.4</v>
      </c>
      <c r="DG108" s="386">
        <v>1.4</v>
      </c>
      <c r="DH108" s="386">
        <v>1.3</v>
      </c>
      <c r="DI108" s="386">
        <v>1.3</v>
      </c>
      <c r="DJ108" s="386">
        <v>1.3</v>
      </c>
      <c r="DK108" s="386">
        <v>1.3</v>
      </c>
      <c r="DL108" s="386">
        <v>1.3</v>
      </c>
      <c r="DM108" s="386">
        <v>1.2</v>
      </c>
      <c r="DN108" s="386">
        <v>1.2</v>
      </c>
      <c r="DO108" s="386">
        <v>1.2</v>
      </c>
      <c r="DP108" s="386">
        <v>1.2</v>
      </c>
      <c r="DQ108" s="386">
        <v>1.1000000000000001</v>
      </c>
      <c r="DR108" s="386">
        <v>1.1000000000000001</v>
      </c>
      <c r="DS108" s="386">
        <v>1</v>
      </c>
      <c r="DT108" s="386">
        <v>1</v>
      </c>
      <c r="DU108" s="386">
        <v>1</v>
      </c>
      <c r="DV108" s="386">
        <v>0.9</v>
      </c>
      <c r="DW108" s="386">
        <v>0.9</v>
      </c>
      <c r="DX108" s="386">
        <v>0.8</v>
      </c>
      <c r="DY108" s="386">
        <v>0.8</v>
      </c>
      <c r="DZ108" s="385"/>
      <c r="EA108" s="385"/>
      <c r="EB108" s="386">
        <v>2.1</v>
      </c>
      <c r="EC108" s="386">
        <v>2.1</v>
      </c>
      <c r="ED108" s="386">
        <v>1.8</v>
      </c>
      <c r="EE108" s="386">
        <v>1.8</v>
      </c>
      <c r="EF108" s="386">
        <v>1.6</v>
      </c>
      <c r="EG108" s="386">
        <v>1.6</v>
      </c>
      <c r="EH108" s="386">
        <v>1.6</v>
      </c>
      <c r="EI108" s="386">
        <v>1.5</v>
      </c>
      <c r="EJ108" s="386">
        <v>1.5</v>
      </c>
      <c r="EK108" s="386">
        <v>1.5</v>
      </c>
      <c r="EL108" s="386">
        <v>1.5</v>
      </c>
      <c r="EM108" s="386">
        <v>1.5</v>
      </c>
      <c r="EN108" s="386">
        <v>1.4</v>
      </c>
      <c r="EO108" s="386">
        <v>1.4</v>
      </c>
      <c r="EP108" s="386">
        <v>1.4</v>
      </c>
      <c r="EQ108" s="386">
        <v>1.4</v>
      </c>
      <c r="ER108" s="386">
        <v>1.3</v>
      </c>
      <c r="ES108" s="386">
        <v>1.3</v>
      </c>
      <c r="ET108" s="386">
        <v>1.2</v>
      </c>
      <c r="EU108" s="386">
        <v>1.2</v>
      </c>
      <c r="EV108" s="386">
        <v>1.2</v>
      </c>
      <c r="EW108" s="386">
        <v>1.1000000000000001</v>
      </c>
      <c r="EX108" s="386">
        <v>1.1000000000000001</v>
      </c>
      <c r="EY108" s="386">
        <v>1</v>
      </c>
      <c r="EZ108" s="386">
        <v>1</v>
      </c>
      <c r="FA108" s="385"/>
      <c r="FB108" s="385"/>
      <c r="FC108" s="385"/>
      <c r="FD108" s="385"/>
      <c r="FE108" s="386">
        <v>2.1</v>
      </c>
      <c r="FF108" s="386">
        <v>2.1</v>
      </c>
      <c r="FG108" s="386">
        <v>1.9</v>
      </c>
      <c r="FH108" s="386">
        <v>1.9</v>
      </c>
      <c r="FI108" s="387"/>
      <c r="FJ108" s="385"/>
      <c r="FK108" s="385"/>
      <c r="FL108" s="385"/>
      <c r="FM108" s="385"/>
      <c r="FN108" s="385"/>
      <c r="FO108" s="385"/>
      <c r="FP108" s="386">
        <v>1.7</v>
      </c>
      <c r="FQ108" s="386">
        <v>1.7</v>
      </c>
      <c r="FR108" s="386">
        <v>1.7</v>
      </c>
      <c r="FS108" s="386">
        <v>1.6</v>
      </c>
      <c r="FT108" s="386">
        <v>1.6</v>
      </c>
      <c r="FU108" s="386">
        <v>1.5</v>
      </c>
      <c r="FV108" s="386">
        <v>1.5</v>
      </c>
      <c r="FW108" s="386">
        <v>1.5</v>
      </c>
      <c r="FX108" s="386">
        <v>1.4</v>
      </c>
      <c r="FY108" s="386">
        <v>1.4</v>
      </c>
      <c r="FZ108" s="386">
        <v>1.3</v>
      </c>
      <c r="GA108" s="386">
        <v>1.3</v>
      </c>
      <c r="GB108" s="387"/>
      <c r="GC108" s="484">
        <v>20.549255391000003</v>
      </c>
      <c r="GD108" s="484">
        <v>23.831336592000003</v>
      </c>
      <c r="GE108" s="484">
        <v>25.531691913000003</v>
      </c>
      <c r="GF108" s="484">
        <v>27.719746047000001</v>
      </c>
      <c r="GG108" s="485">
        <v>29.551911858000008</v>
      </c>
      <c r="GH108" s="486">
        <v>7.2891200970000014</v>
      </c>
      <c r="GI108" s="484">
        <v>6.0105583440000014</v>
      </c>
      <c r="GJ108" s="484">
        <v>7.987715694000002</v>
      </c>
      <c r="GK108" s="484">
        <v>11.058900111000003</v>
      </c>
      <c r="GL108" s="484">
        <v>5.2196954040000012</v>
      </c>
      <c r="GM108" s="484">
        <v>4.8901691789999999</v>
      </c>
      <c r="GN108" s="484">
        <v>5.5360405799999999</v>
      </c>
      <c r="GO108" s="485">
        <v>7.7109136650000005</v>
      </c>
    </row>
    <row r="109" spans="1:197" hidden="1">
      <c r="A109" s="379" t="s">
        <v>689</v>
      </c>
      <c r="B109" s="380">
        <v>125</v>
      </c>
      <c r="C109" s="381">
        <v>390</v>
      </c>
      <c r="D109" s="381">
        <v>300</v>
      </c>
      <c r="E109" s="382">
        <v>11</v>
      </c>
      <c r="F109" s="382">
        <v>19</v>
      </c>
      <c r="G109" s="381">
        <v>27</v>
      </c>
      <c r="H109" s="389">
        <v>159</v>
      </c>
      <c r="I109" s="383">
        <v>4</v>
      </c>
      <c r="J109" s="493">
        <v>0.8</v>
      </c>
      <c r="K109" s="494"/>
      <c r="L109" s="369">
        <v>0.6</v>
      </c>
      <c r="M109" s="384">
        <v>0.8</v>
      </c>
      <c r="N109" s="480">
        <v>0.38600000000000001</v>
      </c>
      <c r="O109" s="371">
        <v>0.63600000000000001</v>
      </c>
      <c r="P109" s="371">
        <v>0.88600000000000001</v>
      </c>
      <c r="Q109" s="371">
        <v>0.58599999999999997</v>
      </c>
      <c r="R109" s="371">
        <f t="shared" si="8"/>
        <v>0.83599999999999997</v>
      </c>
      <c r="S109" s="371">
        <f t="shared" si="9"/>
        <v>1.0859999999999999</v>
      </c>
      <c r="T109" s="372">
        <f t="shared" si="6"/>
        <v>19.359646113995765</v>
      </c>
      <c r="U109" s="373"/>
      <c r="V109" s="372">
        <f t="shared" si="7"/>
        <v>14.988113120512848</v>
      </c>
      <c r="W109" s="373"/>
      <c r="X109" s="371">
        <v>0.67</v>
      </c>
      <c r="Y109" s="371">
        <v>0.72</v>
      </c>
      <c r="Z109" s="371">
        <v>0.83</v>
      </c>
      <c r="AA109" s="371">
        <v>1.46</v>
      </c>
      <c r="AB109" s="371">
        <v>1.88</v>
      </c>
      <c r="AC109" s="371">
        <v>3</v>
      </c>
      <c r="AD109" s="371">
        <v>3.3</v>
      </c>
      <c r="AE109" s="371">
        <v>3.6</v>
      </c>
      <c r="AF109" s="371">
        <v>4</v>
      </c>
      <c r="AG109" s="371">
        <v>5</v>
      </c>
      <c r="AH109" s="374" t="s">
        <v>587</v>
      </c>
      <c r="AI109" s="371">
        <v>0.35</v>
      </c>
      <c r="AJ109" s="371">
        <v>0.49299999999999999</v>
      </c>
      <c r="AK109" s="371">
        <v>0.45</v>
      </c>
      <c r="AL109" s="371">
        <v>0.59299999999999997</v>
      </c>
      <c r="AM109" s="371">
        <v>0.55000000000000004</v>
      </c>
      <c r="AN109" s="371">
        <v>0.69299999999999995</v>
      </c>
      <c r="AO109" s="371">
        <v>0.65</v>
      </c>
      <c r="AP109" s="371">
        <v>0.79300000000000004</v>
      </c>
      <c r="AQ109" s="371">
        <v>1.68</v>
      </c>
      <c r="AR109" s="375">
        <v>1.47</v>
      </c>
      <c r="AS109" s="375">
        <v>1.8480000000000001</v>
      </c>
      <c r="AT109" s="375">
        <v>1.617</v>
      </c>
      <c r="AU109" s="376">
        <v>0.54</v>
      </c>
      <c r="AV109" s="377">
        <v>0.14000000000000001</v>
      </c>
      <c r="AW109" s="385"/>
      <c r="AX109" s="385"/>
      <c r="AY109" s="385"/>
      <c r="AZ109" s="386">
        <v>1.5</v>
      </c>
      <c r="BA109" s="386">
        <v>1.5</v>
      </c>
      <c r="BB109" s="386">
        <v>1.5</v>
      </c>
      <c r="BC109" s="386">
        <v>1.3</v>
      </c>
      <c r="BD109" s="386">
        <v>1.3</v>
      </c>
      <c r="BE109" s="386">
        <v>1.3</v>
      </c>
      <c r="BF109" s="386">
        <v>1.1000000000000001</v>
      </c>
      <c r="BG109" s="386">
        <v>1.1000000000000001</v>
      </c>
      <c r="BH109" s="386">
        <v>1</v>
      </c>
      <c r="BI109" s="386">
        <v>1</v>
      </c>
      <c r="BJ109" s="386">
        <v>1</v>
      </c>
      <c r="BK109" s="386">
        <v>1</v>
      </c>
      <c r="BL109" s="386">
        <v>0.9</v>
      </c>
      <c r="BM109" s="386">
        <v>0.9</v>
      </c>
      <c r="BN109" s="386">
        <v>0.9</v>
      </c>
      <c r="BO109" s="386">
        <v>0.8</v>
      </c>
      <c r="BP109" s="386">
        <v>0.8</v>
      </c>
      <c r="BQ109" s="386">
        <v>0.8</v>
      </c>
      <c r="BR109" s="386">
        <v>0.7</v>
      </c>
      <c r="BS109" s="386">
        <v>0.7</v>
      </c>
      <c r="BT109" s="386">
        <v>0.7</v>
      </c>
      <c r="BU109" s="386">
        <v>0.6</v>
      </c>
      <c r="BV109" s="386">
        <v>0.6</v>
      </c>
      <c r="BW109" s="386">
        <v>0.6</v>
      </c>
      <c r="BX109" s="385"/>
      <c r="BY109" s="385"/>
      <c r="BZ109" s="385"/>
      <c r="CA109" s="386">
        <v>1.5</v>
      </c>
      <c r="CB109" s="386">
        <v>1.5</v>
      </c>
      <c r="CC109" s="386">
        <v>1.5</v>
      </c>
      <c r="CD109" s="386">
        <v>1.3</v>
      </c>
      <c r="CE109" s="386">
        <v>1.3</v>
      </c>
      <c r="CF109" s="386">
        <v>1.3</v>
      </c>
      <c r="CG109" s="386">
        <v>1.1000000000000001</v>
      </c>
      <c r="CH109" s="386">
        <v>1.1000000000000001</v>
      </c>
      <c r="CI109" s="386">
        <v>1</v>
      </c>
      <c r="CJ109" s="386">
        <v>1</v>
      </c>
      <c r="CK109" s="386">
        <v>1</v>
      </c>
      <c r="CL109" s="386">
        <v>1</v>
      </c>
      <c r="CM109" s="386">
        <v>0.9</v>
      </c>
      <c r="CN109" s="386">
        <v>0.9</v>
      </c>
      <c r="CO109" s="386">
        <v>0.9</v>
      </c>
      <c r="CP109" s="386">
        <v>0.8</v>
      </c>
      <c r="CQ109" s="386">
        <v>0.8</v>
      </c>
      <c r="CR109" s="386">
        <v>0.8</v>
      </c>
      <c r="CS109" s="386">
        <v>0.7</v>
      </c>
      <c r="CT109" s="386">
        <v>0.7</v>
      </c>
      <c r="CU109" s="386">
        <v>0.7</v>
      </c>
      <c r="CV109" s="386">
        <v>0.6</v>
      </c>
      <c r="CW109" s="386">
        <v>0.6</v>
      </c>
      <c r="CX109" s="386">
        <v>0.6</v>
      </c>
      <c r="CY109" s="385"/>
      <c r="CZ109" s="385"/>
      <c r="DA109" s="385"/>
      <c r="DB109" s="386">
        <v>1.9</v>
      </c>
      <c r="DC109" s="386">
        <v>1.6</v>
      </c>
      <c r="DD109" s="386">
        <v>1.6</v>
      </c>
      <c r="DE109" s="386">
        <v>1.4</v>
      </c>
      <c r="DF109" s="386">
        <v>1.4</v>
      </c>
      <c r="DG109" s="386">
        <v>1.4</v>
      </c>
      <c r="DH109" s="386">
        <v>1.3</v>
      </c>
      <c r="DI109" s="386">
        <v>1.3</v>
      </c>
      <c r="DJ109" s="386">
        <v>1.3</v>
      </c>
      <c r="DK109" s="386">
        <v>1.3</v>
      </c>
      <c r="DL109" s="386">
        <v>1.3</v>
      </c>
      <c r="DM109" s="386">
        <v>1.2</v>
      </c>
      <c r="DN109" s="386">
        <v>1.2</v>
      </c>
      <c r="DO109" s="386">
        <v>1.2</v>
      </c>
      <c r="DP109" s="386">
        <v>1.2</v>
      </c>
      <c r="DQ109" s="386">
        <v>1.1000000000000001</v>
      </c>
      <c r="DR109" s="386">
        <v>1.1000000000000001</v>
      </c>
      <c r="DS109" s="386">
        <v>1</v>
      </c>
      <c r="DT109" s="386">
        <v>1</v>
      </c>
      <c r="DU109" s="386">
        <v>1</v>
      </c>
      <c r="DV109" s="386">
        <v>0.9</v>
      </c>
      <c r="DW109" s="386">
        <v>0.9</v>
      </c>
      <c r="DX109" s="386">
        <v>0.8</v>
      </c>
      <c r="DY109" s="386">
        <v>0.8</v>
      </c>
      <c r="DZ109" s="385"/>
      <c r="EA109" s="385"/>
      <c r="EB109" s="385"/>
      <c r="EC109" s="386">
        <v>2.1</v>
      </c>
      <c r="ED109" s="386">
        <v>1.8</v>
      </c>
      <c r="EE109" s="386">
        <v>1.8</v>
      </c>
      <c r="EF109" s="386">
        <v>1.6</v>
      </c>
      <c r="EG109" s="386">
        <v>1.6</v>
      </c>
      <c r="EH109" s="386">
        <v>1.6</v>
      </c>
      <c r="EI109" s="386">
        <v>1.5</v>
      </c>
      <c r="EJ109" s="386">
        <v>1.5</v>
      </c>
      <c r="EK109" s="386">
        <v>1.5</v>
      </c>
      <c r="EL109" s="386">
        <v>1.5</v>
      </c>
      <c r="EM109" s="386">
        <v>1.5</v>
      </c>
      <c r="EN109" s="386">
        <v>1.4</v>
      </c>
      <c r="EO109" s="386">
        <v>1.4</v>
      </c>
      <c r="EP109" s="386">
        <v>1.4</v>
      </c>
      <c r="EQ109" s="386">
        <v>1.4</v>
      </c>
      <c r="ER109" s="386">
        <v>1.3</v>
      </c>
      <c r="ES109" s="386">
        <v>1.3</v>
      </c>
      <c r="ET109" s="386">
        <v>1.2</v>
      </c>
      <c r="EU109" s="386">
        <v>1.2</v>
      </c>
      <c r="EV109" s="386">
        <v>1.2</v>
      </c>
      <c r="EW109" s="386">
        <v>1.1000000000000001</v>
      </c>
      <c r="EX109" s="386">
        <v>1.1000000000000001</v>
      </c>
      <c r="EY109" s="386">
        <v>1</v>
      </c>
      <c r="EZ109" s="386">
        <v>1</v>
      </c>
      <c r="FA109" s="385"/>
      <c r="FB109" s="385"/>
      <c r="FC109" s="385"/>
      <c r="FD109" s="385"/>
      <c r="FE109" s="386">
        <v>2.1</v>
      </c>
      <c r="FF109" s="386">
        <v>2.1</v>
      </c>
      <c r="FG109" s="386">
        <v>1.9</v>
      </c>
      <c r="FH109" s="386">
        <v>1.9</v>
      </c>
      <c r="FI109" s="385"/>
      <c r="FJ109" s="385"/>
      <c r="FK109" s="385"/>
      <c r="FL109" s="385"/>
      <c r="FM109" s="385"/>
      <c r="FN109" s="385"/>
      <c r="FO109" s="385"/>
      <c r="FP109" s="385"/>
      <c r="FQ109" s="385"/>
      <c r="FR109" s="385"/>
      <c r="FS109" s="385"/>
      <c r="FT109" s="385"/>
      <c r="FU109" s="385"/>
      <c r="FV109" s="385"/>
      <c r="FW109" s="385"/>
      <c r="FX109" s="396"/>
      <c r="FY109" s="396"/>
      <c r="FZ109" s="396"/>
      <c r="GA109" s="396"/>
      <c r="GB109" s="397" t="s">
        <v>608</v>
      </c>
      <c r="GC109" s="484">
        <v>33.018527745</v>
      </c>
      <c r="GD109" s="484">
        <v>37.539627552000013</v>
      </c>
      <c r="GE109" s="484">
        <v>44.130152052</v>
      </c>
      <c r="GF109" s="484">
        <v>46.977258636000009</v>
      </c>
      <c r="GG109" s="485">
        <v>52.65829075500001</v>
      </c>
      <c r="GH109" s="486">
        <v>7.2891200970000014</v>
      </c>
      <c r="GI109" s="484">
        <v>6.0105583440000014</v>
      </c>
      <c r="GJ109" s="484">
        <v>7.987715694000002</v>
      </c>
      <c r="GK109" s="484">
        <v>11.058900111000003</v>
      </c>
      <c r="GL109" s="484">
        <v>5.2196954040000012</v>
      </c>
      <c r="GM109" s="484">
        <v>4.8901691789999999</v>
      </c>
      <c r="GN109" s="484">
        <v>5.5360405799999999</v>
      </c>
      <c r="GO109" s="485">
        <v>7.7109136650000005</v>
      </c>
    </row>
    <row r="110" spans="1:197" hidden="1">
      <c r="A110" s="379" t="s">
        <v>690</v>
      </c>
      <c r="B110" s="380">
        <v>92.4</v>
      </c>
      <c r="C110" s="381">
        <v>378</v>
      </c>
      <c r="D110" s="381">
        <v>300</v>
      </c>
      <c r="E110" s="382">
        <v>9.5</v>
      </c>
      <c r="F110" s="382">
        <v>13</v>
      </c>
      <c r="G110" s="381">
        <v>27</v>
      </c>
      <c r="H110" s="389">
        <v>117.7</v>
      </c>
      <c r="I110" s="383">
        <v>4</v>
      </c>
      <c r="J110" s="493">
        <v>0.8</v>
      </c>
      <c r="K110" s="494"/>
      <c r="L110" s="369">
        <v>0.6</v>
      </c>
      <c r="M110" s="384">
        <v>0.8</v>
      </c>
      <c r="N110" s="480">
        <v>0.38600000000000001</v>
      </c>
      <c r="O110" s="371">
        <v>0.63600000000000001</v>
      </c>
      <c r="P110" s="371">
        <v>0.88600000000000001</v>
      </c>
      <c r="Q110" s="371">
        <v>0.58599999999999997</v>
      </c>
      <c r="R110" s="371">
        <f t="shared" si="8"/>
        <v>0.83599999999999997</v>
      </c>
      <c r="S110" s="371">
        <f t="shared" si="9"/>
        <v>1.0859999999999999</v>
      </c>
      <c r="T110" s="372">
        <f t="shared" si="6"/>
        <v>19.359646113995765</v>
      </c>
      <c r="U110" s="373"/>
      <c r="V110" s="372">
        <f t="shared" si="7"/>
        <v>14.988113120512848</v>
      </c>
      <c r="W110" s="373"/>
      <c r="X110" s="371">
        <v>0.67</v>
      </c>
      <c r="Y110" s="371">
        <v>0.72</v>
      </c>
      <c r="Z110" s="371">
        <v>0.83</v>
      </c>
      <c r="AA110" s="371">
        <v>1.46</v>
      </c>
      <c r="AB110" s="371">
        <v>1.88</v>
      </c>
      <c r="AC110" s="371">
        <v>3</v>
      </c>
      <c r="AD110" s="371">
        <v>3.3</v>
      </c>
      <c r="AE110" s="371">
        <v>3.6</v>
      </c>
      <c r="AF110" s="371">
        <v>4</v>
      </c>
      <c r="AG110" s="371">
        <v>5</v>
      </c>
      <c r="AH110" s="374" t="s">
        <v>587</v>
      </c>
      <c r="AI110" s="371">
        <v>0.27500000000000002</v>
      </c>
      <c r="AJ110" s="371">
        <v>0.40300000000000002</v>
      </c>
      <c r="AK110" s="371">
        <v>0.375</v>
      </c>
      <c r="AL110" s="371">
        <v>0.503</v>
      </c>
      <c r="AM110" s="371">
        <v>0.47499999999999998</v>
      </c>
      <c r="AN110" s="371">
        <v>0.60299999999999998</v>
      </c>
      <c r="AO110" s="371">
        <v>0.57499999999999996</v>
      </c>
      <c r="AP110" s="371">
        <v>0.70299999999999996</v>
      </c>
      <c r="AQ110" s="371">
        <v>1.68</v>
      </c>
      <c r="AR110" s="375">
        <v>1.47</v>
      </c>
      <c r="AS110" s="375">
        <v>1.8480000000000001</v>
      </c>
      <c r="AT110" s="375">
        <v>1.617</v>
      </c>
      <c r="AU110" s="376">
        <v>0.54</v>
      </c>
      <c r="AV110" s="377">
        <v>0.14000000000000001</v>
      </c>
      <c r="AW110" s="385"/>
      <c r="AX110" s="385"/>
      <c r="AY110" s="385"/>
      <c r="AZ110" s="385"/>
      <c r="BA110" s="385"/>
      <c r="BB110" s="385"/>
      <c r="BC110" s="386">
        <v>1.3</v>
      </c>
      <c r="BD110" s="386">
        <v>1.3</v>
      </c>
      <c r="BE110" s="386">
        <v>1.3</v>
      </c>
      <c r="BF110" s="386">
        <v>1.1000000000000001</v>
      </c>
      <c r="BG110" s="386">
        <v>1.1000000000000001</v>
      </c>
      <c r="BH110" s="386">
        <v>1</v>
      </c>
      <c r="BI110" s="386">
        <v>1</v>
      </c>
      <c r="BJ110" s="386">
        <v>1</v>
      </c>
      <c r="BK110" s="386">
        <v>1</v>
      </c>
      <c r="BL110" s="386">
        <v>0.9</v>
      </c>
      <c r="BM110" s="386">
        <v>0.9</v>
      </c>
      <c r="BN110" s="386">
        <v>0.9</v>
      </c>
      <c r="BO110" s="386">
        <v>0.8</v>
      </c>
      <c r="BP110" s="386">
        <v>0.8</v>
      </c>
      <c r="BQ110" s="386">
        <v>0.8</v>
      </c>
      <c r="BR110" s="386">
        <v>0.7</v>
      </c>
      <c r="BS110" s="386">
        <v>0.7</v>
      </c>
      <c r="BT110" s="386">
        <v>0.7</v>
      </c>
      <c r="BU110" s="386">
        <v>0.6</v>
      </c>
      <c r="BV110" s="386">
        <v>0.6</v>
      </c>
      <c r="BW110" s="386">
        <v>0.6</v>
      </c>
      <c r="BX110" s="385"/>
      <c r="BY110" s="385"/>
      <c r="BZ110" s="385"/>
      <c r="CA110" s="385"/>
      <c r="CB110" s="385"/>
      <c r="CC110" s="385"/>
      <c r="CD110" s="386">
        <v>1.3</v>
      </c>
      <c r="CE110" s="386">
        <v>1.3</v>
      </c>
      <c r="CF110" s="386">
        <v>1.3</v>
      </c>
      <c r="CG110" s="386">
        <v>1.1000000000000001</v>
      </c>
      <c r="CH110" s="386">
        <v>1.1000000000000001</v>
      </c>
      <c r="CI110" s="386">
        <v>1</v>
      </c>
      <c r="CJ110" s="386">
        <v>1</v>
      </c>
      <c r="CK110" s="386">
        <v>1</v>
      </c>
      <c r="CL110" s="386">
        <v>1</v>
      </c>
      <c r="CM110" s="386">
        <v>0.9</v>
      </c>
      <c r="CN110" s="386">
        <v>0.9</v>
      </c>
      <c r="CO110" s="386">
        <v>0.9</v>
      </c>
      <c r="CP110" s="386">
        <v>0.8</v>
      </c>
      <c r="CQ110" s="386">
        <v>0.8</v>
      </c>
      <c r="CR110" s="386">
        <v>0.8</v>
      </c>
      <c r="CS110" s="386">
        <v>0.7</v>
      </c>
      <c r="CT110" s="386">
        <v>0.7</v>
      </c>
      <c r="CU110" s="386">
        <v>0.7</v>
      </c>
      <c r="CV110" s="386">
        <v>0.6</v>
      </c>
      <c r="CW110" s="386">
        <v>0.6</v>
      </c>
      <c r="CX110" s="386">
        <v>0.6</v>
      </c>
      <c r="CY110" s="385"/>
      <c r="CZ110" s="385"/>
      <c r="DA110" s="385"/>
      <c r="DB110" s="385"/>
      <c r="DC110" s="385"/>
      <c r="DD110" s="385"/>
      <c r="DE110" s="386">
        <v>1.3</v>
      </c>
      <c r="DF110" s="386">
        <v>1.3</v>
      </c>
      <c r="DG110" s="386">
        <v>1.3</v>
      </c>
      <c r="DH110" s="386">
        <v>1.1000000000000001</v>
      </c>
      <c r="DI110" s="386">
        <v>1.1000000000000001</v>
      </c>
      <c r="DJ110" s="386">
        <v>1</v>
      </c>
      <c r="DK110" s="386">
        <v>1</v>
      </c>
      <c r="DL110" s="386">
        <v>1</v>
      </c>
      <c r="DM110" s="386">
        <v>1</v>
      </c>
      <c r="DN110" s="386">
        <v>0.9</v>
      </c>
      <c r="DO110" s="386">
        <v>0.9</v>
      </c>
      <c r="DP110" s="386">
        <v>0.9</v>
      </c>
      <c r="DQ110" s="386">
        <v>0.8</v>
      </c>
      <c r="DR110" s="386">
        <v>0.8</v>
      </c>
      <c r="DS110" s="386">
        <v>0.8</v>
      </c>
      <c r="DT110" s="386">
        <v>0.7</v>
      </c>
      <c r="DU110" s="386">
        <v>0.7</v>
      </c>
      <c r="DV110" s="386">
        <v>0.7</v>
      </c>
      <c r="DW110" s="386">
        <v>0.6</v>
      </c>
      <c r="DX110" s="386">
        <v>0.6</v>
      </c>
      <c r="DY110" s="386">
        <v>0.6</v>
      </c>
      <c r="DZ110" s="385"/>
      <c r="EA110" s="385"/>
      <c r="EB110" s="385"/>
      <c r="EC110" s="385"/>
      <c r="ED110" s="385"/>
      <c r="EE110" s="385"/>
      <c r="EF110" s="386">
        <v>1.6</v>
      </c>
      <c r="EG110" s="386">
        <v>1.6</v>
      </c>
      <c r="EH110" s="386">
        <v>1.6</v>
      </c>
      <c r="EI110" s="386">
        <v>1.5</v>
      </c>
      <c r="EJ110" s="386">
        <v>1.5</v>
      </c>
      <c r="EK110" s="386">
        <v>1.5</v>
      </c>
      <c r="EL110" s="386">
        <v>1.5</v>
      </c>
      <c r="EM110" s="386">
        <v>1.5</v>
      </c>
      <c r="EN110" s="386">
        <v>1.4</v>
      </c>
      <c r="EO110" s="386">
        <v>1.4</v>
      </c>
      <c r="EP110" s="386">
        <v>1.4</v>
      </c>
      <c r="EQ110" s="386">
        <v>1.4</v>
      </c>
      <c r="ER110" s="386">
        <v>1.3</v>
      </c>
      <c r="ES110" s="386">
        <v>1.3</v>
      </c>
      <c r="ET110" s="386">
        <v>1.2</v>
      </c>
      <c r="EU110" s="386">
        <v>1.2</v>
      </c>
      <c r="EV110" s="386">
        <v>1.2</v>
      </c>
      <c r="EW110" s="386">
        <v>1.1000000000000001</v>
      </c>
      <c r="EX110" s="386">
        <v>1.1000000000000001</v>
      </c>
      <c r="EY110" s="386">
        <v>1</v>
      </c>
      <c r="EZ110" s="386">
        <v>1</v>
      </c>
      <c r="FA110" s="385"/>
      <c r="FB110" s="385"/>
      <c r="FC110" s="385"/>
      <c r="FD110" s="385"/>
      <c r="FE110" s="385"/>
      <c r="FF110" s="385"/>
      <c r="FG110" s="386">
        <v>1.9</v>
      </c>
      <c r="FH110" s="386">
        <v>1.9</v>
      </c>
      <c r="FI110" s="385"/>
      <c r="FJ110" s="385"/>
      <c r="FK110" s="385"/>
      <c r="FL110" s="385"/>
      <c r="FM110" s="385"/>
      <c r="FN110" s="385"/>
      <c r="FO110" s="385"/>
      <c r="FP110" s="385"/>
      <c r="FQ110" s="385"/>
      <c r="FR110" s="385"/>
      <c r="FS110" s="385"/>
      <c r="FT110" s="385"/>
      <c r="FU110" s="385"/>
      <c r="FV110" s="385"/>
      <c r="FW110" s="385"/>
      <c r="FX110" s="396"/>
      <c r="FY110" s="396"/>
      <c r="FZ110" s="396"/>
      <c r="GA110" s="396"/>
      <c r="GB110" s="397" t="s">
        <v>608</v>
      </c>
      <c r="GC110" s="484">
        <v>44.538764571000009</v>
      </c>
      <c r="GD110" s="484">
        <v>50.615228160000008</v>
      </c>
      <c r="GE110" s="484">
        <v>59.499255186000013</v>
      </c>
      <c r="GF110" s="484">
        <v>63.374483592000011</v>
      </c>
      <c r="GG110" s="485">
        <v>71.085397257000011</v>
      </c>
      <c r="GH110" s="486">
        <v>7.2891200970000014</v>
      </c>
      <c r="GI110" s="484">
        <v>6.0105583440000014</v>
      </c>
      <c r="GJ110" s="484">
        <v>7.987715694000002</v>
      </c>
      <c r="GK110" s="484">
        <v>11.058900111000003</v>
      </c>
      <c r="GL110" s="484">
        <v>5.2196954040000012</v>
      </c>
      <c r="GM110" s="484">
        <v>4.8901691789999999</v>
      </c>
      <c r="GN110" s="484">
        <v>5.5360405799999999</v>
      </c>
      <c r="GO110" s="485">
        <v>7.7109136650000005</v>
      </c>
    </row>
    <row r="111" spans="1:197" hidden="1">
      <c r="A111" s="379" t="s">
        <v>691</v>
      </c>
      <c r="B111" s="388">
        <v>155</v>
      </c>
      <c r="C111" s="381">
        <v>400</v>
      </c>
      <c r="D111" s="381">
        <v>300</v>
      </c>
      <c r="E111" s="382">
        <v>13.5</v>
      </c>
      <c r="F111" s="382">
        <v>24</v>
      </c>
      <c r="G111" s="381">
        <v>27</v>
      </c>
      <c r="H111" s="389">
        <v>197.8</v>
      </c>
      <c r="I111" s="383">
        <v>4</v>
      </c>
      <c r="J111" s="493">
        <v>0.8</v>
      </c>
      <c r="K111" s="494"/>
      <c r="L111" s="369">
        <v>0.6</v>
      </c>
      <c r="M111" s="384">
        <v>0.8</v>
      </c>
      <c r="N111" s="480">
        <v>0.40300000000000002</v>
      </c>
      <c r="O111" s="371">
        <v>0.65300000000000002</v>
      </c>
      <c r="P111" s="371">
        <v>0.90300000000000002</v>
      </c>
      <c r="Q111" s="371">
        <v>0.60299999999999998</v>
      </c>
      <c r="R111" s="371">
        <f t="shared" ref="R111:R142" si="10">Q111+$R$3</f>
        <v>0.85299999999999998</v>
      </c>
      <c r="S111" s="371">
        <f t="shared" ref="S111:S142" si="11">Q111+$S$3</f>
        <v>1.103</v>
      </c>
      <c r="T111" s="372">
        <f t="shared" si="6"/>
        <v>19.359646113995765</v>
      </c>
      <c r="U111" s="373"/>
      <c r="V111" s="372">
        <f t="shared" si="7"/>
        <v>14.988113120512848</v>
      </c>
      <c r="W111" s="373"/>
      <c r="X111" s="371">
        <v>0.67</v>
      </c>
      <c r="Y111" s="371">
        <v>0.72</v>
      </c>
      <c r="Z111" s="371">
        <v>0.83</v>
      </c>
      <c r="AA111" s="371">
        <v>1.46</v>
      </c>
      <c r="AB111" s="371">
        <v>1.88</v>
      </c>
      <c r="AC111" s="371">
        <v>3</v>
      </c>
      <c r="AD111" s="371">
        <v>3.3</v>
      </c>
      <c r="AE111" s="371">
        <v>3.6</v>
      </c>
      <c r="AF111" s="371">
        <v>4</v>
      </c>
      <c r="AG111" s="371">
        <v>5</v>
      </c>
      <c r="AH111" s="374" t="s">
        <v>587</v>
      </c>
      <c r="AI111" s="371">
        <v>0.35</v>
      </c>
      <c r="AJ111" s="371">
        <v>0.441</v>
      </c>
      <c r="AK111" s="371">
        <v>0.45</v>
      </c>
      <c r="AL111" s="371">
        <v>0.54100000000000004</v>
      </c>
      <c r="AM111" s="371">
        <v>0.55000000000000004</v>
      </c>
      <c r="AN111" s="371">
        <v>0.64100000000000001</v>
      </c>
      <c r="AO111" s="371">
        <v>0.65</v>
      </c>
      <c r="AP111" s="371">
        <v>0.74099999999999999</v>
      </c>
      <c r="AQ111" s="371">
        <v>1.68</v>
      </c>
      <c r="AR111" s="375">
        <v>1.47</v>
      </c>
      <c r="AS111" s="375">
        <v>1.8480000000000001</v>
      </c>
      <c r="AT111" s="375">
        <v>1.617</v>
      </c>
      <c r="AU111" s="376">
        <v>0.54</v>
      </c>
      <c r="AV111" s="377">
        <v>0.14000000000000001</v>
      </c>
      <c r="AW111" s="386">
        <v>1.6</v>
      </c>
      <c r="AX111" s="386">
        <v>1.5</v>
      </c>
      <c r="AY111" s="386">
        <v>1.5</v>
      </c>
      <c r="AZ111" s="386">
        <v>1.5</v>
      </c>
      <c r="BA111" s="386">
        <v>1.2</v>
      </c>
      <c r="BB111" s="386">
        <v>1.2</v>
      </c>
      <c r="BC111" s="386">
        <v>1</v>
      </c>
      <c r="BD111" s="386">
        <v>1</v>
      </c>
      <c r="BE111" s="386">
        <v>1</v>
      </c>
      <c r="BF111" s="386">
        <v>0.9</v>
      </c>
      <c r="BG111" s="386">
        <v>0.9</v>
      </c>
      <c r="BH111" s="386">
        <v>0.9</v>
      </c>
      <c r="BI111" s="386">
        <v>0.9</v>
      </c>
      <c r="BJ111" s="386">
        <v>0.9</v>
      </c>
      <c r="BK111" s="386">
        <v>0.8</v>
      </c>
      <c r="BL111" s="386">
        <v>0.8</v>
      </c>
      <c r="BM111" s="386">
        <v>0.8</v>
      </c>
      <c r="BN111" s="386">
        <v>0.8</v>
      </c>
      <c r="BO111" s="386">
        <v>0.7</v>
      </c>
      <c r="BP111" s="386">
        <v>0.7</v>
      </c>
      <c r="BQ111" s="386">
        <v>0.6</v>
      </c>
      <c r="BR111" s="386">
        <v>0.6</v>
      </c>
      <c r="BS111" s="386">
        <v>0.6</v>
      </c>
      <c r="BT111" s="386">
        <v>0.5</v>
      </c>
      <c r="BU111" s="386">
        <v>0.5</v>
      </c>
      <c r="BV111" s="386">
        <v>0.5</v>
      </c>
      <c r="BW111" s="386">
        <v>0.5</v>
      </c>
      <c r="BX111" s="386">
        <v>1.8</v>
      </c>
      <c r="BY111" s="386">
        <v>1.7</v>
      </c>
      <c r="BZ111" s="386">
        <v>1.7</v>
      </c>
      <c r="CA111" s="386">
        <v>1.7</v>
      </c>
      <c r="CB111" s="386">
        <v>1.4</v>
      </c>
      <c r="CC111" s="386">
        <v>1.4</v>
      </c>
      <c r="CD111" s="386">
        <v>1.2</v>
      </c>
      <c r="CE111" s="386">
        <v>1.2</v>
      </c>
      <c r="CF111" s="386">
        <v>1.2</v>
      </c>
      <c r="CG111" s="386">
        <v>1.1000000000000001</v>
      </c>
      <c r="CH111" s="386">
        <v>1.1000000000000001</v>
      </c>
      <c r="CI111" s="386">
        <v>1.1000000000000001</v>
      </c>
      <c r="CJ111" s="386">
        <v>1.1000000000000001</v>
      </c>
      <c r="CK111" s="386">
        <v>1.1000000000000001</v>
      </c>
      <c r="CL111" s="386">
        <v>1</v>
      </c>
      <c r="CM111" s="386">
        <v>1</v>
      </c>
      <c r="CN111" s="386">
        <v>1</v>
      </c>
      <c r="CO111" s="386">
        <v>1</v>
      </c>
      <c r="CP111" s="386">
        <v>0.9</v>
      </c>
      <c r="CQ111" s="386">
        <v>0.9</v>
      </c>
      <c r="CR111" s="386">
        <v>0.8</v>
      </c>
      <c r="CS111" s="386">
        <v>0.8</v>
      </c>
      <c r="CT111" s="386">
        <v>0.8</v>
      </c>
      <c r="CU111" s="386">
        <v>0.7</v>
      </c>
      <c r="CV111" s="386">
        <v>0.7</v>
      </c>
      <c r="CW111" s="386">
        <v>0.6</v>
      </c>
      <c r="CX111" s="386">
        <v>0.6</v>
      </c>
      <c r="CY111" s="386">
        <v>2</v>
      </c>
      <c r="CZ111" s="386">
        <v>1.9</v>
      </c>
      <c r="DA111" s="386">
        <v>1.9</v>
      </c>
      <c r="DB111" s="386">
        <v>1.9</v>
      </c>
      <c r="DC111" s="386">
        <v>1.6</v>
      </c>
      <c r="DD111" s="386">
        <v>1.6</v>
      </c>
      <c r="DE111" s="386">
        <v>1.4</v>
      </c>
      <c r="DF111" s="386">
        <v>1.4</v>
      </c>
      <c r="DG111" s="386">
        <v>1.4</v>
      </c>
      <c r="DH111" s="386">
        <v>1.3</v>
      </c>
      <c r="DI111" s="386">
        <v>1.3</v>
      </c>
      <c r="DJ111" s="386">
        <v>1.3</v>
      </c>
      <c r="DK111" s="386">
        <v>1.3</v>
      </c>
      <c r="DL111" s="386">
        <v>1.3</v>
      </c>
      <c r="DM111" s="386">
        <v>1.2</v>
      </c>
      <c r="DN111" s="386">
        <v>1.2</v>
      </c>
      <c r="DO111" s="386">
        <v>1.2</v>
      </c>
      <c r="DP111" s="386">
        <v>1.2</v>
      </c>
      <c r="DQ111" s="386">
        <v>1.1000000000000001</v>
      </c>
      <c r="DR111" s="386">
        <v>1.1000000000000001</v>
      </c>
      <c r="DS111" s="386">
        <v>1</v>
      </c>
      <c r="DT111" s="386">
        <v>1</v>
      </c>
      <c r="DU111" s="386">
        <v>1</v>
      </c>
      <c r="DV111" s="386">
        <v>0.9</v>
      </c>
      <c r="DW111" s="386">
        <v>0.9</v>
      </c>
      <c r="DX111" s="386">
        <v>0.8</v>
      </c>
      <c r="DY111" s="386">
        <v>0.8</v>
      </c>
      <c r="DZ111" s="385"/>
      <c r="EA111" s="385"/>
      <c r="EB111" s="386">
        <v>2.1</v>
      </c>
      <c r="EC111" s="386">
        <v>2.1</v>
      </c>
      <c r="ED111" s="386">
        <v>1.8</v>
      </c>
      <c r="EE111" s="386">
        <v>1.8</v>
      </c>
      <c r="EF111" s="386">
        <v>1.6</v>
      </c>
      <c r="EG111" s="386">
        <v>1.6</v>
      </c>
      <c r="EH111" s="386">
        <v>1.6</v>
      </c>
      <c r="EI111" s="386">
        <v>1.5</v>
      </c>
      <c r="EJ111" s="386">
        <v>1.5</v>
      </c>
      <c r="EK111" s="386">
        <v>1.5</v>
      </c>
      <c r="EL111" s="386">
        <v>1.5</v>
      </c>
      <c r="EM111" s="386">
        <v>1.5</v>
      </c>
      <c r="EN111" s="386">
        <v>1.4</v>
      </c>
      <c r="EO111" s="386">
        <v>1.4</v>
      </c>
      <c r="EP111" s="386">
        <v>1.4</v>
      </c>
      <c r="EQ111" s="386">
        <v>1.4</v>
      </c>
      <c r="ER111" s="386">
        <v>1.3</v>
      </c>
      <c r="ES111" s="386">
        <v>1.3</v>
      </c>
      <c r="ET111" s="386">
        <v>1.2</v>
      </c>
      <c r="EU111" s="386">
        <v>1.2</v>
      </c>
      <c r="EV111" s="386">
        <v>1.2</v>
      </c>
      <c r="EW111" s="386">
        <v>1.1000000000000001</v>
      </c>
      <c r="EX111" s="386">
        <v>1.1000000000000001</v>
      </c>
      <c r="EY111" s="386">
        <v>1</v>
      </c>
      <c r="EZ111" s="386">
        <v>1</v>
      </c>
      <c r="FA111" s="385"/>
      <c r="FB111" s="385"/>
      <c r="FC111" s="385"/>
      <c r="FD111" s="385"/>
      <c r="FE111" s="386">
        <v>2.1</v>
      </c>
      <c r="FF111" s="386">
        <v>2.1</v>
      </c>
      <c r="FG111" s="386">
        <v>1.9</v>
      </c>
      <c r="FH111" s="386">
        <v>1.9</v>
      </c>
      <c r="FI111" s="385"/>
      <c r="FJ111" s="385"/>
      <c r="FK111" s="385"/>
      <c r="FL111" s="385"/>
      <c r="FM111" s="385"/>
      <c r="FN111" s="385"/>
      <c r="FO111" s="385"/>
      <c r="FP111" s="385"/>
      <c r="FQ111" s="385"/>
      <c r="FR111" s="385"/>
      <c r="FS111" s="385"/>
      <c r="FT111" s="385"/>
      <c r="FU111" s="385"/>
      <c r="FV111" s="385"/>
      <c r="FW111" s="385"/>
      <c r="FX111" s="396"/>
      <c r="FY111" s="396"/>
      <c r="FZ111" s="396"/>
      <c r="GA111" s="396"/>
      <c r="GB111" s="397" t="s">
        <v>608</v>
      </c>
      <c r="GC111" s="484">
        <v>32.899898303999997</v>
      </c>
      <c r="GD111" s="484">
        <v>37.36827391500001</v>
      </c>
      <c r="GE111" s="484">
        <v>43.892893170000001</v>
      </c>
      <c r="GF111" s="484">
        <v>46.845448146000003</v>
      </c>
      <c r="GG111" s="485">
        <v>52.526480265000018</v>
      </c>
      <c r="GH111" s="486">
        <v>7.2891200970000014</v>
      </c>
      <c r="GI111" s="484">
        <v>6.0105583440000014</v>
      </c>
      <c r="GJ111" s="484">
        <v>7.987715694000002</v>
      </c>
      <c r="GK111" s="484">
        <v>11.058900111000003</v>
      </c>
      <c r="GL111" s="484">
        <v>5.2196954040000012</v>
      </c>
      <c r="GM111" s="484">
        <v>4.8901691789999999</v>
      </c>
      <c r="GN111" s="484">
        <v>5.5360405799999999</v>
      </c>
      <c r="GO111" s="485">
        <v>7.7109136650000005</v>
      </c>
    </row>
    <row r="112" spans="1:197" hidden="1">
      <c r="A112" s="379" t="s">
        <v>692</v>
      </c>
      <c r="B112" s="380">
        <v>256</v>
      </c>
      <c r="C112" s="381">
        <v>432</v>
      </c>
      <c r="D112" s="381">
        <v>307</v>
      </c>
      <c r="E112" s="382">
        <v>21</v>
      </c>
      <c r="F112" s="382">
        <v>40</v>
      </c>
      <c r="G112" s="381">
        <v>27</v>
      </c>
      <c r="H112" s="389">
        <v>325.8</v>
      </c>
      <c r="I112" s="383">
        <v>4</v>
      </c>
      <c r="J112" s="493">
        <v>0.8</v>
      </c>
      <c r="K112" s="494"/>
      <c r="L112" s="369">
        <v>0.6</v>
      </c>
      <c r="M112" s="384">
        <v>0.8</v>
      </c>
      <c r="N112" s="480">
        <v>0.40300000000000002</v>
      </c>
      <c r="O112" s="371">
        <v>0.65300000000000002</v>
      </c>
      <c r="P112" s="371">
        <v>0.90300000000000002</v>
      </c>
      <c r="Q112" s="371">
        <v>0.60299999999999998</v>
      </c>
      <c r="R112" s="371">
        <f t="shared" si="10"/>
        <v>0.85299999999999998</v>
      </c>
      <c r="S112" s="371">
        <f t="shared" si="11"/>
        <v>1.103</v>
      </c>
      <c r="T112" s="372">
        <f t="shared" si="6"/>
        <v>19.359646113995765</v>
      </c>
      <c r="U112" s="373"/>
      <c r="V112" s="372">
        <f t="shared" si="7"/>
        <v>14.988113120512848</v>
      </c>
      <c r="W112" s="373"/>
      <c r="X112" s="374">
        <v>0.72</v>
      </c>
      <c r="Y112" s="374">
        <v>0.77</v>
      </c>
      <c r="Z112" s="374">
        <v>0.87</v>
      </c>
      <c r="AA112" s="374">
        <v>1.54</v>
      </c>
      <c r="AB112" s="374">
        <v>1.96</v>
      </c>
      <c r="AC112" s="374">
        <v>3.18</v>
      </c>
      <c r="AD112" s="374">
        <v>3.6</v>
      </c>
      <c r="AE112" s="374">
        <v>3.85</v>
      </c>
      <c r="AF112" s="374">
        <v>4.28</v>
      </c>
      <c r="AG112" s="374">
        <v>5.75</v>
      </c>
      <c r="AH112" s="374" t="s">
        <v>587</v>
      </c>
      <c r="AI112" s="371">
        <v>0.65</v>
      </c>
      <c r="AJ112" s="371">
        <v>0.97499999999999998</v>
      </c>
      <c r="AK112" s="371">
        <v>0.8</v>
      </c>
      <c r="AL112" s="371">
        <v>1.05</v>
      </c>
      <c r="AM112" s="371">
        <v>0.9</v>
      </c>
      <c r="AN112" s="371">
        <v>1.125</v>
      </c>
      <c r="AO112" s="371">
        <v>1</v>
      </c>
      <c r="AP112" s="371">
        <v>1.2</v>
      </c>
      <c r="AQ112" s="371">
        <v>1.68</v>
      </c>
      <c r="AR112" s="375">
        <v>1.47</v>
      </c>
      <c r="AS112" s="375">
        <v>1.8480000000000001</v>
      </c>
      <c r="AT112" s="375">
        <v>1.617</v>
      </c>
      <c r="AU112" s="376">
        <v>0.56000000000000005</v>
      </c>
      <c r="AV112" s="377">
        <v>0.16</v>
      </c>
      <c r="AW112" s="386">
        <v>1.6</v>
      </c>
      <c r="AX112" s="386">
        <v>1.5</v>
      </c>
      <c r="AY112" s="386">
        <v>1.5</v>
      </c>
      <c r="AZ112" s="386">
        <v>1.5</v>
      </c>
      <c r="BA112" s="386">
        <v>1.2</v>
      </c>
      <c r="BB112" s="386">
        <v>1.2</v>
      </c>
      <c r="BC112" s="386">
        <v>1</v>
      </c>
      <c r="BD112" s="386">
        <v>1</v>
      </c>
      <c r="BE112" s="386">
        <v>1</v>
      </c>
      <c r="BF112" s="386">
        <v>0.9</v>
      </c>
      <c r="BG112" s="386">
        <v>0.9</v>
      </c>
      <c r="BH112" s="386">
        <v>0.9</v>
      </c>
      <c r="BI112" s="386">
        <v>0.9</v>
      </c>
      <c r="BJ112" s="386">
        <v>0.9</v>
      </c>
      <c r="BK112" s="386">
        <v>0.8</v>
      </c>
      <c r="BL112" s="386">
        <v>0.8</v>
      </c>
      <c r="BM112" s="386">
        <v>0.8</v>
      </c>
      <c r="BN112" s="386">
        <v>0.8</v>
      </c>
      <c r="BO112" s="386">
        <v>0.7</v>
      </c>
      <c r="BP112" s="386">
        <v>0.7</v>
      </c>
      <c r="BQ112" s="386">
        <v>0.6</v>
      </c>
      <c r="BR112" s="386">
        <v>0.6</v>
      </c>
      <c r="BS112" s="386">
        <v>0.6</v>
      </c>
      <c r="BT112" s="386">
        <v>0.5</v>
      </c>
      <c r="BU112" s="386">
        <v>0.5</v>
      </c>
      <c r="BV112" s="386">
        <v>0.5</v>
      </c>
      <c r="BW112" s="386">
        <v>0.5</v>
      </c>
      <c r="BX112" s="386">
        <v>1.8</v>
      </c>
      <c r="BY112" s="386">
        <v>1.7</v>
      </c>
      <c r="BZ112" s="386">
        <v>1.7</v>
      </c>
      <c r="CA112" s="386">
        <v>1.7</v>
      </c>
      <c r="CB112" s="386">
        <v>1.4</v>
      </c>
      <c r="CC112" s="386">
        <v>1.4</v>
      </c>
      <c r="CD112" s="386">
        <v>1.2</v>
      </c>
      <c r="CE112" s="386">
        <v>1.2</v>
      </c>
      <c r="CF112" s="386">
        <v>1.2</v>
      </c>
      <c r="CG112" s="386">
        <v>1.1000000000000001</v>
      </c>
      <c r="CH112" s="386">
        <v>1.1000000000000001</v>
      </c>
      <c r="CI112" s="386">
        <v>1.1000000000000001</v>
      </c>
      <c r="CJ112" s="386">
        <v>1.1000000000000001</v>
      </c>
      <c r="CK112" s="386">
        <v>1.1000000000000001</v>
      </c>
      <c r="CL112" s="386">
        <v>1</v>
      </c>
      <c r="CM112" s="386">
        <v>1</v>
      </c>
      <c r="CN112" s="386">
        <v>1</v>
      </c>
      <c r="CO112" s="386">
        <v>1</v>
      </c>
      <c r="CP112" s="386">
        <v>0.9</v>
      </c>
      <c r="CQ112" s="386">
        <v>0.9</v>
      </c>
      <c r="CR112" s="386">
        <v>0.8</v>
      </c>
      <c r="CS112" s="386">
        <v>0.8</v>
      </c>
      <c r="CT112" s="386">
        <v>0.8</v>
      </c>
      <c r="CU112" s="386">
        <v>0.7</v>
      </c>
      <c r="CV112" s="386">
        <v>0.7</v>
      </c>
      <c r="CW112" s="386">
        <v>0.6</v>
      </c>
      <c r="CX112" s="386">
        <v>0.6</v>
      </c>
      <c r="CY112" s="386">
        <v>2</v>
      </c>
      <c r="CZ112" s="386">
        <v>1.9</v>
      </c>
      <c r="DA112" s="386">
        <v>1.9</v>
      </c>
      <c r="DB112" s="386">
        <v>1.9</v>
      </c>
      <c r="DC112" s="386">
        <v>1.6</v>
      </c>
      <c r="DD112" s="386">
        <v>1.6</v>
      </c>
      <c r="DE112" s="386">
        <v>1.4</v>
      </c>
      <c r="DF112" s="386">
        <v>1.4</v>
      </c>
      <c r="DG112" s="386">
        <v>1.4</v>
      </c>
      <c r="DH112" s="386">
        <v>1.3</v>
      </c>
      <c r="DI112" s="386">
        <v>1.3</v>
      </c>
      <c r="DJ112" s="386">
        <v>1.3</v>
      </c>
      <c r="DK112" s="386">
        <v>1.3</v>
      </c>
      <c r="DL112" s="386">
        <v>1.3</v>
      </c>
      <c r="DM112" s="386">
        <v>1.2</v>
      </c>
      <c r="DN112" s="386">
        <v>1.2</v>
      </c>
      <c r="DO112" s="386">
        <v>1.2</v>
      </c>
      <c r="DP112" s="386">
        <v>1.2</v>
      </c>
      <c r="DQ112" s="386">
        <v>1.1000000000000001</v>
      </c>
      <c r="DR112" s="386">
        <v>1.1000000000000001</v>
      </c>
      <c r="DS112" s="386">
        <v>1</v>
      </c>
      <c r="DT112" s="386">
        <v>1</v>
      </c>
      <c r="DU112" s="386">
        <v>1</v>
      </c>
      <c r="DV112" s="386">
        <v>0.9</v>
      </c>
      <c r="DW112" s="386">
        <v>0.9</v>
      </c>
      <c r="DX112" s="386">
        <v>0.8</v>
      </c>
      <c r="DY112" s="386">
        <v>0.8</v>
      </c>
      <c r="DZ112" s="385"/>
      <c r="EA112" s="385"/>
      <c r="EB112" s="386">
        <v>2.1</v>
      </c>
      <c r="EC112" s="386">
        <v>2.1</v>
      </c>
      <c r="ED112" s="386">
        <v>1.8</v>
      </c>
      <c r="EE112" s="386">
        <v>1.8</v>
      </c>
      <c r="EF112" s="386">
        <v>1.6</v>
      </c>
      <c r="EG112" s="386">
        <v>1.6</v>
      </c>
      <c r="EH112" s="386">
        <v>1.6</v>
      </c>
      <c r="EI112" s="386">
        <v>1.5</v>
      </c>
      <c r="EJ112" s="386">
        <v>1.5</v>
      </c>
      <c r="EK112" s="386">
        <v>1.5</v>
      </c>
      <c r="EL112" s="386">
        <v>1.5</v>
      </c>
      <c r="EM112" s="386">
        <v>1.5</v>
      </c>
      <c r="EN112" s="386">
        <v>1.4</v>
      </c>
      <c r="EO112" s="386">
        <v>1.4</v>
      </c>
      <c r="EP112" s="386">
        <v>1.4</v>
      </c>
      <c r="EQ112" s="386">
        <v>1.4</v>
      </c>
      <c r="ER112" s="386">
        <v>1.3</v>
      </c>
      <c r="ES112" s="386">
        <v>1.3</v>
      </c>
      <c r="ET112" s="386">
        <v>1.2</v>
      </c>
      <c r="EU112" s="386">
        <v>1.2</v>
      </c>
      <c r="EV112" s="386">
        <v>1.2</v>
      </c>
      <c r="EW112" s="386">
        <v>1.1000000000000001</v>
      </c>
      <c r="EX112" s="386">
        <v>1.1000000000000001</v>
      </c>
      <c r="EY112" s="386">
        <v>1</v>
      </c>
      <c r="EZ112" s="386">
        <v>1</v>
      </c>
      <c r="FA112" s="385"/>
      <c r="FB112" s="385"/>
      <c r="FC112" s="385"/>
      <c r="FD112" s="385"/>
      <c r="FE112" s="386">
        <v>2.1</v>
      </c>
      <c r="FF112" s="386">
        <v>2.1</v>
      </c>
      <c r="FG112" s="386">
        <v>1.9</v>
      </c>
      <c r="FH112" s="386">
        <v>1.9</v>
      </c>
      <c r="FI112" s="385"/>
      <c r="FJ112" s="385"/>
      <c r="FK112" s="385"/>
      <c r="FL112" s="385"/>
      <c r="FM112" s="385"/>
      <c r="FN112" s="385"/>
      <c r="FO112" s="385"/>
      <c r="FP112" s="385"/>
      <c r="FQ112" s="385"/>
      <c r="FR112" s="385"/>
      <c r="FS112" s="385"/>
      <c r="FT112" s="385"/>
      <c r="FU112" s="385"/>
      <c r="FV112" s="385"/>
      <c r="FW112" s="385"/>
      <c r="FX112" s="396"/>
      <c r="FY112" s="396"/>
      <c r="FZ112" s="396"/>
      <c r="GA112" s="396"/>
      <c r="GB112" s="397" t="s">
        <v>608</v>
      </c>
      <c r="GC112" s="484">
        <v>20.839238469000005</v>
      </c>
      <c r="GD112" s="484">
        <v>24.147681768000002</v>
      </c>
      <c r="GE112" s="484">
        <v>25.887580236000005</v>
      </c>
      <c r="GF112" s="484">
        <v>28.101996468000003</v>
      </c>
      <c r="GG112" s="485">
        <v>29.947343328000002</v>
      </c>
      <c r="GH112" s="486">
        <v>7.2891200970000014</v>
      </c>
      <c r="GI112" s="484">
        <v>6.0105583440000014</v>
      </c>
      <c r="GJ112" s="484">
        <v>7.987715694000002</v>
      </c>
      <c r="GK112" s="484">
        <v>11.058900111000003</v>
      </c>
      <c r="GL112" s="484">
        <v>5.2196954040000012</v>
      </c>
      <c r="GM112" s="484">
        <v>4.8901691789999999</v>
      </c>
      <c r="GN112" s="484">
        <v>5.5360405799999999</v>
      </c>
      <c r="GO112" s="485">
        <v>7.7109136650000005</v>
      </c>
    </row>
    <row r="113" spans="1:197" hidden="1">
      <c r="A113" s="379" t="s">
        <v>693</v>
      </c>
      <c r="B113" s="388">
        <v>140</v>
      </c>
      <c r="C113" s="381">
        <v>440</v>
      </c>
      <c r="D113" s="381">
        <v>300</v>
      </c>
      <c r="E113" s="382">
        <v>11.5</v>
      </c>
      <c r="F113" s="382">
        <v>21</v>
      </c>
      <c r="G113" s="381">
        <v>27</v>
      </c>
      <c r="H113" s="389">
        <v>178</v>
      </c>
      <c r="I113" s="383">
        <v>5</v>
      </c>
      <c r="J113" s="493">
        <v>0.8</v>
      </c>
      <c r="K113" s="494"/>
      <c r="L113" s="369">
        <v>0.6</v>
      </c>
      <c r="M113" s="384">
        <v>0.8</v>
      </c>
      <c r="N113" s="480">
        <v>0.40300000000000002</v>
      </c>
      <c r="O113" s="371">
        <v>0.65300000000000002</v>
      </c>
      <c r="P113" s="371">
        <v>0.90300000000000002</v>
      </c>
      <c r="Q113" s="371">
        <v>0.60299999999999998</v>
      </c>
      <c r="R113" s="371">
        <f t="shared" si="10"/>
        <v>0.85299999999999998</v>
      </c>
      <c r="S113" s="371">
        <f t="shared" si="11"/>
        <v>1.103</v>
      </c>
      <c r="T113" s="372">
        <f t="shared" si="6"/>
        <v>19.359646113995765</v>
      </c>
      <c r="U113" s="373"/>
      <c r="V113" s="372">
        <f t="shared" si="7"/>
        <v>14.988113120512848</v>
      </c>
      <c r="W113" s="373"/>
      <c r="X113" s="371">
        <v>0.67</v>
      </c>
      <c r="Y113" s="371">
        <v>0.72</v>
      </c>
      <c r="Z113" s="371">
        <v>0.83</v>
      </c>
      <c r="AA113" s="371">
        <v>1.46</v>
      </c>
      <c r="AB113" s="371">
        <v>1.88</v>
      </c>
      <c r="AC113" s="371">
        <v>3</v>
      </c>
      <c r="AD113" s="371">
        <v>3.3</v>
      </c>
      <c r="AE113" s="371">
        <v>3.6</v>
      </c>
      <c r="AF113" s="371">
        <v>4</v>
      </c>
      <c r="AG113" s="371">
        <v>5</v>
      </c>
      <c r="AH113" s="374" t="s">
        <v>587</v>
      </c>
      <c r="AI113" s="371">
        <v>0.35</v>
      </c>
      <c r="AJ113" s="371">
        <v>0.49299999999999999</v>
      </c>
      <c r="AK113" s="371">
        <v>0.45</v>
      </c>
      <c r="AL113" s="371">
        <v>0.59299999999999997</v>
      </c>
      <c r="AM113" s="371">
        <v>0.55000000000000004</v>
      </c>
      <c r="AN113" s="371">
        <v>0.69299999999999995</v>
      </c>
      <c r="AO113" s="371">
        <v>0.65</v>
      </c>
      <c r="AP113" s="371">
        <v>0.79300000000000004</v>
      </c>
      <c r="AQ113" s="371">
        <v>1.68</v>
      </c>
      <c r="AR113" s="375">
        <v>1.47</v>
      </c>
      <c r="AS113" s="375">
        <v>1.8480000000000001</v>
      </c>
      <c r="AT113" s="375">
        <v>1.617</v>
      </c>
      <c r="AU113" s="376">
        <v>0.54</v>
      </c>
      <c r="AV113" s="377">
        <v>0.14000000000000001</v>
      </c>
      <c r="AW113" s="385"/>
      <c r="AX113" s="385"/>
      <c r="AY113" s="385"/>
      <c r="AZ113" s="385"/>
      <c r="BA113" s="385"/>
      <c r="BB113" s="385"/>
      <c r="BC113" s="385"/>
      <c r="BD113" s="385"/>
      <c r="BE113" s="386">
        <v>1.3</v>
      </c>
      <c r="BF113" s="386">
        <v>1.1000000000000001</v>
      </c>
      <c r="BG113" s="386">
        <v>1.1000000000000001</v>
      </c>
      <c r="BH113" s="386">
        <v>1</v>
      </c>
      <c r="BI113" s="386">
        <v>1</v>
      </c>
      <c r="BJ113" s="386">
        <v>1</v>
      </c>
      <c r="BK113" s="386">
        <v>1</v>
      </c>
      <c r="BL113" s="386">
        <v>0.9</v>
      </c>
      <c r="BM113" s="386">
        <v>0.9</v>
      </c>
      <c r="BN113" s="386">
        <v>0.9</v>
      </c>
      <c r="BO113" s="386">
        <v>0.8</v>
      </c>
      <c r="BP113" s="386">
        <v>0.8</v>
      </c>
      <c r="BQ113" s="386">
        <v>0.8</v>
      </c>
      <c r="BR113" s="386">
        <v>0.7</v>
      </c>
      <c r="BS113" s="386">
        <v>0.7</v>
      </c>
      <c r="BT113" s="386">
        <v>0.7</v>
      </c>
      <c r="BU113" s="386">
        <v>0.6</v>
      </c>
      <c r="BV113" s="386">
        <v>0.6</v>
      </c>
      <c r="BW113" s="386">
        <v>0.6</v>
      </c>
      <c r="BX113" s="385"/>
      <c r="BY113" s="385"/>
      <c r="BZ113" s="385"/>
      <c r="CA113" s="386">
        <v>1.5</v>
      </c>
      <c r="CB113" s="386">
        <v>1.5</v>
      </c>
      <c r="CC113" s="386">
        <v>1.5</v>
      </c>
      <c r="CD113" s="386">
        <v>1.3</v>
      </c>
      <c r="CE113" s="386">
        <v>1.3</v>
      </c>
      <c r="CF113" s="386">
        <v>1.3</v>
      </c>
      <c r="CG113" s="386">
        <v>1.1000000000000001</v>
      </c>
      <c r="CH113" s="386">
        <v>1.1000000000000001</v>
      </c>
      <c r="CI113" s="386">
        <v>1</v>
      </c>
      <c r="CJ113" s="386">
        <v>1</v>
      </c>
      <c r="CK113" s="386">
        <v>1</v>
      </c>
      <c r="CL113" s="386">
        <v>1</v>
      </c>
      <c r="CM113" s="386">
        <v>0.9</v>
      </c>
      <c r="CN113" s="386">
        <v>0.9</v>
      </c>
      <c r="CO113" s="386">
        <v>0.9</v>
      </c>
      <c r="CP113" s="386">
        <v>0.8</v>
      </c>
      <c r="CQ113" s="386">
        <v>0.8</v>
      </c>
      <c r="CR113" s="386">
        <v>0.8</v>
      </c>
      <c r="CS113" s="386">
        <v>0.7</v>
      </c>
      <c r="CT113" s="386">
        <v>0.7</v>
      </c>
      <c r="CU113" s="386">
        <v>0.7</v>
      </c>
      <c r="CV113" s="386">
        <v>0.6</v>
      </c>
      <c r="CW113" s="386">
        <v>0.6</v>
      </c>
      <c r="CX113" s="386">
        <v>0.6</v>
      </c>
      <c r="CY113" s="385"/>
      <c r="CZ113" s="385"/>
      <c r="DA113" s="385"/>
      <c r="DB113" s="386">
        <v>1.9</v>
      </c>
      <c r="DC113" s="386">
        <v>1.6</v>
      </c>
      <c r="DD113" s="386">
        <v>1.6</v>
      </c>
      <c r="DE113" s="386">
        <v>1.4</v>
      </c>
      <c r="DF113" s="386">
        <v>1.4</v>
      </c>
      <c r="DG113" s="386">
        <v>1.4</v>
      </c>
      <c r="DH113" s="386">
        <v>1.3</v>
      </c>
      <c r="DI113" s="386">
        <v>1.3</v>
      </c>
      <c r="DJ113" s="386">
        <v>1.3</v>
      </c>
      <c r="DK113" s="386">
        <v>1.3</v>
      </c>
      <c r="DL113" s="386">
        <v>1.3</v>
      </c>
      <c r="DM113" s="386">
        <v>1.2</v>
      </c>
      <c r="DN113" s="386">
        <v>1.2</v>
      </c>
      <c r="DO113" s="386">
        <v>1.2</v>
      </c>
      <c r="DP113" s="386">
        <v>1.2</v>
      </c>
      <c r="DQ113" s="386">
        <v>1.1000000000000001</v>
      </c>
      <c r="DR113" s="386">
        <v>1.1000000000000001</v>
      </c>
      <c r="DS113" s="386">
        <v>1</v>
      </c>
      <c r="DT113" s="386">
        <v>1</v>
      </c>
      <c r="DU113" s="386">
        <v>1</v>
      </c>
      <c r="DV113" s="386">
        <v>0.9</v>
      </c>
      <c r="DW113" s="386">
        <v>0.9</v>
      </c>
      <c r="DX113" s="386">
        <v>0.8</v>
      </c>
      <c r="DY113" s="386">
        <v>0.8</v>
      </c>
      <c r="DZ113" s="385"/>
      <c r="EA113" s="385"/>
      <c r="EB113" s="385"/>
      <c r="EC113" s="386">
        <v>2.1</v>
      </c>
      <c r="ED113" s="386">
        <v>1.8</v>
      </c>
      <c r="EE113" s="386">
        <v>1.8</v>
      </c>
      <c r="EF113" s="386">
        <v>1.6</v>
      </c>
      <c r="EG113" s="386">
        <v>1.6</v>
      </c>
      <c r="EH113" s="386">
        <v>1.6</v>
      </c>
      <c r="EI113" s="386">
        <v>1.5</v>
      </c>
      <c r="EJ113" s="386">
        <v>1.5</v>
      </c>
      <c r="EK113" s="386">
        <v>1.5</v>
      </c>
      <c r="EL113" s="386">
        <v>1.5</v>
      </c>
      <c r="EM113" s="386">
        <v>1.5</v>
      </c>
      <c r="EN113" s="386">
        <v>1.4</v>
      </c>
      <c r="EO113" s="386">
        <v>1.4</v>
      </c>
      <c r="EP113" s="386">
        <v>1.4</v>
      </c>
      <c r="EQ113" s="386">
        <v>1.4</v>
      </c>
      <c r="ER113" s="386">
        <v>1.3</v>
      </c>
      <c r="ES113" s="386">
        <v>1.3</v>
      </c>
      <c r="ET113" s="386">
        <v>1.2</v>
      </c>
      <c r="EU113" s="386">
        <v>1.2</v>
      </c>
      <c r="EV113" s="386">
        <v>1.2</v>
      </c>
      <c r="EW113" s="386">
        <v>1.1000000000000001</v>
      </c>
      <c r="EX113" s="386">
        <v>1.1000000000000001</v>
      </c>
      <c r="EY113" s="386">
        <v>1</v>
      </c>
      <c r="EZ113" s="386">
        <v>1</v>
      </c>
      <c r="FA113" s="385"/>
      <c r="FB113" s="385"/>
      <c r="FC113" s="385"/>
      <c r="FD113" s="385"/>
      <c r="FE113" s="386">
        <v>2.1</v>
      </c>
      <c r="FF113" s="386">
        <v>2.1</v>
      </c>
      <c r="FG113" s="386">
        <v>1.9</v>
      </c>
      <c r="FH113" s="386">
        <v>1.9</v>
      </c>
      <c r="FI113" s="397"/>
      <c r="FJ113" s="398"/>
      <c r="FK113" s="398"/>
      <c r="FL113" s="398"/>
      <c r="FM113" s="398"/>
      <c r="FN113" s="398"/>
      <c r="FO113" s="398"/>
      <c r="FP113" s="386">
        <v>1.4</v>
      </c>
      <c r="FQ113" s="386">
        <v>1.4</v>
      </c>
      <c r="FR113" s="375">
        <v>1.3</v>
      </c>
      <c r="FS113" s="386">
        <v>1.3</v>
      </c>
      <c r="FT113" s="386">
        <v>1.3</v>
      </c>
      <c r="FU113" s="386">
        <v>1.2</v>
      </c>
      <c r="FV113" s="386">
        <v>1.2</v>
      </c>
      <c r="FW113" s="386">
        <v>1.2</v>
      </c>
      <c r="FX113" s="386">
        <v>1.1000000000000001</v>
      </c>
      <c r="FY113" s="386">
        <v>1.1000000000000001</v>
      </c>
      <c r="FZ113" s="386">
        <v>0.9</v>
      </c>
      <c r="GA113" s="375">
        <v>0.9</v>
      </c>
      <c r="GB113" s="387"/>
      <c r="GC113" s="484">
        <v>32.899898303999997</v>
      </c>
      <c r="GD113" s="484">
        <v>37.36827391500001</v>
      </c>
      <c r="GE113" s="484">
        <v>43.892893170000001</v>
      </c>
      <c r="GF113" s="484">
        <v>46.845448146000003</v>
      </c>
      <c r="GG113" s="485">
        <v>52.526480265000018</v>
      </c>
      <c r="GH113" s="486">
        <v>7.2891200970000014</v>
      </c>
      <c r="GI113" s="484">
        <v>6.0105583440000014</v>
      </c>
      <c r="GJ113" s="484">
        <v>7.987715694000002</v>
      </c>
      <c r="GK113" s="484">
        <v>11.058900111000003</v>
      </c>
      <c r="GL113" s="484">
        <v>5.2196954040000012</v>
      </c>
      <c r="GM113" s="484">
        <v>4.8901691789999999</v>
      </c>
      <c r="GN113" s="484">
        <v>5.5360405799999999</v>
      </c>
      <c r="GO113" s="485">
        <v>7.7109136650000005</v>
      </c>
    </row>
    <row r="114" spans="1:197" hidden="1">
      <c r="A114" s="379" t="s">
        <v>694</v>
      </c>
      <c r="B114" s="380">
        <v>99.7</v>
      </c>
      <c r="C114" s="381">
        <v>425</v>
      </c>
      <c r="D114" s="381">
        <v>300</v>
      </c>
      <c r="E114" s="382">
        <v>10</v>
      </c>
      <c r="F114" s="382">
        <v>13.5</v>
      </c>
      <c r="G114" s="381">
        <v>27</v>
      </c>
      <c r="H114" s="389">
        <v>127.1</v>
      </c>
      <c r="I114" s="383">
        <v>5</v>
      </c>
      <c r="J114" s="493">
        <v>0.8</v>
      </c>
      <c r="K114" s="494"/>
      <c r="L114" s="369">
        <v>0.6</v>
      </c>
      <c r="M114" s="384">
        <v>0.8</v>
      </c>
      <c r="N114" s="480">
        <v>0.40300000000000002</v>
      </c>
      <c r="O114" s="371">
        <v>0.65300000000000002</v>
      </c>
      <c r="P114" s="371">
        <v>0.90300000000000002</v>
      </c>
      <c r="Q114" s="371">
        <v>0.60299999999999998</v>
      </c>
      <c r="R114" s="371">
        <f t="shared" si="10"/>
        <v>0.85299999999999998</v>
      </c>
      <c r="S114" s="371">
        <f t="shared" si="11"/>
        <v>1.103</v>
      </c>
      <c r="T114" s="372">
        <f t="shared" si="6"/>
        <v>19.359646113995765</v>
      </c>
      <c r="U114" s="373"/>
      <c r="V114" s="372">
        <f t="shared" si="7"/>
        <v>14.988113120512848</v>
      </c>
      <c r="W114" s="373"/>
      <c r="X114" s="371">
        <v>0.67</v>
      </c>
      <c r="Y114" s="371">
        <v>0.72</v>
      </c>
      <c r="Z114" s="371">
        <v>0.83</v>
      </c>
      <c r="AA114" s="371">
        <v>1.46</v>
      </c>
      <c r="AB114" s="371">
        <v>1.88</v>
      </c>
      <c r="AC114" s="371">
        <v>3</v>
      </c>
      <c r="AD114" s="371">
        <v>3.3</v>
      </c>
      <c r="AE114" s="371">
        <v>3.6</v>
      </c>
      <c r="AF114" s="371">
        <v>4</v>
      </c>
      <c r="AG114" s="371">
        <v>5</v>
      </c>
      <c r="AH114" s="374" t="s">
        <v>587</v>
      </c>
      <c r="AI114" s="371">
        <v>0.27500000000000002</v>
      </c>
      <c r="AJ114" s="371">
        <v>0.40300000000000002</v>
      </c>
      <c r="AK114" s="371">
        <v>0.375</v>
      </c>
      <c r="AL114" s="371">
        <v>0.503</v>
      </c>
      <c r="AM114" s="371">
        <v>0.47499999999999998</v>
      </c>
      <c r="AN114" s="371">
        <v>0.60299999999999998</v>
      </c>
      <c r="AO114" s="371">
        <v>0.57499999999999996</v>
      </c>
      <c r="AP114" s="371">
        <v>0.70299999999999996</v>
      </c>
      <c r="AQ114" s="371">
        <v>1.68</v>
      </c>
      <c r="AR114" s="375">
        <v>1.47</v>
      </c>
      <c r="AS114" s="375">
        <v>1.8480000000000001</v>
      </c>
      <c r="AT114" s="375">
        <v>1.617</v>
      </c>
      <c r="AU114" s="376">
        <v>0.54</v>
      </c>
      <c r="AV114" s="377">
        <v>0.14000000000000001</v>
      </c>
      <c r="AW114" s="385"/>
      <c r="AX114" s="385"/>
      <c r="AY114" s="385"/>
      <c r="AZ114" s="385"/>
      <c r="BA114" s="385"/>
      <c r="BB114" s="385"/>
      <c r="BC114" s="385"/>
      <c r="BD114" s="385"/>
      <c r="BE114" s="387"/>
      <c r="BF114" s="385"/>
      <c r="BG114" s="385"/>
      <c r="BH114" s="385"/>
      <c r="BI114" s="385"/>
      <c r="BJ114" s="385"/>
      <c r="BK114" s="385"/>
      <c r="BL114" s="385"/>
      <c r="BM114" s="386">
        <v>0.9</v>
      </c>
      <c r="BN114" s="386">
        <v>0.9</v>
      </c>
      <c r="BO114" s="386">
        <v>0.8</v>
      </c>
      <c r="BP114" s="386">
        <v>0.8</v>
      </c>
      <c r="BQ114" s="386">
        <v>0.8</v>
      </c>
      <c r="BR114" s="386">
        <v>0.7</v>
      </c>
      <c r="BS114" s="386">
        <v>0.7</v>
      </c>
      <c r="BT114" s="386">
        <v>0.7</v>
      </c>
      <c r="BU114" s="386">
        <v>0.6</v>
      </c>
      <c r="BV114" s="386">
        <v>0.6</v>
      </c>
      <c r="BW114" s="386">
        <v>0.6</v>
      </c>
      <c r="BX114" s="385"/>
      <c r="BY114" s="385"/>
      <c r="BZ114" s="385"/>
      <c r="CA114" s="385"/>
      <c r="CB114" s="385"/>
      <c r="CC114" s="385"/>
      <c r="CD114" s="386">
        <v>1.3</v>
      </c>
      <c r="CE114" s="386">
        <v>1.3</v>
      </c>
      <c r="CF114" s="386">
        <v>1.3</v>
      </c>
      <c r="CG114" s="386">
        <v>1.1000000000000001</v>
      </c>
      <c r="CH114" s="386">
        <v>1.1000000000000001</v>
      </c>
      <c r="CI114" s="386">
        <v>1</v>
      </c>
      <c r="CJ114" s="386">
        <v>1</v>
      </c>
      <c r="CK114" s="386">
        <v>1</v>
      </c>
      <c r="CL114" s="386">
        <v>1</v>
      </c>
      <c r="CM114" s="386">
        <v>0.9</v>
      </c>
      <c r="CN114" s="386">
        <v>0.9</v>
      </c>
      <c r="CO114" s="386">
        <v>0.9</v>
      </c>
      <c r="CP114" s="386">
        <v>0.8</v>
      </c>
      <c r="CQ114" s="386">
        <v>0.8</v>
      </c>
      <c r="CR114" s="386">
        <v>0.8</v>
      </c>
      <c r="CS114" s="386">
        <v>0.7</v>
      </c>
      <c r="CT114" s="386">
        <v>0.7</v>
      </c>
      <c r="CU114" s="386">
        <v>0.7</v>
      </c>
      <c r="CV114" s="386">
        <v>0.6</v>
      </c>
      <c r="CW114" s="386">
        <v>0.6</v>
      </c>
      <c r="CX114" s="386">
        <v>0.6</v>
      </c>
      <c r="CY114" s="385"/>
      <c r="CZ114" s="385"/>
      <c r="DA114" s="385"/>
      <c r="DB114" s="385"/>
      <c r="DC114" s="385"/>
      <c r="DD114" s="385"/>
      <c r="DE114" s="386">
        <v>1.3</v>
      </c>
      <c r="DF114" s="386">
        <v>1.3</v>
      </c>
      <c r="DG114" s="386">
        <v>1.3</v>
      </c>
      <c r="DH114" s="386">
        <v>1.1000000000000001</v>
      </c>
      <c r="DI114" s="386">
        <v>1.1000000000000001</v>
      </c>
      <c r="DJ114" s="386">
        <v>1</v>
      </c>
      <c r="DK114" s="386">
        <v>1</v>
      </c>
      <c r="DL114" s="386">
        <v>1</v>
      </c>
      <c r="DM114" s="386">
        <v>1</v>
      </c>
      <c r="DN114" s="386">
        <v>0.9</v>
      </c>
      <c r="DO114" s="386">
        <v>0.9</v>
      </c>
      <c r="DP114" s="386">
        <v>0.9</v>
      </c>
      <c r="DQ114" s="386">
        <v>0.8</v>
      </c>
      <c r="DR114" s="386">
        <v>0.8</v>
      </c>
      <c r="DS114" s="386">
        <v>0.8</v>
      </c>
      <c r="DT114" s="386">
        <v>0.7</v>
      </c>
      <c r="DU114" s="386">
        <v>0.7</v>
      </c>
      <c r="DV114" s="386">
        <v>0.7</v>
      </c>
      <c r="DW114" s="386">
        <v>0.6</v>
      </c>
      <c r="DX114" s="386">
        <v>0.6</v>
      </c>
      <c r="DY114" s="386">
        <v>0.6</v>
      </c>
      <c r="DZ114" s="385"/>
      <c r="EA114" s="385"/>
      <c r="EB114" s="385"/>
      <c r="EC114" s="385"/>
      <c r="ED114" s="385"/>
      <c r="EE114" s="385"/>
      <c r="EF114" s="386">
        <v>1.6</v>
      </c>
      <c r="EG114" s="386">
        <v>1.6</v>
      </c>
      <c r="EH114" s="386">
        <v>1.6</v>
      </c>
      <c r="EI114" s="386">
        <v>1.5</v>
      </c>
      <c r="EJ114" s="386">
        <v>1.5</v>
      </c>
      <c r="EK114" s="386">
        <v>1.5</v>
      </c>
      <c r="EL114" s="386">
        <v>1.5</v>
      </c>
      <c r="EM114" s="386">
        <v>1.5</v>
      </c>
      <c r="EN114" s="386">
        <v>1.4</v>
      </c>
      <c r="EO114" s="386">
        <v>1.4</v>
      </c>
      <c r="EP114" s="386">
        <v>1.4</v>
      </c>
      <c r="EQ114" s="386">
        <v>1.4</v>
      </c>
      <c r="ER114" s="386">
        <v>1.3</v>
      </c>
      <c r="ES114" s="386">
        <v>1.3</v>
      </c>
      <c r="ET114" s="386">
        <v>1.2</v>
      </c>
      <c r="EU114" s="386">
        <v>1.2</v>
      </c>
      <c r="EV114" s="386">
        <v>1.2</v>
      </c>
      <c r="EW114" s="386">
        <v>1.1000000000000001</v>
      </c>
      <c r="EX114" s="386">
        <v>1.1000000000000001</v>
      </c>
      <c r="EY114" s="386">
        <v>1</v>
      </c>
      <c r="EZ114" s="386">
        <v>1</v>
      </c>
      <c r="FA114" s="385"/>
      <c r="FB114" s="385"/>
      <c r="FC114" s="385"/>
      <c r="FD114" s="385"/>
      <c r="FE114" s="385"/>
      <c r="FF114" s="385"/>
      <c r="FG114" s="386">
        <v>1.9</v>
      </c>
      <c r="FH114" s="386">
        <v>1.9</v>
      </c>
      <c r="FI114" s="397"/>
      <c r="FJ114" s="398"/>
      <c r="FK114" s="398"/>
      <c r="FL114" s="398"/>
      <c r="FM114" s="398"/>
      <c r="FN114" s="398"/>
      <c r="FO114" s="398"/>
      <c r="FP114" s="386">
        <v>1.4</v>
      </c>
      <c r="FQ114" s="386">
        <v>1.4</v>
      </c>
      <c r="FR114" s="375">
        <v>1.3</v>
      </c>
      <c r="FS114" s="386">
        <v>1.3</v>
      </c>
      <c r="FT114" s="386">
        <v>1.3</v>
      </c>
      <c r="FU114" s="386">
        <v>1.2</v>
      </c>
      <c r="FV114" s="386">
        <v>1.2</v>
      </c>
      <c r="FW114" s="386">
        <v>1.2</v>
      </c>
      <c r="FX114" s="386">
        <v>1.1000000000000001</v>
      </c>
      <c r="FY114" s="386">
        <v>1.1000000000000001</v>
      </c>
      <c r="FZ114" s="386">
        <v>0.9</v>
      </c>
      <c r="GA114" s="375">
        <v>0.9</v>
      </c>
      <c r="GB114" s="387"/>
      <c r="GC114" s="484">
        <v>43.260202818000018</v>
      </c>
      <c r="GD114" s="484">
        <v>49.16531277</v>
      </c>
      <c r="GE114" s="484">
        <v>57.79889986500001</v>
      </c>
      <c r="GF114" s="484">
        <v>61.555498830000012</v>
      </c>
      <c r="GG114" s="485">
        <v>69.042334662000016</v>
      </c>
      <c r="GH114" s="486">
        <v>7.2891200970000014</v>
      </c>
      <c r="GI114" s="484">
        <v>6.0105583440000014</v>
      </c>
      <c r="GJ114" s="484">
        <v>7.987715694000002</v>
      </c>
      <c r="GK114" s="484">
        <v>11.058900111000003</v>
      </c>
      <c r="GL114" s="484">
        <v>5.2196954040000012</v>
      </c>
      <c r="GM114" s="484">
        <v>4.8901691789999999</v>
      </c>
      <c r="GN114" s="484">
        <v>5.5360405799999999</v>
      </c>
      <c r="GO114" s="485">
        <v>7.7109136650000005</v>
      </c>
    </row>
    <row r="115" spans="1:197" hidden="1">
      <c r="A115" s="379" t="s">
        <v>695</v>
      </c>
      <c r="B115" s="380">
        <v>171</v>
      </c>
      <c r="C115" s="381">
        <v>450</v>
      </c>
      <c r="D115" s="381">
        <v>300</v>
      </c>
      <c r="E115" s="382">
        <v>14</v>
      </c>
      <c r="F115" s="382">
        <v>26</v>
      </c>
      <c r="G115" s="381">
        <v>27</v>
      </c>
      <c r="H115" s="389">
        <v>218</v>
      </c>
      <c r="I115" s="383">
        <v>5</v>
      </c>
      <c r="J115" s="493">
        <v>0.8</v>
      </c>
      <c r="K115" s="494"/>
      <c r="L115" s="369">
        <v>0.6</v>
      </c>
      <c r="M115" s="384">
        <v>0.8</v>
      </c>
      <c r="N115" s="480">
        <v>0.42699999999999999</v>
      </c>
      <c r="O115" s="371">
        <v>0.67700000000000005</v>
      </c>
      <c r="P115" s="371">
        <v>0.92700000000000005</v>
      </c>
      <c r="Q115" s="371">
        <v>0.627</v>
      </c>
      <c r="R115" s="371">
        <f t="shared" si="10"/>
        <v>0.877</v>
      </c>
      <c r="S115" s="371">
        <f t="shared" si="11"/>
        <v>1.127</v>
      </c>
      <c r="T115" s="372">
        <f t="shared" si="6"/>
        <v>19.359646113995765</v>
      </c>
      <c r="U115" s="373"/>
      <c r="V115" s="372">
        <f t="shared" si="7"/>
        <v>14.988113120512848</v>
      </c>
      <c r="W115" s="373"/>
      <c r="X115" s="371">
        <v>0.67</v>
      </c>
      <c r="Y115" s="371">
        <v>0.72</v>
      </c>
      <c r="Z115" s="371">
        <v>0.83</v>
      </c>
      <c r="AA115" s="371">
        <v>1.46</v>
      </c>
      <c r="AB115" s="371">
        <v>1.88</v>
      </c>
      <c r="AC115" s="371">
        <v>3</v>
      </c>
      <c r="AD115" s="371">
        <v>3.3</v>
      </c>
      <c r="AE115" s="371">
        <v>3.6</v>
      </c>
      <c r="AF115" s="371">
        <v>4</v>
      </c>
      <c r="AG115" s="371">
        <v>5</v>
      </c>
      <c r="AH115" s="374" t="s">
        <v>587</v>
      </c>
      <c r="AI115" s="371">
        <v>0.42499999999999999</v>
      </c>
      <c r="AJ115" s="371">
        <v>0.53100000000000003</v>
      </c>
      <c r="AK115" s="371">
        <v>0.52500000000000002</v>
      </c>
      <c r="AL115" s="371">
        <v>0.63100000000000001</v>
      </c>
      <c r="AM115" s="371">
        <v>0.625</v>
      </c>
      <c r="AN115" s="371">
        <v>0.73099999999999998</v>
      </c>
      <c r="AO115" s="371">
        <v>0.72499999999999998</v>
      </c>
      <c r="AP115" s="371">
        <v>0.83099999999999996</v>
      </c>
      <c r="AQ115" s="371">
        <v>1.68</v>
      </c>
      <c r="AR115" s="375">
        <v>1.47</v>
      </c>
      <c r="AS115" s="375">
        <v>1.8480000000000001</v>
      </c>
      <c r="AT115" s="375">
        <v>1.617</v>
      </c>
      <c r="AU115" s="376">
        <v>0.55000000000000004</v>
      </c>
      <c r="AV115" s="377">
        <v>0.15</v>
      </c>
      <c r="AW115" s="386">
        <v>1.6</v>
      </c>
      <c r="AX115" s="386">
        <v>1.5</v>
      </c>
      <c r="AY115" s="386">
        <v>1.5</v>
      </c>
      <c r="AZ115" s="386">
        <v>1.5</v>
      </c>
      <c r="BA115" s="386">
        <v>1.2</v>
      </c>
      <c r="BB115" s="386">
        <v>1.2</v>
      </c>
      <c r="BC115" s="386">
        <v>1</v>
      </c>
      <c r="BD115" s="386">
        <v>1</v>
      </c>
      <c r="BE115" s="386">
        <v>1</v>
      </c>
      <c r="BF115" s="386">
        <v>0.9</v>
      </c>
      <c r="BG115" s="386">
        <v>0.9</v>
      </c>
      <c r="BH115" s="386">
        <v>0.9</v>
      </c>
      <c r="BI115" s="386">
        <v>0.9</v>
      </c>
      <c r="BJ115" s="386">
        <v>0.9</v>
      </c>
      <c r="BK115" s="386">
        <v>0.8</v>
      </c>
      <c r="BL115" s="386">
        <v>0.8</v>
      </c>
      <c r="BM115" s="386">
        <v>0.8</v>
      </c>
      <c r="BN115" s="386">
        <v>0.8</v>
      </c>
      <c r="BO115" s="386">
        <v>0.7</v>
      </c>
      <c r="BP115" s="386">
        <v>0.7</v>
      </c>
      <c r="BQ115" s="386">
        <v>0.6</v>
      </c>
      <c r="BR115" s="386">
        <v>0.6</v>
      </c>
      <c r="BS115" s="386">
        <v>0.6</v>
      </c>
      <c r="BT115" s="386">
        <v>0.5</v>
      </c>
      <c r="BU115" s="386">
        <v>0.5</v>
      </c>
      <c r="BV115" s="386">
        <v>0.5</v>
      </c>
      <c r="BW115" s="386">
        <v>0.5</v>
      </c>
      <c r="BX115" s="386">
        <v>1.8</v>
      </c>
      <c r="BY115" s="386">
        <v>1.7</v>
      </c>
      <c r="BZ115" s="386">
        <v>1.7</v>
      </c>
      <c r="CA115" s="386">
        <v>1.7</v>
      </c>
      <c r="CB115" s="386">
        <v>1.4</v>
      </c>
      <c r="CC115" s="386">
        <v>1.4</v>
      </c>
      <c r="CD115" s="386">
        <v>1.2</v>
      </c>
      <c r="CE115" s="386">
        <v>1.2</v>
      </c>
      <c r="CF115" s="386">
        <v>1.2</v>
      </c>
      <c r="CG115" s="386">
        <v>1.1000000000000001</v>
      </c>
      <c r="CH115" s="386">
        <v>1.1000000000000001</v>
      </c>
      <c r="CI115" s="386">
        <v>1.1000000000000001</v>
      </c>
      <c r="CJ115" s="386">
        <v>1.1000000000000001</v>
      </c>
      <c r="CK115" s="386">
        <v>1.1000000000000001</v>
      </c>
      <c r="CL115" s="386">
        <v>1</v>
      </c>
      <c r="CM115" s="386">
        <v>1</v>
      </c>
      <c r="CN115" s="386">
        <v>1</v>
      </c>
      <c r="CO115" s="386">
        <v>1</v>
      </c>
      <c r="CP115" s="386">
        <v>0.9</v>
      </c>
      <c r="CQ115" s="386">
        <v>0.9</v>
      </c>
      <c r="CR115" s="386">
        <v>0.8</v>
      </c>
      <c r="CS115" s="386">
        <v>0.8</v>
      </c>
      <c r="CT115" s="386">
        <v>0.8</v>
      </c>
      <c r="CU115" s="386">
        <v>0.7</v>
      </c>
      <c r="CV115" s="386">
        <v>0.7</v>
      </c>
      <c r="CW115" s="386">
        <v>0.6</v>
      </c>
      <c r="CX115" s="386">
        <v>0.6</v>
      </c>
      <c r="CY115" s="386">
        <v>2</v>
      </c>
      <c r="CZ115" s="386">
        <v>1.9</v>
      </c>
      <c r="DA115" s="386">
        <v>1.9</v>
      </c>
      <c r="DB115" s="386">
        <v>1.9</v>
      </c>
      <c r="DC115" s="386">
        <v>1.6</v>
      </c>
      <c r="DD115" s="386">
        <v>1.6</v>
      </c>
      <c r="DE115" s="386">
        <v>1.4</v>
      </c>
      <c r="DF115" s="386">
        <v>1.4</v>
      </c>
      <c r="DG115" s="386">
        <v>1.4</v>
      </c>
      <c r="DH115" s="386">
        <v>1.3</v>
      </c>
      <c r="DI115" s="386">
        <v>1.3</v>
      </c>
      <c r="DJ115" s="386">
        <v>1.3</v>
      </c>
      <c r="DK115" s="386">
        <v>1.3</v>
      </c>
      <c r="DL115" s="386">
        <v>1.3</v>
      </c>
      <c r="DM115" s="386">
        <v>1.2</v>
      </c>
      <c r="DN115" s="386">
        <v>1.2</v>
      </c>
      <c r="DO115" s="386">
        <v>1.2</v>
      </c>
      <c r="DP115" s="386">
        <v>1.2</v>
      </c>
      <c r="DQ115" s="386">
        <v>1.1000000000000001</v>
      </c>
      <c r="DR115" s="386">
        <v>1.1000000000000001</v>
      </c>
      <c r="DS115" s="386">
        <v>1</v>
      </c>
      <c r="DT115" s="386">
        <v>1</v>
      </c>
      <c r="DU115" s="386">
        <v>1</v>
      </c>
      <c r="DV115" s="386">
        <v>0.9</v>
      </c>
      <c r="DW115" s="386">
        <v>0.9</v>
      </c>
      <c r="DX115" s="386">
        <v>0.8</v>
      </c>
      <c r="DY115" s="386">
        <v>0.8</v>
      </c>
      <c r="DZ115" s="385"/>
      <c r="EA115" s="385"/>
      <c r="EB115" s="386">
        <v>2.1</v>
      </c>
      <c r="EC115" s="386">
        <v>2.1</v>
      </c>
      <c r="ED115" s="386">
        <v>1.8</v>
      </c>
      <c r="EE115" s="386">
        <v>1.8</v>
      </c>
      <c r="EF115" s="386">
        <v>1.6</v>
      </c>
      <c r="EG115" s="386">
        <v>1.6</v>
      </c>
      <c r="EH115" s="386">
        <v>1.6</v>
      </c>
      <c r="EI115" s="386">
        <v>1.5</v>
      </c>
      <c r="EJ115" s="386">
        <v>1.5</v>
      </c>
      <c r="EK115" s="386">
        <v>1.5</v>
      </c>
      <c r="EL115" s="386">
        <v>1.5</v>
      </c>
      <c r="EM115" s="386">
        <v>1.5</v>
      </c>
      <c r="EN115" s="386">
        <v>1.4</v>
      </c>
      <c r="EO115" s="386">
        <v>1.4</v>
      </c>
      <c r="EP115" s="386">
        <v>1.4</v>
      </c>
      <c r="EQ115" s="386">
        <v>1.4</v>
      </c>
      <c r="ER115" s="386">
        <v>1.3</v>
      </c>
      <c r="ES115" s="386">
        <v>1.3</v>
      </c>
      <c r="ET115" s="386">
        <v>1.2</v>
      </c>
      <c r="EU115" s="386">
        <v>1.2</v>
      </c>
      <c r="EV115" s="386">
        <v>1.2</v>
      </c>
      <c r="EW115" s="386">
        <v>1.1000000000000001</v>
      </c>
      <c r="EX115" s="386">
        <v>1.1000000000000001</v>
      </c>
      <c r="EY115" s="386">
        <v>1</v>
      </c>
      <c r="EZ115" s="386">
        <v>1</v>
      </c>
      <c r="FA115" s="385"/>
      <c r="FB115" s="385"/>
      <c r="FC115" s="385"/>
      <c r="FD115" s="385"/>
      <c r="FE115" s="386">
        <v>2.1</v>
      </c>
      <c r="FF115" s="386">
        <v>2.1</v>
      </c>
      <c r="FG115" s="386">
        <v>1.9</v>
      </c>
      <c r="FH115" s="386">
        <v>1.9</v>
      </c>
      <c r="FI115" s="397"/>
      <c r="FJ115" s="398"/>
      <c r="FK115" s="398"/>
      <c r="FL115" s="398"/>
      <c r="FM115" s="398"/>
      <c r="FN115" s="398"/>
      <c r="FO115" s="398"/>
      <c r="FP115" s="386">
        <v>1.4</v>
      </c>
      <c r="FQ115" s="386">
        <v>1.4</v>
      </c>
      <c r="FR115" s="375">
        <v>1.3</v>
      </c>
      <c r="FS115" s="386">
        <v>1.3</v>
      </c>
      <c r="FT115" s="386">
        <v>1.3</v>
      </c>
      <c r="FU115" s="386">
        <v>1.2</v>
      </c>
      <c r="FV115" s="386">
        <v>1.2</v>
      </c>
      <c r="FW115" s="386">
        <v>1.2</v>
      </c>
      <c r="FX115" s="386">
        <v>1.1000000000000001</v>
      </c>
      <c r="FY115" s="386">
        <v>1.1000000000000001</v>
      </c>
      <c r="FZ115" s="386">
        <v>0.9</v>
      </c>
      <c r="GA115" s="375">
        <v>0.9</v>
      </c>
      <c r="GB115" s="387"/>
      <c r="GC115" s="484">
        <v>31.937681727000005</v>
      </c>
      <c r="GD115" s="484">
        <v>36.959661396000001</v>
      </c>
      <c r="GE115" s="484">
        <v>39.648595392000011</v>
      </c>
      <c r="GF115" s="484">
        <v>43.062487083000015</v>
      </c>
      <c r="GG115" s="485">
        <v>45.96231786300001</v>
      </c>
      <c r="GH115" s="486">
        <v>7.2891200970000014</v>
      </c>
      <c r="GI115" s="484">
        <v>6.0105583440000014</v>
      </c>
      <c r="GJ115" s="484">
        <v>7.987715694000002</v>
      </c>
      <c r="GK115" s="484">
        <v>11.058900111000003</v>
      </c>
      <c r="GL115" s="484">
        <v>5.2196954040000012</v>
      </c>
      <c r="GM115" s="484">
        <v>4.8901691789999999</v>
      </c>
      <c r="GN115" s="484">
        <v>5.5360405799999999</v>
      </c>
      <c r="GO115" s="485">
        <v>7.7109136650000005</v>
      </c>
    </row>
    <row r="116" spans="1:197" hidden="1">
      <c r="A116" s="379" t="s">
        <v>696</v>
      </c>
      <c r="B116" s="380">
        <v>263</v>
      </c>
      <c r="C116" s="381">
        <v>478</v>
      </c>
      <c r="D116" s="381">
        <v>307</v>
      </c>
      <c r="E116" s="382">
        <v>21</v>
      </c>
      <c r="F116" s="382">
        <v>40</v>
      </c>
      <c r="G116" s="381">
        <v>27</v>
      </c>
      <c r="H116" s="389">
        <v>335.4</v>
      </c>
      <c r="I116" s="383">
        <v>5</v>
      </c>
      <c r="J116" s="493">
        <v>0.8</v>
      </c>
      <c r="K116" s="494"/>
      <c r="L116" s="369">
        <v>0.6</v>
      </c>
      <c r="M116" s="384">
        <v>0.8</v>
      </c>
      <c r="N116" s="480">
        <v>0.42699999999999999</v>
      </c>
      <c r="O116" s="371">
        <v>0.67700000000000005</v>
      </c>
      <c r="P116" s="371">
        <v>0.92700000000000005</v>
      </c>
      <c r="Q116" s="371">
        <v>0.627</v>
      </c>
      <c r="R116" s="371">
        <f t="shared" si="10"/>
        <v>0.877</v>
      </c>
      <c r="S116" s="371">
        <f t="shared" si="11"/>
        <v>1.127</v>
      </c>
      <c r="T116" s="372">
        <f t="shared" si="6"/>
        <v>19.359646113995765</v>
      </c>
      <c r="U116" s="373"/>
      <c r="V116" s="372">
        <f t="shared" si="7"/>
        <v>14.988113120512848</v>
      </c>
      <c r="W116" s="373"/>
      <c r="X116" s="374">
        <v>0.72</v>
      </c>
      <c r="Y116" s="374">
        <v>0.77</v>
      </c>
      <c r="Z116" s="374">
        <v>0.87</v>
      </c>
      <c r="AA116" s="374">
        <v>1.54</v>
      </c>
      <c r="AB116" s="374">
        <v>1.96</v>
      </c>
      <c r="AC116" s="374">
        <v>3.18</v>
      </c>
      <c r="AD116" s="374">
        <v>3.6</v>
      </c>
      <c r="AE116" s="374">
        <v>3.85</v>
      </c>
      <c r="AF116" s="374">
        <v>4.28</v>
      </c>
      <c r="AG116" s="374">
        <v>5.75</v>
      </c>
      <c r="AH116" s="374" t="s">
        <v>587</v>
      </c>
      <c r="AI116" s="371">
        <v>0.65</v>
      </c>
      <c r="AJ116" s="371">
        <v>0.97499999999999998</v>
      </c>
      <c r="AK116" s="371">
        <v>0.8</v>
      </c>
      <c r="AL116" s="371">
        <v>1.05</v>
      </c>
      <c r="AM116" s="371">
        <v>0.9</v>
      </c>
      <c r="AN116" s="371">
        <v>1.125</v>
      </c>
      <c r="AO116" s="371">
        <v>1</v>
      </c>
      <c r="AP116" s="371">
        <v>1.2</v>
      </c>
      <c r="AQ116" s="371">
        <v>1.68</v>
      </c>
      <c r="AR116" s="375">
        <v>1.47</v>
      </c>
      <c r="AS116" s="375">
        <v>1.8480000000000001</v>
      </c>
      <c r="AT116" s="375">
        <v>1.617</v>
      </c>
      <c r="AU116" s="376">
        <v>0.56000000000000005</v>
      </c>
      <c r="AV116" s="377">
        <v>0.16</v>
      </c>
      <c r="AW116" s="386">
        <v>1.6</v>
      </c>
      <c r="AX116" s="386">
        <v>1.5</v>
      </c>
      <c r="AY116" s="386">
        <v>1.5</v>
      </c>
      <c r="AZ116" s="386">
        <v>1.5</v>
      </c>
      <c r="BA116" s="386">
        <v>1.2</v>
      </c>
      <c r="BB116" s="386">
        <v>1.2</v>
      </c>
      <c r="BC116" s="386">
        <v>1</v>
      </c>
      <c r="BD116" s="386">
        <v>1</v>
      </c>
      <c r="BE116" s="386">
        <v>1</v>
      </c>
      <c r="BF116" s="386">
        <v>0.9</v>
      </c>
      <c r="BG116" s="386">
        <v>0.9</v>
      </c>
      <c r="BH116" s="386">
        <v>0.9</v>
      </c>
      <c r="BI116" s="386">
        <v>0.9</v>
      </c>
      <c r="BJ116" s="386">
        <v>0.9</v>
      </c>
      <c r="BK116" s="386">
        <v>0.8</v>
      </c>
      <c r="BL116" s="386">
        <v>0.8</v>
      </c>
      <c r="BM116" s="386">
        <v>0.8</v>
      </c>
      <c r="BN116" s="386">
        <v>0.8</v>
      </c>
      <c r="BO116" s="386">
        <v>0.7</v>
      </c>
      <c r="BP116" s="386">
        <v>0.7</v>
      </c>
      <c r="BQ116" s="386">
        <v>0.6</v>
      </c>
      <c r="BR116" s="386">
        <v>0.6</v>
      </c>
      <c r="BS116" s="386">
        <v>0.6</v>
      </c>
      <c r="BT116" s="386">
        <v>0.5</v>
      </c>
      <c r="BU116" s="386">
        <v>0.5</v>
      </c>
      <c r="BV116" s="386">
        <v>0.5</v>
      </c>
      <c r="BW116" s="386">
        <v>0.5</v>
      </c>
      <c r="BX116" s="386">
        <v>1.8</v>
      </c>
      <c r="BY116" s="386">
        <v>1.7</v>
      </c>
      <c r="BZ116" s="386">
        <v>1.7</v>
      </c>
      <c r="CA116" s="386">
        <v>1.7</v>
      </c>
      <c r="CB116" s="386">
        <v>1.4</v>
      </c>
      <c r="CC116" s="386">
        <v>1.4</v>
      </c>
      <c r="CD116" s="386">
        <v>1.2</v>
      </c>
      <c r="CE116" s="386">
        <v>1.2</v>
      </c>
      <c r="CF116" s="386">
        <v>1.2</v>
      </c>
      <c r="CG116" s="386">
        <v>1.1000000000000001</v>
      </c>
      <c r="CH116" s="386">
        <v>1.1000000000000001</v>
      </c>
      <c r="CI116" s="386">
        <v>1.1000000000000001</v>
      </c>
      <c r="CJ116" s="386">
        <v>1.1000000000000001</v>
      </c>
      <c r="CK116" s="386">
        <v>1.1000000000000001</v>
      </c>
      <c r="CL116" s="386">
        <v>1</v>
      </c>
      <c r="CM116" s="386">
        <v>1</v>
      </c>
      <c r="CN116" s="386">
        <v>1</v>
      </c>
      <c r="CO116" s="386">
        <v>1</v>
      </c>
      <c r="CP116" s="386">
        <v>0.9</v>
      </c>
      <c r="CQ116" s="386">
        <v>0.9</v>
      </c>
      <c r="CR116" s="386">
        <v>0.8</v>
      </c>
      <c r="CS116" s="386">
        <v>0.8</v>
      </c>
      <c r="CT116" s="386">
        <v>0.8</v>
      </c>
      <c r="CU116" s="386">
        <v>0.7</v>
      </c>
      <c r="CV116" s="386">
        <v>0.7</v>
      </c>
      <c r="CW116" s="386">
        <v>0.6</v>
      </c>
      <c r="CX116" s="386">
        <v>0.6</v>
      </c>
      <c r="CY116" s="386">
        <v>2</v>
      </c>
      <c r="CZ116" s="386">
        <v>1.9</v>
      </c>
      <c r="DA116" s="386">
        <v>1.9</v>
      </c>
      <c r="DB116" s="386">
        <v>1.9</v>
      </c>
      <c r="DC116" s="386">
        <v>1.6</v>
      </c>
      <c r="DD116" s="386">
        <v>1.6</v>
      </c>
      <c r="DE116" s="386">
        <v>1.4</v>
      </c>
      <c r="DF116" s="386">
        <v>1.4</v>
      </c>
      <c r="DG116" s="386">
        <v>1.4</v>
      </c>
      <c r="DH116" s="386">
        <v>1.3</v>
      </c>
      <c r="DI116" s="386">
        <v>1.3</v>
      </c>
      <c r="DJ116" s="386">
        <v>1.3</v>
      </c>
      <c r="DK116" s="386">
        <v>1.3</v>
      </c>
      <c r="DL116" s="386">
        <v>1.3</v>
      </c>
      <c r="DM116" s="386">
        <v>1.2</v>
      </c>
      <c r="DN116" s="386">
        <v>1.2</v>
      </c>
      <c r="DO116" s="386">
        <v>1.2</v>
      </c>
      <c r="DP116" s="386">
        <v>1.2</v>
      </c>
      <c r="DQ116" s="386">
        <v>1.1000000000000001</v>
      </c>
      <c r="DR116" s="386">
        <v>1.1000000000000001</v>
      </c>
      <c r="DS116" s="386">
        <v>1</v>
      </c>
      <c r="DT116" s="386">
        <v>1</v>
      </c>
      <c r="DU116" s="386">
        <v>1</v>
      </c>
      <c r="DV116" s="386">
        <v>0.9</v>
      </c>
      <c r="DW116" s="386">
        <v>0.9</v>
      </c>
      <c r="DX116" s="386">
        <v>0.8</v>
      </c>
      <c r="DY116" s="386">
        <v>0.8</v>
      </c>
      <c r="DZ116" s="385"/>
      <c r="EA116" s="385"/>
      <c r="EB116" s="386">
        <v>2.1</v>
      </c>
      <c r="EC116" s="386">
        <v>2.1</v>
      </c>
      <c r="ED116" s="386">
        <v>1.8</v>
      </c>
      <c r="EE116" s="386">
        <v>1.8</v>
      </c>
      <c r="EF116" s="386">
        <v>1.6</v>
      </c>
      <c r="EG116" s="386">
        <v>1.6</v>
      </c>
      <c r="EH116" s="386">
        <v>1.6</v>
      </c>
      <c r="EI116" s="386">
        <v>1.5</v>
      </c>
      <c r="EJ116" s="386">
        <v>1.5</v>
      </c>
      <c r="EK116" s="386">
        <v>1.5</v>
      </c>
      <c r="EL116" s="386">
        <v>1.5</v>
      </c>
      <c r="EM116" s="386">
        <v>1.5</v>
      </c>
      <c r="EN116" s="386">
        <v>1.4</v>
      </c>
      <c r="EO116" s="386">
        <v>1.4</v>
      </c>
      <c r="EP116" s="386">
        <v>1.4</v>
      </c>
      <c r="EQ116" s="386">
        <v>1.4</v>
      </c>
      <c r="ER116" s="386">
        <v>1.3</v>
      </c>
      <c r="ES116" s="386">
        <v>1.3</v>
      </c>
      <c r="ET116" s="386">
        <v>1.2</v>
      </c>
      <c r="EU116" s="386">
        <v>1.2</v>
      </c>
      <c r="EV116" s="386">
        <v>1.2</v>
      </c>
      <c r="EW116" s="386">
        <v>1.1000000000000001</v>
      </c>
      <c r="EX116" s="386">
        <v>1.1000000000000001</v>
      </c>
      <c r="EY116" s="386">
        <v>1</v>
      </c>
      <c r="EZ116" s="386">
        <v>1</v>
      </c>
      <c r="FA116" s="385"/>
      <c r="FB116" s="385"/>
      <c r="FC116" s="385"/>
      <c r="FD116" s="385"/>
      <c r="FE116" s="386">
        <v>2.1</v>
      </c>
      <c r="FF116" s="386">
        <v>2.1</v>
      </c>
      <c r="FG116" s="386">
        <v>1.9</v>
      </c>
      <c r="FH116" s="386">
        <v>1.9</v>
      </c>
      <c r="FI116" s="397"/>
      <c r="FJ116" s="398"/>
      <c r="FK116" s="398"/>
      <c r="FL116" s="398"/>
      <c r="FM116" s="398"/>
      <c r="FN116" s="398"/>
      <c r="FO116" s="398"/>
      <c r="FP116" s="386">
        <v>1.4</v>
      </c>
      <c r="FQ116" s="386">
        <v>1.4</v>
      </c>
      <c r="FR116" s="375">
        <v>1.3</v>
      </c>
      <c r="FS116" s="386">
        <v>1.3</v>
      </c>
      <c r="FT116" s="386">
        <v>1.3</v>
      </c>
      <c r="FU116" s="386">
        <v>1.2</v>
      </c>
      <c r="FV116" s="386">
        <v>1.2</v>
      </c>
      <c r="FW116" s="386">
        <v>1.2</v>
      </c>
      <c r="FX116" s="386">
        <v>1.1000000000000001</v>
      </c>
      <c r="FY116" s="386">
        <v>1.1000000000000001</v>
      </c>
      <c r="FZ116" s="386">
        <v>0.9</v>
      </c>
      <c r="GA116" s="375">
        <v>0.9</v>
      </c>
      <c r="GB116" s="387"/>
      <c r="GC116" s="484">
        <v>21.195126791999993</v>
      </c>
      <c r="GD116" s="484">
        <v>24.569475336000004</v>
      </c>
      <c r="GE116" s="484">
        <v>26.33573590200001</v>
      </c>
      <c r="GF116" s="484">
        <v>28.589695280999997</v>
      </c>
      <c r="GG116" s="485">
        <v>30.487766337000004</v>
      </c>
      <c r="GH116" s="486">
        <v>7.2891200970000014</v>
      </c>
      <c r="GI116" s="484">
        <v>6.0105583440000014</v>
      </c>
      <c r="GJ116" s="484">
        <v>7.987715694000002</v>
      </c>
      <c r="GK116" s="484">
        <v>11.058900111000003</v>
      </c>
      <c r="GL116" s="484">
        <v>5.2196954040000012</v>
      </c>
      <c r="GM116" s="484">
        <v>4.8901691789999999</v>
      </c>
      <c r="GN116" s="484">
        <v>5.5360405799999999</v>
      </c>
      <c r="GO116" s="485">
        <v>7.7109136650000005</v>
      </c>
    </row>
    <row r="117" spans="1:197" hidden="1">
      <c r="A117" s="379" t="s">
        <v>697</v>
      </c>
      <c r="B117" s="380">
        <v>155</v>
      </c>
      <c r="C117" s="381">
        <v>490</v>
      </c>
      <c r="D117" s="381">
        <v>300</v>
      </c>
      <c r="E117" s="382">
        <v>12</v>
      </c>
      <c r="F117" s="382">
        <v>23</v>
      </c>
      <c r="G117" s="381">
        <v>27</v>
      </c>
      <c r="H117" s="389">
        <v>197.5</v>
      </c>
      <c r="I117" s="383">
        <v>5</v>
      </c>
      <c r="J117" s="493">
        <v>0.8</v>
      </c>
      <c r="K117" s="494"/>
      <c r="L117" s="369">
        <v>0.6</v>
      </c>
      <c r="M117" s="384">
        <v>0.8</v>
      </c>
      <c r="N117" s="480">
        <v>0.42699999999999999</v>
      </c>
      <c r="O117" s="371">
        <v>0.67700000000000005</v>
      </c>
      <c r="P117" s="371">
        <v>0.92700000000000005</v>
      </c>
      <c r="Q117" s="371">
        <v>0.627</v>
      </c>
      <c r="R117" s="371">
        <f t="shared" si="10"/>
        <v>0.877</v>
      </c>
      <c r="S117" s="371">
        <f t="shared" si="11"/>
        <v>1.127</v>
      </c>
      <c r="T117" s="372">
        <f t="shared" si="6"/>
        <v>19.359646113995765</v>
      </c>
      <c r="U117" s="373"/>
      <c r="V117" s="372">
        <f t="shared" si="7"/>
        <v>14.988113120512848</v>
      </c>
      <c r="W117" s="373"/>
      <c r="X117" s="371">
        <v>0.67</v>
      </c>
      <c r="Y117" s="371">
        <v>0.72</v>
      </c>
      <c r="Z117" s="371">
        <v>0.83</v>
      </c>
      <c r="AA117" s="371">
        <v>1.46</v>
      </c>
      <c r="AB117" s="371">
        <v>1.88</v>
      </c>
      <c r="AC117" s="371">
        <v>3</v>
      </c>
      <c r="AD117" s="371">
        <v>3.3</v>
      </c>
      <c r="AE117" s="371">
        <v>3.6</v>
      </c>
      <c r="AF117" s="371">
        <v>4</v>
      </c>
      <c r="AG117" s="371">
        <v>5</v>
      </c>
      <c r="AH117" s="374" t="s">
        <v>587</v>
      </c>
      <c r="AI117" s="371">
        <v>0.35</v>
      </c>
      <c r="AJ117" s="371">
        <v>0.49299999999999999</v>
      </c>
      <c r="AK117" s="371">
        <v>0.45</v>
      </c>
      <c r="AL117" s="371">
        <v>0.59299999999999997</v>
      </c>
      <c r="AM117" s="371">
        <v>0.55000000000000004</v>
      </c>
      <c r="AN117" s="371">
        <v>0.69299999999999995</v>
      </c>
      <c r="AO117" s="371">
        <v>0.65</v>
      </c>
      <c r="AP117" s="371">
        <v>0.79300000000000004</v>
      </c>
      <c r="AQ117" s="371">
        <v>1.68</v>
      </c>
      <c r="AR117" s="375">
        <v>1.47</v>
      </c>
      <c r="AS117" s="375">
        <v>1.8480000000000001</v>
      </c>
      <c r="AT117" s="375">
        <v>1.617</v>
      </c>
      <c r="AU117" s="376">
        <v>0.54</v>
      </c>
      <c r="AV117" s="377">
        <v>0.14000000000000001</v>
      </c>
      <c r="AW117" s="385"/>
      <c r="AX117" s="385"/>
      <c r="AY117" s="385"/>
      <c r="AZ117" s="386">
        <v>1.6</v>
      </c>
      <c r="BA117" s="386">
        <v>1.3</v>
      </c>
      <c r="BB117" s="386">
        <v>1.3</v>
      </c>
      <c r="BC117" s="386">
        <v>1.1000000000000001</v>
      </c>
      <c r="BD117" s="386">
        <v>1.1000000000000001</v>
      </c>
      <c r="BE117" s="386">
        <v>1.1000000000000001</v>
      </c>
      <c r="BF117" s="386">
        <v>1</v>
      </c>
      <c r="BG117" s="386">
        <v>1</v>
      </c>
      <c r="BH117" s="386">
        <v>1</v>
      </c>
      <c r="BI117" s="386">
        <v>1</v>
      </c>
      <c r="BJ117" s="386">
        <v>1</v>
      </c>
      <c r="BK117" s="386">
        <v>0.9</v>
      </c>
      <c r="BL117" s="386">
        <v>0.9</v>
      </c>
      <c r="BM117" s="386">
        <v>0.9</v>
      </c>
      <c r="BN117" s="386">
        <v>0.9</v>
      </c>
      <c r="BO117" s="386">
        <v>0.8</v>
      </c>
      <c r="BP117" s="386">
        <v>0.8</v>
      </c>
      <c r="BQ117" s="386">
        <v>0.7</v>
      </c>
      <c r="BR117" s="386">
        <v>0.7</v>
      </c>
      <c r="BS117" s="386">
        <v>0.7</v>
      </c>
      <c r="BT117" s="386">
        <v>0.6</v>
      </c>
      <c r="BU117" s="386">
        <v>0.6</v>
      </c>
      <c r="BV117" s="386">
        <v>0.6</v>
      </c>
      <c r="BW117" s="386">
        <v>0.6</v>
      </c>
      <c r="BX117" s="385"/>
      <c r="BY117" s="385"/>
      <c r="BZ117" s="385"/>
      <c r="CA117" s="386">
        <v>1.8</v>
      </c>
      <c r="CB117" s="386">
        <v>1.6</v>
      </c>
      <c r="CC117" s="386">
        <v>1.6</v>
      </c>
      <c r="CD117" s="386">
        <v>1.4</v>
      </c>
      <c r="CE117" s="386">
        <v>1.4</v>
      </c>
      <c r="CF117" s="386">
        <v>1.3</v>
      </c>
      <c r="CG117" s="386">
        <v>1.3</v>
      </c>
      <c r="CH117" s="386">
        <v>1.2</v>
      </c>
      <c r="CI117" s="386">
        <v>1.2</v>
      </c>
      <c r="CJ117" s="386">
        <v>1.2</v>
      </c>
      <c r="CK117" s="386">
        <v>1.2</v>
      </c>
      <c r="CL117" s="386">
        <v>1.1000000000000001</v>
      </c>
      <c r="CM117" s="386">
        <v>1</v>
      </c>
      <c r="CN117" s="386">
        <v>1</v>
      </c>
      <c r="CO117" s="386">
        <v>1</v>
      </c>
      <c r="CP117" s="386">
        <v>0.9</v>
      </c>
      <c r="CQ117" s="386">
        <v>0.9</v>
      </c>
      <c r="CR117" s="386">
        <v>0.8</v>
      </c>
      <c r="CS117" s="386">
        <v>0.8</v>
      </c>
      <c r="CT117" s="386">
        <v>0.8</v>
      </c>
      <c r="CU117" s="386">
        <v>0.7</v>
      </c>
      <c r="CV117" s="386">
        <v>0.7</v>
      </c>
      <c r="CW117" s="386">
        <v>0.6</v>
      </c>
      <c r="CX117" s="386">
        <v>0.6</v>
      </c>
      <c r="CY117" s="385"/>
      <c r="CZ117" s="385"/>
      <c r="DA117" s="385"/>
      <c r="DB117" s="386">
        <v>1.9</v>
      </c>
      <c r="DC117" s="386">
        <v>1.6</v>
      </c>
      <c r="DD117" s="386">
        <v>1.6</v>
      </c>
      <c r="DE117" s="386">
        <v>1.4</v>
      </c>
      <c r="DF117" s="386">
        <v>1.4</v>
      </c>
      <c r="DG117" s="386">
        <v>1.4</v>
      </c>
      <c r="DH117" s="386">
        <v>1.3</v>
      </c>
      <c r="DI117" s="386">
        <v>1.3</v>
      </c>
      <c r="DJ117" s="386">
        <v>1.3</v>
      </c>
      <c r="DK117" s="386">
        <v>1.3</v>
      </c>
      <c r="DL117" s="386">
        <v>1.3</v>
      </c>
      <c r="DM117" s="386">
        <v>1.2</v>
      </c>
      <c r="DN117" s="386">
        <v>1.2</v>
      </c>
      <c r="DO117" s="386">
        <v>1.2</v>
      </c>
      <c r="DP117" s="386">
        <v>1.2</v>
      </c>
      <c r="DQ117" s="386">
        <v>1.1000000000000001</v>
      </c>
      <c r="DR117" s="386">
        <v>1.1000000000000001</v>
      </c>
      <c r="DS117" s="386">
        <v>1</v>
      </c>
      <c r="DT117" s="386">
        <v>1</v>
      </c>
      <c r="DU117" s="386">
        <v>1</v>
      </c>
      <c r="DV117" s="386">
        <v>0.9</v>
      </c>
      <c r="DW117" s="386">
        <v>0.9</v>
      </c>
      <c r="DX117" s="386">
        <v>0.8</v>
      </c>
      <c r="DY117" s="386">
        <v>0.8</v>
      </c>
      <c r="DZ117" s="385"/>
      <c r="EA117" s="385"/>
      <c r="EB117" s="385"/>
      <c r="EC117" s="386">
        <v>2.1</v>
      </c>
      <c r="ED117" s="386">
        <v>1.8</v>
      </c>
      <c r="EE117" s="386">
        <v>1.8</v>
      </c>
      <c r="EF117" s="386">
        <v>1.7</v>
      </c>
      <c r="EG117" s="386">
        <v>1.7</v>
      </c>
      <c r="EH117" s="386">
        <v>1.7</v>
      </c>
      <c r="EI117" s="386">
        <v>1.6</v>
      </c>
      <c r="EJ117" s="386">
        <v>1.6</v>
      </c>
      <c r="EK117" s="386">
        <v>1.6</v>
      </c>
      <c r="EL117" s="386">
        <v>1.6</v>
      </c>
      <c r="EM117" s="386">
        <v>1.6</v>
      </c>
      <c r="EN117" s="386">
        <v>1.5</v>
      </c>
      <c r="EO117" s="386">
        <v>1.5</v>
      </c>
      <c r="EP117" s="386">
        <v>1.5</v>
      </c>
      <c r="EQ117" s="386">
        <v>1.5</v>
      </c>
      <c r="ER117" s="386">
        <v>1</v>
      </c>
      <c r="ES117" s="386">
        <v>1.3</v>
      </c>
      <c r="ET117" s="386">
        <v>1.2</v>
      </c>
      <c r="EU117" s="386">
        <v>1.2</v>
      </c>
      <c r="EV117" s="386">
        <v>1.2</v>
      </c>
      <c r="EW117" s="386">
        <v>1.1000000000000001</v>
      </c>
      <c r="EX117" s="386">
        <v>1.1000000000000001</v>
      </c>
      <c r="EY117" s="386">
        <v>1</v>
      </c>
      <c r="EZ117" s="386">
        <v>1</v>
      </c>
      <c r="FA117" s="385"/>
      <c r="FB117" s="385"/>
      <c r="FC117" s="385"/>
      <c r="FD117" s="385"/>
      <c r="FE117" s="386">
        <v>2.1</v>
      </c>
      <c r="FF117" s="386">
        <v>2.1</v>
      </c>
      <c r="FG117" s="386">
        <v>1.9</v>
      </c>
      <c r="FH117" s="386">
        <v>1.9</v>
      </c>
      <c r="FI117" s="397"/>
      <c r="FJ117" s="398"/>
      <c r="FK117" s="398"/>
      <c r="FL117" s="398"/>
      <c r="FM117" s="398"/>
      <c r="FN117" s="398"/>
      <c r="FO117" s="398"/>
      <c r="FP117" s="386">
        <v>1.4</v>
      </c>
      <c r="FQ117" s="386">
        <v>1.4</v>
      </c>
      <c r="FR117" s="375">
        <v>1.3</v>
      </c>
      <c r="FS117" s="386">
        <v>1.3</v>
      </c>
      <c r="FT117" s="386">
        <v>1.3</v>
      </c>
      <c r="FU117" s="386">
        <v>1.2</v>
      </c>
      <c r="FV117" s="386">
        <v>1.2</v>
      </c>
      <c r="FW117" s="386">
        <v>1.2</v>
      </c>
      <c r="FX117" s="386">
        <v>1.1000000000000001</v>
      </c>
      <c r="FY117" s="386">
        <v>1.1000000000000001</v>
      </c>
      <c r="FZ117" s="386">
        <v>0.9</v>
      </c>
      <c r="GA117" s="375">
        <v>0.9</v>
      </c>
      <c r="GB117" s="387"/>
      <c r="GC117" s="484">
        <v>32.899898303999997</v>
      </c>
      <c r="GD117" s="484">
        <v>37.36827391500001</v>
      </c>
      <c r="GE117" s="484">
        <v>43.892893170000001</v>
      </c>
      <c r="GF117" s="484">
        <v>46.845448146000003</v>
      </c>
      <c r="GG117" s="485">
        <v>52.526480265000018</v>
      </c>
      <c r="GH117" s="486">
        <v>7.2891200970000014</v>
      </c>
      <c r="GI117" s="484">
        <v>6.0105583440000014</v>
      </c>
      <c r="GJ117" s="484">
        <v>7.987715694000002</v>
      </c>
      <c r="GK117" s="484">
        <v>11.058900111000003</v>
      </c>
      <c r="GL117" s="484">
        <v>5.2196954040000012</v>
      </c>
      <c r="GM117" s="484">
        <v>4.8901691789999999</v>
      </c>
      <c r="GN117" s="484">
        <v>5.5360405799999999</v>
      </c>
      <c r="GO117" s="485">
        <v>7.7109136650000005</v>
      </c>
    </row>
    <row r="118" spans="1:197" hidden="1">
      <c r="A118" s="379" t="s">
        <v>698</v>
      </c>
      <c r="B118" s="380">
        <v>107</v>
      </c>
      <c r="C118" s="381">
        <v>472</v>
      </c>
      <c r="D118" s="381">
        <v>300</v>
      </c>
      <c r="E118" s="382">
        <v>10.5</v>
      </c>
      <c r="F118" s="382">
        <v>14</v>
      </c>
      <c r="G118" s="381">
        <v>27</v>
      </c>
      <c r="H118" s="389">
        <v>136.9</v>
      </c>
      <c r="I118" s="383">
        <v>5</v>
      </c>
      <c r="J118" s="493">
        <v>0.8</v>
      </c>
      <c r="K118" s="494"/>
      <c r="L118" s="369">
        <v>0.6</v>
      </c>
      <c r="M118" s="384">
        <v>0.8</v>
      </c>
      <c r="N118" s="480">
        <v>0.42699999999999999</v>
      </c>
      <c r="O118" s="371">
        <v>0.67700000000000005</v>
      </c>
      <c r="P118" s="371">
        <v>0.92700000000000005</v>
      </c>
      <c r="Q118" s="371">
        <v>0.627</v>
      </c>
      <c r="R118" s="371">
        <f t="shared" si="10"/>
        <v>0.877</v>
      </c>
      <c r="S118" s="371">
        <f t="shared" si="11"/>
        <v>1.127</v>
      </c>
      <c r="T118" s="372">
        <f t="shared" si="6"/>
        <v>19.359646113995765</v>
      </c>
      <c r="U118" s="373"/>
      <c r="V118" s="372">
        <f t="shared" si="7"/>
        <v>14.988113120512848</v>
      </c>
      <c r="W118" s="373"/>
      <c r="X118" s="371">
        <v>0.67</v>
      </c>
      <c r="Y118" s="371">
        <v>0.72</v>
      </c>
      <c r="Z118" s="371">
        <v>0.83</v>
      </c>
      <c r="AA118" s="371">
        <v>1.46</v>
      </c>
      <c r="AB118" s="371">
        <v>1.88</v>
      </c>
      <c r="AC118" s="371">
        <v>3</v>
      </c>
      <c r="AD118" s="371">
        <v>3.3</v>
      </c>
      <c r="AE118" s="371">
        <v>3.6</v>
      </c>
      <c r="AF118" s="371">
        <v>4</v>
      </c>
      <c r="AG118" s="371">
        <v>5</v>
      </c>
      <c r="AH118" s="374" t="s">
        <v>587</v>
      </c>
      <c r="AI118" s="371">
        <v>0.27500000000000002</v>
      </c>
      <c r="AJ118" s="371">
        <v>0.35099999999999998</v>
      </c>
      <c r="AK118" s="371">
        <v>0.375</v>
      </c>
      <c r="AL118" s="371">
        <v>0.45100000000000001</v>
      </c>
      <c r="AM118" s="371">
        <v>0.47499999999999998</v>
      </c>
      <c r="AN118" s="371">
        <v>0.55100000000000005</v>
      </c>
      <c r="AO118" s="371">
        <v>0.57499999999999996</v>
      </c>
      <c r="AP118" s="371">
        <v>0.65100000000000002</v>
      </c>
      <c r="AQ118" s="371">
        <v>1.68</v>
      </c>
      <c r="AR118" s="375">
        <v>1.47</v>
      </c>
      <c r="AS118" s="375">
        <v>1.8480000000000001</v>
      </c>
      <c r="AT118" s="375">
        <v>1.617</v>
      </c>
      <c r="AU118" s="376">
        <v>0.54</v>
      </c>
      <c r="AV118" s="377">
        <v>0.14000000000000001</v>
      </c>
      <c r="AW118" s="385"/>
      <c r="AX118" s="385"/>
      <c r="AY118" s="385"/>
      <c r="AZ118" s="385"/>
      <c r="BA118" s="385"/>
      <c r="BB118" s="385"/>
      <c r="BC118" s="385"/>
      <c r="BD118" s="385"/>
      <c r="BE118" s="387"/>
      <c r="BF118" s="385"/>
      <c r="BG118" s="385"/>
      <c r="BH118" s="385"/>
      <c r="BI118" s="385"/>
      <c r="BJ118" s="385"/>
      <c r="BK118" s="385"/>
      <c r="BL118" s="385"/>
      <c r="BM118" s="385"/>
      <c r="BN118" s="375">
        <v>1</v>
      </c>
      <c r="BO118" s="386">
        <v>0.9</v>
      </c>
      <c r="BP118" s="386">
        <v>0.9</v>
      </c>
      <c r="BQ118" s="386">
        <v>0.8</v>
      </c>
      <c r="BR118" s="386">
        <v>0.8</v>
      </c>
      <c r="BS118" s="386">
        <v>0.8</v>
      </c>
      <c r="BT118" s="386">
        <v>0.7</v>
      </c>
      <c r="BU118" s="386">
        <v>0.7</v>
      </c>
      <c r="BV118" s="386">
        <v>0.6</v>
      </c>
      <c r="BW118" s="386">
        <v>0.6</v>
      </c>
      <c r="BX118" s="385"/>
      <c r="BY118" s="385"/>
      <c r="BZ118" s="385"/>
      <c r="CA118" s="385"/>
      <c r="CB118" s="385"/>
      <c r="CC118" s="385"/>
      <c r="CD118" s="385"/>
      <c r="CE118" s="385"/>
      <c r="CF118" s="387"/>
      <c r="CG118" s="385"/>
      <c r="CH118" s="385"/>
      <c r="CI118" s="385"/>
      <c r="CJ118" s="385"/>
      <c r="CK118" s="385"/>
      <c r="CL118" s="385"/>
      <c r="CM118" s="385"/>
      <c r="CN118" s="385"/>
      <c r="CO118" s="375">
        <v>1</v>
      </c>
      <c r="CP118" s="386">
        <v>0.9</v>
      </c>
      <c r="CQ118" s="386">
        <v>0.9</v>
      </c>
      <c r="CR118" s="386">
        <v>0.8</v>
      </c>
      <c r="CS118" s="386">
        <v>0.8</v>
      </c>
      <c r="CT118" s="386">
        <v>0.8</v>
      </c>
      <c r="CU118" s="386">
        <v>0.7</v>
      </c>
      <c r="CV118" s="386">
        <v>0.7</v>
      </c>
      <c r="CW118" s="386">
        <v>0.6</v>
      </c>
      <c r="CX118" s="386">
        <v>0.6</v>
      </c>
      <c r="CY118" s="385"/>
      <c r="CZ118" s="385"/>
      <c r="DA118" s="385"/>
      <c r="DB118" s="385"/>
      <c r="DC118" s="385"/>
      <c r="DD118" s="385"/>
      <c r="DE118" s="385"/>
      <c r="DF118" s="385"/>
      <c r="DG118" s="387"/>
      <c r="DH118" s="385"/>
      <c r="DI118" s="385"/>
      <c r="DJ118" s="385"/>
      <c r="DK118" s="385"/>
      <c r="DL118" s="385"/>
      <c r="DM118" s="385"/>
      <c r="DN118" s="385"/>
      <c r="DO118" s="385"/>
      <c r="DP118" s="375">
        <v>1</v>
      </c>
      <c r="DQ118" s="386">
        <v>0.9</v>
      </c>
      <c r="DR118" s="386">
        <v>0.9</v>
      </c>
      <c r="DS118" s="386">
        <v>0.8</v>
      </c>
      <c r="DT118" s="386">
        <v>0.8</v>
      </c>
      <c r="DU118" s="386">
        <v>0.8</v>
      </c>
      <c r="DV118" s="386">
        <v>0.7</v>
      </c>
      <c r="DW118" s="386">
        <v>0.7</v>
      </c>
      <c r="DX118" s="386">
        <v>0.6</v>
      </c>
      <c r="DY118" s="386">
        <v>0.6</v>
      </c>
      <c r="DZ118" s="385"/>
      <c r="EA118" s="385"/>
      <c r="EB118" s="385"/>
      <c r="EC118" s="385"/>
      <c r="ED118" s="385"/>
      <c r="EE118" s="385"/>
      <c r="EF118" s="385"/>
      <c r="EG118" s="385"/>
      <c r="EH118" s="387"/>
      <c r="EI118" s="385"/>
      <c r="EJ118" s="385"/>
      <c r="EK118" s="385"/>
      <c r="EL118" s="385"/>
      <c r="EM118" s="385"/>
      <c r="EN118" s="385"/>
      <c r="EO118" s="385"/>
      <c r="EP118" s="385"/>
      <c r="EQ118" s="375">
        <v>1.5</v>
      </c>
      <c r="ER118" s="386">
        <v>1.4</v>
      </c>
      <c r="ES118" s="386">
        <v>1.4</v>
      </c>
      <c r="ET118" s="386">
        <v>1.3</v>
      </c>
      <c r="EU118" s="386">
        <v>1.3</v>
      </c>
      <c r="EV118" s="386">
        <v>1.3</v>
      </c>
      <c r="EW118" s="386">
        <v>1.2</v>
      </c>
      <c r="EX118" s="386">
        <v>1.2</v>
      </c>
      <c r="EY118" s="386">
        <v>1.1000000000000001</v>
      </c>
      <c r="EZ118" s="386">
        <v>1.1000000000000001</v>
      </c>
      <c r="FA118" s="385"/>
      <c r="FB118" s="385"/>
      <c r="FC118" s="385"/>
      <c r="FD118" s="385"/>
      <c r="FE118" s="385"/>
      <c r="FF118" s="385"/>
      <c r="FG118" s="385"/>
      <c r="FH118" s="385"/>
      <c r="FI118" s="397"/>
      <c r="FJ118" s="398"/>
      <c r="FK118" s="398"/>
      <c r="FL118" s="398"/>
      <c r="FM118" s="398"/>
      <c r="FN118" s="398"/>
      <c r="FO118" s="398"/>
      <c r="FP118" s="386">
        <v>1.4</v>
      </c>
      <c r="FQ118" s="386">
        <v>1.4</v>
      </c>
      <c r="FR118" s="375">
        <v>1.3</v>
      </c>
      <c r="FS118" s="386">
        <v>1.3</v>
      </c>
      <c r="FT118" s="386">
        <v>1.3</v>
      </c>
      <c r="FU118" s="386">
        <v>1.2</v>
      </c>
      <c r="FV118" s="386">
        <v>1.2</v>
      </c>
      <c r="FW118" s="386">
        <v>1.2</v>
      </c>
      <c r="FX118" s="386">
        <v>1.1000000000000001</v>
      </c>
      <c r="FY118" s="386">
        <v>1.1000000000000001</v>
      </c>
      <c r="FZ118" s="386">
        <v>0.9</v>
      </c>
      <c r="GA118" s="375">
        <v>0.9</v>
      </c>
      <c r="GB118" s="387"/>
      <c r="GC118" s="484">
        <v>42.008003163000005</v>
      </c>
      <c r="GD118" s="484">
        <v>47.741759477999999</v>
      </c>
      <c r="GE118" s="484">
        <v>56.124906642000006</v>
      </c>
      <c r="GF118" s="484">
        <v>59.776057215000009</v>
      </c>
      <c r="GG118" s="485">
        <v>67.03881521400001</v>
      </c>
      <c r="GH118" s="486">
        <v>7.2891200970000014</v>
      </c>
      <c r="GI118" s="484">
        <v>6.0105583440000014</v>
      </c>
      <c r="GJ118" s="484">
        <v>7.987715694000002</v>
      </c>
      <c r="GK118" s="484">
        <v>11.058900111000003</v>
      </c>
      <c r="GL118" s="484">
        <v>5.2196954040000012</v>
      </c>
      <c r="GM118" s="484">
        <v>4.8901691789999999</v>
      </c>
      <c r="GN118" s="484">
        <v>5.5360405799999999</v>
      </c>
      <c r="GO118" s="485">
        <v>7.7109136650000005</v>
      </c>
    </row>
    <row r="119" spans="1:197" hidden="1">
      <c r="A119" s="379" t="s">
        <v>699</v>
      </c>
      <c r="B119" s="380">
        <v>187</v>
      </c>
      <c r="C119" s="381">
        <v>500</v>
      </c>
      <c r="D119" s="381">
        <v>300</v>
      </c>
      <c r="E119" s="382">
        <v>14.5</v>
      </c>
      <c r="F119" s="382">
        <v>28</v>
      </c>
      <c r="G119" s="381">
        <v>27</v>
      </c>
      <c r="H119" s="389">
        <v>238.6</v>
      </c>
      <c r="I119" s="383">
        <v>5</v>
      </c>
      <c r="J119" s="493">
        <v>0.8</v>
      </c>
      <c r="K119" s="494"/>
      <c r="L119" s="369">
        <v>0.6</v>
      </c>
      <c r="M119" s="384">
        <v>0.8</v>
      </c>
      <c r="N119" s="480">
        <v>0.44600000000000001</v>
      </c>
      <c r="O119" s="371">
        <v>0.69599999999999995</v>
      </c>
      <c r="P119" s="371">
        <v>0.94599999999999995</v>
      </c>
      <c r="Q119" s="371">
        <v>0.64600000000000002</v>
      </c>
      <c r="R119" s="371">
        <f t="shared" si="10"/>
        <v>0.89600000000000002</v>
      </c>
      <c r="S119" s="371">
        <f t="shared" si="11"/>
        <v>1.1459999999999999</v>
      </c>
      <c r="T119" s="372">
        <f t="shared" si="6"/>
        <v>19.359646113995765</v>
      </c>
      <c r="U119" s="373"/>
      <c r="V119" s="372">
        <f t="shared" si="7"/>
        <v>14.988113120512848</v>
      </c>
      <c r="W119" s="373"/>
      <c r="X119" s="371">
        <v>0.67</v>
      </c>
      <c r="Y119" s="371">
        <v>0.72</v>
      </c>
      <c r="Z119" s="371">
        <v>0.83</v>
      </c>
      <c r="AA119" s="371">
        <v>1.46</v>
      </c>
      <c r="AB119" s="371">
        <v>1.88</v>
      </c>
      <c r="AC119" s="371">
        <v>3</v>
      </c>
      <c r="AD119" s="371">
        <v>3.3</v>
      </c>
      <c r="AE119" s="371">
        <v>3.6</v>
      </c>
      <c r="AF119" s="371">
        <v>4</v>
      </c>
      <c r="AG119" s="371">
        <v>5</v>
      </c>
      <c r="AH119" s="374" t="s">
        <v>587</v>
      </c>
      <c r="AI119" s="371">
        <v>0.42499999999999999</v>
      </c>
      <c r="AJ119" s="371">
        <v>0.53100000000000003</v>
      </c>
      <c r="AK119" s="371">
        <v>0.52500000000000002</v>
      </c>
      <c r="AL119" s="371">
        <v>0.63100000000000001</v>
      </c>
      <c r="AM119" s="371">
        <v>0.625</v>
      </c>
      <c r="AN119" s="371">
        <v>0.73099999999999998</v>
      </c>
      <c r="AO119" s="371">
        <v>0.72499999999999998</v>
      </c>
      <c r="AP119" s="371">
        <v>0.83099999999999996</v>
      </c>
      <c r="AQ119" s="371">
        <v>1.68</v>
      </c>
      <c r="AR119" s="375">
        <v>1.47</v>
      </c>
      <c r="AS119" s="375">
        <v>1.8480000000000001</v>
      </c>
      <c r="AT119" s="375">
        <v>1.617</v>
      </c>
      <c r="AU119" s="376">
        <v>0.55000000000000004</v>
      </c>
      <c r="AV119" s="377">
        <v>0.15</v>
      </c>
      <c r="AW119" s="385"/>
      <c r="AX119" s="385"/>
      <c r="AY119" s="385"/>
      <c r="AZ119" s="386">
        <v>1.6</v>
      </c>
      <c r="BA119" s="386">
        <v>1.3</v>
      </c>
      <c r="BB119" s="386">
        <v>1.3</v>
      </c>
      <c r="BC119" s="386">
        <v>1.1000000000000001</v>
      </c>
      <c r="BD119" s="386">
        <v>1.1000000000000001</v>
      </c>
      <c r="BE119" s="386">
        <v>1.1000000000000001</v>
      </c>
      <c r="BF119" s="386">
        <v>1</v>
      </c>
      <c r="BG119" s="386">
        <v>1</v>
      </c>
      <c r="BH119" s="386">
        <v>1</v>
      </c>
      <c r="BI119" s="386">
        <v>1</v>
      </c>
      <c r="BJ119" s="386">
        <v>1</v>
      </c>
      <c r="BK119" s="386">
        <v>0.9</v>
      </c>
      <c r="BL119" s="386">
        <v>0.9</v>
      </c>
      <c r="BM119" s="386">
        <v>0.9</v>
      </c>
      <c r="BN119" s="386">
        <v>0.9</v>
      </c>
      <c r="BO119" s="386">
        <v>0.8</v>
      </c>
      <c r="BP119" s="386">
        <v>0.8</v>
      </c>
      <c r="BQ119" s="386">
        <v>0.7</v>
      </c>
      <c r="BR119" s="386">
        <v>0.7</v>
      </c>
      <c r="BS119" s="386">
        <v>0.7</v>
      </c>
      <c r="BT119" s="386">
        <v>0.6</v>
      </c>
      <c r="BU119" s="386">
        <v>0.6</v>
      </c>
      <c r="BV119" s="386">
        <v>0.6</v>
      </c>
      <c r="BW119" s="386">
        <v>0.6</v>
      </c>
      <c r="BX119" s="385"/>
      <c r="BY119" s="385"/>
      <c r="BZ119" s="385"/>
      <c r="CA119" s="386">
        <v>1.8</v>
      </c>
      <c r="CB119" s="386">
        <v>1.6</v>
      </c>
      <c r="CC119" s="386">
        <v>1.6</v>
      </c>
      <c r="CD119" s="386">
        <v>1.4</v>
      </c>
      <c r="CE119" s="386">
        <v>1.4</v>
      </c>
      <c r="CF119" s="386">
        <v>1.3</v>
      </c>
      <c r="CG119" s="386">
        <v>1.3</v>
      </c>
      <c r="CH119" s="386">
        <v>1.2</v>
      </c>
      <c r="CI119" s="386">
        <v>1.2</v>
      </c>
      <c r="CJ119" s="386">
        <v>1.2</v>
      </c>
      <c r="CK119" s="386">
        <v>1.2</v>
      </c>
      <c r="CL119" s="386">
        <v>1.1000000000000001</v>
      </c>
      <c r="CM119" s="386">
        <v>1</v>
      </c>
      <c r="CN119" s="386">
        <v>1</v>
      </c>
      <c r="CO119" s="386">
        <v>1</v>
      </c>
      <c r="CP119" s="386">
        <v>0.9</v>
      </c>
      <c r="CQ119" s="386">
        <v>0.9</v>
      </c>
      <c r="CR119" s="386">
        <v>0.8</v>
      </c>
      <c r="CS119" s="386">
        <v>0.8</v>
      </c>
      <c r="CT119" s="386">
        <v>0.8</v>
      </c>
      <c r="CU119" s="386">
        <v>0.7</v>
      </c>
      <c r="CV119" s="386">
        <v>0.7</v>
      </c>
      <c r="CW119" s="386">
        <v>0.6</v>
      </c>
      <c r="CX119" s="386">
        <v>0.6</v>
      </c>
      <c r="CY119" s="385"/>
      <c r="CZ119" s="385"/>
      <c r="DA119" s="385"/>
      <c r="DB119" s="386">
        <v>2</v>
      </c>
      <c r="DC119" s="386">
        <v>1.8</v>
      </c>
      <c r="DD119" s="386">
        <v>1.8</v>
      </c>
      <c r="DE119" s="386">
        <v>1.6</v>
      </c>
      <c r="DF119" s="386">
        <v>1.6</v>
      </c>
      <c r="DG119" s="386">
        <v>1.5</v>
      </c>
      <c r="DH119" s="386">
        <v>1.5</v>
      </c>
      <c r="DI119" s="386">
        <v>1.4</v>
      </c>
      <c r="DJ119" s="386">
        <v>1.4</v>
      </c>
      <c r="DK119" s="386">
        <v>1.4</v>
      </c>
      <c r="DL119" s="386">
        <v>1.4</v>
      </c>
      <c r="DM119" s="386">
        <v>1.3</v>
      </c>
      <c r="DN119" s="386">
        <v>1.2</v>
      </c>
      <c r="DO119" s="386">
        <v>1.2</v>
      </c>
      <c r="DP119" s="386">
        <v>1.2</v>
      </c>
      <c r="DQ119" s="386">
        <v>1.1000000000000001</v>
      </c>
      <c r="DR119" s="386">
        <v>1.1000000000000001</v>
      </c>
      <c r="DS119" s="386">
        <v>1</v>
      </c>
      <c r="DT119" s="386">
        <v>1</v>
      </c>
      <c r="DU119" s="386">
        <v>1</v>
      </c>
      <c r="DV119" s="386">
        <v>0.9</v>
      </c>
      <c r="DW119" s="386">
        <v>0.9</v>
      </c>
      <c r="DX119" s="386">
        <v>0.8</v>
      </c>
      <c r="DY119" s="386">
        <v>0.8</v>
      </c>
      <c r="DZ119" s="385"/>
      <c r="EA119" s="385"/>
      <c r="EB119" s="385"/>
      <c r="EC119" s="386">
        <v>2.1</v>
      </c>
      <c r="ED119" s="386">
        <v>1.8</v>
      </c>
      <c r="EE119" s="386">
        <v>1.8</v>
      </c>
      <c r="EF119" s="386">
        <v>1.6</v>
      </c>
      <c r="EG119" s="386">
        <v>1.6</v>
      </c>
      <c r="EH119" s="386">
        <v>1.6</v>
      </c>
      <c r="EI119" s="386">
        <v>1.5</v>
      </c>
      <c r="EJ119" s="386">
        <v>1.5</v>
      </c>
      <c r="EK119" s="386">
        <v>1.5</v>
      </c>
      <c r="EL119" s="386">
        <v>1.5</v>
      </c>
      <c r="EM119" s="386">
        <v>1.5</v>
      </c>
      <c r="EN119" s="386">
        <v>1.4</v>
      </c>
      <c r="EO119" s="386">
        <v>1.4</v>
      </c>
      <c r="EP119" s="386">
        <v>1.4</v>
      </c>
      <c r="EQ119" s="386">
        <v>1.4</v>
      </c>
      <c r="ER119" s="386">
        <v>1.3</v>
      </c>
      <c r="ES119" s="386">
        <v>1.3</v>
      </c>
      <c r="ET119" s="386">
        <v>1.2</v>
      </c>
      <c r="EU119" s="386">
        <v>1.2</v>
      </c>
      <c r="EV119" s="386">
        <v>1.2</v>
      </c>
      <c r="EW119" s="386">
        <v>1.1000000000000001</v>
      </c>
      <c r="EX119" s="386">
        <v>1.1000000000000001</v>
      </c>
      <c r="EY119" s="386">
        <v>1</v>
      </c>
      <c r="EZ119" s="386">
        <v>1</v>
      </c>
      <c r="FA119" s="385"/>
      <c r="FB119" s="385"/>
      <c r="FC119" s="385"/>
      <c r="FD119" s="385"/>
      <c r="FE119" s="386">
        <v>2.1</v>
      </c>
      <c r="FF119" s="386">
        <v>2.1</v>
      </c>
      <c r="FG119" s="386">
        <v>1.9</v>
      </c>
      <c r="FH119" s="386">
        <v>1.9</v>
      </c>
      <c r="FI119" s="397"/>
      <c r="FJ119" s="398"/>
      <c r="FK119" s="398"/>
      <c r="FL119" s="398"/>
      <c r="FM119" s="398"/>
      <c r="FN119" s="398"/>
      <c r="FO119" s="398"/>
      <c r="FP119" s="386">
        <v>1.4</v>
      </c>
      <c r="FQ119" s="386">
        <v>1.4</v>
      </c>
      <c r="FR119" s="375">
        <v>1.3</v>
      </c>
      <c r="FS119" s="386">
        <v>1.3</v>
      </c>
      <c r="FT119" s="386">
        <v>1.3</v>
      </c>
      <c r="FU119" s="386">
        <v>1.2</v>
      </c>
      <c r="FV119" s="386">
        <v>1.2</v>
      </c>
      <c r="FW119" s="386">
        <v>1.2</v>
      </c>
      <c r="FX119" s="386">
        <v>1.1000000000000001</v>
      </c>
      <c r="FY119" s="386">
        <v>1.1000000000000001</v>
      </c>
      <c r="FZ119" s="386">
        <v>0.9</v>
      </c>
      <c r="GA119" s="375">
        <v>0.9</v>
      </c>
      <c r="GB119" s="387"/>
      <c r="GC119" s="484">
        <v>30.276869553000004</v>
      </c>
      <c r="GD119" s="484">
        <v>33.058070892000003</v>
      </c>
      <c r="GE119" s="484">
        <v>37.091471886000001</v>
      </c>
      <c r="GF119" s="484">
        <v>38.897275598999997</v>
      </c>
      <c r="GG119" s="485">
        <v>42.377072535000003</v>
      </c>
      <c r="GH119" s="486">
        <v>7.2891200970000014</v>
      </c>
      <c r="GI119" s="484">
        <v>6.0105583440000014</v>
      </c>
      <c r="GJ119" s="484">
        <v>7.987715694000002</v>
      </c>
      <c r="GK119" s="484">
        <v>11.058900111000003</v>
      </c>
      <c r="GL119" s="484">
        <v>5.2196954040000012</v>
      </c>
      <c r="GM119" s="484">
        <v>4.8901691789999999</v>
      </c>
      <c r="GN119" s="484">
        <v>5.5360405799999999</v>
      </c>
      <c r="GO119" s="485">
        <v>7.7109136650000005</v>
      </c>
    </row>
    <row r="120" spans="1:197" hidden="1">
      <c r="A120" s="379" t="s">
        <v>700</v>
      </c>
      <c r="B120" s="380">
        <v>270</v>
      </c>
      <c r="C120" s="381">
        <v>524</v>
      </c>
      <c r="D120" s="381">
        <v>306</v>
      </c>
      <c r="E120" s="382">
        <v>21</v>
      </c>
      <c r="F120" s="382">
        <v>40</v>
      </c>
      <c r="G120" s="381">
        <v>27</v>
      </c>
      <c r="H120" s="389">
        <v>344.3</v>
      </c>
      <c r="I120" s="383">
        <v>5</v>
      </c>
      <c r="J120" s="493">
        <v>0.8</v>
      </c>
      <c r="K120" s="494"/>
      <c r="L120" s="369">
        <v>0.6</v>
      </c>
      <c r="M120" s="384">
        <v>0.8</v>
      </c>
      <c r="N120" s="480">
        <v>0.44600000000000001</v>
      </c>
      <c r="O120" s="371">
        <v>0.69599999999999995</v>
      </c>
      <c r="P120" s="371">
        <v>0.94599999999999995</v>
      </c>
      <c r="Q120" s="371">
        <v>0.64600000000000002</v>
      </c>
      <c r="R120" s="371">
        <f t="shared" si="10"/>
        <v>0.89600000000000002</v>
      </c>
      <c r="S120" s="371">
        <f t="shared" si="11"/>
        <v>1.1459999999999999</v>
      </c>
      <c r="T120" s="372">
        <f t="shared" si="6"/>
        <v>19.359646113995765</v>
      </c>
      <c r="U120" s="373"/>
      <c r="V120" s="372">
        <f t="shared" si="7"/>
        <v>14.988113120512848</v>
      </c>
      <c r="W120" s="373"/>
      <c r="X120" s="374">
        <v>0.72</v>
      </c>
      <c r="Y120" s="374">
        <v>0.77</v>
      </c>
      <c r="Z120" s="374">
        <v>0.87</v>
      </c>
      <c r="AA120" s="374">
        <v>1.54</v>
      </c>
      <c r="AB120" s="374">
        <v>1.96</v>
      </c>
      <c r="AC120" s="374">
        <v>3.18</v>
      </c>
      <c r="AD120" s="374">
        <v>3.6</v>
      </c>
      <c r="AE120" s="374">
        <v>3.85</v>
      </c>
      <c r="AF120" s="374">
        <v>4.28</v>
      </c>
      <c r="AG120" s="374">
        <v>5.75</v>
      </c>
      <c r="AH120" s="374" t="s">
        <v>587</v>
      </c>
      <c r="AI120" s="371">
        <v>0.65</v>
      </c>
      <c r="AJ120" s="371">
        <v>0.97499999999999998</v>
      </c>
      <c r="AK120" s="371">
        <v>0.8</v>
      </c>
      <c r="AL120" s="371">
        <v>1.05</v>
      </c>
      <c r="AM120" s="371">
        <v>0.9</v>
      </c>
      <c r="AN120" s="371">
        <v>1.125</v>
      </c>
      <c r="AO120" s="371">
        <v>1</v>
      </c>
      <c r="AP120" s="371">
        <v>1.2</v>
      </c>
      <c r="AQ120" s="371">
        <v>1.68</v>
      </c>
      <c r="AR120" s="375">
        <v>1.47</v>
      </c>
      <c r="AS120" s="375">
        <v>1.8480000000000001</v>
      </c>
      <c r="AT120" s="375">
        <v>1.617</v>
      </c>
      <c r="AU120" s="376">
        <v>0.56000000000000005</v>
      </c>
      <c r="AV120" s="377">
        <v>0.16</v>
      </c>
      <c r="AW120" s="385"/>
      <c r="AX120" s="385"/>
      <c r="AY120" s="386">
        <v>1.6</v>
      </c>
      <c r="AZ120" s="386">
        <v>1.6</v>
      </c>
      <c r="BA120" s="386">
        <v>1.3</v>
      </c>
      <c r="BB120" s="386">
        <v>1.3</v>
      </c>
      <c r="BC120" s="386">
        <v>1.1000000000000001</v>
      </c>
      <c r="BD120" s="386">
        <v>1.1000000000000001</v>
      </c>
      <c r="BE120" s="386">
        <v>1.1000000000000001</v>
      </c>
      <c r="BF120" s="386">
        <v>1</v>
      </c>
      <c r="BG120" s="386">
        <v>1</v>
      </c>
      <c r="BH120" s="386">
        <v>1</v>
      </c>
      <c r="BI120" s="386">
        <v>1</v>
      </c>
      <c r="BJ120" s="386">
        <v>1</v>
      </c>
      <c r="BK120" s="386">
        <v>0.9</v>
      </c>
      <c r="BL120" s="386">
        <v>0.9</v>
      </c>
      <c r="BM120" s="386">
        <v>0.9</v>
      </c>
      <c r="BN120" s="386">
        <v>0.9</v>
      </c>
      <c r="BO120" s="386">
        <v>0.8</v>
      </c>
      <c r="BP120" s="386">
        <v>0.8</v>
      </c>
      <c r="BQ120" s="386">
        <v>0.7</v>
      </c>
      <c r="BR120" s="386">
        <v>0.7</v>
      </c>
      <c r="BS120" s="386">
        <v>0.7</v>
      </c>
      <c r="BT120" s="386">
        <v>0.6</v>
      </c>
      <c r="BU120" s="386">
        <v>0.6</v>
      </c>
      <c r="BV120" s="386">
        <v>0.6</v>
      </c>
      <c r="BW120" s="386">
        <v>0.6</v>
      </c>
      <c r="BX120" s="385"/>
      <c r="BY120" s="385"/>
      <c r="BZ120" s="386">
        <v>1.8</v>
      </c>
      <c r="CA120" s="386">
        <v>1.8</v>
      </c>
      <c r="CB120" s="386">
        <v>1.6</v>
      </c>
      <c r="CC120" s="386">
        <v>1.6</v>
      </c>
      <c r="CD120" s="386">
        <v>1.4</v>
      </c>
      <c r="CE120" s="386">
        <v>1.4</v>
      </c>
      <c r="CF120" s="386">
        <v>1.3</v>
      </c>
      <c r="CG120" s="386">
        <v>1.3</v>
      </c>
      <c r="CH120" s="386">
        <v>1.2</v>
      </c>
      <c r="CI120" s="386">
        <v>1.2</v>
      </c>
      <c r="CJ120" s="386">
        <v>1.2</v>
      </c>
      <c r="CK120" s="386">
        <v>1.2</v>
      </c>
      <c r="CL120" s="386">
        <v>1.1000000000000001</v>
      </c>
      <c r="CM120" s="386">
        <v>1</v>
      </c>
      <c r="CN120" s="386">
        <v>1</v>
      </c>
      <c r="CO120" s="386">
        <v>1</v>
      </c>
      <c r="CP120" s="386">
        <v>0.9</v>
      </c>
      <c r="CQ120" s="386">
        <v>0.9</v>
      </c>
      <c r="CR120" s="386">
        <v>0.8</v>
      </c>
      <c r="CS120" s="386">
        <v>0.8</v>
      </c>
      <c r="CT120" s="386">
        <v>0.8</v>
      </c>
      <c r="CU120" s="386">
        <v>0.7</v>
      </c>
      <c r="CV120" s="386">
        <v>0.7</v>
      </c>
      <c r="CW120" s="386">
        <v>0.6</v>
      </c>
      <c r="CX120" s="386">
        <v>0.6</v>
      </c>
      <c r="CY120" s="385"/>
      <c r="CZ120" s="385"/>
      <c r="DA120" s="386">
        <v>2</v>
      </c>
      <c r="DB120" s="386">
        <v>2</v>
      </c>
      <c r="DC120" s="386">
        <v>1.8</v>
      </c>
      <c r="DD120" s="386">
        <v>1.8</v>
      </c>
      <c r="DE120" s="386">
        <v>1.6</v>
      </c>
      <c r="DF120" s="386">
        <v>1.6</v>
      </c>
      <c r="DG120" s="386">
        <v>1.5</v>
      </c>
      <c r="DH120" s="386">
        <v>1.5</v>
      </c>
      <c r="DI120" s="386">
        <v>1.4</v>
      </c>
      <c r="DJ120" s="386">
        <v>1.4</v>
      </c>
      <c r="DK120" s="386">
        <v>1.4</v>
      </c>
      <c r="DL120" s="386">
        <v>1.4</v>
      </c>
      <c r="DM120" s="386">
        <v>1.3</v>
      </c>
      <c r="DN120" s="386">
        <v>1.2</v>
      </c>
      <c r="DO120" s="386">
        <v>1.2</v>
      </c>
      <c r="DP120" s="386">
        <v>1.2</v>
      </c>
      <c r="DQ120" s="386">
        <v>1.1000000000000001</v>
      </c>
      <c r="DR120" s="386">
        <v>1.1000000000000001</v>
      </c>
      <c r="DS120" s="386">
        <v>1</v>
      </c>
      <c r="DT120" s="386">
        <v>1</v>
      </c>
      <c r="DU120" s="386">
        <v>1</v>
      </c>
      <c r="DV120" s="386">
        <v>0.9</v>
      </c>
      <c r="DW120" s="386">
        <v>0.9</v>
      </c>
      <c r="DX120" s="386">
        <v>0.8</v>
      </c>
      <c r="DY120" s="386">
        <v>0.8</v>
      </c>
      <c r="DZ120" s="385"/>
      <c r="EA120" s="385"/>
      <c r="EB120" s="386">
        <v>2.1</v>
      </c>
      <c r="EC120" s="386">
        <v>2.1</v>
      </c>
      <c r="ED120" s="386">
        <v>1.8</v>
      </c>
      <c r="EE120" s="386">
        <v>1.8</v>
      </c>
      <c r="EF120" s="386">
        <v>1.6</v>
      </c>
      <c r="EG120" s="386">
        <v>1.6</v>
      </c>
      <c r="EH120" s="386">
        <v>1.6</v>
      </c>
      <c r="EI120" s="386">
        <v>1.5</v>
      </c>
      <c r="EJ120" s="386">
        <v>1.5</v>
      </c>
      <c r="EK120" s="386">
        <v>1.5</v>
      </c>
      <c r="EL120" s="386">
        <v>1.5</v>
      </c>
      <c r="EM120" s="386">
        <v>1.5</v>
      </c>
      <c r="EN120" s="386">
        <v>1.4</v>
      </c>
      <c r="EO120" s="386">
        <v>1.4</v>
      </c>
      <c r="EP120" s="386">
        <v>1.4</v>
      </c>
      <c r="EQ120" s="386">
        <v>1.4</v>
      </c>
      <c r="ER120" s="386">
        <v>1.3</v>
      </c>
      <c r="ES120" s="386">
        <v>1.3</v>
      </c>
      <c r="ET120" s="386">
        <v>1.2</v>
      </c>
      <c r="EU120" s="386">
        <v>1.2</v>
      </c>
      <c r="EV120" s="386">
        <v>1.2</v>
      </c>
      <c r="EW120" s="386">
        <v>1.1000000000000001</v>
      </c>
      <c r="EX120" s="386">
        <v>1.1000000000000001</v>
      </c>
      <c r="EY120" s="386">
        <v>1</v>
      </c>
      <c r="EZ120" s="386">
        <v>1</v>
      </c>
      <c r="FA120" s="385"/>
      <c r="FB120" s="385"/>
      <c r="FC120" s="385"/>
      <c r="FD120" s="385"/>
      <c r="FE120" s="386">
        <v>2.1</v>
      </c>
      <c r="FF120" s="386">
        <v>2.1</v>
      </c>
      <c r="FG120" s="386">
        <v>1.9</v>
      </c>
      <c r="FH120" s="386">
        <v>1.9</v>
      </c>
      <c r="FI120" s="397"/>
      <c r="FJ120" s="398"/>
      <c r="FK120" s="398"/>
      <c r="FL120" s="398"/>
      <c r="FM120" s="398"/>
      <c r="FN120" s="398"/>
      <c r="FO120" s="398"/>
      <c r="FP120" s="386">
        <v>1.4</v>
      </c>
      <c r="FQ120" s="386">
        <v>1.4</v>
      </c>
      <c r="FR120" s="375">
        <v>1.3</v>
      </c>
      <c r="FS120" s="386">
        <v>1.3</v>
      </c>
      <c r="FT120" s="386">
        <v>1.3</v>
      </c>
      <c r="FU120" s="386">
        <v>1.2</v>
      </c>
      <c r="FV120" s="386">
        <v>1.2</v>
      </c>
      <c r="FW120" s="386">
        <v>1.2</v>
      </c>
      <c r="FX120" s="386">
        <v>1.1000000000000001</v>
      </c>
      <c r="FY120" s="386">
        <v>1.1000000000000001</v>
      </c>
      <c r="FZ120" s="386">
        <v>0.9</v>
      </c>
      <c r="GA120" s="375">
        <v>0.9</v>
      </c>
      <c r="GB120" s="387"/>
      <c r="GC120" s="484">
        <v>21.564196164000002</v>
      </c>
      <c r="GD120" s="484">
        <v>24.964906806000005</v>
      </c>
      <c r="GE120" s="484">
        <v>26.942064156000001</v>
      </c>
      <c r="GF120" s="484">
        <v>29.288290878000002</v>
      </c>
      <c r="GG120" s="485">
        <v>31.384077669</v>
      </c>
      <c r="GH120" s="486">
        <v>7.2891200970000014</v>
      </c>
      <c r="GI120" s="484">
        <v>6.0105583440000014</v>
      </c>
      <c r="GJ120" s="484">
        <v>7.987715694000002</v>
      </c>
      <c r="GK120" s="484">
        <v>11.058900111000003</v>
      </c>
      <c r="GL120" s="484">
        <v>5.2196954040000012</v>
      </c>
      <c r="GM120" s="484">
        <v>4.8901691789999999</v>
      </c>
      <c r="GN120" s="484">
        <v>5.5360405799999999</v>
      </c>
      <c r="GO120" s="485">
        <v>7.7109136650000005</v>
      </c>
    </row>
    <row r="121" spans="1:197" hidden="1">
      <c r="A121" s="379" t="s">
        <v>701</v>
      </c>
      <c r="B121" s="380">
        <v>166</v>
      </c>
      <c r="C121" s="381">
        <v>540</v>
      </c>
      <c r="D121" s="381">
        <v>300</v>
      </c>
      <c r="E121" s="382">
        <v>12.5</v>
      </c>
      <c r="F121" s="382">
        <v>24</v>
      </c>
      <c r="G121" s="381">
        <v>27</v>
      </c>
      <c r="H121" s="389">
        <v>211.8</v>
      </c>
      <c r="I121" s="383">
        <v>5</v>
      </c>
      <c r="J121" s="493">
        <v>0.8</v>
      </c>
      <c r="K121" s="494"/>
      <c r="L121" s="369">
        <v>0.6</v>
      </c>
      <c r="M121" s="384">
        <v>0.8</v>
      </c>
      <c r="N121" s="480">
        <v>0.44600000000000001</v>
      </c>
      <c r="O121" s="371">
        <v>0.69599999999999995</v>
      </c>
      <c r="P121" s="371">
        <v>0.94599999999999995</v>
      </c>
      <c r="Q121" s="371">
        <v>0.64600000000000002</v>
      </c>
      <c r="R121" s="371">
        <f t="shared" si="10"/>
        <v>0.89600000000000002</v>
      </c>
      <c r="S121" s="371">
        <f t="shared" si="11"/>
        <v>1.1459999999999999</v>
      </c>
      <c r="T121" s="372">
        <f t="shared" si="6"/>
        <v>19.359646113995765</v>
      </c>
      <c r="U121" s="373"/>
      <c r="V121" s="372">
        <f t="shared" si="7"/>
        <v>14.988113120512848</v>
      </c>
      <c r="W121" s="373"/>
      <c r="X121" s="371">
        <v>0.67</v>
      </c>
      <c r="Y121" s="371">
        <v>0.72</v>
      </c>
      <c r="Z121" s="371">
        <v>0.83</v>
      </c>
      <c r="AA121" s="371">
        <v>1.46</v>
      </c>
      <c r="AB121" s="371">
        <v>1.88</v>
      </c>
      <c r="AC121" s="371">
        <v>3</v>
      </c>
      <c r="AD121" s="371">
        <v>3.3</v>
      </c>
      <c r="AE121" s="371">
        <v>3.6</v>
      </c>
      <c r="AF121" s="371">
        <v>4</v>
      </c>
      <c r="AG121" s="371">
        <v>5</v>
      </c>
      <c r="AH121" s="374" t="s">
        <v>587</v>
      </c>
      <c r="AI121" s="371">
        <v>0.35</v>
      </c>
      <c r="AJ121" s="371">
        <v>0.441</v>
      </c>
      <c r="AK121" s="371">
        <v>0.45</v>
      </c>
      <c r="AL121" s="371">
        <v>0.54100000000000004</v>
      </c>
      <c r="AM121" s="371">
        <v>0.55000000000000004</v>
      </c>
      <c r="AN121" s="371">
        <v>0.64100000000000001</v>
      </c>
      <c r="AO121" s="371">
        <v>0.65</v>
      </c>
      <c r="AP121" s="371">
        <v>0.74099999999999999</v>
      </c>
      <c r="AQ121" s="371">
        <v>1.68</v>
      </c>
      <c r="AR121" s="375">
        <v>1.47</v>
      </c>
      <c r="AS121" s="375">
        <v>1.8480000000000001</v>
      </c>
      <c r="AT121" s="375">
        <v>1.617</v>
      </c>
      <c r="AU121" s="376">
        <v>0.56000000000000005</v>
      </c>
      <c r="AV121" s="377">
        <v>0.16</v>
      </c>
      <c r="AW121" s="385"/>
      <c r="AX121" s="385"/>
      <c r="AY121" s="385"/>
      <c r="AZ121" s="386">
        <v>1.6</v>
      </c>
      <c r="BA121" s="386">
        <v>1.3</v>
      </c>
      <c r="BB121" s="386">
        <v>1.3</v>
      </c>
      <c r="BC121" s="386">
        <v>1.1000000000000001</v>
      </c>
      <c r="BD121" s="386">
        <v>1.1000000000000001</v>
      </c>
      <c r="BE121" s="386">
        <v>1.1000000000000001</v>
      </c>
      <c r="BF121" s="386">
        <v>1</v>
      </c>
      <c r="BG121" s="386">
        <v>1</v>
      </c>
      <c r="BH121" s="386">
        <v>1</v>
      </c>
      <c r="BI121" s="386">
        <v>1</v>
      </c>
      <c r="BJ121" s="386">
        <v>1</v>
      </c>
      <c r="BK121" s="386">
        <v>0.9</v>
      </c>
      <c r="BL121" s="386">
        <v>0.9</v>
      </c>
      <c r="BM121" s="386">
        <v>0.9</v>
      </c>
      <c r="BN121" s="386">
        <v>0.9</v>
      </c>
      <c r="BO121" s="386">
        <v>0.8</v>
      </c>
      <c r="BP121" s="386">
        <v>0.8</v>
      </c>
      <c r="BQ121" s="386">
        <v>0.7</v>
      </c>
      <c r="BR121" s="386">
        <v>0.7</v>
      </c>
      <c r="BS121" s="386">
        <v>0.7</v>
      </c>
      <c r="BT121" s="386">
        <v>0.6</v>
      </c>
      <c r="BU121" s="386">
        <v>0.6</v>
      </c>
      <c r="BV121" s="386">
        <v>0.6</v>
      </c>
      <c r="BW121" s="386">
        <v>0.6</v>
      </c>
      <c r="BX121" s="385"/>
      <c r="BY121" s="385"/>
      <c r="BZ121" s="385"/>
      <c r="CA121" s="386">
        <v>1.8</v>
      </c>
      <c r="CB121" s="386">
        <v>1.6</v>
      </c>
      <c r="CC121" s="386">
        <v>1.6</v>
      </c>
      <c r="CD121" s="386">
        <v>1.4</v>
      </c>
      <c r="CE121" s="386">
        <v>1.4</v>
      </c>
      <c r="CF121" s="386">
        <v>1.3</v>
      </c>
      <c r="CG121" s="386">
        <v>1.3</v>
      </c>
      <c r="CH121" s="386">
        <v>1.2</v>
      </c>
      <c r="CI121" s="386">
        <v>1.2</v>
      </c>
      <c r="CJ121" s="386">
        <v>1.2</v>
      </c>
      <c r="CK121" s="386">
        <v>1.2</v>
      </c>
      <c r="CL121" s="386">
        <v>1.1000000000000001</v>
      </c>
      <c r="CM121" s="386">
        <v>1</v>
      </c>
      <c r="CN121" s="386">
        <v>1</v>
      </c>
      <c r="CO121" s="386">
        <v>1</v>
      </c>
      <c r="CP121" s="386">
        <v>0.9</v>
      </c>
      <c r="CQ121" s="386">
        <v>0.9</v>
      </c>
      <c r="CR121" s="386">
        <v>0.8</v>
      </c>
      <c r="CS121" s="386">
        <v>0.8</v>
      </c>
      <c r="CT121" s="386">
        <v>0.8</v>
      </c>
      <c r="CU121" s="386">
        <v>0.7</v>
      </c>
      <c r="CV121" s="386">
        <v>0.7</v>
      </c>
      <c r="CW121" s="386">
        <v>0.6</v>
      </c>
      <c r="CX121" s="386">
        <v>0.6</v>
      </c>
      <c r="CY121" s="385"/>
      <c r="CZ121" s="385"/>
      <c r="DA121" s="385"/>
      <c r="DB121" s="386">
        <v>2</v>
      </c>
      <c r="DC121" s="386">
        <v>1.6</v>
      </c>
      <c r="DD121" s="386">
        <v>1.6</v>
      </c>
      <c r="DE121" s="386">
        <v>1.4</v>
      </c>
      <c r="DF121" s="386">
        <v>1.4</v>
      </c>
      <c r="DG121" s="386">
        <v>1.4</v>
      </c>
      <c r="DH121" s="386">
        <v>1.3</v>
      </c>
      <c r="DI121" s="386">
        <v>1.3</v>
      </c>
      <c r="DJ121" s="386">
        <v>1.3</v>
      </c>
      <c r="DK121" s="386">
        <v>1.3</v>
      </c>
      <c r="DL121" s="386">
        <v>1.3</v>
      </c>
      <c r="DM121" s="386">
        <v>1.2</v>
      </c>
      <c r="DN121" s="386">
        <v>1.2</v>
      </c>
      <c r="DO121" s="386">
        <v>1.2</v>
      </c>
      <c r="DP121" s="386">
        <v>1.2</v>
      </c>
      <c r="DQ121" s="386">
        <v>1.1000000000000001</v>
      </c>
      <c r="DR121" s="386">
        <v>1.1000000000000001</v>
      </c>
      <c r="DS121" s="386">
        <v>1</v>
      </c>
      <c r="DT121" s="386">
        <v>1</v>
      </c>
      <c r="DU121" s="386">
        <v>1</v>
      </c>
      <c r="DV121" s="386">
        <v>0.9</v>
      </c>
      <c r="DW121" s="386">
        <v>0.9</v>
      </c>
      <c r="DX121" s="386">
        <v>0.8</v>
      </c>
      <c r="DY121" s="386">
        <v>0.8</v>
      </c>
      <c r="DZ121" s="385"/>
      <c r="EA121" s="385"/>
      <c r="EB121" s="385"/>
      <c r="EC121" s="386">
        <v>2.1</v>
      </c>
      <c r="ED121" s="386">
        <v>1.8</v>
      </c>
      <c r="EE121" s="386">
        <v>1.8</v>
      </c>
      <c r="EF121" s="386">
        <v>1.6</v>
      </c>
      <c r="EG121" s="386">
        <v>1.6</v>
      </c>
      <c r="EH121" s="386">
        <v>1.6</v>
      </c>
      <c r="EI121" s="386">
        <v>1.5</v>
      </c>
      <c r="EJ121" s="386">
        <v>1.5</v>
      </c>
      <c r="EK121" s="386">
        <v>1.5</v>
      </c>
      <c r="EL121" s="386">
        <v>1.5</v>
      </c>
      <c r="EM121" s="386">
        <v>1.5</v>
      </c>
      <c r="EN121" s="386">
        <v>1.4</v>
      </c>
      <c r="EO121" s="386">
        <v>1.4</v>
      </c>
      <c r="EP121" s="386">
        <v>1.4</v>
      </c>
      <c r="EQ121" s="386">
        <v>1.4</v>
      </c>
      <c r="ER121" s="386">
        <v>1.3</v>
      </c>
      <c r="ES121" s="386">
        <v>1.3</v>
      </c>
      <c r="ET121" s="386">
        <v>1.2</v>
      </c>
      <c r="EU121" s="386">
        <v>1.2</v>
      </c>
      <c r="EV121" s="386">
        <v>1.2</v>
      </c>
      <c r="EW121" s="386">
        <v>1.1000000000000001</v>
      </c>
      <c r="EX121" s="386">
        <v>1.1000000000000001</v>
      </c>
      <c r="EY121" s="386">
        <v>1</v>
      </c>
      <c r="EZ121" s="386">
        <v>1</v>
      </c>
      <c r="FA121" s="385"/>
      <c r="FB121" s="385"/>
      <c r="FC121" s="385"/>
      <c r="FD121" s="385"/>
      <c r="FE121" s="386">
        <v>2.1</v>
      </c>
      <c r="FF121" s="386">
        <v>2.1</v>
      </c>
      <c r="FG121" s="386">
        <v>1.9</v>
      </c>
      <c r="FH121" s="386">
        <v>1.9</v>
      </c>
      <c r="FI121" s="397"/>
      <c r="FJ121" s="398"/>
      <c r="FK121" s="398"/>
      <c r="FL121" s="398"/>
      <c r="FM121" s="398"/>
      <c r="FN121" s="398"/>
      <c r="FO121" s="398"/>
      <c r="FP121" s="386">
        <v>1.4</v>
      </c>
      <c r="FQ121" s="386">
        <v>1.4</v>
      </c>
      <c r="FR121" s="375">
        <v>1.3</v>
      </c>
      <c r="FS121" s="386">
        <v>1.3</v>
      </c>
      <c r="FT121" s="386">
        <v>1.3</v>
      </c>
      <c r="FU121" s="386">
        <v>1.2</v>
      </c>
      <c r="FV121" s="386">
        <v>1.2</v>
      </c>
      <c r="FW121" s="386">
        <v>1.2</v>
      </c>
      <c r="FX121" s="386">
        <v>1.1000000000000001</v>
      </c>
      <c r="FY121" s="386">
        <v>1.1000000000000001</v>
      </c>
      <c r="FZ121" s="386">
        <v>0.9</v>
      </c>
      <c r="GA121" s="375">
        <v>0.9</v>
      </c>
      <c r="GB121" s="387"/>
      <c r="GC121" s="484">
        <v>32.899898303999997</v>
      </c>
      <c r="GD121" s="484">
        <v>37.36827391500001</v>
      </c>
      <c r="GE121" s="484">
        <v>43.892893170000001</v>
      </c>
      <c r="GF121" s="484">
        <v>46.845448146000003</v>
      </c>
      <c r="GG121" s="485">
        <v>52.526480265000018</v>
      </c>
      <c r="GH121" s="486">
        <v>7.2891200970000014</v>
      </c>
      <c r="GI121" s="484">
        <v>6.0105583440000014</v>
      </c>
      <c r="GJ121" s="484">
        <v>7.987715694000002</v>
      </c>
      <c r="GK121" s="484">
        <v>11.058900111000003</v>
      </c>
      <c r="GL121" s="484">
        <v>5.2196954040000012</v>
      </c>
      <c r="GM121" s="484">
        <v>4.8901691789999999</v>
      </c>
      <c r="GN121" s="484">
        <v>5.5360405799999999</v>
      </c>
      <c r="GO121" s="485">
        <v>7.7109136650000005</v>
      </c>
    </row>
    <row r="122" spans="1:197" hidden="1">
      <c r="A122" s="379" t="s">
        <v>702</v>
      </c>
      <c r="B122" s="380">
        <v>120</v>
      </c>
      <c r="C122" s="381">
        <v>522</v>
      </c>
      <c r="D122" s="381">
        <v>300</v>
      </c>
      <c r="E122" s="382">
        <v>11.5</v>
      </c>
      <c r="F122" s="382">
        <v>15</v>
      </c>
      <c r="G122" s="381">
        <v>27</v>
      </c>
      <c r="H122" s="389">
        <v>152.80000000000001</v>
      </c>
      <c r="I122" s="383">
        <v>5</v>
      </c>
      <c r="J122" s="493">
        <v>0.8</v>
      </c>
      <c r="K122" s="494"/>
      <c r="L122" s="369">
        <v>0.6</v>
      </c>
      <c r="M122" s="384">
        <v>0.8</v>
      </c>
      <c r="N122" s="480">
        <v>0.44600000000000001</v>
      </c>
      <c r="O122" s="371">
        <v>0.69599999999999995</v>
      </c>
      <c r="P122" s="371">
        <v>0.94599999999999995</v>
      </c>
      <c r="Q122" s="371">
        <v>0.64600000000000002</v>
      </c>
      <c r="R122" s="371">
        <f t="shared" si="10"/>
        <v>0.89600000000000002</v>
      </c>
      <c r="S122" s="371">
        <f t="shared" si="11"/>
        <v>1.1459999999999999</v>
      </c>
      <c r="T122" s="372">
        <f t="shared" si="6"/>
        <v>19.359646113995765</v>
      </c>
      <c r="U122" s="373"/>
      <c r="V122" s="372">
        <f t="shared" si="7"/>
        <v>14.988113120512848</v>
      </c>
      <c r="W122" s="373"/>
      <c r="X122" s="371">
        <v>0.67</v>
      </c>
      <c r="Y122" s="371">
        <v>0.72</v>
      </c>
      <c r="Z122" s="371">
        <v>0.83</v>
      </c>
      <c r="AA122" s="371">
        <v>1.46</v>
      </c>
      <c r="AB122" s="371">
        <v>1.88</v>
      </c>
      <c r="AC122" s="371">
        <v>3</v>
      </c>
      <c r="AD122" s="371">
        <v>3.3</v>
      </c>
      <c r="AE122" s="371">
        <v>3.6</v>
      </c>
      <c r="AF122" s="371">
        <v>4</v>
      </c>
      <c r="AG122" s="371">
        <v>5</v>
      </c>
      <c r="AH122" s="374" t="s">
        <v>587</v>
      </c>
      <c r="AI122" s="371">
        <v>0.35</v>
      </c>
      <c r="AJ122" s="371">
        <v>0.49299999999999999</v>
      </c>
      <c r="AK122" s="371">
        <v>0.45</v>
      </c>
      <c r="AL122" s="371">
        <v>0.59299999999999997</v>
      </c>
      <c r="AM122" s="371">
        <v>0.55000000000000004</v>
      </c>
      <c r="AN122" s="371">
        <v>0.69299999999999995</v>
      </c>
      <c r="AO122" s="371">
        <v>0.65</v>
      </c>
      <c r="AP122" s="371">
        <v>0.79300000000000004</v>
      </c>
      <c r="AQ122" s="371">
        <v>1.68</v>
      </c>
      <c r="AR122" s="375">
        <v>1.47</v>
      </c>
      <c r="AS122" s="375">
        <v>1.8480000000000001</v>
      </c>
      <c r="AT122" s="375">
        <v>1.617</v>
      </c>
      <c r="AU122" s="376">
        <v>0.56000000000000005</v>
      </c>
      <c r="AV122" s="377">
        <v>0.16</v>
      </c>
      <c r="AW122" s="385"/>
      <c r="AX122" s="385"/>
      <c r="AY122" s="385"/>
      <c r="AZ122" s="385"/>
      <c r="BA122" s="385"/>
      <c r="BB122" s="385"/>
      <c r="BC122" s="385"/>
      <c r="BD122" s="385"/>
      <c r="BE122" s="387"/>
      <c r="BF122" s="385"/>
      <c r="BG122" s="385"/>
      <c r="BH122" s="385"/>
      <c r="BI122" s="385"/>
      <c r="BJ122" s="385"/>
      <c r="BK122" s="385"/>
      <c r="BL122" s="385"/>
      <c r="BM122" s="385"/>
      <c r="BN122" s="375">
        <v>1</v>
      </c>
      <c r="BO122" s="386">
        <v>0.9</v>
      </c>
      <c r="BP122" s="386">
        <v>0.9</v>
      </c>
      <c r="BQ122" s="386">
        <v>0.8</v>
      </c>
      <c r="BR122" s="386">
        <v>0.8</v>
      </c>
      <c r="BS122" s="386">
        <v>0.8</v>
      </c>
      <c r="BT122" s="386">
        <v>0.7</v>
      </c>
      <c r="BU122" s="386">
        <v>0.7</v>
      </c>
      <c r="BV122" s="386">
        <v>0.6</v>
      </c>
      <c r="BW122" s="386">
        <v>0.6</v>
      </c>
      <c r="BX122" s="385"/>
      <c r="BY122" s="385"/>
      <c r="BZ122" s="385"/>
      <c r="CA122" s="385"/>
      <c r="CB122" s="385"/>
      <c r="CC122" s="385"/>
      <c r="CD122" s="385"/>
      <c r="CE122" s="385"/>
      <c r="CF122" s="387"/>
      <c r="CG122" s="385"/>
      <c r="CH122" s="385"/>
      <c r="CI122" s="385"/>
      <c r="CJ122" s="385"/>
      <c r="CK122" s="385"/>
      <c r="CL122" s="385"/>
      <c r="CM122" s="385"/>
      <c r="CN122" s="385"/>
      <c r="CO122" s="375">
        <v>1</v>
      </c>
      <c r="CP122" s="386">
        <v>0.9</v>
      </c>
      <c r="CQ122" s="386">
        <v>0.9</v>
      </c>
      <c r="CR122" s="386">
        <v>0.8</v>
      </c>
      <c r="CS122" s="386">
        <v>0.8</v>
      </c>
      <c r="CT122" s="386">
        <v>0.8</v>
      </c>
      <c r="CU122" s="386">
        <v>0.7</v>
      </c>
      <c r="CV122" s="386">
        <v>0.7</v>
      </c>
      <c r="CW122" s="386">
        <v>0.6</v>
      </c>
      <c r="CX122" s="386">
        <v>0.6</v>
      </c>
      <c r="CY122" s="385"/>
      <c r="CZ122" s="385"/>
      <c r="DA122" s="385"/>
      <c r="DB122" s="385"/>
      <c r="DC122" s="385"/>
      <c r="DD122" s="385"/>
      <c r="DE122" s="385"/>
      <c r="DF122" s="385"/>
      <c r="DG122" s="387"/>
      <c r="DH122" s="385"/>
      <c r="DI122" s="385"/>
      <c r="DJ122" s="385"/>
      <c r="DK122" s="385"/>
      <c r="DL122" s="385"/>
      <c r="DM122" s="385"/>
      <c r="DN122" s="385"/>
      <c r="DO122" s="385"/>
      <c r="DP122" s="375">
        <v>1</v>
      </c>
      <c r="DQ122" s="386">
        <v>0.9</v>
      </c>
      <c r="DR122" s="386">
        <v>0.9</v>
      </c>
      <c r="DS122" s="386">
        <v>0.8</v>
      </c>
      <c r="DT122" s="386">
        <v>0.8</v>
      </c>
      <c r="DU122" s="386">
        <v>0.8</v>
      </c>
      <c r="DV122" s="386">
        <v>0.7</v>
      </c>
      <c r="DW122" s="386">
        <v>0.7</v>
      </c>
      <c r="DX122" s="386">
        <v>0.6</v>
      </c>
      <c r="DY122" s="386">
        <v>0.6</v>
      </c>
      <c r="DZ122" s="385"/>
      <c r="EA122" s="385"/>
      <c r="EB122" s="385"/>
      <c r="EC122" s="385"/>
      <c r="ED122" s="385"/>
      <c r="EE122" s="385"/>
      <c r="EF122" s="385"/>
      <c r="EG122" s="385"/>
      <c r="EH122" s="387"/>
      <c r="EI122" s="385"/>
      <c r="EJ122" s="385"/>
      <c r="EK122" s="385"/>
      <c r="EL122" s="385"/>
      <c r="EM122" s="385"/>
      <c r="EN122" s="385"/>
      <c r="EO122" s="385"/>
      <c r="EP122" s="385"/>
      <c r="EQ122" s="386">
        <v>1.4</v>
      </c>
      <c r="ER122" s="386">
        <v>1.3</v>
      </c>
      <c r="ES122" s="386">
        <v>1.3</v>
      </c>
      <c r="ET122" s="386">
        <v>1.2</v>
      </c>
      <c r="EU122" s="386">
        <v>1.2</v>
      </c>
      <c r="EV122" s="386">
        <v>1.2</v>
      </c>
      <c r="EW122" s="386">
        <v>1.1000000000000001</v>
      </c>
      <c r="EX122" s="386">
        <v>1.1000000000000001</v>
      </c>
      <c r="EY122" s="386">
        <v>1</v>
      </c>
      <c r="EZ122" s="386">
        <v>1</v>
      </c>
      <c r="FA122" s="385"/>
      <c r="FB122" s="385"/>
      <c r="FC122" s="385"/>
      <c r="FD122" s="385"/>
      <c r="FE122" s="385"/>
      <c r="FF122" s="385"/>
      <c r="FG122" s="385"/>
      <c r="FH122" s="385"/>
      <c r="FI122" s="397"/>
      <c r="FJ122" s="398"/>
      <c r="FK122" s="398"/>
      <c r="FL122" s="398"/>
      <c r="FM122" s="398"/>
      <c r="FN122" s="398"/>
      <c r="FO122" s="398"/>
      <c r="FP122" s="386">
        <v>1.4</v>
      </c>
      <c r="FQ122" s="386">
        <v>1.4</v>
      </c>
      <c r="FR122" s="375">
        <v>1.3</v>
      </c>
      <c r="FS122" s="386">
        <v>1.3</v>
      </c>
      <c r="FT122" s="386">
        <v>1.3</v>
      </c>
      <c r="FU122" s="386">
        <v>1.2</v>
      </c>
      <c r="FV122" s="386">
        <v>1.2</v>
      </c>
      <c r="FW122" s="386">
        <v>1.2</v>
      </c>
      <c r="FX122" s="386">
        <v>1.1000000000000001</v>
      </c>
      <c r="FY122" s="386">
        <v>1.1000000000000001</v>
      </c>
      <c r="FZ122" s="386">
        <v>0.9</v>
      </c>
      <c r="GA122" s="375">
        <v>0.9</v>
      </c>
      <c r="GB122" s="387"/>
      <c r="GC122" s="484">
        <v>41.533485399000007</v>
      </c>
      <c r="GD122" s="484">
        <v>48.044923605000008</v>
      </c>
      <c r="GE122" s="484">
        <v>51.590625786000004</v>
      </c>
      <c r="GF122" s="484">
        <v>56.01945825</v>
      </c>
      <c r="GG122" s="485">
        <v>59.881505607000015</v>
      </c>
      <c r="GH122" s="486">
        <v>7.2891200970000014</v>
      </c>
      <c r="GI122" s="484">
        <v>6.0105583440000014</v>
      </c>
      <c r="GJ122" s="484">
        <v>7.987715694000002</v>
      </c>
      <c r="GK122" s="484">
        <v>11.058900111000003</v>
      </c>
      <c r="GL122" s="484">
        <v>5.2196954040000012</v>
      </c>
      <c r="GM122" s="484">
        <v>4.8901691789999999</v>
      </c>
      <c r="GN122" s="484">
        <v>5.5360405799999999</v>
      </c>
      <c r="GO122" s="485">
        <v>7.7109136650000005</v>
      </c>
    </row>
    <row r="123" spans="1:197" hidden="1">
      <c r="A123" s="379" t="s">
        <v>703</v>
      </c>
      <c r="B123" s="380">
        <v>199</v>
      </c>
      <c r="C123" s="381">
        <v>550</v>
      </c>
      <c r="D123" s="381">
        <v>300</v>
      </c>
      <c r="E123" s="382">
        <v>15</v>
      </c>
      <c r="F123" s="382">
        <v>29</v>
      </c>
      <c r="G123" s="381">
        <v>27</v>
      </c>
      <c r="H123" s="389">
        <v>254.1</v>
      </c>
      <c r="I123" s="383">
        <v>5</v>
      </c>
      <c r="J123" s="493">
        <v>0.8</v>
      </c>
      <c r="K123" s="494"/>
      <c r="L123" s="369">
        <v>0.6</v>
      </c>
      <c r="M123" s="384">
        <v>0.8</v>
      </c>
      <c r="N123" s="480">
        <v>0.46899999999999997</v>
      </c>
      <c r="O123" s="371">
        <v>0.71899999999999997</v>
      </c>
      <c r="P123" s="371">
        <v>0.96899999999999997</v>
      </c>
      <c r="Q123" s="371">
        <v>0.66900000000000004</v>
      </c>
      <c r="R123" s="371">
        <f t="shared" si="10"/>
        <v>0.91900000000000004</v>
      </c>
      <c r="S123" s="371">
        <f t="shared" si="11"/>
        <v>1.169</v>
      </c>
      <c r="T123" s="372">
        <f t="shared" si="6"/>
        <v>19.359646113995765</v>
      </c>
      <c r="U123" s="373"/>
      <c r="V123" s="372">
        <f t="shared" si="7"/>
        <v>14.988113120512848</v>
      </c>
      <c r="W123" s="373"/>
      <c r="X123" s="371">
        <v>0.67</v>
      </c>
      <c r="Y123" s="371">
        <v>0.72</v>
      </c>
      <c r="Z123" s="371">
        <v>0.83</v>
      </c>
      <c r="AA123" s="371">
        <v>1.46</v>
      </c>
      <c r="AB123" s="371">
        <v>1.88</v>
      </c>
      <c r="AC123" s="371">
        <v>3</v>
      </c>
      <c r="AD123" s="371">
        <v>3.3</v>
      </c>
      <c r="AE123" s="371">
        <v>3.6</v>
      </c>
      <c r="AF123" s="371">
        <v>4</v>
      </c>
      <c r="AG123" s="371">
        <v>5</v>
      </c>
      <c r="AH123" s="374" t="s">
        <v>587</v>
      </c>
      <c r="AI123" s="371">
        <v>0.42499999999999999</v>
      </c>
      <c r="AJ123" s="371">
        <v>0.53100000000000003</v>
      </c>
      <c r="AK123" s="371">
        <v>0.52500000000000002</v>
      </c>
      <c r="AL123" s="371">
        <v>0.63100000000000001</v>
      </c>
      <c r="AM123" s="371">
        <v>0.625</v>
      </c>
      <c r="AN123" s="371">
        <v>0.73099999999999998</v>
      </c>
      <c r="AO123" s="371">
        <v>0.72499999999999998</v>
      </c>
      <c r="AP123" s="371">
        <v>0.83099999999999996</v>
      </c>
      <c r="AQ123" s="371">
        <v>1.68</v>
      </c>
      <c r="AR123" s="375">
        <v>1.47</v>
      </c>
      <c r="AS123" s="375">
        <v>1.8480000000000001</v>
      </c>
      <c r="AT123" s="375">
        <v>1.617</v>
      </c>
      <c r="AU123" s="376">
        <v>0.56000000000000005</v>
      </c>
      <c r="AV123" s="377">
        <v>0.16</v>
      </c>
      <c r="AW123" s="385"/>
      <c r="AX123" s="385"/>
      <c r="AY123" s="385"/>
      <c r="AZ123" s="386">
        <v>1.6</v>
      </c>
      <c r="BA123" s="386">
        <v>1.3</v>
      </c>
      <c r="BB123" s="386">
        <v>1.3</v>
      </c>
      <c r="BC123" s="386">
        <v>1.1000000000000001</v>
      </c>
      <c r="BD123" s="386">
        <v>1.1000000000000001</v>
      </c>
      <c r="BE123" s="386">
        <v>1.1000000000000001</v>
      </c>
      <c r="BF123" s="386">
        <v>1</v>
      </c>
      <c r="BG123" s="386">
        <v>1</v>
      </c>
      <c r="BH123" s="386">
        <v>1</v>
      </c>
      <c r="BI123" s="386">
        <v>1</v>
      </c>
      <c r="BJ123" s="386">
        <v>1</v>
      </c>
      <c r="BK123" s="386">
        <v>0.9</v>
      </c>
      <c r="BL123" s="386">
        <v>0.9</v>
      </c>
      <c r="BM123" s="386">
        <v>0.9</v>
      </c>
      <c r="BN123" s="386">
        <v>0.9</v>
      </c>
      <c r="BO123" s="386">
        <v>0.8</v>
      </c>
      <c r="BP123" s="386">
        <v>0.8</v>
      </c>
      <c r="BQ123" s="386">
        <v>0.7</v>
      </c>
      <c r="BR123" s="386">
        <v>0.7</v>
      </c>
      <c r="BS123" s="386">
        <v>0.7</v>
      </c>
      <c r="BT123" s="386">
        <v>0.6</v>
      </c>
      <c r="BU123" s="386">
        <v>0.6</v>
      </c>
      <c r="BV123" s="386">
        <v>0.6</v>
      </c>
      <c r="BW123" s="386">
        <v>0.6</v>
      </c>
      <c r="BX123" s="385"/>
      <c r="BY123" s="385"/>
      <c r="BZ123" s="385"/>
      <c r="CA123" s="386">
        <v>1.8</v>
      </c>
      <c r="CB123" s="386">
        <v>1.6</v>
      </c>
      <c r="CC123" s="386">
        <v>1.6</v>
      </c>
      <c r="CD123" s="386">
        <v>1.4</v>
      </c>
      <c r="CE123" s="386">
        <v>1.4</v>
      </c>
      <c r="CF123" s="386">
        <v>1.3</v>
      </c>
      <c r="CG123" s="386">
        <v>1.3</v>
      </c>
      <c r="CH123" s="386">
        <v>1.2</v>
      </c>
      <c r="CI123" s="386">
        <v>1.2</v>
      </c>
      <c r="CJ123" s="386">
        <v>1.2</v>
      </c>
      <c r="CK123" s="386">
        <v>1.2</v>
      </c>
      <c r="CL123" s="386">
        <v>1.1000000000000001</v>
      </c>
      <c r="CM123" s="386">
        <v>1</v>
      </c>
      <c r="CN123" s="386">
        <v>1</v>
      </c>
      <c r="CO123" s="386">
        <v>1</v>
      </c>
      <c r="CP123" s="386">
        <v>0.9</v>
      </c>
      <c r="CQ123" s="386">
        <v>0.9</v>
      </c>
      <c r="CR123" s="386">
        <v>0.8</v>
      </c>
      <c r="CS123" s="386">
        <v>0.8</v>
      </c>
      <c r="CT123" s="386">
        <v>0.8</v>
      </c>
      <c r="CU123" s="386">
        <v>0.7</v>
      </c>
      <c r="CV123" s="386">
        <v>0.7</v>
      </c>
      <c r="CW123" s="386">
        <v>0.6</v>
      </c>
      <c r="CX123" s="386">
        <v>0.6</v>
      </c>
      <c r="CY123" s="385"/>
      <c r="CZ123" s="385"/>
      <c r="DA123" s="385"/>
      <c r="DB123" s="386">
        <v>2</v>
      </c>
      <c r="DC123" s="386">
        <v>1.8</v>
      </c>
      <c r="DD123" s="386">
        <v>1.8</v>
      </c>
      <c r="DE123" s="386">
        <v>1.6</v>
      </c>
      <c r="DF123" s="386">
        <v>1.6</v>
      </c>
      <c r="DG123" s="386">
        <v>1.5</v>
      </c>
      <c r="DH123" s="386">
        <v>1.5</v>
      </c>
      <c r="DI123" s="386">
        <v>1.4</v>
      </c>
      <c r="DJ123" s="386">
        <v>1.4</v>
      </c>
      <c r="DK123" s="386">
        <v>1.4</v>
      </c>
      <c r="DL123" s="386">
        <v>1.4</v>
      </c>
      <c r="DM123" s="386">
        <v>1.3</v>
      </c>
      <c r="DN123" s="386">
        <v>1.2</v>
      </c>
      <c r="DO123" s="386">
        <v>1.2</v>
      </c>
      <c r="DP123" s="386">
        <v>1.2</v>
      </c>
      <c r="DQ123" s="386">
        <v>1.1000000000000001</v>
      </c>
      <c r="DR123" s="386">
        <v>1.1000000000000001</v>
      </c>
      <c r="DS123" s="386">
        <v>1</v>
      </c>
      <c r="DT123" s="386">
        <v>1</v>
      </c>
      <c r="DU123" s="386">
        <v>1</v>
      </c>
      <c r="DV123" s="386">
        <v>0.9</v>
      </c>
      <c r="DW123" s="386">
        <v>0.9</v>
      </c>
      <c r="DX123" s="386">
        <v>0.8</v>
      </c>
      <c r="DY123" s="386">
        <v>0.8</v>
      </c>
      <c r="DZ123" s="385"/>
      <c r="EA123" s="385"/>
      <c r="EB123" s="385"/>
      <c r="EC123" s="386">
        <v>2.2000000000000002</v>
      </c>
      <c r="ED123" s="386">
        <v>2</v>
      </c>
      <c r="EE123" s="386">
        <v>2</v>
      </c>
      <c r="EF123" s="386">
        <v>1.8</v>
      </c>
      <c r="EG123" s="386">
        <v>1.8</v>
      </c>
      <c r="EH123" s="386">
        <v>1.7</v>
      </c>
      <c r="EI123" s="386">
        <v>1.7</v>
      </c>
      <c r="EJ123" s="386">
        <v>1.6</v>
      </c>
      <c r="EK123" s="386">
        <v>1.6</v>
      </c>
      <c r="EL123" s="386">
        <v>1.6</v>
      </c>
      <c r="EM123" s="386">
        <v>1.6</v>
      </c>
      <c r="EN123" s="386">
        <v>1.5</v>
      </c>
      <c r="EO123" s="386">
        <v>1.4</v>
      </c>
      <c r="EP123" s="386">
        <v>1.4</v>
      </c>
      <c r="EQ123" s="386">
        <v>1.4</v>
      </c>
      <c r="ER123" s="386">
        <v>1.3</v>
      </c>
      <c r="ES123" s="386">
        <v>1.3</v>
      </c>
      <c r="ET123" s="386">
        <v>1.2</v>
      </c>
      <c r="EU123" s="386">
        <v>1.2</v>
      </c>
      <c r="EV123" s="386">
        <v>1.2</v>
      </c>
      <c r="EW123" s="386">
        <v>1.1000000000000001</v>
      </c>
      <c r="EX123" s="386">
        <v>1.1000000000000001</v>
      </c>
      <c r="EY123" s="386">
        <v>1</v>
      </c>
      <c r="EZ123" s="386">
        <v>1</v>
      </c>
      <c r="FA123" s="385"/>
      <c r="FB123" s="385"/>
      <c r="FC123" s="385"/>
      <c r="FD123" s="385"/>
      <c r="FE123" s="386">
        <v>2.1</v>
      </c>
      <c r="FF123" s="386">
        <v>2.1</v>
      </c>
      <c r="FG123" s="386">
        <v>1.9</v>
      </c>
      <c r="FH123" s="386">
        <v>1.9</v>
      </c>
      <c r="FI123" s="397"/>
      <c r="FJ123" s="398"/>
      <c r="FK123" s="398"/>
      <c r="FL123" s="398"/>
      <c r="FM123" s="398"/>
      <c r="FN123" s="398"/>
      <c r="FO123" s="398"/>
      <c r="FP123" s="386">
        <v>1.4</v>
      </c>
      <c r="FQ123" s="386">
        <v>1.4</v>
      </c>
      <c r="FR123" s="375">
        <v>1.3</v>
      </c>
      <c r="FS123" s="386">
        <v>1.3</v>
      </c>
      <c r="FT123" s="386">
        <v>1.3</v>
      </c>
      <c r="FU123" s="386">
        <v>1.2</v>
      </c>
      <c r="FV123" s="386">
        <v>1.2</v>
      </c>
      <c r="FW123" s="386">
        <v>1.2</v>
      </c>
      <c r="FX123" s="386">
        <v>1.1000000000000001</v>
      </c>
      <c r="FY123" s="386">
        <v>1.1000000000000001</v>
      </c>
      <c r="FZ123" s="386">
        <v>0.9</v>
      </c>
      <c r="GA123" s="375">
        <v>0.9</v>
      </c>
      <c r="GB123" s="387"/>
      <c r="GC123" s="484">
        <v>30.158240111999998</v>
      </c>
      <c r="GD123" s="484">
        <v>34.916598801000006</v>
      </c>
      <c r="GE123" s="484">
        <v>37.486903356000013</v>
      </c>
      <c r="GF123" s="484">
        <v>40.703079311999993</v>
      </c>
      <c r="GG123" s="485">
        <v>43.47109960200001</v>
      </c>
      <c r="GH123" s="486">
        <v>7.2891200970000014</v>
      </c>
      <c r="GI123" s="484">
        <v>6.0105583440000014</v>
      </c>
      <c r="GJ123" s="484">
        <v>7.987715694000002</v>
      </c>
      <c r="GK123" s="484">
        <v>11.058900111000003</v>
      </c>
      <c r="GL123" s="484">
        <v>5.2196954040000012</v>
      </c>
      <c r="GM123" s="484">
        <v>4.8901691789999999</v>
      </c>
      <c r="GN123" s="484">
        <v>5.5360405799999999</v>
      </c>
      <c r="GO123" s="485">
        <v>7.7109136650000005</v>
      </c>
    </row>
    <row r="124" spans="1:197" hidden="1">
      <c r="A124" s="379" t="s">
        <v>704</v>
      </c>
      <c r="B124" s="380">
        <v>278</v>
      </c>
      <c r="C124" s="381">
        <v>572</v>
      </c>
      <c r="D124" s="381">
        <v>306</v>
      </c>
      <c r="E124" s="382">
        <v>21</v>
      </c>
      <c r="F124" s="382">
        <v>40</v>
      </c>
      <c r="G124" s="381">
        <v>27</v>
      </c>
      <c r="H124" s="389">
        <v>354.4</v>
      </c>
      <c r="I124" s="383">
        <v>5</v>
      </c>
      <c r="J124" s="493">
        <v>0.8</v>
      </c>
      <c r="K124" s="494"/>
      <c r="L124" s="369">
        <v>0.6</v>
      </c>
      <c r="M124" s="384">
        <v>0.8</v>
      </c>
      <c r="N124" s="480">
        <v>0.46899999999999997</v>
      </c>
      <c r="O124" s="371">
        <v>0.71899999999999997</v>
      </c>
      <c r="P124" s="371">
        <v>0.96899999999999997</v>
      </c>
      <c r="Q124" s="371">
        <v>0.66900000000000004</v>
      </c>
      <c r="R124" s="371">
        <f t="shared" si="10"/>
        <v>0.91900000000000004</v>
      </c>
      <c r="S124" s="371">
        <f t="shared" si="11"/>
        <v>1.169</v>
      </c>
      <c r="T124" s="372">
        <f t="shared" si="6"/>
        <v>19.359646113995765</v>
      </c>
      <c r="U124" s="373"/>
      <c r="V124" s="372">
        <f t="shared" si="7"/>
        <v>14.988113120512848</v>
      </c>
      <c r="W124" s="373"/>
      <c r="X124" s="374">
        <v>0.72</v>
      </c>
      <c r="Y124" s="374">
        <v>0.77</v>
      </c>
      <c r="Z124" s="374">
        <v>0.87</v>
      </c>
      <c r="AA124" s="374">
        <v>1.54</v>
      </c>
      <c r="AB124" s="374">
        <v>1.96</v>
      </c>
      <c r="AC124" s="374">
        <v>3.18</v>
      </c>
      <c r="AD124" s="374">
        <v>3.6</v>
      </c>
      <c r="AE124" s="374">
        <v>3.85</v>
      </c>
      <c r="AF124" s="374">
        <v>4.28</v>
      </c>
      <c r="AG124" s="374">
        <v>5.75</v>
      </c>
      <c r="AH124" s="374" t="s">
        <v>587</v>
      </c>
      <c r="AI124" s="371">
        <v>0.65</v>
      </c>
      <c r="AJ124" s="371">
        <v>0.97499999999999998</v>
      </c>
      <c r="AK124" s="371">
        <v>0.8</v>
      </c>
      <c r="AL124" s="371">
        <v>1.05</v>
      </c>
      <c r="AM124" s="371">
        <v>0.9</v>
      </c>
      <c r="AN124" s="371">
        <v>1.125</v>
      </c>
      <c r="AO124" s="371">
        <v>1</v>
      </c>
      <c r="AP124" s="371">
        <v>1.2</v>
      </c>
      <c r="AQ124" s="371">
        <v>1.68</v>
      </c>
      <c r="AR124" s="375">
        <v>1.47</v>
      </c>
      <c r="AS124" s="375">
        <v>1.8480000000000001</v>
      </c>
      <c r="AT124" s="375">
        <v>1.617</v>
      </c>
      <c r="AU124" s="376">
        <v>0.56999999999999995</v>
      </c>
      <c r="AV124" s="377">
        <v>0.17</v>
      </c>
      <c r="AW124" s="385"/>
      <c r="AX124" s="385"/>
      <c r="AY124" s="385"/>
      <c r="AZ124" s="386">
        <v>1.6</v>
      </c>
      <c r="BA124" s="386">
        <v>1.3</v>
      </c>
      <c r="BB124" s="386">
        <v>1.3</v>
      </c>
      <c r="BC124" s="386">
        <v>1.1000000000000001</v>
      </c>
      <c r="BD124" s="386">
        <v>1.1000000000000001</v>
      </c>
      <c r="BE124" s="386">
        <v>1.1000000000000001</v>
      </c>
      <c r="BF124" s="386">
        <v>1</v>
      </c>
      <c r="BG124" s="386">
        <v>1</v>
      </c>
      <c r="BH124" s="386">
        <v>1</v>
      </c>
      <c r="BI124" s="386">
        <v>1</v>
      </c>
      <c r="BJ124" s="386">
        <v>1</v>
      </c>
      <c r="BK124" s="386">
        <v>0.9</v>
      </c>
      <c r="BL124" s="386">
        <v>0.9</v>
      </c>
      <c r="BM124" s="386">
        <v>0.9</v>
      </c>
      <c r="BN124" s="386">
        <v>0.9</v>
      </c>
      <c r="BO124" s="386">
        <v>0.8</v>
      </c>
      <c r="BP124" s="386">
        <v>0.8</v>
      </c>
      <c r="BQ124" s="386">
        <v>0.7</v>
      </c>
      <c r="BR124" s="386">
        <v>0.7</v>
      </c>
      <c r="BS124" s="386">
        <v>0.7</v>
      </c>
      <c r="BT124" s="386">
        <v>0.6</v>
      </c>
      <c r="BU124" s="386">
        <v>0.6</v>
      </c>
      <c r="BV124" s="386">
        <v>0.6</v>
      </c>
      <c r="BW124" s="386">
        <v>0.6</v>
      </c>
      <c r="BX124" s="385"/>
      <c r="BY124" s="385"/>
      <c r="BZ124" s="385"/>
      <c r="CA124" s="386">
        <v>1.8</v>
      </c>
      <c r="CB124" s="386">
        <v>1.6</v>
      </c>
      <c r="CC124" s="386">
        <v>1.6</v>
      </c>
      <c r="CD124" s="386">
        <v>1.4</v>
      </c>
      <c r="CE124" s="386">
        <v>1.4</v>
      </c>
      <c r="CF124" s="386">
        <v>1.3</v>
      </c>
      <c r="CG124" s="386">
        <v>1.3</v>
      </c>
      <c r="CH124" s="386">
        <v>1.2</v>
      </c>
      <c r="CI124" s="386">
        <v>1.2</v>
      </c>
      <c r="CJ124" s="386">
        <v>1.2</v>
      </c>
      <c r="CK124" s="386">
        <v>1.2</v>
      </c>
      <c r="CL124" s="386">
        <v>1.1000000000000001</v>
      </c>
      <c r="CM124" s="386">
        <v>1</v>
      </c>
      <c r="CN124" s="386">
        <v>1</v>
      </c>
      <c r="CO124" s="386">
        <v>1</v>
      </c>
      <c r="CP124" s="386">
        <v>0.9</v>
      </c>
      <c r="CQ124" s="386">
        <v>0.9</v>
      </c>
      <c r="CR124" s="386">
        <v>0.8</v>
      </c>
      <c r="CS124" s="386">
        <v>0.8</v>
      </c>
      <c r="CT124" s="386">
        <v>0.8</v>
      </c>
      <c r="CU124" s="386">
        <v>0.7</v>
      </c>
      <c r="CV124" s="386">
        <v>0.7</v>
      </c>
      <c r="CW124" s="386">
        <v>0.6</v>
      </c>
      <c r="CX124" s="386">
        <v>0.6</v>
      </c>
      <c r="CY124" s="385"/>
      <c r="CZ124" s="385"/>
      <c r="DA124" s="385"/>
      <c r="DB124" s="386">
        <v>2</v>
      </c>
      <c r="DC124" s="386">
        <v>1.8</v>
      </c>
      <c r="DD124" s="386">
        <v>1.8</v>
      </c>
      <c r="DE124" s="386">
        <v>1.6</v>
      </c>
      <c r="DF124" s="386">
        <v>1.6</v>
      </c>
      <c r="DG124" s="386">
        <v>1.5</v>
      </c>
      <c r="DH124" s="386">
        <v>1.5</v>
      </c>
      <c r="DI124" s="386">
        <v>1.4</v>
      </c>
      <c r="DJ124" s="386">
        <v>1.4</v>
      </c>
      <c r="DK124" s="386">
        <v>1.4</v>
      </c>
      <c r="DL124" s="386">
        <v>1.4</v>
      </c>
      <c r="DM124" s="386">
        <v>1.3</v>
      </c>
      <c r="DN124" s="386">
        <v>1.2</v>
      </c>
      <c r="DO124" s="386">
        <v>1.2</v>
      </c>
      <c r="DP124" s="386">
        <v>1.2</v>
      </c>
      <c r="DQ124" s="386">
        <v>1.1000000000000001</v>
      </c>
      <c r="DR124" s="386">
        <v>1.1000000000000001</v>
      </c>
      <c r="DS124" s="386">
        <v>1</v>
      </c>
      <c r="DT124" s="386">
        <v>1</v>
      </c>
      <c r="DU124" s="386">
        <v>1</v>
      </c>
      <c r="DV124" s="386">
        <v>0.9</v>
      </c>
      <c r="DW124" s="386">
        <v>0.9</v>
      </c>
      <c r="DX124" s="386">
        <v>0.8</v>
      </c>
      <c r="DY124" s="386">
        <v>0.8</v>
      </c>
      <c r="DZ124" s="385"/>
      <c r="EA124" s="385"/>
      <c r="EB124" s="385"/>
      <c r="EC124" s="386">
        <v>2.2000000000000002</v>
      </c>
      <c r="ED124" s="386">
        <v>2</v>
      </c>
      <c r="EE124" s="386">
        <v>2</v>
      </c>
      <c r="EF124" s="386">
        <v>1.8</v>
      </c>
      <c r="EG124" s="386">
        <v>1.8</v>
      </c>
      <c r="EH124" s="386">
        <v>1.7</v>
      </c>
      <c r="EI124" s="386">
        <v>1.7</v>
      </c>
      <c r="EJ124" s="386">
        <v>1.6</v>
      </c>
      <c r="EK124" s="386">
        <v>1.6</v>
      </c>
      <c r="EL124" s="386">
        <v>1.6</v>
      </c>
      <c r="EM124" s="386">
        <v>1.6</v>
      </c>
      <c r="EN124" s="386">
        <v>1.5</v>
      </c>
      <c r="EO124" s="386">
        <v>1.4</v>
      </c>
      <c r="EP124" s="386">
        <v>1.4</v>
      </c>
      <c r="EQ124" s="386">
        <v>1.4</v>
      </c>
      <c r="ER124" s="386">
        <v>1.3</v>
      </c>
      <c r="ES124" s="386">
        <v>1.3</v>
      </c>
      <c r="ET124" s="386">
        <v>1.2</v>
      </c>
      <c r="EU124" s="386">
        <v>1.2</v>
      </c>
      <c r="EV124" s="386">
        <v>1.2</v>
      </c>
      <c r="EW124" s="386">
        <v>1.1000000000000001</v>
      </c>
      <c r="EX124" s="386">
        <v>1.1000000000000001</v>
      </c>
      <c r="EY124" s="386">
        <v>1</v>
      </c>
      <c r="EZ124" s="386">
        <v>1</v>
      </c>
      <c r="FA124" s="385"/>
      <c r="FB124" s="385"/>
      <c r="FC124" s="385"/>
      <c r="FD124" s="385"/>
      <c r="FE124" s="386">
        <v>2.1</v>
      </c>
      <c r="FF124" s="386">
        <v>2.1</v>
      </c>
      <c r="FG124" s="386">
        <v>1.9</v>
      </c>
      <c r="FH124" s="386">
        <v>1.9</v>
      </c>
      <c r="FI124" s="397"/>
      <c r="FJ124" s="398"/>
      <c r="FK124" s="398"/>
      <c r="FL124" s="398"/>
      <c r="FM124" s="398"/>
      <c r="FN124" s="398"/>
      <c r="FO124" s="398"/>
      <c r="FP124" s="386">
        <v>1.4</v>
      </c>
      <c r="FQ124" s="386">
        <v>1.4</v>
      </c>
      <c r="FR124" s="375">
        <v>1.3</v>
      </c>
      <c r="FS124" s="386">
        <v>1.3</v>
      </c>
      <c r="FT124" s="386">
        <v>1.3</v>
      </c>
      <c r="FU124" s="386">
        <v>1.2</v>
      </c>
      <c r="FV124" s="386">
        <v>1.2</v>
      </c>
      <c r="FW124" s="386">
        <v>1.2</v>
      </c>
      <c r="FX124" s="386">
        <v>1.1000000000000001</v>
      </c>
      <c r="FY124" s="386">
        <v>1.1000000000000001</v>
      </c>
      <c r="FZ124" s="386">
        <v>0.9</v>
      </c>
      <c r="GA124" s="375">
        <v>0.9</v>
      </c>
      <c r="GB124" s="387"/>
      <c r="GC124" s="484">
        <v>21.854179242000001</v>
      </c>
      <c r="GD124" s="484">
        <v>25.320795129000004</v>
      </c>
      <c r="GE124" s="484">
        <v>27.311133528000003</v>
      </c>
      <c r="GF124" s="484">
        <v>29.696903397000007</v>
      </c>
      <c r="GG124" s="485">
        <v>31.819052286000005</v>
      </c>
      <c r="GH124" s="486">
        <v>7.2891200970000014</v>
      </c>
      <c r="GI124" s="484">
        <v>6.0105583440000014</v>
      </c>
      <c r="GJ124" s="484">
        <v>7.987715694000002</v>
      </c>
      <c r="GK124" s="484">
        <v>11.058900111000003</v>
      </c>
      <c r="GL124" s="484">
        <v>5.2196954040000012</v>
      </c>
      <c r="GM124" s="484">
        <v>4.8901691789999999</v>
      </c>
      <c r="GN124" s="484">
        <v>5.5360405799999999</v>
      </c>
      <c r="GO124" s="485">
        <v>7.7109136650000005</v>
      </c>
    </row>
    <row r="125" spans="1:197" hidden="1">
      <c r="A125" s="379" t="s">
        <v>705</v>
      </c>
      <c r="B125" s="380">
        <v>178</v>
      </c>
      <c r="C125" s="381">
        <v>590</v>
      </c>
      <c r="D125" s="381">
        <v>300</v>
      </c>
      <c r="E125" s="382">
        <v>13</v>
      </c>
      <c r="F125" s="382">
        <v>25</v>
      </c>
      <c r="G125" s="381">
        <v>27</v>
      </c>
      <c r="H125" s="389">
        <v>226.5</v>
      </c>
      <c r="I125" s="383">
        <v>5</v>
      </c>
      <c r="J125" s="487">
        <v>0.9</v>
      </c>
      <c r="K125" s="494"/>
      <c r="L125" s="369">
        <v>0.9</v>
      </c>
      <c r="M125" s="384">
        <v>1.1000000000000001</v>
      </c>
      <c r="N125" s="480">
        <v>0.46899999999999997</v>
      </c>
      <c r="O125" s="371">
        <v>0.71899999999999997</v>
      </c>
      <c r="P125" s="371">
        <v>0.96899999999999997</v>
      </c>
      <c r="Q125" s="371">
        <v>0.66900000000000004</v>
      </c>
      <c r="R125" s="371">
        <f t="shared" si="10"/>
        <v>0.91900000000000004</v>
      </c>
      <c r="S125" s="371">
        <f t="shared" si="11"/>
        <v>1.169</v>
      </c>
      <c r="T125" s="372">
        <f t="shared" si="6"/>
        <v>19.359646113995765</v>
      </c>
      <c r="U125" s="373"/>
      <c r="V125" s="372">
        <f t="shared" si="7"/>
        <v>14.988113120512848</v>
      </c>
      <c r="W125" s="373"/>
      <c r="X125" s="371">
        <v>0.67</v>
      </c>
      <c r="Y125" s="371">
        <v>0.72</v>
      </c>
      <c r="Z125" s="371">
        <v>0.83</v>
      </c>
      <c r="AA125" s="371">
        <v>1.46</v>
      </c>
      <c r="AB125" s="371">
        <v>1.88</v>
      </c>
      <c r="AC125" s="371">
        <v>3</v>
      </c>
      <c r="AD125" s="371">
        <v>3.3</v>
      </c>
      <c r="AE125" s="371">
        <v>3.6</v>
      </c>
      <c r="AF125" s="371">
        <v>4</v>
      </c>
      <c r="AG125" s="371">
        <v>5</v>
      </c>
      <c r="AH125" s="374" t="s">
        <v>587</v>
      </c>
      <c r="AI125" s="371">
        <v>0.42499999999999999</v>
      </c>
      <c r="AJ125" s="371">
        <v>0.58299999999999996</v>
      </c>
      <c r="AK125" s="371">
        <v>0.52500000000000002</v>
      </c>
      <c r="AL125" s="371">
        <v>0.68300000000000005</v>
      </c>
      <c r="AM125" s="371">
        <v>0.625</v>
      </c>
      <c r="AN125" s="371">
        <v>0.78300000000000003</v>
      </c>
      <c r="AO125" s="371">
        <v>0.72499999999999998</v>
      </c>
      <c r="AP125" s="371">
        <v>0.88300000000000001</v>
      </c>
      <c r="AQ125" s="371">
        <v>1.68</v>
      </c>
      <c r="AR125" s="375">
        <v>1.47</v>
      </c>
      <c r="AS125" s="375">
        <v>1.8480000000000001</v>
      </c>
      <c r="AT125" s="375">
        <v>1.617</v>
      </c>
      <c r="AU125" s="376">
        <v>0.56000000000000005</v>
      </c>
      <c r="AV125" s="377">
        <v>0.16</v>
      </c>
      <c r="AW125" s="385"/>
      <c r="AX125" s="385"/>
      <c r="AY125" s="385"/>
      <c r="AZ125" s="385"/>
      <c r="BA125" s="385"/>
      <c r="BB125" s="386">
        <v>1.4</v>
      </c>
      <c r="BC125" s="386">
        <v>1.3</v>
      </c>
      <c r="BD125" s="386">
        <v>1.3</v>
      </c>
      <c r="BE125" s="386">
        <v>1.3</v>
      </c>
      <c r="BF125" s="386">
        <v>1.2</v>
      </c>
      <c r="BG125" s="386">
        <v>1.2</v>
      </c>
      <c r="BH125" s="386">
        <v>1.2</v>
      </c>
      <c r="BI125" s="386">
        <v>1.2</v>
      </c>
      <c r="BJ125" s="386">
        <v>1.2</v>
      </c>
      <c r="BK125" s="386">
        <v>1.1000000000000001</v>
      </c>
      <c r="BL125" s="386">
        <v>1.1000000000000001</v>
      </c>
      <c r="BM125" s="386">
        <v>1.1000000000000001</v>
      </c>
      <c r="BN125" s="386">
        <v>1</v>
      </c>
      <c r="BO125" s="386">
        <v>1</v>
      </c>
      <c r="BP125" s="386">
        <v>1</v>
      </c>
      <c r="BQ125" s="386">
        <v>0.9</v>
      </c>
      <c r="BR125" s="386">
        <v>0.9</v>
      </c>
      <c r="BS125" s="386">
        <v>0.9</v>
      </c>
      <c r="BT125" s="386">
        <v>0.7</v>
      </c>
      <c r="BU125" s="386">
        <v>0.7</v>
      </c>
      <c r="BV125" s="386">
        <v>0.7</v>
      </c>
      <c r="BW125" s="386">
        <v>0.7</v>
      </c>
      <c r="BX125" s="385"/>
      <c r="BY125" s="385"/>
      <c r="BZ125" s="385"/>
      <c r="CA125" s="385"/>
      <c r="CB125" s="385"/>
      <c r="CC125" s="386">
        <v>1.7</v>
      </c>
      <c r="CD125" s="386">
        <v>1.7</v>
      </c>
      <c r="CE125" s="386">
        <v>1.6</v>
      </c>
      <c r="CF125" s="386">
        <v>1.6</v>
      </c>
      <c r="CG125" s="386">
        <v>1.5</v>
      </c>
      <c r="CH125" s="386">
        <v>1.5</v>
      </c>
      <c r="CI125" s="386">
        <v>1.4</v>
      </c>
      <c r="CJ125" s="386">
        <v>1.4</v>
      </c>
      <c r="CK125" s="386">
        <v>1.4</v>
      </c>
      <c r="CL125" s="386">
        <v>1.3</v>
      </c>
      <c r="CM125" s="386">
        <v>1.3</v>
      </c>
      <c r="CN125" s="386">
        <v>1.3</v>
      </c>
      <c r="CO125" s="386">
        <v>1.2</v>
      </c>
      <c r="CP125" s="386">
        <v>1.2</v>
      </c>
      <c r="CQ125" s="386">
        <v>1.2</v>
      </c>
      <c r="CR125" s="386">
        <v>1.1000000000000001</v>
      </c>
      <c r="CS125" s="386">
        <v>1.1000000000000001</v>
      </c>
      <c r="CT125" s="386">
        <v>1.1000000000000001</v>
      </c>
      <c r="CU125" s="386">
        <v>0.9</v>
      </c>
      <c r="CV125" s="386">
        <v>0.9</v>
      </c>
      <c r="CW125" s="386">
        <v>0.7</v>
      </c>
      <c r="CX125" s="386">
        <v>0.7</v>
      </c>
      <c r="CY125" s="385"/>
      <c r="CZ125" s="385"/>
      <c r="DA125" s="385"/>
      <c r="DB125" s="385"/>
      <c r="DC125" s="385"/>
      <c r="DD125" s="386">
        <v>1.8</v>
      </c>
      <c r="DE125" s="386">
        <v>1.6</v>
      </c>
      <c r="DF125" s="386">
        <v>1.6</v>
      </c>
      <c r="DG125" s="386">
        <v>1.5</v>
      </c>
      <c r="DH125" s="386">
        <v>1.5</v>
      </c>
      <c r="DI125" s="386">
        <v>1.4</v>
      </c>
      <c r="DJ125" s="386">
        <v>1.4</v>
      </c>
      <c r="DK125" s="386">
        <v>1.4</v>
      </c>
      <c r="DL125" s="386">
        <v>1.4</v>
      </c>
      <c r="DM125" s="386">
        <v>1.3</v>
      </c>
      <c r="DN125" s="386">
        <v>1.2</v>
      </c>
      <c r="DO125" s="386">
        <v>1.2</v>
      </c>
      <c r="DP125" s="386">
        <v>1.2</v>
      </c>
      <c r="DQ125" s="386">
        <v>1.1000000000000001</v>
      </c>
      <c r="DR125" s="386">
        <v>1.1000000000000001</v>
      </c>
      <c r="DS125" s="386">
        <v>1</v>
      </c>
      <c r="DT125" s="386">
        <v>1</v>
      </c>
      <c r="DU125" s="386">
        <v>1</v>
      </c>
      <c r="DV125" s="386">
        <v>0.9</v>
      </c>
      <c r="DW125" s="386">
        <v>0.9</v>
      </c>
      <c r="DX125" s="386">
        <v>0.8</v>
      </c>
      <c r="DY125" s="386">
        <v>0.8</v>
      </c>
      <c r="DZ125" s="385"/>
      <c r="EA125" s="385"/>
      <c r="EB125" s="385"/>
      <c r="EC125" s="385"/>
      <c r="ED125" s="385"/>
      <c r="EE125" s="386">
        <v>2</v>
      </c>
      <c r="EF125" s="386">
        <v>1.8</v>
      </c>
      <c r="EG125" s="386">
        <v>1.8</v>
      </c>
      <c r="EH125" s="386">
        <v>1.7</v>
      </c>
      <c r="EI125" s="386">
        <v>1.7</v>
      </c>
      <c r="EJ125" s="386">
        <v>1.6</v>
      </c>
      <c r="EK125" s="386">
        <v>1.6</v>
      </c>
      <c r="EL125" s="386">
        <v>1.6</v>
      </c>
      <c r="EM125" s="386">
        <v>1.6</v>
      </c>
      <c r="EN125" s="386">
        <v>1.5</v>
      </c>
      <c r="EO125" s="386">
        <v>1.4</v>
      </c>
      <c r="EP125" s="386">
        <v>1.4</v>
      </c>
      <c r="EQ125" s="386">
        <v>1.4</v>
      </c>
      <c r="ER125" s="386">
        <v>1.3</v>
      </c>
      <c r="ES125" s="386">
        <v>1.3</v>
      </c>
      <c r="ET125" s="386">
        <v>1.2</v>
      </c>
      <c r="EU125" s="386">
        <v>1.2</v>
      </c>
      <c r="EV125" s="386">
        <v>1.2</v>
      </c>
      <c r="EW125" s="386">
        <v>1.1000000000000001</v>
      </c>
      <c r="EX125" s="386">
        <v>1.1000000000000001</v>
      </c>
      <c r="EY125" s="386">
        <v>1</v>
      </c>
      <c r="EZ125" s="386">
        <v>1</v>
      </c>
      <c r="FA125" s="385"/>
      <c r="FB125" s="385"/>
      <c r="FC125" s="385"/>
      <c r="FD125" s="385"/>
      <c r="FE125" s="385"/>
      <c r="FF125" s="385"/>
      <c r="FG125" s="385"/>
      <c r="FH125" s="385"/>
      <c r="FI125" s="386">
        <v>1.7</v>
      </c>
      <c r="FJ125" s="386">
        <v>1.6</v>
      </c>
      <c r="FK125" s="386">
        <v>1.6</v>
      </c>
      <c r="FL125" s="386">
        <v>1.6</v>
      </c>
      <c r="FM125" s="386">
        <v>1.5</v>
      </c>
      <c r="FN125" s="386">
        <v>1.5</v>
      </c>
      <c r="FO125" s="386">
        <v>1.5</v>
      </c>
      <c r="FP125" s="386">
        <v>1.4</v>
      </c>
      <c r="FQ125" s="386">
        <v>1.4</v>
      </c>
      <c r="FR125" s="386">
        <v>1.4</v>
      </c>
      <c r="FS125" s="386">
        <v>1.3</v>
      </c>
      <c r="FT125" s="386">
        <v>1.3</v>
      </c>
      <c r="FU125" s="386">
        <v>1.2</v>
      </c>
      <c r="FV125" s="386">
        <v>1.2</v>
      </c>
      <c r="FW125" s="386">
        <v>1.1000000000000001</v>
      </c>
      <c r="FX125" s="386">
        <v>1.1000000000000001</v>
      </c>
      <c r="FY125" s="386">
        <v>1</v>
      </c>
      <c r="FZ125" s="386">
        <v>1</v>
      </c>
      <c r="GA125" s="386">
        <v>0.9</v>
      </c>
      <c r="GB125" s="387"/>
      <c r="GC125" s="484">
        <v>30.276869553000004</v>
      </c>
      <c r="GD125" s="484">
        <v>40.848070850999996</v>
      </c>
      <c r="GE125" s="484">
        <v>43.879712121000011</v>
      </c>
      <c r="GF125" s="484">
        <v>47.649492135000003</v>
      </c>
      <c r="GG125" s="485">
        <v>50.931573336</v>
      </c>
      <c r="GH125" s="486">
        <v>7.2891200970000014</v>
      </c>
      <c r="GI125" s="484">
        <v>6.0105583440000014</v>
      </c>
      <c r="GJ125" s="484">
        <v>7.987715694000002</v>
      </c>
      <c r="GK125" s="484">
        <v>11.058900111000003</v>
      </c>
      <c r="GL125" s="484">
        <v>5.2196954040000012</v>
      </c>
      <c r="GM125" s="484">
        <v>4.8901691789999999</v>
      </c>
      <c r="GN125" s="484">
        <v>5.5360405799999999</v>
      </c>
      <c r="GO125" s="485">
        <v>7.7109136650000005</v>
      </c>
    </row>
    <row r="126" spans="1:197" hidden="1">
      <c r="A126" s="379" t="s">
        <v>706</v>
      </c>
      <c r="B126" s="380">
        <v>129</v>
      </c>
      <c r="C126" s="381">
        <v>571</v>
      </c>
      <c r="D126" s="381">
        <v>300</v>
      </c>
      <c r="E126" s="382">
        <v>12</v>
      </c>
      <c r="F126" s="382">
        <v>15.5</v>
      </c>
      <c r="G126" s="381">
        <v>27</v>
      </c>
      <c r="H126" s="389">
        <v>164.1</v>
      </c>
      <c r="I126" s="383">
        <v>5</v>
      </c>
      <c r="J126" s="487">
        <v>0.9</v>
      </c>
      <c r="K126" s="494"/>
      <c r="L126" s="369">
        <v>0.9</v>
      </c>
      <c r="M126" s="384">
        <v>1.1000000000000001</v>
      </c>
      <c r="N126" s="480">
        <v>0.46899999999999997</v>
      </c>
      <c r="O126" s="371">
        <v>0.71899999999999997</v>
      </c>
      <c r="P126" s="371">
        <v>0.96899999999999997</v>
      </c>
      <c r="Q126" s="371">
        <v>0.66900000000000004</v>
      </c>
      <c r="R126" s="371">
        <f t="shared" si="10"/>
        <v>0.91900000000000004</v>
      </c>
      <c r="S126" s="371">
        <f t="shared" si="11"/>
        <v>1.169</v>
      </c>
      <c r="T126" s="372">
        <f t="shared" si="6"/>
        <v>19.359646113995765</v>
      </c>
      <c r="U126" s="373"/>
      <c r="V126" s="372">
        <f t="shared" si="7"/>
        <v>14.988113120512848</v>
      </c>
      <c r="W126" s="373"/>
      <c r="X126" s="371">
        <v>0.67</v>
      </c>
      <c r="Y126" s="371">
        <v>0.72</v>
      </c>
      <c r="Z126" s="371">
        <v>0.83</v>
      </c>
      <c r="AA126" s="371">
        <v>1.46</v>
      </c>
      <c r="AB126" s="371">
        <v>1.88</v>
      </c>
      <c r="AC126" s="371">
        <v>3</v>
      </c>
      <c r="AD126" s="371">
        <v>3.3</v>
      </c>
      <c r="AE126" s="371">
        <v>3.6</v>
      </c>
      <c r="AF126" s="371">
        <v>4</v>
      </c>
      <c r="AG126" s="371">
        <v>5</v>
      </c>
      <c r="AH126" s="374" t="s">
        <v>587</v>
      </c>
      <c r="AI126" s="371">
        <v>0.35</v>
      </c>
      <c r="AJ126" s="371">
        <v>0.49299999999999999</v>
      </c>
      <c r="AK126" s="371">
        <v>0.45</v>
      </c>
      <c r="AL126" s="371">
        <v>0.59299999999999997</v>
      </c>
      <c r="AM126" s="371">
        <v>0.55000000000000004</v>
      </c>
      <c r="AN126" s="371">
        <v>0.69299999999999995</v>
      </c>
      <c r="AO126" s="371">
        <v>0.65</v>
      </c>
      <c r="AP126" s="371">
        <v>0.79300000000000004</v>
      </c>
      <c r="AQ126" s="371">
        <v>1.68</v>
      </c>
      <c r="AR126" s="375">
        <v>1.47</v>
      </c>
      <c r="AS126" s="375">
        <v>1.8480000000000001</v>
      </c>
      <c r="AT126" s="375">
        <v>1.617</v>
      </c>
      <c r="AU126" s="376">
        <v>0.56000000000000005</v>
      </c>
      <c r="AV126" s="377">
        <v>0.16</v>
      </c>
      <c r="AW126" s="385"/>
      <c r="AX126" s="385"/>
      <c r="AY126" s="385"/>
      <c r="AZ126" s="385"/>
      <c r="BA126" s="385"/>
      <c r="BB126" s="385"/>
      <c r="BC126" s="385"/>
      <c r="BD126" s="385"/>
      <c r="BE126" s="387"/>
      <c r="BF126" s="385"/>
      <c r="BG126" s="385"/>
      <c r="BH126" s="385"/>
      <c r="BI126" s="385"/>
      <c r="BJ126" s="385"/>
      <c r="BK126" s="385"/>
      <c r="BL126" s="386">
        <v>1.3</v>
      </c>
      <c r="BM126" s="386">
        <v>1.3</v>
      </c>
      <c r="BN126" s="386">
        <v>1.2</v>
      </c>
      <c r="BO126" s="386">
        <v>1.2</v>
      </c>
      <c r="BP126" s="386">
        <v>1.2</v>
      </c>
      <c r="BQ126" s="386">
        <v>1.1000000000000001</v>
      </c>
      <c r="BR126" s="386">
        <v>1.1000000000000001</v>
      </c>
      <c r="BS126" s="386">
        <v>1.1000000000000001</v>
      </c>
      <c r="BT126" s="386">
        <v>0.9</v>
      </c>
      <c r="BU126" s="386">
        <v>0.9</v>
      </c>
      <c r="BV126" s="386">
        <v>0.7</v>
      </c>
      <c r="BW126" s="386">
        <v>0.7</v>
      </c>
      <c r="BX126" s="385"/>
      <c r="BY126" s="385"/>
      <c r="BZ126" s="385"/>
      <c r="CA126" s="385"/>
      <c r="CB126" s="385"/>
      <c r="CC126" s="385"/>
      <c r="CD126" s="385"/>
      <c r="CE126" s="385"/>
      <c r="CF126" s="387"/>
      <c r="CG126" s="385"/>
      <c r="CH126" s="385"/>
      <c r="CI126" s="385"/>
      <c r="CJ126" s="385"/>
      <c r="CK126" s="385"/>
      <c r="CL126" s="385"/>
      <c r="CM126" s="386">
        <v>1.3</v>
      </c>
      <c r="CN126" s="386">
        <v>1.3</v>
      </c>
      <c r="CO126" s="386">
        <v>1.2</v>
      </c>
      <c r="CP126" s="386">
        <v>1.2</v>
      </c>
      <c r="CQ126" s="386">
        <v>1.2</v>
      </c>
      <c r="CR126" s="386">
        <v>1.1000000000000001</v>
      </c>
      <c r="CS126" s="386">
        <v>1.1000000000000001</v>
      </c>
      <c r="CT126" s="386">
        <v>1.1000000000000001</v>
      </c>
      <c r="CU126" s="386">
        <v>0.9</v>
      </c>
      <c r="CV126" s="386">
        <v>0.9</v>
      </c>
      <c r="CW126" s="386">
        <v>0.7</v>
      </c>
      <c r="CX126" s="386">
        <v>0.7</v>
      </c>
      <c r="CY126" s="385"/>
      <c r="CZ126" s="385"/>
      <c r="DA126" s="385"/>
      <c r="DB126" s="385"/>
      <c r="DC126" s="385"/>
      <c r="DD126" s="385"/>
      <c r="DE126" s="385"/>
      <c r="DF126" s="385"/>
      <c r="DG126" s="387"/>
      <c r="DH126" s="385"/>
      <c r="DI126" s="385"/>
      <c r="DJ126" s="385"/>
      <c r="DK126" s="385"/>
      <c r="DL126" s="385"/>
      <c r="DM126" s="385"/>
      <c r="DN126" s="386">
        <v>1.3</v>
      </c>
      <c r="DO126" s="386">
        <v>1.3</v>
      </c>
      <c r="DP126" s="386">
        <v>1.2</v>
      </c>
      <c r="DQ126" s="386">
        <v>1.2</v>
      </c>
      <c r="DR126" s="386">
        <v>1.2</v>
      </c>
      <c r="DS126" s="386">
        <v>1.1000000000000001</v>
      </c>
      <c r="DT126" s="386">
        <v>1.1000000000000001</v>
      </c>
      <c r="DU126" s="386">
        <v>1.1000000000000001</v>
      </c>
      <c r="DV126" s="386">
        <v>0.9</v>
      </c>
      <c r="DW126" s="386">
        <v>0.9</v>
      </c>
      <c r="DX126" s="386">
        <v>0.7</v>
      </c>
      <c r="DY126" s="386">
        <v>0.7</v>
      </c>
      <c r="DZ126" s="385"/>
      <c r="EA126" s="385"/>
      <c r="EB126" s="385"/>
      <c r="EC126" s="385"/>
      <c r="ED126" s="385"/>
      <c r="EE126" s="385"/>
      <c r="EF126" s="385"/>
      <c r="EG126" s="385"/>
      <c r="EH126" s="387"/>
      <c r="EI126" s="385"/>
      <c r="EJ126" s="385"/>
      <c r="EK126" s="385"/>
      <c r="EL126" s="385"/>
      <c r="EM126" s="385"/>
      <c r="EN126" s="385"/>
      <c r="EO126" s="386">
        <v>1.4</v>
      </c>
      <c r="EP126" s="386">
        <v>1.4</v>
      </c>
      <c r="EQ126" s="386">
        <v>1.4</v>
      </c>
      <c r="ER126" s="386">
        <v>1.3</v>
      </c>
      <c r="ES126" s="386">
        <v>1.3</v>
      </c>
      <c r="ET126" s="386">
        <v>1.2</v>
      </c>
      <c r="EU126" s="386">
        <v>1.2</v>
      </c>
      <c r="EV126" s="386">
        <v>1.2</v>
      </c>
      <c r="EW126" s="386">
        <v>1.1000000000000001</v>
      </c>
      <c r="EX126" s="386">
        <v>1.1000000000000001</v>
      </c>
      <c r="EY126" s="386">
        <v>1</v>
      </c>
      <c r="EZ126" s="386">
        <v>1</v>
      </c>
      <c r="FA126" s="385"/>
      <c r="FB126" s="385"/>
      <c r="FC126" s="385"/>
      <c r="FD126" s="385"/>
      <c r="FE126" s="385"/>
      <c r="FF126" s="385"/>
      <c r="FG126" s="385"/>
      <c r="FH126" s="385"/>
      <c r="FI126" s="386">
        <v>1.7</v>
      </c>
      <c r="FJ126" s="386">
        <v>1.6</v>
      </c>
      <c r="FK126" s="386">
        <v>1.6</v>
      </c>
      <c r="FL126" s="386">
        <v>1.6</v>
      </c>
      <c r="FM126" s="386">
        <v>1.5</v>
      </c>
      <c r="FN126" s="386">
        <v>1.5</v>
      </c>
      <c r="FO126" s="386">
        <v>1.5</v>
      </c>
      <c r="FP126" s="386">
        <v>1.4</v>
      </c>
      <c r="FQ126" s="386">
        <v>1.4</v>
      </c>
      <c r="FR126" s="386">
        <v>1.4</v>
      </c>
      <c r="FS126" s="386">
        <v>1.3</v>
      </c>
      <c r="FT126" s="386">
        <v>1.3</v>
      </c>
      <c r="FU126" s="386">
        <v>1.2</v>
      </c>
      <c r="FV126" s="386">
        <v>1.2</v>
      </c>
      <c r="FW126" s="386">
        <v>1.1000000000000001</v>
      </c>
      <c r="FX126" s="386">
        <v>1.1000000000000001</v>
      </c>
      <c r="FY126" s="386">
        <v>1</v>
      </c>
      <c r="FZ126" s="386">
        <v>1</v>
      </c>
      <c r="GA126" s="386">
        <v>0.9</v>
      </c>
      <c r="GB126" s="387"/>
      <c r="GC126" s="484">
        <v>48.37444983000001</v>
      </c>
      <c r="GD126" s="484">
        <v>55.953553005000003</v>
      </c>
      <c r="GE126" s="484">
        <v>60.158307636000004</v>
      </c>
      <c r="GF126" s="484">
        <v>65.338459893000007</v>
      </c>
      <c r="GG126" s="485">
        <v>69.912283896000005</v>
      </c>
      <c r="GH126" s="486">
        <v>7.2891200970000014</v>
      </c>
      <c r="GI126" s="484">
        <v>6.0105583440000014</v>
      </c>
      <c r="GJ126" s="484">
        <v>7.987715694000002</v>
      </c>
      <c r="GK126" s="484">
        <v>11.058900111000003</v>
      </c>
      <c r="GL126" s="484">
        <v>5.2196954040000012</v>
      </c>
      <c r="GM126" s="484">
        <v>4.8901691789999999</v>
      </c>
      <c r="GN126" s="484">
        <v>5.5360405799999999</v>
      </c>
      <c r="GO126" s="485">
        <v>7.7109136650000005</v>
      </c>
    </row>
    <row r="127" spans="1:197" hidden="1">
      <c r="A127" s="390" t="s">
        <v>707</v>
      </c>
      <c r="B127" s="391">
        <v>212</v>
      </c>
      <c r="C127" s="392">
        <v>600</v>
      </c>
      <c r="D127" s="392">
        <v>300</v>
      </c>
      <c r="E127" s="393">
        <v>15.5</v>
      </c>
      <c r="F127" s="393">
        <v>30</v>
      </c>
      <c r="G127" s="392">
        <v>27</v>
      </c>
      <c r="H127" s="399">
        <v>270</v>
      </c>
      <c r="I127" s="383">
        <v>5</v>
      </c>
      <c r="J127" s="487">
        <v>0.9</v>
      </c>
      <c r="K127" s="494"/>
      <c r="L127" s="369">
        <v>0.9</v>
      </c>
      <c r="M127" s="384">
        <v>1.1000000000000001</v>
      </c>
      <c r="N127" s="480">
        <v>0.49</v>
      </c>
      <c r="O127" s="371">
        <v>0.74</v>
      </c>
      <c r="P127" s="371">
        <v>0.99</v>
      </c>
      <c r="Q127" s="371">
        <v>0.69</v>
      </c>
      <c r="R127" s="371">
        <f t="shared" si="10"/>
        <v>0.94</v>
      </c>
      <c r="S127" s="371">
        <f t="shared" si="11"/>
        <v>1.19</v>
      </c>
      <c r="T127" s="372">
        <f t="shared" si="6"/>
        <v>19.359646113995765</v>
      </c>
      <c r="U127" s="373"/>
      <c r="V127" s="372">
        <f t="shared" si="7"/>
        <v>14.988113120512848</v>
      </c>
      <c r="W127" s="373"/>
      <c r="X127" s="371">
        <v>0.67</v>
      </c>
      <c r="Y127" s="371">
        <v>0.72</v>
      </c>
      <c r="Z127" s="371">
        <v>0.83</v>
      </c>
      <c r="AA127" s="371">
        <v>1.46</v>
      </c>
      <c r="AB127" s="371">
        <v>1.88</v>
      </c>
      <c r="AC127" s="371">
        <v>3</v>
      </c>
      <c r="AD127" s="371">
        <v>3.3</v>
      </c>
      <c r="AE127" s="371">
        <v>3.6</v>
      </c>
      <c r="AF127" s="371">
        <v>4</v>
      </c>
      <c r="AG127" s="371">
        <v>5</v>
      </c>
      <c r="AH127" s="374" t="s">
        <v>587</v>
      </c>
      <c r="AI127" s="371">
        <v>0.5</v>
      </c>
      <c r="AJ127" s="371">
        <v>0.621</v>
      </c>
      <c r="AK127" s="371">
        <v>0.6</v>
      </c>
      <c r="AL127" s="371">
        <v>0.72099999999999997</v>
      </c>
      <c r="AM127" s="371">
        <v>0.7</v>
      </c>
      <c r="AN127" s="371">
        <v>0.82099999999999995</v>
      </c>
      <c r="AO127" s="371">
        <v>0.8</v>
      </c>
      <c r="AP127" s="371">
        <v>0.92100000000000004</v>
      </c>
      <c r="AQ127" s="371">
        <v>1.68</v>
      </c>
      <c r="AR127" s="375">
        <v>1.47</v>
      </c>
      <c r="AS127" s="375">
        <v>1.8480000000000001</v>
      </c>
      <c r="AT127" s="375">
        <v>1.617</v>
      </c>
      <c r="AU127" s="376">
        <v>0.56000000000000005</v>
      </c>
      <c r="AV127" s="377">
        <v>0.16</v>
      </c>
      <c r="AW127" s="385"/>
      <c r="AX127" s="385"/>
      <c r="AY127" s="385"/>
      <c r="AZ127" s="398"/>
      <c r="BA127" s="398"/>
      <c r="BB127" s="398"/>
      <c r="BC127" s="398"/>
      <c r="BD127" s="398"/>
      <c r="BE127" s="398"/>
      <c r="BF127" s="398"/>
      <c r="BG127" s="398"/>
      <c r="BH127" s="398"/>
      <c r="BI127" s="386">
        <v>1.1000000000000001</v>
      </c>
      <c r="BJ127" s="386">
        <v>1.1000000000000001</v>
      </c>
      <c r="BK127" s="386">
        <v>1</v>
      </c>
      <c r="BL127" s="386">
        <v>1</v>
      </c>
      <c r="BM127" s="386">
        <v>1</v>
      </c>
      <c r="BN127" s="386">
        <v>0.9</v>
      </c>
      <c r="BO127" s="386">
        <v>0.9</v>
      </c>
      <c r="BP127" s="386">
        <v>0.9</v>
      </c>
      <c r="BQ127" s="386">
        <v>0.8</v>
      </c>
      <c r="BR127" s="386">
        <v>0.8</v>
      </c>
      <c r="BS127" s="386">
        <v>0.8</v>
      </c>
      <c r="BT127" s="386">
        <v>0.7</v>
      </c>
      <c r="BU127" s="386">
        <v>0.7</v>
      </c>
      <c r="BV127" s="386">
        <v>0.7</v>
      </c>
      <c r="BW127" s="386">
        <v>0.7</v>
      </c>
      <c r="BX127" s="385"/>
      <c r="BY127" s="385"/>
      <c r="BZ127" s="385"/>
      <c r="CA127" s="398"/>
      <c r="CB127" s="398"/>
      <c r="CC127" s="398"/>
      <c r="CD127" s="398"/>
      <c r="CE127" s="398"/>
      <c r="CF127" s="398"/>
      <c r="CG127" s="398"/>
      <c r="CH127" s="398"/>
      <c r="CI127" s="398"/>
      <c r="CJ127" s="386">
        <v>1.3</v>
      </c>
      <c r="CK127" s="386">
        <v>1.3</v>
      </c>
      <c r="CL127" s="386">
        <v>1.2</v>
      </c>
      <c r="CM127" s="386">
        <v>1.2</v>
      </c>
      <c r="CN127" s="386">
        <v>1.2</v>
      </c>
      <c r="CO127" s="386">
        <v>1.1000000000000001</v>
      </c>
      <c r="CP127" s="386">
        <v>1.1000000000000001</v>
      </c>
      <c r="CQ127" s="386">
        <v>1.1000000000000001</v>
      </c>
      <c r="CR127" s="386">
        <v>1</v>
      </c>
      <c r="CS127" s="386">
        <v>1</v>
      </c>
      <c r="CT127" s="386">
        <v>1</v>
      </c>
      <c r="CU127" s="386">
        <v>0.8</v>
      </c>
      <c r="CV127" s="386">
        <v>0.8</v>
      </c>
      <c r="CW127" s="386">
        <v>0.6</v>
      </c>
      <c r="CX127" s="386">
        <v>0.6</v>
      </c>
      <c r="CY127" s="385"/>
      <c r="CZ127" s="385"/>
      <c r="DA127" s="385"/>
      <c r="DB127" s="398"/>
      <c r="DC127" s="398"/>
      <c r="DD127" s="398"/>
      <c r="DE127" s="398"/>
      <c r="DF127" s="398"/>
      <c r="DG127" s="398"/>
      <c r="DH127" s="398"/>
      <c r="DI127" s="398"/>
      <c r="DJ127" s="398"/>
      <c r="DK127" s="386">
        <v>1.5</v>
      </c>
      <c r="DL127" s="386">
        <v>1.5</v>
      </c>
      <c r="DM127" s="386">
        <v>1.4</v>
      </c>
      <c r="DN127" s="386">
        <v>1.4</v>
      </c>
      <c r="DO127" s="386">
        <v>1.4</v>
      </c>
      <c r="DP127" s="386">
        <v>1.3</v>
      </c>
      <c r="DQ127" s="386">
        <v>1.3</v>
      </c>
      <c r="DR127" s="386">
        <v>1.3</v>
      </c>
      <c r="DS127" s="386">
        <v>1.2</v>
      </c>
      <c r="DT127" s="386">
        <v>1.2</v>
      </c>
      <c r="DU127" s="386">
        <v>1.2</v>
      </c>
      <c r="DV127" s="386">
        <v>1</v>
      </c>
      <c r="DW127" s="386">
        <v>1</v>
      </c>
      <c r="DX127" s="386">
        <v>0.8</v>
      </c>
      <c r="DY127" s="386">
        <v>0.8</v>
      </c>
      <c r="DZ127" s="385"/>
      <c r="EA127" s="385"/>
      <c r="EB127" s="385"/>
      <c r="EC127" s="398"/>
      <c r="ED127" s="398"/>
      <c r="EE127" s="398"/>
      <c r="EF127" s="398"/>
      <c r="EG127" s="398"/>
      <c r="EH127" s="398"/>
      <c r="EI127" s="398"/>
      <c r="EJ127" s="398"/>
      <c r="EK127" s="398"/>
      <c r="EL127" s="386">
        <v>1.7</v>
      </c>
      <c r="EM127" s="386">
        <v>1.7</v>
      </c>
      <c r="EN127" s="386">
        <v>1.6</v>
      </c>
      <c r="EO127" s="386">
        <v>1.6</v>
      </c>
      <c r="EP127" s="386">
        <v>1.6</v>
      </c>
      <c r="EQ127" s="386">
        <v>1.5</v>
      </c>
      <c r="ER127" s="386">
        <v>1.5</v>
      </c>
      <c r="ES127" s="386">
        <v>1.5</v>
      </c>
      <c r="ET127" s="386">
        <v>1.4</v>
      </c>
      <c r="EU127" s="386">
        <v>1.4</v>
      </c>
      <c r="EV127" s="386">
        <v>1.4</v>
      </c>
      <c r="EW127" s="386">
        <v>1.2</v>
      </c>
      <c r="EX127" s="386">
        <v>1.2</v>
      </c>
      <c r="EY127" s="386">
        <v>1</v>
      </c>
      <c r="EZ127" s="386">
        <v>1</v>
      </c>
      <c r="FA127" s="385"/>
      <c r="FB127" s="385"/>
      <c r="FC127" s="385"/>
      <c r="FD127" s="385"/>
      <c r="FE127" s="398"/>
      <c r="FF127" s="398"/>
      <c r="FG127" s="398"/>
      <c r="FH127" s="398"/>
      <c r="FI127" s="386">
        <v>1.7</v>
      </c>
      <c r="FJ127" s="386">
        <v>1.6</v>
      </c>
      <c r="FK127" s="386">
        <v>1.6</v>
      </c>
      <c r="FL127" s="386">
        <v>1.6</v>
      </c>
      <c r="FM127" s="386">
        <v>1.5</v>
      </c>
      <c r="FN127" s="386">
        <v>1.5</v>
      </c>
      <c r="FO127" s="386">
        <v>1.5</v>
      </c>
      <c r="FP127" s="386">
        <v>1.4</v>
      </c>
      <c r="FQ127" s="386">
        <v>1.4</v>
      </c>
      <c r="FR127" s="386">
        <v>1.4</v>
      </c>
      <c r="FS127" s="386">
        <v>1.3</v>
      </c>
      <c r="FT127" s="386">
        <v>1.3</v>
      </c>
      <c r="FU127" s="386">
        <v>1.2</v>
      </c>
      <c r="FV127" s="386">
        <v>1.2</v>
      </c>
      <c r="FW127" s="386">
        <v>1.1000000000000001</v>
      </c>
      <c r="FX127" s="386">
        <v>1.1000000000000001</v>
      </c>
      <c r="FY127" s="386">
        <v>1</v>
      </c>
      <c r="FZ127" s="386">
        <v>1</v>
      </c>
      <c r="GA127" s="386">
        <v>0.9</v>
      </c>
      <c r="GB127" s="387"/>
      <c r="GC127" s="484">
        <v>29.617817103</v>
      </c>
      <c r="GD127" s="484">
        <v>34.389356841000001</v>
      </c>
      <c r="GE127" s="484">
        <v>36.814669857000013</v>
      </c>
      <c r="GF127" s="484">
        <v>39.978121616999999</v>
      </c>
      <c r="GG127" s="485">
        <v>42.706598759999999</v>
      </c>
      <c r="GH127" s="486">
        <v>7.2891200970000014</v>
      </c>
      <c r="GI127" s="484">
        <v>6.0105583440000014</v>
      </c>
      <c r="GJ127" s="484">
        <v>7.987715694000002</v>
      </c>
      <c r="GK127" s="484">
        <v>11.058900111000003</v>
      </c>
      <c r="GL127" s="484">
        <v>5.2196954040000012</v>
      </c>
      <c r="GM127" s="484">
        <v>4.8901691789999999</v>
      </c>
      <c r="GN127" s="484">
        <v>5.5360405799999999</v>
      </c>
      <c r="GO127" s="485">
        <v>7.7109136650000005</v>
      </c>
    </row>
    <row r="128" spans="1:197" hidden="1">
      <c r="A128" s="390" t="s">
        <v>708</v>
      </c>
      <c r="B128" s="391">
        <v>285</v>
      </c>
      <c r="C128" s="392">
        <v>620</v>
      </c>
      <c r="D128" s="392">
        <v>305</v>
      </c>
      <c r="E128" s="393">
        <v>21</v>
      </c>
      <c r="F128" s="393">
        <v>40</v>
      </c>
      <c r="G128" s="392">
        <v>27</v>
      </c>
      <c r="H128" s="399">
        <v>363.7</v>
      </c>
      <c r="I128" s="383">
        <v>5</v>
      </c>
      <c r="J128" s="487">
        <v>0.9</v>
      </c>
      <c r="K128" s="494"/>
      <c r="L128" s="369">
        <v>0.9</v>
      </c>
      <c r="M128" s="384">
        <v>1.1000000000000001</v>
      </c>
      <c r="N128" s="480">
        <v>0.49</v>
      </c>
      <c r="O128" s="371">
        <v>0.74</v>
      </c>
      <c r="P128" s="371">
        <v>0.99</v>
      </c>
      <c r="Q128" s="371">
        <v>0.69</v>
      </c>
      <c r="R128" s="371">
        <f t="shared" si="10"/>
        <v>0.94</v>
      </c>
      <c r="S128" s="371">
        <f t="shared" si="11"/>
        <v>1.19</v>
      </c>
      <c r="T128" s="372">
        <f t="shared" si="6"/>
        <v>19.359646113995765</v>
      </c>
      <c r="U128" s="373"/>
      <c r="V128" s="372">
        <f t="shared" si="7"/>
        <v>14.988113120512848</v>
      </c>
      <c r="W128" s="373"/>
      <c r="X128" s="374">
        <v>0.72</v>
      </c>
      <c r="Y128" s="374">
        <v>0.77</v>
      </c>
      <c r="Z128" s="374">
        <v>0.87</v>
      </c>
      <c r="AA128" s="374">
        <v>1.54</v>
      </c>
      <c r="AB128" s="374">
        <v>1.96</v>
      </c>
      <c r="AC128" s="374">
        <v>3.18</v>
      </c>
      <c r="AD128" s="374">
        <v>3.6</v>
      </c>
      <c r="AE128" s="374">
        <v>3.85</v>
      </c>
      <c r="AF128" s="374">
        <v>4.28</v>
      </c>
      <c r="AG128" s="374">
        <v>5.75</v>
      </c>
      <c r="AH128" s="374" t="s">
        <v>587</v>
      </c>
      <c r="AI128" s="371">
        <v>0.65</v>
      </c>
      <c r="AJ128" s="371">
        <v>0.97499999999999998</v>
      </c>
      <c r="AK128" s="371">
        <v>0.8</v>
      </c>
      <c r="AL128" s="371">
        <v>1.05</v>
      </c>
      <c r="AM128" s="371">
        <v>0.9</v>
      </c>
      <c r="AN128" s="371">
        <v>1.125</v>
      </c>
      <c r="AO128" s="371">
        <v>1</v>
      </c>
      <c r="AP128" s="371">
        <v>1.2</v>
      </c>
      <c r="AQ128" s="371">
        <v>1.68</v>
      </c>
      <c r="AR128" s="375">
        <v>1.47</v>
      </c>
      <c r="AS128" s="375">
        <v>1.8480000000000001</v>
      </c>
      <c r="AT128" s="375">
        <v>1.617</v>
      </c>
      <c r="AU128" s="376">
        <v>0.56999999999999995</v>
      </c>
      <c r="AV128" s="377">
        <v>0.17</v>
      </c>
      <c r="AW128" s="385"/>
      <c r="AX128" s="385"/>
      <c r="AY128" s="385"/>
      <c r="AZ128" s="398"/>
      <c r="BA128" s="398"/>
      <c r="BB128" s="398"/>
      <c r="BC128" s="398"/>
      <c r="BD128" s="398"/>
      <c r="BE128" s="398"/>
      <c r="BF128" s="398"/>
      <c r="BG128" s="398"/>
      <c r="BH128" s="398"/>
      <c r="BI128" s="386">
        <v>1.1000000000000001</v>
      </c>
      <c r="BJ128" s="386">
        <v>1.1000000000000001</v>
      </c>
      <c r="BK128" s="386">
        <v>1</v>
      </c>
      <c r="BL128" s="386">
        <v>1</v>
      </c>
      <c r="BM128" s="386">
        <v>1</v>
      </c>
      <c r="BN128" s="386">
        <v>0.9</v>
      </c>
      <c r="BO128" s="386">
        <v>0.9</v>
      </c>
      <c r="BP128" s="386">
        <v>0.9</v>
      </c>
      <c r="BQ128" s="386">
        <v>0.8</v>
      </c>
      <c r="BR128" s="386">
        <v>0.8</v>
      </c>
      <c r="BS128" s="386">
        <v>0.8</v>
      </c>
      <c r="BT128" s="386">
        <v>0.7</v>
      </c>
      <c r="BU128" s="386">
        <v>0.7</v>
      </c>
      <c r="BV128" s="386">
        <v>0.7</v>
      </c>
      <c r="BW128" s="386">
        <v>0.7</v>
      </c>
      <c r="BX128" s="385"/>
      <c r="BY128" s="385"/>
      <c r="BZ128" s="385"/>
      <c r="CA128" s="398"/>
      <c r="CB128" s="398"/>
      <c r="CC128" s="398"/>
      <c r="CD128" s="398"/>
      <c r="CE128" s="398"/>
      <c r="CF128" s="398"/>
      <c r="CG128" s="398"/>
      <c r="CH128" s="398"/>
      <c r="CI128" s="398"/>
      <c r="CJ128" s="386">
        <v>1.3</v>
      </c>
      <c r="CK128" s="386">
        <v>1.3</v>
      </c>
      <c r="CL128" s="386">
        <v>1.2</v>
      </c>
      <c r="CM128" s="386">
        <v>1.2</v>
      </c>
      <c r="CN128" s="386">
        <v>1.2</v>
      </c>
      <c r="CO128" s="386">
        <v>1.1000000000000001</v>
      </c>
      <c r="CP128" s="386">
        <v>1.1000000000000001</v>
      </c>
      <c r="CQ128" s="386">
        <v>1.1000000000000001</v>
      </c>
      <c r="CR128" s="386">
        <v>1</v>
      </c>
      <c r="CS128" s="386">
        <v>1</v>
      </c>
      <c r="CT128" s="386">
        <v>1</v>
      </c>
      <c r="CU128" s="386">
        <v>0.8</v>
      </c>
      <c r="CV128" s="386">
        <v>0.8</v>
      </c>
      <c r="CW128" s="386">
        <v>0.6</v>
      </c>
      <c r="CX128" s="386">
        <v>0.6</v>
      </c>
      <c r="CY128" s="385"/>
      <c r="CZ128" s="385"/>
      <c r="DA128" s="385"/>
      <c r="DB128" s="398"/>
      <c r="DC128" s="398"/>
      <c r="DD128" s="398"/>
      <c r="DE128" s="398"/>
      <c r="DF128" s="398"/>
      <c r="DG128" s="398"/>
      <c r="DH128" s="398"/>
      <c r="DI128" s="398"/>
      <c r="DJ128" s="398"/>
      <c r="DK128" s="386">
        <v>1.5</v>
      </c>
      <c r="DL128" s="386">
        <v>1.5</v>
      </c>
      <c r="DM128" s="386">
        <v>1.4</v>
      </c>
      <c r="DN128" s="386">
        <v>1.4</v>
      </c>
      <c r="DO128" s="386">
        <v>1.4</v>
      </c>
      <c r="DP128" s="386">
        <v>1.3</v>
      </c>
      <c r="DQ128" s="386">
        <v>1.3</v>
      </c>
      <c r="DR128" s="386">
        <v>1.3</v>
      </c>
      <c r="DS128" s="386">
        <v>1.2</v>
      </c>
      <c r="DT128" s="386">
        <v>1.2</v>
      </c>
      <c r="DU128" s="386">
        <v>1.2</v>
      </c>
      <c r="DV128" s="386">
        <v>1</v>
      </c>
      <c r="DW128" s="386">
        <v>1</v>
      </c>
      <c r="DX128" s="386">
        <v>0.8</v>
      </c>
      <c r="DY128" s="386">
        <v>0.8</v>
      </c>
      <c r="DZ128" s="385"/>
      <c r="EA128" s="385"/>
      <c r="EB128" s="385"/>
      <c r="EC128" s="398"/>
      <c r="ED128" s="398"/>
      <c r="EE128" s="398"/>
      <c r="EF128" s="398"/>
      <c r="EG128" s="398"/>
      <c r="EH128" s="398"/>
      <c r="EI128" s="398"/>
      <c r="EJ128" s="398"/>
      <c r="EK128" s="398"/>
      <c r="EL128" s="386">
        <v>1.7</v>
      </c>
      <c r="EM128" s="386">
        <v>1.7</v>
      </c>
      <c r="EN128" s="386">
        <v>1.6</v>
      </c>
      <c r="EO128" s="386">
        <v>1.6</v>
      </c>
      <c r="EP128" s="386">
        <v>1.6</v>
      </c>
      <c r="EQ128" s="386">
        <v>1.5</v>
      </c>
      <c r="ER128" s="386">
        <v>1.5</v>
      </c>
      <c r="ES128" s="386">
        <v>1.5</v>
      </c>
      <c r="ET128" s="386">
        <v>1.4</v>
      </c>
      <c r="EU128" s="386">
        <v>1.4</v>
      </c>
      <c r="EV128" s="386">
        <v>1.4</v>
      </c>
      <c r="EW128" s="386">
        <v>1.2</v>
      </c>
      <c r="EX128" s="386">
        <v>1.2</v>
      </c>
      <c r="EY128" s="386">
        <v>1</v>
      </c>
      <c r="EZ128" s="386">
        <v>1</v>
      </c>
      <c r="FA128" s="385"/>
      <c r="FB128" s="385"/>
      <c r="FC128" s="385"/>
      <c r="FD128" s="385"/>
      <c r="FE128" s="398"/>
      <c r="FF128" s="398"/>
      <c r="FG128" s="398"/>
      <c r="FH128" s="398"/>
      <c r="FI128" s="386">
        <v>1.7</v>
      </c>
      <c r="FJ128" s="386">
        <v>1.6</v>
      </c>
      <c r="FK128" s="386">
        <v>1.6</v>
      </c>
      <c r="FL128" s="386">
        <v>1.6</v>
      </c>
      <c r="FM128" s="386">
        <v>1.5</v>
      </c>
      <c r="FN128" s="386">
        <v>1.5</v>
      </c>
      <c r="FO128" s="386">
        <v>1.5</v>
      </c>
      <c r="FP128" s="386">
        <v>1.4</v>
      </c>
      <c r="FQ128" s="386">
        <v>1.4</v>
      </c>
      <c r="FR128" s="386">
        <v>1.4</v>
      </c>
      <c r="FS128" s="386">
        <v>1.3</v>
      </c>
      <c r="FT128" s="386">
        <v>1.3</v>
      </c>
      <c r="FU128" s="386">
        <v>1.2</v>
      </c>
      <c r="FV128" s="386">
        <v>1.2</v>
      </c>
      <c r="FW128" s="386">
        <v>1.1000000000000001</v>
      </c>
      <c r="FX128" s="386">
        <v>1.1000000000000001</v>
      </c>
      <c r="FY128" s="386">
        <v>1</v>
      </c>
      <c r="FZ128" s="386">
        <v>1</v>
      </c>
      <c r="GA128" s="386">
        <v>0.9</v>
      </c>
      <c r="GB128" s="387"/>
      <c r="GC128" s="484">
        <v>22.183705467000003</v>
      </c>
      <c r="GD128" s="484">
        <v>25.703045549999992</v>
      </c>
      <c r="GE128" s="484">
        <v>27.706564998000005</v>
      </c>
      <c r="GF128" s="484">
        <v>30.131878014000002</v>
      </c>
      <c r="GG128" s="485">
        <v>32.280389001000003</v>
      </c>
      <c r="GH128" s="486">
        <v>7.2891200970000014</v>
      </c>
      <c r="GI128" s="484">
        <v>6.0105583440000014</v>
      </c>
      <c r="GJ128" s="484">
        <v>7.987715694000002</v>
      </c>
      <c r="GK128" s="484">
        <v>11.058900111000003</v>
      </c>
      <c r="GL128" s="484">
        <v>5.2196954040000012</v>
      </c>
      <c r="GM128" s="484">
        <v>4.8901691789999999</v>
      </c>
      <c r="GN128" s="484">
        <v>5.5360405799999999</v>
      </c>
      <c r="GO128" s="485">
        <v>7.7109136650000005</v>
      </c>
    </row>
    <row r="129" spans="1:197" hidden="1">
      <c r="A129" s="390" t="s">
        <v>709</v>
      </c>
      <c r="B129" s="391">
        <v>337</v>
      </c>
      <c r="C129" s="392">
        <v>632</v>
      </c>
      <c r="D129" s="392">
        <v>310</v>
      </c>
      <c r="E129" s="393">
        <v>25.5</v>
      </c>
      <c r="F129" s="393">
        <v>46</v>
      </c>
      <c r="G129" s="392">
        <v>27</v>
      </c>
      <c r="H129" s="399">
        <v>429.2</v>
      </c>
      <c r="I129" s="383">
        <v>5</v>
      </c>
      <c r="J129" s="487">
        <v>0.9</v>
      </c>
      <c r="K129" s="494"/>
      <c r="L129" s="369">
        <v>0.9</v>
      </c>
      <c r="M129" s="384">
        <v>1.1000000000000001</v>
      </c>
      <c r="N129" s="480">
        <v>0.49</v>
      </c>
      <c r="O129" s="371">
        <v>0.74</v>
      </c>
      <c r="P129" s="371">
        <v>0.99</v>
      </c>
      <c r="Q129" s="371">
        <v>0.69</v>
      </c>
      <c r="R129" s="371">
        <f t="shared" si="10"/>
        <v>0.94</v>
      </c>
      <c r="S129" s="371">
        <f t="shared" si="11"/>
        <v>1.19</v>
      </c>
      <c r="T129" s="372">
        <f t="shared" si="6"/>
        <v>19.359646113995765</v>
      </c>
      <c r="U129" s="373"/>
      <c r="V129" s="372">
        <f t="shared" si="7"/>
        <v>14.988113120512848</v>
      </c>
      <c r="W129" s="373"/>
      <c r="X129" s="374" t="s">
        <v>587</v>
      </c>
      <c r="Y129" s="374" t="s">
        <v>587</v>
      </c>
      <c r="Z129" s="374" t="s">
        <v>587</v>
      </c>
      <c r="AA129" s="374" t="s">
        <v>587</v>
      </c>
      <c r="AB129" s="374" t="s">
        <v>587</v>
      </c>
      <c r="AC129" s="374" t="s">
        <v>587</v>
      </c>
      <c r="AD129" s="374" t="s">
        <v>587</v>
      </c>
      <c r="AE129" s="374" t="s">
        <v>587</v>
      </c>
      <c r="AF129" s="374" t="s">
        <v>587</v>
      </c>
      <c r="AG129" s="374" t="s">
        <v>587</v>
      </c>
      <c r="AH129" s="374" t="s">
        <v>587</v>
      </c>
      <c r="AI129" s="371">
        <v>0.65</v>
      </c>
      <c r="AJ129" s="371">
        <v>1.2</v>
      </c>
      <c r="AK129" s="371">
        <v>0.8</v>
      </c>
      <c r="AL129" s="371">
        <v>1.2</v>
      </c>
      <c r="AM129" s="371">
        <v>0.9</v>
      </c>
      <c r="AN129" s="371">
        <v>1.2</v>
      </c>
      <c r="AO129" s="371">
        <v>1</v>
      </c>
      <c r="AP129" s="371">
        <v>1.2</v>
      </c>
      <c r="AQ129" s="371">
        <v>1.68</v>
      </c>
      <c r="AR129" s="375">
        <v>1.47</v>
      </c>
      <c r="AS129" s="375">
        <v>1.8480000000000001</v>
      </c>
      <c r="AT129" s="375">
        <v>1.617</v>
      </c>
      <c r="AU129" s="376">
        <v>0.6</v>
      </c>
      <c r="AV129" s="377">
        <v>0.2</v>
      </c>
      <c r="AW129" s="385"/>
      <c r="AX129" s="385"/>
      <c r="AY129" s="385"/>
      <c r="AZ129" s="398"/>
      <c r="BA129" s="398"/>
      <c r="BB129" s="398"/>
      <c r="BC129" s="398"/>
      <c r="BD129" s="398"/>
      <c r="BE129" s="398"/>
      <c r="BF129" s="398"/>
      <c r="BG129" s="398"/>
      <c r="BH129" s="398"/>
      <c r="BI129" s="386">
        <v>1.1000000000000001</v>
      </c>
      <c r="BJ129" s="386">
        <v>1.1000000000000001</v>
      </c>
      <c r="BK129" s="386">
        <v>1</v>
      </c>
      <c r="BL129" s="386">
        <v>1</v>
      </c>
      <c r="BM129" s="386">
        <v>1</v>
      </c>
      <c r="BN129" s="386">
        <v>0.9</v>
      </c>
      <c r="BO129" s="386">
        <v>0.9</v>
      </c>
      <c r="BP129" s="386">
        <v>0.9</v>
      </c>
      <c r="BQ129" s="386">
        <v>0.8</v>
      </c>
      <c r="BR129" s="386">
        <v>0.8</v>
      </c>
      <c r="BS129" s="386">
        <v>0.8</v>
      </c>
      <c r="BT129" s="386">
        <v>0.7</v>
      </c>
      <c r="BU129" s="386">
        <v>0.7</v>
      </c>
      <c r="BV129" s="386">
        <v>0.7</v>
      </c>
      <c r="BW129" s="386">
        <v>0.7</v>
      </c>
      <c r="BX129" s="385"/>
      <c r="BY129" s="385"/>
      <c r="BZ129" s="385"/>
      <c r="CA129" s="398"/>
      <c r="CB129" s="398"/>
      <c r="CC129" s="398"/>
      <c r="CD129" s="398"/>
      <c r="CE129" s="398"/>
      <c r="CF129" s="398"/>
      <c r="CG129" s="398"/>
      <c r="CH129" s="398"/>
      <c r="CI129" s="398"/>
      <c r="CJ129" s="386">
        <v>1.3</v>
      </c>
      <c r="CK129" s="386">
        <v>1.3</v>
      </c>
      <c r="CL129" s="386">
        <v>1.2</v>
      </c>
      <c r="CM129" s="386">
        <v>1.2</v>
      </c>
      <c r="CN129" s="386">
        <v>1.2</v>
      </c>
      <c r="CO129" s="386">
        <v>1.1000000000000001</v>
      </c>
      <c r="CP129" s="386">
        <v>1.1000000000000001</v>
      </c>
      <c r="CQ129" s="386">
        <v>1.1000000000000001</v>
      </c>
      <c r="CR129" s="386">
        <v>1</v>
      </c>
      <c r="CS129" s="386">
        <v>1</v>
      </c>
      <c r="CT129" s="386">
        <v>1</v>
      </c>
      <c r="CU129" s="386">
        <v>0.8</v>
      </c>
      <c r="CV129" s="386">
        <v>0.8</v>
      </c>
      <c r="CW129" s="386">
        <v>0.6</v>
      </c>
      <c r="CX129" s="386">
        <v>0.6</v>
      </c>
      <c r="CY129" s="385"/>
      <c r="CZ129" s="385"/>
      <c r="DA129" s="385"/>
      <c r="DB129" s="398"/>
      <c r="DC129" s="398"/>
      <c r="DD129" s="398"/>
      <c r="DE129" s="398"/>
      <c r="DF129" s="398"/>
      <c r="DG129" s="398"/>
      <c r="DH129" s="398"/>
      <c r="DI129" s="398"/>
      <c r="DJ129" s="398"/>
      <c r="DK129" s="386">
        <v>1.5</v>
      </c>
      <c r="DL129" s="386">
        <v>1.5</v>
      </c>
      <c r="DM129" s="386">
        <v>1.4</v>
      </c>
      <c r="DN129" s="386">
        <v>1.4</v>
      </c>
      <c r="DO129" s="386">
        <v>1.4</v>
      </c>
      <c r="DP129" s="386">
        <v>1.3</v>
      </c>
      <c r="DQ129" s="386">
        <v>1.3</v>
      </c>
      <c r="DR129" s="386">
        <v>1.3</v>
      </c>
      <c r="DS129" s="386">
        <v>1.2</v>
      </c>
      <c r="DT129" s="386">
        <v>1.2</v>
      </c>
      <c r="DU129" s="386">
        <v>1.2</v>
      </c>
      <c r="DV129" s="386">
        <v>1</v>
      </c>
      <c r="DW129" s="386">
        <v>1</v>
      </c>
      <c r="DX129" s="386">
        <v>0.8</v>
      </c>
      <c r="DY129" s="386">
        <v>0.8</v>
      </c>
      <c r="DZ129" s="385"/>
      <c r="EA129" s="385"/>
      <c r="EB129" s="385"/>
      <c r="EC129" s="398"/>
      <c r="ED129" s="398"/>
      <c r="EE129" s="398"/>
      <c r="EF129" s="398"/>
      <c r="EG129" s="398"/>
      <c r="EH129" s="398"/>
      <c r="EI129" s="398"/>
      <c r="EJ129" s="398"/>
      <c r="EK129" s="398"/>
      <c r="EL129" s="386">
        <v>1.7</v>
      </c>
      <c r="EM129" s="386">
        <v>1.7</v>
      </c>
      <c r="EN129" s="386">
        <v>1.6</v>
      </c>
      <c r="EO129" s="386">
        <v>1.6</v>
      </c>
      <c r="EP129" s="386">
        <v>1.6</v>
      </c>
      <c r="EQ129" s="386">
        <v>1.5</v>
      </c>
      <c r="ER129" s="386">
        <v>1.5</v>
      </c>
      <c r="ES129" s="386">
        <v>1.5</v>
      </c>
      <c r="ET129" s="386">
        <v>1.4</v>
      </c>
      <c r="EU129" s="386">
        <v>1.4</v>
      </c>
      <c r="EV129" s="386">
        <v>1.4</v>
      </c>
      <c r="EW129" s="386">
        <v>1.2</v>
      </c>
      <c r="EX129" s="386">
        <v>1.2</v>
      </c>
      <c r="EY129" s="386">
        <v>1</v>
      </c>
      <c r="EZ129" s="386">
        <v>1</v>
      </c>
      <c r="FA129" s="385"/>
      <c r="FB129" s="385"/>
      <c r="FC129" s="385"/>
      <c r="FD129" s="385"/>
      <c r="FE129" s="398"/>
      <c r="FF129" s="398"/>
      <c r="FG129" s="398"/>
      <c r="FH129" s="398"/>
      <c r="FI129" s="386">
        <v>1.7</v>
      </c>
      <c r="FJ129" s="386">
        <v>1.6</v>
      </c>
      <c r="FK129" s="386">
        <v>1.6</v>
      </c>
      <c r="FL129" s="386">
        <v>1.6</v>
      </c>
      <c r="FM129" s="386">
        <v>1.5</v>
      </c>
      <c r="FN129" s="386">
        <v>1.5</v>
      </c>
      <c r="FO129" s="386">
        <v>1.5</v>
      </c>
      <c r="FP129" s="386">
        <v>1.4</v>
      </c>
      <c r="FQ129" s="386">
        <v>1.4</v>
      </c>
      <c r="FR129" s="386">
        <v>1.4</v>
      </c>
      <c r="FS129" s="386">
        <v>1.3</v>
      </c>
      <c r="FT129" s="386">
        <v>1.3</v>
      </c>
      <c r="FU129" s="386">
        <v>1.2</v>
      </c>
      <c r="FV129" s="386">
        <v>1.2</v>
      </c>
      <c r="FW129" s="386">
        <v>1.1000000000000001</v>
      </c>
      <c r="FX129" s="386">
        <v>1.1000000000000001</v>
      </c>
      <c r="FY129" s="386">
        <v>1</v>
      </c>
      <c r="FZ129" s="386">
        <v>1</v>
      </c>
      <c r="GA129" s="386">
        <v>0.9</v>
      </c>
      <c r="GB129" s="387"/>
      <c r="GC129" s="484">
        <v>18.848900070000003</v>
      </c>
      <c r="GD129" s="484">
        <v>21.814636095000001</v>
      </c>
      <c r="GE129" s="484">
        <v>23.541353514000004</v>
      </c>
      <c r="GF129" s="484">
        <v>25.597597158000006</v>
      </c>
      <c r="GG129" s="485">
        <v>27.429762969000002</v>
      </c>
      <c r="GH129" s="486">
        <v>7.2891200970000014</v>
      </c>
      <c r="GI129" s="484">
        <v>6.0105583440000014</v>
      </c>
      <c r="GJ129" s="484">
        <v>7.987715694000002</v>
      </c>
      <c r="GK129" s="484">
        <v>11.058900111000003</v>
      </c>
      <c r="GL129" s="484">
        <v>5.2196954040000012</v>
      </c>
      <c r="GM129" s="484">
        <v>4.8901691789999999</v>
      </c>
      <c r="GN129" s="484">
        <v>5.5360405799999999</v>
      </c>
      <c r="GO129" s="485">
        <v>7.7109136650000005</v>
      </c>
    </row>
    <row r="130" spans="1:197" hidden="1">
      <c r="A130" s="390" t="s">
        <v>710</v>
      </c>
      <c r="B130" s="391">
        <v>399</v>
      </c>
      <c r="C130" s="392">
        <v>648</v>
      </c>
      <c r="D130" s="392">
        <v>315</v>
      </c>
      <c r="E130" s="393">
        <v>30</v>
      </c>
      <c r="F130" s="393">
        <v>54</v>
      </c>
      <c r="G130" s="392">
        <v>27</v>
      </c>
      <c r="H130" s="399">
        <v>508.5</v>
      </c>
      <c r="I130" s="383">
        <v>5</v>
      </c>
      <c r="J130" s="487">
        <v>0.9</v>
      </c>
      <c r="K130" s="494"/>
      <c r="L130" s="369">
        <v>0.9</v>
      </c>
      <c r="M130" s="384">
        <v>1.1000000000000001</v>
      </c>
      <c r="N130" s="480">
        <v>0.49</v>
      </c>
      <c r="O130" s="371">
        <v>0.74</v>
      </c>
      <c r="P130" s="371">
        <v>0.99</v>
      </c>
      <c r="Q130" s="371">
        <v>0.69</v>
      </c>
      <c r="R130" s="371">
        <f t="shared" si="10"/>
        <v>0.94</v>
      </c>
      <c r="S130" s="371">
        <f t="shared" si="11"/>
        <v>1.19</v>
      </c>
      <c r="T130" s="372">
        <f t="shared" si="6"/>
        <v>19.359646113995765</v>
      </c>
      <c r="U130" s="373"/>
      <c r="V130" s="372">
        <f t="shared" si="7"/>
        <v>14.988113120512848</v>
      </c>
      <c r="W130" s="373"/>
      <c r="X130" s="374" t="s">
        <v>587</v>
      </c>
      <c r="Y130" s="374" t="s">
        <v>587</v>
      </c>
      <c r="Z130" s="374" t="s">
        <v>587</v>
      </c>
      <c r="AA130" s="374" t="s">
        <v>587</v>
      </c>
      <c r="AB130" s="374" t="s">
        <v>587</v>
      </c>
      <c r="AC130" s="374" t="s">
        <v>587</v>
      </c>
      <c r="AD130" s="374" t="s">
        <v>587</v>
      </c>
      <c r="AE130" s="374" t="s">
        <v>587</v>
      </c>
      <c r="AF130" s="374" t="s">
        <v>587</v>
      </c>
      <c r="AG130" s="374" t="s">
        <v>587</v>
      </c>
      <c r="AH130" s="374" t="s">
        <v>587</v>
      </c>
      <c r="AI130" s="395" t="s">
        <v>606</v>
      </c>
      <c r="AJ130" s="395" t="s">
        <v>606</v>
      </c>
      <c r="AK130" s="395" t="s">
        <v>606</v>
      </c>
      <c r="AL130" s="395" t="s">
        <v>606</v>
      </c>
      <c r="AM130" s="395" t="s">
        <v>606</v>
      </c>
      <c r="AN130" s="395" t="s">
        <v>606</v>
      </c>
      <c r="AO130" s="395" t="s">
        <v>606</v>
      </c>
      <c r="AP130" s="395" t="s">
        <v>606</v>
      </c>
      <c r="AQ130" s="371">
        <v>1.68</v>
      </c>
      <c r="AR130" s="375">
        <v>1.47</v>
      </c>
      <c r="AS130" s="375">
        <v>1.8480000000000001</v>
      </c>
      <c r="AT130" s="375">
        <v>1.617</v>
      </c>
      <c r="AU130" s="376">
        <v>0.63</v>
      </c>
      <c r="AV130" s="377">
        <v>0.23</v>
      </c>
      <c r="AW130" s="385"/>
      <c r="AX130" s="385"/>
      <c r="AY130" s="385"/>
      <c r="AZ130" s="398"/>
      <c r="BA130" s="398"/>
      <c r="BB130" s="398"/>
      <c r="BC130" s="398"/>
      <c r="BD130" s="398"/>
      <c r="BE130" s="398"/>
      <c r="BF130" s="398"/>
      <c r="BG130" s="398"/>
      <c r="BH130" s="398"/>
      <c r="BI130" s="386">
        <v>1.1000000000000001</v>
      </c>
      <c r="BJ130" s="386">
        <v>1.1000000000000001</v>
      </c>
      <c r="BK130" s="386">
        <v>1</v>
      </c>
      <c r="BL130" s="386">
        <v>1</v>
      </c>
      <c r="BM130" s="386">
        <v>1</v>
      </c>
      <c r="BN130" s="386">
        <v>0.9</v>
      </c>
      <c r="BO130" s="386">
        <v>0.9</v>
      </c>
      <c r="BP130" s="386">
        <v>0.9</v>
      </c>
      <c r="BQ130" s="386">
        <v>0.8</v>
      </c>
      <c r="BR130" s="386">
        <v>0.8</v>
      </c>
      <c r="BS130" s="386">
        <v>0.8</v>
      </c>
      <c r="BT130" s="386">
        <v>0.7</v>
      </c>
      <c r="BU130" s="386">
        <v>0.7</v>
      </c>
      <c r="BV130" s="386">
        <v>0.7</v>
      </c>
      <c r="BW130" s="386">
        <v>0.7</v>
      </c>
      <c r="BX130" s="385"/>
      <c r="BY130" s="385"/>
      <c r="BZ130" s="385"/>
      <c r="CA130" s="398"/>
      <c r="CB130" s="398"/>
      <c r="CC130" s="398"/>
      <c r="CD130" s="398"/>
      <c r="CE130" s="398"/>
      <c r="CF130" s="398"/>
      <c r="CG130" s="398"/>
      <c r="CH130" s="398"/>
      <c r="CI130" s="398"/>
      <c r="CJ130" s="386">
        <v>1.3</v>
      </c>
      <c r="CK130" s="386">
        <v>1.3</v>
      </c>
      <c r="CL130" s="386">
        <v>1.2</v>
      </c>
      <c r="CM130" s="386">
        <v>1.2</v>
      </c>
      <c r="CN130" s="386">
        <v>1.2</v>
      </c>
      <c r="CO130" s="386">
        <v>1.1000000000000001</v>
      </c>
      <c r="CP130" s="386">
        <v>1.1000000000000001</v>
      </c>
      <c r="CQ130" s="386">
        <v>1.1000000000000001</v>
      </c>
      <c r="CR130" s="386">
        <v>1</v>
      </c>
      <c r="CS130" s="386">
        <v>1</v>
      </c>
      <c r="CT130" s="386">
        <v>1</v>
      </c>
      <c r="CU130" s="386">
        <v>0.8</v>
      </c>
      <c r="CV130" s="386">
        <v>0.8</v>
      </c>
      <c r="CW130" s="386">
        <v>0.6</v>
      </c>
      <c r="CX130" s="386">
        <v>0.6</v>
      </c>
      <c r="CY130" s="385"/>
      <c r="CZ130" s="385"/>
      <c r="DA130" s="385"/>
      <c r="DB130" s="398"/>
      <c r="DC130" s="398"/>
      <c r="DD130" s="398"/>
      <c r="DE130" s="398"/>
      <c r="DF130" s="398"/>
      <c r="DG130" s="398"/>
      <c r="DH130" s="398"/>
      <c r="DI130" s="398"/>
      <c r="DJ130" s="398"/>
      <c r="DK130" s="386">
        <v>1.5</v>
      </c>
      <c r="DL130" s="386">
        <v>1.5</v>
      </c>
      <c r="DM130" s="386">
        <v>1.4</v>
      </c>
      <c r="DN130" s="386">
        <v>1.4</v>
      </c>
      <c r="DO130" s="386">
        <v>1.4</v>
      </c>
      <c r="DP130" s="386">
        <v>1.3</v>
      </c>
      <c r="DQ130" s="386">
        <v>1.3</v>
      </c>
      <c r="DR130" s="386">
        <v>1.3</v>
      </c>
      <c r="DS130" s="386">
        <v>1.2</v>
      </c>
      <c r="DT130" s="386">
        <v>1.2</v>
      </c>
      <c r="DU130" s="386">
        <v>1.2</v>
      </c>
      <c r="DV130" s="386">
        <v>1</v>
      </c>
      <c r="DW130" s="386">
        <v>1</v>
      </c>
      <c r="DX130" s="386">
        <v>0.8</v>
      </c>
      <c r="DY130" s="386">
        <v>0.8</v>
      </c>
      <c r="DZ130" s="385"/>
      <c r="EA130" s="385"/>
      <c r="EB130" s="385"/>
      <c r="EC130" s="398"/>
      <c r="ED130" s="398"/>
      <c r="EE130" s="398"/>
      <c r="EF130" s="398"/>
      <c r="EG130" s="398"/>
      <c r="EH130" s="398"/>
      <c r="EI130" s="398"/>
      <c r="EJ130" s="398"/>
      <c r="EK130" s="398"/>
      <c r="EL130" s="386">
        <v>1.7</v>
      </c>
      <c r="EM130" s="386">
        <v>1.7</v>
      </c>
      <c r="EN130" s="386">
        <v>1.6</v>
      </c>
      <c r="EO130" s="386">
        <v>1.6</v>
      </c>
      <c r="EP130" s="386">
        <v>1.6</v>
      </c>
      <c r="EQ130" s="386">
        <v>1.5</v>
      </c>
      <c r="ER130" s="386">
        <v>1.5</v>
      </c>
      <c r="ES130" s="386">
        <v>1.5</v>
      </c>
      <c r="ET130" s="386">
        <v>1.4</v>
      </c>
      <c r="EU130" s="386">
        <v>1.4</v>
      </c>
      <c r="EV130" s="386">
        <v>1.4</v>
      </c>
      <c r="EW130" s="386">
        <v>1.2</v>
      </c>
      <c r="EX130" s="386">
        <v>1.2</v>
      </c>
      <c r="EY130" s="386">
        <v>1</v>
      </c>
      <c r="EZ130" s="386">
        <v>1</v>
      </c>
      <c r="FA130" s="385"/>
      <c r="FB130" s="385"/>
      <c r="FC130" s="385"/>
      <c r="FD130" s="385"/>
      <c r="FE130" s="398"/>
      <c r="FF130" s="398"/>
      <c r="FG130" s="398"/>
      <c r="FH130" s="398"/>
      <c r="FI130" s="386">
        <v>1.7</v>
      </c>
      <c r="FJ130" s="386">
        <v>1.6</v>
      </c>
      <c r="FK130" s="386">
        <v>1.6</v>
      </c>
      <c r="FL130" s="386">
        <v>1.6</v>
      </c>
      <c r="FM130" s="386">
        <v>1.5</v>
      </c>
      <c r="FN130" s="386">
        <v>1.5</v>
      </c>
      <c r="FO130" s="386">
        <v>1.5</v>
      </c>
      <c r="FP130" s="386">
        <v>1.4</v>
      </c>
      <c r="FQ130" s="386">
        <v>1.4</v>
      </c>
      <c r="FR130" s="386">
        <v>1.4</v>
      </c>
      <c r="FS130" s="386">
        <v>1.3</v>
      </c>
      <c r="FT130" s="386">
        <v>1.3</v>
      </c>
      <c r="FU130" s="386">
        <v>1.2</v>
      </c>
      <c r="FV130" s="386">
        <v>1.2</v>
      </c>
      <c r="FW130" s="386">
        <v>1.1000000000000001</v>
      </c>
      <c r="FX130" s="386">
        <v>1.1000000000000001</v>
      </c>
      <c r="FY130" s="386">
        <v>1</v>
      </c>
      <c r="FZ130" s="386">
        <v>1</v>
      </c>
      <c r="GA130" s="386">
        <v>0.9</v>
      </c>
      <c r="GB130" s="387"/>
      <c r="GC130" s="484">
        <v>16.225871319000003</v>
      </c>
      <c r="GD130" s="484">
        <v>18.782994824999999</v>
      </c>
      <c r="GE130" s="484">
        <v>20.272453362</v>
      </c>
      <c r="GF130" s="484">
        <v>22.038713928</v>
      </c>
      <c r="GG130" s="485">
        <v>23.620439808000008</v>
      </c>
      <c r="GH130" s="486">
        <v>7.2891200970000014</v>
      </c>
      <c r="GI130" s="484">
        <v>6.0105583440000014</v>
      </c>
      <c r="GJ130" s="484">
        <v>7.987715694000002</v>
      </c>
      <c r="GK130" s="484">
        <v>11.058900111000003</v>
      </c>
      <c r="GL130" s="484">
        <v>5.2196954040000012</v>
      </c>
      <c r="GM130" s="484">
        <v>4.8901691789999999</v>
      </c>
      <c r="GN130" s="484">
        <v>5.5360405799999999</v>
      </c>
      <c r="GO130" s="485">
        <v>7.7109136650000005</v>
      </c>
    </row>
    <row r="131" spans="1:197" hidden="1">
      <c r="A131" s="390" t="s">
        <v>711</v>
      </c>
      <c r="B131" s="391">
        <v>190</v>
      </c>
      <c r="C131" s="392">
        <v>640</v>
      </c>
      <c r="D131" s="392">
        <v>300</v>
      </c>
      <c r="E131" s="393">
        <v>13.5</v>
      </c>
      <c r="F131" s="393">
        <v>26</v>
      </c>
      <c r="G131" s="392">
        <v>27</v>
      </c>
      <c r="H131" s="399">
        <v>241.6</v>
      </c>
      <c r="I131" s="383">
        <v>6</v>
      </c>
      <c r="J131" s="487">
        <v>0.9</v>
      </c>
      <c r="K131" s="494"/>
      <c r="L131" s="369">
        <v>0.9</v>
      </c>
      <c r="M131" s="384">
        <v>1.1000000000000001</v>
      </c>
      <c r="N131" s="480">
        <v>0.49</v>
      </c>
      <c r="O131" s="371">
        <v>0.74</v>
      </c>
      <c r="P131" s="371">
        <v>0.99</v>
      </c>
      <c r="Q131" s="371">
        <v>0.69</v>
      </c>
      <c r="R131" s="371">
        <f t="shared" si="10"/>
        <v>0.94</v>
      </c>
      <c r="S131" s="371">
        <f t="shared" si="11"/>
        <v>1.19</v>
      </c>
      <c r="T131" s="372">
        <f t="shared" si="6"/>
        <v>19.359646113995765</v>
      </c>
      <c r="U131" s="373"/>
      <c r="V131" s="372">
        <f t="shared" si="7"/>
        <v>14.988113120512848</v>
      </c>
      <c r="W131" s="373"/>
      <c r="X131" s="371">
        <v>0.67</v>
      </c>
      <c r="Y131" s="371">
        <v>0.72</v>
      </c>
      <c r="Z131" s="371">
        <v>0.83</v>
      </c>
      <c r="AA131" s="371">
        <v>1.46</v>
      </c>
      <c r="AB131" s="371">
        <v>1.88</v>
      </c>
      <c r="AC131" s="371">
        <v>3</v>
      </c>
      <c r="AD131" s="371">
        <v>3.3</v>
      </c>
      <c r="AE131" s="371">
        <v>3.6</v>
      </c>
      <c r="AF131" s="371">
        <v>4</v>
      </c>
      <c r="AG131" s="371">
        <v>5</v>
      </c>
      <c r="AH131" s="374" t="s">
        <v>587</v>
      </c>
      <c r="AI131" s="371">
        <v>0.42499999999999999</v>
      </c>
      <c r="AJ131" s="371">
        <v>0.58299999999999996</v>
      </c>
      <c r="AK131" s="371">
        <v>0.52500000000000002</v>
      </c>
      <c r="AL131" s="371">
        <v>0.68300000000000005</v>
      </c>
      <c r="AM131" s="371">
        <v>0.625</v>
      </c>
      <c r="AN131" s="371">
        <v>0.78300000000000003</v>
      </c>
      <c r="AO131" s="371">
        <v>0.72499999999999998</v>
      </c>
      <c r="AP131" s="371">
        <v>0.88300000000000001</v>
      </c>
      <c r="AQ131" s="371">
        <v>1.68</v>
      </c>
      <c r="AR131" s="375">
        <v>1.47</v>
      </c>
      <c r="AS131" s="375">
        <v>1.8480000000000001</v>
      </c>
      <c r="AT131" s="375">
        <v>1.617</v>
      </c>
      <c r="AU131" s="376">
        <v>0.56000000000000005</v>
      </c>
      <c r="AV131" s="377">
        <v>0.16</v>
      </c>
      <c r="AW131" s="385"/>
      <c r="AX131" s="385"/>
      <c r="AY131" s="385"/>
      <c r="AZ131" s="385"/>
      <c r="BA131" s="385"/>
      <c r="BB131" s="385"/>
      <c r="BC131" s="385"/>
      <c r="BD131" s="398"/>
      <c r="BE131" s="398"/>
      <c r="BF131" s="398"/>
      <c r="BG131" s="398"/>
      <c r="BH131" s="398"/>
      <c r="BI131" s="386">
        <v>1.2</v>
      </c>
      <c r="BJ131" s="386">
        <v>1.2</v>
      </c>
      <c r="BK131" s="386">
        <v>1.1000000000000001</v>
      </c>
      <c r="BL131" s="386">
        <v>1.1000000000000001</v>
      </c>
      <c r="BM131" s="386">
        <v>1.1000000000000001</v>
      </c>
      <c r="BN131" s="386">
        <v>1</v>
      </c>
      <c r="BO131" s="386">
        <v>1</v>
      </c>
      <c r="BP131" s="386">
        <v>1</v>
      </c>
      <c r="BQ131" s="386">
        <v>0.9</v>
      </c>
      <c r="BR131" s="386">
        <v>0.9</v>
      </c>
      <c r="BS131" s="386">
        <v>0.9</v>
      </c>
      <c r="BT131" s="386">
        <v>0.8</v>
      </c>
      <c r="BU131" s="386">
        <v>0.8</v>
      </c>
      <c r="BV131" s="386">
        <v>0.8</v>
      </c>
      <c r="BW131" s="386">
        <v>0.8</v>
      </c>
      <c r="BX131" s="385"/>
      <c r="BY131" s="385"/>
      <c r="BZ131" s="385"/>
      <c r="CA131" s="385"/>
      <c r="CB131" s="385"/>
      <c r="CC131" s="385"/>
      <c r="CD131" s="385"/>
      <c r="CE131" s="398"/>
      <c r="CF131" s="398"/>
      <c r="CG131" s="398"/>
      <c r="CH131" s="398"/>
      <c r="CI131" s="398"/>
      <c r="CJ131" s="386">
        <v>1.4</v>
      </c>
      <c r="CK131" s="386">
        <v>1.4</v>
      </c>
      <c r="CL131" s="386">
        <v>1.3</v>
      </c>
      <c r="CM131" s="386">
        <v>1.3</v>
      </c>
      <c r="CN131" s="386">
        <v>1.3</v>
      </c>
      <c r="CO131" s="386">
        <v>1.2</v>
      </c>
      <c r="CP131" s="386">
        <v>1.2</v>
      </c>
      <c r="CQ131" s="386">
        <v>1.2</v>
      </c>
      <c r="CR131" s="386">
        <v>1.1000000000000001</v>
      </c>
      <c r="CS131" s="386">
        <v>1.1000000000000001</v>
      </c>
      <c r="CT131" s="386">
        <v>1.1000000000000001</v>
      </c>
      <c r="CU131" s="386">
        <v>0.9</v>
      </c>
      <c r="CV131" s="386">
        <v>0.9</v>
      </c>
      <c r="CW131" s="386">
        <v>0.7</v>
      </c>
      <c r="CX131" s="386">
        <v>0.7</v>
      </c>
      <c r="CY131" s="385"/>
      <c r="CZ131" s="385"/>
      <c r="DA131" s="385"/>
      <c r="DB131" s="385"/>
      <c r="DC131" s="385"/>
      <c r="DD131" s="385"/>
      <c r="DE131" s="385"/>
      <c r="DF131" s="398"/>
      <c r="DG131" s="398"/>
      <c r="DH131" s="398"/>
      <c r="DI131" s="398"/>
      <c r="DJ131" s="398"/>
      <c r="DK131" s="386">
        <v>1.6</v>
      </c>
      <c r="DL131" s="386">
        <v>1.6</v>
      </c>
      <c r="DM131" s="386">
        <v>1.5</v>
      </c>
      <c r="DN131" s="386">
        <v>1.5</v>
      </c>
      <c r="DO131" s="386">
        <v>1.5</v>
      </c>
      <c r="DP131" s="386">
        <v>1.4</v>
      </c>
      <c r="DQ131" s="386">
        <v>1.4</v>
      </c>
      <c r="DR131" s="386">
        <v>1.4</v>
      </c>
      <c r="DS131" s="386">
        <v>1.3</v>
      </c>
      <c r="DT131" s="386">
        <v>1.3</v>
      </c>
      <c r="DU131" s="386">
        <v>1.3</v>
      </c>
      <c r="DV131" s="386">
        <v>1.1000000000000001</v>
      </c>
      <c r="DW131" s="386">
        <v>1.1000000000000001</v>
      </c>
      <c r="DX131" s="386">
        <v>0.9</v>
      </c>
      <c r="DY131" s="386">
        <v>0.9</v>
      </c>
      <c r="DZ131" s="385"/>
      <c r="EA131" s="385"/>
      <c r="EB131" s="385"/>
      <c r="EC131" s="385"/>
      <c r="ED131" s="385"/>
      <c r="EE131" s="385"/>
      <c r="EF131" s="385"/>
      <c r="EG131" s="398"/>
      <c r="EH131" s="398"/>
      <c r="EI131" s="398"/>
      <c r="EJ131" s="398"/>
      <c r="EK131" s="398"/>
      <c r="EL131" s="386">
        <v>1.8</v>
      </c>
      <c r="EM131" s="386">
        <v>1.8</v>
      </c>
      <c r="EN131" s="386">
        <v>1.7</v>
      </c>
      <c r="EO131" s="386">
        <v>1.7</v>
      </c>
      <c r="EP131" s="386">
        <v>1.7</v>
      </c>
      <c r="EQ131" s="386">
        <v>1.6</v>
      </c>
      <c r="ER131" s="386">
        <v>1.6</v>
      </c>
      <c r="ES131" s="386">
        <v>1.6</v>
      </c>
      <c r="ET131" s="386">
        <v>1.5</v>
      </c>
      <c r="EU131" s="386">
        <v>1.5</v>
      </c>
      <c r="EV131" s="386">
        <v>1.5</v>
      </c>
      <c r="EW131" s="386">
        <v>1.3</v>
      </c>
      <c r="EX131" s="386">
        <v>1.3</v>
      </c>
      <c r="EY131" s="386">
        <v>1.1000000000000001</v>
      </c>
      <c r="EZ131" s="386">
        <v>1.1000000000000001</v>
      </c>
      <c r="FA131" s="385"/>
      <c r="FB131" s="385"/>
      <c r="FC131" s="385"/>
      <c r="FD131" s="385"/>
      <c r="FE131" s="385"/>
      <c r="FF131" s="385"/>
      <c r="FG131" s="385"/>
      <c r="FH131" s="385"/>
      <c r="FI131" s="386">
        <v>1.7</v>
      </c>
      <c r="FJ131" s="386">
        <v>1.6</v>
      </c>
      <c r="FK131" s="386">
        <v>1.6</v>
      </c>
      <c r="FL131" s="386">
        <v>1.6</v>
      </c>
      <c r="FM131" s="386">
        <v>1.5</v>
      </c>
      <c r="FN131" s="386">
        <v>1.5</v>
      </c>
      <c r="FO131" s="386">
        <v>1.5</v>
      </c>
      <c r="FP131" s="386">
        <v>1.4</v>
      </c>
      <c r="FQ131" s="386">
        <v>1.4</v>
      </c>
      <c r="FR131" s="386">
        <v>1.4</v>
      </c>
      <c r="FS131" s="386">
        <v>1.3</v>
      </c>
      <c r="FT131" s="386">
        <v>1.3</v>
      </c>
      <c r="FU131" s="386">
        <v>1.2</v>
      </c>
      <c r="FV131" s="386">
        <v>1.2</v>
      </c>
      <c r="FW131" s="386">
        <v>1.1000000000000001</v>
      </c>
      <c r="FX131" s="386">
        <v>1.1000000000000001</v>
      </c>
      <c r="FY131" s="386">
        <v>1</v>
      </c>
      <c r="FZ131" s="386">
        <v>1</v>
      </c>
      <c r="GA131" s="386">
        <v>0.9</v>
      </c>
      <c r="GB131" s="387"/>
      <c r="GC131" s="484">
        <v>30.276869553000004</v>
      </c>
      <c r="GD131" s="484">
        <v>33.058070892000003</v>
      </c>
      <c r="GE131" s="484">
        <v>37.091471886000001</v>
      </c>
      <c r="GF131" s="484">
        <v>38.897275598999997</v>
      </c>
      <c r="GG131" s="485">
        <v>42.377072535000003</v>
      </c>
      <c r="GH131" s="486">
        <v>7.2891200970000014</v>
      </c>
      <c r="GI131" s="484">
        <v>6.0105583440000014</v>
      </c>
      <c r="GJ131" s="484">
        <v>7.987715694000002</v>
      </c>
      <c r="GK131" s="484">
        <v>11.058900111000003</v>
      </c>
      <c r="GL131" s="484">
        <v>5.2196954040000012</v>
      </c>
      <c r="GM131" s="484">
        <v>4.8901691789999999</v>
      </c>
      <c r="GN131" s="484">
        <v>5.5360405799999999</v>
      </c>
      <c r="GO131" s="485">
        <v>7.7109136650000005</v>
      </c>
    </row>
    <row r="132" spans="1:197" hidden="1">
      <c r="A132" s="390" t="s">
        <v>712</v>
      </c>
      <c r="B132" s="391">
        <v>138</v>
      </c>
      <c r="C132" s="392">
        <v>620</v>
      </c>
      <c r="D132" s="392">
        <v>300</v>
      </c>
      <c r="E132" s="393">
        <v>12.5</v>
      </c>
      <c r="F132" s="393">
        <v>16</v>
      </c>
      <c r="G132" s="392">
        <v>27</v>
      </c>
      <c r="H132" s="399">
        <v>175.8</v>
      </c>
      <c r="I132" s="383">
        <v>6</v>
      </c>
      <c r="J132" s="487">
        <v>0.9</v>
      </c>
      <c r="K132" s="494"/>
      <c r="L132" s="369">
        <v>0.9</v>
      </c>
      <c r="M132" s="384">
        <v>1.1000000000000001</v>
      </c>
      <c r="N132" s="480">
        <v>0.49</v>
      </c>
      <c r="O132" s="371">
        <v>0.74</v>
      </c>
      <c r="P132" s="371">
        <v>0.99</v>
      </c>
      <c r="Q132" s="371">
        <v>0.69</v>
      </c>
      <c r="R132" s="371">
        <f t="shared" si="10"/>
        <v>0.94</v>
      </c>
      <c r="S132" s="371">
        <f t="shared" si="11"/>
        <v>1.19</v>
      </c>
      <c r="T132" s="372">
        <f t="shared" si="6"/>
        <v>19.359646113995765</v>
      </c>
      <c r="U132" s="373"/>
      <c r="V132" s="372">
        <f t="shared" si="7"/>
        <v>14.988113120512848</v>
      </c>
      <c r="W132" s="373"/>
      <c r="X132" s="371">
        <v>0.67</v>
      </c>
      <c r="Y132" s="371">
        <v>0.72</v>
      </c>
      <c r="Z132" s="371">
        <v>0.83</v>
      </c>
      <c r="AA132" s="371">
        <v>1.46</v>
      </c>
      <c r="AB132" s="371">
        <v>1.88</v>
      </c>
      <c r="AC132" s="371">
        <v>3</v>
      </c>
      <c r="AD132" s="371">
        <v>3.3</v>
      </c>
      <c r="AE132" s="371">
        <v>3.6</v>
      </c>
      <c r="AF132" s="371">
        <v>4</v>
      </c>
      <c r="AG132" s="371">
        <v>5</v>
      </c>
      <c r="AH132" s="374" t="s">
        <v>587</v>
      </c>
      <c r="AI132" s="371">
        <v>0.35</v>
      </c>
      <c r="AJ132" s="371">
        <v>0.441</v>
      </c>
      <c r="AK132" s="371">
        <v>0.45</v>
      </c>
      <c r="AL132" s="371">
        <v>0.54100000000000004</v>
      </c>
      <c r="AM132" s="371">
        <v>0.55000000000000004</v>
      </c>
      <c r="AN132" s="371">
        <v>0.64100000000000001</v>
      </c>
      <c r="AO132" s="371">
        <v>0.65</v>
      </c>
      <c r="AP132" s="371">
        <v>0.74099999999999999</v>
      </c>
      <c r="AQ132" s="371">
        <v>1.68</v>
      </c>
      <c r="AR132" s="375">
        <v>1.47</v>
      </c>
      <c r="AS132" s="375">
        <v>1.8480000000000001</v>
      </c>
      <c r="AT132" s="375">
        <v>1.617</v>
      </c>
      <c r="AU132" s="376">
        <v>0.56000000000000005</v>
      </c>
      <c r="AV132" s="377">
        <v>0.16</v>
      </c>
      <c r="AW132" s="385"/>
      <c r="AX132" s="385"/>
      <c r="AY132" s="385"/>
      <c r="AZ132" s="385"/>
      <c r="BA132" s="385"/>
      <c r="BB132" s="385"/>
      <c r="BC132" s="385"/>
      <c r="BD132" s="385"/>
      <c r="BE132" s="387"/>
      <c r="BF132" s="385"/>
      <c r="BG132" s="385"/>
      <c r="BH132" s="385"/>
      <c r="BI132" s="385"/>
      <c r="BJ132" s="385"/>
      <c r="BK132" s="385"/>
      <c r="BL132" s="385"/>
      <c r="BM132" s="386">
        <v>1.3</v>
      </c>
      <c r="BN132" s="386">
        <v>1.2</v>
      </c>
      <c r="BO132" s="386">
        <v>1.2</v>
      </c>
      <c r="BP132" s="386">
        <v>1.2</v>
      </c>
      <c r="BQ132" s="386">
        <v>1.1000000000000001</v>
      </c>
      <c r="BR132" s="386">
        <v>1.1000000000000001</v>
      </c>
      <c r="BS132" s="386">
        <v>1.1000000000000001</v>
      </c>
      <c r="BT132" s="386">
        <v>0.9</v>
      </c>
      <c r="BU132" s="386">
        <v>0.9</v>
      </c>
      <c r="BV132" s="386">
        <v>0.7</v>
      </c>
      <c r="BW132" s="386">
        <v>0.7</v>
      </c>
      <c r="BX132" s="385"/>
      <c r="BY132" s="385"/>
      <c r="BZ132" s="385"/>
      <c r="CA132" s="385"/>
      <c r="CB132" s="385"/>
      <c r="CC132" s="385"/>
      <c r="CD132" s="385"/>
      <c r="CE132" s="385"/>
      <c r="CF132" s="387"/>
      <c r="CG132" s="385"/>
      <c r="CH132" s="385"/>
      <c r="CI132" s="385"/>
      <c r="CJ132" s="385"/>
      <c r="CK132" s="385"/>
      <c r="CL132" s="385"/>
      <c r="CM132" s="385"/>
      <c r="CN132" s="386">
        <v>1.3</v>
      </c>
      <c r="CO132" s="386">
        <v>1.2</v>
      </c>
      <c r="CP132" s="386">
        <v>1.2</v>
      </c>
      <c r="CQ132" s="386">
        <v>1.2</v>
      </c>
      <c r="CR132" s="386">
        <v>1.1000000000000001</v>
      </c>
      <c r="CS132" s="386">
        <v>1.1000000000000001</v>
      </c>
      <c r="CT132" s="386">
        <v>1.1000000000000001</v>
      </c>
      <c r="CU132" s="386">
        <v>0.9</v>
      </c>
      <c r="CV132" s="386">
        <v>0.9</v>
      </c>
      <c r="CW132" s="386">
        <v>0.7</v>
      </c>
      <c r="CX132" s="386">
        <v>0.7</v>
      </c>
      <c r="CY132" s="385"/>
      <c r="CZ132" s="385"/>
      <c r="DA132" s="385"/>
      <c r="DB132" s="385"/>
      <c r="DC132" s="385"/>
      <c r="DD132" s="385"/>
      <c r="DE132" s="385"/>
      <c r="DF132" s="385"/>
      <c r="DG132" s="387"/>
      <c r="DH132" s="385"/>
      <c r="DI132" s="385"/>
      <c r="DJ132" s="385"/>
      <c r="DK132" s="385"/>
      <c r="DL132" s="385"/>
      <c r="DM132" s="385"/>
      <c r="DN132" s="385"/>
      <c r="DO132" s="386">
        <v>1.3</v>
      </c>
      <c r="DP132" s="386">
        <v>1.2</v>
      </c>
      <c r="DQ132" s="386">
        <v>1.2</v>
      </c>
      <c r="DR132" s="386">
        <v>1.2</v>
      </c>
      <c r="DS132" s="386">
        <v>1.1000000000000001</v>
      </c>
      <c r="DT132" s="386">
        <v>1.1000000000000001</v>
      </c>
      <c r="DU132" s="386">
        <v>1.1000000000000001</v>
      </c>
      <c r="DV132" s="386">
        <v>0.9</v>
      </c>
      <c r="DW132" s="386">
        <v>0.9</v>
      </c>
      <c r="DX132" s="386">
        <v>0.7</v>
      </c>
      <c r="DY132" s="386">
        <v>0.7</v>
      </c>
      <c r="DZ132" s="385"/>
      <c r="EA132" s="385"/>
      <c r="EB132" s="385"/>
      <c r="EC132" s="385"/>
      <c r="ED132" s="385"/>
      <c r="EE132" s="385"/>
      <c r="EF132" s="385"/>
      <c r="EG132" s="385"/>
      <c r="EH132" s="387"/>
      <c r="EI132" s="385"/>
      <c r="EJ132" s="385"/>
      <c r="EK132" s="385"/>
      <c r="EL132" s="385"/>
      <c r="EM132" s="385"/>
      <c r="EN132" s="385"/>
      <c r="EO132" s="385"/>
      <c r="EP132" s="386">
        <v>1.7</v>
      </c>
      <c r="EQ132" s="386">
        <v>1.6</v>
      </c>
      <c r="ER132" s="386">
        <v>1.6</v>
      </c>
      <c r="ES132" s="386">
        <v>1.6</v>
      </c>
      <c r="ET132" s="386">
        <v>1.5</v>
      </c>
      <c r="EU132" s="386">
        <v>1.5</v>
      </c>
      <c r="EV132" s="386">
        <v>1.5</v>
      </c>
      <c r="EW132" s="386">
        <v>1.3</v>
      </c>
      <c r="EX132" s="386">
        <v>1.3</v>
      </c>
      <c r="EY132" s="386">
        <v>1.1000000000000001</v>
      </c>
      <c r="EZ132" s="386">
        <v>1.1000000000000001</v>
      </c>
      <c r="FA132" s="385"/>
      <c r="FB132" s="385"/>
      <c r="FC132" s="385"/>
      <c r="FD132" s="385"/>
      <c r="FE132" s="385"/>
      <c r="FF132" s="385"/>
      <c r="FG132" s="385"/>
      <c r="FH132" s="385"/>
      <c r="FI132" s="386">
        <v>1.7</v>
      </c>
      <c r="FJ132" s="386">
        <v>1.6</v>
      </c>
      <c r="FK132" s="386">
        <v>1.6</v>
      </c>
      <c r="FL132" s="386">
        <v>1.6</v>
      </c>
      <c r="FM132" s="386">
        <v>1.5</v>
      </c>
      <c r="FN132" s="386">
        <v>1.5</v>
      </c>
      <c r="FO132" s="386">
        <v>1.5</v>
      </c>
      <c r="FP132" s="386">
        <v>1.4</v>
      </c>
      <c r="FQ132" s="386">
        <v>1.4</v>
      </c>
      <c r="FR132" s="386">
        <v>1.4</v>
      </c>
      <c r="FS132" s="386">
        <v>1.3</v>
      </c>
      <c r="FT132" s="386">
        <v>1.3</v>
      </c>
      <c r="FU132" s="386">
        <v>1.2</v>
      </c>
      <c r="FV132" s="386">
        <v>1.2</v>
      </c>
      <c r="FW132" s="386">
        <v>1.1000000000000001</v>
      </c>
      <c r="FX132" s="386">
        <v>1.1000000000000001</v>
      </c>
      <c r="FY132" s="386">
        <v>1</v>
      </c>
      <c r="FZ132" s="386">
        <v>1</v>
      </c>
      <c r="GA132" s="386">
        <v>0.9</v>
      </c>
      <c r="GB132" s="387"/>
      <c r="GC132" s="484">
        <v>47.056344930000002</v>
      </c>
      <c r="GD132" s="484">
        <v>54.437732369999999</v>
      </c>
      <c r="GE132" s="484">
        <v>58.510676511</v>
      </c>
      <c r="GF132" s="484">
        <v>63.559018278000011</v>
      </c>
      <c r="GG132" s="485">
        <v>68.001031791000003</v>
      </c>
      <c r="GH132" s="486">
        <v>7.2891200970000014</v>
      </c>
      <c r="GI132" s="484">
        <v>6.0105583440000014</v>
      </c>
      <c r="GJ132" s="484">
        <v>7.987715694000002</v>
      </c>
      <c r="GK132" s="484">
        <v>11.058900111000003</v>
      </c>
      <c r="GL132" s="484">
        <v>5.2196954040000012</v>
      </c>
      <c r="GM132" s="484">
        <v>4.8901691789999999</v>
      </c>
      <c r="GN132" s="484">
        <v>5.5360405799999999</v>
      </c>
      <c r="GO132" s="485">
        <v>7.7109136650000005</v>
      </c>
    </row>
    <row r="133" spans="1:197" hidden="1">
      <c r="A133" s="390" t="s">
        <v>713</v>
      </c>
      <c r="B133" s="391">
        <v>225</v>
      </c>
      <c r="C133" s="392">
        <v>650</v>
      </c>
      <c r="D133" s="392">
        <v>300</v>
      </c>
      <c r="E133" s="393">
        <v>16</v>
      </c>
      <c r="F133" s="393">
        <v>31</v>
      </c>
      <c r="G133" s="392">
        <v>27</v>
      </c>
      <c r="H133" s="399">
        <v>286.3</v>
      </c>
      <c r="I133" s="383">
        <v>6</v>
      </c>
      <c r="J133" s="487">
        <v>0.9</v>
      </c>
      <c r="K133" s="494"/>
      <c r="L133" s="369">
        <v>0.9</v>
      </c>
      <c r="M133" s="384">
        <v>1.1000000000000001</v>
      </c>
      <c r="N133" s="480">
        <v>0.51600000000000001</v>
      </c>
      <c r="O133" s="371">
        <v>0.76600000000000001</v>
      </c>
      <c r="P133" s="371">
        <v>1.016</v>
      </c>
      <c r="Q133" s="371">
        <v>0.71599999999999997</v>
      </c>
      <c r="R133" s="371">
        <f t="shared" si="10"/>
        <v>0.96599999999999997</v>
      </c>
      <c r="S133" s="371">
        <f t="shared" si="11"/>
        <v>1.216</v>
      </c>
      <c r="T133" s="372">
        <f t="shared" si="6"/>
        <v>19.359646113995765</v>
      </c>
      <c r="U133" s="373"/>
      <c r="V133" s="372">
        <f t="shared" si="7"/>
        <v>14.988113120512848</v>
      </c>
      <c r="W133" s="373"/>
      <c r="X133" s="371">
        <v>0.67</v>
      </c>
      <c r="Y133" s="371">
        <v>0.72</v>
      </c>
      <c r="Z133" s="371">
        <v>0.83</v>
      </c>
      <c r="AA133" s="371">
        <v>1.46</v>
      </c>
      <c r="AB133" s="371">
        <v>1.88</v>
      </c>
      <c r="AC133" s="371">
        <v>3</v>
      </c>
      <c r="AD133" s="371">
        <v>3.3</v>
      </c>
      <c r="AE133" s="371">
        <v>3.6</v>
      </c>
      <c r="AF133" s="371">
        <v>4</v>
      </c>
      <c r="AG133" s="371">
        <v>5</v>
      </c>
      <c r="AH133" s="374" t="s">
        <v>587</v>
      </c>
      <c r="AI133" s="371">
        <v>0.5</v>
      </c>
      <c r="AJ133" s="371">
        <v>0.621</v>
      </c>
      <c r="AK133" s="371">
        <v>0.6</v>
      </c>
      <c r="AL133" s="371">
        <v>0.72099999999999997</v>
      </c>
      <c r="AM133" s="371">
        <v>0.7</v>
      </c>
      <c r="AN133" s="371">
        <v>0.82099999999999995</v>
      </c>
      <c r="AO133" s="371">
        <v>0.8</v>
      </c>
      <c r="AP133" s="371">
        <v>0.92100000000000004</v>
      </c>
      <c r="AQ133" s="371">
        <v>1.68</v>
      </c>
      <c r="AR133" s="375">
        <v>1.47</v>
      </c>
      <c r="AS133" s="375">
        <v>1.8480000000000001</v>
      </c>
      <c r="AT133" s="375">
        <v>1.617</v>
      </c>
      <c r="AU133" s="376">
        <v>0.56000000000000005</v>
      </c>
      <c r="AV133" s="377">
        <v>0.16</v>
      </c>
      <c r="AW133" s="385"/>
      <c r="AX133" s="385"/>
      <c r="AY133" s="385"/>
      <c r="AZ133" s="385"/>
      <c r="BA133" s="385"/>
      <c r="BB133" s="398"/>
      <c r="BC133" s="398"/>
      <c r="BD133" s="398"/>
      <c r="BE133" s="398"/>
      <c r="BF133" s="398"/>
      <c r="BG133" s="398"/>
      <c r="BH133" s="398"/>
      <c r="BI133" s="386">
        <v>1.2</v>
      </c>
      <c r="BJ133" s="386">
        <v>1.2</v>
      </c>
      <c r="BK133" s="386">
        <v>1</v>
      </c>
      <c r="BL133" s="386">
        <v>1</v>
      </c>
      <c r="BM133" s="386">
        <v>1</v>
      </c>
      <c r="BN133" s="386">
        <v>0.9</v>
      </c>
      <c r="BO133" s="386">
        <v>0.9</v>
      </c>
      <c r="BP133" s="386">
        <v>0.9</v>
      </c>
      <c r="BQ133" s="386">
        <v>0.8</v>
      </c>
      <c r="BR133" s="386">
        <v>0.8</v>
      </c>
      <c r="BS133" s="386">
        <v>0.8</v>
      </c>
      <c r="BT133" s="386">
        <v>0.7</v>
      </c>
      <c r="BU133" s="386">
        <v>0.7</v>
      </c>
      <c r="BV133" s="386">
        <v>0.7</v>
      </c>
      <c r="BW133" s="386">
        <v>0.7</v>
      </c>
      <c r="BX133" s="385"/>
      <c r="BY133" s="385"/>
      <c r="BZ133" s="385"/>
      <c r="CA133" s="385"/>
      <c r="CB133" s="385"/>
      <c r="CC133" s="398"/>
      <c r="CD133" s="398"/>
      <c r="CE133" s="398"/>
      <c r="CF133" s="398"/>
      <c r="CG133" s="398"/>
      <c r="CH133" s="398"/>
      <c r="CI133" s="398"/>
      <c r="CJ133" s="386">
        <v>1.3</v>
      </c>
      <c r="CK133" s="386">
        <v>1.3</v>
      </c>
      <c r="CL133" s="386">
        <v>1.2</v>
      </c>
      <c r="CM133" s="386">
        <v>1.2</v>
      </c>
      <c r="CN133" s="386">
        <v>1.2</v>
      </c>
      <c r="CO133" s="386">
        <v>1.1000000000000001</v>
      </c>
      <c r="CP133" s="386">
        <v>1.1000000000000001</v>
      </c>
      <c r="CQ133" s="386">
        <v>1.1000000000000001</v>
      </c>
      <c r="CR133" s="386">
        <v>1</v>
      </c>
      <c r="CS133" s="386">
        <v>1</v>
      </c>
      <c r="CT133" s="386">
        <v>1</v>
      </c>
      <c r="CU133" s="386">
        <v>0.8</v>
      </c>
      <c r="CV133" s="386">
        <v>0.8</v>
      </c>
      <c r="CW133" s="386">
        <v>0.6</v>
      </c>
      <c r="CX133" s="386">
        <v>0.6</v>
      </c>
      <c r="CY133" s="385"/>
      <c r="CZ133" s="385"/>
      <c r="DA133" s="385"/>
      <c r="DB133" s="385"/>
      <c r="DC133" s="385"/>
      <c r="DD133" s="398"/>
      <c r="DE133" s="398"/>
      <c r="DF133" s="398"/>
      <c r="DG133" s="398"/>
      <c r="DH133" s="398"/>
      <c r="DI133" s="398"/>
      <c r="DJ133" s="398"/>
      <c r="DK133" s="386">
        <v>1.5</v>
      </c>
      <c r="DL133" s="386">
        <v>1.5</v>
      </c>
      <c r="DM133" s="386">
        <v>1.4</v>
      </c>
      <c r="DN133" s="386">
        <v>1.4</v>
      </c>
      <c r="DO133" s="386">
        <v>1.4</v>
      </c>
      <c r="DP133" s="386">
        <v>1.3</v>
      </c>
      <c r="DQ133" s="386">
        <v>1.3</v>
      </c>
      <c r="DR133" s="386">
        <v>1.3</v>
      </c>
      <c r="DS133" s="386">
        <v>1.2</v>
      </c>
      <c r="DT133" s="386">
        <v>1.2</v>
      </c>
      <c r="DU133" s="386">
        <v>1.2</v>
      </c>
      <c r="DV133" s="386">
        <v>1</v>
      </c>
      <c r="DW133" s="386">
        <v>1</v>
      </c>
      <c r="DX133" s="386">
        <v>0.8</v>
      </c>
      <c r="DY133" s="386">
        <v>0.8</v>
      </c>
      <c r="DZ133" s="385"/>
      <c r="EA133" s="385"/>
      <c r="EB133" s="385"/>
      <c r="EC133" s="385"/>
      <c r="ED133" s="385"/>
      <c r="EE133" s="398"/>
      <c r="EF133" s="398"/>
      <c r="EG133" s="398"/>
      <c r="EH133" s="398"/>
      <c r="EI133" s="398"/>
      <c r="EJ133" s="398"/>
      <c r="EK133" s="398"/>
      <c r="EL133" s="386">
        <v>1.7</v>
      </c>
      <c r="EM133" s="386">
        <v>1.7</v>
      </c>
      <c r="EN133" s="386">
        <v>1.6</v>
      </c>
      <c r="EO133" s="386">
        <v>1.6</v>
      </c>
      <c r="EP133" s="386">
        <v>1.6</v>
      </c>
      <c r="EQ133" s="386">
        <v>1.5</v>
      </c>
      <c r="ER133" s="386">
        <v>1.5</v>
      </c>
      <c r="ES133" s="386">
        <v>1.5</v>
      </c>
      <c r="ET133" s="386">
        <v>1.4</v>
      </c>
      <c r="EU133" s="386">
        <v>1.4</v>
      </c>
      <c r="EV133" s="386">
        <v>1.4</v>
      </c>
      <c r="EW133" s="386">
        <v>1.2</v>
      </c>
      <c r="EX133" s="386">
        <v>1.2</v>
      </c>
      <c r="EY133" s="386">
        <v>1</v>
      </c>
      <c r="EZ133" s="386">
        <v>1</v>
      </c>
      <c r="FA133" s="385"/>
      <c r="FB133" s="385"/>
      <c r="FC133" s="385"/>
      <c r="FD133" s="385"/>
      <c r="FE133" s="385"/>
      <c r="FF133" s="398"/>
      <c r="FG133" s="398"/>
      <c r="FH133" s="398"/>
      <c r="FI133" s="386">
        <v>1.7</v>
      </c>
      <c r="FJ133" s="386">
        <v>1.6</v>
      </c>
      <c r="FK133" s="386">
        <v>1.6</v>
      </c>
      <c r="FL133" s="386">
        <v>1.6</v>
      </c>
      <c r="FM133" s="386">
        <v>1.5</v>
      </c>
      <c r="FN133" s="386">
        <v>1.5</v>
      </c>
      <c r="FO133" s="386">
        <v>1.5</v>
      </c>
      <c r="FP133" s="386">
        <v>1.4</v>
      </c>
      <c r="FQ133" s="386">
        <v>1.4</v>
      </c>
      <c r="FR133" s="386">
        <v>1.4</v>
      </c>
      <c r="FS133" s="386">
        <v>1.3</v>
      </c>
      <c r="FT133" s="386">
        <v>1.3</v>
      </c>
      <c r="FU133" s="386">
        <v>1.2</v>
      </c>
      <c r="FV133" s="386">
        <v>1.2</v>
      </c>
      <c r="FW133" s="386">
        <v>1.1000000000000001</v>
      </c>
      <c r="FX133" s="386">
        <v>1.1000000000000001</v>
      </c>
      <c r="FY133" s="386">
        <v>1</v>
      </c>
      <c r="FZ133" s="386">
        <v>1</v>
      </c>
      <c r="GA133" s="386">
        <v>0.9</v>
      </c>
      <c r="GB133" s="387"/>
      <c r="GC133" s="484">
        <v>25.663502403000003</v>
      </c>
      <c r="GD133" s="484">
        <v>29.565092907000007</v>
      </c>
      <c r="GE133" s="484">
        <v>31.898138579999998</v>
      </c>
      <c r="GF133" s="484">
        <v>34.626615723</v>
      </c>
      <c r="GG133" s="485">
        <v>36.959661396000001</v>
      </c>
      <c r="GH133" s="486">
        <v>7.2891200970000014</v>
      </c>
      <c r="GI133" s="484">
        <v>6.0105583440000014</v>
      </c>
      <c r="GJ133" s="484">
        <v>7.987715694000002</v>
      </c>
      <c r="GK133" s="484">
        <v>11.058900111000003</v>
      </c>
      <c r="GL133" s="484">
        <v>5.2196954040000012</v>
      </c>
      <c r="GM133" s="484">
        <v>4.8901691789999999</v>
      </c>
      <c r="GN133" s="484">
        <v>5.5360405799999999</v>
      </c>
      <c r="GO133" s="485">
        <v>7.7109136650000005</v>
      </c>
    </row>
    <row r="134" spans="1:197" hidden="1">
      <c r="A134" s="390" t="s">
        <v>714</v>
      </c>
      <c r="B134" s="391">
        <v>293</v>
      </c>
      <c r="C134" s="392">
        <v>668</v>
      </c>
      <c r="D134" s="392">
        <v>305</v>
      </c>
      <c r="E134" s="393">
        <v>21</v>
      </c>
      <c r="F134" s="393">
        <v>40</v>
      </c>
      <c r="G134" s="392">
        <v>27</v>
      </c>
      <c r="H134" s="399">
        <v>373.7</v>
      </c>
      <c r="I134" s="383">
        <v>6</v>
      </c>
      <c r="J134" s="487">
        <v>0.9</v>
      </c>
      <c r="K134" s="494"/>
      <c r="L134" s="369">
        <v>0.9</v>
      </c>
      <c r="M134" s="384">
        <v>1.1000000000000001</v>
      </c>
      <c r="N134" s="480">
        <v>0.51600000000000001</v>
      </c>
      <c r="O134" s="371">
        <v>0.76600000000000001</v>
      </c>
      <c r="P134" s="371">
        <v>1.016</v>
      </c>
      <c r="Q134" s="371">
        <v>0.71599999999999997</v>
      </c>
      <c r="R134" s="371">
        <f t="shared" si="10"/>
        <v>0.96599999999999997</v>
      </c>
      <c r="S134" s="371">
        <f t="shared" si="11"/>
        <v>1.216</v>
      </c>
      <c r="T134" s="372">
        <f t="shared" si="6"/>
        <v>19.359646113995765</v>
      </c>
      <c r="U134" s="373"/>
      <c r="V134" s="372">
        <f t="shared" si="7"/>
        <v>14.988113120512848</v>
      </c>
      <c r="W134" s="373"/>
      <c r="X134" s="374">
        <v>0.72</v>
      </c>
      <c r="Y134" s="374">
        <v>0.77</v>
      </c>
      <c r="Z134" s="374">
        <v>0.87</v>
      </c>
      <c r="AA134" s="374">
        <v>1.54</v>
      </c>
      <c r="AB134" s="374">
        <v>1.96</v>
      </c>
      <c r="AC134" s="374">
        <v>3.18</v>
      </c>
      <c r="AD134" s="374">
        <v>3.6</v>
      </c>
      <c r="AE134" s="374">
        <v>3.85</v>
      </c>
      <c r="AF134" s="374">
        <v>4.28</v>
      </c>
      <c r="AG134" s="374">
        <v>5.75</v>
      </c>
      <c r="AH134" s="374" t="s">
        <v>587</v>
      </c>
      <c r="AI134" s="371">
        <v>0.65</v>
      </c>
      <c r="AJ134" s="371">
        <v>0.97499999999999998</v>
      </c>
      <c r="AK134" s="371">
        <v>0.8</v>
      </c>
      <c r="AL134" s="371">
        <v>1.05</v>
      </c>
      <c r="AM134" s="371">
        <v>0.9</v>
      </c>
      <c r="AN134" s="371">
        <v>1.125</v>
      </c>
      <c r="AO134" s="371">
        <v>1</v>
      </c>
      <c r="AP134" s="371">
        <v>1.2</v>
      </c>
      <c r="AQ134" s="371">
        <v>1.68</v>
      </c>
      <c r="AR134" s="375">
        <v>1.47</v>
      </c>
      <c r="AS134" s="375">
        <v>1.8480000000000001</v>
      </c>
      <c r="AT134" s="375">
        <v>1.617</v>
      </c>
      <c r="AU134" s="376">
        <v>0.56999999999999995</v>
      </c>
      <c r="AV134" s="377">
        <v>0.17</v>
      </c>
      <c r="AW134" s="385"/>
      <c r="AX134" s="385"/>
      <c r="AY134" s="385"/>
      <c r="AZ134" s="385"/>
      <c r="BA134" s="385"/>
      <c r="BB134" s="398"/>
      <c r="BC134" s="398"/>
      <c r="BD134" s="398"/>
      <c r="BE134" s="398"/>
      <c r="BF134" s="398"/>
      <c r="BG134" s="398"/>
      <c r="BH134" s="398"/>
      <c r="BI134" s="386">
        <v>1.2</v>
      </c>
      <c r="BJ134" s="386">
        <v>1.2</v>
      </c>
      <c r="BK134" s="386">
        <v>1</v>
      </c>
      <c r="BL134" s="386">
        <v>1</v>
      </c>
      <c r="BM134" s="386">
        <v>1</v>
      </c>
      <c r="BN134" s="386">
        <v>0.9</v>
      </c>
      <c r="BO134" s="386">
        <v>0.9</v>
      </c>
      <c r="BP134" s="386">
        <v>0.9</v>
      </c>
      <c r="BQ134" s="386">
        <v>0.8</v>
      </c>
      <c r="BR134" s="386">
        <v>0.8</v>
      </c>
      <c r="BS134" s="386">
        <v>0.8</v>
      </c>
      <c r="BT134" s="386">
        <v>0.7</v>
      </c>
      <c r="BU134" s="386">
        <v>0.7</v>
      </c>
      <c r="BV134" s="386">
        <v>0.7</v>
      </c>
      <c r="BW134" s="386">
        <v>0.7</v>
      </c>
      <c r="BX134" s="385"/>
      <c r="BY134" s="385"/>
      <c r="BZ134" s="385"/>
      <c r="CA134" s="385"/>
      <c r="CB134" s="385"/>
      <c r="CC134" s="398"/>
      <c r="CD134" s="398"/>
      <c r="CE134" s="398"/>
      <c r="CF134" s="398"/>
      <c r="CG134" s="398"/>
      <c r="CH134" s="398"/>
      <c r="CI134" s="398"/>
      <c r="CJ134" s="386">
        <v>1.3</v>
      </c>
      <c r="CK134" s="386">
        <v>1.3</v>
      </c>
      <c r="CL134" s="386">
        <v>1.2</v>
      </c>
      <c r="CM134" s="386">
        <v>1.2</v>
      </c>
      <c r="CN134" s="386">
        <v>1.2</v>
      </c>
      <c r="CO134" s="386">
        <v>1.1000000000000001</v>
      </c>
      <c r="CP134" s="386">
        <v>1.1000000000000001</v>
      </c>
      <c r="CQ134" s="386">
        <v>1.1000000000000001</v>
      </c>
      <c r="CR134" s="386">
        <v>1</v>
      </c>
      <c r="CS134" s="386">
        <v>1</v>
      </c>
      <c r="CT134" s="386">
        <v>1</v>
      </c>
      <c r="CU134" s="386">
        <v>0.8</v>
      </c>
      <c r="CV134" s="386">
        <v>0.8</v>
      </c>
      <c r="CW134" s="386">
        <v>0.6</v>
      </c>
      <c r="CX134" s="386">
        <v>0.6</v>
      </c>
      <c r="CY134" s="385"/>
      <c r="CZ134" s="385"/>
      <c r="DA134" s="385"/>
      <c r="DB134" s="385"/>
      <c r="DC134" s="385"/>
      <c r="DD134" s="398"/>
      <c r="DE134" s="398"/>
      <c r="DF134" s="398"/>
      <c r="DG134" s="398"/>
      <c r="DH134" s="398"/>
      <c r="DI134" s="398"/>
      <c r="DJ134" s="398"/>
      <c r="DK134" s="386">
        <v>1.5</v>
      </c>
      <c r="DL134" s="386">
        <v>1.5</v>
      </c>
      <c r="DM134" s="386">
        <v>1.4</v>
      </c>
      <c r="DN134" s="386">
        <v>1.4</v>
      </c>
      <c r="DO134" s="386">
        <v>1.4</v>
      </c>
      <c r="DP134" s="386">
        <v>1.3</v>
      </c>
      <c r="DQ134" s="386">
        <v>1.3</v>
      </c>
      <c r="DR134" s="386">
        <v>1.3</v>
      </c>
      <c r="DS134" s="386">
        <v>1.2</v>
      </c>
      <c r="DT134" s="386">
        <v>1.2</v>
      </c>
      <c r="DU134" s="386">
        <v>1.2</v>
      </c>
      <c r="DV134" s="386">
        <v>1</v>
      </c>
      <c r="DW134" s="386">
        <v>1</v>
      </c>
      <c r="DX134" s="386">
        <v>0.8</v>
      </c>
      <c r="DY134" s="386">
        <v>0.8</v>
      </c>
      <c r="DZ134" s="385"/>
      <c r="EA134" s="385"/>
      <c r="EB134" s="385"/>
      <c r="EC134" s="385"/>
      <c r="ED134" s="385"/>
      <c r="EE134" s="398"/>
      <c r="EF134" s="398"/>
      <c r="EG134" s="398"/>
      <c r="EH134" s="398"/>
      <c r="EI134" s="398"/>
      <c r="EJ134" s="398"/>
      <c r="EK134" s="398"/>
      <c r="EL134" s="386">
        <v>1.7</v>
      </c>
      <c r="EM134" s="386">
        <v>1.7</v>
      </c>
      <c r="EN134" s="386">
        <v>1.6</v>
      </c>
      <c r="EO134" s="386">
        <v>1.6</v>
      </c>
      <c r="EP134" s="386">
        <v>1.6</v>
      </c>
      <c r="EQ134" s="386">
        <v>1.5</v>
      </c>
      <c r="ER134" s="386">
        <v>1.5</v>
      </c>
      <c r="ES134" s="386">
        <v>1.5</v>
      </c>
      <c r="ET134" s="386">
        <v>1.4</v>
      </c>
      <c r="EU134" s="386">
        <v>1.4</v>
      </c>
      <c r="EV134" s="386">
        <v>1.4</v>
      </c>
      <c r="EW134" s="386">
        <v>1.2</v>
      </c>
      <c r="EX134" s="386">
        <v>1.2</v>
      </c>
      <c r="EY134" s="386">
        <v>1</v>
      </c>
      <c r="EZ134" s="386">
        <v>1</v>
      </c>
      <c r="FA134" s="385"/>
      <c r="FB134" s="385"/>
      <c r="FC134" s="385"/>
      <c r="FD134" s="385"/>
      <c r="FE134" s="385"/>
      <c r="FF134" s="398"/>
      <c r="FG134" s="398"/>
      <c r="FH134" s="398"/>
      <c r="FI134" s="386">
        <v>1.7</v>
      </c>
      <c r="FJ134" s="386">
        <v>1.6</v>
      </c>
      <c r="FK134" s="386">
        <v>1.6</v>
      </c>
      <c r="FL134" s="386">
        <v>1.6</v>
      </c>
      <c r="FM134" s="386">
        <v>1.5</v>
      </c>
      <c r="FN134" s="386">
        <v>1.5</v>
      </c>
      <c r="FO134" s="386">
        <v>1.5</v>
      </c>
      <c r="FP134" s="386">
        <v>1.4</v>
      </c>
      <c r="FQ134" s="386">
        <v>1.4</v>
      </c>
      <c r="FR134" s="386">
        <v>1.4</v>
      </c>
      <c r="FS134" s="386">
        <v>1.3</v>
      </c>
      <c r="FT134" s="386">
        <v>1.3</v>
      </c>
      <c r="FU134" s="386">
        <v>1.2</v>
      </c>
      <c r="FV134" s="386">
        <v>1.2</v>
      </c>
      <c r="FW134" s="386">
        <v>1.1000000000000001</v>
      </c>
      <c r="FX134" s="386">
        <v>1.1000000000000001</v>
      </c>
      <c r="FY134" s="386">
        <v>1</v>
      </c>
      <c r="FZ134" s="386">
        <v>1</v>
      </c>
      <c r="GA134" s="386">
        <v>0.9</v>
      </c>
      <c r="GB134" s="387"/>
      <c r="GC134" s="484">
        <v>22.460507496000005</v>
      </c>
      <c r="GD134" s="484">
        <v>26.032571774999997</v>
      </c>
      <c r="GE134" s="484">
        <v>28.049272272000003</v>
      </c>
      <c r="GF134" s="484">
        <v>30.487766337000004</v>
      </c>
      <c r="GG134" s="485">
        <v>32.675820471000002</v>
      </c>
      <c r="GH134" s="486">
        <v>7.2891200970000014</v>
      </c>
      <c r="GI134" s="484">
        <v>6.0105583440000014</v>
      </c>
      <c r="GJ134" s="484">
        <v>7.987715694000002</v>
      </c>
      <c r="GK134" s="484">
        <v>11.058900111000003</v>
      </c>
      <c r="GL134" s="484">
        <v>5.2196954040000012</v>
      </c>
      <c r="GM134" s="484">
        <v>4.8901691789999999</v>
      </c>
      <c r="GN134" s="484">
        <v>5.5360405799999999</v>
      </c>
      <c r="GO134" s="485">
        <v>7.7109136650000005</v>
      </c>
    </row>
    <row r="135" spans="1:197" hidden="1">
      <c r="A135" s="390" t="s">
        <v>715</v>
      </c>
      <c r="B135" s="391">
        <v>343</v>
      </c>
      <c r="C135" s="392">
        <v>680</v>
      </c>
      <c r="D135" s="392">
        <v>309</v>
      </c>
      <c r="E135" s="393">
        <v>25</v>
      </c>
      <c r="F135" s="393">
        <v>46</v>
      </c>
      <c r="G135" s="392">
        <v>27</v>
      </c>
      <c r="H135" s="399">
        <v>437.5</v>
      </c>
      <c r="I135" s="383">
        <v>6</v>
      </c>
      <c r="J135" s="487">
        <v>0.9</v>
      </c>
      <c r="K135" s="494"/>
      <c r="L135" s="369">
        <v>0.9</v>
      </c>
      <c r="M135" s="384">
        <v>1.1000000000000001</v>
      </c>
      <c r="N135" s="480">
        <v>0.51600000000000001</v>
      </c>
      <c r="O135" s="371">
        <v>0.76600000000000001</v>
      </c>
      <c r="P135" s="371">
        <v>1.016</v>
      </c>
      <c r="Q135" s="371">
        <v>0.71599999999999997</v>
      </c>
      <c r="R135" s="371">
        <f t="shared" si="10"/>
        <v>0.96599999999999997</v>
      </c>
      <c r="S135" s="371">
        <f t="shared" si="11"/>
        <v>1.216</v>
      </c>
      <c r="T135" s="372">
        <f t="shared" si="6"/>
        <v>19.359646113995765</v>
      </c>
      <c r="U135" s="373"/>
      <c r="V135" s="372">
        <f t="shared" si="7"/>
        <v>14.988113120512848</v>
      </c>
      <c r="W135" s="373"/>
      <c r="X135" s="374" t="s">
        <v>587</v>
      </c>
      <c r="Y135" s="374" t="s">
        <v>587</v>
      </c>
      <c r="Z135" s="374" t="s">
        <v>587</v>
      </c>
      <c r="AA135" s="374" t="s">
        <v>587</v>
      </c>
      <c r="AB135" s="374" t="s">
        <v>587</v>
      </c>
      <c r="AC135" s="374" t="s">
        <v>587</v>
      </c>
      <c r="AD135" s="374" t="s">
        <v>587</v>
      </c>
      <c r="AE135" s="374" t="s">
        <v>587</v>
      </c>
      <c r="AF135" s="374" t="s">
        <v>587</v>
      </c>
      <c r="AG135" s="374" t="s">
        <v>587</v>
      </c>
      <c r="AH135" s="374" t="s">
        <v>587</v>
      </c>
      <c r="AI135" s="371">
        <v>0.65</v>
      </c>
      <c r="AJ135" s="371">
        <v>1.2</v>
      </c>
      <c r="AK135" s="371">
        <v>0.8</v>
      </c>
      <c r="AL135" s="371">
        <v>1.2</v>
      </c>
      <c r="AM135" s="371">
        <v>0.9</v>
      </c>
      <c r="AN135" s="371">
        <v>1.2</v>
      </c>
      <c r="AO135" s="371">
        <v>1</v>
      </c>
      <c r="AP135" s="371">
        <v>1.2</v>
      </c>
      <c r="AQ135" s="371">
        <v>1.68</v>
      </c>
      <c r="AR135" s="375">
        <v>1.47</v>
      </c>
      <c r="AS135" s="375">
        <v>1.8480000000000001</v>
      </c>
      <c r="AT135" s="375">
        <v>1.617</v>
      </c>
      <c r="AU135" s="376">
        <v>0.57999999999999996</v>
      </c>
      <c r="AV135" s="377">
        <v>0.18</v>
      </c>
      <c r="AW135" s="385"/>
      <c r="AX135" s="385"/>
      <c r="AY135" s="385"/>
      <c r="AZ135" s="385"/>
      <c r="BA135" s="385"/>
      <c r="BB135" s="398"/>
      <c r="BC135" s="398"/>
      <c r="BD135" s="398"/>
      <c r="BE135" s="398"/>
      <c r="BF135" s="398"/>
      <c r="BG135" s="398"/>
      <c r="BH135" s="398"/>
      <c r="BI135" s="386">
        <v>1.2</v>
      </c>
      <c r="BJ135" s="386">
        <v>1.2</v>
      </c>
      <c r="BK135" s="386">
        <v>1</v>
      </c>
      <c r="BL135" s="386">
        <v>1</v>
      </c>
      <c r="BM135" s="386">
        <v>1</v>
      </c>
      <c r="BN135" s="386">
        <v>0.9</v>
      </c>
      <c r="BO135" s="386">
        <v>0.9</v>
      </c>
      <c r="BP135" s="386">
        <v>0.9</v>
      </c>
      <c r="BQ135" s="386">
        <v>0.8</v>
      </c>
      <c r="BR135" s="386">
        <v>0.8</v>
      </c>
      <c r="BS135" s="386">
        <v>0.8</v>
      </c>
      <c r="BT135" s="386">
        <v>0.7</v>
      </c>
      <c r="BU135" s="386">
        <v>0.7</v>
      </c>
      <c r="BV135" s="386">
        <v>0.7</v>
      </c>
      <c r="BW135" s="386">
        <v>0.7</v>
      </c>
      <c r="BX135" s="385"/>
      <c r="BY135" s="385"/>
      <c r="BZ135" s="385"/>
      <c r="CA135" s="385"/>
      <c r="CB135" s="385"/>
      <c r="CC135" s="398"/>
      <c r="CD135" s="398"/>
      <c r="CE135" s="398"/>
      <c r="CF135" s="398"/>
      <c r="CG135" s="398"/>
      <c r="CH135" s="398"/>
      <c r="CI135" s="398"/>
      <c r="CJ135" s="386">
        <v>1.3</v>
      </c>
      <c r="CK135" s="386">
        <v>1.3</v>
      </c>
      <c r="CL135" s="386">
        <v>1.2</v>
      </c>
      <c r="CM135" s="386">
        <v>1.2</v>
      </c>
      <c r="CN135" s="386">
        <v>1.2</v>
      </c>
      <c r="CO135" s="386">
        <v>1.1000000000000001</v>
      </c>
      <c r="CP135" s="386">
        <v>1.1000000000000001</v>
      </c>
      <c r="CQ135" s="386">
        <v>1.1000000000000001</v>
      </c>
      <c r="CR135" s="386">
        <v>1</v>
      </c>
      <c r="CS135" s="386">
        <v>1</v>
      </c>
      <c r="CT135" s="386">
        <v>1</v>
      </c>
      <c r="CU135" s="386">
        <v>0.8</v>
      </c>
      <c r="CV135" s="386">
        <v>0.8</v>
      </c>
      <c r="CW135" s="386">
        <v>0.6</v>
      </c>
      <c r="CX135" s="386">
        <v>0.6</v>
      </c>
      <c r="CY135" s="385"/>
      <c r="CZ135" s="385"/>
      <c r="DA135" s="385"/>
      <c r="DB135" s="385"/>
      <c r="DC135" s="385"/>
      <c r="DD135" s="398"/>
      <c r="DE135" s="398"/>
      <c r="DF135" s="398"/>
      <c r="DG135" s="398"/>
      <c r="DH135" s="398"/>
      <c r="DI135" s="398"/>
      <c r="DJ135" s="398"/>
      <c r="DK135" s="386">
        <v>1.5</v>
      </c>
      <c r="DL135" s="386">
        <v>1.5</v>
      </c>
      <c r="DM135" s="386">
        <v>1.4</v>
      </c>
      <c r="DN135" s="386">
        <v>1.4</v>
      </c>
      <c r="DO135" s="386">
        <v>1.4</v>
      </c>
      <c r="DP135" s="386">
        <v>1.3</v>
      </c>
      <c r="DQ135" s="386">
        <v>1.3</v>
      </c>
      <c r="DR135" s="386">
        <v>1.3</v>
      </c>
      <c r="DS135" s="386">
        <v>1.2</v>
      </c>
      <c r="DT135" s="386">
        <v>1.2</v>
      </c>
      <c r="DU135" s="386">
        <v>1.2</v>
      </c>
      <c r="DV135" s="386">
        <v>1</v>
      </c>
      <c r="DW135" s="386">
        <v>1</v>
      </c>
      <c r="DX135" s="386">
        <v>0.8</v>
      </c>
      <c r="DY135" s="386">
        <v>0.8</v>
      </c>
      <c r="DZ135" s="385"/>
      <c r="EA135" s="385"/>
      <c r="EB135" s="385"/>
      <c r="EC135" s="385"/>
      <c r="ED135" s="385"/>
      <c r="EE135" s="398"/>
      <c r="EF135" s="398"/>
      <c r="EG135" s="398"/>
      <c r="EH135" s="398"/>
      <c r="EI135" s="398"/>
      <c r="EJ135" s="398"/>
      <c r="EK135" s="398"/>
      <c r="EL135" s="386">
        <v>1.7</v>
      </c>
      <c r="EM135" s="386">
        <v>1.7</v>
      </c>
      <c r="EN135" s="386">
        <v>1.6</v>
      </c>
      <c r="EO135" s="386">
        <v>1.6</v>
      </c>
      <c r="EP135" s="386">
        <v>1.6</v>
      </c>
      <c r="EQ135" s="386">
        <v>1.5</v>
      </c>
      <c r="ER135" s="386">
        <v>1.5</v>
      </c>
      <c r="ES135" s="386">
        <v>1.5</v>
      </c>
      <c r="ET135" s="386">
        <v>1.4</v>
      </c>
      <c r="EU135" s="386">
        <v>1.4</v>
      </c>
      <c r="EV135" s="386">
        <v>1.4</v>
      </c>
      <c r="EW135" s="386">
        <v>1.2</v>
      </c>
      <c r="EX135" s="386">
        <v>1.2</v>
      </c>
      <c r="EY135" s="386">
        <v>1</v>
      </c>
      <c r="EZ135" s="386">
        <v>1</v>
      </c>
      <c r="FA135" s="385"/>
      <c r="FB135" s="385"/>
      <c r="FC135" s="385"/>
      <c r="FD135" s="385"/>
      <c r="FE135" s="385"/>
      <c r="FF135" s="398"/>
      <c r="FG135" s="398"/>
      <c r="FH135" s="398"/>
      <c r="FI135" s="386">
        <v>1.7</v>
      </c>
      <c r="FJ135" s="386">
        <v>1.6</v>
      </c>
      <c r="FK135" s="386">
        <v>1.6</v>
      </c>
      <c r="FL135" s="386">
        <v>1.6</v>
      </c>
      <c r="FM135" s="386">
        <v>1.5</v>
      </c>
      <c r="FN135" s="386">
        <v>1.5</v>
      </c>
      <c r="FO135" s="386">
        <v>1.5</v>
      </c>
      <c r="FP135" s="386">
        <v>1.4</v>
      </c>
      <c r="FQ135" s="386">
        <v>1.4</v>
      </c>
      <c r="FR135" s="386">
        <v>1.4</v>
      </c>
      <c r="FS135" s="386">
        <v>1.3</v>
      </c>
      <c r="FT135" s="386">
        <v>1.3</v>
      </c>
      <c r="FU135" s="386">
        <v>1.2</v>
      </c>
      <c r="FV135" s="386">
        <v>1.2</v>
      </c>
      <c r="FW135" s="386">
        <v>1.1000000000000001</v>
      </c>
      <c r="FX135" s="386">
        <v>1.1000000000000001</v>
      </c>
      <c r="FY135" s="386">
        <v>1</v>
      </c>
      <c r="FZ135" s="386">
        <v>1</v>
      </c>
      <c r="GA135" s="386">
        <v>0.9</v>
      </c>
      <c r="GB135" s="387"/>
      <c r="GC135" s="484">
        <v>19.191607344000005</v>
      </c>
      <c r="GD135" s="484">
        <v>22.210067565000003</v>
      </c>
      <c r="GE135" s="484">
        <v>23.976328130999999</v>
      </c>
      <c r="GF135" s="484">
        <v>25.993028627999998</v>
      </c>
      <c r="GG135" s="485">
        <v>27.837057383100003</v>
      </c>
      <c r="GH135" s="486">
        <v>7.2891200970000014</v>
      </c>
      <c r="GI135" s="484">
        <v>6.0105583440000014</v>
      </c>
      <c r="GJ135" s="484">
        <v>7.987715694000002</v>
      </c>
      <c r="GK135" s="484">
        <v>11.058900111000003</v>
      </c>
      <c r="GL135" s="484">
        <v>5.2196954040000012</v>
      </c>
      <c r="GM135" s="484">
        <v>4.8901691789999999</v>
      </c>
      <c r="GN135" s="484">
        <v>5.5360405799999999</v>
      </c>
      <c r="GO135" s="485">
        <v>7.7109136650000005</v>
      </c>
    </row>
    <row r="136" spans="1:197" hidden="1">
      <c r="A136" s="390" t="s">
        <v>716</v>
      </c>
      <c r="B136" s="391">
        <v>407</v>
      </c>
      <c r="C136" s="392">
        <v>696</v>
      </c>
      <c r="D136" s="392">
        <v>314</v>
      </c>
      <c r="E136" s="393">
        <v>29.5</v>
      </c>
      <c r="F136" s="393">
        <v>54</v>
      </c>
      <c r="G136" s="392">
        <v>27</v>
      </c>
      <c r="H136" s="399">
        <v>518.79999999999995</v>
      </c>
      <c r="I136" s="383">
        <v>6</v>
      </c>
      <c r="J136" s="487">
        <v>0.9</v>
      </c>
      <c r="K136" s="494"/>
      <c r="L136" s="369">
        <v>0.9</v>
      </c>
      <c r="M136" s="384">
        <v>1.1000000000000001</v>
      </c>
      <c r="N136" s="480">
        <v>0.51600000000000001</v>
      </c>
      <c r="O136" s="371">
        <v>0.76600000000000001</v>
      </c>
      <c r="P136" s="371">
        <v>1.016</v>
      </c>
      <c r="Q136" s="371">
        <v>0.71599999999999997</v>
      </c>
      <c r="R136" s="371">
        <f t="shared" si="10"/>
        <v>0.96599999999999997</v>
      </c>
      <c r="S136" s="371">
        <f t="shared" si="11"/>
        <v>1.216</v>
      </c>
      <c r="T136" s="372">
        <f t="shared" si="6"/>
        <v>19.359646113995765</v>
      </c>
      <c r="U136" s="373"/>
      <c r="V136" s="372">
        <f t="shared" si="7"/>
        <v>14.988113120512848</v>
      </c>
      <c r="W136" s="373"/>
      <c r="X136" s="374" t="s">
        <v>587</v>
      </c>
      <c r="Y136" s="374" t="s">
        <v>587</v>
      </c>
      <c r="Z136" s="374" t="s">
        <v>587</v>
      </c>
      <c r="AA136" s="374" t="s">
        <v>587</v>
      </c>
      <c r="AB136" s="374" t="s">
        <v>587</v>
      </c>
      <c r="AC136" s="374" t="s">
        <v>587</v>
      </c>
      <c r="AD136" s="374" t="s">
        <v>587</v>
      </c>
      <c r="AE136" s="374" t="s">
        <v>587</v>
      </c>
      <c r="AF136" s="374" t="s">
        <v>587</v>
      </c>
      <c r="AG136" s="374" t="s">
        <v>587</v>
      </c>
      <c r="AH136" s="374" t="s">
        <v>587</v>
      </c>
      <c r="AI136" s="371">
        <v>0.65</v>
      </c>
      <c r="AJ136" s="371">
        <v>1.2</v>
      </c>
      <c r="AK136" s="371">
        <v>0.8</v>
      </c>
      <c r="AL136" s="371">
        <v>1.2</v>
      </c>
      <c r="AM136" s="371">
        <v>0.9</v>
      </c>
      <c r="AN136" s="371">
        <v>1.2</v>
      </c>
      <c r="AO136" s="371">
        <v>1</v>
      </c>
      <c r="AP136" s="371">
        <v>1.2</v>
      </c>
      <c r="AQ136" s="371">
        <v>1.68</v>
      </c>
      <c r="AR136" s="375">
        <v>1.47</v>
      </c>
      <c r="AS136" s="375">
        <v>1.8480000000000001</v>
      </c>
      <c r="AT136" s="375">
        <v>1.617</v>
      </c>
      <c r="AU136" s="376">
        <v>0.62</v>
      </c>
      <c r="AV136" s="377">
        <v>0.22</v>
      </c>
      <c r="AW136" s="385"/>
      <c r="AX136" s="385"/>
      <c r="AY136" s="385"/>
      <c r="AZ136" s="385"/>
      <c r="BA136" s="385"/>
      <c r="BB136" s="398"/>
      <c r="BC136" s="398"/>
      <c r="BD136" s="398"/>
      <c r="BE136" s="398"/>
      <c r="BF136" s="398"/>
      <c r="BG136" s="398"/>
      <c r="BH136" s="398"/>
      <c r="BI136" s="386">
        <v>1.2</v>
      </c>
      <c r="BJ136" s="386">
        <v>1.2</v>
      </c>
      <c r="BK136" s="386">
        <v>1</v>
      </c>
      <c r="BL136" s="386">
        <v>1</v>
      </c>
      <c r="BM136" s="386">
        <v>1</v>
      </c>
      <c r="BN136" s="386">
        <v>0.9</v>
      </c>
      <c r="BO136" s="386">
        <v>0.9</v>
      </c>
      <c r="BP136" s="386">
        <v>0.9</v>
      </c>
      <c r="BQ136" s="386">
        <v>0.8</v>
      </c>
      <c r="BR136" s="386">
        <v>0.8</v>
      </c>
      <c r="BS136" s="386">
        <v>0.8</v>
      </c>
      <c r="BT136" s="386">
        <v>0.7</v>
      </c>
      <c r="BU136" s="386">
        <v>0.7</v>
      </c>
      <c r="BV136" s="386">
        <v>0.7</v>
      </c>
      <c r="BW136" s="386">
        <v>0.7</v>
      </c>
      <c r="BX136" s="385"/>
      <c r="BY136" s="385"/>
      <c r="BZ136" s="385"/>
      <c r="CA136" s="385"/>
      <c r="CB136" s="385"/>
      <c r="CC136" s="398"/>
      <c r="CD136" s="398"/>
      <c r="CE136" s="398"/>
      <c r="CF136" s="398"/>
      <c r="CG136" s="398"/>
      <c r="CH136" s="398"/>
      <c r="CI136" s="398"/>
      <c r="CJ136" s="386">
        <v>1.3</v>
      </c>
      <c r="CK136" s="386">
        <v>1.3</v>
      </c>
      <c r="CL136" s="386">
        <v>1.2</v>
      </c>
      <c r="CM136" s="386">
        <v>1.2</v>
      </c>
      <c r="CN136" s="386">
        <v>1.2</v>
      </c>
      <c r="CO136" s="386">
        <v>1.1000000000000001</v>
      </c>
      <c r="CP136" s="386">
        <v>1.1000000000000001</v>
      </c>
      <c r="CQ136" s="386">
        <v>1.1000000000000001</v>
      </c>
      <c r="CR136" s="386">
        <v>1</v>
      </c>
      <c r="CS136" s="386">
        <v>1</v>
      </c>
      <c r="CT136" s="386">
        <v>1</v>
      </c>
      <c r="CU136" s="386">
        <v>0.8</v>
      </c>
      <c r="CV136" s="386">
        <v>0.8</v>
      </c>
      <c r="CW136" s="386">
        <v>0.6</v>
      </c>
      <c r="CX136" s="386">
        <v>0.6</v>
      </c>
      <c r="CY136" s="385"/>
      <c r="CZ136" s="385"/>
      <c r="DA136" s="385"/>
      <c r="DB136" s="385"/>
      <c r="DC136" s="385"/>
      <c r="DD136" s="398"/>
      <c r="DE136" s="398"/>
      <c r="DF136" s="398"/>
      <c r="DG136" s="398"/>
      <c r="DH136" s="398"/>
      <c r="DI136" s="398"/>
      <c r="DJ136" s="398"/>
      <c r="DK136" s="386">
        <v>1.5</v>
      </c>
      <c r="DL136" s="386">
        <v>1.5</v>
      </c>
      <c r="DM136" s="386">
        <v>1.4</v>
      </c>
      <c r="DN136" s="386">
        <v>1.4</v>
      </c>
      <c r="DO136" s="386">
        <v>1.4</v>
      </c>
      <c r="DP136" s="386">
        <v>1.3</v>
      </c>
      <c r="DQ136" s="386">
        <v>1.3</v>
      </c>
      <c r="DR136" s="386">
        <v>1.3</v>
      </c>
      <c r="DS136" s="386">
        <v>1.2</v>
      </c>
      <c r="DT136" s="386">
        <v>1.2</v>
      </c>
      <c r="DU136" s="386">
        <v>1.2</v>
      </c>
      <c r="DV136" s="386">
        <v>1</v>
      </c>
      <c r="DW136" s="386">
        <v>1</v>
      </c>
      <c r="DX136" s="386">
        <v>0.8</v>
      </c>
      <c r="DY136" s="386">
        <v>0.8</v>
      </c>
      <c r="DZ136" s="385"/>
      <c r="EA136" s="385"/>
      <c r="EB136" s="385"/>
      <c r="EC136" s="385"/>
      <c r="ED136" s="385"/>
      <c r="EE136" s="398"/>
      <c r="EF136" s="398"/>
      <c r="EG136" s="398"/>
      <c r="EH136" s="398"/>
      <c r="EI136" s="398"/>
      <c r="EJ136" s="398"/>
      <c r="EK136" s="398"/>
      <c r="EL136" s="386">
        <v>1.7</v>
      </c>
      <c r="EM136" s="386">
        <v>1.7</v>
      </c>
      <c r="EN136" s="386">
        <v>1.6</v>
      </c>
      <c r="EO136" s="386">
        <v>1.6</v>
      </c>
      <c r="EP136" s="386">
        <v>1.6</v>
      </c>
      <c r="EQ136" s="386">
        <v>1.5</v>
      </c>
      <c r="ER136" s="386">
        <v>1.5</v>
      </c>
      <c r="ES136" s="386">
        <v>1.5</v>
      </c>
      <c r="ET136" s="386">
        <v>1.4</v>
      </c>
      <c r="EU136" s="386">
        <v>1.4</v>
      </c>
      <c r="EV136" s="386">
        <v>1.4</v>
      </c>
      <c r="EW136" s="386">
        <v>1.2</v>
      </c>
      <c r="EX136" s="386">
        <v>1.2</v>
      </c>
      <c r="EY136" s="386">
        <v>1</v>
      </c>
      <c r="EZ136" s="386">
        <v>1</v>
      </c>
      <c r="FA136" s="385"/>
      <c r="FB136" s="385"/>
      <c r="FC136" s="385"/>
      <c r="FD136" s="385"/>
      <c r="FE136" s="385"/>
      <c r="FF136" s="398"/>
      <c r="FG136" s="398"/>
      <c r="FH136" s="398"/>
      <c r="FI136" s="386">
        <v>1.8</v>
      </c>
      <c r="FJ136" s="386">
        <v>1.7</v>
      </c>
      <c r="FK136" s="386">
        <v>1.7</v>
      </c>
      <c r="FL136" s="386">
        <v>1.7</v>
      </c>
      <c r="FM136" s="386">
        <v>1.6</v>
      </c>
      <c r="FN136" s="386">
        <v>1.6</v>
      </c>
      <c r="FO136" s="386">
        <v>1.6</v>
      </c>
      <c r="FP136" s="386">
        <v>1.5</v>
      </c>
      <c r="FQ136" s="386">
        <v>1.5</v>
      </c>
      <c r="FR136" s="386">
        <v>1.5</v>
      </c>
      <c r="FS136" s="386">
        <v>1.4</v>
      </c>
      <c r="FT136" s="386">
        <v>1.4</v>
      </c>
      <c r="FU136" s="386">
        <v>1.3</v>
      </c>
      <c r="FV136" s="386">
        <v>1.3</v>
      </c>
      <c r="FW136" s="386">
        <v>1.2</v>
      </c>
      <c r="FX136" s="386">
        <v>1.2</v>
      </c>
      <c r="FY136" s="386">
        <v>1.1000000000000001</v>
      </c>
      <c r="FZ136" s="386">
        <v>1.1000000000000001</v>
      </c>
      <c r="GA136" s="386">
        <v>1</v>
      </c>
      <c r="GB136" s="387"/>
      <c r="GC136" s="484">
        <v>16.436768103000002</v>
      </c>
      <c r="GD136" s="484">
        <v>19.033434756000002</v>
      </c>
      <c r="GE136" s="484">
        <v>20.536074342000003</v>
      </c>
      <c r="GF136" s="484">
        <v>22.328697006000006</v>
      </c>
      <c r="GG136" s="485">
        <v>23.923603934999999</v>
      </c>
      <c r="GH136" s="486">
        <v>7.2891200970000014</v>
      </c>
      <c r="GI136" s="484">
        <v>6.0105583440000014</v>
      </c>
      <c r="GJ136" s="484">
        <v>7.987715694000002</v>
      </c>
      <c r="GK136" s="484">
        <v>11.058900111000003</v>
      </c>
      <c r="GL136" s="484">
        <v>5.2196954040000012</v>
      </c>
      <c r="GM136" s="484">
        <v>4.8901691789999999</v>
      </c>
      <c r="GN136" s="484">
        <v>5.5360405799999999</v>
      </c>
      <c r="GO136" s="485">
        <v>7.7109136650000005</v>
      </c>
    </row>
    <row r="137" spans="1:197" hidden="1">
      <c r="A137" s="390" t="s">
        <v>717</v>
      </c>
      <c r="B137" s="391">
        <v>204</v>
      </c>
      <c r="C137" s="392">
        <v>690</v>
      </c>
      <c r="D137" s="392">
        <v>300</v>
      </c>
      <c r="E137" s="393">
        <v>14.5</v>
      </c>
      <c r="F137" s="393">
        <v>27</v>
      </c>
      <c r="G137" s="392">
        <v>27</v>
      </c>
      <c r="H137" s="399">
        <v>260.5</v>
      </c>
      <c r="I137" s="383">
        <v>6</v>
      </c>
      <c r="J137" s="487">
        <v>0.9</v>
      </c>
      <c r="K137" s="494"/>
      <c r="L137" s="369">
        <v>0.9</v>
      </c>
      <c r="M137" s="384">
        <v>1.1000000000000001</v>
      </c>
      <c r="N137" s="480">
        <v>0.51600000000000001</v>
      </c>
      <c r="O137" s="371">
        <v>0.76600000000000001</v>
      </c>
      <c r="P137" s="371">
        <v>1.016</v>
      </c>
      <c r="Q137" s="371">
        <v>0.71599999999999997</v>
      </c>
      <c r="R137" s="371">
        <f t="shared" si="10"/>
        <v>0.96599999999999997</v>
      </c>
      <c r="S137" s="371">
        <f t="shared" si="11"/>
        <v>1.216</v>
      </c>
      <c r="T137" s="372">
        <f t="shared" ref="T137:T200" si="12">60/(((3.1415*$U$7)+($T$7-$U$7)*2)/68.2)</f>
        <v>19.359646113995765</v>
      </c>
      <c r="U137" s="373"/>
      <c r="V137" s="372">
        <f t="shared" ref="V137:V200" si="13">60/(((3.1415*$W$7)+($V$7-$W$7)*2)/52.8)</f>
        <v>14.988113120512848</v>
      </c>
      <c r="W137" s="373"/>
      <c r="X137" s="371">
        <v>0.67</v>
      </c>
      <c r="Y137" s="371">
        <v>0.72</v>
      </c>
      <c r="Z137" s="371">
        <v>0.83</v>
      </c>
      <c r="AA137" s="371">
        <v>1.46</v>
      </c>
      <c r="AB137" s="371">
        <v>1.88</v>
      </c>
      <c r="AC137" s="371">
        <v>3</v>
      </c>
      <c r="AD137" s="371">
        <v>3.3</v>
      </c>
      <c r="AE137" s="371">
        <v>3.6</v>
      </c>
      <c r="AF137" s="371">
        <v>4</v>
      </c>
      <c r="AG137" s="371">
        <v>5</v>
      </c>
      <c r="AH137" s="374" t="s">
        <v>587</v>
      </c>
      <c r="AI137" s="371">
        <v>0.42499999999999999</v>
      </c>
      <c r="AJ137" s="371">
        <v>0.58299999999999996</v>
      </c>
      <c r="AK137" s="371">
        <v>0.52500000000000002</v>
      </c>
      <c r="AL137" s="371">
        <v>0.68300000000000005</v>
      </c>
      <c r="AM137" s="371">
        <v>0.625</v>
      </c>
      <c r="AN137" s="371">
        <v>0.78300000000000003</v>
      </c>
      <c r="AO137" s="371">
        <v>0.72499999999999998</v>
      </c>
      <c r="AP137" s="371">
        <v>0.88300000000000001</v>
      </c>
      <c r="AQ137" s="371">
        <v>1.68</v>
      </c>
      <c r="AR137" s="375">
        <v>1.47</v>
      </c>
      <c r="AS137" s="375">
        <v>1.8480000000000001</v>
      </c>
      <c r="AT137" s="375">
        <v>1.617</v>
      </c>
      <c r="AU137" s="376">
        <v>0.56000000000000005</v>
      </c>
      <c r="AV137" s="377">
        <v>0.16</v>
      </c>
      <c r="AW137" s="385"/>
      <c r="AX137" s="385"/>
      <c r="AY137" s="385"/>
      <c r="AZ137" s="385"/>
      <c r="BA137" s="385"/>
      <c r="BB137" s="385"/>
      <c r="BC137" s="385"/>
      <c r="BD137" s="398"/>
      <c r="BE137" s="397"/>
      <c r="BF137" s="398"/>
      <c r="BG137" s="398"/>
      <c r="BH137" s="398"/>
      <c r="BI137" s="386">
        <v>1.4</v>
      </c>
      <c r="BJ137" s="386">
        <v>1.4</v>
      </c>
      <c r="BK137" s="386">
        <v>1.2</v>
      </c>
      <c r="BL137" s="386">
        <v>1.2</v>
      </c>
      <c r="BM137" s="386">
        <v>1.2</v>
      </c>
      <c r="BN137" s="375">
        <v>1.1000000000000001</v>
      </c>
      <c r="BO137" s="386">
        <v>1.1000000000000001</v>
      </c>
      <c r="BP137" s="386">
        <v>1.1000000000000001</v>
      </c>
      <c r="BQ137" s="386">
        <v>1</v>
      </c>
      <c r="BR137" s="386">
        <v>1</v>
      </c>
      <c r="BS137" s="386">
        <v>1</v>
      </c>
      <c r="BT137" s="386">
        <v>0.8</v>
      </c>
      <c r="BU137" s="386">
        <v>0.8</v>
      </c>
      <c r="BV137" s="386">
        <v>0.6</v>
      </c>
      <c r="BW137" s="371">
        <v>0.6</v>
      </c>
      <c r="BX137" s="385"/>
      <c r="BY137" s="385"/>
      <c r="BZ137" s="385"/>
      <c r="CA137" s="385"/>
      <c r="CB137" s="385"/>
      <c r="CC137" s="385"/>
      <c r="CD137" s="385"/>
      <c r="CE137" s="398"/>
      <c r="CF137" s="397"/>
      <c r="CG137" s="398"/>
      <c r="CH137" s="398"/>
      <c r="CI137" s="398"/>
      <c r="CJ137" s="386">
        <v>1.5</v>
      </c>
      <c r="CK137" s="386">
        <v>1.5</v>
      </c>
      <c r="CL137" s="386">
        <v>1.4</v>
      </c>
      <c r="CM137" s="386">
        <v>1.4</v>
      </c>
      <c r="CN137" s="386">
        <v>1.4</v>
      </c>
      <c r="CO137" s="375">
        <v>1.3</v>
      </c>
      <c r="CP137" s="386">
        <v>1.3</v>
      </c>
      <c r="CQ137" s="386">
        <v>1.3</v>
      </c>
      <c r="CR137" s="386">
        <v>1.2</v>
      </c>
      <c r="CS137" s="386">
        <v>1.2</v>
      </c>
      <c r="CT137" s="386">
        <v>1.2</v>
      </c>
      <c r="CU137" s="386">
        <v>1</v>
      </c>
      <c r="CV137" s="386">
        <v>1</v>
      </c>
      <c r="CW137" s="386">
        <v>0.8</v>
      </c>
      <c r="CX137" s="371">
        <v>0.8</v>
      </c>
      <c r="CY137" s="385"/>
      <c r="CZ137" s="385"/>
      <c r="DA137" s="385"/>
      <c r="DB137" s="385"/>
      <c r="DC137" s="385"/>
      <c r="DD137" s="385"/>
      <c r="DE137" s="385"/>
      <c r="DF137" s="398"/>
      <c r="DG137" s="397"/>
      <c r="DH137" s="398"/>
      <c r="DI137" s="398"/>
      <c r="DJ137" s="398"/>
      <c r="DK137" s="386">
        <v>1.6</v>
      </c>
      <c r="DL137" s="386">
        <v>1.6</v>
      </c>
      <c r="DM137" s="386">
        <v>1.5</v>
      </c>
      <c r="DN137" s="386">
        <v>1.5</v>
      </c>
      <c r="DO137" s="386">
        <v>1.5</v>
      </c>
      <c r="DP137" s="386">
        <v>1.4</v>
      </c>
      <c r="DQ137" s="386">
        <v>1.4</v>
      </c>
      <c r="DR137" s="386">
        <v>1.4</v>
      </c>
      <c r="DS137" s="386">
        <v>1.3</v>
      </c>
      <c r="DT137" s="386">
        <v>1.3</v>
      </c>
      <c r="DU137" s="386">
        <v>1.3</v>
      </c>
      <c r="DV137" s="386">
        <v>1.1000000000000001</v>
      </c>
      <c r="DW137" s="386">
        <v>1.1000000000000001</v>
      </c>
      <c r="DX137" s="386">
        <v>0.9</v>
      </c>
      <c r="DY137" s="386">
        <v>0.9</v>
      </c>
      <c r="DZ137" s="385"/>
      <c r="EA137" s="385"/>
      <c r="EB137" s="385"/>
      <c r="EC137" s="385"/>
      <c r="ED137" s="385"/>
      <c r="EE137" s="385"/>
      <c r="EF137" s="385"/>
      <c r="EG137" s="398"/>
      <c r="EH137" s="397"/>
      <c r="EI137" s="398"/>
      <c r="EJ137" s="398"/>
      <c r="EK137" s="398"/>
      <c r="EL137" s="386">
        <v>1.8</v>
      </c>
      <c r="EM137" s="386">
        <v>1.8</v>
      </c>
      <c r="EN137" s="386">
        <v>1.7</v>
      </c>
      <c r="EO137" s="386">
        <v>1.7</v>
      </c>
      <c r="EP137" s="386">
        <v>1.7</v>
      </c>
      <c r="EQ137" s="386">
        <v>1.6</v>
      </c>
      <c r="ER137" s="386">
        <v>1.6</v>
      </c>
      <c r="ES137" s="386">
        <v>1.6</v>
      </c>
      <c r="ET137" s="386">
        <v>1.5</v>
      </c>
      <c r="EU137" s="386">
        <v>1.5</v>
      </c>
      <c r="EV137" s="386">
        <v>1.5</v>
      </c>
      <c r="EW137" s="386">
        <v>1.3</v>
      </c>
      <c r="EX137" s="386">
        <v>1.3</v>
      </c>
      <c r="EY137" s="386">
        <v>1.1000000000000001</v>
      </c>
      <c r="EZ137" s="386">
        <v>1.1000000000000001</v>
      </c>
      <c r="FA137" s="385"/>
      <c r="FB137" s="385"/>
      <c r="FC137" s="385"/>
      <c r="FD137" s="385"/>
      <c r="FE137" s="385"/>
      <c r="FF137" s="385"/>
      <c r="FG137" s="385"/>
      <c r="FH137" s="385"/>
      <c r="FI137" s="386">
        <v>1.8</v>
      </c>
      <c r="FJ137" s="386">
        <v>1.7</v>
      </c>
      <c r="FK137" s="386">
        <v>1.7</v>
      </c>
      <c r="FL137" s="386">
        <v>1.7</v>
      </c>
      <c r="FM137" s="386">
        <v>1.6</v>
      </c>
      <c r="FN137" s="386">
        <v>1.6</v>
      </c>
      <c r="FO137" s="386">
        <v>1.6</v>
      </c>
      <c r="FP137" s="386">
        <v>1.5</v>
      </c>
      <c r="FQ137" s="386">
        <v>1.5</v>
      </c>
      <c r="FR137" s="386">
        <v>1.5</v>
      </c>
      <c r="FS137" s="386">
        <v>1.4</v>
      </c>
      <c r="FT137" s="386">
        <v>1.4</v>
      </c>
      <c r="FU137" s="386">
        <v>1.3</v>
      </c>
      <c r="FV137" s="386">
        <v>1.3</v>
      </c>
      <c r="FW137" s="386">
        <v>1.2</v>
      </c>
      <c r="FX137" s="386">
        <v>1.2</v>
      </c>
      <c r="FY137" s="386">
        <v>1.1000000000000001</v>
      </c>
      <c r="FZ137" s="386">
        <v>1.1000000000000001</v>
      </c>
      <c r="GA137" s="386">
        <v>1</v>
      </c>
      <c r="GB137" s="387"/>
      <c r="GC137" s="484">
        <v>30.276869553000004</v>
      </c>
      <c r="GD137" s="484">
        <v>33.058070892000003</v>
      </c>
      <c r="GE137" s="484">
        <v>37.091471886000001</v>
      </c>
      <c r="GF137" s="484">
        <v>38.897275598999997</v>
      </c>
      <c r="GG137" s="485">
        <v>46.423654577999997</v>
      </c>
      <c r="GH137" s="486">
        <v>7.2891200970000014</v>
      </c>
      <c r="GI137" s="484">
        <v>6.0105583440000014</v>
      </c>
      <c r="GJ137" s="484">
        <v>7.987715694000002</v>
      </c>
      <c r="GK137" s="484">
        <v>11.058900111000003</v>
      </c>
      <c r="GL137" s="484">
        <v>5.2196954040000012</v>
      </c>
      <c r="GM137" s="484">
        <v>4.8901691789999999</v>
      </c>
      <c r="GN137" s="484">
        <v>5.5360405799999999</v>
      </c>
      <c r="GO137" s="485">
        <v>7.7109136650000005</v>
      </c>
    </row>
    <row r="138" spans="1:197" hidden="1">
      <c r="A138" s="390" t="s">
        <v>718</v>
      </c>
      <c r="B138" s="391">
        <v>150</v>
      </c>
      <c r="C138" s="392">
        <v>670</v>
      </c>
      <c r="D138" s="392">
        <v>300</v>
      </c>
      <c r="E138" s="393">
        <v>13</v>
      </c>
      <c r="F138" s="393">
        <v>17</v>
      </c>
      <c r="G138" s="392">
        <v>27</v>
      </c>
      <c r="H138" s="399">
        <v>190.9</v>
      </c>
      <c r="I138" s="383">
        <v>6</v>
      </c>
      <c r="J138" s="487">
        <v>0.9</v>
      </c>
      <c r="K138" s="494"/>
      <c r="L138" s="369">
        <v>0.9</v>
      </c>
      <c r="M138" s="384">
        <v>1.1000000000000001</v>
      </c>
      <c r="N138" s="480">
        <v>0.51600000000000001</v>
      </c>
      <c r="O138" s="371">
        <v>0.76600000000000001</v>
      </c>
      <c r="P138" s="371">
        <v>1.016</v>
      </c>
      <c r="Q138" s="371">
        <v>0.71599999999999997</v>
      </c>
      <c r="R138" s="371">
        <f t="shared" si="10"/>
        <v>0.96599999999999997</v>
      </c>
      <c r="S138" s="371">
        <f t="shared" si="11"/>
        <v>1.216</v>
      </c>
      <c r="T138" s="372">
        <f t="shared" si="12"/>
        <v>19.359646113995765</v>
      </c>
      <c r="U138" s="373"/>
      <c r="V138" s="372">
        <f t="shared" si="13"/>
        <v>14.988113120512848</v>
      </c>
      <c r="W138" s="373"/>
      <c r="X138" s="371">
        <v>0.67</v>
      </c>
      <c r="Y138" s="371">
        <v>0.72</v>
      </c>
      <c r="Z138" s="371">
        <v>0.83</v>
      </c>
      <c r="AA138" s="371">
        <v>1.46</v>
      </c>
      <c r="AB138" s="371">
        <v>1.88</v>
      </c>
      <c r="AC138" s="371">
        <v>3</v>
      </c>
      <c r="AD138" s="371">
        <v>3.3</v>
      </c>
      <c r="AE138" s="371">
        <v>3.6</v>
      </c>
      <c r="AF138" s="371">
        <v>4</v>
      </c>
      <c r="AG138" s="371">
        <v>5</v>
      </c>
      <c r="AH138" s="374" t="s">
        <v>587</v>
      </c>
      <c r="AI138" s="371">
        <v>0.42499999999999999</v>
      </c>
      <c r="AJ138" s="371">
        <v>0.58299999999999996</v>
      </c>
      <c r="AK138" s="371">
        <v>0.52500000000000002</v>
      </c>
      <c r="AL138" s="371">
        <v>0.68300000000000005</v>
      </c>
      <c r="AM138" s="371">
        <v>0.625</v>
      </c>
      <c r="AN138" s="371">
        <v>0.78300000000000003</v>
      </c>
      <c r="AO138" s="371">
        <v>0.72499999999999998</v>
      </c>
      <c r="AP138" s="371">
        <v>0.88300000000000001</v>
      </c>
      <c r="AQ138" s="371">
        <v>1.68</v>
      </c>
      <c r="AR138" s="375">
        <v>1.47</v>
      </c>
      <c r="AS138" s="375">
        <v>1.8480000000000001</v>
      </c>
      <c r="AT138" s="375">
        <v>1.617</v>
      </c>
      <c r="AU138" s="376">
        <v>0.56000000000000005</v>
      </c>
      <c r="AV138" s="377">
        <v>0.16</v>
      </c>
      <c r="AW138" s="385"/>
      <c r="AX138" s="385"/>
      <c r="AY138" s="385"/>
      <c r="AZ138" s="385"/>
      <c r="BA138" s="385"/>
      <c r="BB138" s="385"/>
      <c r="BC138" s="385"/>
      <c r="BD138" s="385"/>
      <c r="BE138" s="387"/>
      <c r="BF138" s="385"/>
      <c r="BG138" s="385"/>
      <c r="BH138" s="385"/>
      <c r="BI138" s="385"/>
      <c r="BJ138" s="385"/>
      <c r="BK138" s="385"/>
      <c r="BL138" s="385"/>
      <c r="BM138" s="385"/>
      <c r="BN138" s="375">
        <v>1.3</v>
      </c>
      <c r="BO138" s="386">
        <v>1.3</v>
      </c>
      <c r="BP138" s="386">
        <v>1.3</v>
      </c>
      <c r="BQ138" s="386">
        <v>1.2</v>
      </c>
      <c r="BR138" s="386">
        <v>1.2</v>
      </c>
      <c r="BS138" s="386">
        <v>1.2</v>
      </c>
      <c r="BT138" s="386">
        <v>1</v>
      </c>
      <c r="BU138" s="386">
        <v>1</v>
      </c>
      <c r="BV138" s="386">
        <v>0.8</v>
      </c>
      <c r="BW138" s="371">
        <v>0.8</v>
      </c>
      <c r="BX138" s="385"/>
      <c r="BY138" s="385"/>
      <c r="BZ138" s="385"/>
      <c r="CA138" s="385"/>
      <c r="CB138" s="385"/>
      <c r="CC138" s="385"/>
      <c r="CD138" s="385"/>
      <c r="CE138" s="385"/>
      <c r="CF138" s="387"/>
      <c r="CG138" s="385"/>
      <c r="CH138" s="385"/>
      <c r="CI138" s="385"/>
      <c r="CJ138" s="385"/>
      <c r="CK138" s="385"/>
      <c r="CL138" s="385"/>
      <c r="CM138" s="385"/>
      <c r="CN138" s="385"/>
      <c r="CO138" s="375">
        <v>1.3</v>
      </c>
      <c r="CP138" s="386">
        <v>1.3</v>
      </c>
      <c r="CQ138" s="386">
        <v>1.3</v>
      </c>
      <c r="CR138" s="386">
        <v>1.2</v>
      </c>
      <c r="CS138" s="386">
        <v>1.2</v>
      </c>
      <c r="CT138" s="386">
        <v>1.2</v>
      </c>
      <c r="CU138" s="386">
        <v>1</v>
      </c>
      <c r="CV138" s="386">
        <v>1</v>
      </c>
      <c r="CW138" s="386">
        <v>0.8</v>
      </c>
      <c r="CX138" s="371">
        <v>0.8</v>
      </c>
      <c r="CY138" s="385"/>
      <c r="CZ138" s="385"/>
      <c r="DA138" s="385"/>
      <c r="DB138" s="385"/>
      <c r="DC138" s="385"/>
      <c r="DD138" s="385"/>
      <c r="DE138" s="385"/>
      <c r="DF138" s="385"/>
      <c r="DG138" s="387"/>
      <c r="DH138" s="385"/>
      <c r="DI138" s="385"/>
      <c r="DJ138" s="385"/>
      <c r="DK138" s="385"/>
      <c r="DL138" s="385"/>
      <c r="DM138" s="385"/>
      <c r="DN138" s="385"/>
      <c r="DO138" s="385"/>
      <c r="DP138" s="375">
        <v>1.3</v>
      </c>
      <c r="DQ138" s="386">
        <v>1.3</v>
      </c>
      <c r="DR138" s="386">
        <v>1.3</v>
      </c>
      <c r="DS138" s="386">
        <v>1.2</v>
      </c>
      <c r="DT138" s="386">
        <v>1.2</v>
      </c>
      <c r="DU138" s="386">
        <v>1.2</v>
      </c>
      <c r="DV138" s="386">
        <v>1</v>
      </c>
      <c r="DW138" s="386">
        <v>1</v>
      </c>
      <c r="DX138" s="386">
        <v>0.8</v>
      </c>
      <c r="DY138" s="371">
        <v>0.8</v>
      </c>
      <c r="DZ138" s="385"/>
      <c r="EA138" s="385"/>
      <c r="EB138" s="385"/>
      <c r="EC138" s="385"/>
      <c r="ED138" s="385"/>
      <c r="EE138" s="385"/>
      <c r="EF138" s="385"/>
      <c r="EG138" s="385"/>
      <c r="EH138" s="387"/>
      <c r="EI138" s="385"/>
      <c r="EJ138" s="385"/>
      <c r="EK138" s="385"/>
      <c r="EL138" s="385"/>
      <c r="EM138" s="385"/>
      <c r="EN138" s="385"/>
      <c r="EO138" s="385"/>
      <c r="EP138" s="385"/>
      <c r="EQ138" s="386">
        <v>1.6</v>
      </c>
      <c r="ER138" s="386">
        <v>1.6</v>
      </c>
      <c r="ES138" s="386">
        <v>1.6</v>
      </c>
      <c r="ET138" s="386">
        <v>1.5</v>
      </c>
      <c r="EU138" s="386">
        <v>1.5</v>
      </c>
      <c r="EV138" s="386">
        <v>1.5</v>
      </c>
      <c r="EW138" s="386">
        <v>1.3</v>
      </c>
      <c r="EX138" s="386">
        <v>1.3</v>
      </c>
      <c r="EY138" s="386">
        <v>1.1000000000000001</v>
      </c>
      <c r="EZ138" s="386">
        <v>1.1000000000000001</v>
      </c>
      <c r="FA138" s="385"/>
      <c r="FB138" s="385"/>
      <c r="FC138" s="385"/>
      <c r="FD138" s="385"/>
      <c r="FE138" s="385"/>
      <c r="FF138" s="385"/>
      <c r="FG138" s="385"/>
      <c r="FH138" s="385"/>
      <c r="FI138" s="386">
        <v>1.8</v>
      </c>
      <c r="FJ138" s="386">
        <v>1.7</v>
      </c>
      <c r="FK138" s="386">
        <v>1.7</v>
      </c>
      <c r="FL138" s="386">
        <v>1.7</v>
      </c>
      <c r="FM138" s="386">
        <v>1.6</v>
      </c>
      <c r="FN138" s="386">
        <v>1.6</v>
      </c>
      <c r="FO138" s="386">
        <v>1.6</v>
      </c>
      <c r="FP138" s="386">
        <v>1.5</v>
      </c>
      <c r="FQ138" s="386">
        <v>1.5</v>
      </c>
      <c r="FR138" s="386">
        <v>1.5</v>
      </c>
      <c r="FS138" s="386">
        <v>1.4</v>
      </c>
      <c r="FT138" s="386">
        <v>1.4</v>
      </c>
      <c r="FU138" s="386">
        <v>1.3</v>
      </c>
      <c r="FV138" s="386">
        <v>1.3</v>
      </c>
      <c r="FW138" s="386">
        <v>1.2</v>
      </c>
      <c r="FX138" s="386">
        <v>1.2</v>
      </c>
      <c r="FY138" s="386">
        <v>1.1000000000000001</v>
      </c>
      <c r="FZ138" s="386">
        <v>1.1000000000000001</v>
      </c>
      <c r="GA138" s="386">
        <v>1</v>
      </c>
      <c r="GB138" s="387"/>
      <c r="GC138" s="484">
        <v>45.066006530999999</v>
      </c>
      <c r="GD138" s="484">
        <v>52.131048795000005</v>
      </c>
      <c r="GE138" s="484">
        <v>56.032639299000003</v>
      </c>
      <c r="GF138" s="484">
        <v>60.856903233000011</v>
      </c>
      <c r="GG138" s="485">
        <v>65.101201011000001</v>
      </c>
      <c r="GH138" s="486">
        <v>7.2891200970000014</v>
      </c>
      <c r="GI138" s="484">
        <v>6.0105583440000014</v>
      </c>
      <c r="GJ138" s="484">
        <v>7.987715694000002</v>
      </c>
      <c r="GK138" s="484">
        <v>11.058900111000003</v>
      </c>
      <c r="GL138" s="484">
        <v>5.2196954040000012</v>
      </c>
      <c r="GM138" s="484">
        <v>4.8901691789999999</v>
      </c>
      <c r="GN138" s="484">
        <v>5.5360405799999999</v>
      </c>
      <c r="GO138" s="485">
        <v>7.7109136650000005</v>
      </c>
    </row>
    <row r="139" spans="1:197" hidden="1">
      <c r="A139" s="379" t="s">
        <v>719</v>
      </c>
      <c r="B139" s="380">
        <v>241</v>
      </c>
      <c r="C139" s="381">
        <v>700</v>
      </c>
      <c r="D139" s="381">
        <v>300</v>
      </c>
      <c r="E139" s="382">
        <v>17</v>
      </c>
      <c r="F139" s="382">
        <v>32</v>
      </c>
      <c r="G139" s="381">
        <v>27</v>
      </c>
      <c r="H139" s="389">
        <v>306.39999999999998</v>
      </c>
      <c r="I139" s="383">
        <v>6</v>
      </c>
      <c r="J139" s="487">
        <v>0.9</v>
      </c>
      <c r="K139" s="494"/>
      <c r="L139" s="369">
        <v>0.9</v>
      </c>
      <c r="M139" s="384">
        <v>1.1000000000000001</v>
      </c>
      <c r="N139" s="480">
        <v>0.53800000000000003</v>
      </c>
      <c r="O139" s="371">
        <v>0.78800000000000003</v>
      </c>
      <c r="P139" s="371">
        <v>1.038</v>
      </c>
      <c r="Q139" s="371">
        <v>0.73799999999999999</v>
      </c>
      <c r="R139" s="371">
        <f t="shared" si="10"/>
        <v>0.98799999999999999</v>
      </c>
      <c r="S139" s="371">
        <f t="shared" si="11"/>
        <v>1.238</v>
      </c>
      <c r="T139" s="372">
        <f t="shared" si="12"/>
        <v>19.359646113995765</v>
      </c>
      <c r="U139" s="373"/>
      <c r="V139" s="372">
        <f t="shared" si="13"/>
        <v>14.988113120512848</v>
      </c>
      <c r="W139" s="373"/>
      <c r="X139" s="371">
        <v>0.67</v>
      </c>
      <c r="Y139" s="371">
        <v>0.72</v>
      </c>
      <c r="Z139" s="371">
        <v>0.83</v>
      </c>
      <c r="AA139" s="371">
        <v>1.46</v>
      </c>
      <c r="AB139" s="371">
        <v>1.88</v>
      </c>
      <c r="AC139" s="371">
        <v>3</v>
      </c>
      <c r="AD139" s="371">
        <v>3.3</v>
      </c>
      <c r="AE139" s="371">
        <v>3.6</v>
      </c>
      <c r="AF139" s="371">
        <v>4</v>
      </c>
      <c r="AG139" s="371">
        <v>5</v>
      </c>
      <c r="AH139" s="374" t="s">
        <v>587</v>
      </c>
      <c r="AI139" s="371">
        <v>0.5</v>
      </c>
      <c r="AJ139" s="371">
        <v>0.621</v>
      </c>
      <c r="AK139" s="371">
        <v>0.6</v>
      </c>
      <c r="AL139" s="371">
        <v>0.72099999999999997</v>
      </c>
      <c r="AM139" s="371">
        <v>0.7</v>
      </c>
      <c r="AN139" s="371">
        <v>0.82099999999999995</v>
      </c>
      <c r="AO139" s="371">
        <v>0.8</v>
      </c>
      <c r="AP139" s="371">
        <v>0.92100000000000004</v>
      </c>
      <c r="AQ139" s="371">
        <v>1.68</v>
      </c>
      <c r="AR139" s="375">
        <v>1.47</v>
      </c>
      <c r="AS139" s="375">
        <v>1.8480000000000001</v>
      </c>
      <c r="AT139" s="375">
        <v>1.617</v>
      </c>
      <c r="AU139" s="376">
        <v>0.56000000000000005</v>
      </c>
      <c r="AV139" s="377">
        <v>0.16</v>
      </c>
      <c r="AW139" s="385"/>
      <c r="AX139" s="385"/>
      <c r="AY139" s="385"/>
      <c r="AZ139" s="385"/>
      <c r="BA139" s="385"/>
      <c r="BB139" s="398"/>
      <c r="BC139" s="398"/>
      <c r="BD139" s="398"/>
      <c r="BE139" s="398"/>
      <c r="BF139" s="398"/>
      <c r="BG139" s="398"/>
      <c r="BH139" s="398"/>
      <c r="BI139" s="386">
        <v>1.3</v>
      </c>
      <c r="BJ139" s="386">
        <v>1.3</v>
      </c>
      <c r="BK139" s="386">
        <v>1.1000000000000001</v>
      </c>
      <c r="BL139" s="386">
        <v>1.1000000000000001</v>
      </c>
      <c r="BM139" s="386">
        <v>1.1000000000000001</v>
      </c>
      <c r="BN139" s="375">
        <v>1</v>
      </c>
      <c r="BO139" s="386">
        <v>1</v>
      </c>
      <c r="BP139" s="386">
        <v>1</v>
      </c>
      <c r="BQ139" s="386">
        <v>0.9</v>
      </c>
      <c r="BR139" s="386">
        <v>0.9</v>
      </c>
      <c r="BS139" s="386">
        <v>0.9</v>
      </c>
      <c r="BT139" s="386">
        <v>0.7</v>
      </c>
      <c r="BU139" s="386">
        <v>0.7</v>
      </c>
      <c r="BV139" s="386">
        <v>0.6</v>
      </c>
      <c r="BW139" s="371">
        <v>0.6</v>
      </c>
      <c r="BX139" s="385"/>
      <c r="BY139" s="385"/>
      <c r="BZ139" s="385"/>
      <c r="CA139" s="385"/>
      <c r="CB139" s="385"/>
      <c r="CC139" s="398"/>
      <c r="CD139" s="398"/>
      <c r="CE139" s="398"/>
      <c r="CF139" s="398"/>
      <c r="CG139" s="398"/>
      <c r="CH139" s="398"/>
      <c r="CI139" s="398"/>
      <c r="CJ139" s="386">
        <v>1.4</v>
      </c>
      <c r="CK139" s="386">
        <v>1.4</v>
      </c>
      <c r="CL139" s="386">
        <v>1.3</v>
      </c>
      <c r="CM139" s="386">
        <v>1.3</v>
      </c>
      <c r="CN139" s="386">
        <v>1.3</v>
      </c>
      <c r="CO139" s="375">
        <v>1.2</v>
      </c>
      <c r="CP139" s="386">
        <v>1.2</v>
      </c>
      <c r="CQ139" s="386">
        <v>1.2</v>
      </c>
      <c r="CR139" s="386">
        <v>1.1000000000000001</v>
      </c>
      <c r="CS139" s="386">
        <v>1.1000000000000001</v>
      </c>
      <c r="CT139" s="386">
        <v>1.1000000000000001</v>
      </c>
      <c r="CU139" s="386">
        <v>0.9</v>
      </c>
      <c r="CV139" s="386">
        <v>0.9</v>
      </c>
      <c r="CW139" s="386">
        <v>0.7</v>
      </c>
      <c r="CX139" s="371">
        <v>0.7</v>
      </c>
      <c r="CY139" s="385"/>
      <c r="CZ139" s="385"/>
      <c r="DA139" s="385"/>
      <c r="DB139" s="385"/>
      <c r="DC139" s="385"/>
      <c r="DD139" s="398"/>
      <c r="DE139" s="398"/>
      <c r="DF139" s="398"/>
      <c r="DG139" s="398"/>
      <c r="DH139" s="398"/>
      <c r="DI139" s="398"/>
      <c r="DJ139" s="398"/>
      <c r="DK139" s="386">
        <v>1.6</v>
      </c>
      <c r="DL139" s="386">
        <v>1.6</v>
      </c>
      <c r="DM139" s="386">
        <v>1.5</v>
      </c>
      <c r="DN139" s="386">
        <v>1.5</v>
      </c>
      <c r="DO139" s="386">
        <v>1.5</v>
      </c>
      <c r="DP139" s="375">
        <v>1.4</v>
      </c>
      <c r="DQ139" s="386">
        <v>1.4</v>
      </c>
      <c r="DR139" s="386">
        <v>1.4</v>
      </c>
      <c r="DS139" s="386">
        <v>1.3</v>
      </c>
      <c r="DT139" s="386">
        <v>1.3</v>
      </c>
      <c r="DU139" s="386">
        <v>1.3</v>
      </c>
      <c r="DV139" s="386">
        <v>1.1000000000000001</v>
      </c>
      <c r="DW139" s="386">
        <v>1.1000000000000001</v>
      </c>
      <c r="DX139" s="386">
        <v>0.9</v>
      </c>
      <c r="DY139" s="371">
        <v>0.9</v>
      </c>
      <c r="DZ139" s="385"/>
      <c r="EA139" s="385"/>
      <c r="EB139" s="385"/>
      <c r="EC139" s="385"/>
      <c r="ED139" s="385"/>
      <c r="EE139" s="398"/>
      <c r="EF139" s="398"/>
      <c r="EG139" s="398"/>
      <c r="EH139" s="398"/>
      <c r="EI139" s="398"/>
      <c r="EJ139" s="398"/>
      <c r="EK139" s="398"/>
      <c r="EL139" s="386">
        <v>1.8</v>
      </c>
      <c r="EM139" s="386">
        <v>1.8</v>
      </c>
      <c r="EN139" s="386">
        <v>1.7</v>
      </c>
      <c r="EO139" s="386">
        <v>1.7</v>
      </c>
      <c r="EP139" s="386">
        <v>1.7</v>
      </c>
      <c r="EQ139" s="386">
        <v>1.6</v>
      </c>
      <c r="ER139" s="386">
        <v>1.6</v>
      </c>
      <c r="ES139" s="386">
        <v>1.6</v>
      </c>
      <c r="ET139" s="386">
        <v>1.5</v>
      </c>
      <c r="EU139" s="386">
        <v>1.5</v>
      </c>
      <c r="EV139" s="386">
        <v>1.5</v>
      </c>
      <c r="EW139" s="386">
        <v>1.3</v>
      </c>
      <c r="EX139" s="386">
        <v>1.3</v>
      </c>
      <c r="EY139" s="386">
        <v>1.1000000000000001</v>
      </c>
      <c r="EZ139" s="386">
        <v>1.1000000000000001</v>
      </c>
      <c r="FA139" s="385"/>
      <c r="FB139" s="385"/>
      <c r="FC139" s="385"/>
      <c r="FD139" s="385"/>
      <c r="FE139" s="385"/>
      <c r="FF139" s="398"/>
      <c r="FG139" s="398"/>
      <c r="FH139" s="398"/>
      <c r="FI139" s="386">
        <v>1.8</v>
      </c>
      <c r="FJ139" s="386">
        <v>1.7</v>
      </c>
      <c r="FK139" s="386">
        <v>1.7</v>
      </c>
      <c r="FL139" s="386">
        <v>1.7</v>
      </c>
      <c r="FM139" s="386">
        <v>1.6</v>
      </c>
      <c r="FN139" s="386">
        <v>1.6</v>
      </c>
      <c r="FO139" s="386">
        <v>1.6</v>
      </c>
      <c r="FP139" s="386">
        <v>1.5</v>
      </c>
      <c r="FQ139" s="386">
        <v>1.5</v>
      </c>
      <c r="FR139" s="386">
        <v>1.5</v>
      </c>
      <c r="FS139" s="386">
        <v>1.4</v>
      </c>
      <c r="FT139" s="386">
        <v>1.4</v>
      </c>
      <c r="FU139" s="386">
        <v>1.3</v>
      </c>
      <c r="FV139" s="386">
        <v>1.3</v>
      </c>
      <c r="FW139" s="386">
        <v>1.2</v>
      </c>
      <c r="FX139" s="386">
        <v>1.2</v>
      </c>
      <c r="FY139" s="386">
        <v>1.1000000000000001</v>
      </c>
      <c r="FZ139" s="386">
        <v>1.1000000000000001</v>
      </c>
      <c r="GA139" s="386">
        <v>1</v>
      </c>
      <c r="GB139" s="387"/>
      <c r="GC139" s="484">
        <v>27.601116606000001</v>
      </c>
      <c r="GD139" s="484">
        <v>29.802351788999999</v>
      </c>
      <c r="GE139" s="484">
        <v>35.127495584999998</v>
      </c>
      <c r="GF139" s="484">
        <v>38.897275598999997</v>
      </c>
      <c r="GG139" s="485">
        <v>46.423654577999997</v>
      </c>
      <c r="GH139" s="486">
        <v>7.2891200970000014</v>
      </c>
      <c r="GI139" s="484">
        <v>6.0105583440000014</v>
      </c>
      <c r="GJ139" s="484">
        <v>7.987715694000002</v>
      </c>
      <c r="GK139" s="484">
        <v>11.058900111000003</v>
      </c>
      <c r="GL139" s="484">
        <v>5.2196954040000012</v>
      </c>
      <c r="GM139" s="484">
        <v>4.8901691789999999</v>
      </c>
      <c r="GN139" s="484">
        <v>5.5360405799999999</v>
      </c>
      <c r="GO139" s="485">
        <v>7.7109136650000005</v>
      </c>
    </row>
    <row r="140" spans="1:197" hidden="1">
      <c r="A140" s="379" t="s">
        <v>720</v>
      </c>
      <c r="B140" s="380">
        <v>301</v>
      </c>
      <c r="C140" s="381">
        <v>716</v>
      </c>
      <c r="D140" s="381">
        <v>304</v>
      </c>
      <c r="E140" s="382">
        <v>21</v>
      </c>
      <c r="F140" s="382">
        <v>40</v>
      </c>
      <c r="G140" s="381">
        <v>27</v>
      </c>
      <c r="H140" s="389">
        <v>383</v>
      </c>
      <c r="I140" s="383">
        <v>6</v>
      </c>
      <c r="J140" s="487">
        <v>0.9</v>
      </c>
      <c r="K140" s="494"/>
      <c r="L140" s="369">
        <v>0.9</v>
      </c>
      <c r="M140" s="384">
        <v>1.1000000000000001</v>
      </c>
      <c r="N140" s="480">
        <v>0.53800000000000003</v>
      </c>
      <c r="O140" s="371">
        <v>0.78800000000000003</v>
      </c>
      <c r="P140" s="371">
        <v>1.038</v>
      </c>
      <c r="Q140" s="371">
        <v>0.73799999999999999</v>
      </c>
      <c r="R140" s="371">
        <f t="shared" si="10"/>
        <v>0.98799999999999999</v>
      </c>
      <c r="S140" s="371">
        <f t="shared" si="11"/>
        <v>1.238</v>
      </c>
      <c r="T140" s="372">
        <f t="shared" si="12"/>
        <v>19.359646113995765</v>
      </c>
      <c r="U140" s="373"/>
      <c r="V140" s="372">
        <f t="shared" si="13"/>
        <v>14.988113120512848</v>
      </c>
      <c r="W140" s="373"/>
      <c r="X140" s="374">
        <v>0.72</v>
      </c>
      <c r="Y140" s="374">
        <v>0.77</v>
      </c>
      <c r="Z140" s="374">
        <v>0.87</v>
      </c>
      <c r="AA140" s="374">
        <v>1.54</v>
      </c>
      <c r="AB140" s="374">
        <v>1.96</v>
      </c>
      <c r="AC140" s="374">
        <v>3.18</v>
      </c>
      <c r="AD140" s="374">
        <v>3.6</v>
      </c>
      <c r="AE140" s="374">
        <v>3.85</v>
      </c>
      <c r="AF140" s="374">
        <v>4.28</v>
      </c>
      <c r="AG140" s="374">
        <v>5.75</v>
      </c>
      <c r="AH140" s="374" t="s">
        <v>587</v>
      </c>
      <c r="AI140" s="371">
        <v>0.65</v>
      </c>
      <c r="AJ140" s="371">
        <v>0.97499999999999998</v>
      </c>
      <c r="AK140" s="371">
        <v>0.8</v>
      </c>
      <c r="AL140" s="371">
        <v>1.05</v>
      </c>
      <c r="AM140" s="371">
        <v>0.9</v>
      </c>
      <c r="AN140" s="371">
        <v>1.125</v>
      </c>
      <c r="AO140" s="371">
        <v>1</v>
      </c>
      <c r="AP140" s="371">
        <v>1.2</v>
      </c>
      <c r="AQ140" s="371">
        <v>1.68</v>
      </c>
      <c r="AR140" s="375">
        <v>1.47</v>
      </c>
      <c r="AS140" s="375">
        <v>1.8480000000000001</v>
      </c>
      <c r="AT140" s="375">
        <v>1.617</v>
      </c>
      <c r="AU140" s="376">
        <v>0.56999999999999995</v>
      </c>
      <c r="AV140" s="377">
        <v>0.17</v>
      </c>
      <c r="AW140" s="385"/>
      <c r="AX140" s="385"/>
      <c r="AY140" s="385"/>
      <c r="AZ140" s="385"/>
      <c r="BA140" s="385"/>
      <c r="BB140" s="398"/>
      <c r="BC140" s="398"/>
      <c r="BD140" s="398"/>
      <c r="BE140" s="398"/>
      <c r="BF140" s="398"/>
      <c r="BG140" s="398"/>
      <c r="BH140" s="398"/>
      <c r="BI140" s="386">
        <v>1.3</v>
      </c>
      <c r="BJ140" s="386">
        <v>1.3</v>
      </c>
      <c r="BK140" s="386">
        <v>1.1000000000000001</v>
      </c>
      <c r="BL140" s="386">
        <v>1.1000000000000001</v>
      </c>
      <c r="BM140" s="386">
        <v>1.1000000000000001</v>
      </c>
      <c r="BN140" s="375">
        <v>1</v>
      </c>
      <c r="BO140" s="386">
        <v>1</v>
      </c>
      <c r="BP140" s="386">
        <v>1</v>
      </c>
      <c r="BQ140" s="386">
        <v>0.9</v>
      </c>
      <c r="BR140" s="386">
        <v>0.9</v>
      </c>
      <c r="BS140" s="386">
        <v>0.9</v>
      </c>
      <c r="BT140" s="386">
        <v>0.7</v>
      </c>
      <c r="BU140" s="386">
        <v>0.7</v>
      </c>
      <c r="BV140" s="386">
        <v>0.6</v>
      </c>
      <c r="BW140" s="371">
        <v>0.6</v>
      </c>
      <c r="BX140" s="385"/>
      <c r="BY140" s="385"/>
      <c r="BZ140" s="385"/>
      <c r="CA140" s="385"/>
      <c r="CB140" s="385"/>
      <c r="CC140" s="398"/>
      <c r="CD140" s="398"/>
      <c r="CE140" s="398"/>
      <c r="CF140" s="398"/>
      <c r="CG140" s="398"/>
      <c r="CH140" s="398"/>
      <c r="CI140" s="398"/>
      <c r="CJ140" s="386">
        <v>1.4</v>
      </c>
      <c r="CK140" s="386">
        <v>1.4</v>
      </c>
      <c r="CL140" s="386">
        <v>1.3</v>
      </c>
      <c r="CM140" s="386">
        <v>1.3</v>
      </c>
      <c r="CN140" s="386">
        <v>1.3</v>
      </c>
      <c r="CO140" s="375">
        <v>1.2</v>
      </c>
      <c r="CP140" s="386">
        <v>1.2</v>
      </c>
      <c r="CQ140" s="386">
        <v>1.2</v>
      </c>
      <c r="CR140" s="386">
        <v>1.1000000000000001</v>
      </c>
      <c r="CS140" s="386">
        <v>1.1000000000000001</v>
      </c>
      <c r="CT140" s="386">
        <v>1.1000000000000001</v>
      </c>
      <c r="CU140" s="386">
        <v>0.9</v>
      </c>
      <c r="CV140" s="386">
        <v>0.9</v>
      </c>
      <c r="CW140" s="386">
        <v>0.7</v>
      </c>
      <c r="CX140" s="371">
        <v>0.7</v>
      </c>
      <c r="CY140" s="385"/>
      <c r="CZ140" s="385"/>
      <c r="DA140" s="385"/>
      <c r="DB140" s="385"/>
      <c r="DC140" s="385"/>
      <c r="DD140" s="398"/>
      <c r="DE140" s="398"/>
      <c r="DF140" s="398"/>
      <c r="DG140" s="398"/>
      <c r="DH140" s="398"/>
      <c r="DI140" s="398"/>
      <c r="DJ140" s="398"/>
      <c r="DK140" s="386">
        <v>1.6</v>
      </c>
      <c r="DL140" s="386">
        <v>1.6</v>
      </c>
      <c r="DM140" s="386">
        <v>1.5</v>
      </c>
      <c r="DN140" s="386">
        <v>1.5</v>
      </c>
      <c r="DO140" s="386">
        <v>1.5</v>
      </c>
      <c r="DP140" s="375">
        <v>1.4</v>
      </c>
      <c r="DQ140" s="386">
        <v>1.4</v>
      </c>
      <c r="DR140" s="386">
        <v>1.4</v>
      </c>
      <c r="DS140" s="386">
        <v>1.3</v>
      </c>
      <c r="DT140" s="386">
        <v>1.3</v>
      </c>
      <c r="DU140" s="386">
        <v>1.3</v>
      </c>
      <c r="DV140" s="386">
        <v>1.1000000000000001</v>
      </c>
      <c r="DW140" s="386">
        <v>1.1000000000000001</v>
      </c>
      <c r="DX140" s="386">
        <v>0.9</v>
      </c>
      <c r="DY140" s="371">
        <v>0.9</v>
      </c>
      <c r="DZ140" s="385"/>
      <c r="EA140" s="385"/>
      <c r="EB140" s="385"/>
      <c r="EC140" s="385"/>
      <c r="ED140" s="385"/>
      <c r="EE140" s="398"/>
      <c r="EF140" s="398"/>
      <c r="EG140" s="398"/>
      <c r="EH140" s="398"/>
      <c r="EI140" s="398"/>
      <c r="EJ140" s="398"/>
      <c r="EK140" s="398"/>
      <c r="EL140" s="386">
        <v>1.8</v>
      </c>
      <c r="EM140" s="386">
        <v>1.8</v>
      </c>
      <c r="EN140" s="386">
        <v>1.7</v>
      </c>
      <c r="EO140" s="386">
        <v>1.7</v>
      </c>
      <c r="EP140" s="386">
        <v>1.7</v>
      </c>
      <c r="EQ140" s="386">
        <v>1.6</v>
      </c>
      <c r="ER140" s="386">
        <v>1.6</v>
      </c>
      <c r="ES140" s="386">
        <v>1.6</v>
      </c>
      <c r="ET140" s="386">
        <v>1.5</v>
      </c>
      <c r="EU140" s="386">
        <v>1.5</v>
      </c>
      <c r="EV140" s="386">
        <v>1.5</v>
      </c>
      <c r="EW140" s="386">
        <v>1.3</v>
      </c>
      <c r="EX140" s="386">
        <v>1.3</v>
      </c>
      <c r="EY140" s="386">
        <v>1.1000000000000001</v>
      </c>
      <c r="EZ140" s="386">
        <v>1.1000000000000001</v>
      </c>
      <c r="FA140" s="385"/>
      <c r="FB140" s="385"/>
      <c r="FC140" s="385"/>
      <c r="FD140" s="385"/>
      <c r="FE140" s="385"/>
      <c r="FF140" s="398"/>
      <c r="FG140" s="398"/>
      <c r="FH140" s="398"/>
      <c r="FI140" s="387"/>
      <c r="FJ140" s="385"/>
      <c r="FK140" s="385"/>
      <c r="FL140" s="385"/>
      <c r="FM140" s="385"/>
      <c r="FN140" s="385"/>
      <c r="FO140" s="385"/>
      <c r="FP140" s="398"/>
      <c r="FQ140" s="398"/>
      <c r="FR140" s="397"/>
      <c r="FS140" s="375">
        <v>2.5</v>
      </c>
      <c r="FT140" s="386">
        <v>2.2000000000000002</v>
      </c>
      <c r="FU140" s="386">
        <v>2.2000000000000002</v>
      </c>
      <c r="FV140" s="386">
        <v>2.2000000000000002</v>
      </c>
      <c r="FW140" s="386">
        <v>2</v>
      </c>
      <c r="FX140" s="386">
        <v>2</v>
      </c>
      <c r="FY140" s="386">
        <v>2</v>
      </c>
      <c r="FZ140" s="386">
        <v>1.8</v>
      </c>
      <c r="GA140" s="386">
        <v>1.8</v>
      </c>
      <c r="GB140" s="387"/>
      <c r="GC140" s="484">
        <v>22.750490574000004</v>
      </c>
      <c r="GD140" s="484">
        <v>26.348916950999996</v>
      </c>
      <c r="GE140" s="484">
        <v>28.378798496999998</v>
      </c>
      <c r="GF140" s="484">
        <v>30.856835709000002</v>
      </c>
      <c r="GG140" s="485">
        <v>33.058070892000003</v>
      </c>
      <c r="GH140" s="486">
        <v>7.2891200970000014</v>
      </c>
      <c r="GI140" s="484">
        <v>6.0105583440000014</v>
      </c>
      <c r="GJ140" s="484">
        <v>7.987715694000002</v>
      </c>
      <c r="GK140" s="484">
        <v>11.058900111000003</v>
      </c>
      <c r="GL140" s="484">
        <v>5.2196954040000012</v>
      </c>
      <c r="GM140" s="484">
        <v>4.8901691789999999</v>
      </c>
      <c r="GN140" s="484">
        <v>5.5360405799999999</v>
      </c>
      <c r="GO140" s="485">
        <v>7.7109136650000005</v>
      </c>
    </row>
    <row r="141" spans="1:197" hidden="1">
      <c r="A141" s="379" t="s">
        <v>721</v>
      </c>
      <c r="B141" s="380">
        <v>352</v>
      </c>
      <c r="C141" s="381">
        <v>728</v>
      </c>
      <c r="D141" s="381">
        <v>308</v>
      </c>
      <c r="E141" s="382">
        <v>25</v>
      </c>
      <c r="F141" s="382">
        <v>46</v>
      </c>
      <c r="G141" s="381">
        <v>27</v>
      </c>
      <c r="H141" s="389">
        <v>448.6</v>
      </c>
      <c r="I141" s="383">
        <v>6</v>
      </c>
      <c r="J141" s="487">
        <v>0.9</v>
      </c>
      <c r="K141" s="494"/>
      <c r="L141" s="369">
        <v>0.9</v>
      </c>
      <c r="M141" s="384">
        <v>1.1000000000000001</v>
      </c>
      <c r="N141" s="480">
        <v>0.53800000000000003</v>
      </c>
      <c r="O141" s="371">
        <v>0.78800000000000003</v>
      </c>
      <c r="P141" s="371">
        <v>1.038</v>
      </c>
      <c r="Q141" s="371">
        <v>0.73799999999999999</v>
      </c>
      <c r="R141" s="371">
        <f t="shared" si="10"/>
        <v>0.98799999999999999</v>
      </c>
      <c r="S141" s="371">
        <f t="shared" si="11"/>
        <v>1.238</v>
      </c>
      <c r="T141" s="372">
        <f t="shared" si="12"/>
        <v>19.359646113995765</v>
      </c>
      <c r="U141" s="373"/>
      <c r="V141" s="372">
        <f t="shared" si="13"/>
        <v>14.988113120512848</v>
      </c>
      <c r="W141" s="373"/>
      <c r="X141" s="374" t="s">
        <v>587</v>
      </c>
      <c r="Y141" s="374" t="s">
        <v>587</v>
      </c>
      <c r="Z141" s="374" t="s">
        <v>587</v>
      </c>
      <c r="AA141" s="374" t="s">
        <v>587</v>
      </c>
      <c r="AB141" s="374" t="s">
        <v>587</v>
      </c>
      <c r="AC141" s="374" t="s">
        <v>587</v>
      </c>
      <c r="AD141" s="374" t="s">
        <v>587</v>
      </c>
      <c r="AE141" s="374" t="s">
        <v>587</v>
      </c>
      <c r="AF141" s="374" t="s">
        <v>587</v>
      </c>
      <c r="AG141" s="374" t="s">
        <v>587</v>
      </c>
      <c r="AH141" s="374" t="s">
        <v>587</v>
      </c>
      <c r="AI141" s="371">
        <v>0.65</v>
      </c>
      <c r="AJ141" s="371">
        <v>1.2</v>
      </c>
      <c r="AK141" s="371">
        <v>0.8</v>
      </c>
      <c r="AL141" s="371">
        <v>1.2</v>
      </c>
      <c r="AM141" s="371">
        <v>0.9</v>
      </c>
      <c r="AN141" s="371">
        <v>1.2</v>
      </c>
      <c r="AO141" s="371">
        <v>1</v>
      </c>
      <c r="AP141" s="371">
        <v>1.2</v>
      </c>
      <c r="AQ141" s="371">
        <v>1.68</v>
      </c>
      <c r="AR141" s="375">
        <v>1.47</v>
      </c>
      <c r="AS141" s="375">
        <v>1.8480000000000001</v>
      </c>
      <c r="AT141" s="375">
        <v>1.617</v>
      </c>
      <c r="AU141" s="376">
        <v>0.57999999999999996</v>
      </c>
      <c r="AV141" s="377">
        <v>0.18</v>
      </c>
      <c r="AW141" s="385"/>
      <c r="AX141" s="385"/>
      <c r="AY141" s="385"/>
      <c r="AZ141" s="385"/>
      <c r="BA141" s="385"/>
      <c r="BB141" s="398"/>
      <c r="BC141" s="398"/>
      <c r="BD141" s="398"/>
      <c r="BE141" s="398"/>
      <c r="BF141" s="398"/>
      <c r="BG141" s="398"/>
      <c r="BH141" s="398"/>
      <c r="BI141" s="386">
        <v>1.3</v>
      </c>
      <c r="BJ141" s="386">
        <v>1.3</v>
      </c>
      <c r="BK141" s="386">
        <v>1.1000000000000001</v>
      </c>
      <c r="BL141" s="386">
        <v>1.1000000000000001</v>
      </c>
      <c r="BM141" s="386">
        <v>1.1000000000000001</v>
      </c>
      <c r="BN141" s="375">
        <v>1</v>
      </c>
      <c r="BO141" s="386">
        <v>1</v>
      </c>
      <c r="BP141" s="386">
        <v>1</v>
      </c>
      <c r="BQ141" s="386">
        <v>0.9</v>
      </c>
      <c r="BR141" s="386">
        <v>0.9</v>
      </c>
      <c r="BS141" s="386">
        <v>0.9</v>
      </c>
      <c r="BT141" s="386">
        <v>0.7</v>
      </c>
      <c r="BU141" s="386">
        <v>0.7</v>
      </c>
      <c r="BV141" s="386">
        <v>0.6</v>
      </c>
      <c r="BW141" s="371">
        <v>0.6</v>
      </c>
      <c r="BX141" s="385"/>
      <c r="BY141" s="385"/>
      <c r="BZ141" s="385"/>
      <c r="CA141" s="385"/>
      <c r="CB141" s="385"/>
      <c r="CC141" s="398"/>
      <c r="CD141" s="398"/>
      <c r="CE141" s="398"/>
      <c r="CF141" s="398"/>
      <c r="CG141" s="398"/>
      <c r="CH141" s="398"/>
      <c r="CI141" s="398"/>
      <c r="CJ141" s="386">
        <v>1.4</v>
      </c>
      <c r="CK141" s="386">
        <v>1.4</v>
      </c>
      <c r="CL141" s="386">
        <v>1.3</v>
      </c>
      <c r="CM141" s="386">
        <v>1.3</v>
      </c>
      <c r="CN141" s="386">
        <v>1.3</v>
      </c>
      <c r="CO141" s="375">
        <v>1.2</v>
      </c>
      <c r="CP141" s="386">
        <v>1.2</v>
      </c>
      <c r="CQ141" s="386">
        <v>1.2</v>
      </c>
      <c r="CR141" s="386">
        <v>1.1000000000000001</v>
      </c>
      <c r="CS141" s="386">
        <v>1.1000000000000001</v>
      </c>
      <c r="CT141" s="386">
        <v>1.1000000000000001</v>
      </c>
      <c r="CU141" s="386">
        <v>0.9</v>
      </c>
      <c r="CV141" s="386">
        <v>0.9</v>
      </c>
      <c r="CW141" s="386">
        <v>0.7</v>
      </c>
      <c r="CX141" s="371">
        <v>0.7</v>
      </c>
      <c r="CY141" s="385"/>
      <c r="CZ141" s="385"/>
      <c r="DA141" s="385"/>
      <c r="DB141" s="385"/>
      <c r="DC141" s="385"/>
      <c r="DD141" s="398"/>
      <c r="DE141" s="398"/>
      <c r="DF141" s="398"/>
      <c r="DG141" s="398"/>
      <c r="DH141" s="398"/>
      <c r="DI141" s="398"/>
      <c r="DJ141" s="398"/>
      <c r="DK141" s="386">
        <v>1.6</v>
      </c>
      <c r="DL141" s="386">
        <v>1.6</v>
      </c>
      <c r="DM141" s="386">
        <v>1.5</v>
      </c>
      <c r="DN141" s="386">
        <v>1.5</v>
      </c>
      <c r="DO141" s="386">
        <v>1.5</v>
      </c>
      <c r="DP141" s="375">
        <v>1.4</v>
      </c>
      <c r="DQ141" s="386">
        <v>1.4</v>
      </c>
      <c r="DR141" s="386">
        <v>1.4</v>
      </c>
      <c r="DS141" s="386">
        <v>1.3</v>
      </c>
      <c r="DT141" s="386">
        <v>1.3</v>
      </c>
      <c r="DU141" s="386">
        <v>1.3</v>
      </c>
      <c r="DV141" s="386">
        <v>1.1000000000000001</v>
      </c>
      <c r="DW141" s="386">
        <v>1.1000000000000001</v>
      </c>
      <c r="DX141" s="386">
        <v>0.9</v>
      </c>
      <c r="DY141" s="371">
        <v>0.9</v>
      </c>
      <c r="DZ141" s="385"/>
      <c r="EA141" s="385"/>
      <c r="EB141" s="385"/>
      <c r="EC141" s="385"/>
      <c r="ED141" s="385"/>
      <c r="EE141" s="398"/>
      <c r="EF141" s="398"/>
      <c r="EG141" s="398"/>
      <c r="EH141" s="398"/>
      <c r="EI141" s="398"/>
      <c r="EJ141" s="398"/>
      <c r="EK141" s="398"/>
      <c r="EL141" s="386">
        <v>1.8</v>
      </c>
      <c r="EM141" s="386">
        <v>1.8</v>
      </c>
      <c r="EN141" s="386">
        <v>1.7</v>
      </c>
      <c r="EO141" s="386">
        <v>1.7</v>
      </c>
      <c r="EP141" s="386">
        <v>1.7</v>
      </c>
      <c r="EQ141" s="386">
        <v>1.6</v>
      </c>
      <c r="ER141" s="386">
        <v>1.6</v>
      </c>
      <c r="ES141" s="386">
        <v>1.6</v>
      </c>
      <c r="ET141" s="386">
        <v>1.5</v>
      </c>
      <c r="EU141" s="386">
        <v>1.5</v>
      </c>
      <c r="EV141" s="386">
        <v>1.5</v>
      </c>
      <c r="EW141" s="386">
        <v>1.3</v>
      </c>
      <c r="EX141" s="386">
        <v>1.3</v>
      </c>
      <c r="EY141" s="386">
        <v>1.1000000000000001</v>
      </c>
      <c r="EZ141" s="386">
        <v>1.1000000000000001</v>
      </c>
      <c r="FA141" s="385"/>
      <c r="FB141" s="385"/>
      <c r="FC141" s="385"/>
      <c r="FD141" s="385"/>
      <c r="FE141" s="385"/>
      <c r="FF141" s="398"/>
      <c r="FG141" s="398"/>
      <c r="FH141" s="398"/>
      <c r="FI141" s="387"/>
      <c r="FJ141" s="385"/>
      <c r="FK141" s="385"/>
      <c r="FL141" s="385"/>
      <c r="FM141" s="385"/>
      <c r="FN141" s="385"/>
      <c r="FO141" s="385"/>
      <c r="FP141" s="398"/>
      <c r="FQ141" s="398"/>
      <c r="FR141" s="397"/>
      <c r="FS141" s="375">
        <v>2.5</v>
      </c>
      <c r="FT141" s="386">
        <v>2.2000000000000002</v>
      </c>
      <c r="FU141" s="386">
        <v>2.2000000000000002</v>
      </c>
      <c r="FV141" s="386">
        <v>2.2000000000000002</v>
      </c>
      <c r="FW141" s="386">
        <v>2</v>
      </c>
      <c r="FX141" s="386">
        <v>2</v>
      </c>
      <c r="FY141" s="386">
        <v>2</v>
      </c>
      <c r="FZ141" s="386">
        <v>1.8</v>
      </c>
      <c r="GA141" s="386">
        <v>1.8</v>
      </c>
      <c r="GB141" s="387"/>
      <c r="GC141" s="484">
        <v>19.402504128000007</v>
      </c>
      <c r="GD141" s="484">
        <v>22.460507496000005</v>
      </c>
      <c r="GE141" s="484">
        <v>24.239949111000001</v>
      </c>
      <c r="GF141" s="484">
        <v>26.362098</v>
      </c>
      <c r="GG141" s="485">
        <v>28.23380695800001</v>
      </c>
      <c r="GH141" s="486">
        <v>7.2891200970000014</v>
      </c>
      <c r="GI141" s="484">
        <v>6.0105583440000014</v>
      </c>
      <c r="GJ141" s="484">
        <v>7.987715694000002</v>
      </c>
      <c r="GK141" s="484">
        <v>11.058900111000003</v>
      </c>
      <c r="GL141" s="484">
        <v>5.2196954040000012</v>
      </c>
      <c r="GM141" s="484">
        <v>4.8901691789999999</v>
      </c>
      <c r="GN141" s="484">
        <v>5.5360405799999999</v>
      </c>
      <c r="GO141" s="485">
        <v>7.7109136650000005</v>
      </c>
    </row>
    <row r="142" spans="1:197" hidden="1">
      <c r="A142" s="379" t="s">
        <v>722</v>
      </c>
      <c r="B142" s="380">
        <v>418</v>
      </c>
      <c r="C142" s="381">
        <v>744</v>
      </c>
      <c r="D142" s="381">
        <v>313</v>
      </c>
      <c r="E142" s="382">
        <v>29.5</v>
      </c>
      <c r="F142" s="382">
        <v>54</v>
      </c>
      <c r="G142" s="381">
        <v>27</v>
      </c>
      <c r="H142" s="389">
        <v>531.9</v>
      </c>
      <c r="I142" s="383">
        <v>6</v>
      </c>
      <c r="J142" s="487">
        <v>0.9</v>
      </c>
      <c r="K142" s="494"/>
      <c r="L142" s="369">
        <v>0.9</v>
      </c>
      <c r="M142" s="384">
        <v>1.1000000000000001</v>
      </c>
      <c r="N142" s="480">
        <v>0.53800000000000003</v>
      </c>
      <c r="O142" s="371">
        <v>0.78800000000000003</v>
      </c>
      <c r="P142" s="371">
        <v>1.038</v>
      </c>
      <c r="Q142" s="371">
        <v>0.73799999999999999</v>
      </c>
      <c r="R142" s="371">
        <f t="shared" si="10"/>
        <v>0.98799999999999999</v>
      </c>
      <c r="S142" s="371">
        <f t="shared" si="11"/>
        <v>1.238</v>
      </c>
      <c r="T142" s="372">
        <f t="shared" si="12"/>
        <v>19.359646113995765</v>
      </c>
      <c r="U142" s="373"/>
      <c r="V142" s="372">
        <f t="shared" si="13"/>
        <v>14.988113120512848</v>
      </c>
      <c r="W142" s="373"/>
      <c r="X142" s="374" t="s">
        <v>587</v>
      </c>
      <c r="Y142" s="374" t="s">
        <v>587</v>
      </c>
      <c r="Z142" s="374" t="s">
        <v>587</v>
      </c>
      <c r="AA142" s="374" t="s">
        <v>587</v>
      </c>
      <c r="AB142" s="374" t="s">
        <v>587</v>
      </c>
      <c r="AC142" s="374" t="s">
        <v>587</v>
      </c>
      <c r="AD142" s="374" t="s">
        <v>587</v>
      </c>
      <c r="AE142" s="374" t="s">
        <v>587</v>
      </c>
      <c r="AF142" s="374" t="s">
        <v>587</v>
      </c>
      <c r="AG142" s="374" t="s">
        <v>587</v>
      </c>
      <c r="AH142" s="374" t="s">
        <v>587</v>
      </c>
      <c r="AI142" s="371">
        <v>0.65</v>
      </c>
      <c r="AJ142" s="371">
        <v>1.2</v>
      </c>
      <c r="AK142" s="371">
        <v>0.8</v>
      </c>
      <c r="AL142" s="371">
        <v>1.2</v>
      </c>
      <c r="AM142" s="371">
        <v>0.9</v>
      </c>
      <c r="AN142" s="371">
        <v>1.2</v>
      </c>
      <c r="AO142" s="371">
        <v>1</v>
      </c>
      <c r="AP142" s="371">
        <v>1.2</v>
      </c>
      <c r="AQ142" s="371">
        <v>1.68</v>
      </c>
      <c r="AR142" s="375">
        <v>1.47</v>
      </c>
      <c r="AS142" s="375">
        <v>1.8480000000000001</v>
      </c>
      <c r="AT142" s="375">
        <v>1.617</v>
      </c>
      <c r="AU142" s="376">
        <v>0.62</v>
      </c>
      <c r="AV142" s="377">
        <v>0.22</v>
      </c>
      <c r="AW142" s="385"/>
      <c r="AX142" s="385"/>
      <c r="AY142" s="385"/>
      <c r="AZ142" s="385"/>
      <c r="BA142" s="385"/>
      <c r="BB142" s="398"/>
      <c r="BC142" s="398"/>
      <c r="BD142" s="398"/>
      <c r="BE142" s="398"/>
      <c r="BF142" s="398"/>
      <c r="BG142" s="398"/>
      <c r="BH142" s="398"/>
      <c r="BI142" s="386">
        <v>1.3</v>
      </c>
      <c r="BJ142" s="386">
        <v>1.3</v>
      </c>
      <c r="BK142" s="386">
        <v>1.1000000000000001</v>
      </c>
      <c r="BL142" s="386">
        <v>1.1000000000000001</v>
      </c>
      <c r="BM142" s="386">
        <v>1.1000000000000001</v>
      </c>
      <c r="BN142" s="375">
        <v>1</v>
      </c>
      <c r="BO142" s="386">
        <v>1</v>
      </c>
      <c r="BP142" s="386">
        <v>1</v>
      </c>
      <c r="BQ142" s="386">
        <v>0.9</v>
      </c>
      <c r="BR142" s="386">
        <v>0.9</v>
      </c>
      <c r="BS142" s="386">
        <v>0.9</v>
      </c>
      <c r="BT142" s="386">
        <v>0.7</v>
      </c>
      <c r="BU142" s="386">
        <v>0.7</v>
      </c>
      <c r="BV142" s="386">
        <v>0.6</v>
      </c>
      <c r="BW142" s="371">
        <v>0.6</v>
      </c>
      <c r="BX142" s="385"/>
      <c r="BY142" s="385"/>
      <c r="BZ142" s="385"/>
      <c r="CA142" s="385"/>
      <c r="CB142" s="385"/>
      <c r="CC142" s="398"/>
      <c r="CD142" s="398"/>
      <c r="CE142" s="398"/>
      <c r="CF142" s="398"/>
      <c r="CG142" s="398"/>
      <c r="CH142" s="398"/>
      <c r="CI142" s="398"/>
      <c r="CJ142" s="386">
        <v>1.4</v>
      </c>
      <c r="CK142" s="386">
        <v>1.4</v>
      </c>
      <c r="CL142" s="386">
        <v>1.3</v>
      </c>
      <c r="CM142" s="386">
        <v>1.3</v>
      </c>
      <c r="CN142" s="386">
        <v>1.3</v>
      </c>
      <c r="CO142" s="375">
        <v>1.2</v>
      </c>
      <c r="CP142" s="386">
        <v>1.2</v>
      </c>
      <c r="CQ142" s="386">
        <v>1.2</v>
      </c>
      <c r="CR142" s="386">
        <v>1.1000000000000001</v>
      </c>
      <c r="CS142" s="386">
        <v>1.1000000000000001</v>
      </c>
      <c r="CT142" s="386">
        <v>1.1000000000000001</v>
      </c>
      <c r="CU142" s="386">
        <v>0.9</v>
      </c>
      <c r="CV142" s="386">
        <v>0.9</v>
      </c>
      <c r="CW142" s="386">
        <v>0.7</v>
      </c>
      <c r="CX142" s="371">
        <v>0.7</v>
      </c>
      <c r="CY142" s="385"/>
      <c r="CZ142" s="385"/>
      <c r="DA142" s="385"/>
      <c r="DB142" s="385"/>
      <c r="DC142" s="385"/>
      <c r="DD142" s="398"/>
      <c r="DE142" s="398"/>
      <c r="DF142" s="398"/>
      <c r="DG142" s="398"/>
      <c r="DH142" s="398"/>
      <c r="DI142" s="398"/>
      <c r="DJ142" s="398"/>
      <c r="DK142" s="386">
        <v>1.6</v>
      </c>
      <c r="DL142" s="386">
        <v>1.6</v>
      </c>
      <c r="DM142" s="386">
        <v>1.5</v>
      </c>
      <c r="DN142" s="386">
        <v>1.5</v>
      </c>
      <c r="DO142" s="386">
        <v>1.5</v>
      </c>
      <c r="DP142" s="375">
        <v>1.4</v>
      </c>
      <c r="DQ142" s="386">
        <v>1.4</v>
      </c>
      <c r="DR142" s="386">
        <v>1.4</v>
      </c>
      <c r="DS142" s="386">
        <v>1.3</v>
      </c>
      <c r="DT142" s="386">
        <v>1.3</v>
      </c>
      <c r="DU142" s="386">
        <v>1.3</v>
      </c>
      <c r="DV142" s="386">
        <v>1.1000000000000001</v>
      </c>
      <c r="DW142" s="386">
        <v>1.1000000000000001</v>
      </c>
      <c r="DX142" s="386">
        <v>0.9</v>
      </c>
      <c r="DY142" s="371">
        <v>0.9</v>
      </c>
      <c r="DZ142" s="385"/>
      <c r="EA142" s="385"/>
      <c r="EB142" s="385"/>
      <c r="EC142" s="385"/>
      <c r="ED142" s="385"/>
      <c r="EE142" s="398"/>
      <c r="EF142" s="398"/>
      <c r="EG142" s="398"/>
      <c r="EH142" s="398"/>
      <c r="EI142" s="398"/>
      <c r="EJ142" s="398"/>
      <c r="EK142" s="398"/>
      <c r="EL142" s="386">
        <v>1.8</v>
      </c>
      <c r="EM142" s="386">
        <v>1.8</v>
      </c>
      <c r="EN142" s="386">
        <v>1.7</v>
      </c>
      <c r="EO142" s="386">
        <v>1.7</v>
      </c>
      <c r="EP142" s="386">
        <v>1.7</v>
      </c>
      <c r="EQ142" s="386">
        <v>1.6</v>
      </c>
      <c r="ER142" s="386">
        <v>1.6</v>
      </c>
      <c r="ES142" s="386">
        <v>1.6</v>
      </c>
      <c r="ET142" s="386">
        <v>1.5</v>
      </c>
      <c r="EU142" s="386">
        <v>1.5</v>
      </c>
      <c r="EV142" s="386">
        <v>1.5</v>
      </c>
      <c r="EW142" s="386">
        <v>1.3</v>
      </c>
      <c r="EX142" s="386">
        <v>1.3</v>
      </c>
      <c r="EY142" s="386">
        <v>1.1000000000000001</v>
      </c>
      <c r="EZ142" s="386">
        <v>1.1000000000000001</v>
      </c>
      <c r="FA142" s="385"/>
      <c r="FB142" s="385"/>
      <c r="FC142" s="385"/>
      <c r="FD142" s="385"/>
      <c r="FE142" s="385"/>
      <c r="FF142" s="398"/>
      <c r="FG142" s="398"/>
      <c r="FH142" s="398"/>
      <c r="FI142" s="387"/>
      <c r="FJ142" s="385"/>
      <c r="FK142" s="385"/>
      <c r="FL142" s="385"/>
      <c r="FM142" s="385"/>
      <c r="FN142" s="385"/>
      <c r="FO142" s="385"/>
      <c r="FP142" s="398"/>
      <c r="FQ142" s="398"/>
      <c r="FR142" s="397"/>
      <c r="FS142" s="375">
        <v>2.5</v>
      </c>
      <c r="FT142" s="386">
        <v>2.2000000000000002</v>
      </c>
      <c r="FU142" s="386">
        <v>2.2000000000000002</v>
      </c>
      <c r="FV142" s="386">
        <v>2.2000000000000002</v>
      </c>
      <c r="FW142" s="386">
        <v>2</v>
      </c>
      <c r="FX142" s="386">
        <v>2</v>
      </c>
      <c r="FY142" s="386">
        <v>2</v>
      </c>
      <c r="FZ142" s="386">
        <v>1.8</v>
      </c>
      <c r="GA142" s="386">
        <v>1.8</v>
      </c>
      <c r="GB142" s="387"/>
      <c r="GC142" s="484">
        <v>16.621302789000001</v>
      </c>
      <c r="GD142" s="484">
        <v>19.244331539999997</v>
      </c>
      <c r="GE142" s="484">
        <v>20.773333224000002</v>
      </c>
      <c r="GF142" s="484">
        <v>22.579136937000001</v>
      </c>
      <c r="GG142" s="485">
        <v>24.187224915000005</v>
      </c>
      <c r="GH142" s="486">
        <v>7.2891200970000014</v>
      </c>
      <c r="GI142" s="484">
        <v>6.0105583440000014</v>
      </c>
      <c r="GJ142" s="484">
        <v>7.987715694000002</v>
      </c>
      <c r="GK142" s="484">
        <v>11.058900111000003</v>
      </c>
      <c r="GL142" s="484">
        <v>5.2196954040000012</v>
      </c>
      <c r="GM142" s="484">
        <v>4.8901691789999999</v>
      </c>
      <c r="GN142" s="484">
        <v>5.5360405799999999</v>
      </c>
      <c r="GO142" s="485">
        <v>7.7109136650000005</v>
      </c>
    </row>
    <row r="143" spans="1:197" hidden="1">
      <c r="A143" s="390" t="s">
        <v>723</v>
      </c>
      <c r="B143" s="391">
        <v>224</v>
      </c>
      <c r="C143" s="392">
        <v>790</v>
      </c>
      <c r="D143" s="392">
        <v>300</v>
      </c>
      <c r="E143" s="393">
        <v>15</v>
      </c>
      <c r="F143" s="393">
        <v>28</v>
      </c>
      <c r="G143" s="392">
        <v>30</v>
      </c>
      <c r="H143" s="399">
        <v>285.8</v>
      </c>
      <c r="I143" s="383">
        <v>6</v>
      </c>
      <c r="J143" s="493">
        <v>1.3</v>
      </c>
      <c r="K143" s="494"/>
      <c r="L143" s="369">
        <v>1.1000000000000001</v>
      </c>
      <c r="M143" s="384">
        <v>1.4</v>
      </c>
      <c r="N143" s="480">
        <v>0.53800000000000003</v>
      </c>
      <c r="O143" s="371">
        <v>0.78800000000000003</v>
      </c>
      <c r="P143" s="371">
        <v>1.038</v>
      </c>
      <c r="Q143" s="371">
        <v>0.73799999999999999</v>
      </c>
      <c r="R143" s="371">
        <f t="shared" ref="R143:R154" si="14">Q143+$R$3</f>
        <v>0.98799999999999999</v>
      </c>
      <c r="S143" s="371">
        <f t="shared" ref="S143:S154" si="15">Q143+$S$3</f>
        <v>1.238</v>
      </c>
      <c r="T143" s="372">
        <f t="shared" si="12"/>
        <v>19.359646113995765</v>
      </c>
      <c r="U143" s="373"/>
      <c r="V143" s="372">
        <f t="shared" si="13"/>
        <v>14.988113120512848</v>
      </c>
      <c r="W143" s="373"/>
      <c r="X143" s="371">
        <v>0.67</v>
      </c>
      <c r="Y143" s="371">
        <v>0.72</v>
      </c>
      <c r="Z143" s="371">
        <v>0.83</v>
      </c>
      <c r="AA143" s="371">
        <v>1.46</v>
      </c>
      <c r="AB143" s="371">
        <v>1.88</v>
      </c>
      <c r="AC143" s="371">
        <v>3</v>
      </c>
      <c r="AD143" s="371">
        <v>3.3</v>
      </c>
      <c r="AE143" s="371">
        <v>3.6</v>
      </c>
      <c r="AF143" s="371">
        <v>4</v>
      </c>
      <c r="AG143" s="371">
        <v>5</v>
      </c>
      <c r="AH143" s="374" t="s">
        <v>587</v>
      </c>
      <c r="AI143" s="371">
        <v>0.42499999999999999</v>
      </c>
      <c r="AJ143" s="371">
        <v>0.58299999999999996</v>
      </c>
      <c r="AK143" s="371">
        <v>0.52500000000000002</v>
      </c>
      <c r="AL143" s="371">
        <v>0.68300000000000005</v>
      </c>
      <c r="AM143" s="371">
        <v>0.625</v>
      </c>
      <c r="AN143" s="371">
        <v>0.78300000000000003</v>
      </c>
      <c r="AO143" s="371">
        <v>0.72499999999999998</v>
      </c>
      <c r="AP143" s="371">
        <v>0.88300000000000001</v>
      </c>
      <c r="AQ143" s="371">
        <v>1.68</v>
      </c>
      <c r="AR143" s="375">
        <v>1.47</v>
      </c>
      <c r="AS143" s="375">
        <v>1.8480000000000001</v>
      </c>
      <c r="AT143" s="375">
        <v>1.617</v>
      </c>
      <c r="AU143" s="376">
        <v>0.6</v>
      </c>
      <c r="AV143" s="377">
        <v>0.2</v>
      </c>
      <c r="AW143" s="385"/>
      <c r="AX143" s="385"/>
      <c r="AY143" s="385"/>
      <c r="AZ143" s="385"/>
      <c r="BA143" s="385"/>
      <c r="BB143" s="385"/>
      <c r="BC143" s="385"/>
      <c r="BD143" s="385"/>
      <c r="BE143" s="398"/>
      <c r="BF143" s="398"/>
      <c r="BG143" s="398"/>
      <c r="BH143" s="398"/>
      <c r="BI143" s="386">
        <v>1.4</v>
      </c>
      <c r="BJ143" s="386">
        <v>1.4</v>
      </c>
      <c r="BK143" s="386">
        <v>1.2</v>
      </c>
      <c r="BL143" s="386">
        <v>1.2</v>
      </c>
      <c r="BM143" s="386">
        <v>1.2</v>
      </c>
      <c r="BN143" s="375">
        <v>1.1000000000000001</v>
      </c>
      <c r="BO143" s="386">
        <v>1.1000000000000001</v>
      </c>
      <c r="BP143" s="386">
        <v>1.1000000000000001</v>
      </c>
      <c r="BQ143" s="386">
        <v>1</v>
      </c>
      <c r="BR143" s="386">
        <v>1</v>
      </c>
      <c r="BS143" s="386">
        <v>1</v>
      </c>
      <c r="BT143" s="386">
        <v>0.8</v>
      </c>
      <c r="BU143" s="386">
        <v>0.8</v>
      </c>
      <c r="BV143" s="386">
        <v>0.7</v>
      </c>
      <c r="BW143" s="371">
        <v>0.7</v>
      </c>
      <c r="BX143" s="385"/>
      <c r="BY143" s="385"/>
      <c r="BZ143" s="385"/>
      <c r="CA143" s="385"/>
      <c r="CB143" s="385"/>
      <c r="CC143" s="385"/>
      <c r="CD143" s="385"/>
      <c r="CE143" s="385"/>
      <c r="CF143" s="398"/>
      <c r="CG143" s="398"/>
      <c r="CH143" s="398"/>
      <c r="CI143" s="398"/>
      <c r="CJ143" s="386">
        <v>1.7</v>
      </c>
      <c r="CK143" s="386">
        <v>1.6</v>
      </c>
      <c r="CL143" s="386">
        <v>1.6</v>
      </c>
      <c r="CM143" s="386">
        <v>1.5</v>
      </c>
      <c r="CN143" s="386">
        <v>1.5</v>
      </c>
      <c r="CO143" s="375">
        <v>1.3</v>
      </c>
      <c r="CP143" s="375">
        <v>1.3</v>
      </c>
      <c r="CQ143" s="375">
        <v>1.3</v>
      </c>
      <c r="CR143" s="386">
        <v>1.2</v>
      </c>
      <c r="CS143" s="386">
        <v>1.2</v>
      </c>
      <c r="CT143" s="386">
        <v>1.2</v>
      </c>
      <c r="CU143" s="386">
        <v>1</v>
      </c>
      <c r="CV143" s="386">
        <v>1</v>
      </c>
      <c r="CW143" s="386">
        <v>0.8</v>
      </c>
      <c r="CX143" s="371">
        <v>0.8</v>
      </c>
      <c r="CY143" s="385"/>
      <c r="CZ143" s="385"/>
      <c r="DA143" s="385"/>
      <c r="DB143" s="385"/>
      <c r="DC143" s="385"/>
      <c r="DD143" s="385"/>
      <c r="DE143" s="385"/>
      <c r="DF143" s="385"/>
      <c r="DG143" s="398"/>
      <c r="DH143" s="398"/>
      <c r="DI143" s="398"/>
      <c r="DJ143" s="398"/>
      <c r="DK143" s="386">
        <v>1.8</v>
      </c>
      <c r="DL143" s="386">
        <v>1.7</v>
      </c>
      <c r="DM143" s="386">
        <v>1.7</v>
      </c>
      <c r="DN143" s="386">
        <v>1.6</v>
      </c>
      <c r="DO143" s="386">
        <v>1.6</v>
      </c>
      <c r="DP143" s="375">
        <v>1.4</v>
      </c>
      <c r="DQ143" s="375">
        <v>1.4</v>
      </c>
      <c r="DR143" s="375">
        <v>1.4</v>
      </c>
      <c r="DS143" s="386">
        <v>1.3</v>
      </c>
      <c r="DT143" s="386">
        <v>1.3</v>
      </c>
      <c r="DU143" s="386">
        <v>1.3</v>
      </c>
      <c r="DV143" s="386">
        <v>1.2</v>
      </c>
      <c r="DW143" s="386">
        <v>1.2</v>
      </c>
      <c r="DX143" s="386">
        <v>0.9</v>
      </c>
      <c r="DY143" s="371">
        <v>0.9</v>
      </c>
      <c r="DZ143" s="385"/>
      <c r="EA143" s="385"/>
      <c r="EB143" s="385"/>
      <c r="EC143" s="385"/>
      <c r="ED143" s="385"/>
      <c r="EE143" s="385"/>
      <c r="EF143" s="385"/>
      <c r="EG143" s="385"/>
      <c r="EH143" s="398"/>
      <c r="EI143" s="398"/>
      <c r="EJ143" s="398"/>
      <c r="EK143" s="398"/>
      <c r="EL143" s="386">
        <v>2</v>
      </c>
      <c r="EM143" s="386">
        <v>1.9</v>
      </c>
      <c r="EN143" s="386">
        <v>1.9</v>
      </c>
      <c r="EO143" s="386">
        <v>1.8</v>
      </c>
      <c r="EP143" s="386">
        <v>1.8</v>
      </c>
      <c r="EQ143" s="375">
        <v>1.6</v>
      </c>
      <c r="ER143" s="375">
        <v>1.6</v>
      </c>
      <c r="ES143" s="375">
        <v>1.6</v>
      </c>
      <c r="ET143" s="386">
        <v>1.5</v>
      </c>
      <c r="EU143" s="386">
        <v>1.5</v>
      </c>
      <c r="EV143" s="386">
        <v>1.5</v>
      </c>
      <c r="EW143" s="386">
        <v>1.4</v>
      </c>
      <c r="EX143" s="386">
        <v>1.4</v>
      </c>
      <c r="EY143" s="386">
        <v>1.1000000000000001</v>
      </c>
      <c r="EZ143" s="371">
        <v>1.1000000000000001</v>
      </c>
      <c r="FA143" s="385"/>
      <c r="FB143" s="385"/>
      <c r="FC143" s="385"/>
      <c r="FD143" s="385"/>
      <c r="FE143" s="385"/>
      <c r="FF143" s="385"/>
      <c r="FG143" s="385"/>
      <c r="FH143" s="385"/>
      <c r="FI143" s="397"/>
      <c r="FJ143" s="398"/>
      <c r="FK143" s="398"/>
      <c r="FL143" s="398"/>
      <c r="FM143" s="398"/>
      <c r="FN143" s="398"/>
      <c r="FO143" s="398"/>
      <c r="FP143" s="386">
        <v>1.4</v>
      </c>
      <c r="FQ143" s="386">
        <v>1.4</v>
      </c>
      <c r="FR143" s="386">
        <v>1.4</v>
      </c>
      <c r="FS143" s="386">
        <v>1.3</v>
      </c>
      <c r="FT143" s="386">
        <v>1.3</v>
      </c>
      <c r="FU143" s="386">
        <v>1.2</v>
      </c>
      <c r="FV143" s="386">
        <v>1.2</v>
      </c>
      <c r="FW143" s="386">
        <v>1.1000000000000001</v>
      </c>
      <c r="FX143" s="386">
        <v>1.1000000000000001</v>
      </c>
      <c r="FY143" s="386">
        <v>1</v>
      </c>
      <c r="FZ143" s="386">
        <v>1</v>
      </c>
      <c r="GA143" s="386">
        <v>0.9</v>
      </c>
      <c r="GB143" s="385"/>
      <c r="GC143" s="484">
        <v>30.276869553000004</v>
      </c>
      <c r="GD143" s="484">
        <v>33.058070892000003</v>
      </c>
      <c r="GE143" s="484">
        <v>37.091471886000001</v>
      </c>
      <c r="GF143" s="484">
        <v>38.897275598999997</v>
      </c>
      <c r="GG143" s="485">
        <v>42.377072535000003</v>
      </c>
      <c r="GH143" s="486">
        <v>7.2891200970000014</v>
      </c>
      <c r="GI143" s="484">
        <v>6.0105583440000014</v>
      </c>
      <c r="GJ143" s="484">
        <v>7.987715694000002</v>
      </c>
      <c r="GK143" s="484">
        <v>11.058900111000003</v>
      </c>
      <c r="GL143" s="484">
        <v>5.2196954040000012</v>
      </c>
      <c r="GM143" s="484">
        <v>4.8901691789999999</v>
      </c>
      <c r="GN143" s="484">
        <v>5.5360405799999999</v>
      </c>
      <c r="GO143" s="485">
        <v>7.7109136650000005</v>
      </c>
    </row>
    <row r="144" spans="1:197" hidden="1">
      <c r="A144" s="390" t="s">
        <v>724</v>
      </c>
      <c r="B144" s="391">
        <v>172</v>
      </c>
      <c r="C144" s="392">
        <v>770</v>
      </c>
      <c r="D144" s="392">
        <v>300</v>
      </c>
      <c r="E144" s="393">
        <v>14</v>
      </c>
      <c r="F144" s="393">
        <v>18</v>
      </c>
      <c r="G144" s="392">
        <v>30</v>
      </c>
      <c r="H144" s="399">
        <v>218.5</v>
      </c>
      <c r="I144" s="383">
        <v>6</v>
      </c>
      <c r="J144" s="493">
        <v>1.3</v>
      </c>
      <c r="K144" s="494"/>
      <c r="L144" s="369">
        <v>1.1000000000000001</v>
      </c>
      <c r="M144" s="384">
        <v>1.4</v>
      </c>
      <c r="N144" s="480">
        <v>0.53800000000000003</v>
      </c>
      <c r="O144" s="371">
        <v>0.78800000000000003</v>
      </c>
      <c r="P144" s="371">
        <v>1.038</v>
      </c>
      <c r="Q144" s="371">
        <v>0.73799999999999999</v>
      </c>
      <c r="R144" s="371">
        <f t="shared" si="14"/>
        <v>0.98799999999999999</v>
      </c>
      <c r="S144" s="371">
        <f t="shared" si="15"/>
        <v>1.238</v>
      </c>
      <c r="T144" s="372">
        <f t="shared" si="12"/>
        <v>19.359646113995765</v>
      </c>
      <c r="U144" s="373"/>
      <c r="V144" s="372">
        <f t="shared" si="13"/>
        <v>14.988113120512848</v>
      </c>
      <c r="W144" s="373"/>
      <c r="X144" s="371">
        <v>0.67</v>
      </c>
      <c r="Y144" s="371">
        <v>0.72</v>
      </c>
      <c r="Z144" s="371">
        <v>0.83</v>
      </c>
      <c r="AA144" s="371">
        <v>1.46</v>
      </c>
      <c r="AB144" s="371">
        <v>1.88</v>
      </c>
      <c r="AC144" s="371">
        <v>3</v>
      </c>
      <c r="AD144" s="371">
        <v>3.3</v>
      </c>
      <c r="AE144" s="371">
        <v>3.6</v>
      </c>
      <c r="AF144" s="371">
        <v>4</v>
      </c>
      <c r="AG144" s="371">
        <v>5</v>
      </c>
      <c r="AH144" s="374" t="s">
        <v>587</v>
      </c>
      <c r="AI144" s="371">
        <v>0.42499999999999999</v>
      </c>
      <c r="AJ144" s="371">
        <v>0.58299999999999996</v>
      </c>
      <c r="AK144" s="371">
        <v>0.52500000000000002</v>
      </c>
      <c r="AL144" s="371">
        <v>0.68300000000000005</v>
      </c>
      <c r="AM144" s="371">
        <v>0.625</v>
      </c>
      <c r="AN144" s="371">
        <v>0.78300000000000003</v>
      </c>
      <c r="AO144" s="371">
        <v>0.72499999999999998</v>
      </c>
      <c r="AP144" s="371">
        <v>0.88300000000000001</v>
      </c>
      <c r="AQ144" s="371">
        <v>1.68</v>
      </c>
      <c r="AR144" s="375">
        <v>1.47</v>
      </c>
      <c r="AS144" s="375">
        <v>1.8480000000000001</v>
      </c>
      <c r="AT144" s="375">
        <v>1.617</v>
      </c>
      <c r="AU144" s="376">
        <v>0.6</v>
      </c>
      <c r="AV144" s="377">
        <v>0.2</v>
      </c>
      <c r="AW144" s="385"/>
      <c r="AX144" s="385"/>
      <c r="AY144" s="385"/>
      <c r="AZ144" s="385"/>
      <c r="BA144" s="385"/>
      <c r="BB144" s="385"/>
      <c r="BC144" s="385"/>
      <c r="BD144" s="385"/>
      <c r="BE144" s="387"/>
      <c r="BF144" s="385"/>
      <c r="BG144" s="385"/>
      <c r="BH144" s="385"/>
      <c r="BI144" s="385"/>
      <c r="BJ144" s="385"/>
      <c r="BK144" s="385"/>
      <c r="BL144" s="385"/>
      <c r="BM144" s="385"/>
      <c r="BN144" s="387"/>
      <c r="BO144" s="386">
        <v>1.3</v>
      </c>
      <c r="BP144" s="386">
        <v>1.3</v>
      </c>
      <c r="BQ144" s="386">
        <v>1.2</v>
      </c>
      <c r="BR144" s="386">
        <v>1.2</v>
      </c>
      <c r="BS144" s="386">
        <v>1.2</v>
      </c>
      <c r="BT144" s="386">
        <v>1</v>
      </c>
      <c r="BU144" s="386">
        <v>1</v>
      </c>
      <c r="BV144" s="386">
        <v>0.8</v>
      </c>
      <c r="BW144" s="371">
        <v>0.8</v>
      </c>
      <c r="BX144" s="385"/>
      <c r="BY144" s="385"/>
      <c r="BZ144" s="385"/>
      <c r="CA144" s="385"/>
      <c r="CB144" s="385"/>
      <c r="CC144" s="385"/>
      <c r="CD144" s="385"/>
      <c r="CE144" s="385"/>
      <c r="CF144" s="387"/>
      <c r="CG144" s="385"/>
      <c r="CH144" s="385"/>
      <c r="CI144" s="385"/>
      <c r="CJ144" s="385"/>
      <c r="CK144" s="385"/>
      <c r="CL144" s="385"/>
      <c r="CM144" s="385"/>
      <c r="CN144" s="385"/>
      <c r="CO144" s="387"/>
      <c r="CP144" s="386">
        <v>1.3</v>
      </c>
      <c r="CQ144" s="386">
        <v>1.3</v>
      </c>
      <c r="CR144" s="386">
        <v>1.2</v>
      </c>
      <c r="CS144" s="386">
        <v>1.2</v>
      </c>
      <c r="CT144" s="386">
        <v>1.2</v>
      </c>
      <c r="CU144" s="386">
        <v>1</v>
      </c>
      <c r="CV144" s="386">
        <v>1</v>
      </c>
      <c r="CW144" s="386">
        <v>0.8</v>
      </c>
      <c r="CX144" s="371">
        <v>0.8</v>
      </c>
      <c r="CY144" s="385"/>
      <c r="CZ144" s="385"/>
      <c r="DA144" s="385"/>
      <c r="DB144" s="385"/>
      <c r="DC144" s="385"/>
      <c r="DD144" s="385"/>
      <c r="DE144" s="385"/>
      <c r="DF144" s="385"/>
      <c r="DG144" s="387"/>
      <c r="DH144" s="385"/>
      <c r="DI144" s="385"/>
      <c r="DJ144" s="385"/>
      <c r="DK144" s="385"/>
      <c r="DL144" s="385"/>
      <c r="DM144" s="385"/>
      <c r="DN144" s="385"/>
      <c r="DO144" s="385"/>
      <c r="DP144" s="387"/>
      <c r="DQ144" s="375">
        <v>1.4</v>
      </c>
      <c r="DR144" s="375">
        <v>1.4</v>
      </c>
      <c r="DS144" s="386">
        <v>1.3</v>
      </c>
      <c r="DT144" s="386">
        <v>1.3</v>
      </c>
      <c r="DU144" s="386">
        <v>1.3</v>
      </c>
      <c r="DV144" s="386">
        <v>1.2</v>
      </c>
      <c r="DW144" s="386">
        <v>1.2</v>
      </c>
      <c r="DX144" s="386">
        <v>0.9</v>
      </c>
      <c r="DY144" s="371">
        <v>0.9</v>
      </c>
      <c r="DZ144" s="385"/>
      <c r="EA144" s="385"/>
      <c r="EB144" s="385"/>
      <c r="EC144" s="385"/>
      <c r="ED144" s="385"/>
      <c r="EE144" s="385"/>
      <c r="EF144" s="385"/>
      <c r="EG144" s="385"/>
      <c r="EH144" s="387"/>
      <c r="EI144" s="385"/>
      <c r="EJ144" s="385"/>
      <c r="EK144" s="385"/>
      <c r="EL144" s="385"/>
      <c r="EM144" s="385"/>
      <c r="EN144" s="385"/>
      <c r="EO144" s="385"/>
      <c r="EP144" s="385"/>
      <c r="EQ144" s="387"/>
      <c r="ER144" s="375">
        <v>1.6</v>
      </c>
      <c r="ES144" s="375">
        <v>1.6</v>
      </c>
      <c r="ET144" s="386">
        <v>1.5</v>
      </c>
      <c r="EU144" s="386">
        <v>1.5</v>
      </c>
      <c r="EV144" s="386">
        <v>1.5</v>
      </c>
      <c r="EW144" s="386">
        <v>1.4</v>
      </c>
      <c r="EX144" s="386">
        <v>1.4</v>
      </c>
      <c r="EY144" s="386">
        <v>1.1000000000000001</v>
      </c>
      <c r="EZ144" s="371">
        <v>1.1000000000000001</v>
      </c>
      <c r="FA144" s="385"/>
      <c r="FB144" s="385"/>
      <c r="FC144" s="385"/>
      <c r="FD144" s="385"/>
      <c r="FE144" s="385"/>
      <c r="FF144" s="385"/>
      <c r="FG144" s="385"/>
      <c r="FH144" s="385"/>
      <c r="FI144" s="397"/>
      <c r="FJ144" s="398"/>
      <c r="FK144" s="398"/>
      <c r="FL144" s="398"/>
      <c r="FM144" s="398"/>
      <c r="FN144" s="398"/>
      <c r="FO144" s="398"/>
      <c r="FP144" s="386">
        <v>1.4</v>
      </c>
      <c r="FQ144" s="386">
        <v>1.4</v>
      </c>
      <c r="FR144" s="386">
        <v>1.4</v>
      </c>
      <c r="FS144" s="386">
        <v>1.3</v>
      </c>
      <c r="FT144" s="386">
        <v>1.3</v>
      </c>
      <c r="FU144" s="386">
        <v>1.2</v>
      </c>
      <c r="FV144" s="386">
        <v>1.2</v>
      </c>
      <c r="FW144" s="386">
        <v>1.1000000000000001</v>
      </c>
      <c r="FX144" s="386">
        <v>1.1000000000000001</v>
      </c>
      <c r="FY144" s="386">
        <v>1</v>
      </c>
      <c r="FZ144" s="386">
        <v>1</v>
      </c>
      <c r="GA144" s="386">
        <v>0.9</v>
      </c>
      <c r="GB144" s="385"/>
      <c r="GC144" s="484">
        <v>42.403434633000003</v>
      </c>
      <c r="GD144" s="484">
        <v>49.046683329000011</v>
      </c>
      <c r="GE144" s="484">
        <v>52.71101495100001</v>
      </c>
      <c r="GF144" s="484">
        <v>57.258476856000001</v>
      </c>
      <c r="GG144" s="485">
        <v>61.239153654000013</v>
      </c>
      <c r="GH144" s="486">
        <v>7.2891200970000014</v>
      </c>
      <c r="GI144" s="484">
        <v>6.0105583440000014</v>
      </c>
      <c r="GJ144" s="484">
        <v>7.987715694000002</v>
      </c>
      <c r="GK144" s="484">
        <v>11.058900111000003</v>
      </c>
      <c r="GL144" s="484">
        <v>5.2196954040000012</v>
      </c>
      <c r="GM144" s="484">
        <v>4.8901691789999999</v>
      </c>
      <c r="GN144" s="484">
        <v>5.5360405799999999</v>
      </c>
      <c r="GO144" s="485">
        <v>7.7109136650000005</v>
      </c>
    </row>
    <row r="145" spans="1:197" hidden="1">
      <c r="A145" s="390" t="s">
        <v>725</v>
      </c>
      <c r="B145" s="391">
        <v>262</v>
      </c>
      <c r="C145" s="392">
        <v>800</v>
      </c>
      <c r="D145" s="392">
        <v>300</v>
      </c>
      <c r="E145" s="393">
        <v>17.5</v>
      </c>
      <c r="F145" s="393">
        <v>33</v>
      </c>
      <c r="G145" s="392">
        <v>30</v>
      </c>
      <c r="H145" s="399">
        <v>334.2</v>
      </c>
      <c r="I145" s="383">
        <v>6</v>
      </c>
      <c r="J145" s="493">
        <v>1.3</v>
      </c>
      <c r="K145" s="494"/>
      <c r="L145" s="369">
        <v>1.1000000000000001</v>
      </c>
      <c r="M145" s="384">
        <v>1.4</v>
      </c>
      <c r="N145" s="480">
        <v>0.59599999999999997</v>
      </c>
      <c r="O145" s="371">
        <v>0.84599999999999997</v>
      </c>
      <c r="P145" s="371">
        <v>1.0960000000000001</v>
      </c>
      <c r="Q145" s="371">
        <v>0.79600000000000004</v>
      </c>
      <c r="R145" s="371">
        <f t="shared" si="14"/>
        <v>1.046</v>
      </c>
      <c r="S145" s="371">
        <f t="shared" si="15"/>
        <v>1.296</v>
      </c>
      <c r="T145" s="372">
        <f t="shared" si="12"/>
        <v>19.359646113995765</v>
      </c>
      <c r="U145" s="373"/>
      <c r="V145" s="372">
        <f t="shared" si="13"/>
        <v>14.988113120512848</v>
      </c>
      <c r="W145" s="373"/>
      <c r="X145" s="371">
        <v>0.67</v>
      </c>
      <c r="Y145" s="371">
        <v>0.72</v>
      </c>
      <c r="Z145" s="371">
        <v>0.83</v>
      </c>
      <c r="AA145" s="371">
        <v>1.46</v>
      </c>
      <c r="AB145" s="371">
        <v>1.88</v>
      </c>
      <c r="AC145" s="371">
        <v>3</v>
      </c>
      <c r="AD145" s="371">
        <v>3.3</v>
      </c>
      <c r="AE145" s="371">
        <v>3.6</v>
      </c>
      <c r="AF145" s="371">
        <v>4</v>
      </c>
      <c r="AG145" s="371">
        <v>5</v>
      </c>
      <c r="AH145" s="374" t="s">
        <v>587</v>
      </c>
      <c r="AI145" s="371">
        <v>0.57499999999999996</v>
      </c>
      <c r="AJ145" s="371">
        <v>0.71099999999999997</v>
      </c>
      <c r="AK145" s="371">
        <v>0.67500000000000004</v>
      </c>
      <c r="AL145" s="371">
        <v>0.81100000000000005</v>
      </c>
      <c r="AM145" s="371">
        <v>0.77500000000000002</v>
      </c>
      <c r="AN145" s="371">
        <v>0.91100000000000003</v>
      </c>
      <c r="AO145" s="371">
        <v>0.875</v>
      </c>
      <c r="AP145" s="371">
        <v>1.0109999999999999</v>
      </c>
      <c r="AQ145" s="371">
        <v>1.68</v>
      </c>
      <c r="AR145" s="375">
        <v>1.47</v>
      </c>
      <c r="AS145" s="375">
        <v>1.8480000000000001</v>
      </c>
      <c r="AT145" s="375">
        <v>1.617</v>
      </c>
      <c r="AU145" s="376">
        <v>0.6</v>
      </c>
      <c r="AV145" s="377">
        <v>0.2</v>
      </c>
      <c r="AW145" s="385"/>
      <c r="AX145" s="385"/>
      <c r="AY145" s="385"/>
      <c r="AZ145" s="385"/>
      <c r="BA145" s="385"/>
      <c r="BB145" s="398"/>
      <c r="BC145" s="398"/>
      <c r="BD145" s="398"/>
      <c r="BE145" s="398"/>
      <c r="BF145" s="398"/>
      <c r="BG145" s="398"/>
      <c r="BH145" s="398"/>
      <c r="BI145" s="386">
        <v>1.6</v>
      </c>
      <c r="BJ145" s="386">
        <v>1.6</v>
      </c>
      <c r="BK145" s="386">
        <v>1.6</v>
      </c>
      <c r="BL145" s="386">
        <v>1.5</v>
      </c>
      <c r="BM145" s="386">
        <v>1.5</v>
      </c>
      <c r="BN145" s="375">
        <v>1.3</v>
      </c>
      <c r="BO145" s="375">
        <v>1.3</v>
      </c>
      <c r="BP145" s="375">
        <v>1.3</v>
      </c>
      <c r="BQ145" s="386">
        <v>1.2</v>
      </c>
      <c r="BR145" s="386">
        <v>1.2</v>
      </c>
      <c r="BS145" s="386">
        <v>1.2</v>
      </c>
      <c r="BT145" s="386">
        <v>1</v>
      </c>
      <c r="BU145" s="386">
        <v>1</v>
      </c>
      <c r="BV145" s="386">
        <v>0.8</v>
      </c>
      <c r="BW145" s="371">
        <v>0.8</v>
      </c>
      <c r="BX145" s="385"/>
      <c r="BY145" s="385"/>
      <c r="BZ145" s="385"/>
      <c r="CA145" s="385"/>
      <c r="CB145" s="385"/>
      <c r="CC145" s="398"/>
      <c r="CD145" s="398"/>
      <c r="CE145" s="398"/>
      <c r="CF145" s="398"/>
      <c r="CG145" s="398"/>
      <c r="CH145" s="398"/>
      <c r="CI145" s="398"/>
      <c r="CJ145" s="386">
        <v>1.7</v>
      </c>
      <c r="CK145" s="386">
        <v>1.6</v>
      </c>
      <c r="CL145" s="386">
        <v>1.6</v>
      </c>
      <c r="CM145" s="386">
        <v>1.5</v>
      </c>
      <c r="CN145" s="386">
        <v>1.5</v>
      </c>
      <c r="CO145" s="375">
        <v>1.3</v>
      </c>
      <c r="CP145" s="375">
        <v>1.3</v>
      </c>
      <c r="CQ145" s="375">
        <v>1.3</v>
      </c>
      <c r="CR145" s="386">
        <v>1.2</v>
      </c>
      <c r="CS145" s="386">
        <v>1.2</v>
      </c>
      <c r="CT145" s="386">
        <v>1.2</v>
      </c>
      <c r="CU145" s="386">
        <v>1</v>
      </c>
      <c r="CV145" s="386">
        <v>1</v>
      </c>
      <c r="CW145" s="386">
        <v>0.8</v>
      </c>
      <c r="CX145" s="371">
        <v>0.8</v>
      </c>
      <c r="CY145" s="385"/>
      <c r="CZ145" s="385"/>
      <c r="DA145" s="385"/>
      <c r="DB145" s="385"/>
      <c r="DC145" s="385"/>
      <c r="DD145" s="398"/>
      <c r="DE145" s="398"/>
      <c r="DF145" s="398"/>
      <c r="DG145" s="398"/>
      <c r="DH145" s="398"/>
      <c r="DI145" s="398"/>
      <c r="DJ145" s="398"/>
      <c r="DK145" s="386">
        <v>1.8</v>
      </c>
      <c r="DL145" s="386">
        <v>1.7</v>
      </c>
      <c r="DM145" s="386">
        <v>1.7</v>
      </c>
      <c r="DN145" s="386">
        <v>1.6</v>
      </c>
      <c r="DO145" s="386">
        <v>1.6</v>
      </c>
      <c r="DP145" s="375">
        <v>1.4</v>
      </c>
      <c r="DQ145" s="375">
        <v>1.4</v>
      </c>
      <c r="DR145" s="375">
        <v>1.4</v>
      </c>
      <c r="DS145" s="386">
        <v>1.3</v>
      </c>
      <c r="DT145" s="386">
        <v>1.3</v>
      </c>
      <c r="DU145" s="386">
        <v>1.3</v>
      </c>
      <c r="DV145" s="386">
        <v>1.2</v>
      </c>
      <c r="DW145" s="386">
        <v>1.2</v>
      </c>
      <c r="DX145" s="386">
        <v>0.9</v>
      </c>
      <c r="DY145" s="371">
        <v>0.9</v>
      </c>
      <c r="DZ145" s="385"/>
      <c r="EA145" s="385"/>
      <c r="EB145" s="385"/>
      <c r="EC145" s="385"/>
      <c r="ED145" s="385"/>
      <c r="EE145" s="398"/>
      <c r="EF145" s="398"/>
      <c r="EG145" s="398"/>
      <c r="EH145" s="398"/>
      <c r="EI145" s="398"/>
      <c r="EJ145" s="398"/>
      <c r="EK145" s="398"/>
      <c r="EL145" s="386">
        <v>2</v>
      </c>
      <c r="EM145" s="386">
        <v>1.9</v>
      </c>
      <c r="EN145" s="386">
        <v>1.9</v>
      </c>
      <c r="EO145" s="386">
        <v>1.8</v>
      </c>
      <c r="EP145" s="386">
        <v>1.8</v>
      </c>
      <c r="EQ145" s="375">
        <v>1.6</v>
      </c>
      <c r="ER145" s="375">
        <v>1.6</v>
      </c>
      <c r="ES145" s="375">
        <v>1.6</v>
      </c>
      <c r="ET145" s="386">
        <v>1.5</v>
      </c>
      <c r="EU145" s="386">
        <v>1.5</v>
      </c>
      <c r="EV145" s="386">
        <v>1.5</v>
      </c>
      <c r="EW145" s="386">
        <v>1.4</v>
      </c>
      <c r="EX145" s="386">
        <v>1.4</v>
      </c>
      <c r="EY145" s="386">
        <v>1.1000000000000001</v>
      </c>
      <c r="EZ145" s="371">
        <v>1.1000000000000001</v>
      </c>
      <c r="FA145" s="385"/>
      <c r="FB145" s="385"/>
      <c r="FC145" s="385"/>
      <c r="FD145" s="385"/>
      <c r="FE145" s="385"/>
      <c r="FF145" s="398"/>
      <c r="FG145" s="398"/>
      <c r="FH145" s="398"/>
      <c r="FI145" s="397"/>
      <c r="FJ145" s="398"/>
      <c r="FK145" s="398"/>
      <c r="FL145" s="398"/>
      <c r="FM145" s="398"/>
      <c r="FN145" s="398"/>
      <c r="FO145" s="398"/>
      <c r="FP145" s="386">
        <v>1.4</v>
      </c>
      <c r="FQ145" s="386">
        <v>1.4</v>
      </c>
      <c r="FR145" s="386">
        <v>1.4</v>
      </c>
      <c r="FS145" s="386">
        <v>1.3</v>
      </c>
      <c r="FT145" s="386">
        <v>1.3</v>
      </c>
      <c r="FU145" s="386">
        <v>1.2</v>
      </c>
      <c r="FV145" s="386">
        <v>1.2</v>
      </c>
      <c r="FW145" s="386">
        <v>1.1000000000000001</v>
      </c>
      <c r="FX145" s="386">
        <v>1.1000000000000001</v>
      </c>
      <c r="FY145" s="386">
        <v>1</v>
      </c>
      <c r="FZ145" s="386">
        <v>1</v>
      </c>
      <c r="GA145" s="386">
        <v>0.9</v>
      </c>
      <c r="GB145" s="385"/>
      <c r="GC145" s="484">
        <v>27.601116606000001</v>
      </c>
      <c r="GD145" s="484">
        <v>29.802351788999999</v>
      </c>
      <c r="GE145" s="484">
        <v>35.127495584999998</v>
      </c>
      <c r="GF145" s="484">
        <v>38.897275598999997</v>
      </c>
      <c r="GG145" s="485">
        <v>46.423654577999997</v>
      </c>
      <c r="GH145" s="486">
        <v>7.2891200970000014</v>
      </c>
      <c r="GI145" s="484">
        <v>6.0105583440000014</v>
      </c>
      <c r="GJ145" s="484">
        <v>7.987715694000002</v>
      </c>
      <c r="GK145" s="484">
        <v>11.058900111000003</v>
      </c>
      <c r="GL145" s="484">
        <v>5.2196954040000012</v>
      </c>
      <c r="GM145" s="484">
        <v>4.8901691789999999</v>
      </c>
      <c r="GN145" s="484">
        <v>5.5360405799999999</v>
      </c>
      <c r="GO145" s="485">
        <v>7.7109136650000005</v>
      </c>
    </row>
    <row r="146" spans="1:197" hidden="1">
      <c r="A146" s="390" t="s">
        <v>726</v>
      </c>
      <c r="B146" s="391">
        <v>317</v>
      </c>
      <c r="C146" s="392">
        <v>814</v>
      </c>
      <c r="D146" s="392">
        <v>303</v>
      </c>
      <c r="E146" s="393">
        <v>21</v>
      </c>
      <c r="F146" s="393">
        <v>40</v>
      </c>
      <c r="G146" s="392">
        <v>30</v>
      </c>
      <c r="H146" s="399">
        <v>404.3</v>
      </c>
      <c r="I146" s="383">
        <v>6</v>
      </c>
      <c r="J146" s="493">
        <v>1.3</v>
      </c>
      <c r="K146" s="494"/>
      <c r="L146" s="369">
        <v>1.1000000000000001</v>
      </c>
      <c r="M146" s="384">
        <v>1.4</v>
      </c>
      <c r="N146" s="480">
        <v>0.59599999999999997</v>
      </c>
      <c r="O146" s="371">
        <v>0.84599999999999997</v>
      </c>
      <c r="P146" s="371">
        <v>1.0960000000000001</v>
      </c>
      <c r="Q146" s="371">
        <v>0.79600000000000004</v>
      </c>
      <c r="R146" s="371">
        <f t="shared" si="14"/>
        <v>1.046</v>
      </c>
      <c r="S146" s="371">
        <f t="shared" si="15"/>
        <v>1.296</v>
      </c>
      <c r="T146" s="372">
        <f t="shared" si="12"/>
        <v>19.359646113995765</v>
      </c>
      <c r="U146" s="373"/>
      <c r="V146" s="372">
        <f t="shared" si="13"/>
        <v>14.988113120512848</v>
      </c>
      <c r="W146" s="373"/>
      <c r="X146" s="374">
        <v>0.72</v>
      </c>
      <c r="Y146" s="374">
        <v>0.77</v>
      </c>
      <c r="Z146" s="374">
        <v>0.87</v>
      </c>
      <c r="AA146" s="374">
        <v>1.54</v>
      </c>
      <c r="AB146" s="374">
        <v>1.96</v>
      </c>
      <c r="AC146" s="374">
        <v>3.18</v>
      </c>
      <c r="AD146" s="374">
        <v>3.6</v>
      </c>
      <c r="AE146" s="374">
        <v>3.85</v>
      </c>
      <c r="AF146" s="374">
        <v>4.28</v>
      </c>
      <c r="AG146" s="374">
        <v>5.75</v>
      </c>
      <c r="AH146" s="374" t="s">
        <v>587</v>
      </c>
      <c r="AI146" s="371">
        <v>0.65</v>
      </c>
      <c r="AJ146" s="371">
        <v>0.97499999999999998</v>
      </c>
      <c r="AK146" s="371">
        <v>0.8</v>
      </c>
      <c r="AL146" s="371">
        <v>1.05</v>
      </c>
      <c r="AM146" s="371">
        <v>0.9</v>
      </c>
      <c r="AN146" s="371">
        <v>1.125</v>
      </c>
      <c r="AO146" s="371">
        <v>1</v>
      </c>
      <c r="AP146" s="371">
        <v>1.2</v>
      </c>
      <c r="AQ146" s="371">
        <v>1.68</v>
      </c>
      <c r="AR146" s="375">
        <v>1.47</v>
      </c>
      <c r="AS146" s="375">
        <v>1.8480000000000001</v>
      </c>
      <c r="AT146" s="375">
        <v>1.617</v>
      </c>
      <c r="AU146" s="376">
        <v>0.6</v>
      </c>
      <c r="AV146" s="377">
        <v>0.2</v>
      </c>
      <c r="AW146" s="385"/>
      <c r="AX146" s="385"/>
      <c r="AY146" s="385"/>
      <c r="AZ146" s="385"/>
      <c r="BA146" s="385"/>
      <c r="BB146" s="398"/>
      <c r="BC146" s="398"/>
      <c r="BD146" s="398"/>
      <c r="BE146" s="398"/>
      <c r="BF146" s="398"/>
      <c r="BG146" s="398"/>
      <c r="BH146" s="398"/>
      <c r="BI146" s="386">
        <v>1.6</v>
      </c>
      <c r="BJ146" s="386">
        <v>1.6</v>
      </c>
      <c r="BK146" s="386">
        <v>1.6</v>
      </c>
      <c r="BL146" s="386">
        <v>1.5</v>
      </c>
      <c r="BM146" s="386">
        <v>1.5</v>
      </c>
      <c r="BN146" s="375">
        <v>1.3</v>
      </c>
      <c r="BO146" s="375">
        <v>1.3</v>
      </c>
      <c r="BP146" s="375">
        <v>1.3</v>
      </c>
      <c r="BQ146" s="386">
        <v>1.2</v>
      </c>
      <c r="BR146" s="386">
        <v>1.2</v>
      </c>
      <c r="BS146" s="386">
        <v>1.2</v>
      </c>
      <c r="BT146" s="386">
        <v>1</v>
      </c>
      <c r="BU146" s="386">
        <v>1</v>
      </c>
      <c r="BV146" s="386">
        <v>0.8</v>
      </c>
      <c r="BW146" s="371">
        <v>0.8</v>
      </c>
      <c r="BX146" s="385"/>
      <c r="BY146" s="385"/>
      <c r="BZ146" s="385"/>
      <c r="CA146" s="385"/>
      <c r="CB146" s="385"/>
      <c r="CC146" s="398"/>
      <c r="CD146" s="398"/>
      <c r="CE146" s="398"/>
      <c r="CF146" s="398"/>
      <c r="CG146" s="398"/>
      <c r="CH146" s="398"/>
      <c r="CI146" s="398"/>
      <c r="CJ146" s="386">
        <v>1.7</v>
      </c>
      <c r="CK146" s="386">
        <v>1.6</v>
      </c>
      <c r="CL146" s="386">
        <v>1.6</v>
      </c>
      <c r="CM146" s="386">
        <v>1.5</v>
      </c>
      <c r="CN146" s="386">
        <v>1.5</v>
      </c>
      <c r="CO146" s="375">
        <v>1.3</v>
      </c>
      <c r="CP146" s="375">
        <v>1.3</v>
      </c>
      <c r="CQ146" s="375">
        <v>1.3</v>
      </c>
      <c r="CR146" s="386">
        <v>1.2</v>
      </c>
      <c r="CS146" s="386">
        <v>1.2</v>
      </c>
      <c r="CT146" s="386">
        <v>1.2</v>
      </c>
      <c r="CU146" s="386">
        <v>1</v>
      </c>
      <c r="CV146" s="386">
        <v>1</v>
      </c>
      <c r="CW146" s="386">
        <v>0.8</v>
      </c>
      <c r="CX146" s="371">
        <v>0.8</v>
      </c>
      <c r="CY146" s="385"/>
      <c r="CZ146" s="385"/>
      <c r="DA146" s="385"/>
      <c r="DB146" s="385"/>
      <c r="DC146" s="385"/>
      <c r="DD146" s="398"/>
      <c r="DE146" s="398"/>
      <c r="DF146" s="398"/>
      <c r="DG146" s="398"/>
      <c r="DH146" s="398"/>
      <c r="DI146" s="398"/>
      <c r="DJ146" s="398"/>
      <c r="DK146" s="386">
        <v>1.8</v>
      </c>
      <c r="DL146" s="386">
        <v>1.7</v>
      </c>
      <c r="DM146" s="386">
        <v>1.7</v>
      </c>
      <c r="DN146" s="386">
        <v>1.6</v>
      </c>
      <c r="DO146" s="386">
        <v>1.6</v>
      </c>
      <c r="DP146" s="375">
        <v>1.4</v>
      </c>
      <c r="DQ146" s="375">
        <v>1.4</v>
      </c>
      <c r="DR146" s="375">
        <v>1.4</v>
      </c>
      <c r="DS146" s="386">
        <v>1.3</v>
      </c>
      <c r="DT146" s="386">
        <v>1.3</v>
      </c>
      <c r="DU146" s="386">
        <v>1.3</v>
      </c>
      <c r="DV146" s="386">
        <v>1.2</v>
      </c>
      <c r="DW146" s="386">
        <v>1.2</v>
      </c>
      <c r="DX146" s="386">
        <v>0.9</v>
      </c>
      <c r="DY146" s="371">
        <v>0.9</v>
      </c>
      <c r="DZ146" s="385"/>
      <c r="EA146" s="385"/>
      <c r="EB146" s="385"/>
      <c r="EC146" s="385"/>
      <c r="ED146" s="385"/>
      <c r="EE146" s="398"/>
      <c r="EF146" s="398"/>
      <c r="EG146" s="398"/>
      <c r="EH146" s="398"/>
      <c r="EI146" s="398"/>
      <c r="EJ146" s="398"/>
      <c r="EK146" s="398"/>
      <c r="EL146" s="386">
        <v>2</v>
      </c>
      <c r="EM146" s="386">
        <v>1.9</v>
      </c>
      <c r="EN146" s="386">
        <v>1.9</v>
      </c>
      <c r="EO146" s="386">
        <v>1.8</v>
      </c>
      <c r="EP146" s="386">
        <v>1.8</v>
      </c>
      <c r="EQ146" s="375">
        <v>1.6</v>
      </c>
      <c r="ER146" s="375">
        <v>1.6</v>
      </c>
      <c r="ES146" s="375">
        <v>1.6</v>
      </c>
      <c r="ET146" s="386">
        <v>1.5</v>
      </c>
      <c r="EU146" s="386">
        <v>1.5</v>
      </c>
      <c r="EV146" s="386">
        <v>1.5</v>
      </c>
      <c r="EW146" s="386">
        <v>1.4</v>
      </c>
      <c r="EX146" s="386">
        <v>1.4</v>
      </c>
      <c r="EY146" s="386">
        <v>1.1000000000000001</v>
      </c>
      <c r="EZ146" s="371">
        <v>1.1000000000000001</v>
      </c>
      <c r="FA146" s="385"/>
      <c r="FB146" s="385"/>
      <c r="FC146" s="385"/>
      <c r="FD146" s="385"/>
      <c r="FE146" s="385"/>
      <c r="FF146" s="398"/>
      <c r="FG146" s="398"/>
      <c r="FH146" s="398"/>
      <c r="FI146" s="397"/>
      <c r="FJ146" s="398"/>
      <c r="FK146" s="398"/>
      <c r="FL146" s="398"/>
      <c r="FM146" s="398"/>
      <c r="FN146" s="398"/>
      <c r="FO146" s="398"/>
      <c r="FP146" s="386">
        <v>1.4</v>
      </c>
      <c r="FQ146" s="386">
        <v>1.4</v>
      </c>
      <c r="FR146" s="386">
        <v>1.4</v>
      </c>
      <c r="FS146" s="386">
        <v>1.3</v>
      </c>
      <c r="FT146" s="386">
        <v>1.3</v>
      </c>
      <c r="FU146" s="386">
        <v>1.2</v>
      </c>
      <c r="FV146" s="386">
        <v>1.2</v>
      </c>
      <c r="FW146" s="386">
        <v>1.1000000000000001</v>
      </c>
      <c r="FX146" s="386">
        <v>1.1000000000000001</v>
      </c>
      <c r="FY146" s="386">
        <v>1</v>
      </c>
      <c r="FZ146" s="386">
        <v>1</v>
      </c>
      <c r="GA146" s="386">
        <v>0.9</v>
      </c>
      <c r="GB146" s="385"/>
      <c r="GC146" s="484">
        <v>23.132740995000006</v>
      </c>
      <c r="GD146" s="484">
        <v>26.810253666000001</v>
      </c>
      <c r="GE146" s="484">
        <v>28.840135212000007</v>
      </c>
      <c r="GF146" s="484">
        <v>31.357715570999996</v>
      </c>
      <c r="GG146" s="485">
        <v>33.598493900999998</v>
      </c>
      <c r="GH146" s="486">
        <v>7.2891200970000014</v>
      </c>
      <c r="GI146" s="484">
        <v>6.0105583440000014</v>
      </c>
      <c r="GJ146" s="484">
        <v>7.987715694000002</v>
      </c>
      <c r="GK146" s="484">
        <v>11.058900111000003</v>
      </c>
      <c r="GL146" s="484">
        <v>5.2196954040000012</v>
      </c>
      <c r="GM146" s="484">
        <v>4.8901691789999999</v>
      </c>
      <c r="GN146" s="484">
        <v>5.5360405799999999</v>
      </c>
      <c r="GO146" s="485">
        <v>7.7109136650000005</v>
      </c>
    </row>
    <row r="147" spans="1:197" hidden="1">
      <c r="A147" s="390" t="s">
        <v>727</v>
      </c>
      <c r="B147" s="391">
        <v>373</v>
      </c>
      <c r="C147" s="392">
        <v>826</v>
      </c>
      <c r="D147" s="392">
        <v>308</v>
      </c>
      <c r="E147" s="393">
        <v>25</v>
      </c>
      <c r="F147" s="393">
        <v>46</v>
      </c>
      <c r="G147" s="392">
        <v>30</v>
      </c>
      <c r="H147" s="399">
        <v>474.6</v>
      </c>
      <c r="I147" s="383">
        <v>6</v>
      </c>
      <c r="J147" s="493">
        <v>1.3</v>
      </c>
      <c r="K147" s="494"/>
      <c r="L147" s="369">
        <v>1.1000000000000001</v>
      </c>
      <c r="M147" s="384">
        <v>1.4</v>
      </c>
      <c r="N147" s="480">
        <v>0.59599999999999997</v>
      </c>
      <c r="O147" s="371">
        <v>0.84599999999999997</v>
      </c>
      <c r="P147" s="371">
        <v>1.0960000000000001</v>
      </c>
      <c r="Q147" s="371">
        <v>0.79600000000000004</v>
      </c>
      <c r="R147" s="371">
        <f t="shared" si="14"/>
        <v>1.046</v>
      </c>
      <c r="S147" s="371">
        <f t="shared" si="15"/>
        <v>1.296</v>
      </c>
      <c r="T147" s="372">
        <f t="shared" si="12"/>
        <v>19.359646113995765</v>
      </c>
      <c r="U147" s="373"/>
      <c r="V147" s="372">
        <f t="shared" si="13"/>
        <v>14.988113120512848</v>
      </c>
      <c r="W147" s="373"/>
      <c r="X147" s="374" t="s">
        <v>587</v>
      </c>
      <c r="Y147" s="374" t="s">
        <v>587</v>
      </c>
      <c r="Z147" s="374" t="s">
        <v>587</v>
      </c>
      <c r="AA147" s="374" t="s">
        <v>587</v>
      </c>
      <c r="AB147" s="374" t="s">
        <v>587</v>
      </c>
      <c r="AC147" s="374" t="s">
        <v>587</v>
      </c>
      <c r="AD147" s="374" t="s">
        <v>587</v>
      </c>
      <c r="AE147" s="374" t="s">
        <v>587</v>
      </c>
      <c r="AF147" s="374" t="s">
        <v>587</v>
      </c>
      <c r="AG147" s="374" t="s">
        <v>587</v>
      </c>
      <c r="AH147" s="374" t="s">
        <v>587</v>
      </c>
      <c r="AI147" s="371">
        <v>0.65</v>
      </c>
      <c r="AJ147" s="371">
        <v>1.2</v>
      </c>
      <c r="AK147" s="371">
        <v>0.8</v>
      </c>
      <c r="AL147" s="371">
        <v>1.2</v>
      </c>
      <c r="AM147" s="371">
        <v>0.9</v>
      </c>
      <c r="AN147" s="371">
        <v>1.2</v>
      </c>
      <c r="AO147" s="371">
        <v>1</v>
      </c>
      <c r="AP147" s="371">
        <v>1.2</v>
      </c>
      <c r="AQ147" s="371">
        <v>1.68</v>
      </c>
      <c r="AR147" s="375">
        <v>1.47</v>
      </c>
      <c r="AS147" s="375">
        <v>1.8480000000000001</v>
      </c>
      <c r="AT147" s="375">
        <v>1.617</v>
      </c>
      <c r="AU147" s="376">
        <v>0.6</v>
      </c>
      <c r="AV147" s="377">
        <v>0.2</v>
      </c>
      <c r="AW147" s="385"/>
      <c r="AX147" s="385"/>
      <c r="AY147" s="385"/>
      <c r="AZ147" s="385"/>
      <c r="BA147" s="385"/>
      <c r="BB147" s="385"/>
      <c r="BC147" s="385"/>
      <c r="BD147" s="385"/>
      <c r="BE147" s="385"/>
      <c r="BF147" s="385"/>
      <c r="BG147" s="385"/>
      <c r="BH147" s="385"/>
      <c r="BI147" s="385"/>
      <c r="BJ147" s="385"/>
      <c r="BK147" s="385"/>
      <c r="BL147" s="385"/>
      <c r="BM147" s="385"/>
      <c r="BN147" s="387"/>
      <c r="BO147" s="387"/>
      <c r="BP147" s="387"/>
      <c r="BQ147" s="385"/>
      <c r="BR147" s="385"/>
      <c r="BS147" s="385"/>
      <c r="BT147" s="385"/>
      <c r="BU147" s="385"/>
      <c r="BV147" s="385"/>
      <c r="BW147" s="387"/>
      <c r="BX147" s="385"/>
      <c r="BY147" s="385"/>
      <c r="BZ147" s="385"/>
      <c r="CA147" s="385"/>
      <c r="CB147" s="385"/>
      <c r="CC147" s="385"/>
      <c r="CD147" s="385"/>
      <c r="CE147" s="385"/>
      <c r="CF147" s="385"/>
      <c r="CG147" s="385"/>
      <c r="CH147" s="385"/>
      <c r="CI147" s="385"/>
      <c r="CJ147" s="385"/>
      <c r="CK147" s="385"/>
      <c r="CL147" s="385"/>
      <c r="CM147" s="385"/>
      <c r="CN147" s="385"/>
      <c r="CO147" s="387"/>
      <c r="CP147" s="387"/>
      <c r="CQ147" s="387"/>
      <c r="CR147" s="385"/>
      <c r="CS147" s="385"/>
      <c r="CT147" s="385"/>
      <c r="CU147" s="385"/>
      <c r="CV147" s="385"/>
      <c r="CW147" s="385"/>
      <c r="CX147" s="387"/>
      <c r="CY147" s="385"/>
      <c r="CZ147" s="385"/>
      <c r="DA147" s="385"/>
      <c r="DB147" s="385"/>
      <c r="DC147" s="385"/>
      <c r="DD147" s="385"/>
      <c r="DE147" s="385"/>
      <c r="DF147" s="385"/>
      <c r="DG147" s="385"/>
      <c r="DH147" s="385"/>
      <c r="DI147" s="385"/>
      <c r="DJ147" s="385"/>
      <c r="DK147" s="385"/>
      <c r="DL147" s="385"/>
      <c r="DM147" s="385"/>
      <c r="DN147" s="385"/>
      <c r="DO147" s="385"/>
      <c r="DP147" s="387"/>
      <c r="DQ147" s="387"/>
      <c r="DR147" s="387"/>
      <c r="DS147" s="385"/>
      <c r="DT147" s="385"/>
      <c r="DU147" s="385"/>
      <c r="DV147" s="385"/>
      <c r="DW147" s="385"/>
      <c r="DX147" s="385"/>
      <c r="DY147" s="387"/>
      <c r="DZ147" s="385"/>
      <c r="EA147" s="385"/>
      <c r="EB147" s="385"/>
      <c r="EC147" s="385"/>
      <c r="ED147" s="385"/>
      <c r="EE147" s="385"/>
      <c r="EF147" s="385"/>
      <c r="EG147" s="385"/>
      <c r="EH147" s="385"/>
      <c r="EI147" s="385"/>
      <c r="EJ147" s="385"/>
      <c r="EK147" s="385"/>
      <c r="EL147" s="385"/>
      <c r="EM147" s="385"/>
      <c r="EN147" s="385"/>
      <c r="EO147" s="385"/>
      <c r="EP147" s="385"/>
      <c r="EQ147" s="387"/>
      <c r="ER147" s="387"/>
      <c r="ES147" s="387"/>
      <c r="ET147" s="385"/>
      <c r="EU147" s="385"/>
      <c r="EV147" s="385"/>
      <c r="EW147" s="385"/>
      <c r="EX147" s="385"/>
      <c r="EY147" s="385"/>
      <c r="EZ147" s="387"/>
      <c r="FA147" s="385"/>
      <c r="FB147" s="385"/>
      <c r="FC147" s="385"/>
      <c r="FD147" s="385"/>
      <c r="FE147" s="385"/>
      <c r="FF147" s="385"/>
      <c r="FG147" s="385"/>
      <c r="FH147" s="385"/>
      <c r="FI147" s="397"/>
      <c r="FJ147" s="398"/>
      <c r="FK147" s="398"/>
      <c r="FL147" s="398"/>
      <c r="FM147" s="398"/>
      <c r="FN147" s="398"/>
      <c r="FO147" s="398"/>
      <c r="FP147" s="386">
        <v>1.4</v>
      </c>
      <c r="FQ147" s="386">
        <v>1.4</v>
      </c>
      <c r="FR147" s="386">
        <v>1.4</v>
      </c>
      <c r="FS147" s="386">
        <v>1.3</v>
      </c>
      <c r="FT147" s="386">
        <v>1.3</v>
      </c>
      <c r="FU147" s="386">
        <v>1.2</v>
      </c>
      <c r="FV147" s="386">
        <v>1.2</v>
      </c>
      <c r="FW147" s="386">
        <v>1.1000000000000001</v>
      </c>
      <c r="FX147" s="386">
        <v>1.1000000000000001</v>
      </c>
      <c r="FY147" s="386">
        <v>1</v>
      </c>
      <c r="FZ147" s="386">
        <v>1</v>
      </c>
      <c r="GA147" s="386">
        <v>0.9</v>
      </c>
      <c r="GB147" s="385"/>
      <c r="GC147" s="484">
        <v>19.666125108000003</v>
      </c>
      <c r="GD147" s="484">
        <v>22.763671623</v>
      </c>
      <c r="GE147" s="484">
        <v>24.556294287</v>
      </c>
      <c r="GF147" s="484">
        <v>26.704805274000005</v>
      </c>
      <c r="GG147" s="485">
        <v>28.602876330000001</v>
      </c>
      <c r="GH147" s="486">
        <v>7.2891200970000014</v>
      </c>
      <c r="GI147" s="484">
        <v>6.0105583440000014</v>
      </c>
      <c r="GJ147" s="484">
        <v>7.987715694000002</v>
      </c>
      <c r="GK147" s="484">
        <v>11.058900111000003</v>
      </c>
      <c r="GL147" s="484">
        <v>5.2196954040000012</v>
      </c>
      <c r="GM147" s="484">
        <v>4.8901691789999999</v>
      </c>
      <c r="GN147" s="484">
        <v>5.5360405799999999</v>
      </c>
      <c r="GO147" s="485">
        <v>7.7109136650000005</v>
      </c>
    </row>
    <row r="148" spans="1:197" hidden="1">
      <c r="A148" s="390" t="s">
        <v>728</v>
      </c>
      <c r="B148" s="391">
        <v>444</v>
      </c>
      <c r="C148" s="392">
        <v>842</v>
      </c>
      <c r="D148" s="392">
        <v>313</v>
      </c>
      <c r="E148" s="393">
        <v>30</v>
      </c>
      <c r="F148" s="393">
        <v>54</v>
      </c>
      <c r="G148" s="392">
        <v>30</v>
      </c>
      <c r="H148" s="399">
        <v>566</v>
      </c>
      <c r="I148" s="383">
        <v>6</v>
      </c>
      <c r="J148" s="493">
        <v>1.3</v>
      </c>
      <c r="K148" s="494"/>
      <c r="L148" s="369">
        <v>1.1000000000000001</v>
      </c>
      <c r="M148" s="384">
        <v>1.4</v>
      </c>
      <c r="N148" s="480">
        <v>0.59599999999999997</v>
      </c>
      <c r="O148" s="371">
        <v>0.84599999999999997</v>
      </c>
      <c r="P148" s="371">
        <v>1.0960000000000001</v>
      </c>
      <c r="Q148" s="371">
        <v>0.79600000000000004</v>
      </c>
      <c r="R148" s="371">
        <f t="shared" si="14"/>
        <v>1.046</v>
      </c>
      <c r="S148" s="371">
        <f t="shared" si="15"/>
        <v>1.296</v>
      </c>
      <c r="T148" s="372">
        <f t="shared" si="12"/>
        <v>19.359646113995765</v>
      </c>
      <c r="U148" s="373"/>
      <c r="V148" s="372">
        <f t="shared" si="13"/>
        <v>14.988113120512848</v>
      </c>
      <c r="W148" s="373"/>
      <c r="X148" s="374" t="s">
        <v>587</v>
      </c>
      <c r="Y148" s="374" t="s">
        <v>587</v>
      </c>
      <c r="Z148" s="374" t="s">
        <v>587</v>
      </c>
      <c r="AA148" s="374" t="s">
        <v>587</v>
      </c>
      <c r="AB148" s="374" t="s">
        <v>587</v>
      </c>
      <c r="AC148" s="374" t="s">
        <v>587</v>
      </c>
      <c r="AD148" s="374" t="s">
        <v>587</v>
      </c>
      <c r="AE148" s="374" t="s">
        <v>587</v>
      </c>
      <c r="AF148" s="374" t="s">
        <v>587</v>
      </c>
      <c r="AG148" s="374" t="s">
        <v>587</v>
      </c>
      <c r="AH148" s="374" t="s">
        <v>587</v>
      </c>
      <c r="AI148" s="395" t="s">
        <v>606</v>
      </c>
      <c r="AJ148" s="395" t="s">
        <v>606</v>
      </c>
      <c r="AK148" s="395" t="s">
        <v>606</v>
      </c>
      <c r="AL148" s="395" t="s">
        <v>606</v>
      </c>
      <c r="AM148" s="395" t="s">
        <v>606</v>
      </c>
      <c r="AN148" s="395" t="s">
        <v>606</v>
      </c>
      <c r="AO148" s="395" t="s">
        <v>606</v>
      </c>
      <c r="AP148" s="395" t="s">
        <v>606</v>
      </c>
      <c r="AQ148" s="371">
        <v>1.68</v>
      </c>
      <c r="AR148" s="375">
        <v>1.47</v>
      </c>
      <c r="AS148" s="375">
        <v>1.8480000000000001</v>
      </c>
      <c r="AT148" s="375">
        <v>1.617</v>
      </c>
      <c r="AU148" s="376">
        <v>0.63</v>
      </c>
      <c r="AV148" s="377">
        <v>0.23</v>
      </c>
      <c r="AW148" s="385"/>
      <c r="AX148" s="385"/>
      <c r="AY148" s="385"/>
      <c r="AZ148" s="385"/>
      <c r="BA148" s="385"/>
      <c r="BB148" s="385"/>
      <c r="BC148" s="385"/>
      <c r="BD148" s="385"/>
      <c r="BE148" s="385"/>
      <c r="BF148" s="385"/>
      <c r="BG148" s="385"/>
      <c r="BH148" s="385"/>
      <c r="BI148" s="385"/>
      <c r="BJ148" s="385"/>
      <c r="BK148" s="385"/>
      <c r="BL148" s="385"/>
      <c r="BM148" s="385"/>
      <c r="BN148" s="387"/>
      <c r="BO148" s="387"/>
      <c r="BP148" s="387"/>
      <c r="BQ148" s="385"/>
      <c r="BR148" s="385"/>
      <c r="BS148" s="385"/>
      <c r="BT148" s="385"/>
      <c r="BU148" s="385"/>
      <c r="BV148" s="385"/>
      <c r="BW148" s="387"/>
      <c r="BX148" s="385"/>
      <c r="BY148" s="385"/>
      <c r="BZ148" s="385"/>
      <c r="CA148" s="385"/>
      <c r="CB148" s="385"/>
      <c r="CC148" s="385"/>
      <c r="CD148" s="385"/>
      <c r="CE148" s="385"/>
      <c r="CF148" s="385"/>
      <c r="CG148" s="385"/>
      <c r="CH148" s="385"/>
      <c r="CI148" s="385"/>
      <c r="CJ148" s="385"/>
      <c r="CK148" s="385"/>
      <c r="CL148" s="385"/>
      <c r="CM148" s="385"/>
      <c r="CN148" s="385"/>
      <c r="CO148" s="387"/>
      <c r="CP148" s="387"/>
      <c r="CQ148" s="387"/>
      <c r="CR148" s="385"/>
      <c r="CS148" s="385"/>
      <c r="CT148" s="385"/>
      <c r="CU148" s="385"/>
      <c r="CV148" s="385"/>
      <c r="CW148" s="385"/>
      <c r="CX148" s="387"/>
      <c r="CY148" s="385"/>
      <c r="CZ148" s="385"/>
      <c r="DA148" s="385"/>
      <c r="DB148" s="385"/>
      <c r="DC148" s="385"/>
      <c r="DD148" s="385"/>
      <c r="DE148" s="385"/>
      <c r="DF148" s="385"/>
      <c r="DG148" s="385"/>
      <c r="DH148" s="385"/>
      <c r="DI148" s="385"/>
      <c r="DJ148" s="385"/>
      <c r="DK148" s="385"/>
      <c r="DL148" s="385"/>
      <c r="DM148" s="385"/>
      <c r="DN148" s="385"/>
      <c r="DO148" s="385"/>
      <c r="DP148" s="387"/>
      <c r="DQ148" s="387"/>
      <c r="DR148" s="387"/>
      <c r="DS148" s="385"/>
      <c r="DT148" s="385"/>
      <c r="DU148" s="385"/>
      <c r="DV148" s="385"/>
      <c r="DW148" s="385"/>
      <c r="DX148" s="385"/>
      <c r="DY148" s="387"/>
      <c r="DZ148" s="385"/>
      <c r="EA148" s="385"/>
      <c r="EB148" s="385"/>
      <c r="EC148" s="385"/>
      <c r="ED148" s="385"/>
      <c r="EE148" s="385"/>
      <c r="EF148" s="385"/>
      <c r="EG148" s="385"/>
      <c r="EH148" s="385"/>
      <c r="EI148" s="385"/>
      <c r="EJ148" s="385"/>
      <c r="EK148" s="385"/>
      <c r="EL148" s="385"/>
      <c r="EM148" s="385"/>
      <c r="EN148" s="385"/>
      <c r="EO148" s="385"/>
      <c r="EP148" s="385"/>
      <c r="EQ148" s="387"/>
      <c r="ER148" s="387"/>
      <c r="ES148" s="387"/>
      <c r="ET148" s="385"/>
      <c r="EU148" s="385"/>
      <c r="EV148" s="385"/>
      <c r="EW148" s="385"/>
      <c r="EX148" s="385"/>
      <c r="EY148" s="385"/>
      <c r="EZ148" s="387"/>
      <c r="FA148" s="385"/>
      <c r="FB148" s="385"/>
      <c r="FC148" s="385"/>
      <c r="FD148" s="385"/>
      <c r="FE148" s="385"/>
      <c r="FF148" s="385"/>
      <c r="FG148" s="385"/>
      <c r="FH148" s="385"/>
      <c r="FI148" s="397"/>
      <c r="FJ148" s="398"/>
      <c r="FK148" s="398"/>
      <c r="FL148" s="398"/>
      <c r="FM148" s="398"/>
      <c r="FN148" s="398"/>
      <c r="FO148" s="398"/>
      <c r="FP148" s="386">
        <v>1.4</v>
      </c>
      <c r="FQ148" s="386">
        <v>1.4</v>
      </c>
      <c r="FR148" s="386">
        <v>1.4</v>
      </c>
      <c r="FS148" s="386">
        <v>1.3</v>
      </c>
      <c r="FT148" s="386">
        <v>1.3</v>
      </c>
      <c r="FU148" s="386">
        <v>1.2</v>
      </c>
      <c r="FV148" s="386">
        <v>1.2</v>
      </c>
      <c r="FW148" s="386">
        <v>1.1000000000000001</v>
      </c>
      <c r="FX148" s="386">
        <v>1.1000000000000001</v>
      </c>
      <c r="FY148" s="386">
        <v>1</v>
      </c>
      <c r="FZ148" s="386">
        <v>1</v>
      </c>
      <c r="GA148" s="386">
        <v>0.9</v>
      </c>
      <c r="GB148" s="385"/>
      <c r="GC148" s="484">
        <v>16.792656426000004</v>
      </c>
      <c r="GD148" s="484">
        <v>19.442047274999997</v>
      </c>
      <c r="GE148" s="484">
        <v>20.971048959000004</v>
      </c>
      <c r="GF148" s="484">
        <v>22.816395819000004</v>
      </c>
      <c r="GG148" s="485">
        <v>24.437664845999997</v>
      </c>
      <c r="GH148" s="486">
        <v>7.2891200970000014</v>
      </c>
      <c r="GI148" s="484">
        <v>6.0105583440000014</v>
      </c>
      <c r="GJ148" s="484">
        <v>7.987715694000002</v>
      </c>
      <c r="GK148" s="484">
        <v>11.058900111000003</v>
      </c>
      <c r="GL148" s="484">
        <v>5.2196954040000012</v>
      </c>
      <c r="GM148" s="484">
        <v>4.8901691789999999</v>
      </c>
      <c r="GN148" s="484">
        <v>5.5360405799999999</v>
      </c>
      <c r="GO148" s="485">
        <v>7.7109136650000005</v>
      </c>
    </row>
    <row r="149" spans="1:197" hidden="1">
      <c r="A149" s="379" t="s">
        <v>729</v>
      </c>
      <c r="B149" s="380">
        <v>252</v>
      </c>
      <c r="C149" s="381">
        <v>890</v>
      </c>
      <c r="D149" s="381">
        <v>300</v>
      </c>
      <c r="E149" s="382">
        <v>16</v>
      </c>
      <c r="F149" s="382">
        <v>30</v>
      </c>
      <c r="G149" s="381">
        <v>30</v>
      </c>
      <c r="H149" s="389">
        <v>320.5</v>
      </c>
      <c r="I149" s="383">
        <v>6</v>
      </c>
      <c r="J149" s="493">
        <v>1.3</v>
      </c>
      <c r="K149" s="494"/>
      <c r="L149" s="369">
        <v>1.1000000000000001</v>
      </c>
      <c r="M149" s="384">
        <v>1.4</v>
      </c>
      <c r="N149" s="480">
        <v>0.59599999999999997</v>
      </c>
      <c r="O149" s="371">
        <v>0.84599999999999997</v>
      </c>
      <c r="P149" s="371">
        <v>1.0960000000000001</v>
      </c>
      <c r="Q149" s="371">
        <v>0.79600000000000004</v>
      </c>
      <c r="R149" s="371">
        <f t="shared" si="14"/>
        <v>1.046</v>
      </c>
      <c r="S149" s="371">
        <f t="shared" si="15"/>
        <v>1.296</v>
      </c>
      <c r="T149" s="372">
        <f t="shared" si="12"/>
        <v>19.359646113995765</v>
      </c>
      <c r="U149" s="373"/>
      <c r="V149" s="372">
        <f t="shared" si="13"/>
        <v>14.988113120512848</v>
      </c>
      <c r="W149" s="373"/>
      <c r="X149" s="371">
        <v>0.67</v>
      </c>
      <c r="Y149" s="371">
        <v>0.72</v>
      </c>
      <c r="Z149" s="371">
        <v>0.83</v>
      </c>
      <c r="AA149" s="371">
        <v>1.46</v>
      </c>
      <c r="AB149" s="371">
        <v>1.88</v>
      </c>
      <c r="AC149" s="371">
        <v>3</v>
      </c>
      <c r="AD149" s="371">
        <v>3.3</v>
      </c>
      <c r="AE149" s="371">
        <v>3.6</v>
      </c>
      <c r="AF149" s="371">
        <v>4</v>
      </c>
      <c r="AG149" s="371">
        <v>5</v>
      </c>
      <c r="AH149" s="374" t="s">
        <v>587</v>
      </c>
      <c r="AI149" s="371">
        <v>0.5</v>
      </c>
      <c r="AJ149" s="371">
        <v>0.67300000000000004</v>
      </c>
      <c r="AK149" s="371">
        <v>0.6</v>
      </c>
      <c r="AL149" s="371">
        <v>0.76300000000000001</v>
      </c>
      <c r="AM149" s="371">
        <v>0.7</v>
      </c>
      <c r="AN149" s="371">
        <v>0.873</v>
      </c>
      <c r="AO149" s="371">
        <v>0.8</v>
      </c>
      <c r="AP149" s="371">
        <v>0.97299999999999998</v>
      </c>
      <c r="AQ149" s="371">
        <v>1.68</v>
      </c>
      <c r="AR149" s="375">
        <v>1.47</v>
      </c>
      <c r="AS149" s="375">
        <v>1.8480000000000001</v>
      </c>
      <c r="AT149" s="375">
        <v>1.617</v>
      </c>
      <c r="AU149" s="376">
        <v>0.6</v>
      </c>
      <c r="AV149" s="377">
        <v>0.2</v>
      </c>
      <c r="AW149" s="385"/>
      <c r="AX149" s="385"/>
      <c r="AY149" s="385"/>
      <c r="AZ149" s="385"/>
      <c r="BA149" s="385"/>
      <c r="BB149" s="385"/>
      <c r="BC149" s="385"/>
      <c r="BD149" s="385"/>
      <c r="BE149" s="385"/>
      <c r="BF149" s="385"/>
      <c r="BG149" s="385"/>
      <c r="BH149" s="385"/>
      <c r="BI149" s="386">
        <v>1.7</v>
      </c>
      <c r="BJ149" s="386">
        <v>1.7</v>
      </c>
      <c r="BK149" s="386">
        <v>1.7</v>
      </c>
      <c r="BL149" s="386">
        <v>1.6</v>
      </c>
      <c r="BM149" s="386">
        <v>1.6</v>
      </c>
      <c r="BN149" s="386">
        <v>1.5</v>
      </c>
      <c r="BO149" s="386">
        <v>1.5</v>
      </c>
      <c r="BP149" s="386">
        <v>1.4</v>
      </c>
      <c r="BQ149" s="386">
        <v>1.4</v>
      </c>
      <c r="BR149" s="386">
        <v>1.3</v>
      </c>
      <c r="BS149" s="386">
        <v>1.3</v>
      </c>
      <c r="BT149" s="386">
        <v>1.2</v>
      </c>
      <c r="BU149" s="386">
        <v>1.2</v>
      </c>
      <c r="BV149" s="386">
        <v>1.1000000000000001</v>
      </c>
      <c r="BW149" s="386">
        <v>1.1000000000000001</v>
      </c>
      <c r="BX149" s="385"/>
      <c r="BY149" s="385"/>
      <c r="BZ149" s="385"/>
      <c r="CA149" s="385"/>
      <c r="CB149" s="385"/>
      <c r="CC149" s="385"/>
      <c r="CD149" s="385"/>
      <c r="CE149" s="385"/>
      <c r="CF149" s="385"/>
      <c r="CG149" s="385"/>
      <c r="CH149" s="385"/>
      <c r="CI149" s="385"/>
      <c r="CJ149" s="386">
        <v>1.8</v>
      </c>
      <c r="CK149" s="386">
        <v>1.8</v>
      </c>
      <c r="CL149" s="386">
        <v>1.8</v>
      </c>
      <c r="CM149" s="386">
        <v>1.6</v>
      </c>
      <c r="CN149" s="386">
        <v>1.6</v>
      </c>
      <c r="CO149" s="386">
        <v>1.6</v>
      </c>
      <c r="CP149" s="386">
        <v>1.6</v>
      </c>
      <c r="CQ149" s="386">
        <v>1.4</v>
      </c>
      <c r="CR149" s="386">
        <v>1.4</v>
      </c>
      <c r="CS149" s="386">
        <v>1.4</v>
      </c>
      <c r="CT149" s="386">
        <v>1.4</v>
      </c>
      <c r="CU149" s="386">
        <v>1.3</v>
      </c>
      <c r="CV149" s="386">
        <v>1.3</v>
      </c>
      <c r="CW149" s="386">
        <v>1.2</v>
      </c>
      <c r="CX149" s="386">
        <v>1.2</v>
      </c>
      <c r="CY149" s="385"/>
      <c r="CZ149" s="385"/>
      <c r="DA149" s="385"/>
      <c r="DB149" s="385"/>
      <c r="DC149" s="385"/>
      <c r="DD149" s="385"/>
      <c r="DE149" s="385"/>
      <c r="DF149" s="385"/>
      <c r="DG149" s="385"/>
      <c r="DH149" s="385"/>
      <c r="DI149" s="385"/>
      <c r="DJ149" s="385"/>
      <c r="DK149" s="386">
        <v>2</v>
      </c>
      <c r="DL149" s="386">
        <v>2</v>
      </c>
      <c r="DM149" s="386">
        <v>2</v>
      </c>
      <c r="DN149" s="386">
        <v>1.8</v>
      </c>
      <c r="DO149" s="386">
        <v>1.8</v>
      </c>
      <c r="DP149" s="386">
        <v>1.8</v>
      </c>
      <c r="DQ149" s="386">
        <v>1.8</v>
      </c>
      <c r="DR149" s="386">
        <v>1.6</v>
      </c>
      <c r="DS149" s="386">
        <v>1.6</v>
      </c>
      <c r="DT149" s="386">
        <v>1.6</v>
      </c>
      <c r="DU149" s="386">
        <v>1.6</v>
      </c>
      <c r="DV149" s="386">
        <v>1.5</v>
      </c>
      <c r="DW149" s="386">
        <v>1.5</v>
      </c>
      <c r="DX149" s="386">
        <v>1.4</v>
      </c>
      <c r="DY149" s="386">
        <v>1.4</v>
      </c>
      <c r="DZ149" s="385"/>
      <c r="EA149" s="385"/>
      <c r="EB149" s="385"/>
      <c r="EC149" s="385"/>
      <c r="ED149" s="385"/>
      <c r="EE149" s="385"/>
      <c r="EF149" s="385"/>
      <c r="EG149" s="385"/>
      <c r="EH149" s="385"/>
      <c r="EI149" s="385"/>
      <c r="EJ149" s="385"/>
      <c r="EK149" s="385"/>
      <c r="EL149" s="386">
        <v>2.2000000000000002</v>
      </c>
      <c r="EM149" s="386">
        <v>2.2000000000000002</v>
      </c>
      <c r="EN149" s="386">
        <v>2.2000000000000002</v>
      </c>
      <c r="EO149" s="386">
        <v>2</v>
      </c>
      <c r="EP149" s="386">
        <v>2</v>
      </c>
      <c r="EQ149" s="386">
        <v>2</v>
      </c>
      <c r="ER149" s="386">
        <v>2</v>
      </c>
      <c r="ES149" s="386">
        <v>1.8</v>
      </c>
      <c r="ET149" s="386">
        <v>1.8</v>
      </c>
      <c r="EU149" s="386">
        <v>1.8</v>
      </c>
      <c r="EV149" s="386">
        <v>1.8</v>
      </c>
      <c r="EW149" s="386">
        <v>1.7</v>
      </c>
      <c r="EX149" s="386">
        <v>1.7</v>
      </c>
      <c r="EY149" s="386">
        <v>1.6</v>
      </c>
      <c r="EZ149" s="386">
        <v>1.6</v>
      </c>
      <c r="FA149" s="385"/>
      <c r="FB149" s="385"/>
      <c r="FC149" s="385"/>
      <c r="FD149" s="385"/>
      <c r="FE149" s="385"/>
      <c r="FF149" s="385"/>
      <c r="FG149" s="385"/>
      <c r="FH149" s="385"/>
      <c r="FI149" s="397"/>
      <c r="FJ149" s="398"/>
      <c r="FK149" s="398"/>
      <c r="FL149" s="398"/>
      <c r="FM149" s="398"/>
      <c r="FN149" s="398"/>
      <c r="FO149" s="398"/>
      <c r="FP149" s="386">
        <v>1.4</v>
      </c>
      <c r="FQ149" s="386">
        <v>1.4</v>
      </c>
      <c r="FR149" s="386">
        <v>1.4</v>
      </c>
      <c r="FS149" s="386">
        <v>1.3</v>
      </c>
      <c r="FT149" s="386">
        <v>1.3</v>
      </c>
      <c r="FU149" s="386">
        <v>1.2</v>
      </c>
      <c r="FV149" s="386">
        <v>1.2</v>
      </c>
      <c r="FW149" s="386">
        <v>1.1000000000000001</v>
      </c>
      <c r="FX149" s="386">
        <v>1.1000000000000001</v>
      </c>
      <c r="FY149" s="386">
        <v>1</v>
      </c>
      <c r="FZ149" s="386">
        <v>1</v>
      </c>
      <c r="GA149" s="386">
        <v>0.9</v>
      </c>
      <c r="GB149" s="385"/>
      <c r="GC149" s="484">
        <v>30.276869553000004</v>
      </c>
      <c r="GD149" s="484">
        <v>33.058070892000003</v>
      </c>
      <c r="GE149" s="484">
        <v>37.091471886000001</v>
      </c>
      <c r="GF149" s="484">
        <v>38.897275598999997</v>
      </c>
      <c r="GG149" s="485">
        <v>42.377072535000003</v>
      </c>
      <c r="GH149" s="486">
        <v>7.2891200970000014</v>
      </c>
      <c r="GI149" s="484">
        <v>6.0105583440000014</v>
      </c>
      <c r="GJ149" s="484">
        <v>7.987715694000002</v>
      </c>
      <c r="GK149" s="484">
        <v>11.058900111000003</v>
      </c>
      <c r="GL149" s="484">
        <v>5.2196954040000012</v>
      </c>
      <c r="GM149" s="484">
        <v>4.8901691789999999</v>
      </c>
      <c r="GN149" s="484">
        <v>5.5360405799999999</v>
      </c>
      <c r="GO149" s="485">
        <v>7.7109136650000005</v>
      </c>
    </row>
    <row r="150" spans="1:197" hidden="1">
      <c r="A150" s="379" t="s">
        <v>730</v>
      </c>
      <c r="B150" s="380">
        <v>198</v>
      </c>
      <c r="C150" s="381">
        <v>870</v>
      </c>
      <c r="D150" s="381">
        <v>300</v>
      </c>
      <c r="E150" s="382">
        <v>15</v>
      </c>
      <c r="F150" s="382">
        <v>20</v>
      </c>
      <c r="G150" s="381">
        <v>30</v>
      </c>
      <c r="H150" s="389">
        <v>252.2</v>
      </c>
      <c r="I150" s="383">
        <v>6</v>
      </c>
      <c r="J150" s="493">
        <v>1.3</v>
      </c>
      <c r="K150" s="494"/>
      <c r="L150" s="369">
        <v>1.1000000000000001</v>
      </c>
      <c r="M150" s="384">
        <v>1.4</v>
      </c>
      <c r="N150" s="480">
        <v>0.59599999999999997</v>
      </c>
      <c r="O150" s="371">
        <v>0.84599999999999997</v>
      </c>
      <c r="P150" s="371">
        <v>1.0960000000000001</v>
      </c>
      <c r="Q150" s="371">
        <v>0.79600000000000004</v>
      </c>
      <c r="R150" s="371">
        <f t="shared" si="14"/>
        <v>1.046</v>
      </c>
      <c r="S150" s="371">
        <f t="shared" si="15"/>
        <v>1.296</v>
      </c>
      <c r="T150" s="372">
        <f t="shared" si="12"/>
        <v>19.359646113995765</v>
      </c>
      <c r="U150" s="373"/>
      <c r="V150" s="372">
        <f t="shared" si="13"/>
        <v>14.988113120512848</v>
      </c>
      <c r="W150" s="373"/>
      <c r="X150" s="371">
        <v>0.67</v>
      </c>
      <c r="Y150" s="371">
        <v>0.72</v>
      </c>
      <c r="Z150" s="371">
        <v>0.83</v>
      </c>
      <c r="AA150" s="371">
        <v>1.46</v>
      </c>
      <c r="AB150" s="371">
        <v>1.88</v>
      </c>
      <c r="AC150" s="371">
        <v>3</v>
      </c>
      <c r="AD150" s="371">
        <v>3.3</v>
      </c>
      <c r="AE150" s="371">
        <v>3.6</v>
      </c>
      <c r="AF150" s="371">
        <v>4</v>
      </c>
      <c r="AG150" s="371">
        <v>5</v>
      </c>
      <c r="AH150" s="374" t="s">
        <v>587</v>
      </c>
      <c r="AI150" s="371">
        <v>0.42499999999999999</v>
      </c>
      <c r="AJ150" s="371">
        <v>0.58299999999999996</v>
      </c>
      <c r="AK150" s="371">
        <v>0.52500000000000002</v>
      </c>
      <c r="AL150" s="371">
        <v>0.68300000000000005</v>
      </c>
      <c r="AM150" s="371">
        <v>0.625</v>
      </c>
      <c r="AN150" s="371">
        <v>0.78300000000000003</v>
      </c>
      <c r="AO150" s="371">
        <v>0.72499999999999998</v>
      </c>
      <c r="AP150" s="371">
        <v>0.88300000000000001</v>
      </c>
      <c r="AQ150" s="371">
        <v>1.68</v>
      </c>
      <c r="AR150" s="375">
        <v>1.47</v>
      </c>
      <c r="AS150" s="375">
        <v>1.8480000000000001</v>
      </c>
      <c r="AT150" s="375">
        <v>1.617</v>
      </c>
      <c r="AU150" s="376">
        <v>0.6</v>
      </c>
      <c r="AV150" s="377">
        <v>0.2</v>
      </c>
      <c r="AW150" s="385"/>
      <c r="AX150" s="385"/>
      <c r="AY150" s="385"/>
      <c r="AZ150" s="385"/>
      <c r="BA150" s="385"/>
      <c r="BB150" s="385"/>
      <c r="BC150" s="385"/>
      <c r="BD150" s="385"/>
      <c r="BE150" s="385"/>
      <c r="BF150" s="385"/>
      <c r="BG150" s="385"/>
      <c r="BH150" s="385"/>
      <c r="BI150" s="385"/>
      <c r="BJ150" s="385"/>
      <c r="BK150" s="385"/>
      <c r="BL150" s="385"/>
      <c r="BM150" s="385"/>
      <c r="BN150" s="385"/>
      <c r="BO150" s="385"/>
      <c r="BP150" s="386">
        <v>1.7</v>
      </c>
      <c r="BQ150" s="386">
        <v>1.7</v>
      </c>
      <c r="BR150" s="386">
        <v>1.5</v>
      </c>
      <c r="BS150" s="386">
        <v>1.5</v>
      </c>
      <c r="BT150" s="386">
        <v>1.4</v>
      </c>
      <c r="BU150" s="386">
        <v>1.4</v>
      </c>
      <c r="BV150" s="386">
        <v>1.3</v>
      </c>
      <c r="BW150" s="386">
        <v>1.3</v>
      </c>
      <c r="BX150" s="385"/>
      <c r="BY150" s="385"/>
      <c r="BZ150" s="385"/>
      <c r="CA150" s="385"/>
      <c r="CB150" s="385"/>
      <c r="CC150" s="385"/>
      <c r="CD150" s="385"/>
      <c r="CE150" s="385"/>
      <c r="CF150" s="385"/>
      <c r="CG150" s="385"/>
      <c r="CH150" s="385"/>
      <c r="CI150" s="385"/>
      <c r="CJ150" s="385"/>
      <c r="CK150" s="385"/>
      <c r="CL150" s="385"/>
      <c r="CM150" s="385"/>
      <c r="CN150" s="385"/>
      <c r="CO150" s="385"/>
      <c r="CP150" s="385"/>
      <c r="CQ150" s="386">
        <v>1.7</v>
      </c>
      <c r="CR150" s="386">
        <v>1.7</v>
      </c>
      <c r="CS150" s="386">
        <v>1.5</v>
      </c>
      <c r="CT150" s="386">
        <v>1.5</v>
      </c>
      <c r="CU150" s="386">
        <v>1.4</v>
      </c>
      <c r="CV150" s="386">
        <v>1.4</v>
      </c>
      <c r="CW150" s="386">
        <v>1.3</v>
      </c>
      <c r="CX150" s="386">
        <v>1.3</v>
      </c>
      <c r="CY150" s="385"/>
      <c r="CZ150" s="385"/>
      <c r="DA150" s="385"/>
      <c r="DB150" s="385"/>
      <c r="DC150" s="385"/>
      <c r="DD150" s="385"/>
      <c r="DE150" s="385"/>
      <c r="DF150" s="385"/>
      <c r="DG150" s="385"/>
      <c r="DH150" s="385"/>
      <c r="DI150" s="385"/>
      <c r="DJ150" s="385"/>
      <c r="DK150" s="385"/>
      <c r="DL150" s="385"/>
      <c r="DM150" s="385"/>
      <c r="DN150" s="385"/>
      <c r="DO150" s="385"/>
      <c r="DP150" s="385"/>
      <c r="DQ150" s="385"/>
      <c r="DR150" s="386">
        <v>1.7</v>
      </c>
      <c r="DS150" s="386">
        <v>1.7</v>
      </c>
      <c r="DT150" s="386">
        <v>1.7</v>
      </c>
      <c r="DU150" s="386">
        <v>1.7</v>
      </c>
      <c r="DV150" s="386">
        <v>1.7</v>
      </c>
      <c r="DW150" s="386">
        <v>1.7</v>
      </c>
      <c r="DX150" s="386">
        <v>1.6</v>
      </c>
      <c r="DY150" s="386">
        <v>1.6</v>
      </c>
      <c r="DZ150" s="385"/>
      <c r="EA150" s="385"/>
      <c r="EB150" s="385"/>
      <c r="EC150" s="385"/>
      <c r="ED150" s="385"/>
      <c r="EE150" s="385"/>
      <c r="EF150" s="385"/>
      <c r="EG150" s="385"/>
      <c r="EH150" s="385"/>
      <c r="EI150" s="385"/>
      <c r="EJ150" s="385"/>
      <c r="EK150" s="385"/>
      <c r="EL150" s="385"/>
      <c r="EM150" s="385"/>
      <c r="EN150" s="385"/>
      <c r="EO150" s="385"/>
      <c r="EP150" s="385"/>
      <c r="EQ150" s="385"/>
      <c r="ER150" s="385"/>
      <c r="ES150" s="386">
        <v>1.8</v>
      </c>
      <c r="ET150" s="386">
        <v>1.8</v>
      </c>
      <c r="EU150" s="386">
        <v>1.8</v>
      </c>
      <c r="EV150" s="386">
        <v>1.8</v>
      </c>
      <c r="EW150" s="386">
        <v>1.7</v>
      </c>
      <c r="EX150" s="386">
        <v>1.7</v>
      </c>
      <c r="EY150" s="386">
        <v>1.6</v>
      </c>
      <c r="EZ150" s="386">
        <v>1.6</v>
      </c>
      <c r="FA150" s="385"/>
      <c r="FB150" s="385"/>
      <c r="FC150" s="385"/>
      <c r="FD150" s="385"/>
      <c r="FE150" s="385"/>
      <c r="FF150" s="385"/>
      <c r="FG150" s="385"/>
      <c r="FH150" s="385"/>
      <c r="FI150" s="397"/>
      <c r="FJ150" s="398"/>
      <c r="FK150" s="398"/>
      <c r="FL150" s="398"/>
      <c r="FM150" s="398"/>
      <c r="FN150" s="398"/>
      <c r="FO150" s="398"/>
      <c r="FP150" s="386">
        <v>1.4</v>
      </c>
      <c r="FQ150" s="386">
        <v>1.4</v>
      </c>
      <c r="FR150" s="386">
        <v>1.4</v>
      </c>
      <c r="FS150" s="386">
        <v>1.3</v>
      </c>
      <c r="FT150" s="386">
        <v>1.3</v>
      </c>
      <c r="FU150" s="386">
        <v>1.2</v>
      </c>
      <c r="FV150" s="386">
        <v>1.2</v>
      </c>
      <c r="FW150" s="386">
        <v>1.1000000000000001</v>
      </c>
      <c r="FX150" s="386">
        <v>1.1000000000000001</v>
      </c>
      <c r="FY150" s="386">
        <v>1</v>
      </c>
      <c r="FZ150" s="386">
        <v>1</v>
      </c>
      <c r="GA150" s="386">
        <v>0.9</v>
      </c>
      <c r="GB150" s="385"/>
      <c r="GC150" s="484">
        <v>39.398155461000016</v>
      </c>
      <c r="GD150" s="484">
        <v>45.580067442000001</v>
      </c>
      <c r="GE150" s="484">
        <v>48.980778084000001</v>
      </c>
      <c r="GF150" s="484">
        <v>53.198713764000004</v>
      </c>
      <c r="GG150" s="485">
        <v>56.876226435</v>
      </c>
      <c r="GH150" s="486">
        <v>7.2891200970000014</v>
      </c>
      <c r="GI150" s="484">
        <v>6.0105583440000014</v>
      </c>
      <c r="GJ150" s="484">
        <v>7.987715694000002</v>
      </c>
      <c r="GK150" s="484">
        <v>11.058900111000003</v>
      </c>
      <c r="GL150" s="484">
        <v>5.2196954040000012</v>
      </c>
      <c r="GM150" s="484">
        <v>4.8901691789999999</v>
      </c>
      <c r="GN150" s="484">
        <v>5.5360405799999999</v>
      </c>
      <c r="GO150" s="485">
        <v>7.7109136650000005</v>
      </c>
    </row>
    <row r="151" spans="1:197" hidden="1">
      <c r="A151" s="379" t="s">
        <v>731</v>
      </c>
      <c r="B151" s="380">
        <v>291</v>
      </c>
      <c r="C151" s="381">
        <v>900</v>
      </c>
      <c r="D151" s="381">
        <v>300</v>
      </c>
      <c r="E151" s="382">
        <v>18.5</v>
      </c>
      <c r="F151" s="382">
        <v>35</v>
      </c>
      <c r="G151" s="381">
        <v>30</v>
      </c>
      <c r="H151" s="389">
        <v>371.3</v>
      </c>
      <c r="I151" s="383">
        <v>6</v>
      </c>
      <c r="J151" s="493">
        <v>1.3</v>
      </c>
      <c r="K151" s="494"/>
      <c r="L151" s="369">
        <v>1.1000000000000001</v>
      </c>
      <c r="M151" s="384">
        <v>1.4</v>
      </c>
      <c r="N151" s="480">
        <v>0.63400000000000001</v>
      </c>
      <c r="O151" s="371">
        <v>0.88400000000000001</v>
      </c>
      <c r="P151" s="371">
        <v>1.1339999999999999</v>
      </c>
      <c r="Q151" s="371">
        <v>0.83399999999999996</v>
      </c>
      <c r="R151" s="371">
        <f t="shared" si="14"/>
        <v>1.0840000000000001</v>
      </c>
      <c r="S151" s="371">
        <f t="shared" si="15"/>
        <v>1.3340000000000001</v>
      </c>
      <c r="T151" s="372">
        <f t="shared" si="12"/>
        <v>19.359646113995765</v>
      </c>
      <c r="U151" s="373"/>
      <c r="V151" s="372">
        <f t="shared" si="13"/>
        <v>14.988113120512848</v>
      </c>
      <c r="W151" s="373"/>
      <c r="X151" s="371">
        <v>0.67</v>
      </c>
      <c r="Y151" s="371">
        <v>0.72</v>
      </c>
      <c r="Z151" s="371">
        <v>0.83</v>
      </c>
      <c r="AA151" s="371">
        <v>1.46</v>
      </c>
      <c r="AB151" s="371">
        <v>1.88</v>
      </c>
      <c r="AC151" s="371">
        <v>3</v>
      </c>
      <c r="AD151" s="371">
        <v>3.3</v>
      </c>
      <c r="AE151" s="371">
        <v>3.6</v>
      </c>
      <c r="AF151" s="371">
        <v>4</v>
      </c>
      <c r="AG151" s="371">
        <v>5</v>
      </c>
      <c r="AH151" s="374" t="s">
        <v>587</v>
      </c>
      <c r="AI151" s="371">
        <v>0.57499999999999996</v>
      </c>
      <c r="AJ151" s="371">
        <v>0.71099999999999997</v>
      </c>
      <c r="AK151" s="371">
        <v>0.67500000000000004</v>
      </c>
      <c r="AL151" s="371">
        <v>0.81100000000000005</v>
      </c>
      <c r="AM151" s="371">
        <v>0.77500000000000002</v>
      </c>
      <c r="AN151" s="371">
        <v>0.91100000000000003</v>
      </c>
      <c r="AO151" s="371">
        <v>0.875</v>
      </c>
      <c r="AP151" s="371">
        <v>1.0109999999999999</v>
      </c>
      <c r="AQ151" s="371">
        <v>1.68</v>
      </c>
      <c r="AR151" s="375">
        <v>1.47</v>
      </c>
      <c r="AS151" s="375">
        <v>1.8480000000000001</v>
      </c>
      <c r="AT151" s="375">
        <v>1.617</v>
      </c>
      <c r="AU151" s="376">
        <v>0.6</v>
      </c>
      <c r="AV151" s="377">
        <v>0.2</v>
      </c>
      <c r="AW151" s="385"/>
      <c r="AX151" s="385"/>
      <c r="AY151" s="385"/>
      <c r="AZ151" s="385"/>
      <c r="BA151" s="385"/>
      <c r="BB151" s="385"/>
      <c r="BC151" s="385"/>
      <c r="BD151" s="385"/>
      <c r="BE151" s="385"/>
      <c r="BF151" s="385"/>
      <c r="BG151" s="398"/>
      <c r="BH151" s="398"/>
      <c r="BI151" s="398"/>
      <c r="BJ151" s="386">
        <v>1.7</v>
      </c>
      <c r="BK151" s="386">
        <v>1.7</v>
      </c>
      <c r="BL151" s="386">
        <v>1.6</v>
      </c>
      <c r="BM151" s="386">
        <v>1.6</v>
      </c>
      <c r="BN151" s="386">
        <v>1.5</v>
      </c>
      <c r="BO151" s="386">
        <v>1.5</v>
      </c>
      <c r="BP151" s="386">
        <v>1.4</v>
      </c>
      <c r="BQ151" s="386">
        <v>1.4</v>
      </c>
      <c r="BR151" s="386">
        <v>1.3</v>
      </c>
      <c r="BS151" s="386">
        <v>1.3</v>
      </c>
      <c r="BT151" s="386">
        <v>1.2</v>
      </c>
      <c r="BU151" s="386">
        <v>1.2</v>
      </c>
      <c r="BV151" s="386">
        <v>1.1000000000000001</v>
      </c>
      <c r="BW151" s="386">
        <v>1.1000000000000001</v>
      </c>
      <c r="BX151" s="385"/>
      <c r="BY151" s="385"/>
      <c r="BZ151" s="385"/>
      <c r="CA151" s="385"/>
      <c r="CB151" s="385"/>
      <c r="CC151" s="385"/>
      <c r="CD151" s="385"/>
      <c r="CE151" s="385"/>
      <c r="CF151" s="385"/>
      <c r="CG151" s="385"/>
      <c r="CH151" s="398"/>
      <c r="CI151" s="398"/>
      <c r="CJ151" s="398"/>
      <c r="CK151" s="386">
        <v>1.8</v>
      </c>
      <c r="CL151" s="386">
        <v>1.8</v>
      </c>
      <c r="CM151" s="386">
        <v>1.6</v>
      </c>
      <c r="CN151" s="386">
        <v>1.6</v>
      </c>
      <c r="CO151" s="386">
        <v>1.6</v>
      </c>
      <c r="CP151" s="386">
        <v>1.6</v>
      </c>
      <c r="CQ151" s="386">
        <v>1.4</v>
      </c>
      <c r="CR151" s="386">
        <v>1.4</v>
      </c>
      <c r="CS151" s="386">
        <v>1.4</v>
      </c>
      <c r="CT151" s="386">
        <v>1.4</v>
      </c>
      <c r="CU151" s="386">
        <v>1.3</v>
      </c>
      <c r="CV151" s="386">
        <v>1.3</v>
      </c>
      <c r="CW151" s="386">
        <v>1.2</v>
      </c>
      <c r="CX151" s="386">
        <v>1.2</v>
      </c>
      <c r="CY151" s="385"/>
      <c r="CZ151" s="385"/>
      <c r="DA151" s="385"/>
      <c r="DB151" s="385"/>
      <c r="DC151" s="385"/>
      <c r="DD151" s="385"/>
      <c r="DE151" s="385"/>
      <c r="DF151" s="385"/>
      <c r="DG151" s="385"/>
      <c r="DH151" s="385"/>
      <c r="DI151" s="398"/>
      <c r="DJ151" s="398"/>
      <c r="DK151" s="398"/>
      <c r="DL151" s="386">
        <v>2</v>
      </c>
      <c r="DM151" s="386">
        <v>2</v>
      </c>
      <c r="DN151" s="386">
        <v>1.8</v>
      </c>
      <c r="DO151" s="386">
        <v>1.8</v>
      </c>
      <c r="DP151" s="386">
        <v>1.8</v>
      </c>
      <c r="DQ151" s="386">
        <v>1.8</v>
      </c>
      <c r="DR151" s="386">
        <v>1.6</v>
      </c>
      <c r="DS151" s="386">
        <v>1.6</v>
      </c>
      <c r="DT151" s="386">
        <v>1.6</v>
      </c>
      <c r="DU151" s="386">
        <v>1.6</v>
      </c>
      <c r="DV151" s="386">
        <v>1.5</v>
      </c>
      <c r="DW151" s="386">
        <v>1.5</v>
      </c>
      <c r="DX151" s="386">
        <v>1.4</v>
      </c>
      <c r="DY151" s="386">
        <v>1.4</v>
      </c>
      <c r="DZ151" s="385"/>
      <c r="EA151" s="385"/>
      <c r="EB151" s="385"/>
      <c r="EC151" s="385"/>
      <c r="ED151" s="385"/>
      <c r="EE151" s="385"/>
      <c r="EF151" s="385"/>
      <c r="EG151" s="385"/>
      <c r="EH151" s="385"/>
      <c r="EI151" s="385"/>
      <c r="EJ151" s="398"/>
      <c r="EK151" s="398"/>
      <c r="EL151" s="398"/>
      <c r="EM151" s="386">
        <v>2.2000000000000002</v>
      </c>
      <c r="EN151" s="386">
        <v>2.2000000000000002</v>
      </c>
      <c r="EO151" s="386">
        <v>2</v>
      </c>
      <c r="EP151" s="386">
        <v>2</v>
      </c>
      <c r="EQ151" s="386">
        <v>2</v>
      </c>
      <c r="ER151" s="386">
        <v>2</v>
      </c>
      <c r="ES151" s="386">
        <v>1.8</v>
      </c>
      <c r="ET151" s="386">
        <v>1.8</v>
      </c>
      <c r="EU151" s="386">
        <v>1.8</v>
      </c>
      <c r="EV151" s="386">
        <v>1.8</v>
      </c>
      <c r="EW151" s="386">
        <v>1.7</v>
      </c>
      <c r="EX151" s="386">
        <v>1.7</v>
      </c>
      <c r="EY151" s="386">
        <v>1.6</v>
      </c>
      <c r="EZ151" s="386">
        <v>1.6</v>
      </c>
      <c r="FA151" s="385"/>
      <c r="FB151" s="385"/>
      <c r="FC151" s="385"/>
      <c r="FD151" s="385"/>
      <c r="FE151" s="385"/>
      <c r="FF151" s="385"/>
      <c r="FG151" s="385"/>
      <c r="FH151" s="385"/>
      <c r="FI151" s="397"/>
      <c r="FJ151" s="398"/>
      <c r="FK151" s="398"/>
      <c r="FL151" s="398"/>
      <c r="FM151" s="398"/>
      <c r="FN151" s="398"/>
      <c r="FO151" s="398"/>
      <c r="FP151" s="386">
        <v>1.5</v>
      </c>
      <c r="FQ151" s="386">
        <v>1.5</v>
      </c>
      <c r="FR151" s="386">
        <v>1.5</v>
      </c>
      <c r="FS151" s="386">
        <v>1.4</v>
      </c>
      <c r="FT151" s="386">
        <v>1.4</v>
      </c>
      <c r="FU151" s="386">
        <v>1.3</v>
      </c>
      <c r="FV151" s="386">
        <v>1.3</v>
      </c>
      <c r="FW151" s="386">
        <v>1.2</v>
      </c>
      <c r="FX151" s="386">
        <v>1.2</v>
      </c>
      <c r="FY151" s="386">
        <v>1.1000000000000001</v>
      </c>
      <c r="FZ151" s="386">
        <v>1.1000000000000001</v>
      </c>
      <c r="GA151" s="386">
        <v>1</v>
      </c>
      <c r="GB151" s="385"/>
      <c r="GC151" s="484">
        <v>26.902521009000004</v>
      </c>
      <c r="GD151" s="484">
        <v>31.159999836000001</v>
      </c>
      <c r="GE151" s="484">
        <v>33.427140264000002</v>
      </c>
      <c r="GF151" s="484">
        <v>36.300608946000004</v>
      </c>
      <c r="GG151" s="485">
        <v>38.752284059999994</v>
      </c>
      <c r="GH151" s="486">
        <v>7.2891200970000014</v>
      </c>
      <c r="GI151" s="484">
        <v>6.0105583440000014</v>
      </c>
      <c r="GJ151" s="484">
        <v>7.987715694000002</v>
      </c>
      <c r="GK151" s="484">
        <v>11.058900111000003</v>
      </c>
      <c r="GL151" s="484">
        <v>5.2196954040000012</v>
      </c>
      <c r="GM151" s="484">
        <v>4.8901691789999999</v>
      </c>
      <c r="GN151" s="484">
        <v>5.5360405799999999</v>
      </c>
      <c r="GO151" s="485">
        <v>7.7109136650000005</v>
      </c>
    </row>
    <row r="152" spans="1:197" hidden="1">
      <c r="A152" s="379" t="s">
        <v>732</v>
      </c>
      <c r="B152" s="380">
        <v>333</v>
      </c>
      <c r="C152" s="381">
        <v>910</v>
      </c>
      <c r="D152" s="381">
        <v>302</v>
      </c>
      <c r="E152" s="382">
        <v>21</v>
      </c>
      <c r="F152" s="382">
        <v>40</v>
      </c>
      <c r="G152" s="381">
        <v>30</v>
      </c>
      <c r="H152" s="389">
        <v>423.6</v>
      </c>
      <c r="I152" s="383">
        <v>6</v>
      </c>
      <c r="J152" s="493">
        <v>1.3</v>
      </c>
      <c r="K152" s="494"/>
      <c r="L152" s="369">
        <v>1.1000000000000001</v>
      </c>
      <c r="M152" s="384">
        <v>1.4</v>
      </c>
      <c r="N152" s="480">
        <v>0.63400000000000001</v>
      </c>
      <c r="O152" s="371">
        <v>0.88400000000000001</v>
      </c>
      <c r="P152" s="371">
        <v>1.1339999999999999</v>
      </c>
      <c r="Q152" s="371">
        <v>0.83399999999999996</v>
      </c>
      <c r="R152" s="371">
        <f t="shared" si="14"/>
        <v>1.0840000000000001</v>
      </c>
      <c r="S152" s="371">
        <f t="shared" si="15"/>
        <v>1.3340000000000001</v>
      </c>
      <c r="T152" s="372">
        <f t="shared" si="12"/>
        <v>19.359646113995765</v>
      </c>
      <c r="U152" s="373"/>
      <c r="V152" s="372">
        <f t="shared" si="13"/>
        <v>14.988113120512848</v>
      </c>
      <c r="W152" s="373"/>
      <c r="X152" s="374">
        <v>0.72</v>
      </c>
      <c r="Y152" s="374">
        <v>0.77</v>
      </c>
      <c r="Z152" s="374">
        <v>0.87</v>
      </c>
      <c r="AA152" s="374">
        <v>1.54</v>
      </c>
      <c r="AB152" s="374">
        <v>1.96</v>
      </c>
      <c r="AC152" s="374">
        <v>3.18</v>
      </c>
      <c r="AD152" s="374">
        <v>3.6</v>
      </c>
      <c r="AE152" s="374">
        <v>3.85</v>
      </c>
      <c r="AF152" s="374">
        <v>4.28</v>
      </c>
      <c r="AG152" s="374">
        <v>5.75</v>
      </c>
      <c r="AH152" s="374" t="s">
        <v>587</v>
      </c>
      <c r="AI152" s="371">
        <v>0.65</v>
      </c>
      <c r="AJ152" s="371">
        <v>0.97499999999999998</v>
      </c>
      <c r="AK152" s="371">
        <v>0.8</v>
      </c>
      <c r="AL152" s="371">
        <v>1.05</v>
      </c>
      <c r="AM152" s="371">
        <v>0.9</v>
      </c>
      <c r="AN152" s="371">
        <v>1.125</v>
      </c>
      <c r="AO152" s="371">
        <v>1</v>
      </c>
      <c r="AP152" s="371">
        <v>1.2</v>
      </c>
      <c r="AQ152" s="371">
        <v>1.68</v>
      </c>
      <c r="AR152" s="375">
        <v>1.47</v>
      </c>
      <c r="AS152" s="375">
        <v>1.8480000000000001</v>
      </c>
      <c r="AT152" s="375">
        <v>1.617</v>
      </c>
      <c r="AU152" s="376">
        <v>0.6</v>
      </c>
      <c r="AV152" s="377">
        <v>0.2</v>
      </c>
      <c r="AW152" s="385"/>
      <c r="AX152" s="385"/>
      <c r="AY152" s="385"/>
      <c r="AZ152" s="385"/>
      <c r="BA152" s="385"/>
      <c r="BB152" s="385"/>
      <c r="BC152" s="385"/>
      <c r="BD152" s="385"/>
      <c r="BE152" s="385"/>
      <c r="BF152" s="385"/>
      <c r="BG152" s="398"/>
      <c r="BH152" s="398"/>
      <c r="BI152" s="398"/>
      <c r="BJ152" s="386">
        <v>1.7</v>
      </c>
      <c r="BK152" s="386">
        <v>1.7</v>
      </c>
      <c r="BL152" s="386">
        <v>1.6</v>
      </c>
      <c r="BM152" s="386">
        <v>1.6</v>
      </c>
      <c r="BN152" s="386">
        <v>1.5</v>
      </c>
      <c r="BO152" s="386">
        <v>1.5</v>
      </c>
      <c r="BP152" s="386">
        <v>1.4</v>
      </c>
      <c r="BQ152" s="386">
        <v>1.4</v>
      </c>
      <c r="BR152" s="386">
        <v>1.3</v>
      </c>
      <c r="BS152" s="386">
        <v>1.3</v>
      </c>
      <c r="BT152" s="386">
        <v>1.2</v>
      </c>
      <c r="BU152" s="386">
        <v>1.2</v>
      </c>
      <c r="BV152" s="386">
        <v>1.1000000000000001</v>
      </c>
      <c r="BW152" s="386">
        <v>1.1000000000000001</v>
      </c>
      <c r="BX152" s="385"/>
      <c r="BY152" s="385"/>
      <c r="BZ152" s="385"/>
      <c r="CA152" s="385"/>
      <c r="CB152" s="385"/>
      <c r="CC152" s="385"/>
      <c r="CD152" s="385"/>
      <c r="CE152" s="385"/>
      <c r="CF152" s="385"/>
      <c r="CG152" s="385"/>
      <c r="CH152" s="398"/>
      <c r="CI152" s="398"/>
      <c r="CJ152" s="398"/>
      <c r="CK152" s="386">
        <v>1.8</v>
      </c>
      <c r="CL152" s="386">
        <v>1.8</v>
      </c>
      <c r="CM152" s="386">
        <v>1.6</v>
      </c>
      <c r="CN152" s="386">
        <v>1.6</v>
      </c>
      <c r="CO152" s="386">
        <v>1.6</v>
      </c>
      <c r="CP152" s="386">
        <v>1.6</v>
      </c>
      <c r="CQ152" s="386">
        <v>1.4</v>
      </c>
      <c r="CR152" s="386">
        <v>1.4</v>
      </c>
      <c r="CS152" s="386">
        <v>1.4</v>
      </c>
      <c r="CT152" s="386">
        <v>1.4</v>
      </c>
      <c r="CU152" s="386">
        <v>1.3</v>
      </c>
      <c r="CV152" s="386">
        <v>1.3</v>
      </c>
      <c r="CW152" s="386">
        <v>1.2</v>
      </c>
      <c r="CX152" s="386">
        <v>1.2</v>
      </c>
      <c r="CY152" s="385"/>
      <c r="CZ152" s="385"/>
      <c r="DA152" s="385"/>
      <c r="DB152" s="385"/>
      <c r="DC152" s="385"/>
      <c r="DD152" s="385"/>
      <c r="DE152" s="385"/>
      <c r="DF152" s="385"/>
      <c r="DG152" s="385"/>
      <c r="DH152" s="385"/>
      <c r="DI152" s="398"/>
      <c r="DJ152" s="398"/>
      <c r="DK152" s="398"/>
      <c r="DL152" s="386">
        <v>2</v>
      </c>
      <c r="DM152" s="386">
        <v>2</v>
      </c>
      <c r="DN152" s="386">
        <v>1.8</v>
      </c>
      <c r="DO152" s="386">
        <v>1.8</v>
      </c>
      <c r="DP152" s="386">
        <v>1.8</v>
      </c>
      <c r="DQ152" s="386">
        <v>1.8</v>
      </c>
      <c r="DR152" s="386">
        <v>1.6</v>
      </c>
      <c r="DS152" s="386">
        <v>1.6</v>
      </c>
      <c r="DT152" s="386">
        <v>1.6</v>
      </c>
      <c r="DU152" s="386">
        <v>1.6</v>
      </c>
      <c r="DV152" s="386">
        <v>1.5</v>
      </c>
      <c r="DW152" s="386">
        <v>1.5</v>
      </c>
      <c r="DX152" s="386">
        <v>1.4</v>
      </c>
      <c r="DY152" s="386">
        <v>1.4</v>
      </c>
      <c r="DZ152" s="385"/>
      <c r="EA152" s="385"/>
      <c r="EB152" s="385"/>
      <c r="EC152" s="385"/>
      <c r="ED152" s="385"/>
      <c r="EE152" s="385"/>
      <c r="EF152" s="385"/>
      <c r="EG152" s="385"/>
      <c r="EH152" s="385"/>
      <c r="EI152" s="385"/>
      <c r="EJ152" s="398"/>
      <c r="EK152" s="398"/>
      <c r="EL152" s="398"/>
      <c r="EM152" s="386">
        <v>2.2000000000000002</v>
      </c>
      <c r="EN152" s="386">
        <v>2.2000000000000002</v>
      </c>
      <c r="EO152" s="386">
        <v>2</v>
      </c>
      <c r="EP152" s="386">
        <v>2</v>
      </c>
      <c r="EQ152" s="386">
        <v>2</v>
      </c>
      <c r="ER152" s="386">
        <v>2</v>
      </c>
      <c r="ES152" s="386">
        <v>1.8</v>
      </c>
      <c r="ET152" s="386">
        <v>1.8</v>
      </c>
      <c r="EU152" s="386">
        <v>1.8</v>
      </c>
      <c r="EV152" s="386">
        <v>1.8</v>
      </c>
      <c r="EW152" s="386">
        <v>1.7</v>
      </c>
      <c r="EX152" s="386">
        <v>1.7</v>
      </c>
      <c r="EY152" s="386">
        <v>1.6</v>
      </c>
      <c r="EZ152" s="386">
        <v>1.6</v>
      </c>
      <c r="FA152" s="385"/>
      <c r="FB152" s="385"/>
      <c r="FC152" s="385"/>
      <c r="FD152" s="385"/>
      <c r="FE152" s="385"/>
      <c r="FF152" s="385"/>
      <c r="FG152" s="385"/>
      <c r="FH152" s="385"/>
      <c r="FI152" s="397"/>
      <c r="FJ152" s="398"/>
      <c r="FK152" s="398"/>
      <c r="FL152" s="398"/>
      <c r="FM152" s="398"/>
      <c r="FN152" s="398"/>
      <c r="FO152" s="398"/>
      <c r="FP152" s="386">
        <v>1.5</v>
      </c>
      <c r="FQ152" s="386">
        <v>1.5</v>
      </c>
      <c r="FR152" s="386">
        <v>1.5</v>
      </c>
      <c r="FS152" s="386">
        <v>1.4</v>
      </c>
      <c r="FT152" s="386">
        <v>1.4</v>
      </c>
      <c r="FU152" s="386">
        <v>1.3</v>
      </c>
      <c r="FV152" s="386">
        <v>1.3</v>
      </c>
      <c r="FW152" s="386">
        <v>1.2</v>
      </c>
      <c r="FX152" s="386">
        <v>1.2</v>
      </c>
      <c r="FY152" s="386">
        <v>1.1000000000000001</v>
      </c>
      <c r="FZ152" s="386">
        <v>1.1000000000000001</v>
      </c>
      <c r="GA152" s="386">
        <v>1</v>
      </c>
      <c r="GB152" s="385"/>
      <c r="GC152" s="484">
        <v>23.620439808000008</v>
      </c>
      <c r="GD152" s="484">
        <v>27.363857723999999</v>
      </c>
      <c r="GE152" s="484">
        <v>29.406920319000001</v>
      </c>
      <c r="GF152" s="484">
        <v>31.977224874000001</v>
      </c>
      <c r="GG152" s="485">
        <v>34.257546351000002</v>
      </c>
      <c r="GH152" s="486">
        <v>7.2891200970000014</v>
      </c>
      <c r="GI152" s="484">
        <v>6.0105583440000014</v>
      </c>
      <c r="GJ152" s="484">
        <v>7.987715694000002</v>
      </c>
      <c r="GK152" s="484">
        <v>11.058900111000003</v>
      </c>
      <c r="GL152" s="484">
        <v>5.2196954040000012</v>
      </c>
      <c r="GM152" s="484">
        <v>4.8901691789999999</v>
      </c>
      <c r="GN152" s="484">
        <v>5.5360405799999999</v>
      </c>
      <c r="GO152" s="485">
        <v>7.7109136650000005</v>
      </c>
    </row>
    <row r="153" spans="1:197">
      <c r="A153" s="390" t="s">
        <v>733</v>
      </c>
      <c r="B153" s="391">
        <v>391</v>
      </c>
      <c r="C153" s="392">
        <v>922</v>
      </c>
      <c r="D153" s="392">
        <v>307</v>
      </c>
      <c r="E153" s="393">
        <v>25</v>
      </c>
      <c r="F153" s="393">
        <v>46</v>
      </c>
      <c r="G153" s="392">
        <v>30</v>
      </c>
      <c r="H153" s="399">
        <v>497.7</v>
      </c>
      <c r="I153" s="383">
        <v>6</v>
      </c>
      <c r="J153" s="493">
        <v>1.3</v>
      </c>
      <c r="K153" s="494"/>
      <c r="L153" s="369">
        <v>1.1000000000000001</v>
      </c>
      <c r="M153" s="384">
        <v>1.4</v>
      </c>
      <c r="N153" s="480">
        <v>0.63400000000000001</v>
      </c>
      <c r="O153" s="371">
        <v>0.88400000000000001</v>
      </c>
      <c r="P153" s="371">
        <v>1.1339999999999999</v>
      </c>
      <c r="Q153" s="371">
        <v>0.83399999999999996</v>
      </c>
      <c r="R153" s="371">
        <f t="shared" si="14"/>
        <v>1.0840000000000001</v>
      </c>
      <c r="S153" s="371">
        <f t="shared" si="15"/>
        <v>1.3340000000000001</v>
      </c>
      <c r="T153" s="372">
        <f t="shared" si="12"/>
        <v>19.359646113995765</v>
      </c>
      <c r="U153" s="373"/>
      <c r="V153" s="372">
        <f t="shared" si="13"/>
        <v>14.988113120512848</v>
      </c>
      <c r="W153" s="373"/>
      <c r="X153" s="374" t="s">
        <v>587</v>
      </c>
      <c r="Y153" s="374" t="s">
        <v>587</v>
      </c>
      <c r="Z153" s="374" t="s">
        <v>587</v>
      </c>
      <c r="AA153" s="374" t="s">
        <v>587</v>
      </c>
      <c r="AB153" s="374" t="s">
        <v>587</v>
      </c>
      <c r="AC153" s="374" t="s">
        <v>587</v>
      </c>
      <c r="AD153" s="374" t="s">
        <v>587</v>
      </c>
      <c r="AE153" s="374" t="s">
        <v>587</v>
      </c>
      <c r="AF153" s="374" t="s">
        <v>587</v>
      </c>
      <c r="AG153" s="374" t="s">
        <v>587</v>
      </c>
      <c r="AH153" s="374" t="s">
        <v>587</v>
      </c>
      <c r="AI153" s="371">
        <v>0.65</v>
      </c>
      <c r="AJ153" s="371">
        <v>1.2</v>
      </c>
      <c r="AK153" s="371">
        <v>0.8</v>
      </c>
      <c r="AL153" s="371">
        <v>1.2</v>
      </c>
      <c r="AM153" s="371">
        <v>0.9</v>
      </c>
      <c r="AN153" s="371">
        <v>1.2</v>
      </c>
      <c r="AO153" s="371">
        <v>1</v>
      </c>
      <c r="AP153" s="371">
        <v>1.2</v>
      </c>
      <c r="AQ153" s="371">
        <v>1.68</v>
      </c>
      <c r="AR153" s="375">
        <v>1.47</v>
      </c>
      <c r="AS153" s="375">
        <v>1.8480000000000001</v>
      </c>
      <c r="AT153" s="375">
        <v>1.617</v>
      </c>
      <c r="AU153" s="376">
        <v>0.6</v>
      </c>
      <c r="AV153" s="377">
        <v>0.2</v>
      </c>
      <c r="AW153" s="385"/>
      <c r="AX153" s="385"/>
      <c r="AY153" s="385"/>
      <c r="AZ153" s="385"/>
      <c r="BA153" s="385"/>
      <c r="BB153" s="385"/>
      <c r="BC153" s="385"/>
      <c r="BD153" s="385"/>
      <c r="BE153" s="385"/>
      <c r="BF153" s="385"/>
      <c r="BG153" s="398"/>
      <c r="BH153" s="398"/>
      <c r="BI153" s="398"/>
      <c r="BJ153" s="386">
        <v>1.7</v>
      </c>
      <c r="BK153" s="386">
        <v>1.7</v>
      </c>
      <c r="BL153" s="386">
        <v>1.6</v>
      </c>
      <c r="BM153" s="386">
        <v>1.6</v>
      </c>
      <c r="BN153" s="386">
        <v>1.5</v>
      </c>
      <c r="BO153" s="386">
        <v>1.5</v>
      </c>
      <c r="BP153" s="386">
        <v>1.4</v>
      </c>
      <c r="BQ153" s="386">
        <v>1.4</v>
      </c>
      <c r="BR153" s="386">
        <v>1.3</v>
      </c>
      <c r="BS153" s="386">
        <v>1.3</v>
      </c>
      <c r="BT153" s="386">
        <v>1.2</v>
      </c>
      <c r="BU153" s="386">
        <v>1.2</v>
      </c>
      <c r="BV153" s="386">
        <v>1.1000000000000001</v>
      </c>
      <c r="BW153" s="386">
        <v>1.1000000000000001</v>
      </c>
      <c r="BX153" s="385"/>
      <c r="BY153" s="385"/>
      <c r="BZ153" s="385"/>
      <c r="CA153" s="385"/>
      <c r="CB153" s="385"/>
      <c r="CC153" s="385"/>
      <c r="CD153" s="385"/>
      <c r="CE153" s="385"/>
      <c r="CF153" s="385"/>
      <c r="CG153" s="385"/>
      <c r="CH153" s="385"/>
      <c r="CI153" s="385"/>
      <c r="CJ153" s="385"/>
      <c r="CK153" s="385"/>
      <c r="CL153" s="385"/>
      <c r="CM153" s="385"/>
      <c r="CN153" s="385"/>
      <c r="CO153" s="385"/>
      <c r="CP153" s="385"/>
      <c r="CQ153" s="385"/>
      <c r="CR153" s="385"/>
      <c r="CS153" s="385"/>
      <c r="CT153" s="385"/>
      <c r="CU153" s="385"/>
      <c r="CV153" s="385"/>
      <c r="CW153" s="385"/>
      <c r="CX153" s="385"/>
      <c r="CY153" s="385"/>
      <c r="CZ153" s="385"/>
      <c r="DA153" s="385"/>
      <c r="DB153" s="385"/>
      <c r="DC153" s="385"/>
      <c r="DD153" s="385"/>
      <c r="DE153" s="385"/>
      <c r="DF153" s="385"/>
      <c r="DG153" s="385"/>
      <c r="DH153" s="385"/>
      <c r="DI153" s="385"/>
      <c r="DJ153" s="385"/>
      <c r="DK153" s="385"/>
      <c r="DL153" s="385"/>
      <c r="DM153" s="385"/>
      <c r="DN153" s="385"/>
      <c r="DO153" s="385"/>
      <c r="DP153" s="385"/>
      <c r="DQ153" s="385"/>
      <c r="DR153" s="385"/>
      <c r="DS153" s="385"/>
      <c r="DT153" s="385"/>
      <c r="DU153" s="385"/>
      <c r="DV153" s="385"/>
      <c r="DW153" s="385"/>
      <c r="DX153" s="385"/>
      <c r="DY153" s="385"/>
      <c r="DZ153" s="385"/>
      <c r="EA153" s="385"/>
      <c r="EB153" s="385"/>
      <c r="EC153" s="385"/>
      <c r="ED153" s="385"/>
      <c r="EE153" s="385"/>
      <c r="EF153" s="385"/>
      <c r="EG153" s="385"/>
      <c r="EH153" s="385"/>
      <c r="EI153" s="385"/>
      <c r="EJ153" s="385"/>
      <c r="EK153" s="385"/>
      <c r="EL153" s="385"/>
      <c r="EM153" s="385"/>
      <c r="EN153" s="385"/>
      <c r="EO153" s="385"/>
      <c r="EP153" s="385"/>
      <c r="EQ153" s="385"/>
      <c r="ER153" s="385"/>
      <c r="ES153" s="385"/>
      <c r="ET153" s="385"/>
      <c r="EU153" s="385"/>
      <c r="EV153" s="385"/>
      <c r="EW153" s="385"/>
      <c r="EX153" s="385"/>
      <c r="EY153" s="385"/>
      <c r="EZ153" s="385"/>
      <c r="FA153" s="385"/>
      <c r="FB153" s="385"/>
      <c r="FC153" s="385"/>
      <c r="FD153" s="385"/>
      <c r="FE153" s="385"/>
      <c r="FF153" s="385"/>
      <c r="FG153" s="385"/>
      <c r="FH153" s="385"/>
      <c r="FI153" s="397"/>
      <c r="FJ153" s="398"/>
      <c r="FK153" s="398"/>
      <c r="FL153" s="398"/>
      <c r="FM153" s="398"/>
      <c r="FN153" s="398"/>
      <c r="FO153" s="398"/>
      <c r="FP153" s="386">
        <v>1.5</v>
      </c>
      <c r="FQ153" s="386">
        <v>1.5</v>
      </c>
      <c r="FR153" s="386">
        <v>1.5</v>
      </c>
      <c r="FS153" s="386">
        <v>1.4</v>
      </c>
      <c r="FT153" s="386">
        <v>1.4</v>
      </c>
      <c r="FU153" s="386">
        <v>1.3</v>
      </c>
      <c r="FV153" s="386">
        <v>1.3</v>
      </c>
      <c r="FW153" s="386">
        <v>1.2</v>
      </c>
      <c r="FX153" s="386">
        <v>1.2</v>
      </c>
      <c r="FY153" s="386">
        <v>1.1000000000000001</v>
      </c>
      <c r="FZ153" s="386">
        <v>1.1000000000000001</v>
      </c>
      <c r="GA153" s="386">
        <v>1</v>
      </c>
      <c r="GB153" s="385"/>
      <c r="GC153" s="484">
        <v>19.903383990000002</v>
      </c>
      <c r="GD153" s="484">
        <v>23.053654701000003</v>
      </c>
      <c r="GE153" s="484">
        <v>24.872639463000006</v>
      </c>
      <c r="GF153" s="484">
        <v>27.047512548</v>
      </c>
      <c r="GG153" s="485">
        <v>28.971945702000006</v>
      </c>
      <c r="GH153" s="486">
        <v>7.2891200970000014</v>
      </c>
      <c r="GI153" s="484">
        <v>6.0105583440000014</v>
      </c>
      <c r="GJ153" s="484">
        <v>7.987715694000002</v>
      </c>
      <c r="GK153" s="484">
        <v>11.058900111000003</v>
      </c>
      <c r="GL153" s="484">
        <v>5.2196954040000012</v>
      </c>
      <c r="GM153" s="484">
        <v>4.8901691789999999</v>
      </c>
      <c r="GN153" s="484">
        <v>5.5360405799999999</v>
      </c>
      <c r="GO153" s="485">
        <v>7.7109136650000005</v>
      </c>
    </row>
    <row r="154" spans="1:197">
      <c r="A154" s="390" t="s">
        <v>734</v>
      </c>
      <c r="B154" s="391">
        <v>466</v>
      </c>
      <c r="C154" s="392">
        <v>938</v>
      </c>
      <c r="D154" s="392">
        <v>312</v>
      </c>
      <c r="E154" s="393">
        <v>30</v>
      </c>
      <c r="F154" s="393">
        <v>54</v>
      </c>
      <c r="G154" s="392">
        <v>30</v>
      </c>
      <c r="H154" s="399">
        <v>593.70000000000005</v>
      </c>
      <c r="I154" s="383">
        <v>6</v>
      </c>
      <c r="J154" s="493">
        <v>1.3</v>
      </c>
      <c r="K154" s="494"/>
      <c r="L154" s="369">
        <v>1.1000000000000001</v>
      </c>
      <c r="M154" s="384">
        <v>1.4</v>
      </c>
      <c r="N154" s="480">
        <v>0.63400000000000001</v>
      </c>
      <c r="O154" s="371">
        <v>0.88400000000000001</v>
      </c>
      <c r="P154" s="371">
        <v>1.1339999999999999</v>
      </c>
      <c r="Q154" s="371">
        <v>0.83399999999999996</v>
      </c>
      <c r="R154" s="371">
        <f t="shared" si="14"/>
        <v>1.0840000000000001</v>
      </c>
      <c r="S154" s="371">
        <f t="shared" si="15"/>
        <v>1.3340000000000001</v>
      </c>
      <c r="T154" s="372">
        <f t="shared" si="12"/>
        <v>19.359646113995765</v>
      </c>
      <c r="U154" s="373"/>
      <c r="V154" s="372">
        <f t="shared" si="13"/>
        <v>14.988113120512848</v>
      </c>
      <c r="W154" s="373"/>
      <c r="X154" s="374" t="s">
        <v>587</v>
      </c>
      <c r="Y154" s="374" t="s">
        <v>587</v>
      </c>
      <c r="Z154" s="374" t="s">
        <v>587</v>
      </c>
      <c r="AA154" s="374" t="s">
        <v>587</v>
      </c>
      <c r="AB154" s="374" t="s">
        <v>587</v>
      </c>
      <c r="AC154" s="374" t="s">
        <v>587</v>
      </c>
      <c r="AD154" s="374" t="s">
        <v>587</v>
      </c>
      <c r="AE154" s="374" t="s">
        <v>587</v>
      </c>
      <c r="AF154" s="374" t="s">
        <v>587</v>
      </c>
      <c r="AG154" s="374" t="s">
        <v>587</v>
      </c>
      <c r="AH154" s="374" t="s">
        <v>587</v>
      </c>
      <c r="AI154" s="395" t="s">
        <v>606</v>
      </c>
      <c r="AJ154" s="395" t="s">
        <v>606</v>
      </c>
      <c r="AK154" s="395" t="s">
        <v>606</v>
      </c>
      <c r="AL154" s="395" t="s">
        <v>606</v>
      </c>
      <c r="AM154" s="395" t="s">
        <v>606</v>
      </c>
      <c r="AN154" s="395" t="s">
        <v>606</v>
      </c>
      <c r="AO154" s="395" t="s">
        <v>606</v>
      </c>
      <c r="AP154" s="395" t="s">
        <v>606</v>
      </c>
      <c r="AQ154" s="371">
        <v>1.68</v>
      </c>
      <c r="AR154" s="375">
        <v>1.47</v>
      </c>
      <c r="AS154" s="375">
        <v>1.8480000000000001</v>
      </c>
      <c r="AT154" s="375">
        <v>1.617</v>
      </c>
      <c r="AU154" s="376">
        <v>0.63</v>
      </c>
      <c r="AV154" s="377">
        <v>0.23</v>
      </c>
      <c r="AW154" s="385"/>
      <c r="AX154" s="385"/>
      <c r="AY154" s="385"/>
      <c r="AZ154" s="385"/>
      <c r="BA154" s="385"/>
      <c r="BB154" s="385"/>
      <c r="BC154" s="385"/>
      <c r="BD154" s="385"/>
      <c r="BE154" s="385"/>
      <c r="BF154" s="385"/>
      <c r="BG154" s="398"/>
      <c r="BH154" s="398"/>
      <c r="BI154" s="398"/>
      <c r="BJ154" s="386">
        <v>1.7</v>
      </c>
      <c r="BK154" s="386">
        <v>1.7</v>
      </c>
      <c r="BL154" s="386">
        <v>1.6</v>
      </c>
      <c r="BM154" s="386">
        <v>1.6</v>
      </c>
      <c r="BN154" s="386">
        <v>1.5</v>
      </c>
      <c r="BO154" s="386">
        <v>1.5</v>
      </c>
      <c r="BP154" s="386">
        <v>1.4</v>
      </c>
      <c r="BQ154" s="386">
        <v>1.4</v>
      </c>
      <c r="BR154" s="386">
        <v>1.3</v>
      </c>
      <c r="BS154" s="386">
        <v>1.3</v>
      </c>
      <c r="BT154" s="386">
        <v>1.2</v>
      </c>
      <c r="BU154" s="386">
        <v>1.2</v>
      </c>
      <c r="BV154" s="386">
        <v>1.1000000000000001</v>
      </c>
      <c r="BW154" s="386">
        <v>1.1000000000000001</v>
      </c>
      <c r="BX154" s="385"/>
      <c r="BY154" s="385"/>
      <c r="BZ154" s="385"/>
      <c r="CA154" s="385"/>
      <c r="CB154" s="385"/>
      <c r="CC154" s="385"/>
      <c r="CD154" s="385"/>
      <c r="CE154" s="385"/>
      <c r="CF154" s="385"/>
      <c r="CG154" s="385"/>
      <c r="CH154" s="385"/>
      <c r="CI154" s="385"/>
      <c r="CJ154" s="385"/>
      <c r="CK154" s="385"/>
      <c r="CL154" s="385"/>
      <c r="CM154" s="385"/>
      <c r="CN154" s="385"/>
      <c r="CO154" s="385"/>
      <c r="CP154" s="385"/>
      <c r="CQ154" s="385"/>
      <c r="CR154" s="385"/>
      <c r="CS154" s="385"/>
      <c r="CT154" s="385"/>
      <c r="CU154" s="385"/>
      <c r="CV154" s="385"/>
      <c r="CW154" s="385"/>
      <c r="CX154" s="385"/>
      <c r="CY154" s="385"/>
      <c r="CZ154" s="385"/>
      <c r="DA154" s="385"/>
      <c r="DB154" s="385"/>
      <c r="DC154" s="385"/>
      <c r="DD154" s="385"/>
      <c r="DE154" s="385"/>
      <c r="DF154" s="385"/>
      <c r="DG154" s="385"/>
      <c r="DH154" s="385"/>
      <c r="DI154" s="385"/>
      <c r="DJ154" s="385"/>
      <c r="DK154" s="385"/>
      <c r="DL154" s="385"/>
      <c r="DM154" s="385"/>
      <c r="DN154" s="385"/>
      <c r="DO154" s="385"/>
      <c r="DP154" s="385"/>
      <c r="DQ154" s="385"/>
      <c r="DR154" s="385"/>
      <c r="DS154" s="385"/>
      <c r="DT154" s="385"/>
      <c r="DU154" s="385"/>
      <c r="DV154" s="385"/>
      <c r="DW154" s="385"/>
      <c r="DX154" s="385"/>
      <c r="DY154" s="385"/>
      <c r="DZ154" s="385"/>
      <c r="EA154" s="385"/>
      <c r="EB154" s="385"/>
      <c r="EC154" s="385"/>
      <c r="ED154" s="385"/>
      <c r="EE154" s="385"/>
      <c r="EF154" s="385"/>
      <c r="EG154" s="385"/>
      <c r="EH154" s="385"/>
      <c r="EI154" s="385"/>
      <c r="EJ154" s="385"/>
      <c r="EK154" s="385"/>
      <c r="EL154" s="385"/>
      <c r="EM154" s="385"/>
      <c r="EN154" s="385"/>
      <c r="EO154" s="385"/>
      <c r="EP154" s="385"/>
      <c r="EQ154" s="385"/>
      <c r="ER154" s="385"/>
      <c r="ES154" s="385"/>
      <c r="ET154" s="385"/>
      <c r="EU154" s="385"/>
      <c r="EV154" s="385"/>
      <c r="EW154" s="385"/>
      <c r="EX154" s="385"/>
      <c r="EY154" s="385"/>
      <c r="EZ154" s="385"/>
      <c r="FA154" s="385"/>
      <c r="FB154" s="385"/>
      <c r="FC154" s="385"/>
      <c r="FD154" s="385"/>
      <c r="FE154" s="385"/>
      <c r="FF154" s="385"/>
      <c r="FG154" s="385"/>
      <c r="FH154" s="385"/>
      <c r="FI154" s="397"/>
      <c r="FJ154" s="398"/>
      <c r="FK154" s="398"/>
      <c r="FL154" s="398"/>
      <c r="FM154" s="398"/>
      <c r="FN154" s="398"/>
      <c r="FO154" s="398"/>
      <c r="FP154" s="386">
        <v>1.5</v>
      </c>
      <c r="FQ154" s="386">
        <v>1.5</v>
      </c>
      <c r="FR154" s="386">
        <v>1.5</v>
      </c>
      <c r="FS154" s="386">
        <v>1.4</v>
      </c>
      <c r="FT154" s="386">
        <v>1.4</v>
      </c>
      <c r="FU154" s="386">
        <v>1.3</v>
      </c>
      <c r="FV154" s="386">
        <v>1.3</v>
      </c>
      <c r="FW154" s="386">
        <v>1.2</v>
      </c>
      <c r="FX154" s="386">
        <v>1.2</v>
      </c>
      <c r="FY154" s="386">
        <v>1.1000000000000001</v>
      </c>
      <c r="FZ154" s="386">
        <v>1.1000000000000001</v>
      </c>
      <c r="GA154" s="386">
        <v>1</v>
      </c>
      <c r="GB154" s="385"/>
      <c r="GC154" s="484">
        <v>17.016734259000003</v>
      </c>
      <c r="GD154" s="484">
        <v>19.692487206000006</v>
      </c>
      <c r="GE154" s="484">
        <v>21.261032037000007</v>
      </c>
      <c r="GF154" s="484">
        <v>23.106378897000003</v>
      </c>
      <c r="GG154" s="485">
        <v>24.701285826000003</v>
      </c>
      <c r="GH154" s="486">
        <v>7.2891200970000014</v>
      </c>
      <c r="GI154" s="484">
        <v>6.0105583440000014</v>
      </c>
      <c r="GJ154" s="484">
        <v>7.987715694000002</v>
      </c>
      <c r="GK154" s="484">
        <v>11.058900111000003</v>
      </c>
      <c r="GL154" s="484">
        <v>5.2196954040000012</v>
      </c>
      <c r="GM154" s="484">
        <v>4.8901691789999999</v>
      </c>
      <c r="GN154" s="484">
        <v>5.5360405799999999</v>
      </c>
      <c r="GO154" s="485">
        <v>7.7109136650000005</v>
      </c>
    </row>
    <row r="155" spans="1:197" hidden="1">
      <c r="A155" s="390" t="s">
        <v>735</v>
      </c>
      <c r="B155" s="391">
        <v>321</v>
      </c>
      <c r="C155" s="392">
        <v>990</v>
      </c>
      <c r="D155" s="392">
        <v>400</v>
      </c>
      <c r="E155" s="393">
        <v>16.5</v>
      </c>
      <c r="F155" s="393">
        <v>31</v>
      </c>
      <c r="G155" s="392">
        <v>30</v>
      </c>
      <c r="H155" s="399">
        <v>408.8</v>
      </c>
      <c r="I155" s="383">
        <v>6</v>
      </c>
      <c r="J155" s="493">
        <v>1.7</v>
      </c>
      <c r="K155" s="494"/>
      <c r="L155" s="369">
        <v>1.3</v>
      </c>
      <c r="M155" s="384">
        <v>1.6</v>
      </c>
      <c r="N155" s="480">
        <v>0.63400000000000001</v>
      </c>
      <c r="O155" s="371">
        <v>0.88400000000000001</v>
      </c>
      <c r="P155" s="371">
        <v>1.1339999999999999</v>
      </c>
      <c r="Q155" s="371" t="s">
        <v>1039</v>
      </c>
      <c r="R155" s="371" t="s">
        <v>1039</v>
      </c>
      <c r="S155" s="371" t="s">
        <v>1039</v>
      </c>
      <c r="T155" s="372">
        <f t="shared" si="12"/>
        <v>19.359646113995765</v>
      </c>
      <c r="U155" s="373"/>
      <c r="V155" s="372">
        <f t="shared" si="13"/>
        <v>14.988113120512848</v>
      </c>
      <c r="W155" s="373"/>
      <c r="X155" s="371">
        <v>0.67</v>
      </c>
      <c r="Y155" s="371">
        <v>0.72</v>
      </c>
      <c r="Z155" s="371">
        <v>0.83</v>
      </c>
      <c r="AA155" s="371">
        <v>1.46</v>
      </c>
      <c r="AB155" s="371">
        <v>1.88</v>
      </c>
      <c r="AC155" s="371">
        <v>3</v>
      </c>
      <c r="AD155" s="371">
        <v>3.3</v>
      </c>
      <c r="AE155" s="371">
        <v>3.6</v>
      </c>
      <c r="AF155" s="371">
        <v>4</v>
      </c>
      <c r="AG155" s="371">
        <v>5</v>
      </c>
      <c r="AH155" s="374" t="s">
        <v>587</v>
      </c>
      <c r="AI155" s="371">
        <v>0.5</v>
      </c>
      <c r="AJ155" s="371">
        <v>0.67300000000000004</v>
      </c>
      <c r="AK155" s="371">
        <v>0.6</v>
      </c>
      <c r="AL155" s="371">
        <v>0.76300000000000001</v>
      </c>
      <c r="AM155" s="371">
        <v>0.7</v>
      </c>
      <c r="AN155" s="371">
        <v>0.873</v>
      </c>
      <c r="AO155" s="371">
        <v>0.8</v>
      </c>
      <c r="AP155" s="371">
        <v>0.97299999999999998</v>
      </c>
      <c r="AQ155" s="371">
        <v>1.68</v>
      </c>
      <c r="AR155" s="375">
        <v>1.47</v>
      </c>
      <c r="AS155" s="375">
        <v>1.8480000000000001</v>
      </c>
      <c r="AT155" s="375">
        <v>1.617</v>
      </c>
      <c r="AU155" s="376">
        <v>0.6</v>
      </c>
      <c r="AV155" s="377">
        <v>0.2</v>
      </c>
      <c r="AW155" s="385"/>
      <c r="AX155" s="385"/>
      <c r="AY155" s="385"/>
      <c r="AZ155" s="385"/>
      <c r="BA155" s="385"/>
      <c r="BB155" s="385"/>
      <c r="BC155" s="385"/>
      <c r="BD155" s="385"/>
      <c r="BE155" s="385"/>
      <c r="BF155" s="385"/>
      <c r="BG155" s="385"/>
      <c r="BH155" s="385"/>
      <c r="BI155" s="385"/>
      <c r="BJ155" s="385"/>
      <c r="BK155" s="385"/>
      <c r="BL155" s="385"/>
      <c r="BM155" s="385"/>
      <c r="BN155" s="385"/>
      <c r="BO155" s="385"/>
      <c r="BP155" s="385"/>
      <c r="BQ155" s="385"/>
      <c r="BR155" s="396"/>
      <c r="BS155" s="396"/>
      <c r="BT155" s="396"/>
      <c r="BU155" s="396"/>
      <c r="BV155" s="396"/>
      <c r="BW155" s="396"/>
      <c r="BX155" s="385"/>
      <c r="BY155" s="385"/>
      <c r="BZ155" s="385"/>
      <c r="CA155" s="385"/>
      <c r="CB155" s="385"/>
      <c r="CC155" s="385"/>
      <c r="CD155" s="385"/>
      <c r="CE155" s="385"/>
      <c r="CF155" s="385"/>
      <c r="CG155" s="385"/>
      <c r="CH155" s="385"/>
      <c r="CI155" s="385"/>
      <c r="CJ155" s="385"/>
      <c r="CK155" s="385"/>
      <c r="CL155" s="385"/>
      <c r="CM155" s="385"/>
      <c r="CN155" s="385"/>
      <c r="CO155" s="385"/>
      <c r="CP155" s="385"/>
      <c r="CQ155" s="385"/>
      <c r="CR155" s="385"/>
      <c r="CS155" s="396"/>
      <c r="CT155" s="396"/>
      <c r="CU155" s="396"/>
      <c r="CV155" s="396"/>
      <c r="CW155" s="396"/>
      <c r="CX155" s="396"/>
      <c r="CY155" s="385"/>
      <c r="CZ155" s="385"/>
      <c r="DA155" s="385"/>
      <c r="DB155" s="385"/>
      <c r="DC155" s="385"/>
      <c r="DD155" s="385"/>
      <c r="DE155" s="385"/>
      <c r="DF155" s="385"/>
      <c r="DG155" s="385"/>
      <c r="DH155" s="385"/>
      <c r="DI155" s="385"/>
      <c r="DJ155" s="385"/>
      <c r="DK155" s="385"/>
      <c r="DL155" s="385"/>
      <c r="DM155" s="385"/>
      <c r="DN155" s="385"/>
      <c r="DO155" s="385"/>
      <c r="DP155" s="385"/>
      <c r="DQ155" s="385"/>
      <c r="DR155" s="385"/>
      <c r="DS155" s="385"/>
      <c r="DT155" s="396"/>
      <c r="DU155" s="396"/>
      <c r="DV155" s="396"/>
      <c r="DW155" s="396"/>
      <c r="DX155" s="396"/>
      <c r="DY155" s="396"/>
      <c r="DZ155" s="385"/>
      <c r="EA155" s="385"/>
      <c r="EB155" s="385"/>
      <c r="EC155" s="385"/>
      <c r="ED155" s="385"/>
      <c r="EE155" s="385"/>
      <c r="EF155" s="385"/>
      <c r="EG155" s="385"/>
      <c r="EH155" s="385"/>
      <c r="EI155" s="385"/>
      <c r="EJ155" s="385"/>
      <c r="EK155" s="385"/>
      <c r="EL155" s="385"/>
      <c r="EM155" s="385"/>
      <c r="EN155" s="385"/>
      <c r="EO155" s="385"/>
      <c r="EP155" s="385"/>
      <c r="EQ155" s="385"/>
      <c r="ER155" s="385"/>
      <c r="ES155" s="385"/>
      <c r="ET155" s="385"/>
      <c r="EU155" s="396"/>
      <c r="EV155" s="396"/>
      <c r="EW155" s="396"/>
      <c r="EX155" s="396"/>
      <c r="EY155" s="396"/>
      <c r="EZ155" s="396"/>
      <c r="FA155" s="385"/>
      <c r="FB155" s="385"/>
      <c r="FC155" s="385"/>
      <c r="FD155" s="385"/>
      <c r="FE155" s="385"/>
      <c r="FF155" s="385"/>
      <c r="FG155" s="385"/>
      <c r="FH155" s="385"/>
      <c r="FI155" s="397"/>
      <c r="FJ155" s="398"/>
      <c r="FK155" s="398"/>
      <c r="FL155" s="398"/>
      <c r="FM155" s="398"/>
      <c r="FN155" s="398"/>
      <c r="FO155" s="398"/>
      <c r="FP155" s="386">
        <v>1.4</v>
      </c>
      <c r="FQ155" s="386">
        <v>1.4</v>
      </c>
      <c r="FR155" s="386">
        <v>1.4</v>
      </c>
      <c r="FS155" s="386">
        <v>1.3</v>
      </c>
      <c r="FT155" s="386">
        <v>1.3</v>
      </c>
      <c r="FU155" s="386">
        <v>1.2</v>
      </c>
      <c r="FV155" s="386">
        <v>1.2</v>
      </c>
      <c r="FW155" s="386">
        <v>1.1000000000000001</v>
      </c>
      <c r="FX155" s="386">
        <v>1.1000000000000001</v>
      </c>
      <c r="FY155" s="386">
        <v>1</v>
      </c>
      <c r="FZ155" s="386">
        <v>1</v>
      </c>
      <c r="GA155" s="386">
        <v>0.9</v>
      </c>
      <c r="GB155" s="385"/>
      <c r="GC155" s="484">
        <v>30.276869553000004</v>
      </c>
      <c r="GD155" s="484">
        <v>33.058070892000003</v>
      </c>
      <c r="GE155" s="484">
        <v>37.091471886000001</v>
      </c>
      <c r="GF155" s="484">
        <v>38.897275598999997</v>
      </c>
      <c r="GG155" s="485">
        <v>42.377072535000003</v>
      </c>
      <c r="GH155" s="486">
        <v>7.2891200970000014</v>
      </c>
      <c r="GI155" s="484">
        <v>6.0105583440000014</v>
      </c>
      <c r="GJ155" s="484">
        <v>7.987715694000002</v>
      </c>
      <c r="GK155" s="484">
        <v>11.058900111000003</v>
      </c>
      <c r="GL155" s="484">
        <v>5.2196954040000012</v>
      </c>
      <c r="GM155" s="484">
        <v>4.8901691789999999</v>
      </c>
      <c r="GN155" s="484">
        <v>5.5360405799999999</v>
      </c>
      <c r="GO155" s="485">
        <v>7.7109136650000005</v>
      </c>
    </row>
    <row r="156" spans="1:197" hidden="1">
      <c r="A156" s="390" t="s">
        <v>736</v>
      </c>
      <c r="B156" s="391">
        <v>371</v>
      </c>
      <c r="C156" s="392">
        <v>1000</v>
      </c>
      <c r="D156" s="392">
        <v>400</v>
      </c>
      <c r="E156" s="393">
        <v>19</v>
      </c>
      <c r="F156" s="393">
        <v>36</v>
      </c>
      <c r="G156" s="392">
        <v>30</v>
      </c>
      <c r="H156" s="399">
        <v>472</v>
      </c>
      <c r="I156" s="383">
        <v>6</v>
      </c>
      <c r="J156" s="493">
        <v>1.7</v>
      </c>
      <c r="K156" s="494"/>
      <c r="L156" s="369">
        <v>1.3</v>
      </c>
      <c r="M156" s="384">
        <v>1.6</v>
      </c>
      <c r="N156" s="480">
        <v>0.68799999999999994</v>
      </c>
      <c r="O156" s="371">
        <v>0.93799999999999994</v>
      </c>
      <c r="P156" s="371">
        <v>1.1879999999999999</v>
      </c>
      <c r="Q156" s="371" t="s">
        <v>1039</v>
      </c>
      <c r="R156" s="371" t="s">
        <v>1039</v>
      </c>
      <c r="S156" s="371" t="s">
        <v>1039</v>
      </c>
      <c r="T156" s="372">
        <f t="shared" si="12"/>
        <v>19.359646113995765</v>
      </c>
      <c r="U156" s="373"/>
      <c r="V156" s="372">
        <f t="shared" si="13"/>
        <v>14.988113120512848</v>
      </c>
      <c r="W156" s="373"/>
      <c r="X156" s="371">
        <v>0.67</v>
      </c>
      <c r="Y156" s="371">
        <v>0.72</v>
      </c>
      <c r="Z156" s="371">
        <v>0.83</v>
      </c>
      <c r="AA156" s="371">
        <v>1.46</v>
      </c>
      <c r="AB156" s="371">
        <v>1.88</v>
      </c>
      <c r="AC156" s="371">
        <v>3</v>
      </c>
      <c r="AD156" s="371">
        <v>3.3</v>
      </c>
      <c r="AE156" s="371">
        <v>3.6</v>
      </c>
      <c r="AF156" s="371">
        <v>4</v>
      </c>
      <c r="AG156" s="371">
        <v>5</v>
      </c>
      <c r="AH156" s="374" t="s">
        <v>587</v>
      </c>
      <c r="AI156" s="371">
        <v>0.57499999999999996</v>
      </c>
      <c r="AJ156" s="371">
        <v>0.71099999999999997</v>
      </c>
      <c r="AK156" s="371">
        <v>0.67500000000000004</v>
      </c>
      <c r="AL156" s="371">
        <v>0.81100000000000005</v>
      </c>
      <c r="AM156" s="371">
        <v>0.77500000000000002</v>
      </c>
      <c r="AN156" s="371">
        <v>0.91100000000000003</v>
      </c>
      <c r="AO156" s="371">
        <v>0.875</v>
      </c>
      <c r="AP156" s="371">
        <v>1.0109999999999999</v>
      </c>
      <c r="AQ156" s="371">
        <v>1.68</v>
      </c>
      <c r="AR156" s="375">
        <v>1.47</v>
      </c>
      <c r="AS156" s="375">
        <v>1.8480000000000001</v>
      </c>
      <c r="AT156" s="375">
        <v>1.617</v>
      </c>
      <c r="AU156" s="376">
        <v>0.6</v>
      </c>
      <c r="AV156" s="377">
        <v>0.2</v>
      </c>
      <c r="AW156" s="385"/>
      <c r="AX156" s="385"/>
      <c r="AY156" s="385"/>
      <c r="AZ156" s="385"/>
      <c r="BA156" s="385"/>
      <c r="BB156" s="385"/>
      <c r="BC156" s="385"/>
      <c r="BD156" s="385"/>
      <c r="BE156" s="385"/>
      <c r="BF156" s="385"/>
      <c r="BG156" s="385"/>
      <c r="BH156" s="385"/>
      <c r="BI156" s="385"/>
      <c r="BJ156" s="385"/>
      <c r="BK156" s="385"/>
      <c r="BL156" s="385"/>
      <c r="BM156" s="385"/>
      <c r="BN156" s="385"/>
      <c r="BO156" s="385"/>
      <c r="BP156" s="385"/>
      <c r="BQ156" s="385"/>
      <c r="BR156" s="396"/>
      <c r="BS156" s="396"/>
      <c r="BT156" s="396"/>
      <c r="BU156" s="396"/>
      <c r="BV156" s="396"/>
      <c r="BW156" s="396"/>
      <c r="BX156" s="385"/>
      <c r="BY156" s="385"/>
      <c r="BZ156" s="385"/>
      <c r="CA156" s="385"/>
      <c r="CB156" s="385"/>
      <c r="CC156" s="385"/>
      <c r="CD156" s="385"/>
      <c r="CE156" s="385"/>
      <c r="CF156" s="385"/>
      <c r="CG156" s="385"/>
      <c r="CH156" s="385"/>
      <c r="CI156" s="385"/>
      <c r="CJ156" s="385"/>
      <c r="CK156" s="385"/>
      <c r="CL156" s="385"/>
      <c r="CM156" s="385"/>
      <c r="CN156" s="385"/>
      <c r="CO156" s="385"/>
      <c r="CP156" s="385"/>
      <c r="CQ156" s="385"/>
      <c r="CR156" s="385"/>
      <c r="CS156" s="396"/>
      <c r="CT156" s="396"/>
      <c r="CU156" s="396"/>
      <c r="CV156" s="396"/>
      <c r="CW156" s="396"/>
      <c r="CX156" s="396"/>
      <c r="CY156" s="385"/>
      <c r="CZ156" s="385"/>
      <c r="DA156" s="385"/>
      <c r="DB156" s="385"/>
      <c r="DC156" s="385"/>
      <c r="DD156" s="385"/>
      <c r="DE156" s="385"/>
      <c r="DF156" s="385"/>
      <c r="DG156" s="385"/>
      <c r="DH156" s="385"/>
      <c r="DI156" s="385"/>
      <c r="DJ156" s="385"/>
      <c r="DK156" s="385"/>
      <c r="DL156" s="385"/>
      <c r="DM156" s="385"/>
      <c r="DN156" s="385"/>
      <c r="DO156" s="385"/>
      <c r="DP156" s="385"/>
      <c r="DQ156" s="385"/>
      <c r="DR156" s="385"/>
      <c r="DS156" s="385"/>
      <c r="DT156" s="396"/>
      <c r="DU156" s="396"/>
      <c r="DV156" s="396"/>
      <c r="DW156" s="396"/>
      <c r="DX156" s="396"/>
      <c r="DY156" s="396"/>
      <c r="DZ156" s="385"/>
      <c r="EA156" s="385"/>
      <c r="EB156" s="385"/>
      <c r="EC156" s="385"/>
      <c r="ED156" s="385"/>
      <c r="EE156" s="385"/>
      <c r="EF156" s="385"/>
      <c r="EG156" s="385"/>
      <c r="EH156" s="385"/>
      <c r="EI156" s="385"/>
      <c r="EJ156" s="385"/>
      <c r="EK156" s="385"/>
      <c r="EL156" s="385"/>
      <c r="EM156" s="385"/>
      <c r="EN156" s="385"/>
      <c r="EO156" s="385"/>
      <c r="EP156" s="385"/>
      <c r="EQ156" s="385"/>
      <c r="ER156" s="385"/>
      <c r="ES156" s="385"/>
      <c r="ET156" s="385"/>
      <c r="EU156" s="396"/>
      <c r="EV156" s="396"/>
      <c r="EW156" s="396"/>
      <c r="EX156" s="396"/>
      <c r="EY156" s="396"/>
      <c r="EZ156" s="396"/>
      <c r="FA156" s="385"/>
      <c r="FB156" s="385"/>
      <c r="FC156" s="385"/>
      <c r="FD156" s="385"/>
      <c r="FE156" s="385"/>
      <c r="FF156" s="385"/>
      <c r="FG156" s="385"/>
      <c r="FH156" s="385"/>
      <c r="FI156" s="397"/>
      <c r="FJ156" s="398"/>
      <c r="FK156" s="398"/>
      <c r="FL156" s="398"/>
      <c r="FM156" s="398"/>
      <c r="FN156" s="398"/>
      <c r="FO156" s="398"/>
      <c r="FP156" s="386">
        <v>1.4</v>
      </c>
      <c r="FQ156" s="386">
        <v>1.4</v>
      </c>
      <c r="FR156" s="386">
        <v>1.4</v>
      </c>
      <c r="FS156" s="386">
        <v>1.3</v>
      </c>
      <c r="FT156" s="386">
        <v>1.3</v>
      </c>
      <c r="FU156" s="386">
        <v>1.2</v>
      </c>
      <c r="FV156" s="386">
        <v>1.2</v>
      </c>
      <c r="FW156" s="386">
        <v>1.1000000000000001</v>
      </c>
      <c r="FX156" s="386">
        <v>1.1000000000000001</v>
      </c>
      <c r="FY156" s="386">
        <v>1</v>
      </c>
      <c r="FZ156" s="386">
        <v>1</v>
      </c>
      <c r="GA156" s="386">
        <v>0.9</v>
      </c>
      <c r="GB156" s="385"/>
      <c r="GC156" s="484">
        <v>27.601116606000001</v>
      </c>
      <c r="GD156" s="484">
        <v>29.802351788999999</v>
      </c>
      <c r="GE156" s="484">
        <v>35.127495584999998</v>
      </c>
      <c r="GF156" s="484">
        <v>38.066869512000004</v>
      </c>
      <c r="GG156" s="485">
        <v>40.518544626000001</v>
      </c>
      <c r="GH156" s="486">
        <v>7.2891200970000014</v>
      </c>
      <c r="GI156" s="484">
        <v>6.0105583440000014</v>
      </c>
      <c r="GJ156" s="484">
        <v>7.987715694000002</v>
      </c>
      <c r="GK156" s="484">
        <v>11.058900111000003</v>
      </c>
      <c r="GL156" s="484">
        <v>5.2196954040000012</v>
      </c>
      <c r="GM156" s="484">
        <v>4.8901691789999999</v>
      </c>
      <c r="GN156" s="484">
        <v>5.5360405799999999</v>
      </c>
      <c r="GO156" s="485">
        <v>7.7109136650000005</v>
      </c>
    </row>
    <row r="157" spans="1:197" hidden="1">
      <c r="A157" s="390" t="s">
        <v>737</v>
      </c>
      <c r="B157" s="391">
        <v>412</v>
      </c>
      <c r="C157" s="392">
        <v>1008</v>
      </c>
      <c r="D157" s="392">
        <v>402</v>
      </c>
      <c r="E157" s="393">
        <v>21</v>
      </c>
      <c r="F157" s="393">
        <v>40</v>
      </c>
      <c r="G157" s="392">
        <v>30</v>
      </c>
      <c r="H157" s="399">
        <v>524.20000000000005</v>
      </c>
      <c r="I157" s="383">
        <v>6</v>
      </c>
      <c r="J157" s="493">
        <v>1.7</v>
      </c>
      <c r="K157" s="494"/>
      <c r="L157" s="369">
        <v>1.3</v>
      </c>
      <c r="M157" s="384">
        <v>1.6</v>
      </c>
      <c r="N157" s="480">
        <v>0.68799999999999994</v>
      </c>
      <c r="O157" s="371">
        <v>0.93799999999999994</v>
      </c>
      <c r="P157" s="371">
        <v>1.1879999999999999</v>
      </c>
      <c r="Q157" s="371" t="s">
        <v>1039</v>
      </c>
      <c r="R157" s="371" t="s">
        <v>1039</v>
      </c>
      <c r="S157" s="371" t="s">
        <v>1039</v>
      </c>
      <c r="T157" s="372">
        <f t="shared" si="12"/>
        <v>19.359646113995765</v>
      </c>
      <c r="U157" s="373"/>
      <c r="V157" s="372">
        <f t="shared" si="13"/>
        <v>14.988113120512848</v>
      </c>
      <c r="W157" s="373"/>
      <c r="X157" s="374">
        <v>0.72</v>
      </c>
      <c r="Y157" s="374">
        <v>0.77</v>
      </c>
      <c r="Z157" s="374">
        <v>0.87</v>
      </c>
      <c r="AA157" s="374">
        <v>1.54</v>
      </c>
      <c r="AB157" s="374">
        <v>1.96</v>
      </c>
      <c r="AC157" s="374">
        <v>3.18</v>
      </c>
      <c r="AD157" s="374">
        <v>3.6</v>
      </c>
      <c r="AE157" s="374">
        <v>3.85</v>
      </c>
      <c r="AF157" s="374">
        <v>4.28</v>
      </c>
      <c r="AG157" s="374">
        <v>5.75</v>
      </c>
      <c r="AH157" s="374" t="s">
        <v>587</v>
      </c>
      <c r="AI157" s="371">
        <v>0.65</v>
      </c>
      <c r="AJ157" s="371">
        <v>0.97499999999999998</v>
      </c>
      <c r="AK157" s="371">
        <v>0.8</v>
      </c>
      <c r="AL157" s="371">
        <v>1.05</v>
      </c>
      <c r="AM157" s="371">
        <v>0.9</v>
      </c>
      <c r="AN157" s="371">
        <v>1.125</v>
      </c>
      <c r="AO157" s="371">
        <v>1</v>
      </c>
      <c r="AP157" s="371">
        <v>1.2</v>
      </c>
      <c r="AQ157" s="371">
        <v>1.68</v>
      </c>
      <c r="AR157" s="375">
        <v>1.47</v>
      </c>
      <c r="AS157" s="375">
        <v>1.8480000000000001</v>
      </c>
      <c r="AT157" s="375">
        <v>1.617</v>
      </c>
      <c r="AU157" s="376">
        <v>0.6</v>
      </c>
      <c r="AV157" s="377">
        <v>0.2</v>
      </c>
      <c r="AW157" s="385"/>
      <c r="AX157" s="385"/>
      <c r="AY157" s="385"/>
      <c r="AZ157" s="385"/>
      <c r="BA157" s="385"/>
      <c r="BB157" s="385"/>
      <c r="BC157" s="385"/>
      <c r="BD157" s="385"/>
      <c r="BE157" s="385"/>
      <c r="BF157" s="385"/>
      <c r="BG157" s="385"/>
      <c r="BH157" s="385"/>
      <c r="BI157" s="385"/>
      <c r="BJ157" s="385"/>
      <c r="BK157" s="385"/>
      <c r="BL157" s="385"/>
      <c r="BM157" s="385"/>
      <c r="BN157" s="385"/>
      <c r="BO157" s="385"/>
      <c r="BP157" s="385"/>
      <c r="BQ157" s="385"/>
      <c r="BR157" s="396"/>
      <c r="BS157" s="396"/>
      <c r="BT157" s="396"/>
      <c r="BU157" s="396"/>
      <c r="BV157" s="396"/>
      <c r="BW157" s="396"/>
      <c r="BX157" s="385"/>
      <c r="BY157" s="385"/>
      <c r="BZ157" s="385"/>
      <c r="CA157" s="385"/>
      <c r="CB157" s="385"/>
      <c r="CC157" s="385"/>
      <c r="CD157" s="385"/>
      <c r="CE157" s="385"/>
      <c r="CF157" s="385"/>
      <c r="CG157" s="385"/>
      <c r="CH157" s="385"/>
      <c r="CI157" s="385"/>
      <c r="CJ157" s="385"/>
      <c r="CK157" s="385"/>
      <c r="CL157" s="385"/>
      <c r="CM157" s="385"/>
      <c r="CN157" s="385"/>
      <c r="CO157" s="385"/>
      <c r="CP157" s="385"/>
      <c r="CQ157" s="385"/>
      <c r="CR157" s="385"/>
      <c r="CS157" s="396"/>
      <c r="CT157" s="396"/>
      <c r="CU157" s="396"/>
      <c r="CV157" s="396"/>
      <c r="CW157" s="396"/>
      <c r="CX157" s="396"/>
      <c r="CY157" s="385"/>
      <c r="CZ157" s="385"/>
      <c r="DA157" s="385"/>
      <c r="DB157" s="385"/>
      <c r="DC157" s="385"/>
      <c r="DD157" s="385"/>
      <c r="DE157" s="385"/>
      <c r="DF157" s="385"/>
      <c r="DG157" s="385"/>
      <c r="DH157" s="385"/>
      <c r="DI157" s="385"/>
      <c r="DJ157" s="385"/>
      <c r="DK157" s="385"/>
      <c r="DL157" s="385"/>
      <c r="DM157" s="385"/>
      <c r="DN157" s="385"/>
      <c r="DO157" s="385"/>
      <c r="DP157" s="385"/>
      <c r="DQ157" s="385"/>
      <c r="DR157" s="385"/>
      <c r="DS157" s="385"/>
      <c r="DT157" s="396"/>
      <c r="DU157" s="396"/>
      <c r="DV157" s="396"/>
      <c r="DW157" s="396"/>
      <c r="DX157" s="396"/>
      <c r="DY157" s="396"/>
      <c r="DZ157" s="385"/>
      <c r="EA157" s="385"/>
      <c r="EB157" s="385"/>
      <c r="EC157" s="385"/>
      <c r="ED157" s="385"/>
      <c r="EE157" s="385"/>
      <c r="EF157" s="385"/>
      <c r="EG157" s="385"/>
      <c r="EH157" s="385"/>
      <c r="EI157" s="385"/>
      <c r="EJ157" s="385"/>
      <c r="EK157" s="385"/>
      <c r="EL157" s="385"/>
      <c r="EM157" s="385"/>
      <c r="EN157" s="385"/>
      <c r="EO157" s="385"/>
      <c r="EP157" s="385"/>
      <c r="EQ157" s="385"/>
      <c r="ER157" s="385"/>
      <c r="ES157" s="385"/>
      <c r="ET157" s="385"/>
      <c r="EU157" s="396"/>
      <c r="EV157" s="396"/>
      <c r="EW157" s="396"/>
      <c r="EX157" s="396"/>
      <c r="EY157" s="396"/>
      <c r="EZ157" s="396"/>
      <c r="FA157" s="385"/>
      <c r="FB157" s="385"/>
      <c r="FC157" s="385"/>
      <c r="FD157" s="385"/>
      <c r="FE157" s="385"/>
      <c r="FF157" s="385"/>
      <c r="FG157" s="385"/>
      <c r="FH157" s="385"/>
      <c r="FI157" s="397"/>
      <c r="FJ157" s="398"/>
      <c r="FK157" s="398"/>
      <c r="FL157" s="398"/>
      <c r="FM157" s="398"/>
      <c r="FN157" s="398"/>
      <c r="FO157" s="398"/>
      <c r="FP157" s="386">
        <v>1.4</v>
      </c>
      <c r="FQ157" s="386">
        <v>1.4</v>
      </c>
      <c r="FR157" s="386">
        <v>1.4</v>
      </c>
      <c r="FS157" s="386">
        <v>1.3</v>
      </c>
      <c r="FT157" s="386">
        <v>1.3</v>
      </c>
      <c r="FU157" s="386">
        <v>1.2</v>
      </c>
      <c r="FV157" s="386">
        <v>1.2</v>
      </c>
      <c r="FW157" s="386">
        <v>1.1000000000000001</v>
      </c>
      <c r="FX157" s="386">
        <v>1.1000000000000001</v>
      </c>
      <c r="FY157" s="386">
        <v>1</v>
      </c>
      <c r="FZ157" s="386">
        <v>1</v>
      </c>
      <c r="GA157" s="386">
        <v>0.9</v>
      </c>
      <c r="GB157" s="385"/>
      <c r="GC157" s="484">
        <v>26.33573590200001</v>
      </c>
      <c r="GD157" s="484">
        <v>29.802351788999999</v>
      </c>
      <c r="GE157" s="484">
        <v>32.003586972000001</v>
      </c>
      <c r="GF157" s="484">
        <v>34.494805233000008</v>
      </c>
      <c r="GG157" s="485">
        <v>36.722402514000002</v>
      </c>
      <c r="GH157" s="486">
        <v>7.2891200970000014</v>
      </c>
      <c r="GI157" s="484">
        <v>6.0105583440000014</v>
      </c>
      <c r="GJ157" s="484">
        <v>7.987715694000002</v>
      </c>
      <c r="GK157" s="484">
        <v>11.058900111000003</v>
      </c>
      <c r="GL157" s="484">
        <v>5.2196954040000012</v>
      </c>
      <c r="GM157" s="484">
        <v>4.8901691789999999</v>
      </c>
      <c r="GN157" s="484">
        <v>5.5360405799999999</v>
      </c>
      <c r="GO157" s="485">
        <v>7.7109136650000005</v>
      </c>
    </row>
    <row r="158" spans="1:197" hidden="1">
      <c r="A158" s="390" t="s">
        <v>738</v>
      </c>
      <c r="B158" s="391">
        <v>296</v>
      </c>
      <c r="C158" s="392">
        <v>982</v>
      </c>
      <c r="D158" s="392">
        <v>400</v>
      </c>
      <c r="E158" s="393">
        <v>16.5</v>
      </c>
      <c r="F158" s="393">
        <v>27</v>
      </c>
      <c r="G158" s="392">
        <v>30</v>
      </c>
      <c r="H158" s="399">
        <v>376.8</v>
      </c>
      <c r="I158" s="383">
        <v>6</v>
      </c>
      <c r="J158" s="493">
        <v>1.7</v>
      </c>
      <c r="K158" s="494"/>
      <c r="L158" s="369">
        <v>1.3</v>
      </c>
      <c r="M158" s="384">
        <v>1.6</v>
      </c>
      <c r="N158" s="480">
        <v>0.63400000000000001</v>
      </c>
      <c r="O158" s="371">
        <v>0.88400000000000001</v>
      </c>
      <c r="P158" s="371">
        <v>1.1339999999999999</v>
      </c>
      <c r="Q158" s="371" t="s">
        <v>1039</v>
      </c>
      <c r="R158" s="371" t="s">
        <v>1039</v>
      </c>
      <c r="S158" s="371" t="s">
        <v>1039</v>
      </c>
      <c r="T158" s="372">
        <f t="shared" si="12"/>
        <v>19.359646113995765</v>
      </c>
      <c r="U158" s="373"/>
      <c r="V158" s="372">
        <f t="shared" si="13"/>
        <v>14.988113120512848</v>
      </c>
      <c r="W158" s="373"/>
      <c r="X158" s="371">
        <v>0.67</v>
      </c>
      <c r="Y158" s="371">
        <v>0.72</v>
      </c>
      <c r="Z158" s="371">
        <v>0.83</v>
      </c>
      <c r="AA158" s="371">
        <v>1.46</v>
      </c>
      <c r="AB158" s="371">
        <v>1.88</v>
      </c>
      <c r="AC158" s="371">
        <v>3</v>
      </c>
      <c r="AD158" s="371">
        <v>3.3</v>
      </c>
      <c r="AE158" s="371">
        <v>3.6</v>
      </c>
      <c r="AF158" s="371">
        <v>4</v>
      </c>
      <c r="AG158" s="371">
        <v>5</v>
      </c>
      <c r="AH158" s="374" t="s">
        <v>587</v>
      </c>
      <c r="AI158" s="371">
        <v>0.5</v>
      </c>
      <c r="AJ158" s="371">
        <v>0.67300000000000004</v>
      </c>
      <c r="AK158" s="371">
        <v>0.6</v>
      </c>
      <c r="AL158" s="371">
        <v>0.76300000000000001</v>
      </c>
      <c r="AM158" s="371">
        <v>0.7</v>
      </c>
      <c r="AN158" s="371">
        <v>0.873</v>
      </c>
      <c r="AO158" s="371">
        <v>0.8</v>
      </c>
      <c r="AP158" s="371">
        <v>0.97299999999999998</v>
      </c>
      <c r="AQ158" s="371">
        <v>1.68</v>
      </c>
      <c r="AR158" s="375">
        <v>1.47</v>
      </c>
      <c r="AS158" s="375">
        <v>1.8480000000000001</v>
      </c>
      <c r="AT158" s="375">
        <v>1.617</v>
      </c>
      <c r="AU158" s="376">
        <v>0.6</v>
      </c>
      <c r="AV158" s="377">
        <v>0.2</v>
      </c>
      <c r="AW158" s="385"/>
      <c r="AX158" s="385"/>
      <c r="AY158" s="385"/>
      <c r="AZ158" s="385"/>
      <c r="BA158" s="385"/>
      <c r="BB158" s="385"/>
      <c r="BC158" s="385"/>
      <c r="BD158" s="385"/>
      <c r="BE158" s="385"/>
      <c r="BF158" s="385"/>
      <c r="BG158" s="385"/>
      <c r="BH158" s="385"/>
      <c r="BI158" s="385"/>
      <c r="BJ158" s="385"/>
      <c r="BK158" s="385"/>
      <c r="BL158" s="385"/>
      <c r="BM158" s="385"/>
      <c r="BN158" s="385"/>
      <c r="BO158" s="385"/>
      <c r="BP158" s="385"/>
      <c r="BQ158" s="385"/>
      <c r="BR158" s="385"/>
      <c r="BS158" s="396"/>
      <c r="BT158" s="396"/>
      <c r="BU158" s="396"/>
      <c r="BV158" s="396"/>
      <c r="BW158" s="396"/>
      <c r="BX158" s="385"/>
      <c r="BY158" s="385"/>
      <c r="BZ158" s="385"/>
      <c r="CA158" s="385"/>
      <c r="CB158" s="385"/>
      <c r="CC158" s="385"/>
      <c r="CD158" s="385"/>
      <c r="CE158" s="385"/>
      <c r="CF158" s="385"/>
      <c r="CG158" s="385"/>
      <c r="CH158" s="385"/>
      <c r="CI158" s="385"/>
      <c r="CJ158" s="385"/>
      <c r="CK158" s="385"/>
      <c r="CL158" s="385"/>
      <c r="CM158" s="385"/>
      <c r="CN158" s="385"/>
      <c r="CO158" s="385"/>
      <c r="CP158" s="385"/>
      <c r="CQ158" s="385"/>
      <c r="CR158" s="385"/>
      <c r="CS158" s="385"/>
      <c r="CT158" s="396"/>
      <c r="CU158" s="396"/>
      <c r="CV158" s="396"/>
      <c r="CW158" s="396"/>
      <c r="CX158" s="396"/>
      <c r="CY158" s="385"/>
      <c r="CZ158" s="385"/>
      <c r="DA158" s="385"/>
      <c r="DB158" s="385"/>
      <c r="DC158" s="385"/>
      <c r="DD158" s="385"/>
      <c r="DE158" s="385"/>
      <c r="DF158" s="385"/>
      <c r="DG158" s="385"/>
      <c r="DH158" s="385"/>
      <c r="DI158" s="385"/>
      <c r="DJ158" s="385"/>
      <c r="DK158" s="385"/>
      <c r="DL158" s="385"/>
      <c r="DM158" s="385"/>
      <c r="DN158" s="385"/>
      <c r="DO158" s="385"/>
      <c r="DP158" s="385"/>
      <c r="DQ158" s="385"/>
      <c r="DR158" s="385"/>
      <c r="DS158" s="385"/>
      <c r="DT158" s="385"/>
      <c r="DU158" s="396"/>
      <c r="DV158" s="396"/>
      <c r="DW158" s="396"/>
      <c r="DX158" s="396"/>
      <c r="DY158" s="396"/>
      <c r="DZ158" s="385"/>
      <c r="EA158" s="385"/>
      <c r="EB158" s="385"/>
      <c r="EC158" s="385"/>
      <c r="ED158" s="385"/>
      <c r="EE158" s="385"/>
      <c r="EF158" s="385"/>
      <c r="EG158" s="385"/>
      <c r="EH158" s="385"/>
      <c r="EI158" s="385"/>
      <c r="EJ158" s="385"/>
      <c r="EK158" s="385"/>
      <c r="EL158" s="385"/>
      <c r="EM158" s="385"/>
      <c r="EN158" s="385"/>
      <c r="EO158" s="385"/>
      <c r="EP158" s="385"/>
      <c r="EQ158" s="385"/>
      <c r="ER158" s="385"/>
      <c r="ES158" s="385"/>
      <c r="ET158" s="385"/>
      <c r="EU158" s="385"/>
      <c r="EV158" s="396"/>
      <c r="EW158" s="396"/>
      <c r="EX158" s="396"/>
      <c r="EY158" s="396"/>
      <c r="EZ158" s="396"/>
      <c r="FA158" s="385"/>
      <c r="FB158" s="385"/>
      <c r="FC158" s="385"/>
      <c r="FD158" s="385"/>
      <c r="FE158" s="385"/>
      <c r="FF158" s="385"/>
      <c r="FG158" s="385"/>
      <c r="FH158" s="385"/>
      <c r="FI158" s="397"/>
      <c r="FJ158" s="398"/>
      <c r="FK158" s="398"/>
      <c r="FL158" s="398"/>
      <c r="FM158" s="398"/>
      <c r="FN158" s="398"/>
      <c r="FO158" s="398"/>
      <c r="FP158" s="386">
        <v>1.4</v>
      </c>
      <c r="FQ158" s="386">
        <v>1.4</v>
      </c>
      <c r="FR158" s="386">
        <v>1.4</v>
      </c>
      <c r="FS158" s="386">
        <v>1.3</v>
      </c>
      <c r="FT158" s="386">
        <v>1.3</v>
      </c>
      <c r="FU158" s="386">
        <v>1.2</v>
      </c>
      <c r="FV158" s="386">
        <v>1.2</v>
      </c>
      <c r="FW158" s="386">
        <v>1.1000000000000001</v>
      </c>
      <c r="FX158" s="386">
        <v>1.1000000000000001</v>
      </c>
      <c r="FY158" s="386">
        <v>1</v>
      </c>
      <c r="FZ158" s="386">
        <v>1</v>
      </c>
      <c r="GA158" s="386">
        <v>0.9</v>
      </c>
      <c r="GB158" s="385"/>
      <c r="GC158" s="484">
        <v>36.524686779000007</v>
      </c>
      <c r="GD158" s="484">
        <v>41.546666448000003</v>
      </c>
      <c r="GE158" s="484">
        <v>44.261962541999992</v>
      </c>
      <c r="GF158" s="484">
        <v>47.675854233000003</v>
      </c>
      <c r="GG158" s="485">
        <v>50.615228160000008</v>
      </c>
      <c r="GH158" s="486">
        <v>7.2891200970000014</v>
      </c>
      <c r="GI158" s="484">
        <v>6.0105583440000014</v>
      </c>
      <c r="GJ158" s="484">
        <v>7.987715694000002</v>
      </c>
      <c r="GK158" s="484">
        <v>11.058900111000003</v>
      </c>
      <c r="GL158" s="484">
        <v>5.2196954040000012</v>
      </c>
      <c r="GM158" s="484">
        <v>4.8901691789999999</v>
      </c>
      <c r="GN158" s="484">
        <v>5.5360405799999999</v>
      </c>
      <c r="GO158" s="485">
        <v>7.7109136650000005</v>
      </c>
    </row>
    <row r="159" spans="1:197" hidden="1">
      <c r="A159" s="390" t="s">
        <v>739</v>
      </c>
      <c r="B159" s="391">
        <v>477</v>
      </c>
      <c r="C159" s="392">
        <v>1018</v>
      </c>
      <c r="D159" s="392">
        <v>404</v>
      </c>
      <c r="E159" s="393">
        <v>25.5</v>
      </c>
      <c r="F159" s="393">
        <v>45</v>
      </c>
      <c r="G159" s="392">
        <v>30</v>
      </c>
      <c r="H159" s="399">
        <v>608</v>
      </c>
      <c r="I159" s="383">
        <v>7</v>
      </c>
      <c r="J159" s="493">
        <v>1.7</v>
      </c>
      <c r="K159" s="494"/>
      <c r="L159" s="369">
        <v>1.3</v>
      </c>
      <c r="M159" s="384">
        <v>1.6</v>
      </c>
      <c r="N159" s="480">
        <v>0.68799999999999994</v>
      </c>
      <c r="O159" s="371">
        <v>0.93799999999999994</v>
      </c>
      <c r="P159" s="371">
        <v>1.1879999999999999</v>
      </c>
      <c r="Q159" s="371" t="s">
        <v>1039</v>
      </c>
      <c r="R159" s="371" t="s">
        <v>1039</v>
      </c>
      <c r="S159" s="371" t="s">
        <v>1039</v>
      </c>
      <c r="T159" s="372">
        <f t="shared" si="12"/>
        <v>19.359646113995765</v>
      </c>
      <c r="U159" s="373"/>
      <c r="V159" s="372">
        <f t="shared" si="13"/>
        <v>14.988113120512848</v>
      </c>
      <c r="W159" s="373"/>
      <c r="X159" s="374" t="s">
        <v>587</v>
      </c>
      <c r="Y159" s="374" t="s">
        <v>587</v>
      </c>
      <c r="Z159" s="374" t="s">
        <v>587</v>
      </c>
      <c r="AA159" s="374" t="s">
        <v>587</v>
      </c>
      <c r="AB159" s="374" t="s">
        <v>587</v>
      </c>
      <c r="AC159" s="374" t="s">
        <v>587</v>
      </c>
      <c r="AD159" s="374" t="s">
        <v>587</v>
      </c>
      <c r="AE159" s="374" t="s">
        <v>587</v>
      </c>
      <c r="AF159" s="374" t="s">
        <v>587</v>
      </c>
      <c r="AG159" s="374" t="s">
        <v>587</v>
      </c>
      <c r="AH159" s="374" t="s">
        <v>587</v>
      </c>
      <c r="AI159" s="371">
        <v>0.65</v>
      </c>
      <c r="AJ159" s="371">
        <v>1.2</v>
      </c>
      <c r="AK159" s="371">
        <v>0.8</v>
      </c>
      <c r="AL159" s="371">
        <v>1.2</v>
      </c>
      <c r="AM159" s="371">
        <v>0.9</v>
      </c>
      <c r="AN159" s="371">
        <v>1.2</v>
      </c>
      <c r="AO159" s="371">
        <v>1</v>
      </c>
      <c r="AP159" s="371">
        <v>1.2</v>
      </c>
      <c r="AQ159" s="371">
        <v>1.68</v>
      </c>
      <c r="AR159" s="375">
        <v>1.47</v>
      </c>
      <c r="AS159" s="375">
        <v>1.8480000000000001</v>
      </c>
      <c r="AT159" s="375">
        <v>1.617</v>
      </c>
      <c r="AU159" s="376">
        <v>0.6</v>
      </c>
      <c r="AV159" s="377">
        <v>0.2</v>
      </c>
      <c r="AW159" s="385"/>
      <c r="AX159" s="385"/>
      <c r="AY159" s="385"/>
      <c r="AZ159" s="385"/>
      <c r="BA159" s="385"/>
      <c r="BB159" s="385"/>
      <c r="BC159" s="385"/>
      <c r="BD159" s="385"/>
      <c r="BE159" s="385"/>
      <c r="BF159" s="385"/>
      <c r="BG159" s="385"/>
      <c r="BH159" s="385"/>
      <c r="BI159" s="385"/>
      <c r="BJ159" s="385"/>
      <c r="BK159" s="385"/>
      <c r="BL159" s="385"/>
      <c r="BM159" s="385"/>
      <c r="BN159" s="385"/>
      <c r="BO159" s="385"/>
      <c r="BP159" s="385"/>
      <c r="BQ159" s="385"/>
      <c r="BR159" s="385"/>
      <c r="BS159" s="385"/>
      <c r="BT159" s="396"/>
      <c r="BU159" s="396"/>
      <c r="BV159" s="396"/>
      <c r="BW159" s="396"/>
      <c r="BX159" s="385"/>
      <c r="BY159" s="385"/>
      <c r="BZ159" s="385"/>
      <c r="CA159" s="385"/>
      <c r="CB159" s="385"/>
      <c r="CC159" s="385"/>
      <c r="CD159" s="385"/>
      <c r="CE159" s="385"/>
      <c r="CF159" s="385"/>
      <c r="CG159" s="385"/>
      <c r="CH159" s="385"/>
      <c r="CI159" s="385"/>
      <c r="CJ159" s="385"/>
      <c r="CK159" s="385"/>
      <c r="CL159" s="385"/>
      <c r="CM159" s="385"/>
      <c r="CN159" s="385"/>
      <c r="CO159" s="385"/>
      <c r="CP159" s="385"/>
      <c r="CQ159" s="385"/>
      <c r="CR159" s="385"/>
      <c r="CS159" s="385"/>
      <c r="CT159" s="385"/>
      <c r="CU159" s="396"/>
      <c r="CV159" s="396"/>
      <c r="CW159" s="396"/>
      <c r="CX159" s="396"/>
      <c r="CY159" s="385"/>
      <c r="CZ159" s="385"/>
      <c r="DA159" s="385"/>
      <c r="DB159" s="385"/>
      <c r="DC159" s="385"/>
      <c r="DD159" s="385"/>
      <c r="DE159" s="385"/>
      <c r="DF159" s="385"/>
      <c r="DG159" s="385"/>
      <c r="DH159" s="385"/>
      <c r="DI159" s="385"/>
      <c r="DJ159" s="385"/>
      <c r="DK159" s="385"/>
      <c r="DL159" s="385"/>
      <c r="DM159" s="385"/>
      <c r="DN159" s="385"/>
      <c r="DO159" s="385"/>
      <c r="DP159" s="385"/>
      <c r="DQ159" s="385"/>
      <c r="DR159" s="385"/>
      <c r="DS159" s="385"/>
      <c r="DT159" s="385"/>
      <c r="DU159" s="385"/>
      <c r="DV159" s="396"/>
      <c r="DW159" s="396"/>
      <c r="DX159" s="396"/>
      <c r="DY159" s="396"/>
      <c r="DZ159" s="385"/>
      <c r="EA159" s="385"/>
      <c r="EB159" s="385"/>
      <c r="EC159" s="385"/>
      <c r="ED159" s="385"/>
      <c r="EE159" s="385"/>
      <c r="EF159" s="385"/>
      <c r="EG159" s="385"/>
      <c r="EH159" s="385"/>
      <c r="EI159" s="385"/>
      <c r="EJ159" s="385"/>
      <c r="EK159" s="385"/>
      <c r="EL159" s="385"/>
      <c r="EM159" s="385"/>
      <c r="EN159" s="385"/>
      <c r="EO159" s="385"/>
      <c r="EP159" s="385"/>
      <c r="EQ159" s="385"/>
      <c r="ER159" s="385"/>
      <c r="ES159" s="385"/>
      <c r="ET159" s="385"/>
      <c r="EU159" s="385"/>
      <c r="EV159" s="385"/>
      <c r="EW159" s="396"/>
      <c r="EX159" s="396"/>
      <c r="EY159" s="396"/>
      <c r="EZ159" s="396"/>
      <c r="FA159" s="385"/>
      <c r="FB159" s="385"/>
      <c r="FC159" s="385"/>
      <c r="FD159" s="385"/>
      <c r="FE159" s="385"/>
      <c r="FF159" s="385"/>
      <c r="FG159" s="385"/>
      <c r="FH159" s="385"/>
      <c r="FI159" s="397"/>
      <c r="FJ159" s="398"/>
      <c r="FK159" s="398"/>
      <c r="FL159" s="398"/>
      <c r="FM159" s="398"/>
      <c r="FN159" s="398"/>
      <c r="FO159" s="398"/>
      <c r="FP159" s="386">
        <v>1.4</v>
      </c>
      <c r="FQ159" s="386">
        <v>1.4</v>
      </c>
      <c r="FR159" s="386">
        <v>1.4</v>
      </c>
      <c r="FS159" s="386">
        <v>1.3</v>
      </c>
      <c r="FT159" s="386">
        <v>1.3</v>
      </c>
      <c r="FU159" s="386">
        <v>1.2</v>
      </c>
      <c r="FV159" s="386">
        <v>1.2</v>
      </c>
      <c r="FW159" s="386">
        <v>1.1000000000000001</v>
      </c>
      <c r="FX159" s="386">
        <v>1.1000000000000001</v>
      </c>
      <c r="FY159" s="386">
        <v>1</v>
      </c>
      <c r="FZ159" s="386">
        <v>1</v>
      </c>
      <c r="GA159" s="386">
        <v>0.9</v>
      </c>
      <c r="GB159" s="385"/>
      <c r="GC159" s="484">
        <v>22.816395819000004</v>
      </c>
      <c r="GD159" s="484">
        <v>25.940304431999998</v>
      </c>
      <c r="GE159" s="484">
        <v>27.772470243000001</v>
      </c>
      <c r="GF159" s="484">
        <v>29.934162279000002</v>
      </c>
      <c r="GG159" s="485">
        <v>31.858595433000012</v>
      </c>
      <c r="GH159" s="486">
        <v>7.2891200970000014</v>
      </c>
      <c r="GI159" s="484">
        <v>6.0105583440000014</v>
      </c>
      <c r="GJ159" s="484">
        <v>7.987715694000002</v>
      </c>
      <c r="GK159" s="484">
        <v>11.058900111000003</v>
      </c>
      <c r="GL159" s="484">
        <v>5.2196954040000012</v>
      </c>
      <c r="GM159" s="484">
        <v>4.8901691789999999</v>
      </c>
      <c r="GN159" s="484">
        <v>5.5360405799999999</v>
      </c>
      <c r="GO159" s="485">
        <v>7.7109136650000005</v>
      </c>
    </row>
    <row r="160" spans="1:197" hidden="1">
      <c r="A160" s="390" t="s">
        <v>740</v>
      </c>
      <c r="B160" s="391">
        <v>554</v>
      </c>
      <c r="C160" s="392">
        <v>1032</v>
      </c>
      <c r="D160" s="392">
        <v>408</v>
      </c>
      <c r="E160" s="393">
        <v>29.5</v>
      </c>
      <c r="F160" s="393">
        <v>52</v>
      </c>
      <c r="G160" s="392">
        <v>30</v>
      </c>
      <c r="H160" s="399">
        <v>705.8</v>
      </c>
      <c r="I160" s="383">
        <v>7</v>
      </c>
      <c r="J160" s="493">
        <v>1.7</v>
      </c>
      <c r="K160" s="494"/>
      <c r="L160" s="369">
        <v>1.3</v>
      </c>
      <c r="M160" s="384">
        <v>1.6</v>
      </c>
      <c r="N160" s="480">
        <v>0.68799999999999994</v>
      </c>
      <c r="O160" s="371">
        <v>0.93799999999999994</v>
      </c>
      <c r="P160" s="371">
        <v>1.1879999999999999</v>
      </c>
      <c r="Q160" s="371" t="s">
        <v>1039</v>
      </c>
      <c r="R160" s="371" t="s">
        <v>1039</v>
      </c>
      <c r="S160" s="371" t="s">
        <v>1039</v>
      </c>
      <c r="T160" s="372">
        <f t="shared" si="12"/>
        <v>19.359646113995765</v>
      </c>
      <c r="U160" s="373"/>
      <c r="V160" s="372">
        <f t="shared" si="13"/>
        <v>14.988113120512848</v>
      </c>
      <c r="W160" s="373"/>
      <c r="X160" s="374" t="s">
        <v>587</v>
      </c>
      <c r="Y160" s="374" t="s">
        <v>587</v>
      </c>
      <c r="Z160" s="374" t="s">
        <v>587</v>
      </c>
      <c r="AA160" s="374" t="s">
        <v>587</v>
      </c>
      <c r="AB160" s="374" t="s">
        <v>587</v>
      </c>
      <c r="AC160" s="374" t="s">
        <v>587</v>
      </c>
      <c r="AD160" s="374" t="s">
        <v>587</v>
      </c>
      <c r="AE160" s="374" t="s">
        <v>587</v>
      </c>
      <c r="AF160" s="374" t="s">
        <v>587</v>
      </c>
      <c r="AG160" s="374" t="s">
        <v>587</v>
      </c>
      <c r="AH160" s="374" t="s">
        <v>587</v>
      </c>
      <c r="AI160" s="371">
        <v>0.65</v>
      </c>
      <c r="AJ160" s="371">
        <v>1.2</v>
      </c>
      <c r="AK160" s="371">
        <v>0.8</v>
      </c>
      <c r="AL160" s="371">
        <v>1.2</v>
      </c>
      <c r="AM160" s="371">
        <v>0.9</v>
      </c>
      <c r="AN160" s="371">
        <v>1.2</v>
      </c>
      <c r="AO160" s="371">
        <v>1</v>
      </c>
      <c r="AP160" s="371">
        <v>1.2</v>
      </c>
      <c r="AQ160" s="371">
        <v>1.68</v>
      </c>
      <c r="AR160" s="375">
        <v>1.47</v>
      </c>
      <c r="AS160" s="375">
        <v>1.8480000000000001</v>
      </c>
      <c r="AT160" s="375">
        <v>1.617</v>
      </c>
      <c r="AU160" s="376">
        <v>0.62</v>
      </c>
      <c r="AV160" s="377">
        <v>0.22</v>
      </c>
      <c r="AW160" s="385"/>
      <c r="AX160" s="385"/>
      <c r="AY160" s="385"/>
      <c r="AZ160" s="385"/>
      <c r="BA160" s="385"/>
      <c r="BB160" s="385"/>
      <c r="BC160" s="385"/>
      <c r="BD160" s="385"/>
      <c r="BE160" s="385"/>
      <c r="BF160" s="385"/>
      <c r="BG160" s="385"/>
      <c r="BH160" s="385"/>
      <c r="BI160" s="385"/>
      <c r="BJ160" s="385"/>
      <c r="BK160" s="385"/>
      <c r="BL160" s="385"/>
      <c r="BM160" s="385"/>
      <c r="BN160" s="385"/>
      <c r="BO160" s="385"/>
      <c r="BP160" s="385"/>
      <c r="BQ160" s="385"/>
      <c r="BR160" s="385"/>
      <c r="BS160" s="385"/>
      <c r="BT160" s="396"/>
      <c r="BU160" s="396"/>
      <c r="BV160" s="396"/>
      <c r="BW160" s="396"/>
      <c r="BX160" s="385"/>
      <c r="BY160" s="385"/>
      <c r="BZ160" s="385"/>
      <c r="CA160" s="385"/>
      <c r="CB160" s="385"/>
      <c r="CC160" s="385"/>
      <c r="CD160" s="385"/>
      <c r="CE160" s="385"/>
      <c r="CF160" s="385"/>
      <c r="CG160" s="385"/>
      <c r="CH160" s="385"/>
      <c r="CI160" s="385"/>
      <c r="CJ160" s="385"/>
      <c r="CK160" s="385"/>
      <c r="CL160" s="385"/>
      <c r="CM160" s="385"/>
      <c r="CN160" s="385"/>
      <c r="CO160" s="385"/>
      <c r="CP160" s="385"/>
      <c r="CQ160" s="385"/>
      <c r="CR160" s="385"/>
      <c r="CS160" s="385"/>
      <c r="CT160" s="385"/>
      <c r="CU160" s="396"/>
      <c r="CV160" s="396"/>
      <c r="CW160" s="396"/>
      <c r="CX160" s="396"/>
      <c r="CY160" s="385"/>
      <c r="CZ160" s="385"/>
      <c r="DA160" s="385"/>
      <c r="DB160" s="385"/>
      <c r="DC160" s="385"/>
      <c r="DD160" s="385"/>
      <c r="DE160" s="385"/>
      <c r="DF160" s="385"/>
      <c r="DG160" s="385"/>
      <c r="DH160" s="385"/>
      <c r="DI160" s="385"/>
      <c r="DJ160" s="385"/>
      <c r="DK160" s="385"/>
      <c r="DL160" s="385"/>
      <c r="DM160" s="385"/>
      <c r="DN160" s="385"/>
      <c r="DO160" s="385"/>
      <c r="DP160" s="385"/>
      <c r="DQ160" s="385"/>
      <c r="DR160" s="385"/>
      <c r="DS160" s="385"/>
      <c r="DT160" s="385"/>
      <c r="DU160" s="385"/>
      <c r="DV160" s="396"/>
      <c r="DW160" s="396"/>
      <c r="DX160" s="396"/>
      <c r="DY160" s="396"/>
      <c r="DZ160" s="385"/>
      <c r="EA160" s="385"/>
      <c r="EB160" s="385"/>
      <c r="EC160" s="385"/>
      <c r="ED160" s="385"/>
      <c r="EE160" s="385"/>
      <c r="EF160" s="385"/>
      <c r="EG160" s="385"/>
      <c r="EH160" s="385"/>
      <c r="EI160" s="385"/>
      <c r="EJ160" s="385"/>
      <c r="EK160" s="385"/>
      <c r="EL160" s="385"/>
      <c r="EM160" s="385"/>
      <c r="EN160" s="385"/>
      <c r="EO160" s="385"/>
      <c r="EP160" s="385"/>
      <c r="EQ160" s="385"/>
      <c r="ER160" s="385"/>
      <c r="ES160" s="385"/>
      <c r="ET160" s="385"/>
      <c r="EU160" s="385"/>
      <c r="EV160" s="385"/>
      <c r="EW160" s="396"/>
      <c r="EX160" s="396"/>
      <c r="EY160" s="396"/>
      <c r="EZ160" s="396"/>
      <c r="FA160" s="385"/>
      <c r="FB160" s="385"/>
      <c r="FC160" s="385"/>
      <c r="FD160" s="385"/>
      <c r="FE160" s="385"/>
      <c r="FF160" s="385"/>
      <c r="FG160" s="385"/>
      <c r="FH160" s="385"/>
      <c r="FI160" s="397"/>
      <c r="FJ160" s="398"/>
      <c r="FK160" s="398"/>
      <c r="FL160" s="398"/>
      <c r="FM160" s="398"/>
      <c r="FN160" s="398"/>
      <c r="FO160" s="398"/>
      <c r="FP160" s="386">
        <v>1.4</v>
      </c>
      <c r="FQ160" s="386">
        <v>1.4</v>
      </c>
      <c r="FR160" s="386">
        <v>1.4</v>
      </c>
      <c r="FS160" s="386">
        <v>1.3</v>
      </c>
      <c r="FT160" s="386">
        <v>1.3</v>
      </c>
      <c r="FU160" s="386">
        <v>1.2</v>
      </c>
      <c r="FV160" s="386">
        <v>1.2</v>
      </c>
      <c r="FW160" s="386">
        <v>1.1000000000000001</v>
      </c>
      <c r="FX160" s="386">
        <v>1.1000000000000001</v>
      </c>
      <c r="FY160" s="386">
        <v>1</v>
      </c>
      <c r="FZ160" s="386">
        <v>1</v>
      </c>
      <c r="GA160" s="386">
        <v>0.9</v>
      </c>
      <c r="GB160" s="385"/>
      <c r="GC160" s="484">
        <v>19.797935598000002</v>
      </c>
      <c r="GD160" s="484">
        <v>22.526412741000001</v>
      </c>
      <c r="GE160" s="484">
        <v>24.108138621000002</v>
      </c>
      <c r="GF160" s="484">
        <v>25.979847579000005</v>
      </c>
      <c r="GG160" s="485">
        <v>27.653840801999998</v>
      </c>
      <c r="GH160" s="486">
        <v>7.2891200970000014</v>
      </c>
      <c r="GI160" s="484">
        <v>6.0105583440000014</v>
      </c>
      <c r="GJ160" s="484">
        <v>7.987715694000002</v>
      </c>
      <c r="GK160" s="484">
        <v>11.058900111000003</v>
      </c>
      <c r="GL160" s="484">
        <v>5.2196954040000012</v>
      </c>
      <c r="GM160" s="484">
        <v>4.8901691789999999</v>
      </c>
      <c r="GN160" s="484">
        <v>5.5360405799999999</v>
      </c>
      <c r="GO160" s="485">
        <v>7.7109136650000005</v>
      </c>
    </row>
    <row r="161" spans="1:197" hidden="1">
      <c r="A161" s="390" t="s">
        <v>741</v>
      </c>
      <c r="B161" s="391">
        <v>642</v>
      </c>
      <c r="C161" s="392">
        <v>1048</v>
      </c>
      <c r="D161" s="392">
        <v>412</v>
      </c>
      <c r="E161" s="393">
        <v>34</v>
      </c>
      <c r="F161" s="393">
        <v>60</v>
      </c>
      <c r="G161" s="392">
        <v>30</v>
      </c>
      <c r="H161" s="399">
        <v>817.6</v>
      </c>
      <c r="I161" s="383">
        <v>7</v>
      </c>
      <c r="J161" s="493">
        <v>1.7</v>
      </c>
      <c r="K161" s="494"/>
      <c r="L161" s="369">
        <v>1.3</v>
      </c>
      <c r="M161" s="384">
        <v>1.6</v>
      </c>
      <c r="N161" s="480">
        <v>0.68799999999999994</v>
      </c>
      <c r="O161" s="371">
        <v>0.93799999999999994</v>
      </c>
      <c r="P161" s="371">
        <v>1.1879999999999999</v>
      </c>
      <c r="Q161" s="371" t="s">
        <v>1039</v>
      </c>
      <c r="R161" s="371" t="s">
        <v>1039</v>
      </c>
      <c r="S161" s="371" t="s">
        <v>1039</v>
      </c>
      <c r="T161" s="372">
        <f t="shared" si="12"/>
        <v>19.359646113995765</v>
      </c>
      <c r="U161" s="373"/>
      <c r="V161" s="372">
        <f t="shared" si="13"/>
        <v>14.988113120512848</v>
      </c>
      <c r="W161" s="373"/>
      <c r="X161" s="374" t="s">
        <v>587</v>
      </c>
      <c r="Y161" s="374" t="s">
        <v>587</v>
      </c>
      <c r="Z161" s="374" t="s">
        <v>587</v>
      </c>
      <c r="AA161" s="374" t="s">
        <v>587</v>
      </c>
      <c r="AB161" s="374" t="s">
        <v>587</v>
      </c>
      <c r="AC161" s="374" t="s">
        <v>587</v>
      </c>
      <c r="AD161" s="374" t="s">
        <v>587</v>
      </c>
      <c r="AE161" s="374" t="s">
        <v>587</v>
      </c>
      <c r="AF161" s="374" t="s">
        <v>587</v>
      </c>
      <c r="AG161" s="374" t="s">
        <v>587</v>
      </c>
      <c r="AH161" s="374" t="s">
        <v>587</v>
      </c>
      <c r="AI161" s="395" t="s">
        <v>606</v>
      </c>
      <c r="AJ161" s="395" t="s">
        <v>606</v>
      </c>
      <c r="AK161" s="395" t="s">
        <v>606</v>
      </c>
      <c r="AL161" s="395" t="s">
        <v>606</v>
      </c>
      <c r="AM161" s="395" t="s">
        <v>606</v>
      </c>
      <c r="AN161" s="395" t="s">
        <v>606</v>
      </c>
      <c r="AO161" s="395" t="s">
        <v>606</v>
      </c>
      <c r="AP161" s="395" t="s">
        <v>606</v>
      </c>
      <c r="AQ161" s="371">
        <v>1.68</v>
      </c>
      <c r="AR161" s="375">
        <v>1.47</v>
      </c>
      <c r="AS161" s="375">
        <v>1.8480000000000001</v>
      </c>
      <c r="AT161" s="375">
        <v>1.617</v>
      </c>
      <c r="AU161" s="376">
        <v>0.63</v>
      </c>
      <c r="AV161" s="377">
        <v>0.23</v>
      </c>
      <c r="AW161" s="385"/>
      <c r="AX161" s="385"/>
      <c r="AY161" s="385"/>
      <c r="AZ161" s="385"/>
      <c r="BA161" s="385"/>
      <c r="BB161" s="385"/>
      <c r="BC161" s="385"/>
      <c r="BD161" s="385"/>
      <c r="BE161" s="385"/>
      <c r="BF161" s="385"/>
      <c r="BG161" s="385"/>
      <c r="BH161" s="385"/>
      <c r="BI161" s="385"/>
      <c r="BJ161" s="385"/>
      <c r="BK161" s="385"/>
      <c r="BL161" s="385"/>
      <c r="BM161" s="385"/>
      <c r="BN161" s="385"/>
      <c r="BO161" s="385"/>
      <c r="BP161" s="385"/>
      <c r="BQ161" s="385"/>
      <c r="BR161" s="385"/>
      <c r="BS161" s="385"/>
      <c r="BT161" s="396"/>
      <c r="BU161" s="396"/>
      <c r="BV161" s="396"/>
      <c r="BW161" s="396"/>
      <c r="BX161" s="385"/>
      <c r="BY161" s="385"/>
      <c r="BZ161" s="385"/>
      <c r="CA161" s="385"/>
      <c r="CB161" s="385"/>
      <c r="CC161" s="385"/>
      <c r="CD161" s="385"/>
      <c r="CE161" s="385"/>
      <c r="CF161" s="385"/>
      <c r="CG161" s="385"/>
      <c r="CH161" s="385"/>
      <c r="CI161" s="385"/>
      <c r="CJ161" s="385"/>
      <c r="CK161" s="385"/>
      <c r="CL161" s="385"/>
      <c r="CM161" s="385"/>
      <c r="CN161" s="385"/>
      <c r="CO161" s="385"/>
      <c r="CP161" s="385"/>
      <c r="CQ161" s="385"/>
      <c r="CR161" s="385"/>
      <c r="CS161" s="385"/>
      <c r="CT161" s="385"/>
      <c r="CU161" s="396"/>
      <c r="CV161" s="396"/>
      <c r="CW161" s="396"/>
      <c r="CX161" s="396"/>
      <c r="CY161" s="385"/>
      <c r="CZ161" s="385"/>
      <c r="DA161" s="385"/>
      <c r="DB161" s="385"/>
      <c r="DC161" s="385"/>
      <c r="DD161" s="385"/>
      <c r="DE161" s="385"/>
      <c r="DF161" s="385"/>
      <c r="DG161" s="385"/>
      <c r="DH161" s="385"/>
      <c r="DI161" s="385"/>
      <c r="DJ161" s="385"/>
      <c r="DK161" s="385"/>
      <c r="DL161" s="385"/>
      <c r="DM161" s="385"/>
      <c r="DN161" s="385"/>
      <c r="DO161" s="385"/>
      <c r="DP161" s="385"/>
      <c r="DQ161" s="385"/>
      <c r="DR161" s="385"/>
      <c r="DS161" s="385"/>
      <c r="DT161" s="385"/>
      <c r="DU161" s="385"/>
      <c r="DV161" s="396"/>
      <c r="DW161" s="396"/>
      <c r="DX161" s="396"/>
      <c r="DY161" s="396"/>
      <c r="DZ161" s="385"/>
      <c r="EA161" s="385"/>
      <c r="EB161" s="385"/>
      <c r="EC161" s="385"/>
      <c r="ED161" s="385"/>
      <c r="EE161" s="385"/>
      <c r="EF161" s="385"/>
      <c r="EG161" s="385"/>
      <c r="EH161" s="385"/>
      <c r="EI161" s="385"/>
      <c r="EJ161" s="385"/>
      <c r="EK161" s="385"/>
      <c r="EL161" s="385"/>
      <c r="EM161" s="385"/>
      <c r="EN161" s="385"/>
      <c r="EO161" s="385"/>
      <c r="EP161" s="385"/>
      <c r="EQ161" s="385"/>
      <c r="ER161" s="385"/>
      <c r="ES161" s="385"/>
      <c r="ET161" s="385"/>
      <c r="EU161" s="385"/>
      <c r="EV161" s="385"/>
      <c r="EW161" s="396"/>
      <c r="EX161" s="396"/>
      <c r="EY161" s="396"/>
      <c r="EZ161" s="396"/>
      <c r="FA161" s="385"/>
      <c r="FB161" s="385"/>
      <c r="FC161" s="385"/>
      <c r="FD161" s="385"/>
      <c r="FE161" s="385"/>
      <c r="FF161" s="385"/>
      <c r="FG161" s="385"/>
      <c r="FH161" s="385"/>
      <c r="FI161" s="397"/>
      <c r="FJ161" s="398"/>
      <c r="FK161" s="398"/>
      <c r="FL161" s="398"/>
      <c r="FM161" s="398"/>
      <c r="FN161" s="398"/>
      <c r="FO161" s="398"/>
      <c r="FP161" s="386">
        <v>1.4</v>
      </c>
      <c r="FQ161" s="386">
        <v>1.4</v>
      </c>
      <c r="FR161" s="386">
        <v>1.4</v>
      </c>
      <c r="FS161" s="386">
        <v>1.3</v>
      </c>
      <c r="FT161" s="386">
        <v>1.3</v>
      </c>
      <c r="FU161" s="386">
        <v>1.2</v>
      </c>
      <c r="FV161" s="386">
        <v>1.2</v>
      </c>
      <c r="FW161" s="386">
        <v>1.1000000000000001</v>
      </c>
      <c r="FX161" s="386">
        <v>1.1000000000000001</v>
      </c>
      <c r="FY161" s="386">
        <v>1</v>
      </c>
      <c r="FZ161" s="386">
        <v>1</v>
      </c>
      <c r="GA161" s="386">
        <v>0.9</v>
      </c>
      <c r="GB161" s="385"/>
      <c r="GC161" s="484">
        <v>17.319898386000006</v>
      </c>
      <c r="GD161" s="484">
        <v>19.692487206000006</v>
      </c>
      <c r="GE161" s="484">
        <v>21.089678400000004</v>
      </c>
      <c r="GF161" s="484">
        <v>22.737309524999997</v>
      </c>
      <c r="GG161" s="485">
        <v>24.187224915000005</v>
      </c>
      <c r="GH161" s="486">
        <v>7.2891200970000014</v>
      </c>
      <c r="GI161" s="484">
        <v>6.0105583440000014</v>
      </c>
      <c r="GJ161" s="484">
        <v>7.987715694000002</v>
      </c>
      <c r="GK161" s="484">
        <v>11.058900111000003</v>
      </c>
      <c r="GL161" s="484">
        <v>5.2196954040000012</v>
      </c>
      <c r="GM161" s="484">
        <v>4.8901691789999999</v>
      </c>
      <c r="GN161" s="484">
        <v>5.5360405799999999</v>
      </c>
      <c r="GO161" s="485">
        <v>7.7109136650000005</v>
      </c>
    </row>
    <row r="162" spans="1:197" hidden="1">
      <c r="A162" s="390" t="s">
        <v>742</v>
      </c>
      <c r="B162" s="391">
        <v>748</v>
      </c>
      <c r="C162" s="392">
        <v>1068</v>
      </c>
      <c r="D162" s="392">
        <v>417</v>
      </c>
      <c r="E162" s="393">
        <v>39</v>
      </c>
      <c r="F162" s="393">
        <v>70</v>
      </c>
      <c r="G162" s="392">
        <v>30</v>
      </c>
      <c r="H162" s="399">
        <v>953.4</v>
      </c>
      <c r="I162" s="383">
        <v>7</v>
      </c>
      <c r="J162" s="493">
        <v>1.7</v>
      </c>
      <c r="K162" s="494"/>
      <c r="L162" s="369">
        <v>1.3</v>
      </c>
      <c r="M162" s="384">
        <v>1.6</v>
      </c>
      <c r="N162" s="480">
        <v>1.6</v>
      </c>
      <c r="O162" s="480">
        <v>1.6</v>
      </c>
      <c r="P162" s="480">
        <v>1.6</v>
      </c>
      <c r="Q162" s="371" t="s">
        <v>1039</v>
      </c>
      <c r="R162" s="371" t="s">
        <v>1039</v>
      </c>
      <c r="S162" s="371" t="s">
        <v>1039</v>
      </c>
      <c r="T162" s="372">
        <f t="shared" si="12"/>
        <v>19.359646113995765</v>
      </c>
      <c r="U162" s="373"/>
      <c r="V162" s="372">
        <f t="shared" si="13"/>
        <v>14.988113120512848</v>
      </c>
      <c r="W162" s="373"/>
      <c r="X162" s="374" t="s">
        <v>587</v>
      </c>
      <c r="Y162" s="374" t="s">
        <v>587</v>
      </c>
      <c r="Z162" s="374" t="s">
        <v>587</v>
      </c>
      <c r="AA162" s="374" t="s">
        <v>587</v>
      </c>
      <c r="AB162" s="374" t="s">
        <v>587</v>
      </c>
      <c r="AC162" s="374" t="s">
        <v>587</v>
      </c>
      <c r="AD162" s="374" t="s">
        <v>587</v>
      </c>
      <c r="AE162" s="374" t="s">
        <v>587</v>
      </c>
      <c r="AF162" s="374" t="s">
        <v>587</v>
      </c>
      <c r="AG162" s="374" t="s">
        <v>587</v>
      </c>
      <c r="AH162" s="374" t="s">
        <v>587</v>
      </c>
      <c r="AI162" s="395" t="s">
        <v>606</v>
      </c>
      <c r="AJ162" s="395" t="s">
        <v>606</v>
      </c>
      <c r="AK162" s="395" t="s">
        <v>606</v>
      </c>
      <c r="AL162" s="395" t="s">
        <v>606</v>
      </c>
      <c r="AM162" s="395" t="s">
        <v>606</v>
      </c>
      <c r="AN162" s="395" t="s">
        <v>606</v>
      </c>
      <c r="AO162" s="395" t="s">
        <v>606</v>
      </c>
      <c r="AP162" s="395" t="s">
        <v>606</v>
      </c>
      <c r="AQ162" s="371">
        <v>1.68</v>
      </c>
      <c r="AR162" s="375">
        <v>1.47</v>
      </c>
      <c r="AS162" s="375">
        <v>1.8480000000000001</v>
      </c>
      <c r="AT162" s="375">
        <v>1.617</v>
      </c>
      <c r="AU162" s="376">
        <v>0.63</v>
      </c>
      <c r="AV162" s="377">
        <v>0.23</v>
      </c>
      <c r="AW162" s="385"/>
      <c r="AX162" s="385"/>
      <c r="AY162" s="385"/>
      <c r="AZ162" s="385"/>
      <c r="BA162" s="385"/>
      <c r="BB162" s="385"/>
      <c r="BC162" s="385"/>
      <c r="BD162" s="385"/>
      <c r="BE162" s="385"/>
      <c r="BF162" s="385"/>
      <c r="BG162" s="385"/>
      <c r="BH162" s="385"/>
      <c r="BI162" s="385"/>
      <c r="BJ162" s="385"/>
      <c r="BK162" s="385"/>
      <c r="BL162" s="385"/>
      <c r="BM162" s="385"/>
      <c r="BN162" s="385"/>
      <c r="BO162" s="385"/>
      <c r="BP162" s="385"/>
      <c r="BQ162" s="385"/>
      <c r="BR162" s="385"/>
      <c r="BS162" s="385"/>
      <c r="BT162" s="396"/>
      <c r="BU162" s="396"/>
      <c r="BV162" s="396"/>
      <c r="BW162" s="396"/>
      <c r="BX162" s="385"/>
      <c r="BY162" s="385"/>
      <c r="BZ162" s="385"/>
      <c r="CA162" s="385"/>
      <c r="CB162" s="385"/>
      <c r="CC162" s="385"/>
      <c r="CD162" s="385"/>
      <c r="CE162" s="385"/>
      <c r="CF162" s="385"/>
      <c r="CG162" s="385"/>
      <c r="CH162" s="385"/>
      <c r="CI162" s="385"/>
      <c r="CJ162" s="385"/>
      <c r="CK162" s="385"/>
      <c r="CL162" s="385"/>
      <c r="CM162" s="385"/>
      <c r="CN162" s="385"/>
      <c r="CO162" s="385"/>
      <c r="CP162" s="385"/>
      <c r="CQ162" s="385"/>
      <c r="CR162" s="385"/>
      <c r="CS162" s="385"/>
      <c r="CT162" s="385"/>
      <c r="CU162" s="396"/>
      <c r="CV162" s="396"/>
      <c r="CW162" s="396"/>
      <c r="CX162" s="396"/>
      <c r="CY162" s="385"/>
      <c r="CZ162" s="385"/>
      <c r="DA162" s="385"/>
      <c r="DB162" s="385"/>
      <c r="DC162" s="385"/>
      <c r="DD162" s="385"/>
      <c r="DE162" s="385"/>
      <c r="DF162" s="385"/>
      <c r="DG162" s="385"/>
      <c r="DH162" s="385"/>
      <c r="DI162" s="385"/>
      <c r="DJ162" s="385"/>
      <c r="DK162" s="385"/>
      <c r="DL162" s="385"/>
      <c r="DM162" s="385"/>
      <c r="DN162" s="385"/>
      <c r="DO162" s="385"/>
      <c r="DP162" s="385"/>
      <c r="DQ162" s="385"/>
      <c r="DR162" s="385"/>
      <c r="DS162" s="385"/>
      <c r="DT162" s="385"/>
      <c r="DU162" s="385"/>
      <c r="DV162" s="396"/>
      <c r="DW162" s="396"/>
      <c r="DX162" s="396"/>
      <c r="DY162" s="396"/>
      <c r="DZ162" s="385"/>
      <c r="EA162" s="385"/>
      <c r="EB162" s="385"/>
      <c r="EC162" s="385"/>
      <c r="ED162" s="385"/>
      <c r="EE162" s="385"/>
      <c r="EF162" s="385"/>
      <c r="EG162" s="385"/>
      <c r="EH162" s="385"/>
      <c r="EI162" s="385"/>
      <c r="EJ162" s="385"/>
      <c r="EK162" s="385"/>
      <c r="EL162" s="385"/>
      <c r="EM162" s="385"/>
      <c r="EN162" s="385"/>
      <c r="EO162" s="385"/>
      <c r="EP162" s="385"/>
      <c r="EQ162" s="385"/>
      <c r="ER162" s="385"/>
      <c r="ES162" s="385"/>
      <c r="ET162" s="385"/>
      <c r="EU162" s="385"/>
      <c r="EV162" s="385"/>
      <c r="EW162" s="396"/>
      <c r="EX162" s="396"/>
      <c r="EY162" s="396"/>
      <c r="EZ162" s="396"/>
      <c r="FA162" s="385"/>
      <c r="FB162" s="385"/>
      <c r="FC162" s="385"/>
      <c r="FD162" s="385"/>
      <c r="FE162" s="385"/>
      <c r="FF162" s="385"/>
      <c r="FG162" s="385"/>
      <c r="FH162" s="385"/>
      <c r="FI162" s="397"/>
      <c r="FJ162" s="398"/>
      <c r="FK162" s="398"/>
      <c r="FL162" s="398"/>
      <c r="FM162" s="398"/>
      <c r="FN162" s="398"/>
      <c r="FO162" s="398"/>
      <c r="FP162" s="386">
        <v>1.4</v>
      </c>
      <c r="FQ162" s="386">
        <v>1.4</v>
      </c>
      <c r="FR162" s="386">
        <v>1.4</v>
      </c>
      <c r="FS162" s="386">
        <v>1.3</v>
      </c>
      <c r="FT162" s="386">
        <v>1.3</v>
      </c>
      <c r="FU162" s="386">
        <v>1.2</v>
      </c>
      <c r="FV162" s="386">
        <v>1.2</v>
      </c>
      <c r="FW162" s="386">
        <v>1.1000000000000001</v>
      </c>
      <c r="FX162" s="386">
        <v>1.1000000000000001</v>
      </c>
      <c r="FY162" s="386">
        <v>1</v>
      </c>
      <c r="FZ162" s="386">
        <v>1</v>
      </c>
      <c r="GA162" s="386">
        <v>0.9</v>
      </c>
      <c r="GB162" s="385"/>
      <c r="GC162" s="489">
        <v>15.12</v>
      </c>
      <c r="GD162" s="489">
        <v>17.64</v>
      </c>
      <c r="GE162" s="489">
        <v>18.489999999999998</v>
      </c>
      <c r="GF162" s="489">
        <v>19.8</v>
      </c>
      <c r="GG162" s="490">
        <v>22.86</v>
      </c>
      <c r="GH162" s="486">
        <v>7.2891200970000014</v>
      </c>
      <c r="GI162" s="484">
        <v>6.0105583440000014</v>
      </c>
      <c r="GJ162" s="484">
        <v>7.987715694000002</v>
      </c>
      <c r="GK162" s="484">
        <v>11.058900111000003</v>
      </c>
      <c r="GL162" s="484">
        <v>5.2196954040000012</v>
      </c>
      <c r="GM162" s="484">
        <v>4.8901691789999999</v>
      </c>
      <c r="GN162" s="484">
        <v>5.5360405799999999</v>
      </c>
      <c r="GO162" s="485">
        <v>7.7109136650000005</v>
      </c>
    </row>
    <row r="163" spans="1:197" hidden="1">
      <c r="A163" s="390" t="s">
        <v>743</v>
      </c>
      <c r="B163" s="391">
        <v>883</v>
      </c>
      <c r="C163" s="392">
        <v>1092</v>
      </c>
      <c r="D163" s="392">
        <v>424</v>
      </c>
      <c r="E163" s="393">
        <v>45.5</v>
      </c>
      <c r="F163" s="393">
        <v>82</v>
      </c>
      <c r="G163" s="392">
        <v>30</v>
      </c>
      <c r="H163" s="399">
        <v>1125.3</v>
      </c>
      <c r="I163" s="383">
        <v>7</v>
      </c>
      <c r="J163" s="493">
        <v>1.7</v>
      </c>
      <c r="K163" s="494"/>
      <c r="L163" s="369">
        <v>1.3</v>
      </c>
      <c r="M163" s="384">
        <v>1.6</v>
      </c>
      <c r="N163" s="480">
        <v>1.6</v>
      </c>
      <c r="O163" s="480">
        <v>1.6</v>
      </c>
      <c r="P163" s="480">
        <v>1.6</v>
      </c>
      <c r="Q163" s="371" t="s">
        <v>1039</v>
      </c>
      <c r="R163" s="371" t="s">
        <v>1039</v>
      </c>
      <c r="S163" s="371" t="s">
        <v>1039</v>
      </c>
      <c r="T163" s="372">
        <f t="shared" si="12"/>
        <v>19.359646113995765</v>
      </c>
      <c r="U163" s="373"/>
      <c r="V163" s="372">
        <f t="shared" si="13"/>
        <v>14.988113120512848</v>
      </c>
      <c r="W163" s="373"/>
      <c r="X163" s="374" t="s">
        <v>587</v>
      </c>
      <c r="Y163" s="374" t="s">
        <v>587</v>
      </c>
      <c r="Z163" s="374" t="s">
        <v>587</v>
      </c>
      <c r="AA163" s="374" t="s">
        <v>587</v>
      </c>
      <c r="AB163" s="374" t="s">
        <v>587</v>
      </c>
      <c r="AC163" s="374" t="s">
        <v>587</v>
      </c>
      <c r="AD163" s="374" t="s">
        <v>587</v>
      </c>
      <c r="AE163" s="374" t="s">
        <v>587</v>
      </c>
      <c r="AF163" s="374" t="s">
        <v>587</v>
      </c>
      <c r="AG163" s="374" t="s">
        <v>587</v>
      </c>
      <c r="AH163" s="374" t="s">
        <v>587</v>
      </c>
      <c r="AI163" s="395" t="s">
        <v>606</v>
      </c>
      <c r="AJ163" s="395" t="s">
        <v>606</v>
      </c>
      <c r="AK163" s="395" t="s">
        <v>606</v>
      </c>
      <c r="AL163" s="395" t="s">
        <v>606</v>
      </c>
      <c r="AM163" s="395" t="s">
        <v>606</v>
      </c>
      <c r="AN163" s="395" t="s">
        <v>606</v>
      </c>
      <c r="AO163" s="395" t="s">
        <v>606</v>
      </c>
      <c r="AP163" s="395" t="s">
        <v>606</v>
      </c>
      <c r="AQ163" s="371">
        <v>1.68</v>
      </c>
      <c r="AR163" s="375">
        <v>1.47</v>
      </c>
      <c r="AS163" s="375">
        <v>1.8480000000000001</v>
      </c>
      <c r="AT163" s="375">
        <v>1.617</v>
      </c>
      <c r="AU163" s="376">
        <v>0.66</v>
      </c>
      <c r="AV163" s="377">
        <v>0.26</v>
      </c>
      <c r="AW163" s="385"/>
      <c r="AX163" s="385"/>
      <c r="AY163" s="385"/>
      <c r="AZ163" s="385"/>
      <c r="BA163" s="385"/>
      <c r="BB163" s="385"/>
      <c r="BC163" s="385"/>
      <c r="BD163" s="385"/>
      <c r="BE163" s="385"/>
      <c r="BF163" s="385"/>
      <c r="BG163" s="385"/>
      <c r="BH163" s="385"/>
      <c r="BI163" s="385"/>
      <c r="BJ163" s="385"/>
      <c r="BK163" s="385"/>
      <c r="BL163" s="385"/>
      <c r="BM163" s="385"/>
      <c r="BN163" s="385"/>
      <c r="BO163" s="385"/>
      <c r="BP163" s="385"/>
      <c r="BQ163" s="385"/>
      <c r="BR163" s="385"/>
      <c r="BS163" s="385"/>
      <c r="BT163" s="396"/>
      <c r="BU163" s="396"/>
      <c r="BV163" s="396"/>
      <c r="BW163" s="396"/>
      <c r="BX163" s="385"/>
      <c r="BY163" s="385"/>
      <c r="BZ163" s="385"/>
      <c r="CA163" s="385"/>
      <c r="CB163" s="385"/>
      <c r="CC163" s="385"/>
      <c r="CD163" s="385"/>
      <c r="CE163" s="385"/>
      <c r="CF163" s="385"/>
      <c r="CG163" s="385"/>
      <c r="CH163" s="385"/>
      <c r="CI163" s="385"/>
      <c r="CJ163" s="385"/>
      <c r="CK163" s="385"/>
      <c r="CL163" s="385"/>
      <c r="CM163" s="385"/>
      <c r="CN163" s="385"/>
      <c r="CO163" s="385"/>
      <c r="CP163" s="385"/>
      <c r="CQ163" s="385"/>
      <c r="CR163" s="385"/>
      <c r="CS163" s="385"/>
      <c r="CT163" s="385"/>
      <c r="CU163" s="396"/>
      <c r="CV163" s="396"/>
      <c r="CW163" s="396"/>
      <c r="CX163" s="396"/>
      <c r="CY163" s="385"/>
      <c r="CZ163" s="385"/>
      <c r="DA163" s="385"/>
      <c r="DB163" s="385"/>
      <c r="DC163" s="385"/>
      <c r="DD163" s="385"/>
      <c r="DE163" s="385"/>
      <c r="DF163" s="385"/>
      <c r="DG163" s="385"/>
      <c r="DH163" s="385"/>
      <c r="DI163" s="385"/>
      <c r="DJ163" s="385"/>
      <c r="DK163" s="385"/>
      <c r="DL163" s="385"/>
      <c r="DM163" s="385"/>
      <c r="DN163" s="385"/>
      <c r="DO163" s="385"/>
      <c r="DP163" s="385"/>
      <c r="DQ163" s="385"/>
      <c r="DR163" s="385"/>
      <c r="DS163" s="385"/>
      <c r="DT163" s="385"/>
      <c r="DU163" s="385"/>
      <c r="DV163" s="396"/>
      <c r="DW163" s="396"/>
      <c r="DX163" s="396"/>
      <c r="DY163" s="396"/>
      <c r="DZ163" s="385"/>
      <c r="EA163" s="385"/>
      <c r="EB163" s="385"/>
      <c r="EC163" s="385"/>
      <c r="ED163" s="385"/>
      <c r="EE163" s="385"/>
      <c r="EF163" s="385"/>
      <c r="EG163" s="385"/>
      <c r="EH163" s="385"/>
      <c r="EI163" s="385"/>
      <c r="EJ163" s="385"/>
      <c r="EK163" s="385"/>
      <c r="EL163" s="385"/>
      <c r="EM163" s="385"/>
      <c r="EN163" s="385"/>
      <c r="EO163" s="385"/>
      <c r="EP163" s="385"/>
      <c r="EQ163" s="385"/>
      <c r="ER163" s="385"/>
      <c r="ES163" s="385"/>
      <c r="ET163" s="385"/>
      <c r="EU163" s="385"/>
      <c r="EV163" s="385"/>
      <c r="EW163" s="396"/>
      <c r="EX163" s="396"/>
      <c r="EY163" s="396"/>
      <c r="EZ163" s="396"/>
      <c r="FA163" s="385"/>
      <c r="FB163" s="385"/>
      <c r="FC163" s="385"/>
      <c r="FD163" s="385"/>
      <c r="FE163" s="385"/>
      <c r="FF163" s="385"/>
      <c r="FG163" s="385"/>
      <c r="FH163" s="385"/>
      <c r="FI163" s="397"/>
      <c r="FJ163" s="398"/>
      <c r="FK163" s="398"/>
      <c r="FL163" s="398"/>
      <c r="FM163" s="398"/>
      <c r="FN163" s="398"/>
      <c r="FO163" s="398"/>
      <c r="FP163" s="386">
        <v>1.4</v>
      </c>
      <c r="FQ163" s="386">
        <v>1.4</v>
      </c>
      <c r="FR163" s="386">
        <v>1.4</v>
      </c>
      <c r="FS163" s="386">
        <v>1.3</v>
      </c>
      <c r="FT163" s="386">
        <v>1.3</v>
      </c>
      <c r="FU163" s="386">
        <v>1.2</v>
      </c>
      <c r="FV163" s="386">
        <v>1.2</v>
      </c>
      <c r="FW163" s="386">
        <v>1.1000000000000001</v>
      </c>
      <c r="FX163" s="386">
        <v>1.1000000000000001</v>
      </c>
      <c r="FY163" s="386">
        <v>1</v>
      </c>
      <c r="FZ163" s="386">
        <v>1</v>
      </c>
      <c r="GA163" s="386">
        <v>0.9</v>
      </c>
      <c r="GB163" s="385"/>
      <c r="GC163" s="489">
        <v>13.54</v>
      </c>
      <c r="GD163" s="489">
        <v>16.25</v>
      </c>
      <c r="GE163" s="489">
        <v>17.04</v>
      </c>
      <c r="GF163" s="489">
        <v>18.239999999999998</v>
      </c>
      <c r="GG163" s="490">
        <v>21.17</v>
      </c>
      <c r="GH163" s="486">
        <v>7.2891200970000014</v>
      </c>
      <c r="GI163" s="484">
        <v>6.0105583440000014</v>
      </c>
      <c r="GJ163" s="484">
        <v>7.987715694000002</v>
      </c>
      <c r="GK163" s="484">
        <v>11.058900111000003</v>
      </c>
      <c r="GL163" s="484">
        <v>5.2196954040000012</v>
      </c>
      <c r="GM163" s="484">
        <v>4.8901691789999999</v>
      </c>
      <c r="GN163" s="484">
        <v>5.5360405799999999</v>
      </c>
      <c r="GO163" s="485">
        <v>7.7109136650000005</v>
      </c>
    </row>
    <row r="164" spans="1:197" hidden="1">
      <c r="A164" s="390" t="s">
        <v>744</v>
      </c>
      <c r="B164" s="391">
        <v>343</v>
      </c>
      <c r="C164" s="392">
        <v>1090</v>
      </c>
      <c r="D164" s="392">
        <v>400</v>
      </c>
      <c r="E164" s="393">
        <v>18</v>
      </c>
      <c r="F164" s="393">
        <v>31</v>
      </c>
      <c r="G164" s="392">
        <v>20</v>
      </c>
      <c r="H164" s="399">
        <v>436.5</v>
      </c>
      <c r="I164" s="383">
        <v>7</v>
      </c>
      <c r="J164" s="493">
        <v>1.7</v>
      </c>
      <c r="K164" s="494"/>
      <c r="L164" s="369">
        <v>1.3</v>
      </c>
      <c r="M164" s="384">
        <v>1.6</v>
      </c>
      <c r="N164" s="480">
        <v>1.6</v>
      </c>
      <c r="O164" s="480">
        <v>1.6</v>
      </c>
      <c r="P164" s="480">
        <v>1.6</v>
      </c>
      <c r="Q164" s="371" t="s">
        <v>1039</v>
      </c>
      <c r="R164" s="371" t="s">
        <v>1039</v>
      </c>
      <c r="S164" s="371" t="s">
        <v>1039</v>
      </c>
      <c r="T164" s="372">
        <f t="shared" si="12"/>
        <v>19.359646113995765</v>
      </c>
      <c r="U164" s="373"/>
      <c r="V164" s="372">
        <f t="shared" si="13"/>
        <v>14.988113120512848</v>
      </c>
      <c r="W164" s="373"/>
      <c r="X164" s="371">
        <v>0.67</v>
      </c>
      <c r="Y164" s="371">
        <v>0.72</v>
      </c>
      <c r="Z164" s="371">
        <v>0.83</v>
      </c>
      <c r="AA164" s="371">
        <v>1.46</v>
      </c>
      <c r="AB164" s="371">
        <v>1.88</v>
      </c>
      <c r="AC164" s="371">
        <v>3</v>
      </c>
      <c r="AD164" s="371">
        <v>3.3</v>
      </c>
      <c r="AE164" s="371">
        <v>3.6</v>
      </c>
      <c r="AF164" s="371">
        <v>4</v>
      </c>
      <c r="AG164" s="371">
        <v>5</v>
      </c>
      <c r="AH164" s="374" t="s">
        <v>587</v>
      </c>
      <c r="AI164" s="371">
        <v>0.5</v>
      </c>
      <c r="AJ164" s="371">
        <v>1.18</v>
      </c>
      <c r="AK164" s="371">
        <v>0.6</v>
      </c>
      <c r="AL164" s="371">
        <v>1.18</v>
      </c>
      <c r="AM164" s="371">
        <v>0.7</v>
      </c>
      <c r="AN164" s="371">
        <v>1.18</v>
      </c>
      <c r="AO164" s="371">
        <v>0.8</v>
      </c>
      <c r="AP164" s="371">
        <v>1.18</v>
      </c>
      <c r="AQ164" s="371">
        <v>1.68</v>
      </c>
      <c r="AR164" s="375">
        <v>1.47</v>
      </c>
      <c r="AS164" s="375">
        <v>1.8480000000000001</v>
      </c>
      <c r="AT164" s="375">
        <v>1.617</v>
      </c>
      <c r="AU164" s="376">
        <v>0.54</v>
      </c>
      <c r="AV164" s="377">
        <v>0.14000000000000001</v>
      </c>
      <c r="AW164" s="385"/>
      <c r="AX164" s="385"/>
      <c r="AY164" s="385"/>
      <c r="AZ164" s="385"/>
      <c r="BA164" s="385"/>
      <c r="BB164" s="385"/>
      <c r="BC164" s="385"/>
      <c r="BD164" s="385"/>
      <c r="BE164" s="385"/>
      <c r="BF164" s="385"/>
      <c r="BG164" s="385"/>
      <c r="BH164" s="385"/>
      <c r="BI164" s="385"/>
      <c r="BJ164" s="385"/>
      <c r="BK164" s="385"/>
      <c r="BL164" s="385"/>
      <c r="BM164" s="385"/>
      <c r="BN164" s="385"/>
      <c r="BO164" s="385"/>
      <c r="BP164" s="385"/>
      <c r="BQ164" s="385"/>
      <c r="BR164" s="385"/>
      <c r="BS164" s="396"/>
      <c r="BT164" s="396"/>
      <c r="BU164" s="396"/>
      <c r="BV164" s="396"/>
      <c r="BW164" s="396"/>
      <c r="BX164" s="385"/>
      <c r="BY164" s="385"/>
      <c r="BZ164" s="385"/>
      <c r="CA164" s="385"/>
      <c r="CB164" s="385"/>
      <c r="CC164" s="385"/>
      <c r="CD164" s="385"/>
      <c r="CE164" s="385"/>
      <c r="CF164" s="385"/>
      <c r="CG164" s="385"/>
      <c r="CH164" s="385"/>
      <c r="CI164" s="385"/>
      <c r="CJ164" s="385"/>
      <c r="CK164" s="385"/>
      <c r="CL164" s="385"/>
      <c r="CM164" s="385"/>
      <c r="CN164" s="385"/>
      <c r="CO164" s="385"/>
      <c r="CP164" s="385"/>
      <c r="CQ164" s="385"/>
      <c r="CR164" s="385"/>
      <c r="CS164" s="385"/>
      <c r="CT164" s="396"/>
      <c r="CU164" s="396"/>
      <c r="CV164" s="396"/>
      <c r="CW164" s="396"/>
      <c r="CX164" s="396"/>
      <c r="CY164" s="385"/>
      <c r="CZ164" s="385"/>
      <c r="DA164" s="385"/>
      <c r="DB164" s="385"/>
      <c r="DC164" s="385"/>
      <c r="DD164" s="385"/>
      <c r="DE164" s="385"/>
      <c r="DF164" s="385"/>
      <c r="DG164" s="385"/>
      <c r="DH164" s="385"/>
      <c r="DI164" s="385"/>
      <c r="DJ164" s="385"/>
      <c r="DK164" s="385"/>
      <c r="DL164" s="385"/>
      <c r="DM164" s="385"/>
      <c r="DN164" s="385"/>
      <c r="DO164" s="385"/>
      <c r="DP164" s="385"/>
      <c r="DQ164" s="385"/>
      <c r="DR164" s="385"/>
      <c r="DS164" s="385"/>
      <c r="DT164" s="385"/>
      <c r="DU164" s="396"/>
      <c r="DV164" s="396"/>
      <c r="DW164" s="396"/>
      <c r="DX164" s="396"/>
      <c r="DY164" s="396"/>
      <c r="DZ164" s="385"/>
      <c r="EA164" s="385"/>
      <c r="EB164" s="385"/>
      <c r="EC164" s="385"/>
      <c r="ED164" s="385"/>
      <c r="EE164" s="385"/>
      <c r="EF164" s="385"/>
      <c r="EG164" s="385"/>
      <c r="EH164" s="385"/>
      <c r="EI164" s="385"/>
      <c r="EJ164" s="385"/>
      <c r="EK164" s="385"/>
      <c r="EL164" s="385"/>
      <c r="EM164" s="385"/>
      <c r="EN164" s="385"/>
      <c r="EO164" s="385"/>
      <c r="EP164" s="385"/>
      <c r="EQ164" s="385"/>
      <c r="ER164" s="385"/>
      <c r="ES164" s="385"/>
      <c r="ET164" s="385"/>
      <c r="EU164" s="385"/>
      <c r="EV164" s="396"/>
      <c r="EW164" s="396"/>
      <c r="EX164" s="396"/>
      <c r="EY164" s="396"/>
      <c r="EZ164" s="396"/>
      <c r="FA164" s="385"/>
      <c r="FB164" s="385"/>
      <c r="FC164" s="385"/>
      <c r="FD164" s="385"/>
      <c r="FE164" s="385"/>
      <c r="FF164" s="385"/>
      <c r="FG164" s="385"/>
      <c r="FH164" s="385"/>
      <c r="FI164" s="397"/>
      <c r="FJ164" s="398"/>
      <c r="FK164" s="398"/>
      <c r="FL164" s="398"/>
      <c r="FM164" s="398"/>
      <c r="FN164" s="398"/>
      <c r="FO164" s="398"/>
      <c r="FP164" s="386">
        <v>1.5</v>
      </c>
      <c r="FQ164" s="386">
        <v>1.5</v>
      </c>
      <c r="FR164" s="386">
        <v>1.5</v>
      </c>
      <c r="FS164" s="386">
        <v>1.4</v>
      </c>
      <c r="FT164" s="386">
        <v>1.4</v>
      </c>
      <c r="FU164" s="386">
        <v>1.3</v>
      </c>
      <c r="FV164" s="386">
        <v>1.3</v>
      </c>
      <c r="FW164" s="386">
        <v>1.2</v>
      </c>
      <c r="FX164" s="386">
        <v>1.2</v>
      </c>
      <c r="FY164" s="386">
        <v>1.1000000000000001</v>
      </c>
      <c r="FZ164" s="386">
        <v>1.1000000000000001</v>
      </c>
      <c r="GA164" s="386">
        <v>1</v>
      </c>
      <c r="GB164" s="385"/>
      <c r="GC164" s="484">
        <v>33.545769705000005</v>
      </c>
      <c r="GD164" s="484">
        <v>38.159136855</v>
      </c>
      <c r="GE164" s="484">
        <v>40.689898263000018</v>
      </c>
      <c r="GF164" s="484">
        <v>43.866531072000001</v>
      </c>
      <c r="GG164" s="485">
        <v>46.687275558000024</v>
      </c>
      <c r="GH164" s="486">
        <v>7.2891200970000014</v>
      </c>
      <c r="GI164" s="484">
        <v>6.0105583440000014</v>
      </c>
      <c r="GJ164" s="484">
        <v>7.987715694000002</v>
      </c>
      <c r="GK164" s="484">
        <v>11.058900111000003</v>
      </c>
      <c r="GL164" s="484">
        <v>5.2196954040000012</v>
      </c>
      <c r="GM164" s="484">
        <v>4.8901691789999999</v>
      </c>
      <c r="GN164" s="484">
        <v>5.5360405799999999</v>
      </c>
      <c r="GO164" s="485">
        <v>7.7109136650000005</v>
      </c>
    </row>
    <row r="165" spans="1:197" hidden="1">
      <c r="A165" s="390" t="s">
        <v>745</v>
      </c>
      <c r="B165" s="391">
        <v>390</v>
      </c>
      <c r="C165" s="392">
        <v>1100</v>
      </c>
      <c r="D165" s="392">
        <v>400</v>
      </c>
      <c r="E165" s="393">
        <v>20</v>
      </c>
      <c r="F165" s="393">
        <v>36</v>
      </c>
      <c r="G165" s="392">
        <v>20</v>
      </c>
      <c r="H165" s="399">
        <v>497</v>
      </c>
      <c r="I165" s="383">
        <v>7</v>
      </c>
      <c r="J165" s="493">
        <v>1.7</v>
      </c>
      <c r="K165" s="494"/>
      <c r="L165" s="369">
        <v>1.3</v>
      </c>
      <c r="M165" s="384">
        <v>1.6</v>
      </c>
      <c r="N165" s="480">
        <v>1.6</v>
      </c>
      <c r="O165" s="480">
        <v>1.6</v>
      </c>
      <c r="P165" s="480">
        <v>1.6</v>
      </c>
      <c r="Q165" s="371" t="s">
        <v>1039</v>
      </c>
      <c r="R165" s="371" t="s">
        <v>1039</v>
      </c>
      <c r="S165" s="371" t="s">
        <v>1039</v>
      </c>
      <c r="T165" s="372">
        <f t="shared" si="12"/>
        <v>19.359646113995765</v>
      </c>
      <c r="U165" s="373"/>
      <c r="V165" s="372">
        <f t="shared" si="13"/>
        <v>14.988113120512848</v>
      </c>
      <c r="W165" s="373"/>
      <c r="X165" s="374" t="s">
        <v>587</v>
      </c>
      <c r="Y165" s="374" t="s">
        <v>587</v>
      </c>
      <c r="Z165" s="374" t="s">
        <v>587</v>
      </c>
      <c r="AA165" s="374" t="s">
        <v>587</v>
      </c>
      <c r="AB165" s="374" t="s">
        <v>587</v>
      </c>
      <c r="AC165" s="374" t="s">
        <v>587</v>
      </c>
      <c r="AD165" s="374" t="s">
        <v>587</v>
      </c>
      <c r="AE165" s="374" t="s">
        <v>587</v>
      </c>
      <c r="AF165" s="374" t="s">
        <v>587</v>
      </c>
      <c r="AG165" s="374" t="s">
        <v>587</v>
      </c>
      <c r="AH165" s="374" t="s">
        <v>587</v>
      </c>
      <c r="AI165" s="371">
        <v>0.65</v>
      </c>
      <c r="AJ165" s="371">
        <v>1.2</v>
      </c>
      <c r="AK165" s="371">
        <v>0.8</v>
      </c>
      <c r="AL165" s="371">
        <v>1.2</v>
      </c>
      <c r="AM165" s="371">
        <v>0.9</v>
      </c>
      <c r="AN165" s="371">
        <v>1.2</v>
      </c>
      <c r="AO165" s="371">
        <v>1</v>
      </c>
      <c r="AP165" s="371">
        <v>1.2</v>
      </c>
      <c r="AQ165" s="371">
        <v>1.68</v>
      </c>
      <c r="AR165" s="375">
        <v>1.47</v>
      </c>
      <c r="AS165" s="375">
        <v>1.8480000000000001</v>
      </c>
      <c r="AT165" s="375">
        <v>1.617</v>
      </c>
      <c r="AU165" s="376">
        <v>0.56000000000000005</v>
      </c>
      <c r="AV165" s="377">
        <v>0.16</v>
      </c>
      <c r="AW165" s="385"/>
      <c r="AX165" s="385"/>
      <c r="AY165" s="385"/>
      <c r="AZ165" s="385"/>
      <c r="BA165" s="385"/>
      <c r="BB165" s="385"/>
      <c r="BC165" s="385"/>
      <c r="BD165" s="385"/>
      <c r="BE165" s="385"/>
      <c r="BF165" s="385"/>
      <c r="BG165" s="385"/>
      <c r="BH165" s="385"/>
      <c r="BI165" s="385"/>
      <c r="BJ165" s="385"/>
      <c r="BK165" s="385"/>
      <c r="BL165" s="385"/>
      <c r="BM165" s="385"/>
      <c r="BN165" s="385"/>
      <c r="BO165" s="385"/>
      <c r="BP165" s="385"/>
      <c r="BQ165" s="385"/>
      <c r="BR165" s="385"/>
      <c r="BS165" s="396"/>
      <c r="BT165" s="396"/>
      <c r="BU165" s="396"/>
      <c r="BV165" s="396"/>
      <c r="BW165" s="396"/>
      <c r="BX165" s="385"/>
      <c r="BY165" s="385"/>
      <c r="BZ165" s="385"/>
      <c r="CA165" s="385"/>
      <c r="CB165" s="385"/>
      <c r="CC165" s="385"/>
      <c r="CD165" s="385"/>
      <c r="CE165" s="385"/>
      <c r="CF165" s="385"/>
      <c r="CG165" s="385"/>
      <c r="CH165" s="385"/>
      <c r="CI165" s="385"/>
      <c r="CJ165" s="385"/>
      <c r="CK165" s="385"/>
      <c r="CL165" s="385"/>
      <c r="CM165" s="385"/>
      <c r="CN165" s="385"/>
      <c r="CO165" s="385"/>
      <c r="CP165" s="385"/>
      <c r="CQ165" s="385"/>
      <c r="CR165" s="385"/>
      <c r="CS165" s="385"/>
      <c r="CT165" s="396"/>
      <c r="CU165" s="396"/>
      <c r="CV165" s="396"/>
      <c r="CW165" s="396"/>
      <c r="CX165" s="396"/>
      <c r="CY165" s="385"/>
      <c r="CZ165" s="385"/>
      <c r="DA165" s="385"/>
      <c r="DB165" s="385"/>
      <c r="DC165" s="385"/>
      <c r="DD165" s="385"/>
      <c r="DE165" s="385"/>
      <c r="DF165" s="385"/>
      <c r="DG165" s="385"/>
      <c r="DH165" s="385"/>
      <c r="DI165" s="385"/>
      <c r="DJ165" s="385"/>
      <c r="DK165" s="385"/>
      <c r="DL165" s="385"/>
      <c r="DM165" s="385"/>
      <c r="DN165" s="385"/>
      <c r="DO165" s="385"/>
      <c r="DP165" s="385"/>
      <c r="DQ165" s="385"/>
      <c r="DR165" s="385"/>
      <c r="DS165" s="385"/>
      <c r="DT165" s="385"/>
      <c r="DU165" s="396"/>
      <c r="DV165" s="396"/>
      <c r="DW165" s="396"/>
      <c r="DX165" s="396"/>
      <c r="DY165" s="396"/>
      <c r="DZ165" s="385"/>
      <c r="EA165" s="385"/>
      <c r="EB165" s="385"/>
      <c r="EC165" s="385"/>
      <c r="ED165" s="385"/>
      <c r="EE165" s="385"/>
      <c r="EF165" s="385"/>
      <c r="EG165" s="385"/>
      <c r="EH165" s="385"/>
      <c r="EI165" s="385"/>
      <c r="EJ165" s="385"/>
      <c r="EK165" s="385"/>
      <c r="EL165" s="385"/>
      <c r="EM165" s="385"/>
      <c r="EN165" s="385"/>
      <c r="EO165" s="385"/>
      <c r="EP165" s="385"/>
      <c r="EQ165" s="385"/>
      <c r="ER165" s="385"/>
      <c r="ES165" s="385"/>
      <c r="ET165" s="385"/>
      <c r="EU165" s="385"/>
      <c r="EV165" s="396"/>
      <c r="EW165" s="396"/>
      <c r="EX165" s="396"/>
      <c r="EY165" s="396"/>
      <c r="EZ165" s="396"/>
      <c r="FA165" s="385"/>
      <c r="FB165" s="385"/>
      <c r="FC165" s="385"/>
      <c r="FD165" s="385"/>
      <c r="FE165" s="385"/>
      <c r="FF165" s="385"/>
      <c r="FG165" s="385"/>
      <c r="FH165" s="385"/>
      <c r="FI165" s="397"/>
      <c r="FJ165" s="398"/>
      <c r="FK165" s="398"/>
      <c r="FL165" s="398"/>
      <c r="FM165" s="398"/>
      <c r="FN165" s="398"/>
      <c r="FO165" s="398"/>
      <c r="FP165" s="386">
        <v>1.5</v>
      </c>
      <c r="FQ165" s="386">
        <v>1.5</v>
      </c>
      <c r="FR165" s="386">
        <v>1.5</v>
      </c>
      <c r="FS165" s="386">
        <v>1.4</v>
      </c>
      <c r="FT165" s="386">
        <v>1.4</v>
      </c>
      <c r="FU165" s="386">
        <v>1.3</v>
      </c>
      <c r="FV165" s="386">
        <v>1.3</v>
      </c>
      <c r="FW165" s="386">
        <v>1.2</v>
      </c>
      <c r="FX165" s="386">
        <v>1.2</v>
      </c>
      <c r="FY165" s="386">
        <v>1.1000000000000001</v>
      </c>
      <c r="FZ165" s="386">
        <v>1.1000000000000001</v>
      </c>
      <c r="GA165" s="386">
        <v>1</v>
      </c>
      <c r="GB165" s="385"/>
      <c r="GC165" s="484">
        <v>27.601116606000001</v>
      </c>
      <c r="GD165" s="484">
        <v>29.802351788999999</v>
      </c>
      <c r="GE165" s="484">
        <v>35.127495584999998</v>
      </c>
      <c r="GF165" s="484">
        <v>38.080050561000007</v>
      </c>
      <c r="GG165" s="485">
        <v>40.913976095999999</v>
      </c>
      <c r="GH165" s="486">
        <v>7.2891200970000014</v>
      </c>
      <c r="GI165" s="484">
        <v>6.0105583440000014</v>
      </c>
      <c r="GJ165" s="484">
        <v>7.987715694000002</v>
      </c>
      <c r="GK165" s="484">
        <v>11.058900111000003</v>
      </c>
      <c r="GL165" s="484">
        <v>5.2196954040000012</v>
      </c>
      <c r="GM165" s="484">
        <v>4.8901691789999999</v>
      </c>
      <c r="GN165" s="484">
        <v>5.5360405799999999</v>
      </c>
      <c r="GO165" s="485">
        <v>7.7109136650000005</v>
      </c>
    </row>
    <row r="166" spans="1:197" hidden="1">
      <c r="A166" s="390" t="s">
        <v>746</v>
      </c>
      <c r="B166" s="391">
        <v>433</v>
      </c>
      <c r="C166" s="392">
        <v>1108</v>
      </c>
      <c r="D166" s="392">
        <v>402</v>
      </c>
      <c r="E166" s="393">
        <v>22</v>
      </c>
      <c r="F166" s="393">
        <v>40</v>
      </c>
      <c r="G166" s="392">
        <v>20</v>
      </c>
      <c r="H166" s="399">
        <v>551.20000000000005</v>
      </c>
      <c r="I166" s="383">
        <v>7</v>
      </c>
      <c r="J166" s="493">
        <v>1.7</v>
      </c>
      <c r="K166" s="494"/>
      <c r="L166" s="369">
        <v>1.3</v>
      </c>
      <c r="M166" s="384">
        <v>1.6</v>
      </c>
      <c r="N166" s="480">
        <v>1.6</v>
      </c>
      <c r="O166" s="480">
        <v>1.6</v>
      </c>
      <c r="P166" s="480">
        <v>1.6</v>
      </c>
      <c r="Q166" s="371" t="s">
        <v>1039</v>
      </c>
      <c r="R166" s="371" t="s">
        <v>1039</v>
      </c>
      <c r="S166" s="371" t="s">
        <v>1039</v>
      </c>
      <c r="T166" s="372">
        <f t="shared" si="12"/>
        <v>19.359646113995765</v>
      </c>
      <c r="U166" s="373"/>
      <c r="V166" s="372">
        <f t="shared" si="13"/>
        <v>14.988113120512848</v>
      </c>
      <c r="W166" s="373"/>
      <c r="X166" s="374" t="s">
        <v>587</v>
      </c>
      <c r="Y166" s="374" t="s">
        <v>587</v>
      </c>
      <c r="Z166" s="374" t="s">
        <v>587</v>
      </c>
      <c r="AA166" s="374" t="s">
        <v>587</v>
      </c>
      <c r="AB166" s="374" t="s">
        <v>587</v>
      </c>
      <c r="AC166" s="374" t="s">
        <v>587</v>
      </c>
      <c r="AD166" s="374" t="s">
        <v>587</v>
      </c>
      <c r="AE166" s="374" t="s">
        <v>587</v>
      </c>
      <c r="AF166" s="374" t="s">
        <v>587</v>
      </c>
      <c r="AG166" s="374" t="s">
        <v>587</v>
      </c>
      <c r="AH166" s="374" t="s">
        <v>587</v>
      </c>
      <c r="AI166" s="371">
        <v>0.65</v>
      </c>
      <c r="AJ166" s="371">
        <v>0.97499999999999998</v>
      </c>
      <c r="AK166" s="371">
        <v>0.8</v>
      </c>
      <c r="AL166" s="371">
        <v>1.05</v>
      </c>
      <c r="AM166" s="371">
        <v>0.9</v>
      </c>
      <c r="AN166" s="371">
        <v>1.125</v>
      </c>
      <c r="AO166" s="371">
        <v>1</v>
      </c>
      <c r="AP166" s="371">
        <v>1.2</v>
      </c>
      <c r="AQ166" s="371">
        <v>1.68</v>
      </c>
      <c r="AR166" s="375">
        <v>1.47</v>
      </c>
      <c r="AS166" s="375">
        <v>1.8480000000000001</v>
      </c>
      <c r="AT166" s="375">
        <v>1.617</v>
      </c>
      <c r="AU166" s="376">
        <v>0.57999999999999996</v>
      </c>
      <c r="AV166" s="377">
        <v>0.18</v>
      </c>
      <c r="AW166" s="385"/>
      <c r="AX166" s="385"/>
      <c r="AY166" s="385"/>
      <c r="AZ166" s="385"/>
      <c r="BA166" s="385"/>
      <c r="BB166" s="385"/>
      <c r="BC166" s="385"/>
      <c r="BD166" s="385"/>
      <c r="BE166" s="385"/>
      <c r="BF166" s="385"/>
      <c r="BG166" s="385"/>
      <c r="BH166" s="385"/>
      <c r="BI166" s="385"/>
      <c r="BJ166" s="385"/>
      <c r="BK166" s="385"/>
      <c r="BL166" s="385"/>
      <c r="BM166" s="385"/>
      <c r="BN166" s="385"/>
      <c r="BO166" s="385"/>
      <c r="BP166" s="385"/>
      <c r="BQ166" s="385"/>
      <c r="BR166" s="385"/>
      <c r="BS166" s="396"/>
      <c r="BT166" s="396"/>
      <c r="BU166" s="396"/>
      <c r="BV166" s="396"/>
      <c r="BW166" s="396"/>
      <c r="BX166" s="385"/>
      <c r="BY166" s="385"/>
      <c r="BZ166" s="385"/>
      <c r="CA166" s="385"/>
      <c r="CB166" s="385"/>
      <c r="CC166" s="385"/>
      <c r="CD166" s="385"/>
      <c r="CE166" s="385"/>
      <c r="CF166" s="385"/>
      <c r="CG166" s="385"/>
      <c r="CH166" s="385"/>
      <c r="CI166" s="385"/>
      <c r="CJ166" s="385"/>
      <c r="CK166" s="385"/>
      <c r="CL166" s="385"/>
      <c r="CM166" s="385"/>
      <c r="CN166" s="385"/>
      <c r="CO166" s="385"/>
      <c r="CP166" s="385"/>
      <c r="CQ166" s="385"/>
      <c r="CR166" s="385"/>
      <c r="CS166" s="385"/>
      <c r="CT166" s="396"/>
      <c r="CU166" s="396"/>
      <c r="CV166" s="396"/>
      <c r="CW166" s="396"/>
      <c r="CX166" s="396"/>
      <c r="CY166" s="385"/>
      <c r="CZ166" s="385"/>
      <c r="DA166" s="385"/>
      <c r="DB166" s="385"/>
      <c r="DC166" s="385"/>
      <c r="DD166" s="385"/>
      <c r="DE166" s="385"/>
      <c r="DF166" s="385"/>
      <c r="DG166" s="385"/>
      <c r="DH166" s="385"/>
      <c r="DI166" s="385"/>
      <c r="DJ166" s="385"/>
      <c r="DK166" s="385"/>
      <c r="DL166" s="385"/>
      <c r="DM166" s="385"/>
      <c r="DN166" s="385"/>
      <c r="DO166" s="385"/>
      <c r="DP166" s="385"/>
      <c r="DQ166" s="385"/>
      <c r="DR166" s="385"/>
      <c r="DS166" s="385"/>
      <c r="DT166" s="385"/>
      <c r="DU166" s="396"/>
      <c r="DV166" s="396"/>
      <c r="DW166" s="396"/>
      <c r="DX166" s="396"/>
      <c r="DY166" s="396"/>
      <c r="DZ166" s="385"/>
      <c r="EA166" s="385"/>
      <c r="EB166" s="385"/>
      <c r="EC166" s="385"/>
      <c r="ED166" s="385"/>
      <c r="EE166" s="385"/>
      <c r="EF166" s="385"/>
      <c r="EG166" s="385"/>
      <c r="EH166" s="385"/>
      <c r="EI166" s="385"/>
      <c r="EJ166" s="385"/>
      <c r="EK166" s="385"/>
      <c r="EL166" s="385"/>
      <c r="EM166" s="385"/>
      <c r="EN166" s="385"/>
      <c r="EO166" s="385"/>
      <c r="EP166" s="385"/>
      <c r="EQ166" s="385"/>
      <c r="ER166" s="385"/>
      <c r="ES166" s="385"/>
      <c r="ET166" s="385"/>
      <c r="EU166" s="385"/>
      <c r="EV166" s="396"/>
      <c r="EW166" s="396"/>
      <c r="EX166" s="396"/>
      <c r="EY166" s="396"/>
      <c r="EZ166" s="396"/>
      <c r="FA166" s="385"/>
      <c r="FB166" s="385"/>
      <c r="FC166" s="385"/>
      <c r="FD166" s="385"/>
      <c r="FE166" s="385"/>
      <c r="FF166" s="385"/>
      <c r="FG166" s="385"/>
      <c r="FH166" s="385"/>
      <c r="FI166" s="397"/>
      <c r="FJ166" s="398"/>
      <c r="FK166" s="398"/>
      <c r="FL166" s="398"/>
      <c r="FM166" s="398"/>
      <c r="FN166" s="398"/>
      <c r="FO166" s="398"/>
      <c r="FP166" s="386">
        <v>1.5</v>
      </c>
      <c r="FQ166" s="386">
        <v>1.5</v>
      </c>
      <c r="FR166" s="386">
        <v>1.5</v>
      </c>
      <c r="FS166" s="386">
        <v>1.4</v>
      </c>
      <c r="FT166" s="386">
        <v>1.4</v>
      </c>
      <c r="FU166" s="386">
        <v>1.3</v>
      </c>
      <c r="FV166" s="386">
        <v>1.3</v>
      </c>
      <c r="FW166" s="386">
        <v>1.2</v>
      </c>
      <c r="FX166" s="386">
        <v>1.2</v>
      </c>
      <c r="FY166" s="386">
        <v>1.1000000000000001</v>
      </c>
      <c r="FZ166" s="386">
        <v>1.1000000000000001</v>
      </c>
      <c r="GA166" s="386">
        <v>1</v>
      </c>
      <c r="GB166" s="385"/>
      <c r="GC166" s="484">
        <v>26.586175833000002</v>
      </c>
      <c r="GD166" s="484">
        <v>30.210964308000001</v>
      </c>
      <c r="GE166" s="484">
        <v>32.346294245999999</v>
      </c>
      <c r="GF166" s="484">
        <v>34.863874604999999</v>
      </c>
      <c r="GG166" s="485">
        <v>37.104652935000004</v>
      </c>
      <c r="GH166" s="486">
        <v>7.2891200970000014</v>
      </c>
      <c r="GI166" s="484">
        <v>6.0105583440000014</v>
      </c>
      <c r="GJ166" s="484">
        <v>7.987715694000002</v>
      </c>
      <c r="GK166" s="484">
        <v>11.058900111000003</v>
      </c>
      <c r="GL166" s="484">
        <v>5.2196954040000012</v>
      </c>
      <c r="GM166" s="484">
        <v>4.8901691789999999</v>
      </c>
      <c r="GN166" s="484">
        <v>5.5360405799999999</v>
      </c>
      <c r="GO166" s="485">
        <v>7.7109136650000005</v>
      </c>
    </row>
    <row r="167" spans="1:197" hidden="1">
      <c r="A167" s="390" t="s">
        <v>747</v>
      </c>
      <c r="B167" s="391">
        <v>499</v>
      </c>
      <c r="C167" s="392">
        <v>1118</v>
      </c>
      <c r="D167" s="392">
        <v>405</v>
      </c>
      <c r="E167" s="393">
        <v>26</v>
      </c>
      <c r="F167" s="393">
        <v>45</v>
      </c>
      <c r="G167" s="392">
        <v>20</v>
      </c>
      <c r="H167" s="399">
        <v>635.20000000000005</v>
      </c>
      <c r="I167" s="383">
        <v>7</v>
      </c>
      <c r="J167" s="493">
        <v>1.7</v>
      </c>
      <c r="K167" s="494"/>
      <c r="L167" s="369">
        <v>1.3</v>
      </c>
      <c r="M167" s="384">
        <v>1.6</v>
      </c>
      <c r="N167" s="480">
        <v>1.6</v>
      </c>
      <c r="O167" s="480">
        <v>1.6</v>
      </c>
      <c r="P167" s="480">
        <v>1.6</v>
      </c>
      <c r="Q167" s="371" t="s">
        <v>1039</v>
      </c>
      <c r="R167" s="371" t="s">
        <v>1039</v>
      </c>
      <c r="S167" s="371" t="s">
        <v>1039</v>
      </c>
      <c r="T167" s="372">
        <f t="shared" si="12"/>
        <v>19.359646113995765</v>
      </c>
      <c r="U167" s="373"/>
      <c r="V167" s="372">
        <f t="shared" si="13"/>
        <v>14.988113120512848</v>
      </c>
      <c r="W167" s="373"/>
      <c r="X167" s="374" t="s">
        <v>587</v>
      </c>
      <c r="Y167" s="374" t="s">
        <v>587</v>
      </c>
      <c r="Z167" s="374" t="s">
        <v>587</v>
      </c>
      <c r="AA167" s="374" t="s">
        <v>587</v>
      </c>
      <c r="AB167" s="374" t="s">
        <v>587</v>
      </c>
      <c r="AC167" s="374" t="s">
        <v>587</v>
      </c>
      <c r="AD167" s="374" t="s">
        <v>587</v>
      </c>
      <c r="AE167" s="374" t="s">
        <v>587</v>
      </c>
      <c r="AF167" s="374" t="s">
        <v>587</v>
      </c>
      <c r="AG167" s="374" t="s">
        <v>587</v>
      </c>
      <c r="AH167" s="374" t="s">
        <v>587</v>
      </c>
      <c r="AI167" s="371">
        <v>0.65</v>
      </c>
      <c r="AJ167" s="371">
        <v>1.2</v>
      </c>
      <c r="AK167" s="371">
        <v>0.8</v>
      </c>
      <c r="AL167" s="371">
        <v>1.2</v>
      </c>
      <c r="AM167" s="371">
        <v>0.9</v>
      </c>
      <c r="AN167" s="371">
        <v>1.2</v>
      </c>
      <c r="AO167" s="371">
        <v>1</v>
      </c>
      <c r="AP167" s="371">
        <v>1.2</v>
      </c>
      <c r="AQ167" s="371">
        <v>1.68</v>
      </c>
      <c r="AR167" s="375">
        <v>1.47</v>
      </c>
      <c r="AS167" s="375">
        <v>1.8480000000000001</v>
      </c>
      <c r="AT167" s="375">
        <v>1.617</v>
      </c>
      <c r="AU167" s="376">
        <v>0.6</v>
      </c>
      <c r="AV167" s="377">
        <v>0.2</v>
      </c>
      <c r="AW167" s="385"/>
      <c r="AX167" s="385"/>
      <c r="AY167" s="385"/>
      <c r="AZ167" s="385"/>
      <c r="BA167" s="385"/>
      <c r="BB167" s="385"/>
      <c r="BC167" s="385"/>
      <c r="BD167" s="385"/>
      <c r="BE167" s="385"/>
      <c r="BF167" s="385"/>
      <c r="BG167" s="385"/>
      <c r="BH167" s="385"/>
      <c r="BI167" s="385"/>
      <c r="BJ167" s="385"/>
      <c r="BK167" s="385"/>
      <c r="BL167" s="385"/>
      <c r="BM167" s="385"/>
      <c r="BN167" s="385"/>
      <c r="BO167" s="385"/>
      <c r="BP167" s="385"/>
      <c r="BQ167" s="385"/>
      <c r="BR167" s="385"/>
      <c r="BS167" s="385"/>
      <c r="BT167" s="385"/>
      <c r="BU167" s="385"/>
      <c r="BV167" s="385"/>
      <c r="BW167" s="385"/>
      <c r="BX167" s="385"/>
      <c r="BY167" s="385"/>
      <c r="BZ167" s="385"/>
      <c r="CA167" s="385"/>
      <c r="CB167" s="385"/>
      <c r="CC167" s="385"/>
      <c r="CD167" s="385"/>
      <c r="CE167" s="385"/>
      <c r="CF167" s="385"/>
      <c r="CG167" s="385"/>
      <c r="CH167" s="385"/>
      <c r="CI167" s="385"/>
      <c r="CJ167" s="385"/>
      <c r="CK167" s="385"/>
      <c r="CL167" s="385"/>
      <c r="CM167" s="385"/>
      <c r="CN167" s="385"/>
      <c r="CO167" s="385"/>
      <c r="CP167" s="385"/>
      <c r="CQ167" s="385"/>
      <c r="CR167" s="385"/>
      <c r="CS167" s="385"/>
      <c r="CT167" s="385"/>
      <c r="CU167" s="385"/>
      <c r="CV167" s="385"/>
      <c r="CW167" s="385"/>
      <c r="CX167" s="385"/>
      <c r="CY167" s="385"/>
      <c r="CZ167" s="385"/>
      <c r="DA167" s="385"/>
      <c r="DB167" s="385"/>
      <c r="DC167" s="385"/>
      <c r="DD167" s="385"/>
      <c r="DE167" s="385"/>
      <c r="DF167" s="385"/>
      <c r="DG167" s="385"/>
      <c r="DH167" s="385"/>
      <c r="DI167" s="385"/>
      <c r="DJ167" s="385"/>
      <c r="DK167" s="385"/>
      <c r="DL167" s="385"/>
      <c r="DM167" s="385"/>
      <c r="DN167" s="385"/>
      <c r="DO167" s="385"/>
      <c r="DP167" s="385"/>
      <c r="DQ167" s="385"/>
      <c r="DR167" s="385"/>
      <c r="DS167" s="385"/>
      <c r="DT167" s="385"/>
      <c r="DU167" s="385"/>
      <c r="DV167" s="385"/>
      <c r="DW167" s="385"/>
      <c r="DX167" s="385"/>
      <c r="DY167" s="385"/>
      <c r="DZ167" s="385"/>
      <c r="EA167" s="385"/>
      <c r="EB167" s="385"/>
      <c r="EC167" s="385"/>
      <c r="ED167" s="385"/>
      <c r="EE167" s="385"/>
      <c r="EF167" s="385"/>
      <c r="EG167" s="385"/>
      <c r="EH167" s="385"/>
      <c r="EI167" s="385"/>
      <c r="EJ167" s="385"/>
      <c r="EK167" s="385"/>
      <c r="EL167" s="385"/>
      <c r="EM167" s="385"/>
      <c r="EN167" s="385"/>
      <c r="EO167" s="385"/>
      <c r="EP167" s="385"/>
      <c r="EQ167" s="385"/>
      <c r="ER167" s="385"/>
      <c r="ES167" s="385"/>
      <c r="ET167" s="385"/>
      <c r="EU167" s="385"/>
      <c r="EV167" s="385"/>
      <c r="EW167" s="385"/>
      <c r="EX167" s="385"/>
      <c r="EY167" s="385"/>
      <c r="EZ167" s="385"/>
      <c r="FA167" s="385"/>
      <c r="FB167" s="385"/>
      <c r="FC167" s="385"/>
      <c r="FD167" s="385"/>
      <c r="FE167" s="385"/>
      <c r="FF167" s="385"/>
      <c r="FG167" s="385"/>
      <c r="FH167" s="385"/>
      <c r="FI167" s="397"/>
      <c r="FJ167" s="398"/>
      <c r="FK167" s="398"/>
      <c r="FL167" s="398"/>
      <c r="FM167" s="398"/>
      <c r="FN167" s="398"/>
      <c r="FO167" s="398"/>
      <c r="FP167" s="386">
        <v>1.5</v>
      </c>
      <c r="FQ167" s="386">
        <v>1.5</v>
      </c>
      <c r="FR167" s="386">
        <v>1.5</v>
      </c>
      <c r="FS167" s="386">
        <v>1.4</v>
      </c>
      <c r="FT167" s="386">
        <v>1.4</v>
      </c>
      <c r="FU167" s="386">
        <v>1.3</v>
      </c>
      <c r="FV167" s="386">
        <v>1.3</v>
      </c>
      <c r="FW167" s="386">
        <v>1.2</v>
      </c>
      <c r="FX167" s="386">
        <v>1.2</v>
      </c>
      <c r="FY167" s="386">
        <v>1.1000000000000001</v>
      </c>
      <c r="FZ167" s="386">
        <v>1.1000000000000001</v>
      </c>
      <c r="GA167" s="386">
        <v>1</v>
      </c>
      <c r="GB167" s="385"/>
      <c r="GC167" s="484">
        <v>23.198646240000009</v>
      </c>
      <c r="GD167" s="484">
        <v>26.388460097999999</v>
      </c>
      <c r="GE167" s="484">
        <v>28.23380695800001</v>
      </c>
      <c r="GF167" s="484">
        <v>30.435042140999997</v>
      </c>
      <c r="GG167" s="485">
        <v>32.399018441999999</v>
      </c>
      <c r="GH167" s="486">
        <v>7.2891200970000014</v>
      </c>
      <c r="GI167" s="484">
        <v>6.0105583440000014</v>
      </c>
      <c r="GJ167" s="484">
        <v>7.987715694000002</v>
      </c>
      <c r="GK167" s="484">
        <v>11.058900111000003</v>
      </c>
      <c r="GL167" s="484">
        <v>5.2196954040000012</v>
      </c>
      <c r="GM167" s="484">
        <v>4.8901691789999999</v>
      </c>
      <c r="GN167" s="484">
        <v>5.5360405799999999</v>
      </c>
      <c r="GO167" s="485">
        <v>7.7109136650000005</v>
      </c>
    </row>
    <row r="168" spans="1:197" hidden="1">
      <c r="A168" s="390" t="s">
        <v>748</v>
      </c>
      <c r="B168" s="391">
        <v>342</v>
      </c>
      <c r="C168" s="392">
        <v>912</v>
      </c>
      <c r="D168" s="392">
        <v>418</v>
      </c>
      <c r="E168" s="393">
        <v>19.3</v>
      </c>
      <c r="F168" s="393">
        <v>32</v>
      </c>
      <c r="G168" s="392">
        <v>24</v>
      </c>
      <c r="H168" s="399">
        <v>436.1</v>
      </c>
      <c r="I168" s="383">
        <v>7</v>
      </c>
      <c r="J168" s="493">
        <v>1.3</v>
      </c>
      <c r="K168" s="494"/>
      <c r="L168" s="369">
        <v>1.1000000000000001</v>
      </c>
      <c r="M168" s="384">
        <v>1.4</v>
      </c>
      <c r="N168" s="480">
        <v>0.63400000000000001</v>
      </c>
      <c r="O168" s="371">
        <v>0.88400000000000001</v>
      </c>
      <c r="P168" s="371">
        <v>1.1339999999999999</v>
      </c>
      <c r="Q168" s="371">
        <v>0.83399999999999996</v>
      </c>
      <c r="R168" s="371">
        <f t="shared" ref="R168:R199" si="16">Q168+$R$3</f>
        <v>1.0840000000000001</v>
      </c>
      <c r="S168" s="371">
        <f t="shared" ref="S168:S199" si="17">Q168+$S$3</f>
        <v>1.3340000000000001</v>
      </c>
      <c r="T168" s="372">
        <f t="shared" si="12"/>
        <v>19.359646113995765</v>
      </c>
      <c r="U168" s="373"/>
      <c r="V168" s="372">
        <f t="shared" si="13"/>
        <v>14.988113120512848</v>
      </c>
      <c r="W168" s="373"/>
      <c r="X168" s="374" t="s">
        <v>587</v>
      </c>
      <c r="Y168" s="374" t="s">
        <v>587</v>
      </c>
      <c r="Z168" s="374" t="s">
        <v>587</v>
      </c>
      <c r="AA168" s="374" t="s">
        <v>587</v>
      </c>
      <c r="AB168" s="374" t="s">
        <v>587</v>
      </c>
      <c r="AC168" s="374" t="s">
        <v>587</v>
      </c>
      <c r="AD168" s="374" t="s">
        <v>587</v>
      </c>
      <c r="AE168" s="374" t="s">
        <v>587</v>
      </c>
      <c r="AF168" s="374" t="s">
        <v>587</v>
      </c>
      <c r="AG168" s="374" t="s">
        <v>587</v>
      </c>
      <c r="AH168" s="374" t="s">
        <v>587</v>
      </c>
      <c r="AI168" s="371">
        <v>0.57499999999999996</v>
      </c>
      <c r="AJ168" s="371">
        <v>0.71099999999999997</v>
      </c>
      <c r="AK168" s="371">
        <v>0.67500000000000004</v>
      </c>
      <c r="AL168" s="371">
        <v>0.81100000000000005</v>
      </c>
      <c r="AM168" s="371">
        <v>0.77500000000000002</v>
      </c>
      <c r="AN168" s="371">
        <v>0.91100000000000003</v>
      </c>
      <c r="AO168" s="371">
        <v>0.875</v>
      </c>
      <c r="AP168" s="371">
        <v>1.0109999999999999</v>
      </c>
      <c r="AQ168" s="371">
        <v>1.68</v>
      </c>
      <c r="AR168" s="375">
        <v>1.47</v>
      </c>
      <c r="AS168" s="375">
        <v>1.8480000000000001</v>
      </c>
      <c r="AT168" s="375">
        <v>1.617</v>
      </c>
      <c r="AU168" s="376">
        <v>0.55000000000000004</v>
      </c>
      <c r="AV168" s="377">
        <v>0.15</v>
      </c>
      <c r="AW168" s="385"/>
      <c r="AX168" s="385"/>
      <c r="AY168" s="385"/>
      <c r="AZ168" s="385"/>
      <c r="BA168" s="385"/>
      <c r="BB168" s="385"/>
      <c r="BC168" s="385"/>
      <c r="BD168" s="385"/>
      <c r="BE168" s="385"/>
      <c r="BF168" s="385"/>
      <c r="BG168" s="385"/>
      <c r="BH168" s="385"/>
      <c r="BI168" s="385"/>
      <c r="BJ168" s="385"/>
      <c r="BK168" s="385"/>
      <c r="BL168" s="385"/>
      <c r="BM168" s="385"/>
      <c r="BN168" s="385"/>
      <c r="BO168" s="385"/>
      <c r="BP168" s="385"/>
      <c r="BQ168" s="385"/>
      <c r="BR168" s="385"/>
      <c r="BS168" s="385"/>
      <c r="BT168" s="385"/>
      <c r="BU168" s="385"/>
      <c r="BV168" s="385"/>
      <c r="BW168" s="385"/>
      <c r="BX168" s="385"/>
      <c r="BY168" s="385"/>
      <c r="BZ168" s="385"/>
      <c r="CA168" s="385"/>
      <c r="CB168" s="385"/>
      <c r="CC168" s="385"/>
      <c r="CD168" s="385"/>
      <c r="CE168" s="385"/>
      <c r="CF168" s="385"/>
      <c r="CG168" s="385"/>
      <c r="CH168" s="385"/>
      <c r="CI168" s="385"/>
      <c r="CJ168" s="385"/>
      <c r="CK168" s="385"/>
      <c r="CL168" s="385"/>
      <c r="CM168" s="385"/>
      <c r="CN168" s="385"/>
      <c r="CO168" s="385"/>
      <c r="CP168" s="385"/>
      <c r="CQ168" s="385"/>
      <c r="CR168" s="385"/>
      <c r="CS168" s="385"/>
      <c r="CT168" s="385"/>
      <c r="CU168" s="385"/>
      <c r="CV168" s="385"/>
      <c r="CW168" s="385"/>
      <c r="CX168" s="385"/>
      <c r="CY168" s="385"/>
      <c r="CZ168" s="385"/>
      <c r="DA168" s="385"/>
      <c r="DB168" s="385"/>
      <c r="DC168" s="385"/>
      <c r="DD168" s="385"/>
      <c r="DE168" s="385"/>
      <c r="DF168" s="385"/>
      <c r="DG168" s="385"/>
      <c r="DH168" s="385"/>
      <c r="DI168" s="385"/>
      <c r="DJ168" s="385"/>
      <c r="DK168" s="385"/>
      <c r="DL168" s="385"/>
      <c r="DM168" s="385"/>
      <c r="DN168" s="385"/>
      <c r="DO168" s="385"/>
      <c r="DP168" s="385"/>
      <c r="DQ168" s="385"/>
      <c r="DR168" s="385"/>
      <c r="DS168" s="385"/>
      <c r="DT168" s="385"/>
      <c r="DU168" s="385"/>
      <c r="DV168" s="385"/>
      <c r="DW168" s="385"/>
      <c r="DX168" s="385"/>
      <c r="DY168" s="385"/>
      <c r="DZ168" s="385"/>
      <c r="EA168" s="385"/>
      <c r="EB168" s="385"/>
      <c r="EC168" s="385"/>
      <c r="ED168" s="385"/>
      <c r="EE168" s="385"/>
      <c r="EF168" s="385"/>
      <c r="EG168" s="385"/>
      <c r="EH168" s="385"/>
      <c r="EI168" s="385"/>
      <c r="EJ168" s="385"/>
      <c r="EK168" s="385"/>
      <c r="EL168" s="385"/>
      <c r="EM168" s="385"/>
      <c r="EN168" s="385"/>
      <c r="EO168" s="385"/>
      <c r="EP168" s="385"/>
      <c r="EQ168" s="385"/>
      <c r="ER168" s="385"/>
      <c r="ES168" s="385"/>
      <c r="ET168" s="385"/>
      <c r="EU168" s="385"/>
      <c r="EV168" s="385"/>
      <c r="EW168" s="385"/>
      <c r="EX168" s="385"/>
      <c r="EY168" s="385"/>
      <c r="EZ168" s="385"/>
      <c r="FA168" s="385"/>
      <c r="FB168" s="385"/>
      <c r="FC168" s="385"/>
      <c r="FD168" s="385"/>
      <c r="FE168" s="385"/>
      <c r="FF168" s="385"/>
      <c r="FG168" s="385"/>
      <c r="FH168" s="385"/>
      <c r="FI168" s="397"/>
      <c r="FJ168" s="398"/>
      <c r="FK168" s="398"/>
      <c r="FL168" s="398"/>
      <c r="FM168" s="398"/>
      <c r="FN168" s="398"/>
      <c r="FO168" s="398"/>
      <c r="FP168" s="386">
        <v>1.4</v>
      </c>
      <c r="FQ168" s="386">
        <v>1.4</v>
      </c>
      <c r="FR168" s="386">
        <v>1.4</v>
      </c>
      <c r="FS168" s="386">
        <v>1.3</v>
      </c>
      <c r="FT168" s="386">
        <v>1.3</v>
      </c>
      <c r="FU168" s="386">
        <v>1.2</v>
      </c>
      <c r="FV168" s="386">
        <v>1.2</v>
      </c>
      <c r="FW168" s="386">
        <v>1.1000000000000001</v>
      </c>
      <c r="FX168" s="386">
        <v>1.1000000000000001</v>
      </c>
      <c r="FY168" s="386">
        <v>1</v>
      </c>
      <c r="FZ168" s="386">
        <v>1</v>
      </c>
      <c r="GA168" s="386">
        <v>0.9</v>
      </c>
      <c r="GB168" s="385"/>
      <c r="GC168" s="484">
        <v>23.62</v>
      </c>
      <c r="GD168" s="484">
        <v>27.36</v>
      </c>
      <c r="GE168" s="484">
        <v>29.41</v>
      </c>
      <c r="GF168" s="484">
        <v>31.98</v>
      </c>
      <c r="GG168" s="485">
        <v>34.26</v>
      </c>
      <c r="GH168" s="486">
        <v>7.2891200970000014</v>
      </c>
      <c r="GI168" s="484">
        <v>6.0105583440000014</v>
      </c>
      <c r="GJ168" s="484">
        <v>7.987715694000002</v>
      </c>
      <c r="GK168" s="484">
        <v>11.058900111000003</v>
      </c>
      <c r="GL168" s="484">
        <v>5.2196954040000012</v>
      </c>
      <c r="GM168" s="484">
        <v>4.8901691789999999</v>
      </c>
      <c r="GN168" s="484">
        <v>5.5360405799999999</v>
      </c>
      <c r="GO168" s="485">
        <v>7.7109136650000005</v>
      </c>
    </row>
    <row r="169" spans="1:197">
      <c r="A169" s="390" t="s">
        <v>749</v>
      </c>
      <c r="B169" s="391">
        <v>365</v>
      </c>
      <c r="C169" s="392">
        <v>916</v>
      </c>
      <c r="D169" s="392">
        <v>419</v>
      </c>
      <c r="E169" s="393">
        <v>20.3</v>
      </c>
      <c r="F169" s="393">
        <v>34.299999999999997</v>
      </c>
      <c r="G169" s="392">
        <v>24</v>
      </c>
      <c r="H169" s="399">
        <v>464.4</v>
      </c>
      <c r="I169" s="383">
        <v>7</v>
      </c>
      <c r="J169" s="493">
        <v>1.3</v>
      </c>
      <c r="K169" s="494"/>
      <c r="L169" s="369">
        <v>1.1000000000000001</v>
      </c>
      <c r="M169" s="384">
        <v>1.4</v>
      </c>
      <c r="N169" s="480">
        <v>0.63400000000000001</v>
      </c>
      <c r="O169" s="371">
        <v>0.88400000000000001</v>
      </c>
      <c r="P169" s="371">
        <v>1.1339999999999999</v>
      </c>
      <c r="Q169" s="371">
        <v>0.83399999999999996</v>
      </c>
      <c r="R169" s="371">
        <f t="shared" si="16"/>
        <v>1.0840000000000001</v>
      </c>
      <c r="S169" s="371">
        <f t="shared" si="17"/>
        <v>1.3340000000000001</v>
      </c>
      <c r="T169" s="372">
        <f t="shared" si="12"/>
        <v>19.359646113995765</v>
      </c>
      <c r="U169" s="373"/>
      <c r="V169" s="372">
        <f t="shared" si="13"/>
        <v>14.988113120512848</v>
      </c>
      <c r="W169" s="373"/>
      <c r="X169" s="374" t="s">
        <v>587</v>
      </c>
      <c r="Y169" s="374" t="s">
        <v>587</v>
      </c>
      <c r="Z169" s="374" t="s">
        <v>587</v>
      </c>
      <c r="AA169" s="374" t="s">
        <v>587</v>
      </c>
      <c r="AB169" s="374" t="s">
        <v>587</v>
      </c>
      <c r="AC169" s="374" t="s">
        <v>587</v>
      </c>
      <c r="AD169" s="374" t="s">
        <v>587</v>
      </c>
      <c r="AE169" s="374" t="s">
        <v>587</v>
      </c>
      <c r="AF169" s="374" t="s">
        <v>587</v>
      </c>
      <c r="AG169" s="374" t="s">
        <v>587</v>
      </c>
      <c r="AH169" s="374" t="s">
        <v>587</v>
      </c>
      <c r="AI169" s="371">
        <v>0.65</v>
      </c>
      <c r="AJ169" s="371">
        <v>1.2</v>
      </c>
      <c r="AK169" s="371">
        <v>0.8</v>
      </c>
      <c r="AL169" s="371">
        <v>1.2</v>
      </c>
      <c r="AM169" s="371">
        <v>0.9</v>
      </c>
      <c r="AN169" s="371">
        <v>1.2</v>
      </c>
      <c r="AO169" s="371">
        <v>1</v>
      </c>
      <c r="AP169" s="371">
        <v>1.2</v>
      </c>
      <c r="AQ169" s="371">
        <v>1.68</v>
      </c>
      <c r="AR169" s="375">
        <v>1.47</v>
      </c>
      <c r="AS169" s="375">
        <v>1.8480000000000001</v>
      </c>
      <c r="AT169" s="375">
        <v>1.617</v>
      </c>
      <c r="AU169" s="376">
        <v>0.55000000000000004</v>
      </c>
      <c r="AV169" s="377">
        <v>0.15</v>
      </c>
      <c r="AW169" s="385"/>
      <c r="AX169" s="385"/>
      <c r="AY169" s="385"/>
      <c r="AZ169" s="385"/>
      <c r="BA169" s="385"/>
      <c r="BB169" s="385"/>
      <c r="BC169" s="385"/>
      <c r="BD169" s="385"/>
      <c r="BE169" s="385"/>
      <c r="BF169" s="385"/>
      <c r="BG169" s="385"/>
      <c r="BH169" s="385"/>
      <c r="BI169" s="385"/>
      <c r="BJ169" s="385"/>
      <c r="BK169" s="385"/>
      <c r="BL169" s="385"/>
      <c r="BM169" s="385"/>
      <c r="BN169" s="385"/>
      <c r="BO169" s="385"/>
      <c r="BP169" s="385"/>
      <c r="BQ169" s="385"/>
      <c r="BR169" s="385"/>
      <c r="BS169" s="385"/>
      <c r="BT169" s="385"/>
      <c r="BU169" s="385"/>
      <c r="BV169" s="385"/>
      <c r="BW169" s="385"/>
      <c r="BX169" s="385"/>
      <c r="BY169" s="385"/>
      <c r="BZ169" s="385"/>
      <c r="CA169" s="385"/>
      <c r="CB169" s="385"/>
      <c r="CC169" s="385"/>
      <c r="CD169" s="385"/>
      <c r="CE169" s="385"/>
      <c r="CF169" s="385"/>
      <c r="CG169" s="385"/>
      <c r="CH169" s="385"/>
      <c r="CI169" s="385"/>
      <c r="CJ169" s="385"/>
      <c r="CK169" s="385"/>
      <c r="CL169" s="385"/>
      <c r="CM169" s="385"/>
      <c r="CN169" s="385"/>
      <c r="CO169" s="385"/>
      <c r="CP169" s="385"/>
      <c r="CQ169" s="385"/>
      <c r="CR169" s="385"/>
      <c r="CS169" s="385"/>
      <c r="CT169" s="385"/>
      <c r="CU169" s="385"/>
      <c r="CV169" s="385"/>
      <c r="CW169" s="385"/>
      <c r="CX169" s="385"/>
      <c r="CY169" s="385"/>
      <c r="CZ169" s="385"/>
      <c r="DA169" s="385"/>
      <c r="DB169" s="385"/>
      <c r="DC169" s="385"/>
      <c r="DD169" s="385"/>
      <c r="DE169" s="385"/>
      <c r="DF169" s="385"/>
      <c r="DG169" s="385"/>
      <c r="DH169" s="385"/>
      <c r="DI169" s="385"/>
      <c r="DJ169" s="385"/>
      <c r="DK169" s="385"/>
      <c r="DL169" s="385"/>
      <c r="DM169" s="385"/>
      <c r="DN169" s="385"/>
      <c r="DO169" s="385"/>
      <c r="DP169" s="385"/>
      <c r="DQ169" s="385"/>
      <c r="DR169" s="385"/>
      <c r="DS169" s="385"/>
      <c r="DT169" s="385"/>
      <c r="DU169" s="385"/>
      <c r="DV169" s="385"/>
      <c r="DW169" s="385"/>
      <c r="DX169" s="385"/>
      <c r="DY169" s="385"/>
      <c r="DZ169" s="385"/>
      <c r="EA169" s="385"/>
      <c r="EB169" s="385"/>
      <c r="EC169" s="385"/>
      <c r="ED169" s="385"/>
      <c r="EE169" s="385"/>
      <c r="EF169" s="385"/>
      <c r="EG169" s="385"/>
      <c r="EH169" s="385"/>
      <c r="EI169" s="385"/>
      <c r="EJ169" s="385"/>
      <c r="EK169" s="385"/>
      <c r="EL169" s="385"/>
      <c r="EM169" s="385"/>
      <c r="EN169" s="385"/>
      <c r="EO169" s="385"/>
      <c r="EP169" s="385"/>
      <c r="EQ169" s="385"/>
      <c r="ER169" s="385"/>
      <c r="ES169" s="385"/>
      <c r="ET169" s="385"/>
      <c r="EU169" s="385"/>
      <c r="EV169" s="385"/>
      <c r="EW169" s="385"/>
      <c r="EX169" s="385"/>
      <c r="EY169" s="385"/>
      <c r="EZ169" s="385"/>
      <c r="FA169" s="385"/>
      <c r="FB169" s="385"/>
      <c r="FC169" s="385"/>
      <c r="FD169" s="385"/>
      <c r="FE169" s="385"/>
      <c r="FF169" s="385"/>
      <c r="FG169" s="385"/>
      <c r="FH169" s="385"/>
      <c r="FI169" s="397"/>
      <c r="FJ169" s="398"/>
      <c r="FK169" s="398"/>
      <c r="FL169" s="398"/>
      <c r="FM169" s="398"/>
      <c r="FN169" s="398"/>
      <c r="FO169" s="398"/>
      <c r="FP169" s="386">
        <v>1.4</v>
      </c>
      <c r="FQ169" s="386">
        <v>1.4</v>
      </c>
      <c r="FR169" s="386">
        <v>1.4</v>
      </c>
      <c r="FS169" s="386">
        <v>1.3</v>
      </c>
      <c r="FT169" s="386">
        <v>1.3</v>
      </c>
      <c r="FU169" s="386">
        <v>1.2</v>
      </c>
      <c r="FV169" s="386">
        <v>1.2</v>
      </c>
      <c r="FW169" s="386">
        <v>1.1000000000000001</v>
      </c>
      <c r="FX169" s="386">
        <v>1.1000000000000001</v>
      </c>
      <c r="FY169" s="386">
        <v>1</v>
      </c>
      <c r="FZ169" s="386">
        <v>1</v>
      </c>
      <c r="GA169" s="386">
        <v>0.9</v>
      </c>
      <c r="GB169" s="385"/>
      <c r="GC169" s="484">
        <v>21.74</v>
      </c>
      <c r="GD169" s="484">
        <v>25.19</v>
      </c>
      <c r="GE169" s="484">
        <v>27.01</v>
      </c>
      <c r="GF169" s="484">
        <v>29.31</v>
      </c>
      <c r="GG169" s="485">
        <v>31.25</v>
      </c>
      <c r="GH169" s="486">
        <v>7.2891200970000014</v>
      </c>
      <c r="GI169" s="484">
        <v>6.0105583440000014</v>
      </c>
      <c r="GJ169" s="484">
        <v>7.987715694000002</v>
      </c>
      <c r="GK169" s="484">
        <v>11.058900111000003</v>
      </c>
      <c r="GL169" s="484">
        <v>5.2196954040000012</v>
      </c>
      <c r="GM169" s="484">
        <v>4.8901691789999999</v>
      </c>
      <c r="GN169" s="484">
        <v>5.5360405799999999</v>
      </c>
      <c r="GO169" s="485">
        <v>7.7109136650000005</v>
      </c>
    </row>
    <row r="170" spans="1:197">
      <c r="A170" s="390" t="s">
        <v>750</v>
      </c>
      <c r="B170" s="391">
        <v>387</v>
      </c>
      <c r="C170" s="392">
        <v>921</v>
      </c>
      <c r="D170" s="392">
        <v>420</v>
      </c>
      <c r="E170" s="393">
        <v>21.3</v>
      </c>
      <c r="F170" s="393">
        <v>36.6</v>
      </c>
      <c r="G170" s="392">
        <v>24</v>
      </c>
      <c r="H170" s="399">
        <v>493</v>
      </c>
      <c r="I170" s="383">
        <v>7</v>
      </c>
      <c r="J170" s="493">
        <v>1.3</v>
      </c>
      <c r="K170" s="494"/>
      <c r="L170" s="369">
        <v>1.1000000000000001</v>
      </c>
      <c r="M170" s="384">
        <v>1.4</v>
      </c>
      <c r="N170" s="480">
        <v>0.63400000000000001</v>
      </c>
      <c r="O170" s="371">
        <v>0.88400000000000001</v>
      </c>
      <c r="P170" s="371">
        <v>1.1339999999999999</v>
      </c>
      <c r="Q170" s="371">
        <v>0.83399999999999996</v>
      </c>
      <c r="R170" s="371">
        <f t="shared" si="16"/>
        <v>1.0840000000000001</v>
      </c>
      <c r="S170" s="371">
        <f t="shared" si="17"/>
        <v>1.3340000000000001</v>
      </c>
      <c r="T170" s="372">
        <f t="shared" si="12"/>
        <v>19.359646113995765</v>
      </c>
      <c r="U170" s="373"/>
      <c r="V170" s="372">
        <f t="shared" si="13"/>
        <v>14.988113120512848</v>
      </c>
      <c r="W170" s="373"/>
      <c r="X170" s="374" t="s">
        <v>587</v>
      </c>
      <c r="Y170" s="374" t="s">
        <v>587</v>
      </c>
      <c r="Z170" s="374" t="s">
        <v>587</v>
      </c>
      <c r="AA170" s="374" t="s">
        <v>587</v>
      </c>
      <c r="AB170" s="374" t="s">
        <v>587</v>
      </c>
      <c r="AC170" s="374" t="s">
        <v>587</v>
      </c>
      <c r="AD170" s="374" t="s">
        <v>587</v>
      </c>
      <c r="AE170" s="374" t="s">
        <v>587</v>
      </c>
      <c r="AF170" s="374" t="s">
        <v>587</v>
      </c>
      <c r="AG170" s="374" t="s">
        <v>587</v>
      </c>
      <c r="AH170" s="374" t="s">
        <v>587</v>
      </c>
      <c r="AI170" s="371">
        <v>0.65</v>
      </c>
      <c r="AJ170" s="371">
        <v>1.2</v>
      </c>
      <c r="AK170" s="371">
        <v>0.8</v>
      </c>
      <c r="AL170" s="371">
        <v>1.2</v>
      </c>
      <c r="AM170" s="371">
        <v>0.9</v>
      </c>
      <c r="AN170" s="371">
        <v>1.2</v>
      </c>
      <c r="AO170" s="371">
        <v>1</v>
      </c>
      <c r="AP170" s="371">
        <v>1.2</v>
      </c>
      <c r="AQ170" s="371">
        <v>1.68</v>
      </c>
      <c r="AR170" s="375">
        <v>1.47</v>
      </c>
      <c r="AS170" s="375">
        <v>1.8480000000000001</v>
      </c>
      <c r="AT170" s="375">
        <v>1.617</v>
      </c>
      <c r="AU170" s="376">
        <v>0.57999999999999996</v>
      </c>
      <c r="AV170" s="377">
        <v>0.18</v>
      </c>
      <c r="AW170" s="385"/>
      <c r="AX170" s="385"/>
      <c r="AY170" s="385"/>
      <c r="AZ170" s="385"/>
      <c r="BA170" s="385"/>
      <c r="BB170" s="385"/>
      <c r="BC170" s="385"/>
      <c r="BD170" s="385"/>
      <c r="BE170" s="385"/>
      <c r="BF170" s="385"/>
      <c r="BG170" s="385"/>
      <c r="BH170" s="385"/>
      <c r="BI170" s="385"/>
      <c r="BJ170" s="385"/>
      <c r="BK170" s="385"/>
      <c r="BL170" s="385"/>
      <c r="BM170" s="385"/>
      <c r="BN170" s="385"/>
      <c r="BO170" s="385"/>
      <c r="BP170" s="385"/>
      <c r="BQ170" s="385"/>
      <c r="BR170" s="385"/>
      <c r="BS170" s="385"/>
      <c r="BT170" s="385"/>
      <c r="BU170" s="385"/>
      <c r="BV170" s="385"/>
      <c r="BW170" s="385"/>
      <c r="BX170" s="385"/>
      <c r="BY170" s="385"/>
      <c r="BZ170" s="385"/>
      <c r="CA170" s="385"/>
      <c r="CB170" s="385"/>
      <c r="CC170" s="385"/>
      <c r="CD170" s="385"/>
      <c r="CE170" s="385"/>
      <c r="CF170" s="385"/>
      <c r="CG170" s="385"/>
      <c r="CH170" s="385"/>
      <c r="CI170" s="385"/>
      <c r="CJ170" s="385"/>
      <c r="CK170" s="385"/>
      <c r="CL170" s="385"/>
      <c r="CM170" s="385"/>
      <c r="CN170" s="385"/>
      <c r="CO170" s="385"/>
      <c r="CP170" s="385"/>
      <c r="CQ170" s="385"/>
      <c r="CR170" s="385"/>
      <c r="CS170" s="385"/>
      <c r="CT170" s="385"/>
      <c r="CU170" s="385"/>
      <c r="CV170" s="385"/>
      <c r="CW170" s="385"/>
      <c r="CX170" s="385"/>
      <c r="CY170" s="385"/>
      <c r="CZ170" s="385"/>
      <c r="DA170" s="385"/>
      <c r="DB170" s="385"/>
      <c r="DC170" s="385"/>
      <c r="DD170" s="385"/>
      <c r="DE170" s="385"/>
      <c r="DF170" s="385"/>
      <c r="DG170" s="385"/>
      <c r="DH170" s="385"/>
      <c r="DI170" s="385"/>
      <c r="DJ170" s="385"/>
      <c r="DK170" s="385"/>
      <c r="DL170" s="385"/>
      <c r="DM170" s="385"/>
      <c r="DN170" s="385"/>
      <c r="DO170" s="385"/>
      <c r="DP170" s="385"/>
      <c r="DQ170" s="385"/>
      <c r="DR170" s="385"/>
      <c r="DS170" s="385"/>
      <c r="DT170" s="385"/>
      <c r="DU170" s="385"/>
      <c r="DV170" s="385"/>
      <c r="DW170" s="385"/>
      <c r="DX170" s="385"/>
      <c r="DY170" s="385"/>
      <c r="DZ170" s="385"/>
      <c r="EA170" s="385"/>
      <c r="EB170" s="385"/>
      <c r="EC170" s="385"/>
      <c r="ED170" s="385"/>
      <c r="EE170" s="385"/>
      <c r="EF170" s="385"/>
      <c r="EG170" s="385"/>
      <c r="EH170" s="385"/>
      <c r="EI170" s="385"/>
      <c r="EJ170" s="385"/>
      <c r="EK170" s="385"/>
      <c r="EL170" s="385"/>
      <c r="EM170" s="385"/>
      <c r="EN170" s="385"/>
      <c r="EO170" s="385"/>
      <c r="EP170" s="385"/>
      <c r="EQ170" s="385"/>
      <c r="ER170" s="385"/>
      <c r="ES170" s="385"/>
      <c r="ET170" s="385"/>
      <c r="EU170" s="385"/>
      <c r="EV170" s="385"/>
      <c r="EW170" s="385"/>
      <c r="EX170" s="385"/>
      <c r="EY170" s="385"/>
      <c r="EZ170" s="385"/>
      <c r="FA170" s="385"/>
      <c r="FB170" s="385"/>
      <c r="FC170" s="385"/>
      <c r="FD170" s="385"/>
      <c r="FE170" s="385"/>
      <c r="FF170" s="385"/>
      <c r="FG170" s="385"/>
      <c r="FH170" s="385"/>
      <c r="FI170" s="397"/>
      <c r="FJ170" s="398"/>
      <c r="FK170" s="398"/>
      <c r="FL170" s="398"/>
      <c r="FM170" s="398"/>
      <c r="FN170" s="398"/>
      <c r="FO170" s="398"/>
      <c r="FP170" s="386">
        <v>1.4</v>
      </c>
      <c r="FQ170" s="386">
        <v>1.4</v>
      </c>
      <c r="FR170" s="386">
        <v>1.4</v>
      </c>
      <c r="FS170" s="386">
        <v>1.3</v>
      </c>
      <c r="FT170" s="386">
        <v>1.3</v>
      </c>
      <c r="FU170" s="386">
        <v>1.2</v>
      </c>
      <c r="FV170" s="386">
        <v>1.2</v>
      </c>
      <c r="FW170" s="386">
        <v>1.1000000000000001</v>
      </c>
      <c r="FX170" s="386">
        <v>1.1000000000000001</v>
      </c>
      <c r="FY170" s="386">
        <v>1</v>
      </c>
      <c r="FZ170" s="386">
        <v>1</v>
      </c>
      <c r="GA170" s="386">
        <v>0.9</v>
      </c>
      <c r="GB170" s="385"/>
      <c r="GC170" s="484">
        <v>19.850000000000001</v>
      </c>
      <c r="GD170" s="484">
        <v>23.01</v>
      </c>
      <c r="GE170" s="484">
        <v>24.66</v>
      </c>
      <c r="GF170" s="484">
        <v>26.77</v>
      </c>
      <c r="GG170" s="485">
        <v>28.52</v>
      </c>
      <c r="GH170" s="486">
        <v>7.2891200970000014</v>
      </c>
      <c r="GI170" s="484">
        <v>6.0105583440000014</v>
      </c>
      <c r="GJ170" s="484">
        <v>7.987715694000002</v>
      </c>
      <c r="GK170" s="484">
        <v>11.058900111000003</v>
      </c>
      <c r="GL170" s="484">
        <v>5.2196954040000012</v>
      </c>
      <c r="GM170" s="484">
        <v>4.8901691789999999</v>
      </c>
      <c r="GN170" s="484">
        <v>5.5360405799999999</v>
      </c>
      <c r="GO170" s="485">
        <v>7.7109136650000005</v>
      </c>
    </row>
    <row r="171" spans="1:197">
      <c r="A171" s="390" t="s">
        <v>751</v>
      </c>
      <c r="B171" s="391">
        <v>417</v>
      </c>
      <c r="C171" s="392">
        <v>928</v>
      </c>
      <c r="D171" s="392">
        <v>422</v>
      </c>
      <c r="E171" s="393">
        <v>22.5</v>
      </c>
      <c r="F171" s="393">
        <v>39.9</v>
      </c>
      <c r="G171" s="392">
        <v>24</v>
      </c>
      <c r="H171" s="399">
        <v>532.5</v>
      </c>
      <c r="I171" s="383">
        <v>7</v>
      </c>
      <c r="J171" s="493">
        <v>1.3</v>
      </c>
      <c r="K171" s="494"/>
      <c r="L171" s="369">
        <v>1.1000000000000001</v>
      </c>
      <c r="M171" s="384">
        <v>1.4</v>
      </c>
      <c r="N171" s="480">
        <v>0.63400000000000001</v>
      </c>
      <c r="O171" s="371">
        <v>0.88400000000000001</v>
      </c>
      <c r="P171" s="371">
        <v>1.1339999999999999</v>
      </c>
      <c r="Q171" s="371">
        <v>0.83399999999999996</v>
      </c>
      <c r="R171" s="371">
        <f t="shared" si="16"/>
        <v>1.0840000000000001</v>
      </c>
      <c r="S171" s="371">
        <f t="shared" si="17"/>
        <v>1.3340000000000001</v>
      </c>
      <c r="T171" s="372">
        <f t="shared" si="12"/>
        <v>19.359646113995765</v>
      </c>
      <c r="U171" s="373"/>
      <c r="V171" s="372">
        <f t="shared" si="13"/>
        <v>14.988113120512848</v>
      </c>
      <c r="W171" s="373"/>
      <c r="X171" s="374" t="s">
        <v>587</v>
      </c>
      <c r="Y171" s="374" t="s">
        <v>587</v>
      </c>
      <c r="Z171" s="374" t="s">
        <v>587</v>
      </c>
      <c r="AA171" s="374" t="s">
        <v>587</v>
      </c>
      <c r="AB171" s="374" t="s">
        <v>587</v>
      </c>
      <c r="AC171" s="374" t="s">
        <v>587</v>
      </c>
      <c r="AD171" s="374" t="s">
        <v>587</v>
      </c>
      <c r="AE171" s="374" t="s">
        <v>587</v>
      </c>
      <c r="AF171" s="374" t="s">
        <v>587</v>
      </c>
      <c r="AG171" s="374" t="s">
        <v>587</v>
      </c>
      <c r="AH171" s="374" t="s">
        <v>587</v>
      </c>
      <c r="AI171" s="371">
        <v>0.65</v>
      </c>
      <c r="AJ171" s="371">
        <v>1.2</v>
      </c>
      <c r="AK171" s="371">
        <v>0.8</v>
      </c>
      <c r="AL171" s="371">
        <v>1.2</v>
      </c>
      <c r="AM171" s="371">
        <v>0.9</v>
      </c>
      <c r="AN171" s="371">
        <v>1.2</v>
      </c>
      <c r="AO171" s="371">
        <v>1</v>
      </c>
      <c r="AP171" s="371">
        <v>1.2</v>
      </c>
      <c r="AQ171" s="371">
        <v>1.68</v>
      </c>
      <c r="AR171" s="375">
        <v>1.47</v>
      </c>
      <c r="AS171" s="375">
        <v>1.8480000000000001</v>
      </c>
      <c r="AT171" s="375">
        <v>1.617</v>
      </c>
      <c r="AU171" s="376">
        <v>0.57999999999999996</v>
      </c>
      <c r="AV171" s="377">
        <v>0.18</v>
      </c>
      <c r="AW171" s="385"/>
      <c r="AX171" s="385"/>
      <c r="AY171" s="385"/>
      <c r="AZ171" s="385"/>
      <c r="BA171" s="385"/>
      <c r="BB171" s="385"/>
      <c r="BC171" s="385"/>
      <c r="BD171" s="385"/>
      <c r="BE171" s="385"/>
      <c r="BF171" s="385"/>
      <c r="BG171" s="385"/>
      <c r="BH171" s="385"/>
      <c r="BI171" s="385"/>
      <c r="BJ171" s="385"/>
      <c r="BK171" s="385"/>
      <c r="BL171" s="385"/>
      <c r="BM171" s="385"/>
      <c r="BN171" s="385"/>
      <c r="BO171" s="385"/>
      <c r="BP171" s="385"/>
      <c r="BQ171" s="385"/>
      <c r="BR171" s="385"/>
      <c r="BS171" s="385"/>
      <c r="BT171" s="385"/>
      <c r="BU171" s="385"/>
      <c r="BV171" s="385"/>
      <c r="BW171" s="385"/>
      <c r="BX171" s="385"/>
      <c r="BY171" s="385"/>
      <c r="BZ171" s="385"/>
      <c r="CA171" s="385"/>
      <c r="CB171" s="385"/>
      <c r="CC171" s="385"/>
      <c r="CD171" s="385"/>
      <c r="CE171" s="385"/>
      <c r="CF171" s="385"/>
      <c r="CG171" s="385"/>
      <c r="CH171" s="385"/>
      <c r="CI171" s="385"/>
      <c r="CJ171" s="385"/>
      <c r="CK171" s="385"/>
      <c r="CL171" s="385"/>
      <c r="CM171" s="385"/>
      <c r="CN171" s="385"/>
      <c r="CO171" s="385"/>
      <c r="CP171" s="385"/>
      <c r="CQ171" s="385"/>
      <c r="CR171" s="385"/>
      <c r="CS171" s="385"/>
      <c r="CT171" s="385"/>
      <c r="CU171" s="385"/>
      <c r="CV171" s="385"/>
      <c r="CW171" s="385"/>
      <c r="CX171" s="385"/>
      <c r="CY171" s="385"/>
      <c r="CZ171" s="385"/>
      <c r="DA171" s="385"/>
      <c r="DB171" s="385"/>
      <c r="DC171" s="385"/>
      <c r="DD171" s="385"/>
      <c r="DE171" s="385"/>
      <c r="DF171" s="385"/>
      <c r="DG171" s="385"/>
      <c r="DH171" s="385"/>
      <c r="DI171" s="385"/>
      <c r="DJ171" s="385"/>
      <c r="DK171" s="385"/>
      <c r="DL171" s="385"/>
      <c r="DM171" s="385"/>
      <c r="DN171" s="385"/>
      <c r="DO171" s="385"/>
      <c r="DP171" s="385"/>
      <c r="DQ171" s="385"/>
      <c r="DR171" s="385"/>
      <c r="DS171" s="385"/>
      <c r="DT171" s="385"/>
      <c r="DU171" s="385"/>
      <c r="DV171" s="385"/>
      <c r="DW171" s="385"/>
      <c r="DX171" s="385"/>
      <c r="DY171" s="385"/>
      <c r="DZ171" s="385"/>
      <c r="EA171" s="385"/>
      <c r="EB171" s="385"/>
      <c r="EC171" s="385"/>
      <c r="ED171" s="385"/>
      <c r="EE171" s="385"/>
      <c r="EF171" s="385"/>
      <c r="EG171" s="385"/>
      <c r="EH171" s="385"/>
      <c r="EI171" s="385"/>
      <c r="EJ171" s="385"/>
      <c r="EK171" s="385"/>
      <c r="EL171" s="385"/>
      <c r="EM171" s="385"/>
      <c r="EN171" s="385"/>
      <c r="EO171" s="385"/>
      <c r="EP171" s="385"/>
      <c r="EQ171" s="385"/>
      <c r="ER171" s="385"/>
      <c r="ES171" s="385"/>
      <c r="ET171" s="385"/>
      <c r="EU171" s="385"/>
      <c r="EV171" s="385"/>
      <c r="EW171" s="385"/>
      <c r="EX171" s="385"/>
      <c r="EY171" s="385"/>
      <c r="EZ171" s="385"/>
      <c r="FA171" s="385"/>
      <c r="FB171" s="385"/>
      <c r="FC171" s="385"/>
      <c r="FD171" s="385"/>
      <c r="FE171" s="385"/>
      <c r="FF171" s="385"/>
      <c r="FG171" s="385"/>
      <c r="FH171" s="385"/>
      <c r="FI171" s="397"/>
      <c r="FJ171" s="398"/>
      <c r="FK171" s="398"/>
      <c r="FL171" s="398"/>
      <c r="FM171" s="398"/>
      <c r="FN171" s="398"/>
      <c r="FO171" s="398"/>
      <c r="FP171" s="386">
        <v>1.4</v>
      </c>
      <c r="FQ171" s="386">
        <v>1.4</v>
      </c>
      <c r="FR171" s="386">
        <v>1.4</v>
      </c>
      <c r="FS171" s="386">
        <v>1.3</v>
      </c>
      <c r="FT171" s="386">
        <v>1.3</v>
      </c>
      <c r="FU171" s="386">
        <v>1.2</v>
      </c>
      <c r="FV171" s="386">
        <v>1.2</v>
      </c>
      <c r="FW171" s="386">
        <v>1.1000000000000001</v>
      </c>
      <c r="FX171" s="386">
        <v>1.1000000000000001</v>
      </c>
      <c r="FY171" s="386">
        <v>1</v>
      </c>
      <c r="FZ171" s="386">
        <v>1</v>
      </c>
      <c r="GA171" s="386">
        <v>0.9</v>
      </c>
      <c r="GB171" s="385"/>
      <c r="GC171" s="484">
        <v>18.309999999999999</v>
      </c>
      <c r="GD171" s="484">
        <v>21.22</v>
      </c>
      <c r="GE171" s="484">
        <v>22.75</v>
      </c>
      <c r="GF171" s="484">
        <v>24.69</v>
      </c>
      <c r="GG171" s="485">
        <v>26.28</v>
      </c>
      <c r="GH171" s="486">
        <v>7.2891200970000014</v>
      </c>
      <c r="GI171" s="484">
        <v>6.0105583440000014</v>
      </c>
      <c r="GJ171" s="484">
        <v>7.987715694000002</v>
      </c>
      <c r="GK171" s="484">
        <v>11.058900111000003</v>
      </c>
      <c r="GL171" s="484">
        <v>5.2196954040000012</v>
      </c>
      <c r="GM171" s="484">
        <v>4.8901691789999999</v>
      </c>
      <c r="GN171" s="484">
        <v>5.5360405799999999</v>
      </c>
      <c r="GO171" s="485">
        <v>7.7109136650000005</v>
      </c>
    </row>
    <row r="172" spans="1:197">
      <c r="A172" s="390" t="s">
        <v>752</v>
      </c>
      <c r="B172" s="391">
        <v>446</v>
      </c>
      <c r="C172" s="392">
        <v>933</v>
      </c>
      <c r="D172" s="392">
        <v>423</v>
      </c>
      <c r="E172" s="393">
        <v>24</v>
      </c>
      <c r="F172" s="393">
        <v>42.7</v>
      </c>
      <c r="G172" s="392">
        <v>24</v>
      </c>
      <c r="H172" s="399">
        <v>569.6</v>
      </c>
      <c r="I172" s="383">
        <v>7</v>
      </c>
      <c r="J172" s="493">
        <v>1.3</v>
      </c>
      <c r="K172" s="494"/>
      <c r="L172" s="369">
        <v>1.1000000000000001</v>
      </c>
      <c r="M172" s="384">
        <v>1.4</v>
      </c>
      <c r="N172" s="480">
        <v>0.63400000000000001</v>
      </c>
      <c r="O172" s="371">
        <v>0.88400000000000001</v>
      </c>
      <c r="P172" s="371">
        <v>1.1339999999999999</v>
      </c>
      <c r="Q172" s="371">
        <v>0.83399999999999996</v>
      </c>
      <c r="R172" s="371">
        <f t="shared" si="16"/>
        <v>1.0840000000000001</v>
      </c>
      <c r="S172" s="371">
        <f t="shared" si="17"/>
        <v>1.3340000000000001</v>
      </c>
      <c r="T172" s="372">
        <f t="shared" si="12"/>
        <v>19.359646113995765</v>
      </c>
      <c r="U172" s="373"/>
      <c r="V172" s="372">
        <f t="shared" si="13"/>
        <v>14.988113120512848</v>
      </c>
      <c r="W172" s="373"/>
      <c r="X172" s="374" t="s">
        <v>587</v>
      </c>
      <c r="Y172" s="374" t="s">
        <v>587</v>
      </c>
      <c r="Z172" s="374" t="s">
        <v>587</v>
      </c>
      <c r="AA172" s="374" t="s">
        <v>587</v>
      </c>
      <c r="AB172" s="374" t="s">
        <v>587</v>
      </c>
      <c r="AC172" s="374" t="s">
        <v>587</v>
      </c>
      <c r="AD172" s="374" t="s">
        <v>587</v>
      </c>
      <c r="AE172" s="374" t="s">
        <v>587</v>
      </c>
      <c r="AF172" s="374" t="s">
        <v>587</v>
      </c>
      <c r="AG172" s="374" t="s">
        <v>587</v>
      </c>
      <c r="AH172" s="374" t="s">
        <v>587</v>
      </c>
      <c r="AI172" s="371">
        <v>0.65</v>
      </c>
      <c r="AJ172" s="371">
        <v>1.2</v>
      </c>
      <c r="AK172" s="371">
        <v>0.8</v>
      </c>
      <c r="AL172" s="371">
        <v>1.2</v>
      </c>
      <c r="AM172" s="371">
        <v>0.9</v>
      </c>
      <c r="AN172" s="371">
        <v>1.2</v>
      </c>
      <c r="AO172" s="371">
        <v>1</v>
      </c>
      <c r="AP172" s="371">
        <v>1.2</v>
      </c>
      <c r="AQ172" s="371">
        <v>1.68</v>
      </c>
      <c r="AR172" s="375">
        <v>1.47</v>
      </c>
      <c r="AS172" s="375">
        <v>1.8480000000000001</v>
      </c>
      <c r="AT172" s="375">
        <v>1.617</v>
      </c>
      <c r="AU172" s="376">
        <v>0.57999999999999996</v>
      </c>
      <c r="AV172" s="377">
        <v>0.18</v>
      </c>
      <c r="AW172" s="385"/>
      <c r="AX172" s="385"/>
      <c r="AY172" s="385"/>
      <c r="AZ172" s="385"/>
      <c r="BA172" s="385"/>
      <c r="BB172" s="385"/>
      <c r="BC172" s="385"/>
      <c r="BD172" s="385"/>
      <c r="BE172" s="385"/>
      <c r="BF172" s="385"/>
      <c r="BG172" s="385"/>
      <c r="BH172" s="385"/>
      <c r="BI172" s="385"/>
      <c r="BJ172" s="385"/>
      <c r="BK172" s="385"/>
      <c r="BL172" s="385"/>
      <c r="BM172" s="385"/>
      <c r="BN172" s="385"/>
      <c r="BO172" s="385"/>
      <c r="BP172" s="385"/>
      <c r="BQ172" s="385"/>
      <c r="BR172" s="385"/>
      <c r="BS172" s="385"/>
      <c r="BT172" s="385"/>
      <c r="BU172" s="385"/>
      <c r="BV172" s="385"/>
      <c r="BW172" s="385"/>
      <c r="BX172" s="385"/>
      <c r="BY172" s="385"/>
      <c r="BZ172" s="385"/>
      <c r="CA172" s="385"/>
      <c r="CB172" s="385"/>
      <c r="CC172" s="385"/>
      <c r="CD172" s="385"/>
      <c r="CE172" s="385"/>
      <c r="CF172" s="385"/>
      <c r="CG172" s="385"/>
      <c r="CH172" s="385"/>
      <c r="CI172" s="385"/>
      <c r="CJ172" s="385"/>
      <c r="CK172" s="385"/>
      <c r="CL172" s="385"/>
      <c r="CM172" s="385"/>
      <c r="CN172" s="385"/>
      <c r="CO172" s="385"/>
      <c r="CP172" s="385"/>
      <c r="CQ172" s="385"/>
      <c r="CR172" s="385"/>
      <c r="CS172" s="385"/>
      <c r="CT172" s="385"/>
      <c r="CU172" s="385"/>
      <c r="CV172" s="385"/>
      <c r="CW172" s="385"/>
      <c r="CX172" s="385"/>
      <c r="CY172" s="385"/>
      <c r="CZ172" s="385"/>
      <c r="DA172" s="385"/>
      <c r="DB172" s="385"/>
      <c r="DC172" s="385"/>
      <c r="DD172" s="385"/>
      <c r="DE172" s="385"/>
      <c r="DF172" s="385"/>
      <c r="DG172" s="385"/>
      <c r="DH172" s="385"/>
      <c r="DI172" s="385"/>
      <c r="DJ172" s="385"/>
      <c r="DK172" s="385"/>
      <c r="DL172" s="385"/>
      <c r="DM172" s="385"/>
      <c r="DN172" s="385"/>
      <c r="DO172" s="385"/>
      <c r="DP172" s="385"/>
      <c r="DQ172" s="385"/>
      <c r="DR172" s="385"/>
      <c r="DS172" s="385"/>
      <c r="DT172" s="385"/>
      <c r="DU172" s="385"/>
      <c r="DV172" s="385"/>
      <c r="DW172" s="385"/>
      <c r="DX172" s="385"/>
      <c r="DY172" s="385"/>
      <c r="DZ172" s="385"/>
      <c r="EA172" s="385"/>
      <c r="EB172" s="385"/>
      <c r="EC172" s="385"/>
      <c r="ED172" s="385"/>
      <c r="EE172" s="385"/>
      <c r="EF172" s="385"/>
      <c r="EG172" s="385"/>
      <c r="EH172" s="385"/>
      <c r="EI172" s="385"/>
      <c r="EJ172" s="385"/>
      <c r="EK172" s="385"/>
      <c r="EL172" s="385"/>
      <c r="EM172" s="385"/>
      <c r="EN172" s="385"/>
      <c r="EO172" s="385"/>
      <c r="EP172" s="385"/>
      <c r="EQ172" s="385"/>
      <c r="ER172" s="385"/>
      <c r="ES172" s="385"/>
      <c r="ET172" s="385"/>
      <c r="EU172" s="385"/>
      <c r="EV172" s="385"/>
      <c r="EW172" s="385"/>
      <c r="EX172" s="385"/>
      <c r="EY172" s="385"/>
      <c r="EZ172" s="385"/>
      <c r="FA172" s="385"/>
      <c r="FB172" s="385"/>
      <c r="FC172" s="385"/>
      <c r="FD172" s="385"/>
      <c r="FE172" s="385"/>
      <c r="FF172" s="385"/>
      <c r="FG172" s="385"/>
      <c r="FH172" s="385"/>
      <c r="FI172" s="397"/>
      <c r="FJ172" s="398"/>
      <c r="FK172" s="398"/>
      <c r="FL172" s="398"/>
      <c r="FM172" s="398"/>
      <c r="FN172" s="398"/>
      <c r="FO172" s="398"/>
      <c r="FP172" s="386">
        <v>1.4</v>
      </c>
      <c r="FQ172" s="386">
        <v>1.4</v>
      </c>
      <c r="FR172" s="386">
        <v>1.4</v>
      </c>
      <c r="FS172" s="386">
        <v>1.3</v>
      </c>
      <c r="FT172" s="386">
        <v>1.3</v>
      </c>
      <c r="FU172" s="386">
        <v>1.2</v>
      </c>
      <c r="FV172" s="386">
        <v>1.2</v>
      </c>
      <c r="FW172" s="386">
        <v>1.1000000000000001</v>
      </c>
      <c r="FX172" s="386">
        <v>1.1000000000000001</v>
      </c>
      <c r="FY172" s="386">
        <v>1</v>
      </c>
      <c r="FZ172" s="386">
        <v>1</v>
      </c>
      <c r="GA172" s="386">
        <v>0.9</v>
      </c>
      <c r="GB172" s="385"/>
      <c r="GC172" s="484">
        <v>16.82</v>
      </c>
      <c r="GD172" s="484">
        <v>19.47</v>
      </c>
      <c r="GE172" s="484">
        <v>20.98</v>
      </c>
      <c r="GF172" s="484">
        <v>22.82</v>
      </c>
      <c r="GG172" s="485">
        <v>24.32</v>
      </c>
      <c r="GH172" s="486">
        <v>7.2891200970000014</v>
      </c>
      <c r="GI172" s="484">
        <v>6.0105583440000014</v>
      </c>
      <c r="GJ172" s="484">
        <v>7.987715694000002</v>
      </c>
      <c r="GK172" s="484">
        <v>11.058900111000003</v>
      </c>
      <c r="GL172" s="484">
        <v>5.2196954040000012</v>
      </c>
      <c r="GM172" s="484">
        <v>4.8901691789999999</v>
      </c>
      <c r="GN172" s="484">
        <v>5.5360405799999999</v>
      </c>
      <c r="GO172" s="485">
        <v>7.7109136650000005</v>
      </c>
    </row>
    <row r="173" spans="1:197">
      <c r="A173" s="390" t="s">
        <v>753</v>
      </c>
      <c r="B173" s="391">
        <v>488</v>
      </c>
      <c r="C173" s="392">
        <v>942</v>
      </c>
      <c r="D173" s="392">
        <v>422</v>
      </c>
      <c r="E173" s="393">
        <v>25.9</v>
      </c>
      <c r="F173" s="393">
        <v>47</v>
      </c>
      <c r="G173" s="392">
        <v>24</v>
      </c>
      <c r="H173" s="399">
        <v>621.29999999999995</v>
      </c>
      <c r="I173" s="383">
        <v>7</v>
      </c>
      <c r="J173" s="493">
        <v>1.3</v>
      </c>
      <c r="K173" s="494"/>
      <c r="L173" s="369">
        <v>1.1000000000000001</v>
      </c>
      <c r="M173" s="384">
        <v>1.4</v>
      </c>
      <c r="N173" s="480">
        <v>0.63400000000000001</v>
      </c>
      <c r="O173" s="371">
        <v>0.88400000000000001</v>
      </c>
      <c r="P173" s="371">
        <v>1.1339999999999999</v>
      </c>
      <c r="Q173" s="371">
        <v>0.83399999999999996</v>
      </c>
      <c r="R173" s="371">
        <f t="shared" si="16"/>
        <v>1.0840000000000001</v>
      </c>
      <c r="S173" s="371">
        <f t="shared" si="17"/>
        <v>1.3340000000000001</v>
      </c>
      <c r="T173" s="372">
        <f t="shared" si="12"/>
        <v>19.359646113995765</v>
      </c>
      <c r="U173" s="373"/>
      <c r="V173" s="372">
        <f t="shared" si="13"/>
        <v>14.988113120512848</v>
      </c>
      <c r="W173" s="373"/>
      <c r="X173" s="374" t="s">
        <v>587</v>
      </c>
      <c r="Y173" s="374" t="s">
        <v>587</v>
      </c>
      <c r="Z173" s="374" t="s">
        <v>587</v>
      </c>
      <c r="AA173" s="374" t="s">
        <v>587</v>
      </c>
      <c r="AB173" s="374" t="s">
        <v>587</v>
      </c>
      <c r="AC173" s="374" t="s">
        <v>587</v>
      </c>
      <c r="AD173" s="374" t="s">
        <v>587</v>
      </c>
      <c r="AE173" s="374" t="s">
        <v>587</v>
      </c>
      <c r="AF173" s="374" t="s">
        <v>587</v>
      </c>
      <c r="AG173" s="374" t="s">
        <v>587</v>
      </c>
      <c r="AH173" s="374" t="s">
        <v>587</v>
      </c>
      <c r="AI173" s="371">
        <v>0.65</v>
      </c>
      <c r="AJ173" s="371">
        <v>1.2</v>
      </c>
      <c r="AK173" s="371">
        <v>0.8</v>
      </c>
      <c r="AL173" s="371">
        <v>1.2</v>
      </c>
      <c r="AM173" s="371">
        <v>0.9</v>
      </c>
      <c r="AN173" s="371">
        <v>1.2</v>
      </c>
      <c r="AO173" s="371">
        <v>1</v>
      </c>
      <c r="AP173" s="371">
        <v>1.2</v>
      </c>
      <c r="AQ173" s="371">
        <v>1.68</v>
      </c>
      <c r="AR173" s="375">
        <v>1.47</v>
      </c>
      <c r="AS173" s="375">
        <v>1.8480000000000001</v>
      </c>
      <c r="AT173" s="375">
        <v>1.617</v>
      </c>
      <c r="AU173" s="376">
        <v>0.6</v>
      </c>
      <c r="AV173" s="377">
        <v>0.2</v>
      </c>
      <c r="AW173" s="385"/>
      <c r="AX173" s="385"/>
      <c r="AY173" s="385"/>
      <c r="AZ173" s="385"/>
      <c r="BA173" s="385"/>
      <c r="BB173" s="385"/>
      <c r="BC173" s="385"/>
      <c r="BD173" s="385"/>
      <c r="BE173" s="385"/>
      <c r="BF173" s="385"/>
      <c r="BG173" s="385"/>
      <c r="BH173" s="385"/>
      <c r="BI173" s="385"/>
      <c r="BJ173" s="385"/>
      <c r="BK173" s="385"/>
      <c r="BL173" s="385"/>
      <c r="BM173" s="385"/>
      <c r="BN173" s="385"/>
      <c r="BO173" s="385"/>
      <c r="BP173" s="385"/>
      <c r="BQ173" s="385"/>
      <c r="BR173" s="385"/>
      <c r="BS173" s="385"/>
      <c r="BT173" s="385"/>
      <c r="BU173" s="385"/>
      <c r="BV173" s="385"/>
      <c r="BW173" s="385"/>
      <c r="BX173" s="385"/>
      <c r="BY173" s="385"/>
      <c r="BZ173" s="385"/>
      <c r="CA173" s="385"/>
      <c r="CB173" s="385"/>
      <c r="CC173" s="385"/>
      <c r="CD173" s="385"/>
      <c r="CE173" s="385"/>
      <c r="CF173" s="385"/>
      <c r="CG173" s="385"/>
      <c r="CH173" s="385"/>
      <c r="CI173" s="385"/>
      <c r="CJ173" s="385"/>
      <c r="CK173" s="385"/>
      <c r="CL173" s="385"/>
      <c r="CM173" s="385"/>
      <c r="CN173" s="385"/>
      <c r="CO173" s="385"/>
      <c r="CP173" s="385"/>
      <c r="CQ173" s="385"/>
      <c r="CR173" s="385"/>
      <c r="CS173" s="385"/>
      <c r="CT173" s="385"/>
      <c r="CU173" s="385"/>
      <c r="CV173" s="385"/>
      <c r="CW173" s="385"/>
      <c r="CX173" s="385"/>
      <c r="CY173" s="385"/>
      <c r="CZ173" s="385"/>
      <c r="DA173" s="385"/>
      <c r="DB173" s="385"/>
      <c r="DC173" s="385"/>
      <c r="DD173" s="385"/>
      <c r="DE173" s="385"/>
      <c r="DF173" s="385"/>
      <c r="DG173" s="385"/>
      <c r="DH173" s="385"/>
      <c r="DI173" s="385"/>
      <c r="DJ173" s="385"/>
      <c r="DK173" s="385"/>
      <c r="DL173" s="385"/>
      <c r="DM173" s="385"/>
      <c r="DN173" s="385"/>
      <c r="DO173" s="385"/>
      <c r="DP173" s="385"/>
      <c r="DQ173" s="385"/>
      <c r="DR173" s="385"/>
      <c r="DS173" s="385"/>
      <c r="DT173" s="385"/>
      <c r="DU173" s="385"/>
      <c r="DV173" s="385"/>
      <c r="DW173" s="385"/>
      <c r="DX173" s="385"/>
      <c r="DY173" s="385"/>
      <c r="DZ173" s="385"/>
      <c r="EA173" s="385"/>
      <c r="EB173" s="385"/>
      <c r="EC173" s="385"/>
      <c r="ED173" s="385"/>
      <c r="EE173" s="385"/>
      <c r="EF173" s="385"/>
      <c r="EG173" s="385"/>
      <c r="EH173" s="385"/>
      <c r="EI173" s="385"/>
      <c r="EJ173" s="385"/>
      <c r="EK173" s="385"/>
      <c r="EL173" s="385"/>
      <c r="EM173" s="385"/>
      <c r="EN173" s="385"/>
      <c r="EO173" s="385"/>
      <c r="EP173" s="385"/>
      <c r="EQ173" s="385"/>
      <c r="ER173" s="385"/>
      <c r="ES173" s="385"/>
      <c r="ET173" s="385"/>
      <c r="EU173" s="385"/>
      <c r="EV173" s="385"/>
      <c r="EW173" s="385"/>
      <c r="EX173" s="385"/>
      <c r="EY173" s="385"/>
      <c r="EZ173" s="385"/>
      <c r="FA173" s="385"/>
      <c r="FB173" s="385"/>
      <c r="FC173" s="385"/>
      <c r="FD173" s="385"/>
      <c r="FE173" s="385"/>
      <c r="FF173" s="385"/>
      <c r="FG173" s="385"/>
      <c r="FH173" s="385"/>
      <c r="FI173" s="397"/>
      <c r="FJ173" s="398"/>
      <c r="FK173" s="398"/>
      <c r="FL173" s="398"/>
      <c r="FM173" s="398"/>
      <c r="FN173" s="398"/>
      <c r="FO173" s="398"/>
      <c r="FP173" s="386">
        <v>1.4</v>
      </c>
      <c r="FQ173" s="386">
        <v>1.4</v>
      </c>
      <c r="FR173" s="386">
        <v>1.4</v>
      </c>
      <c r="FS173" s="386">
        <v>1.3</v>
      </c>
      <c r="FT173" s="386">
        <v>1.3</v>
      </c>
      <c r="FU173" s="386">
        <v>1.2</v>
      </c>
      <c r="FV173" s="386">
        <v>1.2</v>
      </c>
      <c r="FW173" s="386">
        <v>1.1000000000000001</v>
      </c>
      <c r="FX173" s="386">
        <v>1.1000000000000001</v>
      </c>
      <c r="FY173" s="386">
        <v>1</v>
      </c>
      <c r="FZ173" s="386">
        <v>1</v>
      </c>
      <c r="GA173" s="386">
        <v>0.9</v>
      </c>
      <c r="GB173" s="385"/>
      <c r="GC173" s="484">
        <v>19.010000000000002</v>
      </c>
      <c r="GD173" s="484">
        <v>21.95</v>
      </c>
      <c r="GE173" s="484">
        <v>23.32</v>
      </c>
      <c r="GF173" s="484">
        <v>25.169</v>
      </c>
      <c r="GG173" s="485">
        <v>27.77</v>
      </c>
      <c r="GH173" s="486">
        <v>7.2891200970000014</v>
      </c>
      <c r="GI173" s="484">
        <v>6.0105583440000014</v>
      </c>
      <c r="GJ173" s="484">
        <v>7.987715694000002</v>
      </c>
      <c r="GK173" s="484">
        <v>11.058900111000003</v>
      </c>
      <c r="GL173" s="484">
        <v>5.2196954040000012</v>
      </c>
      <c r="GM173" s="484">
        <v>4.8901691789999999</v>
      </c>
      <c r="GN173" s="484">
        <v>5.5360405799999999</v>
      </c>
      <c r="GO173" s="485">
        <v>7.7109136650000005</v>
      </c>
    </row>
    <row r="174" spans="1:197">
      <c r="A174" s="390" t="s">
        <v>754</v>
      </c>
      <c r="B174" s="391">
        <v>534</v>
      </c>
      <c r="C174" s="392">
        <v>950</v>
      </c>
      <c r="D174" s="392">
        <v>425</v>
      </c>
      <c r="E174" s="393">
        <v>28.4</v>
      </c>
      <c r="F174" s="393">
        <v>51.1</v>
      </c>
      <c r="G174" s="392">
        <v>24</v>
      </c>
      <c r="H174" s="399">
        <v>680.1</v>
      </c>
      <c r="I174" s="383">
        <v>7</v>
      </c>
      <c r="J174" s="493">
        <v>1.3</v>
      </c>
      <c r="K174" s="494"/>
      <c r="L174" s="369">
        <v>1.1000000000000001</v>
      </c>
      <c r="M174" s="384">
        <v>1.4</v>
      </c>
      <c r="N174" s="480">
        <v>0.63400000000000001</v>
      </c>
      <c r="O174" s="371">
        <v>0.88400000000000001</v>
      </c>
      <c r="P174" s="371">
        <v>1.1339999999999999</v>
      </c>
      <c r="Q174" s="371">
        <v>0.83399999999999996</v>
      </c>
      <c r="R174" s="371">
        <f t="shared" si="16"/>
        <v>1.0840000000000001</v>
      </c>
      <c r="S174" s="371">
        <f t="shared" si="17"/>
        <v>1.3340000000000001</v>
      </c>
      <c r="T174" s="372">
        <f t="shared" si="12"/>
        <v>19.359646113995765</v>
      </c>
      <c r="U174" s="373"/>
      <c r="V174" s="372">
        <f t="shared" si="13"/>
        <v>14.988113120512848</v>
      </c>
      <c r="W174" s="373"/>
      <c r="X174" s="374" t="s">
        <v>587</v>
      </c>
      <c r="Y174" s="374" t="s">
        <v>587</v>
      </c>
      <c r="Z174" s="374" t="s">
        <v>587</v>
      </c>
      <c r="AA174" s="374" t="s">
        <v>587</v>
      </c>
      <c r="AB174" s="374" t="s">
        <v>587</v>
      </c>
      <c r="AC174" s="374" t="s">
        <v>587</v>
      </c>
      <c r="AD174" s="374" t="s">
        <v>587</v>
      </c>
      <c r="AE174" s="374" t="s">
        <v>587</v>
      </c>
      <c r="AF174" s="374" t="s">
        <v>587</v>
      </c>
      <c r="AG174" s="374" t="s">
        <v>587</v>
      </c>
      <c r="AH174" s="374" t="s">
        <v>587</v>
      </c>
      <c r="AI174" s="371">
        <v>0.65</v>
      </c>
      <c r="AJ174" s="371">
        <v>1.2</v>
      </c>
      <c r="AK174" s="371">
        <v>0.8</v>
      </c>
      <c r="AL174" s="371">
        <v>1.2</v>
      </c>
      <c r="AM174" s="371">
        <v>0.9</v>
      </c>
      <c r="AN174" s="371">
        <v>1.2</v>
      </c>
      <c r="AO174" s="371">
        <v>1</v>
      </c>
      <c r="AP174" s="371">
        <v>1.2</v>
      </c>
      <c r="AQ174" s="371">
        <v>1.68</v>
      </c>
      <c r="AR174" s="375">
        <v>1.47</v>
      </c>
      <c r="AS174" s="375">
        <v>1.8480000000000001</v>
      </c>
      <c r="AT174" s="375">
        <v>1.617</v>
      </c>
      <c r="AU174" s="376">
        <v>0.62</v>
      </c>
      <c r="AV174" s="377">
        <v>0.22</v>
      </c>
      <c r="AW174" s="385"/>
      <c r="AX174" s="385"/>
      <c r="AY174" s="385"/>
      <c r="AZ174" s="385"/>
      <c r="BA174" s="385"/>
      <c r="BB174" s="385"/>
      <c r="BC174" s="385"/>
      <c r="BD174" s="385"/>
      <c r="BE174" s="385"/>
      <c r="BF174" s="385"/>
      <c r="BG174" s="385"/>
      <c r="BH174" s="385"/>
      <c r="BI174" s="385"/>
      <c r="BJ174" s="385"/>
      <c r="BK174" s="385"/>
      <c r="BL174" s="385"/>
      <c r="BM174" s="385"/>
      <c r="BN174" s="385"/>
      <c r="BO174" s="385"/>
      <c r="BP174" s="385"/>
      <c r="BQ174" s="385"/>
      <c r="BR174" s="385"/>
      <c r="BS174" s="385"/>
      <c r="BT174" s="385"/>
      <c r="BU174" s="385"/>
      <c r="BV174" s="385"/>
      <c r="BW174" s="385"/>
      <c r="BX174" s="385"/>
      <c r="BY174" s="385"/>
      <c r="BZ174" s="385"/>
      <c r="CA174" s="385"/>
      <c r="CB174" s="385"/>
      <c r="CC174" s="385"/>
      <c r="CD174" s="385"/>
      <c r="CE174" s="385"/>
      <c r="CF174" s="385"/>
      <c r="CG174" s="385"/>
      <c r="CH174" s="385"/>
      <c r="CI174" s="385"/>
      <c r="CJ174" s="385"/>
      <c r="CK174" s="385"/>
      <c r="CL174" s="385"/>
      <c r="CM174" s="385"/>
      <c r="CN174" s="385"/>
      <c r="CO174" s="385"/>
      <c r="CP174" s="385"/>
      <c r="CQ174" s="385"/>
      <c r="CR174" s="385"/>
      <c r="CS174" s="385"/>
      <c r="CT174" s="385"/>
      <c r="CU174" s="385"/>
      <c r="CV174" s="385"/>
      <c r="CW174" s="385"/>
      <c r="CX174" s="385"/>
      <c r="CY174" s="385"/>
      <c r="CZ174" s="385"/>
      <c r="DA174" s="385"/>
      <c r="DB174" s="385"/>
      <c r="DC174" s="385"/>
      <c r="DD174" s="385"/>
      <c r="DE174" s="385"/>
      <c r="DF174" s="385"/>
      <c r="DG174" s="385"/>
      <c r="DH174" s="385"/>
      <c r="DI174" s="385"/>
      <c r="DJ174" s="385"/>
      <c r="DK174" s="385"/>
      <c r="DL174" s="385"/>
      <c r="DM174" s="385"/>
      <c r="DN174" s="385"/>
      <c r="DO174" s="385"/>
      <c r="DP174" s="385"/>
      <c r="DQ174" s="385"/>
      <c r="DR174" s="385"/>
      <c r="DS174" s="385"/>
      <c r="DT174" s="385"/>
      <c r="DU174" s="385"/>
      <c r="DV174" s="385"/>
      <c r="DW174" s="385"/>
      <c r="DX174" s="385"/>
      <c r="DY174" s="385"/>
      <c r="DZ174" s="385"/>
      <c r="EA174" s="385"/>
      <c r="EB174" s="385"/>
      <c r="EC174" s="385"/>
      <c r="ED174" s="385"/>
      <c r="EE174" s="385"/>
      <c r="EF174" s="385"/>
      <c r="EG174" s="385"/>
      <c r="EH174" s="385"/>
      <c r="EI174" s="385"/>
      <c r="EJ174" s="385"/>
      <c r="EK174" s="385"/>
      <c r="EL174" s="385"/>
      <c r="EM174" s="385"/>
      <c r="EN174" s="385"/>
      <c r="EO174" s="385"/>
      <c r="EP174" s="385"/>
      <c r="EQ174" s="385"/>
      <c r="ER174" s="385"/>
      <c r="ES174" s="385"/>
      <c r="ET174" s="385"/>
      <c r="EU174" s="385"/>
      <c r="EV174" s="385"/>
      <c r="EW174" s="385"/>
      <c r="EX174" s="385"/>
      <c r="EY174" s="385"/>
      <c r="EZ174" s="385"/>
      <c r="FA174" s="385"/>
      <c r="FB174" s="385"/>
      <c r="FC174" s="385"/>
      <c r="FD174" s="385"/>
      <c r="FE174" s="385"/>
      <c r="FF174" s="385"/>
      <c r="FG174" s="385"/>
      <c r="FH174" s="385"/>
      <c r="FI174" s="397"/>
      <c r="FJ174" s="398"/>
      <c r="FK174" s="398"/>
      <c r="FL174" s="398"/>
      <c r="FM174" s="398"/>
      <c r="FN174" s="398"/>
      <c r="FO174" s="398"/>
      <c r="FP174" s="386">
        <v>1.4</v>
      </c>
      <c r="FQ174" s="386">
        <v>1.4</v>
      </c>
      <c r="FR174" s="386">
        <v>1.4</v>
      </c>
      <c r="FS174" s="386">
        <v>1.3</v>
      </c>
      <c r="FT174" s="386">
        <v>1.3</v>
      </c>
      <c r="FU174" s="386">
        <v>1.2</v>
      </c>
      <c r="FV174" s="386">
        <v>1.2</v>
      </c>
      <c r="FW174" s="386">
        <v>1.1000000000000001</v>
      </c>
      <c r="FX174" s="386">
        <v>1.1000000000000001</v>
      </c>
      <c r="FY174" s="386">
        <v>1</v>
      </c>
      <c r="FZ174" s="386">
        <v>1</v>
      </c>
      <c r="GA174" s="386">
        <v>0.9</v>
      </c>
      <c r="GB174" s="385"/>
      <c r="GC174" s="484">
        <v>21.18</v>
      </c>
      <c r="GD174" s="484">
        <v>24.41</v>
      </c>
      <c r="GE174" s="484">
        <v>25.65</v>
      </c>
      <c r="GF174" s="484">
        <v>27.5</v>
      </c>
      <c r="GG174" s="485">
        <v>31.23</v>
      </c>
      <c r="GH174" s="486">
        <v>7.2891200970000014</v>
      </c>
      <c r="GI174" s="484">
        <v>6.0105583440000014</v>
      </c>
      <c r="GJ174" s="484">
        <v>7.987715694000002</v>
      </c>
      <c r="GK174" s="484">
        <v>11.058900111000003</v>
      </c>
      <c r="GL174" s="484">
        <v>5.2196954040000012</v>
      </c>
      <c r="GM174" s="484">
        <v>4.8901691789999999</v>
      </c>
      <c r="GN174" s="484">
        <v>5.5360405799999999</v>
      </c>
      <c r="GO174" s="485">
        <v>7.7109136650000005</v>
      </c>
    </row>
    <row r="175" spans="1:197">
      <c r="A175" s="390" t="s">
        <v>755</v>
      </c>
      <c r="B175" s="391">
        <v>585</v>
      </c>
      <c r="C175" s="392">
        <v>960</v>
      </c>
      <c r="D175" s="392">
        <v>427</v>
      </c>
      <c r="E175" s="393">
        <v>31</v>
      </c>
      <c r="F175" s="393">
        <v>55.9</v>
      </c>
      <c r="G175" s="392">
        <v>24</v>
      </c>
      <c r="H175" s="399">
        <v>745.3</v>
      </c>
      <c r="I175" s="383">
        <v>7</v>
      </c>
      <c r="J175" s="493">
        <v>1.3</v>
      </c>
      <c r="K175" s="494"/>
      <c r="L175" s="369">
        <v>1.1000000000000001</v>
      </c>
      <c r="M175" s="384">
        <v>1.4</v>
      </c>
      <c r="N175" s="480">
        <v>0.63400000000000001</v>
      </c>
      <c r="O175" s="371">
        <v>0.88400000000000001</v>
      </c>
      <c r="P175" s="371">
        <v>1.1339999999999999</v>
      </c>
      <c r="Q175" s="371">
        <v>0.83399999999999996</v>
      </c>
      <c r="R175" s="371">
        <f t="shared" si="16"/>
        <v>1.0840000000000001</v>
      </c>
      <c r="S175" s="371">
        <f t="shared" si="17"/>
        <v>1.3340000000000001</v>
      </c>
      <c r="T175" s="372">
        <f t="shared" si="12"/>
        <v>19.359646113995765</v>
      </c>
      <c r="U175" s="373"/>
      <c r="V175" s="372">
        <f t="shared" si="13"/>
        <v>14.988113120512848</v>
      </c>
      <c r="W175" s="373"/>
      <c r="X175" s="374" t="s">
        <v>587</v>
      </c>
      <c r="Y175" s="374" t="s">
        <v>587</v>
      </c>
      <c r="Z175" s="374" t="s">
        <v>587</v>
      </c>
      <c r="AA175" s="374" t="s">
        <v>587</v>
      </c>
      <c r="AB175" s="374" t="s">
        <v>587</v>
      </c>
      <c r="AC175" s="374" t="s">
        <v>587</v>
      </c>
      <c r="AD175" s="374" t="s">
        <v>587</v>
      </c>
      <c r="AE175" s="374" t="s">
        <v>587</v>
      </c>
      <c r="AF175" s="374" t="s">
        <v>587</v>
      </c>
      <c r="AG175" s="374" t="s">
        <v>587</v>
      </c>
      <c r="AH175" s="374" t="s">
        <v>587</v>
      </c>
      <c r="AI175" s="395" t="s">
        <v>606</v>
      </c>
      <c r="AJ175" s="395" t="s">
        <v>606</v>
      </c>
      <c r="AK175" s="395" t="s">
        <v>606</v>
      </c>
      <c r="AL175" s="395" t="s">
        <v>606</v>
      </c>
      <c r="AM175" s="395" t="s">
        <v>606</v>
      </c>
      <c r="AN175" s="395" t="s">
        <v>606</v>
      </c>
      <c r="AO175" s="395" t="s">
        <v>606</v>
      </c>
      <c r="AP175" s="395" t="s">
        <v>606</v>
      </c>
      <c r="AQ175" s="371">
        <v>1.68</v>
      </c>
      <c r="AR175" s="375">
        <v>1.47</v>
      </c>
      <c r="AS175" s="375">
        <v>1.8480000000000001</v>
      </c>
      <c r="AT175" s="375">
        <v>1.617</v>
      </c>
      <c r="AU175" s="376">
        <v>0.63</v>
      </c>
      <c r="AV175" s="377">
        <v>0.23</v>
      </c>
      <c r="AW175" s="385"/>
      <c r="AX175" s="385"/>
      <c r="AY175" s="385"/>
      <c r="AZ175" s="385"/>
      <c r="BA175" s="385"/>
      <c r="BB175" s="385"/>
      <c r="BC175" s="385"/>
      <c r="BD175" s="385"/>
      <c r="BE175" s="385"/>
      <c r="BF175" s="385"/>
      <c r="BG175" s="385"/>
      <c r="BH175" s="385"/>
      <c r="BI175" s="385"/>
      <c r="BJ175" s="385"/>
      <c r="BK175" s="385"/>
      <c r="BL175" s="385"/>
      <c r="BM175" s="385"/>
      <c r="BN175" s="385"/>
      <c r="BO175" s="385"/>
      <c r="BP175" s="385"/>
      <c r="BQ175" s="385"/>
      <c r="BR175" s="385"/>
      <c r="BS175" s="385"/>
      <c r="BT175" s="385"/>
      <c r="BU175" s="385"/>
      <c r="BV175" s="385"/>
      <c r="BW175" s="385"/>
      <c r="BX175" s="385"/>
      <c r="BY175" s="385"/>
      <c r="BZ175" s="385"/>
      <c r="CA175" s="385"/>
      <c r="CB175" s="385"/>
      <c r="CC175" s="385"/>
      <c r="CD175" s="385"/>
      <c r="CE175" s="385"/>
      <c r="CF175" s="385"/>
      <c r="CG175" s="385"/>
      <c r="CH175" s="385"/>
      <c r="CI175" s="385"/>
      <c r="CJ175" s="385"/>
      <c r="CK175" s="385"/>
      <c r="CL175" s="385"/>
      <c r="CM175" s="385"/>
      <c r="CN175" s="385"/>
      <c r="CO175" s="385"/>
      <c r="CP175" s="385"/>
      <c r="CQ175" s="385"/>
      <c r="CR175" s="385"/>
      <c r="CS175" s="385"/>
      <c r="CT175" s="385"/>
      <c r="CU175" s="385"/>
      <c r="CV175" s="385"/>
      <c r="CW175" s="385"/>
      <c r="CX175" s="385"/>
      <c r="CY175" s="385"/>
      <c r="CZ175" s="385"/>
      <c r="DA175" s="385"/>
      <c r="DB175" s="385"/>
      <c r="DC175" s="385"/>
      <c r="DD175" s="385"/>
      <c r="DE175" s="385"/>
      <c r="DF175" s="385"/>
      <c r="DG175" s="385"/>
      <c r="DH175" s="385"/>
      <c r="DI175" s="385"/>
      <c r="DJ175" s="385"/>
      <c r="DK175" s="385"/>
      <c r="DL175" s="385"/>
      <c r="DM175" s="385"/>
      <c r="DN175" s="385"/>
      <c r="DO175" s="385"/>
      <c r="DP175" s="385"/>
      <c r="DQ175" s="385"/>
      <c r="DR175" s="385"/>
      <c r="DS175" s="385"/>
      <c r="DT175" s="385"/>
      <c r="DU175" s="385"/>
      <c r="DV175" s="385"/>
      <c r="DW175" s="385"/>
      <c r="DX175" s="385"/>
      <c r="DY175" s="385"/>
      <c r="DZ175" s="385"/>
      <c r="EA175" s="385"/>
      <c r="EB175" s="385"/>
      <c r="EC175" s="385"/>
      <c r="ED175" s="385"/>
      <c r="EE175" s="385"/>
      <c r="EF175" s="385"/>
      <c r="EG175" s="385"/>
      <c r="EH175" s="385"/>
      <c r="EI175" s="385"/>
      <c r="EJ175" s="385"/>
      <c r="EK175" s="385"/>
      <c r="EL175" s="385"/>
      <c r="EM175" s="385"/>
      <c r="EN175" s="385"/>
      <c r="EO175" s="385"/>
      <c r="EP175" s="385"/>
      <c r="EQ175" s="385"/>
      <c r="ER175" s="385"/>
      <c r="ES175" s="385"/>
      <c r="ET175" s="385"/>
      <c r="EU175" s="385"/>
      <c r="EV175" s="385"/>
      <c r="EW175" s="385"/>
      <c r="EX175" s="385"/>
      <c r="EY175" s="385"/>
      <c r="EZ175" s="385"/>
      <c r="FA175" s="385"/>
      <c r="FB175" s="385"/>
      <c r="FC175" s="385"/>
      <c r="FD175" s="385"/>
      <c r="FE175" s="385"/>
      <c r="FF175" s="385"/>
      <c r="FG175" s="385"/>
      <c r="FH175" s="385"/>
      <c r="FI175" s="397"/>
      <c r="FJ175" s="398"/>
      <c r="FK175" s="398"/>
      <c r="FL175" s="398"/>
      <c r="FM175" s="398"/>
      <c r="FN175" s="398"/>
      <c r="FO175" s="398"/>
      <c r="FP175" s="386">
        <v>1.4</v>
      </c>
      <c r="FQ175" s="386">
        <v>1.4</v>
      </c>
      <c r="FR175" s="386">
        <v>1.4</v>
      </c>
      <c r="FS175" s="386">
        <v>1.3</v>
      </c>
      <c r="FT175" s="386">
        <v>1.3</v>
      </c>
      <c r="FU175" s="386">
        <v>1.2</v>
      </c>
      <c r="FV175" s="386">
        <v>1.2</v>
      </c>
      <c r="FW175" s="386">
        <v>1.1000000000000001</v>
      </c>
      <c r="FX175" s="386">
        <v>1.1000000000000001</v>
      </c>
      <c r="FY175" s="386">
        <v>1</v>
      </c>
      <c r="FZ175" s="386">
        <v>1</v>
      </c>
      <c r="GA175" s="386">
        <v>0.9</v>
      </c>
      <c r="GB175" s="385"/>
      <c r="GC175" s="484">
        <v>19.47</v>
      </c>
      <c r="GD175" s="484">
        <v>22.47</v>
      </c>
      <c r="GE175" s="484">
        <v>23.59</v>
      </c>
      <c r="GF175" s="484">
        <v>25.29</v>
      </c>
      <c r="GG175" s="485">
        <v>28.84</v>
      </c>
      <c r="GH175" s="486">
        <v>7.2891200970000014</v>
      </c>
      <c r="GI175" s="484">
        <v>6.0105583440000014</v>
      </c>
      <c r="GJ175" s="484">
        <v>7.987715694000002</v>
      </c>
      <c r="GK175" s="484">
        <v>11.058900111000003</v>
      </c>
      <c r="GL175" s="484">
        <v>5.2196954040000012</v>
      </c>
      <c r="GM175" s="484">
        <v>4.8901691789999999</v>
      </c>
      <c r="GN175" s="484">
        <v>5.5360405799999999</v>
      </c>
      <c r="GO175" s="485">
        <v>7.7109136650000005</v>
      </c>
    </row>
    <row r="176" spans="1:197">
      <c r="A176" s="390" t="s">
        <v>756</v>
      </c>
      <c r="B176" s="391">
        <v>653</v>
      </c>
      <c r="C176" s="392">
        <v>972</v>
      </c>
      <c r="D176" s="392">
        <v>431</v>
      </c>
      <c r="E176" s="393">
        <v>34.5</v>
      </c>
      <c r="F176" s="393">
        <v>62</v>
      </c>
      <c r="G176" s="392">
        <v>24</v>
      </c>
      <c r="H176" s="399">
        <v>831.9</v>
      </c>
      <c r="I176" s="383">
        <v>7</v>
      </c>
      <c r="J176" s="493">
        <v>1.3</v>
      </c>
      <c r="K176" s="494"/>
      <c r="L176" s="369">
        <v>1.1000000000000001</v>
      </c>
      <c r="M176" s="384">
        <v>1.4</v>
      </c>
      <c r="N176" s="480">
        <v>0.63400000000000001</v>
      </c>
      <c r="O176" s="371">
        <v>0.88400000000000001</v>
      </c>
      <c r="P176" s="371">
        <v>1.1339999999999999</v>
      </c>
      <c r="Q176" s="371">
        <v>0.83399999999999996</v>
      </c>
      <c r="R176" s="371">
        <f t="shared" si="16"/>
        <v>1.0840000000000001</v>
      </c>
      <c r="S176" s="371">
        <f t="shared" si="17"/>
        <v>1.3340000000000001</v>
      </c>
      <c r="T176" s="372">
        <f t="shared" si="12"/>
        <v>19.359646113995765</v>
      </c>
      <c r="U176" s="373"/>
      <c r="V176" s="372">
        <f t="shared" si="13"/>
        <v>14.988113120512848</v>
      </c>
      <c r="W176" s="373"/>
      <c r="X176" s="374" t="s">
        <v>587</v>
      </c>
      <c r="Y176" s="374" t="s">
        <v>587</v>
      </c>
      <c r="Z176" s="374" t="s">
        <v>587</v>
      </c>
      <c r="AA176" s="374" t="s">
        <v>587</v>
      </c>
      <c r="AB176" s="374" t="s">
        <v>587</v>
      </c>
      <c r="AC176" s="374" t="s">
        <v>587</v>
      </c>
      <c r="AD176" s="374" t="s">
        <v>587</v>
      </c>
      <c r="AE176" s="374" t="s">
        <v>587</v>
      </c>
      <c r="AF176" s="374" t="s">
        <v>587</v>
      </c>
      <c r="AG176" s="374" t="s">
        <v>587</v>
      </c>
      <c r="AH176" s="374" t="s">
        <v>587</v>
      </c>
      <c r="AI176" s="395" t="s">
        <v>606</v>
      </c>
      <c r="AJ176" s="395" t="s">
        <v>606</v>
      </c>
      <c r="AK176" s="395" t="s">
        <v>606</v>
      </c>
      <c r="AL176" s="395" t="s">
        <v>606</v>
      </c>
      <c r="AM176" s="395" t="s">
        <v>606</v>
      </c>
      <c r="AN176" s="395" t="s">
        <v>606</v>
      </c>
      <c r="AO176" s="395" t="s">
        <v>606</v>
      </c>
      <c r="AP176" s="395" t="s">
        <v>606</v>
      </c>
      <c r="AQ176" s="371">
        <v>1.68</v>
      </c>
      <c r="AR176" s="375">
        <v>1.47</v>
      </c>
      <c r="AS176" s="375">
        <v>1.8480000000000001</v>
      </c>
      <c r="AT176" s="375">
        <v>1.617</v>
      </c>
      <c r="AU176" s="376">
        <v>0.63</v>
      </c>
      <c r="AV176" s="377">
        <v>0.23</v>
      </c>
      <c r="AW176" s="385"/>
      <c r="AX176" s="385"/>
      <c r="AY176" s="385"/>
      <c r="AZ176" s="385"/>
      <c r="BA176" s="385"/>
      <c r="BB176" s="385"/>
      <c r="BC176" s="385"/>
      <c r="BD176" s="385"/>
      <c r="BE176" s="385"/>
      <c r="BF176" s="385"/>
      <c r="BG176" s="385"/>
      <c r="BH176" s="385"/>
      <c r="BI176" s="385"/>
      <c r="BJ176" s="385"/>
      <c r="BK176" s="385"/>
      <c r="BL176" s="385"/>
      <c r="BM176" s="385"/>
      <c r="BN176" s="385"/>
      <c r="BO176" s="385"/>
      <c r="BP176" s="385"/>
      <c r="BQ176" s="385"/>
      <c r="BR176" s="385"/>
      <c r="BS176" s="385"/>
      <c r="BT176" s="385"/>
      <c r="BU176" s="385"/>
      <c r="BV176" s="385"/>
      <c r="BW176" s="385"/>
      <c r="BX176" s="385"/>
      <c r="BY176" s="385"/>
      <c r="BZ176" s="385"/>
      <c r="CA176" s="385"/>
      <c r="CB176" s="385"/>
      <c r="CC176" s="385"/>
      <c r="CD176" s="385"/>
      <c r="CE176" s="385"/>
      <c r="CF176" s="385"/>
      <c r="CG176" s="385"/>
      <c r="CH176" s="385"/>
      <c r="CI176" s="385"/>
      <c r="CJ176" s="385"/>
      <c r="CK176" s="385"/>
      <c r="CL176" s="385"/>
      <c r="CM176" s="385"/>
      <c r="CN176" s="385"/>
      <c r="CO176" s="385"/>
      <c r="CP176" s="385"/>
      <c r="CQ176" s="385"/>
      <c r="CR176" s="385"/>
      <c r="CS176" s="385"/>
      <c r="CT176" s="385"/>
      <c r="CU176" s="385"/>
      <c r="CV176" s="385"/>
      <c r="CW176" s="385"/>
      <c r="CX176" s="385"/>
      <c r="CY176" s="385"/>
      <c r="CZ176" s="385"/>
      <c r="DA176" s="385"/>
      <c r="DB176" s="385"/>
      <c r="DC176" s="385"/>
      <c r="DD176" s="385"/>
      <c r="DE176" s="385"/>
      <c r="DF176" s="385"/>
      <c r="DG176" s="385"/>
      <c r="DH176" s="385"/>
      <c r="DI176" s="385"/>
      <c r="DJ176" s="385"/>
      <c r="DK176" s="385"/>
      <c r="DL176" s="385"/>
      <c r="DM176" s="385"/>
      <c r="DN176" s="385"/>
      <c r="DO176" s="385"/>
      <c r="DP176" s="385"/>
      <c r="DQ176" s="385"/>
      <c r="DR176" s="385"/>
      <c r="DS176" s="385"/>
      <c r="DT176" s="385"/>
      <c r="DU176" s="385"/>
      <c r="DV176" s="385"/>
      <c r="DW176" s="385"/>
      <c r="DX176" s="385"/>
      <c r="DY176" s="385"/>
      <c r="DZ176" s="385"/>
      <c r="EA176" s="385"/>
      <c r="EB176" s="385"/>
      <c r="EC176" s="385"/>
      <c r="ED176" s="385"/>
      <c r="EE176" s="385"/>
      <c r="EF176" s="385"/>
      <c r="EG176" s="385"/>
      <c r="EH176" s="385"/>
      <c r="EI176" s="385"/>
      <c r="EJ176" s="385"/>
      <c r="EK176" s="385"/>
      <c r="EL176" s="385"/>
      <c r="EM176" s="385"/>
      <c r="EN176" s="385"/>
      <c r="EO176" s="385"/>
      <c r="EP176" s="385"/>
      <c r="EQ176" s="385"/>
      <c r="ER176" s="385"/>
      <c r="ES176" s="385"/>
      <c r="ET176" s="385"/>
      <c r="EU176" s="385"/>
      <c r="EV176" s="385"/>
      <c r="EW176" s="385"/>
      <c r="EX176" s="385"/>
      <c r="EY176" s="385"/>
      <c r="EZ176" s="385"/>
      <c r="FA176" s="385"/>
      <c r="FB176" s="385"/>
      <c r="FC176" s="385"/>
      <c r="FD176" s="385"/>
      <c r="FE176" s="385"/>
      <c r="FF176" s="385"/>
      <c r="FG176" s="385"/>
      <c r="FH176" s="385"/>
      <c r="FI176" s="397"/>
      <c r="FJ176" s="398"/>
      <c r="FK176" s="398"/>
      <c r="FL176" s="398"/>
      <c r="FM176" s="398"/>
      <c r="FN176" s="398"/>
      <c r="FO176" s="398"/>
      <c r="FP176" s="386">
        <v>1.4</v>
      </c>
      <c r="FQ176" s="386">
        <v>1.4</v>
      </c>
      <c r="FR176" s="386">
        <v>1.4</v>
      </c>
      <c r="FS176" s="386">
        <v>1.3</v>
      </c>
      <c r="FT176" s="386">
        <v>1.3</v>
      </c>
      <c r="FU176" s="386">
        <v>1.2</v>
      </c>
      <c r="FV176" s="386">
        <v>1.2</v>
      </c>
      <c r="FW176" s="386">
        <v>1.1000000000000001</v>
      </c>
      <c r="FX176" s="386">
        <v>1.1000000000000001</v>
      </c>
      <c r="FY176" s="386">
        <v>1</v>
      </c>
      <c r="FZ176" s="386">
        <v>1</v>
      </c>
      <c r="GA176" s="386">
        <v>0.9</v>
      </c>
      <c r="GB176" s="385"/>
      <c r="GC176" s="484">
        <v>17.739999999999998</v>
      </c>
      <c r="GD176" s="484">
        <v>20.52</v>
      </c>
      <c r="GE176" s="484">
        <v>21.55</v>
      </c>
      <c r="GF176" s="484">
        <v>23.08</v>
      </c>
      <c r="GG176" s="485">
        <v>26.44</v>
      </c>
      <c r="GH176" s="486">
        <v>7.2891200970000014</v>
      </c>
      <c r="GI176" s="484">
        <v>6.0105583440000014</v>
      </c>
      <c r="GJ176" s="484">
        <v>7.987715694000002</v>
      </c>
      <c r="GK176" s="484">
        <v>11.058900111000003</v>
      </c>
      <c r="GL176" s="484">
        <v>5.2196954040000012</v>
      </c>
      <c r="GM176" s="484">
        <v>4.8901691789999999</v>
      </c>
      <c r="GN176" s="484">
        <v>5.5360405799999999</v>
      </c>
      <c r="GO176" s="485">
        <v>7.7109136650000005</v>
      </c>
    </row>
    <row r="177" spans="1:197">
      <c r="A177" s="390" t="s">
        <v>757</v>
      </c>
      <c r="B177" s="391">
        <v>784</v>
      </c>
      <c r="C177" s="392">
        <v>996</v>
      </c>
      <c r="D177" s="392">
        <v>437</v>
      </c>
      <c r="E177" s="393">
        <v>40.9</v>
      </c>
      <c r="F177" s="393">
        <v>73.900000000000006</v>
      </c>
      <c r="G177" s="392">
        <v>24</v>
      </c>
      <c r="H177" s="399">
        <v>997.7</v>
      </c>
      <c r="I177" s="383">
        <v>7</v>
      </c>
      <c r="J177" s="493">
        <v>1.3</v>
      </c>
      <c r="K177" s="494"/>
      <c r="L177" s="369">
        <v>1.1000000000000001</v>
      </c>
      <c r="M177" s="384">
        <v>1.4</v>
      </c>
      <c r="N177" s="480">
        <v>0.63400000000000001</v>
      </c>
      <c r="O177" s="371">
        <v>0.88400000000000001</v>
      </c>
      <c r="P177" s="371">
        <v>1.1339999999999999</v>
      </c>
      <c r="Q177" s="371">
        <v>0.83399999999999996</v>
      </c>
      <c r="R177" s="371">
        <f t="shared" si="16"/>
        <v>1.0840000000000001</v>
      </c>
      <c r="S177" s="371">
        <f t="shared" si="17"/>
        <v>1.3340000000000001</v>
      </c>
      <c r="T177" s="372">
        <f t="shared" si="12"/>
        <v>19.359646113995765</v>
      </c>
      <c r="U177" s="373"/>
      <c r="V177" s="372">
        <f t="shared" si="13"/>
        <v>14.988113120512848</v>
      </c>
      <c r="W177" s="373"/>
      <c r="X177" s="374" t="s">
        <v>587</v>
      </c>
      <c r="Y177" s="374" t="s">
        <v>587</v>
      </c>
      <c r="Z177" s="374" t="s">
        <v>587</v>
      </c>
      <c r="AA177" s="374" t="s">
        <v>587</v>
      </c>
      <c r="AB177" s="374" t="s">
        <v>587</v>
      </c>
      <c r="AC177" s="374" t="s">
        <v>587</v>
      </c>
      <c r="AD177" s="374" t="s">
        <v>587</v>
      </c>
      <c r="AE177" s="374" t="s">
        <v>587</v>
      </c>
      <c r="AF177" s="374" t="s">
        <v>587</v>
      </c>
      <c r="AG177" s="374" t="s">
        <v>587</v>
      </c>
      <c r="AH177" s="374" t="s">
        <v>587</v>
      </c>
      <c r="AI177" s="395" t="s">
        <v>606</v>
      </c>
      <c r="AJ177" s="395" t="s">
        <v>606</v>
      </c>
      <c r="AK177" s="395" t="s">
        <v>606</v>
      </c>
      <c r="AL177" s="395" t="s">
        <v>606</v>
      </c>
      <c r="AM177" s="395" t="s">
        <v>606</v>
      </c>
      <c r="AN177" s="395" t="s">
        <v>606</v>
      </c>
      <c r="AO177" s="395" t="s">
        <v>606</v>
      </c>
      <c r="AP177" s="395" t="s">
        <v>606</v>
      </c>
      <c r="AQ177" s="371">
        <v>1.68</v>
      </c>
      <c r="AR177" s="375">
        <v>1.47</v>
      </c>
      <c r="AS177" s="375">
        <v>1.8480000000000001</v>
      </c>
      <c r="AT177" s="375">
        <v>1.617</v>
      </c>
      <c r="AU177" s="376">
        <v>0.64</v>
      </c>
      <c r="AV177" s="377">
        <v>0.24</v>
      </c>
      <c r="AW177" s="385"/>
      <c r="AX177" s="385"/>
      <c r="AY177" s="385"/>
      <c r="AZ177" s="385"/>
      <c r="BA177" s="385"/>
      <c r="BB177" s="385"/>
      <c r="BC177" s="385"/>
      <c r="BD177" s="385"/>
      <c r="BE177" s="385"/>
      <c r="BF177" s="385"/>
      <c r="BG177" s="385"/>
      <c r="BH177" s="385"/>
      <c r="BI177" s="385"/>
      <c r="BJ177" s="385"/>
      <c r="BK177" s="385"/>
      <c r="BL177" s="385"/>
      <c r="BM177" s="385"/>
      <c r="BN177" s="385"/>
      <c r="BO177" s="385"/>
      <c r="BP177" s="385"/>
      <c r="BQ177" s="385"/>
      <c r="BR177" s="385"/>
      <c r="BS177" s="385"/>
      <c r="BT177" s="385"/>
      <c r="BU177" s="385"/>
      <c r="BV177" s="385"/>
      <c r="BW177" s="385"/>
      <c r="BX177" s="385"/>
      <c r="BY177" s="385"/>
      <c r="BZ177" s="385"/>
      <c r="CA177" s="385"/>
      <c r="CB177" s="385"/>
      <c r="CC177" s="385"/>
      <c r="CD177" s="385"/>
      <c r="CE177" s="385"/>
      <c r="CF177" s="385"/>
      <c r="CG177" s="385"/>
      <c r="CH177" s="385"/>
      <c r="CI177" s="385"/>
      <c r="CJ177" s="385"/>
      <c r="CK177" s="385"/>
      <c r="CL177" s="385"/>
      <c r="CM177" s="385"/>
      <c r="CN177" s="385"/>
      <c r="CO177" s="385"/>
      <c r="CP177" s="385"/>
      <c r="CQ177" s="385"/>
      <c r="CR177" s="385"/>
      <c r="CS177" s="385"/>
      <c r="CT177" s="385"/>
      <c r="CU177" s="385"/>
      <c r="CV177" s="385"/>
      <c r="CW177" s="385"/>
      <c r="CX177" s="385"/>
      <c r="CY177" s="385"/>
      <c r="CZ177" s="385"/>
      <c r="DA177" s="385"/>
      <c r="DB177" s="385"/>
      <c r="DC177" s="385"/>
      <c r="DD177" s="385"/>
      <c r="DE177" s="385"/>
      <c r="DF177" s="385"/>
      <c r="DG177" s="385"/>
      <c r="DH177" s="385"/>
      <c r="DI177" s="385"/>
      <c r="DJ177" s="385"/>
      <c r="DK177" s="385"/>
      <c r="DL177" s="385"/>
      <c r="DM177" s="385"/>
      <c r="DN177" s="385"/>
      <c r="DO177" s="385"/>
      <c r="DP177" s="385"/>
      <c r="DQ177" s="385"/>
      <c r="DR177" s="385"/>
      <c r="DS177" s="385"/>
      <c r="DT177" s="385"/>
      <c r="DU177" s="385"/>
      <c r="DV177" s="385"/>
      <c r="DW177" s="385"/>
      <c r="DX177" s="385"/>
      <c r="DY177" s="385"/>
      <c r="DZ177" s="385"/>
      <c r="EA177" s="385"/>
      <c r="EB177" s="385"/>
      <c r="EC177" s="385"/>
      <c r="ED177" s="385"/>
      <c r="EE177" s="385"/>
      <c r="EF177" s="385"/>
      <c r="EG177" s="385"/>
      <c r="EH177" s="385"/>
      <c r="EI177" s="385"/>
      <c r="EJ177" s="385"/>
      <c r="EK177" s="385"/>
      <c r="EL177" s="385"/>
      <c r="EM177" s="385"/>
      <c r="EN177" s="385"/>
      <c r="EO177" s="385"/>
      <c r="EP177" s="385"/>
      <c r="EQ177" s="385"/>
      <c r="ER177" s="385"/>
      <c r="ES177" s="385"/>
      <c r="ET177" s="385"/>
      <c r="EU177" s="385"/>
      <c r="EV177" s="385"/>
      <c r="EW177" s="385"/>
      <c r="EX177" s="385"/>
      <c r="EY177" s="385"/>
      <c r="EZ177" s="385"/>
      <c r="FA177" s="385"/>
      <c r="FB177" s="385"/>
      <c r="FC177" s="385"/>
      <c r="FD177" s="385"/>
      <c r="FE177" s="385"/>
      <c r="FF177" s="385"/>
      <c r="FG177" s="385"/>
      <c r="FH177" s="385"/>
      <c r="FI177" s="397"/>
      <c r="FJ177" s="398"/>
      <c r="FK177" s="398"/>
      <c r="FL177" s="398"/>
      <c r="FM177" s="398"/>
      <c r="FN177" s="398"/>
      <c r="FO177" s="398"/>
      <c r="FP177" s="386">
        <v>1.5</v>
      </c>
      <c r="FQ177" s="386">
        <v>1.5</v>
      </c>
      <c r="FR177" s="386">
        <v>1.5</v>
      </c>
      <c r="FS177" s="386">
        <v>1.4</v>
      </c>
      <c r="FT177" s="386">
        <v>1.4</v>
      </c>
      <c r="FU177" s="386">
        <v>1.3</v>
      </c>
      <c r="FV177" s="386">
        <v>1.3</v>
      </c>
      <c r="FW177" s="386">
        <v>1.2</v>
      </c>
      <c r="FX177" s="386">
        <v>1.2</v>
      </c>
      <c r="FY177" s="386">
        <v>1.1000000000000001</v>
      </c>
      <c r="FZ177" s="386">
        <v>1.1000000000000001</v>
      </c>
      <c r="GA177" s="386">
        <v>1</v>
      </c>
      <c r="GB177" s="385"/>
      <c r="GC177" s="484">
        <v>15.12</v>
      </c>
      <c r="GD177" s="484">
        <v>17.64</v>
      </c>
      <c r="GE177" s="484">
        <v>18.489999999999998</v>
      </c>
      <c r="GF177" s="484">
        <v>19.8</v>
      </c>
      <c r="GG177" s="485">
        <v>22.86</v>
      </c>
      <c r="GH177" s="486">
        <v>7.2891200970000014</v>
      </c>
      <c r="GI177" s="484">
        <v>6.0105583440000014</v>
      </c>
      <c r="GJ177" s="484">
        <v>7.987715694000002</v>
      </c>
      <c r="GK177" s="484">
        <v>11.058900111000003</v>
      </c>
      <c r="GL177" s="484">
        <v>5.2196954040000012</v>
      </c>
      <c r="GM177" s="484">
        <v>4.8901691789999999</v>
      </c>
      <c r="GN177" s="484">
        <v>5.5360405799999999</v>
      </c>
      <c r="GO177" s="485">
        <v>7.7109136650000005</v>
      </c>
    </row>
    <row r="178" spans="1:197">
      <c r="A178" s="390" t="s">
        <v>758</v>
      </c>
      <c r="B178" s="391">
        <v>967</v>
      </c>
      <c r="C178" s="392">
        <v>1028</v>
      </c>
      <c r="D178" s="392">
        <v>446</v>
      </c>
      <c r="E178" s="393">
        <v>50</v>
      </c>
      <c r="F178" s="393">
        <v>89.9</v>
      </c>
      <c r="G178" s="392">
        <v>24</v>
      </c>
      <c r="H178" s="399">
        <v>1231</v>
      </c>
      <c r="I178" s="383">
        <v>7</v>
      </c>
      <c r="J178" s="493">
        <v>1.3</v>
      </c>
      <c r="K178" s="494"/>
      <c r="L178" s="369">
        <v>1.1000000000000001</v>
      </c>
      <c r="M178" s="384">
        <v>1.4</v>
      </c>
      <c r="N178" s="480">
        <v>0.68799999999999994</v>
      </c>
      <c r="O178" s="371">
        <v>0.93799999999999994</v>
      </c>
      <c r="P178" s="371">
        <v>1.1879999999999999</v>
      </c>
      <c r="Q178" s="371">
        <v>0.88800000000000001</v>
      </c>
      <c r="R178" s="371">
        <f t="shared" si="16"/>
        <v>1.1379999999999999</v>
      </c>
      <c r="S178" s="371">
        <f t="shared" si="17"/>
        <v>1.3879999999999999</v>
      </c>
      <c r="T178" s="372">
        <f t="shared" si="12"/>
        <v>19.359646113995765</v>
      </c>
      <c r="U178" s="373"/>
      <c r="V178" s="372">
        <f t="shared" si="13"/>
        <v>14.988113120512848</v>
      </c>
      <c r="W178" s="373"/>
      <c r="X178" s="374" t="s">
        <v>587</v>
      </c>
      <c r="Y178" s="374" t="s">
        <v>587</v>
      </c>
      <c r="Z178" s="374" t="s">
        <v>587</v>
      </c>
      <c r="AA178" s="374" t="s">
        <v>587</v>
      </c>
      <c r="AB178" s="374" t="s">
        <v>587</v>
      </c>
      <c r="AC178" s="374" t="s">
        <v>587</v>
      </c>
      <c r="AD178" s="374" t="s">
        <v>587</v>
      </c>
      <c r="AE178" s="374" t="s">
        <v>587</v>
      </c>
      <c r="AF178" s="374" t="s">
        <v>587</v>
      </c>
      <c r="AG178" s="374" t="s">
        <v>587</v>
      </c>
      <c r="AH178" s="374" t="s">
        <v>587</v>
      </c>
      <c r="AI178" s="395" t="s">
        <v>606</v>
      </c>
      <c r="AJ178" s="395" t="s">
        <v>606</v>
      </c>
      <c r="AK178" s="395" t="s">
        <v>606</v>
      </c>
      <c r="AL178" s="395" t="s">
        <v>606</v>
      </c>
      <c r="AM178" s="395" t="s">
        <v>606</v>
      </c>
      <c r="AN178" s="395" t="s">
        <v>606</v>
      </c>
      <c r="AO178" s="395" t="s">
        <v>606</v>
      </c>
      <c r="AP178" s="395" t="s">
        <v>606</v>
      </c>
      <c r="AQ178" s="371">
        <v>1.68</v>
      </c>
      <c r="AR178" s="375">
        <v>1.47</v>
      </c>
      <c r="AS178" s="375">
        <v>1.8480000000000001</v>
      </c>
      <c r="AT178" s="375">
        <v>1.617</v>
      </c>
      <c r="AU178" s="376">
        <v>0.66</v>
      </c>
      <c r="AV178" s="377">
        <v>0.26</v>
      </c>
      <c r="AW178" s="385"/>
      <c r="AX178" s="385"/>
      <c r="AY178" s="385"/>
      <c r="AZ178" s="385"/>
      <c r="BA178" s="385"/>
      <c r="BB178" s="385"/>
      <c r="BC178" s="385"/>
      <c r="BD178" s="385"/>
      <c r="BE178" s="385"/>
      <c r="BF178" s="385"/>
      <c r="BG178" s="385"/>
      <c r="BH178" s="385"/>
      <c r="BI178" s="385"/>
      <c r="BJ178" s="385"/>
      <c r="BK178" s="385"/>
      <c r="BL178" s="385"/>
      <c r="BM178" s="385"/>
      <c r="BN178" s="385"/>
      <c r="BO178" s="385"/>
      <c r="BP178" s="385"/>
      <c r="BQ178" s="385"/>
      <c r="BR178" s="385"/>
      <c r="BS178" s="385"/>
      <c r="BT178" s="385"/>
      <c r="BU178" s="385"/>
      <c r="BV178" s="385"/>
      <c r="BW178" s="385"/>
      <c r="BX178" s="385"/>
      <c r="BY178" s="385"/>
      <c r="BZ178" s="385"/>
      <c r="CA178" s="385"/>
      <c r="CB178" s="385"/>
      <c r="CC178" s="385"/>
      <c r="CD178" s="385"/>
      <c r="CE178" s="385"/>
      <c r="CF178" s="385"/>
      <c r="CG178" s="385"/>
      <c r="CH178" s="385"/>
      <c r="CI178" s="385"/>
      <c r="CJ178" s="385"/>
      <c r="CK178" s="385"/>
      <c r="CL178" s="385"/>
      <c r="CM178" s="385"/>
      <c r="CN178" s="385"/>
      <c r="CO178" s="385"/>
      <c r="CP178" s="385"/>
      <c r="CQ178" s="385"/>
      <c r="CR178" s="385"/>
      <c r="CS178" s="385"/>
      <c r="CT178" s="385"/>
      <c r="CU178" s="385"/>
      <c r="CV178" s="385"/>
      <c r="CW178" s="385"/>
      <c r="CX178" s="385"/>
      <c r="CY178" s="385"/>
      <c r="CZ178" s="385"/>
      <c r="DA178" s="385"/>
      <c r="DB178" s="385"/>
      <c r="DC178" s="385"/>
      <c r="DD178" s="385"/>
      <c r="DE178" s="385"/>
      <c r="DF178" s="385"/>
      <c r="DG178" s="385"/>
      <c r="DH178" s="385"/>
      <c r="DI178" s="385"/>
      <c r="DJ178" s="385"/>
      <c r="DK178" s="385"/>
      <c r="DL178" s="385"/>
      <c r="DM178" s="385"/>
      <c r="DN178" s="385"/>
      <c r="DO178" s="385"/>
      <c r="DP178" s="385"/>
      <c r="DQ178" s="385"/>
      <c r="DR178" s="385"/>
      <c r="DS178" s="385"/>
      <c r="DT178" s="385"/>
      <c r="DU178" s="385"/>
      <c r="DV178" s="385"/>
      <c r="DW178" s="385"/>
      <c r="DX178" s="385"/>
      <c r="DY178" s="385"/>
      <c r="DZ178" s="385"/>
      <c r="EA178" s="385"/>
      <c r="EB178" s="385"/>
      <c r="EC178" s="385"/>
      <c r="ED178" s="385"/>
      <c r="EE178" s="385"/>
      <c r="EF178" s="385"/>
      <c r="EG178" s="385"/>
      <c r="EH178" s="385"/>
      <c r="EI178" s="385"/>
      <c r="EJ178" s="385"/>
      <c r="EK178" s="385"/>
      <c r="EL178" s="385"/>
      <c r="EM178" s="385"/>
      <c r="EN178" s="385"/>
      <c r="EO178" s="385"/>
      <c r="EP178" s="385"/>
      <c r="EQ178" s="385"/>
      <c r="ER178" s="385"/>
      <c r="ES178" s="385"/>
      <c r="ET178" s="385"/>
      <c r="EU178" s="385"/>
      <c r="EV178" s="385"/>
      <c r="EW178" s="385"/>
      <c r="EX178" s="385"/>
      <c r="EY178" s="385"/>
      <c r="EZ178" s="385"/>
      <c r="FA178" s="385"/>
      <c r="FB178" s="385"/>
      <c r="FC178" s="385"/>
      <c r="FD178" s="385"/>
      <c r="FE178" s="385"/>
      <c r="FF178" s="385"/>
      <c r="FG178" s="385"/>
      <c r="FH178" s="385"/>
      <c r="FI178" s="397"/>
      <c r="FJ178" s="398"/>
      <c r="FK178" s="398"/>
      <c r="FL178" s="398"/>
      <c r="FM178" s="398"/>
      <c r="FN178" s="398"/>
      <c r="FO178" s="398"/>
      <c r="FP178" s="386">
        <v>1.5</v>
      </c>
      <c r="FQ178" s="386">
        <v>1.5</v>
      </c>
      <c r="FR178" s="386">
        <v>1.5</v>
      </c>
      <c r="FS178" s="386">
        <v>1.4</v>
      </c>
      <c r="FT178" s="386">
        <v>1.4</v>
      </c>
      <c r="FU178" s="386">
        <v>1.3</v>
      </c>
      <c r="FV178" s="386">
        <v>1.3</v>
      </c>
      <c r="FW178" s="386">
        <v>1.2</v>
      </c>
      <c r="FX178" s="386">
        <v>1.2</v>
      </c>
      <c r="FY178" s="386">
        <v>1.1000000000000001</v>
      </c>
      <c r="FZ178" s="386">
        <v>1.1000000000000001</v>
      </c>
      <c r="GA178" s="386">
        <v>1</v>
      </c>
      <c r="GB178" s="385"/>
      <c r="GC178" s="484">
        <v>11.94</v>
      </c>
      <c r="GD178" s="484">
        <v>14.86</v>
      </c>
      <c r="GE178" s="484">
        <v>15.59</v>
      </c>
      <c r="GF178" s="484">
        <v>16.670000000000002</v>
      </c>
      <c r="GG178" s="485">
        <v>19.47</v>
      </c>
      <c r="GH178" s="486">
        <v>7.2891200970000014</v>
      </c>
      <c r="GI178" s="484">
        <v>6.0105583440000014</v>
      </c>
      <c r="GJ178" s="484">
        <v>7.987715694000002</v>
      </c>
      <c r="GK178" s="484">
        <v>11.058900111000003</v>
      </c>
      <c r="GL178" s="484">
        <v>5.2196954040000012</v>
      </c>
      <c r="GM178" s="484">
        <v>4.8901691789999999</v>
      </c>
      <c r="GN178" s="484">
        <v>5.5360405799999999</v>
      </c>
      <c r="GO178" s="485">
        <v>7.7109136650000005</v>
      </c>
    </row>
    <row r="179" spans="1:197" hidden="1">
      <c r="A179" s="390" t="s">
        <v>759</v>
      </c>
      <c r="B179" s="401">
        <v>42.5</v>
      </c>
      <c r="C179" s="392">
        <v>200</v>
      </c>
      <c r="D179" s="392">
        <v>205</v>
      </c>
      <c r="E179" s="392">
        <v>9</v>
      </c>
      <c r="F179" s="392">
        <v>9</v>
      </c>
      <c r="G179" s="392">
        <v>10</v>
      </c>
      <c r="H179" s="399">
        <v>54.14</v>
      </c>
      <c r="I179" s="383">
        <v>2</v>
      </c>
      <c r="J179" s="487">
        <v>0.6</v>
      </c>
      <c r="K179" s="488"/>
      <c r="L179" s="369">
        <v>0.5</v>
      </c>
      <c r="M179" s="384">
        <v>0.6</v>
      </c>
      <c r="N179" s="480">
        <v>0.22900000000000001</v>
      </c>
      <c r="O179" s="371">
        <v>0.47899999999999998</v>
      </c>
      <c r="P179" s="371">
        <v>0.72899999999999998</v>
      </c>
      <c r="Q179" s="371">
        <v>0.42899999999999999</v>
      </c>
      <c r="R179" s="371">
        <f t="shared" si="16"/>
        <v>0.67900000000000005</v>
      </c>
      <c r="S179" s="371">
        <f t="shared" si="17"/>
        <v>0.92900000000000005</v>
      </c>
      <c r="T179" s="372">
        <f t="shared" si="12"/>
        <v>19.359646113995765</v>
      </c>
      <c r="U179" s="373"/>
      <c r="V179" s="372">
        <f t="shared" si="13"/>
        <v>14.988113120512848</v>
      </c>
      <c r="W179" s="373"/>
      <c r="X179" s="371">
        <v>0.67</v>
      </c>
      <c r="Y179" s="371">
        <v>0.72</v>
      </c>
      <c r="Z179" s="371">
        <v>0.83</v>
      </c>
      <c r="AA179" s="371">
        <v>1.46</v>
      </c>
      <c r="AB179" s="371">
        <v>1.88</v>
      </c>
      <c r="AC179" s="371">
        <v>3</v>
      </c>
      <c r="AD179" s="371">
        <v>3.3</v>
      </c>
      <c r="AE179" s="371">
        <v>3.6</v>
      </c>
      <c r="AF179" s="371">
        <v>4</v>
      </c>
      <c r="AG179" s="371">
        <v>5</v>
      </c>
      <c r="AH179" s="374" t="s">
        <v>587</v>
      </c>
      <c r="AI179" s="371">
        <v>0.27500000000000002</v>
      </c>
      <c r="AJ179" s="371">
        <v>0.40300000000000002</v>
      </c>
      <c r="AK179" s="371">
        <v>0.375</v>
      </c>
      <c r="AL179" s="371">
        <v>0.503</v>
      </c>
      <c r="AM179" s="371">
        <v>0.47499999999999998</v>
      </c>
      <c r="AN179" s="371">
        <v>0.60299999999999998</v>
      </c>
      <c r="AO179" s="371">
        <v>0.57499999999999996</v>
      </c>
      <c r="AP179" s="371">
        <v>0.70299999999999996</v>
      </c>
      <c r="AQ179" s="371">
        <v>1.68</v>
      </c>
      <c r="AR179" s="375">
        <v>1.47</v>
      </c>
      <c r="AS179" s="375">
        <v>1.8480000000000001</v>
      </c>
      <c r="AT179" s="375">
        <v>1.617</v>
      </c>
      <c r="AU179" s="376">
        <v>0.54</v>
      </c>
      <c r="AV179" s="377">
        <v>0.14000000000000001</v>
      </c>
      <c r="AW179" s="385"/>
      <c r="AX179" s="385"/>
      <c r="AY179" s="385"/>
      <c r="AZ179" s="385"/>
      <c r="BA179" s="398"/>
      <c r="BB179" s="398"/>
      <c r="BC179" s="398"/>
      <c r="BD179" s="398"/>
      <c r="BE179" s="397"/>
      <c r="BF179" s="398"/>
      <c r="BG179" s="398"/>
      <c r="BH179" s="398"/>
      <c r="BI179" s="398"/>
      <c r="BJ179" s="398"/>
      <c r="BK179" s="398"/>
      <c r="BL179" s="386">
        <v>0.8</v>
      </c>
      <c r="BM179" s="386">
        <v>0.8</v>
      </c>
      <c r="BN179" s="375">
        <v>0.7</v>
      </c>
      <c r="BO179" s="386">
        <v>0.7</v>
      </c>
      <c r="BP179" s="386">
        <v>0.7</v>
      </c>
      <c r="BQ179" s="386">
        <v>0.6</v>
      </c>
      <c r="BR179" s="386">
        <v>0.6</v>
      </c>
      <c r="BS179" s="386">
        <v>0.6</v>
      </c>
      <c r="BT179" s="386">
        <v>0.5</v>
      </c>
      <c r="BU179" s="386">
        <v>0.5</v>
      </c>
      <c r="BV179" s="386">
        <v>0.3</v>
      </c>
      <c r="BW179" s="375">
        <v>0.3</v>
      </c>
      <c r="BX179" s="385"/>
      <c r="BY179" s="385"/>
      <c r="BZ179" s="385"/>
      <c r="CA179" s="385"/>
      <c r="CB179" s="398"/>
      <c r="CC179" s="398"/>
      <c r="CD179" s="398"/>
      <c r="CE179" s="398"/>
      <c r="CF179" s="397"/>
      <c r="CG179" s="398"/>
      <c r="CH179" s="398"/>
      <c r="CI179" s="398"/>
      <c r="CJ179" s="398"/>
      <c r="CK179" s="398"/>
      <c r="CL179" s="398"/>
      <c r="CM179" s="386">
        <v>1</v>
      </c>
      <c r="CN179" s="386">
        <v>1</v>
      </c>
      <c r="CO179" s="375">
        <v>0.9</v>
      </c>
      <c r="CP179" s="386">
        <v>0.9</v>
      </c>
      <c r="CQ179" s="386">
        <v>0.9</v>
      </c>
      <c r="CR179" s="386">
        <v>0.8</v>
      </c>
      <c r="CS179" s="386">
        <v>0.8</v>
      </c>
      <c r="CT179" s="386">
        <v>0.8</v>
      </c>
      <c r="CU179" s="386">
        <v>0.7</v>
      </c>
      <c r="CV179" s="386">
        <v>0.7</v>
      </c>
      <c r="CW179" s="386">
        <v>0.5</v>
      </c>
      <c r="CX179" s="375">
        <v>0.5</v>
      </c>
      <c r="CY179" s="385"/>
      <c r="CZ179" s="385"/>
      <c r="DA179" s="385"/>
      <c r="DB179" s="385"/>
      <c r="DC179" s="398"/>
      <c r="DD179" s="398"/>
      <c r="DE179" s="398"/>
      <c r="DF179" s="398"/>
      <c r="DG179" s="397"/>
      <c r="DH179" s="398"/>
      <c r="DI179" s="398"/>
      <c r="DJ179" s="398"/>
      <c r="DK179" s="398"/>
      <c r="DL179" s="398"/>
      <c r="DM179" s="398"/>
      <c r="DN179" s="386">
        <v>1.2</v>
      </c>
      <c r="DO179" s="386">
        <v>1.2</v>
      </c>
      <c r="DP179" s="375">
        <v>1.1000000000000001</v>
      </c>
      <c r="DQ179" s="386">
        <v>1.1000000000000001</v>
      </c>
      <c r="DR179" s="386">
        <v>1.1000000000000001</v>
      </c>
      <c r="DS179" s="386">
        <v>1</v>
      </c>
      <c r="DT179" s="386">
        <v>1</v>
      </c>
      <c r="DU179" s="386">
        <v>1</v>
      </c>
      <c r="DV179" s="386">
        <v>0.9</v>
      </c>
      <c r="DW179" s="386">
        <v>0.9</v>
      </c>
      <c r="DX179" s="386">
        <v>0.7</v>
      </c>
      <c r="DY179" s="375">
        <v>0.7</v>
      </c>
      <c r="DZ179" s="385"/>
      <c r="EA179" s="385"/>
      <c r="EB179" s="385"/>
      <c r="EC179" s="385"/>
      <c r="ED179" s="398"/>
      <c r="EE179" s="398"/>
      <c r="EF179" s="398"/>
      <c r="EG179" s="398"/>
      <c r="EH179" s="397"/>
      <c r="EI179" s="398"/>
      <c r="EJ179" s="398"/>
      <c r="EK179" s="398"/>
      <c r="EL179" s="398"/>
      <c r="EM179" s="398"/>
      <c r="EN179" s="398"/>
      <c r="EO179" s="386">
        <v>1.3</v>
      </c>
      <c r="EP179" s="386">
        <v>1.3</v>
      </c>
      <c r="EQ179" s="375">
        <v>1.2</v>
      </c>
      <c r="ER179" s="386">
        <v>1.2</v>
      </c>
      <c r="ES179" s="386">
        <v>1.2</v>
      </c>
      <c r="ET179" s="386">
        <v>1.1000000000000001</v>
      </c>
      <c r="EU179" s="386">
        <v>1.1000000000000001</v>
      </c>
      <c r="EV179" s="386">
        <v>1.1000000000000001</v>
      </c>
      <c r="EW179" s="386">
        <v>1</v>
      </c>
      <c r="EX179" s="386">
        <v>1</v>
      </c>
      <c r="EY179" s="386">
        <v>0.8</v>
      </c>
      <c r="EZ179" s="375">
        <v>0.8</v>
      </c>
      <c r="FA179" s="385"/>
      <c r="FB179" s="385"/>
      <c r="FC179" s="385"/>
      <c r="FD179" s="385"/>
      <c r="FE179" s="398"/>
      <c r="FF179" s="398"/>
      <c r="FG179" s="398"/>
      <c r="FH179" s="398"/>
      <c r="FI179" s="386">
        <v>1.7</v>
      </c>
      <c r="FJ179" s="386">
        <v>1.5</v>
      </c>
      <c r="FK179" s="386">
        <v>1.5</v>
      </c>
      <c r="FL179" s="386">
        <v>1.4</v>
      </c>
      <c r="FM179" s="386">
        <v>1.4</v>
      </c>
      <c r="FN179" s="386">
        <v>1.3</v>
      </c>
      <c r="FO179" s="386">
        <v>1.3</v>
      </c>
      <c r="FP179" s="386">
        <v>1.3</v>
      </c>
      <c r="FQ179" s="386">
        <v>1.2</v>
      </c>
      <c r="FR179" s="386">
        <v>1.2</v>
      </c>
      <c r="FS179" s="386">
        <v>1.2</v>
      </c>
      <c r="FT179" s="386">
        <v>1.1000000000000001</v>
      </c>
      <c r="FU179" s="386">
        <v>1.1000000000000001</v>
      </c>
      <c r="FV179" s="386">
        <v>1.1000000000000001</v>
      </c>
      <c r="FW179" s="386">
        <v>1.1000000000000001</v>
      </c>
      <c r="FX179" s="386">
        <v>1</v>
      </c>
      <c r="FY179" s="386">
        <v>1</v>
      </c>
      <c r="FZ179" s="386">
        <v>1</v>
      </c>
      <c r="GA179" s="386">
        <v>1</v>
      </c>
      <c r="GB179" s="387"/>
      <c r="GC179" s="489">
        <v>60.46</v>
      </c>
      <c r="GD179" s="489">
        <v>65.150000000000006</v>
      </c>
      <c r="GE179" s="489">
        <v>74.58</v>
      </c>
      <c r="GF179" s="489">
        <v>80.53</v>
      </c>
      <c r="GG179" s="490">
        <v>83.99</v>
      </c>
      <c r="GH179" s="486">
        <v>7.2891200970000014</v>
      </c>
      <c r="GI179" s="484">
        <v>6.0105583440000014</v>
      </c>
      <c r="GJ179" s="484">
        <v>7.987715694000002</v>
      </c>
      <c r="GK179" s="484">
        <v>11.058900111000003</v>
      </c>
      <c r="GL179" s="484">
        <v>5.2196954040000012</v>
      </c>
      <c r="GM179" s="484">
        <v>4.8901691789999999</v>
      </c>
      <c r="GN179" s="484">
        <v>5.5360405799999999</v>
      </c>
      <c r="GO179" s="485">
        <v>7.7109136650000005</v>
      </c>
    </row>
    <row r="180" spans="1:197" hidden="1">
      <c r="A180" s="390" t="s">
        <v>760</v>
      </c>
      <c r="B180" s="401">
        <v>53.5</v>
      </c>
      <c r="C180" s="392">
        <v>204</v>
      </c>
      <c r="D180" s="392">
        <v>207</v>
      </c>
      <c r="E180" s="392">
        <v>11.3</v>
      </c>
      <c r="F180" s="392">
        <v>11.3</v>
      </c>
      <c r="G180" s="392">
        <v>10</v>
      </c>
      <c r="H180" s="399">
        <v>68.14</v>
      </c>
      <c r="I180" s="383">
        <v>2</v>
      </c>
      <c r="J180" s="487">
        <v>0.6</v>
      </c>
      <c r="K180" s="488"/>
      <c r="L180" s="369">
        <v>0.5</v>
      </c>
      <c r="M180" s="384">
        <v>0.6</v>
      </c>
      <c r="N180" s="480">
        <v>0.253</v>
      </c>
      <c r="O180" s="371">
        <v>0.503</v>
      </c>
      <c r="P180" s="371">
        <v>0.753</v>
      </c>
      <c r="Q180" s="371">
        <v>0.45300000000000001</v>
      </c>
      <c r="R180" s="371">
        <f t="shared" si="16"/>
        <v>0.70300000000000007</v>
      </c>
      <c r="S180" s="371">
        <f t="shared" si="17"/>
        <v>0.95300000000000007</v>
      </c>
      <c r="T180" s="372">
        <f t="shared" si="12"/>
        <v>19.359646113995765</v>
      </c>
      <c r="U180" s="373"/>
      <c r="V180" s="372">
        <f t="shared" si="13"/>
        <v>14.988113120512848</v>
      </c>
      <c r="W180" s="373"/>
      <c r="X180" s="371">
        <v>0.67</v>
      </c>
      <c r="Y180" s="371">
        <v>0.72</v>
      </c>
      <c r="Z180" s="371">
        <v>0.83</v>
      </c>
      <c r="AA180" s="371">
        <v>1.46</v>
      </c>
      <c r="AB180" s="371">
        <v>1.88</v>
      </c>
      <c r="AC180" s="371">
        <v>3</v>
      </c>
      <c r="AD180" s="371">
        <v>3.3</v>
      </c>
      <c r="AE180" s="371">
        <v>3.6</v>
      </c>
      <c r="AF180" s="371">
        <v>4</v>
      </c>
      <c r="AG180" s="371">
        <v>5</v>
      </c>
      <c r="AH180" s="374" t="s">
        <v>587</v>
      </c>
      <c r="AI180" s="371">
        <v>0.35</v>
      </c>
      <c r="AJ180" s="371">
        <v>0.49299999999999999</v>
      </c>
      <c r="AK180" s="371">
        <v>0.45</v>
      </c>
      <c r="AL180" s="371">
        <v>0.59299999999999997</v>
      </c>
      <c r="AM180" s="371">
        <v>0.55000000000000004</v>
      </c>
      <c r="AN180" s="371">
        <v>0.69299999999999995</v>
      </c>
      <c r="AO180" s="371">
        <v>0.65</v>
      </c>
      <c r="AP180" s="371">
        <v>0.79300000000000004</v>
      </c>
      <c r="AQ180" s="371">
        <v>1.68</v>
      </c>
      <c r="AR180" s="375">
        <v>1.47</v>
      </c>
      <c r="AS180" s="375">
        <v>1.8480000000000001</v>
      </c>
      <c r="AT180" s="375">
        <v>1.617</v>
      </c>
      <c r="AU180" s="376">
        <v>0.54</v>
      </c>
      <c r="AV180" s="377">
        <v>0.14000000000000001</v>
      </c>
      <c r="AW180" s="385"/>
      <c r="AX180" s="385"/>
      <c r="AY180" s="385"/>
      <c r="AZ180" s="385"/>
      <c r="BA180" s="398"/>
      <c r="BB180" s="398"/>
      <c r="BC180" s="398"/>
      <c r="BD180" s="398"/>
      <c r="BE180" s="397"/>
      <c r="BF180" s="398"/>
      <c r="BG180" s="398"/>
      <c r="BH180" s="398"/>
      <c r="BI180" s="398"/>
      <c r="BJ180" s="398"/>
      <c r="BK180" s="398"/>
      <c r="BL180" s="386">
        <v>0.8</v>
      </c>
      <c r="BM180" s="386">
        <v>0.8</v>
      </c>
      <c r="BN180" s="375">
        <v>0.7</v>
      </c>
      <c r="BO180" s="386">
        <v>0.7</v>
      </c>
      <c r="BP180" s="386">
        <v>0.7</v>
      </c>
      <c r="BQ180" s="386">
        <v>0.6</v>
      </c>
      <c r="BR180" s="386">
        <v>0.6</v>
      </c>
      <c r="BS180" s="386">
        <v>0.6</v>
      </c>
      <c r="BT180" s="386">
        <v>0.5</v>
      </c>
      <c r="BU180" s="386">
        <v>0.5</v>
      </c>
      <c r="BV180" s="386">
        <v>0.3</v>
      </c>
      <c r="BW180" s="375">
        <v>0.3</v>
      </c>
      <c r="BX180" s="385"/>
      <c r="BY180" s="385"/>
      <c r="BZ180" s="385"/>
      <c r="CA180" s="385"/>
      <c r="CB180" s="398"/>
      <c r="CC180" s="398"/>
      <c r="CD180" s="398"/>
      <c r="CE180" s="398"/>
      <c r="CF180" s="397"/>
      <c r="CG180" s="398"/>
      <c r="CH180" s="398"/>
      <c r="CI180" s="398"/>
      <c r="CJ180" s="398"/>
      <c r="CK180" s="398"/>
      <c r="CL180" s="398"/>
      <c r="CM180" s="386">
        <v>1</v>
      </c>
      <c r="CN180" s="386">
        <v>1</v>
      </c>
      <c r="CO180" s="375">
        <v>0.9</v>
      </c>
      <c r="CP180" s="386">
        <v>0.9</v>
      </c>
      <c r="CQ180" s="386">
        <v>0.9</v>
      </c>
      <c r="CR180" s="386">
        <v>0.8</v>
      </c>
      <c r="CS180" s="386">
        <v>0.8</v>
      </c>
      <c r="CT180" s="386">
        <v>0.8</v>
      </c>
      <c r="CU180" s="386">
        <v>0.7</v>
      </c>
      <c r="CV180" s="386">
        <v>0.7</v>
      </c>
      <c r="CW180" s="386">
        <v>0.5</v>
      </c>
      <c r="CX180" s="375">
        <v>0.5</v>
      </c>
      <c r="CY180" s="385"/>
      <c r="CZ180" s="385"/>
      <c r="DA180" s="385"/>
      <c r="DB180" s="385"/>
      <c r="DC180" s="398"/>
      <c r="DD180" s="398"/>
      <c r="DE180" s="398"/>
      <c r="DF180" s="398"/>
      <c r="DG180" s="397"/>
      <c r="DH180" s="398"/>
      <c r="DI180" s="398"/>
      <c r="DJ180" s="398"/>
      <c r="DK180" s="398"/>
      <c r="DL180" s="398"/>
      <c r="DM180" s="398"/>
      <c r="DN180" s="386">
        <v>1.2</v>
      </c>
      <c r="DO180" s="386">
        <v>1.2</v>
      </c>
      <c r="DP180" s="375">
        <v>1.1000000000000001</v>
      </c>
      <c r="DQ180" s="386">
        <v>1.1000000000000001</v>
      </c>
      <c r="DR180" s="386">
        <v>1.1000000000000001</v>
      </c>
      <c r="DS180" s="386">
        <v>1</v>
      </c>
      <c r="DT180" s="386">
        <v>1</v>
      </c>
      <c r="DU180" s="386">
        <v>1</v>
      </c>
      <c r="DV180" s="386">
        <v>0.9</v>
      </c>
      <c r="DW180" s="386">
        <v>0.9</v>
      </c>
      <c r="DX180" s="386">
        <v>0.7</v>
      </c>
      <c r="DY180" s="375">
        <v>0.7</v>
      </c>
      <c r="DZ180" s="385"/>
      <c r="EA180" s="385"/>
      <c r="EB180" s="385"/>
      <c r="EC180" s="385"/>
      <c r="ED180" s="398"/>
      <c r="EE180" s="398"/>
      <c r="EF180" s="398"/>
      <c r="EG180" s="398"/>
      <c r="EH180" s="397"/>
      <c r="EI180" s="398"/>
      <c r="EJ180" s="398"/>
      <c r="EK180" s="398"/>
      <c r="EL180" s="398"/>
      <c r="EM180" s="398"/>
      <c r="EN180" s="398"/>
      <c r="EO180" s="386">
        <v>1.3</v>
      </c>
      <c r="EP180" s="386">
        <v>1.3</v>
      </c>
      <c r="EQ180" s="375">
        <v>1.2</v>
      </c>
      <c r="ER180" s="386">
        <v>1.2</v>
      </c>
      <c r="ES180" s="386">
        <v>1.2</v>
      </c>
      <c r="ET180" s="386">
        <v>1.1000000000000001</v>
      </c>
      <c r="EU180" s="386">
        <v>1.1000000000000001</v>
      </c>
      <c r="EV180" s="386">
        <v>1.1000000000000001</v>
      </c>
      <c r="EW180" s="386">
        <v>1</v>
      </c>
      <c r="EX180" s="386">
        <v>1</v>
      </c>
      <c r="EY180" s="386">
        <v>0.8</v>
      </c>
      <c r="EZ180" s="375">
        <v>0.8</v>
      </c>
      <c r="FA180" s="385"/>
      <c r="FB180" s="385"/>
      <c r="FC180" s="385"/>
      <c r="FD180" s="385"/>
      <c r="FE180" s="398"/>
      <c r="FF180" s="398"/>
      <c r="FG180" s="398"/>
      <c r="FH180" s="398"/>
      <c r="FI180" s="386">
        <v>1.7</v>
      </c>
      <c r="FJ180" s="386">
        <v>1.5</v>
      </c>
      <c r="FK180" s="386">
        <v>1.5</v>
      </c>
      <c r="FL180" s="386">
        <v>1.4</v>
      </c>
      <c r="FM180" s="386">
        <v>1.4</v>
      </c>
      <c r="FN180" s="386">
        <v>1.3</v>
      </c>
      <c r="FO180" s="386">
        <v>1.3</v>
      </c>
      <c r="FP180" s="386">
        <v>1.3</v>
      </c>
      <c r="FQ180" s="386">
        <v>1.2</v>
      </c>
      <c r="FR180" s="386">
        <v>1.2</v>
      </c>
      <c r="FS180" s="386">
        <v>1.2</v>
      </c>
      <c r="FT180" s="386">
        <v>1.1000000000000001</v>
      </c>
      <c r="FU180" s="386">
        <v>1.1000000000000001</v>
      </c>
      <c r="FV180" s="386">
        <v>1.1000000000000001</v>
      </c>
      <c r="FW180" s="386">
        <v>1.1000000000000001</v>
      </c>
      <c r="FX180" s="386">
        <v>1</v>
      </c>
      <c r="FY180" s="386">
        <v>1</v>
      </c>
      <c r="FZ180" s="386">
        <v>1</v>
      </c>
      <c r="GA180" s="386">
        <v>1</v>
      </c>
      <c r="GB180" s="387"/>
      <c r="GC180" s="489">
        <v>56.58</v>
      </c>
      <c r="GD180" s="489">
        <v>62.63</v>
      </c>
      <c r="GE180" s="489">
        <v>72.760000000000005</v>
      </c>
      <c r="GF180" s="489">
        <v>78.27</v>
      </c>
      <c r="GG180" s="490">
        <v>84.7</v>
      </c>
      <c r="GH180" s="486">
        <v>7.2891200970000014</v>
      </c>
      <c r="GI180" s="484">
        <v>6.0105583440000014</v>
      </c>
      <c r="GJ180" s="484">
        <v>7.987715694000002</v>
      </c>
      <c r="GK180" s="484">
        <v>11.058900111000003</v>
      </c>
      <c r="GL180" s="484">
        <v>5.2196954040000012</v>
      </c>
      <c r="GM180" s="484">
        <v>4.8901691789999999</v>
      </c>
      <c r="GN180" s="484">
        <v>5.5360405799999999</v>
      </c>
      <c r="GO180" s="485">
        <v>7.7109136650000005</v>
      </c>
    </row>
    <row r="181" spans="1:197" hidden="1">
      <c r="A181" s="390" t="s">
        <v>761</v>
      </c>
      <c r="B181" s="401">
        <v>57.2</v>
      </c>
      <c r="C181" s="392">
        <v>210</v>
      </c>
      <c r="D181" s="392">
        <v>224.5</v>
      </c>
      <c r="E181" s="392">
        <v>11</v>
      </c>
      <c r="F181" s="392">
        <v>11</v>
      </c>
      <c r="G181" s="392">
        <v>18</v>
      </c>
      <c r="H181" s="399">
        <v>72.849999999999994</v>
      </c>
      <c r="I181" s="383">
        <v>2</v>
      </c>
      <c r="J181" s="487">
        <v>0.6</v>
      </c>
      <c r="K181" s="488"/>
      <c r="L181" s="369">
        <v>0.5</v>
      </c>
      <c r="M181" s="384">
        <v>0.6</v>
      </c>
      <c r="N181" s="480">
        <v>0.253</v>
      </c>
      <c r="O181" s="371">
        <v>0.503</v>
      </c>
      <c r="P181" s="371">
        <v>0.753</v>
      </c>
      <c r="Q181" s="371">
        <v>0.45300000000000001</v>
      </c>
      <c r="R181" s="371">
        <f t="shared" si="16"/>
        <v>0.70300000000000007</v>
      </c>
      <c r="S181" s="371">
        <f t="shared" si="17"/>
        <v>0.95300000000000007</v>
      </c>
      <c r="T181" s="372">
        <f t="shared" si="12"/>
        <v>19.359646113995765</v>
      </c>
      <c r="U181" s="373"/>
      <c r="V181" s="372">
        <f t="shared" si="13"/>
        <v>14.988113120512848</v>
      </c>
      <c r="W181" s="373"/>
      <c r="X181" s="371">
        <v>0.67</v>
      </c>
      <c r="Y181" s="371">
        <v>0.72</v>
      </c>
      <c r="Z181" s="371">
        <v>0.83</v>
      </c>
      <c r="AA181" s="371">
        <v>1.46</v>
      </c>
      <c r="AB181" s="371">
        <v>1.88</v>
      </c>
      <c r="AC181" s="371">
        <v>3</v>
      </c>
      <c r="AD181" s="371">
        <v>3.3</v>
      </c>
      <c r="AE181" s="371">
        <v>3.6</v>
      </c>
      <c r="AF181" s="371">
        <v>4</v>
      </c>
      <c r="AG181" s="371">
        <v>5</v>
      </c>
      <c r="AH181" s="374" t="s">
        <v>587</v>
      </c>
      <c r="AI181" s="371">
        <v>0.35</v>
      </c>
      <c r="AJ181" s="371">
        <v>0.49299999999999999</v>
      </c>
      <c r="AK181" s="371">
        <v>0.45</v>
      </c>
      <c r="AL181" s="371">
        <v>0.59299999999999997</v>
      </c>
      <c r="AM181" s="371">
        <v>0.55000000000000004</v>
      </c>
      <c r="AN181" s="371">
        <v>0.69299999999999995</v>
      </c>
      <c r="AO181" s="371">
        <v>0.65</v>
      </c>
      <c r="AP181" s="371">
        <v>0.79300000000000004</v>
      </c>
      <c r="AQ181" s="371">
        <v>1.68</v>
      </c>
      <c r="AR181" s="375">
        <v>1.47</v>
      </c>
      <c r="AS181" s="375">
        <v>1.8480000000000001</v>
      </c>
      <c r="AT181" s="375">
        <v>1.617</v>
      </c>
      <c r="AU181" s="376">
        <v>0.54</v>
      </c>
      <c r="AV181" s="377">
        <v>0.14000000000000001</v>
      </c>
      <c r="AW181" s="385"/>
      <c r="AX181" s="385"/>
      <c r="AY181" s="385"/>
      <c r="AZ181" s="385"/>
      <c r="BA181" s="398"/>
      <c r="BB181" s="398"/>
      <c r="BC181" s="398"/>
      <c r="BD181" s="398"/>
      <c r="BE181" s="397"/>
      <c r="BF181" s="398"/>
      <c r="BG181" s="398"/>
      <c r="BH181" s="398"/>
      <c r="BI181" s="398"/>
      <c r="BJ181" s="398"/>
      <c r="BK181" s="398"/>
      <c r="BL181" s="386">
        <v>0.8</v>
      </c>
      <c r="BM181" s="386">
        <v>0.8</v>
      </c>
      <c r="BN181" s="375">
        <v>0.7</v>
      </c>
      <c r="BO181" s="386">
        <v>0.7</v>
      </c>
      <c r="BP181" s="386">
        <v>0.7</v>
      </c>
      <c r="BQ181" s="386">
        <v>0.6</v>
      </c>
      <c r="BR181" s="386">
        <v>0.6</v>
      </c>
      <c r="BS181" s="386">
        <v>0.6</v>
      </c>
      <c r="BT181" s="386">
        <v>0.5</v>
      </c>
      <c r="BU181" s="386">
        <v>0.5</v>
      </c>
      <c r="BV181" s="386">
        <v>0.3</v>
      </c>
      <c r="BW181" s="375">
        <v>0.3</v>
      </c>
      <c r="BX181" s="385"/>
      <c r="BY181" s="385"/>
      <c r="BZ181" s="385"/>
      <c r="CA181" s="385"/>
      <c r="CB181" s="398"/>
      <c r="CC181" s="398"/>
      <c r="CD181" s="398"/>
      <c r="CE181" s="398"/>
      <c r="CF181" s="397"/>
      <c r="CG181" s="398"/>
      <c r="CH181" s="398"/>
      <c r="CI181" s="398"/>
      <c r="CJ181" s="398"/>
      <c r="CK181" s="398"/>
      <c r="CL181" s="398"/>
      <c r="CM181" s="386">
        <v>1</v>
      </c>
      <c r="CN181" s="386">
        <v>1</v>
      </c>
      <c r="CO181" s="375">
        <v>0.9</v>
      </c>
      <c r="CP181" s="386">
        <v>0.9</v>
      </c>
      <c r="CQ181" s="386">
        <v>0.9</v>
      </c>
      <c r="CR181" s="386">
        <v>0.8</v>
      </c>
      <c r="CS181" s="386">
        <v>0.8</v>
      </c>
      <c r="CT181" s="386">
        <v>0.8</v>
      </c>
      <c r="CU181" s="386">
        <v>0.7</v>
      </c>
      <c r="CV181" s="386">
        <v>0.7</v>
      </c>
      <c r="CW181" s="386">
        <v>0.5</v>
      </c>
      <c r="CX181" s="375">
        <v>0.5</v>
      </c>
      <c r="CY181" s="385"/>
      <c r="CZ181" s="385"/>
      <c r="DA181" s="385"/>
      <c r="DB181" s="385"/>
      <c r="DC181" s="398"/>
      <c r="DD181" s="398"/>
      <c r="DE181" s="398"/>
      <c r="DF181" s="398"/>
      <c r="DG181" s="397"/>
      <c r="DH181" s="398"/>
      <c r="DI181" s="398"/>
      <c r="DJ181" s="398"/>
      <c r="DK181" s="398"/>
      <c r="DL181" s="398"/>
      <c r="DM181" s="398"/>
      <c r="DN181" s="386">
        <v>1.2</v>
      </c>
      <c r="DO181" s="386">
        <v>1.2</v>
      </c>
      <c r="DP181" s="375">
        <v>1.1000000000000001</v>
      </c>
      <c r="DQ181" s="386">
        <v>1.1000000000000001</v>
      </c>
      <c r="DR181" s="386">
        <v>1.1000000000000001</v>
      </c>
      <c r="DS181" s="386">
        <v>1</v>
      </c>
      <c r="DT181" s="386">
        <v>1</v>
      </c>
      <c r="DU181" s="386">
        <v>1</v>
      </c>
      <c r="DV181" s="386">
        <v>0.9</v>
      </c>
      <c r="DW181" s="386">
        <v>0.9</v>
      </c>
      <c r="DX181" s="386">
        <v>0.7</v>
      </c>
      <c r="DY181" s="375">
        <v>0.7</v>
      </c>
      <c r="DZ181" s="385"/>
      <c r="EA181" s="385"/>
      <c r="EB181" s="385"/>
      <c r="EC181" s="385"/>
      <c r="ED181" s="398"/>
      <c r="EE181" s="398"/>
      <c r="EF181" s="398"/>
      <c r="EG181" s="398"/>
      <c r="EH181" s="397"/>
      <c r="EI181" s="398"/>
      <c r="EJ181" s="398"/>
      <c r="EK181" s="398"/>
      <c r="EL181" s="398"/>
      <c r="EM181" s="398"/>
      <c r="EN181" s="398"/>
      <c r="EO181" s="386">
        <v>1.3</v>
      </c>
      <c r="EP181" s="386">
        <v>1.3</v>
      </c>
      <c r="EQ181" s="375">
        <v>1.2</v>
      </c>
      <c r="ER181" s="386">
        <v>1.2</v>
      </c>
      <c r="ES181" s="386">
        <v>1.2</v>
      </c>
      <c r="ET181" s="386">
        <v>1.1000000000000001</v>
      </c>
      <c r="EU181" s="386">
        <v>1.1000000000000001</v>
      </c>
      <c r="EV181" s="386">
        <v>1.1000000000000001</v>
      </c>
      <c r="EW181" s="386">
        <v>1</v>
      </c>
      <c r="EX181" s="386">
        <v>1</v>
      </c>
      <c r="EY181" s="386">
        <v>0.8</v>
      </c>
      <c r="EZ181" s="375">
        <v>0.8</v>
      </c>
      <c r="FA181" s="385"/>
      <c r="FB181" s="385"/>
      <c r="FC181" s="385"/>
      <c r="FD181" s="385"/>
      <c r="FE181" s="398"/>
      <c r="FF181" s="398"/>
      <c r="FG181" s="398"/>
      <c r="FH181" s="398"/>
      <c r="FI181" s="386">
        <v>1.7</v>
      </c>
      <c r="FJ181" s="386">
        <v>1.5</v>
      </c>
      <c r="FK181" s="386">
        <v>1.5</v>
      </c>
      <c r="FL181" s="386">
        <v>1.4</v>
      </c>
      <c r="FM181" s="386">
        <v>1.4</v>
      </c>
      <c r="FN181" s="386">
        <v>1.3</v>
      </c>
      <c r="FO181" s="386">
        <v>1.3</v>
      </c>
      <c r="FP181" s="386">
        <v>1.3</v>
      </c>
      <c r="FQ181" s="386">
        <v>1.2</v>
      </c>
      <c r="FR181" s="386">
        <v>1.2</v>
      </c>
      <c r="FS181" s="386">
        <v>1.2</v>
      </c>
      <c r="FT181" s="386">
        <v>1.1000000000000001</v>
      </c>
      <c r="FU181" s="386">
        <v>1.1000000000000001</v>
      </c>
      <c r="FV181" s="386">
        <v>1.1000000000000001</v>
      </c>
      <c r="FW181" s="386">
        <v>1.1000000000000001</v>
      </c>
      <c r="FX181" s="386">
        <v>1</v>
      </c>
      <c r="FY181" s="386">
        <v>1</v>
      </c>
      <c r="FZ181" s="386">
        <v>1</v>
      </c>
      <c r="GA181" s="386">
        <v>1</v>
      </c>
      <c r="GB181" s="387"/>
      <c r="GC181" s="484">
        <v>52.708504275000003</v>
      </c>
      <c r="GD181" s="484">
        <v>58.471133364000003</v>
      </c>
      <c r="GE181" s="484">
        <v>70.937895041999994</v>
      </c>
      <c r="GF181" s="484">
        <v>74.354297409000011</v>
      </c>
      <c r="GG181" s="485">
        <v>85.397505795000001</v>
      </c>
      <c r="GH181" s="486">
        <v>7.2891200970000014</v>
      </c>
      <c r="GI181" s="484">
        <v>6.0105583440000014</v>
      </c>
      <c r="GJ181" s="484">
        <v>7.987715694000002</v>
      </c>
      <c r="GK181" s="484">
        <v>11.058900111000003</v>
      </c>
      <c r="GL181" s="484">
        <v>5.2196954040000012</v>
      </c>
      <c r="GM181" s="484">
        <v>4.8901691789999999</v>
      </c>
      <c r="GN181" s="484">
        <v>5.5360405799999999</v>
      </c>
      <c r="GO181" s="485">
        <v>7.7109136650000005</v>
      </c>
    </row>
    <row r="182" spans="1:197" hidden="1">
      <c r="A182" s="390" t="s">
        <v>762</v>
      </c>
      <c r="B182" s="401">
        <v>75</v>
      </c>
      <c r="C182" s="392">
        <v>249</v>
      </c>
      <c r="D182" s="392">
        <v>265</v>
      </c>
      <c r="E182" s="392">
        <v>12</v>
      </c>
      <c r="F182" s="392">
        <v>12</v>
      </c>
      <c r="G182" s="392">
        <v>24</v>
      </c>
      <c r="H182" s="399">
        <v>95.54</v>
      </c>
      <c r="I182" s="383">
        <v>3</v>
      </c>
      <c r="J182" s="487">
        <v>0.6</v>
      </c>
      <c r="K182" s="488"/>
      <c r="L182" s="369">
        <v>0.5</v>
      </c>
      <c r="M182" s="384">
        <v>0.6</v>
      </c>
      <c r="N182" s="480">
        <v>0.28299999999999997</v>
      </c>
      <c r="O182" s="371">
        <v>0.53300000000000003</v>
      </c>
      <c r="P182" s="371">
        <v>0.78300000000000003</v>
      </c>
      <c r="Q182" s="371">
        <v>0.48299999999999998</v>
      </c>
      <c r="R182" s="371">
        <f t="shared" si="16"/>
        <v>0.73299999999999998</v>
      </c>
      <c r="S182" s="371">
        <f t="shared" si="17"/>
        <v>0.98299999999999998</v>
      </c>
      <c r="T182" s="372">
        <f t="shared" si="12"/>
        <v>19.359646113995765</v>
      </c>
      <c r="U182" s="373"/>
      <c r="V182" s="372">
        <f t="shared" si="13"/>
        <v>14.988113120512848</v>
      </c>
      <c r="W182" s="373"/>
      <c r="X182" s="371">
        <v>0.67</v>
      </c>
      <c r="Y182" s="371">
        <v>0.72</v>
      </c>
      <c r="Z182" s="371">
        <v>0.83</v>
      </c>
      <c r="AA182" s="371">
        <v>1.46</v>
      </c>
      <c r="AB182" s="371">
        <v>1.88</v>
      </c>
      <c r="AC182" s="371">
        <v>3</v>
      </c>
      <c r="AD182" s="371">
        <v>3.3</v>
      </c>
      <c r="AE182" s="371">
        <v>3.6</v>
      </c>
      <c r="AF182" s="371">
        <v>4</v>
      </c>
      <c r="AG182" s="371">
        <v>5</v>
      </c>
      <c r="AH182" s="374" t="s">
        <v>587</v>
      </c>
      <c r="AI182" s="371">
        <v>0.35</v>
      </c>
      <c r="AJ182" s="371">
        <v>0.49299999999999999</v>
      </c>
      <c r="AK182" s="371">
        <v>0.45</v>
      </c>
      <c r="AL182" s="371">
        <v>0.59299999999999997</v>
      </c>
      <c r="AM182" s="371">
        <v>0.55000000000000004</v>
      </c>
      <c r="AN182" s="371">
        <v>0.69299999999999995</v>
      </c>
      <c r="AO182" s="371">
        <v>0.65</v>
      </c>
      <c r="AP182" s="371">
        <v>0.79300000000000004</v>
      </c>
      <c r="AQ182" s="371">
        <v>1.68</v>
      </c>
      <c r="AR182" s="375">
        <v>1.47</v>
      </c>
      <c r="AS182" s="375">
        <v>1.8480000000000001</v>
      </c>
      <c r="AT182" s="375">
        <v>1.617</v>
      </c>
      <c r="AU182" s="376">
        <v>0.54</v>
      </c>
      <c r="AV182" s="377">
        <v>0.14000000000000001</v>
      </c>
      <c r="AW182" s="385"/>
      <c r="AX182" s="385"/>
      <c r="AY182" s="385"/>
      <c r="AZ182" s="385"/>
      <c r="BA182" s="398"/>
      <c r="BB182" s="398"/>
      <c r="BC182" s="398"/>
      <c r="BD182" s="398"/>
      <c r="BE182" s="397"/>
      <c r="BF182" s="398"/>
      <c r="BG182" s="398"/>
      <c r="BH182" s="398"/>
      <c r="BI182" s="398"/>
      <c r="BJ182" s="398"/>
      <c r="BK182" s="398"/>
      <c r="BL182" s="386">
        <v>0.8</v>
      </c>
      <c r="BM182" s="386">
        <v>0.8</v>
      </c>
      <c r="BN182" s="375">
        <v>0.7</v>
      </c>
      <c r="BO182" s="386">
        <v>0.7</v>
      </c>
      <c r="BP182" s="386">
        <v>0.7</v>
      </c>
      <c r="BQ182" s="386">
        <v>0.6</v>
      </c>
      <c r="BR182" s="386">
        <v>0.6</v>
      </c>
      <c r="BS182" s="386">
        <v>0.6</v>
      </c>
      <c r="BT182" s="386">
        <v>0.5</v>
      </c>
      <c r="BU182" s="386">
        <v>0.5</v>
      </c>
      <c r="BV182" s="386">
        <v>0.3</v>
      </c>
      <c r="BW182" s="375">
        <v>0.3</v>
      </c>
      <c r="BX182" s="385"/>
      <c r="BY182" s="385"/>
      <c r="BZ182" s="385"/>
      <c r="CA182" s="385"/>
      <c r="CB182" s="398"/>
      <c r="CC182" s="398"/>
      <c r="CD182" s="398"/>
      <c r="CE182" s="398"/>
      <c r="CF182" s="397"/>
      <c r="CG182" s="398"/>
      <c r="CH182" s="398"/>
      <c r="CI182" s="398"/>
      <c r="CJ182" s="398"/>
      <c r="CK182" s="398"/>
      <c r="CL182" s="398"/>
      <c r="CM182" s="386">
        <v>1</v>
      </c>
      <c r="CN182" s="386">
        <v>1</v>
      </c>
      <c r="CO182" s="375">
        <v>0.9</v>
      </c>
      <c r="CP182" s="386">
        <v>0.9</v>
      </c>
      <c r="CQ182" s="386">
        <v>0.9</v>
      </c>
      <c r="CR182" s="386">
        <v>0.8</v>
      </c>
      <c r="CS182" s="386">
        <v>0.8</v>
      </c>
      <c r="CT182" s="386">
        <v>0.8</v>
      </c>
      <c r="CU182" s="386">
        <v>0.7</v>
      </c>
      <c r="CV182" s="386">
        <v>0.7</v>
      </c>
      <c r="CW182" s="386">
        <v>0.5</v>
      </c>
      <c r="CX182" s="375">
        <v>0.5</v>
      </c>
      <c r="CY182" s="385"/>
      <c r="CZ182" s="385"/>
      <c r="DA182" s="385"/>
      <c r="DB182" s="385"/>
      <c r="DC182" s="398"/>
      <c r="DD182" s="398"/>
      <c r="DE182" s="398"/>
      <c r="DF182" s="398"/>
      <c r="DG182" s="397"/>
      <c r="DH182" s="398"/>
      <c r="DI182" s="398"/>
      <c r="DJ182" s="398"/>
      <c r="DK182" s="398"/>
      <c r="DL182" s="398"/>
      <c r="DM182" s="398"/>
      <c r="DN182" s="386">
        <v>1.2</v>
      </c>
      <c r="DO182" s="386">
        <v>1.2</v>
      </c>
      <c r="DP182" s="375">
        <v>1.1000000000000001</v>
      </c>
      <c r="DQ182" s="386">
        <v>1.1000000000000001</v>
      </c>
      <c r="DR182" s="386">
        <v>1.1000000000000001</v>
      </c>
      <c r="DS182" s="386">
        <v>1</v>
      </c>
      <c r="DT182" s="386">
        <v>1</v>
      </c>
      <c r="DU182" s="386">
        <v>1</v>
      </c>
      <c r="DV182" s="386">
        <v>0.9</v>
      </c>
      <c r="DW182" s="386">
        <v>0.9</v>
      </c>
      <c r="DX182" s="386">
        <v>0.7</v>
      </c>
      <c r="DY182" s="375">
        <v>0.7</v>
      </c>
      <c r="DZ182" s="385"/>
      <c r="EA182" s="385"/>
      <c r="EB182" s="385"/>
      <c r="EC182" s="385"/>
      <c r="ED182" s="398"/>
      <c r="EE182" s="398"/>
      <c r="EF182" s="398"/>
      <c r="EG182" s="398"/>
      <c r="EH182" s="397"/>
      <c r="EI182" s="398"/>
      <c r="EJ182" s="398"/>
      <c r="EK182" s="398"/>
      <c r="EL182" s="398"/>
      <c r="EM182" s="398"/>
      <c r="EN182" s="398"/>
      <c r="EO182" s="386">
        <v>1.3</v>
      </c>
      <c r="EP182" s="386">
        <v>1.3</v>
      </c>
      <c r="EQ182" s="375">
        <v>1.2</v>
      </c>
      <c r="ER182" s="386">
        <v>1.2</v>
      </c>
      <c r="ES182" s="386">
        <v>1.2</v>
      </c>
      <c r="ET182" s="386">
        <v>1.1000000000000001</v>
      </c>
      <c r="EU182" s="386">
        <v>1.1000000000000001</v>
      </c>
      <c r="EV182" s="386">
        <v>1.1000000000000001</v>
      </c>
      <c r="EW182" s="386">
        <v>1</v>
      </c>
      <c r="EX182" s="386">
        <v>1</v>
      </c>
      <c r="EY182" s="386">
        <v>0.8</v>
      </c>
      <c r="EZ182" s="375">
        <v>0.8</v>
      </c>
      <c r="FA182" s="385"/>
      <c r="FB182" s="385"/>
      <c r="FC182" s="385"/>
      <c r="FD182" s="385"/>
      <c r="FE182" s="398"/>
      <c r="FF182" s="398"/>
      <c r="FG182" s="398"/>
      <c r="FH182" s="398"/>
      <c r="FI182" s="386">
        <v>1.7</v>
      </c>
      <c r="FJ182" s="386">
        <v>1.6</v>
      </c>
      <c r="FK182" s="386">
        <v>1.6</v>
      </c>
      <c r="FL182" s="386">
        <v>1.6</v>
      </c>
      <c r="FM182" s="386">
        <v>1.6</v>
      </c>
      <c r="FN182" s="386">
        <v>1.6</v>
      </c>
      <c r="FO182" s="386">
        <v>1.5</v>
      </c>
      <c r="FP182" s="386">
        <v>1.5</v>
      </c>
      <c r="FQ182" s="386">
        <v>1.5</v>
      </c>
      <c r="FR182" s="386">
        <v>1.5</v>
      </c>
      <c r="FS182" s="386">
        <v>1.4</v>
      </c>
      <c r="FT182" s="386">
        <v>1.4</v>
      </c>
      <c r="FU182" s="386">
        <v>1.3</v>
      </c>
      <c r="FV182" s="386">
        <v>1.3</v>
      </c>
      <c r="FW182" s="386">
        <v>1.3</v>
      </c>
      <c r="FX182" s="386">
        <v>1.2</v>
      </c>
      <c r="FY182" s="386">
        <v>1.2</v>
      </c>
      <c r="FZ182" s="386">
        <v>1.1000000000000001</v>
      </c>
      <c r="GA182" s="386">
        <v>1.1000000000000001</v>
      </c>
      <c r="GB182" s="387"/>
      <c r="GC182" s="484">
        <v>52.748047422000013</v>
      </c>
      <c r="GD182" s="484">
        <v>54.272027754000014</v>
      </c>
      <c r="GE182" s="484">
        <v>63.121532984999995</v>
      </c>
      <c r="GF182" s="484">
        <v>66.240420246000014</v>
      </c>
      <c r="GG182" s="485">
        <v>77.923851012000014</v>
      </c>
      <c r="GH182" s="486">
        <v>7.2891200970000014</v>
      </c>
      <c r="GI182" s="484">
        <v>6.0105583440000014</v>
      </c>
      <c r="GJ182" s="484">
        <v>7.987715694000002</v>
      </c>
      <c r="GK182" s="484">
        <v>11.058900111000003</v>
      </c>
      <c r="GL182" s="484">
        <v>5.2196954040000012</v>
      </c>
      <c r="GM182" s="484">
        <v>4.8901691789999999</v>
      </c>
      <c r="GN182" s="484">
        <v>5.5360405799999999</v>
      </c>
      <c r="GO182" s="485">
        <v>7.7109136650000005</v>
      </c>
    </row>
    <row r="183" spans="1:197" hidden="1">
      <c r="A183" s="390" t="s">
        <v>763</v>
      </c>
      <c r="B183" s="401">
        <v>87.3</v>
      </c>
      <c r="C183" s="392">
        <v>253</v>
      </c>
      <c r="D183" s="392">
        <v>267</v>
      </c>
      <c r="E183" s="392">
        <v>14</v>
      </c>
      <c r="F183" s="392">
        <v>14</v>
      </c>
      <c r="G183" s="392">
        <v>24</v>
      </c>
      <c r="H183" s="393">
        <v>111.2</v>
      </c>
      <c r="I183" s="383">
        <v>3</v>
      </c>
      <c r="J183" s="487">
        <v>0.6</v>
      </c>
      <c r="K183" s="488"/>
      <c r="L183" s="369">
        <v>0.5</v>
      </c>
      <c r="M183" s="384">
        <v>0.6</v>
      </c>
      <c r="N183" s="480">
        <v>0.28299999999999997</v>
      </c>
      <c r="O183" s="371">
        <v>0.53300000000000003</v>
      </c>
      <c r="P183" s="371">
        <v>0.78300000000000003</v>
      </c>
      <c r="Q183" s="371">
        <v>0.48299999999999998</v>
      </c>
      <c r="R183" s="371">
        <f t="shared" si="16"/>
        <v>0.73299999999999998</v>
      </c>
      <c r="S183" s="371">
        <f t="shared" si="17"/>
        <v>0.98299999999999998</v>
      </c>
      <c r="T183" s="372">
        <f t="shared" si="12"/>
        <v>19.359646113995765</v>
      </c>
      <c r="U183" s="373"/>
      <c r="V183" s="372">
        <f t="shared" si="13"/>
        <v>14.988113120512848</v>
      </c>
      <c r="W183" s="373"/>
      <c r="X183" s="371">
        <v>0.67</v>
      </c>
      <c r="Y183" s="371">
        <v>0.72</v>
      </c>
      <c r="Z183" s="371">
        <v>0.83</v>
      </c>
      <c r="AA183" s="371">
        <v>1.46</v>
      </c>
      <c r="AB183" s="371">
        <v>1.88</v>
      </c>
      <c r="AC183" s="371">
        <v>3</v>
      </c>
      <c r="AD183" s="371">
        <v>3.3</v>
      </c>
      <c r="AE183" s="371">
        <v>3.6</v>
      </c>
      <c r="AF183" s="371">
        <v>4</v>
      </c>
      <c r="AG183" s="371">
        <v>5</v>
      </c>
      <c r="AH183" s="374" t="s">
        <v>587</v>
      </c>
      <c r="AI183" s="371">
        <v>0.42499999999999999</v>
      </c>
      <c r="AJ183" s="371">
        <v>0.58299999999999996</v>
      </c>
      <c r="AK183" s="371">
        <v>0.52500000000000002</v>
      </c>
      <c r="AL183" s="371">
        <v>0.68300000000000005</v>
      </c>
      <c r="AM183" s="371">
        <v>0.625</v>
      </c>
      <c r="AN183" s="371">
        <v>0.78300000000000003</v>
      </c>
      <c r="AO183" s="371">
        <v>0.72499999999999998</v>
      </c>
      <c r="AP183" s="371">
        <v>0.88300000000000001</v>
      </c>
      <c r="AQ183" s="371">
        <v>1.68</v>
      </c>
      <c r="AR183" s="375">
        <v>1.47</v>
      </c>
      <c r="AS183" s="375">
        <v>1.8480000000000001</v>
      </c>
      <c r="AT183" s="375">
        <v>1.617</v>
      </c>
      <c r="AU183" s="376">
        <v>0.54</v>
      </c>
      <c r="AV183" s="377">
        <v>0.14000000000000001</v>
      </c>
      <c r="AW183" s="385"/>
      <c r="AX183" s="385"/>
      <c r="AY183" s="385"/>
      <c r="AZ183" s="385"/>
      <c r="BA183" s="398"/>
      <c r="BB183" s="398"/>
      <c r="BC183" s="398"/>
      <c r="BD183" s="398"/>
      <c r="BE183" s="397"/>
      <c r="BF183" s="398"/>
      <c r="BG183" s="398"/>
      <c r="BH183" s="398"/>
      <c r="BI183" s="398"/>
      <c r="BJ183" s="398"/>
      <c r="BK183" s="398"/>
      <c r="BL183" s="386">
        <v>0.8</v>
      </c>
      <c r="BM183" s="386">
        <v>0.8</v>
      </c>
      <c r="BN183" s="375">
        <v>0.7</v>
      </c>
      <c r="BO183" s="386">
        <v>0.7</v>
      </c>
      <c r="BP183" s="386">
        <v>0.7</v>
      </c>
      <c r="BQ183" s="386">
        <v>0.6</v>
      </c>
      <c r="BR183" s="386">
        <v>0.6</v>
      </c>
      <c r="BS183" s="386">
        <v>0.6</v>
      </c>
      <c r="BT183" s="386">
        <v>0.5</v>
      </c>
      <c r="BU183" s="386">
        <v>0.5</v>
      </c>
      <c r="BV183" s="386">
        <v>0.3</v>
      </c>
      <c r="BW183" s="375">
        <v>0.3</v>
      </c>
      <c r="BX183" s="385"/>
      <c r="BY183" s="385"/>
      <c r="BZ183" s="385"/>
      <c r="CA183" s="385"/>
      <c r="CB183" s="398"/>
      <c r="CC183" s="398"/>
      <c r="CD183" s="398"/>
      <c r="CE183" s="398"/>
      <c r="CF183" s="397"/>
      <c r="CG183" s="398"/>
      <c r="CH183" s="398"/>
      <c r="CI183" s="398"/>
      <c r="CJ183" s="398"/>
      <c r="CK183" s="398"/>
      <c r="CL183" s="398"/>
      <c r="CM183" s="386">
        <v>1</v>
      </c>
      <c r="CN183" s="386">
        <v>1</v>
      </c>
      <c r="CO183" s="375">
        <v>0.9</v>
      </c>
      <c r="CP183" s="386">
        <v>0.9</v>
      </c>
      <c r="CQ183" s="386">
        <v>0.9</v>
      </c>
      <c r="CR183" s="386">
        <v>0.8</v>
      </c>
      <c r="CS183" s="386">
        <v>0.8</v>
      </c>
      <c r="CT183" s="386">
        <v>0.8</v>
      </c>
      <c r="CU183" s="386">
        <v>0.7</v>
      </c>
      <c r="CV183" s="386">
        <v>0.7</v>
      </c>
      <c r="CW183" s="386">
        <v>0.5</v>
      </c>
      <c r="CX183" s="375">
        <v>0.5</v>
      </c>
      <c r="CY183" s="385"/>
      <c r="CZ183" s="385"/>
      <c r="DA183" s="385"/>
      <c r="DB183" s="385"/>
      <c r="DC183" s="398"/>
      <c r="DD183" s="398"/>
      <c r="DE183" s="398"/>
      <c r="DF183" s="398"/>
      <c r="DG183" s="397"/>
      <c r="DH183" s="398"/>
      <c r="DI183" s="398"/>
      <c r="DJ183" s="398"/>
      <c r="DK183" s="398"/>
      <c r="DL183" s="398"/>
      <c r="DM183" s="398"/>
      <c r="DN183" s="386">
        <v>1.2</v>
      </c>
      <c r="DO183" s="386">
        <v>1.2</v>
      </c>
      <c r="DP183" s="375">
        <v>1.1000000000000001</v>
      </c>
      <c r="DQ183" s="386">
        <v>1.1000000000000001</v>
      </c>
      <c r="DR183" s="386">
        <v>1.1000000000000001</v>
      </c>
      <c r="DS183" s="386">
        <v>1</v>
      </c>
      <c r="DT183" s="386">
        <v>1</v>
      </c>
      <c r="DU183" s="386">
        <v>1</v>
      </c>
      <c r="DV183" s="386">
        <v>0.9</v>
      </c>
      <c r="DW183" s="386">
        <v>0.9</v>
      </c>
      <c r="DX183" s="386">
        <v>0.7</v>
      </c>
      <c r="DY183" s="375">
        <v>0.7</v>
      </c>
      <c r="DZ183" s="385"/>
      <c r="EA183" s="385"/>
      <c r="EB183" s="385"/>
      <c r="EC183" s="385"/>
      <c r="ED183" s="398"/>
      <c r="EE183" s="398"/>
      <c r="EF183" s="398"/>
      <c r="EG183" s="398"/>
      <c r="EH183" s="397"/>
      <c r="EI183" s="398"/>
      <c r="EJ183" s="398"/>
      <c r="EK183" s="398"/>
      <c r="EL183" s="398"/>
      <c r="EM183" s="398"/>
      <c r="EN183" s="398"/>
      <c r="EO183" s="386">
        <v>1.3</v>
      </c>
      <c r="EP183" s="386">
        <v>1.3</v>
      </c>
      <c r="EQ183" s="375">
        <v>1.2</v>
      </c>
      <c r="ER183" s="386">
        <v>1.2</v>
      </c>
      <c r="ES183" s="386">
        <v>1.2</v>
      </c>
      <c r="ET183" s="386">
        <v>1.1000000000000001</v>
      </c>
      <c r="EU183" s="386">
        <v>1.1000000000000001</v>
      </c>
      <c r="EV183" s="386">
        <v>1.1000000000000001</v>
      </c>
      <c r="EW183" s="386">
        <v>1</v>
      </c>
      <c r="EX183" s="386">
        <v>1</v>
      </c>
      <c r="EY183" s="386">
        <v>0.8</v>
      </c>
      <c r="EZ183" s="375">
        <v>0.8</v>
      </c>
      <c r="FA183" s="385"/>
      <c r="FB183" s="385"/>
      <c r="FC183" s="385"/>
      <c r="FD183" s="385"/>
      <c r="FE183" s="398"/>
      <c r="FF183" s="398"/>
      <c r="FG183" s="398"/>
      <c r="FH183" s="398"/>
      <c r="FI183" s="386">
        <v>1.7</v>
      </c>
      <c r="FJ183" s="386">
        <v>1.6</v>
      </c>
      <c r="FK183" s="386">
        <v>1.6</v>
      </c>
      <c r="FL183" s="386">
        <v>1.6</v>
      </c>
      <c r="FM183" s="386">
        <v>1.6</v>
      </c>
      <c r="FN183" s="386">
        <v>1.6</v>
      </c>
      <c r="FO183" s="386">
        <v>1.5</v>
      </c>
      <c r="FP183" s="386">
        <v>1.5</v>
      </c>
      <c r="FQ183" s="386">
        <v>1.5</v>
      </c>
      <c r="FR183" s="386">
        <v>1.5</v>
      </c>
      <c r="FS183" s="386">
        <v>1.4</v>
      </c>
      <c r="FT183" s="386">
        <v>1.4</v>
      </c>
      <c r="FU183" s="386">
        <v>1.3</v>
      </c>
      <c r="FV183" s="386">
        <v>1.3</v>
      </c>
      <c r="FW183" s="386">
        <v>1.3</v>
      </c>
      <c r="FX183" s="386">
        <v>1.2</v>
      </c>
      <c r="FY183" s="386">
        <v>1.2</v>
      </c>
      <c r="FZ183" s="386">
        <v>1.1000000000000001</v>
      </c>
      <c r="GA183" s="386">
        <v>1.1000000000000001</v>
      </c>
      <c r="GB183" s="387"/>
      <c r="GC183" s="484">
        <v>51.008148954000006</v>
      </c>
      <c r="GD183" s="484">
        <v>53.034892155000009</v>
      </c>
      <c r="GE183" s="484">
        <v>62.001143820000003</v>
      </c>
      <c r="GF183" s="484">
        <v>62.512066385999994</v>
      </c>
      <c r="GG183" s="485">
        <v>70.63473091500002</v>
      </c>
      <c r="GH183" s="486">
        <v>7.2891200970000014</v>
      </c>
      <c r="GI183" s="484">
        <v>6.0105583440000014</v>
      </c>
      <c r="GJ183" s="484">
        <v>7.987715694000002</v>
      </c>
      <c r="GK183" s="484">
        <v>11.058900111000003</v>
      </c>
      <c r="GL183" s="484">
        <v>5.2196954040000012</v>
      </c>
      <c r="GM183" s="484">
        <v>4.8901691789999999</v>
      </c>
      <c r="GN183" s="484">
        <v>5.5360405799999999</v>
      </c>
      <c r="GO183" s="485">
        <v>7.7109136650000005</v>
      </c>
    </row>
    <row r="184" spans="1:197" hidden="1">
      <c r="A184" s="390" t="s">
        <v>764</v>
      </c>
      <c r="B184" s="402">
        <v>110</v>
      </c>
      <c r="C184" s="392">
        <v>307.89999999999998</v>
      </c>
      <c r="D184" s="392">
        <v>310.7</v>
      </c>
      <c r="E184" s="392">
        <v>15.3</v>
      </c>
      <c r="F184" s="392">
        <v>15.4</v>
      </c>
      <c r="G184" s="392">
        <v>15.2</v>
      </c>
      <c r="H184" s="393">
        <v>140.1</v>
      </c>
      <c r="I184" s="383">
        <v>4</v>
      </c>
      <c r="J184" s="487">
        <v>0.6</v>
      </c>
      <c r="K184" s="488"/>
      <c r="L184" s="369">
        <v>0.5</v>
      </c>
      <c r="M184" s="384">
        <v>0.6</v>
      </c>
      <c r="N184" s="480">
        <v>0.35099999999999998</v>
      </c>
      <c r="O184" s="371">
        <v>0.60099999999999998</v>
      </c>
      <c r="P184" s="371">
        <v>0.85099999999999998</v>
      </c>
      <c r="Q184" s="371">
        <v>0.55100000000000005</v>
      </c>
      <c r="R184" s="371">
        <f t="shared" si="16"/>
        <v>0.80100000000000005</v>
      </c>
      <c r="S184" s="371">
        <f t="shared" si="17"/>
        <v>1.0510000000000002</v>
      </c>
      <c r="T184" s="372">
        <f t="shared" si="12"/>
        <v>19.359646113995765</v>
      </c>
      <c r="U184" s="373"/>
      <c r="V184" s="372">
        <f t="shared" si="13"/>
        <v>14.988113120512848</v>
      </c>
      <c r="W184" s="373"/>
      <c r="X184" s="371">
        <v>0.67</v>
      </c>
      <c r="Y184" s="371">
        <v>0.72</v>
      </c>
      <c r="Z184" s="371">
        <v>0.83</v>
      </c>
      <c r="AA184" s="371">
        <v>1.46</v>
      </c>
      <c r="AB184" s="371">
        <v>1.88</v>
      </c>
      <c r="AC184" s="371">
        <v>3</v>
      </c>
      <c r="AD184" s="371">
        <v>3.3</v>
      </c>
      <c r="AE184" s="371">
        <v>3.6</v>
      </c>
      <c r="AF184" s="371">
        <v>4</v>
      </c>
      <c r="AG184" s="371">
        <v>5</v>
      </c>
      <c r="AH184" s="374" t="s">
        <v>587</v>
      </c>
      <c r="AI184" s="371">
        <v>0.42499999999999999</v>
      </c>
      <c r="AJ184" s="371">
        <v>0.58299999999999996</v>
      </c>
      <c r="AK184" s="371">
        <v>0.52500000000000002</v>
      </c>
      <c r="AL184" s="371">
        <v>0.68300000000000005</v>
      </c>
      <c r="AM184" s="371">
        <v>0.625</v>
      </c>
      <c r="AN184" s="371">
        <v>0.78300000000000003</v>
      </c>
      <c r="AO184" s="371">
        <v>0.72499999999999998</v>
      </c>
      <c r="AP184" s="371">
        <v>0.88300000000000001</v>
      </c>
      <c r="AQ184" s="371">
        <v>1.68</v>
      </c>
      <c r="AR184" s="375">
        <v>1.47</v>
      </c>
      <c r="AS184" s="375">
        <v>1.8480000000000001</v>
      </c>
      <c r="AT184" s="375">
        <v>1.617</v>
      </c>
      <c r="AU184" s="376">
        <v>0.56000000000000005</v>
      </c>
      <c r="AV184" s="377">
        <v>0.16</v>
      </c>
      <c r="AW184" s="385"/>
      <c r="AX184" s="385"/>
      <c r="AY184" s="385"/>
      <c r="AZ184" s="385"/>
      <c r="BA184" s="398"/>
      <c r="BB184" s="398"/>
      <c r="BC184" s="398"/>
      <c r="BD184" s="398"/>
      <c r="BE184" s="397"/>
      <c r="BF184" s="398"/>
      <c r="BG184" s="398"/>
      <c r="BH184" s="398"/>
      <c r="BI184" s="398"/>
      <c r="BJ184" s="398"/>
      <c r="BK184" s="398"/>
      <c r="BL184" s="386">
        <v>0.8</v>
      </c>
      <c r="BM184" s="386">
        <v>0.8</v>
      </c>
      <c r="BN184" s="375">
        <v>0.7</v>
      </c>
      <c r="BO184" s="386">
        <v>0.7</v>
      </c>
      <c r="BP184" s="386">
        <v>0.7</v>
      </c>
      <c r="BQ184" s="386">
        <v>0.6</v>
      </c>
      <c r="BR184" s="386">
        <v>0.6</v>
      </c>
      <c r="BS184" s="386">
        <v>0.6</v>
      </c>
      <c r="BT184" s="386">
        <v>0.5</v>
      </c>
      <c r="BU184" s="386">
        <v>0.5</v>
      </c>
      <c r="BV184" s="386">
        <v>0.3</v>
      </c>
      <c r="BW184" s="375">
        <v>0.3</v>
      </c>
      <c r="BX184" s="385"/>
      <c r="BY184" s="385"/>
      <c r="BZ184" s="385"/>
      <c r="CA184" s="385"/>
      <c r="CB184" s="398"/>
      <c r="CC184" s="398"/>
      <c r="CD184" s="398"/>
      <c r="CE184" s="398"/>
      <c r="CF184" s="397"/>
      <c r="CG184" s="398"/>
      <c r="CH184" s="398"/>
      <c r="CI184" s="398"/>
      <c r="CJ184" s="398"/>
      <c r="CK184" s="398"/>
      <c r="CL184" s="398"/>
      <c r="CM184" s="386">
        <v>1</v>
      </c>
      <c r="CN184" s="386">
        <v>1</v>
      </c>
      <c r="CO184" s="375">
        <v>0.9</v>
      </c>
      <c r="CP184" s="386">
        <v>0.9</v>
      </c>
      <c r="CQ184" s="386">
        <v>0.9</v>
      </c>
      <c r="CR184" s="386">
        <v>0.8</v>
      </c>
      <c r="CS184" s="386">
        <v>0.8</v>
      </c>
      <c r="CT184" s="386">
        <v>0.8</v>
      </c>
      <c r="CU184" s="386">
        <v>0.7</v>
      </c>
      <c r="CV184" s="386">
        <v>0.7</v>
      </c>
      <c r="CW184" s="386">
        <v>0.5</v>
      </c>
      <c r="CX184" s="375">
        <v>0.5</v>
      </c>
      <c r="CY184" s="385"/>
      <c r="CZ184" s="385"/>
      <c r="DA184" s="385"/>
      <c r="DB184" s="385"/>
      <c r="DC184" s="398"/>
      <c r="DD184" s="398"/>
      <c r="DE184" s="398"/>
      <c r="DF184" s="398"/>
      <c r="DG184" s="397"/>
      <c r="DH184" s="398"/>
      <c r="DI184" s="398"/>
      <c r="DJ184" s="398"/>
      <c r="DK184" s="398"/>
      <c r="DL184" s="398"/>
      <c r="DM184" s="398"/>
      <c r="DN184" s="386">
        <v>1.2</v>
      </c>
      <c r="DO184" s="386">
        <v>1.2</v>
      </c>
      <c r="DP184" s="375">
        <v>1.1000000000000001</v>
      </c>
      <c r="DQ184" s="386">
        <v>1.1000000000000001</v>
      </c>
      <c r="DR184" s="386">
        <v>1.1000000000000001</v>
      </c>
      <c r="DS184" s="386">
        <v>1</v>
      </c>
      <c r="DT184" s="386">
        <v>1</v>
      </c>
      <c r="DU184" s="386">
        <v>1</v>
      </c>
      <c r="DV184" s="386">
        <v>0.9</v>
      </c>
      <c r="DW184" s="386">
        <v>0.9</v>
      </c>
      <c r="DX184" s="386">
        <v>0.7</v>
      </c>
      <c r="DY184" s="375">
        <v>0.7</v>
      </c>
      <c r="DZ184" s="385"/>
      <c r="EA184" s="385"/>
      <c r="EB184" s="385"/>
      <c r="EC184" s="385"/>
      <c r="ED184" s="398"/>
      <c r="EE184" s="398"/>
      <c r="EF184" s="398"/>
      <c r="EG184" s="398"/>
      <c r="EH184" s="397"/>
      <c r="EI184" s="398"/>
      <c r="EJ184" s="398"/>
      <c r="EK184" s="398"/>
      <c r="EL184" s="398"/>
      <c r="EM184" s="398"/>
      <c r="EN184" s="398"/>
      <c r="EO184" s="386">
        <v>1.3</v>
      </c>
      <c r="EP184" s="386">
        <v>1.3</v>
      </c>
      <c r="EQ184" s="375">
        <v>1.2</v>
      </c>
      <c r="ER184" s="386">
        <v>1.2</v>
      </c>
      <c r="ES184" s="386">
        <v>1.2</v>
      </c>
      <c r="ET184" s="386">
        <v>1.1000000000000001</v>
      </c>
      <c r="EU184" s="386">
        <v>1.1000000000000001</v>
      </c>
      <c r="EV184" s="386">
        <v>1.1000000000000001</v>
      </c>
      <c r="EW184" s="386">
        <v>1</v>
      </c>
      <c r="EX184" s="386">
        <v>1</v>
      </c>
      <c r="EY184" s="386">
        <v>0.8</v>
      </c>
      <c r="EZ184" s="375">
        <v>0.8</v>
      </c>
      <c r="FA184" s="385"/>
      <c r="FB184" s="385"/>
      <c r="FC184" s="385"/>
      <c r="FD184" s="385"/>
      <c r="FE184" s="398"/>
      <c r="FF184" s="398"/>
      <c r="FG184" s="398"/>
      <c r="FH184" s="398"/>
      <c r="FI184" s="398"/>
      <c r="FJ184" s="398"/>
      <c r="FK184" s="398"/>
      <c r="FL184" s="398"/>
      <c r="FM184" s="386">
        <v>1.9</v>
      </c>
      <c r="FN184" s="386">
        <v>1.9</v>
      </c>
      <c r="FO184" s="386">
        <v>1.8</v>
      </c>
      <c r="FP184" s="386">
        <v>1.8</v>
      </c>
      <c r="FQ184" s="386">
        <v>1.8</v>
      </c>
      <c r="FR184" s="386">
        <v>1.7</v>
      </c>
      <c r="FS184" s="386">
        <v>1.7</v>
      </c>
      <c r="FT184" s="386">
        <v>1.7</v>
      </c>
      <c r="FU184" s="386">
        <v>1.6</v>
      </c>
      <c r="FV184" s="386">
        <v>1.6</v>
      </c>
      <c r="FW184" s="386">
        <v>1.6</v>
      </c>
      <c r="FX184" s="386">
        <v>1.4</v>
      </c>
      <c r="FY184" s="386">
        <v>1.4</v>
      </c>
      <c r="FZ184" s="386">
        <v>1.2</v>
      </c>
      <c r="GA184" s="386">
        <v>1.2</v>
      </c>
      <c r="GB184" s="387"/>
      <c r="GC184" s="484">
        <v>49.966846083000021</v>
      </c>
      <c r="GD184" s="484">
        <v>47.424786633000011</v>
      </c>
      <c r="GE184" s="484">
        <v>60.762125214000001</v>
      </c>
      <c r="GF184" s="484">
        <v>60.342214653000021</v>
      </c>
      <c r="GG184" s="485">
        <v>68.908013496000024</v>
      </c>
      <c r="GH184" s="486">
        <v>7.2891200970000014</v>
      </c>
      <c r="GI184" s="484">
        <v>6.0105583440000014</v>
      </c>
      <c r="GJ184" s="484">
        <v>7.987715694000002</v>
      </c>
      <c r="GK184" s="484">
        <v>11.058900111000003</v>
      </c>
      <c r="GL184" s="484">
        <v>5.2196954040000012</v>
      </c>
      <c r="GM184" s="484">
        <v>4.8901691789999999</v>
      </c>
      <c r="GN184" s="484">
        <v>5.5360405799999999</v>
      </c>
      <c r="GO184" s="485">
        <v>7.7109136650000005</v>
      </c>
    </row>
    <row r="185" spans="1:197" hidden="1">
      <c r="A185" s="390" t="s">
        <v>765</v>
      </c>
      <c r="B185" s="402">
        <v>126</v>
      </c>
      <c r="C185" s="392">
        <v>312.3</v>
      </c>
      <c r="D185" s="392">
        <v>312.89999999999998</v>
      </c>
      <c r="E185" s="392">
        <v>17.5</v>
      </c>
      <c r="F185" s="392">
        <v>17.600000000000001</v>
      </c>
      <c r="G185" s="392">
        <v>15.2</v>
      </c>
      <c r="H185" s="393">
        <v>160.6</v>
      </c>
      <c r="I185" s="383">
        <v>4</v>
      </c>
      <c r="J185" s="487">
        <v>0.6</v>
      </c>
      <c r="K185" s="488"/>
      <c r="L185" s="369">
        <v>0.5</v>
      </c>
      <c r="M185" s="384">
        <v>0.6</v>
      </c>
      <c r="N185" s="480">
        <v>0.35099999999999998</v>
      </c>
      <c r="O185" s="371">
        <v>0.60099999999999998</v>
      </c>
      <c r="P185" s="371">
        <v>0.85099999999999998</v>
      </c>
      <c r="Q185" s="371">
        <v>0.55100000000000005</v>
      </c>
      <c r="R185" s="371">
        <f t="shared" si="16"/>
        <v>0.80100000000000005</v>
      </c>
      <c r="S185" s="371">
        <f t="shared" si="17"/>
        <v>1.0510000000000002</v>
      </c>
      <c r="T185" s="372">
        <f t="shared" si="12"/>
        <v>19.359646113995765</v>
      </c>
      <c r="U185" s="373"/>
      <c r="V185" s="372">
        <f t="shared" si="13"/>
        <v>14.988113120512848</v>
      </c>
      <c r="W185" s="373"/>
      <c r="X185" s="371">
        <v>0.67</v>
      </c>
      <c r="Y185" s="371">
        <v>0.72</v>
      </c>
      <c r="Z185" s="371">
        <v>0.83</v>
      </c>
      <c r="AA185" s="371">
        <v>1.46</v>
      </c>
      <c r="AB185" s="371">
        <v>1.88</v>
      </c>
      <c r="AC185" s="371">
        <v>3</v>
      </c>
      <c r="AD185" s="371">
        <v>3.3</v>
      </c>
      <c r="AE185" s="371">
        <v>3.6</v>
      </c>
      <c r="AF185" s="371">
        <v>4</v>
      </c>
      <c r="AG185" s="371">
        <v>5</v>
      </c>
      <c r="AH185" s="374" t="s">
        <v>587</v>
      </c>
      <c r="AI185" s="371">
        <v>0.57499999999999996</v>
      </c>
      <c r="AJ185" s="371">
        <v>0.71099999999999997</v>
      </c>
      <c r="AK185" s="371">
        <v>0.67500000000000004</v>
      </c>
      <c r="AL185" s="371">
        <v>0.81100000000000005</v>
      </c>
      <c r="AM185" s="371">
        <v>0.77500000000000002</v>
      </c>
      <c r="AN185" s="371">
        <v>0.91100000000000003</v>
      </c>
      <c r="AO185" s="371">
        <v>0.875</v>
      </c>
      <c r="AP185" s="371">
        <v>1.0109999999999999</v>
      </c>
      <c r="AQ185" s="371">
        <v>1.68</v>
      </c>
      <c r="AR185" s="375">
        <v>1.47</v>
      </c>
      <c r="AS185" s="375">
        <v>1.8480000000000001</v>
      </c>
      <c r="AT185" s="375">
        <v>1.617</v>
      </c>
      <c r="AU185" s="376">
        <v>0.56000000000000005</v>
      </c>
      <c r="AV185" s="377">
        <v>0.16</v>
      </c>
      <c r="AW185" s="385"/>
      <c r="AX185" s="385"/>
      <c r="AY185" s="385"/>
      <c r="AZ185" s="385"/>
      <c r="BA185" s="398"/>
      <c r="BB185" s="398"/>
      <c r="BC185" s="398"/>
      <c r="BD185" s="398"/>
      <c r="BE185" s="397"/>
      <c r="BF185" s="398"/>
      <c r="BG185" s="398"/>
      <c r="BH185" s="398"/>
      <c r="BI185" s="398"/>
      <c r="BJ185" s="398"/>
      <c r="BK185" s="398"/>
      <c r="BL185" s="386">
        <v>0.8</v>
      </c>
      <c r="BM185" s="386">
        <v>0.8</v>
      </c>
      <c r="BN185" s="375">
        <v>0.7</v>
      </c>
      <c r="BO185" s="386">
        <v>0.7</v>
      </c>
      <c r="BP185" s="386">
        <v>0.7</v>
      </c>
      <c r="BQ185" s="386">
        <v>0.6</v>
      </c>
      <c r="BR185" s="386">
        <v>0.6</v>
      </c>
      <c r="BS185" s="386">
        <v>0.6</v>
      </c>
      <c r="BT185" s="386">
        <v>0.5</v>
      </c>
      <c r="BU185" s="386">
        <v>0.5</v>
      </c>
      <c r="BV185" s="386">
        <v>0.3</v>
      </c>
      <c r="BW185" s="375">
        <v>0.3</v>
      </c>
      <c r="BX185" s="385"/>
      <c r="BY185" s="385"/>
      <c r="BZ185" s="385"/>
      <c r="CA185" s="385"/>
      <c r="CB185" s="398"/>
      <c r="CC185" s="398"/>
      <c r="CD185" s="398"/>
      <c r="CE185" s="398"/>
      <c r="CF185" s="397"/>
      <c r="CG185" s="398"/>
      <c r="CH185" s="398"/>
      <c r="CI185" s="398"/>
      <c r="CJ185" s="398"/>
      <c r="CK185" s="398"/>
      <c r="CL185" s="398"/>
      <c r="CM185" s="386">
        <v>1</v>
      </c>
      <c r="CN185" s="386">
        <v>1</v>
      </c>
      <c r="CO185" s="375">
        <v>0.9</v>
      </c>
      <c r="CP185" s="386">
        <v>0.9</v>
      </c>
      <c r="CQ185" s="386">
        <v>0.9</v>
      </c>
      <c r="CR185" s="386">
        <v>0.8</v>
      </c>
      <c r="CS185" s="386">
        <v>0.8</v>
      </c>
      <c r="CT185" s="386">
        <v>0.8</v>
      </c>
      <c r="CU185" s="386">
        <v>0.7</v>
      </c>
      <c r="CV185" s="386">
        <v>0.7</v>
      </c>
      <c r="CW185" s="386">
        <v>0.5</v>
      </c>
      <c r="CX185" s="375">
        <v>0.5</v>
      </c>
      <c r="CY185" s="385"/>
      <c r="CZ185" s="385"/>
      <c r="DA185" s="385"/>
      <c r="DB185" s="385"/>
      <c r="DC185" s="398"/>
      <c r="DD185" s="398"/>
      <c r="DE185" s="398"/>
      <c r="DF185" s="398"/>
      <c r="DG185" s="397"/>
      <c r="DH185" s="398"/>
      <c r="DI185" s="398"/>
      <c r="DJ185" s="398"/>
      <c r="DK185" s="398"/>
      <c r="DL185" s="398"/>
      <c r="DM185" s="398"/>
      <c r="DN185" s="386">
        <v>1.2</v>
      </c>
      <c r="DO185" s="386">
        <v>1.2</v>
      </c>
      <c r="DP185" s="375">
        <v>1.1000000000000001</v>
      </c>
      <c r="DQ185" s="386">
        <v>1.1000000000000001</v>
      </c>
      <c r="DR185" s="386">
        <v>1.1000000000000001</v>
      </c>
      <c r="DS185" s="386">
        <v>1</v>
      </c>
      <c r="DT185" s="386">
        <v>1</v>
      </c>
      <c r="DU185" s="386">
        <v>1</v>
      </c>
      <c r="DV185" s="386">
        <v>0.9</v>
      </c>
      <c r="DW185" s="386">
        <v>0.9</v>
      </c>
      <c r="DX185" s="386">
        <v>0.7</v>
      </c>
      <c r="DY185" s="375">
        <v>0.7</v>
      </c>
      <c r="DZ185" s="385"/>
      <c r="EA185" s="385"/>
      <c r="EB185" s="385"/>
      <c r="EC185" s="385"/>
      <c r="ED185" s="398"/>
      <c r="EE185" s="398"/>
      <c r="EF185" s="398"/>
      <c r="EG185" s="398"/>
      <c r="EH185" s="397"/>
      <c r="EI185" s="398"/>
      <c r="EJ185" s="398"/>
      <c r="EK185" s="398"/>
      <c r="EL185" s="398"/>
      <c r="EM185" s="398"/>
      <c r="EN185" s="398"/>
      <c r="EO185" s="386">
        <v>1.3</v>
      </c>
      <c r="EP185" s="386">
        <v>1.3</v>
      </c>
      <c r="EQ185" s="375">
        <v>1.2</v>
      </c>
      <c r="ER185" s="386">
        <v>1.2</v>
      </c>
      <c r="ES185" s="386">
        <v>1.2</v>
      </c>
      <c r="ET185" s="386">
        <v>1.1000000000000001</v>
      </c>
      <c r="EU185" s="386">
        <v>1.1000000000000001</v>
      </c>
      <c r="EV185" s="386">
        <v>1.1000000000000001</v>
      </c>
      <c r="EW185" s="386">
        <v>1</v>
      </c>
      <c r="EX185" s="386">
        <v>1</v>
      </c>
      <c r="EY185" s="386">
        <v>0.8</v>
      </c>
      <c r="EZ185" s="375">
        <v>0.8</v>
      </c>
      <c r="FA185" s="385"/>
      <c r="FB185" s="385"/>
      <c r="FC185" s="385"/>
      <c r="FD185" s="385"/>
      <c r="FE185" s="398"/>
      <c r="FF185" s="398"/>
      <c r="FG185" s="398"/>
      <c r="FH185" s="398"/>
      <c r="FI185" s="398"/>
      <c r="FJ185" s="398"/>
      <c r="FK185" s="398"/>
      <c r="FL185" s="398"/>
      <c r="FM185" s="386">
        <v>1.9</v>
      </c>
      <c r="FN185" s="386">
        <v>1.9</v>
      </c>
      <c r="FO185" s="386">
        <v>1.8</v>
      </c>
      <c r="FP185" s="386">
        <v>1.8</v>
      </c>
      <c r="FQ185" s="386">
        <v>1.8</v>
      </c>
      <c r="FR185" s="386">
        <v>1.7</v>
      </c>
      <c r="FS185" s="386">
        <v>1.7</v>
      </c>
      <c r="FT185" s="386">
        <v>1.7</v>
      </c>
      <c r="FU185" s="386">
        <v>1.6</v>
      </c>
      <c r="FV185" s="386">
        <v>1.6</v>
      </c>
      <c r="FW185" s="386">
        <v>1.6</v>
      </c>
      <c r="FX185" s="386">
        <v>1.4</v>
      </c>
      <c r="FY185" s="386">
        <v>1.4</v>
      </c>
      <c r="FZ185" s="386">
        <v>1.2</v>
      </c>
      <c r="GA185" s="386">
        <v>1.2</v>
      </c>
      <c r="GB185" s="387"/>
      <c r="GC185" s="484">
        <v>49.966846083000021</v>
      </c>
      <c r="GD185" s="484">
        <v>51.379101333000001</v>
      </c>
      <c r="GE185" s="484">
        <v>60.762125214000001</v>
      </c>
      <c r="GF185" s="484">
        <v>60.342214653000021</v>
      </c>
      <c r="GG185" s="485">
        <v>68.908013496000024</v>
      </c>
      <c r="GH185" s="486">
        <v>7.2891200970000014</v>
      </c>
      <c r="GI185" s="484">
        <v>6.0105583440000014</v>
      </c>
      <c r="GJ185" s="484">
        <v>7.987715694000002</v>
      </c>
      <c r="GK185" s="484">
        <v>11.058900111000003</v>
      </c>
      <c r="GL185" s="484">
        <v>5.2196954040000012</v>
      </c>
      <c r="GM185" s="484">
        <v>4.8901691789999999</v>
      </c>
      <c r="GN185" s="484">
        <v>5.5360405799999999</v>
      </c>
      <c r="GO185" s="485">
        <v>7.7109136650000005</v>
      </c>
    </row>
    <row r="186" spans="1:197" hidden="1">
      <c r="A186" s="390" t="s">
        <v>769</v>
      </c>
      <c r="B186" s="402">
        <v>149</v>
      </c>
      <c r="C186" s="392">
        <v>318.5</v>
      </c>
      <c r="D186" s="392">
        <v>316</v>
      </c>
      <c r="E186" s="392">
        <v>20.6</v>
      </c>
      <c r="F186" s="392">
        <v>20.7</v>
      </c>
      <c r="G186" s="392">
        <v>15.2</v>
      </c>
      <c r="H186" s="393">
        <v>189.9</v>
      </c>
      <c r="I186" s="383">
        <v>4</v>
      </c>
      <c r="J186" s="487">
        <v>0.6</v>
      </c>
      <c r="K186" s="488"/>
      <c r="L186" s="369">
        <v>0.5</v>
      </c>
      <c r="M186" s="384">
        <v>0.6</v>
      </c>
      <c r="N186" s="480">
        <v>0.35099999999999998</v>
      </c>
      <c r="O186" s="371">
        <v>0.60099999999999998</v>
      </c>
      <c r="P186" s="371">
        <v>0.85099999999999998</v>
      </c>
      <c r="Q186" s="371">
        <v>0.55100000000000005</v>
      </c>
      <c r="R186" s="371">
        <f t="shared" si="16"/>
        <v>0.80100000000000005</v>
      </c>
      <c r="S186" s="371">
        <f t="shared" si="17"/>
        <v>1.0510000000000002</v>
      </c>
      <c r="T186" s="372">
        <f t="shared" si="12"/>
        <v>19.359646113995765</v>
      </c>
      <c r="U186" s="373"/>
      <c r="V186" s="372">
        <f t="shared" si="13"/>
        <v>14.988113120512848</v>
      </c>
      <c r="W186" s="373"/>
      <c r="X186" s="374" t="s">
        <v>587</v>
      </c>
      <c r="Y186" s="374" t="s">
        <v>587</v>
      </c>
      <c r="Z186" s="374" t="s">
        <v>587</v>
      </c>
      <c r="AA186" s="374" t="s">
        <v>587</v>
      </c>
      <c r="AB186" s="374" t="s">
        <v>587</v>
      </c>
      <c r="AC186" s="374" t="s">
        <v>587</v>
      </c>
      <c r="AD186" s="374" t="s">
        <v>587</v>
      </c>
      <c r="AE186" s="374" t="s">
        <v>587</v>
      </c>
      <c r="AF186" s="374" t="s">
        <v>587</v>
      </c>
      <c r="AG186" s="374" t="s">
        <v>587</v>
      </c>
      <c r="AH186" s="374" t="s">
        <v>587</v>
      </c>
      <c r="AI186" s="371">
        <v>0.65</v>
      </c>
      <c r="AJ186" s="371">
        <v>1.2</v>
      </c>
      <c r="AK186" s="371">
        <v>0.8</v>
      </c>
      <c r="AL186" s="371">
        <v>1.2</v>
      </c>
      <c r="AM186" s="371">
        <v>0.9</v>
      </c>
      <c r="AN186" s="371">
        <v>1.2</v>
      </c>
      <c r="AO186" s="371">
        <v>1</v>
      </c>
      <c r="AP186" s="371">
        <v>1.2</v>
      </c>
      <c r="AQ186" s="371">
        <v>1.68</v>
      </c>
      <c r="AR186" s="375">
        <v>1.47</v>
      </c>
      <c r="AS186" s="375">
        <v>1.8480000000000001</v>
      </c>
      <c r="AT186" s="375">
        <v>1.617</v>
      </c>
      <c r="AU186" s="376">
        <v>0.56000000000000005</v>
      </c>
      <c r="AV186" s="377">
        <v>0.16</v>
      </c>
      <c r="AW186" s="385"/>
      <c r="AX186" s="385"/>
      <c r="AY186" s="385"/>
      <c r="AZ186" s="385"/>
      <c r="BA186" s="398"/>
      <c r="BB186" s="398"/>
      <c r="BC186" s="398"/>
      <c r="BD186" s="398"/>
      <c r="BE186" s="397"/>
      <c r="BF186" s="398"/>
      <c r="BG186" s="398"/>
      <c r="BH186" s="398"/>
      <c r="BI186" s="398"/>
      <c r="BJ186" s="398"/>
      <c r="BK186" s="398"/>
      <c r="BL186" s="386">
        <v>0.8</v>
      </c>
      <c r="BM186" s="386">
        <v>0.8</v>
      </c>
      <c r="BN186" s="375">
        <v>0.7</v>
      </c>
      <c r="BO186" s="386">
        <v>0.7</v>
      </c>
      <c r="BP186" s="386">
        <v>0.7</v>
      </c>
      <c r="BQ186" s="386">
        <v>0.6</v>
      </c>
      <c r="BR186" s="386">
        <v>0.6</v>
      </c>
      <c r="BS186" s="386">
        <v>0.6</v>
      </c>
      <c r="BT186" s="386">
        <v>0.5</v>
      </c>
      <c r="BU186" s="386">
        <v>0.5</v>
      </c>
      <c r="BV186" s="386">
        <v>0.3</v>
      </c>
      <c r="BW186" s="375">
        <v>0.3</v>
      </c>
      <c r="BX186" s="385"/>
      <c r="BY186" s="385"/>
      <c r="BZ186" s="385"/>
      <c r="CA186" s="385"/>
      <c r="CB186" s="398"/>
      <c r="CC186" s="398"/>
      <c r="CD186" s="398"/>
      <c r="CE186" s="398"/>
      <c r="CF186" s="397"/>
      <c r="CG186" s="398"/>
      <c r="CH186" s="398"/>
      <c r="CI186" s="398"/>
      <c r="CJ186" s="398"/>
      <c r="CK186" s="398"/>
      <c r="CL186" s="398"/>
      <c r="CM186" s="386">
        <v>1</v>
      </c>
      <c r="CN186" s="386">
        <v>1</v>
      </c>
      <c r="CO186" s="375">
        <v>0.9</v>
      </c>
      <c r="CP186" s="386">
        <v>0.9</v>
      </c>
      <c r="CQ186" s="386">
        <v>0.9</v>
      </c>
      <c r="CR186" s="386">
        <v>0.8</v>
      </c>
      <c r="CS186" s="386">
        <v>0.8</v>
      </c>
      <c r="CT186" s="386">
        <v>0.8</v>
      </c>
      <c r="CU186" s="386">
        <v>0.7</v>
      </c>
      <c r="CV186" s="386">
        <v>0.7</v>
      </c>
      <c r="CW186" s="386">
        <v>0.5</v>
      </c>
      <c r="CX186" s="375">
        <v>0.5</v>
      </c>
      <c r="CY186" s="385"/>
      <c r="CZ186" s="385"/>
      <c r="DA186" s="385"/>
      <c r="DB186" s="385"/>
      <c r="DC186" s="398"/>
      <c r="DD186" s="398"/>
      <c r="DE186" s="398"/>
      <c r="DF186" s="398"/>
      <c r="DG186" s="397"/>
      <c r="DH186" s="398"/>
      <c r="DI186" s="398"/>
      <c r="DJ186" s="398"/>
      <c r="DK186" s="398"/>
      <c r="DL186" s="398"/>
      <c r="DM186" s="398"/>
      <c r="DN186" s="386">
        <v>1.2</v>
      </c>
      <c r="DO186" s="386">
        <v>1.2</v>
      </c>
      <c r="DP186" s="375">
        <v>1.1000000000000001</v>
      </c>
      <c r="DQ186" s="386">
        <v>1.1000000000000001</v>
      </c>
      <c r="DR186" s="386">
        <v>1.1000000000000001</v>
      </c>
      <c r="DS186" s="386">
        <v>1</v>
      </c>
      <c r="DT186" s="386">
        <v>1</v>
      </c>
      <c r="DU186" s="386">
        <v>1</v>
      </c>
      <c r="DV186" s="386">
        <v>0.9</v>
      </c>
      <c r="DW186" s="386">
        <v>0.9</v>
      </c>
      <c r="DX186" s="386">
        <v>0.7</v>
      </c>
      <c r="DY186" s="375">
        <v>0.7</v>
      </c>
      <c r="DZ186" s="385"/>
      <c r="EA186" s="385"/>
      <c r="EB186" s="385"/>
      <c r="EC186" s="385"/>
      <c r="ED186" s="398"/>
      <c r="EE186" s="398"/>
      <c r="EF186" s="398"/>
      <c r="EG186" s="398"/>
      <c r="EH186" s="397"/>
      <c r="EI186" s="398"/>
      <c r="EJ186" s="398"/>
      <c r="EK186" s="398"/>
      <c r="EL186" s="398"/>
      <c r="EM186" s="398"/>
      <c r="EN186" s="398"/>
      <c r="EO186" s="386">
        <v>1.3</v>
      </c>
      <c r="EP186" s="386">
        <v>1.3</v>
      </c>
      <c r="EQ186" s="375">
        <v>1.2</v>
      </c>
      <c r="ER186" s="386">
        <v>1.2</v>
      </c>
      <c r="ES186" s="386">
        <v>1.2</v>
      </c>
      <c r="ET186" s="386">
        <v>1.1000000000000001</v>
      </c>
      <c r="EU186" s="386">
        <v>1.1000000000000001</v>
      </c>
      <c r="EV186" s="386">
        <v>1.1000000000000001</v>
      </c>
      <c r="EW186" s="386">
        <v>1</v>
      </c>
      <c r="EX186" s="386">
        <v>1</v>
      </c>
      <c r="EY186" s="386">
        <v>0.8</v>
      </c>
      <c r="EZ186" s="375">
        <v>0.8</v>
      </c>
      <c r="FA186" s="385"/>
      <c r="FB186" s="385"/>
      <c r="FC186" s="385"/>
      <c r="FD186" s="385"/>
      <c r="FE186" s="398"/>
      <c r="FF186" s="398"/>
      <c r="FG186" s="398"/>
      <c r="FH186" s="398"/>
      <c r="FI186" s="398"/>
      <c r="FJ186" s="398"/>
      <c r="FK186" s="398"/>
      <c r="FL186" s="398"/>
      <c r="FM186" s="386">
        <v>1.9</v>
      </c>
      <c r="FN186" s="386">
        <v>1.9</v>
      </c>
      <c r="FO186" s="386">
        <v>1.8</v>
      </c>
      <c r="FP186" s="386">
        <v>1.8</v>
      </c>
      <c r="FQ186" s="386">
        <v>1.8</v>
      </c>
      <c r="FR186" s="386">
        <v>1.7</v>
      </c>
      <c r="FS186" s="386">
        <v>1.7</v>
      </c>
      <c r="FT186" s="386">
        <v>1.7</v>
      </c>
      <c r="FU186" s="386">
        <v>1.6</v>
      </c>
      <c r="FV186" s="386">
        <v>1.6</v>
      </c>
      <c r="FW186" s="386">
        <v>1.6</v>
      </c>
      <c r="FX186" s="386">
        <v>1.4</v>
      </c>
      <c r="FY186" s="386">
        <v>1.4</v>
      </c>
      <c r="FZ186" s="386">
        <v>1.2</v>
      </c>
      <c r="GA186" s="386">
        <v>1.2</v>
      </c>
      <c r="GB186" s="387"/>
      <c r="GC186" s="484">
        <v>49.966846083000021</v>
      </c>
      <c r="GD186" s="484">
        <v>51.379101333000001</v>
      </c>
      <c r="GE186" s="484">
        <v>59.36493402</v>
      </c>
      <c r="GF186" s="484">
        <v>59.973145281000008</v>
      </c>
      <c r="GG186" s="485">
        <v>65.942277471000011</v>
      </c>
      <c r="GH186" s="486">
        <v>7.2891200970000014</v>
      </c>
      <c r="GI186" s="484">
        <v>6.0105583440000014</v>
      </c>
      <c r="GJ186" s="484">
        <v>7.987715694000002</v>
      </c>
      <c r="GK186" s="484">
        <v>11.058900111000003</v>
      </c>
      <c r="GL186" s="484">
        <v>5.2196954040000012</v>
      </c>
      <c r="GM186" s="484">
        <v>4.8901691789999999</v>
      </c>
      <c r="GN186" s="484">
        <v>5.5360405799999999</v>
      </c>
      <c r="GO186" s="485">
        <v>7.7109136650000005</v>
      </c>
    </row>
    <row r="187" spans="1:197" hidden="1">
      <c r="A187" s="390" t="s">
        <v>770</v>
      </c>
      <c r="B187" s="402">
        <v>180</v>
      </c>
      <c r="C187" s="392">
        <v>326.7</v>
      </c>
      <c r="D187" s="392">
        <v>319.7</v>
      </c>
      <c r="E187" s="392">
        <v>24.8</v>
      </c>
      <c r="F187" s="392">
        <v>24.8</v>
      </c>
      <c r="G187" s="392">
        <v>15.2</v>
      </c>
      <c r="H187" s="393">
        <v>229.3</v>
      </c>
      <c r="I187" s="383">
        <v>4</v>
      </c>
      <c r="J187" s="487">
        <v>0.6</v>
      </c>
      <c r="K187" s="488"/>
      <c r="L187" s="369">
        <v>0.5</v>
      </c>
      <c r="M187" s="384">
        <v>0.6</v>
      </c>
      <c r="N187" s="480">
        <v>0.373</v>
      </c>
      <c r="O187" s="371">
        <v>0.623</v>
      </c>
      <c r="P187" s="371">
        <v>0.873</v>
      </c>
      <c r="Q187" s="371">
        <v>0.57299999999999995</v>
      </c>
      <c r="R187" s="371">
        <f t="shared" si="16"/>
        <v>0.82299999999999995</v>
      </c>
      <c r="S187" s="371">
        <f t="shared" si="17"/>
        <v>1.073</v>
      </c>
      <c r="T187" s="372">
        <f t="shared" si="12"/>
        <v>19.359646113995765</v>
      </c>
      <c r="U187" s="373"/>
      <c r="V187" s="372">
        <f t="shared" si="13"/>
        <v>14.988113120512848</v>
      </c>
      <c r="W187" s="373"/>
      <c r="X187" s="374" t="s">
        <v>587</v>
      </c>
      <c r="Y187" s="374" t="s">
        <v>587</v>
      </c>
      <c r="Z187" s="374" t="s">
        <v>587</v>
      </c>
      <c r="AA187" s="374" t="s">
        <v>587</v>
      </c>
      <c r="AB187" s="374" t="s">
        <v>587</v>
      </c>
      <c r="AC187" s="374" t="s">
        <v>587</v>
      </c>
      <c r="AD187" s="374" t="s">
        <v>587</v>
      </c>
      <c r="AE187" s="374" t="s">
        <v>587</v>
      </c>
      <c r="AF187" s="374" t="s">
        <v>587</v>
      </c>
      <c r="AG187" s="374" t="s">
        <v>587</v>
      </c>
      <c r="AH187" s="374" t="s">
        <v>587</v>
      </c>
      <c r="AI187" s="371">
        <v>0.65</v>
      </c>
      <c r="AJ187" s="371">
        <v>1.2</v>
      </c>
      <c r="AK187" s="371">
        <v>0.8</v>
      </c>
      <c r="AL187" s="371">
        <v>1.2</v>
      </c>
      <c r="AM187" s="371">
        <v>0.9</v>
      </c>
      <c r="AN187" s="371">
        <v>1.2</v>
      </c>
      <c r="AO187" s="371">
        <v>1</v>
      </c>
      <c r="AP187" s="371">
        <v>1.2</v>
      </c>
      <c r="AQ187" s="371">
        <v>1.68</v>
      </c>
      <c r="AR187" s="375">
        <v>1.47</v>
      </c>
      <c r="AS187" s="375">
        <v>1.8480000000000001</v>
      </c>
      <c r="AT187" s="375">
        <v>1.617</v>
      </c>
      <c r="AU187" s="376">
        <v>0.56000000000000005</v>
      </c>
      <c r="AV187" s="377">
        <v>0.16</v>
      </c>
      <c r="AW187" s="385"/>
      <c r="AX187" s="385"/>
      <c r="AY187" s="385"/>
      <c r="AZ187" s="385"/>
      <c r="BA187" s="398"/>
      <c r="BB187" s="398"/>
      <c r="BC187" s="398"/>
      <c r="BD187" s="398"/>
      <c r="BE187" s="397"/>
      <c r="BF187" s="398"/>
      <c r="BG187" s="398"/>
      <c r="BH187" s="398"/>
      <c r="BI187" s="398"/>
      <c r="BJ187" s="398"/>
      <c r="BK187" s="398"/>
      <c r="BL187" s="386">
        <v>0.8</v>
      </c>
      <c r="BM187" s="386">
        <v>0.8</v>
      </c>
      <c r="BN187" s="375">
        <v>0.7</v>
      </c>
      <c r="BO187" s="386">
        <v>0.7</v>
      </c>
      <c r="BP187" s="386">
        <v>0.7</v>
      </c>
      <c r="BQ187" s="386">
        <v>0.6</v>
      </c>
      <c r="BR187" s="386">
        <v>0.6</v>
      </c>
      <c r="BS187" s="386">
        <v>0.6</v>
      </c>
      <c r="BT187" s="386">
        <v>0.5</v>
      </c>
      <c r="BU187" s="386">
        <v>0.5</v>
      </c>
      <c r="BV187" s="386">
        <v>0.3</v>
      </c>
      <c r="BW187" s="375">
        <v>0.3</v>
      </c>
      <c r="BX187" s="385"/>
      <c r="BY187" s="385"/>
      <c r="BZ187" s="385"/>
      <c r="CA187" s="385"/>
      <c r="CB187" s="398"/>
      <c r="CC187" s="398"/>
      <c r="CD187" s="398"/>
      <c r="CE187" s="398"/>
      <c r="CF187" s="397"/>
      <c r="CG187" s="398"/>
      <c r="CH187" s="398"/>
      <c r="CI187" s="398"/>
      <c r="CJ187" s="398"/>
      <c r="CK187" s="398"/>
      <c r="CL187" s="398"/>
      <c r="CM187" s="386">
        <v>1</v>
      </c>
      <c r="CN187" s="386">
        <v>1</v>
      </c>
      <c r="CO187" s="375">
        <v>0.9</v>
      </c>
      <c r="CP187" s="386">
        <v>0.9</v>
      </c>
      <c r="CQ187" s="386">
        <v>0.9</v>
      </c>
      <c r="CR187" s="386">
        <v>0.8</v>
      </c>
      <c r="CS187" s="386">
        <v>0.8</v>
      </c>
      <c r="CT187" s="386">
        <v>0.8</v>
      </c>
      <c r="CU187" s="386">
        <v>0.7</v>
      </c>
      <c r="CV187" s="386">
        <v>0.7</v>
      </c>
      <c r="CW187" s="386">
        <v>0.5</v>
      </c>
      <c r="CX187" s="375">
        <v>0.5</v>
      </c>
      <c r="CY187" s="385"/>
      <c r="CZ187" s="385"/>
      <c r="DA187" s="385"/>
      <c r="DB187" s="385"/>
      <c r="DC187" s="398"/>
      <c r="DD187" s="398"/>
      <c r="DE187" s="398"/>
      <c r="DF187" s="398"/>
      <c r="DG187" s="397"/>
      <c r="DH187" s="398"/>
      <c r="DI187" s="398"/>
      <c r="DJ187" s="398"/>
      <c r="DK187" s="398"/>
      <c r="DL187" s="398"/>
      <c r="DM187" s="398"/>
      <c r="DN187" s="386">
        <v>1.2</v>
      </c>
      <c r="DO187" s="386">
        <v>1.2</v>
      </c>
      <c r="DP187" s="375">
        <v>1.1000000000000001</v>
      </c>
      <c r="DQ187" s="386">
        <v>1.1000000000000001</v>
      </c>
      <c r="DR187" s="386">
        <v>1.1000000000000001</v>
      </c>
      <c r="DS187" s="386">
        <v>1</v>
      </c>
      <c r="DT187" s="386">
        <v>1</v>
      </c>
      <c r="DU187" s="386">
        <v>1</v>
      </c>
      <c r="DV187" s="386">
        <v>0.9</v>
      </c>
      <c r="DW187" s="386">
        <v>0.9</v>
      </c>
      <c r="DX187" s="386">
        <v>0.7</v>
      </c>
      <c r="DY187" s="375">
        <v>0.7</v>
      </c>
      <c r="DZ187" s="385"/>
      <c r="EA187" s="385"/>
      <c r="EB187" s="385"/>
      <c r="EC187" s="385"/>
      <c r="ED187" s="398"/>
      <c r="EE187" s="398"/>
      <c r="EF187" s="398"/>
      <c r="EG187" s="398"/>
      <c r="EH187" s="397"/>
      <c r="EI187" s="398"/>
      <c r="EJ187" s="398"/>
      <c r="EK187" s="398"/>
      <c r="EL187" s="398"/>
      <c r="EM187" s="398"/>
      <c r="EN187" s="398"/>
      <c r="EO187" s="386">
        <v>1.3</v>
      </c>
      <c r="EP187" s="386">
        <v>1.3</v>
      </c>
      <c r="EQ187" s="375">
        <v>1.2</v>
      </c>
      <c r="ER187" s="386">
        <v>1.2</v>
      </c>
      <c r="ES187" s="386">
        <v>1.2</v>
      </c>
      <c r="ET187" s="386">
        <v>1.1000000000000001</v>
      </c>
      <c r="EU187" s="386">
        <v>1.1000000000000001</v>
      </c>
      <c r="EV187" s="386">
        <v>1.1000000000000001</v>
      </c>
      <c r="EW187" s="386">
        <v>1</v>
      </c>
      <c r="EX187" s="386">
        <v>1</v>
      </c>
      <c r="EY187" s="386">
        <v>0.8</v>
      </c>
      <c r="EZ187" s="375">
        <v>0.8</v>
      </c>
      <c r="FA187" s="385"/>
      <c r="FB187" s="385"/>
      <c r="FC187" s="385"/>
      <c r="FD187" s="385"/>
      <c r="FE187" s="398"/>
      <c r="FF187" s="398"/>
      <c r="FG187" s="398"/>
      <c r="FH187" s="398"/>
      <c r="FI187" s="398"/>
      <c r="FJ187" s="398"/>
      <c r="FK187" s="398"/>
      <c r="FL187" s="398"/>
      <c r="FM187" s="386">
        <v>1.9</v>
      </c>
      <c r="FN187" s="386">
        <v>1.9</v>
      </c>
      <c r="FO187" s="386">
        <v>1.8</v>
      </c>
      <c r="FP187" s="386">
        <v>1.8</v>
      </c>
      <c r="FQ187" s="386">
        <v>1.8</v>
      </c>
      <c r="FR187" s="386">
        <v>1.7</v>
      </c>
      <c r="FS187" s="386">
        <v>1.7</v>
      </c>
      <c r="FT187" s="386">
        <v>1.7</v>
      </c>
      <c r="FU187" s="386">
        <v>1.6</v>
      </c>
      <c r="FV187" s="386">
        <v>1.6</v>
      </c>
      <c r="FW187" s="386">
        <v>1.6</v>
      </c>
      <c r="FX187" s="386">
        <v>1.4</v>
      </c>
      <c r="FY187" s="386">
        <v>1.4</v>
      </c>
      <c r="FZ187" s="386">
        <v>1.2</v>
      </c>
      <c r="GA187" s="386">
        <v>1.2</v>
      </c>
      <c r="GB187" s="387"/>
      <c r="GC187" s="484">
        <v>45.748910403000004</v>
      </c>
      <c r="GD187" s="484">
        <v>45.152624852999999</v>
      </c>
      <c r="GE187" s="484">
        <v>52.405340148000001</v>
      </c>
      <c r="GF187" s="484">
        <v>50.411863404000009</v>
      </c>
      <c r="GG187" s="485">
        <v>57.835932336000013</v>
      </c>
      <c r="GH187" s="486">
        <v>7.2891200970000014</v>
      </c>
      <c r="GI187" s="484">
        <v>6.0105583440000014</v>
      </c>
      <c r="GJ187" s="484">
        <v>7.987715694000002</v>
      </c>
      <c r="GK187" s="484">
        <v>11.058900111000003</v>
      </c>
      <c r="GL187" s="484">
        <v>5.2196954040000012</v>
      </c>
      <c r="GM187" s="484">
        <v>4.8901691789999999</v>
      </c>
      <c r="GN187" s="484">
        <v>5.5360405799999999</v>
      </c>
      <c r="GO187" s="485">
        <v>7.7109136650000005</v>
      </c>
    </row>
    <row r="188" spans="1:197" hidden="1">
      <c r="A188" s="390" t="s">
        <v>771</v>
      </c>
      <c r="B188" s="402">
        <v>186</v>
      </c>
      <c r="C188" s="392">
        <v>328.3</v>
      </c>
      <c r="D188" s="392">
        <v>320.89999999999998</v>
      </c>
      <c r="E188" s="392">
        <v>25.5</v>
      </c>
      <c r="F188" s="392">
        <v>25.6</v>
      </c>
      <c r="G188" s="392">
        <v>15.2</v>
      </c>
      <c r="H188" s="393">
        <v>236.9</v>
      </c>
      <c r="I188" s="383">
        <v>4</v>
      </c>
      <c r="J188" s="487">
        <v>0.6</v>
      </c>
      <c r="K188" s="488"/>
      <c r="L188" s="369">
        <v>0.5</v>
      </c>
      <c r="M188" s="384">
        <v>0.6</v>
      </c>
      <c r="N188" s="480">
        <v>0.373</v>
      </c>
      <c r="O188" s="371">
        <v>0.623</v>
      </c>
      <c r="P188" s="371">
        <v>0.873</v>
      </c>
      <c r="Q188" s="371">
        <v>0.57299999999999995</v>
      </c>
      <c r="R188" s="371">
        <f t="shared" si="16"/>
        <v>0.82299999999999995</v>
      </c>
      <c r="S188" s="371">
        <f t="shared" si="17"/>
        <v>1.073</v>
      </c>
      <c r="T188" s="372">
        <f t="shared" si="12"/>
        <v>19.359646113995765</v>
      </c>
      <c r="U188" s="373"/>
      <c r="V188" s="372">
        <f t="shared" si="13"/>
        <v>14.988113120512848</v>
      </c>
      <c r="W188" s="373"/>
      <c r="X188" s="374" t="s">
        <v>587</v>
      </c>
      <c r="Y188" s="374" t="s">
        <v>587</v>
      </c>
      <c r="Z188" s="374" t="s">
        <v>587</v>
      </c>
      <c r="AA188" s="374" t="s">
        <v>587</v>
      </c>
      <c r="AB188" s="374" t="s">
        <v>587</v>
      </c>
      <c r="AC188" s="374" t="s">
        <v>587</v>
      </c>
      <c r="AD188" s="374" t="s">
        <v>587</v>
      </c>
      <c r="AE188" s="374" t="s">
        <v>587</v>
      </c>
      <c r="AF188" s="374" t="s">
        <v>587</v>
      </c>
      <c r="AG188" s="374" t="s">
        <v>587</v>
      </c>
      <c r="AH188" s="374" t="s">
        <v>587</v>
      </c>
      <c r="AI188" s="371">
        <v>0.65</v>
      </c>
      <c r="AJ188" s="371">
        <v>1.2</v>
      </c>
      <c r="AK188" s="371">
        <v>0.8</v>
      </c>
      <c r="AL188" s="371">
        <v>1.2</v>
      </c>
      <c r="AM188" s="371">
        <v>0.9</v>
      </c>
      <c r="AN188" s="371">
        <v>1.2</v>
      </c>
      <c r="AO188" s="371">
        <v>1</v>
      </c>
      <c r="AP188" s="371">
        <v>1.2</v>
      </c>
      <c r="AQ188" s="371">
        <v>1.68</v>
      </c>
      <c r="AR188" s="375">
        <v>1.47</v>
      </c>
      <c r="AS188" s="375">
        <v>1.8480000000000001</v>
      </c>
      <c r="AT188" s="375">
        <v>1.617</v>
      </c>
      <c r="AU188" s="376">
        <v>0.56000000000000005</v>
      </c>
      <c r="AV188" s="377">
        <v>0.16</v>
      </c>
      <c r="AW188" s="385"/>
      <c r="AX188" s="385"/>
      <c r="AY188" s="385"/>
      <c r="AZ188" s="385"/>
      <c r="BA188" s="398"/>
      <c r="BB188" s="398"/>
      <c r="BC188" s="398"/>
      <c r="BD188" s="398"/>
      <c r="BE188" s="397"/>
      <c r="BF188" s="398"/>
      <c r="BG188" s="398"/>
      <c r="BH188" s="398"/>
      <c r="BI188" s="398"/>
      <c r="BJ188" s="398"/>
      <c r="BK188" s="398"/>
      <c r="BL188" s="386">
        <v>0.8</v>
      </c>
      <c r="BM188" s="386">
        <v>0.8</v>
      </c>
      <c r="BN188" s="375">
        <v>0.7</v>
      </c>
      <c r="BO188" s="386">
        <v>0.7</v>
      </c>
      <c r="BP188" s="386">
        <v>0.7</v>
      </c>
      <c r="BQ188" s="386">
        <v>0.6</v>
      </c>
      <c r="BR188" s="386">
        <v>0.6</v>
      </c>
      <c r="BS188" s="386">
        <v>0.6</v>
      </c>
      <c r="BT188" s="386">
        <v>0.5</v>
      </c>
      <c r="BU188" s="386">
        <v>0.5</v>
      </c>
      <c r="BV188" s="386">
        <v>0.3</v>
      </c>
      <c r="BW188" s="375">
        <v>0.3</v>
      </c>
      <c r="BX188" s="385"/>
      <c r="BY188" s="385"/>
      <c r="BZ188" s="385"/>
      <c r="CA188" s="385"/>
      <c r="CB188" s="398"/>
      <c r="CC188" s="398"/>
      <c r="CD188" s="398"/>
      <c r="CE188" s="398"/>
      <c r="CF188" s="397"/>
      <c r="CG188" s="398"/>
      <c r="CH188" s="398"/>
      <c r="CI188" s="398"/>
      <c r="CJ188" s="398"/>
      <c r="CK188" s="398"/>
      <c r="CL188" s="398"/>
      <c r="CM188" s="386">
        <v>1</v>
      </c>
      <c r="CN188" s="386">
        <v>1</v>
      </c>
      <c r="CO188" s="375">
        <v>0.9</v>
      </c>
      <c r="CP188" s="386">
        <v>0.9</v>
      </c>
      <c r="CQ188" s="386">
        <v>0.9</v>
      </c>
      <c r="CR188" s="386">
        <v>0.8</v>
      </c>
      <c r="CS188" s="386">
        <v>0.8</v>
      </c>
      <c r="CT188" s="386">
        <v>0.8</v>
      </c>
      <c r="CU188" s="386">
        <v>0.7</v>
      </c>
      <c r="CV188" s="386">
        <v>0.7</v>
      </c>
      <c r="CW188" s="386">
        <v>0.5</v>
      </c>
      <c r="CX188" s="375">
        <v>0.5</v>
      </c>
      <c r="CY188" s="385"/>
      <c r="CZ188" s="385"/>
      <c r="DA188" s="385"/>
      <c r="DB188" s="385"/>
      <c r="DC188" s="398"/>
      <c r="DD188" s="398"/>
      <c r="DE188" s="398"/>
      <c r="DF188" s="398"/>
      <c r="DG188" s="397"/>
      <c r="DH188" s="398"/>
      <c r="DI188" s="398"/>
      <c r="DJ188" s="398"/>
      <c r="DK188" s="398"/>
      <c r="DL188" s="398"/>
      <c r="DM188" s="398"/>
      <c r="DN188" s="386">
        <v>1.2</v>
      </c>
      <c r="DO188" s="386">
        <v>1.2</v>
      </c>
      <c r="DP188" s="375">
        <v>1.1000000000000001</v>
      </c>
      <c r="DQ188" s="386">
        <v>1.1000000000000001</v>
      </c>
      <c r="DR188" s="386">
        <v>1.1000000000000001</v>
      </c>
      <c r="DS188" s="386">
        <v>1</v>
      </c>
      <c r="DT188" s="386">
        <v>1</v>
      </c>
      <c r="DU188" s="386">
        <v>1</v>
      </c>
      <c r="DV188" s="386">
        <v>0.9</v>
      </c>
      <c r="DW188" s="386">
        <v>0.9</v>
      </c>
      <c r="DX188" s="386">
        <v>0.7</v>
      </c>
      <c r="DY188" s="375">
        <v>0.7</v>
      </c>
      <c r="DZ188" s="385"/>
      <c r="EA188" s="385"/>
      <c r="EB188" s="385"/>
      <c r="EC188" s="385"/>
      <c r="ED188" s="398"/>
      <c r="EE188" s="398"/>
      <c r="EF188" s="398"/>
      <c r="EG188" s="398"/>
      <c r="EH188" s="397"/>
      <c r="EI188" s="398"/>
      <c r="EJ188" s="398"/>
      <c r="EK188" s="398"/>
      <c r="EL188" s="398"/>
      <c r="EM188" s="398"/>
      <c r="EN188" s="398"/>
      <c r="EO188" s="386">
        <v>1.3</v>
      </c>
      <c r="EP188" s="386">
        <v>1.3</v>
      </c>
      <c r="EQ188" s="375">
        <v>1.2</v>
      </c>
      <c r="ER188" s="386">
        <v>1.2</v>
      </c>
      <c r="ES188" s="386">
        <v>1.2</v>
      </c>
      <c r="ET188" s="386">
        <v>1.1000000000000001</v>
      </c>
      <c r="EU188" s="386">
        <v>1.1000000000000001</v>
      </c>
      <c r="EV188" s="386">
        <v>1.1000000000000001</v>
      </c>
      <c r="EW188" s="386">
        <v>1</v>
      </c>
      <c r="EX188" s="386">
        <v>1</v>
      </c>
      <c r="EY188" s="386">
        <v>0.8</v>
      </c>
      <c r="EZ188" s="375">
        <v>0.8</v>
      </c>
      <c r="FA188" s="385"/>
      <c r="FB188" s="385"/>
      <c r="FC188" s="385"/>
      <c r="FD188" s="385"/>
      <c r="FE188" s="398"/>
      <c r="FF188" s="398"/>
      <c r="FG188" s="398"/>
      <c r="FH188" s="398"/>
      <c r="FI188" s="398"/>
      <c r="FJ188" s="398"/>
      <c r="FK188" s="398"/>
      <c r="FL188" s="398"/>
      <c r="FM188" s="386">
        <v>2</v>
      </c>
      <c r="FN188" s="386">
        <v>2</v>
      </c>
      <c r="FO188" s="386">
        <v>1.9</v>
      </c>
      <c r="FP188" s="386">
        <v>1.9</v>
      </c>
      <c r="FQ188" s="386">
        <v>1.9</v>
      </c>
      <c r="FR188" s="386">
        <v>1.8</v>
      </c>
      <c r="FS188" s="386">
        <v>1.8</v>
      </c>
      <c r="FT188" s="386">
        <v>1.8</v>
      </c>
      <c r="FU188" s="386">
        <v>1.7</v>
      </c>
      <c r="FV188" s="386">
        <v>1.7</v>
      </c>
      <c r="FW188" s="386">
        <v>1.7</v>
      </c>
      <c r="FX188" s="386">
        <v>1.5</v>
      </c>
      <c r="FY188" s="386">
        <v>1.5</v>
      </c>
      <c r="FZ188" s="386">
        <v>1.3</v>
      </c>
      <c r="GA188" s="386">
        <v>1.3</v>
      </c>
      <c r="GB188" s="387"/>
      <c r="GC188" s="484">
        <v>45.037133756999999</v>
      </c>
      <c r="GD188" s="484">
        <v>44.009639604</v>
      </c>
      <c r="GE188" s="484">
        <v>51.574934061000008</v>
      </c>
      <c r="GF188" s="484">
        <v>49.163429763000003</v>
      </c>
      <c r="GG188" s="485">
        <v>56.900077857000014</v>
      </c>
      <c r="GH188" s="486">
        <v>7.2891200970000014</v>
      </c>
      <c r="GI188" s="484">
        <v>6.0105583440000014</v>
      </c>
      <c r="GJ188" s="484">
        <v>7.987715694000002</v>
      </c>
      <c r="GK188" s="484">
        <v>11.058900111000003</v>
      </c>
      <c r="GL188" s="484">
        <v>5.2196954040000012</v>
      </c>
      <c r="GM188" s="484">
        <v>4.8901691789999999</v>
      </c>
      <c r="GN188" s="484">
        <v>5.5360405799999999</v>
      </c>
      <c r="GO188" s="485">
        <v>7.7109136650000005</v>
      </c>
    </row>
    <row r="189" spans="1:197" hidden="1">
      <c r="A189" s="390" t="s">
        <v>772</v>
      </c>
      <c r="B189" s="402">
        <v>223</v>
      </c>
      <c r="C189" s="392">
        <v>337.9</v>
      </c>
      <c r="D189" s="392">
        <v>325.7</v>
      </c>
      <c r="E189" s="392">
        <v>30.3</v>
      </c>
      <c r="F189" s="392">
        <v>30.4</v>
      </c>
      <c r="G189" s="392">
        <v>15.2</v>
      </c>
      <c r="H189" s="393">
        <v>284</v>
      </c>
      <c r="I189" s="383">
        <v>4</v>
      </c>
      <c r="J189" s="487">
        <v>0.6</v>
      </c>
      <c r="K189" s="488"/>
      <c r="L189" s="369">
        <v>0.5</v>
      </c>
      <c r="M189" s="384">
        <v>0.6</v>
      </c>
      <c r="N189" s="480">
        <v>0.373</v>
      </c>
      <c r="O189" s="371">
        <v>0.623</v>
      </c>
      <c r="P189" s="371">
        <v>0.873</v>
      </c>
      <c r="Q189" s="371">
        <v>0.57299999999999995</v>
      </c>
      <c r="R189" s="371">
        <f t="shared" si="16"/>
        <v>0.82299999999999995</v>
      </c>
      <c r="S189" s="371">
        <f t="shared" si="17"/>
        <v>1.073</v>
      </c>
      <c r="T189" s="372">
        <f t="shared" si="12"/>
        <v>19.359646113995765</v>
      </c>
      <c r="U189" s="373"/>
      <c r="V189" s="372">
        <f t="shared" si="13"/>
        <v>14.988113120512848</v>
      </c>
      <c r="W189" s="373"/>
      <c r="X189" s="374" t="s">
        <v>587</v>
      </c>
      <c r="Y189" s="374" t="s">
        <v>587</v>
      </c>
      <c r="Z189" s="374" t="s">
        <v>587</v>
      </c>
      <c r="AA189" s="374" t="s">
        <v>587</v>
      </c>
      <c r="AB189" s="374" t="s">
        <v>587</v>
      </c>
      <c r="AC189" s="374" t="s">
        <v>587</v>
      </c>
      <c r="AD189" s="374" t="s">
        <v>587</v>
      </c>
      <c r="AE189" s="374" t="s">
        <v>587</v>
      </c>
      <c r="AF189" s="374" t="s">
        <v>587</v>
      </c>
      <c r="AG189" s="374" t="s">
        <v>587</v>
      </c>
      <c r="AH189" s="374" t="s">
        <v>587</v>
      </c>
      <c r="AI189" s="395" t="s">
        <v>606</v>
      </c>
      <c r="AJ189" s="395" t="s">
        <v>606</v>
      </c>
      <c r="AK189" s="395" t="s">
        <v>606</v>
      </c>
      <c r="AL189" s="395" t="s">
        <v>606</v>
      </c>
      <c r="AM189" s="395" t="s">
        <v>606</v>
      </c>
      <c r="AN189" s="395" t="s">
        <v>606</v>
      </c>
      <c r="AO189" s="395" t="s">
        <v>606</v>
      </c>
      <c r="AP189" s="395" t="s">
        <v>606</v>
      </c>
      <c r="AQ189" s="371">
        <v>1.68</v>
      </c>
      <c r="AR189" s="375">
        <v>1.47</v>
      </c>
      <c r="AS189" s="375">
        <v>1.8480000000000001</v>
      </c>
      <c r="AT189" s="375">
        <v>1.617</v>
      </c>
      <c r="AU189" s="376">
        <v>0.56000000000000005</v>
      </c>
      <c r="AV189" s="377">
        <v>0.16</v>
      </c>
      <c r="AW189" s="385"/>
      <c r="AX189" s="385"/>
      <c r="AY189" s="385"/>
      <c r="AZ189" s="385"/>
      <c r="BA189" s="398"/>
      <c r="BB189" s="398"/>
      <c r="BC189" s="398"/>
      <c r="BD189" s="398"/>
      <c r="BE189" s="397"/>
      <c r="BF189" s="398"/>
      <c r="BG189" s="398"/>
      <c r="BH189" s="398"/>
      <c r="BI189" s="398"/>
      <c r="BJ189" s="398"/>
      <c r="BK189" s="398"/>
      <c r="BL189" s="386">
        <v>0.8</v>
      </c>
      <c r="BM189" s="386">
        <v>0.8</v>
      </c>
      <c r="BN189" s="375">
        <v>0.7</v>
      </c>
      <c r="BO189" s="386">
        <v>0.7</v>
      </c>
      <c r="BP189" s="386">
        <v>0.7</v>
      </c>
      <c r="BQ189" s="386">
        <v>0.6</v>
      </c>
      <c r="BR189" s="386">
        <v>0.6</v>
      </c>
      <c r="BS189" s="386">
        <v>0.6</v>
      </c>
      <c r="BT189" s="386">
        <v>0.5</v>
      </c>
      <c r="BU189" s="386">
        <v>0.5</v>
      </c>
      <c r="BV189" s="386">
        <v>0.3</v>
      </c>
      <c r="BW189" s="375">
        <v>0.3</v>
      </c>
      <c r="BX189" s="385"/>
      <c r="BY189" s="385"/>
      <c r="BZ189" s="385"/>
      <c r="CA189" s="385"/>
      <c r="CB189" s="398"/>
      <c r="CC189" s="398"/>
      <c r="CD189" s="398"/>
      <c r="CE189" s="398"/>
      <c r="CF189" s="397"/>
      <c r="CG189" s="398"/>
      <c r="CH189" s="398"/>
      <c r="CI189" s="398"/>
      <c r="CJ189" s="398"/>
      <c r="CK189" s="398"/>
      <c r="CL189" s="398"/>
      <c r="CM189" s="386">
        <v>1</v>
      </c>
      <c r="CN189" s="386">
        <v>1</v>
      </c>
      <c r="CO189" s="375">
        <v>0.9</v>
      </c>
      <c r="CP189" s="386">
        <v>0.9</v>
      </c>
      <c r="CQ189" s="386">
        <v>0.9</v>
      </c>
      <c r="CR189" s="386">
        <v>0.8</v>
      </c>
      <c r="CS189" s="386">
        <v>0.8</v>
      </c>
      <c r="CT189" s="386">
        <v>0.8</v>
      </c>
      <c r="CU189" s="386">
        <v>0.7</v>
      </c>
      <c r="CV189" s="386">
        <v>0.7</v>
      </c>
      <c r="CW189" s="386">
        <v>0.5</v>
      </c>
      <c r="CX189" s="375">
        <v>0.5</v>
      </c>
      <c r="CY189" s="385"/>
      <c r="CZ189" s="385"/>
      <c r="DA189" s="385"/>
      <c r="DB189" s="385"/>
      <c r="DC189" s="398"/>
      <c r="DD189" s="398"/>
      <c r="DE189" s="398"/>
      <c r="DF189" s="398"/>
      <c r="DG189" s="397"/>
      <c r="DH189" s="398"/>
      <c r="DI189" s="398"/>
      <c r="DJ189" s="398"/>
      <c r="DK189" s="398"/>
      <c r="DL189" s="398"/>
      <c r="DM189" s="398"/>
      <c r="DN189" s="386">
        <v>1.2</v>
      </c>
      <c r="DO189" s="386">
        <v>1.2</v>
      </c>
      <c r="DP189" s="375">
        <v>1.1000000000000001</v>
      </c>
      <c r="DQ189" s="386">
        <v>1.1000000000000001</v>
      </c>
      <c r="DR189" s="386">
        <v>1.1000000000000001</v>
      </c>
      <c r="DS189" s="386">
        <v>1</v>
      </c>
      <c r="DT189" s="386">
        <v>1</v>
      </c>
      <c r="DU189" s="386">
        <v>1</v>
      </c>
      <c r="DV189" s="386">
        <v>0.9</v>
      </c>
      <c r="DW189" s="386">
        <v>0.9</v>
      </c>
      <c r="DX189" s="386">
        <v>0.7</v>
      </c>
      <c r="DY189" s="375">
        <v>0.7</v>
      </c>
      <c r="DZ189" s="385"/>
      <c r="EA189" s="385"/>
      <c r="EB189" s="385"/>
      <c r="EC189" s="385"/>
      <c r="ED189" s="398"/>
      <c r="EE189" s="398"/>
      <c r="EF189" s="398"/>
      <c r="EG189" s="398"/>
      <c r="EH189" s="397"/>
      <c r="EI189" s="398"/>
      <c r="EJ189" s="398"/>
      <c r="EK189" s="398"/>
      <c r="EL189" s="398"/>
      <c r="EM189" s="398"/>
      <c r="EN189" s="398"/>
      <c r="EO189" s="386">
        <v>1.3</v>
      </c>
      <c r="EP189" s="386">
        <v>1.3</v>
      </c>
      <c r="EQ189" s="375">
        <v>1.2</v>
      </c>
      <c r="ER189" s="386">
        <v>1.2</v>
      </c>
      <c r="ES189" s="386">
        <v>1.2</v>
      </c>
      <c r="ET189" s="386">
        <v>1.1000000000000001</v>
      </c>
      <c r="EU189" s="386">
        <v>1.1000000000000001</v>
      </c>
      <c r="EV189" s="386">
        <v>1.1000000000000001</v>
      </c>
      <c r="EW189" s="386">
        <v>1</v>
      </c>
      <c r="EX189" s="386">
        <v>1</v>
      </c>
      <c r="EY189" s="386">
        <v>0.8</v>
      </c>
      <c r="EZ189" s="375">
        <v>0.8</v>
      </c>
      <c r="FA189" s="385"/>
      <c r="FB189" s="385"/>
      <c r="FC189" s="385"/>
      <c r="FD189" s="385"/>
      <c r="FE189" s="398"/>
      <c r="FF189" s="398"/>
      <c r="FG189" s="398"/>
      <c r="FH189" s="398"/>
      <c r="FI189" s="387"/>
      <c r="FJ189" s="385"/>
      <c r="FK189" s="385"/>
      <c r="FL189" s="385"/>
      <c r="FM189" s="385"/>
      <c r="FN189" s="385"/>
      <c r="FO189" s="385"/>
      <c r="FP189" s="385"/>
      <c r="FQ189" s="386">
        <v>1.9</v>
      </c>
      <c r="FR189" s="386">
        <v>1.8</v>
      </c>
      <c r="FS189" s="386">
        <v>1.8</v>
      </c>
      <c r="FT189" s="386">
        <v>1.8</v>
      </c>
      <c r="FU189" s="386">
        <v>1.7</v>
      </c>
      <c r="FV189" s="386">
        <v>1.7</v>
      </c>
      <c r="FW189" s="386">
        <v>1.7</v>
      </c>
      <c r="FX189" s="386">
        <v>1.5</v>
      </c>
      <c r="FY189" s="386">
        <v>1.5</v>
      </c>
      <c r="FZ189" s="386">
        <v>1.3</v>
      </c>
      <c r="GA189" s="386">
        <v>1.3</v>
      </c>
      <c r="GB189" s="387"/>
      <c r="GC189" s="484">
        <v>40.79283597900001</v>
      </c>
      <c r="GD189" s="484">
        <v>37.098376245000004</v>
      </c>
      <c r="GE189" s="484">
        <v>46.302514461000001</v>
      </c>
      <c r="GF189" s="484">
        <v>41.408579268000004</v>
      </c>
      <c r="GG189" s="485">
        <v>50.744527974000015</v>
      </c>
      <c r="GH189" s="486">
        <v>7.2891200970000014</v>
      </c>
      <c r="GI189" s="484">
        <v>6.0105583440000014</v>
      </c>
      <c r="GJ189" s="484">
        <v>7.987715694000002</v>
      </c>
      <c r="GK189" s="484">
        <v>11.058900111000003</v>
      </c>
      <c r="GL189" s="484">
        <v>5.2196954040000012</v>
      </c>
      <c r="GM189" s="484">
        <v>4.8901691789999999</v>
      </c>
      <c r="GN189" s="484">
        <v>5.5360405799999999</v>
      </c>
      <c r="GO189" s="485">
        <v>7.7109136650000005</v>
      </c>
    </row>
    <row r="190" spans="1:197" hidden="1">
      <c r="A190" s="390" t="s">
        <v>773</v>
      </c>
      <c r="B190" s="401">
        <v>78.400000000000006</v>
      </c>
      <c r="C190" s="392">
        <v>299.3</v>
      </c>
      <c r="D190" s="392">
        <v>306.39999999999998</v>
      </c>
      <c r="E190" s="392">
        <v>11</v>
      </c>
      <c r="F190" s="392">
        <v>11</v>
      </c>
      <c r="G190" s="392">
        <v>15.2</v>
      </c>
      <c r="H190" s="393">
        <v>99.9</v>
      </c>
      <c r="I190" s="383">
        <v>4</v>
      </c>
      <c r="J190" s="487">
        <v>0.6</v>
      </c>
      <c r="K190" s="488"/>
      <c r="L190" s="369">
        <v>0.5</v>
      </c>
      <c r="M190" s="384">
        <v>0.6</v>
      </c>
      <c r="N190" s="480">
        <v>0.33200000000000002</v>
      </c>
      <c r="O190" s="371">
        <v>0.58199999999999996</v>
      </c>
      <c r="P190" s="371">
        <v>0.83199999999999996</v>
      </c>
      <c r="Q190" s="371">
        <v>0.53200000000000003</v>
      </c>
      <c r="R190" s="371">
        <f t="shared" si="16"/>
        <v>0.78200000000000003</v>
      </c>
      <c r="S190" s="371">
        <f t="shared" si="17"/>
        <v>1.032</v>
      </c>
      <c r="T190" s="372">
        <f t="shared" si="12"/>
        <v>19.359646113995765</v>
      </c>
      <c r="U190" s="373"/>
      <c r="V190" s="372">
        <f t="shared" si="13"/>
        <v>14.988113120512848</v>
      </c>
      <c r="W190" s="373"/>
      <c r="X190" s="371">
        <v>0.67</v>
      </c>
      <c r="Y190" s="371">
        <v>0.72</v>
      </c>
      <c r="Z190" s="371">
        <v>0.83</v>
      </c>
      <c r="AA190" s="371">
        <v>1.46</v>
      </c>
      <c r="AB190" s="371">
        <v>1.88</v>
      </c>
      <c r="AC190" s="371">
        <v>3</v>
      </c>
      <c r="AD190" s="371">
        <v>3.3</v>
      </c>
      <c r="AE190" s="371">
        <v>3.6</v>
      </c>
      <c r="AF190" s="371">
        <v>4</v>
      </c>
      <c r="AG190" s="371">
        <v>5</v>
      </c>
      <c r="AH190" s="374" t="s">
        <v>587</v>
      </c>
      <c r="AI190" s="371">
        <v>0.35</v>
      </c>
      <c r="AJ190" s="371">
        <v>0.49299999999999999</v>
      </c>
      <c r="AK190" s="371">
        <v>0.45</v>
      </c>
      <c r="AL190" s="371">
        <v>0.59299999999999997</v>
      </c>
      <c r="AM190" s="371">
        <v>0.55000000000000004</v>
      </c>
      <c r="AN190" s="371">
        <v>0.69299999999999995</v>
      </c>
      <c r="AO190" s="371">
        <v>0.65</v>
      </c>
      <c r="AP190" s="371">
        <v>0.79300000000000004</v>
      </c>
      <c r="AQ190" s="371">
        <v>1.68</v>
      </c>
      <c r="AR190" s="375">
        <v>1.47</v>
      </c>
      <c r="AS190" s="375">
        <v>1.8480000000000001</v>
      </c>
      <c r="AT190" s="375">
        <v>1.617</v>
      </c>
      <c r="AU190" s="376">
        <v>0.56000000000000005</v>
      </c>
      <c r="AV190" s="377">
        <v>0.16</v>
      </c>
      <c r="AW190" s="385"/>
      <c r="AX190" s="385"/>
      <c r="AY190" s="385"/>
      <c r="AZ190" s="385"/>
      <c r="BA190" s="398"/>
      <c r="BB190" s="398"/>
      <c r="BC190" s="398"/>
      <c r="BD190" s="398"/>
      <c r="BE190" s="397"/>
      <c r="BF190" s="398"/>
      <c r="BG190" s="398"/>
      <c r="BH190" s="398"/>
      <c r="BI190" s="398"/>
      <c r="BJ190" s="398"/>
      <c r="BK190" s="398"/>
      <c r="BL190" s="386">
        <v>0.8</v>
      </c>
      <c r="BM190" s="386">
        <v>0.8</v>
      </c>
      <c r="BN190" s="375">
        <v>0.7</v>
      </c>
      <c r="BO190" s="386">
        <v>0.7</v>
      </c>
      <c r="BP190" s="386">
        <v>0.7</v>
      </c>
      <c r="BQ190" s="386">
        <v>0.6</v>
      </c>
      <c r="BR190" s="386">
        <v>0.6</v>
      </c>
      <c r="BS190" s="386">
        <v>0.6</v>
      </c>
      <c r="BT190" s="386">
        <v>0.5</v>
      </c>
      <c r="BU190" s="386">
        <v>0.5</v>
      </c>
      <c r="BV190" s="386">
        <v>0.3</v>
      </c>
      <c r="BW190" s="375">
        <v>0.3</v>
      </c>
      <c r="BX190" s="385"/>
      <c r="BY190" s="385"/>
      <c r="BZ190" s="385"/>
      <c r="CA190" s="385"/>
      <c r="CB190" s="398"/>
      <c r="CC190" s="398"/>
      <c r="CD190" s="398"/>
      <c r="CE190" s="398"/>
      <c r="CF190" s="397"/>
      <c r="CG190" s="398"/>
      <c r="CH190" s="398"/>
      <c r="CI190" s="398"/>
      <c r="CJ190" s="398"/>
      <c r="CK190" s="398"/>
      <c r="CL190" s="398"/>
      <c r="CM190" s="386">
        <v>1</v>
      </c>
      <c r="CN190" s="386">
        <v>1</v>
      </c>
      <c r="CO190" s="375">
        <v>0.9</v>
      </c>
      <c r="CP190" s="386">
        <v>0.9</v>
      </c>
      <c r="CQ190" s="386">
        <v>0.9</v>
      </c>
      <c r="CR190" s="386">
        <v>0.8</v>
      </c>
      <c r="CS190" s="386">
        <v>0.8</v>
      </c>
      <c r="CT190" s="386">
        <v>0.8</v>
      </c>
      <c r="CU190" s="386">
        <v>0.7</v>
      </c>
      <c r="CV190" s="386">
        <v>0.7</v>
      </c>
      <c r="CW190" s="386">
        <v>0.5</v>
      </c>
      <c r="CX190" s="375">
        <v>0.5</v>
      </c>
      <c r="CY190" s="385"/>
      <c r="CZ190" s="385"/>
      <c r="DA190" s="385"/>
      <c r="DB190" s="385"/>
      <c r="DC190" s="398"/>
      <c r="DD190" s="398"/>
      <c r="DE190" s="398"/>
      <c r="DF190" s="398"/>
      <c r="DG190" s="397"/>
      <c r="DH190" s="398"/>
      <c r="DI190" s="398"/>
      <c r="DJ190" s="398"/>
      <c r="DK190" s="398"/>
      <c r="DL190" s="398"/>
      <c r="DM190" s="398"/>
      <c r="DN190" s="386">
        <v>1.2</v>
      </c>
      <c r="DO190" s="386">
        <v>1.2</v>
      </c>
      <c r="DP190" s="375">
        <v>1.1000000000000001</v>
      </c>
      <c r="DQ190" s="386">
        <v>1.1000000000000001</v>
      </c>
      <c r="DR190" s="386">
        <v>1.1000000000000001</v>
      </c>
      <c r="DS190" s="386">
        <v>1</v>
      </c>
      <c r="DT190" s="386">
        <v>1</v>
      </c>
      <c r="DU190" s="386">
        <v>1</v>
      </c>
      <c r="DV190" s="386">
        <v>0.9</v>
      </c>
      <c r="DW190" s="386">
        <v>0.9</v>
      </c>
      <c r="DX190" s="386">
        <v>0.7</v>
      </c>
      <c r="DY190" s="375">
        <v>0.7</v>
      </c>
      <c r="DZ190" s="385"/>
      <c r="EA190" s="385"/>
      <c r="EB190" s="385"/>
      <c r="EC190" s="385"/>
      <c r="ED190" s="398"/>
      <c r="EE190" s="398"/>
      <c r="EF190" s="398"/>
      <c r="EG190" s="398"/>
      <c r="EH190" s="397"/>
      <c r="EI190" s="398"/>
      <c r="EJ190" s="398"/>
      <c r="EK190" s="398"/>
      <c r="EL190" s="398"/>
      <c r="EM190" s="398"/>
      <c r="EN190" s="398"/>
      <c r="EO190" s="386">
        <v>1.3</v>
      </c>
      <c r="EP190" s="386">
        <v>1.3</v>
      </c>
      <c r="EQ190" s="375">
        <v>1.2</v>
      </c>
      <c r="ER190" s="386">
        <v>1.2</v>
      </c>
      <c r="ES190" s="386">
        <v>1.2</v>
      </c>
      <c r="ET190" s="386">
        <v>1.1000000000000001</v>
      </c>
      <c r="EU190" s="386">
        <v>1.1000000000000001</v>
      </c>
      <c r="EV190" s="386">
        <v>1.1000000000000001</v>
      </c>
      <c r="EW190" s="386">
        <v>1</v>
      </c>
      <c r="EX190" s="386">
        <v>1</v>
      </c>
      <c r="EY190" s="386">
        <v>0.8</v>
      </c>
      <c r="EZ190" s="375">
        <v>0.8</v>
      </c>
      <c r="FA190" s="385"/>
      <c r="FB190" s="385"/>
      <c r="FC190" s="385"/>
      <c r="FD190" s="385"/>
      <c r="FE190" s="398"/>
      <c r="FF190" s="398"/>
      <c r="FG190" s="398"/>
      <c r="FH190" s="398"/>
      <c r="FI190" s="398"/>
      <c r="FJ190" s="398"/>
      <c r="FK190" s="398"/>
      <c r="FL190" s="398"/>
      <c r="FM190" s="386">
        <v>1.9</v>
      </c>
      <c r="FN190" s="386">
        <v>1.9</v>
      </c>
      <c r="FO190" s="386">
        <v>1.8</v>
      </c>
      <c r="FP190" s="386">
        <v>1.8</v>
      </c>
      <c r="FQ190" s="386">
        <v>1.8</v>
      </c>
      <c r="FR190" s="386">
        <v>1.7</v>
      </c>
      <c r="FS190" s="386">
        <v>1.7</v>
      </c>
      <c r="FT190" s="386">
        <v>1.7</v>
      </c>
      <c r="FU190" s="386">
        <v>1.6</v>
      </c>
      <c r="FV190" s="386">
        <v>1.6</v>
      </c>
      <c r="FW190" s="386">
        <v>1.6</v>
      </c>
      <c r="FX190" s="386">
        <v>1.4</v>
      </c>
      <c r="FY190" s="386">
        <v>1.4</v>
      </c>
      <c r="FZ190" s="386">
        <v>1.2</v>
      </c>
      <c r="GA190" s="386">
        <v>1.2</v>
      </c>
      <c r="GB190" s="387"/>
      <c r="GC190" s="489">
        <v>52.75</v>
      </c>
      <c r="GD190" s="489">
        <v>55.89</v>
      </c>
      <c r="GE190" s="489">
        <v>63.12</v>
      </c>
      <c r="GF190" s="489">
        <v>67.849999999999994</v>
      </c>
      <c r="GG190" s="490">
        <v>77.92</v>
      </c>
      <c r="GH190" s="486">
        <v>7.2891200970000014</v>
      </c>
      <c r="GI190" s="484">
        <v>6.0105583440000014</v>
      </c>
      <c r="GJ190" s="484">
        <v>7.987715694000002</v>
      </c>
      <c r="GK190" s="484">
        <v>11.058900111000003</v>
      </c>
      <c r="GL190" s="484">
        <v>5.2196954040000012</v>
      </c>
      <c r="GM190" s="484">
        <v>4.8901691789999999</v>
      </c>
      <c r="GN190" s="484">
        <v>5.5360405799999999</v>
      </c>
      <c r="GO190" s="485">
        <v>7.7109136650000005</v>
      </c>
    </row>
    <row r="191" spans="1:197" hidden="1">
      <c r="A191" s="390" t="s">
        <v>774</v>
      </c>
      <c r="B191" s="401">
        <v>88</v>
      </c>
      <c r="C191" s="392">
        <v>301.7</v>
      </c>
      <c r="D191" s="392">
        <v>307.8</v>
      </c>
      <c r="E191" s="392">
        <v>12.4</v>
      </c>
      <c r="F191" s="392">
        <v>12.3</v>
      </c>
      <c r="G191" s="392">
        <v>15.2</v>
      </c>
      <c r="H191" s="393">
        <v>112.1</v>
      </c>
      <c r="I191" s="383">
        <v>4</v>
      </c>
      <c r="J191" s="487">
        <v>0.6</v>
      </c>
      <c r="K191" s="488"/>
      <c r="L191" s="369">
        <v>0.5</v>
      </c>
      <c r="M191" s="384">
        <v>0.6</v>
      </c>
      <c r="N191" s="480">
        <v>0.35099999999999998</v>
      </c>
      <c r="O191" s="371">
        <v>0.60099999999999998</v>
      </c>
      <c r="P191" s="371">
        <v>0.85099999999999998</v>
      </c>
      <c r="Q191" s="371">
        <v>0.55100000000000005</v>
      </c>
      <c r="R191" s="371">
        <f t="shared" si="16"/>
        <v>0.80100000000000005</v>
      </c>
      <c r="S191" s="371">
        <f t="shared" si="17"/>
        <v>1.0510000000000002</v>
      </c>
      <c r="T191" s="372">
        <f t="shared" si="12"/>
        <v>19.359646113995765</v>
      </c>
      <c r="U191" s="373"/>
      <c r="V191" s="372">
        <f t="shared" si="13"/>
        <v>14.988113120512848</v>
      </c>
      <c r="W191" s="373"/>
      <c r="X191" s="371">
        <v>0.67</v>
      </c>
      <c r="Y191" s="371">
        <v>0.72</v>
      </c>
      <c r="Z191" s="371">
        <v>0.83</v>
      </c>
      <c r="AA191" s="371">
        <v>1.46</v>
      </c>
      <c r="AB191" s="371">
        <v>1.88</v>
      </c>
      <c r="AC191" s="371">
        <v>3</v>
      </c>
      <c r="AD191" s="371">
        <v>3.3</v>
      </c>
      <c r="AE191" s="371">
        <v>3.6</v>
      </c>
      <c r="AF191" s="371">
        <v>4</v>
      </c>
      <c r="AG191" s="371">
        <v>5</v>
      </c>
      <c r="AH191" s="374" t="s">
        <v>587</v>
      </c>
      <c r="AI191" s="371">
        <v>0.5</v>
      </c>
      <c r="AJ191" s="371">
        <v>1.18</v>
      </c>
      <c r="AK191" s="371">
        <v>0.6</v>
      </c>
      <c r="AL191" s="371">
        <v>1.18</v>
      </c>
      <c r="AM191" s="371">
        <v>0.7</v>
      </c>
      <c r="AN191" s="371">
        <v>1.18</v>
      </c>
      <c r="AO191" s="371">
        <v>0.8</v>
      </c>
      <c r="AP191" s="371">
        <v>1.18</v>
      </c>
      <c r="AQ191" s="371">
        <v>1.68</v>
      </c>
      <c r="AR191" s="375">
        <v>1.47</v>
      </c>
      <c r="AS191" s="375">
        <v>1.8480000000000001</v>
      </c>
      <c r="AT191" s="375">
        <v>1.617</v>
      </c>
      <c r="AU191" s="376">
        <v>0.56000000000000005</v>
      </c>
      <c r="AV191" s="377">
        <v>0.16</v>
      </c>
      <c r="AW191" s="385"/>
      <c r="AX191" s="385"/>
      <c r="AY191" s="385"/>
      <c r="AZ191" s="385"/>
      <c r="BA191" s="398"/>
      <c r="BB191" s="398"/>
      <c r="BC191" s="398"/>
      <c r="BD191" s="398"/>
      <c r="BE191" s="397"/>
      <c r="BF191" s="398"/>
      <c r="BG191" s="398"/>
      <c r="BH191" s="398"/>
      <c r="BI191" s="398"/>
      <c r="BJ191" s="398"/>
      <c r="BK191" s="398"/>
      <c r="BL191" s="386">
        <v>0.8</v>
      </c>
      <c r="BM191" s="386">
        <v>0.8</v>
      </c>
      <c r="BN191" s="375">
        <v>0.7</v>
      </c>
      <c r="BO191" s="386">
        <v>0.7</v>
      </c>
      <c r="BP191" s="386">
        <v>0.7</v>
      </c>
      <c r="BQ191" s="386">
        <v>0.6</v>
      </c>
      <c r="BR191" s="386">
        <v>0.6</v>
      </c>
      <c r="BS191" s="386">
        <v>0.6</v>
      </c>
      <c r="BT191" s="386">
        <v>0.5</v>
      </c>
      <c r="BU191" s="386">
        <v>0.5</v>
      </c>
      <c r="BV191" s="386">
        <v>0.3</v>
      </c>
      <c r="BW191" s="375">
        <v>0.3</v>
      </c>
      <c r="BX191" s="385"/>
      <c r="BY191" s="385"/>
      <c r="BZ191" s="385"/>
      <c r="CA191" s="385"/>
      <c r="CB191" s="398"/>
      <c r="CC191" s="398"/>
      <c r="CD191" s="398"/>
      <c r="CE191" s="398"/>
      <c r="CF191" s="397"/>
      <c r="CG191" s="398"/>
      <c r="CH191" s="398"/>
      <c r="CI191" s="398"/>
      <c r="CJ191" s="398"/>
      <c r="CK191" s="398"/>
      <c r="CL191" s="398"/>
      <c r="CM191" s="386">
        <v>1</v>
      </c>
      <c r="CN191" s="386">
        <v>1</v>
      </c>
      <c r="CO191" s="375">
        <v>0.9</v>
      </c>
      <c r="CP191" s="386">
        <v>0.9</v>
      </c>
      <c r="CQ191" s="386">
        <v>0.9</v>
      </c>
      <c r="CR191" s="386">
        <v>0.8</v>
      </c>
      <c r="CS191" s="386">
        <v>0.8</v>
      </c>
      <c r="CT191" s="386">
        <v>0.8</v>
      </c>
      <c r="CU191" s="386">
        <v>0.7</v>
      </c>
      <c r="CV191" s="386">
        <v>0.7</v>
      </c>
      <c r="CW191" s="386">
        <v>0.5</v>
      </c>
      <c r="CX191" s="375">
        <v>0.5</v>
      </c>
      <c r="CY191" s="385"/>
      <c r="CZ191" s="385"/>
      <c r="DA191" s="385"/>
      <c r="DB191" s="385"/>
      <c r="DC191" s="398"/>
      <c r="DD191" s="398"/>
      <c r="DE191" s="398"/>
      <c r="DF191" s="398"/>
      <c r="DG191" s="397"/>
      <c r="DH191" s="398"/>
      <c r="DI191" s="398"/>
      <c r="DJ191" s="398"/>
      <c r="DK191" s="398"/>
      <c r="DL191" s="398"/>
      <c r="DM191" s="398"/>
      <c r="DN191" s="386">
        <v>1.2</v>
      </c>
      <c r="DO191" s="386">
        <v>1.2</v>
      </c>
      <c r="DP191" s="375">
        <v>1.1000000000000001</v>
      </c>
      <c r="DQ191" s="386">
        <v>1.1000000000000001</v>
      </c>
      <c r="DR191" s="386">
        <v>1.1000000000000001</v>
      </c>
      <c r="DS191" s="386">
        <v>1</v>
      </c>
      <c r="DT191" s="386">
        <v>1</v>
      </c>
      <c r="DU191" s="386">
        <v>1</v>
      </c>
      <c r="DV191" s="386">
        <v>0.9</v>
      </c>
      <c r="DW191" s="386">
        <v>0.9</v>
      </c>
      <c r="DX191" s="386">
        <v>0.7</v>
      </c>
      <c r="DY191" s="375">
        <v>0.7</v>
      </c>
      <c r="DZ191" s="385"/>
      <c r="EA191" s="385"/>
      <c r="EB191" s="385"/>
      <c r="EC191" s="385"/>
      <c r="ED191" s="398"/>
      <c r="EE191" s="398"/>
      <c r="EF191" s="398"/>
      <c r="EG191" s="398"/>
      <c r="EH191" s="397"/>
      <c r="EI191" s="398"/>
      <c r="EJ191" s="398"/>
      <c r="EK191" s="398"/>
      <c r="EL191" s="398"/>
      <c r="EM191" s="398"/>
      <c r="EN191" s="398"/>
      <c r="EO191" s="386">
        <v>1.3</v>
      </c>
      <c r="EP191" s="386">
        <v>1.3</v>
      </c>
      <c r="EQ191" s="375">
        <v>1.2</v>
      </c>
      <c r="ER191" s="386">
        <v>1.2</v>
      </c>
      <c r="ES191" s="386">
        <v>1.2</v>
      </c>
      <c r="ET191" s="386">
        <v>1.1000000000000001</v>
      </c>
      <c r="EU191" s="386">
        <v>1.1000000000000001</v>
      </c>
      <c r="EV191" s="386">
        <v>1.1000000000000001</v>
      </c>
      <c r="EW191" s="386">
        <v>1</v>
      </c>
      <c r="EX191" s="386">
        <v>1</v>
      </c>
      <c r="EY191" s="386">
        <v>0.8</v>
      </c>
      <c r="EZ191" s="375">
        <v>0.8</v>
      </c>
      <c r="FA191" s="385"/>
      <c r="FB191" s="385"/>
      <c r="FC191" s="385"/>
      <c r="FD191" s="385"/>
      <c r="FE191" s="398"/>
      <c r="FF191" s="398"/>
      <c r="FG191" s="398"/>
      <c r="FH191" s="398"/>
      <c r="FI191" s="398"/>
      <c r="FJ191" s="398"/>
      <c r="FK191" s="398"/>
      <c r="FL191" s="398"/>
      <c r="FM191" s="386">
        <v>1.9</v>
      </c>
      <c r="FN191" s="386">
        <v>1.9</v>
      </c>
      <c r="FO191" s="386">
        <v>1.8</v>
      </c>
      <c r="FP191" s="386">
        <v>1.8</v>
      </c>
      <c r="FQ191" s="386">
        <v>1.8</v>
      </c>
      <c r="FR191" s="386">
        <v>1.7</v>
      </c>
      <c r="FS191" s="386">
        <v>1.7</v>
      </c>
      <c r="FT191" s="386">
        <v>1.7</v>
      </c>
      <c r="FU191" s="386">
        <v>1.6</v>
      </c>
      <c r="FV191" s="386">
        <v>1.6</v>
      </c>
      <c r="FW191" s="386">
        <v>1.6</v>
      </c>
      <c r="FX191" s="386">
        <v>1.4</v>
      </c>
      <c r="FY191" s="386">
        <v>1.4</v>
      </c>
      <c r="FZ191" s="386">
        <v>1.2</v>
      </c>
      <c r="GA191" s="386">
        <v>1.2</v>
      </c>
      <c r="GB191" s="387"/>
      <c r="GC191" s="484">
        <v>51.008148954000006</v>
      </c>
      <c r="GD191" s="484">
        <v>53.034892155000009</v>
      </c>
      <c r="GE191" s="484">
        <v>62.001143820000003</v>
      </c>
      <c r="GF191" s="484">
        <v>62.512066385999994</v>
      </c>
      <c r="GG191" s="485">
        <v>70.63473091500002</v>
      </c>
      <c r="GH191" s="486">
        <v>7.2891200970000014</v>
      </c>
      <c r="GI191" s="484">
        <v>6.0105583440000014</v>
      </c>
      <c r="GJ191" s="484">
        <v>7.987715694000002</v>
      </c>
      <c r="GK191" s="484">
        <v>11.058900111000003</v>
      </c>
      <c r="GL191" s="484">
        <v>5.2196954040000012</v>
      </c>
      <c r="GM191" s="484">
        <v>4.8901691789999999</v>
      </c>
      <c r="GN191" s="484">
        <v>5.5360405799999999</v>
      </c>
      <c r="GO191" s="485">
        <v>7.7109136650000005</v>
      </c>
    </row>
    <row r="192" spans="1:197" hidden="1">
      <c r="A192" s="390" t="s">
        <v>775</v>
      </c>
      <c r="B192" s="401">
        <v>94.9</v>
      </c>
      <c r="C192" s="392">
        <v>303.7</v>
      </c>
      <c r="D192" s="392">
        <v>308.7</v>
      </c>
      <c r="E192" s="392">
        <v>13.3</v>
      </c>
      <c r="F192" s="392">
        <v>13.3</v>
      </c>
      <c r="G192" s="392">
        <v>15.2</v>
      </c>
      <c r="H192" s="393">
        <v>121</v>
      </c>
      <c r="I192" s="383">
        <v>4</v>
      </c>
      <c r="J192" s="487">
        <v>0.6</v>
      </c>
      <c r="K192" s="488"/>
      <c r="L192" s="369">
        <v>0.5</v>
      </c>
      <c r="M192" s="384">
        <v>0.6</v>
      </c>
      <c r="N192" s="480">
        <v>0.35099999999999998</v>
      </c>
      <c r="O192" s="371">
        <v>0.60099999999999998</v>
      </c>
      <c r="P192" s="371">
        <v>0.85099999999999998</v>
      </c>
      <c r="Q192" s="371">
        <v>0.55100000000000005</v>
      </c>
      <c r="R192" s="371">
        <f t="shared" si="16"/>
        <v>0.80100000000000005</v>
      </c>
      <c r="S192" s="371">
        <f t="shared" si="17"/>
        <v>1.0510000000000002</v>
      </c>
      <c r="T192" s="372">
        <f t="shared" si="12"/>
        <v>19.359646113995765</v>
      </c>
      <c r="U192" s="373"/>
      <c r="V192" s="372">
        <f t="shared" si="13"/>
        <v>14.988113120512848</v>
      </c>
      <c r="W192" s="373"/>
      <c r="X192" s="371">
        <v>0.67</v>
      </c>
      <c r="Y192" s="371">
        <v>0.72</v>
      </c>
      <c r="Z192" s="371">
        <v>0.83</v>
      </c>
      <c r="AA192" s="371">
        <v>1.46</v>
      </c>
      <c r="AB192" s="371">
        <v>1.88</v>
      </c>
      <c r="AC192" s="371">
        <v>3</v>
      </c>
      <c r="AD192" s="371">
        <v>3.3</v>
      </c>
      <c r="AE192" s="371">
        <v>3.6</v>
      </c>
      <c r="AF192" s="371">
        <v>4</v>
      </c>
      <c r="AG192" s="371">
        <v>5</v>
      </c>
      <c r="AH192" s="374" t="s">
        <v>587</v>
      </c>
      <c r="AI192" s="371">
        <v>0.42499999999999999</v>
      </c>
      <c r="AJ192" s="371">
        <v>0.58299999999999996</v>
      </c>
      <c r="AK192" s="371">
        <v>0.52500000000000002</v>
      </c>
      <c r="AL192" s="371">
        <v>0.68300000000000005</v>
      </c>
      <c r="AM192" s="371">
        <v>0.625</v>
      </c>
      <c r="AN192" s="371">
        <v>0.78300000000000003</v>
      </c>
      <c r="AO192" s="371">
        <v>0.72499999999999998</v>
      </c>
      <c r="AP192" s="371">
        <v>0.88300000000000001</v>
      </c>
      <c r="AQ192" s="371">
        <v>1.68</v>
      </c>
      <c r="AR192" s="375">
        <v>1.47</v>
      </c>
      <c r="AS192" s="375">
        <v>1.8480000000000001</v>
      </c>
      <c r="AT192" s="375">
        <v>1.617</v>
      </c>
      <c r="AU192" s="376">
        <v>0.56000000000000005</v>
      </c>
      <c r="AV192" s="377">
        <v>0.16</v>
      </c>
      <c r="AW192" s="385"/>
      <c r="AX192" s="385"/>
      <c r="AY192" s="385"/>
      <c r="AZ192" s="385"/>
      <c r="BA192" s="398"/>
      <c r="BB192" s="398"/>
      <c r="BC192" s="398"/>
      <c r="BD192" s="398"/>
      <c r="BE192" s="397"/>
      <c r="BF192" s="398"/>
      <c r="BG192" s="398"/>
      <c r="BH192" s="398"/>
      <c r="BI192" s="398"/>
      <c r="BJ192" s="398"/>
      <c r="BK192" s="398"/>
      <c r="BL192" s="386">
        <v>0.8</v>
      </c>
      <c r="BM192" s="386">
        <v>0.8</v>
      </c>
      <c r="BN192" s="375">
        <v>0.7</v>
      </c>
      <c r="BO192" s="386">
        <v>0.7</v>
      </c>
      <c r="BP192" s="386">
        <v>0.7</v>
      </c>
      <c r="BQ192" s="386">
        <v>0.6</v>
      </c>
      <c r="BR192" s="386">
        <v>0.6</v>
      </c>
      <c r="BS192" s="386">
        <v>0.6</v>
      </c>
      <c r="BT192" s="386">
        <v>0.5</v>
      </c>
      <c r="BU192" s="386">
        <v>0.5</v>
      </c>
      <c r="BV192" s="386">
        <v>0.3</v>
      </c>
      <c r="BW192" s="375">
        <v>0.3</v>
      </c>
      <c r="BX192" s="385"/>
      <c r="BY192" s="385"/>
      <c r="BZ192" s="385"/>
      <c r="CA192" s="385"/>
      <c r="CB192" s="398"/>
      <c r="CC192" s="398"/>
      <c r="CD192" s="398"/>
      <c r="CE192" s="398"/>
      <c r="CF192" s="397"/>
      <c r="CG192" s="398"/>
      <c r="CH192" s="398"/>
      <c r="CI192" s="398"/>
      <c r="CJ192" s="398"/>
      <c r="CK192" s="398"/>
      <c r="CL192" s="398"/>
      <c r="CM192" s="386">
        <v>1</v>
      </c>
      <c r="CN192" s="386">
        <v>1</v>
      </c>
      <c r="CO192" s="375">
        <v>0.9</v>
      </c>
      <c r="CP192" s="386">
        <v>0.9</v>
      </c>
      <c r="CQ192" s="386">
        <v>0.9</v>
      </c>
      <c r="CR192" s="386">
        <v>0.8</v>
      </c>
      <c r="CS192" s="386">
        <v>0.8</v>
      </c>
      <c r="CT192" s="386">
        <v>0.8</v>
      </c>
      <c r="CU192" s="386">
        <v>0.7</v>
      </c>
      <c r="CV192" s="386">
        <v>0.7</v>
      </c>
      <c r="CW192" s="386">
        <v>0.5</v>
      </c>
      <c r="CX192" s="375">
        <v>0.5</v>
      </c>
      <c r="CY192" s="385"/>
      <c r="CZ192" s="385"/>
      <c r="DA192" s="385"/>
      <c r="DB192" s="385"/>
      <c r="DC192" s="398"/>
      <c r="DD192" s="398"/>
      <c r="DE192" s="398"/>
      <c r="DF192" s="398"/>
      <c r="DG192" s="397"/>
      <c r="DH192" s="398"/>
      <c r="DI192" s="398"/>
      <c r="DJ192" s="398"/>
      <c r="DK192" s="398"/>
      <c r="DL192" s="398"/>
      <c r="DM192" s="398"/>
      <c r="DN192" s="386">
        <v>1.2</v>
      </c>
      <c r="DO192" s="386">
        <v>1.2</v>
      </c>
      <c r="DP192" s="375">
        <v>1.1000000000000001</v>
      </c>
      <c r="DQ192" s="386">
        <v>1.1000000000000001</v>
      </c>
      <c r="DR192" s="386">
        <v>1.1000000000000001</v>
      </c>
      <c r="DS192" s="386">
        <v>1</v>
      </c>
      <c r="DT192" s="386">
        <v>1</v>
      </c>
      <c r="DU192" s="386">
        <v>1</v>
      </c>
      <c r="DV192" s="386">
        <v>0.9</v>
      </c>
      <c r="DW192" s="386">
        <v>0.9</v>
      </c>
      <c r="DX192" s="386">
        <v>0.7</v>
      </c>
      <c r="DY192" s="375">
        <v>0.7</v>
      </c>
      <c r="DZ192" s="385"/>
      <c r="EA192" s="385"/>
      <c r="EB192" s="385"/>
      <c r="EC192" s="385"/>
      <c r="ED192" s="398"/>
      <c r="EE192" s="398"/>
      <c r="EF192" s="398"/>
      <c r="EG192" s="398"/>
      <c r="EH192" s="397"/>
      <c r="EI192" s="398"/>
      <c r="EJ192" s="398"/>
      <c r="EK192" s="398"/>
      <c r="EL192" s="398"/>
      <c r="EM192" s="398"/>
      <c r="EN192" s="398"/>
      <c r="EO192" s="386">
        <v>1.3</v>
      </c>
      <c r="EP192" s="386">
        <v>1.3</v>
      </c>
      <c r="EQ192" s="375">
        <v>1.2</v>
      </c>
      <c r="ER192" s="386">
        <v>1.2</v>
      </c>
      <c r="ES192" s="386">
        <v>1.2</v>
      </c>
      <c r="ET192" s="386">
        <v>1.1000000000000001</v>
      </c>
      <c r="EU192" s="386">
        <v>1.1000000000000001</v>
      </c>
      <c r="EV192" s="386">
        <v>1.1000000000000001</v>
      </c>
      <c r="EW192" s="386">
        <v>1</v>
      </c>
      <c r="EX192" s="386">
        <v>1</v>
      </c>
      <c r="EY192" s="386">
        <v>0.8</v>
      </c>
      <c r="EZ192" s="375">
        <v>0.8</v>
      </c>
      <c r="FA192" s="385"/>
      <c r="FB192" s="385"/>
      <c r="FC192" s="385"/>
      <c r="FD192" s="385"/>
      <c r="FE192" s="398"/>
      <c r="FF192" s="398"/>
      <c r="FG192" s="398"/>
      <c r="FH192" s="398"/>
      <c r="FI192" s="398"/>
      <c r="FJ192" s="398"/>
      <c r="FK192" s="398"/>
      <c r="FL192" s="398"/>
      <c r="FM192" s="386">
        <v>1.9</v>
      </c>
      <c r="FN192" s="386">
        <v>1.9</v>
      </c>
      <c r="FO192" s="386">
        <v>1.8</v>
      </c>
      <c r="FP192" s="386">
        <v>1.8</v>
      </c>
      <c r="FQ192" s="386">
        <v>1.8</v>
      </c>
      <c r="FR192" s="386">
        <v>1.7</v>
      </c>
      <c r="FS192" s="386">
        <v>1.7</v>
      </c>
      <c r="FT192" s="386">
        <v>1.7</v>
      </c>
      <c r="FU192" s="386">
        <v>1.6</v>
      </c>
      <c r="FV192" s="386">
        <v>1.6</v>
      </c>
      <c r="FW192" s="386">
        <v>1.6</v>
      </c>
      <c r="FX192" s="386">
        <v>1.4</v>
      </c>
      <c r="FY192" s="386">
        <v>1.4</v>
      </c>
      <c r="FZ192" s="386">
        <v>1.2</v>
      </c>
      <c r="GA192" s="386">
        <v>1.2</v>
      </c>
      <c r="GB192" s="387"/>
      <c r="GC192" s="484">
        <v>51.008148954000006</v>
      </c>
      <c r="GD192" s="484">
        <v>53.034892155000009</v>
      </c>
      <c r="GE192" s="484">
        <v>62.001143820000003</v>
      </c>
      <c r="GF192" s="484">
        <v>62.512066385999994</v>
      </c>
      <c r="GG192" s="485">
        <v>70.63473091500002</v>
      </c>
      <c r="GH192" s="486">
        <v>7.2891200970000014</v>
      </c>
      <c r="GI192" s="484">
        <v>6.0105583440000014</v>
      </c>
      <c r="GJ192" s="484">
        <v>7.987715694000002</v>
      </c>
      <c r="GK192" s="484">
        <v>11.058900111000003</v>
      </c>
      <c r="GL192" s="484">
        <v>5.2196954040000012</v>
      </c>
      <c r="GM192" s="484">
        <v>4.8901691789999999</v>
      </c>
      <c r="GN192" s="484">
        <v>5.5360405799999999</v>
      </c>
      <c r="GO192" s="485">
        <v>7.7109136650000005</v>
      </c>
    </row>
    <row r="193" spans="1:197" hidden="1">
      <c r="A193" s="390" t="s">
        <v>776</v>
      </c>
      <c r="B193" s="402">
        <v>103</v>
      </c>
      <c r="C193" s="392">
        <v>307</v>
      </c>
      <c r="D193" s="392">
        <v>306</v>
      </c>
      <c r="E193" s="392">
        <v>14</v>
      </c>
      <c r="F193" s="392">
        <v>14</v>
      </c>
      <c r="G193" s="392">
        <v>27</v>
      </c>
      <c r="H193" s="393">
        <v>131</v>
      </c>
      <c r="I193" s="383">
        <v>4</v>
      </c>
      <c r="J193" s="487">
        <v>0.6</v>
      </c>
      <c r="K193" s="488"/>
      <c r="L193" s="369">
        <v>0.5</v>
      </c>
      <c r="M193" s="384">
        <v>0.6</v>
      </c>
      <c r="N193" s="480">
        <v>0.35099999999999998</v>
      </c>
      <c r="O193" s="371">
        <v>0.60099999999999998</v>
      </c>
      <c r="P193" s="371">
        <v>0.85099999999999998</v>
      </c>
      <c r="Q193" s="371">
        <v>0.55100000000000005</v>
      </c>
      <c r="R193" s="371">
        <f t="shared" si="16"/>
        <v>0.80100000000000005</v>
      </c>
      <c r="S193" s="371">
        <f t="shared" si="17"/>
        <v>1.0510000000000002</v>
      </c>
      <c r="T193" s="372">
        <f t="shared" si="12"/>
        <v>19.359646113995765</v>
      </c>
      <c r="U193" s="373"/>
      <c r="V193" s="372">
        <f t="shared" si="13"/>
        <v>14.988113120512848</v>
      </c>
      <c r="W193" s="373"/>
      <c r="X193" s="371">
        <v>0.67</v>
      </c>
      <c r="Y193" s="371">
        <v>0.72</v>
      </c>
      <c r="Z193" s="371">
        <v>0.83</v>
      </c>
      <c r="AA193" s="371">
        <v>1.46</v>
      </c>
      <c r="AB193" s="371">
        <v>1.88</v>
      </c>
      <c r="AC193" s="371">
        <v>3</v>
      </c>
      <c r="AD193" s="371">
        <v>3.3</v>
      </c>
      <c r="AE193" s="371">
        <v>3.6</v>
      </c>
      <c r="AF193" s="371">
        <v>4</v>
      </c>
      <c r="AG193" s="371">
        <v>5</v>
      </c>
      <c r="AH193" s="374" t="s">
        <v>587</v>
      </c>
      <c r="AI193" s="371">
        <v>0.42499999999999999</v>
      </c>
      <c r="AJ193" s="371">
        <v>0.58299999999999996</v>
      </c>
      <c r="AK193" s="371">
        <v>0.52500000000000002</v>
      </c>
      <c r="AL193" s="371">
        <v>0.68300000000000005</v>
      </c>
      <c r="AM193" s="371">
        <v>0.625</v>
      </c>
      <c r="AN193" s="371">
        <v>0.78300000000000003</v>
      </c>
      <c r="AO193" s="371">
        <v>0.72499999999999998</v>
      </c>
      <c r="AP193" s="371">
        <v>0.88300000000000001</v>
      </c>
      <c r="AQ193" s="371">
        <v>1.68</v>
      </c>
      <c r="AR193" s="375">
        <v>1.47</v>
      </c>
      <c r="AS193" s="375">
        <v>1.8480000000000001</v>
      </c>
      <c r="AT193" s="375">
        <v>1.617</v>
      </c>
      <c r="AU193" s="376">
        <v>0.6</v>
      </c>
      <c r="AV193" s="377">
        <v>0.2</v>
      </c>
      <c r="AW193" s="385"/>
      <c r="AX193" s="385"/>
      <c r="AY193" s="385"/>
      <c r="AZ193" s="385"/>
      <c r="BA193" s="398"/>
      <c r="BB193" s="398"/>
      <c r="BC193" s="398"/>
      <c r="BD193" s="398"/>
      <c r="BE193" s="397"/>
      <c r="BF193" s="398"/>
      <c r="BG193" s="398"/>
      <c r="BH193" s="398"/>
      <c r="BI193" s="398"/>
      <c r="BJ193" s="398"/>
      <c r="BK193" s="398"/>
      <c r="BL193" s="386">
        <v>0.8</v>
      </c>
      <c r="BM193" s="386">
        <v>0.8</v>
      </c>
      <c r="BN193" s="375">
        <v>0.7</v>
      </c>
      <c r="BO193" s="386">
        <v>0.7</v>
      </c>
      <c r="BP193" s="386">
        <v>0.7</v>
      </c>
      <c r="BQ193" s="386">
        <v>0.6</v>
      </c>
      <c r="BR193" s="386">
        <v>0.6</v>
      </c>
      <c r="BS193" s="386">
        <v>0.6</v>
      </c>
      <c r="BT193" s="386">
        <v>0.5</v>
      </c>
      <c r="BU193" s="386">
        <v>0.5</v>
      </c>
      <c r="BV193" s="386">
        <v>0.3</v>
      </c>
      <c r="BW193" s="375">
        <v>0.3</v>
      </c>
      <c r="BX193" s="385"/>
      <c r="BY193" s="385"/>
      <c r="BZ193" s="385"/>
      <c r="CA193" s="385"/>
      <c r="CB193" s="398"/>
      <c r="CC193" s="398"/>
      <c r="CD193" s="398"/>
      <c r="CE193" s="398"/>
      <c r="CF193" s="397"/>
      <c r="CG193" s="398"/>
      <c r="CH193" s="398"/>
      <c r="CI193" s="398"/>
      <c r="CJ193" s="398"/>
      <c r="CK193" s="398"/>
      <c r="CL193" s="398"/>
      <c r="CM193" s="386">
        <v>1</v>
      </c>
      <c r="CN193" s="386">
        <v>1</v>
      </c>
      <c r="CO193" s="375">
        <v>0.9</v>
      </c>
      <c r="CP193" s="386">
        <v>0.9</v>
      </c>
      <c r="CQ193" s="386">
        <v>0.9</v>
      </c>
      <c r="CR193" s="386">
        <v>0.8</v>
      </c>
      <c r="CS193" s="386">
        <v>0.8</v>
      </c>
      <c r="CT193" s="386">
        <v>0.8</v>
      </c>
      <c r="CU193" s="386">
        <v>0.7</v>
      </c>
      <c r="CV193" s="386">
        <v>0.7</v>
      </c>
      <c r="CW193" s="386">
        <v>0.5</v>
      </c>
      <c r="CX193" s="375">
        <v>0.5</v>
      </c>
      <c r="CY193" s="385"/>
      <c r="CZ193" s="385"/>
      <c r="DA193" s="385"/>
      <c r="DB193" s="385"/>
      <c r="DC193" s="398"/>
      <c r="DD193" s="398"/>
      <c r="DE193" s="398"/>
      <c r="DF193" s="398"/>
      <c r="DG193" s="397"/>
      <c r="DH193" s="398"/>
      <c r="DI193" s="398"/>
      <c r="DJ193" s="398"/>
      <c r="DK193" s="398"/>
      <c r="DL193" s="398"/>
      <c r="DM193" s="398"/>
      <c r="DN193" s="386">
        <v>1.2</v>
      </c>
      <c r="DO193" s="386">
        <v>1.2</v>
      </c>
      <c r="DP193" s="375">
        <v>1.1000000000000001</v>
      </c>
      <c r="DQ193" s="386">
        <v>1.1000000000000001</v>
      </c>
      <c r="DR193" s="386">
        <v>1.1000000000000001</v>
      </c>
      <c r="DS193" s="386">
        <v>1</v>
      </c>
      <c r="DT193" s="386">
        <v>1</v>
      </c>
      <c r="DU193" s="386">
        <v>1</v>
      </c>
      <c r="DV193" s="386">
        <v>0.9</v>
      </c>
      <c r="DW193" s="386">
        <v>0.9</v>
      </c>
      <c r="DX193" s="386">
        <v>0.7</v>
      </c>
      <c r="DY193" s="375">
        <v>0.7</v>
      </c>
      <c r="DZ193" s="385"/>
      <c r="EA193" s="385"/>
      <c r="EB193" s="385"/>
      <c r="EC193" s="385"/>
      <c r="ED193" s="398"/>
      <c r="EE193" s="398"/>
      <c r="EF193" s="398"/>
      <c r="EG193" s="398"/>
      <c r="EH193" s="397"/>
      <c r="EI193" s="398"/>
      <c r="EJ193" s="398"/>
      <c r="EK193" s="398"/>
      <c r="EL193" s="398"/>
      <c r="EM193" s="398"/>
      <c r="EN193" s="398"/>
      <c r="EO193" s="386">
        <v>1.3</v>
      </c>
      <c r="EP193" s="386">
        <v>1.3</v>
      </c>
      <c r="EQ193" s="375">
        <v>1.2</v>
      </c>
      <c r="ER193" s="386">
        <v>1.2</v>
      </c>
      <c r="ES193" s="386">
        <v>1.2</v>
      </c>
      <c r="ET193" s="386">
        <v>1.1000000000000001</v>
      </c>
      <c r="EU193" s="386">
        <v>1.1000000000000001</v>
      </c>
      <c r="EV193" s="386">
        <v>1.1000000000000001</v>
      </c>
      <c r="EW193" s="386">
        <v>1</v>
      </c>
      <c r="EX193" s="386">
        <v>1</v>
      </c>
      <c r="EY193" s="386">
        <v>0.8</v>
      </c>
      <c r="EZ193" s="375">
        <v>0.8</v>
      </c>
      <c r="FA193" s="385"/>
      <c r="FB193" s="385"/>
      <c r="FC193" s="385"/>
      <c r="FD193" s="385"/>
      <c r="FE193" s="398"/>
      <c r="FF193" s="398"/>
      <c r="FG193" s="398"/>
      <c r="FH193" s="398"/>
      <c r="FI193" s="398"/>
      <c r="FJ193" s="398"/>
      <c r="FK193" s="398"/>
      <c r="FL193" s="398"/>
      <c r="FM193" s="386">
        <v>1.9</v>
      </c>
      <c r="FN193" s="386">
        <v>1.9</v>
      </c>
      <c r="FO193" s="386">
        <v>1.8</v>
      </c>
      <c r="FP193" s="386">
        <v>1.8</v>
      </c>
      <c r="FQ193" s="386">
        <v>1.8</v>
      </c>
      <c r="FR193" s="386">
        <v>1.7</v>
      </c>
      <c r="FS193" s="386">
        <v>1.7</v>
      </c>
      <c r="FT193" s="386">
        <v>1.7</v>
      </c>
      <c r="FU193" s="386">
        <v>1.6</v>
      </c>
      <c r="FV193" s="386">
        <v>1.6</v>
      </c>
      <c r="FW193" s="386">
        <v>1.6</v>
      </c>
      <c r="FX193" s="386">
        <v>1.4</v>
      </c>
      <c r="FY193" s="386">
        <v>1.4</v>
      </c>
      <c r="FZ193" s="386">
        <v>1.2</v>
      </c>
      <c r="GA193" s="386">
        <v>1.2</v>
      </c>
      <c r="GB193" s="387"/>
      <c r="GC193" s="484">
        <v>51.008148954000006</v>
      </c>
      <c r="GD193" s="484">
        <v>53.034892155000009</v>
      </c>
      <c r="GE193" s="484">
        <v>62.001143820000003</v>
      </c>
      <c r="GF193" s="484">
        <v>62.512066385999994</v>
      </c>
      <c r="GG193" s="485">
        <v>70.63473091500002</v>
      </c>
      <c r="GH193" s="486">
        <v>7.2891200970000014</v>
      </c>
      <c r="GI193" s="484">
        <v>6.0105583440000014</v>
      </c>
      <c r="GJ193" s="484">
        <v>7.987715694000002</v>
      </c>
      <c r="GK193" s="484">
        <v>11.058900111000003</v>
      </c>
      <c r="GL193" s="484">
        <v>5.2196954040000012</v>
      </c>
      <c r="GM193" s="484">
        <v>4.8901691789999999</v>
      </c>
      <c r="GN193" s="484">
        <v>5.5360405799999999</v>
      </c>
      <c r="GO193" s="485">
        <v>7.7109136650000005</v>
      </c>
    </row>
    <row r="194" spans="1:197" hidden="1">
      <c r="A194" s="390" t="s">
        <v>777</v>
      </c>
      <c r="B194" s="402">
        <v>117</v>
      </c>
      <c r="C194" s="392">
        <v>311</v>
      </c>
      <c r="D194" s="392">
        <v>308</v>
      </c>
      <c r="E194" s="392">
        <v>16</v>
      </c>
      <c r="F194" s="392">
        <v>16</v>
      </c>
      <c r="G194" s="392">
        <v>27</v>
      </c>
      <c r="H194" s="393">
        <v>149.5</v>
      </c>
      <c r="I194" s="383">
        <v>4</v>
      </c>
      <c r="J194" s="487">
        <v>0.6</v>
      </c>
      <c r="K194" s="488"/>
      <c r="L194" s="369">
        <v>0.5</v>
      </c>
      <c r="M194" s="384">
        <v>0.6</v>
      </c>
      <c r="N194" s="480">
        <v>0.35099999999999998</v>
      </c>
      <c r="O194" s="371">
        <v>0.60099999999999998</v>
      </c>
      <c r="P194" s="371">
        <v>0.85099999999999998</v>
      </c>
      <c r="Q194" s="371">
        <v>0.55100000000000005</v>
      </c>
      <c r="R194" s="371">
        <f t="shared" si="16"/>
        <v>0.80100000000000005</v>
      </c>
      <c r="S194" s="371">
        <f t="shared" si="17"/>
        <v>1.0510000000000002</v>
      </c>
      <c r="T194" s="372">
        <f t="shared" si="12"/>
        <v>19.359646113995765</v>
      </c>
      <c r="U194" s="373"/>
      <c r="V194" s="372">
        <f t="shared" si="13"/>
        <v>14.988113120512848</v>
      </c>
      <c r="W194" s="373"/>
      <c r="X194" s="371">
        <v>0.67</v>
      </c>
      <c r="Y194" s="371">
        <v>0.72</v>
      </c>
      <c r="Z194" s="371">
        <v>0.83</v>
      </c>
      <c r="AA194" s="371">
        <v>1.46</v>
      </c>
      <c r="AB194" s="371">
        <v>1.88</v>
      </c>
      <c r="AC194" s="371">
        <v>3</v>
      </c>
      <c r="AD194" s="371">
        <v>3.3</v>
      </c>
      <c r="AE194" s="371">
        <v>3.6</v>
      </c>
      <c r="AF194" s="371">
        <v>4</v>
      </c>
      <c r="AG194" s="371">
        <v>5</v>
      </c>
      <c r="AH194" s="374" t="s">
        <v>587</v>
      </c>
      <c r="AI194" s="371">
        <v>0.5</v>
      </c>
      <c r="AJ194" s="371">
        <v>0.67300000000000004</v>
      </c>
      <c r="AK194" s="371">
        <v>0.6</v>
      </c>
      <c r="AL194" s="371">
        <v>0.76300000000000001</v>
      </c>
      <c r="AM194" s="371">
        <v>0.7</v>
      </c>
      <c r="AN194" s="371">
        <v>0.873</v>
      </c>
      <c r="AO194" s="371">
        <v>0.8</v>
      </c>
      <c r="AP194" s="371">
        <v>0.97299999999999998</v>
      </c>
      <c r="AQ194" s="371">
        <v>1.68</v>
      </c>
      <c r="AR194" s="375">
        <v>1.47</v>
      </c>
      <c r="AS194" s="375">
        <v>1.8480000000000001</v>
      </c>
      <c r="AT194" s="375">
        <v>1.617</v>
      </c>
      <c r="AU194" s="376">
        <v>0.6</v>
      </c>
      <c r="AV194" s="377">
        <v>0.2</v>
      </c>
      <c r="AW194" s="385"/>
      <c r="AX194" s="385"/>
      <c r="AY194" s="385"/>
      <c r="AZ194" s="385"/>
      <c r="BA194" s="398"/>
      <c r="BB194" s="398"/>
      <c r="BC194" s="398"/>
      <c r="BD194" s="398"/>
      <c r="BE194" s="397"/>
      <c r="BF194" s="398"/>
      <c r="BG194" s="398"/>
      <c r="BH194" s="398"/>
      <c r="BI194" s="398"/>
      <c r="BJ194" s="398"/>
      <c r="BK194" s="398"/>
      <c r="BL194" s="386">
        <v>0.8</v>
      </c>
      <c r="BM194" s="386">
        <v>0.8</v>
      </c>
      <c r="BN194" s="375">
        <v>0.7</v>
      </c>
      <c r="BO194" s="386">
        <v>0.7</v>
      </c>
      <c r="BP194" s="386">
        <v>0.7</v>
      </c>
      <c r="BQ194" s="386">
        <v>0.6</v>
      </c>
      <c r="BR194" s="386">
        <v>0.6</v>
      </c>
      <c r="BS194" s="386">
        <v>0.6</v>
      </c>
      <c r="BT194" s="386">
        <v>0.5</v>
      </c>
      <c r="BU194" s="386">
        <v>0.5</v>
      </c>
      <c r="BV194" s="386">
        <v>0.3</v>
      </c>
      <c r="BW194" s="375">
        <v>0.3</v>
      </c>
      <c r="BX194" s="385"/>
      <c r="BY194" s="385"/>
      <c r="BZ194" s="385"/>
      <c r="CA194" s="385"/>
      <c r="CB194" s="398"/>
      <c r="CC194" s="398"/>
      <c r="CD194" s="398"/>
      <c r="CE194" s="398"/>
      <c r="CF194" s="397"/>
      <c r="CG194" s="398"/>
      <c r="CH194" s="398"/>
      <c r="CI194" s="398"/>
      <c r="CJ194" s="398"/>
      <c r="CK194" s="398"/>
      <c r="CL194" s="398"/>
      <c r="CM194" s="386">
        <v>1</v>
      </c>
      <c r="CN194" s="386">
        <v>1</v>
      </c>
      <c r="CO194" s="375">
        <v>0.9</v>
      </c>
      <c r="CP194" s="386">
        <v>0.9</v>
      </c>
      <c r="CQ194" s="386">
        <v>0.9</v>
      </c>
      <c r="CR194" s="386">
        <v>0.8</v>
      </c>
      <c r="CS194" s="386">
        <v>0.8</v>
      </c>
      <c r="CT194" s="386">
        <v>0.8</v>
      </c>
      <c r="CU194" s="386">
        <v>0.7</v>
      </c>
      <c r="CV194" s="386">
        <v>0.7</v>
      </c>
      <c r="CW194" s="386">
        <v>0.5</v>
      </c>
      <c r="CX194" s="375">
        <v>0.5</v>
      </c>
      <c r="CY194" s="385"/>
      <c r="CZ194" s="385"/>
      <c r="DA194" s="385"/>
      <c r="DB194" s="385"/>
      <c r="DC194" s="398"/>
      <c r="DD194" s="398"/>
      <c r="DE194" s="398"/>
      <c r="DF194" s="398"/>
      <c r="DG194" s="397"/>
      <c r="DH194" s="398"/>
      <c r="DI194" s="398"/>
      <c r="DJ194" s="398"/>
      <c r="DK194" s="398"/>
      <c r="DL194" s="398"/>
      <c r="DM194" s="398"/>
      <c r="DN194" s="386">
        <v>1.2</v>
      </c>
      <c r="DO194" s="386">
        <v>1.2</v>
      </c>
      <c r="DP194" s="375">
        <v>1.1000000000000001</v>
      </c>
      <c r="DQ194" s="386">
        <v>1.1000000000000001</v>
      </c>
      <c r="DR194" s="386">
        <v>1.1000000000000001</v>
      </c>
      <c r="DS194" s="386">
        <v>1</v>
      </c>
      <c r="DT194" s="386">
        <v>1</v>
      </c>
      <c r="DU194" s="386">
        <v>1</v>
      </c>
      <c r="DV194" s="386">
        <v>0.9</v>
      </c>
      <c r="DW194" s="386">
        <v>0.9</v>
      </c>
      <c r="DX194" s="386">
        <v>0.7</v>
      </c>
      <c r="DY194" s="375">
        <v>0.7</v>
      </c>
      <c r="DZ194" s="385"/>
      <c r="EA194" s="385"/>
      <c r="EB194" s="385"/>
      <c r="EC194" s="385"/>
      <c r="ED194" s="398"/>
      <c r="EE194" s="398"/>
      <c r="EF194" s="398"/>
      <c r="EG194" s="398"/>
      <c r="EH194" s="397"/>
      <c r="EI194" s="398"/>
      <c r="EJ194" s="398"/>
      <c r="EK194" s="398"/>
      <c r="EL194" s="398"/>
      <c r="EM194" s="398"/>
      <c r="EN194" s="398"/>
      <c r="EO194" s="386">
        <v>1.3</v>
      </c>
      <c r="EP194" s="386">
        <v>1.3</v>
      </c>
      <c r="EQ194" s="375">
        <v>1.2</v>
      </c>
      <c r="ER194" s="386">
        <v>1.2</v>
      </c>
      <c r="ES194" s="386">
        <v>1.2</v>
      </c>
      <c r="ET194" s="386">
        <v>1.1000000000000001</v>
      </c>
      <c r="EU194" s="386">
        <v>1.1000000000000001</v>
      </c>
      <c r="EV194" s="386">
        <v>1.1000000000000001</v>
      </c>
      <c r="EW194" s="386">
        <v>1</v>
      </c>
      <c r="EX194" s="386">
        <v>1</v>
      </c>
      <c r="EY194" s="386">
        <v>0.8</v>
      </c>
      <c r="EZ194" s="375">
        <v>0.8</v>
      </c>
      <c r="FA194" s="385"/>
      <c r="FB194" s="385"/>
      <c r="FC194" s="385"/>
      <c r="FD194" s="385"/>
      <c r="FE194" s="398"/>
      <c r="FF194" s="398"/>
      <c r="FG194" s="398"/>
      <c r="FH194" s="398"/>
      <c r="FI194" s="397"/>
      <c r="FJ194" s="398"/>
      <c r="FK194" s="398"/>
      <c r="FL194" s="398"/>
      <c r="FM194" s="386">
        <v>2</v>
      </c>
      <c r="FN194" s="386">
        <v>2</v>
      </c>
      <c r="FO194" s="386">
        <v>1.9</v>
      </c>
      <c r="FP194" s="386">
        <v>1.9</v>
      </c>
      <c r="FQ194" s="386">
        <v>1.9</v>
      </c>
      <c r="FR194" s="386">
        <v>1.8</v>
      </c>
      <c r="FS194" s="386">
        <v>1.8</v>
      </c>
      <c r="FT194" s="386">
        <v>1.8</v>
      </c>
      <c r="FU194" s="386">
        <v>1.7</v>
      </c>
      <c r="FV194" s="386">
        <v>1.7</v>
      </c>
      <c r="FW194" s="386">
        <v>1.7</v>
      </c>
      <c r="FX194" s="386">
        <v>1.5</v>
      </c>
      <c r="FY194" s="386">
        <v>1.5</v>
      </c>
      <c r="FZ194" s="386">
        <v>1.3</v>
      </c>
      <c r="GA194" s="386">
        <v>1.3</v>
      </c>
      <c r="GB194" s="387"/>
      <c r="GC194" s="484">
        <v>49.966846083000021</v>
      </c>
      <c r="GD194" s="484">
        <v>51.379101333000001</v>
      </c>
      <c r="GE194" s="484">
        <v>60.762125214000001</v>
      </c>
      <c r="GF194" s="484">
        <v>60.342214653000021</v>
      </c>
      <c r="GG194" s="485">
        <v>68.908013496000024</v>
      </c>
      <c r="GH194" s="486">
        <v>7.2891200970000014</v>
      </c>
      <c r="GI194" s="484">
        <v>6.0105583440000014</v>
      </c>
      <c r="GJ194" s="484">
        <v>7.987715694000002</v>
      </c>
      <c r="GK194" s="484">
        <v>11.058900111000003</v>
      </c>
      <c r="GL194" s="484">
        <v>5.2196954040000012</v>
      </c>
      <c r="GM194" s="484">
        <v>4.8901691789999999</v>
      </c>
      <c r="GN194" s="484">
        <v>5.5360405799999999</v>
      </c>
      <c r="GO194" s="485">
        <v>7.7109136650000005</v>
      </c>
    </row>
    <row r="195" spans="1:197" hidden="1">
      <c r="A195" s="390" t="s">
        <v>778</v>
      </c>
      <c r="B195" s="402">
        <v>147</v>
      </c>
      <c r="C195" s="392">
        <v>319</v>
      </c>
      <c r="D195" s="392">
        <v>312</v>
      </c>
      <c r="E195" s="392">
        <v>20</v>
      </c>
      <c r="F195" s="392">
        <v>20</v>
      </c>
      <c r="G195" s="392">
        <v>27</v>
      </c>
      <c r="H195" s="393">
        <v>186.9</v>
      </c>
      <c r="I195" s="383">
        <v>4</v>
      </c>
      <c r="J195" s="487">
        <v>0.6</v>
      </c>
      <c r="K195" s="488"/>
      <c r="L195" s="369">
        <v>0.5</v>
      </c>
      <c r="M195" s="384">
        <v>0.6</v>
      </c>
      <c r="N195" s="480">
        <v>0.35099999999999998</v>
      </c>
      <c r="O195" s="371">
        <v>0.60099999999999998</v>
      </c>
      <c r="P195" s="371">
        <v>0.85099999999999998</v>
      </c>
      <c r="Q195" s="371">
        <v>0.55100000000000005</v>
      </c>
      <c r="R195" s="371">
        <f t="shared" si="16"/>
        <v>0.80100000000000005</v>
      </c>
      <c r="S195" s="371">
        <f t="shared" si="17"/>
        <v>1.0510000000000002</v>
      </c>
      <c r="T195" s="372">
        <f t="shared" si="12"/>
        <v>19.359646113995765</v>
      </c>
      <c r="U195" s="373"/>
      <c r="V195" s="372">
        <f t="shared" si="13"/>
        <v>14.988113120512848</v>
      </c>
      <c r="W195" s="373"/>
      <c r="X195" s="374" t="s">
        <v>587</v>
      </c>
      <c r="Y195" s="374" t="s">
        <v>587</v>
      </c>
      <c r="Z195" s="374" t="s">
        <v>587</v>
      </c>
      <c r="AA195" s="374" t="s">
        <v>587</v>
      </c>
      <c r="AB195" s="374" t="s">
        <v>587</v>
      </c>
      <c r="AC195" s="374" t="s">
        <v>587</v>
      </c>
      <c r="AD195" s="374" t="s">
        <v>587</v>
      </c>
      <c r="AE195" s="374" t="s">
        <v>587</v>
      </c>
      <c r="AF195" s="374" t="s">
        <v>587</v>
      </c>
      <c r="AG195" s="374" t="s">
        <v>587</v>
      </c>
      <c r="AH195" s="374" t="s">
        <v>587</v>
      </c>
      <c r="AI195" s="371">
        <v>0.65</v>
      </c>
      <c r="AJ195" s="371">
        <v>1.2</v>
      </c>
      <c r="AK195" s="371">
        <v>0.8</v>
      </c>
      <c r="AL195" s="371">
        <v>1.2</v>
      </c>
      <c r="AM195" s="371">
        <v>0.9</v>
      </c>
      <c r="AN195" s="371">
        <v>1.2</v>
      </c>
      <c r="AO195" s="371">
        <v>1</v>
      </c>
      <c r="AP195" s="371">
        <v>1.2</v>
      </c>
      <c r="AQ195" s="371">
        <v>1.68</v>
      </c>
      <c r="AR195" s="375">
        <v>1.47</v>
      </c>
      <c r="AS195" s="375">
        <v>1.8480000000000001</v>
      </c>
      <c r="AT195" s="375">
        <v>1.617</v>
      </c>
      <c r="AU195" s="376">
        <v>0.6</v>
      </c>
      <c r="AV195" s="377">
        <v>0.2</v>
      </c>
      <c r="AW195" s="385"/>
      <c r="AX195" s="385"/>
      <c r="AY195" s="385"/>
      <c r="AZ195" s="385"/>
      <c r="BA195" s="398"/>
      <c r="BB195" s="398"/>
      <c r="BC195" s="398"/>
      <c r="BD195" s="398"/>
      <c r="BE195" s="397"/>
      <c r="BF195" s="398"/>
      <c r="BG195" s="398"/>
      <c r="BH195" s="398"/>
      <c r="BI195" s="398"/>
      <c r="BJ195" s="398"/>
      <c r="BK195" s="398"/>
      <c r="BL195" s="386">
        <v>0.8</v>
      </c>
      <c r="BM195" s="386">
        <v>0.8</v>
      </c>
      <c r="BN195" s="375">
        <v>0.7</v>
      </c>
      <c r="BO195" s="386">
        <v>0.7</v>
      </c>
      <c r="BP195" s="386">
        <v>0.7</v>
      </c>
      <c r="BQ195" s="386">
        <v>0.6</v>
      </c>
      <c r="BR195" s="386">
        <v>0.6</v>
      </c>
      <c r="BS195" s="386">
        <v>0.6</v>
      </c>
      <c r="BT195" s="386">
        <v>0.5</v>
      </c>
      <c r="BU195" s="386">
        <v>0.5</v>
      </c>
      <c r="BV195" s="386">
        <v>0.3</v>
      </c>
      <c r="BW195" s="375">
        <v>0.3</v>
      </c>
      <c r="BX195" s="385"/>
      <c r="BY195" s="385"/>
      <c r="BZ195" s="385"/>
      <c r="CA195" s="385"/>
      <c r="CB195" s="398"/>
      <c r="CC195" s="398"/>
      <c r="CD195" s="398"/>
      <c r="CE195" s="398"/>
      <c r="CF195" s="397"/>
      <c r="CG195" s="398"/>
      <c r="CH195" s="398"/>
      <c r="CI195" s="398"/>
      <c r="CJ195" s="398"/>
      <c r="CK195" s="398"/>
      <c r="CL195" s="398"/>
      <c r="CM195" s="386">
        <v>1</v>
      </c>
      <c r="CN195" s="386">
        <v>1</v>
      </c>
      <c r="CO195" s="375">
        <v>0.9</v>
      </c>
      <c r="CP195" s="386">
        <v>0.9</v>
      </c>
      <c r="CQ195" s="386">
        <v>0.9</v>
      </c>
      <c r="CR195" s="386">
        <v>0.8</v>
      </c>
      <c r="CS195" s="386">
        <v>0.8</v>
      </c>
      <c r="CT195" s="386">
        <v>0.8</v>
      </c>
      <c r="CU195" s="386">
        <v>0.7</v>
      </c>
      <c r="CV195" s="386">
        <v>0.7</v>
      </c>
      <c r="CW195" s="386">
        <v>0.5</v>
      </c>
      <c r="CX195" s="375">
        <v>0.5</v>
      </c>
      <c r="CY195" s="385"/>
      <c r="CZ195" s="385"/>
      <c r="DA195" s="385"/>
      <c r="DB195" s="385"/>
      <c r="DC195" s="398"/>
      <c r="DD195" s="398"/>
      <c r="DE195" s="398"/>
      <c r="DF195" s="398"/>
      <c r="DG195" s="397"/>
      <c r="DH195" s="398"/>
      <c r="DI195" s="398"/>
      <c r="DJ195" s="398"/>
      <c r="DK195" s="398"/>
      <c r="DL195" s="398"/>
      <c r="DM195" s="398"/>
      <c r="DN195" s="386">
        <v>1.2</v>
      </c>
      <c r="DO195" s="386">
        <v>1.2</v>
      </c>
      <c r="DP195" s="375">
        <v>1.1000000000000001</v>
      </c>
      <c r="DQ195" s="386">
        <v>1.1000000000000001</v>
      </c>
      <c r="DR195" s="386">
        <v>1.1000000000000001</v>
      </c>
      <c r="DS195" s="386">
        <v>1</v>
      </c>
      <c r="DT195" s="386">
        <v>1</v>
      </c>
      <c r="DU195" s="386">
        <v>1</v>
      </c>
      <c r="DV195" s="386">
        <v>0.9</v>
      </c>
      <c r="DW195" s="386">
        <v>0.9</v>
      </c>
      <c r="DX195" s="386">
        <v>0.7</v>
      </c>
      <c r="DY195" s="375">
        <v>0.7</v>
      </c>
      <c r="DZ195" s="385"/>
      <c r="EA195" s="385"/>
      <c r="EB195" s="385"/>
      <c r="EC195" s="385"/>
      <c r="ED195" s="398"/>
      <c r="EE195" s="398"/>
      <c r="EF195" s="398"/>
      <c r="EG195" s="398"/>
      <c r="EH195" s="397"/>
      <c r="EI195" s="398"/>
      <c r="EJ195" s="398"/>
      <c r="EK195" s="398"/>
      <c r="EL195" s="398"/>
      <c r="EM195" s="398"/>
      <c r="EN195" s="398"/>
      <c r="EO195" s="386">
        <v>1.3</v>
      </c>
      <c r="EP195" s="386">
        <v>1.3</v>
      </c>
      <c r="EQ195" s="375">
        <v>1.2</v>
      </c>
      <c r="ER195" s="386">
        <v>1.2</v>
      </c>
      <c r="ES195" s="386">
        <v>1.2</v>
      </c>
      <c r="ET195" s="386">
        <v>1.1000000000000001</v>
      </c>
      <c r="EU195" s="386">
        <v>1.1000000000000001</v>
      </c>
      <c r="EV195" s="386">
        <v>1.1000000000000001</v>
      </c>
      <c r="EW195" s="386">
        <v>1</v>
      </c>
      <c r="EX195" s="386">
        <v>1</v>
      </c>
      <c r="EY195" s="386">
        <v>0.8</v>
      </c>
      <c r="EZ195" s="375">
        <v>0.8</v>
      </c>
      <c r="FA195" s="385"/>
      <c r="FB195" s="385"/>
      <c r="FC195" s="385"/>
      <c r="FD195" s="385"/>
      <c r="FE195" s="398"/>
      <c r="FF195" s="398"/>
      <c r="FG195" s="398"/>
      <c r="FH195" s="398"/>
      <c r="FI195" s="387"/>
      <c r="FJ195" s="385"/>
      <c r="FK195" s="385"/>
      <c r="FL195" s="385"/>
      <c r="FM195" s="385"/>
      <c r="FN195" s="385"/>
      <c r="FO195" s="385"/>
      <c r="FP195" s="385"/>
      <c r="FQ195" s="385"/>
      <c r="FR195" s="386">
        <v>1.8</v>
      </c>
      <c r="FS195" s="386">
        <v>1.8</v>
      </c>
      <c r="FT195" s="386">
        <v>1.8</v>
      </c>
      <c r="FU195" s="386">
        <v>1.7</v>
      </c>
      <c r="FV195" s="386">
        <v>1.7</v>
      </c>
      <c r="FW195" s="386">
        <v>1.7</v>
      </c>
      <c r="FX195" s="386">
        <v>1.5</v>
      </c>
      <c r="FY195" s="386">
        <v>1.5</v>
      </c>
      <c r="FZ195" s="386">
        <v>1.3</v>
      </c>
      <c r="GA195" s="386">
        <v>1.3</v>
      </c>
      <c r="GB195" s="387"/>
      <c r="GC195" s="484">
        <v>49.966846083000021</v>
      </c>
      <c r="GD195" s="484">
        <v>51.379101333000001</v>
      </c>
      <c r="GE195" s="484">
        <v>59.259485628000007</v>
      </c>
      <c r="GF195" s="484">
        <v>59.867696889000001</v>
      </c>
      <c r="GG195" s="485">
        <v>65.810466981000005</v>
      </c>
      <c r="GH195" s="486">
        <v>7.2891200970000014</v>
      </c>
      <c r="GI195" s="484">
        <v>6.0105583440000014</v>
      </c>
      <c r="GJ195" s="484">
        <v>7.987715694000002</v>
      </c>
      <c r="GK195" s="484">
        <v>11.058900111000003</v>
      </c>
      <c r="GL195" s="484">
        <v>5.2196954040000012</v>
      </c>
      <c r="GM195" s="484">
        <v>4.8901691789999999</v>
      </c>
      <c r="GN195" s="484">
        <v>5.5360405799999999</v>
      </c>
      <c r="GO195" s="485">
        <v>7.7109136650000005</v>
      </c>
    </row>
    <row r="196" spans="1:197" hidden="1">
      <c r="A196" s="390" t="s">
        <v>779</v>
      </c>
      <c r="B196" s="402">
        <v>184</v>
      </c>
      <c r="C196" s="392">
        <v>329</v>
      </c>
      <c r="D196" s="392">
        <v>317</v>
      </c>
      <c r="E196" s="392">
        <v>25</v>
      </c>
      <c r="F196" s="392">
        <v>25</v>
      </c>
      <c r="G196" s="392">
        <v>27</v>
      </c>
      <c r="H196" s="393">
        <v>234.5</v>
      </c>
      <c r="I196" s="383">
        <v>4</v>
      </c>
      <c r="J196" s="487">
        <v>0.6</v>
      </c>
      <c r="K196" s="488"/>
      <c r="L196" s="369">
        <v>0.5</v>
      </c>
      <c r="M196" s="384">
        <v>0.6</v>
      </c>
      <c r="N196" s="480">
        <v>0.373</v>
      </c>
      <c r="O196" s="371">
        <v>0.623</v>
      </c>
      <c r="P196" s="371">
        <v>0.873</v>
      </c>
      <c r="Q196" s="371">
        <v>0.57299999999999995</v>
      </c>
      <c r="R196" s="371">
        <f t="shared" si="16"/>
        <v>0.82299999999999995</v>
      </c>
      <c r="S196" s="371">
        <f t="shared" si="17"/>
        <v>1.073</v>
      </c>
      <c r="T196" s="372">
        <f t="shared" si="12"/>
        <v>19.359646113995765</v>
      </c>
      <c r="U196" s="373"/>
      <c r="V196" s="372">
        <f t="shared" si="13"/>
        <v>14.988113120512848</v>
      </c>
      <c r="W196" s="373"/>
      <c r="X196" s="374" t="s">
        <v>587</v>
      </c>
      <c r="Y196" s="374" t="s">
        <v>587</v>
      </c>
      <c r="Z196" s="374" t="s">
        <v>587</v>
      </c>
      <c r="AA196" s="374" t="s">
        <v>587</v>
      </c>
      <c r="AB196" s="374" t="s">
        <v>587</v>
      </c>
      <c r="AC196" s="374" t="s">
        <v>587</v>
      </c>
      <c r="AD196" s="374" t="s">
        <v>587</v>
      </c>
      <c r="AE196" s="374" t="s">
        <v>587</v>
      </c>
      <c r="AF196" s="374" t="s">
        <v>587</v>
      </c>
      <c r="AG196" s="374" t="s">
        <v>587</v>
      </c>
      <c r="AH196" s="374" t="s">
        <v>587</v>
      </c>
      <c r="AI196" s="371">
        <v>0.65</v>
      </c>
      <c r="AJ196" s="371">
        <v>1.2</v>
      </c>
      <c r="AK196" s="371">
        <v>0.8</v>
      </c>
      <c r="AL196" s="371">
        <v>1.2</v>
      </c>
      <c r="AM196" s="371">
        <v>0.9</v>
      </c>
      <c r="AN196" s="371">
        <v>1.2</v>
      </c>
      <c r="AO196" s="371">
        <v>1</v>
      </c>
      <c r="AP196" s="371">
        <v>1.2</v>
      </c>
      <c r="AQ196" s="371">
        <v>1.68</v>
      </c>
      <c r="AR196" s="375">
        <v>1.47</v>
      </c>
      <c r="AS196" s="375">
        <v>1.8480000000000001</v>
      </c>
      <c r="AT196" s="375">
        <v>1.617</v>
      </c>
      <c r="AU196" s="376">
        <v>0.6</v>
      </c>
      <c r="AV196" s="377">
        <v>0.2</v>
      </c>
      <c r="AW196" s="385"/>
      <c r="AX196" s="385"/>
      <c r="AY196" s="385"/>
      <c r="AZ196" s="385"/>
      <c r="BA196" s="398"/>
      <c r="BB196" s="398"/>
      <c r="BC196" s="398"/>
      <c r="BD196" s="398"/>
      <c r="BE196" s="397"/>
      <c r="BF196" s="398"/>
      <c r="BG196" s="398"/>
      <c r="BH196" s="398"/>
      <c r="BI196" s="398"/>
      <c r="BJ196" s="398"/>
      <c r="BK196" s="398"/>
      <c r="BL196" s="386">
        <v>0.8</v>
      </c>
      <c r="BM196" s="386">
        <v>0.8</v>
      </c>
      <c r="BN196" s="375">
        <v>0.7</v>
      </c>
      <c r="BO196" s="386">
        <v>0.7</v>
      </c>
      <c r="BP196" s="386">
        <v>0.7</v>
      </c>
      <c r="BQ196" s="386">
        <v>0.6</v>
      </c>
      <c r="BR196" s="386">
        <v>0.6</v>
      </c>
      <c r="BS196" s="386">
        <v>0.6</v>
      </c>
      <c r="BT196" s="386">
        <v>0.5</v>
      </c>
      <c r="BU196" s="386">
        <v>0.5</v>
      </c>
      <c r="BV196" s="386">
        <v>0.3</v>
      </c>
      <c r="BW196" s="375">
        <v>0.3</v>
      </c>
      <c r="BX196" s="385"/>
      <c r="BY196" s="385"/>
      <c r="BZ196" s="385"/>
      <c r="CA196" s="385"/>
      <c r="CB196" s="398"/>
      <c r="CC196" s="398"/>
      <c r="CD196" s="398"/>
      <c r="CE196" s="398"/>
      <c r="CF196" s="397"/>
      <c r="CG196" s="398"/>
      <c r="CH196" s="398"/>
      <c r="CI196" s="398"/>
      <c r="CJ196" s="398"/>
      <c r="CK196" s="398"/>
      <c r="CL196" s="398"/>
      <c r="CM196" s="386">
        <v>1</v>
      </c>
      <c r="CN196" s="386">
        <v>1</v>
      </c>
      <c r="CO196" s="375">
        <v>0.9</v>
      </c>
      <c r="CP196" s="386">
        <v>0.9</v>
      </c>
      <c r="CQ196" s="386">
        <v>0.9</v>
      </c>
      <c r="CR196" s="386">
        <v>0.8</v>
      </c>
      <c r="CS196" s="386">
        <v>0.8</v>
      </c>
      <c r="CT196" s="386">
        <v>0.8</v>
      </c>
      <c r="CU196" s="386">
        <v>0.7</v>
      </c>
      <c r="CV196" s="386">
        <v>0.7</v>
      </c>
      <c r="CW196" s="386">
        <v>0.5</v>
      </c>
      <c r="CX196" s="375">
        <v>0.5</v>
      </c>
      <c r="CY196" s="385"/>
      <c r="CZ196" s="385"/>
      <c r="DA196" s="385"/>
      <c r="DB196" s="385"/>
      <c r="DC196" s="398"/>
      <c r="DD196" s="398"/>
      <c r="DE196" s="398"/>
      <c r="DF196" s="398"/>
      <c r="DG196" s="397"/>
      <c r="DH196" s="398"/>
      <c r="DI196" s="398"/>
      <c r="DJ196" s="398"/>
      <c r="DK196" s="398"/>
      <c r="DL196" s="398"/>
      <c r="DM196" s="398"/>
      <c r="DN196" s="386">
        <v>1.2</v>
      </c>
      <c r="DO196" s="386">
        <v>1.2</v>
      </c>
      <c r="DP196" s="375">
        <v>1.1000000000000001</v>
      </c>
      <c r="DQ196" s="386">
        <v>1.1000000000000001</v>
      </c>
      <c r="DR196" s="386">
        <v>1.1000000000000001</v>
      </c>
      <c r="DS196" s="386">
        <v>1</v>
      </c>
      <c r="DT196" s="386">
        <v>1</v>
      </c>
      <c r="DU196" s="386">
        <v>1</v>
      </c>
      <c r="DV196" s="386">
        <v>0.9</v>
      </c>
      <c r="DW196" s="386">
        <v>0.9</v>
      </c>
      <c r="DX196" s="386">
        <v>0.7</v>
      </c>
      <c r="DY196" s="375">
        <v>0.7</v>
      </c>
      <c r="DZ196" s="385"/>
      <c r="EA196" s="385"/>
      <c r="EB196" s="385"/>
      <c r="EC196" s="385"/>
      <c r="ED196" s="398"/>
      <c r="EE196" s="398"/>
      <c r="EF196" s="398"/>
      <c r="EG196" s="398"/>
      <c r="EH196" s="397"/>
      <c r="EI196" s="398"/>
      <c r="EJ196" s="398"/>
      <c r="EK196" s="398"/>
      <c r="EL196" s="398"/>
      <c r="EM196" s="398"/>
      <c r="EN196" s="398"/>
      <c r="EO196" s="386">
        <v>1.3</v>
      </c>
      <c r="EP196" s="386">
        <v>1.3</v>
      </c>
      <c r="EQ196" s="375">
        <v>1.2</v>
      </c>
      <c r="ER196" s="386">
        <v>1.2</v>
      </c>
      <c r="ES196" s="386">
        <v>1.2</v>
      </c>
      <c r="ET196" s="386">
        <v>1.1000000000000001</v>
      </c>
      <c r="EU196" s="386">
        <v>1.1000000000000001</v>
      </c>
      <c r="EV196" s="386">
        <v>1.1000000000000001</v>
      </c>
      <c r="EW196" s="386">
        <v>1</v>
      </c>
      <c r="EX196" s="386">
        <v>1</v>
      </c>
      <c r="EY196" s="386">
        <v>0.8</v>
      </c>
      <c r="EZ196" s="375">
        <v>0.8</v>
      </c>
      <c r="FA196" s="385"/>
      <c r="FB196" s="385"/>
      <c r="FC196" s="385"/>
      <c r="FD196" s="385"/>
      <c r="FE196" s="398"/>
      <c r="FF196" s="398"/>
      <c r="FG196" s="398"/>
      <c r="FH196" s="398"/>
      <c r="FI196" s="398"/>
      <c r="FJ196" s="398"/>
      <c r="FK196" s="398"/>
      <c r="FL196" s="398"/>
      <c r="FM196" s="386">
        <v>2</v>
      </c>
      <c r="FN196" s="386">
        <v>2</v>
      </c>
      <c r="FO196" s="386">
        <v>1.9</v>
      </c>
      <c r="FP196" s="386">
        <v>1.9</v>
      </c>
      <c r="FQ196" s="386">
        <v>1.9</v>
      </c>
      <c r="FR196" s="386">
        <v>1.8</v>
      </c>
      <c r="FS196" s="386">
        <v>1.8</v>
      </c>
      <c r="FT196" s="386">
        <v>1.8</v>
      </c>
      <c r="FU196" s="386">
        <v>1.7</v>
      </c>
      <c r="FV196" s="386">
        <v>1.7</v>
      </c>
      <c r="FW196" s="386">
        <v>1.7</v>
      </c>
      <c r="FX196" s="386">
        <v>1.5</v>
      </c>
      <c r="FY196" s="386">
        <v>1.5</v>
      </c>
      <c r="FZ196" s="386">
        <v>1.3</v>
      </c>
      <c r="GA196" s="386">
        <v>1.3</v>
      </c>
      <c r="GB196" s="387"/>
      <c r="GC196" s="484">
        <v>44.865780120000011</v>
      </c>
      <c r="GD196" s="484">
        <v>43.730326898999998</v>
      </c>
      <c r="GE196" s="484">
        <v>51.364037277000016</v>
      </c>
      <c r="GF196" s="484">
        <v>48.857754960000008</v>
      </c>
      <c r="GG196" s="485">
        <v>56.649637925999997</v>
      </c>
      <c r="GH196" s="486">
        <v>7.2891200970000014</v>
      </c>
      <c r="GI196" s="484">
        <v>6.0105583440000014</v>
      </c>
      <c r="GJ196" s="484">
        <v>7.987715694000002</v>
      </c>
      <c r="GK196" s="484">
        <v>11.058900111000003</v>
      </c>
      <c r="GL196" s="484">
        <v>5.2196954040000012</v>
      </c>
      <c r="GM196" s="484">
        <v>4.8901691789999999</v>
      </c>
      <c r="GN196" s="484">
        <v>5.5360405799999999</v>
      </c>
      <c r="GO196" s="485">
        <v>7.7109136650000005</v>
      </c>
    </row>
    <row r="197" spans="1:197" hidden="1">
      <c r="A197" s="390" t="s">
        <v>780</v>
      </c>
      <c r="B197" s="401">
        <v>88.5</v>
      </c>
      <c r="C197" s="392">
        <v>303</v>
      </c>
      <c r="D197" s="392">
        <v>304</v>
      </c>
      <c r="E197" s="392">
        <v>12</v>
      </c>
      <c r="F197" s="392">
        <v>12</v>
      </c>
      <c r="G197" s="392">
        <v>27</v>
      </c>
      <c r="H197" s="393">
        <v>112.7</v>
      </c>
      <c r="I197" s="383">
        <v>4</v>
      </c>
      <c r="J197" s="487">
        <v>0.6</v>
      </c>
      <c r="K197" s="488"/>
      <c r="L197" s="369">
        <v>0.5</v>
      </c>
      <c r="M197" s="384">
        <v>0.6</v>
      </c>
      <c r="N197" s="480">
        <v>0.35099999999999998</v>
      </c>
      <c r="O197" s="371">
        <v>0.60099999999999998</v>
      </c>
      <c r="P197" s="371">
        <v>0.85099999999999998</v>
      </c>
      <c r="Q197" s="371">
        <v>0.55100000000000005</v>
      </c>
      <c r="R197" s="371">
        <f t="shared" si="16"/>
        <v>0.80100000000000005</v>
      </c>
      <c r="S197" s="371">
        <f t="shared" si="17"/>
        <v>1.0510000000000002</v>
      </c>
      <c r="T197" s="372">
        <f t="shared" si="12"/>
        <v>19.359646113995765</v>
      </c>
      <c r="U197" s="373"/>
      <c r="V197" s="372">
        <f t="shared" si="13"/>
        <v>14.988113120512848</v>
      </c>
      <c r="W197" s="373"/>
      <c r="X197" s="371">
        <v>0.67</v>
      </c>
      <c r="Y197" s="371">
        <v>0.72</v>
      </c>
      <c r="Z197" s="371">
        <v>0.83</v>
      </c>
      <c r="AA197" s="371">
        <v>1.46</v>
      </c>
      <c r="AB197" s="371">
        <v>1.88</v>
      </c>
      <c r="AC197" s="371">
        <v>3</v>
      </c>
      <c r="AD197" s="371">
        <v>3.3</v>
      </c>
      <c r="AE197" s="371">
        <v>3.6</v>
      </c>
      <c r="AF197" s="371">
        <v>4</v>
      </c>
      <c r="AG197" s="371">
        <v>5</v>
      </c>
      <c r="AH197" s="374" t="s">
        <v>587</v>
      </c>
      <c r="AI197" s="371">
        <v>0.35</v>
      </c>
      <c r="AJ197" s="371">
        <v>0.49299999999999999</v>
      </c>
      <c r="AK197" s="371">
        <v>0.45</v>
      </c>
      <c r="AL197" s="371">
        <v>0.59299999999999997</v>
      </c>
      <c r="AM197" s="371">
        <v>0.55000000000000004</v>
      </c>
      <c r="AN197" s="371">
        <v>0.69299999999999995</v>
      </c>
      <c r="AO197" s="371">
        <v>0.65</v>
      </c>
      <c r="AP197" s="371">
        <v>0.79300000000000004</v>
      </c>
      <c r="AQ197" s="371">
        <v>1.68</v>
      </c>
      <c r="AR197" s="375">
        <v>1.47</v>
      </c>
      <c r="AS197" s="375">
        <v>1.8480000000000001</v>
      </c>
      <c r="AT197" s="375">
        <v>1.617</v>
      </c>
      <c r="AU197" s="376">
        <v>0.6</v>
      </c>
      <c r="AV197" s="377">
        <v>0.2</v>
      </c>
      <c r="AW197" s="385"/>
      <c r="AX197" s="385"/>
      <c r="AY197" s="385"/>
      <c r="AZ197" s="385"/>
      <c r="BA197" s="398"/>
      <c r="BB197" s="398"/>
      <c r="BC197" s="398"/>
      <c r="BD197" s="398"/>
      <c r="BE197" s="397"/>
      <c r="BF197" s="398"/>
      <c r="BG197" s="398"/>
      <c r="BH197" s="398"/>
      <c r="BI197" s="398"/>
      <c r="BJ197" s="398"/>
      <c r="BK197" s="398"/>
      <c r="BL197" s="386">
        <v>0.8</v>
      </c>
      <c r="BM197" s="386">
        <v>0.8</v>
      </c>
      <c r="BN197" s="375">
        <v>0.7</v>
      </c>
      <c r="BO197" s="386">
        <v>0.7</v>
      </c>
      <c r="BP197" s="386">
        <v>0.7</v>
      </c>
      <c r="BQ197" s="386">
        <v>0.6</v>
      </c>
      <c r="BR197" s="386">
        <v>0.6</v>
      </c>
      <c r="BS197" s="386">
        <v>0.6</v>
      </c>
      <c r="BT197" s="386">
        <v>0.5</v>
      </c>
      <c r="BU197" s="386">
        <v>0.5</v>
      </c>
      <c r="BV197" s="386">
        <v>0.3</v>
      </c>
      <c r="BW197" s="375">
        <v>0.3</v>
      </c>
      <c r="BX197" s="385"/>
      <c r="BY197" s="385"/>
      <c r="BZ197" s="385"/>
      <c r="CA197" s="385"/>
      <c r="CB197" s="398"/>
      <c r="CC197" s="398"/>
      <c r="CD197" s="398"/>
      <c r="CE197" s="398"/>
      <c r="CF197" s="397"/>
      <c r="CG197" s="398"/>
      <c r="CH197" s="398"/>
      <c r="CI197" s="398"/>
      <c r="CJ197" s="398"/>
      <c r="CK197" s="398"/>
      <c r="CL197" s="398"/>
      <c r="CM197" s="386">
        <v>1</v>
      </c>
      <c r="CN197" s="386">
        <v>1</v>
      </c>
      <c r="CO197" s="375">
        <v>0.9</v>
      </c>
      <c r="CP197" s="386">
        <v>0.9</v>
      </c>
      <c r="CQ197" s="386">
        <v>0.9</v>
      </c>
      <c r="CR197" s="386">
        <v>0.8</v>
      </c>
      <c r="CS197" s="386">
        <v>0.8</v>
      </c>
      <c r="CT197" s="386">
        <v>0.8</v>
      </c>
      <c r="CU197" s="386">
        <v>0.7</v>
      </c>
      <c r="CV197" s="386">
        <v>0.7</v>
      </c>
      <c r="CW197" s="386">
        <v>0.5</v>
      </c>
      <c r="CX197" s="375">
        <v>0.5</v>
      </c>
      <c r="CY197" s="385"/>
      <c r="CZ197" s="385"/>
      <c r="DA197" s="385"/>
      <c r="DB197" s="385"/>
      <c r="DC197" s="398"/>
      <c r="DD197" s="398"/>
      <c r="DE197" s="398"/>
      <c r="DF197" s="398"/>
      <c r="DG197" s="397"/>
      <c r="DH197" s="398"/>
      <c r="DI197" s="398"/>
      <c r="DJ197" s="398"/>
      <c r="DK197" s="398"/>
      <c r="DL197" s="398"/>
      <c r="DM197" s="398"/>
      <c r="DN197" s="386">
        <v>1.2</v>
      </c>
      <c r="DO197" s="386">
        <v>1.2</v>
      </c>
      <c r="DP197" s="375">
        <v>1.1000000000000001</v>
      </c>
      <c r="DQ197" s="386">
        <v>1.1000000000000001</v>
      </c>
      <c r="DR197" s="386">
        <v>1.1000000000000001</v>
      </c>
      <c r="DS197" s="386">
        <v>1</v>
      </c>
      <c r="DT197" s="386">
        <v>1</v>
      </c>
      <c r="DU197" s="386">
        <v>1</v>
      </c>
      <c r="DV197" s="386">
        <v>0.9</v>
      </c>
      <c r="DW197" s="386">
        <v>0.9</v>
      </c>
      <c r="DX197" s="386">
        <v>0.7</v>
      </c>
      <c r="DY197" s="375">
        <v>0.7</v>
      </c>
      <c r="DZ197" s="385"/>
      <c r="EA197" s="385"/>
      <c r="EB197" s="385"/>
      <c r="EC197" s="385"/>
      <c r="ED197" s="398"/>
      <c r="EE197" s="398"/>
      <c r="EF197" s="398"/>
      <c r="EG197" s="398"/>
      <c r="EH197" s="397"/>
      <c r="EI197" s="398"/>
      <c r="EJ197" s="398"/>
      <c r="EK197" s="398"/>
      <c r="EL197" s="398"/>
      <c r="EM197" s="398"/>
      <c r="EN197" s="398"/>
      <c r="EO197" s="386">
        <v>1.3</v>
      </c>
      <c r="EP197" s="386">
        <v>1.3</v>
      </c>
      <c r="EQ197" s="375">
        <v>1.2</v>
      </c>
      <c r="ER197" s="386">
        <v>1.2</v>
      </c>
      <c r="ES197" s="386">
        <v>1.2</v>
      </c>
      <c r="ET197" s="386">
        <v>1.1000000000000001</v>
      </c>
      <c r="EU197" s="386">
        <v>1.1000000000000001</v>
      </c>
      <c r="EV197" s="386">
        <v>1.1000000000000001</v>
      </c>
      <c r="EW197" s="386">
        <v>1</v>
      </c>
      <c r="EX197" s="386">
        <v>1</v>
      </c>
      <c r="EY197" s="386">
        <v>0.8</v>
      </c>
      <c r="EZ197" s="375">
        <v>0.8</v>
      </c>
      <c r="FA197" s="385"/>
      <c r="FB197" s="385"/>
      <c r="FC197" s="385"/>
      <c r="FD197" s="385"/>
      <c r="FE197" s="398"/>
      <c r="FF197" s="398"/>
      <c r="FG197" s="398"/>
      <c r="FH197" s="398"/>
      <c r="FI197" s="398"/>
      <c r="FJ197" s="398"/>
      <c r="FK197" s="398"/>
      <c r="FL197" s="398"/>
      <c r="FM197" s="386">
        <v>2</v>
      </c>
      <c r="FN197" s="386">
        <v>2</v>
      </c>
      <c r="FO197" s="386">
        <v>1.9</v>
      </c>
      <c r="FP197" s="386">
        <v>1.9</v>
      </c>
      <c r="FQ197" s="386">
        <v>1.9</v>
      </c>
      <c r="FR197" s="386">
        <v>1.8</v>
      </c>
      <c r="FS197" s="386">
        <v>1.8</v>
      </c>
      <c r="FT197" s="386">
        <v>1.8</v>
      </c>
      <c r="FU197" s="386">
        <v>1.7</v>
      </c>
      <c r="FV197" s="386">
        <v>1.7</v>
      </c>
      <c r="FW197" s="386">
        <v>1.7</v>
      </c>
      <c r="FX197" s="386">
        <v>1.5</v>
      </c>
      <c r="FY197" s="386">
        <v>1.5</v>
      </c>
      <c r="FZ197" s="386">
        <v>1.3</v>
      </c>
      <c r="GA197" s="386">
        <v>1.3</v>
      </c>
      <c r="GB197" s="387"/>
      <c r="GC197" s="484">
        <v>57.097793592000002</v>
      </c>
      <c r="GD197" s="484">
        <v>62.867954708999996</v>
      </c>
      <c r="GE197" s="484">
        <v>70.186575249000015</v>
      </c>
      <c r="GF197" s="484">
        <v>74.032303212000002</v>
      </c>
      <c r="GG197" s="485">
        <v>80.309620881000001</v>
      </c>
      <c r="GH197" s="486">
        <v>7.2891200970000014</v>
      </c>
      <c r="GI197" s="484">
        <v>6.0105583440000014</v>
      </c>
      <c r="GJ197" s="484">
        <v>7.987715694000002</v>
      </c>
      <c r="GK197" s="484">
        <v>11.058900111000003</v>
      </c>
      <c r="GL197" s="484">
        <v>5.2196954040000012</v>
      </c>
      <c r="GM197" s="484">
        <v>4.8901691789999999</v>
      </c>
      <c r="GN197" s="484">
        <v>5.5360405799999999</v>
      </c>
      <c r="GO197" s="485">
        <v>7.7109136650000005</v>
      </c>
    </row>
    <row r="198" spans="1:197" hidden="1">
      <c r="A198" s="390" t="s">
        <v>781</v>
      </c>
      <c r="B198" s="402">
        <v>109</v>
      </c>
      <c r="C198" s="392">
        <v>346.4</v>
      </c>
      <c r="D198" s="392">
        <v>371</v>
      </c>
      <c r="E198" s="392">
        <v>12.8</v>
      </c>
      <c r="F198" s="392">
        <v>12.9</v>
      </c>
      <c r="G198" s="392">
        <v>15.2</v>
      </c>
      <c r="H198" s="393">
        <v>138.69999999999999</v>
      </c>
      <c r="I198" s="383">
        <v>4</v>
      </c>
      <c r="J198" s="487">
        <v>0.6</v>
      </c>
      <c r="K198" s="488"/>
      <c r="L198" s="369">
        <v>0.5</v>
      </c>
      <c r="M198" s="384">
        <v>0.6</v>
      </c>
      <c r="N198" s="480">
        <v>0.38100000000000001</v>
      </c>
      <c r="O198" s="371">
        <v>0.63100000000000001</v>
      </c>
      <c r="P198" s="371">
        <v>0.88100000000000001</v>
      </c>
      <c r="Q198" s="371">
        <v>0.58099999999999996</v>
      </c>
      <c r="R198" s="371">
        <f t="shared" si="16"/>
        <v>0.83099999999999996</v>
      </c>
      <c r="S198" s="371">
        <f t="shared" si="17"/>
        <v>1.081</v>
      </c>
      <c r="T198" s="372">
        <f t="shared" si="12"/>
        <v>19.359646113995765</v>
      </c>
      <c r="U198" s="373"/>
      <c r="V198" s="372">
        <f t="shared" si="13"/>
        <v>14.988113120512848</v>
      </c>
      <c r="W198" s="373"/>
      <c r="X198" s="371">
        <v>0.67</v>
      </c>
      <c r="Y198" s="371">
        <v>0.72</v>
      </c>
      <c r="Z198" s="371">
        <v>0.83</v>
      </c>
      <c r="AA198" s="371">
        <v>1.46</v>
      </c>
      <c r="AB198" s="371">
        <v>1.88</v>
      </c>
      <c r="AC198" s="371">
        <v>3</v>
      </c>
      <c r="AD198" s="371">
        <v>3.3</v>
      </c>
      <c r="AE198" s="371">
        <v>3.6</v>
      </c>
      <c r="AF198" s="371">
        <v>4</v>
      </c>
      <c r="AG198" s="371">
        <v>5</v>
      </c>
      <c r="AH198" s="374" t="s">
        <v>587</v>
      </c>
      <c r="AI198" s="371">
        <v>0.35</v>
      </c>
      <c r="AJ198" s="371">
        <v>0.441</v>
      </c>
      <c r="AK198" s="371">
        <v>0.45</v>
      </c>
      <c r="AL198" s="371">
        <v>0.54100000000000004</v>
      </c>
      <c r="AM198" s="371">
        <v>0.55000000000000004</v>
      </c>
      <c r="AN198" s="371">
        <v>0.64100000000000001</v>
      </c>
      <c r="AO198" s="371">
        <v>0.65</v>
      </c>
      <c r="AP198" s="371">
        <v>0.74099999999999999</v>
      </c>
      <c r="AQ198" s="371">
        <v>1.68</v>
      </c>
      <c r="AR198" s="375">
        <v>1.47</v>
      </c>
      <c r="AS198" s="375">
        <v>1.8480000000000001</v>
      </c>
      <c r="AT198" s="375">
        <v>1.617</v>
      </c>
      <c r="AU198" s="376">
        <v>0.62</v>
      </c>
      <c r="AV198" s="377">
        <v>0.22</v>
      </c>
      <c r="AW198" s="385"/>
      <c r="AX198" s="385"/>
      <c r="AY198" s="385"/>
      <c r="AZ198" s="385"/>
      <c r="BA198" s="398"/>
      <c r="BB198" s="398"/>
      <c r="BC198" s="398"/>
      <c r="BD198" s="398"/>
      <c r="BE198" s="397"/>
      <c r="BF198" s="398"/>
      <c r="BG198" s="398"/>
      <c r="BH198" s="398"/>
      <c r="BI198" s="398"/>
      <c r="BJ198" s="398"/>
      <c r="BK198" s="398"/>
      <c r="BL198" s="386">
        <v>0.8</v>
      </c>
      <c r="BM198" s="386">
        <v>0.8</v>
      </c>
      <c r="BN198" s="375">
        <v>0.7</v>
      </c>
      <c r="BO198" s="386">
        <v>0.7</v>
      </c>
      <c r="BP198" s="386">
        <v>0.7</v>
      </c>
      <c r="BQ198" s="386">
        <v>0.6</v>
      </c>
      <c r="BR198" s="386">
        <v>0.6</v>
      </c>
      <c r="BS198" s="386">
        <v>0.6</v>
      </c>
      <c r="BT198" s="386">
        <v>0.5</v>
      </c>
      <c r="BU198" s="386">
        <v>0.5</v>
      </c>
      <c r="BV198" s="386">
        <v>0.3</v>
      </c>
      <c r="BW198" s="375">
        <v>0.3</v>
      </c>
      <c r="BX198" s="385"/>
      <c r="BY198" s="385"/>
      <c r="BZ198" s="385"/>
      <c r="CA198" s="385"/>
      <c r="CB198" s="398"/>
      <c r="CC198" s="398"/>
      <c r="CD198" s="398"/>
      <c r="CE198" s="398"/>
      <c r="CF198" s="397"/>
      <c r="CG198" s="398"/>
      <c r="CH198" s="398"/>
      <c r="CI198" s="398"/>
      <c r="CJ198" s="398"/>
      <c r="CK198" s="398"/>
      <c r="CL198" s="398"/>
      <c r="CM198" s="386">
        <v>1</v>
      </c>
      <c r="CN198" s="386">
        <v>1</v>
      </c>
      <c r="CO198" s="375">
        <v>0.9</v>
      </c>
      <c r="CP198" s="386">
        <v>0.9</v>
      </c>
      <c r="CQ198" s="386">
        <v>0.9</v>
      </c>
      <c r="CR198" s="386">
        <v>0.8</v>
      </c>
      <c r="CS198" s="386">
        <v>0.8</v>
      </c>
      <c r="CT198" s="386">
        <v>0.8</v>
      </c>
      <c r="CU198" s="386">
        <v>0.7</v>
      </c>
      <c r="CV198" s="386">
        <v>0.7</v>
      </c>
      <c r="CW198" s="386">
        <v>0.5</v>
      </c>
      <c r="CX198" s="375">
        <v>0.5</v>
      </c>
      <c r="CY198" s="385"/>
      <c r="CZ198" s="385"/>
      <c r="DA198" s="385"/>
      <c r="DB198" s="385"/>
      <c r="DC198" s="398"/>
      <c r="DD198" s="398"/>
      <c r="DE198" s="398"/>
      <c r="DF198" s="398"/>
      <c r="DG198" s="397"/>
      <c r="DH198" s="398"/>
      <c r="DI198" s="398"/>
      <c r="DJ198" s="398"/>
      <c r="DK198" s="398"/>
      <c r="DL198" s="398"/>
      <c r="DM198" s="398"/>
      <c r="DN198" s="386">
        <v>1.2</v>
      </c>
      <c r="DO198" s="386">
        <v>1.2</v>
      </c>
      <c r="DP198" s="375">
        <v>1.1000000000000001</v>
      </c>
      <c r="DQ198" s="386">
        <v>1.1000000000000001</v>
      </c>
      <c r="DR198" s="386">
        <v>1.1000000000000001</v>
      </c>
      <c r="DS198" s="386">
        <v>1</v>
      </c>
      <c r="DT198" s="386">
        <v>1</v>
      </c>
      <c r="DU198" s="386">
        <v>1</v>
      </c>
      <c r="DV198" s="386">
        <v>0.9</v>
      </c>
      <c r="DW198" s="386">
        <v>0.9</v>
      </c>
      <c r="DX198" s="386">
        <v>0.7</v>
      </c>
      <c r="DY198" s="375">
        <v>0.7</v>
      </c>
      <c r="DZ198" s="385"/>
      <c r="EA198" s="385"/>
      <c r="EB198" s="385"/>
      <c r="EC198" s="385"/>
      <c r="ED198" s="398"/>
      <c r="EE198" s="398"/>
      <c r="EF198" s="398"/>
      <c r="EG198" s="398"/>
      <c r="EH198" s="397"/>
      <c r="EI198" s="398"/>
      <c r="EJ198" s="398"/>
      <c r="EK198" s="398"/>
      <c r="EL198" s="398"/>
      <c r="EM198" s="398"/>
      <c r="EN198" s="398"/>
      <c r="EO198" s="386">
        <v>1.3</v>
      </c>
      <c r="EP198" s="386">
        <v>1.3</v>
      </c>
      <c r="EQ198" s="375">
        <v>1.2</v>
      </c>
      <c r="ER198" s="386">
        <v>1.2</v>
      </c>
      <c r="ES198" s="386">
        <v>1.2</v>
      </c>
      <c r="ET198" s="386">
        <v>1.1000000000000001</v>
      </c>
      <c r="EU198" s="386">
        <v>1.1000000000000001</v>
      </c>
      <c r="EV198" s="386">
        <v>1.1000000000000001</v>
      </c>
      <c r="EW198" s="386">
        <v>1</v>
      </c>
      <c r="EX198" s="386">
        <v>1</v>
      </c>
      <c r="EY198" s="386">
        <v>0.8</v>
      </c>
      <c r="EZ198" s="375">
        <v>0.8</v>
      </c>
      <c r="FA198" s="385"/>
      <c r="FB198" s="385"/>
      <c r="FC198" s="385"/>
      <c r="FD198" s="385"/>
      <c r="FE198" s="398"/>
      <c r="FF198" s="398"/>
      <c r="FG198" s="398"/>
      <c r="FH198" s="398"/>
      <c r="FI198" s="398"/>
      <c r="FJ198" s="398"/>
      <c r="FK198" s="398"/>
      <c r="FL198" s="398"/>
      <c r="FM198" s="386">
        <v>2</v>
      </c>
      <c r="FN198" s="386">
        <v>2</v>
      </c>
      <c r="FO198" s="386">
        <v>1.9</v>
      </c>
      <c r="FP198" s="386">
        <v>1.9</v>
      </c>
      <c r="FQ198" s="386">
        <v>1.9</v>
      </c>
      <c r="FR198" s="386">
        <v>1.8</v>
      </c>
      <c r="FS198" s="386">
        <v>1.8</v>
      </c>
      <c r="FT198" s="386">
        <v>1.8</v>
      </c>
      <c r="FU198" s="386">
        <v>1.7</v>
      </c>
      <c r="FV198" s="386">
        <v>1.7</v>
      </c>
      <c r="FW198" s="386">
        <v>1.7</v>
      </c>
      <c r="FX198" s="386">
        <v>1.5</v>
      </c>
      <c r="FY198" s="386">
        <v>1.5</v>
      </c>
      <c r="FZ198" s="386">
        <v>1.3</v>
      </c>
      <c r="GA198" s="386">
        <v>1.3</v>
      </c>
      <c r="GB198" s="387"/>
      <c r="GC198" s="484">
        <v>59.641736049000016</v>
      </c>
      <c r="GD198" s="484">
        <v>67.822773795000003</v>
      </c>
      <c r="GE198" s="484">
        <v>69.698876435999992</v>
      </c>
      <c r="GF198" s="484">
        <v>75.823670538000016</v>
      </c>
      <c r="GG198" s="485">
        <v>77.989756257000025</v>
      </c>
      <c r="GH198" s="486">
        <v>7.2891200970000014</v>
      </c>
      <c r="GI198" s="484">
        <v>6.0105583440000014</v>
      </c>
      <c r="GJ198" s="484">
        <v>7.987715694000002</v>
      </c>
      <c r="GK198" s="484">
        <v>11.058900111000003</v>
      </c>
      <c r="GL198" s="484">
        <v>5.2196954040000012</v>
      </c>
      <c r="GM198" s="484">
        <v>4.8901691789999999</v>
      </c>
      <c r="GN198" s="484">
        <v>5.5360405799999999</v>
      </c>
      <c r="GO198" s="485">
        <v>7.7109136650000005</v>
      </c>
    </row>
    <row r="199" spans="1:197" hidden="1">
      <c r="A199" s="390" t="s">
        <v>801</v>
      </c>
      <c r="B199" s="402">
        <v>133</v>
      </c>
      <c r="C199" s="392">
        <v>352</v>
      </c>
      <c r="D199" s="392">
        <v>373.8</v>
      </c>
      <c r="E199" s="392">
        <v>15.6</v>
      </c>
      <c r="F199" s="392">
        <v>15.7</v>
      </c>
      <c r="G199" s="392">
        <v>15.2</v>
      </c>
      <c r="H199" s="393">
        <v>169.4</v>
      </c>
      <c r="I199" s="383">
        <v>4</v>
      </c>
      <c r="J199" s="487">
        <v>0.6</v>
      </c>
      <c r="K199" s="488"/>
      <c r="L199" s="369">
        <v>0.5</v>
      </c>
      <c r="M199" s="384">
        <v>0.6</v>
      </c>
      <c r="N199" s="480">
        <v>0.38100000000000001</v>
      </c>
      <c r="O199" s="371">
        <v>0.63100000000000001</v>
      </c>
      <c r="P199" s="371">
        <v>0.88100000000000001</v>
      </c>
      <c r="Q199" s="371">
        <v>0.58099999999999996</v>
      </c>
      <c r="R199" s="371">
        <f t="shared" si="16"/>
        <v>0.83099999999999996</v>
      </c>
      <c r="S199" s="371">
        <f t="shared" si="17"/>
        <v>1.081</v>
      </c>
      <c r="T199" s="372">
        <f t="shared" si="12"/>
        <v>19.359646113995765</v>
      </c>
      <c r="U199" s="373"/>
      <c r="V199" s="372">
        <f t="shared" si="13"/>
        <v>14.988113120512848</v>
      </c>
      <c r="W199" s="373"/>
      <c r="X199" s="371">
        <v>0.67</v>
      </c>
      <c r="Y199" s="371">
        <v>0.72</v>
      </c>
      <c r="Z199" s="371">
        <v>0.83</v>
      </c>
      <c r="AA199" s="371">
        <v>1.46</v>
      </c>
      <c r="AB199" s="371">
        <v>1.88</v>
      </c>
      <c r="AC199" s="371">
        <v>3</v>
      </c>
      <c r="AD199" s="371">
        <v>3.3</v>
      </c>
      <c r="AE199" s="371">
        <v>3.6</v>
      </c>
      <c r="AF199" s="371">
        <v>4</v>
      </c>
      <c r="AG199" s="371">
        <v>5</v>
      </c>
      <c r="AH199" s="374" t="s">
        <v>587</v>
      </c>
      <c r="AI199" s="371">
        <v>0.5</v>
      </c>
      <c r="AJ199" s="371">
        <v>0.621</v>
      </c>
      <c r="AK199" s="371">
        <v>0.6</v>
      </c>
      <c r="AL199" s="371">
        <v>0.72099999999999997</v>
      </c>
      <c r="AM199" s="371">
        <v>0.7</v>
      </c>
      <c r="AN199" s="371">
        <v>0.82099999999999995</v>
      </c>
      <c r="AO199" s="371">
        <v>0.8</v>
      </c>
      <c r="AP199" s="371">
        <v>0.92100000000000004</v>
      </c>
      <c r="AQ199" s="371">
        <v>1.68</v>
      </c>
      <c r="AR199" s="375">
        <v>1.47</v>
      </c>
      <c r="AS199" s="375">
        <v>1.8480000000000001</v>
      </c>
      <c r="AT199" s="375">
        <v>1.617</v>
      </c>
      <c r="AU199" s="376">
        <v>0.62</v>
      </c>
      <c r="AV199" s="377">
        <v>0.22</v>
      </c>
      <c r="AW199" s="385"/>
      <c r="AX199" s="385"/>
      <c r="AY199" s="385"/>
      <c r="AZ199" s="385"/>
      <c r="BA199" s="398"/>
      <c r="BB199" s="398"/>
      <c r="BC199" s="398"/>
      <c r="BD199" s="398"/>
      <c r="BE199" s="397"/>
      <c r="BF199" s="398"/>
      <c r="BG199" s="398"/>
      <c r="BH199" s="398"/>
      <c r="BI199" s="398"/>
      <c r="BJ199" s="398"/>
      <c r="BK199" s="398"/>
      <c r="BL199" s="386">
        <v>0.8</v>
      </c>
      <c r="BM199" s="386">
        <v>0.8</v>
      </c>
      <c r="BN199" s="375">
        <v>0.7</v>
      </c>
      <c r="BO199" s="386">
        <v>0.7</v>
      </c>
      <c r="BP199" s="386">
        <v>0.7</v>
      </c>
      <c r="BQ199" s="386">
        <v>0.6</v>
      </c>
      <c r="BR199" s="386">
        <v>0.6</v>
      </c>
      <c r="BS199" s="386">
        <v>0.6</v>
      </c>
      <c r="BT199" s="386">
        <v>0.5</v>
      </c>
      <c r="BU199" s="386">
        <v>0.5</v>
      </c>
      <c r="BV199" s="386">
        <v>0.3</v>
      </c>
      <c r="BW199" s="375">
        <v>0.3</v>
      </c>
      <c r="BX199" s="385"/>
      <c r="BY199" s="385"/>
      <c r="BZ199" s="385"/>
      <c r="CA199" s="385"/>
      <c r="CB199" s="398"/>
      <c r="CC199" s="398"/>
      <c r="CD199" s="398"/>
      <c r="CE199" s="398"/>
      <c r="CF199" s="397"/>
      <c r="CG199" s="398"/>
      <c r="CH199" s="398"/>
      <c r="CI199" s="398"/>
      <c r="CJ199" s="398"/>
      <c r="CK199" s="398"/>
      <c r="CL199" s="398"/>
      <c r="CM199" s="386">
        <v>1</v>
      </c>
      <c r="CN199" s="386">
        <v>1</v>
      </c>
      <c r="CO199" s="375">
        <v>0.9</v>
      </c>
      <c r="CP199" s="386">
        <v>0.9</v>
      </c>
      <c r="CQ199" s="386">
        <v>0.9</v>
      </c>
      <c r="CR199" s="386">
        <v>0.8</v>
      </c>
      <c r="CS199" s="386">
        <v>0.8</v>
      </c>
      <c r="CT199" s="386">
        <v>0.8</v>
      </c>
      <c r="CU199" s="386">
        <v>0.7</v>
      </c>
      <c r="CV199" s="386">
        <v>0.7</v>
      </c>
      <c r="CW199" s="386">
        <v>0.5</v>
      </c>
      <c r="CX199" s="375">
        <v>0.5</v>
      </c>
      <c r="CY199" s="385"/>
      <c r="CZ199" s="385"/>
      <c r="DA199" s="385"/>
      <c r="DB199" s="385"/>
      <c r="DC199" s="398"/>
      <c r="DD199" s="398"/>
      <c r="DE199" s="398"/>
      <c r="DF199" s="398"/>
      <c r="DG199" s="397"/>
      <c r="DH199" s="398"/>
      <c r="DI199" s="398"/>
      <c r="DJ199" s="398"/>
      <c r="DK199" s="398"/>
      <c r="DL199" s="398"/>
      <c r="DM199" s="398"/>
      <c r="DN199" s="386">
        <v>1.2</v>
      </c>
      <c r="DO199" s="386">
        <v>1.2</v>
      </c>
      <c r="DP199" s="375">
        <v>1.1000000000000001</v>
      </c>
      <c r="DQ199" s="386">
        <v>1.1000000000000001</v>
      </c>
      <c r="DR199" s="386">
        <v>1.1000000000000001</v>
      </c>
      <c r="DS199" s="386">
        <v>1</v>
      </c>
      <c r="DT199" s="386">
        <v>1</v>
      </c>
      <c r="DU199" s="386">
        <v>1</v>
      </c>
      <c r="DV199" s="386">
        <v>0.9</v>
      </c>
      <c r="DW199" s="386">
        <v>0.9</v>
      </c>
      <c r="DX199" s="386">
        <v>0.7</v>
      </c>
      <c r="DY199" s="375">
        <v>0.7</v>
      </c>
      <c r="DZ199" s="385"/>
      <c r="EA199" s="385"/>
      <c r="EB199" s="385"/>
      <c r="EC199" s="385"/>
      <c r="ED199" s="398"/>
      <c r="EE199" s="398"/>
      <c r="EF199" s="398"/>
      <c r="EG199" s="398"/>
      <c r="EH199" s="397"/>
      <c r="EI199" s="398"/>
      <c r="EJ199" s="398"/>
      <c r="EK199" s="398"/>
      <c r="EL199" s="398"/>
      <c r="EM199" s="398"/>
      <c r="EN199" s="398"/>
      <c r="EO199" s="386">
        <v>1.3</v>
      </c>
      <c r="EP199" s="386">
        <v>1.3</v>
      </c>
      <c r="EQ199" s="375">
        <v>1.2</v>
      </c>
      <c r="ER199" s="386">
        <v>1.2</v>
      </c>
      <c r="ES199" s="386">
        <v>1.2</v>
      </c>
      <c r="ET199" s="386">
        <v>1.1000000000000001</v>
      </c>
      <c r="EU199" s="386">
        <v>1.1000000000000001</v>
      </c>
      <c r="EV199" s="386">
        <v>1.1000000000000001</v>
      </c>
      <c r="EW199" s="386">
        <v>1</v>
      </c>
      <c r="EX199" s="386">
        <v>1</v>
      </c>
      <c r="EY199" s="386">
        <v>0.8</v>
      </c>
      <c r="EZ199" s="375">
        <v>0.8</v>
      </c>
      <c r="FA199" s="385"/>
      <c r="FB199" s="385"/>
      <c r="FC199" s="385"/>
      <c r="FD199" s="385"/>
      <c r="FE199" s="398"/>
      <c r="FF199" s="398"/>
      <c r="FG199" s="398"/>
      <c r="FH199" s="398"/>
      <c r="FI199" s="398"/>
      <c r="FJ199" s="398"/>
      <c r="FK199" s="398"/>
      <c r="FL199" s="398"/>
      <c r="FM199" s="386">
        <v>2</v>
      </c>
      <c r="FN199" s="386">
        <v>2</v>
      </c>
      <c r="FO199" s="386">
        <v>1.9</v>
      </c>
      <c r="FP199" s="386">
        <v>1.9</v>
      </c>
      <c r="FQ199" s="386">
        <v>1.9</v>
      </c>
      <c r="FR199" s="386">
        <v>1.8</v>
      </c>
      <c r="FS199" s="386">
        <v>1.8</v>
      </c>
      <c r="FT199" s="386">
        <v>1.8</v>
      </c>
      <c r="FU199" s="386">
        <v>1.7</v>
      </c>
      <c r="FV199" s="386">
        <v>1.7</v>
      </c>
      <c r="FW199" s="386">
        <v>1.7</v>
      </c>
      <c r="FX199" s="386">
        <v>1.5</v>
      </c>
      <c r="FY199" s="386">
        <v>1.5</v>
      </c>
      <c r="FZ199" s="386">
        <v>1.3</v>
      </c>
      <c r="GA199" s="386">
        <v>1.3</v>
      </c>
      <c r="GB199" s="387"/>
      <c r="GC199" s="484">
        <v>51.008148954000006</v>
      </c>
      <c r="GD199" s="484">
        <v>53.034892155000009</v>
      </c>
      <c r="GE199" s="484">
        <v>62.001143820000003</v>
      </c>
      <c r="GF199" s="484">
        <v>62.512066385999994</v>
      </c>
      <c r="GG199" s="485">
        <v>70.63473091500002</v>
      </c>
      <c r="GH199" s="486">
        <v>7.2891200970000014</v>
      </c>
      <c r="GI199" s="484">
        <v>6.0105583440000014</v>
      </c>
      <c r="GJ199" s="484">
        <v>7.987715694000002</v>
      </c>
      <c r="GK199" s="484">
        <v>11.058900111000003</v>
      </c>
      <c r="GL199" s="484">
        <v>5.2196954040000012</v>
      </c>
      <c r="GM199" s="484">
        <v>4.8901691789999999</v>
      </c>
      <c r="GN199" s="484">
        <v>5.5360405799999999</v>
      </c>
      <c r="GO199" s="485">
        <v>7.7109136650000005</v>
      </c>
    </row>
    <row r="200" spans="1:197" hidden="1">
      <c r="A200" s="390" t="s">
        <v>802</v>
      </c>
      <c r="B200" s="402">
        <v>152</v>
      </c>
      <c r="C200" s="392">
        <v>356.4</v>
      </c>
      <c r="D200" s="392">
        <v>376</v>
      </c>
      <c r="E200" s="392">
        <v>17.8</v>
      </c>
      <c r="F200" s="392">
        <v>17.899999999999999</v>
      </c>
      <c r="G200" s="392">
        <v>15.2</v>
      </c>
      <c r="H200" s="393">
        <v>193.7</v>
      </c>
      <c r="I200" s="383">
        <v>4</v>
      </c>
      <c r="J200" s="487">
        <v>0.6</v>
      </c>
      <c r="K200" s="488"/>
      <c r="L200" s="369">
        <v>0.5</v>
      </c>
      <c r="M200" s="384">
        <v>0.6</v>
      </c>
      <c r="N200" s="480">
        <v>0.38100000000000001</v>
      </c>
      <c r="O200" s="371">
        <v>0.63100000000000001</v>
      </c>
      <c r="P200" s="371">
        <v>0.88100000000000001</v>
      </c>
      <c r="Q200" s="371">
        <v>0.58099999999999996</v>
      </c>
      <c r="R200" s="371">
        <f t="shared" ref="R200:R231" si="18">Q200+$R$3</f>
        <v>0.83099999999999996</v>
      </c>
      <c r="S200" s="371">
        <f t="shared" ref="S200:S231" si="19">Q200+$S$3</f>
        <v>1.081</v>
      </c>
      <c r="T200" s="372">
        <f t="shared" si="12"/>
        <v>19.359646113995765</v>
      </c>
      <c r="U200" s="373"/>
      <c r="V200" s="372">
        <f t="shared" si="13"/>
        <v>14.988113120512848</v>
      </c>
      <c r="W200" s="373"/>
      <c r="X200" s="371">
        <v>0.67</v>
      </c>
      <c r="Y200" s="371">
        <v>0.72</v>
      </c>
      <c r="Z200" s="371">
        <v>0.83</v>
      </c>
      <c r="AA200" s="371">
        <v>1.46</v>
      </c>
      <c r="AB200" s="371">
        <v>1.88</v>
      </c>
      <c r="AC200" s="371">
        <v>3</v>
      </c>
      <c r="AD200" s="371">
        <v>3.3</v>
      </c>
      <c r="AE200" s="371">
        <v>3.6</v>
      </c>
      <c r="AF200" s="371">
        <v>4</v>
      </c>
      <c r="AG200" s="371">
        <v>5</v>
      </c>
      <c r="AH200" s="374" t="s">
        <v>587</v>
      </c>
      <c r="AI200" s="371">
        <v>0.57499999999999996</v>
      </c>
      <c r="AJ200" s="371">
        <v>0.71099999999999997</v>
      </c>
      <c r="AK200" s="371">
        <v>0.67500000000000004</v>
      </c>
      <c r="AL200" s="371">
        <v>0.81100000000000005</v>
      </c>
      <c r="AM200" s="371">
        <v>0.77500000000000002</v>
      </c>
      <c r="AN200" s="371">
        <v>0.91100000000000003</v>
      </c>
      <c r="AO200" s="371">
        <v>0.875</v>
      </c>
      <c r="AP200" s="371">
        <v>1.0109999999999999</v>
      </c>
      <c r="AQ200" s="371">
        <v>1.68</v>
      </c>
      <c r="AR200" s="375">
        <v>1.47</v>
      </c>
      <c r="AS200" s="375">
        <v>1.8480000000000001</v>
      </c>
      <c r="AT200" s="375">
        <v>1.617</v>
      </c>
      <c r="AU200" s="376">
        <v>0.62</v>
      </c>
      <c r="AV200" s="377">
        <v>0.22</v>
      </c>
      <c r="AW200" s="385"/>
      <c r="AX200" s="385"/>
      <c r="AY200" s="385"/>
      <c r="AZ200" s="385"/>
      <c r="BA200" s="398"/>
      <c r="BB200" s="398"/>
      <c r="BC200" s="398"/>
      <c r="BD200" s="398"/>
      <c r="BE200" s="397"/>
      <c r="BF200" s="398"/>
      <c r="BG200" s="398"/>
      <c r="BH200" s="398"/>
      <c r="BI200" s="398"/>
      <c r="BJ200" s="398"/>
      <c r="BK200" s="398"/>
      <c r="BL200" s="386">
        <v>0.8</v>
      </c>
      <c r="BM200" s="386">
        <v>0.8</v>
      </c>
      <c r="BN200" s="375">
        <v>0.7</v>
      </c>
      <c r="BO200" s="386">
        <v>0.7</v>
      </c>
      <c r="BP200" s="386">
        <v>0.7</v>
      </c>
      <c r="BQ200" s="386">
        <v>0.6</v>
      </c>
      <c r="BR200" s="386">
        <v>0.6</v>
      </c>
      <c r="BS200" s="386">
        <v>0.6</v>
      </c>
      <c r="BT200" s="386">
        <v>0.5</v>
      </c>
      <c r="BU200" s="386">
        <v>0.5</v>
      </c>
      <c r="BV200" s="386">
        <v>0.3</v>
      </c>
      <c r="BW200" s="375">
        <v>0.3</v>
      </c>
      <c r="BX200" s="385"/>
      <c r="BY200" s="385"/>
      <c r="BZ200" s="385"/>
      <c r="CA200" s="385"/>
      <c r="CB200" s="398"/>
      <c r="CC200" s="398"/>
      <c r="CD200" s="398"/>
      <c r="CE200" s="398"/>
      <c r="CF200" s="397"/>
      <c r="CG200" s="398"/>
      <c r="CH200" s="398"/>
      <c r="CI200" s="398"/>
      <c r="CJ200" s="398"/>
      <c r="CK200" s="398"/>
      <c r="CL200" s="398"/>
      <c r="CM200" s="386">
        <v>1</v>
      </c>
      <c r="CN200" s="386">
        <v>1</v>
      </c>
      <c r="CO200" s="375">
        <v>0.9</v>
      </c>
      <c r="CP200" s="386">
        <v>0.9</v>
      </c>
      <c r="CQ200" s="386">
        <v>0.9</v>
      </c>
      <c r="CR200" s="386">
        <v>0.8</v>
      </c>
      <c r="CS200" s="386">
        <v>0.8</v>
      </c>
      <c r="CT200" s="386">
        <v>0.8</v>
      </c>
      <c r="CU200" s="386">
        <v>0.7</v>
      </c>
      <c r="CV200" s="386">
        <v>0.7</v>
      </c>
      <c r="CW200" s="386">
        <v>0.5</v>
      </c>
      <c r="CX200" s="375">
        <v>0.5</v>
      </c>
      <c r="CY200" s="385"/>
      <c r="CZ200" s="385"/>
      <c r="DA200" s="385"/>
      <c r="DB200" s="385"/>
      <c r="DC200" s="398"/>
      <c r="DD200" s="398"/>
      <c r="DE200" s="398"/>
      <c r="DF200" s="398"/>
      <c r="DG200" s="397"/>
      <c r="DH200" s="398"/>
      <c r="DI200" s="398"/>
      <c r="DJ200" s="398"/>
      <c r="DK200" s="398"/>
      <c r="DL200" s="398"/>
      <c r="DM200" s="398"/>
      <c r="DN200" s="386">
        <v>1.2</v>
      </c>
      <c r="DO200" s="386">
        <v>1.2</v>
      </c>
      <c r="DP200" s="375">
        <v>1.1000000000000001</v>
      </c>
      <c r="DQ200" s="386">
        <v>1.1000000000000001</v>
      </c>
      <c r="DR200" s="386">
        <v>1.1000000000000001</v>
      </c>
      <c r="DS200" s="386">
        <v>1</v>
      </c>
      <c r="DT200" s="386">
        <v>1</v>
      </c>
      <c r="DU200" s="386">
        <v>1</v>
      </c>
      <c r="DV200" s="386">
        <v>0.9</v>
      </c>
      <c r="DW200" s="386">
        <v>0.9</v>
      </c>
      <c r="DX200" s="386">
        <v>0.7</v>
      </c>
      <c r="DY200" s="375">
        <v>0.7</v>
      </c>
      <c r="DZ200" s="385"/>
      <c r="EA200" s="385"/>
      <c r="EB200" s="385"/>
      <c r="EC200" s="385"/>
      <c r="ED200" s="398"/>
      <c r="EE200" s="398"/>
      <c r="EF200" s="398"/>
      <c r="EG200" s="398"/>
      <c r="EH200" s="397"/>
      <c r="EI200" s="398"/>
      <c r="EJ200" s="398"/>
      <c r="EK200" s="398"/>
      <c r="EL200" s="398"/>
      <c r="EM200" s="398"/>
      <c r="EN200" s="398"/>
      <c r="EO200" s="386">
        <v>1.3</v>
      </c>
      <c r="EP200" s="386">
        <v>1.3</v>
      </c>
      <c r="EQ200" s="375">
        <v>1.2</v>
      </c>
      <c r="ER200" s="386">
        <v>1.2</v>
      </c>
      <c r="ES200" s="386">
        <v>1.2</v>
      </c>
      <c r="ET200" s="386">
        <v>1.1000000000000001</v>
      </c>
      <c r="EU200" s="386">
        <v>1.1000000000000001</v>
      </c>
      <c r="EV200" s="386">
        <v>1.1000000000000001</v>
      </c>
      <c r="EW200" s="386">
        <v>1</v>
      </c>
      <c r="EX200" s="386">
        <v>1</v>
      </c>
      <c r="EY200" s="386">
        <v>0.8</v>
      </c>
      <c r="EZ200" s="375">
        <v>0.8</v>
      </c>
      <c r="FA200" s="385"/>
      <c r="FB200" s="385"/>
      <c r="FC200" s="385"/>
      <c r="FD200" s="385"/>
      <c r="FE200" s="398"/>
      <c r="FF200" s="398"/>
      <c r="FG200" s="398"/>
      <c r="FH200" s="398"/>
      <c r="FI200" s="398"/>
      <c r="FJ200" s="398"/>
      <c r="FK200" s="398"/>
      <c r="FL200" s="398"/>
      <c r="FM200" s="386">
        <v>2.1</v>
      </c>
      <c r="FN200" s="386">
        <v>2.1</v>
      </c>
      <c r="FO200" s="386">
        <v>2</v>
      </c>
      <c r="FP200" s="386">
        <v>2</v>
      </c>
      <c r="FQ200" s="386">
        <v>2</v>
      </c>
      <c r="FR200" s="375">
        <v>1.9</v>
      </c>
      <c r="FS200" s="375">
        <v>1.9</v>
      </c>
      <c r="FT200" s="375">
        <v>1.9</v>
      </c>
      <c r="FU200" s="386">
        <v>1.8</v>
      </c>
      <c r="FV200" s="386">
        <v>1.8</v>
      </c>
      <c r="FW200" s="386">
        <v>1.8</v>
      </c>
      <c r="FX200" s="386">
        <v>1.6</v>
      </c>
      <c r="FY200" s="386">
        <v>1.6</v>
      </c>
      <c r="FZ200" s="386">
        <v>1.4</v>
      </c>
      <c r="GA200" s="371">
        <v>1.4</v>
      </c>
      <c r="GB200" s="387"/>
      <c r="GC200" s="484">
        <v>51.008148954000006</v>
      </c>
      <c r="GD200" s="484">
        <v>53.034892155000009</v>
      </c>
      <c r="GE200" s="484">
        <v>62.001143820000003</v>
      </c>
      <c r="GF200" s="484">
        <v>62.512066385999994</v>
      </c>
      <c r="GG200" s="485">
        <v>70.63473091500002</v>
      </c>
      <c r="GH200" s="486">
        <v>7.2891200970000014</v>
      </c>
      <c r="GI200" s="484">
        <v>6.0105583440000014</v>
      </c>
      <c r="GJ200" s="484">
        <v>7.987715694000002</v>
      </c>
      <c r="GK200" s="484">
        <v>11.058900111000003</v>
      </c>
      <c r="GL200" s="484">
        <v>5.2196954040000012</v>
      </c>
      <c r="GM200" s="484">
        <v>4.8901691789999999</v>
      </c>
      <c r="GN200" s="484">
        <v>5.5360405799999999</v>
      </c>
      <c r="GO200" s="485">
        <v>7.7109136650000005</v>
      </c>
    </row>
    <row r="201" spans="1:197" hidden="1">
      <c r="A201" s="390" t="s">
        <v>803</v>
      </c>
      <c r="B201" s="402">
        <v>174</v>
      </c>
      <c r="C201" s="392">
        <v>361.4</v>
      </c>
      <c r="D201" s="392">
        <v>378.5</v>
      </c>
      <c r="E201" s="392">
        <v>20.3</v>
      </c>
      <c r="F201" s="392">
        <v>20.399999999999999</v>
      </c>
      <c r="G201" s="392">
        <v>15.2</v>
      </c>
      <c r="H201" s="393">
        <v>221.5</v>
      </c>
      <c r="I201" s="383">
        <v>4</v>
      </c>
      <c r="J201" s="487">
        <v>0.6</v>
      </c>
      <c r="K201" s="488"/>
      <c r="L201" s="369">
        <v>0.5</v>
      </c>
      <c r="M201" s="384">
        <v>0.6</v>
      </c>
      <c r="N201" s="480">
        <v>0.38600000000000001</v>
      </c>
      <c r="O201" s="371">
        <v>0.63600000000000001</v>
      </c>
      <c r="P201" s="371">
        <v>0.88600000000000001</v>
      </c>
      <c r="Q201" s="371">
        <v>0.58599999999999997</v>
      </c>
      <c r="R201" s="371">
        <f t="shared" si="18"/>
        <v>0.83599999999999997</v>
      </c>
      <c r="S201" s="371">
        <f t="shared" si="19"/>
        <v>1.0859999999999999</v>
      </c>
      <c r="T201" s="372">
        <f t="shared" ref="T201:T264" si="20">60/(((3.1415*$U$7)+($T$7-$U$7)*2)/68.2)</f>
        <v>19.359646113995765</v>
      </c>
      <c r="U201" s="373"/>
      <c r="V201" s="372">
        <f t="shared" ref="V201:V264" si="21">60/(((3.1415*$W$7)+($V$7-$W$7)*2)/52.8)</f>
        <v>14.988113120512848</v>
      </c>
      <c r="W201" s="373"/>
      <c r="X201" s="374" t="s">
        <v>587</v>
      </c>
      <c r="Y201" s="374" t="s">
        <v>587</v>
      </c>
      <c r="Z201" s="374" t="s">
        <v>587</v>
      </c>
      <c r="AA201" s="374" t="s">
        <v>587</v>
      </c>
      <c r="AB201" s="374" t="s">
        <v>587</v>
      </c>
      <c r="AC201" s="374" t="s">
        <v>587</v>
      </c>
      <c r="AD201" s="374" t="s">
        <v>587</v>
      </c>
      <c r="AE201" s="374" t="s">
        <v>587</v>
      </c>
      <c r="AF201" s="374" t="s">
        <v>587</v>
      </c>
      <c r="AG201" s="374" t="s">
        <v>587</v>
      </c>
      <c r="AH201" s="374" t="s">
        <v>587</v>
      </c>
      <c r="AI201" s="371">
        <v>0.65</v>
      </c>
      <c r="AJ201" s="371">
        <v>1.2</v>
      </c>
      <c r="AK201" s="371">
        <v>0.8</v>
      </c>
      <c r="AL201" s="371">
        <v>1.2</v>
      </c>
      <c r="AM201" s="371">
        <v>0.9</v>
      </c>
      <c r="AN201" s="371">
        <v>1.2</v>
      </c>
      <c r="AO201" s="371">
        <v>1</v>
      </c>
      <c r="AP201" s="371">
        <v>1.2</v>
      </c>
      <c r="AQ201" s="371">
        <v>1.68</v>
      </c>
      <c r="AR201" s="375">
        <v>1.47</v>
      </c>
      <c r="AS201" s="375">
        <v>1.8480000000000001</v>
      </c>
      <c r="AT201" s="375">
        <v>1.617</v>
      </c>
      <c r="AU201" s="376">
        <v>0.62</v>
      </c>
      <c r="AV201" s="377">
        <v>0.22</v>
      </c>
      <c r="AW201" s="385"/>
      <c r="AX201" s="385"/>
      <c r="AY201" s="385"/>
      <c r="AZ201" s="385"/>
      <c r="BA201" s="398"/>
      <c r="BB201" s="398"/>
      <c r="BC201" s="398"/>
      <c r="BD201" s="398"/>
      <c r="BE201" s="397"/>
      <c r="BF201" s="398"/>
      <c r="BG201" s="398"/>
      <c r="BH201" s="398"/>
      <c r="BI201" s="398"/>
      <c r="BJ201" s="398"/>
      <c r="BK201" s="398"/>
      <c r="BL201" s="386">
        <v>0.8</v>
      </c>
      <c r="BM201" s="386">
        <v>0.8</v>
      </c>
      <c r="BN201" s="375">
        <v>0.7</v>
      </c>
      <c r="BO201" s="386">
        <v>0.7</v>
      </c>
      <c r="BP201" s="386">
        <v>0.7</v>
      </c>
      <c r="BQ201" s="386">
        <v>0.6</v>
      </c>
      <c r="BR201" s="386">
        <v>0.6</v>
      </c>
      <c r="BS201" s="386">
        <v>0.6</v>
      </c>
      <c r="BT201" s="386">
        <v>0.5</v>
      </c>
      <c r="BU201" s="386">
        <v>0.5</v>
      </c>
      <c r="BV201" s="386">
        <v>0.3</v>
      </c>
      <c r="BW201" s="375">
        <v>0.3</v>
      </c>
      <c r="BX201" s="385"/>
      <c r="BY201" s="385"/>
      <c r="BZ201" s="385"/>
      <c r="CA201" s="385"/>
      <c r="CB201" s="398"/>
      <c r="CC201" s="398"/>
      <c r="CD201" s="398"/>
      <c r="CE201" s="398"/>
      <c r="CF201" s="397"/>
      <c r="CG201" s="398"/>
      <c r="CH201" s="398"/>
      <c r="CI201" s="398"/>
      <c r="CJ201" s="398"/>
      <c r="CK201" s="398"/>
      <c r="CL201" s="398"/>
      <c r="CM201" s="386">
        <v>1</v>
      </c>
      <c r="CN201" s="386">
        <v>1</v>
      </c>
      <c r="CO201" s="375">
        <v>0.9</v>
      </c>
      <c r="CP201" s="386">
        <v>0.9</v>
      </c>
      <c r="CQ201" s="386">
        <v>0.9</v>
      </c>
      <c r="CR201" s="386">
        <v>0.8</v>
      </c>
      <c r="CS201" s="386">
        <v>0.8</v>
      </c>
      <c r="CT201" s="386">
        <v>0.8</v>
      </c>
      <c r="CU201" s="386">
        <v>0.7</v>
      </c>
      <c r="CV201" s="386">
        <v>0.7</v>
      </c>
      <c r="CW201" s="386">
        <v>0.5</v>
      </c>
      <c r="CX201" s="375">
        <v>0.5</v>
      </c>
      <c r="CY201" s="385"/>
      <c r="CZ201" s="385"/>
      <c r="DA201" s="385"/>
      <c r="DB201" s="385"/>
      <c r="DC201" s="398"/>
      <c r="DD201" s="398"/>
      <c r="DE201" s="398"/>
      <c r="DF201" s="398"/>
      <c r="DG201" s="397"/>
      <c r="DH201" s="398"/>
      <c r="DI201" s="398"/>
      <c r="DJ201" s="398"/>
      <c r="DK201" s="398"/>
      <c r="DL201" s="398"/>
      <c r="DM201" s="398"/>
      <c r="DN201" s="386">
        <v>1.2</v>
      </c>
      <c r="DO201" s="386">
        <v>1.2</v>
      </c>
      <c r="DP201" s="375">
        <v>1.1000000000000001</v>
      </c>
      <c r="DQ201" s="386">
        <v>1.1000000000000001</v>
      </c>
      <c r="DR201" s="386">
        <v>1.1000000000000001</v>
      </c>
      <c r="DS201" s="386">
        <v>1</v>
      </c>
      <c r="DT201" s="386">
        <v>1</v>
      </c>
      <c r="DU201" s="386">
        <v>1</v>
      </c>
      <c r="DV201" s="386">
        <v>0.9</v>
      </c>
      <c r="DW201" s="386">
        <v>0.9</v>
      </c>
      <c r="DX201" s="386">
        <v>0.7</v>
      </c>
      <c r="DY201" s="375">
        <v>0.7</v>
      </c>
      <c r="DZ201" s="385"/>
      <c r="EA201" s="385"/>
      <c r="EB201" s="385"/>
      <c r="EC201" s="385"/>
      <c r="ED201" s="398"/>
      <c r="EE201" s="398"/>
      <c r="EF201" s="398"/>
      <c r="EG201" s="398"/>
      <c r="EH201" s="397"/>
      <c r="EI201" s="398"/>
      <c r="EJ201" s="398"/>
      <c r="EK201" s="398"/>
      <c r="EL201" s="398"/>
      <c r="EM201" s="398"/>
      <c r="EN201" s="398"/>
      <c r="EO201" s="386">
        <v>1.3</v>
      </c>
      <c r="EP201" s="386">
        <v>1.3</v>
      </c>
      <c r="EQ201" s="375">
        <v>1.2</v>
      </c>
      <c r="ER201" s="386">
        <v>1.2</v>
      </c>
      <c r="ES201" s="386">
        <v>1.2</v>
      </c>
      <c r="ET201" s="386">
        <v>1.1000000000000001</v>
      </c>
      <c r="EU201" s="386">
        <v>1.1000000000000001</v>
      </c>
      <c r="EV201" s="386">
        <v>1.1000000000000001</v>
      </c>
      <c r="EW201" s="386">
        <v>1</v>
      </c>
      <c r="EX201" s="386">
        <v>1</v>
      </c>
      <c r="EY201" s="386">
        <v>0.8</v>
      </c>
      <c r="EZ201" s="375">
        <v>0.8</v>
      </c>
      <c r="FA201" s="385"/>
      <c r="FB201" s="385"/>
      <c r="FC201" s="385"/>
      <c r="FD201" s="385"/>
      <c r="FE201" s="398"/>
      <c r="FF201" s="398"/>
      <c r="FG201" s="398"/>
      <c r="FH201" s="398"/>
      <c r="FI201" s="387"/>
      <c r="FJ201" s="385"/>
      <c r="FK201" s="385"/>
      <c r="FL201" s="385"/>
      <c r="FM201" s="385"/>
      <c r="FN201" s="385"/>
      <c r="FO201" s="385"/>
      <c r="FP201" s="385"/>
      <c r="FQ201" s="385"/>
      <c r="FR201" s="387"/>
      <c r="FS201" s="375">
        <v>1.9</v>
      </c>
      <c r="FT201" s="375">
        <v>1.9</v>
      </c>
      <c r="FU201" s="386">
        <v>1.8</v>
      </c>
      <c r="FV201" s="386">
        <v>1.8</v>
      </c>
      <c r="FW201" s="386">
        <v>1.8</v>
      </c>
      <c r="FX201" s="386">
        <v>1.6</v>
      </c>
      <c r="FY201" s="386">
        <v>1.6</v>
      </c>
      <c r="FZ201" s="386">
        <v>1.4</v>
      </c>
      <c r="GA201" s="371">
        <v>1.4</v>
      </c>
      <c r="GB201" s="387"/>
      <c r="GC201" s="484">
        <v>51.01</v>
      </c>
      <c r="GD201" s="484">
        <v>53.03</v>
      </c>
      <c r="GE201" s="484">
        <v>59.98</v>
      </c>
      <c r="GF201" s="484">
        <v>61.15</v>
      </c>
      <c r="GG201" s="485">
        <v>66.67</v>
      </c>
      <c r="GH201" s="486">
        <v>7.2891200970000014</v>
      </c>
      <c r="GI201" s="484">
        <v>6.0105583440000014</v>
      </c>
      <c r="GJ201" s="484">
        <v>7.987715694000002</v>
      </c>
      <c r="GK201" s="484">
        <v>11.058900111000003</v>
      </c>
      <c r="GL201" s="484">
        <v>5.2196954040000012</v>
      </c>
      <c r="GM201" s="484">
        <v>4.8901691789999999</v>
      </c>
      <c r="GN201" s="484">
        <v>5.5360405799999999</v>
      </c>
      <c r="GO201" s="485">
        <v>7.7109136650000005</v>
      </c>
    </row>
    <row r="202" spans="1:197" hidden="1">
      <c r="A202" s="390" t="s">
        <v>804</v>
      </c>
      <c r="B202" s="402">
        <v>180</v>
      </c>
      <c r="C202" s="392">
        <v>362.9</v>
      </c>
      <c r="D202" s="392">
        <v>378.8</v>
      </c>
      <c r="E202" s="392">
        <v>21.1</v>
      </c>
      <c r="F202" s="392">
        <v>21.1</v>
      </c>
      <c r="G202" s="392">
        <v>15.2</v>
      </c>
      <c r="H202" s="393">
        <v>229.5</v>
      </c>
      <c r="I202" s="383">
        <v>4</v>
      </c>
      <c r="J202" s="487">
        <v>0.6</v>
      </c>
      <c r="K202" s="488"/>
      <c r="L202" s="369">
        <v>0.5</v>
      </c>
      <c r="M202" s="384">
        <v>0.6</v>
      </c>
      <c r="N202" s="480">
        <v>0.38600000000000001</v>
      </c>
      <c r="O202" s="371">
        <v>0.63600000000000001</v>
      </c>
      <c r="P202" s="371">
        <v>0.88600000000000001</v>
      </c>
      <c r="Q202" s="371">
        <v>0.58599999999999997</v>
      </c>
      <c r="R202" s="371">
        <f t="shared" si="18"/>
        <v>0.83599999999999997</v>
      </c>
      <c r="S202" s="371">
        <f t="shared" si="19"/>
        <v>1.0859999999999999</v>
      </c>
      <c r="T202" s="372">
        <f t="shared" si="20"/>
        <v>19.359646113995765</v>
      </c>
      <c r="U202" s="373"/>
      <c r="V202" s="372">
        <f t="shared" si="21"/>
        <v>14.988113120512848</v>
      </c>
      <c r="W202" s="373"/>
      <c r="X202" s="374" t="s">
        <v>587</v>
      </c>
      <c r="Y202" s="374" t="s">
        <v>587</v>
      </c>
      <c r="Z202" s="374" t="s">
        <v>587</v>
      </c>
      <c r="AA202" s="374" t="s">
        <v>587</v>
      </c>
      <c r="AB202" s="374" t="s">
        <v>587</v>
      </c>
      <c r="AC202" s="374" t="s">
        <v>587</v>
      </c>
      <c r="AD202" s="374" t="s">
        <v>587</v>
      </c>
      <c r="AE202" s="374" t="s">
        <v>587</v>
      </c>
      <c r="AF202" s="374" t="s">
        <v>587</v>
      </c>
      <c r="AG202" s="374" t="s">
        <v>587</v>
      </c>
      <c r="AH202" s="374" t="s">
        <v>587</v>
      </c>
      <c r="AI202" s="371">
        <v>0.65</v>
      </c>
      <c r="AJ202" s="371">
        <v>1.2</v>
      </c>
      <c r="AK202" s="371">
        <v>0.8</v>
      </c>
      <c r="AL202" s="371">
        <v>1.2</v>
      </c>
      <c r="AM202" s="371">
        <v>0.9</v>
      </c>
      <c r="AN202" s="371">
        <v>1.2</v>
      </c>
      <c r="AO202" s="371">
        <v>1</v>
      </c>
      <c r="AP202" s="371">
        <v>1.2</v>
      </c>
      <c r="AQ202" s="371">
        <v>1.68</v>
      </c>
      <c r="AR202" s="375">
        <v>1.47</v>
      </c>
      <c r="AS202" s="375">
        <v>1.8480000000000001</v>
      </c>
      <c r="AT202" s="375">
        <v>1.617</v>
      </c>
      <c r="AU202" s="376">
        <v>0.62</v>
      </c>
      <c r="AV202" s="377">
        <v>0.22</v>
      </c>
      <c r="AW202" s="385"/>
      <c r="AX202" s="385"/>
      <c r="AY202" s="385"/>
      <c r="AZ202" s="385"/>
      <c r="BA202" s="398"/>
      <c r="BB202" s="398"/>
      <c r="BC202" s="398"/>
      <c r="BD202" s="398"/>
      <c r="BE202" s="397"/>
      <c r="BF202" s="398"/>
      <c r="BG202" s="398"/>
      <c r="BH202" s="398"/>
      <c r="BI202" s="398"/>
      <c r="BJ202" s="398"/>
      <c r="BK202" s="398"/>
      <c r="BL202" s="386">
        <v>0.8</v>
      </c>
      <c r="BM202" s="386">
        <v>0.8</v>
      </c>
      <c r="BN202" s="375">
        <v>0.7</v>
      </c>
      <c r="BO202" s="386">
        <v>0.7</v>
      </c>
      <c r="BP202" s="386">
        <v>0.7</v>
      </c>
      <c r="BQ202" s="386">
        <v>0.6</v>
      </c>
      <c r="BR202" s="386">
        <v>0.6</v>
      </c>
      <c r="BS202" s="386">
        <v>0.6</v>
      </c>
      <c r="BT202" s="386">
        <v>0.5</v>
      </c>
      <c r="BU202" s="386">
        <v>0.5</v>
      </c>
      <c r="BV202" s="386">
        <v>0.3</v>
      </c>
      <c r="BW202" s="375">
        <v>0.3</v>
      </c>
      <c r="BX202" s="385"/>
      <c r="BY202" s="385"/>
      <c r="BZ202" s="385"/>
      <c r="CA202" s="385"/>
      <c r="CB202" s="398"/>
      <c r="CC202" s="398"/>
      <c r="CD202" s="398"/>
      <c r="CE202" s="398"/>
      <c r="CF202" s="397"/>
      <c r="CG202" s="398"/>
      <c r="CH202" s="398"/>
      <c r="CI202" s="398"/>
      <c r="CJ202" s="398"/>
      <c r="CK202" s="398"/>
      <c r="CL202" s="398"/>
      <c r="CM202" s="386">
        <v>1</v>
      </c>
      <c r="CN202" s="386">
        <v>1</v>
      </c>
      <c r="CO202" s="375">
        <v>0.9</v>
      </c>
      <c r="CP202" s="386">
        <v>0.9</v>
      </c>
      <c r="CQ202" s="386">
        <v>0.9</v>
      </c>
      <c r="CR202" s="386">
        <v>0.8</v>
      </c>
      <c r="CS202" s="386">
        <v>0.8</v>
      </c>
      <c r="CT202" s="386">
        <v>0.8</v>
      </c>
      <c r="CU202" s="386">
        <v>0.7</v>
      </c>
      <c r="CV202" s="386">
        <v>0.7</v>
      </c>
      <c r="CW202" s="386">
        <v>0.5</v>
      </c>
      <c r="CX202" s="375">
        <v>0.5</v>
      </c>
      <c r="CY202" s="385"/>
      <c r="CZ202" s="385"/>
      <c r="DA202" s="385"/>
      <c r="DB202" s="385"/>
      <c r="DC202" s="398"/>
      <c r="DD202" s="398"/>
      <c r="DE202" s="398"/>
      <c r="DF202" s="398"/>
      <c r="DG202" s="397"/>
      <c r="DH202" s="398"/>
      <c r="DI202" s="398"/>
      <c r="DJ202" s="398"/>
      <c r="DK202" s="398"/>
      <c r="DL202" s="398"/>
      <c r="DM202" s="398"/>
      <c r="DN202" s="386">
        <v>1.2</v>
      </c>
      <c r="DO202" s="386">
        <v>1.2</v>
      </c>
      <c r="DP202" s="375">
        <v>1.1000000000000001</v>
      </c>
      <c r="DQ202" s="386">
        <v>1.1000000000000001</v>
      </c>
      <c r="DR202" s="386">
        <v>1.1000000000000001</v>
      </c>
      <c r="DS202" s="386">
        <v>1</v>
      </c>
      <c r="DT202" s="386">
        <v>1</v>
      </c>
      <c r="DU202" s="386">
        <v>1</v>
      </c>
      <c r="DV202" s="386">
        <v>0.9</v>
      </c>
      <c r="DW202" s="386">
        <v>0.9</v>
      </c>
      <c r="DX202" s="386">
        <v>0.7</v>
      </c>
      <c r="DY202" s="375">
        <v>0.7</v>
      </c>
      <c r="DZ202" s="385"/>
      <c r="EA202" s="385"/>
      <c r="EB202" s="385"/>
      <c r="EC202" s="385"/>
      <c r="ED202" s="398"/>
      <c r="EE202" s="398"/>
      <c r="EF202" s="398"/>
      <c r="EG202" s="398"/>
      <c r="EH202" s="397"/>
      <c r="EI202" s="398"/>
      <c r="EJ202" s="398"/>
      <c r="EK202" s="398"/>
      <c r="EL202" s="398"/>
      <c r="EM202" s="398"/>
      <c r="EN202" s="398"/>
      <c r="EO202" s="386">
        <v>1.3</v>
      </c>
      <c r="EP202" s="386">
        <v>1.3</v>
      </c>
      <c r="EQ202" s="375">
        <v>1.2</v>
      </c>
      <c r="ER202" s="386">
        <v>1.2</v>
      </c>
      <c r="ES202" s="386">
        <v>1.2</v>
      </c>
      <c r="ET202" s="386">
        <v>1.1000000000000001</v>
      </c>
      <c r="EU202" s="386">
        <v>1.1000000000000001</v>
      </c>
      <c r="EV202" s="386">
        <v>1.1000000000000001</v>
      </c>
      <c r="EW202" s="386">
        <v>1</v>
      </c>
      <c r="EX202" s="386">
        <v>1</v>
      </c>
      <c r="EY202" s="386">
        <v>0.8</v>
      </c>
      <c r="EZ202" s="375">
        <v>0.8</v>
      </c>
      <c r="FA202" s="385"/>
      <c r="FB202" s="385"/>
      <c r="FC202" s="385"/>
      <c r="FD202" s="385"/>
      <c r="FE202" s="398"/>
      <c r="FF202" s="398"/>
      <c r="FG202" s="398"/>
      <c r="FH202" s="398"/>
      <c r="FI202" s="398"/>
      <c r="FJ202" s="398"/>
      <c r="FK202" s="398"/>
      <c r="FL202" s="398"/>
      <c r="FM202" s="386">
        <v>2.1</v>
      </c>
      <c r="FN202" s="386">
        <v>2.1</v>
      </c>
      <c r="FO202" s="386">
        <v>2</v>
      </c>
      <c r="FP202" s="386">
        <v>2</v>
      </c>
      <c r="FQ202" s="386">
        <v>2</v>
      </c>
      <c r="FR202" s="375">
        <v>1.9</v>
      </c>
      <c r="FS202" s="375">
        <v>1.9</v>
      </c>
      <c r="FT202" s="375">
        <v>1.9</v>
      </c>
      <c r="FU202" s="386">
        <v>1.8</v>
      </c>
      <c r="FV202" s="386">
        <v>1.8</v>
      </c>
      <c r="FW202" s="386">
        <v>1.8</v>
      </c>
      <c r="FX202" s="386">
        <v>1.6</v>
      </c>
      <c r="FY202" s="386">
        <v>1.6</v>
      </c>
      <c r="FZ202" s="386">
        <v>1.4</v>
      </c>
      <c r="GA202" s="371">
        <v>1.4</v>
      </c>
      <c r="GB202" s="387"/>
      <c r="GC202" s="484">
        <v>50.665441680000001</v>
      </c>
      <c r="GD202" s="484">
        <v>53.174862342000011</v>
      </c>
      <c r="GE202" s="484">
        <v>58.521346883999996</v>
      </c>
      <c r="GF202" s="484">
        <v>59.39631747</v>
      </c>
      <c r="GG202" s="485">
        <v>64.966879844999994</v>
      </c>
      <c r="GH202" s="486">
        <v>7.2891200970000014</v>
      </c>
      <c r="GI202" s="484">
        <v>6.0105583440000014</v>
      </c>
      <c r="GJ202" s="484">
        <v>7.987715694000002</v>
      </c>
      <c r="GK202" s="484">
        <v>11.058900111000003</v>
      </c>
      <c r="GL202" s="484">
        <v>5.2196954040000012</v>
      </c>
      <c r="GM202" s="484">
        <v>4.8901691789999999</v>
      </c>
      <c r="GN202" s="484">
        <v>5.5360405799999999</v>
      </c>
      <c r="GO202" s="485">
        <v>7.7109136650000005</v>
      </c>
    </row>
    <row r="203" spans="1:197" hidden="1">
      <c r="A203" s="390" t="s">
        <v>805</v>
      </c>
      <c r="B203" s="401">
        <v>84.3</v>
      </c>
      <c r="C203" s="392">
        <v>340</v>
      </c>
      <c r="D203" s="392">
        <v>367</v>
      </c>
      <c r="E203" s="392">
        <v>10</v>
      </c>
      <c r="F203" s="392">
        <v>10</v>
      </c>
      <c r="G203" s="392">
        <v>15.2</v>
      </c>
      <c r="H203" s="393">
        <v>107.4</v>
      </c>
      <c r="I203" s="383">
        <v>4</v>
      </c>
      <c r="J203" s="487">
        <v>0.6</v>
      </c>
      <c r="K203" s="488"/>
      <c r="L203" s="369">
        <v>0.5</v>
      </c>
      <c r="M203" s="384">
        <v>0.6</v>
      </c>
      <c r="N203" s="480">
        <v>0.38100000000000001</v>
      </c>
      <c r="O203" s="371">
        <v>0.63100000000000001</v>
      </c>
      <c r="P203" s="371">
        <v>0.88100000000000001</v>
      </c>
      <c r="Q203" s="371">
        <v>0.58099999999999996</v>
      </c>
      <c r="R203" s="371">
        <f t="shared" si="18"/>
        <v>0.83099999999999996</v>
      </c>
      <c r="S203" s="371">
        <f t="shared" si="19"/>
        <v>1.081</v>
      </c>
      <c r="T203" s="372">
        <f t="shared" si="20"/>
        <v>19.359646113995765</v>
      </c>
      <c r="U203" s="373"/>
      <c r="V203" s="372">
        <f t="shared" si="21"/>
        <v>14.988113120512848</v>
      </c>
      <c r="W203" s="373"/>
      <c r="X203" s="371">
        <v>0.67</v>
      </c>
      <c r="Y203" s="371">
        <v>0.72</v>
      </c>
      <c r="Z203" s="371">
        <v>0.83</v>
      </c>
      <c r="AA203" s="371">
        <v>1.46</v>
      </c>
      <c r="AB203" s="371">
        <v>1.88</v>
      </c>
      <c r="AC203" s="371">
        <v>3</v>
      </c>
      <c r="AD203" s="371">
        <v>3.3</v>
      </c>
      <c r="AE203" s="371">
        <v>3.6</v>
      </c>
      <c r="AF203" s="371">
        <v>4</v>
      </c>
      <c r="AG203" s="371">
        <v>5</v>
      </c>
      <c r="AH203" s="374" t="s">
        <v>587</v>
      </c>
      <c r="AI203" s="371">
        <v>0.27500000000000002</v>
      </c>
      <c r="AJ203" s="371">
        <v>0.40300000000000002</v>
      </c>
      <c r="AK203" s="371">
        <v>0.375</v>
      </c>
      <c r="AL203" s="371">
        <v>0.503</v>
      </c>
      <c r="AM203" s="371">
        <v>0.47499999999999998</v>
      </c>
      <c r="AN203" s="371">
        <v>0.60299999999999998</v>
      </c>
      <c r="AO203" s="371">
        <v>0.57499999999999996</v>
      </c>
      <c r="AP203" s="371">
        <v>0.70299999999999996</v>
      </c>
      <c r="AQ203" s="371">
        <v>1.68</v>
      </c>
      <c r="AR203" s="375">
        <v>1.47</v>
      </c>
      <c r="AS203" s="375">
        <v>1.8480000000000001</v>
      </c>
      <c r="AT203" s="375">
        <v>1.617</v>
      </c>
      <c r="AU203" s="376">
        <v>0.62</v>
      </c>
      <c r="AV203" s="377">
        <v>0.22</v>
      </c>
      <c r="AW203" s="385"/>
      <c r="AX203" s="385"/>
      <c r="AY203" s="385"/>
      <c r="AZ203" s="385"/>
      <c r="BA203" s="398"/>
      <c r="BB203" s="398"/>
      <c r="BC203" s="398"/>
      <c r="BD203" s="398"/>
      <c r="BE203" s="397"/>
      <c r="BF203" s="398"/>
      <c r="BG203" s="398"/>
      <c r="BH203" s="398"/>
      <c r="BI203" s="398"/>
      <c r="BJ203" s="398"/>
      <c r="BK203" s="398"/>
      <c r="BL203" s="386">
        <v>0.8</v>
      </c>
      <c r="BM203" s="386">
        <v>0.8</v>
      </c>
      <c r="BN203" s="375">
        <v>0.7</v>
      </c>
      <c r="BO203" s="386">
        <v>0.7</v>
      </c>
      <c r="BP203" s="386">
        <v>0.7</v>
      </c>
      <c r="BQ203" s="386">
        <v>0.6</v>
      </c>
      <c r="BR203" s="386">
        <v>0.6</v>
      </c>
      <c r="BS203" s="386">
        <v>0.6</v>
      </c>
      <c r="BT203" s="386">
        <v>0.5</v>
      </c>
      <c r="BU203" s="386">
        <v>0.5</v>
      </c>
      <c r="BV203" s="386">
        <v>0.3</v>
      </c>
      <c r="BW203" s="375">
        <v>0.3</v>
      </c>
      <c r="BX203" s="385"/>
      <c r="BY203" s="385"/>
      <c r="BZ203" s="385"/>
      <c r="CA203" s="385"/>
      <c r="CB203" s="398"/>
      <c r="CC203" s="398"/>
      <c r="CD203" s="398"/>
      <c r="CE203" s="398"/>
      <c r="CF203" s="397"/>
      <c r="CG203" s="398"/>
      <c r="CH203" s="398"/>
      <c r="CI203" s="398"/>
      <c r="CJ203" s="398"/>
      <c r="CK203" s="398"/>
      <c r="CL203" s="398"/>
      <c r="CM203" s="386">
        <v>1</v>
      </c>
      <c r="CN203" s="386">
        <v>1</v>
      </c>
      <c r="CO203" s="375">
        <v>0.9</v>
      </c>
      <c r="CP203" s="386">
        <v>0.9</v>
      </c>
      <c r="CQ203" s="386">
        <v>0.9</v>
      </c>
      <c r="CR203" s="386">
        <v>0.8</v>
      </c>
      <c r="CS203" s="386">
        <v>0.8</v>
      </c>
      <c r="CT203" s="386">
        <v>0.8</v>
      </c>
      <c r="CU203" s="386">
        <v>0.7</v>
      </c>
      <c r="CV203" s="386">
        <v>0.7</v>
      </c>
      <c r="CW203" s="386">
        <v>0.5</v>
      </c>
      <c r="CX203" s="375">
        <v>0.5</v>
      </c>
      <c r="CY203" s="385"/>
      <c r="CZ203" s="385"/>
      <c r="DA203" s="385"/>
      <c r="DB203" s="385"/>
      <c r="DC203" s="398"/>
      <c r="DD203" s="398"/>
      <c r="DE203" s="398"/>
      <c r="DF203" s="398"/>
      <c r="DG203" s="397"/>
      <c r="DH203" s="398"/>
      <c r="DI203" s="398"/>
      <c r="DJ203" s="398"/>
      <c r="DK203" s="398"/>
      <c r="DL203" s="398"/>
      <c r="DM203" s="398"/>
      <c r="DN203" s="386">
        <v>1.2</v>
      </c>
      <c r="DO203" s="386">
        <v>1.2</v>
      </c>
      <c r="DP203" s="375">
        <v>1.1000000000000001</v>
      </c>
      <c r="DQ203" s="386">
        <v>1.1000000000000001</v>
      </c>
      <c r="DR203" s="386">
        <v>1.1000000000000001</v>
      </c>
      <c r="DS203" s="386">
        <v>1</v>
      </c>
      <c r="DT203" s="386">
        <v>1</v>
      </c>
      <c r="DU203" s="386">
        <v>1</v>
      </c>
      <c r="DV203" s="386">
        <v>0.9</v>
      </c>
      <c r="DW203" s="386">
        <v>0.9</v>
      </c>
      <c r="DX203" s="386">
        <v>0.7</v>
      </c>
      <c r="DY203" s="375">
        <v>0.7</v>
      </c>
      <c r="DZ203" s="385"/>
      <c r="EA203" s="385"/>
      <c r="EB203" s="385"/>
      <c r="EC203" s="385"/>
      <c r="ED203" s="398"/>
      <c r="EE203" s="398"/>
      <c r="EF203" s="398"/>
      <c r="EG203" s="398"/>
      <c r="EH203" s="397"/>
      <c r="EI203" s="398"/>
      <c r="EJ203" s="398"/>
      <c r="EK203" s="398"/>
      <c r="EL203" s="398"/>
      <c r="EM203" s="398"/>
      <c r="EN203" s="398"/>
      <c r="EO203" s="386">
        <v>1.3</v>
      </c>
      <c r="EP203" s="386">
        <v>1.3</v>
      </c>
      <c r="EQ203" s="375">
        <v>1.2</v>
      </c>
      <c r="ER203" s="386">
        <v>1.2</v>
      </c>
      <c r="ES203" s="386">
        <v>1.2</v>
      </c>
      <c r="ET203" s="386">
        <v>1.1000000000000001</v>
      </c>
      <c r="EU203" s="386">
        <v>1.1000000000000001</v>
      </c>
      <c r="EV203" s="386">
        <v>1.1000000000000001</v>
      </c>
      <c r="EW203" s="386">
        <v>1</v>
      </c>
      <c r="EX203" s="386">
        <v>1</v>
      </c>
      <c r="EY203" s="386">
        <v>0.8</v>
      </c>
      <c r="EZ203" s="375">
        <v>0.8</v>
      </c>
      <c r="FA203" s="385"/>
      <c r="FB203" s="385"/>
      <c r="FC203" s="385"/>
      <c r="FD203" s="385"/>
      <c r="FE203" s="398"/>
      <c r="FF203" s="398"/>
      <c r="FG203" s="398"/>
      <c r="FH203" s="398"/>
      <c r="FI203" s="398"/>
      <c r="FJ203" s="398"/>
      <c r="FK203" s="398"/>
      <c r="FL203" s="398"/>
      <c r="FM203" s="386">
        <v>2.1</v>
      </c>
      <c r="FN203" s="386">
        <v>2.1</v>
      </c>
      <c r="FO203" s="386">
        <v>2</v>
      </c>
      <c r="FP203" s="386">
        <v>2</v>
      </c>
      <c r="FQ203" s="386">
        <v>2</v>
      </c>
      <c r="FR203" s="375">
        <v>1.9</v>
      </c>
      <c r="FS203" s="375">
        <v>1.9</v>
      </c>
      <c r="FT203" s="375">
        <v>1.9</v>
      </c>
      <c r="FU203" s="386">
        <v>1.8</v>
      </c>
      <c r="FV203" s="386">
        <v>1.8</v>
      </c>
      <c r="FW203" s="386">
        <v>1.8</v>
      </c>
      <c r="FX203" s="386">
        <v>1.6</v>
      </c>
      <c r="FY203" s="386">
        <v>1.6</v>
      </c>
      <c r="FZ203" s="386">
        <v>1.4</v>
      </c>
      <c r="GA203" s="371">
        <v>1.4</v>
      </c>
      <c r="GB203" s="387"/>
      <c r="GC203" s="484">
        <v>65.36</v>
      </c>
      <c r="GD203" s="484">
        <v>76.19</v>
      </c>
      <c r="GE203" s="484">
        <v>81.23</v>
      </c>
      <c r="GF203" s="484">
        <v>89.87</v>
      </c>
      <c r="GG203" s="485">
        <v>93.53</v>
      </c>
      <c r="GH203" s="486">
        <v>7.2891200970000014</v>
      </c>
      <c r="GI203" s="484">
        <v>6.0105583440000014</v>
      </c>
      <c r="GJ203" s="484">
        <v>7.987715694000002</v>
      </c>
      <c r="GK203" s="484">
        <v>11.058900111000003</v>
      </c>
      <c r="GL203" s="484">
        <v>5.2196954040000012</v>
      </c>
      <c r="GM203" s="484">
        <v>4.8901691789999999</v>
      </c>
      <c r="GN203" s="484">
        <v>5.5360405799999999</v>
      </c>
      <c r="GO203" s="485">
        <v>7.7109136650000005</v>
      </c>
    </row>
    <row r="204" spans="1:197" hidden="1">
      <c r="A204" s="390" t="s">
        <v>806</v>
      </c>
      <c r="B204" s="402">
        <v>122</v>
      </c>
      <c r="C204" s="392">
        <v>348</v>
      </c>
      <c r="D204" s="392">
        <v>390</v>
      </c>
      <c r="E204" s="392">
        <v>14</v>
      </c>
      <c r="F204" s="392">
        <v>14</v>
      </c>
      <c r="G204" s="392">
        <v>15</v>
      </c>
      <c r="H204" s="393">
        <v>155.9</v>
      </c>
      <c r="I204" s="383">
        <v>4</v>
      </c>
      <c r="J204" s="493">
        <v>0.8</v>
      </c>
      <c r="K204" s="494"/>
      <c r="L204" s="369">
        <v>0.6</v>
      </c>
      <c r="M204" s="384">
        <v>0.8</v>
      </c>
      <c r="N204" s="480">
        <v>0.38100000000000001</v>
      </c>
      <c r="O204" s="371">
        <v>0.63100000000000001</v>
      </c>
      <c r="P204" s="371">
        <v>0.88100000000000001</v>
      </c>
      <c r="Q204" s="371">
        <v>0.58099999999999996</v>
      </c>
      <c r="R204" s="371">
        <f t="shared" si="18"/>
        <v>0.83099999999999996</v>
      </c>
      <c r="S204" s="371">
        <f t="shared" si="19"/>
        <v>1.081</v>
      </c>
      <c r="T204" s="372">
        <f t="shared" si="20"/>
        <v>19.359646113995765</v>
      </c>
      <c r="U204" s="373"/>
      <c r="V204" s="372">
        <f t="shared" si="21"/>
        <v>14.988113120512848</v>
      </c>
      <c r="W204" s="373"/>
      <c r="X204" s="371">
        <v>0.67</v>
      </c>
      <c r="Y204" s="371">
        <v>0.72</v>
      </c>
      <c r="Z204" s="371">
        <v>0.83</v>
      </c>
      <c r="AA204" s="371">
        <v>1.46</v>
      </c>
      <c r="AB204" s="371">
        <v>1.88</v>
      </c>
      <c r="AC204" s="371">
        <v>3</v>
      </c>
      <c r="AD204" s="371">
        <v>3.3</v>
      </c>
      <c r="AE204" s="371">
        <v>3.6</v>
      </c>
      <c r="AF204" s="371">
        <v>4</v>
      </c>
      <c r="AG204" s="371">
        <v>5</v>
      </c>
      <c r="AH204" s="374" t="s">
        <v>587</v>
      </c>
      <c r="AI204" s="371">
        <v>0.42499999999999999</v>
      </c>
      <c r="AJ204" s="371">
        <v>0.58299999999999996</v>
      </c>
      <c r="AK204" s="371">
        <v>0.52500000000000002</v>
      </c>
      <c r="AL204" s="371">
        <v>0.68300000000000005</v>
      </c>
      <c r="AM204" s="371">
        <v>0.625</v>
      </c>
      <c r="AN204" s="371">
        <v>0.78300000000000003</v>
      </c>
      <c r="AO204" s="371">
        <v>0.72499999999999998</v>
      </c>
      <c r="AP204" s="371">
        <v>0.88300000000000001</v>
      </c>
      <c r="AQ204" s="371">
        <v>1.68</v>
      </c>
      <c r="AR204" s="375">
        <v>1.47</v>
      </c>
      <c r="AS204" s="375">
        <v>1.8480000000000001</v>
      </c>
      <c r="AT204" s="375">
        <v>1.617</v>
      </c>
      <c r="AU204" s="376">
        <v>0.64</v>
      </c>
      <c r="AV204" s="377">
        <v>0.24</v>
      </c>
      <c r="AW204" s="385"/>
      <c r="AX204" s="385"/>
      <c r="AY204" s="385"/>
      <c r="AZ204" s="385"/>
      <c r="BA204" s="398"/>
      <c r="BB204" s="398"/>
      <c r="BC204" s="398"/>
      <c r="BD204" s="398"/>
      <c r="BE204" s="397"/>
      <c r="BF204" s="398"/>
      <c r="BG204" s="398"/>
      <c r="BH204" s="398"/>
      <c r="BI204" s="398"/>
      <c r="BJ204" s="398"/>
      <c r="BK204" s="398"/>
      <c r="BL204" s="386">
        <v>0.8</v>
      </c>
      <c r="BM204" s="386">
        <v>0.8</v>
      </c>
      <c r="BN204" s="375">
        <v>0.7</v>
      </c>
      <c r="BO204" s="386">
        <v>0.7</v>
      </c>
      <c r="BP204" s="386">
        <v>0.7</v>
      </c>
      <c r="BQ204" s="386">
        <v>0.6</v>
      </c>
      <c r="BR204" s="386">
        <v>0.6</v>
      </c>
      <c r="BS204" s="386">
        <v>0.6</v>
      </c>
      <c r="BT204" s="386">
        <v>0.5</v>
      </c>
      <c r="BU204" s="386">
        <v>0.5</v>
      </c>
      <c r="BV204" s="386">
        <v>0.3</v>
      </c>
      <c r="BW204" s="375">
        <v>0.3</v>
      </c>
      <c r="BX204" s="385"/>
      <c r="BY204" s="385"/>
      <c r="BZ204" s="385"/>
      <c r="CA204" s="385"/>
      <c r="CB204" s="398"/>
      <c r="CC204" s="398"/>
      <c r="CD204" s="398"/>
      <c r="CE204" s="398"/>
      <c r="CF204" s="397"/>
      <c r="CG204" s="398"/>
      <c r="CH204" s="398"/>
      <c r="CI204" s="398"/>
      <c r="CJ204" s="398"/>
      <c r="CK204" s="398"/>
      <c r="CL204" s="398"/>
      <c r="CM204" s="386">
        <v>1</v>
      </c>
      <c r="CN204" s="386">
        <v>1</v>
      </c>
      <c r="CO204" s="375">
        <v>0.9</v>
      </c>
      <c r="CP204" s="386">
        <v>0.9</v>
      </c>
      <c r="CQ204" s="386">
        <v>0.9</v>
      </c>
      <c r="CR204" s="386">
        <v>0.8</v>
      </c>
      <c r="CS204" s="386">
        <v>0.8</v>
      </c>
      <c r="CT204" s="386">
        <v>0.8</v>
      </c>
      <c r="CU204" s="386">
        <v>0.7</v>
      </c>
      <c r="CV204" s="386">
        <v>0.7</v>
      </c>
      <c r="CW204" s="386">
        <v>0.5</v>
      </c>
      <c r="CX204" s="375">
        <v>0.5</v>
      </c>
      <c r="CY204" s="385"/>
      <c r="CZ204" s="385"/>
      <c r="DA204" s="385"/>
      <c r="DB204" s="385"/>
      <c r="DC204" s="398"/>
      <c r="DD204" s="398"/>
      <c r="DE204" s="398"/>
      <c r="DF204" s="398"/>
      <c r="DG204" s="397"/>
      <c r="DH204" s="398"/>
      <c r="DI204" s="398"/>
      <c r="DJ204" s="398"/>
      <c r="DK204" s="398"/>
      <c r="DL204" s="398"/>
      <c r="DM204" s="398"/>
      <c r="DN204" s="386">
        <v>1.2</v>
      </c>
      <c r="DO204" s="386">
        <v>1.2</v>
      </c>
      <c r="DP204" s="375">
        <v>1.1000000000000001</v>
      </c>
      <c r="DQ204" s="386">
        <v>1.1000000000000001</v>
      </c>
      <c r="DR204" s="386">
        <v>1.1000000000000001</v>
      </c>
      <c r="DS204" s="386">
        <v>1</v>
      </c>
      <c r="DT204" s="386">
        <v>1</v>
      </c>
      <c r="DU204" s="386">
        <v>1</v>
      </c>
      <c r="DV204" s="386">
        <v>0.9</v>
      </c>
      <c r="DW204" s="386">
        <v>0.9</v>
      </c>
      <c r="DX204" s="386">
        <v>0.7</v>
      </c>
      <c r="DY204" s="375">
        <v>0.7</v>
      </c>
      <c r="DZ204" s="385"/>
      <c r="EA204" s="385"/>
      <c r="EB204" s="385"/>
      <c r="EC204" s="385"/>
      <c r="ED204" s="398"/>
      <c r="EE204" s="398"/>
      <c r="EF204" s="398"/>
      <c r="EG204" s="398"/>
      <c r="EH204" s="397"/>
      <c r="EI204" s="398"/>
      <c r="EJ204" s="398"/>
      <c r="EK204" s="398"/>
      <c r="EL204" s="398"/>
      <c r="EM204" s="398"/>
      <c r="EN204" s="398"/>
      <c r="EO204" s="386">
        <v>1.3</v>
      </c>
      <c r="EP204" s="386">
        <v>1.3</v>
      </c>
      <c r="EQ204" s="375">
        <v>1.2</v>
      </c>
      <c r="ER204" s="386">
        <v>1.2</v>
      </c>
      <c r="ES204" s="386">
        <v>1.2</v>
      </c>
      <c r="ET204" s="386">
        <v>1.1000000000000001</v>
      </c>
      <c r="EU204" s="386">
        <v>1.1000000000000001</v>
      </c>
      <c r="EV204" s="386">
        <v>1.1000000000000001</v>
      </c>
      <c r="EW204" s="386">
        <v>1</v>
      </c>
      <c r="EX204" s="386">
        <v>1</v>
      </c>
      <c r="EY204" s="386">
        <v>0.8</v>
      </c>
      <c r="EZ204" s="375">
        <v>0.8</v>
      </c>
      <c r="FA204" s="385"/>
      <c r="FB204" s="385"/>
      <c r="FC204" s="385"/>
      <c r="FD204" s="385"/>
      <c r="FE204" s="398"/>
      <c r="FF204" s="398"/>
      <c r="FG204" s="398"/>
      <c r="FH204" s="398"/>
      <c r="FI204" s="385"/>
      <c r="FJ204" s="385"/>
      <c r="FK204" s="385"/>
      <c r="FL204" s="385"/>
      <c r="FM204" s="385"/>
      <c r="FN204" s="385"/>
      <c r="FO204" s="385"/>
      <c r="FP204" s="385"/>
      <c r="FQ204" s="385"/>
      <c r="FR204" s="385"/>
      <c r="FS204" s="385"/>
      <c r="FT204" s="385"/>
      <c r="FU204" s="385"/>
      <c r="FV204" s="385"/>
      <c r="FW204" s="385"/>
      <c r="FX204" s="396"/>
      <c r="FY204" s="396"/>
      <c r="FZ204" s="396"/>
      <c r="GA204" s="396"/>
      <c r="GB204" s="397" t="s">
        <v>608</v>
      </c>
      <c r="GC204" s="484">
        <v>51.126778395000002</v>
      </c>
      <c r="GD204" s="484">
        <v>47.990316402000005</v>
      </c>
      <c r="GE204" s="484">
        <v>62.238402702000002</v>
      </c>
      <c r="GF204" s="484">
        <v>62.700367086000007</v>
      </c>
      <c r="GG204" s="485">
        <v>70.766541405000012</v>
      </c>
      <c r="GH204" s="486">
        <v>7.2891200970000014</v>
      </c>
      <c r="GI204" s="484">
        <v>6.0105583440000014</v>
      </c>
      <c r="GJ204" s="484">
        <v>7.987715694000002</v>
      </c>
      <c r="GK204" s="484">
        <v>11.058900111000003</v>
      </c>
      <c r="GL204" s="484">
        <v>5.2196954040000012</v>
      </c>
      <c r="GM204" s="484">
        <v>4.8901691789999999</v>
      </c>
      <c r="GN204" s="484">
        <v>5.5360405799999999</v>
      </c>
      <c r="GO204" s="485">
        <v>7.7109136650000005</v>
      </c>
    </row>
    <row r="205" spans="1:197" hidden="1">
      <c r="A205" s="390" t="s">
        <v>807</v>
      </c>
      <c r="B205" s="402">
        <v>140</v>
      </c>
      <c r="C205" s="392">
        <v>352</v>
      </c>
      <c r="D205" s="392">
        <v>392</v>
      </c>
      <c r="E205" s="392">
        <v>16</v>
      </c>
      <c r="F205" s="392">
        <v>16</v>
      </c>
      <c r="G205" s="392">
        <v>15</v>
      </c>
      <c r="H205" s="393">
        <v>178.6</v>
      </c>
      <c r="I205" s="383">
        <v>4</v>
      </c>
      <c r="J205" s="493">
        <v>0.8</v>
      </c>
      <c r="K205" s="494"/>
      <c r="L205" s="369">
        <v>0.6</v>
      </c>
      <c r="M205" s="384">
        <v>0.8</v>
      </c>
      <c r="N205" s="480">
        <v>0.38100000000000001</v>
      </c>
      <c r="O205" s="371">
        <v>0.63100000000000001</v>
      </c>
      <c r="P205" s="371">
        <v>0.88100000000000001</v>
      </c>
      <c r="Q205" s="371">
        <v>0.58099999999999996</v>
      </c>
      <c r="R205" s="371">
        <f t="shared" si="18"/>
        <v>0.83099999999999996</v>
      </c>
      <c r="S205" s="371">
        <f t="shared" si="19"/>
        <v>1.081</v>
      </c>
      <c r="T205" s="372">
        <f t="shared" si="20"/>
        <v>19.359646113995765</v>
      </c>
      <c r="U205" s="373"/>
      <c r="V205" s="372">
        <f t="shared" si="21"/>
        <v>14.988113120512848</v>
      </c>
      <c r="W205" s="373"/>
      <c r="X205" s="371">
        <v>0.67</v>
      </c>
      <c r="Y205" s="371">
        <v>0.72</v>
      </c>
      <c r="Z205" s="371">
        <v>0.83</v>
      </c>
      <c r="AA205" s="371">
        <v>1.46</v>
      </c>
      <c r="AB205" s="371">
        <v>1.88</v>
      </c>
      <c r="AC205" s="371">
        <v>3</v>
      </c>
      <c r="AD205" s="371">
        <v>3.3</v>
      </c>
      <c r="AE205" s="371">
        <v>3.6</v>
      </c>
      <c r="AF205" s="371">
        <v>4</v>
      </c>
      <c r="AG205" s="371">
        <v>5</v>
      </c>
      <c r="AH205" s="374" t="s">
        <v>587</v>
      </c>
      <c r="AI205" s="371">
        <v>0.5</v>
      </c>
      <c r="AJ205" s="371">
        <v>0.67300000000000004</v>
      </c>
      <c r="AK205" s="371">
        <v>0.6</v>
      </c>
      <c r="AL205" s="371">
        <v>0.76300000000000001</v>
      </c>
      <c r="AM205" s="371">
        <v>0.7</v>
      </c>
      <c r="AN205" s="371">
        <v>0.873</v>
      </c>
      <c r="AO205" s="371">
        <v>0.8</v>
      </c>
      <c r="AP205" s="371">
        <v>0.97299999999999998</v>
      </c>
      <c r="AQ205" s="371">
        <v>1.68</v>
      </c>
      <c r="AR205" s="375">
        <v>1.47</v>
      </c>
      <c r="AS205" s="375">
        <v>1.8480000000000001</v>
      </c>
      <c r="AT205" s="375">
        <v>1.617</v>
      </c>
      <c r="AU205" s="376">
        <v>0.64</v>
      </c>
      <c r="AV205" s="377">
        <v>0.24</v>
      </c>
      <c r="AW205" s="385"/>
      <c r="AX205" s="385"/>
      <c r="AY205" s="385"/>
      <c r="AZ205" s="385"/>
      <c r="BA205" s="398"/>
      <c r="BB205" s="398"/>
      <c r="BC205" s="398"/>
      <c r="BD205" s="398"/>
      <c r="BE205" s="397"/>
      <c r="BF205" s="398"/>
      <c r="BG205" s="398"/>
      <c r="BH205" s="398"/>
      <c r="BI205" s="398"/>
      <c r="BJ205" s="398"/>
      <c r="BK205" s="398"/>
      <c r="BL205" s="386">
        <v>0.8</v>
      </c>
      <c r="BM205" s="386">
        <v>0.8</v>
      </c>
      <c r="BN205" s="375">
        <v>0.7</v>
      </c>
      <c r="BO205" s="386">
        <v>0.7</v>
      </c>
      <c r="BP205" s="386">
        <v>0.7</v>
      </c>
      <c r="BQ205" s="386">
        <v>0.6</v>
      </c>
      <c r="BR205" s="386">
        <v>0.6</v>
      </c>
      <c r="BS205" s="386">
        <v>0.6</v>
      </c>
      <c r="BT205" s="386">
        <v>0.5</v>
      </c>
      <c r="BU205" s="386">
        <v>0.5</v>
      </c>
      <c r="BV205" s="386">
        <v>0.3</v>
      </c>
      <c r="BW205" s="375">
        <v>0.3</v>
      </c>
      <c r="BX205" s="385"/>
      <c r="BY205" s="385"/>
      <c r="BZ205" s="385"/>
      <c r="CA205" s="385"/>
      <c r="CB205" s="398"/>
      <c r="CC205" s="398"/>
      <c r="CD205" s="398"/>
      <c r="CE205" s="398"/>
      <c r="CF205" s="397"/>
      <c r="CG205" s="398"/>
      <c r="CH205" s="398"/>
      <c r="CI205" s="398"/>
      <c r="CJ205" s="398"/>
      <c r="CK205" s="398"/>
      <c r="CL205" s="398"/>
      <c r="CM205" s="386">
        <v>1</v>
      </c>
      <c r="CN205" s="386">
        <v>1</v>
      </c>
      <c r="CO205" s="375">
        <v>0.9</v>
      </c>
      <c r="CP205" s="386">
        <v>0.9</v>
      </c>
      <c r="CQ205" s="386">
        <v>0.9</v>
      </c>
      <c r="CR205" s="386">
        <v>0.8</v>
      </c>
      <c r="CS205" s="386">
        <v>0.8</v>
      </c>
      <c r="CT205" s="386">
        <v>0.8</v>
      </c>
      <c r="CU205" s="386">
        <v>0.7</v>
      </c>
      <c r="CV205" s="386">
        <v>0.7</v>
      </c>
      <c r="CW205" s="386">
        <v>0.5</v>
      </c>
      <c r="CX205" s="375">
        <v>0.5</v>
      </c>
      <c r="CY205" s="385"/>
      <c r="CZ205" s="385"/>
      <c r="DA205" s="385"/>
      <c r="DB205" s="385"/>
      <c r="DC205" s="398"/>
      <c r="DD205" s="398"/>
      <c r="DE205" s="398"/>
      <c r="DF205" s="398"/>
      <c r="DG205" s="397"/>
      <c r="DH205" s="398"/>
      <c r="DI205" s="398"/>
      <c r="DJ205" s="398"/>
      <c r="DK205" s="398"/>
      <c r="DL205" s="398"/>
      <c r="DM205" s="398"/>
      <c r="DN205" s="386">
        <v>1.2</v>
      </c>
      <c r="DO205" s="386">
        <v>1.2</v>
      </c>
      <c r="DP205" s="375">
        <v>1.1000000000000001</v>
      </c>
      <c r="DQ205" s="386">
        <v>1.1000000000000001</v>
      </c>
      <c r="DR205" s="386">
        <v>1.1000000000000001</v>
      </c>
      <c r="DS205" s="386">
        <v>1</v>
      </c>
      <c r="DT205" s="386">
        <v>1</v>
      </c>
      <c r="DU205" s="386">
        <v>1</v>
      </c>
      <c r="DV205" s="386">
        <v>0.9</v>
      </c>
      <c r="DW205" s="386">
        <v>0.9</v>
      </c>
      <c r="DX205" s="386">
        <v>0.7</v>
      </c>
      <c r="DY205" s="375">
        <v>0.7</v>
      </c>
      <c r="DZ205" s="385"/>
      <c r="EA205" s="385"/>
      <c r="EB205" s="385"/>
      <c r="EC205" s="385"/>
      <c r="ED205" s="398"/>
      <c r="EE205" s="398"/>
      <c r="EF205" s="398"/>
      <c r="EG205" s="398"/>
      <c r="EH205" s="397"/>
      <c r="EI205" s="398"/>
      <c r="EJ205" s="398"/>
      <c r="EK205" s="398"/>
      <c r="EL205" s="398"/>
      <c r="EM205" s="398"/>
      <c r="EN205" s="398"/>
      <c r="EO205" s="386">
        <v>1.3</v>
      </c>
      <c r="EP205" s="386">
        <v>1.3</v>
      </c>
      <c r="EQ205" s="375">
        <v>1.2</v>
      </c>
      <c r="ER205" s="386">
        <v>1.2</v>
      </c>
      <c r="ES205" s="386">
        <v>1.2</v>
      </c>
      <c r="ET205" s="386">
        <v>1.1000000000000001</v>
      </c>
      <c r="EU205" s="386">
        <v>1.1000000000000001</v>
      </c>
      <c r="EV205" s="386">
        <v>1.1000000000000001</v>
      </c>
      <c r="EW205" s="386">
        <v>1</v>
      </c>
      <c r="EX205" s="386">
        <v>1</v>
      </c>
      <c r="EY205" s="386">
        <v>0.8</v>
      </c>
      <c r="EZ205" s="375">
        <v>0.8</v>
      </c>
      <c r="FA205" s="385"/>
      <c r="FB205" s="385"/>
      <c r="FC205" s="385"/>
      <c r="FD205" s="385"/>
      <c r="FE205" s="398"/>
      <c r="FF205" s="398"/>
      <c r="FG205" s="398"/>
      <c r="FH205" s="398"/>
      <c r="FI205" s="385"/>
      <c r="FJ205" s="385"/>
      <c r="FK205" s="385"/>
      <c r="FL205" s="385"/>
      <c r="FM205" s="385"/>
      <c r="FN205" s="385"/>
      <c r="FO205" s="385"/>
      <c r="FP205" s="385"/>
      <c r="FQ205" s="385"/>
      <c r="FR205" s="385"/>
      <c r="FS205" s="385"/>
      <c r="FT205" s="385"/>
      <c r="FU205" s="385"/>
      <c r="FV205" s="385"/>
      <c r="FW205" s="396"/>
      <c r="FX205" s="396"/>
      <c r="FY205" s="396"/>
      <c r="FZ205" s="396"/>
      <c r="GA205" s="396"/>
      <c r="GB205" s="397" t="s">
        <v>608</v>
      </c>
      <c r="GC205" s="484">
        <v>51.008148954000006</v>
      </c>
      <c r="GD205" s="484">
        <v>53.034892155000009</v>
      </c>
      <c r="GE205" s="484">
        <v>62.001143820000003</v>
      </c>
      <c r="GF205" s="484">
        <v>62.512066385999994</v>
      </c>
      <c r="GG205" s="485">
        <v>70.63473091500002</v>
      </c>
      <c r="GH205" s="486">
        <v>7.2891200970000014</v>
      </c>
      <c r="GI205" s="484">
        <v>6.0105583440000014</v>
      </c>
      <c r="GJ205" s="484">
        <v>7.987715694000002</v>
      </c>
      <c r="GK205" s="484">
        <v>11.058900111000003</v>
      </c>
      <c r="GL205" s="484">
        <v>5.2196954040000012</v>
      </c>
      <c r="GM205" s="484">
        <v>4.8901691789999999</v>
      </c>
      <c r="GN205" s="484">
        <v>5.5360405799999999</v>
      </c>
      <c r="GO205" s="485">
        <v>7.7109136650000005</v>
      </c>
    </row>
    <row r="206" spans="1:197" hidden="1">
      <c r="A206" s="390" t="s">
        <v>808</v>
      </c>
      <c r="B206" s="402">
        <v>158</v>
      </c>
      <c r="C206" s="392">
        <v>356</v>
      </c>
      <c r="D206" s="392">
        <v>394</v>
      </c>
      <c r="E206" s="392">
        <v>18</v>
      </c>
      <c r="F206" s="392">
        <v>18</v>
      </c>
      <c r="G206" s="392">
        <v>15</v>
      </c>
      <c r="H206" s="393">
        <v>201.4</v>
      </c>
      <c r="I206" s="383">
        <v>4</v>
      </c>
      <c r="J206" s="493">
        <v>0.8</v>
      </c>
      <c r="K206" s="494"/>
      <c r="L206" s="369">
        <v>0.6</v>
      </c>
      <c r="M206" s="384">
        <v>0.8</v>
      </c>
      <c r="N206" s="480">
        <v>0.38100000000000001</v>
      </c>
      <c r="O206" s="371">
        <v>0.63100000000000001</v>
      </c>
      <c r="P206" s="371">
        <v>0.88100000000000001</v>
      </c>
      <c r="Q206" s="371">
        <v>0.58099999999999996</v>
      </c>
      <c r="R206" s="371">
        <f t="shared" si="18"/>
        <v>0.83099999999999996</v>
      </c>
      <c r="S206" s="371">
        <f t="shared" si="19"/>
        <v>1.081</v>
      </c>
      <c r="T206" s="372">
        <f t="shared" si="20"/>
        <v>19.359646113995765</v>
      </c>
      <c r="U206" s="373"/>
      <c r="V206" s="372">
        <f t="shared" si="21"/>
        <v>14.988113120512848</v>
      </c>
      <c r="W206" s="373"/>
      <c r="X206" s="371">
        <v>0.67</v>
      </c>
      <c r="Y206" s="371">
        <v>0.72</v>
      </c>
      <c r="Z206" s="371">
        <v>0.83</v>
      </c>
      <c r="AA206" s="371">
        <v>1.46</v>
      </c>
      <c r="AB206" s="371">
        <v>1.88</v>
      </c>
      <c r="AC206" s="371">
        <v>3</v>
      </c>
      <c r="AD206" s="371">
        <v>3.3</v>
      </c>
      <c r="AE206" s="371">
        <v>3.6</v>
      </c>
      <c r="AF206" s="371">
        <v>4</v>
      </c>
      <c r="AG206" s="371">
        <v>5</v>
      </c>
      <c r="AH206" s="374" t="s">
        <v>587</v>
      </c>
      <c r="AI206" s="371">
        <v>0.5</v>
      </c>
      <c r="AJ206" s="371">
        <v>1.18</v>
      </c>
      <c r="AK206" s="371">
        <v>0.6</v>
      </c>
      <c r="AL206" s="371">
        <v>1.18</v>
      </c>
      <c r="AM206" s="371">
        <v>0.7</v>
      </c>
      <c r="AN206" s="371">
        <v>1.18</v>
      </c>
      <c r="AO206" s="371">
        <v>0.8</v>
      </c>
      <c r="AP206" s="371">
        <v>1.18</v>
      </c>
      <c r="AQ206" s="371">
        <v>1.68</v>
      </c>
      <c r="AR206" s="375">
        <v>1.47</v>
      </c>
      <c r="AS206" s="375">
        <v>1.8480000000000001</v>
      </c>
      <c r="AT206" s="375">
        <v>1.617</v>
      </c>
      <c r="AU206" s="376">
        <v>0.64</v>
      </c>
      <c r="AV206" s="377">
        <v>0.24</v>
      </c>
      <c r="AW206" s="385"/>
      <c r="AX206" s="385"/>
      <c r="AY206" s="385"/>
      <c r="AZ206" s="385"/>
      <c r="BA206" s="398"/>
      <c r="BB206" s="398"/>
      <c r="BC206" s="398"/>
      <c r="BD206" s="398"/>
      <c r="BE206" s="397"/>
      <c r="BF206" s="398"/>
      <c r="BG206" s="398"/>
      <c r="BH206" s="398"/>
      <c r="BI206" s="398"/>
      <c r="BJ206" s="398"/>
      <c r="BK206" s="398"/>
      <c r="BL206" s="386">
        <v>0.8</v>
      </c>
      <c r="BM206" s="386">
        <v>0.8</v>
      </c>
      <c r="BN206" s="375">
        <v>0.7</v>
      </c>
      <c r="BO206" s="386">
        <v>0.7</v>
      </c>
      <c r="BP206" s="386">
        <v>0.7</v>
      </c>
      <c r="BQ206" s="386">
        <v>0.6</v>
      </c>
      <c r="BR206" s="386">
        <v>0.6</v>
      </c>
      <c r="BS206" s="386">
        <v>0.6</v>
      </c>
      <c r="BT206" s="386">
        <v>0.5</v>
      </c>
      <c r="BU206" s="386">
        <v>0.5</v>
      </c>
      <c r="BV206" s="386">
        <v>0.3</v>
      </c>
      <c r="BW206" s="375">
        <v>0.3</v>
      </c>
      <c r="BX206" s="385"/>
      <c r="BY206" s="385"/>
      <c r="BZ206" s="385"/>
      <c r="CA206" s="385"/>
      <c r="CB206" s="398"/>
      <c r="CC206" s="398"/>
      <c r="CD206" s="398"/>
      <c r="CE206" s="398"/>
      <c r="CF206" s="397"/>
      <c r="CG206" s="398"/>
      <c r="CH206" s="398"/>
      <c r="CI206" s="398"/>
      <c r="CJ206" s="398"/>
      <c r="CK206" s="398"/>
      <c r="CL206" s="398"/>
      <c r="CM206" s="386">
        <v>1</v>
      </c>
      <c r="CN206" s="386">
        <v>1</v>
      </c>
      <c r="CO206" s="375">
        <v>0.9</v>
      </c>
      <c r="CP206" s="386">
        <v>0.9</v>
      </c>
      <c r="CQ206" s="386">
        <v>0.9</v>
      </c>
      <c r="CR206" s="386">
        <v>0.8</v>
      </c>
      <c r="CS206" s="386">
        <v>0.8</v>
      </c>
      <c r="CT206" s="386">
        <v>0.8</v>
      </c>
      <c r="CU206" s="386">
        <v>0.7</v>
      </c>
      <c r="CV206" s="386">
        <v>0.7</v>
      </c>
      <c r="CW206" s="386">
        <v>0.5</v>
      </c>
      <c r="CX206" s="375">
        <v>0.5</v>
      </c>
      <c r="CY206" s="385"/>
      <c r="CZ206" s="385"/>
      <c r="DA206" s="385"/>
      <c r="DB206" s="385"/>
      <c r="DC206" s="398"/>
      <c r="DD206" s="398"/>
      <c r="DE206" s="398"/>
      <c r="DF206" s="398"/>
      <c r="DG206" s="397"/>
      <c r="DH206" s="398"/>
      <c r="DI206" s="398"/>
      <c r="DJ206" s="398"/>
      <c r="DK206" s="398"/>
      <c r="DL206" s="398"/>
      <c r="DM206" s="398"/>
      <c r="DN206" s="386">
        <v>1.2</v>
      </c>
      <c r="DO206" s="386">
        <v>1.2</v>
      </c>
      <c r="DP206" s="375">
        <v>1.1000000000000001</v>
      </c>
      <c r="DQ206" s="386">
        <v>1.1000000000000001</v>
      </c>
      <c r="DR206" s="386">
        <v>1.1000000000000001</v>
      </c>
      <c r="DS206" s="386">
        <v>1</v>
      </c>
      <c r="DT206" s="386">
        <v>1</v>
      </c>
      <c r="DU206" s="386">
        <v>1</v>
      </c>
      <c r="DV206" s="386">
        <v>0.9</v>
      </c>
      <c r="DW206" s="386">
        <v>0.9</v>
      </c>
      <c r="DX206" s="386">
        <v>0.7</v>
      </c>
      <c r="DY206" s="375">
        <v>0.7</v>
      </c>
      <c r="DZ206" s="385"/>
      <c r="EA206" s="385"/>
      <c r="EB206" s="385"/>
      <c r="EC206" s="385"/>
      <c r="ED206" s="398"/>
      <c r="EE206" s="398"/>
      <c r="EF206" s="398"/>
      <c r="EG206" s="398"/>
      <c r="EH206" s="397"/>
      <c r="EI206" s="398"/>
      <c r="EJ206" s="398"/>
      <c r="EK206" s="398"/>
      <c r="EL206" s="398"/>
      <c r="EM206" s="398"/>
      <c r="EN206" s="398"/>
      <c r="EO206" s="386">
        <v>1.3</v>
      </c>
      <c r="EP206" s="386">
        <v>1.3</v>
      </c>
      <c r="EQ206" s="375">
        <v>1.2</v>
      </c>
      <c r="ER206" s="386">
        <v>1.2</v>
      </c>
      <c r="ES206" s="386">
        <v>1.2</v>
      </c>
      <c r="ET206" s="386">
        <v>1.1000000000000001</v>
      </c>
      <c r="EU206" s="386">
        <v>1.1000000000000001</v>
      </c>
      <c r="EV206" s="386">
        <v>1.1000000000000001</v>
      </c>
      <c r="EW206" s="386">
        <v>1</v>
      </c>
      <c r="EX206" s="386">
        <v>1</v>
      </c>
      <c r="EY206" s="386">
        <v>0.8</v>
      </c>
      <c r="EZ206" s="375">
        <v>0.8</v>
      </c>
      <c r="FA206" s="385"/>
      <c r="FB206" s="385"/>
      <c r="FC206" s="385"/>
      <c r="FD206" s="385"/>
      <c r="FE206" s="398"/>
      <c r="FF206" s="398"/>
      <c r="FG206" s="398"/>
      <c r="FH206" s="398"/>
      <c r="FI206" s="385"/>
      <c r="FJ206" s="385"/>
      <c r="FK206" s="385"/>
      <c r="FL206" s="385"/>
      <c r="FM206" s="385"/>
      <c r="FN206" s="385"/>
      <c r="FO206" s="385"/>
      <c r="FP206" s="385"/>
      <c r="FQ206" s="385"/>
      <c r="FR206" s="385"/>
      <c r="FS206" s="385"/>
      <c r="FT206" s="385"/>
      <c r="FU206" s="385"/>
      <c r="FV206" s="385"/>
      <c r="FW206" s="396"/>
      <c r="FX206" s="396"/>
      <c r="FY206" s="396"/>
      <c r="FZ206" s="396"/>
      <c r="GA206" s="396"/>
      <c r="GB206" s="397" t="s">
        <v>608</v>
      </c>
      <c r="GC206" s="484">
        <v>51.008148954000006</v>
      </c>
      <c r="GD206" s="484">
        <v>53.034892155000009</v>
      </c>
      <c r="GE206" s="484">
        <v>62.001143820000003</v>
      </c>
      <c r="GF206" s="484">
        <v>62.512066385999994</v>
      </c>
      <c r="GG206" s="485">
        <v>70.63473091500002</v>
      </c>
      <c r="GH206" s="486">
        <v>7.2891200970000014</v>
      </c>
      <c r="GI206" s="484">
        <v>6.0105583440000014</v>
      </c>
      <c r="GJ206" s="484">
        <v>7.987715694000002</v>
      </c>
      <c r="GK206" s="484">
        <v>11.058900111000003</v>
      </c>
      <c r="GL206" s="484">
        <v>5.2196954040000012</v>
      </c>
      <c r="GM206" s="484">
        <v>4.8901691789999999</v>
      </c>
      <c r="GN206" s="484">
        <v>5.5360405799999999</v>
      </c>
      <c r="GO206" s="485">
        <v>7.7109136650000005</v>
      </c>
    </row>
    <row r="207" spans="1:197" hidden="1">
      <c r="A207" s="390" t="s">
        <v>809</v>
      </c>
      <c r="B207" s="402">
        <v>176</v>
      </c>
      <c r="C207" s="392">
        <v>360</v>
      </c>
      <c r="D207" s="392">
        <v>396</v>
      </c>
      <c r="E207" s="392">
        <v>20</v>
      </c>
      <c r="F207" s="392">
        <v>20</v>
      </c>
      <c r="G207" s="392">
        <v>15</v>
      </c>
      <c r="H207" s="393">
        <v>224.3</v>
      </c>
      <c r="I207" s="383">
        <v>4</v>
      </c>
      <c r="J207" s="493">
        <v>0.8</v>
      </c>
      <c r="K207" s="494"/>
      <c r="L207" s="369">
        <v>0.6</v>
      </c>
      <c r="M207" s="384">
        <v>0.8</v>
      </c>
      <c r="N207" s="480">
        <v>0.38600000000000001</v>
      </c>
      <c r="O207" s="371">
        <v>0.63600000000000001</v>
      </c>
      <c r="P207" s="371">
        <v>0.88600000000000001</v>
      </c>
      <c r="Q207" s="371">
        <v>0.58599999999999997</v>
      </c>
      <c r="R207" s="371">
        <f t="shared" si="18"/>
        <v>0.83599999999999997</v>
      </c>
      <c r="S207" s="371">
        <f t="shared" si="19"/>
        <v>1.0859999999999999</v>
      </c>
      <c r="T207" s="372">
        <f t="shared" si="20"/>
        <v>19.359646113995765</v>
      </c>
      <c r="U207" s="373"/>
      <c r="V207" s="372">
        <f t="shared" si="21"/>
        <v>14.988113120512848</v>
      </c>
      <c r="W207" s="373"/>
      <c r="X207" s="374" t="s">
        <v>587</v>
      </c>
      <c r="Y207" s="374" t="s">
        <v>587</v>
      </c>
      <c r="Z207" s="374" t="s">
        <v>587</v>
      </c>
      <c r="AA207" s="374" t="s">
        <v>587</v>
      </c>
      <c r="AB207" s="374" t="s">
        <v>587</v>
      </c>
      <c r="AC207" s="374" t="s">
        <v>587</v>
      </c>
      <c r="AD207" s="374" t="s">
        <v>587</v>
      </c>
      <c r="AE207" s="374" t="s">
        <v>587</v>
      </c>
      <c r="AF207" s="374" t="s">
        <v>587</v>
      </c>
      <c r="AG207" s="374" t="s">
        <v>587</v>
      </c>
      <c r="AH207" s="374" t="s">
        <v>587</v>
      </c>
      <c r="AI207" s="371">
        <v>0.65</v>
      </c>
      <c r="AJ207" s="371">
        <v>1.2</v>
      </c>
      <c r="AK207" s="371">
        <v>0.8</v>
      </c>
      <c r="AL207" s="371">
        <v>1.2</v>
      </c>
      <c r="AM207" s="371">
        <v>0.9</v>
      </c>
      <c r="AN207" s="371">
        <v>1.2</v>
      </c>
      <c r="AO207" s="371">
        <v>1</v>
      </c>
      <c r="AP207" s="371">
        <v>1.2</v>
      </c>
      <c r="AQ207" s="371">
        <v>1.68</v>
      </c>
      <c r="AR207" s="375">
        <v>1.47</v>
      </c>
      <c r="AS207" s="375">
        <v>1.8480000000000001</v>
      </c>
      <c r="AT207" s="375">
        <v>1.617</v>
      </c>
      <c r="AU207" s="376">
        <v>0.64</v>
      </c>
      <c r="AV207" s="377">
        <v>0.24</v>
      </c>
      <c r="AW207" s="385"/>
      <c r="AX207" s="385"/>
      <c r="AY207" s="385"/>
      <c r="AZ207" s="385"/>
      <c r="BA207" s="398"/>
      <c r="BB207" s="398"/>
      <c r="BC207" s="398"/>
      <c r="BD207" s="398"/>
      <c r="BE207" s="397"/>
      <c r="BF207" s="398"/>
      <c r="BG207" s="398"/>
      <c r="BH207" s="398"/>
      <c r="BI207" s="398"/>
      <c r="BJ207" s="398"/>
      <c r="BK207" s="398"/>
      <c r="BL207" s="386">
        <v>0.8</v>
      </c>
      <c r="BM207" s="386">
        <v>0.8</v>
      </c>
      <c r="BN207" s="375">
        <v>0.7</v>
      </c>
      <c r="BO207" s="386">
        <v>0.7</v>
      </c>
      <c r="BP207" s="386">
        <v>0.7</v>
      </c>
      <c r="BQ207" s="386">
        <v>0.6</v>
      </c>
      <c r="BR207" s="386">
        <v>0.6</v>
      </c>
      <c r="BS207" s="386">
        <v>0.6</v>
      </c>
      <c r="BT207" s="386">
        <v>0.5</v>
      </c>
      <c r="BU207" s="386">
        <v>0.5</v>
      </c>
      <c r="BV207" s="386">
        <v>0.3</v>
      </c>
      <c r="BW207" s="375">
        <v>0.3</v>
      </c>
      <c r="BX207" s="385"/>
      <c r="BY207" s="385"/>
      <c r="BZ207" s="385"/>
      <c r="CA207" s="385"/>
      <c r="CB207" s="398"/>
      <c r="CC207" s="398"/>
      <c r="CD207" s="398"/>
      <c r="CE207" s="398"/>
      <c r="CF207" s="397"/>
      <c r="CG207" s="398"/>
      <c r="CH207" s="398"/>
      <c r="CI207" s="398"/>
      <c r="CJ207" s="398"/>
      <c r="CK207" s="398"/>
      <c r="CL207" s="398"/>
      <c r="CM207" s="386">
        <v>1</v>
      </c>
      <c r="CN207" s="386">
        <v>1</v>
      </c>
      <c r="CO207" s="375">
        <v>0.9</v>
      </c>
      <c r="CP207" s="386">
        <v>0.9</v>
      </c>
      <c r="CQ207" s="386">
        <v>0.9</v>
      </c>
      <c r="CR207" s="386">
        <v>0.8</v>
      </c>
      <c r="CS207" s="386">
        <v>0.8</v>
      </c>
      <c r="CT207" s="386">
        <v>0.8</v>
      </c>
      <c r="CU207" s="386">
        <v>0.7</v>
      </c>
      <c r="CV207" s="386">
        <v>0.7</v>
      </c>
      <c r="CW207" s="386">
        <v>0.5</v>
      </c>
      <c r="CX207" s="375">
        <v>0.5</v>
      </c>
      <c r="CY207" s="385"/>
      <c r="CZ207" s="385"/>
      <c r="DA207" s="385"/>
      <c r="DB207" s="385"/>
      <c r="DC207" s="398"/>
      <c r="DD207" s="398"/>
      <c r="DE207" s="398"/>
      <c r="DF207" s="398"/>
      <c r="DG207" s="397"/>
      <c r="DH207" s="398"/>
      <c r="DI207" s="398"/>
      <c r="DJ207" s="398"/>
      <c r="DK207" s="398"/>
      <c r="DL207" s="398"/>
      <c r="DM207" s="398"/>
      <c r="DN207" s="386">
        <v>1.2</v>
      </c>
      <c r="DO207" s="386">
        <v>1.2</v>
      </c>
      <c r="DP207" s="375">
        <v>1.1000000000000001</v>
      </c>
      <c r="DQ207" s="386">
        <v>1.1000000000000001</v>
      </c>
      <c r="DR207" s="386">
        <v>1.1000000000000001</v>
      </c>
      <c r="DS207" s="386">
        <v>1</v>
      </c>
      <c r="DT207" s="386">
        <v>1</v>
      </c>
      <c r="DU207" s="386">
        <v>1</v>
      </c>
      <c r="DV207" s="386">
        <v>0.9</v>
      </c>
      <c r="DW207" s="386">
        <v>0.9</v>
      </c>
      <c r="DX207" s="386">
        <v>0.7</v>
      </c>
      <c r="DY207" s="375">
        <v>0.7</v>
      </c>
      <c r="DZ207" s="385"/>
      <c r="EA207" s="385"/>
      <c r="EB207" s="385"/>
      <c r="EC207" s="385"/>
      <c r="ED207" s="398"/>
      <c r="EE207" s="398"/>
      <c r="EF207" s="398"/>
      <c r="EG207" s="398"/>
      <c r="EH207" s="397"/>
      <c r="EI207" s="398"/>
      <c r="EJ207" s="398"/>
      <c r="EK207" s="398"/>
      <c r="EL207" s="398"/>
      <c r="EM207" s="398"/>
      <c r="EN207" s="398"/>
      <c r="EO207" s="386">
        <v>1.3</v>
      </c>
      <c r="EP207" s="386">
        <v>1.3</v>
      </c>
      <c r="EQ207" s="375">
        <v>1.2</v>
      </c>
      <c r="ER207" s="386">
        <v>1.2</v>
      </c>
      <c r="ES207" s="386">
        <v>1.2</v>
      </c>
      <c r="ET207" s="386">
        <v>1.1000000000000001</v>
      </c>
      <c r="EU207" s="386">
        <v>1.1000000000000001</v>
      </c>
      <c r="EV207" s="386">
        <v>1.1000000000000001</v>
      </c>
      <c r="EW207" s="386">
        <v>1</v>
      </c>
      <c r="EX207" s="386">
        <v>1</v>
      </c>
      <c r="EY207" s="386">
        <v>0.8</v>
      </c>
      <c r="EZ207" s="375">
        <v>0.8</v>
      </c>
      <c r="FA207" s="385"/>
      <c r="FB207" s="385"/>
      <c r="FC207" s="385"/>
      <c r="FD207" s="385"/>
      <c r="FE207" s="398"/>
      <c r="FF207" s="398"/>
      <c r="FG207" s="398"/>
      <c r="FH207" s="398"/>
      <c r="FI207" s="385"/>
      <c r="FJ207" s="385"/>
      <c r="FK207" s="385"/>
      <c r="FL207" s="385"/>
      <c r="FM207" s="385"/>
      <c r="FN207" s="385"/>
      <c r="FO207" s="385"/>
      <c r="FP207" s="385"/>
      <c r="FQ207" s="385"/>
      <c r="FR207" s="385"/>
      <c r="FS207" s="385"/>
      <c r="FT207" s="385"/>
      <c r="FU207" s="385"/>
      <c r="FV207" s="385"/>
      <c r="FW207" s="396"/>
      <c r="FX207" s="396"/>
      <c r="FY207" s="396"/>
      <c r="FZ207" s="396"/>
      <c r="GA207" s="396"/>
      <c r="GB207" s="397" t="s">
        <v>608</v>
      </c>
      <c r="GC207" s="484">
        <v>50.045932377</v>
      </c>
      <c r="GD207" s="484">
        <v>52.168081266000002</v>
      </c>
      <c r="GE207" s="484">
        <v>57.756846042000014</v>
      </c>
      <c r="GF207" s="484">
        <v>58.270906953000015</v>
      </c>
      <c r="GG207" s="485">
        <v>64.070568513000012</v>
      </c>
      <c r="GH207" s="486">
        <v>7.2891200970000014</v>
      </c>
      <c r="GI207" s="484">
        <v>6.0105583440000014</v>
      </c>
      <c r="GJ207" s="484">
        <v>7.987715694000002</v>
      </c>
      <c r="GK207" s="484">
        <v>11.058900111000003</v>
      </c>
      <c r="GL207" s="484">
        <v>5.2196954040000012</v>
      </c>
      <c r="GM207" s="484">
        <v>4.8901691789999999</v>
      </c>
      <c r="GN207" s="484">
        <v>5.5360405799999999</v>
      </c>
      <c r="GO207" s="485">
        <v>7.7109136650000005</v>
      </c>
    </row>
    <row r="208" spans="1:197" hidden="1">
      <c r="A208" s="390" t="s">
        <v>810</v>
      </c>
      <c r="B208" s="402">
        <v>194</v>
      </c>
      <c r="C208" s="392">
        <v>364</v>
      </c>
      <c r="D208" s="392">
        <v>398</v>
      </c>
      <c r="E208" s="392">
        <v>22</v>
      </c>
      <c r="F208" s="392">
        <v>22</v>
      </c>
      <c r="G208" s="392">
        <v>15</v>
      </c>
      <c r="H208" s="393">
        <v>247.5</v>
      </c>
      <c r="I208" s="383">
        <v>4</v>
      </c>
      <c r="J208" s="493">
        <v>0.8</v>
      </c>
      <c r="K208" s="494"/>
      <c r="L208" s="369">
        <v>0.6</v>
      </c>
      <c r="M208" s="384">
        <v>0.8</v>
      </c>
      <c r="N208" s="480">
        <v>0.38600000000000001</v>
      </c>
      <c r="O208" s="371">
        <v>0.63600000000000001</v>
      </c>
      <c r="P208" s="371">
        <v>0.88600000000000001</v>
      </c>
      <c r="Q208" s="371">
        <v>0.58599999999999997</v>
      </c>
      <c r="R208" s="371">
        <f t="shared" si="18"/>
        <v>0.83599999999999997</v>
      </c>
      <c r="S208" s="371">
        <f t="shared" si="19"/>
        <v>1.0859999999999999</v>
      </c>
      <c r="T208" s="372">
        <f t="shared" si="20"/>
        <v>19.359646113995765</v>
      </c>
      <c r="U208" s="373"/>
      <c r="V208" s="372">
        <f t="shared" si="21"/>
        <v>14.988113120512848</v>
      </c>
      <c r="W208" s="373"/>
      <c r="X208" s="374" t="s">
        <v>587</v>
      </c>
      <c r="Y208" s="374" t="s">
        <v>587</v>
      </c>
      <c r="Z208" s="374" t="s">
        <v>587</v>
      </c>
      <c r="AA208" s="374" t="s">
        <v>587</v>
      </c>
      <c r="AB208" s="374" t="s">
        <v>587</v>
      </c>
      <c r="AC208" s="374" t="s">
        <v>587</v>
      </c>
      <c r="AD208" s="374" t="s">
        <v>587</v>
      </c>
      <c r="AE208" s="374" t="s">
        <v>587</v>
      </c>
      <c r="AF208" s="374" t="s">
        <v>587</v>
      </c>
      <c r="AG208" s="374" t="s">
        <v>587</v>
      </c>
      <c r="AH208" s="374" t="s">
        <v>587</v>
      </c>
      <c r="AI208" s="371">
        <v>0.65</v>
      </c>
      <c r="AJ208" s="371">
        <v>1.2</v>
      </c>
      <c r="AK208" s="371">
        <v>0.8</v>
      </c>
      <c r="AL208" s="371">
        <v>1.2</v>
      </c>
      <c r="AM208" s="371">
        <v>0.9</v>
      </c>
      <c r="AN208" s="371">
        <v>1.2</v>
      </c>
      <c r="AO208" s="371">
        <v>1</v>
      </c>
      <c r="AP208" s="371">
        <v>1.2</v>
      </c>
      <c r="AQ208" s="371">
        <v>1.68</v>
      </c>
      <c r="AR208" s="375">
        <v>1.47</v>
      </c>
      <c r="AS208" s="375">
        <v>1.8480000000000001</v>
      </c>
      <c r="AT208" s="375">
        <v>1.617</v>
      </c>
      <c r="AU208" s="376">
        <v>0.64</v>
      </c>
      <c r="AV208" s="377">
        <v>0.24</v>
      </c>
      <c r="AW208" s="385"/>
      <c r="AX208" s="385"/>
      <c r="AY208" s="385"/>
      <c r="AZ208" s="385"/>
      <c r="BA208" s="398"/>
      <c r="BB208" s="398"/>
      <c r="BC208" s="398"/>
      <c r="BD208" s="398"/>
      <c r="BE208" s="397"/>
      <c r="BF208" s="398"/>
      <c r="BG208" s="398"/>
      <c r="BH208" s="398"/>
      <c r="BI208" s="398"/>
      <c r="BJ208" s="398"/>
      <c r="BK208" s="398"/>
      <c r="BL208" s="386">
        <v>0.8</v>
      </c>
      <c r="BM208" s="386">
        <v>0.8</v>
      </c>
      <c r="BN208" s="375">
        <v>0.7</v>
      </c>
      <c r="BO208" s="386">
        <v>0.7</v>
      </c>
      <c r="BP208" s="386">
        <v>0.7</v>
      </c>
      <c r="BQ208" s="386">
        <v>0.6</v>
      </c>
      <c r="BR208" s="386">
        <v>0.6</v>
      </c>
      <c r="BS208" s="386">
        <v>0.6</v>
      </c>
      <c r="BT208" s="386">
        <v>0.5</v>
      </c>
      <c r="BU208" s="386">
        <v>0.5</v>
      </c>
      <c r="BV208" s="386">
        <v>0.3</v>
      </c>
      <c r="BW208" s="375">
        <v>0.3</v>
      </c>
      <c r="BX208" s="385"/>
      <c r="BY208" s="385"/>
      <c r="BZ208" s="385"/>
      <c r="CA208" s="385"/>
      <c r="CB208" s="398"/>
      <c r="CC208" s="398"/>
      <c r="CD208" s="398"/>
      <c r="CE208" s="398"/>
      <c r="CF208" s="397"/>
      <c r="CG208" s="398"/>
      <c r="CH208" s="398"/>
      <c r="CI208" s="398"/>
      <c r="CJ208" s="398"/>
      <c r="CK208" s="398"/>
      <c r="CL208" s="398"/>
      <c r="CM208" s="386">
        <v>1</v>
      </c>
      <c r="CN208" s="386">
        <v>1</v>
      </c>
      <c r="CO208" s="375">
        <v>0.9</v>
      </c>
      <c r="CP208" s="386">
        <v>0.9</v>
      </c>
      <c r="CQ208" s="386">
        <v>0.9</v>
      </c>
      <c r="CR208" s="386">
        <v>0.8</v>
      </c>
      <c r="CS208" s="386">
        <v>0.8</v>
      </c>
      <c r="CT208" s="386">
        <v>0.8</v>
      </c>
      <c r="CU208" s="386">
        <v>0.7</v>
      </c>
      <c r="CV208" s="386">
        <v>0.7</v>
      </c>
      <c r="CW208" s="386">
        <v>0.5</v>
      </c>
      <c r="CX208" s="375">
        <v>0.5</v>
      </c>
      <c r="CY208" s="385"/>
      <c r="CZ208" s="385"/>
      <c r="DA208" s="385"/>
      <c r="DB208" s="385"/>
      <c r="DC208" s="398"/>
      <c r="DD208" s="398"/>
      <c r="DE208" s="398"/>
      <c r="DF208" s="398"/>
      <c r="DG208" s="397"/>
      <c r="DH208" s="398"/>
      <c r="DI208" s="398"/>
      <c r="DJ208" s="398"/>
      <c r="DK208" s="398"/>
      <c r="DL208" s="398"/>
      <c r="DM208" s="398"/>
      <c r="DN208" s="386">
        <v>1.2</v>
      </c>
      <c r="DO208" s="386">
        <v>1.2</v>
      </c>
      <c r="DP208" s="375">
        <v>1.1000000000000001</v>
      </c>
      <c r="DQ208" s="386">
        <v>1.1000000000000001</v>
      </c>
      <c r="DR208" s="386">
        <v>1.1000000000000001</v>
      </c>
      <c r="DS208" s="386">
        <v>1</v>
      </c>
      <c r="DT208" s="386">
        <v>1</v>
      </c>
      <c r="DU208" s="386">
        <v>1</v>
      </c>
      <c r="DV208" s="386">
        <v>0.9</v>
      </c>
      <c r="DW208" s="386">
        <v>0.9</v>
      </c>
      <c r="DX208" s="386">
        <v>0.7</v>
      </c>
      <c r="DY208" s="375">
        <v>0.7</v>
      </c>
      <c r="DZ208" s="385"/>
      <c r="EA208" s="385"/>
      <c r="EB208" s="385"/>
      <c r="EC208" s="385"/>
      <c r="ED208" s="398"/>
      <c r="EE208" s="398"/>
      <c r="EF208" s="398"/>
      <c r="EG208" s="398"/>
      <c r="EH208" s="397"/>
      <c r="EI208" s="398"/>
      <c r="EJ208" s="398"/>
      <c r="EK208" s="398"/>
      <c r="EL208" s="398"/>
      <c r="EM208" s="398"/>
      <c r="EN208" s="398"/>
      <c r="EO208" s="386">
        <v>1.3</v>
      </c>
      <c r="EP208" s="386">
        <v>1.3</v>
      </c>
      <c r="EQ208" s="375">
        <v>1.2</v>
      </c>
      <c r="ER208" s="386">
        <v>1.2</v>
      </c>
      <c r="ES208" s="386">
        <v>1.2</v>
      </c>
      <c r="ET208" s="386">
        <v>1.1000000000000001</v>
      </c>
      <c r="EU208" s="386">
        <v>1.1000000000000001</v>
      </c>
      <c r="EV208" s="386">
        <v>1.1000000000000001</v>
      </c>
      <c r="EW208" s="386">
        <v>1</v>
      </c>
      <c r="EX208" s="386">
        <v>1</v>
      </c>
      <c r="EY208" s="386">
        <v>0.8</v>
      </c>
      <c r="EZ208" s="375">
        <v>0.8</v>
      </c>
      <c r="FA208" s="385"/>
      <c r="FB208" s="385"/>
      <c r="FC208" s="385"/>
      <c r="FD208" s="385"/>
      <c r="FE208" s="398"/>
      <c r="FF208" s="398"/>
      <c r="FG208" s="398"/>
      <c r="FH208" s="398"/>
      <c r="FI208" s="385"/>
      <c r="FJ208" s="385"/>
      <c r="FK208" s="385"/>
      <c r="FL208" s="385"/>
      <c r="FM208" s="385"/>
      <c r="FN208" s="385"/>
      <c r="FO208" s="385"/>
      <c r="FP208" s="385"/>
      <c r="FQ208" s="385"/>
      <c r="FR208" s="385"/>
      <c r="FS208" s="385"/>
      <c r="FT208" s="385"/>
      <c r="FU208" s="385"/>
      <c r="FV208" s="385"/>
      <c r="FW208" s="385"/>
      <c r="FX208" s="385"/>
      <c r="FY208" s="385"/>
      <c r="FZ208" s="385"/>
      <c r="GA208" s="385"/>
      <c r="GB208" s="397" t="s">
        <v>608</v>
      </c>
      <c r="GC208" s="484">
        <v>49.320974682000006</v>
      </c>
      <c r="GD208" s="484">
        <v>50.979276180000006</v>
      </c>
      <c r="GE208" s="484">
        <v>56.847353661000007</v>
      </c>
      <c r="GF208" s="484">
        <v>56.937110328000017</v>
      </c>
      <c r="GG208" s="485">
        <v>63.002903544000013</v>
      </c>
      <c r="GH208" s="486">
        <v>7.2891200970000014</v>
      </c>
      <c r="GI208" s="484">
        <v>6.0105583440000014</v>
      </c>
      <c r="GJ208" s="484">
        <v>7.987715694000002</v>
      </c>
      <c r="GK208" s="484">
        <v>11.058900111000003</v>
      </c>
      <c r="GL208" s="484">
        <v>5.2196954040000012</v>
      </c>
      <c r="GM208" s="484">
        <v>4.8901691789999999</v>
      </c>
      <c r="GN208" s="484">
        <v>5.5360405799999999</v>
      </c>
      <c r="GO208" s="485">
        <v>7.7109136650000005</v>
      </c>
    </row>
    <row r="209" spans="1:197" hidden="1">
      <c r="A209" s="390" t="s">
        <v>811</v>
      </c>
      <c r="B209" s="402">
        <v>213</v>
      </c>
      <c r="C209" s="392">
        <v>368</v>
      </c>
      <c r="D209" s="392">
        <v>400</v>
      </c>
      <c r="E209" s="392">
        <v>24</v>
      </c>
      <c r="F209" s="392">
        <v>24</v>
      </c>
      <c r="G209" s="392">
        <v>15</v>
      </c>
      <c r="H209" s="393">
        <v>270.7</v>
      </c>
      <c r="I209" s="383">
        <v>4</v>
      </c>
      <c r="J209" s="493">
        <v>0.8</v>
      </c>
      <c r="K209" s="494"/>
      <c r="L209" s="369">
        <v>0.6</v>
      </c>
      <c r="M209" s="384">
        <v>0.8</v>
      </c>
      <c r="N209" s="480">
        <v>0.38600000000000001</v>
      </c>
      <c r="O209" s="371">
        <v>0.63600000000000001</v>
      </c>
      <c r="P209" s="371">
        <v>0.88600000000000001</v>
      </c>
      <c r="Q209" s="371">
        <v>0.58599999999999997</v>
      </c>
      <c r="R209" s="371">
        <f t="shared" si="18"/>
        <v>0.83599999999999997</v>
      </c>
      <c r="S209" s="371">
        <f t="shared" si="19"/>
        <v>1.0859999999999999</v>
      </c>
      <c r="T209" s="372">
        <f t="shared" si="20"/>
        <v>19.359646113995765</v>
      </c>
      <c r="U209" s="373"/>
      <c r="V209" s="372">
        <f t="shared" si="21"/>
        <v>14.988113120512848</v>
      </c>
      <c r="W209" s="373"/>
      <c r="X209" s="374" t="s">
        <v>587</v>
      </c>
      <c r="Y209" s="374" t="s">
        <v>587</v>
      </c>
      <c r="Z209" s="374" t="s">
        <v>587</v>
      </c>
      <c r="AA209" s="374" t="s">
        <v>587</v>
      </c>
      <c r="AB209" s="374" t="s">
        <v>587</v>
      </c>
      <c r="AC209" s="374" t="s">
        <v>587</v>
      </c>
      <c r="AD209" s="374" t="s">
        <v>587</v>
      </c>
      <c r="AE209" s="374" t="s">
        <v>587</v>
      </c>
      <c r="AF209" s="374" t="s">
        <v>587</v>
      </c>
      <c r="AG209" s="374" t="s">
        <v>587</v>
      </c>
      <c r="AH209" s="374" t="s">
        <v>587</v>
      </c>
      <c r="AI209" s="371">
        <v>0.65</v>
      </c>
      <c r="AJ209" s="371">
        <v>1.2</v>
      </c>
      <c r="AK209" s="371">
        <v>0.8</v>
      </c>
      <c r="AL209" s="371">
        <v>1.2</v>
      </c>
      <c r="AM209" s="371">
        <v>0.9</v>
      </c>
      <c r="AN209" s="371">
        <v>1.2</v>
      </c>
      <c r="AO209" s="371">
        <v>1</v>
      </c>
      <c r="AP209" s="371">
        <v>1.2</v>
      </c>
      <c r="AQ209" s="371">
        <v>1.68</v>
      </c>
      <c r="AR209" s="375">
        <v>1.47</v>
      </c>
      <c r="AS209" s="375">
        <v>1.8480000000000001</v>
      </c>
      <c r="AT209" s="375">
        <v>1.617</v>
      </c>
      <c r="AU209" s="376">
        <v>0.64</v>
      </c>
      <c r="AV209" s="377">
        <v>0.24</v>
      </c>
      <c r="AW209" s="385"/>
      <c r="AX209" s="385"/>
      <c r="AY209" s="385"/>
      <c r="AZ209" s="385"/>
      <c r="BA209" s="398"/>
      <c r="BB209" s="398"/>
      <c r="BC209" s="398"/>
      <c r="BD209" s="398"/>
      <c r="BE209" s="397"/>
      <c r="BF209" s="398"/>
      <c r="BG209" s="398"/>
      <c r="BH209" s="398"/>
      <c r="BI209" s="398"/>
      <c r="BJ209" s="398"/>
      <c r="BK209" s="398"/>
      <c r="BL209" s="386">
        <v>0.8</v>
      </c>
      <c r="BM209" s="386">
        <v>0.8</v>
      </c>
      <c r="BN209" s="375">
        <v>0.7</v>
      </c>
      <c r="BO209" s="386">
        <v>0.7</v>
      </c>
      <c r="BP209" s="386">
        <v>0.7</v>
      </c>
      <c r="BQ209" s="386">
        <v>0.6</v>
      </c>
      <c r="BR209" s="386">
        <v>0.6</v>
      </c>
      <c r="BS209" s="386">
        <v>0.6</v>
      </c>
      <c r="BT209" s="386">
        <v>0.5</v>
      </c>
      <c r="BU209" s="386">
        <v>0.5</v>
      </c>
      <c r="BV209" s="386">
        <v>0.3</v>
      </c>
      <c r="BW209" s="375">
        <v>0.3</v>
      </c>
      <c r="BX209" s="385"/>
      <c r="BY209" s="385"/>
      <c r="BZ209" s="385"/>
      <c r="CA209" s="385"/>
      <c r="CB209" s="398"/>
      <c r="CC209" s="398"/>
      <c r="CD209" s="398"/>
      <c r="CE209" s="398"/>
      <c r="CF209" s="397"/>
      <c r="CG209" s="398"/>
      <c r="CH209" s="398"/>
      <c r="CI209" s="398"/>
      <c r="CJ209" s="398"/>
      <c r="CK209" s="398"/>
      <c r="CL209" s="398"/>
      <c r="CM209" s="386">
        <v>1</v>
      </c>
      <c r="CN209" s="386">
        <v>1</v>
      </c>
      <c r="CO209" s="375">
        <v>0.9</v>
      </c>
      <c r="CP209" s="386">
        <v>0.9</v>
      </c>
      <c r="CQ209" s="386">
        <v>0.9</v>
      </c>
      <c r="CR209" s="386">
        <v>0.8</v>
      </c>
      <c r="CS209" s="386">
        <v>0.8</v>
      </c>
      <c r="CT209" s="386">
        <v>0.8</v>
      </c>
      <c r="CU209" s="386">
        <v>0.7</v>
      </c>
      <c r="CV209" s="386">
        <v>0.7</v>
      </c>
      <c r="CW209" s="386">
        <v>0.5</v>
      </c>
      <c r="CX209" s="375">
        <v>0.5</v>
      </c>
      <c r="CY209" s="385"/>
      <c r="CZ209" s="385"/>
      <c r="DA209" s="385"/>
      <c r="DB209" s="385"/>
      <c r="DC209" s="398"/>
      <c r="DD209" s="398"/>
      <c r="DE209" s="398"/>
      <c r="DF209" s="398"/>
      <c r="DG209" s="397"/>
      <c r="DH209" s="398"/>
      <c r="DI209" s="398"/>
      <c r="DJ209" s="398"/>
      <c r="DK209" s="398"/>
      <c r="DL209" s="398"/>
      <c r="DM209" s="398"/>
      <c r="DN209" s="386">
        <v>1.2</v>
      </c>
      <c r="DO209" s="386">
        <v>1.2</v>
      </c>
      <c r="DP209" s="375">
        <v>1.1000000000000001</v>
      </c>
      <c r="DQ209" s="386">
        <v>1.1000000000000001</v>
      </c>
      <c r="DR209" s="386">
        <v>1.1000000000000001</v>
      </c>
      <c r="DS209" s="386">
        <v>1</v>
      </c>
      <c r="DT209" s="386">
        <v>1</v>
      </c>
      <c r="DU209" s="386">
        <v>1</v>
      </c>
      <c r="DV209" s="386">
        <v>0.9</v>
      </c>
      <c r="DW209" s="386">
        <v>0.9</v>
      </c>
      <c r="DX209" s="386">
        <v>0.7</v>
      </c>
      <c r="DY209" s="375">
        <v>0.7</v>
      </c>
      <c r="DZ209" s="385"/>
      <c r="EA209" s="385"/>
      <c r="EB209" s="385"/>
      <c r="EC209" s="385"/>
      <c r="ED209" s="398"/>
      <c r="EE209" s="398"/>
      <c r="EF209" s="398"/>
      <c r="EG209" s="398"/>
      <c r="EH209" s="397"/>
      <c r="EI209" s="398"/>
      <c r="EJ209" s="398"/>
      <c r="EK209" s="398"/>
      <c r="EL209" s="398"/>
      <c r="EM209" s="398"/>
      <c r="EN209" s="398"/>
      <c r="EO209" s="386">
        <v>1.3</v>
      </c>
      <c r="EP209" s="386">
        <v>1.3</v>
      </c>
      <c r="EQ209" s="375">
        <v>1.2</v>
      </c>
      <c r="ER209" s="386">
        <v>1.2</v>
      </c>
      <c r="ES209" s="386">
        <v>1.2</v>
      </c>
      <c r="ET209" s="386">
        <v>1.1000000000000001</v>
      </c>
      <c r="EU209" s="386">
        <v>1.1000000000000001</v>
      </c>
      <c r="EV209" s="386">
        <v>1.1000000000000001</v>
      </c>
      <c r="EW209" s="386">
        <v>1</v>
      </c>
      <c r="EX209" s="386">
        <v>1</v>
      </c>
      <c r="EY209" s="386">
        <v>0.8</v>
      </c>
      <c r="EZ209" s="375">
        <v>0.8</v>
      </c>
      <c r="FA209" s="385"/>
      <c r="FB209" s="385"/>
      <c r="FC209" s="385"/>
      <c r="FD209" s="385"/>
      <c r="FE209" s="398"/>
      <c r="FF209" s="398"/>
      <c r="FG209" s="398"/>
      <c r="FH209" s="398"/>
      <c r="FI209" s="385"/>
      <c r="FJ209" s="385"/>
      <c r="FK209" s="385"/>
      <c r="FL209" s="385"/>
      <c r="FM209" s="385"/>
      <c r="FN209" s="385"/>
      <c r="FO209" s="385"/>
      <c r="FP209" s="385"/>
      <c r="FQ209" s="385"/>
      <c r="FR209" s="385"/>
      <c r="FS209" s="385"/>
      <c r="FT209" s="385"/>
      <c r="FU209" s="385"/>
      <c r="FV209" s="385"/>
      <c r="FW209" s="385"/>
      <c r="FX209" s="385"/>
      <c r="FY209" s="385"/>
      <c r="FZ209" s="385"/>
      <c r="GA209" s="385"/>
      <c r="GB209" s="397" t="s">
        <v>608</v>
      </c>
      <c r="GC209" s="484">
        <v>46.671583833000021</v>
      </c>
      <c r="GD209" s="484">
        <v>46.65965812200001</v>
      </c>
      <c r="GE209" s="484">
        <v>53.565272460000003</v>
      </c>
      <c r="GF209" s="484">
        <v>52.103431359000005</v>
      </c>
      <c r="GG209" s="485">
        <v>59.180399334000008</v>
      </c>
      <c r="GH209" s="486">
        <v>7.2891200970000014</v>
      </c>
      <c r="GI209" s="484">
        <v>6.0105583440000014</v>
      </c>
      <c r="GJ209" s="484">
        <v>7.987715694000002</v>
      </c>
      <c r="GK209" s="484">
        <v>11.058900111000003</v>
      </c>
      <c r="GL209" s="484">
        <v>5.2196954040000012</v>
      </c>
      <c r="GM209" s="484">
        <v>4.8901691789999999</v>
      </c>
      <c r="GN209" s="484">
        <v>5.5360405799999999</v>
      </c>
      <c r="GO209" s="485">
        <v>7.7109136650000005</v>
      </c>
    </row>
    <row r="210" spans="1:197" hidden="1">
      <c r="A210" s="390" t="s">
        <v>812</v>
      </c>
      <c r="B210" s="402">
        <v>231</v>
      </c>
      <c r="C210" s="392">
        <v>372</v>
      </c>
      <c r="D210" s="392">
        <v>402</v>
      </c>
      <c r="E210" s="392">
        <v>26</v>
      </c>
      <c r="F210" s="392">
        <v>26</v>
      </c>
      <c r="G210" s="392">
        <v>15</v>
      </c>
      <c r="H210" s="393">
        <v>294.2</v>
      </c>
      <c r="I210" s="383">
        <v>4</v>
      </c>
      <c r="J210" s="493">
        <v>0.8</v>
      </c>
      <c r="K210" s="494"/>
      <c r="L210" s="369">
        <v>0.6</v>
      </c>
      <c r="M210" s="384">
        <v>0.8</v>
      </c>
      <c r="N210" s="480">
        <v>0.38600000000000001</v>
      </c>
      <c r="O210" s="371">
        <v>0.63600000000000001</v>
      </c>
      <c r="P210" s="371">
        <v>0.88600000000000001</v>
      </c>
      <c r="Q210" s="371">
        <v>0.58599999999999997</v>
      </c>
      <c r="R210" s="371">
        <f t="shared" si="18"/>
        <v>0.83599999999999997</v>
      </c>
      <c r="S210" s="371">
        <f t="shared" si="19"/>
        <v>1.0859999999999999</v>
      </c>
      <c r="T210" s="372">
        <f t="shared" si="20"/>
        <v>19.359646113995765</v>
      </c>
      <c r="U210" s="373"/>
      <c r="V210" s="372">
        <f t="shared" si="21"/>
        <v>14.988113120512848</v>
      </c>
      <c r="W210" s="373"/>
      <c r="X210" s="374" t="s">
        <v>587</v>
      </c>
      <c r="Y210" s="374" t="s">
        <v>587</v>
      </c>
      <c r="Z210" s="374" t="s">
        <v>587</v>
      </c>
      <c r="AA210" s="374" t="s">
        <v>587</v>
      </c>
      <c r="AB210" s="374" t="s">
        <v>587</v>
      </c>
      <c r="AC210" s="374" t="s">
        <v>587</v>
      </c>
      <c r="AD210" s="374" t="s">
        <v>587</v>
      </c>
      <c r="AE210" s="374" t="s">
        <v>587</v>
      </c>
      <c r="AF210" s="374" t="s">
        <v>587</v>
      </c>
      <c r="AG210" s="374" t="s">
        <v>587</v>
      </c>
      <c r="AH210" s="374" t="s">
        <v>587</v>
      </c>
      <c r="AI210" s="371">
        <v>0.65</v>
      </c>
      <c r="AJ210" s="371">
        <v>1.2</v>
      </c>
      <c r="AK210" s="371">
        <v>0.8</v>
      </c>
      <c r="AL210" s="371">
        <v>1.2</v>
      </c>
      <c r="AM210" s="371">
        <v>0.9</v>
      </c>
      <c r="AN210" s="371">
        <v>1.2</v>
      </c>
      <c r="AO210" s="371">
        <v>1</v>
      </c>
      <c r="AP210" s="371">
        <v>1.2</v>
      </c>
      <c r="AQ210" s="371">
        <v>1.68</v>
      </c>
      <c r="AR210" s="375">
        <v>1.47</v>
      </c>
      <c r="AS210" s="375">
        <v>1.8480000000000001</v>
      </c>
      <c r="AT210" s="375">
        <v>1.617</v>
      </c>
      <c r="AU210" s="376">
        <v>0.64</v>
      </c>
      <c r="AV210" s="377">
        <v>0.24</v>
      </c>
      <c r="AW210" s="385"/>
      <c r="AX210" s="385"/>
      <c r="AY210" s="385"/>
      <c r="AZ210" s="385"/>
      <c r="BA210" s="398"/>
      <c r="BB210" s="398"/>
      <c r="BC210" s="398"/>
      <c r="BD210" s="398"/>
      <c r="BE210" s="397"/>
      <c r="BF210" s="398"/>
      <c r="BG210" s="398"/>
      <c r="BH210" s="398"/>
      <c r="BI210" s="398"/>
      <c r="BJ210" s="398"/>
      <c r="BK210" s="398"/>
      <c r="BL210" s="386">
        <v>0.8</v>
      </c>
      <c r="BM210" s="386">
        <v>0.8</v>
      </c>
      <c r="BN210" s="375">
        <v>0.7</v>
      </c>
      <c r="BO210" s="386">
        <v>0.7</v>
      </c>
      <c r="BP210" s="386">
        <v>0.7</v>
      </c>
      <c r="BQ210" s="386">
        <v>0.6</v>
      </c>
      <c r="BR210" s="386">
        <v>0.6</v>
      </c>
      <c r="BS210" s="386">
        <v>0.6</v>
      </c>
      <c r="BT210" s="386">
        <v>0.5</v>
      </c>
      <c r="BU210" s="386">
        <v>0.5</v>
      </c>
      <c r="BV210" s="386">
        <v>0.3</v>
      </c>
      <c r="BW210" s="375">
        <v>0.3</v>
      </c>
      <c r="BX210" s="385"/>
      <c r="BY210" s="385"/>
      <c r="BZ210" s="385"/>
      <c r="CA210" s="385"/>
      <c r="CB210" s="398"/>
      <c r="CC210" s="398"/>
      <c r="CD210" s="398"/>
      <c r="CE210" s="398"/>
      <c r="CF210" s="397"/>
      <c r="CG210" s="398"/>
      <c r="CH210" s="398"/>
      <c r="CI210" s="398"/>
      <c r="CJ210" s="398"/>
      <c r="CK210" s="398"/>
      <c r="CL210" s="398"/>
      <c r="CM210" s="386">
        <v>1</v>
      </c>
      <c r="CN210" s="386">
        <v>1</v>
      </c>
      <c r="CO210" s="375">
        <v>0.9</v>
      </c>
      <c r="CP210" s="386">
        <v>0.9</v>
      </c>
      <c r="CQ210" s="386">
        <v>0.9</v>
      </c>
      <c r="CR210" s="386">
        <v>0.8</v>
      </c>
      <c r="CS210" s="386">
        <v>0.8</v>
      </c>
      <c r="CT210" s="386">
        <v>0.8</v>
      </c>
      <c r="CU210" s="386">
        <v>0.7</v>
      </c>
      <c r="CV210" s="386">
        <v>0.7</v>
      </c>
      <c r="CW210" s="386">
        <v>0.5</v>
      </c>
      <c r="CX210" s="375">
        <v>0.5</v>
      </c>
      <c r="CY210" s="385"/>
      <c r="CZ210" s="385"/>
      <c r="DA210" s="385"/>
      <c r="DB210" s="385"/>
      <c r="DC210" s="398"/>
      <c r="DD210" s="398"/>
      <c r="DE210" s="398"/>
      <c r="DF210" s="398"/>
      <c r="DG210" s="397"/>
      <c r="DH210" s="398"/>
      <c r="DI210" s="398"/>
      <c r="DJ210" s="398"/>
      <c r="DK210" s="398"/>
      <c r="DL210" s="398"/>
      <c r="DM210" s="398"/>
      <c r="DN210" s="386">
        <v>1.2</v>
      </c>
      <c r="DO210" s="386">
        <v>1.2</v>
      </c>
      <c r="DP210" s="375">
        <v>1.1000000000000001</v>
      </c>
      <c r="DQ210" s="386">
        <v>1.1000000000000001</v>
      </c>
      <c r="DR210" s="386">
        <v>1.1000000000000001</v>
      </c>
      <c r="DS210" s="386">
        <v>1</v>
      </c>
      <c r="DT210" s="386">
        <v>1</v>
      </c>
      <c r="DU210" s="386">
        <v>1</v>
      </c>
      <c r="DV210" s="386">
        <v>0.9</v>
      </c>
      <c r="DW210" s="386">
        <v>0.9</v>
      </c>
      <c r="DX210" s="386">
        <v>0.7</v>
      </c>
      <c r="DY210" s="375">
        <v>0.7</v>
      </c>
      <c r="DZ210" s="385"/>
      <c r="EA210" s="385"/>
      <c r="EB210" s="385"/>
      <c r="EC210" s="385"/>
      <c r="ED210" s="398"/>
      <c r="EE210" s="398"/>
      <c r="EF210" s="398"/>
      <c r="EG210" s="398"/>
      <c r="EH210" s="397"/>
      <c r="EI210" s="398"/>
      <c r="EJ210" s="398"/>
      <c r="EK210" s="398"/>
      <c r="EL210" s="398"/>
      <c r="EM210" s="398"/>
      <c r="EN210" s="398"/>
      <c r="EO210" s="386">
        <v>1.3</v>
      </c>
      <c r="EP210" s="386">
        <v>1.3</v>
      </c>
      <c r="EQ210" s="375">
        <v>1.2</v>
      </c>
      <c r="ER210" s="386">
        <v>1.2</v>
      </c>
      <c r="ES210" s="386">
        <v>1.2</v>
      </c>
      <c r="ET210" s="386">
        <v>1.1000000000000001</v>
      </c>
      <c r="EU210" s="386">
        <v>1.1000000000000001</v>
      </c>
      <c r="EV210" s="386">
        <v>1.1000000000000001</v>
      </c>
      <c r="EW210" s="386">
        <v>1</v>
      </c>
      <c r="EX210" s="386">
        <v>1</v>
      </c>
      <c r="EY210" s="386">
        <v>0.8</v>
      </c>
      <c r="EZ210" s="375">
        <v>0.8</v>
      </c>
      <c r="FA210" s="385"/>
      <c r="FB210" s="385"/>
      <c r="FC210" s="385"/>
      <c r="FD210" s="385"/>
      <c r="FE210" s="398"/>
      <c r="FF210" s="398"/>
      <c r="FG210" s="398"/>
      <c r="FH210" s="398"/>
      <c r="FI210" s="385"/>
      <c r="FJ210" s="385"/>
      <c r="FK210" s="385"/>
      <c r="FL210" s="385"/>
      <c r="FM210" s="385"/>
      <c r="FN210" s="385"/>
      <c r="FO210" s="385"/>
      <c r="FP210" s="385"/>
      <c r="FQ210" s="385"/>
      <c r="FR210" s="385"/>
      <c r="FS210" s="385"/>
      <c r="FT210" s="385"/>
      <c r="FU210" s="385"/>
      <c r="FV210" s="385"/>
      <c r="FW210" s="385"/>
      <c r="FX210" s="385"/>
      <c r="FY210" s="385"/>
      <c r="FZ210" s="385"/>
      <c r="GA210" s="385"/>
      <c r="GB210" s="397" t="s">
        <v>608</v>
      </c>
      <c r="GC210" s="484">
        <v>44.615340189000001</v>
      </c>
      <c r="GD210" s="484">
        <v>43.321086711</v>
      </c>
      <c r="GE210" s="484">
        <v>51.047692101000003</v>
      </c>
      <c r="GF210" s="484">
        <v>48.395790576000003</v>
      </c>
      <c r="GG210" s="485">
        <v>56.293749603000009</v>
      </c>
      <c r="GH210" s="486">
        <v>7.2891200970000014</v>
      </c>
      <c r="GI210" s="484">
        <v>6.0105583440000014</v>
      </c>
      <c r="GJ210" s="484">
        <v>7.987715694000002</v>
      </c>
      <c r="GK210" s="484">
        <v>11.058900111000003</v>
      </c>
      <c r="GL210" s="484">
        <v>5.2196954040000012</v>
      </c>
      <c r="GM210" s="484">
        <v>4.8901691789999999</v>
      </c>
      <c r="GN210" s="484">
        <v>5.5360405799999999</v>
      </c>
      <c r="GO210" s="485">
        <v>7.7109136650000005</v>
      </c>
    </row>
    <row r="211" spans="1:197" hidden="1">
      <c r="A211" s="379" t="s">
        <v>813</v>
      </c>
      <c r="B211" s="388">
        <v>8.1</v>
      </c>
      <c r="C211" s="381">
        <v>100</v>
      </c>
      <c r="D211" s="381">
        <v>55</v>
      </c>
      <c r="E211" s="382">
        <v>4.0999999999999996</v>
      </c>
      <c r="F211" s="382">
        <v>5.7</v>
      </c>
      <c r="G211" s="381">
        <v>7</v>
      </c>
      <c r="H211" s="389">
        <v>10.32</v>
      </c>
      <c r="I211" s="383">
        <v>0</v>
      </c>
      <c r="J211" s="487">
        <v>0.6</v>
      </c>
      <c r="K211" s="488"/>
      <c r="L211" s="369">
        <v>0.5</v>
      </c>
      <c r="M211" s="384">
        <v>0.6</v>
      </c>
      <c r="N211" s="480">
        <v>0.17</v>
      </c>
      <c r="O211" s="371">
        <v>0.42</v>
      </c>
      <c r="P211" s="371">
        <v>0.67</v>
      </c>
      <c r="Q211" s="371">
        <v>0.37</v>
      </c>
      <c r="R211" s="371">
        <f t="shared" si="18"/>
        <v>0.62</v>
      </c>
      <c r="S211" s="371">
        <f t="shared" si="19"/>
        <v>0.87</v>
      </c>
      <c r="T211" s="372">
        <f t="shared" si="20"/>
        <v>19.359646113995765</v>
      </c>
      <c r="U211" s="373"/>
      <c r="V211" s="372">
        <f t="shared" si="21"/>
        <v>14.988113120512848</v>
      </c>
      <c r="W211" s="373"/>
      <c r="X211" s="371">
        <v>0.67</v>
      </c>
      <c r="Y211" s="371">
        <v>0.72</v>
      </c>
      <c r="Z211" s="371">
        <v>0.83</v>
      </c>
      <c r="AA211" s="371">
        <v>1.46</v>
      </c>
      <c r="AB211" s="371">
        <v>1.88</v>
      </c>
      <c r="AC211" s="371">
        <v>3</v>
      </c>
      <c r="AD211" s="371">
        <v>3.3</v>
      </c>
      <c r="AE211" s="371">
        <v>3.6</v>
      </c>
      <c r="AF211" s="371">
        <v>4</v>
      </c>
      <c r="AG211" s="371">
        <v>5</v>
      </c>
      <c r="AH211" s="374" t="s">
        <v>587</v>
      </c>
      <c r="AI211" s="371">
        <v>0.2</v>
      </c>
      <c r="AJ211" s="371">
        <v>0.313</v>
      </c>
      <c r="AK211" s="371">
        <v>0.3</v>
      </c>
      <c r="AL211" s="371">
        <v>0.41299999999999998</v>
      </c>
      <c r="AM211" s="371">
        <v>0.4</v>
      </c>
      <c r="AN211" s="371">
        <v>0.51300000000000001</v>
      </c>
      <c r="AO211" s="371">
        <v>0.5</v>
      </c>
      <c r="AP211" s="371">
        <v>0.61299999999999999</v>
      </c>
      <c r="AQ211" s="371">
        <v>1.68</v>
      </c>
      <c r="AR211" s="375">
        <v>1.47</v>
      </c>
      <c r="AS211" s="375">
        <v>1.8480000000000001</v>
      </c>
      <c r="AT211" s="375">
        <v>1.617</v>
      </c>
      <c r="AU211" s="376">
        <v>0.5</v>
      </c>
      <c r="AV211" s="377">
        <v>0.1</v>
      </c>
      <c r="AW211" s="385"/>
      <c r="AX211" s="385"/>
      <c r="AY211" s="398"/>
      <c r="AZ211" s="398"/>
      <c r="BA211" s="398"/>
      <c r="BB211" s="398"/>
      <c r="BC211" s="398"/>
      <c r="BD211" s="398"/>
      <c r="BE211" s="375">
        <v>0.9</v>
      </c>
      <c r="BF211" s="375">
        <v>0.9</v>
      </c>
      <c r="BG211" s="375">
        <v>0.9</v>
      </c>
      <c r="BH211" s="375">
        <v>0.9</v>
      </c>
      <c r="BI211" s="386">
        <v>0.8</v>
      </c>
      <c r="BJ211" s="386">
        <v>0.8</v>
      </c>
      <c r="BK211" s="386">
        <v>0.8</v>
      </c>
      <c r="BL211" s="386">
        <v>0.7</v>
      </c>
      <c r="BM211" s="386">
        <v>0.7</v>
      </c>
      <c r="BN211" s="375">
        <v>0.7</v>
      </c>
      <c r="BO211" s="386">
        <v>0.7</v>
      </c>
      <c r="BP211" s="386">
        <v>0.7</v>
      </c>
      <c r="BQ211" s="386">
        <v>0.6</v>
      </c>
      <c r="BR211" s="386">
        <v>0.6</v>
      </c>
      <c r="BS211" s="386">
        <v>0.6</v>
      </c>
      <c r="BT211" s="386">
        <v>0.5</v>
      </c>
      <c r="BU211" s="386">
        <v>0.5</v>
      </c>
      <c r="BV211" s="386">
        <v>0.4</v>
      </c>
      <c r="BW211" s="386">
        <v>0.4</v>
      </c>
      <c r="BX211" s="385"/>
      <c r="BY211" s="385"/>
      <c r="BZ211" s="398"/>
      <c r="CA211" s="398"/>
      <c r="CB211" s="398"/>
      <c r="CC211" s="398"/>
      <c r="CD211" s="398"/>
      <c r="CE211" s="398"/>
      <c r="CF211" s="375">
        <v>1.2</v>
      </c>
      <c r="CG211" s="375">
        <v>1.2</v>
      </c>
      <c r="CH211" s="375">
        <v>1.2</v>
      </c>
      <c r="CI211" s="375">
        <v>1.2</v>
      </c>
      <c r="CJ211" s="386">
        <v>1.1000000000000001</v>
      </c>
      <c r="CK211" s="386">
        <v>1.1000000000000001</v>
      </c>
      <c r="CL211" s="386">
        <v>1.1000000000000001</v>
      </c>
      <c r="CM211" s="386">
        <v>1</v>
      </c>
      <c r="CN211" s="386">
        <v>1</v>
      </c>
      <c r="CO211" s="375">
        <v>0.9</v>
      </c>
      <c r="CP211" s="386">
        <v>0.9</v>
      </c>
      <c r="CQ211" s="386">
        <v>0.9</v>
      </c>
      <c r="CR211" s="386">
        <v>0.8</v>
      </c>
      <c r="CS211" s="386">
        <v>0.8</v>
      </c>
      <c r="CT211" s="386">
        <v>0.8</v>
      </c>
      <c r="CU211" s="386">
        <v>0.7</v>
      </c>
      <c r="CV211" s="386">
        <v>0.7</v>
      </c>
      <c r="CW211" s="386">
        <v>0.5</v>
      </c>
      <c r="CX211" s="375">
        <v>0.5</v>
      </c>
      <c r="CY211" s="385"/>
      <c r="CZ211" s="385"/>
      <c r="DA211" s="398"/>
      <c r="DB211" s="398"/>
      <c r="DC211" s="398"/>
      <c r="DD211" s="398"/>
      <c r="DE211" s="398"/>
      <c r="DF211" s="398"/>
      <c r="DG211" s="386">
        <v>1.4</v>
      </c>
      <c r="DH211" s="386">
        <v>1.3</v>
      </c>
      <c r="DI211" s="386">
        <v>1.3</v>
      </c>
      <c r="DJ211" s="386">
        <v>1.3</v>
      </c>
      <c r="DK211" s="386">
        <v>1.2</v>
      </c>
      <c r="DL211" s="386">
        <v>1.2</v>
      </c>
      <c r="DM211" s="386">
        <v>1.2</v>
      </c>
      <c r="DN211" s="386">
        <v>1.1000000000000001</v>
      </c>
      <c r="DO211" s="386">
        <v>1.1000000000000001</v>
      </c>
      <c r="DP211" s="386">
        <v>1.1000000000000001</v>
      </c>
      <c r="DQ211" s="386">
        <v>1</v>
      </c>
      <c r="DR211" s="386">
        <v>1</v>
      </c>
      <c r="DS211" s="386">
        <v>0.9</v>
      </c>
      <c r="DT211" s="386">
        <v>0.9</v>
      </c>
      <c r="DU211" s="386">
        <v>0.8</v>
      </c>
      <c r="DV211" s="386">
        <v>0.8</v>
      </c>
      <c r="DW211" s="386">
        <v>0.7</v>
      </c>
      <c r="DX211" s="386">
        <v>0.7</v>
      </c>
      <c r="DY211" s="386">
        <v>0.6</v>
      </c>
      <c r="DZ211" s="385"/>
      <c r="EA211" s="385"/>
      <c r="EB211" s="398"/>
      <c r="EC211" s="398"/>
      <c r="ED211" s="398"/>
      <c r="EE211" s="398"/>
      <c r="EF211" s="398"/>
      <c r="EG211" s="398"/>
      <c r="EH211" s="386">
        <v>1.5</v>
      </c>
      <c r="EI211" s="386">
        <v>1.4</v>
      </c>
      <c r="EJ211" s="386">
        <v>1.4</v>
      </c>
      <c r="EK211" s="386">
        <v>1.4</v>
      </c>
      <c r="EL211" s="386">
        <v>1.3</v>
      </c>
      <c r="EM211" s="386">
        <v>1.3</v>
      </c>
      <c r="EN211" s="386">
        <v>1.3</v>
      </c>
      <c r="EO211" s="386">
        <v>1.2</v>
      </c>
      <c r="EP211" s="386">
        <v>1.2</v>
      </c>
      <c r="EQ211" s="386">
        <v>1.2</v>
      </c>
      <c r="ER211" s="386">
        <v>1.1000000000000001</v>
      </c>
      <c r="ES211" s="386">
        <v>1.1000000000000001</v>
      </c>
      <c r="ET211" s="386">
        <v>1</v>
      </c>
      <c r="EU211" s="386">
        <v>1</v>
      </c>
      <c r="EV211" s="386">
        <v>0.9</v>
      </c>
      <c r="EW211" s="386">
        <v>0.9</v>
      </c>
      <c r="EX211" s="386">
        <v>0.8</v>
      </c>
      <c r="EY211" s="386">
        <v>0.8</v>
      </c>
      <c r="EZ211" s="386">
        <v>0.7</v>
      </c>
      <c r="FA211" s="385"/>
      <c r="FB211" s="385"/>
      <c r="FC211" s="385"/>
      <c r="FD211" s="385"/>
      <c r="FE211" s="398"/>
      <c r="FF211" s="398"/>
      <c r="FG211" s="398"/>
      <c r="FH211" s="398"/>
      <c r="FI211" s="386">
        <v>1.6</v>
      </c>
      <c r="FJ211" s="386">
        <v>1.6</v>
      </c>
      <c r="FK211" s="386">
        <v>1.4</v>
      </c>
      <c r="FL211" s="386">
        <v>1.4</v>
      </c>
      <c r="FM211" s="386">
        <v>1.4</v>
      </c>
      <c r="FN211" s="386">
        <v>1.4</v>
      </c>
      <c r="FO211" s="386">
        <v>1.4</v>
      </c>
      <c r="FP211" s="386">
        <v>1.4</v>
      </c>
      <c r="FQ211" s="386">
        <v>1.3</v>
      </c>
      <c r="FR211" s="386">
        <v>1.3</v>
      </c>
      <c r="FS211" s="386">
        <v>1.2</v>
      </c>
      <c r="FT211" s="386">
        <v>1.2</v>
      </c>
      <c r="FU211" s="386">
        <v>1.1000000000000001</v>
      </c>
      <c r="FV211" s="386">
        <v>1.1000000000000001</v>
      </c>
      <c r="FW211" s="375">
        <v>1</v>
      </c>
      <c r="FX211" s="375">
        <v>1</v>
      </c>
      <c r="FY211" s="375">
        <v>1</v>
      </c>
      <c r="FZ211" s="375">
        <v>0.9</v>
      </c>
      <c r="GA211" s="375">
        <v>0.9</v>
      </c>
      <c r="GB211" s="387"/>
      <c r="GC211" s="484">
        <v>56.467613916000019</v>
      </c>
      <c r="GD211" s="484">
        <v>70.861319424000001</v>
      </c>
      <c r="GE211" s="484">
        <v>84.806869266000007</v>
      </c>
      <c r="GF211" s="484">
        <v>108.12414494700002</v>
      </c>
      <c r="GG211" s="485">
        <v>122.09605688700002</v>
      </c>
      <c r="GH211" s="486">
        <v>7.2891200970000014</v>
      </c>
      <c r="GI211" s="484">
        <v>6.0105583440000014</v>
      </c>
      <c r="GJ211" s="484">
        <v>7.987715694000002</v>
      </c>
      <c r="GK211" s="484">
        <v>11.058900111000003</v>
      </c>
      <c r="GL211" s="484">
        <v>5.2196954040000012</v>
      </c>
      <c r="GM211" s="484">
        <v>4.8901691789999999</v>
      </c>
      <c r="GN211" s="484">
        <v>5.5360405799999999</v>
      </c>
      <c r="GO211" s="485">
        <v>7.7109136650000005</v>
      </c>
    </row>
    <row r="212" spans="1:197" hidden="1">
      <c r="A212" s="379" t="s">
        <v>814</v>
      </c>
      <c r="B212" s="388">
        <v>10.4</v>
      </c>
      <c r="C212" s="381">
        <v>120</v>
      </c>
      <c r="D212" s="381">
        <v>64</v>
      </c>
      <c r="E212" s="382">
        <v>4.4000000000000004</v>
      </c>
      <c r="F212" s="382">
        <v>6.3</v>
      </c>
      <c r="G212" s="381">
        <v>7</v>
      </c>
      <c r="H212" s="389">
        <v>13.21</v>
      </c>
      <c r="I212" s="383">
        <v>0</v>
      </c>
      <c r="J212" s="487">
        <v>0.6</v>
      </c>
      <c r="K212" s="488"/>
      <c r="L212" s="369">
        <v>0.5</v>
      </c>
      <c r="M212" s="384">
        <v>0.6</v>
      </c>
      <c r="N212" s="480">
        <v>0.17</v>
      </c>
      <c r="O212" s="371">
        <v>0.42</v>
      </c>
      <c r="P212" s="371">
        <v>0.67</v>
      </c>
      <c r="Q212" s="371">
        <v>0.37</v>
      </c>
      <c r="R212" s="371">
        <f t="shared" si="18"/>
        <v>0.62</v>
      </c>
      <c r="S212" s="371">
        <f t="shared" si="19"/>
        <v>0.87</v>
      </c>
      <c r="T212" s="372">
        <f t="shared" si="20"/>
        <v>19.359646113995765</v>
      </c>
      <c r="U212" s="373"/>
      <c r="V212" s="372">
        <f t="shared" si="21"/>
        <v>14.988113120512848</v>
      </c>
      <c r="W212" s="373"/>
      <c r="X212" s="371">
        <v>0.67</v>
      </c>
      <c r="Y212" s="371">
        <v>0.72</v>
      </c>
      <c r="Z212" s="371">
        <v>0.83</v>
      </c>
      <c r="AA212" s="371">
        <v>1.46</v>
      </c>
      <c r="AB212" s="371">
        <v>1.88</v>
      </c>
      <c r="AC212" s="371">
        <v>3</v>
      </c>
      <c r="AD212" s="371">
        <v>3.3</v>
      </c>
      <c r="AE212" s="371">
        <v>3.6</v>
      </c>
      <c r="AF212" s="371">
        <v>4</v>
      </c>
      <c r="AG212" s="371">
        <v>5</v>
      </c>
      <c r="AH212" s="374" t="s">
        <v>587</v>
      </c>
      <c r="AI212" s="371">
        <v>0.2</v>
      </c>
      <c r="AJ212" s="371">
        <v>0.313</v>
      </c>
      <c r="AK212" s="371">
        <v>0.3</v>
      </c>
      <c r="AL212" s="371">
        <v>0.41299999999999998</v>
      </c>
      <c r="AM212" s="371">
        <v>0.4</v>
      </c>
      <c r="AN212" s="371">
        <v>0.51300000000000001</v>
      </c>
      <c r="AO212" s="371">
        <v>0.5</v>
      </c>
      <c r="AP212" s="371">
        <v>0.61299999999999999</v>
      </c>
      <c r="AQ212" s="371">
        <v>1.68</v>
      </c>
      <c r="AR212" s="375">
        <v>1.47</v>
      </c>
      <c r="AS212" s="375">
        <v>1.8480000000000001</v>
      </c>
      <c r="AT212" s="375">
        <v>1.617</v>
      </c>
      <c r="AU212" s="376">
        <v>0.5</v>
      </c>
      <c r="AV212" s="377">
        <v>0.1</v>
      </c>
      <c r="AW212" s="385"/>
      <c r="AX212" s="385"/>
      <c r="AY212" s="398"/>
      <c r="AZ212" s="398"/>
      <c r="BA212" s="398"/>
      <c r="BB212" s="398"/>
      <c r="BC212" s="398"/>
      <c r="BD212" s="398"/>
      <c r="BE212" s="375">
        <v>0.9</v>
      </c>
      <c r="BF212" s="375">
        <v>0.9</v>
      </c>
      <c r="BG212" s="375">
        <v>0.9</v>
      </c>
      <c r="BH212" s="375">
        <v>0.9</v>
      </c>
      <c r="BI212" s="386">
        <v>0.8</v>
      </c>
      <c r="BJ212" s="386">
        <v>0.8</v>
      </c>
      <c r="BK212" s="386">
        <v>0.8</v>
      </c>
      <c r="BL212" s="386">
        <v>0.7</v>
      </c>
      <c r="BM212" s="386">
        <v>0.7</v>
      </c>
      <c r="BN212" s="375">
        <v>0.7</v>
      </c>
      <c r="BO212" s="386">
        <v>0.7</v>
      </c>
      <c r="BP212" s="386">
        <v>0.7</v>
      </c>
      <c r="BQ212" s="386">
        <v>0.6</v>
      </c>
      <c r="BR212" s="386">
        <v>0.6</v>
      </c>
      <c r="BS212" s="386">
        <v>0.6</v>
      </c>
      <c r="BT212" s="386">
        <v>0.5</v>
      </c>
      <c r="BU212" s="386">
        <v>0.5</v>
      </c>
      <c r="BV212" s="386">
        <v>0.4</v>
      </c>
      <c r="BW212" s="386">
        <v>0.4</v>
      </c>
      <c r="BX212" s="385"/>
      <c r="BY212" s="385"/>
      <c r="BZ212" s="398"/>
      <c r="CA212" s="398"/>
      <c r="CB212" s="398"/>
      <c r="CC212" s="398"/>
      <c r="CD212" s="398"/>
      <c r="CE212" s="398"/>
      <c r="CF212" s="375">
        <v>1.2</v>
      </c>
      <c r="CG212" s="375">
        <v>1.2</v>
      </c>
      <c r="CH212" s="375">
        <v>1.2</v>
      </c>
      <c r="CI212" s="375">
        <v>1.2</v>
      </c>
      <c r="CJ212" s="386">
        <v>1.1000000000000001</v>
      </c>
      <c r="CK212" s="386">
        <v>1.1000000000000001</v>
      </c>
      <c r="CL212" s="386">
        <v>1.1000000000000001</v>
      </c>
      <c r="CM212" s="386">
        <v>1</v>
      </c>
      <c r="CN212" s="386">
        <v>1</v>
      </c>
      <c r="CO212" s="375">
        <v>0.9</v>
      </c>
      <c r="CP212" s="386">
        <v>0.9</v>
      </c>
      <c r="CQ212" s="386">
        <v>0.9</v>
      </c>
      <c r="CR212" s="386">
        <v>0.8</v>
      </c>
      <c r="CS212" s="386">
        <v>0.8</v>
      </c>
      <c r="CT212" s="386">
        <v>0.8</v>
      </c>
      <c r="CU212" s="386">
        <v>0.7</v>
      </c>
      <c r="CV212" s="386">
        <v>0.7</v>
      </c>
      <c r="CW212" s="386">
        <v>0.5</v>
      </c>
      <c r="CX212" s="375">
        <v>0.5</v>
      </c>
      <c r="CY212" s="385"/>
      <c r="CZ212" s="385"/>
      <c r="DA212" s="398"/>
      <c r="DB212" s="398"/>
      <c r="DC212" s="398"/>
      <c r="DD212" s="398"/>
      <c r="DE212" s="398"/>
      <c r="DF212" s="398"/>
      <c r="DG212" s="386">
        <v>1.4</v>
      </c>
      <c r="DH212" s="386">
        <v>1.3</v>
      </c>
      <c r="DI212" s="386">
        <v>1.3</v>
      </c>
      <c r="DJ212" s="386">
        <v>1.3</v>
      </c>
      <c r="DK212" s="386">
        <v>1.2</v>
      </c>
      <c r="DL212" s="386">
        <v>1.2</v>
      </c>
      <c r="DM212" s="386">
        <v>1.2</v>
      </c>
      <c r="DN212" s="386">
        <v>1.1000000000000001</v>
      </c>
      <c r="DO212" s="386">
        <v>1.1000000000000001</v>
      </c>
      <c r="DP212" s="386">
        <v>1.1000000000000001</v>
      </c>
      <c r="DQ212" s="386">
        <v>1</v>
      </c>
      <c r="DR212" s="386">
        <v>1</v>
      </c>
      <c r="DS212" s="386">
        <v>0.9</v>
      </c>
      <c r="DT212" s="386">
        <v>0.9</v>
      </c>
      <c r="DU212" s="386">
        <v>0.8</v>
      </c>
      <c r="DV212" s="386">
        <v>0.8</v>
      </c>
      <c r="DW212" s="386">
        <v>0.7</v>
      </c>
      <c r="DX212" s="386">
        <v>0.7</v>
      </c>
      <c r="DY212" s="386">
        <v>0.6</v>
      </c>
      <c r="DZ212" s="385"/>
      <c r="EA212" s="385"/>
      <c r="EB212" s="398"/>
      <c r="EC212" s="398"/>
      <c r="ED212" s="398"/>
      <c r="EE212" s="398"/>
      <c r="EF212" s="398"/>
      <c r="EG212" s="398"/>
      <c r="EH212" s="386">
        <v>1.5</v>
      </c>
      <c r="EI212" s="386">
        <v>1.4</v>
      </c>
      <c r="EJ212" s="386">
        <v>1.4</v>
      </c>
      <c r="EK212" s="386">
        <v>1.4</v>
      </c>
      <c r="EL212" s="386">
        <v>1.3</v>
      </c>
      <c r="EM212" s="386">
        <v>1.3</v>
      </c>
      <c r="EN212" s="386">
        <v>1.3</v>
      </c>
      <c r="EO212" s="386">
        <v>1.2</v>
      </c>
      <c r="EP212" s="386">
        <v>1.2</v>
      </c>
      <c r="EQ212" s="386">
        <v>1.2</v>
      </c>
      <c r="ER212" s="386">
        <v>1.1000000000000001</v>
      </c>
      <c r="ES212" s="386">
        <v>1.1000000000000001</v>
      </c>
      <c r="ET212" s="386">
        <v>1</v>
      </c>
      <c r="EU212" s="386">
        <v>1</v>
      </c>
      <c r="EV212" s="386">
        <v>0.9</v>
      </c>
      <c r="EW212" s="386">
        <v>0.9</v>
      </c>
      <c r="EX212" s="386">
        <v>0.8</v>
      </c>
      <c r="EY212" s="386">
        <v>0.8</v>
      </c>
      <c r="EZ212" s="386">
        <v>0.7</v>
      </c>
      <c r="FA212" s="385"/>
      <c r="FB212" s="385"/>
      <c r="FC212" s="385"/>
      <c r="FD212" s="385"/>
      <c r="FE212" s="398"/>
      <c r="FF212" s="398"/>
      <c r="FG212" s="398"/>
      <c r="FH212" s="398"/>
      <c r="FI212" s="386">
        <v>1.6</v>
      </c>
      <c r="FJ212" s="386">
        <v>1.6</v>
      </c>
      <c r="FK212" s="386">
        <v>1.4</v>
      </c>
      <c r="FL212" s="386">
        <v>1.4</v>
      </c>
      <c r="FM212" s="386">
        <v>1.4</v>
      </c>
      <c r="FN212" s="386">
        <v>1.4</v>
      </c>
      <c r="FO212" s="386">
        <v>1.4</v>
      </c>
      <c r="FP212" s="386">
        <v>1.4</v>
      </c>
      <c r="FQ212" s="386">
        <v>1.3</v>
      </c>
      <c r="FR212" s="386">
        <v>1.3</v>
      </c>
      <c r="FS212" s="386">
        <v>1.2</v>
      </c>
      <c r="FT212" s="386">
        <v>1.2</v>
      </c>
      <c r="FU212" s="386">
        <v>1.1000000000000001</v>
      </c>
      <c r="FV212" s="386">
        <v>1.1000000000000001</v>
      </c>
      <c r="FW212" s="375">
        <v>1</v>
      </c>
      <c r="FX212" s="375">
        <v>1</v>
      </c>
      <c r="FY212" s="375">
        <v>1</v>
      </c>
      <c r="FZ212" s="375">
        <v>0.9</v>
      </c>
      <c r="GA212" s="375">
        <v>0.9</v>
      </c>
      <c r="GB212" s="387"/>
      <c r="GC212" s="484">
        <v>56.467613916000019</v>
      </c>
      <c r="GD212" s="484">
        <v>68.001031791000003</v>
      </c>
      <c r="GE212" s="484">
        <v>84.806869266000007</v>
      </c>
      <c r="GF212" s="484">
        <v>98.291082393000011</v>
      </c>
      <c r="GG212" s="485">
        <v>116.74455099299999</v>
      </c>
      <c r="GH212" s="486">
        <v>7.2891200970000014</v>
      </c>
      <c r="GI212" s="484">
        <v>6.0105583440000014</v>
      </c>
      <c r="GJ212" s="484">
        <v>7.987715694000002</v>
      </c>
      <c r="GK212" s="484">
        <v>11.058900111000003</v>
      </c>
      <c r="GL212" s="484">
        <v>5.2196954040000012</v>
      </c>
      <c r="GM212" s="484">
        <v>4.8901691789999999</v>
      </c>
      <c r="GN212" s="484">
        <v>5.5360405799999999</v>
      </c>
      <c r="GO212" s="485">
        <v>7.7109136650000005</v>
      </c>
    </row>
    <row r="213" spans="1:197" hidden="1">
      <c r="A213" s="379" t="s">
        <v>815</v>
      </c>
      <c r="B213" s="388">
        <v>12.9</v>
      </c>
      <c r="C213" s="381">
        <v>140</v>
      </c>
      <c r="D213" s="381">
        <v>73</v>
      </c>
      <c r="E213" s="382">
        <v>4.7</v>
      </c>
      <c r="F213" s="382">
        <v>6.9</v>
      </c>
      <c r="G213" s="381">
        <v>7</v>
      </c>
      <c r="H213" s="389">
        <v>16.43</v>
      </c>
      <c r="I213" s="383">
        <v>1</v>
      </c>
      <c r="J213" s="487">
        <v>0.6</v>
      </c>
      <c r="K213" s="488"/>
      <c r="L213" s="369">
        <v>0.5</v>
      </c>
      <c r="M213" s="384">
        <v>0.6</v>
      </c>
      <c r="N213" s="480">
        <v>0.17</v>
      </c>
      <c r="O213" s="371">
        <v>0.42</v>
      </c>
      <c r="P213" s="371">
        <v>0.67</v>
      </c>
      <c r="Q213" s="371">
        <v>0.37</v>
      </c>
      <c r="R213" s="371">
        <f t="shared" si="18"/>
        <v>0.62</v>
      </c>
      <c r="S213" s="371">
        <f t="shared" si="19"/>
        <v>0.87</v>
      </c>
      <c r="T213" s="372">
        <f t="shared" si="20"/>
        <v>19.359646113995765</v>
      </c>
      <c r="U213" s="373"/>
      <c r="V213" s="372">
        <f t="shared" si="21"/>
        <v>14.988113120512848</v>
      </c>
      <c r="W213" s="373"/>
      <c r="X213" s="371">
        <v>0.67</v>
      </c>
      <c r="Y213" s="371">
        <v>0.72</v>
      </c>
      <c r="Z213" s="371">
        <v>0.83</v>
      </c>
      <c r="AA213" s="371">
        <v>1.46</v>
      </c>
      <c r="AB213" s="371">
        <v>1.88</v>
      </c>
      <c r="AC213" s="371">
        <v>3</v>
      </c>
      <c r="AD213" s="371">
        <v>3.3</v>
      </c>
      <c r="AE213" s="371">
        <v>3.6</v>
      </c>
      <c r="AF213" s="371">
        <v>4</v>
      </c>
      <c r="AG213" s="371">
        <v>5</v>
      </c>
      <c r="AH213" s="374" t="s">
        <v>587</v>
      </c>
      <c r="AI213" s="371">
        <v>0.2</v>
      </c>
      <c r="AJ213" s="371">
        <v>0.313</v>
      </c>
      <c r="AK213" s="371">
        <v>0.3</v>
      </c>
      <c r="AL213" s="371">
        <v>0.41299999999999998</v>
      </c>
      <c r="AM213" s="371">
        <v>0.4</v>
      </c>
      <c r="AN213" s="371">
        <v>0.51300000000000001</v>
      </c>
      <c r="AO213" s="371">
        <v>0.5</v>
      </c>
      <c r="AP213" s="371">
        <v>0.61299999999999999</v>
      </c>
      <c r="AQ213" s="371">
        <v>1.68</v>
      </c>
      <c r="AR213" s="375">
        <v>1.47</v>
      </c>
      <c r="AS213" s="375">
        <v>1.8480000000000001</v>
      </c>
      <c r="AT213" s="375">
        <v>1.617</v>
      </c>
      <c r="AU213" s="376">
        <v>0.5</v>
      </c>
      <c r="AV213" s="377">
        <v>0.1</v>
      </c>
      <c r="AW213" s="385"/>
      <c r="AX213" s="385"/>
      <c r="AY213" s="398"/>
      <c r="AZ213" s="398"/>
      <c r="BA213" s="398"/>
      <c r="BB213" s="398"/>
      <c r="BC213" s="398"/>
      <c r="BD213" s="398"/>
      <c r="BE213" s="375">
        <v>0.9</v>
      </c>
      <c r="BF213" s="375">
        <v>0.9</v>
      </c>
      <c r="BG213" s="375">
        <v>0.9</v>
      </c>
      <c r="BH213" s="375">
        <v>0.9</v>
      </c>
      <c r="BI213" s="386">
        <v>0.8</v>
      </c>
      <c r="BJ213" s="386">
        <v>0.8</v>
      </c>
      <c r="BK213" s="386">
        <v>0.8</v>
      </c>
      <c r="BL213" s="386">
        <v>0.7</v>
      </c>
      <c r="BM213" s="386">
        <v>0.7</v>
      </c>
      <c r="BN213" s="375">
        <v>0.7</v>
      </c>
      <c r="BO213" s="386">
        <v>0.7</v>
      </c>
      <c r="BP213" s="386">
        <v>0.7</v>
      </c>
      <c r="BQ213" s="386">
        <v>0.6</v>
      </c>
      <c r="BR213" s="386">
        <v>0.6</v>
      </c>
      <c r="BS213" s="386">
        <v>0.6</v>
      </c>
      <c r="BT213" s="386">
        <v>0.5</v>
      </c>
      <c r="BU213" s="386">
        <v>0.5</v>
      </c>
      <c r="BV213" s="386">
        <v>0.4</v>
      </c>
      <c r="BW213" s="386">
        <v>0.4</v>
      </c>
      <c r="BX213" s="385"/>
      <c r="BY213" s="385"/>
      <c r="BZ213" s="398"/>
      <c r="CA213" s="398"/>
      <c r="CB213" s="398"/>
      <c r="CC213" s="398"/>
      <c r="CD213" s="398"/>
      <c r="CE213" s="398"/>
      <c r="CF213" s="375">
        <v>1.2</v>
      </c>
      <c r="CG213" s="375">
        <v>1.2</v>
      </c>
      <c r="CH213" s="375">
        <v>1.2</v>
      </c>
      <c r="CI213" s="375">
        <v>1.2</v>
      </c>
      <c r="CJ213" s="386">
        <v>1.1000000000000001</v>
      </c>
      <c r="CK213" s="386">
        <v>1.1000000000000001</v>
      </c>
      <c r="CL213" s="386">
        <v>1.1000000000000001</v>
      </c>
      <c r="CM213" s="386">
        <v>1</v>
      </c>
      <c r="CN213" s="386">
        <v>1</v>
      </c>
      <c r="CO213" s="375">
        <v>0.9</v>
      </c>
      <c r="CP213" s="386">
        <v>0.9</v>
      </c>
      <c r="CQ213" s="386">
        <v>0.9</v>
      </c>
      <c r="CR213" s="386">
        <v>0.8</v>
      </c>
      <c r="CS213" s="386">
        <v>0.8</v>
      </c>
      <c r="CT213" s="386">
        <v>0.8</v>
      </c>
      <c r="CU213" s="386">
        <v>0.7</v>
      </c>
      <c r="CV213" s="386">
        <v>0.7</v>
      </c>
      <c r="CW213" s="386">
        <v>0.5</v>
      </c>
      <c r="CX213" s="375">
        <v>0.5</v>
      </c>
      <c r="CY213" s="385"/>
      <c r="CZ213" s="385"/>
      <c r="DA213" s="398"/>
      <c r="DB213" s="398"/>
      <c r="DC213" s="398"/>
      <c r="DD213" s="398"/>
      <c r="DE213" s="398"/>
      <c r="DF213" s="398"/>
      <c r="DG213" s="386">
        <v>1.4</v>
      </c>
      <c r="DH213" s="386">
        <v>1.3</v>
      </c>
      <c r="DI213" s="386">
        <v>1.3</v>
      </c>
      <c r="DJ213" s="386">
        <v>1.3</v>
      </c>
      <c r="DK213" s="386">
        <v>1.2</v>
      </c>
      <c r="DL213" s="386">
        <v>1.2</v>
      </c>
      <c r="DM213" s="386">
        <v>1.2</v>
      </c>
      <c r="DN213" s="386">
        <v>1.1000000000000001</v>
      </c>
      <c r="DO213" s="386">
        <v>1.1000000000000001</v>
      </c>
      <c r="DP213" s="386">
        <v>1.1000000000000001</v>
      </c>
      <c r="DQ213" s="386">
        <v>1</v>
      </c>
      <c r="DR213" s="386">
        <v>1</v>
      </c>
      <c r="DS213" s="386">
        <v>0.9</v>
      </c>
      <c r="DT213" s="386">
        <v>0.9</v>
      </c>
      <c r="DU213" s="386">
        <v>0.8</v>
      </c>
      <c r="DV213" s="386">
        <v>0.8</v>
      </c>
      <c r="DW213" s="386">
        <v>0.7</v>
      </c>
      <c r="DX213" s="386">
        <v>0.7</v>
      </c>
      <c r="DY213" s="386">
        <v>0.6</v>
      </c>
      <c r="DZ213" s="385"/>
      <c r="EA213" s="385"/>
      <c r="EB213" s="398"/>
      <c r="EC213" s="398"/>
      <c r="ED213" s="398"/>
      <c r="EE213" s="398"/>
      <c r="EF213" s="398"/>
      <c r="EG213" s="398"/>
      <c r="EH213" s="386">
        <v>1.5</v>
      </c>
      <c r="EI213" s="386">
        <v>1.4</v>
      </c>
      <c r="EJ213" s="386">
        <v>1.4</v>
      </c>
      <c r="EK213" s="386">
        <v>1.4</v>
      </c>
      <c r="EL213" s="386">
        <v>1.3</v>
      </c>
      <c r="EM213" s="386">
        <v>1.3</v>
      </c>
      <c r="EN213" s="386">
        <v>1.3</v>
      </c>
      <c r="EO213" s="386">
        <v>1.2</v>
      </c>
      <c r="EP213" s="386">
        <v>1.2</v>
      </c>
      <c r="EQ213" s="386">
        <v>1.2</v>
      </c>
      <c r="ER213" s="386">
        <v>1.1000000000000001</v>
      </c>
      <c r="ES213" s="386">
        <v>1.1000000000000001</v>
      </c>
      <c r="ET213" s="386">
        <v>1</v>
      </c>
      <c r="EU213" s="386">
        <v>1</v>
      </c>
      <c r="EV213" s="386">
        <v>0.9</v>
      </c>
      <c r="EW213" s="386">
        <v>0.9</v>
      </c>
      <c r="EX213" s="386">
        <v>0.8</v>
      </c>
      <c r="EY213" s="386">
        <v>0.8</v>
      </c>
      <c r="EZ213" s="386">
        <v>0.7</v>
      </c>
      <c r="FA213" s="385"/>
      <c r="FB213" s="385"/>
      <c r="FC213" s="385"/>
      <c r="FD213" s="385"/>
      <c r="FE213" s="398"/>
      <c r="FF213" s="398"/>
      <c r="FG213" s="398"/>
      <c r="FH213" s="398"/>
      <c r="FI213" s="385"/>
      <c r="FJ213" s="385"/>
      <c r="FK213" s="385"/>
      <c r="FL213" s="385"/>
      <c r="FM213" s="385"/>
      <c r="FN213" s="385"/>
      <c r="FO213" s="385"/>
      <c r="FP213" s="386">
        <v>1.5</v>
      </c>
      <c r="FQ213" s="386">
        <v>1.5</v>
      </c>
      <c r="FR213" s="386">
        <v>1.4</v>
      </c>
      <c r="FS213" s="386">
        <v>1.4</v>
      </c>
      <c r="FT213" s="386">
        <v>1.3</v>
      </c>
      <c r="FU213" s="386">
        <v>1.3</v>
      </c>
      <c r="FV213" s="386">
        <v>1.2</v>
      </c>
      <c r="FW213" s="386">
        <v>1.2</v>
      </c>
      <c r="FX213" s="386">
        <v>1.2</v>
      </c>
      <c r="FY213" s="386">
        <v>1.1000000000000001</v>
      </c>
      <c r="FZ213" s="386">
        <v>1.1000000000000001</v>
      </c>
      <c r="GA213" s="386">
        <v>1</v>
      </c>
      <c r="GB213" s="387"/>
      <c r="GC213" s="484">
        <v>54.029119851000004</v>
      </c>
      <c r="GD213" s="484">
        <v>68.001031791000003</v>
      </c>
      <c r="GE213" s="484">
        <v>84.806869266000007</v>
      </c>
      <c r="GF213" s="484">
        <v>98.291082393000011</v>
      </c>
      <c r="GG213" s="485">
        <v>116.74455099299999</v>
      </c>
      <c r="GH213" s="486">
        <v>7.2891200970000014</v>
      </c>
      <c r="GI213" s="484">
        <v>6.0105583440000014</v>
      </c>
      <c r="GJ213" s="484">
        <v>7.987715694000002</v>
      </c>
      <c r="GK213" s="484">
        <v>11.058900111000003</v>
      </c>
      <c r="GL213" s="484">
        <v>5.2196954040000012</v>
      </c>
      <c r="GM213" s="484">
        <v>4.8901691789999999</v>
      </c>
      <c r="GN213" s="484">
        <v>5.5360405799999999</v>
      </c>
      <c r="GO213" s="485">
        <v>7.7109136650000005</v>
      </c>
    </row>
    <row r="214" spans="1:197" hidden="1">
      <c r="A214" s="379" t="s">
        <v>816</v>
      </c>
      <c r="B214" s="388">
        <v>15.8</v>
      </c>
      <c r="C214" s="381">
        <v>160</v>
      </c>
      <c r="D214" s="381">
        <v>82</v>
      </c>
      <c r="E214" s="382">
        <v>5</v>
      </c>
      <c r="F214" s="382">
        <v>7.4</v>
      </c>
      <c r="G214" s="381">
        <v>9</v>
      </c>
      <c r="H214" s="389">
        <v>20.09</v>
      </c>
      <c r="I214" s="383">
        <v>1</v>
      </c>
      <c r="J214" s="487">
        <v>0.6</v>
      </c>
      <c r="K214" s="488"/>
      <c r="L214" s="369">
        <v>0.5</v>
      </c>
      <c r="M214" s="384">
        <v>0.6</v>
      </c>
      <c r="N214" s="480">
        <v>0.17</v>
      </c>
      <c r="O214" s="371">
        <v>0.42</v>
      </c>
      <c r="P214" s="371">
        <v>0.67</v>
      </c>
      <c r="Q214" s="371">
        <v>0.37</v>
      </c>
      <c r="R214" s="371">
        <f t="shared" si="18"/>
        <v>0.62</v>
      </c>
      <c r="S214" s="371">
        <f t="shared" si="19"/>
        <v>0.87</v>
      </c>
      <c r="T214" s="372">
        <f t="shared" si="20"/>
        <v>19.359646113995765</v>
      </c>
      <c r="U214" s="373"/>
      <c r="V214" s="372">
        <f t="shared" si="21"/>
        <v>14.988113120512848</v>
      </c>
      <c r="W214" s="373"/>
      <c r="X214" s="371">
        <v>0.67</v>
      </c>
      <c r="Y214" s="371">
        <v>0.72</v>
      </c>
      <c r="Z214" s="371">
        <v>0.83</v>
      </c>
      <c r="AA214" s="371">
        <v>1.46</v>
      </c>
      <c r="AB214" s="371">
        <v>1.88</v>
      </c>
      <c r="AC214" s="371">
        <v>3</v>
      </c>
      <c r="AD214" s="371">
        <v>3.3</v>
      </c>
      <c r="AE214" s="371">
        <v>3.6</v>
      </c>
      <c r="AF214" s="371">
        <v>4</v>
      </c>
      <c r="AG214" s="371">
        <v>5</v>
      </c>
      <c r="AH214" s="374" t="s">
        <v>587</v>
      </c>
      <c r="AI214" s="371">
        <v>0.2</v>
      </c>
      <c r="AJ214" s="371">
        <v>0.313</v>
      </c>
      <c r="AK214" s="371">
        <v>0.3</v>
      </c>
      <c r="AL214" s="371">
        <v>0.41299999999999998</v>
      </c>
      <c r="AM214" s="371">
        <v>0.4</v>
      </c>
      <c r="AN214" s="371">
        <v>0.51300000000000001</v>
      </c>
      <c r="AO214" s="371">
        <v>0.5</v>
      </c>
      <c r="AP214" s="371">
        <v>0.61299999999999999</v>
      </c>
      <c r="AQ214" s="371">
        <v>1.68</v>
      </c>
      <c r="AR214" s="375">
        <v>1.47</v>
      </c>
      <c r="AS214" s="375">
        <v>1.8480000000000001</v>
      </c>
      <c r="AT214" s="375">
        <v>1.617</v>
      </c>
      <c r="AU214" s="376">
        <v>0.5</v>
      </c>
      <c r="AV214" s="377">
        <v>0.1</v>
      </c>
      <c r="AW214" s="385"/>
      <c r="AX214" s="385"/>
      <c r="AY214" s="398"/>
      <c r="AZ214" s="398"/>
      <c r="BA214" s="398"/>
      <c r="BB214" s="398"/>
      <c r="BC214" s="398"/>
      <c r="BD214" s="398"/>
      <c r="BE214" s="375">
        <v>0.9</v>
      </c>
      <c r="BF214" s="375">
        <v>0.9</v>
      </c>
      <c r="BG214" s="375">
        <v>0.9</v>
      </c>
      <c r="BH214" s="375">
        <v>0.9</v>
      </c>
      <c r="BI214" s="386">
        <v>0.8</v>
      </c>
      <c r="BJ214" s="386">
        <v>0.8</v>
      </c>
      <c r="BK214" s="386">
        <v>0.8</v>
      </c>
      <c r="BL214" s="386">
        <v>0.7</v>
      </c>
      <c r="BM214" s="386">
        <v>0.7</v>
      </c>
      <c r="BN214" s="375">
        <v>0.7</v>
      </c>
      <c r="BO214" s="386">
        <v>0.7</v>
      </c>
      <c r="BP214" s="386">
        <v>0.7</v>
      </c>
      <c r="BQ214" s="386">
        <v>0.6</v>
      </c>
      <c r="BR214" s="386">
        <v>0.6</v>
      </c>
      <c r="BS214" s="386">
        <v>0.6</v>
      </c>
      <c r="BT214" s="386">
        <v>0.5</v>
      </c>
      <c r="BU214" s="386">
        <v>0.5</v>
      </c>
      <c r="BV214" s="386">
        <v>0.4</v>
      </c>
      <c r="BW214" s="386">
        <v>0.4</v>
      </c>
      <c r="BX214" s="385"/>
      <c r="BY214" s="385"/>
      <c r="BZ214" s="398"/>
      <c r="CA214" s="398"/>
      <c r="CB214" s="398"/>
      <c r="CC214" s="398"/>
      <c r="CD214" s="398"/>
      <c r="CE214" s="398"/>
      <c r="CF214" s="375">
        <v>1.2</v>
      </c>
      <c r="CG214" s="375">
        <v>1.2</v>
      </c>
      <c r="CH214" s="375">
        <v>1.2</v>
      </c>
      <c r="CI214" s="375">
        <v>1.2</v>
      </c>
      <c r="CJ214" s="386">
        <v>1.1000000000000001</v>
      </c>
      <c r="CK214" s="386">
        <v>1.1000000000000001</v>
      </c>
      <c r="CL214" s="386">
        <v>1.1000000000000001</v>
      </c>
      <c r="CM214" s="386">
        <v>1</v>
      </c>
      <c r="CN214" s="386">
        <v>1</v>
      </c>
      <c r="CO214" s="375">
        <v>0.9</v>
      </c>
      <c r="CP214" s="386">
        <v>0.9</v>
      </c>
      <c r="CQ214" s="386">
        <v>0.9</v>
      </c>
      <c r="CR214" s="386">
        <v>0.8</v>
      </c>
      <c r="CS214" s="386">
        <v>0.8</v>
      </c>
      <c r="CT214" s="386">
        <v>0.8</v>
      </c>
      <c r="CU214" s="386">
        <v>0.7</v>
      </c>
      <c r="CV214" s="386">
        <v>0.7</v>
      </c>
      <c r="CW214" s="386">
        <v>0.5</v>
      </c>
      <c r="CX214" s="375">
        <v>0.5</v>
      </c>
      <c r="CY214" s="385"/>
      <c r="CZ214" s="385"/>
      <c r="DA214" s="398"/>
      <c r="DB214" s="398"/>
      <c r="DC214" s="398"/>
      <c r="DD214" s="398"/>
      <c r="DE214" s="398"/>
      <c r="DF214" s="398"/>
      <c r="DG214" s="386">
        <v>1.4</v>
      </c>
      <c r="DH214" s="386">
        <v>1.3</v>
      </c>
      <c r="DI214" s="386">
        <v>1.3</v>
      </c>
      <c r="DJ214" s="386">
        <v>1.3</v>
      </c>
      <c r="DK214" s="386">
        <v>1.2</v>
      </c>
      <c r="DL214" s="386">
        <v>1.2</v>
      </c>
      <c r="DM214" s="386">
        <v>1.2</v>
      </c>
      <c r="DN214" s="386">
        <v>1.1000000000000001</v>
      </c>
      <c r="DO214" s="386">
        <v>1.1000000000000001</v>
      </c>
      <c r="DP214" s="386">
        <v>1.1000000000000001</v>
      </c>
      <c r="DQ214" s="386">
        <v>1</v>
      </c>
      <c r="DR214" s="386">
        <v>1</v>
      </c>
      <c r="DS214" s="386">
        <v>0.9</v>
      </c>
      <c r="DT214" s="386">
        <v>0.9</v>
      </c>
      <c r="DU214" s="386">
        <v>0.8</v>
      </c>
      <c r="DV214" s="386">
        <v>0.8</v>
      </c>
      <c r="DW214" s="386">
        <v>0.7</v>
      </c>
      <c r="DX214" s="386">
        <v>0.7</v>
      </c>
      <c r="DY214" s="386">
        <v>0.6</v>
      </c>
      <c r="DZ214" s="385"/>
      <c r="EA214" s="385"/>
      <c r="EB214" s="398"/>
      <c r="EC214" s="398"/>
      <c r="ED214" s="398"/>
      <c r="EE214" s="398"/>
      <c r="EF214" s="398"/>
      <c r="EG214" s="398"/>
      <c r="EH214" s="386">
        <v>1.5</v>
      </c>
      <c r="EI214" s="386">
        <v>1.4</v>
      </c>
      <c r="EJ214" s="386">
        <v>1.4</v>
      </c>
      <c r="EK214" s="386">
        <v>1.4</v>
      </c>
      <c r="EL214" s="386">
        <v>1.3</v>
      </c>
      <c r="EM214" s="386">
        <v>1.3</v>
      </c>
      <c r="EN214" s="386">
        <v>1.3</v>
      </c>
      <c r="EO214" s="386">
        <v>1.2</v>
      </c>
      <c r="EP214" s="386">
        <v>1.2</v>
      </c>
      <c r="EQ214" s="386">
        <v>1.2</v>
      </c>
      <c r="ER214" s="386">
        <v>1.1000000000000001</v>
      </c>
      <c r="ES214" s="386">
        <v>1.1000000000000001</v>
      </c>
      <c r="ET214" s="386">
        <v>1</v>
      </c>
      <c r="EU214" s="386">
        <v>1</v>
      </c>
      <c r="EV214" s="386">
        <v>0.9</v>
      </c>
      <c r="EW214" s="386">
        <v>0.9</v>
      </c>
      <c r="EX214" s="386">
        <v>0.8</v>
      </c>
      <c r="EY214" s="386">
        <v>0.8</v>
      </c>
      <c r="EZ214" s="386">
        <v>0.7</v>
      </c>
      <c r="FA214" s="385"/>
      <c r="FB214" s="385"/>
      <c r="FC214" s="385"/>
      <c r="FD214" s="385"/>
      <c r="FE214" s="398"/>
      <c r="FF214" s="398"/>
      <c r="FG214" s="398"/>
      <c r="FH214" s="398"/>
      <c r="FI214" s="385"/>
      <c r="FJ214" s="385"/>
      <c r="FK214" s="385"/>
      <c r="FL214" s="385"/>
      <c r="FM214" s="385"/>
      <c r="FN214" s="385"/>
      <c r="FO214" s="385"/>
      <c r="FP214" s="386">
        <v>1.5</v>
      </c>
      <c r="FQ214" s="386">
        <v>1.5</v>
      </c>
      <c r="FR214" s="386">
        <v>1.4</v>
      </c>
      <c r="FS214" s="386">
        <v>1.4</v>
      </c>
      <c r="FT214" s="386">
        <v>1.3</v>
      </c>
      <c r="FU214" s="386">
        <v>1.3</v>
      </c>
      <c r="FV214" s="386">
        <v>1.2</v>
      </c>
      <c r="FW214" s="386">
        <v>1.2</v>
      </c>
      <c r="FX214" s="386">
        <v>1.2</v>
      </c>
      <c r="FY214" s="386">
        <v>1.1000000000000001</v>
      </c>
      <c r="FZ214" s="386">
        <v>1.1000000000000001</v>
      </c>
      <c r="GA214" s="386">
        <v>1</v>
      </c>
      <c r="GB214" s="387"/>
      <c r="GC214" s="484">
        <v>48.611708712000009</v>
      </c>
      <c r="GD214" s="484">
        <v>56.559881258999994</v>
      </c>
      <c r="GE214" s="484">
        <v>73.800693351000035</v>
      </c>
      <c r="GF214" s="484">
        <v>82.065211074000004</v>
      </c>
      <c r="GG214" s="485">
        <v>97.539762600000003</v>
      </c>
      <c r="GH214" s="486">
        <v>7.2891200970000014</v>
      </c>
      <c r="GI214" s="484">
        <v>6.0105583440000014</v>
      </c>
      <c r="GJ214" s="484">
        <v>7.987715694000002</v>
      </c>
      <c r="GK214" s="484">
        <v>11.058900111000003</v>
      </c>
      <c r="GL214" s="484">
        <v>5.2196954040000012</v>
      </c>
      <c r="GM214" s="484">
        <v>4.8901691789999999</v>
      </c>
      <c r="GN214" s="484">
        <v>5.5360405799999999</v>
      </c>
      <c r="GO214" s="485">
        <v>7.7109136650000005</v>
      </c>
    </row>
    <row r="215" spans="1:197" hidden="1">
      <c r="A215" s="379" t="s">
        <v>817</v>
      </c>
      <c r="B215" s="388">
        <v>18.8</v>
      </c>
      <c r="C215" s="381">
        <v>180</v>
      </c>
      <c r="D215" s="381">
        <v>91</v>
      </c>
      <c r="E215" s="382">
        <v>5.3</v>
      </c>
      <c r="F215" s="382">
        <v>8</v>
      </c>
      <c r="G215" s="381">
        <v>9</v>
      </c>
      <c r="H215" s="389">
        <v>23.95</v>
      </c>
      <c r="I215" s="383">
        <v>1</v>
      </c>
      <c r="J215" s="487">
        <v>0.6</v>
      </c>
      <c r="K215" s="488"/>
      <c r="L215" s="369">
        <v>0.5</v>
      </c>
      <c r="M215" s="384">
        <v>0.6</v>
      </c>
      <c r="N215" s="480">
        <v>0.17</v>
      </c>
      <c r="O215" s="371">
        <v>0.42</v>
      </c>
      <c r="P215" s="371">
        <v>0.67</v>
      </c>
      <c r="Q215" s="371">
        <v>0.37</v>
      </c>
      <c r="R215" s="371">
        <f t="shared" si="18"/>
        <v>0.62</v>
      </c>
      <c r="S215" s="371">
        <f t="shared" si="19"/>
        <v>0.87</v>
      </c>
      <c r="T215" s="372">
        <f t="shared" si="20"/>
        <v>19.359646113995765</v>
      </c>
      <c r="U215" s="373"/>
      <c r="V215" s="372">
        <f t="shared" si="21"/>
        <v>14.988113120512848</v>
      </c>
      <c r="W215" s="373"/>
      <c r="X215" s="371">
        <v>0.67</v>
      </c>
      <c r="Y215" s="371">
        <v>0.72</v>
      </c>
      <c r="Z215" s="371">
        <v>0.83</v>
      </c>
      <c r="AA215" s="371">
        <v>1.46</v>
      </c>
      <c r="AB215" s="371">
        <v>1.88</v>
      </c>
      <c r="AC215" s="371">
        <v>3</v>
      </c>
      <c r="AD215" s="371">
        <v>3.3</v>
      </c>
      <c r="AE215" s="371">
        <v>3.6</v>
      </c>
      <c r="AF215" s="371">
        <v>4</v>
      </c>
      <c r="AG215" s="371">
        <v>5</v>
      </c>
      <c r="AH215" s="374" t="s">
        <v>587</v>
      </c>
      <c r="AI215" s="371">
        <v>0.2</v>
      </c>
      <c r="AJ215" s="371">
        <v>0.313</v>
      </c>
      <c r="AK215" s="371">
        <v>0.3</v>
      </c>
      <c r="AL215" s="371">
        <v>0.41299999999999998</v>
      </c>
      <c r="AM215" s="371">
        <v>0.4</v>
      </c>
      <c r="AN215" s="371">
        <v>0.51300000000000001</v>
      </c>
      <c r="AO215" s="371">
        <v>0.5</v>
      </c>
      <c r="AP215" s="371">
        <v>0.61299999999999999</v>
      </c>
      <c r="AQ215" s="371">
        <v>1.68</v>
      </c>
      <c r="AR215" s="375">
        <v>1.47</v>
      </c>
      <c r="AS215" s="375">
        <v>1.8480000000000001</v>
      </c>
      <c r="AT215" s="375">
        <v>1.617</v>
      </c>
      <c r="AU215" s="376">
        <v>0.5</v>
      </c>
      <c r="AV215" s="377">
        <v>0.1</v>
      </c>
      <c r="AW215" s="385"/>
      <c r="AX215" s="385"/>
      <c r="AY215" s="398"/>
      <c r="AZ215" s="398"/>
      <c r="BA215" s="398"/>
      <c r="BB215" s="398"/>
      <c r="BC215" s="398"/>
      <c r="BD215" s="398"/>
      <c r="BE215" s="375">
        <v>0.9</v>
      </c>
      <c r="BF215" s="375">
        <v>0.9</v>
      </c>
      <c r="BG215" s="375">
        <v>0.9</v>
      </c>
      <c r="BH215" s="375">
        <v>0.9</v>
      </c>
      <c r="BI215" s="386">
        <v>0.8</v>
      </c>
      <c r="BJ215" s="386">
        <v>0.8</v>
      </c>
      <c r="BK215" s="386">
        <v>0.8</v>
      </c>
      <c r="BL215" s="386">
        <v>0.7</v>
      </c>
      <c r="BM215" s="386">
        <v>0.7</v>
      </c>
      <c r="BN215" s="375">
        <v>0.7</v>
      </c>
      <c r="BO215" s="386">
        <v>0.7</v>
      </c>
      <c r="BP215" s="386">
        <v>0.7</v>
      </c>
      <c r="BQ215" s="386">
        <v>0.6</v>
      </c>
      <c r="BR215" s="386">
        <v>0.6</v>
      </c>
      <c r="BS215" s="386">
        <v>0.6</v>
      </c>
      <c r="BT215" s="386">
        <v>0.5</v>
      </c>
      <c r="BU215" s="386">
        <v>0.5</v>
      </c>
      <c r="BV215" s="386">
        <v>0.4</v>
      </c>
      <c r="BW215" s="386">
        <v>0.4</v>
      </c>
      <c r="BX215" s="385"/>
      <c r="BY215" s="385"/>
      <c r="BZ215" s="398"/>
      <c r="CA215" s="398"/>
      <c r="CB215" s="398"/>
      <c r="CC215" s="398"/>
      <c r="CD215" s="398"/>
      <c r="CE215" s="398"/>
      <c r="CF215" s="375">
        <v>1.2</v>
      </c>
      <c r="CG215" s="375">
        <v>1.2</v>
      </c>
      <c r="CH215" s="375">
        <v>1.2</v>
      </c>
      <c r="CI215" s="375">
        <v>1.2</v>
      </c>
      <c r="CJ215" s="386">
        <v>1.1000000000000001</v>
      </c>
      <c r="CK215" s="386">
        <v>1.1000000000000001</v>
      </c>
      <c r="CL215" s="386">
        <v>1.1000000000000001</v>
      </c>
      <c r="CM215" s="386">
        <v>1</v>
      </c>
      <c r="CN215" s="386">
        <v>1</v>
      </c>
      <c r="CO215" s="375">
        <v>0.9</v>
      </c>
      <c r="CP215" s="386">
        <v>0.9</v>
      </c>
      <c r="CQ215" s="386">
        <v>0.9</v>
      </c>
      <c r="CR215" s="386">
        <v>0.8</v>
      </c>
      <c r="CS215" s="386">
        <v>0.8</v>
      </c>
      <c r="CT215" s="386">
        <v>0.8</v>
      </c>
      <c r="CU215" s="386">
        <v>0.7</v>
      </c>
      <c r="CV215" s="386">
        <v>0.7</v>
      </c>
      <c r="CW215" s="386">
        <v>0.5</v>
      </c>
      <c r="CX215" s="375">
        <v>0.5</v>
      </c>
      <c r="CY215" s="385"/>
      <c r="CZ215" s="385"/>
      <c r="DA215" s="398"/>
      <c r="DB215" s="398"/>
      <c r="DC215" s="398"/>
      <c r="DD215" s="398"/>
      <c r="DE215" s="398"/>
      <c r="DF215" s="398"/>
      <c r="DG215" s="386">
        <v>1.4</v>
      </c>
      <c r="DH215" s="386">
        <v>1.3</v>
      </c>
      <c r="DI215" s="386">
        <v>1.3</v>
      </c>
      <c r="DJ215" s="386">
        <v>1.3</v>
      </c>
      <c r="DK215" s="386">
        <v>1.2</v>
      </c>
      <c r="DL215" s="386">
        <v>1.2</v>
      </c>
      <c r="DM215" s="386">
        <v>1.2</v>
      </c>
      <c r="DN215" s="386">
        <v>1.1000000000000001</v>
      </c>
      <c r="DO215" s="386">
        <v>1.1000000000000001</v>
      </c>
      <c r="DP215" s="386">
        <v>1.1000000000000001</v>
      </c>
      <c r="DQ215" s="386">
        <v>1</v>
      </c>
      <c r="DR215" s="386">
        <v>1</v>
      </c>
      <c r="DS215" s="386">
        <v>0.9</v>
      </c>
      <c r="DT215" s="386">
        <v>0.9</v>
      </c>
      <c r="DU215" s="386">
        <v>0.8</v>
      </c>
      <c r="DV215" s="386">
        <v>0.8</v>
      </c>
      <c r="DW215" s="386">
        <v>0.7</v>
      </c>
      <c r="DX215" s="386">
        <v>0.7</v>
      </c>
      <c r="DY215" s="386">
        <v>0.6</v>
      </c>
      <c r="DZ215" s="385"/>
      <c r="EA215" s="385"/>
      <c r="EB215" s="398"/>
      <c r="EC215" s="398"/>
      <c r="ED215" s="398"/>
      <c r="EE215" s="398"/>
      <c r="EF215" s="398"/>
      <c r="EG215" s="398"/>
      <c r="EH215" s="386">
        <v>1.5</v>
      </c>
      <c r="EI215" s="386">
        <v>1.4</v>
      </c>
      <c r="EJ215" s="386">
        <v>1.4</v>
      </c>
      <c r="EK215" s="386">
        <v>1.4</v>
      </c>
      <c r="EL215" s="386">
        <v>1.3</v>
      </c>
      <c r="EM215" s="386">
        <v>1.3</v>
      </c>
      <c r="EN215" s="386">
        <v>1.3</v>
      </c>
      <c r="EO215" s="386">
        <v>1.2</v>
      </c>
      <c r="EP215" s="386">
        <v>1.2</v>
      </c>
      <c r="EQ215" s="386">
        <v>1.2</v>
      </c>
      <c r="ER215" s="386">
        <v>1.1000000000000001</v>
      </c>
      <c r="ES215" s="386">
        <v>1.1000000000000001</v>
      </c>
      <c r="ET215" s="386">
        <v>1</v>
      </c>
      <c r="EU215" s="386">
        <v>1</v>
      </c>
      <c r="EV215" s="386">
        <v>0.9</v>
      </c>
      <c r="EW215" s="386">
        <v>0.9</v>
      </c>
      <c r="EX215" s="386">
        <v>0.8</v>
      </c>
      <c r="EY215" s="386">
        <v>0.8</v>
      </c>
      <c r="EZ215" s="386">
        <v>0.7</v>
      </c>
      <c r="FA215" s="385"/>
      <c r="FB215" s="385"/>
      <c r="FC215" s="385"/>
      <c r="FD215" s="385"/>
      <c r="FE215" s="398"/>
      <c r="FF215" s="398"/>
      <c r="FG215" s="398"/>
      <c r="FH215" s="398"/>
      <c r="FI215" s="385"/>
      <c r="FJ215" s="385"/>
      <c r="FK215" s="385"/>
      <c r="FL215" s="385"/>
      <c r="FM215" s="385"/>
      <c r="FN215" s="385"/>
      <c r="FO215" s="385"/>
      <c r="FP215" s="386">
        <v>1.5</v>
      </c>
      <c r="FQ215" s="386">
        <v>1.5</v>
      </c>
      <c r="FR215" s="386">
        <v>1.4</v>
      </c>
      <c r="FS215" s="386">
        <v>1.4</v>
      </c>
      <c r="FT215" s="386">
        <v>1.3</v>
      </c>
      <c r="FU215" s="386">
        <v>1.3</v>
      </c>
      <c r="FV215" s="386">
        <v>1.2</v>
      </c>
      <c r="FW215" s="386">
        <v>1.2</v>
      </c>
      <c r="FX215" s="386">
        <v>1.2</v>
      </c>
      <c r="FY215" s="386">
        <v>1.1000000000000001</v>
      </c>
      <c r="FZ215" s="386">
        <v>1.1000000000000001</v>
      </c>
      <c r="GA215" s="386">
        <v>1</v>
      </c>
      <c r="GB215" s="387"/>
      <c r="GC215" s="484">
        <v>48.611708712000009</v>
      </c>
      <c r="GD215" s="484">
        <v>53.080084323000008</v>
      </c>
      <c r="GE215" s="484">
        <v>69.266412495000012</v>
      </c>
      <c r="GF215" s="484">
        <v>77.030050356000004</v>
      </c>
      <c r="GG215" s="485">
        <v>91.581928452000014</v>
      </c>
      <c r="GH215" s="486">
        <v>7.2891200970000014</v>
      </c>
      <c r="GI215" s="484">
        <v>6.0105583440000014</v>
      </c>
      <c r="GJ215" s="484">
        <v>7.987715694000002</v>
      </c>
      <c r="GK215" s="484">
        <v>11.058900111000003</v>
      </c>
      <c r="GL215" s="484">
        <v>5.2196954040000012</v>
      </c>
      <c r="GM215" s="484">
        <v>4.8901691789999999</v>
      </c>
      <c r="GN215" s="484">
        <v>5.5360405799999999</v>
      </c>
      <c r="GO215" s="485">
        <v>7.7109136650000005</v>
      </c>
    </row>
    <row r="216" spans="1:197" hidden="1">
      <c r="A216" s="379" t="s">
        <v>818</v>
      </c>
      <c r="B216" s="388">
        <v>22.4</v>
      </c>
      <c r="C216" s="381">
        <v>200</v>
      </c>
      <c r="D216" s="381">
        <v>100</v>
      </c>
      <c r="E216" s="382">
        <v>5.6</v>
      </c>
      <c r="F216" s="382">
        <v>8.5</v>
      </c>
      <c r="G216" s="381">
        <v>12</v>
      </c>
      <c r="H216" s="389">
        <v>28.48</v>
      </c>
      <c r="I216" s="383">
        <v>1</v>
      </c>
      <c r="J216" s="487">
        <v>0.6</v>
      </c>
      <c r="K216" s="488"/>
      <c r="L216" s="369">
        <v>0.5</v>
      </c>
      <c r="M216" s="384">
        <v>0.6</v>
      </c>
      <c r="N216" s="480">
        <v>0.17</v>
      </c>
      <c r="O216" s="371">
        <v>0.42</v>
      </c>
      <c r="P216" s="371">
        <v>0.67</v>
      </c>
      <c r="Q216" s="371">
        <v>0.37</v>
      </c>
      <c r="R216" s="371">
        <f t="shared" si="18"/>
        <v>0.62</v>
      </c>
      <c r="S216" s="371">
        <f t="shared" si="19"/>
        <v>0.87</v>
      </c>
      <c r="T216" s="372">
        <f t="shared" si="20"/>
        <v>19.359646113995765</v>
      </c>
      <c r="U216" s="373"/>
      <c r="V216" s="372">
        <f t="shared" si="21"/>
        <v>14.988113120512848</v>
      </c>
      <c r="W216" s="373"/>
      <c r="X216" s="371">
        <v>0.67</v>
      </c>
      <c r="Y216" s="371">
        <v>0.72</v>
      </c>
      <c r="Z216" s="371">
        <v>0.83</v>
      </c>
      <c r="AA216" s="371">
        <v>1.46</v>
      </c>
      <c r="AB216" s="371">
        <v>1.88</v>
      </c>
      <c r="AC216" s="371">
        <v>3</v>
      </c>
      <c r="AD216" s="371">
        <v>3.3</v>
      </c>
      <c r="AE216" s="371">
        <v>3.6</v>
      </c>
      <c r="AF216" s="371">
        <v>4</v>
      </c>
      <c r="AG216" s="371">
        <v>5</v>
      </c>
      <c r="AH216" s="374" t="s">
        <v>587</v>
      </c>
      <c r="AI216" s="371">
        <v>0.2</v>
      </c>
      <c r="AJ216" s="371">
        <v>0.313</v>
      </c>
      <c r="AK216" s="371">
        <v>0.3</v>
      </c>
      <c r="AL216" s="371">
        <v>0.41299999999999998</v>
      </c>
      <c r="AM216" s="371">
        <v>0.4</v>
      </c>
      <c r="AN216" s="371">
        <v>0.51300000000000001</v>
      </c>
      <c r="AO216" s="371">
        <v>0.5</v>
      </c>
      <c r="AP216" s="371">
        <v>0.61299999999999999</v>
      </c>
      <c r="AQ216" s="371">
        <v>1.68</v>
      </c>
      <c r="AR216" s="375">
        <v>1.47</v>
      </c>
      <c r="AS216" s="375">
        <v>1.8480000000000001</v>
      </c>
      <c r="AT216" s="375">
        <v>1.617</v>
      </c>
      <c r="AU216" s="376">
        <v>0.5</v>
      </c>
      <c r="AV216" s="377">
        <v>0.1</v>
      </c>
      <c r="AW216" s="385"/>
      <c r="AX216" s="385"/>
      <c r="AY216" s="398"/>
      <c r="AZ216" s="398"/>
      <c r="BA216" s="398"/>
      <c r="BB216" s="398"/>
      <c r="BC216" s="398"/>
      <c r="BD216" s="398"/>
      <c r="BE216" s="375">
        <v>0.9</v>
      </c>
      <c r="BF216" s="375">
        <v>0.9</v>
      </c>
      <c r="BG216" s="375">
        <v>0.9</v>
      </c>
      <c r="BH216" s="375">
        <v>0.9</v>
      </c>
      <c r="BI216" s="386">
        <v>0.8</v>
      </c>
      <c r="BJ216" s="386">
        <v>0.8</v>
      </c>
      <c r="BK216" s="386">
        <v>0.8</v>
      </c>
      <c r="BL216" s="386">
        <v>0.7</v>
      </c>
      <c r="BM216" s="386">
        <v>0.7</v>
      </c>
      <c r="BN216" s="375">
        <v>0.7</v>
      </c>
      <c r="BO216" s="386">
        <v>0.7</v>
      </c>
      <c r="BP216" s="386">
        <v>0.7</v>
      </c>
      <c r="BQ216" s="386">
        <v>0.6</v>
      </c>
      <c r="BR216" s="386">
        <v>0.6</v>
      </c>
      <c r="BS216" s="386">
        <v>0.6</v>
      </c>
      <c r="BT216" s="386">
        <v>0.5</v>
      </c>
      <c r="BU216" s="386">
        <v>0.5</v>
      </c>
      <c r="BV216" s="386">
        <v>0.4</v>
      </c>
      <c r="BW216" s="386">
        <v>0.4</v>
      </c>
      <c r="BX216" s="385"/>
      <c r="BY216" s="385"/>
      <c r="BZ216" s="398"/>
      <c r="CA216" s="398"/>
      <c r="CB216" s="398"/>
      <c r="CC216" s="398"/>
      <c r="CD216" s="398"/>
      <c r="CE216" s="398"/>
      <c r="CF216" s="375">
        <v>1.2</v>
      </c>
      <c r="CG216" s="375">
        <v>1.2</v>
      </c>
      <c r="CH216" s="375">
        <v>1.2</v>
      </c>
      <c r="CI216" s="375">
        <v>1.2</v>
      </c>
      <c r="CJ216" s="386">
        <v>1.1000000000000001</v>
      </c>
      <c r="CK216" s="386">
        <v>1.1000000000000001</v>
      </c>
      <c r="CL216" s="386">
        <v>1.1000000000000001</v>
      </c>
      <c r="CM216" s="386">
        <v>1</v>
      </c>
      <c r="CN216" s="386">
        <v>1</v>
      </c>
      <c r="CO216" s="375">
        <v>0.9</v>
      </c>
      <c r="CP216" s="386">
        <v>0.9</v>
      </c>
      <c r="CQ216" s="386">
        <v>0.9</v>
      </c>
      <c r="CR216" s="386">
        <v>0.8</v>
      </c>
      <c r="CS216" s="386">
        <v>0.8</v>
      </c>
      <c r="CT216" s="386">
        <v>0.8</v>
      </c>
      <c r="CU216" s="386">
        <v>0.7</v>
      </c>
      <c r="CV216" s="386">
        <v>0.7</v>
      </c>
      <c r="CW216" s="386">
        <v>0.5</v>
      </c>
      <c r="CX216" s="375">
        <v>0.5</v>
      </c>
      <c r="CY216" s="385"/>
      <c r="CZ216" s="385"/>
      <c r="DA216" s="398"/>
      <c r="DB216" s="398"/>
      <c r="DC216" s="398"/>
      <c r="DD216" s="398"/>
      <c r="DE216" s="398"/>
      <c r="DF216" s="398"/>
      <c r="DG216" s="386">
        <v>1.4</v>
      </c>
      <c r="DH216" s="386">
        <v>1.3</v>
      </c>
      <c r="DI216" s="386">
        <v>1.3</v>
      </c>
      <c r="DJ216" s="386">
        <v>1.3</v>
      </c>
      <c r="DK216" s="386">
        <v>1.2</v>
      </c>
      <c r="DL216" s="386">
        <v>1.2</v>
      </c>
      <c r="DM216" s="386">
        <v>1.2</v>
      </c>
      <c r="DN216" s="386">
        <v>1.1000000000000001</v>
      </c>
      <c r="DO216" s="386">
        <v>1.1000000000000001</v>
      </c>
      <c r="DP216" s="386">
        <v>1.1000000000000001</v>
      </c>
      <c r="DQ216" s="386">
        <v>1</v>
      </c>
      <c r="DR216" s="386">
        <v>1</v>
      </c>
      <c r="DS216" s="386">
        <v>0.9</v>
      </c>
      <c r="DT216" s="386">
        <v>0.9</v>
      </c>
      <c r="DU216" s="386">
        <v>0.8</v>
      </c>
      <c r="DV216" s="386">
        <v>0.8</v>
      </c>
      <c r="DW216" s="386">
        <v>0.7</v>
      </c>
      <c r="DX216" s="386">
        <v>0.7</v>
      </c>
      <c r="DY216" s="386">
        <v>0.6</v>
      </c>
      <c r="DZ216" s="385"/>
      <c r="EA216" s="385"/>
      <c r="EB216" s="398"/>
      <c r="EC216" s="398"/>
      <c r="ED216" s="398"/>
      <c r="EE216" s="398"/>
      <c r="EF216" s="398"/>
      <c r="EG216" s="398"/>
      <c r="EH216" s="386">
        <v>1.5</v>
      </c>
      <c r="EI216" s="386">
        <v>1.4</v>
      </c>
      <c r="EJ216" s="386">
        <v>1.4</v>
      </c>
      <c r="EK216" s="386">
        <v>1.4</v>
      </c>
      <c r="EL216" s="386">
        <v>1.3</v>
      </c>
      <c r="EM216" s="386">
        <v>1.3</v>
      </c>
      <c r="EN216" s="386">
        <v>1.3</v>
      </c>
      <c r="EO216" s="386">
        <v>1.2</v>
      </c>
      <c r="EP216" s="386">
        <v>1.2</v>
      </c>
      <c r="EQ216" s="386">
        <v>1.2</v>
      </c>
      <c r="ER216" s="386">
        <v>1.1000000000000001</v>
      </c>
      <c r="ES216" s="386">
        <v>1.1000000000000001</v>
      </c>
      <c r="ET216" s="386">
        <v>1</v>
      </c>
      <c r="EU216" s="386">
        <v>1</v>
      </c>
      <c r="EV216" s="386">
        <v>0.9</v>
      </c>
      <c r="EW216" s="386">
        <v>0.9</v>
      </c>
      <c r="EX216" s="386">
        <v>0.8</v>
      </c>
      <c r="EY216" s="386">
        <v>0.8</v>
      </c>
      <c r="EZ216" s="386">
        <v>0.7</v>
      </c>
      <c r="FA216" s="385"/>
      <c r="FB216" s="385"/>
      <c r="FC216" s="385"/>
      <c r="FD216" s="385"/>
      <c r="FE216" s="398"/>
      <c r="FF216" s="398"/>
      <c r="FG216" s="398"/>
      <c r="FH216" s="398"/>
      <c r="FI216" s="385"/>
      <c r="FJ216" s="385"/>
      <c r="FK216" s="385"/>
      <c r="FL216" s="385"/>
      <c r="FM216" s="385"/>
      <c r="FN216" s="385"/>
      <c r="FO216" s="385"/>
      <c r="FP216" s="386">
        <v>1.5</v>
      </c>
      <c r="FQ216" s="386">
        <v>1.5</v>
      </c>
      <c r="FR216" s="386">
        <v>1.4</v>
      </c>
      <c r="FS216" s="386">
        <v>1.4</v>
      </c>
      <c r="FT216" s="386">
        <v>1.3</v>
      </c>
      <c r="FU216" s="386">
        <v>1.3</v>
      </c>
      <c r="FV216" s="386">
        <v>1.2</v>
      </c>
      <c r="FW216" s="386">
        <v>1.2</v>
      </c>
      <c r="FX216" s="386">
        <v>1.2</v>
      </c>
      <c r="FY216" s="386">
        <v>1.1000000000000001</v>
      </c>
      <c r="FZ216" s="386">
        <v>1.1000000000000001</v>
      </c>
      <c r="GA216" s="386">
        <v>1</v>
      </c>
      <c r="GB216" s="387"/>
      <c r="GC216" s="484">
        <v>38.725921962000001</v>
      </c>
      <c r="GD216" s="484">
        <v>48.954415986000008</v>
      </c>
      <c r="GE216" s="484">
        <v>63.901725552000016</v>
      </c>
      <c r="GF216" s="484">
        <v>71.085397257000011</v>
      </c>
      <c r="GG216" s="485">
        <v>84.530067236999997</v>
      </c>
      <c r="GH216" s="486">
        <v>7.2891200970000014</v>
      </c>
      <c r="GI216" s="484">
        <v>6.0105583440000014</v>
      </c>
      <c r="GJ216" s="484">
        <v>7.987715694000002</v>
      </c>
      <c r="GK216" s="484">
        <v>11.058900111000003</v>
      </c>
      <c r="GL216" s="484">
        <v>5.2196954040000012</v>
      </c>
      <c r="GM216" s="484">
        <v>4.8901691789999999</v>
      </c>
      <c r="GN216" s="484">
        <v>5.5360405799999999</v>
      </c>
      <c r="GO216" s="485">
        <v>7.7109136650000005</v>
      </c>
    </row>
    <row r="217" spans="1:197" hidden="1">
      <c r="A217" s="379" t="s">
        <v>819</v>
      </c>
      <c r="B217" s="388">
        <v>26.2</v>
      </c>
      <c r="C217" s="381">
        <v>220</v>
      </c>
      <c r="D217" s="381">
        <v>110</v>
      </c>
      <c r="E217" s="382">
        <v>5.9</v>
      </c>
      <c r="F217" s="382">
        <v>9.1999999999999993</v>
      </c>
      <c r="G217" s="381">
        <v>12</v>
      </c>
      <c r="H217" s="389">
        <v>33.369999999999997</v>
      </c>
      <c r="I217" s="383">
        <v>1</v>
      </c>
      <c r="J217" s="487">
        <v>0.6</v>
      </c>
      <c r="K217" s="488"/>
      <c r="L217" s="369">
        <v>0.5</v>
      </c>
      <c r="M217" s="384">
        <v>0.6</v>
      </c>
      <c r="N217" s="480">
        <v>0.17</v>
      </c>
      <c r="O217" s="371">
        <v>0.42</v>
      </c>
      <c r="P217" s="371">
        <v>0.67</v>
      </c>
      <c r="Q217" s="371">
        <v>0.37</v>
      </c>
      <c r="R217" s="371">
        <f t="shared" si="18"/>
        <v>0.62</v>
      </c>
      <c r="S217" s="371">
        <f t="shared" si="19"/>
        <v>0.87</v>
      </c>
      <c r="T217" s="372">
        <f t="shared" si="20"/>
        <v>19.359646113995765</v>
      </c>
      <c r="U217" s="373"/>
      <c r="V217" s="372">
        <f t="shared" si="21"/>
        <v>14.988113120512848</v>
      </c>
      <c r="W217" s="373"/>
      <c r="X217" s="371">
        <v>0.67</v>
      </c>
      <c r="Y217" s="371">
        <v>0.72</v>
      </c>
      <c r="Z217" s="371">
        <v>0.83</v>
      </c>
      <c r="AA217" s="371">
        <v>1.46</v>
      </c>
      <c r="AB217" s="371">
        <v>1.88</v>
      </c>
      <c r="AC217" s="371">
        <v>3</v>
      </c>
      <c r="AD217" s="371">
        <v>3.3</v>
      </c>
      <c r="AE217" s="371">
        <v>3.6</v>
      </c>
      <c r="AF217" s="371">
        <v>4</v>
      </c>
      <c r="AG217" s="371">
        <v>5</v>
      </c>
      <c r="AH217" s="374" t="s">
        <v>587</v>
      </c>
      <c r="AI217" s="371">
        <v>0.2</v>
      </c>
      <c r="AJ217" s="371">
        <v>0.313</v>
      </c>
      <c r="AK217" s="371">
        <v>0.3</v>
      </c>
      <c r="AL217" s="371">
        <v>0.41299999999999998</v>
      </c>
      <c r="AM217" s="371">
        <v>0.4</v>
      </c>
      <c r="AN217" s="371">
        <v>0.51300000000000001</v>
      </c>
      <c r="AO217" s="371">
        <v>0.5</v>
      </c>
      <c r="AP217" s="371">
        <v>0.61299999999999999</v>
      </c>
      <c r="AQ217" s="371">
        <v>1.68</v>
      </c>
      <c r="AR217" s="375">
        <v>1.47</v>
      </c>
      <c r="AS217" s="375">
        <v>1.8480000000000001</v>
      </c>
      <c r="AT217" s="375">
        <v>1.617</v>
      </c>
      <c r="AU217" s="376">
        <v>0.52</v>
      </c>
      <c r="AV217" s="377">
        <v>0.12</v>
      </c>
      <c r="AW217" s="385"/>
      <c r="AX217" s="385"/>
      <c r="AY217" s="398"/>
      <c r="AZ217" s="398"/>
      <c r="BA217" s="398"/>
      <c r="BB217" s="398"/>
      <c r="BC217" s="398"/>
      <c r="BD217" s="398"/>
      <c r="BE217" s="375">
        <v>0.9</v>
      </c>
      <c r="BF217" s="375">
        <v>0.9</v>
      </c>
      <c r="BG217" s="375">
        <v>0.9</v>
      </c>
      <c r="BH217" s="375">
        <v>0.9</v>
      </c>
      <c r="BI217" s="386">
        <v>0.8</v>
      </c>
      <c r="BJ217" s="386">
        <v>0.8</v>
      </c>
      <c r="BK217" s="386">
        <v>0.8</v>
      </c>
      <c r="BL217" s="386">
        <v>0.7</v>
      </c>
      <c r="BM217" s="386">
        <v>0.7</v>
      </c>
      <c r="BN217" s="375">
        <v>0.7</v>
      </c>
      <c r="BO217" s="386">
        <v>0.7</v>
      </c>
      <c r="BP217" s="386">
        <v>0.7</v>
      </c>
      <c r="BQ217" s="386">
        <v>0.6</v>
      </c>
      <c r="BR217" s="386">
        <v>0.6</v>
      </c>
      <c r="BS217" s="386">
        <v>0.6</v>
      </c>
      <c r="BT217" s="386">
        <v>0.5</v>
      </c>
      <c r="BU217" s="386">
        <v>0.5</v>
      </c>
      <c r="BV217" s="386">
        <v>0.4</v>
      </c>
      <c r="BW217" s="386">
        <v>0.4</v>
      </c>
      <c r="BX217" s="385"/>
      <c r="BY217" s="385"/>
      <c r="BZ217" s="398"/>
      <c r="CA217" s="398"/>
      <c r="CB217" s="398"/>
      <c r="CC217" s="398"/>
      <c r="CD217" s="398"/>
      <c r="CE217" s="398"/>
      <c r="CF217" s="375">
        <v>1.2</v>
      </c>
      <c r="CG217" s="375">
        <v>1.2</v>
      </c>
      <c r="CH217" s="375">
        <v>1.2</v>
      </c>
      <c r="CI217" s="375">
        <v>1.2</v>
      </c>
      <c r="CJ217" s="386">
        <v>1.1000000000000001</v>
      </c>
      <c r="CK217" s="386">
        <v>1.1000000000000001</v>
      </c>
      <c r="CL217" s="386">
        <v>1.1000000000000001</v>
      </c>
      <c r="CM217" s="386">
        <v>1</v>
      </c>
      <c r="CN217" s="386">
        <v>1</v>
      </c>
      <c r="CO217" s="375">
        <v>0.9</v>
      </c>
      <c r="CP217" s="386">
        <v>0.9</v>
      </c>
      <c r="CQ217" s="386">
        <v>0.9</v>
      </c>
      <c r="CR217" s="386">
        <v>0.8</v>
      </c>
      <c r="CS217" s="386">
        <v>0.8</v>
      </c>
      <c r="CT217" s="386">
        <v>0.8</v>
      </c>
      <c r="CU217" s="386">
        <v>0.7</v>
      </c>
      <c r="CV217" s="386">
        <v>0.7</v>
      </c>
      <c r="CW217" s="386">
        <v>0.5</v>
      </c>
      <c r="CX217" s="375">
        <v>0.5</v>
      </c>
      <c r="CY217" s="385"/>
      <c r="CZ217" s="385"/>
      <c r="DA217" s="398"/>
      <c r="DB217" s="398"/>
      <c r="DC217" s="398"/>
      <c r="DD217" s="398"/>
      <c r="DE217" s="398"/>
      <c r="DF217" s="398"/>
      <c r="DG217" s="386">
        <v>1.4</v>
      </c>
      <c r="DH217" s="386">
        <v>1.3</v>
      </c>
      <c r="DI217" s="386">
        <v>1.3</v>
      </c>
      <c r="DJ217" s="386">
        <v>1.3</v>
      </c>
      <c r="DK217" s="386">
        <v>1.2</v>
      </c>
      <c r="DL217" s="386">
        <v>1.2</v>
      </c>
      <c r="DM217" s="386">
        <v>1.2</v>
      </c>
      <c r="DN217" s="386">
        <v>1.1000000000000001</v>
      </c>
      <c r="DO217" s="386">
        <v>1.1000000000000001</v>
      </c>
      <c r="DP217" s="386">
        <v>1.1000000000000001</v>
      </c>
      <c r="DQ217" s="386">
        <v>1</v>
      </c>
      <c r="DR217" s="386">
        <v>1</v>
      </c>
      <c r="DS217" s="386">
        <v>0.9</v>
      </c>
      <c r="DT217" s="386">
        <v>0.9</v>
      </c>
      <c r="DU217" s="386">
        <v>0.8</v>
      </c>
      <c r="DV217" s="386">
        <v>0.8</v>
      </c>
      <c r="DW217" s="386">
        <v>0.7</v>
      </c>
      <c r="DX217" s="386">
        <v>0.7</v>
      </c>
      <c r="DY217" s="386">
        <v>0.6</v>
      </c>
      <c r="DZ217" s="385"/>
      <c r="EA217" s="385"/>
      <c r="EB217" s="398"/>
      <c r="EC217" s="398"/>
      <c r="ED217" s="398"/>
      <c r="EE217" s="398"/>
      <c r="EF217" s="398"/>
      <c r="EG217" s="398"/>
      <c r="EH217" s="386">
        <v>1.5</v>
      </c>
      <c r="EI217" s="386">
        <v>1.4</v>
      </c>
      <c r="EJ217" s="386">
        <v>1.4</v>
      </c>
      <c r="EK217" s="386">
        <v>1.4</v>
      </c>
      <c r="EL217" s="386">
        <v>1.3</v>
      </c>
      <c r="EM217" s="386">
        <v>1.3</v>
      </c>
      <c r="EN217" s="386">
        <v>1.3</v>
      </c>
      <c r="EO217" s="386">
        <v>1.2</v>
      </c>
      <c r="EP217" s="386">
        <v>1.2</v>
      </c>
      <c r="EQ217" s="386">
        <v>1.2</v>
      </c>
      <c r="ER217" s="386">
        <v>1.1000000000000001</v>
      </c>
      <c r="ES217" s="386">
        <v>1.1000000000000001</v>
      </c>
      <c r="ET217" s="386">
        <v>1</v>
      </c>
      <c r="EU217" s="386">
        <v>1</v>
      </c>
      <c r="EV217" s="386">
        <v>0.9</v>
      </c>
      <c r="EW217" s="386">
        <v>0.9</v>
      </c>
      <c r="EX217" s="386">
        <v>0.8</v>
      </c>
      <c r="EY217" s="386">
        <v>0.8</v>
      </c>
      <c r="EZ217" s="386">
        <v>0.7</v>
      </c>
      <c r="FA217" s="385"/>
      <c r="FB217" s="385"/>
      <c r="FC217" s="385"/>
      <c r="FD217" s="385"/>
      <c r="FE217" s="398"/>
      <c r="FF217" s="398"/>
      <c r="FG217" s="398"/>
      <c r="FH217" s="398"/>
      <c r="FI217" s="385"/>
      <c r="FJ217" s="385"/>
      <c r="FK217" s="385"/>
      <c r="FL217" s="385"/>
      <c r="FM217" s="385"/>
      <c r="FN217" s="385"/>
      <c r="FO217" s="385"/>
      <c r="FP217" s="386">
        <v>1.5</v>
      </c>
      <c r="FQ217" s="386">
        <v>1.5</v>
      </c>
      <c r="FR217" s="386">
        <v>1.4</v>
      </c>
      <c r="FS217" s="386">
        <v>1.4</v>
      </c>
      <c r="FT217" s="386">
        <v>1.3</v>
      </c>
      <c r="FU217" s="386">
        <v>1.3</v>
      </c>
      <c r="FV217" s="386">
        <v>1.2</v>
      </c>
      <c r="FW217" s="386">
        <v>1.2</v>
      </c>
      <c r="FX217" s="386">
        <v>1.2</v>
      </c>
      <c r="FY217" s="386">
        <v>1.1000000000000001</v>
      </c>
      <c r="FZ217" s="386">
        <v>1.1000000000000001</v>
      </c>
      <c r="GA217" s="386">
        <v>1</v>
      </c>
      <c r="GB217" s="387"/>
      <c r="GC217" s="484">
        <v>36.392876289000007</v>
      </c>
      <c r="GD217" s="484">
        <v>45.975498912000006</v>
      </c>
      <c r="GE217" s="484">
        <v>60.026497145999997</v>
      </c>
      <c r="GF217" s="484">
        <v>66.788375282999993</v>
      </c>
      <c r="GG217" s="485">
        <v>79.442182323000026</v>
      </c>
      <c r="GH217" s="486">
        <v>7.2891200970000014</v>
      </c>
      <c r="GI217" s="484">
        <v>6.0105583440000014</v>
      </c>
      <c r="GJ217" s="484">
        <v>7.987715694000002</v>
      </c>
      <c r="GK217" s="484">
        <v>11.058900111000003</v>
      </c>
      <c r="GL217" s="484">
        <v>5.2196954040000012</v>
      </c>
      <c r="GM217" s="484">
        <v>4.8901691789999999</v>
      </c>
      <c r="GN217" s="484">
        <v>5.5360405799999999</v>
      </c>
      <c r="GO217" s="485">
        <v>7.7109136650000005</v>
      </c>
    </row>
    <row r="218" spans="1:197" hidden="1">
      <c r="A218" s="379" t="s">
        <v>820</v>
      </c>
      <c r="B218" s="403">
        <v>30.7</v>
      </c>
      <c r="C218" s="381">
        <v>240</v>
      </c>
      <c r="D218" s="381">
        <v>120</v>
      </c>
      <c r="E218" s="382">
        <v>6.2</v>
      </c>
      <c r="F218" s="382">
        <v>9.8000000000000007</v>
      </c>
      <c r="G218" s="381">
        <v>15</v>
      </c>
      <c r="H218" s="389">
        <v>39.119999999999997</v>
      </c>
      <c r="I218" s="383">
        <v>2</v>
      </c>
      <c r="J218" s="487">
        <v>0.6</v>
      </c>
      <c r="K218" s="488"/>
      <c r="L218" s="369">
        <v>0.5</v>
      </c>
      <c r="M218" s="384">
        <v>0.6</v>
      </c>
      <c r="N218" s="480">
        <v>0.17</v>
      </c>
      <c r="O218" s="371">
        <v>0.42</v>
      </c>
      <c r="P218" s="371">
        <v>0.67</v>
      </c>
      <c r="Q218" s="371">
        <v>0.37</v>
      </c>
      <c r="R218" s="371">
        <f t="shared" si="18"/>
        <v>0.62</v>
      </c>
      <c r="S218" s="371">
        <f t="shared" si="19"/>
        <v>0.87</v>
      </c>
      <c r="T218" s="372">
        <f t="shared" si="20"/>
        <v>19.359646113995765</v>
      </c>
      <c r="U218" s="373"/>
      <c r="V218" s="372">
        <f t="shared" si="21"/>
        <v>14.988113120512848</v>
      </c>
      <c r="W218" s="373"/>
      <c r="X218" s="371">
        <v>0.67</v>
      </c>
      <c r="Y218" s="371">
        <v>0.72</v>
      </c>
      <c r="Z218" s="371">
        <v>0.83</v>
      </c>
      <c r="AA218" s="371">
        <v>1.46</v>
      </c>
      <c r="AB218" s="371">
        <v>1.88</v>
      </c>
      <c r="AC218" s="371">
        <v>3</v>
      </c>
      <c r="AD218" s="371">
        <v>3.3</v>
      </c>
      <c r="AE218" s="371">
        <v>3.6</v>
      </c>
      <c r="AF218" s="371">
        <v>4</v>
      </c>
      <c r="AG218" s="371">
        <v>5</v>
      </c>
      <c r="AH218" s="374" t="s">
        <v>587</v>
      </c>
      <c r="AI218" s="371">
        <v>0.2</v>
      </c>
      <c r="AJ218" s="371">
        <v>0.313</v>
      </c>
      <c r="AK218" s="371">
        <v>0.3</v>
      </c>
      <c r="AL218" s="371">
        <v>0.41299999999999998</v>
      </c>
      <c r="AM218" s="371">
        <v>0.4</v>
      </c>
      <c r="AN218" s="371">
        <v>0.51300000000000001</v>
      </c>
      <c r="AO218" s="371">
        <v>0.5</v>
      </c>
      <c r="AP218" s="371">
        <v>0.61299999999999999</v>
      </c>
      <c r="AQ218" s="371">
        <v>1.68</v>
      </c>
      <c r="AR218" s="375">
        <v>1.47</v>
      </c>
      <c r="AS218" s="375">
        <v>1.8480000000000001</v>
      </c>
      <c r="AT218" s="375">
        <v>1.617</v>
      </c>
      <c r="AU218" s="376">
        <v>0.52</v>
      </c>
      <c r="AV218" s="377">
        <v>0.12</v>
      </c>
      <c r="AW218" s="385"/>
      <c r="AX218" s="385"/>
      <c r="AY218" s="398"/>
      <c r="AZ218" s="398"/>
      <c r="BA218" s="398"/>
      <c r="BB218" s="398"/>
      <c r="BC218" s="398"/>
      <c r="BD218" s="398"/>
      <c r="BE218" s="375">
        <v>0.9</v>
      </c>
      <c r="BF218" s="375">
        <v>0.9</v>
      </c>
      <c r="BG218" s="375">
        <v>0.9</v>
      </c>
      <c r="BH218" s="375">
        <v>0.9</v>
      </c>
      <c r="BI218" s="386">
        <v>0.8</v>
      </c>
      <c r="BJ218" s="386">
        <v>0.8</v>
      </c>
      <c r="BK218" s="386">
        <v>0.8</v>
      </c>
      <c r="BL218" s="386">
        <v>0.7</v>
      </c>
      <c r="BM218" s="386">
        <v>0.7</v>
      </c>
      <c r="BN218" s="375">
        <v>0.7</v>
      </c>
      <c r="BO218" s="386">
        <v>0.7</v>
      </c>
      <c r="BP218" s="386">
        <v>0.7</v>
      </c>
      <c r="BQ218" s="386">
        <v>0.6</v>
      </c>
      <c r="BR218" s="386">
        <v>0.6</v>
      </c>
      <c r="BS218" s="386">
        <v>0.6</v>
      </c>
      <c r="BT218" s="386">
        <v>0.5</v>
      </c>
      <c r="BU218" s="386">
        <v>0.5</v>
      </c>
      <c r="BV218" s="386">
        <v>0.4</v>
      </c>
      <c r="BW218" s="386">
        <v>0.4</v>
      </c>
      <c r="BX218" s="385"/>
      <c r="BY218" s="385"/>
      <c r="BZ218" s="398"/>
      <c r="CA218" s="398"/>
      <c r="CB218" s="398"/>
      <c r="CC218" s="398"/>
      <c r="CD218" s="398"/>
      <c r="CE218" s="398"/>
      <c r="CF218" s="375">
        <v>1.2</v>
      </c>
      <c r="CG218" s="375">
        <v>1.2</v>
      </c>
      <c r="CH218" s="375">
        <v>1.2</v>
      </c>
      <c r="CI218" s="375">
        <v>1.2</v>
      </c>
      <c r="CJ218" s="386">
        <v>1.1000000000000001</v>
      </c>
      <c r="CK218" s="386">
        <v>1.1000000000000001</v>
      </c>
      <c r="CL218" s="386">
        <v>1.1000000000000001</v>
      </c>
      <c r="CM218" s="386">
        <v>1</v>
      </c>
      <c r="CN218" s="386">
        <v>1</v>
      </c>
      <c r="CO218" s="375">
        <v>0.9</v>
      </c>
      <c r="CP218" s="386">
        <v>0.9</v>
      </c>
      <c r="CQ218" s="386">
        <v>0.9</v>
      </c>
      <c r="CR218" s="386">
        <v>0.8</v>
      </c>
      <c r="CS218" s="386">
        <v>0.8</v>
      </c>
      <c r="CT218" s="386">
        <v>0.8</v>
      </c>
      <c r="CU218" s="386">
        <v>0.7</v>
      </c>
      <c r="CV218" s="386">
        <v>0.7</v>
      </c>
      <c r="CW218" s="386">
        <v>0.5</v>
      </c>
      <c r="CX218" s="375">
        <v>0.5</v>
      </c>
      <c r="CY218" s="385"/>
      <c r="CZ218" s="385"/>
      <c r="DA218" s="398"/>
      <c r="DB218" s="398"/>
      <c r="DC218" s="398"/>
      <c r="DD218" s="398"/>
      <c r="DE218" s="398"/>
      <c r="DF218" s="398"/>
      <c r="DG218" s="386">
        <v>1.4</v>
      </c>
      <c r="DH218" s="386">
        <v>1.3</v>
      </c>
      <c r="DI218" s="386">
        <v>1.3</v>
      </c>
      <c r="DJ218" s="386">
        <v>1.3</v>
      </c>
      <c r="DK218" s="386">
        <v>1.2</v>
      </c>
      <c r="DL218" s="386">
        <v>1.2</v>
      </c>
      <c r="DM218" s="386">
        <v>1.2</v>
      </c>
      <c r="DN218" s="386">
        <v>1.1000000000000001</v>
      </c>
      <c r="DO218" s="386">
        <v>1.1000000000000001</v>
      </c>
      <c r="DP218" s="386">
        <v>1.1000000000000001</v>
      </c>
      <c r="DQ218" s="386">
        <v>1</v>
      </c>
      <c r="DR218" s="386">
        <v>1</v>
      </c>
      <c r="DS218" s="386">
        <v>0.9</v>
      </c>
      <c r="DT218" s="386">
        <v>0.9</v>
      </c>
      <c r="DU218" s="386">
        <v>0.8</v>
      </c>
      <c r="DV218" s="386">
        <v>0.8</v>
      </c>
      <c r="DW218" s="386">
        <v>0.7</v>
      </c>
      <c r="DX218" s="386">
        <v>0.7</v>
      </c>
      <c r="DY218" s="386">
        <v>0.6</v>
      </c>
      <c r="DZ218" s="385"/>
      <c r="EA218" s="385"/>
      <c r="EB218" s="398"/>
      <c r="EC218" s="398"/>
      <c r="ED218" s="398"/>
      <c r="EE218" s="398"/>
      <c r="EF218" s="398"/>
      <c r="EG218" s="398"/>
      <c r="EH218" s="386">
        <v>1.5</v>
      </c>
      <c r="EI218" s="386">
        <v>1.4</v>
      </c>
      <c r="EJ218" s="386">
        <v>1.4</v>
      </c>
      <c r="EK218" s="386">
        <v>1.4</v>
      </c>
      <c r="EL218" s="386">
        <v>1.3</v>
      </c>
      <c r="EM218" s="386">
        <v>1.3</v>
      </c>
      <c r="EN218" s="386">
        <v>1.3</v>
      </c>
      <c r="EO218" s="386">
        <v>1.2</v>
      </c>
      <c r="EP218" s="386">
        <v>1.2</v>
      </c>
      <c r="EQ218" s="386">
        <v>1.2</v>
      </c>
      <c r="ER218" s="386">
        <v>1.1000000000000001</v>
      </c>
      <c r="ES218" s="386">
        <v>1.1000000000000001</v>
      </c>
      <c r="ET218" s="386">
        <v>1</v>
      </c>
      <c r="EU218" s="386">
        <v>1</v>
      </c>
      <c r="EV218" s="386">
        <v>0.9</v>
      </c>
      <c r="EW218" s="386">
        <v>0.9</v>
      </c>
      <c r="EX218" s="386">
        <v>0.8</v>
      </c>
      <c r="EY218" s="386">
        <v>0.8</v>
      </c>
      <c r="EZ218" s="386">
        <v>0.7</v>
      </c>
      <c r="FA218" s="385"/>
      <c r="FB218" s="385"/>
      <c r="FC218" s="385"/>
      <c r="FD218" s="385"/>
      <c r="FE218" s="398"/>
      <c r="FF218" s="398"/>
      <c r="FG218" s="398"/>
      <c r="FH218" s="398"/>
      <c r="FI218" s="386">
        <v>1.7</v>
      </c>
      <c r="FJ218" s="386">
        <v>1.5</v>
      </c>
      <c r="FK218" s="386">
        <v>1.5</v>
      </c>
      <c r="FL218" s="386">
        <v>1.4</v>
      </c>
      <c r="FM218" s="386">
        <v>1.4</v>
      </c>
      <c r="FN218" s="386">
        <v>1.3</v>
      </c>
      <c r="FO218" s="386">
        <v>1.3</v>
      </c>
      <c r="FP218" s="386">
        <v>1.3</v>
      </c>
      <c r="FQ218" s="386">
        <v>1.2</v>
      </c>
      <c r="FR218" s="386">
        <v>1.2</v>
      </c>
      <c r="FS218" s="386">
        <v>1.2</v>
      </c>
      <c r="FT218" s="386">
        <v>1.1000000000000001</v>
      </c>
      <c r="FU218" s="386">
        <v>1.1000000000000001</v>
      </c>
      <c r="FV218" s="386">
        <v>1.1000000000000001</v>
      </c>
      <c r="FW218" s="386">
        <v>1.1000000000000001</v>
      </c>
      <c r="FX218" s="386">
        <v>1</v>
      </c>
      <c r="FY218" s="386">
        <v>1</v>
      </c>
      <c r="FZ218" s="386">
        <v>1</v>
      </c>
      <c r="GA218" s="386">
        <v>1</v>
      </c>
      <c r="GB218" s="387"/>
      <c r="GC218" s="484">
        <v>36.656497269000006</v>
      </c>
      <c r="GD218" s="484">
        <v>46.160033598000012</v>
      </c>
      <c r="GE218" s="484">
        <v>60.118764489</v>
      </c>
      <c r="GF218" s="484">
        <v>66.472030107000009</v>
      </c>
      <c r="GG218" s="485">
        <v>79.125837146999999</v>
      </c>
      <c r="GH218" s="486">
        <v>7.2891200970000014</v>
      </c>
      <c r="GI218" s="484">
        <v>6.0105583440000014</v>
      </c>
      <c r="GJ218" s="484">
        <v>7.987715694000002</v>
      </c>
      <c r="GK218" s="484">
        <v>11.058900111000003</v>
      </c>
      <c r="GL218" s="484">
        <v>5.2196954040000012</v>
      </c>
      <c r="GM218" s="484">
        <v>4.8901691789999999</v>
      </c>
      <c r="GN218" s="484">
        <v>5.5360405799999999</v>
      </c>
      <c r="GO218" s="485">
        <v>7.7109136650000005</v>
      </c>
    </row>
    <row r="219" spans="1:197" hidden="1">
      <c r="A219" s="379" t="s">
        <v>821</v>
      </c>
      <c r="B219" s="388">
        <v>36.1</v>
      </c>
      <c r="C219" s="381">
        <v>270</v>
      </c>
      <c r="D219" s="381">
        <v>135</v>
      </c>
      <c r="E219" s="382">
        <v>6.6</v>
      </c>
      <c r="F219" s="382">
        <v>10.199999999999999</v>
      </c>
      <c r="G219" s="381">
        <v>15</v>
      </c>
      <c r="H219" s="389">
        <v>45.95</v>
      </c>
      <c r="I219" s="383">
        <v>2</v>
      </c>
      <c r="J219" s="487">
        <v>0.6</v>
      </c>
      <c r="K219" s="488"/>
      <c r="L219" s="369">
        <v>0.5</v>
      </c>
      <c r="M219" s="384">
        <v>0.6</v>
      </c>
      <c r="N219" s="480">
        <v>0.17</v>
      </c>
      <c r="O219" s="371">
        <v>0.42</v>
      </c>
      <c r="P219" s="371">
        <v>0.67</v>
      </c>
      <c r="Q219" s="371">
        <v>0.37</v>
      </c>
      <c r="R219" s="371">
        <f t="shared" si="18"/>
        <v>0.62</v>
      </c>
      <c r="S219" s="371">
        <f t="shared" si="19"/>
        <v>0.87</v>
      </c>
      <c r="T219" s="372">
        <f t="shared" si="20"/>
        <v>19.359646113995765</v>
      </c>
      <c r="U219" s="373"/>
      <c r="V219" s="372">
        <f t="shared" si="21"/>
        <v>14.988113120512848</v>
      </c>
      <c r="W219" s="373"/>
      <c r="X219" s="371">
        <v>0.67</v>
      </c>
      <c r="Y219" s="371">
        <v>0.72</v>
      </c>
      <c r="Z219" s="371">
        <v>0.83</v>
      </c>
      <c r="AA219" s="371">
        <v>1.46</v>
      </c>
      <c r="AB219" s="371">
        <v>1.88</v>
      </c>
      <c r="AC219" s="371">
        <v>3</v>
      </c>
      <c r="AD219" s="371">
        <v>3.3</v>
      </c>
      <c r="AE219" s="371">
        <v>3.6</v>
      </c>
      <c r="AF219" s="371">
        <v>4</v>
      </c>
      <c r="AG219" s="371">
        <v>5</v>
      </c>
      <c r="AH219" s="374" t="s">
        <v>587</v>
      </c>
      <c r="AI219" s="371">
        <v>0.2</v>
      </c>
      <c r="AJ219" s="371">
        <v>0.313</v>
      </c>
      <c r="AK219" s="371">
        <v>0.3</v>
      </c>
      <c r="AL219" s="371">
        <v>0.41299999999999998</v>
      </c>
      <c r="AM219" s="371">
        <v>0.4</v>
      </c>
      <c r="AN219" s="371">
        <v>0.51300000000000001</v>
      </c>
      <c r="AO219" s="371">
        <v>0.5</v>
      </c>
      <c r="AP219" s="371">
        <v>0.61299999999999999</v>
      </c>
      <c r="AQ219" s="371">
        <v>1.68</v>
      </c>
      <c r="AR219" s="375">
        <v>1.47</v>
      </c>
      <c r="AS219" s="375">
        <v>1.8480000000000001</v>
      </c>
      <c r="AT219" s="375">
        <v>1.617</v>
      </c>
      <c r="AU219" s="376">
        <v>0.52</v>
      </c>
      <c r="AV219" s="377">
        <v>0.12</v>
      </c>
      <c r="AW219" s="385"/>
      <c r="AX219" s="385"/>
      <c r="AY219" s="398"/>
      <c r="AZ219" s="398"/>
      <c r="BA219" s="398"/>
      <c r="BB219" s="398"/>
      <c r="BC219" s="398"/>
      <c r="BD219" s="398"/>
      <c r="BE219" s="375">
        <v>0.9</v>
      </c>
      <c r="BF219" s="375">
        <v>0.9</v>
      </c>
      <c r="BG219" s="375">
        <v>0.9</v>
      </c>
      <c r="BH219" s="375">
        <v>0.9</v>
      </c>
      <c r="BI219" s="386">
        <v>0.8</v>
      </c>
      <c r="BJ219" s="386">
        <v>0.8</v>
      </c>
      <c r="BK219" s="386">
        <v>0.8</v>
      </c>
      <c r="BL219" s="386">
        <v>0.7</v>
      </c>
      <c r="BM219" s="386">
        <v>0.7</v>
      </c>
      <c r="BN219" s="375">
        <v>0.7</v>
      </c>
      <c r="BO219" s="386">
        <v>0.7</v>
      </c>
      <c r="BP219" s="386">
        <v>0.7</v>
      </c>
      <c r="BQ219" s="386">
        <v>0.6</v>
      </c>
      <c r="BR219" s="386">
        <v>0.6</v>
      </c>
      <c r="BS219" s="386">
        <v>0.6</v>
      </c>
      <c r="BT219" s="386">
        <v>0.5</v>
      </c>
      <c r="BU219" s="386">
        <v>0.5</v>
      </c>
      <c r="BV219" s="386">
        <v>0.4</v>
      </c>
      <c r="BW219" s="386">
        <v>0.4</v>
      </c>
      <c r="BX219" s="385"/>
      <c r="BY219" s="385"/>
      <c r="BZ219" s="398"/>
      <c r="CA219" s="398"/>
      <c r="CB219" s="398"/>
      <c r="CC219" s="398"/>
      <c r="CD219" s="398"/>
      <c r="CE219" s="398"/>
      <c r="CF219" s="375">
        <v>1.2</v>
      </c>
      <c r="CG219" s="375">
        <v>1.2</v>
      </c>
      <c r="CH219" s="375">
        <v>1.2</v>
      </c>
      <c r="CI219" s="375">
        <v>1.2</v>
      </c>
      <c r="CJ219" s="386">
        <v>1.1000000000000001</v>
      </c>
      <c r="CK219" s="386">
        <v>1.1000000000000001</v>
      </c>
      <c r="CL219" s="386">
        <v>1.1000000000000001</v>
      </c>
      <c r="CM219" s="386">
        <v>1</v>
      </c>
      <c r="CN219" s="386">
        <v>1</v>
      </c>
      <c r="CO219" s="375">
        <v>0.9</v>
      </c>
      <c r="CP219" s="386">
        <v>0.9</v>
      </c>
      <c r="CQ219" s="386">
        <v>0.9</v>
      </c>
      <c r="CR219" s="386">
        <v>0.8</v>
      </c>
      <c r="CS219" s="386">
        <v>0.8</v>
      </c>
      <c r="CT219" s="386">
        <v>0.8</v>
      </c>
      <c r="CU219" s="386">
        <v>0.7</v>
      </c>
      <c r="CV219" s="386">
        <v>0.7</v>
      </c>
      <c r="CW219" s="386">
        <v>0.5</v>
      </c>
      <c r="CX219" s="375">
        <v>0.5</v>
      </c>
      <c r="CY219" s="385"/>
      <c r="CZ219" s="385"/>
      <c r="DA219" s="398"/>
      <c r="DB219" s="398"/>
      <c r="DC219" s="398"/>
      <c r="DD219" s="398"/>
      <c r="DE219" s="398"/>
      <c r="DF219" s="398"/>
      <c r="DG219" s="386">
        <v>1.4</v>
      </c>
      <c r="DH219" s="386">
        <v>1.3</v>
      </c>
      <c r="DI219" s="386">
        <v>1.3</v>
      </c>
      <c r="DJ219" s="386">
        <v>1.3</v>
      </c>
      <c r="DK219" s="386">
        <v>1.2</v>
      </c>
      <c r="DL219" s="386">
        <v>1.2</v>
      </c>
      <c r="DM219" s="386">
        <v>1.2</v>
      </c>
      <c r="DN219" s="386">
        <v>1.1000000000000001</v>
      </c>
      <c r="DO219" s="386">
        <v>1.1000000000000001</v>
      </c>
      <c r="DP219" s="386">
        <v>1.1000000000000001</v>
      </c>
      <c r="DQ219" s="386">
        <v>1</v>
      </c>
      <c r="DR219" s="386">
        <v>1</v>
      </c>
      <c r="DS219" s="386">
        <v>0.9</v>
      </c>
      <c r="DT219" s="386">
        <v>0.9</v>
      </c>
      <c r="DU219" s="386">
        <v>0.8</v>
      </c>
      <c r="DV219" s="386">
        <v>0.8</v>
      </c>
      <c r="DW219" s="386">
        <v>0.7</v>
      </c>
      <c r="DX219" s="386">
        <v>0.7</v>
      </c>
      <c r="DY219" s="386">
        <v>0.6</v>
      </c>
      <c r="DZ219" s="385"/>
      <c r="EA219" s="385"/>
      <c r="EB219" s="398"/>
      <c r="EC219" s="398"/>
      <c r="ED219" s="398"/>
      <c r="EE219" s="398"/>
      <c r="EF219" s="398"/>
      <c r="EG219" s="398"/>
      <c r="EH219" s="386">
        <v>1.5</v>
      </c>
      <c r="EI219" s="386">
        <v>1.4</v>
      </c>
      <c r="EJ219" s="386">
        <v>1.4</v>
      </c>
      <c r="EK219" s="386">
        <v>1.4</v>
      </c>
      <c r="EL219" s="386">
        <v>1.3</v>
      </c>
      <c r="EM219" s="386">
        <v>1.3</v>
      </c>
      <c r="EN219" s="386">
        <v>1.3</v>
      </c>
      <c r="EO219" s="386">
        <v>1.2</v>
      </c>
      <c r="EP219" s="386">
        <v>1.2</v>
      </c>
      <c r="EQ219" s="386">
        <v>1.2</v>
      </c>
      <c r="ER219" s="386">
        <v>1.1000000000000001</v>
      </c>
      <c r="ES219" s="386">
        <v>1.1000000000000001</v>
      </c>
      <c r="ET219" s="386">
        <v>1</v>
      </c>
      <c r="EU219" s="386">
        <v>1</v>
      </c>
      <c r="EV219" s="386">
        <v>0.9</v>
      </c>
      <c r="EW219" s="386">
        <v>0.9</v>
      </c>
      <c r="EX219" s="386">
        <v>0.8</v>
      </c>
      <c r="EY219" s="386">
        <v>0.8</v>
      </c>
      <c r="EZ219" s="386">
        <v>0.7</v>
      </c>
      <c r="FA219" s="385"/>
      <c r="FB219" s="385"/>
      <c r="FC219" s="385"/>
      <c r="FD219" s="385"/>
      <c r="FE219" s="398"/>
      <c r="FF219" s="398"/>
      <c r="FG219" s="398"/>
      <c r="FH219" s="398"/>
      <c r="FI219" s="386">
        <v>1.7</v>
      </c>
      <c r="FJ219" s="386">
        <v>1.5</v>
      </c>
      <c r="FK219" s="386">
        <v>1.5</v>
      </c>
      <c r="FL219" s="386">
        <v>1.4</v>
      </c>
      <c r="FM219" s="386">
        <v>1.4</v>
      </c>
      <c r="FN219" s="386">
        <v>1.3</v>
      </c>
      <c r="FO219" s="386">
        <v>1.3</v>
      </c>
      <c r="FP219" s="386">
        <v>1.3</v>
      </c>
      <c r="FQ219" s="386">
        <v>1.2</v>
      </c>
      <c r="FR219" s="386">
        <v>1.2</v>
      </c>
      <c r="FS219" s="386">
        <v>1.2</v>
      </c>
      <c r="FT219" s="386">
        <v>1.1000000000000001</v>
      </c>
      <c r="FU219" s="386">
        <v>1.1000000000000001</v>
      </c>
      <c r="FV219" s="386">
        <v>1.1000000000000001</v>
      </c>
      <c r="FW219" s="386">
        <v>1.1000000000000001</v>
      </c>
      <c r="FX219" s="386">
        <v>1</v>
      </c>
      <c r="FY219" s="386">
        <v>1</v>
      </c>
      <c r="FZ219" s="386">
        <v>1</v>
      </c>
      <c r="GA219" s="386">
        <v>1</v>
      </c>
      <c r="GB219" s="387"/>
      <c r="GC219" s="484">
        <v>36.656497269000006</v>
      </c>
      <c r="GD219" s="484">
        <v>46.160033598000012</v>
      </c>
      <c r="GE219" s="484">
        <v>60.118764489</v>
      </c>
      <c r="GF219" s="484">
        <v>66.472030107000009</v>
      </c>
      <c r="GG219" s="485">
        <v>79.125837146999999</v>
      </c>
      <c r="GH219" s="486">
        <v>7.2891200970000014</v>
      </c>
      <c r="GI219" s="484">
        <v>6.0105583440000014</v>
      </c>
      <c r="GJ219" s="484">
        <v>7.987715694000002</v>
      </c>
      <c r="GK219" s="484">
        <v>11.058900111000003</v>
      </c>
      <c r="GL219" s="484">
        <v>5.2196954040000012</v>
      </c>
      <c r="GM219" s="484">
        <v>4.8901691789999999</v>
      </c>
      <c r="GN219" s="484">
        <v>5.5360405799999999</v>
      </c>
      <c r="GO219" s="485">
        <v>7.7109136650000005</v>
      </c>
    </row>
    <row r="220" spans="1:197" hidden="1">
      <c r="A220" s="379" t="s">
        <v>822</v>
      </c>
      <c r="B220" s="388">
        <v>42.2</v>
      </c>
      <c r="C220" s="381">
        <v>300</v>
      </c>
      <c r="D220" s="381">
        <v>150</v>
      </c>
      <c r="E220" s="382">
        <v>7.1</v>
      </c>
      <c r="F220" s="382">
        <v>10.7</v>
      </c>
      <c r="G220" s="381">
        <v>15</v>
      </c>
      <c r="H220" s="389">
        <v>53.81</v>
      </c>
      <c r="I220" s="383">
        <v>2</v>
      </c>
      <c r="J220" s="487">
        <v>0.6</v>
      </c>
      <c r="K220" s="488"/>
      <c r="L220" s="369">
        <v>0.5</v>
      </c>
      <c r="M220" s="384">
        <v>0.6</v>
      </c>
      <c r="N220" s="480">
        <v>0.216</v>
      </c>
      <c r="O220" s="371">
        <v>0.46600000000000003</v>
      </c>
      <c r="P220" s="371">
        <v>0.71599999999999997</v>
      </c>
      <c r="Q220" s="371">
        <v>0.41599999999999998</v>
      </c>
      <c r="R220" s="371">
        <f t="shared" si="18"/>
        <v>0.66599999999999993</v>
      </c>
      <c r="S220" s="371">
        <f t="shared" si="19"/>
        <v>0.91599999999999993</v>
      </c>
      <c r="T220" s="372">
        <f t="shared" si="20"/>
        <v>19.359646113995765</v>
      </c>
      <c r="U220" s="373"/>
      <c r="V220" s="372">
        <f t="shared" si="21"/>
        <v>14.988113120512848</v>
      </c>
      <c r="W220" s="373"/>
      <c r="X220" s="371">
        <v>0.67</v>
      </c>
      <c r="Y220" s="371">
        <v>0.72</v>
      </c>
      <c r="Z220" s="371">
        <v>0.83</v>
      </c>
      <c r="AA220" s="371">
        <v>1.46</v>
      </c>
      <c r="AB220" s="371">
        <v>1.88</v>
      </c>
      <c r="AC220" s="371">
        <v>3</v>
      </c>
      <c r="AD220" s="371">
        <v>3.3</v>
      </c>
      <c r="AE220" s="371">
        <v>3.6</v>
      </c>
      <c r="AF220" s="371">
        <v>4</v>
      </c>
      <c r="AG220" s="371">
        <v>5</v>
      </c>
      <c r="AH220" s="374" t="s">
        <v>587</v>
      </c>
      <c r="AI220" s="371">
        <v>0.2</v>
      </c>
      <c r="AJ220" s="371">
        <v>0.313</v>
      </c>
      <c r="AK220" s="371">
        <v>0.3</v>
      </c>
      <c r="AL220" s="371">
        <v>0.41299999999999998</v>
      </c>
      <c r="AM220" s="371">
        <v>0.4</v>
      </c>
      <c r="AN220" s="371">
        <v>0.51300000000000001</v>
      </c>
      <c r="AO220" s="371">
        <v>0.5</v>
      </c>
      <c r="AP220" s="371">
        <v>0.61299999999999999</v>
      </c>
      <c r="AQ220" s="371">
        <v>1.68</v>
      </c>
      <c r="AR220" s="375">
        <v>1.47</v>
      </c>
      <c r="AS220" s="375">
        <v>1.8480000000000001</v>
      </c>
      <c r="AT220" s="375">
        <v>1.617</v>
      </c>
      <c r="AU220" s="376">
        <v>0.52</v>
      </c>
      <c r="AV220" s="377">
        <v>0.12</v>
      </c>
      <c r="AW220" s="385"/>
      <c r="AX220" s="385"/>
      <c r="AY220" s="398"/>
      <c r="AZ220" s="398"/>
      <c r="BA220" s="398"/>
      <c r="BB220" s="398"/>
      <c r="BC220" s="398"/>
      <c r="BD220" s="398"/>
      <c r="BE220" s="375">
        <v>0.9</v>
      </c>
      <c r="BF220" s="375">
        <v>0.9</v>
      </c>
      <c r="BG220" s="375">
        <v>0.9</v>
      </c>
      <c r="BH220" s="375">
        <v>0.9</v>
      </c>
      <c r="BI220" s="386">
        <v>0.8</v>
      </c>
      <c r="BJ220" s="386">
        <v>0.8</v>
      </c>
      <c r="BK220" s="386">
        <v>0.8</v>
      </c>
      <c r="BL220" s="386">
        <v>0.7</v>
      </c>
      <c r="BM220" s="386">
        <v>0.7</v>
      </c>
      <c r="BN220" s="375">
        <v>0.7</v>
      </c>
      <c r="BO220" s="386">
        <v>0.7</v>
      </c>
      <c r="BP220" s="386">
        <v>0.7</v>
      </c>
      <c r="BQ220" s="386">
        <v>0.6</v>
      </c>
      <c r="BR220" s="386">
        <v>0.6</v>
      </c>
      <c r="BS220" s="386">
        <v>0.6</v>
      </c>
      <c r="BT220" s="386">
        <v>0.5</v>
      </c>
      <c r="BU220" s="386">
        <v>0.5</v>
      </c>
      <c r="BV220" s="386">
        <v>0.4</v>
      </c>
      <c r="BW220" s="386">
        <v>0.4</v>
      </c>
      <c r="BX220" s="385"/>
      <c r="BY220" s="385"/>
      <c r="BZ220" s="398"/>
      <c r="CA220" s="398"/>
      <c r="CB220" s="398"/>
      <c r="CC220" s="398"/>
      <c r="CD220" s="398"/>
      <c r="CE220" s="398"/>
      <c r="CF220" s="375">
        <v>1.2</v>
      </c>
      <c r="CG220" s="375">
        <v>1.2</v>
      </c>
      <c r="CH220" s="375">
        <v>1.2</v>
      </c>
      <c r="CI220" s="375">
        <v>1.2</v>
      </c>
      <c r="CJ220" s="386">
        <v>1.1000000000000001</v>
      </c>
      <c r="CK220" s="386">
        <v>1.1000000000000001</v>
      </c>
      <c r="CL220" s="386">
        <v>1.1000000000000001</v>
      </c>
      <c r="CM220" s="386">
        <v>1</v>
      </c>
      <c r="CN220" s="386">
        <v>1</v>
      </c>
      <c r="CO220" s="375">
        <v>0.9</v>
      </c>
      <c r="CP220" s="386">
        <v>0.9</v>
      </c>
      <c r="CQ220" s="386">
        <v>0.9</v>
      </c>
      <c r="CR220" s="386">
        <v>0.8</v>
      </c>
      <c r="CS220" s="386">
        <v>0.8</v>
      </c>
      <c r="CT220" s="386">
        <v>0.8</v>
      </c>
      <c r="CU220" s="386">
        <v>0.7</v>
      </c>
      <c r="CV220" s="386">
        <v>0.7</v>
      </c>
      <c r="CW220" s="386">
        <v>0.5</v>
      </c>
      <c r="CX220" s="375">
        <v>0.5</v>
      </c>
      <c r="CY220" s="385"/>
      <c r="CZ220" s="385"/>
      <c r="DA220" s="398"/>
      <c r="DB220" s="398"/>
      <c r="DC220" s="398"/>
      <c r="DD220" s="398"/>
      <c r="DE220" s="398"/>
      <c r="DF220" s="398"/>
      <c r="DG220" s="386">
        <v>1.4</v>
      </c>
      <c r="DH220" s="386">
        <v>1.3</v>
      </c>
      <c r="DI220" s="386">
        <v>1.3</v>
      </c>
      <c r="DJ220" s="386">
        <v>1.3</v>
      </c>
      <c r="DK220" s="386">
        <v>1.2</v>
      </c>
      <c r="DL220" s="386">
        <v>1.2</v>
      </c>
      <c r="DM220" s="386">
        <v>1.2</v>
      </c>
      <c r="DN220" s="386">
        <v>1.1000000000000001</v>
      </c>
      <c r="DO220" s="386">
        <v>1.1000000000000001</v>
      </c>
      <c r="DP220" s="386">
        <v>1.1000000000000001</v>
      </c>
      <c r="DQ220" s="386">
        <v>1</v>
      </c>
      <c r="DR220" s="386">
        <v>1</v>
      </c>
      <c r="DS220" s="386">
        <v>0.9</v>
      </c>
      <c r="DT220" s="386">
        <v>0.9</v>
      </c>
      <c r="DU220" s="386">
        <v>0.8</v>
      </c>
      <c r="DV220" s="386">
        <v>0.8</v>
      </c>
      <c r="DW220" s="386">
        <v>0.7</v>
      </c>
      <c r="DX220" s="386">
        <v>0.7</v>
      </c>
      <c r="DY220" s="386">
        <v>0.6</v>
      </c>
      <c r="DZ220" s="385"/>
      <c r="EA220" s="385"/>
      <c r="EB220" s="398"/>
      <c r="EC220" s="398"/>
      <c r="ED220" s="398"/>
      <c r="EE220" s="398"/>
      <c r="EF220" s="398"/>
      <c r="EG220" s="398"/>
      <c r="EH220" s="386">
        <v>1.5</v>
      </c>
      <c r="EI220" s="386">
        <v>1.4</v>
      </c>
      <c r="EJ220" s="386">
        <v>1.4</v>
      </c>
      <c r="EK220" s="386">
        <v>1.4</v>
      </c>
      <c r="EL220" s="386">
        <v>1.3</v>
      </c>
      <c r="EM220" s="386">
        <v>1.3</v>
      </c>
      <c r="EN220" s="386">
        <v>1.3</v>
      </c>
      <c r="EO220" s="386">
        <v>1.2</v>
      </c>
      <c r="EP220" s="386">
        <v>1.2</v>
      </c>
      <c r="EQ220" s="386">
        <v>1.2</v>
      </c>
      <c r="ER220" s="386">
        <v>1.1000000000000001</v>
      </c>
      <c r="ES220" s="386">
        <v>1.1000000000000001</v>
      </c>
      <c r="ET220" s="386">
        <v>1</v>
      </c>
      <c r="EU220" s="386">
        <v>1</v>
      </c>
      <c r="EV220" s="386">
        <v>0.9</v>
      </c>
      <c r="EW220" s="386">
        <v>0.9</v>
      </c>
      <c r="EX220" s="386">
        <v>0.8</v>
      </c>
      <c r="EY220" s="386">
        <v>0.8</v>
      </c>
      <c r="EZ220" s="386">
        <v>0.7</v>
      </c>
      <c r="FA220" s="385"/>
      <c r="FB220" s="385"/>
      <c r="FC220" s="385"/>
      <c r="FD220" s="385"/>
      <c r="FE220" s="398"/>
      <c r="FF220" s="398"/>
      <c r="FG220" s="398"/>
      <c r="FH220" s="398"/>
      <c r="FI220" s="386">
        <v>1.7</v>
      </c>
      <c r="FJ220" s="386">
        <v>1.5</v>
      </c>
      <c r="FK220" s="386">
        <v>1.5</v>
      </c>
      <c r="FL220" s="386">
        <v>1.4</v>
      </c>
      <c r="FM220" s="386">
        <v>1.4</v>
      </c>
      <c r="FN220" s="386">
        <v>1.3</v>
      </c>
      <c r="FO220" s="386">
        <v>1.3</v>
      </c>
      <c r="FP220" s="386">
        <v>1.3</v>
      </c>
      <c r="FQ220" s="386">
        <v>1.2</v>
      </c>
      <c r="FR220" s="386">
        <v>1.2</v>
      </c>
      <c r="FS220" s="386">
        <v>1.2</v>
      </c>
      <c r="FT220" s="386">
        <v>1.1000000000000001</v>
      </c>
      <c r="FU220" s="386">
        <v>1.1000000000000001</v>
      </c>
      <c r="FV220" s="386">
        <v>1.1000000000000001</v>
      </c>
      <c r="FW220" s="386">
        <v>1.1000000000000001</v>
      </c>
      <c r="FX220" s="386">
        <v>1</v>
      </c>
      <c r="FY220" s="386">
        <v>1</v>
      </c>
      <c r="FZ220" s="386">
        <v>1</v>
      </c>
      <c r="GA220" s="386">
        <v>1</v>
      </c>
      <c r="GB220" s="387"/>
      <c r="GC220" s="484">
        <v>36.656497269000006</v>
      </c>
      <c r="GD220" s="484">
        <v>46.160033598000012</v>
      </c>
      <c r="GE220" s="484">
        <v>60.118764489</v>
      </c>
      <c r="GF220" s="484">
        <v>66.472030107000009</v>
      </c>
      <c r="GG220" s="485">
        <v>79.125837146999999</v>
      </c>
      <c r="GH220" s="486">
        <v>7.2891200970000014</v>
      </c>
      <c r="GI220" s="484">
        <v>6.0105583440000014</v>
      </c>
      <c r="GJ220" s="484">
        <v>7.987715694000002</v>
      </c>
      <c r="GK220" s="484">
        <v>11.058900111000003</v>
      </c>
      <c r="GL220" s="484">
        <v>5.2196954040000012</v>
      </c>
      <c r="GM220" s="484">
        <v>4.8901691789999999</v>
      </c>
      <c r="GN220" s="484">
        <v>5.5360405799999999</v>
      </c>
      <c r="GO220" s="485">
        <v>7.7109136650000005</v>
      </c>
    </row>
    <row r="221" spans="1:197" hidden="1">
      <c r="A221" s="379" t="s">
        <v>823</v>
      </c>
      <c r="B221" s="388">
        <v>49.1</v>
      </c>
      <c r="C221" s="381">
        <v>330</v>
      </c>
      <c r="D221" s="381">
        <v>160</v>
      </c>
      <c r="E221" s="382">
        <v>7.5</v>
      </c>
      <c r="F221" s="382">
        <v>11.5</v>
      </c>
      <c r="G221" s="381">
        <v>18</v>
      </c>
      <c r="H221" s="389">
        <v>62.61</v>
      </c>
      <c r="I221" s="383">
        <v>3</v>
      </c>
      <c r="J221" s="487">
        <v>0.6</v>
      </c>
      <c r="K221" s="488"/>
      <c r="L221" s="369">
        <v>0.5</v>
      </c>
      <c r="M221" s="384">
        <v>0.6</v>
      </c>
      <c r="N221" s="480">
        <v>0.23699999999999999</v>
      </c>
      <c r="O221" s="371">
        <v>0.48699999999999999</v>
      </c>
      <c r="P221" s="371">
        <v>0.73699999999999999</v>
      </c>
      <c r="Q221" s="371">
        <v>0.437</v>
      </c>
      <c r="R221" s="371">
        <f t="shared" si="18"/>
        <v>0.68700000000000006</v>
      </c>
      <c r="S221" s="371">
        <f t="shared" si="19"/>
        <v>0.93700000000000006</v>
      </c>
      <c r="T221" s="372">
        <f t="shared" si="20"/>
        <v>19.359646113995765</v>
      </c>
      <c r="U221" s="373"/>
      <c r="V221" s="372">
        <f t="shared" si="21"/>
        <v>14.988113120512848</v>
      </c>
      <c r="W221" s="373"/>
      <c r="X221" s="371">
        <v>0.67</v>
      </c>
      <c r="Y221" s="371">
        <v>0.72</v>
      </c>
      <c r="Z221" s="371">
        <v>0.83</v>
      </c>
      <c r="AA221" s="371">
        <v>1.46</v>
      </c>
      <c r="AB221" s="371">
        <v>1.88</v>
      </c>
      <c r="AC221" s="371">
        <v>3</v>
      </c>
      <c r="AD221" s="371">
        <v>3.3</v>
      </c>
      <c r="AE221" s="371">
        <v>3.6</v>
      </c>
      <c r="AF221" s="371">
        <v>4</v>
      </c>
      <c r="AG221" s="371">
        <v>5</v>
      </c>
      <c r="AH221" s="374" t="s">
        <v>587</v>
      </c>
      <c r="AI221" s="371">
        <v>0.2</v>
      </c>
      <c r="AJ221" s="371">
        <v>0.313</v>
      </c>
      <c r="AK221" s="371">
        <v>0.3</v>
      </c>
      <c r="AL221" s="371">
        <v>0.41299999999999998</v>
      </c>
      <c r="AM221" s="371">
        <v>0.4</v>
      </c>
      <c r="AN221" s="371">
        <v>0.51300000000000001</v>
      </c>
      <c r="AO221" s="371">
        <v>0.5</v>
      </c>
      <c r="AP221" s="371">
        <v>0.61299999999999999</v>
      </c>
      <c r="AQ221" s="371">
        <v>1.68</v>
      </c>
      <c r="AR221" s="375">
        <v>1.47</v>
      </c>
      <c r="AS221" s="375">
        <v>1.8480000000000001</v>
      </c>
      <c r="AT221" s="375">
        <v>1.617</v>
      </c>
      <c r="AU221" s="376">
        <v>0.54</v>
      </c>
      <c r="AV221" s="377">
        <v>0.14000000000000001</v>
      </c>
      <c r="AW221" s="385"/>
      <c r="AX221" s="385"/>
      <c r="AY221" s="398"/>
      <c r="AZ221" s="398"/>
      <c r="BA221" s="398"/>
      <c r="BB221" s="398"/>
      <c r="BC221" s="398"/>
      <c r="BD221" s="398"/>
      <c r="BE221" s="375">
        <v>0.9</v>
      </c>
      <c r="BF221" s="375">
        <v>0.9</v>
      </c>
      <c r="BG221" s="375">
        <v>0.9</v>
      </c>
      <c r="BH221" s="375">
        <v>0.9</v>
      </c>
      <c r="BI221" s="386">
        <v>0.8</v>
      </c>
      <c r="BJ221" s="386">
        <v>0.8</v>
      </c>
      <c r="BK221" s="386">
        <v>0.8</v>
      </c>
      <c r="BL221" s="386">
        <v>0.7</v>
      </c>
      <c r="BM221" s="386">
        <v>0.7</v>
      </c>
      <c r="BN221" s="375">
        <v>0.7</v>
      </c>
      <c r="BO221" s="386">
        <v>0.7</v>
      </c>
      <c r="BP221" s="386">
        <v>0.7</v>
      </c>
      <c r="BQ221" s="386">
        <v>0.6</v>
      </c>
      <c r="BR221" s="386">
        <v>0.6</v>
      </c>
      <c r="BS221" s="386">
        <v>0.6</v>
      </c>
      <c r="BT221" s="386">
        <v>0.5</v>
      </c>
      <c r="BU221" s="386">
        <v>0.5</v>
      </c>
      <c r="BV221" s="386">
        <v>0.4</v>
      </c>
      <c r="BW221" s="386">
        <v>0.4</v>
      </c>
      <c r="BX221" s="385"/>
      <c r="BY221" s="385"/>
      <c r="BZ221" s="398"/>
      <c r="CA221" s="398"/>
      <c r="CB221" s="398"/>
      <c r="CC221" s="398"/>
      <c r="CD221" s="398"/>
      <c r="CE221" s="398"/>
      <c r="CF221" s="375">
        <v>1.2</v>
      </c>
      <c r="CG221" s="375">
        <v>1.2</v>
      </c>
      <c r="CH221" s="375">
        <v>1.2</v>
      </c>
      <c r="CI221" s="375">
        <v>1.2</v>
      </c>
      <c r="CJ221" s="386">
        <v>1.1000000000000001</v>
      </c>
      <c r="CK221" s="386">
        <v>1.1000000000000001</v>
      </c>
      <c r="CL221" s="386">
        <v>1.1000000000000001</v>
      </c>
      <c r="CM221" s="386">
        <v>1</v>
      </c>
      <c r="CN221" s="386">
        <v>1</v>
      </c>
      <c r="CO221" s="375">
        <v>0.9</v>
      </c>
      <c r="CP221" s="386">
        <v>0.9</v>
      </c>
      <c r="CQ221" s="386">
        <v>0.9</v>
      </c>
      <c r="CR221" s="386">
        <v>0.8</v>
      </c>
      <c r="CS221" s="386">
        <v>0.8</v>
      </c>
      <c r="CT221" s="386">
        <v>0.8</v>
      </c>
      <c r="CU221" s="386">
        <v>0.7</v>
      </c>
      <c r="CV221" s="386">
        <v>0.7</v>
      </c>
      <c r="CW221" s="386">
        <v>0.5</v>
      </c>
      <c r="CX221" s="375">
        <v>0.5</v>
      </c>
      <c r="CY221" s="385"/>
      <c r="CZ221" s="385"/>
      <c r="DA221" s="398"/>
      <c r="DB221" s="398"/>
      <c r="DC221" s="398"/>
      <c r="DD221" s="398"/>
      <c r="DE221" s="398"/>
      <c r="DF221" s="398"/>
      <c r="DG221" s="386">
        <v>1.4</v>
      </c>
      <c r="DH221" s="386">
        <v>1.3</v>
      </c>
      <c r="DI221" s="386">
        <v>1.3</v>
      </c>
      <c r="DJ221" s="386">
        <v>1.3</v>
      </c>
      <c r="DK221" s="386">
        <v>1.2</v>
      </c>
      <c r="DL221" s="386">
        <v>1.2</v>
      </c>
      <c r="DM221" s="386">
        <v>1.2</v>
      </c>
      <c r="DN221" s="386">
        <v>1.1000000000000001</v>
      </c>
      <c r="DO221" s="386">
        <v>1.1000000000000001</v>
      </c>
      <c r="DP221" s="386">
        <v>1.1000000000000001</v>
      </c>
      <c r="DQ221" s="386">
        <v>1</v>
      </c>
      <c r="DR221" s="386">
        <v>1</v>
      </c>
      <c r="DS221" s="386">
        <v>0.9</v>
      </c>
      <c r="DT221" s="386">
        <v>0.9</v>
      </c>
      <c r="DU221" s="386">
        <v>0.8</v>
      </c>
      <c r="DV221" s="386">
        <v>0.8</v>
      </c>
      <c r="DW221" s="386">
        <v>0.7</v>
      </c>
      <c r="DX221" s="386">
        <v>0.7</v>
      </c>
      <c r="DY221" s="386">
        <v>0.6</v>
      </c>
      <c r="DZ221" s="385"/>
      <c r="EA221" s="385"/>
      <c r="EB221" s="398"/>
      <c r="EC221" s="398"/>
      <c r="ED221" s="398"/>
      <c r="EE221" s="398"/>
      <c r="EF221" s="398"/>
      <c r="EG221" s="398"/>
      <c r="EH221" s="386">
        <v>1.5</v>
      </c>
      <c r="EI221" s="386">
        <v>1.4</v>
      </c>
      <c r="EJ221" s="386">
        <v>1.4</v>
      </c>
      <c r="EK221" s="386">
        <v>1.4</v>
      </c>
      <c r="EL221" s="386">
        <v>1.3</v>
      </c>
      <c r="EM221" s="386">
        <v>1.3</v>
      </c>
      <c r="EN221" s="386">
        <v>1.3</v>
      </c>
      <c r="EO221" s="386">
        <v>1.2</v>
      </c>
      <c r="EP221" s="386">
        <v>1.2</v>
      </c>
      <c r="EQ221" s="386">
        <v>1.2</v>
      </c>
      <c r="ER221" s="386">
        <v>1.1000000000000001</v>
      </c>
      <c r="ES221" s="386">
        <v>1.1000000000000001</v>
      </c>
      <c r="ET221" s="386">
        <v>1</v>
      </c>
      <c r="EU221" s="386">
        <v>1</v>
      </c>
      <c r="EV221" s="386">
        <v>0.9</v>
      </c>
      <c r="EW221" s="386">
        <v>0.9</v>
      </c>
      <c r="EX221" s="386">
        <v>0.8</v>
      </c>
      <c r="EY221" s="386">
        <v>0.8</v>
      </c>
      <c r="EZ221" s="386">
        <v>0.7</v>
      </c>
      <c r="FA221" s="385"/>
      <c r="FB221" s="385"/>
      <c r="FC221" s="385"/>
      <c r="FD221" s="385"/>
      <c r="FE221" s="398"/>
      <c r="FF221" s="398"/>
      <c r="FG221" s="398"/>
      <c r="FH221" s="398"/>
      <c r="FI221" s="386">
        <v>1.7</v>
      </c>
      <c r="FJ221" s="386">
        <v>1.6</v>
      </c>
      <c r="FK221" s="386">
        <v>1.6</v>
      </c>
      <c r="FL221" s="386">
        <v>1.6</v>
      </c>
      <c r="FM221" s="386">
        <v>1.6</v>
      </c>
      <c r="FN221" s="386">
        <v>1.6</v>
      </c>
      <c r="FO221" s="386">
        <v>1.5</v>
      </c>
      <c r="FP221" s="386">
        <v>1.5</v>
      </c>
      <c r="FQ221" s="386">
        <v>1.5</v>
      </c>
      <c r="FR221" s="386">
        <v>1.5</v>
      </c>
      <c r="FS221" s="386">
        <v>1.4</v>
      </c>
      <c r="FT221" s="386">
        <v>1.4</v>
      </c>
      <c r="FU221" s="386">
        <v>1.3</v>
      </c>
      <c r="FV221" s="386">
        <v>1.3</v>
      </c>
      <c r="FW221" s="386">
        <v>1.3</v>
      </c>
      <c r="FX221" s="386">
        <v>1.2</v>
      </c>
      <c r="FY221" s="386">
        <v>1.2</v>
      </c>
      <c r="FZ221" s="386">
        <v>1.1000000000000001</v>
      </c>
      <c r="GA221" s="386">
        <v>1.1000000000000001</v>
      </c>
      <c r="GB221" s="387"/>
      <c r="GC221" s="484">
        <v>35.562470202000007</v>
      </c>
      <c r="GD221" s="484">
        <v>43.167935475000007</v>
      </c>
      <c r="GE221" s="484">
        <v>54.305921880000021</v>
      </c>
      <c r="GF221" s="484">
        <v>59.486074137000017</v>
      </c>
      <c r="GG221" s="485">
        <v>69.174145152000008</v>
      </c>
      <c r="GH221" s="486">
        <v>7.2891200970000014</v>
      </c>
      <c r="GI221" s="484">
        <v>6.0105583440000014</v>
      </c>
      <c r="GJ221" s="484">
        <v>7.987715694000002</v>
      </c>
      <c r="GK221" s="484">
        <v>11.058900111000003</v>
      </c>
      <c r="GL221" s="484">
        <v>5.2196954040000012</v>
      </c>
      <c r="GM221" s="484">
        <v>4.8901691789999999</v>
      </c>
      <c r="GN221" s="484">
        <v>5.5360405799999999</v>
      </c>
      <c r="GO221" s="485">
        <v>7.7109136650000005</v>
      </c>
    </row>
    <row r="222" spans="1:197" hidden="1">
      <c r="A222" s="379" t="s">
        <v>824</v>
      </c>
      <c r="B222" s="388">
        <v>57.1</v>
      </c>
      <c r="C222" s="381">
        <v>360</v>
      </c>
      <c r="D222" s="381">
        <v>170</v>
      </c>
      <c r="E222" s="382">
        <v>8</v>
      </c>
      <c r="F222" s="382">
        <v>12.7</v>
      </c>
      <c r="G222" s="381">
        <v>18</v>
      </c>
      <c r="H222" s="389">
        <v>72.73</v>
      </c>
      <c r="I222" s="383">
        <v>3</v>
      </c>
      <c r="J222" s="487">
        <v>0.6</v>
      </c>
      <c r="K222" s="488"/>
      <c r="L222" s="369">
        <v>0.5</v>
      </c>
      <c r="M222" s="384">
        <v>0.6</v>
      </c>
      <c r="N222" s="480">
        <v>0.25900000000000001</v>
      </c>
      <c r="O222" s="371">
        <v>0.50900000000000001</v>
      </c>
      <c r="P222" s="371">
        <v>0.75900000000000001</v>
      </c>
      <c r="Q222" s="371">
        <v>0.45900000000000002</v>
      </c>
      <c r="R222" s="371">
        <f t="shared" si="18"/>
        <v>0.70900000000000007</v>
      </c>
      <c r="S222" s="371">
        <f t="shared" si="19"/>
        <v>0.95900000000000007</v>
      </c>
      <c r="T222" s="372">
        <f t="shared" si="20"/>
        <v>19.359646113995765</v>
      </c>
      <c r="U222" s="373"/>
      <c r="V222" s="372">
        <f t="shared" si="21"/>
        <v>14.988113120512848</v>
      </c>
      <c r="W222" s="373"/>
      <c r="X222" s="371">
        <v>0.67</v>
      </c>
      <c r="Y222" s="371">
        <v>0.72</v>
      </c>
      <c r="Z222" s="371">
        <v>0.83</v>
      </c>
      <c r="AA222" s="371">
        <v>1.46</v>
      </c>
      <c r="AB222" s="371">
        <v>1.88</v>
      </c>
      <c r="AC222" s="371">
        <v>3</v>
      </c>
      <c r="AD222" s="371">
        <v>3.3</v>
      </c>
      <c r="AE222" s="371">
        <v>3.6</v>
      </c>
      <c r="AF222" s="371">
        <v>4</v>
      </c>
      <c r="AG222" s="371">
        <v>5</v>
      </c>
      <c r="AH222" s="374" t="s">
        <v>587</v>
      </c>
      <c r="AI222" s="371">
        <v>0.2</v>
      </c>
      <c r="AJ222" s="371">
        <v>0.313</v>
      </c>
      <c r="AK222" s="371">
        <v>0.3</v>
      </c>
      <c r="AL222" s="371">
        <v>0.41299999999999998</v>
      </c>
      <c r="AM222" s="371">
        <v>0.4</v>
      </c>
      <c r="AN222" s="371">
        <v>0.51300000000000001</v>
      </c>
      <c r="AO222" s="371">
        <v>0.5</v>
      </c>
      <c r="AP222" s="371">
        <v>0.61299999999999999</v>
      </c>
      <c r="AQ222" s="371">
        <v>1.68</v>
      </c>
      <c r="AR222" s="375">
        <v>1.47</v>
      </c>
      <c r="AS222" s="375">
        <v>1.8480000000000001</v>
      </c>
      <c r="AT222" s="375">
        <v>1.617</v>
      </c>
      <c r="AU222" s="376">
        <v>0.54</v>
      </c>
      <c r="AV222" s="377">
        <v>0.14000000000000001</v>
      </c>
      <c r="AW222" s="385"/>
      <c r="AX222" s="385"/>
      <c r="AY222" s="398"/>
      <c r="AZ222" s="398"/>
      <c r="BA222" s="398"/>
      <c r="BB222" s="398"/>
      <c r="BC222" s="398"/>
      <c r="BD222" s="398"/>
      <c r="BE222" s="375">
        <v>0.9</v>
      </c>
      <c r="BF222" s="375">
        <v>0.9</v>
      </c>
      <c r="BG222" s="375">
        <v>0.9</v>
      </c>
      <c r="BH222" s="375">
        <v>0.9</v>
      </c>
      <c r="BI222" s="386">
        <v>0.8</v>
      </c>
      <c r="BJ222" s="386">
        <v>0.8</v>
      </c>
      <c r="BK222" s="386">
        <v>0.8</v>
      </c>
      <c r="BL222" s="386">
        <v>0.7</v>
      </c>
      <c r="BM222" s="386">
        <v>0.7</v>
      </c>
      <c r="BN222" s="375">
        <v>0.7</v>
      </c>
      <c r="BO222" s="386">
        <v>0.7</v>
      </c>
      <c r="BP222" s="386">
        <v>0.7</v>
      </c>
      <c r="BQ222" s="386">
        <v>0.6</v>
      </c>
      <c r="BR222" s="386">
        <v>0.6</v>
      </c>
      <c r="BS222" s="386">
        <v>0.6</v>
      </c>
      <c r="BT222" s="386">
        <v>0.5</v>
      </c>
      <c r="BU222" s="386">
        <v>0.5</v>
      </c>
      <c r="BV222" s="386">
        <v>0.4</v>
      </c>
      <c r="BW222" s="386">
        <v>0.4</v>
      </c>
      <c r="BX222" s="385"/>
      <c r="BY222" s="385"/>
      <c r="BZ222" s="398"/>
      <c r="CA222" s="398"/>
      <c r="CB222" s="398"/>
      <c r="CC222" s="398"/>
      <c r="CD222" s="398"/>
      <c r="CE222" s="398"/>
      <c r="CF222" s="375">
        <v>1.2</v>
      </c>
      <c r="CG222" s="375">
        <v>1.2</v>
      </c>
      <c r="CH222" s="375">
        <v>1.2</v>
      </c>
      <c r="CI222" s="375">
        <v>1.2</v>
      </c>
      <c r="CJ222" s="386">
        <v>1.1000000000000001</v>
      </c>
      <c r="CK222" s="386">
        <v>1.1000000000000001</v>
      </c>
      <c r="CL222" s="386">
        <v>1.1000000000000001</v>
      </c>
      <c r="CM222" s="386">
        <v>1</v>
      </c>
      <c r="CN222" s="386">
        <v>1</v>
      </c>
      <c r="CO222" s="375">
        <v>0.9</v>
      </c>
      <c r="CP222" s="386">
        <v>0.9</v>
      </c>
      <c r="CQ222" s="386">
        <v>0.9</v>
      </c>
      <c r="CR222" s="386">
        <v>0.8</v>
      </c>
      <c r="CS222" s="386">
        <v>0.8</v>
      </c>
      <c r="CT222" s="386">
        <v>0.8</v>
      </c>
      <c r="CU222" s="386">
        <v>0.7</v>
      </c>
      <c r="CV222" s="386">
        <v>0.7</v>
      </c>
      <c r="CW222" s="386">
        <v>0.5</v>
      </c>
      <c r="CX222" s="375">
        <v>0.5</v>
      </c>
      <c r="CY222" s="385"/>
      <c r="CZ222" s="385"/>
      <c r="DA222" s="398"/>
      <c r="DB222" s="398"/>
      <c r="DC222" s="398"/>
      <c r="DD222" s="398"/>
      <c r="DE222" s="398"/>
      <c r="DF222" s="398"/>
      <c r="DG222" s="386">
        <v>1.4</v>
      </c>
      <c r="DH222" s="386">
        <v>1.3</v>
      </c>
      <c r="DI222" s="386">
        <v>1.3</v>
      </c>
      <c r="DJ222" s="386">
        <v>1.3</v>
      </c>
      <c r="DK222" s="386">
        <v>1.2</v>
      </c>
      <c r="DL222" s="386">
        <v>1.2</v>
      </c>
      <c r="DM222" s="386">
        <v>1.2</v>
      </c>
      <c r="DN222" s="386">
        <v>1.1000000000000001</v>
      </c>
      <c r="DO222" s="386">
        <v>1.1000000000000001</v>
      </c>
      <c r="DP222" s="386">
        <v>1.1000000000000001</v>
      </c>
      <c r="DQ222" s="386">
        <v>1</v>
      </c>
      <c r="DR222" s="386">
        <v>1</v>
      </c>
      <c r="DS222" s="386">
        <v>0.9</v>
      </c>
      <c r="DT222" s="386">
        <v>0.9</v>
      </c>
      <c r="DU222" s="386">
        <v>0.8</v>
      </c>
      <c r="DV222" s="386">
        <v>0.8</v>
      </c>
      <c r="DW222" s="386">
        <v>0.7</v>
      </c>
      <c r="DX222" s="386">
        <v>0.7</v>
      </c>
      <c r="DY222" s="386">
        <v>0.6</v>
      </c>
      <c r="DZ222" s="385"/>
      <c r="EA222" s="385"/>
      <c r="EB222" s="398"/>
      <c r="EC222" s="398"/>
      <c r="ED222" s="398"/>
      <c r="EE222" s="398"/>
      <c r="EF222" s="398"/>
      <c r="EG222" s="398"/>
      <c r="EH222" s="386">
        <v>1.5</v>
      </c>
      <c r="EI222" s="386">
        <v>1.4</v>
      </c>
      <c r="EJ222" s="386">
        <v>1.4</v>
      </c>
      <c r="EK222" s="386">
        <v>1.4</v>
      </c>
      <c r="EL222" s="386">
        <v>1.3</v>
      </c>
      <c r="EM222" s="386">
        <v>1.3</v>
      </c>
      <c r="EN222" s="386">
        <v>1.3</v>
      </c>
      <c r="EO222" s="386">
        <v>1.2</v>
      </c>
      <c r="EP222" s="386">
        <v>1.2</v>
      </c>
      <c r="EQ222" s="386">
        <v>1.2</v>
      </c>
      <c r="ER222" s="386">
        <v>1.1000000000000001</v>
      </c>
      <c r="ES222" s="386">
        <v>1.1000000000000001</v>
      </c>
      <c r="ET222" s="386">
        <v>1</v>
      </c>
      <c r="EU222" s="386">
        <v>1</v>
      </c>
      <c r="EV222" s="386">
        <v>0.9</v>
      </c>
      <c r="EW222" s="386">
        <v>0.9</v>
      </c>
      <c r="EX222" s="386">
        <v>0.8</v>
      </c>
      <c r="EY222" s="386">
        <v>0.8</v>
      </c>
      <c r="EZ222" s="386">
        <v>0.7</v>
      </c>
      <c r="FA222" s="385"/>
      <c r="FB222" s="385"/>
      <c r="FC222" s="385"/>
      <c r="FD222" s="385"/>
      <c r="FE222" s="398"/>
      <c r="FF222" s="398"/>
      <c r="FG222" s="398"/>
      <c r="FH222" s="398"/>
      <c r="FI222" s="386">
        <v>1.7</v>
      </c>
      <c r="FJ222" s="386">
        <v>1.6</v>
      </c>
      <c r="FK222" s="386">
        <v>1.6</v>
      </c>
      <c r="FL222" s="386">
        <v>1.6</v>
      </c>
      <c r="FM222" s="386">
        <v>1.6</v>
      </c>
      <c r="FN222" s="386">
        <v>1.6</v>
      </c>
      <c r="FO222" s="386">
        <v>1.5</v>
      </c>
      <c r="FP222" s="386">
        <v>1.5</v>
      </c>
      <c r="FQ222" s="386">
        <v>1.5</v>
      </c>
      <c r="FR222" s="386">
        <v>1.5</v>
      </c>
      <c r="FS222" s="386">
        <v>1.4</v>
      </c>
      <c r="FT222" s="386">
        <v>1.4</v>
      </c>
      <c r="FU222" s="386">
        <v>1.3</v>
      </c>
      <c r="FV222" s="386">
        <v>1.3</v>
      </c>
      <c r="FW222" s="386">
        <v>1.3</v>
      </c>
      <c r="FX222" s="386">
        <v>1.2</v>
      </c>
      <c r="FY222" s="386">
        <v>1.2</v>
      </c>
      <c r="FZ222" s="386">
        <v>1.1000000000000001</v>
      </c>
      <c r="GA222" s="386">
        <v>1.1000000000000001</v>
      </c>
      <c r="GB222" s="387"/>
      <c r="GC222" s="484">
        <v>32.926260401999997</v>
      </c>
      <c r="GD222" s="484">
        <v>39.938578470000017</v>
      </c>
      <c r="GE222" s="484">
        <v>50.298882984000002</v>
      </c>
      <c r="GF222" s="484">
        <v>55.096784819999996</v>
      </c>
      <c r="GG222" s="485">
        <v>64.059898140000001</v>
      </c>
      <c r="GH222" s="486">
        <v>7.2891200970000014</v>
      </c>
      <c r="GI222" s="484">
        <v>6.0105583440000014</v>
      </c>
      <c r="GJ222" s="484">
        <v>7.987715694000002</v>
      </c>
      <c r="GK222" s="484">
        <v>11.058900111000003</v>
      </c>
      <c r="GL222" s="484">
        <v>5.2196954040000012</v>
      </c>
      <c r="GM222" s="484">
        <v>4.8901691789999999</v>
      </c>
      <c r="GN222" s="484">
        <v>5.5360405799999999</v>
      </c>
      <c r="GO222" s="485">
        <v>7.7109136650000005</v>
      </c>
    </row>
    <row r="223" spans="1:197" hidden="1">
      <c r="A223" s="379" t="s">
        <v>825</v>
      </c>
      <c r="B223" s="388">
        <v>66.3</v>
      </c>
      <c r="C223" s="381">
        <v>400</v>
      </c>
      <c r="D223" s="381">
        <v>180</v>
      </c>
      <c r="E223" s="382">
        <v>8.6</v>
      </c>
      <c r="F223" s="382">
        <v>13.5</v>
      </c>
      <c r="G223" s="381">
        <v>21</v>
      </c>
      <c r="H223" s="389">
        <v>84.46</v>
      </c>
      <c r="I223" s="383">
        <v>3</v>
      </c>
      <c r="J223" s="493">
        <v>0.8</v>
      </c>
      <c r="K223" s="494"/>
      <c r="L223" s="369">
        <v>0.6</v>
      </c>
      <c r="M223" s="384">
        <v>0.8</v>
      </c>
      <c r="N223" s="480">
        <v>0.28399999999999997</v>
      </c>
      <c r="O223" s="371">
        <v>0.53400000000000003</v>
      </c>
      <c r="P223" s="371">
        <v>0.78400000000000003</v>
      </c>
      <c r="Q223" s="371">
        <v>0.48399999999999999</v>
      </c>
      <c r="R223" s="371">
        <f t="shared" si="18"/>
        <v>0.73399999999999999</v>
      </c>
      <c r="S223" s="371">
        <f t="shared" si="19"/>
        <v>0.98399999999999999</v>
      </c>
      <c r="T223" s="372">
        <f t="shared" si="20"/>
        <v>19.359646113995765</v>
      </c>
      <c r="U223" s="373"/>
      <c r="V223" s="372">
        <f t="shared" si="21"/>
        <v>14.988113120512848</v>
      </c>
      <c r="W223" s="373"/>
      <c r="X223" s="371">
        <v>0.67</v>
      </c>
      <c r="Y223" s="371">
        <v>0.72</v>
      </c>
      <c r="Z223" s="371">
        <v>0.83</v>
      </c>
      <c r="AA223" s="371">
        <v>1.46</v>
      </c>
      <c r="AB223" s="371">
        <v>1.88</v>
      </c>
      <c r="AC223" s="371">
        <v>3</v>
      </c>
      <c r="AD223" s="371">
        <v>3.3</v>
      </c>
      <c r="AE223" s="371">
        <v>3.6</v>
      </c>
      <c r="AF223" s="371">
        <v>4</v>
      </c>
      <c r="AG223" s="371">
        <v>5</v>
      </c>
      <c r="AH223" s="374" t="s">
        <v>587</v>
      </c>
      <c r="AI223" s="371">
        <v>0.27500000000000002</v>
      </c>
      <c r="AJ223" s="371">
        <v>0.40300000000000002</v>
      </c>
      <c r="AK223" s="371">
        <v>0.375</v>
      </c>
      <c r="AL223" s="371">
        <v>0.503</v>
      </c>
      <c r="AM223" s="371">
        <v>0.47499999999999998</v>
      </c>
      <c r="AN223" s="371">
        <v>0.60299999999999998</v>
      </c>
      <c r="AO223" s="371">
        <v>0.57499999999999996</v>
      </c>
      <c r="AP223" s="371">
        <v>0.70299999999999996</v>
      </c>
      <c r="AQ223" s="371">
        <v>1.68</v>
      </c>
      <c r="AR223" s="375">
        <v>1.47</v>
      </c>
      <c r="AS223" s="375">
        <v>1.8480000000000001</v>
      </c>
      <c r="AT223" s="375">
        <v>1.617</v>
      </c>
      <c r="AU223" s="376">
        <v>0.54</v>
      </c>
      <c r="AV223" s="377">
        <v>0.14000000000000001</v>
      </c>
      <c r="AW223" s="385"/>
      <c r="AX223" s="385"/>
      <c r="AY223" s="398"/>
      <c r="AZ223" s="398"/>
      <c r="BA223" s="398"/>
      <c r="BB223" s="398"/>
      <c r="BC223" s="398"/>
      <c r="BD223" s="398"/>
      <c r="BE223" s="375">
        <v>0.9</v>
      </c>
      <c r="BF223" s="375">
        <v>0.9</v>
      </c>
      <c r="BG223" s="375">
        <v>0.9</v>
      </c>
      <c r="BH223" s="375">
        <v>0.9</v>
      </c>
      <c r="BI223" s="386">
        <v>0.8</v>
      </c>
      <c r="BJ223" s="386">
        <v>0.8</v>
      </c>
      <c r="BK223" s="386">
        <v>0.8</v>
      </c>
      <c r="BL223" s="386">
        <v>0.7</v>
      </c>
      <c r="BM223" s="386">
        <v>0.7</v>
      </c>
      <c r="BN223" s="375">
        <v>0.7</v>
      </c>
      <c r="BO223" s="386">
        <v>0.7</v>
      </c>
      <c r="BP223" s="386">
        <v>0.7</v>
      </c>
      <c r="BQ223" s="386">
        <v>0.6</v>
      </c>
      <c r="BR223" s="386">
        <v>0.6</v>
      </c>
      <c r="BS223" s="386">
        <v>0.6</v>
      </c>
      <c r="BT223" s="386">
        <v>0.5</v>
      </c>
      <c r="BU223" s="386">
        <v>0.5</v>
      </c>
      <c r="BV223" s="386">
        <v>0.4</v>
      </c>
      <c r="BW223" s="386">
        <v>0.4</v>
      </c>
      <c r="BX223" s="385"/>
      <c r="BY223" s="385"/>
      <c r="BZ223" s="398"/>
      <c r="CA223" s="398"/>
      <c r="CB223" s="398"/>
      <c r="CC223" s="398"/>
      <c r="CD223" s="398"/>
      <c r="CE223" s="398"/>
      <c r="CF223" s="375">
        <v>1.2</v>
      </c>
      <c r="CG223" s="375">
        <v>1.2</v>
      </c>
      <c r="CH223" s="375">
        <v>1.2</v>
      </c>
      <c r="CI223" s="375">
        <v>1.2</v>
      </c>
      <c r="CJ223" s="386">
        <v>1.1000000000000001</v>
      </c>
      <c r="CK223" s="386">
        <v>1.1000000000000001</v>
      </c>
      <c r="CL223" s="386">
        <v>1.1000000000000001</v>
      </c>
      <c r="CM223" s="386">
        <v>1</v>
      </c>
      <c r="CN223" s="386">
        <v>1</v>
      </c>
      <c r="CO223" s="375">
        <v>0.9</v>
      </c>
      <c r="CP223" s="386">
        <v>0.9</v>
      </c>
      <c r="CQ223" s="386">
        <v>0.9</v>
      </c>
      <c r="CR223" s="386">
        <v>0.8</v>
      </c>
      <c r="CS223" s="386">
        <v>0.8</v>
      </c>
      <c r="CT223" s="386">
        <v>0.8</v>
      </c>
      <c r="CU223" s="386">
        <v>0.7</v>
      </c>
      <c r="CV223" s="386">
        <v>0.7</v>
      </c>
      <c r="CW223" s="386">
        <v>0.5</v>
      </c>
      <c r="CX223" s="375">
        <v>0.5</v>
      </c>
      <c r="CY223" s="385"/>
      <c r="CZ223" s="385"/>
      <c r="DA223" s="398"/>
      <c r="DB223" s="398"/>
      <c r="DC223" s="398"/>
      <c r="DD223" s="398"/>
      <c r="DE223" s="398"/>
      <c r="DF223" s="398"/>
      <c r="DG223" s="386">
        <v>1.4</v>
      </c>
      <c r="DH223" s="386">
        <v>1.3</v>
      </c>
      <c r="DI223" s="386">
        <v>1.3</v>
      </c>
      <c r="DJ223" s="386">
        <v>1.3</v>
      </c>
      <c r="DK223" s="386">
        <v>1.2</v>
      </c>
      <c r="DL223" s="386">
        <v>1.2</v>
      </c>
      <c r="DM223" s="386">
        <v>1.2</v>
      </c>
      <c r="DN223" s="386">
        <v>1.1000000000000001</v>
      </c>
      <c r="DO223" s="386">
        <v>1.1000000000000001</v>
      </c>
      <c r="DP223" s="386">
        <v>1.1000000000000001</v>
      </c>
      <c r="DQ223" s="386">
        <v>1</v>
      </c>
      <c r="DR223" s="386">
        <v>1</v>
      </c>
      <c r="DS223" s="386">
        <v>0.9</v>
      </c>
      <c r="DT223" s="386">
        <v>0.9</v>
      </c>
      <c r="DU223" s="386">
        <v>0.8</v>
      </c>
      <c r="DV223" s="386">
        <v>0.8</v>
      </c>
      <c r="DW223" s="386">
        <v>0.7</v>
      </c>
      <c r="DX223" s="386">
        <v>0.7</v>
      </c>
      <c r="DY223" s="386">
        <v>0.6</v>
      </c>
      <c r="DZ223" s="385"/>
      <c r="EA223" s="385"/>
      <c r="EB223" s="398"/>
      <c r="EC223" s="398"/>
      <c r="ED223" s="398"/>
      <c r="EE223" s="398"/>
      <c r="EF223" s="398"/>
      <c r="EG223" s="398"/>
      <c r="EH223" s="386">
        <v>1.5</v>
      </c>
      <c r="EI223" s="386">
        <v>1.4</v>
      </c>
      <c r="EJ223" s="386">
        <v>1.4</v>
      </c>
      <c r="EK223" s="386">
        <v>1.4</v>
      </c>
      <c r="EL223" s="386">
        <v>1.3</v>
      </c>
      <c r="EM223" s="386">
        <v>1.3</v>
      </c>
      <c r="EN223" s="386">
        <v>1.3</v>
      </c>
      <c r="EO223" s="386">
        <v>1.2</v>
      </c>
      <c r="EP223" s="386">
        <v>1.2</v>
      </c>
      <c r="EQ223" s="386">
        <v>1.2</v>
      </c>
      <c r="ER223" s="386">
        <v>1.1000000000000001</v>
      </c>
      <c r="ES223" s="386">
        <v>1.1000000000000001</v>
      </c>
      <c r="ET223" s="386">
        <v>1</v>
      </c>
      <c r="EU223" s="386">
        <v>1</v>
      </c>
      <c r="EV223" s="386">
        <v>0.9</v>
      </c>
      <c r="EW223" s="386">
        <v>0.9</v>
      </c>
      <c r="EX223" s="386">
        <v>0.8</v>
      </c>
      <c r="EY223" s="386">
        <v>0.8</v>
      </c>
      <c r="EZ223" s="386">
        <v>0.7</v>
      </c>
      <c r="FA223" s="385"/>
      <c r="FB223" s="385"/>
      <c r="FC223" s="385"/>
      <c r="FD223" s="385"/>
      <c r="FE223" s="398"/>
      <c r="FF223" s="398"/>
      <c r="FG223" s="398"/>
      <c r="FH223" s="398"/>
      <c r="FI223" s="385"/>
      <c r="FJ223" s="385"/>
      <c r="FK223" s="398"/>
      <c r="FL223" s="398"/>
      <c r="FM223" s="398"/>
      <c r="FN223" s="386">
        <v>2.4</v>
      </c>
      <c r="FO223" s="386">
        <v>2.4</v>
      </c>
      <c r="FP223" s="386">
        <v>2.2000000000000002</v>
      </c>
      <c r="FQ223" s="386">
        <v>2.2000000000000002</v>
      </c>
      <c r="FR223" s="386">
        <v>2.2000000000000002</v>
      </c>
      <c r="FS223" s="386">
        <v>2.2000000000000002</v>
      </c>
      <c r="FT223" s="386">
        <v>2</v>
      </c>
      <c r="FU223" s="386">
        <v>2</v>
      </c>
      <c r="FV223" s="386">
        <v>2</v>
      </c>
      <c r="FW223" s="386">
        <v>2</v>
      </c>
      <c r="FX223" s="386">
        <v>1.9</v>
      </c>
      <c r="FY223" s="386">
        <v>1.9</v>
      </c>
      <c r="FZ223" s="386">
        <v>1.8</v>
      </c>
      <c r="GA223" s="386">
        <v>1.8</v>
      </c>
      <c r="GB223" s="387"/>
      <c r="GC223" s="484">
        <v>30.632757875999999</v>
      </c>
      <c r="GD223" s="484">
        <v>37.210101327000004</v>
      </c>
      <c r="GE223" s="484">
        <v>46.819086048000017</v>
      </c>
      <c r="GF223" s="484">
        <v>51.287461658999987</v>
      </c>
      <c r="GG223" s="485">
        <v>59.63106567600002</v>
      </c>
      <c r="GH223" s="486">
        <v>7.2891200970000014</v>
      </c>
      <c r="GI223" s="484">
        <v>6.0105583440000014</v>
      </c>
      <c r="GJ223" s="484">
        <v>7.987715694000002</v>
      </c>
      <c r="GK223" s="484">
        <v>11.058900111000003</v>
      </c>
      <c r="GL223" s="484">
        <v>5.2196954040000012</v>
      </c>
      <c r="GM223" s="484">
        <v>4.8901691789999999</v>
      </c>
      <c r="GN223" s="484">
        <v>5.5360405799999999</v>
      </c>
      <c r="GO223" s="485">
        <v>7.7109136650000005</v>
      </c>
    </row>
    <row r="224" spans="1:197" hidden="1">
      <c r="A224" s="379" t="s">
        <v>826</v>
      </c>
      <c r="B224" s="388">
        <v>77.599999999999994</v>
      </c>
      <c r="C224" s="381">
        <v>450</v>
      </c>
      <c r="D224" s="381">
        <v>190</v>
      </c>
      <c r="E224" s="382">
        <v>9.4</v>
      </c>
      <c r="F224" s="382">
        <v>14.6</v>
      </c>
      <c r="G224" s="381">
        <v>21</v>
      </c>
      <c r="H224" s="389">
        <v>98.82</v>
      </c>
      <c r="I224" s="383">
        <v>4</v>
      </c>
      <c r="J224" s="493">
        <v>0.8</v>
      </c>
      <c r="K224" s="494"/>
      <c r="L224" s="369">
        <v>0.6</v>
      </c>
      <c r="M224" s="384">
        <v>0.8</v>
      </c>
      <c r="N224" s="480">
        <v>0.314</v>
      </c>
      <c r="O224" s="371">
        <v>0.56399999999999995</v>
      </c>
      <c r="P224" s="371">
        <v>0.81399999999999995</v>
      </c>
      <c r="Q224" s="371">
        <v>0.51400000000000001</v>
      </c>
      <c r="R224" s="371">
        <f t="shared" si="18"/>
        <v>0.76400000000000001</v>
      </c>
      <c r="S224" s="371">
        <f t="shared" si="19"/>
        <v>1.014</v>
      </c>
      <c r="T224" s="372">
        <f t="shared" si="20"/>
        <v>19.359646113995765</v>
      </c>
      <c r="U224" s="373"/>
      <c r="V224" s="372">
        <f t="shared" si="21"/>
        <v>14.988113120512848</v>
      </c>
      <c r="W224" s="373"/>
      <c r="X224" s="371">
        <v>0.67</v>
      </c>
      <c r="Y224" s="371">
        <v>0.72</v>
      </c>
      <c r="Z224" s="371">
        <v>0.83</v>
      </c>
      <c r="AA224" s="371">
        <v>1.46</v>
      </c>
      <c r="AB224" s="371">
        <v>1.88</v>
      </c>
      <c r="AC224" s="371">
        <v>3</v>
      </c>
      <c r="AD224" s="371">
        <v>3.3</v>
      </c>
      <c r="AE224" s="371">
        <v>3.6</v>
      </c>
      <c r="AF224" s="371">
        <v>4</v>
      </c>
      <c r="AG224" s="371">
        <v>5</v>
      </c>
      <c r="AH224" s="374" t="s">
        <v>587</v>
      </c>
      <c r="AI224" s="371">
        <v>0.27500000000000002</v>
      </c>
      <c r="AJ224" s="371">
        <v>0.40300000000000002</v>
      </c>
      <c r="AK224" s="371">
        <v>0.375</v>
      </c>
      <c r="AL224" s="371">
        <v>0.503</v>
      </c>
      <c r="AM224" s="371">
        <v>0.47499999999999998</v>
      </c>
      <c r="AN224" s="371">
        <v>0.60299999999999998</v>
      </c>
      <c r="AO224" s="371">
        <v>0.57499999999999996</v>
      </c>
      <c r="AP224" s="371">
        <v>0.70299999999999996</v>
      </c>
      <c r="AQ224" s="371">
        <v>1.68</v>
      </c>
      <c r="AR224" s="375">
        <v>1.47</v>
      </c>
      <c r="AS224" s="375">
        <v>1.8480000000000001</v>
      </c>
      <c r="AT224" s="375">
        <v>1.617</v>
      </c>
      <c r="AU224" s="376">
        <v>0.54</v>
      </c>
      <c r="AV224" s="377">
        <v>0.14000000000000001</v>
      </c>
      <c r="AW224" s="385"/>
      <c r="AX224" s="385"/>
      <c r="AY224" s="398"/>
      <c r="AZ224" s="398"/>
      <c r="BA224" s="398"/>
      <c r="BB224" s="398"/>
      <c r="BC224" s="398"/>
      <c r="BD224" s="398"/>
      <c r="BE224" s="375">
        <v>0.9</v>
      </c>
      <c r="BF224" s="375">
        <v>0.9</v>
      </c>
      <c r="BG224" s="375">
        <v>0.9</v>
      </c>
      <c r="BH224" s="375">
        <v>0.9</v>
      </c>
      <c r="BI224" s="386">
        <v>0.8</v>
      </c>
      <c r="BJ224" s="386">
        <v>0.8</v>
      </c>
      <c r="BK224" s="386">
        <v>0.8</v>
      </c>
      <c r="BL224" s="386">
        <v>0.7</v>
      </c>
      <c r="BM224" s="386">
        <v>0.7</v>
      </c>
      <c r="BN224" s="375">
        <v>0.7</v>
      </c>
      <c r="BO224" s="386">
        <v>0.7</v>
      </c>
      <c r="BP224" s="386">
        <v>0.7</v>
      </c>
      <c r="BQ224" s="386">
        <v>0.6</v>
      </c>
      <c r="BR224" s="386">
        <v>0.6</v>
      </c>
      <c r="BS224" s="386">
        <v>0.6</v>
      </c>
      <c r="BT224" s="386">
        <v>0.5</v>
      </c>
      <c r="BU224" s="386">
        <v>0.5</v>
      </c>
      <c r="BV224" s="386">
        <v>0.4</v>
      </c>
      <c r="BW224" s="386">
        <v>0.4</v>
      </c>
      <c r="BX224" s="385"/>
      <c r="BY224" s="385"/>
      <c r="BZ224" s="398"/>
      <c r="CA224" s="398"/>
      <c r="CB224" s="398"/>
      <c r="CC224" s="398"/>
      <c r="CD224" s="398"/>
      <c r="CE224" s="398"/>
      <c r="CF224" s="375">
        <v>1.2</v>
      </c>
      <c r="CG224" s="375">
        <v>1.2</v>
      </c>
      <c r="CH224" s="375">
        <v>1.2</v>
      </c>
      <c r="CI224" s="375">
        <v>1.2</v>
      </c>
      <c r="CJ224" s="386">
        <v>1.1000000000000001</v>
      </c>
      <c r="CK224" s="386">
        <v>1.1000000000000001</v>
      </c>
      <c r="CL224" s="386">
        <v>1.1000000000000001</v>
      </c>
      <c r="CM224" s="386">
        <v>1</v>
      </c>
      <c r="CN224" s="386">
        <v>1</v>
      </c>
      <c r="CO224" s="375">
        <v>0.9</v>
      </c>
      <c r="CP224" s="386">
        <v>0.9</v>
      </c>
      <c r="CQ224" s="386">
        <v>0.9</v>
      </c>
      <c r="CR224" s="386">
        <v>0.8</v>
      </c>
      <c r="CS224" s="386">
        <v>0.8</v>
      </c>
      <c r="CT224" s="386">
        <v>0.8</v>
      </c>
      <c r="CU224" s="386">
        <v>0.7</v>
      </c>
      <c r="CV224" s="386">
        <v>0.7</v>
      </c>
      <c r="CW224" s="386">
        <v>0.5</v>
      </c>
      <c r="CX224" s="375">
        <v>0.5</v>
      </c>
      <c r="CY224" s="385"/>
      <c r="CZ224" s="385"/>
      <c r="DA224" s="398"/>
      <c r="DB224" s="398"/>
      <c r="DC224" s="398"/>
      <c r="DD224" s="398"/>
      <c r="DE224" s="398"/>
      <c r="DF224" s="398"/>
      <c r="DG224" s="386">
        <v>1.4</v>
      </c>
      <c r="DH224" s="386">
        <v>1.3</v>
      </c>
      <c r="DI224" s="386">
        <v>1.3</v>
      </c>
      <c r="DJ224" s="386">
        <v>1.3</v>
      </c>
      <c r="DK224" s="386">
        <v>1.2</v>
      </c>
      <c r="DL224" s="386">
        <v>1.2</v>
      </c>
      <c r="DM224" s="386">
        <v>1.2</v>
      </c>
      <c r="DN224" s="386">
        <v>1.1000000000000001</v>
      </c>
      <c r="DO224" s="386">
        <v>1.1000000000000001</v>
      </c>
      <c r="DP224" s="386">
        <v>1.1000000000000001</v>
      </c>
      <c r="DQ224" s="386">
        <v>1</v>
      </c>
      <c r="DR224" s="386">
        <v>1</v>
      </c>
      <c r="DS224" s="386">
        <v>0.9</v>
      </c>
      <c r="DT224" s="386">
        <v>0.9</v>
      </c>
      <c r="DU224" s="386">
        <v>0.8</v>
      </c>
      <c r="DV224" s="386">
        <v>0.8</v>
      </c>
      <c r="DW224" s="386">
        <v>0.7</v>
      </c>
      <c r="DX224" s="386">
        <v>0.7</v>
      </c>
      <c r="DY224" s="386">
        <v>0.6</v>
      </c>
      <c r="DZ224" s="385"/>
      <c r="EA224" s="385"/>
      <c r="EB224" s="398"/>
      <c r="EC224" s="398"/>
      <c r="ED224" s="398"/>
      <c r="EE224" s="398"/>
      <c r="EF224" s="398"/>
      <c r="EG224" s="398"/>
      <c r="EH224" s="386">
        <v>1.6</v>
      </c>
      <c r="EI224" s="386">
        <v>1.5</v>
      </c>
      <c r="EJ224" s="386">
        <v>1.5</v>
      </c>
      <c r="EK224" s="386">
        <v>1.5</v>
      </c>
      <c r="EL224" s="386">
        <v>1.4</v>
      </c>
      <c r="EM224" s="386">
        <v>1.4</v>
      </c>
      <c r="EN224" s="386">
        <v>1.4</v>
      </c>
      <c r="EO224" s="386">
        <v>1.3</v>
      </c>
      <c r="EP224" s="386">
        <v>1.3</v>
      </c>
      <c r="EQ224" s="386">
        <v>1.3</v>
      </c>
      <c r="ER224" s="386">
        <v>1.2</v>
      </c>
      <c r="ES224" s="386">
        <v>1.2</v>
      </c>
      <c r="ET224" s="386">
        <v>1.1000000000000001</v>
      </c>
      <c r="EU224" s="386">
        <v>1.1000000000000001</v>
      </c>
      <c r="EV224" s="386">
        <v>1</v>
      </c>
      <c r="EW224" s="386">
        <v>1</v>
      </c>
      <c r="EX224" s="386">
        <v>0.9</v>
      </c>
      <c r="EY224" s="386">
        <v>0.9</v>
      </c>
      <c r="EZ224" s="386">
        <v>0.8</v>
      </c>
      <c r="FA224" s="385"/>
      <c r="FB224" s="385"/>
      <c r="FC224" s="385"/>
      <c r="FD224" s="385"/>
      <c r="FE224" s="398"/>
      <c r="FF224" s="398"/>
      <c r="FG224" s="398"/>
      <c r="FH224" s="398"/>
      <c r="FI224" s="385"/>
      <c r="FJ224" s="385"/>
      <c r="FK224" s="385"/>
      <c r="FL224" s="385"/>
      <c r="FM224" s="385"/>
      <c r="FN224" s="385"/>
      <c r="FO224" s="385"/>
      <c r="FP224" s="385"/>
      <c r="FQ224" s="385"/>
      <c r="FR224" s="385"/>
      <c r="FS224" s="385"/>
      <c r="FT224" s="385"/>
      <c r="FU224" s="385"/>
      <c r="FV224" s="385"/>
      <c r="FW224" s="385"/>
      <c r="FX224" s="385"/>
      <c r="FY224" s="385"/>
      <c r="FZ224" s="385"/>
      <c r="GA224" s="385"/>
      <c r="GB224" s="397" t="s">
        <v>608</v>
      </c>
      <c r="GC224" s="484">
        <v>32.899898303999997</v>
      </c>
      <c r="GD224" s="484">
        <v>37.36827391500001</v>
      </c>
      <c r="GE224" s="484">
        <v>43.892893170000001</v>
      </c>
      <c r="GF224" s="484">
        <v>46.845448146000003</v>
      </c>
      <c r="GG224" s="485">
        <v>51.340185855000001</v>
      </c>
      <c r="GH224" s="486">
        <v>7.2891200970000014</v>
      </c>
      <c r="GI224" s="484">
        <v>6.0105583440000014</v>
      </c>
      <c r="GJ224" s="484">
        <v>7.987715694000002</v>
      </c>
      <c r="GK224" s="484">
        <v>11.058900111000003</v>
      </c>
      <c r="GL224" s="484">
        <v>5.2196954040000012</v>
      </c>
      <c r="GM224" s="484">
        <v>4.8901691789999999</v>
      </c>
      <c r="GN224" s="484">
        <v>5.5360405799999999</v>
      </c>
      <c r="GO224" s="485">
        <v>7.7109136650000005</v>
      </c>
    </row>
    <row r="225" spans="1:197" hidden="1">
      <c r="A225" s="379" t="s">
        <v>827</v>
      </c>
      <c r="B225" s="388">
        <v>90.7</v>
      </c>
      <c r="C225" s="381">
        <v>500</v>
      </c>
      <c r="D225" s="381">
        <v>200</v>
      </c>
      <c r="E225" s="382">
        <v>10.199999999999999</v>
      </c>
      <c r="F225" s="382">
        <v>16</v>
      </c>
      <c r="G225" s="381">
        <v>21</v>
      </c>
      <c r="H225" s="382">
        <v>115.5</v>
      </c>
      <c r="I225" s="383">
        <v>4</v>
      </c>
      <c r="J225" s="493">
        <v>0.8</v>
      </c>
      <c r="K225" s="494"/>
      <c r="L225" s="369">
        <v>0.6</v>
      </c>
      <c r="M225" s="384">
        <v>0.8</v>
      </c>
      <c r="N225" s="480">
        <v>0.34399999999999997</v>
      </c>
      <c r="O225" s="371">
        <v>0.59399999999999997</v>
      </c>
      <c r="P225" s="371">
        <v>0.84399999999999997</v>
      </c>
      <c r="Q225" s="371">
        <v>0.54400000000000004</v>
      </c>
      <c r="R225" s="371">
        <f t="shared" si="18"/>
        <v>0.79400000000000004</v>
      </c>
      <c r="S225" s="371">
        <f t="shared" si="19"/>
        <v>1.044</v>
      </c>
      <c r="T225" s="372">
        <f t="shared" si="20"/>
        <v>19.359646113995765</v>
      </c>
      <c r="U225" s="373"/>
      <c r="V225" s="372">
        <f t="shared" si="21"/>
        <v>14.988113120512848</v>
      </c>
      <c r="W225" s="373"/>
      <c r="X225" s="371">
        <v>0.67</v>
      </c>
      <c r="Y225" s="371">
        <v>0.72</v>
      </c>
      <c r="Z225" s="371">
        <v>0.83</v>
      </c>
      <c r="AA225" s="371">
        <v>1.46</v>
      </c>
      <c r="AB225" s="371">
        <v>1.88</v>
      </c>
      <c r="AC225" s="371">
        <v>3</v>
      </c>
      <c r="AD225" s="371">
        <v>3.3</v>
      </c>
      <c r="AE225" s="371">
        <v>3.6</v>
      </c>
      <c r="AF225" s="371">
        <v>4</v>
      </c>
      <c r="AG225" s="371">
        <v>5</v>
      </c>
      <c r="AH225" s="374" t="s">
        <v>587</v>
      </c>
      <c r="AI225" s="371">
        <v>0.27500000000000002</v>
      </c>
      <c r="AJ225" s="371">
        <v>0.35099999999999998</v>
      </c>
      <c r="AK225" s="371">
        <v>0.375</v>
      </c>
      <c r="AL225" s="371">
        <v>0.45100000000000001</v>
      </c>
      <c r="AM225" s="371">
        <v>0.47499999999999998</v>
      </c>
      <c r="AN225" s="371">
        <v>0.55100000000000005</v>
      </c>
      <c r="AO225" s="371">
        <v>0.57499999999999996</v>
      </c>
      <c r="AP225" s="371">
        <v>0.65100000000000002</v>
      </c>
      <c r="AQ225" s="371">
        <v>1.68</v>
      </c>
      <c r="AR225" s="375">
        <v>1.47</v>
      </c>
      <c r="AS225" s="375">
        <v>1.8480000000000001</v>
      </c>
      <c r="AT225" s="375">
        <v>1.617</v>
      </c>
      <c r="AU225" s="376">
        <v>0.54</v>
      </c>
      <c r="AV225" s="377">
        <v>0.14000000000000001</v>
      </c>
      <c r="AW225" s="385"/>
      <c r="AX225" s="385"/>
      <c r="AY225" s="398"/>
      <c r="AZ225" s="398"/>
      <c r="BA225" s="398"/>
      <c r="BB225" s="398"/>
      <c r="BC225" s="398"/>
      <c r="BD225" s="398"/>
      <c r="BE225" s="375">
        <v>0.9</v>
      </c>
      <c r="BF225" s="375">
        <v>0.9</v>
      </c>
      <c r="BG225" s="375">
        <v>0.9</v>
      </c>
      <c r="BH225" s="375">
        <v>0.9</v>
      </c>
      <c r="BI225" s="386">
        <v>0.8</v>
      </c>
      <c r="BJ225" s="386">
        <v>0.8</v>
      </c>
      <c r="BK225" s="386">
        <v>0.8</v>
      </c>
      <c r="BL225" s="386">
        <v>0.7</v>
      </c>
      <c r="BM225" s="386">
        <v>0.7</v>
      </c>
      <c r="BN225" s="375">
        <v>0.7</v>
      </c>
      <c r="BO225" s="386">
        <v>0.7</v>
      </c>
      <c r="BP225" s="386">
        <v>0.7</v>
      </c>
      <c r="BQ225" s="386">
        <v>0.6</v>
      </c>
      <c r="BR225" s="386">
        <v>0.6</v>
      </c>
      <c r="BS225" s="386">
        <v>0.6</v>
      </c>
      <c r="BT225" s="386">
        <v>0.5</v>
      </c>
      <c r="BU225" s="386">
        <v>0.5</v>
      </c>
      <c r="BV225" s="386">
        <v>0.4</v>
      </c>
      <c r="BW225" s="386">
        <v>0.4</v>
      </c>
      <c r="BX225" s="385"/>
      <c r="BY225" s="385"/>
      <c r="BZ225" s="398"/>
      <c r="CA225" s="398"/>
      <c r="CB225" s="398"/>
      <c r="CC225" s="398"/>
      <c r="CD225" s="398"/>
      <c r="CE225" s="398"/>
      <c r="CF225" s="375">
        <v>1.2</v>
      </c>
      <c r="CG225" s="375">
        <v>1.2</v>
      </c>
      <c r="CH225" s="375">
        <v>1.2</v>
      </c>
      <c r="CI225" s="375">
        <v>1.2</v>
      </c>
      <c r="CJ225" s="386">
        <v>1.1000000000000001</v>
      </c>
      <c r="CK225" s="386">
        <v>1.1000000000000001</v>
      </c>
      <c r="CL225" s="386">
        <v>1.1000000000000001</v>
      </c>
      <c r="CM225" s="386">
        <v>1</v>
      </c>
      <c r="CN225" s="386">
        <v>1</v>
      </c>
      <c r="CO225" s="375">
        <v>0.9</v>
      </c>
      <c r="CP225" s="386">
        <v>0.9</v>
      </c>
      <c r="CQ225" s="386">
        <v>0.9</v>
      </c>
      <c r="CR225" s="386">
        <v>0.8</v>
      </c>
      <c r="CS225" s="386">
        <v>0.8</v>
      </c>
      <c r="CT225" s="386">
        <v>0.8</v>
      </c>
      <c r="CU225" s="386">
        <v>0.7</v>
      </c>
      <c r="CV225" s="386">
        <v>0.7</v>
      </c>
      <c r="CW225" s="386">
        <v>0.5</v>
      </c>
      <c r="CX225" s="375">
        <v>0.5</v>
      </c>
      <c r="CY225" s="385"/>
      <c r="CZ225" s="385"/>
      <c r="DA225" s="398"/>
      <c r="DB225" s="398"/>
      <c r="DC225" s="398"/>
      <c r="DD225" s="398"/>
      <c r="DE225" s="398"/>
      <c r="DF225" s="398"/>
      <c r="DG225" s="386">
        <v>1.4</v>
      </c>
      <c r="DH225" s="386">
        <v>1.3</v>
      </c>
      <c r="DI225" s="386">
        <v>1.3</v>
      </c>
      <c r="DJ225" s="386">
        <v>1.3</v>
      </c>
      <c r="DK225" s="386">
        <v>1.2</v>
      </c>
      <c r="DL225" s="386">
        <v>1.2</v>
      </c>
      <c r="DM225" s="386">
        <v>1.2</v>
      </c>
      <c r="DN225" s="386">
        <v>1.1000000000000001</v>
      </c>
      <c r="DO225" s="386">
        <v>1.1000000000000001</v>
      </c>
      <c r="DP225" s="386">
        <v>1.1000000000000001</v>
      </c>
      <c r="DQ225" s="386">
        <v>1</v>
      </c>
      <c r="DR225" s="386">
        <v>1</v>
      </c>
      <c r="DS225" s="386">
        <v>0.9</v>
      </c>
      <c r="DT225" s="386">
        <v>0.9</v>
      </c>
      <c r="DU225" s="386">
        <v>0.8</v>
      </c>
      <c r="DV225" s="386">
        <v>0.8</v>
      </c>
      <c r="DW225" s="386">
        <v>0.7</v>
      </c>
      <c r="DX225" s="386">
        <v>0.7</v>
      </c>
      <c r="DY225" s="386">
        <v>0.6</v>
      </c>
      <c r="DZ225" s="385"/>
      <c r="EA225" s="385"/>
      <c r="EB225" s="398"/>
      <c r="EC225" s="398"/>
      <c r="ED225" s="398"/>
      <c r="EE225" s="398"/>
      <c r="EF225" s="398"/>
      <c r="EG225" s="398"/>
      <c r="EH225" s="386">
        <v>1.6</v>
      </c>
      <c r="EI225" s="386">
        <v>1.5</v>
      </c>
      <c r="EJ225" s="386">
        <v>1.5</v>
      </c>
      <c r="EK225" s="386">
        <v>1.5</v>
      </c>
      <c r="EL225" s="386">
        <v>1.4</v>
      </c>
      <c r="EM225" s="386">
        <v>1.4</v>
      </c>
      <c r="EN225" s="386">
        <v>1.4</v>
      </c>
      <c r="EO225" s="386">
        <v>1.3</v>
      </c>
      <c r="EP225" s="386">
        <v>1.3</v>
      </c>
      <c r="EQ225" s="386">
        <v>1.3</v>
      </c>
      <c r="ER225" s="386">
        <v>1.2</v>
      </c>
      <c r="ES225" s="386">
        <v>1.2</v>
      </c>
      <c r="ET225" s="386">
        <v>1.1000000000000001</v>
      </c>
      <c r="EU225" s="386">
        <v>1.1000000000000001</v>
      </c>
      <c r="EV225" s="386">
        <v>1</v>
      </c>
      <c r="EW225" s="386">
        <v>1</v>
      </c>
      <c r="EX225" s="386">
        <v>0.9</v>
      </c>
      <c r="EY225" s="386">
        <v>0.9</v>
      </c>
      <c r="EZ225" s="386">
        <v>0.8</v>
      </c>
      <c r="FA225" s="385"/>
      <c r="FB225" s="385"/>
      <c r="FC225" s="385"/>
      <c r="FD225" s="385"/>
      <c r="FE225" s="398"/>
      <c r="FF225" s="398"/>
      <c r="FG225" s="398"/>
      <c r="FH225" s="398"/>
      <c r="FI225" s="385"/>
      <c r="FJ225" s="385"/>
      <c r="FK225" s="385"/>
      <c r="FL225" s="385"/>
      <c r="FM225" s="385"/>
      <c r="FN225" s="385"/>
      <c r="FO225" s="385"/>
      <c r="FP225" s="385"/>
      <c r="FQ225" s="385"/>
      <c r="FR225" s="385"/>
      <c r="FS225" s="385"/>
      <c r="FT225" s="385"/>
      <c r="FU225" s="385"/>
      <c r="FV225" s="385"/>
      <c r="FW225" s="385"/>
      <c r="FX225" s="385"/>
      <c r="FY225" s="385"/>
      <c r="FZ225" s="385"/>
      <c r="GA225" s="385"/>
      <c r="GB225" s="397" t="s">
        <v>608</v>
      </c>
      <c r="GC225" s="484">
        <v>32.899898303999997</v>
      </c>
      <c r="GD225" s="484">
        <v>37.36827391500001</v>
      </c>
      <c r="GE225" s="484">
        <v>43.892893170000001</v>
      </c>
      <c r="GF225" s="484">
        <v>46.845448146000003</v>
      </c>
      <c r="GG225" s="485">
        <v>52.526480265000018</v>
      </c>
      <c r="GH225" s="486">
        <v>7.2891200970000014</v>
      </c>
      <c r="GI225" s="484">
        <v>6.0105583440000014</v>
      </c>
      <c r="GJ225" s="484">
        <v>7.987715694000002</v>
      </c>
      <c r="GK225" s="484">
        <v>11.058900111000003</v>
      </c>
      <c r="GL225" s="484">
        <v>5.2196954040000012</v>
      </c>
      <c r="GM225" s="484">
        <v>4.8901691789999999</v>
      </c>
      <c r="GN225" s="484">
        <v>5.5360405799999999</v>
      </c>
      <c r="GO225" s="485">
        <v>7.7109136650000005</v>
      </c>
    </row>
    <row r="226" spans="1:197" hidden="1">
      <c r="A226" s="379" t="s">
        <v>828</v>
      </c>
      <c r="B226" s="380">
        <v>106</v>
      </c>
      <c r="C226" s="381">
        <v>550</v>
      </c>
      <c r="D226" s="381">
        <v>210</v>
      </c>
      <c r="E226" s="382">
        <v>11.1</v>
      </c>
      <c r="F226" s="382">
        <v>17.2</v>
      </c>
      <c r="G226" s="381">
        <v>24</v>
      </c>
      <c r="H226" s="382">
        <v>134.4</v>
      </c>
      <c r="I226" s="383">
        <v>5</v>
      </c>
      <c r="J226" s="493">
        <v>0.8</v>
      </c>
      <c r="K226" s="494"/>
      <c r="L226" s="369">
        <v>0.6</v>
      </c>
      <c r="M226" s="384">
        <v>0.8</v>
      </c>
      <c r="N226" s="480">
        <v>0.375</v>
      </c>
      <c r="O226" s="371">
        <v>0.625</v>
      </c>
      <c r="P226" s="371">
        <v>0.875</v>
      </c>
      <c r="Q226" s="371">
        <v>0.57499999999999996</v>
      </c>
      <c r="R226" s="371">
        <f t="shared" si="18"/>
        <v>0.82499999999999996</v>
      </c>
      <c r="S226" s="371">
        <f t="shared" si="19"/>
        <v>1.075</v>
      </c>
      <c r="T226" s="372">
        <f t="shared" si="20"/>
        <v>19.359646113995765</v>
      </c>
      <c r="U226" s="373"/>
      <c r="V226" s="372">
        <f t="shared" si="21"/>
        <v>14.988113120512848</v>
      </c>
      <c r="W226" s="373"/>
      <c r="X226" s="371">
        <v>0.67</v>
      </c>
      <c r="Y226" s="371">
        <v>0.72</v>
      </c>
      <c r="Z226" s="371">
        <v>0.83</v>
      </c>
      <c r="AA226" s="371">
        <v>1.46</v>
      </c>
      <c r="AB226" s="371">
        <v>1.88</v>
      </c>
      <c r="AC226" s="371">
        <v>3</v>
      </c>
      <c r="AD226" s="371">
        <v>3.3</v>
      </c>
      <c r="AE226" s="371">
        <v>3.6</v>
      </c>
      <c r="AF226" s="371">
        <v>4</v>
      </c>
      <c r="AG226" s="371">
        <v>5</v>
      </c>
      <c r="AH226" s="374" t="s">
        <v>587</v>
      </c>
      <c r="AI226" s="371">
        <v>0.35</v>
      </c>
      <c r="AJ226" s="371">
        <v>0.49299999999999999</v>
      </c>
      <c r="AK226" s="371">
        <v>0.45</v>
      </c>
      <c r="AL226" s="371">
        <v>0.59299999999999997</v>
      </c>
      <c r="AM226" s="371">
        <v>0.55000000000000004</v>
      </c>
      <c r="AN226" s="371">
        <v>0.69299999999999995</v>
      </c>
      <c r="AO226" s="371">
        <v>0.65</v>
      </c>
      <c r="AP226" s="371">
        <v>0.79300000000000004</v>
      </c>
      <c r="AQ226" s="371">
        <v>1.68</v>
      </c>
      <c r="AR226" s="375">
        <v>1.47</v>
      </c>
      <c r="AS226" s="375">
        <v>1.8480000000000001</v>
      </c>
      <c r="AT226" s="375">
        <v>1.617</v>
      </c>
      <c r="AU226" s="376">
        <v>0.56000000000000005</v>
      </c>
      <c r="AV226" s="377">
        <v>0.16</v>
      </c>
      <c r="AW226" s="385"/>
      <c r="AX226" s="385"/>
      <c r="AY226" s="398"/>
      <c r="AZ226" s="398"/>
      <c r="BA226" s="398"/>
      <c r="BB226" s="398"/>
      <c r="BC226" s="398"/>
      <c r="BD226" s="398"/>
      <c r="BE226" s="375">
        <v>0.9</v>
      </c>
      <c r="BF226" s="375">
        <v>0.9</v>
      </c>
      <c r="BG226" s="375">
        <v>0.9</v>
      </c>
      <c r="BH226" s="375">
        <v>0.9</v>
      </c>
      <c r="BI226" s="386">
        <v>0.8</v>
      </c>
      <c r="BJ226" s="386">
        <v>0.8</v>
      </c>
      <c r="BK226" s="386">
        <v>0.8</v>
      </c>
      <c r="BL226" s="386">
        <v>0.7</v>
      </c>
      <c r="BM226" s="386">
        <v>0.7</v>
      </c>
      <c r="BN226" s="375">
        <v>0.7</v>
      </c>
      <c r="BO226" s="386">
        <v>0.7</v>
      </c>
      <c r="BP226" s="386">
        <v>0.7</v>
      </c>
      <c r="BQ226" s="386">
        <v>0.6</v>
      </c>
      <c r="BR226" s="386">
        <v>0.6</v>
      </c>
      <c r="BS226" s="386">
        <v>0.6</v>
      </c>
      <c r="BT226" s="386">
        <v>0.5</v>
      </c>
      <c r="BU226" s="386">
        <v>0.5</v>
      </c>
      <c r="BV226" s="386">
        <v>0.4</v>
      </c>
      <c r="BW226" s="386">
        <v>0.4</v>
      </c>
      <c r="BX226" s="385"/>
      <c r="BY226" s="385"/>
      <c r="BZ226" s="398"/>
      <c r="CA226" s="398"/>
      <c r="CB226" s="398"/>
      <c r="CC226" s="398"/>
      <c r="CD226" s="398"/>
      <c r="CE226" s="398"/>
      <c r="CF226" s="375">
        <v>1.2</v>
      </c>
      <c r="CG226" s="375">
        <v>1.2</v>
      </c>
      <c r="CH226" s="375">
        <v>1.2</v>
      </c>
      <c r="CI226" s="375">
        <v>1.2</v>
      </c>
      <c r="CJ226" s="386">
        <v>1.1000000000000001</v>
      </c>
      <c r="CK226" s="386">
        <v>1.1000000000000001</v>
      </c>
      <c r="CL226" s="386">
        <v>1.1000000000000001</v>
      </c>
      <c r="CM226" s="386">
        <v>1</v>
      </c>
      <c r="CN226" s="386">
        <v>1</v>
      </c>
      <c r="CO226" s="375">
        <v>0.9</v>
      </c>
      <c r="CP226" s="386">
        <v>0.9</v>
      </c>
      <c r="CQ226" s="386">
        <v>0.9</v>
      </c>
      <c r="CR226" s="386">
        <v>0.8</v>
      </c>
      <c r="CS226" s="386">
        <v>0.8</v>
      </c>
      <c r="CT226" s="386">
        <v>0.8</v>
      </c>
      <c r="CU226" s="386">
        <v>0.7</v>
      </c>
      <c r="CV226" s="386">
        <v>0.7</v>
      </c>
      <c r="CW226" s="386">
        <v>0.5</v>
      </c>
      <c r="CX226" s="375">
        <v>0.5</v>
      </c>
      <c r="CY226" s="385"/>
      <c r="CZ226" s="385"/>
      <c r="DA226" s="398"/>
      <c r="DB226" s="398"/>
      <c r="DC226" s="398"/>
      <c r="DD226" s="398"/>
      <c r="DE226" s="398"/>
      <c r="DF226" s="398"/>
      <c r="DG226" s="386">
        <v>1.4</v>
      </c>
      <c r="DH226" s="386">
        <v>1.3</v>
      </c>
      <c r="DI226" s="386">
        <v>1.3</v>
      </c>
      <c r="DJ226" s="386">
        <v>1.3</v>
      </c>
      <c r="DK226" s="386">
        <v>1.2</v>
      </c>
      <c r="DL226" s="386">
        <v>1.2</v>
      </c>
      <c r="DM226" s="386">
        <v>1.2</v>
      </c>
      <c r="DN226" s="386">
        <v>1.1000000000000001</v>
      </c>
      <c r="DO226" s="386">
        <v>1.1000000000000001</v>
      </c>
      <c r="DP226" s="386">
        <v>1.1000000000000001</v>
      </c>
      <c r="DQ226" s="386">
        <v>1</v>
      </c>
      <c r="DR226" s="386">
        <v>1</v>
      </c>
      <c r="DS226" s="386">
        <v>0.9</v>
      </c>
      <c r="DT226" s="386">
        <v>0.9</v>
      </c>
      <c r="DU226" s="386">
        <v>0.8</v>
      </c>
      <c r="DV226" s="386">
        <v>0.8</v>
      </c>
      <c r="DW226" s="386">
        <v>0.7</v>
      </c>
      <c r="DX226" s="386">
        <v>0.7</v>
      </c>
      <c r="DY226" s="386">
        <v>0.6</v>
      </c>
      <c r="DZ226" s="385"/>
      <c r="EA226" s="385"/>
      <c r="EB226" s="398"/>
      <c r="EC226" s="398"/>
      <c r="ED226" s="398"/>
      <c r="EE226" s="398"/>
      <c r="EF226" s="398"/>
      <c r="EG226" s="398"/>
      <c r="EH226" s="386">
        <v>1.6</v>
      </c>
      <c r="EI226" s="386">
        <v>1.5</v>
      </c>
      <c r="EJ226" s="386">
        <v>1.5</v>
      </c>
      <c r="EK226" s="386">
        <v>1.5</v>
      </c>
      <c r="EL226" s="386">
        <v>1.4</v>
      </c>
      <c r="EM226" s="386">
        <v>1.4</v>
      </c>
      <c r="EN226" s="386">
        <v>1.4</v>
      </c>
      <c r="EO226" s="386">
        <v>1.3</v>
      </c>
      <c r="EP226" s="386">
        <v>1.3</v>
      </c>
      <c r="EQ226" s="386">
        <v>1.3</v>
      </c>
      <c r="ER226" s="386">
        <v>1.2</v>
      </c>
      <c r="ES226" s="386">
        <v>1.2</v>
      </c>
      <c r="ET226" s="386">
        <v>1.1000000000000001</v>
      </c>
      <c r="EU226" s="386">
        <v>1.1000000000000001</v>
      </c>
      <c r="EV226" s="386">
        <v>1</v>
      </c>
      <c r="EW226" s="386">
        <v>1</v>
      </c>
      <c r="EX226" s="386">
        <v>0.9</v>
      </c>
      <c r="EY226" s="386">
        <v>0.9</v>
      </c>
      <c r="EZ226" s="386">
        <v>0.8</v>
      </c>
      <c r="FA226" s="385"/>
      <c r="FB226" s="385"/>
      <c r="FC226" s="385"/>
      <c r="FD226" s="385"/>
      <c r="FE226" s="398"/>
      <c r="FF226" s="398"/>
      <c r="FG226" s="398"/>
      <c r="FH226" s="398"/>
      <c r="FI226" s="397"/>
      <c r="FJ226" s="398"/>
      <c r="FK226" s="398"/>
      <c r="FL226" s="398"/>
      <c r="FM226" s="398"/>
      <c r="FN226" s="398"/>
      <c r="FO226" s="398"/>
      <c r="FP226" s="386">
        <v>1.4</v>
      </c>
      <c r="FQ226" s="386">
        <v>1.4</v>
      </c>
      <c r="FR226" s="375">
        <v>1.3</v>
      </c>
      <c r="FS226" s="386">
        <v>1.3</v>
      </c>
      <c r="FT226" s="386">
        <v>1.3</v>
      </c>
      <c r="FU226" s="386">
        <v>1.2</v>
      </c>
      <c r="FV226" s="386">
        <v>1.2</v>
      </c>
      <c r="FW226" s="386">
        <v>1.2</v>
      </c>
      <c r="FX226" s="386">
        <v>1.1000000000000001</v>
      </c>
      <c r="FY226" s="386">
        <v>1.1000000000000001</v>
      </c>
      <c r="FZ226" s="386">
        <v>0.9</v>
      </c>
      <c r="GA226" s="375">
        <v>0.9</v>
      </c>
      <c r="GB226" s="387"/>
      <c r="GC226" s="484">
        <v>32.899898303999997</v>
      </c>
      <c r="GD226" s="484">
        <v>37.36827391500001</v>
      </c>
      <c r="GE226" s="484">
        <v>43.892893170000001</v>
      </c>
      <c r="GF226" s="484">
        <v>46.845448146000003</v>
      </c>
      <c r="GG226" s="485">
        <v>52.526480265000018</v>
      </c>
      <c r="GH226" s="486">
        <v>7.2891200970000014</v>
      </c>
      <c r="GI226" s="484">
        <v>6.0105583440000014</v>
      </c>
      <c r="GJ226" s="484">
        <v>7.987715694000002</v>
      </c>
      <c r="GK226" s="484">
        <v>11.058900111000003</v>
      </c>
      <c r="GL226" s="484">
        <v>5.2196954040000012</v>
      </c>
      <c r="GM226" s="484">
        <v>4.8901691789999999</v>
      </c>
      <c r="GN226" s="484">
        <v>5.5360405799999999</v>
      </c>
      <c r="GO226" s="485">
        <v>7.7109136650000005</v>
      </c>
    </row>
    <row r="227" spans="1:197" hidden="1">
      <c r="A227" s="379" t="s">
        <v>829</v>
      </c>
      <c r="B227" s="380">
        <v>122</v>
      </c>
      <c r="C227" s="381">
        <v>600</v>
      </c>
      <c r="D227" s="381">
        <v>220</v>
      </c>
      <c r="E227" s="382">
        <v>12</v>
      </c>
      <c r="F227" s="382">
        <v>19</v>
      </c>
      <c r="G227" s="381">
        <v>24</v>
      </c>
      <c r="H227" s="382">
        <v>156</v>
      </c>
      <c r="I227" s="383">
        <v>5</v>
      </c>
      <c r="J227" s="487">
        <v>0.9</v>
      </c>
      <c r="K227" s="494"/>
      <c r="L227" s="369">
        <v>0.9</v>
      </c>
      <c r="M227" s="384">
        <v>1.1000000000000001</v>
      </c>
      <c r="N227" s="480">
        <v>0.40400000000000003</v>
      </c>
      <c r="O227" s="371">
        <v>0.65400000000000003</v>
      </c>
      <c r="P227" s="371">
        <v>0.90400000000000003</v>
      </c>
      <c r="Q227" s="371">
        <v>0.60399999999999998</v>
      </c>
      <c r="R227" s="371">
        <f t="shared" si="18"/>
        <v>0.85399999999999998</v>
      </c>
      <c r="S227" s="371">
        <f t="shared" si="19"/>
        <v>1.1040000000000001</v>
      </c>
      <c r="T227" s="372">
        <f t="shared" si="20"/>
        <v>19.359646113995765</v>
      </c>
      <c r="U227" s="373"/>
      <c r="V227" s="372">
        <f t="shared" si="21"/>
        <v>14.988113120512848</v>
      </c>
      <c r="W227" s="373"/>
      <c r="X227" s="371">
        <v>0.67</v>
      </c>
      <c r="Y227" s="371">
        <v>0.72</v>
      </c>
      <c r="Z227" s="371">
        <v>0.83</v>
      </c>
      <c r="AA227" s="371">
        <v>1.46</v>
      </c>
      <c r="AB227" s="371">
        <v>1.88</v>
      </c>
      <c r="AC227" s="371">
        <v>3</v>
      </c>
      <c r="AD227" s="371">
        <v>3.3</v>
      </c>
      <c r="AE227" s="371">
        <v>3.6</v>
      </c>
      <c r="AF227" s="371">
        <v>4</v>
      </c>
      <c r="AG227" s="371">
        <v>5</v>
      </c>
      <c r="AH227" s="374" t="s">
        <v>587</v>
      </c>
      <c r="AI227" s="371">
        <v>0.35</v>
      </c>
      <c r="AJ227" s="371">
        <v>0.49299999999999999</v>
      </c>
      <c r="AK227" s="371">
        <v>0.45</v>
      </c>
      <c r="AL227" s="371">
        <v>0.59299999999999997</v>
      </c>
      <c r="AM227" s="371">
        <v>0.55000000000000004</v>
      </c>
      <c r="AN227" s="371">
        <v>0.69299999999999995</v>
      </c>
      <c r="AO227" s="371">
        <v>0.65</v>
      </c>
      <c r="AP227" s="371">
        <v>0.79300000000000004</v>
      </c>
      <c r="AQ227" s="371">
        <v>1.68</v>
      </c>
      <c r="AR227" s="375">
        <v>1.47</v>
      </c>
      <c r="AS227" s="375">
        <v>1.8480000000000001</v>
      </c>
      <c r="AT227" s="375">
        <v>1.617</v>
      </c>
      <c r="AU227" s="376">
        <v>0.56000000000000005</v>
      </c>
      <c r="AV227" s="377">
        <v>0.16</v>
      </c>
      <c r="AW227" s="385"/>
      <c r="AX227" s="385"/>
      <c r="AY227" s="398"/>
      <c r="AZ227" s="398"/>
      <c r="BA227" s="398"/>
      <c r="BB227" s="398"/>
      <c r="BC227" s="398"/>
      <c r="BD227" s="398"/>
      <c r="BE227" s="375">
        <v>0.9</v>
      </c>
      <c r="BF227" s="375">
        <v>0.9</v>
      </c>
      <c r="BG227" s="375">
        <v>0.9</v>
      </c>
      <c r="BH227" s="375">
        <v>0.9</v>
      </c>
      <c r="BI227" s="386">
        <v>0.8</v>
      </c>
      <c r="BJ227" s="386">
        <v>0.8</v>
      </c>
      <c r="BK227" s="386">
        <v>0.8</v>
      </c>
      <c r="BL227" s="386">
        <v>0.7</v>
      </c>
      <c r="BM227" s="386">
        <v>0.7</v>
      </c>
      <c r="BN227" s="375">
        <v>0.7</v>
      </c>
      <c r="BO227" s="386">
        <v>0.7</v>
      </c>
      <c r="BP227" s="386">
        <v>0.7</v>
      </c>
      <c r="BQ227" s="386">
        <v>0.6</v>
      </c>
      <c r="BR227" s="386">
        <v>0.6</v>
      </c>
      <c r="BS227" s="386">
        <v>0.6</v>
      </c>
      <c r="BT227" s="386">
        <v>0.5</v>
      </c>
      <c r="BU227" s="386">
        <v>0.5</v>
      </c>
      <c r="BV227" s="386">
        <v>0.4</v>
      </c>
      <c r="BW227" s="386">
        <v>0.4</v>
      </c>
      <c r="BX227" s="385"/>
      <c r="BY227" s="385"/>
      <c r="BZ227" s="398"/>
      <c r="CA227" s="398"/>
      <c r="CB227" s="398"/>
      <c r="CC227" s="398"/>
      <c r="CD227" s="398"/>
      <c r="CE227" s="398"/>
      <c r="CF227" s="375">
        <v>1.2</v>
      </c>
      <c r="CG227" s="375">
        <v>1.2</v>
      </c>
      <c r="CH227" s="375">
        <v>1.2</v>
      </c>
      <c r="CI227" s="375">
        <v>1.2</v>
      </c>
      <c r="CJ227" s="386">
        <v>1.1000000000000001</v>
      </c>
      <c r="CK227" s="386">
        <v>1.1000000000000001</v>
      </c>
      <c r="CL227" s="386">
        <v>1.1000000000000001</v>
      </c>
      <c r="CM227" s="386">
        <v>1</v>
      </c>
      <c r="CN227" s="386">
        <v>1</v>
      </c>
      <c r="CO227" s="375">
        <v>0.9</v>
      </c>
      <c r="CP227" s="386">
        <v>0.9</v>
      </c>
      <c r="CQ227" s="386">
        <v>0.9</v>
      </c>
      <c r="CR227" s="386">
        <v>0.8</v>
      </c>
      <c r="CS227" s="386">
        <v>0.8</v>
      </c>
      <c r="CT227" s="386">
        <v>0.8</v>
      </c>
      <c r="CU227" s="386">
        <v>0.7</v>
      </c>
      <c r="CV227" s="386">
        <v>0.7</v>
      </c>
      <c r="CW227" s="386">
        <v>0.5</v>
      </c>
      <c r="CX227" s="375">
        <v>0.5</v>
      </c>
      <c r="CY227" s="385"/>
      <c r="CZ227" s="385"/>
      <c r="DA227" s="398"/>
      <c r="DB227" s="398"/>
      <c r="DC227" s="398"/>
      <c r="DD227" s="398"/>
      <c r="DE227" s="398"/>
      <c r="DF227" s="398"/>
      <c r="DG227" s="386">
        <v>1.4</v>
      </c>
      <c r="DH227" s="386">
        <v>1.3</v>
      </c>
      <c r="DI227" s="386">
        <v>1.3</v>
      </c>
      <c r="DJ227" s="386">
        <v>1.3</v>
      </c>
      <c r="DK227" s="386">
        <v>1.2</v>
      </c>
      <c r="DL227" s="386">
        <v>1.2</v>
      </c>
      <c r="DM227" s="386">
        <v>1.2</v>
      </c>
      <c r="DN227" s="386">
        <v>1.1000000000000001</v>
      </c>
      <c r="DO227" s="386">
        <v>1.1000000000000001</v>
      </c>
      <c r="DP227" s="386">
        <v>1.1000000000000001</v>
      </c>
      <c r="DQ227" s="386">
        <v>1</v>
      </c>
      <c r="DR227" s="386">
        <v>1</v>
      </c>
      <c r="DS227" s="386">
        <v>0.9</v>
      </c>
      <c r="DT227" s="386">
        <v>0.9</v>
      </c>
      <c r="DU227" s="386">
        <v>0.8</v>
      </c>
      <c r="DV227" s="386">
        <v>0.8</v>
      </c>
      <c r="DW227" s="386">
        <v>0.7</v>
      </c>
      <c r="DX227" s="386">
        <v>0.7</v>
      </c>
      <c r="DY227" s="386">
        <v>0.6</v>
      </c>
      <c r="DZ227" s="385"/>
      <c r="EA227" s="385"/>
      <c r="EB227" s="398"/>
      <c r="EC227" s="398"/>
      <c r="ED227" s="398"/>
      <c r="EE227" s="398"/>
      <c r="EF227" s="398"/>
      <c r="EG227" s="398"/>
      <c r="EH227" s="386">
        <v>1.6</v>
      </c>
      <c r="EI227" s="386">
        <v>1.5</v>
      </c>
      <c r="EJ227" s="386">
        <v>1.5</v>
      </c>
      <c r="EK227" s="386">
        <v>1.5</v>
      </c>
      <c r="EL227" s="386">
        <v>1.4</v>
      </c>
      <c r="EM227" s="386">
        <v>1.4</v>
      </c>
      <c r="EN227" s="386">
        <v>1.4</v>
      </c>
      <c r="EO227" s="386">
        <v>1.3</v>
      </c>
      <c r="EP227" s="386">
        <v>1.3</v>
      </c>
      <c r="EQ227" s="386">
        <v>1.3</v>
      </c>
      <c r="ER227" s="386">
        <v>1.2</v>
      </c>
      <c r="ES227" s="386">
        <v>1.2</v>
      </c>
      <c r="ET227" s="386">
        <v>1.1000000000000001</v>
      </c>
      <c r="EU227" s="386">
        <v>1.1000000000000001</v>
      </c>
      <c r="EV227" s="386">
        <v>1</v>
      </c>
      <c r="EW227" s="386">
        <v>1</v>
      </c>
      <c r="EX227" s="386">
        <v>0.9</v>
      </c>
      <c r="EY227" s="386">
        <v>0.9</v>
      </c>
      <c r="EZ227" s="386">
        <v>0.8</v>
      </c>
      <c r="FA227" s="385"/>
      <c r="FB227" s="385"/>
      <c r="FC227" s="385"/>
      <c r="FD227" s="385"/>
      <c r="FE227" s="398"/>
      <c r="FF227" s="398"/>
      <c r="FG227" s="398"/>
      <c r="FH227" s="398"/>
      <c r="FI227" s="386">
        <v>1.7</v>
      </c>
      <c r="FJ227" s="386">
        <v>1.6</v>
      </c>
      <c r="FK227" s="386">
        <v>1.6</v>
      </c>
      <c r="FL227" s="386">
        <v>1.6</v>
      </c>
      <c r="FM227" s="386">
        <v>1.5</v>
      </c>
      <c r="FN227" s="386">
        <v>1.5</v>
      </c>
      <c r="FO227" s="386">
        <v>1.5</v>
      </c>
      <c r="FP227" s="386">
        <v>1.4</v>
      </c>
      <c r="FQ227" s="386">
        <v>1.4</v>
      </c>
      <c r="FR227" s="386">
        <v>1.4</v>
      </c>
      <c r="FS227" s="386">
        <v>1.3</v>
      </c>
      <c r="FT227" s="386">
        <v>1.3</v>
      </c>
      <c r="FU227" s="386">
        <v>1.2</v>
      </c>
      <c r="FV227" s="386">
        <v>1.2</v>
      </c>
      <c r="FW227" s="386">
        <v>1.1000000000000001</v>
      </c>
      <c r="FX227" s="386">
        <v>1.1000000000000001</v>
      </c>
      <c r="FY227" s="386">
        <v>1</v>
      </c>
      <c r="FZ227" s="386">
        <v>1</v>
      </c>
      <c r="GA227" s="386">
        <v>0.9</v>
      </c>
      <c r="GB227" s="387"/>
      <c r="GC227" s="484">
        <v>32.899898303999997</v>
      </c>
      <c r="GD227" s="484">
        <v>37.36827391500001</v>
      </c>
      <c r="GE227" s="484">
        <v>43.892893170000001</v>
      </c>
      <c r="GF227" s="484">
        <v>46.845448146000003</v>
      </c>
      <c r="GG227" s="485">
        <v>52.526480265000018</v>
      </c>
      <c r="GH227" s="486">
        <v>7.2891200970000014</v>
      </c>
      <c r="GI227" s="484">
        <v>6.0105583440000014</v>
      </c>
      <c r="GJ227" s="484">
        <v>7.987715694000002</v>
      </c>
      <c r="GK227" s="484">
        <v>11.058900111000003</v>
      </c>
      <c r="GL227" s="484">
        <v>5.2196954040000012</v>
      </c>
      <c r="GM227" s="484">
        <v>4.8901691789999999</v>
      </c>
      <c r="GN227" s="484">
        <v>5.5360405799999999</v>
      </c>
      <c r="GO227" s="485">
        <v>7.7109136650000005</v>
      </c>
    </row>
    <row r="228" spans="1:197" hidden="1">
      <c r="A228" s="379" t="s">
        <v>830</v>
      </c>
      <c r="B228" s="380">
        <v>147</v>
      </c>
      <c r="C228" s="381">
        <v>753</v>
      </c>
      <c r="D228" s="381">
        <v>265</v>
      </c>
      <c r="E228" s="382">
        <v>13.2</v>
      </c>
      <c r="F228" s="382">
        <v>17</v>
      </c>
      <c r="G228" s="381">
        <v>17</v>
      </c>
      <c r="H228" s="382">
        <v>187.5</v>
      </c>
      <c r="I228" s="383">
        <v>6</v>
      </c>
      <c r="J228" s="487">
        <v>0.9</v>
      </c>
      <c r="K228" s="494"/>
      <c r="L228" s="369">
        <v>0.9</v>
      </c>
      <c r="M228" s="384">
        <v>1.1000000000000001</v>
      </c>
      <c r="N228" s="480">
        <v>0.52800000000000002</v>
      </c>
      <c r="O228" s="371">
        <v>0.77800000000000002</v>
      </c>
      <c r="P228" s="371">
        <v>1.028</v>
      </c>
      <c r="Q228" s="371">
        <v>0.72799999999999998</v>
      </c>
      <c r="R228" s="371">
        <f t="shared" si="18"/>
        <v>0.97799999999999998</v>
      </c>
      <c r="S228" s="371">
        <f t="shared" si="19"/>
        <v>1.228</v>
      </c>
      <c r="T228" s="372">
        <f t="shared" si="20"/>
        <v>19.359646113995765</v>
      </c>
      <c r="U228" s="373"/>
      <c r="V228" s="372">
        <f t="shared" si="21"/>
        <v>14.988113120512848</v>
      </c>
      <c r="W228" s="373"/>
      <c r="X228" s="371">
        <v>0.67</v>
      </c>
      <c r="Y228" s="371">
        <v>0.72</v>
      </c>
      <c r="Z228" s="371">
        <v>0.83</v>
      </c>
      <c r="AA228" s="371">
        <v>1.46</v>
      </c>
      <c r="AB228" s="371">
        <v>1.88</v>
      </c>
      <c r="AC228" s="371">
        <v>3</v>
      </c>
      <c r="AD228" s="371">
        <v>3.3</v>
      </c>
      <c r="AE228" s="371">
        <v>3.6</v>
      </c>
      <c r="AF228" s="371">
        <v>4</v>
      </c>
      <c r="AG228" s="371">
        <v>5</v>
      </c>
      <c r="AH228" s="374" t="s">
        <v>587</v>
      </c>
      <c r="AI228" s="371">
        <v>0.42499999999999999</v>
      </c>
      <c r="AJ228" s="371">
        <v>0.58299999999999996</v>
      </c>
      <c r="AK228" s="371">
        <v>0.52500000000000002</v>
      </c>
      <c r="AL228" s="371">
        <v>0.68300000000000005</v>
      </c>
      <c r="AM228" s="371">
        <v>0.625</v>
      </c>
      <c r="AN228" s="371">
        <v>0.78300000000000003</v>
      </c>
      <c r="AO228" s="371">
        <v>0.72499999999999998</v>
      </c>
      <c r="AP228" s="371">
        <v>0.88300000000000001</v>
      </c>
      <c r="AQ228" s="371">
        <v>1.68</v>
      </c>
      <c r="AR228" s="375">
        <v>1.47</v>
      </c>
      <c r="AS228" s="375">
        <v>1.8480000000000001</v>
      </c>
      <c r="AT228" s="375">
        <v>1.617</v>
      </c>
      <c r="AU228" s="376">
        <v>0.6</v>
      </c>
      <c r="AV228" s="377">
        <v>0.2</v>
      </c>
      <c r="AW228" s="385"/>
      <c r="AX228" s="385"/>
      <c r="AY228" s="385"/>
      <c r="AZ228" s="385"/>
      <c r="BA228" s="385"/>
      <c r="BB228" s="385"/>
      <c r="BC228" s="385"/>
      <c r="BD228" s="385"/>
      <c r="BE228" s="387"/>
      <c r="BF228" s="385"/>
      <c r="BG228" s="385"/>
      <c r="BH228" s="385"/>
      <c r="BI228" s="385"/>
      <c r="BJ228" s="385"/>
      <c r="BK228" s="385"/>
      <c r="BL228" s="398"/>
      <c r="BM228" s="398"/>
      <c r="BN228" s="397"/>
      <c r="BO228" s="375">
        <v>1.6</v>
      </c>
      <c r="BP228" s="386">
        <v>1.4</v>
      </c>
      <c r="BQ228" s="386">
        <v>1.4</v>
      </c>
      <c r="BR228" s="386">
        <v>1.4</v>
      </c>
      <c r="BS228" s="386">
        <v>1.2</v>
      </c>
      <c r="BT228" s="386">
        <v>1.2</v>
      </c>
      <c r="BU228" s="386">
        <v>1.2</v>
      </c>
      <c r="BV228" s="386">
        <v>1</v>
      </c>
      <c r="BW228" s="386">
        <v>1</v>
      </c>
      <c r="BX228" s="385"/>
      <c r="BY228" s="385"/>
      <c r="BZ228" s="385"/>
      <c r="CA228" s="385"/>
      <c r="CB228" s="385"/>
      <c r="CC228" s="385"/>
      <c r="CD228" s="385"/>
      <c r="CE228" s="385"/>
      <c r="CF228" s="387"/>
      <c r="CG228" s="385"/>
      <c r="CH228" s="385"/>
      <c r="CI228" s="385"/>
      <c r="CJ228" s="385"/>
      <c r="CK228" s="385"/>
      <c r="CL228" s="385"/>
      <c r="CM228" s="398"/>
      <c r="CN228" s="398"/>
      <c r="CO228" s="397"/>
      <c r="CP228" s="375">
        <v>1.8</v>
      </c>
      <c r="CQ228" s="386">
        <v>1.6</v>
      </c>
      <c r="CR228" s="386">
        <v>1.6</v>
      </c>
      <c r="CS228" s="386">
        <v>1.6</v>
      </c>
      <c r="CT228" s="386">
        <v>1.4</v>
      </c>
      <c r="CU228" s="386">
        <v>1.4</v>
      </c>
      <c r="CV228" s="386">
        <v>1.4</v>
      </c>
      <c r="CW228" s="386">
        <v>1.2</v>
      </c>
      <c r="CX228" s="386">
        <v>1.2</v>
      </c>
      <c r="CY228" s="385"/>
      <c r="CZ228" s="385"/>
      <c r="DA228" s="385"/>
      <c r="DB228" s="385"/>
      <c r="DC228" s="385"/>
      <c r="DD228" s="385"/>
      <c r="DE228" s="385"/>
      <c r="DF228" s="385"/>
      <c r="DG228" s="387"/>
      <c r="DH228" s="385"/>
      <c r="DI228" s="385"/>
      <c r="DJ228" s="385"/>
      <c r="DK228" s="385"/>
      <c r="DL228" s="385"/>
      <c r="DM228" s="385"/>
      <c r="DN228" s="398"/>
      <c r="DO228" s="398"/>
      <c r="DP228" s="397"/>
      <c r="DQ228" s="375">
        <v>2</v>
      </c>
      <c r="DR228" s="386">
        <v>1.8</v>
      </c>
      <c r="DS228" s="386">
        <v>1.8</v>
      </c>
      <c r="DT228" s="386">
        <v>1.8</v>
      </c>
      <c r="DU228" s="386">
        <v>1.6</v>
      </c>
      <c r="DV228" s="386">
        <v>1.6</v>
      </c>
      <c r="DW228" s="386">
        <v>1.6</v>
      </c>
      <c r="DX228" s="386">
        <v>1.4</v>
      </c>
      <c r="DY228" s="386">
        <v>1.4</v>
      </c>
      <c r="DZ228" s="385"/>
      <c r="EA228" s="385"/>
      <c r="EB228" s="385"/>
      <c r="EC228" s="385"/>
      <c r="ED228" s="385"/>
      <c r="EE228" s="385"/>
      <c r="EF228" s="385"/>
      <c r="EG228" s="385"/>
      <c r="EH228" s="387"/>
      <c r="EI228" s="385"/>
      <c r="EJ228" s="385"/>
      <c r="EK228" s="385"/>
      <c r="EL228" s="385"/>
      <c r="EM228" s="385"/>
      <c r="EN228" s="385"/>
      <c r="EO228" s="398"/>
      <c r="EP228" s="398"/>
      <c r="EQ228" s="397"/>
      <c r="ER228" s="375">
        <v>2.2000000000000002</v>
      </c>
      <c r="ES228" s="386">
        <v>2</v>
      </c>
      <c r="ET228" s="386">
        <v>2</v>
      </c>
      <c r="EU228" s="386">
        <v>2</v>
      </c>
      <c r="EV228" s="386">
        <v>1.8</v>
      </c>
      <c r="EW228" s="386">
        <v>1.8</v>
      </c>
      <c r="EX228" s="386">
        <v>1.8</v>
      </c>
      <c r="EY228" s="386">
        <v>1.6</v>
      </c>
      <c r="EZ228" s="386">
        <v>1.6</v>
      </c>
      <c r="FA228" s="385"/>
      <c r="FB228" s="385"/>
      <c r="FC228" s="385"/>
      <c r="FD228" s="385"/>
      <c r="FE228" s="385"/>
      <c r="FF228" s="385"/>
      <c r="FG228" s="385"/>
      <c r="FH228" s="385"/>
      <c r="FI228" s="397"/>
      <c r="FJ228" s="398"/>
      <c r="FK228" s="398"/>
      <c r="FL228" s="398"/>
      <c r="FM228" s="398"/>
      <c r="FN228" s="398"/>
      <c r="FO228" s="398"/>
      <c r="FP228" s="386">
        <v>1.4</v>
      </c>
      <c r="FQ228" s="386">
        <v>1.4</v>
      </c>
      <c r="FR228" s="386">
        <v>1.4</v>
      </c>
      <c r="FS228" s="386">
        <v>1.3</v>
      </c>
      <c r="FT228" s="386">
        <v>1.3</v>
      </c>
      <c r="FU228" s="386">
        <v>1.2</v>
      </c>
      <c r="FV228" s="386">
        <v>1.2</v>
      </c>
      <c r="FW228" s="386">
        <v>1.1000000000000001</v>
      </c>
      <c r="FX228" s="386">
        <v>1.1000000000000001</v>
      </c>
      <c r="FY228" s="386">
        <v>1</v>
      </c>
      <c r="FZ228" s="386">
        <v>1</v>
      </c>
      <c r="GA228" s="386">
        <v>0.9</v>
      </c>
      <c r="GB228" s="385"/>
      <c r="GC228" s="484">
        <v>36.920118249000012</v>
      </c>
      <c r="GD228" s="484">
        <v>41.968460016000009</v>
      </c>
      <c r="GE228" s="484">
        <v>49.336666407000017</v>
      </c>
      <c r="GF228" s="484">
        <v>52.539661314</v>
      </c>
      <c r="GG228" s="485">
        <v>58.892926932000002</v>
      </c>
      <c r="GH228" s="486">
        <v>7.2891200970000014</v>
      </c>
      <c r="GI228" s="484">
        <v>6.0105583440000014</v>
      </c>
      <c r="GJ228" s="484">
        <v>7.987715694000002</v>
      </c>
      <c r="GK228" s="484">
        <v>11.058900111000003</v>
      </c>
      <c r="GL228" s="484">
        <v>5.2196954040000012</v>
      </c>
      <c r="GM228" s="484">
        <v>4.8901691789999999</v>
      </c>
      <c r="GN228" s="484">
        <v>5.5360405799999999</v>
      </c>
      <c r="GO228" s="485">
        <v>7.7109136650000005</v>
      </c>
    </row>
    <row r="229" spans="1:197" hidden="1">
      <c r="A229" s="379" t="s">
        <v>831</v>
      </c>
      <c r="B229" s="380">
        <v>173</v>
      </c>
      <c r="C229" s="381">
        <v>762</v>
      </c>
      <c r="D229" s="381">
        <v>267</v>
      </c>
      <c r="E229" s="382">
        <v>14.4</v>
      </c>
      <c r="F229" s="382">
        <v>21.6</v>
      </c>
      <c r="G229" s="381">
        <v>17</v>
      </c>
      <c r="H229" s="382">
        <v>221.3</v>
      </c>
      <c r="I229" s="383">
        <v>6</v>
      </c>
      <c r="J229" s="487">
        <v>0.9</v>
      </c>
      <c r="K229" s="494"/>
      <c r="L229" s="369">
        <v>0.9</v>
      </c>
      <c r="M229" s="384">
        <v>1.1000000000000001</v>
      </c>
      <c r="N229" s="480">
        <v>0.52800000000000002</v>
      </c>
      <c r="O229" s="371">
        <v>0.77800000000000002</v>
      </c>
      <c r="P229" s="371">
        <v>1.028</v>
      </c>
      <c r="Q229" s="371">
        <v>0.72799999999999998</v>
      </c>
      <c r="R229" s="371">
        <f t="shared" si="18"/>
        <v>0.97799999999999998</v>
      </c>
      <c r="S229" s="371">
        <f t="shared" si="19"/>
        <v>1.228</v>
      </c>
      <c r="T229" s="372">
        <f t="shared" si="20"/>
        <v>19.359646113995765</v>
      </c>
      <c r="U229" s="373"/>
      <c r="V229" s="372">
        <f t="shared" si="21"/>
        <v>14.988113120512848</v>
      </c>
      <c r="W229" s="373"/>
      <c r="X229" s="371">
        <v>0.67</v>
      </c>
      <c r="Y229" s="371">
        <v>0.72</v>
      </c>
      <c r="Z229" s="371">
        <v>0.83</v>
      </c>
      <c r="AA229" s="371">
        <v>1.46</v>
      </c>
      <c r="AB229" s="371">
        <v>1.88</v>
      </c>
      <c r="AC229" s="371">
        <v>3</v>
      </c>
      <c r="AD229" s="371">
        <v>3.3</v>
      </c>
      <c r="AE229" s="371">
        <v>3.6</v>
      </c>
      <c r="AF229" s="371">
        <v>4</v>
      </c>
      <c r="AG229" s="371">
        <v>5</v>
      </c>
      <c r="AH229" s="374" t="s">
        <v>587</v>
      </c>
      <c r="AI229" s="371">
        <v>0.42499999999999999</v>
      </c>
      <c r="AJ229" s="371">
        <v>0.58299999999999996</v>
      </c>
      <c r="AK229" s="371">
        <v>0.52500000000000002</v>
      </c>
      <c r="AL229" s="371">
        <v>0.68300000000000005</v>
      </c>
      <c r="AM229" s="371">
        <v>0.625</v>
      </c>
      <c r="AN229" s="371">
        <v>0.78300000000000003</v>
      </c>
      <c r="AO229" s="371">
        <v>0.72499999999999998</v>
      </c>
      <c r="AP229" s="371">
        <v>0.88300000000000001</v>
      </c>
      <c r="AQ229" s="371">
        <v>1.68</v>
      </c>
      <c r="AR229" s="375">
        <v>1.47</v>
      </c>
      <c r="AS229" s="375">
        <v>1.8480000000000001</v>
      </c>
      <c r="AT229" s="375">
        <v>1.617</v>
      </c>
      <c r="AU229" s="376">
        <v>0.6</v>
      </c>
      <c r="AV229" s="377">
        <v>0.2</v>
      </c>
      <c r="AW229" s="385"/>
      <c r="AX229" s="385"/>
      <c r="AY229" s="385"/>
      <c r="AZ229" s="385"/>
      <c r="BA229" s="385"/>
      <c r="BB229" s="385"/>
      <c r="BC229" s="385"/>
      <c r="BD229" s="385"/>
      <c r="BE229" s="387"/>
      <c r="BF229" s="385"/>
      <c r="BG229" s="385"/>
      <c r="BH229" s="385"/>
      <c r="BI229" s="385"/>
      <c r="BJ229" s="385"/>
      <c r="BK229" s="385"/>
      <c r="BL229" s="398"/>
      <c r="BM229" s="398"/>
      <c r="BN229" s="397"/>
      <c r="BO229" s="375">
        <v>1.6</v>
      </c>
      <c r="BP229" s="386">
        <v>1.4</v>
      </c>
      <c r="BQ229" s="386">
        <v>1.4</v>
      </c>
      <c r="BR229" s="386">
        <v>1.4</v>
      </c>
      <c r="BS229" s="386">
        <v>1.2</v>
      </c>
      <c r="BT229" s="386">
        <v>1.2</v>
      </c>
      <c r="BU229" s="386">
        <v>1.2</v>
      </c>
      <c r="BV229" s="386">
        <v>1</v>
      </c>
      <c r="BW229" s="386">
        <v>1</v>
      </c>
      <c r="BX229" s="385"/>
      <c r="BY229" s="385"/>
      <c r="BZ229" s="385"/>
      <c r="CA229" s="385"/>
      <c r="CB229" s="385"/>
      <c r="CC229" s="385"/>
      <c r="CD229" s="385"/>
      <c r="CE229" s="385"/>
      <c r="CF229" s="387"/>
      <c r="CG229" s="385"/>
      <c r="CH229" s="385"/>
      <c r="CI229" s="385"/>
      <c r="CJ229" s="385"/>
      <c r="CK229" s="385"/>
      <c r="CL229" s="385"/>
      <c r="CM229" s="398"/>
      <c r="CN229" s="398"/>
      <c r="CO229" s="397"/>
      <c r="CP229" s="375">
        <v>1.8</v>
      </c>
      <c r="CQ229" s="386">
        <v>1.6</v>
      </c>
      <c r="CR229" s="386">
        <v>1.6</v>
      </c>
      <c r="CS229" s="386">
        <v>1.6</v>
      </c>
      <c r="CT229" s="386">
        <v>1.4</v>
      </c>
      <c r="CU229" s="386">
        <v>1.4</v>
      </c>
      <c r="CV229" s="386">
        <v>1.4</v>
      </c>
      <c r="CW229" s="386">
        <v>1.2</v>
      </c>
      <c r="CX229" s="386">
        <v>1.2</v>
      </c>
      <c r="CY229" s="385"/>
      <c r="CZ229" s="385"/>
      <c r="DA229" s="385"/>
      <c r="DB229" s="385"/>
      <c r="DC229" s="385"/>
      <c r="DD229" s="385"/>
      <c r="DE229" s="385"/>
      <c r="DF229" s="385"/>
      <c r="DG229" s="387"/>
      <c r="DH229" s="385"/>
      <c r="DI229" s="385"/>
      <c r="DJ229" s="385"/>
      <c r="DK229" s="385"/>
      <c r="DL229" s="385"/>
      <c r="DM229" s="385"/>
      <c r="DN229" s="398"/>
      <c r="DO229" s="398"/>
      <c r="DP229" s="397"/>
      <c r="DQ229" s="375">
        <v>2</v>
      </c>
      <c r="DR229" s="386">
        <v>1.8</v>
      </c>
      <c r="DS229" s="386">
        <v>1.8</v>
      </c>
      <c r="DT229" s="386">
        <v>1.8</v>
      </c>
      <c r="DU229" s="386">
        <v>1.6</v>
      </c>
      <c r="DV229" s="386">
        <v>1.6</v>
      </c>
      <c r="DW229" s="386">
        <v>1.6</v>
      </c>
      <c r="DX229" s="386">
        <v>1.4</v>
      </c>
      <c r="DY229" s="386">
        <v>1.4</v>
      </c>
      <c r="DZ229" s="385"/>
      <c r="EA229" s="385"/>
      <c r="EB229" s="385"/>
      <c r="EC229" s="385"/>
      <c r="ED229" s="385"/>
      <c r="EE229" s="385"/>
      <c r="EF229" s="385"/>
      <c r="EG229" s="385"/>
      <c r="EH229" s="387"/>
      <c r="EI229" s="385"/>
      <c r="EJ229" s="385"/>
      <c r="EK229" s="385"/>
      <c r="EL229" s="385"/>
      <c r="EM229" s="385"/>
      <c r="EN229" s="385"/>
      <c r="EO229" s="398"/>
      <c r="EP229" s="398"/>
      <c r="EQ229" s="397"/>
      <c r="ER229" s="375">
        <v>2.2000000000000002</v>
      </c>
      <c r="ES229" s="386">
        <v>2</v>
      </c>
      <c r="ET229" s="386">
        <v>2</v>
      </c>
      <c r="EU229" s="386">
        <v>2</v>
      </c>
      <c r="EV229" s="386">
        <v>1.8</v>
      </c>
      <c r="EW229" s="386">
        <v>1.8</v>
      </c>
      <c r="EX229" s="386">
        <v>1.8</v>
      </c>
      <c r="EY229" s="386">
        <v>1.6</v>
      </c>
      <c r="EZ229" s="386">
        <v>1.6</v>
      </c>
      <c r="FA229" s="385"/>
      <c r="FB229" s="385"/>
      <c r="FC229" s="385"/>
      <c r="FD229" s="385"/>
      <c r="FE229" s="385"/>
      <c r="FF229" s="385"/>
      <c r="FG229" s="385"/>
      <c r="FH229" s="385"/>
      <c r="FI229" s="397"/>
      <c r="FJ229" s="398"/>
      <c r="FK229" s="398"/>
      <c r="FL229" s="398"/>
      <c r="FM229" s="398"/>
      <c r="FN229" s="398"/>
      <c r="FO229" s="398"/>
      <c r="FP229" s="386">
        <v>1.4</v>
      </c>
      <c r="FQ229" s="386">
        <v>1.4</v>
      </c>
      <c r="FR229" s="386">
        <v>1.4</v>
      </c>
      <c r="FS229" s="386">
        <v>1.3</v>
      </c>
      <c r="FT229" s="386">
        <v>1.3</v>
      </c>
      <c r="FU229" s="386">
        <v>1.2</v>
      </c>
      <c r="FV229" s="386">
        <v>1.2</v>
      </c>
      <c r="FW229" s="386">
        <v>1.1000000000000001</v>
      </c>
      <c r="FX229" s="386">
        <v>1.1000000000000001</v>
      </c>
      <c r="FY229" s="386">
        <v>1</v>
      </c>
      <c r="FZ229" s="386">
        <v>1</v>
      </c>
      <c r="GA229" s="386">
        <v>0.9</v>
      </c>
      <c r="GB229" s="385"/>
      <c r="GC229" s="484">
        <v>32.899898303999997</v>
      </c>
      <c r="GD229" s="484">
        <v>37.36827391500001</v>
      </c>
      <c r="GE229" s="484">
        <v>43.892893170000001</v>
      </c>
      <c r="GF229" s="484">
        <v>46.845448146000003</v>
      </c>
      <c r="GG229" s="485">
        <v>52.526480265000018</v>
      </c>
      <c r="GH229" s="486">
        <v>7.2891200970000014</v>
      </c>
      <c r="GI229" s="484">
        <v>6.0105583440000014</v>
      </c>
      <c r="GJ229" s="484">
        <v>7.987715694000002</v>
      </c>
      <c r="GK229" s="484">
        <v>11.058900111000003</v>
      </c>
      <c r="GL229" s="484">
        <v>5.2196954040000012</v>
      </c>
      <c r="GM229" s="484">
        <v>4.8901691789999999</v>
      </c>
      <c r="GN229" s="484">
        <v>5.5360405799999999</v>
      </c>
      <c r="GO229" s="485">
        <v>7.7109136650000005</v>
      </c>
    </row>
    <row r="230" spans="1:197" hidden="1">
      <c r="A230" s="379" t="s">
        <v>832</v>
      </c>
      <c r="B230" s="380">
        <v>196</v>
      </c>
      <c r="C230" s="381">
        <v>770</v>
      </c>
      <c r="D230" s="381">
        <v>268</v>
      </c>
      <c r="E230" s="382">
        <v>15.6</v>
      </c>
      <c r="F230" s="382">
        <v>25.4</v>
      </c>
      <c r="G230" s="381">
        <v>17</v>
      </c>
      <c r="H230" s="382">
        <v>250.8</v>
      </c>
      <c r="I230" s="383">
        <v>6</v>
      </c>
      <c r="J230" s="487">
        <v>0.9</v>
      </c>
      <c r="K230" s="494"/>
      <c r="L230" s="369">
        <v>0.9</v>
      </c>
      <c r="M230" s="384">
        <v>1.1000000000000001</v>
      </c>
      <c r="N230" s="480">
        <v>0.52800000000000002</v>
      </c>
      <c r="O230" s="371">
        <v>0.77800000000000002</v>
      </c>
      <c r="P230" s="371">
        <v>1.028</v>
      </c>
      <c r="Q230" s="371">
        <v>0.72799999999999998</v>
      </c>
      <c r="R230" s="371">
        <f t="shared" si="18"/>
        <v>0.97799999999999998</v>
      </c>
      <c r="S230" s="371">
        <f t="shared" si="19"/>
        <v>1.228</v>
      </c>
      <c r="T230" s="372">
        <f t="shared" si="20"/>
        <v>19.359646113995765</v>
      </c>
      <c r="U230" s="373"/>
      <c r="V230" s="372">
        <f t="shared" si="21"/>
        <v>14.988113120512848</v>
      </c>
      <c r="W230" s="373"/>
      <c r="X230" s="371">
        <v>0.67</v>
      </c>
      <c r="Y230" s="371">
        <v>0.72</v>
      </c>
      <c r="Z230" s="371">
        <v>0.83</v>
      </c>
      <c r="AA230" s="371">
        <v>1.46</v>
      </c>
      <c r="AB230" s="371">
        <v>1.88</v>
      </c>
      <c r="AC230" s="371">
        <v>3</v>
      </c>
      <c r="AD230" s="371">
        <v>3.3</v>
      </c>
      <c r="AE230" s="371">
        <v>3.6</v>
      </c>
      <c r="AF230" s="371">
        <v>4</v>
      </c>
      <c r="AG230" s="371">
        <v>5</v>
      </c>
      <c r="AH230" s="374" t="s">
        <v>587</v>
      </c>
      <c r="AI230" s="371">
        <v>0.5</v>
      </c>
      <c r="AJ230" s="371">
        <v>0.621</v>
      </c>
      <c r="AK230" s="371">
        <v>0.6</v>
      </c>
      <c r="AL230" s="371">
        <v>0.72099999999999997</v>
      </c>
      <c r="AM230" s="371">
        <v>0.7</v>
      </c>
      <c r="AN230" s="371">
        <v>0.82099999999999995</v>
      </c>
      <c r="AO230" s="371">
        <v>0.8</v>
      </c>
      <c r="AP230" s="371">
        <v>0.92100000000000004</v>
      </c>
      <c r="AQ230" s="371">
        <v>1.68</v>
      </c>
      <c r="AR230" s="375">
        <v>1.47</v>
      </c>
      <c r="AS230" s="375">
        <v>1.8480000000000001</v>
      </c>
      <c r="AT230" s="375">
        <v>1.617</v>
      </c>
      <c r="AU230" s="376">
        <v>0.6</v>
      </c>
      <c r="AV230" s="377">
        <v>0.2</v>
      </c>
      <c r="AW230" s="385"/>
      <c r="AX230" s="385"/>
      <c r="AY230" s="385"/>
      <c r="AZ230" s="385"/>
      <c r="BA230" s="385"/>
      <c r="BB230" s="385"/>
      <c r="BC230" s="385"/>
      <c r="BD230" s="385"/>
      <c r="BE230" s="387"/>
      <c r="BF230" s="385"/>
      <c r="BG230" s="385"/>
      <c r="BH230" s="385"/>
      <c r="BI230" s="385"/>
      <c r="BJ230" s="385"/>
      <c r="BK230" s="385"/>
      <c r="BL230" s="398"/>
      <c r="BM230" s="398"/>
      <c r="BN230" s="397"/>
      <c r="BO230" s="375">
        <v>1.6</v>
      </c>
      <c r="BP230" s="386">
        <v>1.4</v>
      </c>
      <c r="BQ230" s="386">
        <v>1.4</v>
      </c>
      <c r="BR230" s="386">
        <v>1.4</v>
      </c>
      <c r="BS230" s="386">
        <v>1.2</v>
      </c>
      <c r="BT230" s="386">
        <v>1.2</v>
      </c>
      <c r="BU230" s="386">
        <v>1.2</v>
      </c>
      <c r="BV230" s="386">
        <v>1</v>
      </c>
      <c r="BW230" s="386">
        <v>1</v>
      </c>
      <c r="BX230" s="385"/>
      <c r="BY230" s="385"/>
      <c r="BZ230" s="385"/>
      <c r="CA230" s="385"/>
      <c r="CB230" s="385"/>
      <c r="CC230" s="385"/>
      <c r="CD230" s="385"/>
      <c r="CE230" s="385"/>
      <c r="CF230" s="387"/>
      <c r="CG230" s="385"/>
      <c r="CH230" s="385"/>
      <c r="CI230" s="385"/>
      <c r="CJ230" s="385"/>
      <c r="CK230" s="385"/>
      <c r="CL230" s="385"/>
      <c r="CM230" s="398"/>
      <c r="CN230" s="398"/>
      <c r="CO230" s="397"/>
      <c r="CP230" s="375">
        <v>1.8</v>
      </c>
      <c r="CQ230" s="386">
        <v>1.6</v>
      </c>
      <c r="CR230" s="386">
        <v>1.6</v>
      </c>
      <c r="CS230" s="386">
        <v>1.6</v>
      </c>
      <c r="CT230" s="386">
        <v>1.4</v>
      </c>
      <c r="CU230" s="386">
        <v>1.4</v>
      </c>
      <c r="CV230" s="386">
        <v>1.4</v>
      </c>
      <c r="CW230" s="386">
        <v>1.2</v>
      </c>
      <c r="CX230" s="386">
        <v>1.2</v>
      </c>
      <c r="CY230" s="385"/>
      <c r="CZ230" s="385"/>
      <c r="DA230" s="385"/>
      <c r="DB230" s="385"/>
      <c r="DC230" s="385"/>
      <c r="DD230" s="385"/>
      <c r="DE230" s="385"/>
      <c r="DF230" s="385"/>
      <c r="DG230" s="387"/>
      <c r="DH230" s="385"/>
      <c r="DI230" s="385"/>
      <c r="DJ230" s="385"/>
      <c r="DK230" s="385"/>
      <c r="DL230" s="385"/>
      <c r="DM230" s="385"/>
      <c r="DN230" s="398"/>
      <c r="DO230" s="398"/>
      <c r="DP230" s="397"/>
      <c r="DQ230" s="375">
        <v>2</v>
      </c>
      <c r="DR230" s="386">
        <v>1.8</v>
      </c>
      <c r="DS230" s="386">
        <v>1.8</v>
      </c>
      <c r="DT230" s="386">
        <v>1.8</v>
      </c>
      <c r="DU230" s="386">
        <v>1.6</v>
      </c>
      <c r="DV230" s="386">
        <v>1.6</v>
      </c>
      <c r="DW230" s="386">
        <v>1.6</v>
      </c>
      <c r="DX230" s="386">
        <v>1.4</v>
      </c>
      <c r="DY230" s="386">
        <v>1.4</v>
      </c>
      <c r="DZ230" s="385"/>
      <c r="EA230" s="385"/>
      <c r="EB230" s="385"/>
      <c r="EC230" s="385"/>
      <c r="ED230" s="385"/>
      <c r="EE230" s="385"/>
      <c r="EF230" s="385"/>
      <c r="EG230" s="385"/>
      <c r="EH230" s="387"/>
      <c r="EI230" s="385"/>
      <c r="EJ230" s="385"/>
      <c r="EK230" s="385"/>
      <c r="EL230" s="385"/>
      <c r="EM230" s="385"/>
      <c r="EN230" s="385"/>
      <c r="EO230" s="398"/>
      <c r="EP230" s="398"/>
      <c r="EQ230" s="397"/>
      <c r="ER230" s="375">
        <v>2.2000000000000002</v>
      </c>
      <c r="ES230" s="386">
        <v>2</v>
      </c>
      <c r="ET230" s="386">
        <v>2</v>
      </c>
      <c r="EU230" s="386">
        <v>2</v>
      </c>
      <c r="EV230" s="386">
        <v>1.8</v>
      </c>
      <c r="EW230" s="386">
        <v>1.8</v>
      </c>
      <c r="EX230" s="386">
        <v>1.8</v>
      </c>
      <c r="EY230" s="386">
        <v>1.6</v>
      </c>
      <c r="EZ230" s="386">
        <v>1.6</v>
      </c>
      <c r="FA230" s="385"/>
      <c r="FB230" s="385"/>
      <c r="FC230" s="385"/>
      <c r="FD230" s="385"/>
      <c r="FE230" s="385"/>
      <c r="FF230" s="385"/>
      <c r="FG230" s="385"/>
      <c r="FH230" s="385"/>
      <c r="FI230" s="397"/>
      <c r="FJ230" s="398"/>
      <c r="FK230" s="398"/>
      <c r="FL230" s="398"/>
      <c r="FM230" s="398"/>
      <c r="FN230" s="398"/>
      <c r="FO230" s="398"/>
      <c r="FP230" s="386">
        <v>1.4</v>
      </c>
      <c r="FQ230" s="386">
        <v>1.4</v>
      </c>
      <c r="FR230" s="386">
        <v>1.4</v>
      </c>
      <c r="FS230" s="386">
        <v>1.3</v>
      </c>
      <c r="FT230" s="386">
        <v>1.3</v>
      </c>
      <c r="FU230" s="386">
        <v>1.2</v>
      </c>
      <c r="FV230" s="386">
        <v>1.2</v>
      </c>
      <c r="FW230" s="386">
        <v>1.1000000000000001</v>
      </c>
      <c r="FX230" s="386">
        <v>1.1000000000000001</v>
      </c>
      <c r="FY230" s="386">
        <v>1</v>
      </c>
      <c r="FZ230" s="386">
        <v>1</v>
      </c>
      <c r="GA230" s="386">
        <v>0.9</v>
      </c>
      <c r="GB230" s="385"/>
      <c r="GC230" s="484">
        <v>32.899898303999997</v>
      </c>
      <c r="GD230" s="484">
        <v>37.36827391500001</v>
      </c>
      <c r="GE230" s="484">
        <v>43.550185895999995</v>
      </c>
      <c r="GF230" s="484">
        <v>46.845448146000003</v>
      </c>
      <c r="GG230" s="485">
        <v>50.522960817000005</v>
      </c>
      <c r="GH230" s="486">
        <v>7.2891200970000014</v>
      </c>
      <c r="GI230" s="484">
        <v>6.0105583440000014</v>
      </c>
      <c r="GJ230" s="484">
        <v>7.987715694000002</v>
      </c>
      <c r="GK230" s="484">
        <v>11.058900111000003</v>
      </c>
      <c r="GL230" s="484">
        <v>5.2196954040000012</v>
      </c>
      <c r="GM230" s="484">
        <v>4.8901691789999999</v>
      </c>
      <c r="GN230" s="484">
        <v>5.5360405799999999</v>
      </c>
      <c r="GO230" s="485">
        <v>7.7109136650000005</v>
      </c>
    </row>
    <row r="231" spans="1:197" hidden="1">
      <c r="A231" s="379" t="s">
        <v>833</v>
      </c>
      <c r="B231" s="388">
        <v>8.6999999999999993</v>
      </c>
      <c r="C231" s="381">
        <v>117.6</v>
      </c>
      <c r="D231" s="381">
        <v>64</v>
      </c>
      <c r="E231" s="382">
        <v>3.8</v>
      </c>
      <c r="F231" s="382">
        <v>5.0999999999999996</v>
      </c>
      <c r="G231" s="381">
        <v>7</v>
      </c>
      <c r="H231" s="389">
        <v>11.03</v>
      </c>
      <c r="I231" s="383">
        <v>0</v>
      </c>
      <c r="J231" s="487">
        <v>0.6</v>
      </c>
      <c r="K231" s="488"/>
      <c r="L231" s="369">
        <v>0.5</v>
      </c>
      <c r="M231" s="384">
        <v>0.6</v>
      </c>
      <c r="N231" s="480">
        <v>0.17</v>
      </c>
      <c r="O231" s="371">
        <v>0.42</v>
      </c>
      <c r="P231" s="371">
        <v>0.67</v>
      </c>
      <c r="Q231" s="371">
        <v>0.37</v>
      </c>
      <c r="R231" s="371">
        <f t="shared" si="18"/>
        <v>0.62</v>
      </c>
      <c r="S231" s="371">
        <f t="shared" si="19"/>
        <v>0.87</v>
      </c>
      <c r="T231" s="372">
        <f t="shared" si="20"/>
        <v>19.359646113995765</v>
      </c>
      <c r="U231" s="373"/>
      <c r="V231" s="372">
        <f t="shared" si="21"/>
        <v>14.988113120512848</v>
      </c>
      <c r="W231" s="373"/>
      <c r="X231" s="371">
        <v>0.67</v>
      </c>
      <c r="Y231" s="371">
        <v>0.72</v>
      </c>
      <c r="Z231" s="371">
        <v>0.83</v>
      </c>
      <c r="AA231" s="371">
        <v>1.46</v>
      </c>
      <c r="AB231" s="371">
        <v>1.88</v>
      </c>
      <c r="AC231" s="371">
        <v>3</v>
      </c>
      <c r="AD231" s="371">
        <v>3.3</v>
      </c>
      <c r="AE231" s="371">
        <v>3.6</v>
      </c>
      <c r="AF231" s="371">
        <v>4</v>
      </c>
      <c r="AG231" s="371">
        <v>5</v>
      </c>
      <c r="AH231" s="374" t="s">
        <v>587</v>
      </c>
      <c r="AI231" s="371">
        <v>0.2</v>
      </c>
      <c r="AJ231" s="371">
        <v>0.313</v>
      </c>
      <c r="AK231" s="371">
        <v>0.3</v>
      </c>
      <c r="AL231" s="371">
        <v>0.41299999999999998</v>
      </c>
      <c r="AM231" s="371">
        <v>0.4</v>
      </c>
      <c r="AN231" s="371">
        <v>0.51300000000000001</v>
      </c>
      <c r="AO231" s="371">
        <v>0.5</v>
      </c>
      <c r="AP231" s="371">
        <v>0.61299999999999999</v>
      </c>
      <c r="AQ231" s="371">
        <v>1.68</v>
      </c>
      <c r="AR231" s="375">
        <v>1.47</v>
      </c>
      <c r="AS231" s="375">
        <v>1.8480000000000001</v>
      </c>
      <c r="AT231" s="375">
        <v>1.617</v>
      </c>
      <c r="AU231" s="376">
        <v>0.5</v>
      </c>
      <c r="AV231" s="377">
        <v>0.1</v>
      </c>
      <c r="AW231" s="385"/>
      <c r="AX231" s="385"/>
      <c r="AY231" s="385"/>
      <c r="AZ231" s="385"/>
      <c r="BA231" s="398"/>
      <c r="BB231" s="398"/>
      <c r="BC231" s="398"/>
      <c r="BD231" s="398"/>
      <c r="BE231" s="397"/>
      <c r="BF231" s="398"/>
      <c r="BG231" s="398"/>
      <c r="BH231" s="398"/>
      <c r="BI231" s="398"/>
      <c r="BJ231" s="398"/>
      <c r="BK231" s="398"/>
      <c r="BL231" s="386">
        <v>0.6</v>
      </c>
      <c r="BM231" s="386">
        <v>0.6</v>
      </c>
      <c r="BN231" s="375">
        <v>0.6</v>
      </c>
      <c r="BO231" s="386">
        <v>0.6</v>
      </c>
      <c r="BP231" s="386">
        <v>0.6</v>
      </c>
      <c r="BQ231" s="386">
        <v>0.5</v>
      </c>
      <c r="BR231" s="386">
        <v>0.5</v>
      </c>
      <c r="BS231" s="386">
        <v>0.5</v>
      </c>
      <c r="BT231" s="386">
        <v>0.5</v>
      </c>
      <c r="BU231" s="386">
        <v>0.4</v>
      </c>
      <c r="BV231" s="386">
        <v>0.3</v>
      </c>
      <c r="BW231" s="386">
        <v>0.3</v>
      </c>
      <c r="BX231" s="385"/>
      <c r="BY231" s="385"/>
      <c r="BZ231" s="385"/>
      <c r="CA231" s="385"/>
      <c r="CB231" s="398"/>
      <c r="CC231" s="398"/>
      <c r="CD231" s="398"/>
      <c r="CE231" s="398"/>
      <c r="CF231" s="397"/>
      <c r="CG231" s="398"/>
      <c r="CH231" s="398"/>
      <c r="CI231" s="398"/>
      <c r="CJ231" s="398"/>
      <c r="CK231" s="398"/>
      <c r="CL231" s="398"/>
      <c r="CM231" s="386">
        <v>1</v>
      </c>
      <c r="CN231" s="386">
        <v>1</v>
      </c>
      <c r="CO231" s="375">
        <v>0.9</v>
      </c>
      <c r="CP231" s="386">
        <v>0.9</v>
      </c>
      <c r="CQ231" s="386">
        <v>0.9</v>
      </c>
      <c r="CR231" s="386">
        <v>0.8</v>
      </c>
      <c r="CS231" s="386">
        <v>0.8</v>
      </c>
      <c r="CT231" s="386">
        <v>0.8</v>
      </c>
      <c r="CU231" s="386">
        <v>0.7</v>
      </c>
      <c r="CV231" s="386">
        <v>0.7</v>
      </c>
      <c r="CW231" s="386">
        <v>0.5</v>
      </c>
      <c r="CX231" s="375">
        <v>0.5</v>
      </c>
      <c r="CY231" s="385"/>
      <c r="CZ231" s="385"/>
      <c r="DA231" s="385"/>
      <c r="DB231" s="385"/>
      <c r="DC231" s="398"/>
      <c r="DD231" s="398"/>
      <c r="DE231" s="398"/>
      <c r="DF231" s="398"/>
      <c r="DG231" s="397"/>
      <c r="DH231" s="398"/>
      <c r="DI231" s="398"/>
      <c r="DJ231" s="398"/>
      <c r="DK231" s="398"/>
      <c r="DL231" s="398"/>
      <c r="DM231" s="398"/>
      <c r="DN231" s="386">
        <v>1.1000000000000001</v>
      </c>
      <c r="DO231" s="386">
        <v>1.1000000000000001</v>
      </c>
      <c r="DP231" s="386">
        <v>1.1000000000000001</v>
      </c>
      <c r="DQ231" s="386">
        <v>1</v>
      </c>
      <c r="DR231" s="386">
        <v>1</v>
      </c>
      <c r="DS231" s="386">
        <v>0.9</v>
      </c>
      <c r="DT231" s="386">
        <v>0.9</v>
      </c>
      <c r="DU231" s="386">
        <v>0.8</v>
      </c>
      <c r="DV231" s="386">
        <v>0.8</v>
      </c>
      <c r="DW231" s="386">
        <v>0.7</v>
      </c>
      <c r="DX231" s="386">
        <v>0.7</v>
      </c>
      <c r="DY231" s="386">
        <v>0.6</v>
      </c>
      <c r="DZ231" s="385"/>
      <c r="EA231" s="385"/>
      <c r="EB231" s="385"/>
      <c r="EC231" s="385"/>
      <c r="ED231" s="398"/>
      <c r="EE231" s="398"/>
      <c r="EF231" s="398"/>
      <c r="EG231" s="398"/>
      <c r="EH231" s="397"/>
      <c r="EI231" s="398"/>
      <c r="EJ231" s="398"/>
      <c r="EK231" s="398"/>
      <c r="EL231" s="398"/>
      <c r="EM231" s="398"/>
      <c r="EN231" s="398"/>
      <c r="EO231" s="386">
        <v>1.2</v>
      </c>
      <c r="EP231" s="386">
        <v>1.2</v>
      </c>
      <c r="EQ231" s="386">
        <v>1.2</v>
      </c>
      <c r="ER231" s="386">
        <v>1.1000000000000001</v>
      </c>
      <c r="ES231" s="386">
        <v>1.1000000000000001</v>
      </c>
      <c r="ET231" s="386">
        <v>1</v>
      </c>
      <c r="EU231" s="386">
        <v>1</v>
      </c>
      <c r="EV231" s="386">
        <v>0.9</v>
      </c>
      <c r="EW231" s="386">
        <v>0.9</v>
      </c>
      <c r="EX231" s="386">
        <v>0.8</v>
      </c>
      <c r="EY231" s="386">
        <v>0.8</v>
      </c>
      <c r="EZ231" s="386">
        <v>0.7</v>
      </c>
      <c r="FA231" s="385"/>
      <c r="FB231" s="385"/>
      <c r="FC231" s="385"/>
      <c r="FD231" s="385"/>
      <c r="FE231" s="398"/>
      <c r="FF231" s="398"/>
      <c r="FG231" s="398"/>
      <c r="FH231" s="398"/>
      <c r="FI231" s="386">
        <v>1.6</v>
      </c>
      <c r="FJ231" s="386">
        <v>1.6</v>
      </c>
      <c r="FK231" s="386">
        <v>1.4</v>
      </c>
      <c r="FL231" s="386">
        <v>1.4</v>
      </c>
      <c r="FM231" s="386">
        <v>1.4</v>
      </c>
      <c r="FN231" s="386">
        <v>1.4</v>
      </c>
      <c r="FO231" s="386">
        <v>1.4</v>
      </c>
      <c r="FP231" s="386">
        <v>1.4</v>
      </c>
      <c r="FQ231" s="386">
        <v>1.3</v>
      </c>
      <c r="FR231" s="386">
        <v>1.3</v>
      </c>
      <c r="FS231" s="386">
        <v>1.2</v>
      </c>
      <c r="FT231" s="386">
        <v>1.2</v>
      </c>
      <c r="FU231" s="386">
        <v>1.1000000000000001</v>
      </c>
      <c r="FV231" s="386">
        <v>1.1000000000000001</v>
      </c>
      <c r="FW231" s="375">
        <v>1</v>
      </c>
      <c r="FX231" s="375">
        <v>1</v>
      </c>
      <c r="FY231" s="375">
        <v>1</v>
      </c>
      <c r="FZ231" s="375">
        <v>0.9</v>
      </c>
      <c r="GA231" s="375">
        <v>0.9</v>
      </c>
      <c r="GB231" s="387"/>
      <c r="GC231" s="484">
        <v>62.267275476000009</v>
      </c>
      <c r="GD231" s="484">
        <v>78.519508893000008</v>
      </c>
      <c r="GE231" s="484">
        <v>84.806869266000007</v>
      </c>
      <c r="GF231" s="484">
        <v>108.12414494700002</v>
      </c>
      <c r="GG231" s="485">
        <v>135.17165749500001</v>
      </c>
      <c r="GH231" s="486">
        <v>7.2891200970000014</v>
      </c>
      <c r="GI231" s="484">
        <v>6.0105583440000014</v>
      </c>
      <c r="GJ231" s="484">
        <v>7.987715694000002</v>
      </c>
      <c r="GK231" s="484">
        <v>11.058900111000003</v>
      </c>
      <c r="GL231" s="484">
        <v>5.2196954040000012</v>
      </c>
      <c r="GM231" s="484">
        <v>4.8901691789999999</v>
      </c>
      <c r="GN231" s="484">
        <v>5.5360405799999999</v>
      </c>
      <c r="GO231" s="485">
        <v>7.7109136650000005</v>
      </c>
    </row>
    <row r="232" spans="1:197" hidden="1">
      <c r="A232" s="379" t="s">
        <v>834</v>
      </c>
      <c r="B232" s="388">
        <v>10.5</v>
      </c>
      <c r="C232" s="381">
        <v>137.4</v>
      </c>
      <c r="D232" s="381">
        <v>73</v>
      </c>
      <c r="E232" s="382">
        <v>3.8</v>
      </c>
      <c r="F232" s="382">
        <v>5.6</v>
      </c>
      <c r="G232" s="381">
        <v>7</v>
      </c>
      <c r="H232" s="389">
        <v>13.39</v>
      </c>
      <c r="I232" s="383">
        <v>1</v>
      </c>
      <c r="J232" s="487">
        <v>0.6</v>
      </c>
      <c r="K232" s="488"/>
      <c r="L232" s="369">
        <v>0.5</v>
      </c>
      <c r="M232" s="384">
        <v>0.6</v>
      </c>
      <c r="N232" s="480">
        <v>0.17</v>
      </c>
      <c r="O232" s="371">
        <v>0.42</v>
      </c>
      <c r="P232" s="371">
        <v>0.67</v>
      </c>
      <c r="Q232" s="371">
        <v>0.37</v>
      </c>
      <c r="R232" s="371">
        <f t="shared" ref="R232:R263" si="22">Q232+$R$3</f>
        <v>0.62</v>
      </c>
      <c r="S232" s="371">
        <f t="shared" ref="S232:S263" si="23">Q232+$S$3</f>
        <v>0.87</v>
      </c>
      <c r="T232" s="372">
        <f t="shared" si="20"/>
        <v>19.359646113995765</v>
      </c>
      <c r="U232" s="373"/>
      <c r="V232" s="372">
        <f t="shared" si="21"/>
        <v>14.988113120512848</v>
      </c>
      <c r="W232" s="373"/>
      <c r="X232" s="371">
        <v>0.67</v>
      </c>
      <c r="Y232" s="371">
        <v>0.72</v>
      </c>
      <c r="Z232" s="371">
        <v>0.83</v>
      </c>
      <c r="AA232" s="371">
        <v>1.46</v>
      </c>
      <c r="AB232" s="371">
        <v>1.88</v>
      </c>
      <c r="AC232" s="371">
        <v>3</v>
      </c>
      <c r="AD232" s="371">
        <v>3.3</v>
      </c>
      <c r="AE232" s="371">
        <v>3.6</v>
      </c>
      <c r="AF232" s="371">
        <v>4</v>
      </c>
      <c r="AG232" s="371">
        <v>5</v>
      </c>
      <c r="AH232" s="374" t="s">
        <v>587</v>
      </c>
      <c r="AI232" s="371">
        <v>0.2</v>
      </c>
      <c r="AJ232" s="371">
        <v>0.313</v>
      </c>
      <c r="AK232" s="371">
        <v>0.3</v>
      </c>
      <c r="AL232" s="371">
        <v>0.41299999999999998</v>
      </c>
      <c r="AM232" s="371">
        <v>0.4</v>
      </c>
      <c r="AN232" s="371">
        <v>0.51300000000000001</v>
      </c>
      <c r="AO232" s="371">
        <v>0.5</v>
      </c>
      <c r="AP232" s="371">
        <v>0.61299999999999999</v>
      </c>
      <c r="AQ232" s="371">
        <v>1.68</v>
      </c>
      <c r="AR232" s="375">
        <v>1.47</v>
      </c>
      <c r="AS232" s="375">
        <v>1.8480000000000001</v>
      </c>
      <c r="AT232" s="375">
        <v>1.617</v>
      </c>
      <c r="AU232" s="376">
        <v>0.5</v>
      </c>
      <c r="AV232" s="377">
        <v>0.1</v>
      </c>
      <c r="AW232" s="385"/>
      <c r="AX232" s="385"/>
      <c r="AY232" s="385"/>
      <c r="AZ232" s="385"/>
      <c r="BA232" s="398"/>
      <c r="BB232" s="398"/>
      <c r="BC232" s="398"/>
      <c r="BD232" s="398"/>
      <c r="BE232" s="397"/>
      <c r="BF232" s="398"/>
      <c r="BG232" s="398"/>
      <c r="BH232" s="398"/>
      <c r="BI232" s="398"/>
      <c r="BJ232" s="398"/>
      <c r="BK232" s="398"/>
      <c r="BL232" s="386">
        <v>0.6</v>
      </c>
      <c r="BM232" s="386">
        <v>0.6</v>
      </c>
      <c r="BN232" s="375">
        <v>0.6</v>
      </c>
      <c r="BO232" s="386">
        <v>0.6</v>
      </c>
      <c r="BP232" s="386">
        <v>0.6</v>
      </c>
      <c r="BQ232" s="386">
        <v>0.5</v>
      </c>
      <c r="BR232" s="386">
        <v>0.5</v>
      </c>
      <c r="BS232" s="386">
        <v>0.5</v>
      </c>
      <c r="BT232" s="386">
        <v>0.5</v>
      </c>
      <c r="BU232" s="386">
        <v>0.4</v>
      </c>
      <c r="BV232" s="386">
        <v>0.3</v>
      </c>
      <c r="BW232" s="386">
        <v>0.3</v>
      </c>
      <c r="BX232" s="385"/>
      <c r="BY232" s="385"/>
      <c r="BZ232" s="385"/>
      <c r="CA232" s="385"/>
      <c r="CB232" s="398"/>
      <c r="CC232" s="398"/>
      <c r="CD232" s="398"/>
      <c r="CE232" s="398"/>
      <c r="CF232" s="397"/>
      <c r="CG232" s="398"/>
      <c r="CH232" s="398"/>
      <c r="CI232" s="398"/>
      <c r="CJ232" s="398"/>
      <c r="CK232" s="398"/>
      <c r="CL232" s="398"/>
      <c r="CM232" s="386">
        <v>1</v>
      </c>
      <c r="CN232" s="386">
        <v>1</v>
      </c>
      <c r="CO232" s="375">
        <v>0.9</v>
      </c>
      <c r="CP232" s="386">
        <v>0.9</v>
      </c>
      <c r="CQ232" s="386">
        <v>0.9</v>
      </c>
      <c r="CR232" s="386">
        <v>0.8</v>
      </c>
      <c r="CS232" s="386">
        <v>0.8</v>
      </c>
      <c r="CT232" s="386">
        <v>0.8</v>
      </c>
      <c r="CU232" s="386">
        <v>0.7</v>
      </c>
      <c r="CV232" s="386">
        <v>0.7</v>
      </c>
      <c r="CW232" s="386">
        <v>0.5</v>
      </c>
      <c r="CX232" s="375">
        <v>0.5</v>
      </c>
      <c r="CY232" s="385"/>
      <c r="CZ232" s="385"/>
      <c r="DA232" s="385"/>
      <c r="DB232" s="385"/>
      <c r="DC232" s="398"/>
      <c r="DD232" s="398"/>
      <c r="DE232" s="398"/>
      <c r="DF232" s="398"/>
      <c r="DG232" s="397"/>
      <c r="DH232" s="398"/>
      <c r="DI232" s="398"/>
      <c r="DJ232" s="398"/>
      <c r="DK232" s="398"/>
      <c r="DL232" s="398"/>
      <c r="DM232" s="398"/>
      <c r="DN232" s="386">
        <v>1.1000000000000001</v>
      </c>
      <c r="DO232" s="386">
        <v>1.1000000000000001</v>
      </c>
      <c r="DP232" s="386">
        <v>1.1000000000000001</v>
      </c>
      <c r="DQ232" s="386">
        <v>1</v>
      </c>
      <c r="DR232" s="386">
        <v>1</v>
      </c>
      <c r="DS232" s="386">
        <v>0.9</v>
      </c>
      <c r="DT232" s="386">
        <v>0.9</v>
      </c>
      <c r="DU232" s="386">
        <v>0.8</v>
      </c>
      <c r="DV232" s="386">
        <v>0.8</v>
      </c>
      <c r="DW232" s="386">
        <v>0.7</v>
      </c>
      <c r="DX232" s="386">
        <v>0.7</v>
      </c>
      <c r="DY232" s="386">
        <v>0.6</v>
      </c>
      <c r="DZ232" s="385"/>
      <c r="EA232" s="385"/>
      <c r="EB232" s="385"/>
      <c r="EC232" s="385"/>
      <c r="ED232" s="398"/>
      <c r="EE232" s="398"/>
      <c r="EF232" s="398"/>
      <c r="EG232" s="398"/>
      <c r="EH232" s="397"/>
      <c r="EI232" s="398"/>
      <c r="EJ232" s="398"/>
      <c r="EK232" s="398"/>
      <c r="EL232" s="398"/>
      <c r="EM232" s="398"/>
      <c r="EN232" s="398"/>
      <c r="EO232" s="386">
        <v>1.2</v>
      </c>
      <c r="EP232" s="386">
        <v>1.2</v>
      </c>
      <c r="EQ232" s="386">
        <v>1.2</v>
      </c>
      <c r="ER232" s="386">
        <v>1.1000000000000001</v>
      </c>
      <c r="ES232" s="386">
        <v>1.1000000000000001</v>
      </c>
      <c r="ET232" s="386">
        <v>1</v>
      </c>
      <c r="EU232" s="386">
        <v>1</v>
      </c>
      <c r="EV232" s="386">
        <v>0.9</v>
      </c>
      <c r="EW232" s="386">
        <v>0.9</v>
      </c>
      <c r="EX232" s="386">
        <v>0.8</v>
      </c>
      <c r="EY232" s="386">
        <v>0.8</v>
      </c>
      <c r="EZ232" s="386">
        <v>0.7</v>
      </c>
      <c r="FA232" s="385"/>
      <c r="FB232" s="385"/>
      <c r="FC232" s="385"/>
      <c r="FD232" s="385"/>
      <c r="FE232" s="398"/>
      <c r="FF232" s="398"/>
      <c r="FG232" s="398"/>
      <c r="FH232" s="398"/>
      <c r="FI232" s="385"/>
      <c r="FJ232" s="385"/>
      <c r="FK232" s="385"/>
      <c r="FL232" s="385"/>
      <c r="FM232" s="385"/>
      <c r="FN232" s="385"/>
      <c r="FO232" s="385"/>
      <c r="FP232" s="385"/>
      <c r="FQ232" s="385"/>
      <c r="FR232" s="386">
        <v>1.6</v>
      </c>
      <c r="FS232" s="386">
        <v>1.6</v>
      </c>
      <c r="FT232" s="386">
        <v>1.5</v>
      </c>
      <c r="FU232" s="386">
        <v>1.5</v>
      </c>
      <c r="FV232" s="386">
        <v>1.4</v>
      </c>
      <c r="FW232" s="386">
        <v>1.2</v>
      </c>
      <c r="FX232" s="386">
        <v>1.2</v>
      </c>
      <c r="FY232" s="386">
        <v>1.2</v>
      </c>
      <c r="FZ232" s="386">
        <v>1.2</v>
      </c>
      <c r="GA232" s="386">
        <v>1.2</v>
      </c>
      <c r="GB232" s="387"/>
      <c r="GC232" s="484">
        <v>59.406987843000003</v>
      </c>
      <c r="GD232" s="484">
        <v>74.921082516000013</v>
      </c>
      <c r="GE232" s="484">
        <v>88.866632358000018</v>
      </c>
      <c r="GF232" s="484">
        <v>108.12414494700002</v>
      </c>
      <c r="GG232" s="485">
        <v>129.01610761200004</v>
      </c>
      <c r="GH232" s="486">
        <v>7.2891200970000014</v>
      </c>
      <c r="GI232" s="484">
        <v>6.0105583440000014</v>
      </c>
      <c r="GJ232" s="484">
        <v>7.987715694000002</v>
      </c>
      <c r="GK232" s="484">
        <v>11.058900111000003</v>
      </c>
      <c r="GL232" s="484">
        <v>5.2196954040000012</v>
      </c>
      <c r="GM232" s="484">
        <v>4.8901691789999999</v>
      </c>
      <c r="GN232" s="484">
        <v>5.5360405799999999</v>
      </c>
      <c r="GO232" s="485">
        <v>7.7109136650000005</v>
      </c>
    </row>
    <row r="233" spans="1:197" hidden="1">
      <c r="A233" s="379" t="s">
        <v>835</v>
      </c>
      <c r="B233" s="388">
        <v>12.7</v>
      </c>
      <c r="C233" s="381">
        <v>157</v>
      </c>
      <c r="D233" s="381">
        <v>82</v>
      </c>
      <c r="E233" s="382">
        <v>4</v>
      </c>
      <c r="F233" s="382">
        <v>5.9</v>
      </c>
      <c r="G233" s="381">
        <v>9</v>
      </c>
      <c r="H233" s="389">
        <v>16.18</v>
      </c>
      <c r="I233" s="383">
        <v>1</v>
      </c>
      <c r="J233" s="487">
        <v>0.6</v>
      </c>
      <c r="K233" s="488"/>
      <c r="L233" s="369">
        <v>0.5</v>
      </c>
      <c r="M233" s="384">
        <v>0.6</v>
      </c>
      <c r="N233" s="480">
        <v>0.17</v>
      </c>
      <c r="O233" s="371">
        <v>0.42</v>
      </c>
      <c r="P233" s="371">
        <v>0.67</v>
      </c>
      <c r="Q233" s="371">
        <v>0.37</v>
      </c>
      <c r="R233" s="371">
        <f t="shared" si="22"/>
        <v>0.62</v>
      </c>
      <c r="S233" s="371">
        <f t="shared" si="23"/>
        <v>0.87</v>
      </c>
      <c r="T233" s="372">
        <f t="shared" si="20"/>
        <v>19.359646113995765</v>
      </c>
      <c r="U233" s="373"/>
      <c r="V233" s="372">
        <f t="shared" si="21"/>
        <v>14.988113120512848</v>
      </c>
      <c r="W233" s="373"/>
      <c r="X233" s="371">
        <v>0.67</v>
      </c>
      <c r="Y233" s="371">
        <v>0.72</v>
      </c>
      <c r="Z233" s="371">
        <v>0.83</v>
      </c>
      <c r="AA233" s="371">
        <v>1.46</v>
      </c>
      <c r="AB233" s="371">
        <v>1.88</v>
      </c>
      <c r="AC233" s="371">
        <v>3</v>
      </c>
      <c r="AD233" s="371">
        <v>3.3</v>
      </c>
      <c r="AE233" s="371">
        <v>3.6</v>
      </c>
      <c r="AF233" s="371">
        <v>4</v>
      </c>
      <c r="AG233" s="371">
        <v>5</v>
      </c>
      <c r="AH233" s="374" t="s">
        <v>587</v>
      </c>
      <c r="AI233" s="371">
        <v>0.2</v>
      </c>
      <c r="AJ233" s="371">
        <v>0.313</v>
      </c>
      <c r="AK233" s="371">
        <v>0.3</v>
      </c>
      <c r="AL233" s="371">
        <v>0.41299999999999998</v>
      </c>
      <c r="AM233" s="371">
        <v>0.4</v>
      </c>
      <c r="AN233" s="371">
        <v>0.51300000000000001</v>
      </c>
      <c r="AO233" s="371">
        <v>0.5</v>
      </c>
      <c r="AP233" s="371">
        <v>0.61299999999999999</v>
      </c>
      <c r="AQ233" s="371">
        <v>1.68</v>
      </c>
      <c r="AR233" s="375">
        <v>1.47</v>
      </c>
      <c r="AS233" s="375">
        <v>1.8480000000000001</v>
      </c>
      <c r="AT233" s="375">
        <v>1.617</v>
      </c>
      <c r="AU233" s="376">
        <v>0.5</v>
      </c>
      <c r="AV233" s="377">
        <v>0.1</v>
      </c>
      <c r="AW233" s="385"/>
      <c r="AX233" s="385"/>
      <c r="AY233" s="385"/>
      <c r="AZ233" s="385"/>
      <c r="BA233" s="398"/>
      <c r="BB233" s="398"/>
      <c r="BC233" s="398"/>
      <c r="BD233" s="398"/>
      <c r="BE233" s="397"/>
      <c r="BF233" s="398"/>
      <c r="BG233" s="398"/>
      <c r="BH233" s="398"/>
      <c r="BI233" s="398"/>
      <c r="BJ233" s="398"/>
      <c r="BK233" s="398"/>
      <c r="BL233" s="386">
        <v>0.6</v>
      </c>
      <c r="BM233" s="386">
        <v>0.6</v>
      </c>
      <c r="BN233" s="375">
        <v>0.6</v>
      </c>
      <c r="BO233" s="386">
        <v>0.6</v>
      </c>
      <c r="BP233" s="386">
        <v>0.6</v>
      </c>
      <c r="BQ233" s="386">
        <v>0.5</v>
      </c>
      <c r="BR233" s="386">
        <v>0.5</v>
      </c>
      <c r="BS233" s="386">
        <v>0.5</v>
      </c>
      <c r="BT233" s="386">
        <v>0.5</v>
      </c>
      <c r="BU233" s="386">
        <v>0.4</v>
      </c>
      <c r="BV233" s="386">
        <v>0.3</v>
      </c>
      <c r="BW233" s="386">
        <v>0.3</v>
      </c>
      <c r="BX233" s="385"/>
      <c r="BY233" s="385"/>
      <c r="BZ233" s="385"/>
      <c r="CA233" s="385"/>
      <c r="CB233" s="398"/>
      <c r="CC233" s="398"/>
      <c r="CD233" s="398"/>
      <c r="CE233" s="398"/>
      <c r="CF233" s="397"/>
      <c r="CG233" s="398"/>
      <c r="CH233" s="398"/>
      <c r="CI233" s="398"/>
      <c r="CJ233" s="398"/>
      <c r="CK233" s="398"/>
      <c r="CL233" s="398"/>
      <c r="CM233" s="386">
        <v>1</v>
      </c>
      <c r="CN233" s="386">
        <v>1</v>
      </c>
      <c r="CO233" s="375">
        <v>0.9</v>
      </c>
      <c r="CP233" s="386">
        <v>0.9</v>
      </c>
      <c r="CQ233" s="386">
        <v>0.9</v>
      </c>
      <c r="CR233" s="386">
        <v>0.8</v>
      </c>
      <c r="CS233" s="386">
        <v>0.8</v>
      </c>
      <c r="CT233" s="386">
        <v>0.8</v>
      </c>
      <c r="CU233" s="386">
        <v>0.7</v>
      </c>
      <c r="CV233" s="386">
        <v>0.7</v>
      </c>
      <c r="CW233" s="386">
        <v>0.5</v>
      </c>
      <c r="CX233" s="375">
        <v>0.5</v>
      </c>
      <c r="CY233" s="385"/>
      <c r="CZ233" s="385"/>
      <c r="DA233" s="385"/>
      <c r="DB233" s="385"/>
      <c r="DC233" s="398"/>
      <c r="DD233" s="398"/>
      <c r="DE233" s="398"/>
      <c r="DF233" s="398"/>
      <c r="DG233" s="397"/>
      <c r="DH233" s="398"/>
      <c r="DI233" s="398"/>
      <c r="DJ233" s="398"/>
      <c r="DK233" s="398"/>
      <c r="DL233" s="398"/>
      <c r="DM233" s="398"/>
      <c r="DN233" s="386">
        <v>1.1000000000000001</v>
      </c>
      <c r="DO233" s="386">
        <v>1.1000000000000001</v>
      </c>
      <c r="DP233" s="386">
        <v>1.1000000000000001</v>
      </c>
      <c r="DQ233" s="386">
        <v>1</v>
      </c>
      <c r="DR233" s="386">
        <v>1</v>
      </c>
      <c r="DS233" s="386">
        <v>0.9</v>
      </c>
      <c r="DT233" s="386">
        <v>0.9</v>
      </c>
      <c r="DU233" s="386">
        <v>0.8</v>
      </c>
      <c r="DV233" s="386">
        <v>0.8</v>
      </c>
      <c r="DW233" s="386">
        <v>0.7</v>
      </c>
      <c r="DX233" s="386">
        <v>0.7</v>
      </c>
      <c r="DY233" s="386">
        <v>0.6</v>
      </c>
      <c r="DZ233" s="385"/>
      <c r="EA233" s="385"/>
      <c r="EB233" s="385"/>
      <c r="EC233" s="385"/>
      <c r="ED233" s="398"/>
      <c r="EE233" s="398"/>
      <c r="EF233" s="398"/>
      <c r="EG233" s="398"/>
      <c r="EH233" s="397"/>
      <c r="EI233" s="398"/>
      <c r="EJ233" s="398"/>
      <c r="EK233" s="398"/>
      <c r="EL233" s="398"/>
      <c r="EM233" s="398"/>
      <c r="EN233" s="398"/>
      <c r="EO233" s="386">
        <v>1.2</v>
      </c>
      <c r="EP233" s="386">
        <v>1.2</v>
      </c>
      <c r="EQ233" s="386">
        <v>1.2</v>
      </c>
      <c r="ER233" s="386">
        <v>1.1000000000000001</v>
      </c>
      <c r="ES233" s="386">
        <v>1.1000000000000001</v>
      </c>
      <c r="ET233" s="386">
        <v>1</v>
      </c>
      <c r="EU233" s="386">
        <v>1</v>
      </c>
      <c r="EV233" s="386">
        <v>0.9</v>
      </c>
      <c r="EW233" s="386">
        <v>0.9</v>
      </c>
      <c r="EX233" s="386">
        <v>0.8</v>
      </c>
      <c r="EY233" s="386">
        <v>0.8</v>
      </c>
      <c r="EZ233" s="386">
        <v>0.7</v>
      </c>
      <c r="FA233" s="385"/>
      <c r="FB233" s="385"/>
      <c r="FC233" s="385"/>
      <c r="FD233" s="385"/>
      <c r="FE233" s="398"/>
      <c r="FF233" s="398"/>
      <c r="FG233" s="398"/>
      <c r="FH233" s="398"/>
      <c r="FI233" s="385"/>
      <c r="FJ233" s="385"/>
      <c r="FK233" s="385"/>
      <c r="FL233" s="385"/>
      <c r="FM233" s="385"/>
      <c r="FN233" s="385"/>
      <c r="FO233" s="385"/>
      <c r="FP233" s="385"/>
      <c r="FQ233" s="385"/>
      <c r="FR233" s="386">
        <v>1.6</v>
      </c>
      <c r="FS233" s="386">
        <v>1.6</v>
      </c>
      <c r="FT233" s="386">
        <v>1.5</v>
      </c>
      <c r="FU233" s="386">
        <v>1.5</v>
      </c>
      <c r="FV233" s="386">
        <v>1.4</v>
      </c>
      <c r="FW233" s="386">
        <v>1.2</v>
      </c>
      <c r="FX233" s="386">
        <v>1.2</v>
      </c>
      <c r="FY233" s="386">
        <v>1.2</v>
      </c>
      <c r="FZ233" s="386">
        <v>1.2</v>
      </c>
      <c r="GA233" s="386">
        <v>1.2</v>
      </c>
      <c r="GB233" s="387"/>
      <c r="GC233" s="484">
        <v>55.742656221000004</v>
      </c>
      <c r="GD233" s="484">
        <v>70.307715366000011</v>
      </c>
      <c r="GE233" s="484">
        <v>84.938679756000013</v>
      </c>
      <c r="GF233" s="484">
        <v>101.88950877000003</v>
      </c>
      <c r="GG233" s="485">
        <v>121.015210869</v>
      </c>
      <c r="GH233" s="486">
        <v>7.2891200970000014</v>
      </c>
      <c r="GI233" s="484">
        <v>6.0105583440000014</v>
      </c>
      <c r="GJ233" s="484">
        <v>7.987715694000002</v>
      </c>
      <c r="GK233" s="484">
        <v>11.058900111000003</v>
      </c>
      <c r="GL233" s="484">
        <v>5.2196954040000012</v>
      </c>
      <c r="GM233" s="484">
        <v>4.8901691789999999</v>
      </c>
      <c r="GN233" s="484">
        <v>5.5360405799999999</v>
      </c>
      <c r="GO233" s="485">
        <v>7.7109136650000005</v>
      </c>
    </row>
    <row r="234" spans="1:197" hidden="1">
      <c r="A234" s="379" t="s">
        <v>836</v>
      </c>
      <c r="B234" s="388">
        <v>15.4</v>
      </c>
      <c r="C234" s="381">
        <v>177</v>
      </c>
      <c r="D234" s="381">
        <v>91</v>
      </c>
      <c r="E234" s="382">
        <v>4.3</v>
      </c>
      <c r="F234" s="382">
        <v>6.5</v>
      </c>
      <c r="G234" s="381">
        <v>9</v>
      </c>
      <c r="H234" s="389">
        <v>19.579999999999998</v>
      </c>
      <c r="I234" s="383">
        <v>1</v>
      </c>
      <c r="J234" s="487">
        <v>0.6</v>
      </c>
      <c r="K234" s="488"/>
      <c r="L234" s="369">
        <v>0.5</v>
      </c>
      <c r="M234" s="384">
        <v>0.6</v>
      </c>
      <c r="N234" s="480">
        <v>0.17</v>
      </c>
      <c r="O234" s="371">
        <v>0.42</v>
      </c>
      <c r="P234" s="371">
        <v>0.67</v>
      </c>
      <c r="Q234" s="371">
        <v>0.37</v>
      </c>
      <c r="R234" s="371">
        <f t="shared" si="22"/>
        <v>0.62</v>
      </c>
      <c r="S234" s="371">
        <f t="shared" si="23"/>
        <v>0.87</v>
      </c>
      <c r="T234" s="372">
        <f t="shared" si="20"/>
        <v>19.359646113995765</v>
      </c>
      <c r="U234" s="373"/>
      <c r="V234" s="372">
        <f t="shared" si="21"/>
        <v>14.988113120512848</v>
      </c>
      <c r="W234" s="373"/>
      <c r="X234" s="371">
        <v>0.67</v>
      </c>
      <c r="Y234" s="371">
        <v>0.72</v>
      </c>
      <c r="Z234" s="371">
        <v>0.83</v>
      </c>
      <c r="AA234" s="371">
        <v>1.46</v>
      </c>
      <c r="AB234" s="371">
        <v>1.88</v>
      </c>
      <c r="AC234" s="371">
        <v>3</v>
      </c>
      <c r="AD234" s="371">
        <v>3.3</v>
      </c>
      <c r="AE234" s="371">
        <v>3.6</v>
      </c>
      <c r="AF234" s="371">
        <v>4</v>
      </c>
      <c r="AG234" s="371">
        <v>5</v>
      </c>
      <c r="AH234" s="374" t="s">
        <v>587</v>
      </c>
      <c r="AI234" s="371">
        <v>0.2</v>
      </c>
      <c r="AJ234" s="371">
        <v>0.313</v>
      </c>
      <c r="AK234" s="371">
        <v>0.3</v>
      </c>
      <c r="AL234" s="371">
        <v>0.41299999999999998</v>
      </c>
      <c r="AM234" s="371">
        <v>0.4</v>
      </c>
      <c r="AN234" s="371">
        <v>0.51300000000000001</v>
      </c>
      <c r="AO234" s="371">
        <v>0.5</v>
      </c>
      <c r="AP234" s="371">
        <v>0.61299999999999999</v>
      </c>
      <c r="AQ234" s="371">
        <v>1.68</v>
      </c>
      <c r="AR234" s="375">
        <v>1.47</v>
      </c>
      <c r="AS234" s="375">
        <v>1.8480000000000001</v>
      </c>
      <c r="AT234" s="375">
        <v>1.617</v>
      </c>
      <c r="AU234" s="376">
        <v>0.5</v>
      </c>
      <c r="AV234" s="377">
        <v>0.1</v>
      </c>
      <c r="AW234" s="385"/>
      <c r="AX234" s="385"/>
      <c r="AY234" s="385"/>
      <c r="AZ234" s="385"/>
      <c r="BA234" s="398"/>
      <c r="BB234" s="398"/>
      <c r="BC234" s="398"/>
      <c r="BD234" s="398"/>
      <c r="BE234" s="397"/>
      <c r="BF234" s="398"/>
      <c r="BG234" s="398"/>
      <c r="BH234" s="398"/>
      <c r="BI234" s="398"/>
      <c r="BJ234" s="398"/>
      <c r="BK234" s="398"/>
      <c r="BL234" s="386">
        <v>0.6</v>
      </c>
      <c r="BM234" s="386">
        <v>0.6</v>
      </c>
      <c r="BN234" s="375">
        <v>0.6</v>
      </c>
      <c r="BO234" s="386">
        <v>0.6</v>
      </c>
      <c r="BP234" s="386">
        <v>0.6</v>
      </c>
      <c r="BQ234" s="386">
        <v>0.5</v>
      </c>
      <c r="BR234" s="386">
        <v>0.5</v>
      </c>
      <c r="BS234" s="386">
        <v>0.5</v>
      </c>
      <c r="BT234" s="386">
        <v>0.5</v>
      </c>
      <c r="BU234" s="386">
        <v>0.4</v>
      </c>
      <c r="BV234" s="386">
        <v>0.3</v>
      </c>
      <c r="BW234" s="386">
        <v>0.3</v>
      </c>
      <c r="BX234" s="385"/>
      <c r="BY234" s="385"/>
      <c r="BZ234" s="385"/>
      <c r="CA234" s="385"/>
      <c r="CB234" s="398"/>
      <c r="CC234" s="398"/>
      <c r="CD234" s="398"/>
      <c r="CE234" s="398"/>
      <c r="CF234" s="397"/>
      <c r="CG234" s="398"/>
      <c r="CH234" s="398"/>
      <c r="CI234" s="398"/>
      <c r="CJ234" s="398"/>
      <c r="CK234" s="398"/>
      <c r="CL234" s="398"/>
      <c r="CM234" s="386">
        <v>1</v>
      </c>
      <c r="CN234" s="386">
        <v>1</v>
      </c>
      <c r="CO234" s="375">
        <v>0.9</v>
      </c>
      <c r="CP234" s="386">
        <v>0.9</v>
      </c>
      <c r="CQ234" s="386">
        <v>0.9</v>
      </c>
      <c r="CR234" s="386">
        <v>0.8</v>
      </c>
      <c r="CS234" s="386">
        <v>0.8</v>
      </c>
      <c r="CT234" s="386">
        <v>0.8</v>
      </c>
      <c r="CU234" s="386">
        <v>0.7</v>
      </c>
      <c r="CV234" s="386">
        <v>0.7</v>
      </c>
      <c r="CW234" s="386">
        <v>0.5</v>
      </c>
      <c r="CX234" s="375">
        <v>0.5</v>
      </c>
      <c r="CY234" s="385"/>
      <c r="CZ234" s="385"/>
      <c r="DA234" s="385"/>
      <c r="DB234" s="385"/>
      <c r="DC234" s="398"/>
      <c r="DD234" s="398"/>
      <c r="DE234" s="398"/>
      <c r="DF234" s="398"/>
      <c r="DG234" s="397"/>
      <c r="DH234" s="398"/>
      <c r="DI234" s="398"/>
      <c r="DJ234" s="398"/>
      <c r="DK234" s="398"/>
      <c r="DL234" s="398"/>
      <c r="DM234" s="398"/>
      <c r="DN234" s="386">
        <v>1.1000000000000001</v>
      </c>
      <c r="DO234" s="386">
        <v>1.1000000000000001</v>
      </c>
      <c r="DP234" s="386">
        <v>1.1000000000000001</v>
      </c>
      <c r="DQ234" s="386">
        <v>1</v>
      </c>
      <c r="DR234" s="386">
        <v>1</v>
      </c>
      <c r="DS234" s="386">
        <v>0.9</v>
      </c>
      <c r="DT234" s="386">
        <v>0.9</v>
      </c>
      <c r="DU234" s="386">
        <v>0.8</v>
      </c>
      <c r="DV234" s="386">
        <v>0.8</v>
      </c>
      <c r="DW234" s="386">
        <v>0.7</v>
      </c>
      <c r="DX234" s="386">
        <v>0.7</v>
      </c>
      <c r="DY234" s="386">
        <v>0.6</v>
      </c>
      <c r="DZ234" s="385"/>
      <c r="EA234" s="385"/>
      <c r="EB234" s="385"/>
      <c r="EC234" s="385"/>
      <c r="ED234" s="398"/>
      <c r="EE234" s="398"/>
      <c r="EF234" s="398"/>
      <c r="EG234" s="398"/>
      <c r="EH234" s="397"/>
      <c r="EI234" s="398"/>
      <c r="EJ234" s="398"/>
      <c r="EK234" s="398"/>
      <c r="EL234" s="398"/>
      <c r="EM234" s="398"/>
      <c r="EN234" s="398"/>
      <c r="EO234" s="386">
        <v>1.2</v>
      </c>
      <c r="EP234" s="386">
        <v>1.2</v>
      </c>
      <c r="EQ234" s="386">
        <v>1.2</v>
      </c>
      <c r="ER234" s="386">
        <v>1.1000000000000001</v>
      </c>
      <c r="ES234" s="386">
        <v>1.1000000000000001</v>
      </c>
      <c r="ET234" s="386">
        <v>1</v>
      </c>
      <c r="EU234" s="386">
        <v>1</v>
      </c>
      <c r="EV234" s="386">
        <v>0.9</v>
      </c>
      <c r="EW234" s="386">
        <v>0.9</v>
      </c>
      <c r="EX234" s="386">
        <v>0.8</v>
      </c>
      <c r="EY234" s="386">
        <v>0.8</v>
      </c>
      <c r="EZ234" s="386">
        <v>0.7</v>
      </c>
      <c r="FA234" s="385"/>
      <c r="FB234" s="385"/>
      <c r="FC234" s="385"/>
      <c r="FD234" s="385"/>
      <c r="FE234" s="398"/>
      <c r="FF234" s="398"/>
      <c r="FG234" s="398"/>
      <c r="FH234" s="398"/>
      <c r="FI234" s="385"/>
      <c r="FJ234" s="385"/>
      <c r="FK234" s="385"/>
      <c r="FL234" s="385"/>
      <c r="FM234" s="385"/>
      <c r="FN234" s="385"/>
      <c r="FO234" s="385"/>
      <c r="FP234" s="385"/>
      <c r="FQ234" s="385"/>
      <c r="FR234" s="385"/>
      <c r="FS234" s="385"/>
      <c r="FT234" s="385"/>
      <c r="FU234" s="385"/>
      <c r="FV234" s="385"/>
      <c r="FW234" s="396"/>
      <c r="FX234" s="396"/>
      <c r="FY234" s="396"/>
      <c r="FZ234" s="396"/>
      <c r="GA234" s="396"/>
      <c r="GB234" s="397" t="s">
        <v>608</v>
      </c>
      <c r="GC234" s="484">
        <v>51.537901590000011</v>
      </c>
      <c r="GD234" s="484">
        <v>65.022114717000008</v>
      </c>
      <c r="GE234" s="484">
        <v>84.806869266000007</v>
      </c>
      <c r="GF234" s="484">
        <v>94.257681399000006</v>
      </c>
      <c r="GG234" s="485">
        <v>111.98619230400001</v>
      </c>
      <c r="GH234" s="486">
        <v>7.2891200970000014</v>
      </c>
      <c r="GI234" s="484">
        <v>6.0105583440000014</v>
      </c>
      <c r="GJ234" s="484">
        <v>7.987715694000002</v>
      </c>
      <c r="GK234" s="484">
        <v>11.058900111000003</v>
      </c>
      <c r="GL234" s="484">
        <v>5.2196954040000012</v>
      </c>
      <c r="GM234" s="484">
        <v>4.8901691789999999</v>
      </c>
      <c r="GN234" s="484">
        <v>5.5360405799999999</v>
      </c>
      <c r="GO234" s="485">
        <v>7.7109136650000005</v>
      </c>
    </row>
    <row r="235" spans="1:197" hidden="1">
      <c r="A235" s="379" t="s">
        <v>837</v>
      </c>
      <c r="B235" s="388">
        <v>18.399999999999999</v>
      </c>
      <c r="C235" s="381">
        <v>197</v>
      </c>
      <c r="D235" s="381">
        <v>100</v>
      </c>
      <c r="E235" s="382">
        <v>4.5</v>
      </c>
      <c r="F235" s="382">
        <v>7</v>
      </c>
      <c r="G235" s="381">
        <v>12</v>
      </c>
      <c r="H235" s="389">
        <v>23.47</v>
      </c>
      <c r="I235" s="383">
        <v>1</v>
      </c>
      <c r="J235" s="487">
        <v>0.6</v>
      </c>
      <c r="K235" s="488"/>
      <c r="L235" s="369">
        <v>0.5</v>
      </c>
      <c r="M235" s="384">
        <v>0.6</v>
      </c>
      <c r="N235" s="480">
        <v>0.17</v>
      </c>
      <c r="O235" s="371">
        <v>0.42</v>
      </c>
      <c r="P235" s="371">
        <v>0.67</v>
      </c>
      <c r="Q235" s="371">
        <v>0.37</v>
      </c>
      <c r="R235" s="371">
        <f t="shared" si="22"/>
        <v>0.62</v>
      </c>
      <c r="S235" s="371">
        <f t="shared" si="23"/>
        <v>0.87</v>
      </c>
      <c r="T235" s="372">
        <f t="shared" si="20"/>
        <v>19.359646113995765</v>
      </c>
      <c r="U235" s="373"/>
      <c r="V235" s="372">
        <f t="shared" si="21"/>
        <v>14.988113120512848</v>
      </c>
      <c r="W235" s="373"/>
      <c r="X235" s="371">
        <v>0.67</v>
      </c>
      <c r="Y235" s="371">
        <v>0.72</v>
      </c>
      <c r="Z235" s="371">
        <v>0.83</v>
      </c>
      <c r="AA235" s="371">
        <v>1.46</v>
      </c>
      <c r="AB235" s="371">
        <v>1.88</v>
      </c>
      <c r="AC235" s="371">
        <v>3</v>
      </c>
      <c r="AD235" s="371">
        <v>3.3</v>
      </c>
      <c r="AE235" s="371">
        <v>3.6</v>
      </c>
      <c r="AF235" s="371">
        <v>4</v>
      </c>
      <c r="AG235" s="371">
        <v>5</v>
      </c>
      <c r="AH235" s="374" t="s">
        <v>587</v>
      </c>
      <c r="AI235" s="371">
        <v>0.2</v>
      </c>
      <c r="AJ235" s="371">
        <v>0.313</v>
      </c>
      <c r="AK235" s="371">
        <v>0.3</v>
      </c>
      <c r="AL235" s="371">
        <v>0.41299999999999998</v>
      </c>
      <c r="AM235" s="371">
        <v>0.4</v>
      </c>
      <c r="AN235" s="371">
        <v>0.51300000000000001</v>
      </c>
      <c r="AO235" s="371">
        <v>0.5</v>
      </c>
      <c r="AP235" s="371">
        <v>0.61299999999999999</v>
      </c>
      <c r="AQ235" s="371">
        <v>1.68</v>
      </c>
      <c r="AR235" s="375">
        <v>1.47</v>
      </c>
      <c r="AS235" s="375">
        <v>1.8480000000000001</v>
      </c>
      <c r="AT235" s="375">
        <v>1.617</v>
      </c>
      <c r="AU235" s="376">
        <v>0.5</v>
      </c>
      <c r="AV235" s="377">
        <v>0.1</v>
      </c>
      <c r="AW235" s="385"/>
      <c r="AX235" s="385"/>
      <c r="AY235" s="385"/>
      <c r="AZ235" s="385"/>
      <c r="BA235" s="398"/>
      <c r="BB235" s="398"/>
      <c r="BC235" s="398"/>
      <c r="BD235" s="398"/>
      <c r="BE235" s="397"/>
      <c r="BF235" s="398"/>
      <c r="BG235" s="398"/>
      <c r="BH235" s="398"/>
      <c r="BI235" s="398"/>
      <c r="BJ235" s="398"/>
      <c r="BK235" s="398"/>
      <c r="BL235" s="386">
        <v>0.6</v>
      </c>
      <c r="BM235" s="386">
        <v>0.6</v>
      </c>
      <c r="BN235" s="375">
        <v>0.6</v>
      </c>
      <c r="BO235" s="386">
        <v>0.6</v>
      </c>
      <c r="BP235" s="386">
        <v>0.6</v>
      </c>
      <c r="BQ235" s="386">
        <v>0.5</v>
      </c>
      <c r="BR235" s="386">
        <v>0.5</v>
      </c>
      <c r="BS235" s="386">
        <v>0.5</v>
      </c>
      <c r="BT235" s="386">
        <v>0.5</v>
      </c>
      <c r="BU235" s="386">
        <v>0.4</v>
      </c>
      <c r="BV235" s="386">
        <v>0.3</v>
      </c>
      <c r="BW235" s="386">
        <v>0.3</v>
      </c>
      <c r="BX235" s="385"/>
      <c r="BY235" s="385"/>
      <c r="BZ235" s="385"/>
      <c r="CA235" s="385"/>
      <c r="CB235" s="398"/>
      <c r="CC235" s="398"/>
      <c r="CD235" s="398"/>
      <c r="CE235" s="398"/>
      <c r="CF235" s="397"/>
      <c r="CG235" s="398"/>
      <c r="CH235" s="398"/>
      <c r="CI235" s="398"/>
      <c r="CJ235" s="398"/>
      <c r="CK235" s="398"/>
      <c r="CL235" s="398"/>
      <c r="CM235" s="386">
        <v>1</v>
      </c>
      <c r="CN235" s="386">
        <v>1</v>
      </c>
      <c r="CO235" s="375">
        <v>0.9</v>
      </c>
      <c r="CP235" s="386">
        <v>0.9</v>
      </c>
      <c r="CQ235" s="386">
        <v>0.9</v>
      </c>
      <c r="CR235" s="386">
        <v>0.8</v>
      </c>
      <c r="CS235" s="386">
        <v>0.8</v>
      </c>
      <c r="CT235" s="386">
        <v>0.8</v>
      </c>
      <c r="CU235" s="386">
        <v>0.7</v>
      </c>
      <c r="CV235" s="386">
        <v>0.7</v>
      </c>
      <c r="CW235" s="386">
        <v>0.5</v>
      </c>
      <c r="CX235" s="375">
        <v>0.5</v>
      </c>
      <c r="CY235" s="385"/>
      <c r="CZ235" s="385"/>
      <c r="DA235" s="385"/>
      <c r="DB235" s="385"/>
      <c r="DC235" s="398"/>
      <c r="DD235" s="398"/>
      <c r="DE235" s="398"/>
      <c r="DF235" s="398"/>
      <c r="DG235" s="397"/>
      <c r="DH235" s="398"/>
      <c r="DI235" s="398"/>
      <c r="DJ235" s="398"/>
      <c r="DK235" s="398"/>
      <c r="DL235" s="398"/>
      <c r="DM235" s="398"/>
      <c r="DN235" s="386">
        <v>1.1000000000000001</v>
      </c>
      <c r="DO235" s="386">
        <v>1.1000000000000001</v>
      </c>
      <c r="DP235" s="386">
        <v>1.1000000000000001</v>
      </c>
      <c r="DQ235" s="386">
        <v>1</v>
      </c>
      <c r="DR235" s="386">
        <v>1</v>
      </c>
      <c r="DS235" s="386">
        <v>0.9</v>
      </c>
      <c r="DT235" s="386">
        <v>0.9</v>
      </c>
      <c r="DU235" s="386">
        <v>0.8</v>
      </c>
      <c r="DV235" s="386">
        <v>0.8</v>
      </c>
      <c r="DW235" s="386">
        <v>0.7</v>
      </c>
      <c r="DX235" s="386">
        <v>0.7</v>
      </c>
      <c r="DY235" s="386">
        <v>0.6</v>
      </c>
      <c r="DZ235" s="385"/>
      <c r="EA235" s="385"/>
      <c r="EB235" s="385"/>
      <c r="EC235" s="385"/>
      <c r="ED235" s="398"/>
      <c r="EE235" s="398"/>
      <c r="EF235" s="398"/>
      <c r="EG235" s="398"/>
      <c r="EH235" s="397"/>
      <c r="EI235" s="398"/>
      <c r="EJ235" s="398"/>
      <c r="EK235" s="398"/>
      <c r="EL235" s="398"/>
      <c r="EM235" s="398"/>
      <c r="EN235" s="398"/>
      <c r="EO235" s="386">
        <v>1.2</v>
      </c>
      <c r="EP235" s="386">
        <v>1.2</v>
      </c>
      <c r="EQ235" s="386">
        <v>1.2</v>
      </c>
      <c r="ER235" s="386">
        <v>1.1000000000000001</v>
      </c>
      <c r="ES235" s="386">
        <v>1.1000000000000001</v>
      </c>
      <c r="ET235" s="386">
        <v>1</v>
      </c>
      <c r="EU235" s="386">
        <v>1</v>
      </c>
      <c r="EV235" s="386">
        <v>0.9</v>
      </c>
      <c r="EW235" s="386">
        <v>0.9</v>
      </c>
      <c r="EX235" s="386">
        <v>0.8</v>
      </c>
      <c r="EY235" s="386">
        <v>0.8</v>
      </c>
      <c r="EZ235" s="386">
        <v>0.7</v>
      </c>
      <c r="FA235" s="385"/>
      <c r="FB235" s="385"/>
      <c r="FC235" s="385"/>
      <c r="FD235" s="385"/>
      <c r="FE235" s="398"/>
      <c r="FF235" s="398"/>
      <c r="FG235" s="398"/>
      <c r="FH235" s="398"/>
      <c r="FI235" s="385"/>
      <c r="FJ235" s="385"/>
      <c r="FK235" s="385"/>
      <c r="FL235" s="385"/>
      <c r="FM235" s="385"/>
      <c r="FN235" s="385"/>
      <c r="FO235" s="385"/>
      <c r="FP235" s="385"/>
      <c r="FQ235" s="385"/>
      <c r="FR235" s="385"/>
      <c r="FS235" s="385"/>
      <c r="FT235" s="385"/>
      <c r="FU235" s="385"/>
      <c r="FV235" s="385"/>
      <c r="FW235" s="396"/>
      <c r="FX235" s="396"/>
      <c r="FY235" s="396"/>
      <c r="FZ235" s="396"/>
      <c r="GA235" s="396"/>
      <c r="GB235" s="397" t="s">
        <v>608</v>
      </c>
      <c r="GC235" s="484">
        <v>48.611708712000009</v>
      </c>
      <c r="GD235" s="484">
        <v>59.565160431000002</v>
      </c>
      <c r="GE235" s="484">
        <v>77.715464904000001</v>
      </c>
      <c r="GF235" s="484">
        <v>86.401776194999982</v>
      </c>
      <c r="GG235" s="485">
        <v>102.68037171</v>
      </c>
      <c r="GH235" s="486">
        <v>7.2891200970000014</v>
      </c>
      <c r="GI235" s="484">
        <v>6.0105583440000014</v>
      </c>
      <c r="GJ235" s="484">
        <v>7.987715694000002</v>
      </c>
      <c r="GK235" s="484">
        <v>11.058900111000003</v>
      </c>
      <c r="GL235" s="484">
        <v>5.2196954040000012</v>
      </c>
      <c r="GM235" s="484">
        <v>4.8901691789999999</v>
      </c>
      <c r="GN235" s="484">
        <v>5.5360405799999999</v>
      </c>
      <c r="GO235" s="485">
        <v>7.7109136650000005</v>
      </c>
    </row>
    <row r="236" spans="1:197" hidden="1">
      <c r="A236" s="379" t="s">
        <v>838</v>
      </c>
      <c r="B236" s="388">
        <v>22.2</v>
      </c>
      <c r="C236" s="381">
        <v>217</v>
      </c>
      <c r="D236" s="381">
        <v>110</v>
      </c>
      <c r="E236" s="382">
        <v>5</v>
      </c>
      <c r="F236" s="382">
        <v>7.7</v>
      </c>
      <c r="G236" s="381">
        <v>12</v>
      </c>
      <c r="H236" s="389">
        <v>28.26</v>
      </c>
      <c r="I236" s="383">
        <v>1</v>
      </c>
      <c r="J236" s="487">
        <v>0.6</v>
      </c>
      <c r="K236" s="488"/>
      <c r="L236" s="369">
        <v>0.5</v>
      </c>
      <c r="M236" s="384">
        <v>0.6</v>
      </c>
      <c r="N236" s="480">
        <v>0.17</v>
      </c>
      <c r="O236" s="371">
        <v>0.42</v>
      </c>
      <c r="P236" s="371">
        <v>0.67</v>
      </c>
      <c r="Q236" s="371">
        <v>0.37</v>
      </c>
      <c r="R236" s="371">
        <f t="shared" si="22"/>
        <v>0.62</v>
      </c>
      <c r="S236" s="371">
        <f t="shared" si="23"/>
        <v>0.87</v>
      </c>
      <c r="T236" s="372">
        <f t="shared" si="20"/>
        <v>19.359646113995765</v>
      </c>
      <c r="U236" s="373"/>
      <c r="V236" s="372">
        <f t="shared" si="21"/>
        <v>14.988113120512848</v>
      </c>
      <c r="W236" s="373"/>
      <c r="X236" s="371">
        <v>0.67</v>
      </c>
      <c r="Y236" s="371">
        <v>0.72</v>
      </c>
      <c r="Z236" s="371">
        <v>0.83</v>
      </c>
      <c r="AA236" s="371">
        <v>1.46</v>
      </c>
      <c r="AB236" s="371">
        <v>1.88</v>
      </c>
      <c r="AC236" s="371">
        <v>3</v>
      </c>
      <c r="AD236" s="371">
        <v>3.3</v>
      </c>
      <c r="AE236" s="371">
        <v>3.6</v>
      </c>
      <c r="AF236" s="371">
        <v>4</v>
      </c>
      <c r="AG236" s="371">
        <v>5</v>
      </c>
      <c r="AH236" s="374" t="s">
        <v>587</v>
      </c>
      <c r="AI236" s="371">
        <v>0.2</v>
      </c>
      <c r="AJ236" s="371">
        <v>0.313</v>
      </c>
      <c r="AK236" s="371">
        <v>0.3</v>
      </c>
      <c r="AL236" s="371">
        <v>0.41299999999999998</v>
      </c>
      <c r="AM236" s="371">
        <v>0.4</v>
      </c>
      <c r="AN236" s="371">
        <v>0.51300000000000001</v>
      </c>
      <c r="AO236" s="371">
        <v>0.5</v>
      </c>
      <c r="AP236" s="371">
        <v>0.61299999999999999</v>
      </c>
      <c r="AQ236" s="371">
        <v>1.68</v>
      </c>
      <c r="AR236" s="375">
        <v>1.47</v>
      </c>
      <c r="AS236" s="375">
        <v>1.8480000000000001</v>
      </c>
      <c r="AT236" s="375">
        <v>1.617</v>
      </c>
      <c r="AU236" s="376">
        <v>0.52</v>
      </c>
      <c r="AV236" s="377">
        <v>0.12</v>
      </c>
      <c r="AW236" s="385"/>
      <c r="AX236" s="385"/>
      <c r="AY236" s="385"/>
      <c r="AZ236" s="385"/>
      <c r="BA236" s="398"/>
      <c r="BB236" s="398"/>
      <c r="BC236" s="398"/>
      <c r="BD236" s="398"/>
      <c r="BE236" s="397"/>
      <c r="BF236" s="398"/>
      <c r="BG236" s="398"/>
      <c r="BH236" s="398"/>
      <c r="BI236" s="398"/>
      <c r="BJ236" s="398"/>
      <c r="BK236" s="398"/>
      <c r="BL236" s="386">
        <v>0.6</v>
      </c>
      <c r="BM236" s="386">
        <v>0.6</v>
      </c>
      <c r="BN236" s="375">
        <v>0.6</v>
      </c>
      <c r="BO236" s="386">
        <v>0.6</v>
      </c>
      <c r="BP236" s="386">
        <v>0.6</v>
      </c>
      <c r="BQ236" s="386">
        <v>0.5</v>
      </c>
      <c r="BR236" s="386">
        <v>0.5</v>
      </c>
      <c r="BS236" s="386">
        <v>0.5</v>
      </c>
      <c r="BT236" s="386">
        <v>0.5</v>
      </c>
      <c r="BU236" s="386">
        <v>0.4</v>
      </c>
      <c r="BV236" s="386">
        <v>0.3</v>
      </c>
      <c r="BW236" s="386">
        <v>0.3</v>
      </c>
      <c r="BX236" s="385"/>
      <c r="BY236" s="385"/>
      <c r="BZ236" s="385"/>
      <c r="CA236" s="385"/>
      <c r="CB236" s="398"/>
      <c r="CC236" s="398"/>
      <c r="CD236" s="398"/>
      <c r="CE236" s="398"/>
      <c r="CF236" s="397"/>
      <c r="CG236" s="398"/>
      <c r="CH236" s="398"/>
      <c r="CI236" s="398"/>
      <c r="CJ236" s="398"/>
      <c r="CK236" s="398"/>
      <c r="CL236" s="398"/>
      <c r="CM236" s="386">
        <v>1</v>
      </c>
      <c r="CN236" s="386">
        <v>1</v>
      </c>
      <c r="CO236" s="375">
        <v>0.9</v>
      </c>
      <c r="CP236" s="386">
        <v>0.9</v>
      </c>
      <c r="CQ236" s="386">
        <v>0.9</v>
      </c>
      <c r="CR236" s="386">
        <v>0.8</v>
      </c>
      <c r="CS236" s="386">
        <v>0.8</v>
      </c>
      <c r="CT236" s="386">
        <v>0.8</v>
      </c>
      <c r="CU236" s="386">
        <v>0.7</v>
      </c>
      <c r="CV236" s="386">
        <v>0.7</v>
      </c>
      <c r="CW236" s="386">
        <v>0.5</v>
      </c>
      <c r="CX236" s="375">
        <v>0.5</v>
      </c>
      <c r="CY236" s="385"/>
      <c r="CZ236" s="385"/>
      <c r="DA236" s="385"/>
      <c r="DB236" s="385"/>
      <c r="DC236" s="398"/>
      <c r="DD236" s="398"/>
      <c r="DE236" s="398"/>
      <c r="DF236" s="398"/>
      <c r="DG236" s="397"/>
      <c r="DH236" s="398"/>
      <c r="DI236" s="398"/>
      <c r="DJ236" s="398"/>
      <c r="DK236" s="398"/>
      <c r="DL236" s="398"/>
      <c r="DM236" s="398"/>
      <c r="DN236" s="386">
        <v>1.1000000000000001</v>
      </c>
      <c r="DO236" s="386">
        <v>1.1000000000000001</v>
      </c>
      <c r="DP236" s="386">
        <v>1.1000000000000001</v>
      </c>
      <c r="DQ236" s="386">
        <v>1</v>
      </c>
      <c r="DR236" s="386">
        <v>1</v>
      </c>
      <c r="DS236" s="386">
        <v>0.9</v>
      </c>
      <c r="DT236" s="386">
        <v>0.9</v>
      </c>
      <c r="DU236" s="386">
        <v>0.8</v>
      </c>
      <c r="DV236" s="386">
        <v>0.8</v>
      </c>
      <c r="DW236" s="386">
        <v>0.7</v>
      </c>
      <c r="DX236" s="386">
        <v>0.7</v>
      </c>
      <c r="DY236" s="386">
        <v>0.6</v>
      </c>
      <c r="DZ236" s="385"/>
      <c r="EA236" s="385"/>
      <c r="EB236" s="385"/>
      <c r="EC236" s="385"/>
      <c r="ED236" s="398"/>
      <c r="EE236" s="398"/>
      <c r="EF236" s="398"/>
      <c r="EG236" s="398"/>
      <c r="EH236" s="397"/>
      <c r="EI236" s="398"/>
      <c r="EJ236" s="398"/>
      <c r="EK236" s="398"/>
      <c r="EL236" s="398"/>
      <c r="EM236" s="398"/>
      <c r="EN236" s="398"/>
      <c r="EO236" s="386">
        <v>1.2</v>
      </c>
      <c r="EP236" s="386">
        <v>1.2</v>
      </c>
      <c r="EQ236" s="386">
        <v>1.2</v>
      </c>
      <c r="ER236" s="386">
        <v>1.1000000000000001</v>
      </c>
      <c r="ES236" s="386">
        <v>1.1000000000000001</v>
      </c>
      <c r="ET236" s="386">
        <v>1</v>
      </c>
      <c r="EU236" s="386">
        <v>1</v>
      </c>
      <c r="EV236" s="386">
        <v>0.9</v>
      </c>
      <c r="EW236" s="386">
        <v>0.9</v>
      </c>
      <c r="EX236" s="386">
        <v>0.8</v>
      </c>
      <c r="EY236" s="386">
        <v>0.8</v>
      </c>
      <c r="EZ236" s="386">
        <v>0.7</v>
      </c>
      <c r="FA236" s="385"/>
      <c r="FB236" s="385"/>
      <c r="FC236" s="385"/>
      <c r="FD236" s="385"/>
      <c r="FE236" s="398"/>
      <c r="FF236" s="398"/>
      <c r="FG236" s="398"/>
      <c r="FH236" s="398"/>
      <c r="FI236" s="385"/>
      <c r="FJ236" s="385"/>
      <c r="FK236" s="385"/>
      <c r="FL236" s="385"/>
      <c r="FM236" s="385"/>
      <c r="FN236" s="385"/>
      <c r="FO236" s="385"/>
      <c r="FP236" s="385"/>
      <c r="FQ236" s="385"/>
      <c r="FR236" s="385"/>
      <c r="FS236" s="385"/>
      <c r="FT236" s="385"/>
      <c r="FU236" s="385"/>
      <c r="FV236" s="385"/>
      <c r="FW236" s="396"/>
      <c r="FX236" s="396"/>
      <c r="FY236" s="396"/>
      <c r="FZ236" s="396"/>
      <c r="GA236" s="396"/>
      <c r="GB236" s="397" t="s">
        <v>608</v>
      </c>
      <c r="GC236" s="484">
        <v>43.075668132000004</v>
      </c>
      <c r="GD236" s="484">
        <v>54.398189223000003</v>
      </c>
      <c r="GE236" s="484">
        <v>70.993129914000008</v>
      </c>
      <c r="GF236" s="484">
        <v>78.941302460999992</v>
      </c>
      <c r="GG236" s="485">
        <v>93.849068880000033</v>
      </c>
      <c r="GH236" s="486">
        <v>7.2891200970000014</v>
      </c>
      <c r="GI236" s="484">
        <v>6.0105583440000014</v>
      </c>
      <c r="GJ236" s="484">
        <v>7.987715694000002</v>
      </c>
      <c r="GK236" s="484">
        <v>11.058900111000003</v>
      </c>
      <c r="GL236" s="484">
        <v>5.2196954040000012</v>
      </c>
      <c r="GM236" s="484">
        <v>4.8901691789999999</v>
      </c>
      <c r="GN236" s="484">
        <v>5.5360405799999999</v>
      </c>
      <c r="GO236" s="485">
        <v>7.7109136650000005</v>
      </c>
    </row>
    <row r="237" spans="1:197" hidden="1">
      <c r="A237" s="379" t="s">
        <v>839</v>
      </c>
      <c r="B237" s="388">
        <v>26.2</v>
      </c>
      <c r="C237" s="381">
        <v>237</v>
      </c>
      <c r="D237" s="381">
        <v>120</v>
      </c>
      <c r="E237" s="382">
        <v>5.2</v>
      </c>
      <c r="F237" s="382">
        <v>8.3000000000000007</v>
      </c>
      <c r="G237" s="381">
        <v>15</v>
      </c>
      <c r="H237" s="389">
        <v>33.31</v>
      </c>
      <c r="I237" s="383">
        <v>2</v>
      </c>
      <c r="J237" s="487">
        <v>0.6</v>
      </c>
      <c r="K237" s="488"/>
      <c r="L237" s="369">
        <v>0.5</v>
      </c>
      <c r="M237" s="384">
        <v>0.6</v>
      </c>
      <c r="N237" s="480">
        <v>0.17</v>
      </c>
      <c r="O237" s="371">
        <v>0.42</v>
      </c>
      <c r="P237" s="371">
        <v>0.67</v>
      </c>
      <c r="Q237" s="371">
        <v>0.37</v>
      </c>
      <c r="R237" s="371">
        <f t="shared" si="22"/>
        <v>0.62</v>
      </c>
      <c r="S237" s="371">
        <f t="shared" si="23"/>
        <v>0.87</v>
      </c>
      <c r="T237" s="372">
        <f t="shared" si="20"/>
        <v>19.359646113995765</v>
      </c>
      <c r="U237" s="373"/>
      <c r="V237" s="372">
        <f t="shared" si="21"/>
        <v>14.988113120512848</v>
      </c>
      <c r="W237" s="373"/>
      <c r="X237" s="371">
        <v>0.67</v>
      </c>
      <c r="Y237" s="371">
        <v>0.72</v>
      </c>
      <c r="Z237" s="371">
        <v>0.83</v>
      </c>
      <c r="AA237" s="371">
        <v>1.46</v>
      </c>
      <c r="AB237" s="371">
        <v>1.88</v>
      </c>
      <c r="AC237" s="371">
        <v>3</v>
      </c>
      <c r="AD237" s="371">
        <v>3.3</v>
      </c>
      <c r="AE237" s="371">
        <v>3.6</v>
      </c>
      <c r="AF237" s="371">
        <v>4</v>
      </c>
      <c r="AG237" s="371">
        <v>5</v>
      </c>
      <c r="AH237" s="374" t="s">
        <v>587</v>
      </c>
      <c r="AI237" s="371">
        <v>0.2</v>
      </c>
      <c r="AJ237" s="371">
        <v>0.313</v>
      </c>
      <c r="AK237" s="371">
        <v>0.3</v>
      </c>
      <c r="AL237" s="371">
        <v>0.41299999999999998</v>
      </c>
      <c r="AM237" s="371">
        <v>0.4</v>
      </c>
      <c r="AN237" s="371">
        <v>0.51300000000000001</v>
      </c>
      <c r="AO237" s="371">
        <v>0.5</v>
      </c>
      <c r="AP237" s="371">
        <v>0.61299999999999999</v>
      </c>
      <c r="AQ237" s="371">
        <v>1.68</v>
      </c>
      <c r="AR237" s="375">
        <v>1.47</v>
      </c>
      <c r="AS237" s="375">
        <v>1.8480000000000001</v>
      </c>
      <c r="AT237" s="375">
        <v>1.617</v>
      </c>
      <c r="AU237" s="376">
        <v>0.52</v>
      </c>
      <c r="AV237" s="377">
        <v>0.12</v>
      </c>
      <c r="AW237" s="385"/>
      <c r="AX237" s="385"/>
      <c r="AY237" s="385"/>
      <c r="AZ237" s="385"/>
      <c r="BA237" s="398"/>
      <c r="BB237" s="398"/>
      <c r="BC237" s="398"/>
      <c r="BD237" s="398"/>
      <c r="BE237" s="397"/>
      <c r="BF237" s="398"/>
      <c r="BG237" s="398"/>
      <c r="BH237" s="398"/>
      <c r="BI237" s="398"/>
      <c r="BJ237" s="398"/>
      <c r="BK237" s="398"/>
      <c r="BL237" s="386">
        <v>0.6</v>
      </c>
      <c r="BM237" s="386">
        <v>0.6</v>
      </c>
      <c r="BN237" s="375">
        <v>0.6</v>
      </c>
      <c r="BO237" s="386">
        <v>0.6</v>
      </c>
      <c r="BP237" s="386">
        <v>0.6</v>
      </c>
      <c r="BQ237" s="386">
        <v>0.5</v>
      </c>
      <c r="BR237" s="386">
        <v>0.5</v>
      </c>
      <c r="BS237" s="386">
        <v>0.5</v>
      </c>
      <c r="BT237" s="386">
        <v>0.5</v>
      </c>
      <c r="BU237" s="386">
        <v>0.4</v>
      </c>
      <c r="BV237" s="386">
        <v>0.3</v>
      </c>
      <c r="BW237" s="386">
        <v>0.3</v>
      </c>
      <c r="BX237" s="385"/>
      <c r="BY237" s="385"/>
      <c r="BZ237" s="385"/>
      <c r="CA237" s="385"/>
      <c r="CB237" s="398"/>
      <c r="CC237" s="398"/>
      <c r="CD237" s="398"/>
      <c r="CE237" s="398"/>
      <c r="CF237" s="397"/>
      <c r="CG237" s="398"/>
      <c r="CH237" s="398"/>
      <c r="CI237" s="398"/>
      <c r="CJ237" s="398"/>
      <c r="CK237" s="398"/>
      <c r="CL237" s="398"/>
      <c r="CM237" s="386">
        <v>1</v>
      </c>
      <c r="CN237" s="386">
        <v>1</v>
      </c>
      <c r="CO237" s="375">
        <v>0.9</v>
      </c>
      <c r="CP237" s="386">
        <v>0.9</v>
      </c>
      <c r="CQ237" s="386">
        <v>0.9</v>
      </c>
      <c r="CR237" s="386">
        <v>0.8</v>
      </c>
      <c r="CS237" s="386">
        <v>0.8</v>
      </c>
      <c r="CT237" s="386">
        <v>0.8</v>
      </c>
      <c r="CU237" s="386">
        <v>0.7</v>
      </c>
      <c r="CV237" s="386">
        <v>0.7</v>
      </c>
      <c r="CW237" s="386">
        <v>0.5</v>
      </c>
      <c r="CX237" s="375">
        <v>0.5</v>
      </c>
      <c r="CY237" s="385"/>
      <c r="CZ237" s="385"/>
      <c r="DA237" s="385"/>
      <c r="DB237" s="385"/>
      <c r="DC237" s="398"/>
      <c r="DD237" s="398"/>
      <c r="DE237" s="398"/>
      <c r="DF237" s="398"/>
      <c r="DG237" s="397"/>
      <c r="DH237" s="398"/>
      <c r="DI237" s="398"/>
      <c r="DJ237" s="398"/>
      <c r="DK237" s="398"/>
      <c r="DL237" s="398"/>
      <c r="DM237" s="398"/>
      <c r="DN237" s="386">
        <v>1.1000000000000001</v>
      </c>
      <c r="DO237" s="386">
        <v>1.1000000000000001</v>
      </c>
      <c r="DP237" s="386">
        <v>1.1000000000000001</v>
      </c>
      <c r="DQ237" s="386">
        <v>1</v>
      </c>
      <c r="DR237" s="386">
        <v>1</v>
      </c>
      <c r="DS237" s="386">
        <v>0.9</v>
      </c>
      <c r="DT237" s="386">
        <v>0.9</v>
      </c>
      <c r="DU237" s="386">
        <v>0.8</v>
      </c>
      <c r="DV237" s="386">
        <v>0.8</v>
      </c>
      <c r="DW237" s="386">
        <v>0.7</v>
      </c>
      <c r="DX237" s="386">
        <v>0.7</v>
      </c>
      <c r="DY237" s="386">
        <v>0.6</v>
      </c>
      <c r="DZ237" s="385"/>
      <c r="EA237" s="385"/>
      <c r="EB237" s="385"/>
      <c r="EC237" s="385"/>
      <c r="ED237" s="398"/>
      <c r="EE237" s="398"/>
      <c r="EF237" s="398"/>
      <c r="EG237" s="398"/>
      <c r="EH237" s="397"/>
      <c r="EI237" s="398"/>
      <c r="EJ237" s="398"/>
      <c r="EK237" s="398"/>
      <c r="EL237" s="398"/>
      <c r="EM237" s="398"/>
      <c r="EN237" s="398"/>
      <c r="EO237" s="386">
        <v>1.2</v>
      </c>
      <c r="EP237" s="386">
        <v>1.2</v>
      </c>
      <c r="EQ237" s="386">
        <v>1.2</v>
      </c>
      <c r="ER237" s="386">
        <v>1.1000000000000001</v>
      </c>
      <c r="ES237" s="386">
        <v>1.1000000000000001</v>
      </c>
      <c r="ET237" s="386">
        <v>1</v>
      </c>
      <c r="EU237" s="386">
        <v>1</v>
      </c>
      <c r="EV237" s="386">
        <v>0.9</v>
      </c>
      <c r="EW237" s="386">
        <v>0.9</v>
      </c>
      <c r="EX237" s="386">
        <v>0.8</v>
      </c>
      <c r="EY237" s="386">
        <v>0.8</v>
      </c>
      <c r="EZ237" s="386">
        <v>0.7</v>
      </c>
      <c r="FA237" s="385"/>
      <c r="FB237" s="385"/>
      <c r="FC237" s="385"/>
      <c r="FD237" s="385"/>
      <c r="FE237" s="398"/>
      <c r="FF237" s="398"/>
      <c r="FG237" s="398"/>
      <c r="FH237" s="398"/>
      <c r="FI237" s="386">
        <v>1.7</v>
      </c>
      <c r="FJ237" s="386">
        <v>1.5</v>
      </c>
      <c r="FK237" s="386">
        <v>1.5</v>
      </c>
      <c r="FL237" s="386">
        <v>1.4</v>
      </c>
      <c r="FM237" s="386">
        <v>1.4</v>
      </c>
      <c r="FN237" s="386">
        <v>1.3</v>
      </c>
      <c r="FO237" s="386">
        <v>1.3</v>
      </c>
      <c r="FP237" s="386">
        <v>1.3</v>
      </c>
      <c r="FQ237" s="386">
        <v>1.2</v>
      </c>
      <c r="FR237" s="386">
        <v>1.2</v>
      </c>
      <c r="FS237" s="386">
        <v>1.2</v>
      </c>
      <c r="FT237" s="386">
        <v>1.1000000000000001</v>
      </c>
      <c r="FU237" s="386">
        <v>1.1000000000000001</v>
      </c>
      <c r="FV237" s="386">
        <v>1.1000000000000001</v>
      </c>
      <c r="FW237" s="386">
        <v>1.1000000000000001</v>
      </c>
      <c r="FX237" s="386">
        <v>1</v>
      </c>
      <c r="FY237" s="386">
        <v>1</v>
      </c>
      <c r="FZ237" s="386">
        <v>1</v>
      </c>
      <c r="GA237" s="386">
        <v>1</v>
      </c>
      <c r="GB237" s="387"/>
      <c r="GC237" s="484">
        <v>39.872673225000007</v>
      </c>
      <c r="GD237" s="484">
        <v>50.312064033000006</v>
      </c>
      <c r="GE237" s="484">
        <v>65.667986118000016</v>
      </c>
      <c r="GF237" s="484">
        <v>72.812114676000007</v>
      </c>
      <c r="GG237" s="485">
        <v>86.546767733999999</v>
      </c>
      <c r="GH237" s="486">
        <v>7.2891200970000014</v>
      </c>
      <c r="GI237" s="484">
        <v>6.0105583440000014</v>
      </c>
      <c r="GJ237" s="484">
        <v>7.987715694000002</v>
      </c>
      <c r="GK237" s="484">
        <v>11.058900111000003</v>
      </c>
      <c r="GL237" s="484">
        <v>5.2196954040000012</v>
      </c>
      <c r="GM237" s="484">
        <v>4.8901691789999999</v>
      </c>
      <c r="GN237" s="484">
        <v>5.5360405799999999</v>
      </c>
      <c r="GO237" s="485">
        <v>7.7109136650000005</v>
      </c>
    </row>
    <row r="238" spans="1:197" hidden="1">
      <c r="A238" s="379" t="s">
        <v>840</v>
      </c>
      <c r="B238" s="388">
        <v>30.7</v>
      </c>
      <c r="C238" s="381">
        <v>267</v>
      </c>
      <c r="D238" s="381">
        <v>135</v>
      </c>
      <c r="E238" s="382">
        <v>5.5</v>
      </c>
      <c r="F238" s="382">
        <v>8.6999999999999993</v>
      </c>
      <c r="G238" s="381">
        <v>15</v>
      </c>
      <c r="H238" s="389">
        <v>39.15</v>
      </c>
      <c r="I238" s="383">
        <v>2</v>
      </c>
      <c r="J238" s="487">
        <v>0.6</v>
      </c>
      <c r="K238" s="488"/>
      <c r="L238" s="369">
        <v>0.5</v>
      </c>
      <c r="M238" s="384">
        <v>0.6</v>
      </c>
      <c r="N238" s="480">
        <v>0.17</v>
      </c>
      <c r="O238" s="371">
        <v>0.42</v>
      </c>
      <c r="P238" s="371">
        <v>0.67</v>
      </c>
      <c r="Q238" s="371">
        <v>0.37</v>
      </c>
      <c r="R238" s="371">
        <f t="shared" si="22"/>
        <v>0.62</v>
      </c>
      <c r="S238" s="371">
        <f t="shared" si="23"/>
        <v>0.87</v>
      </c>
      <c r="T238" s="372">
        <f t="shared" si="20"/>
        <v>19.359646113995765</v>
      </c>
      <c r="U238" s="373"/>
      <c r="V238" s="372">
        <f t="shared" si="21"/>
        <v>14.988113120512848</v>
      </c>
      <c r="W238" s="373"/>
      <c r="X238" s="371">
        <v>0.67</v>
      </c>
      <c r="Y238" s="371">
        <v>0.72</v>
      </c>
      <c r="Z238" s="371">
        <v>0.83</v>
      </c>
      <c r="AA238" s="371">
        <v>1.46</v>
      </c>
      <c r="AB238" s="371">
        <v>1.88</v>
      </c>
      <c r="AC238" s="371">
        <v>3</v>
      </c>
      <c r="AD238" s="371">
        <v>3.3</v>
      </c>
      <c r="AE238" s="371">
        <v>3.6</v>
      </c>
      <c r="AF238" s="371">
        <v>4</v>
      </c>
      <c r="AG238" s="371">
        <v>5</v>
      </c>
      <c r="AH238" s="374" t="s">
        <v>587</v>
      </c>
      <c r="AI238" s="371">
        <v>0.2</v>
      </c>
      <c r="AJ238" s="371">
        <v>0.313</v>
      </c>
      <c r="AK238" s="371">
        <v>0.3</v>
      </c>
      <c r="AL238" s="371">
        <v>0.41299999999999998</v>
      </c>
      <c r="AM238" s="371">
        <v>0.4</v>
      </c>
      <c r="AN238" s="371">
        <v>0.51300000000000001</v>
      </c>
      <c r="AO238" s="371">
        <v>0.5</v>
      </c>
      <c r="AP238" s="371">
        <v>0.61299999999999999</v>
      </c>
      <c r="AQ238" s="371">
        <v>1.68</v>
      </c>
      <c r="AR238" s="375">
        <v>1.47</v>
      </c>
      <c r="AS238" s="375">
        <v>1.8480000000000001</v>
      </c>
      <c r="AT238" s="375">
        <v>1.617</v>
      </c>
      <c r="AU238" s="376">
        <v>0.52</v>
      </c>
      <c r="AV238" s="377">
        <v>0.12</v>
      </c>
      <c r="AW238" s="385"/>
      <c r="AX238" s="385"/>
      <c r="AY238" s="385"/>
      <c r="AZ238" s="385"/>
      <c r="BA238" s="398"/>
      <c r="BB238" s="398"/>
      <c r="BC238" s="398"/>
      <c r="BD238" s="398"/>
      <c r="BE238" s="397"/>
      <c r="BF238" s="398"/>
      <c r="BG238" s="398"/>
      <c r="BH238" s="398"/>
      <c r="BI238" s="398"/>
      <c r="BJ238" s="398"/>
      <c r="BK238" s="398"/>
      <c r="BL238" s="386">
        <v>0.6</v>
      </c>
      <c r="BM238" s="386">
        <v>0.6</v>
      </c>
      <c r="BN238" s="375">
        <v>0.6</v>
      </c>
      <c r="BO238" s="386">
        <v>0.6</v>
      </c>
      <c r="BP238" s="386">
        <v>0.6</v>
      </c>
      <c r="BQ238" s="386">
        <v>0.5</v>
      </c>
      <c r="BR238" s="386">
        <v>0.5</v>
      </c>
      <c r="BS238" s="386">
        <v>0.5</v>
      </c>
      <c r="BT238" s="386">
        <v>0.5</v>
      </c>
      <c r="BU238" s="386">
        <v>0.4</v>
      </c>
      <c r="BV238" s="386">
        <v>0.3</v>
      </c>
      <c r="BW238" s="386">
        <v>0.3</v>
      </c>
      <c r="BX238" s="385"/>
      <c r="BY238" s="385"/>
      <c r="BZ238" s="385"/>
      <c r="CA238" s="385"/>
      <c r="CB238" s="398"/>
      <c r="CC238" s="398"/>
      <c r="CD238" s="398"/>
      <c r="CE238" s="398"/>
      <c r="CF238" s="397"/>
      <c r="CG238" s="398"/>
      <c r="CH238" s="398"/>
      <c r="CI238" s="398"/>
      <c r="CJ238" s="398"/>
      <c r="CK238" s="398"/>
      <c r="CL238" s="398"/>
      <c r="CM238" s="386">
        <v>1</v>
      </c>
      <c r="CN238" s="386">
        <v>1</v>
      </c>
      <c r="CO238" s="375">
        <v>0.9</v>
      </c>
      <c r="CP238" s="386">
        <v>0.9</v>
      </c>
      <c r="CQ238" s="386">
        <v>0.9</v>
      </c>
      <c r="CR238" s="386">
        <v>0.8</v>
      </c>
      <c r="CS238" s="386">
        <v>0.8</v>
      </c>
      <c r="CT238" s="386">
        <v>0.8</v>
      </c>
      <c r="CU238" s="386">
        <v>0.7</v>
      </c>
      <c r="CV238" s="386">
        <v>0.7</v>
      </c>
      <c r="CW238" s="386">
        <v>0.5</v>
      </c>
      <c r="CX238" s="375">
        <v>0.5</v>
      </c>
      <c r="CY238" s="385"/>
      <c r="CZ238" s="385"/>
      <c r="DA238" s="385"/>
      <c r="DB238" s="385"/>
      <c r="DC238" s="398"/>
      <c r="DD238" s="398"/>
      <c r="DE238" s="398"/>
      <c r="DF238" s="398"/>
      <c r="DG238" s="397"/>
      <c r="DH238" s="398"/>
      <c r="DI238" s="398"/>
      <c r="DJ238" s="398"/>
      <c r="DK238" s="398"/>
      <c r="DL238" s="398"/>
      <c r="DM238" s="398"/>
      <c r="DN238" s="386">
        <v>1.1000000000000001</v>
      </c>
      <c r="DO238" s="386">
        <v>1.1000000000000001</v>
      </c>
      <c r="DP238" s="386">
        <v>1.1000000000000001</v>
      </c>
      <c r="DQ238" s="386">
        <v>1</v>
      </c>
      <c r="DR238" s="386">
        <v>1</v>
      </c>
      <c r="DS238" s="386">
        <v>0.9</v>
      </c>
      <c r="DT238" s="386">
        <v>0.9</v>
      </c>
      <c r="DU238" s="386">
        <v>0.8</v>
      </c>
      <c r="DV238" s="386">
        <v>0.8</v>
      </c>
      <c r="DW238" s="386">
        <v>0.7</v>
      </c>
      <c r="DX238" s="386">
        <v>0.7</v>
      </c>
      <c r="DY238" s="386">
        <v>0.6</v>
      </c>
      <c r="DZ238" s="385"/>
      <c r="EA238" s="385"/>
      <c r="EB238" s="385"/>
      <c r="EC238" s="385"/>
      <c r="ED238" s="398"/>
      <c r="EE238" s="398"/>
      <c r="EF238" s="398"/>
      <c r="EG238" s="398"/>
      <c r="EH238" s="397"/>
      <c r="EI238" s="398"/>
      <c r="EJ238" s="398"/>
      <c r="EK238" s="398"/>
      <c r="EL238" s="398"/>
      <c r="EM238" s="398"/>
      <c r="EN238" s="398"/>
      <c r="EO238" s="386">
        <v>1.2</v>
      </c>
      <c r="EP238" s="386">
        <v>1.2</v>
      </c>
      <c r="EQ238" s="386">
        <v>1.2</v>
      </c>
      <c r="ER238" s="386">
        <v>1.1000000000000001</v>
      </c>
      <c r="ES238" s="386">
        <v>1.1000000000000001</v>
      </c>
      <c r="ET238" s="386">
        <v>1</v>
      </c>
      <c r="EU238" s="386">
        <v>1</v>
      </c>
      <c r="EV238" s="386">
        <v>0.9</v>
      </c>
      <c r="EW238" s="386">
        <v>0.9</v>
      </c>
      <c r="EX238" s="386">
        <v>0.8</v>
      </c>
      <c r="EY238" s="386">
        <v>0.8</v>
      </c>
      <c r="EZ238" s="386">
        <v>0.7</v>
      </c>
      <c r="FA238" s="385"/>
      <c r="FB238" s="385"/>
      <c r="FC238" s="385"/>
      <c r="FD238" s="385"/>
      <c r="FE238" s="398"/>
      <c r="FF238" s="398"/>
      <c r="FG238" s="398"/>
      <c r="FH238" s="398"/>
      <c r="FI238" s="386">
        <v>1.7</v>
      </c>
      <c r="FJ238" s="386">
        <v>1.5</v>
      </c>
      <c r="FK238" s="386">
        <v>1.5</v>
      </c>
      <c r="FL238" s="386">
        <v>1.4</v>
      </c>
      <c r="FM238" s="386">
        <v>1.4</v>
      </c>
      <c r="FN238" s="386">
        <v>1.3</v>
      </c>
      <c r="FO238" s="386">
        <v>1.3</v>
      </c>
      <c r="FP238" s="386">
        <v>1.3</v>
      </c>
      <c r="FQ238" s="386">
        <v>1.2</v>
      </c>
      <c r="FR238" s="386">
        <v>1.2</v>
      </c>
      <c r="FS238" s="386">
        <v>1.2</v>
      </c>
      <c r="FT238" s="386">
        <v>1.1000000000000001</v>
      </c>
      <c r="FU238" s="386">
        <v>1.1000000000000001</v>
      </c>
      <c r="FV238" s="386">
        <v>1.1000000000000001</v>
      </c>
      <c r="FW238" s="386">
        <v>1.1000000000000001</v>
      </c>
      <c r="FX238" s="386">
        <v>1</v>
      </c>
      <c r="FY238" s="386">
        <v>1</v>
      </c>
      <c r="FZ238" s="386">
        <v>1</v>
      </c>
      <c r="GA238" s="386">
        <v>1</v>
      </c>
      <c r="GB238" s="387"/>
      <c r="GC238" s="484">
        <v>38.277766296000003</v>
      </c>
      <c r="GD238" s="484">
        <v>48.308544585</v>
      </c>
      <c r="GE238" s="484">
        <v>63.044957367000009</v>
      </c>
      <c r="GF238" s="484">
        <v>69.912283896000005</v>
      </c>
      <c r="GG238" s="485">
        <v>83.119694994</v>
      </c>
      <c r="GH238" s="486">
        <v>7.2891200970000014</v>
      </c>
      <c r="GI238" s="484">
        <v>6.0105583440000014</v>
      </c>
      <c r="GJ238" s="484">
        <v>7.987715694000002</v>
      </c>
      <c r="GK238" s="484">
        <v>11.058900111000003</v>
      </c>
      <c r="GL238" s="484">
        <v>5.2196954040000012</v>
      </c>
      <c r="GM238" s="484">
        <v>4.8901691789999999</v>
      </c>
      <c r="GN238" s="484">
        <v>5.5360405799999999</v>
      </c>
      <c r="GO238" s="485">
        <v>7.7109136650000005</v>
      </c>
    </row>
    <row r="239" spans="1:197" hidden="1">
      <c r="A239" s="379" t="s">
        <v>841</v>
      </c>
      <c r="B239" s="388">
        <v>36.5</v>
      </c>
      <c r="C239" s="381">
        <v>297</v>
      </c>
      <c r="D239" s="381">
        <v>150</v>
      </c>
      <c r="E239" s="382">
        <v>6.1</v>
      </c>
      <c r="F239" s="382">
        <v>9.1999999999999993</v>
      </c>
      <c r="G239" s="381">
        <v>15</v>
      </c>
      <c r="H239" s="389">
        <v>46.53</v>
      </c>
      <c r="I239" s="383">
        <v>2</v>
      </c>
      <c r="J239" s="487">
        <v>0.6</v>
      </c>
      <c r="K239" s="488"/>
      <c r="L239" s="369">
        <v>0.5</v>
      </c>
      <c r="M239" s="384">
        <v>0.6</v>
      </c>
      <c r="N239" s="480">
        <v>0.216</v>
      </c>
      <c r="O239" s="371">
        <v>0.46600000000000003</v>
      </c>
      <c r="P239" s="371">
        <v>0.71599999999999997</v>
      </c>
      <c r="Q239" s="371">
        <v>0.41599999999999998</v>
      </c>
      <c r="R239" s="371">
        <f t="shared" si="22"/>
        <v>0.66599999999999993</v>
      </c>
      <c r="S239" s="371">
        <f t="shared" si="23"/>
        <v>0.91599999999999993</v>
      </c>
      <c r="T239" s="372">
        <f t="shared" si="20"/>
        <v>19.359646113995765</v>
      </c>
      <c r="U239" s="373"/>
      <c r="V239" s="372">
        <f t="shared" si="21"/>
        <v>14.988113120512848</v>
      </c>
      <c r="W239" s="373"/>
      <c r="X239" s="371">
        <v>0.67</v>
      </c>
      <c r="Y239" s="371">
        <v>0.72</v>
      </c>
      <c r="Z239" s="371">
        <v>0.83</v>
      </c>
      <c r="AA239" s="371">
        <v>1.46</v>
      </c>
      <c r="AB239" s="371">
        <v>1.88</v>
      </c>
      <c r="AC239" s="371">
        <v>3</v>
      </c>
      <c r="AD239" s="371">
        <v>3.3</v>
      </c>
      <c r="AE239" s="371">
        <v>3.6</v>
      </c>
      <c r="AF239" s="371">
        <v>4</v>
      </c>
      <c r="AG239" s="371">
        <v>5</v>
      </c>
      <c r="AH239" s="374" t="s">
        <v>587</v>
      </c>
      <c r="AI239" s="371">
        <v>0.2</v>
      </c>
      <c r="AJ239" s="371">
        <v>0.313</v>
      </c>
      <c r="AK239" s="371">
        <v>0.3</v>
      </c>
      <c r="AL239" s="371">
        <v>0.41299999999999998</v>
      </c>
      <c r="AM239" s="371">
        <v>0.4</v>
      </c>
      <c r="AN239" s="371">
        <v>0.51300000000000001</v>
      </c>
      <c r="AO239" s="371">
        <v>0.5</v>
      </c>
      <c r="AP239" s="371">
        <v>0.61299999999999999</v>
      </c>
      <c r="AQ239" s="371">
        <v>1.68</v>
      </c>
      <c r="AR239" s="375">
        <v>1.47</v>
      </c>
      <c r="AS239" s="375">
        <v>1.8480000000000001</v>
      </c>
      <c r="AT239" s="375">
        <v>1.617</v>
      </c>
      <c r="AU239" s="376">
        <v>0.52</v>
      </c>
      <c r="AV239" s="377">
        <v>0.12</v>
      </c>
      <c r="AW239" s="385"/>
      <c r="AX239" s="385"/>
      <c r="AY239" s="385"/>
      <c r="AZ239" s="385"/>
      <c r="BA239" s="398"/>
      <c r="BB239" s="398"/>
      <c r="BC239" s="398"/>
      <c r="BD239" s="398"/>
      <c r="BE239" s="397"/>
      <c r="BF239" s="398"/>
      <c r="BG239" s="398"/>
      <c r="BH239" s="398"/>
      <c r="BI239" s="398"/>
      <c r="BJ239" s="398"/>
      <c r="BK239" s="398"/>
      <c r="BL239" s="386">
        <v>0.6</v>
      </c>
      <c r="BM239" s="386">
        <v>0.6</v>
      </c>
      <c r="BN239" s="375">
        <v>0.6</v>
      </c>
      <c r="BO239" s="386">
        <v>0.6</v>
      </c>
      <c r="BP239" s="386">
        <v>0.6</v>
      </c>
      <c r="BQ239" s="386">
        <v>0.5</v>
      </c>
      <c r="BR239" s="386">
        <v>0.5</v>
      </c>
      <c r="BS239" s="386">
        <v>0.5</v>
      </c>
      <c r="BT239" s="386">
        <v>0.5</v>
      </c>
      <c r="BU239" s="386">
        <v>0.4</v>
      </c>
      <c r="BV239" s="386">
        <v>0.3</v>
      </c>
      <c r="BW239" s="386">
        <v>0.3</v>
      </c>
      <c r="BX239" s="385"/>
      <c r="BY239" s="385"/>
      <c r="BZ239" s="385"/>
      <c r="CA239" s="385"/>
      <c r="CB239" s="398"/>
      <c r="CC239" s="398"/>
      <c r="CD239" s="398"/>
      <c r="CE239" s="398"/>
      <c r="CF239" s="397"/>
      <c r="CG239" s="398"/>
      <c r="CH239" s="398"/>
      <c r="CI239" s="398"/>
      <c r="CJ239" s="398"/>
      <c r="CK239" s="398"/>
      <c r="CL239" s="398"/>
      <c r="CM239" s="386">
        <v>1</v>
      </c>
      <c r="CN239" s="386">
        <v>1</v>
      </c>
      <c r="CO239" s="375">
        <v>0.9</v>
      </c>
      <c r="CP239" s="386">
        <v>0.9</v>
      </c>
      <c r="CQ239" s="386">
        <v>0.9</v>
      </c>
      <c r="CR239" s="386">
        <v>0.8</v>
      </c>
      <c r="CS239" s="386">
        <v>0.8</v>
      </c>
      <c r="CT239" s="386">
        <v>0.8</v>
      </c>
      <c r="CU239" s="386">
        <v>0.7</v>
      </c>
      <c r="CV239" s="386">
        <v>0.7</v>
      </c>
      <c r="CW239" s="386">
        <v>0.5</v>
      </c>
      <c r="CX239" s="375">
        <v>0.5</v>
      </c>
      <c r="CY239" s="385"/>
      <c r="CZ239" s="385"/>
      <c r="DA239" s="385"/>
      <c r="DB239" s="385"/>
      <c r="DC239" s="398"/>
      <c r="DD239" s="398"/>
      <c r="DE239" s="398"/>
      <c r="DF239" s="398"/>
      <c r="DG239" s="397"/>
      <c r="DH239" s="398"/>
      <c r="DI239" s="398"/>
      <c r="DJ239" s="398"/>
      <c r="DK239" s="398"/>
      <c r="DL239" s="398"/>
      <c r="DM239" s="398"/>
      <c r="DN239" s="386">
        <v>1.1000000000000001</v>
      </c>
      <c r="DO239" s="386">
        <v>1.1000000000000001</v>
      </c>
      <c r="DP239" s="386">
        <v>1.1000000000000001</v>
      </c>
      <c r="DQ239" s="386">
        <v>1</v>
      </c>
      <c r="DR239" s="386">
        <v>1</v>
      </c>
      <c r="DS239" s="386">
        <v>0.9</v>
      </c>
      <c r="DT239" s="386">
        <v>0.9</v>
      </c>
      <c r="DU239" s="386">
        <v>0.8</v>
      </c>
      <c r="DV239" s="386">
        <v>0.8</v>
      </c>
      <c r="DW239" s="386">
        <v>0.7</v>
      </c>
      <c r="DX239" s="386">
        <v>0.7</v>
      </c>
      <c r="DY239" s="386">
        <v>0.6</v>
      </c>
      <c r="DZ239" s="385"/>
      <c r="EA239" s="385"/>
      <c r="EB239" s="385"/>
      <c r="EC239" s="385"/>
      <c r="ED239" s="398"/>
      <c r="EE239" s="398"/>
      <c r="EF239" s="398"/>
      <c r="EG239" s="398"/>
      <c r="EH239" s="397"/>
      <c r="EI239" s="398"/>
      <c r="EJ239" s="398"/>
      <c r="EK239" s="398"/>
      <c r="EL239" s="398"/>
      <c r="EM239" s="398"/>
      <c r="EN239" s="398"/>
      <c r="EO239" s="386">
        <v>1.2</v>
      </c>
      <c r="EP239" s="386">
        <v>1.2</v>
      </c>
      <c r="EQ239" s="386">
        <v>1.2</v>
      </c>
      <c r="ER239" s="386">
        <v>1.1000000000000001</v>
      </c>
      <c r="ES239" s="386">
        <v>1.1000000000000001</v>
      </c>
      <c r="ET239" s="386">
        <v>1</v>
      </c>
      <c r="EU239" s="386">
        <v>1</v>
      </c>
      <c r="EV239" s="386">
        <v>0.9</v>
      </c>
      <c r="EW239" s="386">
        <v>0.9</v>
      </c>
      <c r="EX239" s="386">
        <v>0.8</v>
      </c>
      <c r="EY239" s="386">
        <v>0.8</v>
      </c>
      <c r="EZ239" s="386">
        <v>0.7</v>
      </c>
      <c r="FA239" s="385"/>
      <c r="FB239" s="385"/>
      <c r="FC239" s="385"/>
      <c r="FD239" s="385"/>
      <c r="FE239" s="398"/>
      <c r="FF239" s="398"/>
      <c r="FG239" s="398"/>
      <c r="FH239" s="398"/>
      <c r="FI239" s="386">
        <v>1.7</v>
      </c>
      <c r="FJ239" s="386">
        <v>1.5</v>
      </c>
      <c r="FK239" s="386">
        <v>1.5</v>
      </c>
      <c r="FL239" s="386">
        <v>1.4</v>
      </c>
      <c r="FM239" s="386">
        <v>1.4</v>
      </c>
      <c r="FN239" s="386">
        <v>1.3</v>
      </c>
      <c r="FO239" s="386">
        <v>1.3</v>
      </c>
      <c r="FP239" s="386">
        <v>1.3</v>
      </c>
      <c r="FQ239" s="386">
        <v>1.2</v>
      </c>
      <c r="FR239" s="386">
        <v>1.2</v>
      </c>
      <c r="FS239" s="386">
        <v>1.2</v>
      </c>
      <c r="FT239" s="386">
        <v>1.1000000000000001</v>
      </c>
      <c r="FU239" s="386">
        <v>1.1000000000000001</v>
      </c>
      <c r="FV239" s="386">
        <v>1.1000000000000001</v>
      </c>
      <c r="FW239" s="386">
        <v>1.1000000000000001</v>
      </c>
      <c r="FX239" s="386">
        <v>1</v>
      </c>
      <c r="FY239" s="386">
        <v>1</v>
      </c>
      <c r="FZ239" s="386">
        <v>1</v>
      </c>
      <c r="GA239" s="386">
        <v>1</v>
      </c>
      <c r="GB239" s="387"/>
      <c r="GC239" s="484">
        <v>36.656497269000006</v>
      </c>
      <c r="GD239" s="484">
        <v>46.160033598000012</v>
      </c>
      <c r="GE239" s="484">
        <v>60.118764489</v>
      </c>
      <c r="GF239" s="484">
        <v>66.472030107000009</v>
      </c>
      <c r="GG239" s="485">
        <v>79.125837146999999</v>
      </c>
      <c r="GH239" s="486">
        <v>7.2891200970000014</v>
      </c>
      <c r="GI239" s="484">
        <v>6.0105583440000014</v>
      </c>
      <c r="GJ239" s="484">
        <v>7.987715694000002</v>
      </c>
      <c r="GK239" s="484">
        <v>11.058900111000003</v>
      </c>
      <c r="GL239" s="484">
        <v>5.2196954040000012</v>
      </c>
      <c r="GM239" s="484">
        <v>4.8901691789999999</v>
      </c>
      <c r="GN239" s="484">
        <v>5.5360405799999999</v>
      </c>
      <c r="GO239" s="485">
        <v>7.7109136650000005</v>
      </c>
    </row>
    <row r="240" spans="1:197" hidden="1">
      <c r="A240" s="379" t="s">
        <v>842</v>
      </c>
      <c r="B240" s="388">
        <v>43</v>
      </c>
      <c r="C240" s="381">
        <v>327</v>
      </c>
      <c r="D240" s="381">
        <v>160</v>
      </c>
      <c r="E240" s="382">
        <v>6.5</v>
      </c>
      <c r="F240" s="382">
        <v>10</v>
      </c>
      <c r="G240" s="381">
        <v>18</v>
      </c>
      <c r="H240" s="389">
        <v>54.74</v>
      </c>
      <c r="I240" s="383">
        <v>3</v>
      </c>
      <c r="J240" s="487">
        <v>0.6</v>
      </c>
      <c r="K240" s="488"/>
      <c r="L240" s="369">
        <v>0.5</v>
      </c>
      <c r="M240" s="384">
        <v>0.6</v>
      </c>
      <c r="N240" s="480">
        <v>0.23699999999999999</v>
      </c>
      <c r="O240" s="371">
        <v>0.48699999999999999</v>
      </c>
      <c r="P240" s="371">
        <v>0.73699999999999999</v>
      </c>
      <c r="Q240" s="371">
        <v>0.437</v>
      </c>
      <c r="R240" s="371">
        <f t="shared" si="22"/>
        <v>0.68700000000000006</v>
      </c>
      <c r="S240" s="371">
        <f t="shared" si="23"/>
        <v>0.93700000000000006</v>
      </c>
      <c r="T240" s="372">
        <f t="shared" si="20"/>
        <v>19.359646113995765</v>
      </c>
      <c r="U240" s="373"/>
      <c r="V240" s="372">
        <f t="shared" si="21"/>
        <v>14.988113120512848</v>
      </c>
      <c r="W240" s="373"/>
      <c r="X240" s="371">
        <v>0.67</v>
      </c>
      <c r="Y240" s="371">
        <v>0.72</v>
      </c>
      <c r="Z240" s="371">
        <v>0.83</v>
      </c>
      <c r="AA240" s="371">
        <v>1.46</v>
      </c>
      <c r="AB240" s="371">
        <v>1.88</v>
      </c>
      <c r="AC240" s="371">
        <v>3</v>
      </c>
      <c r="AD240" s="371">
        <v>3.3</v>
      </c>
      <c r="AE240" s="371">
        <v>3.6</v>
      </c>
      <c r="AF240" s="371">
        <v>4</v>
      </c>
      <c r="AG240" s="371">
        <v>5</v>
      </c>
      <c r="AH240" s="374" t="s">
        <v>587</v>
      </c>
      <c r="AI240" s="371">
        <v>0.2</v>
      </c>
      <c r="AJ240" s="371">
        <v>0.313</v>
      </c>
      <c r="AK240" s="371">
        <v>0.3</v>
      </c>
      <c r="AL240" s="371">
        <v>0.41299999999999998</v>
      </c>
      <c r="AM240" s="371">
        <v>0.4</v>
      </c>
      <c r="AN240" s="371">
        <v>0.51300000000000001</v>
      </c>
      <c r="AO240" s="371">
        <v>0.5</v>
      </c>
      <c r="AP240" s="371">
        <v>0.61299999999999999</v>
      </c>
      <c r="AQ240" s="371">
        <v>1.68</v>
      </c>
      <c r="AR240" s="375">
        <v>1.47</v>
      </c>
      <c r="AS240" s="375">
        <v>1.8480000000000001</v>
      </c>
      <c r="AT240" s="375">
        <v>1.617</v>
      </c>
      <c r="AU240" s="376">
        <v>0.54</v>
      </c>
      <c r="AV240" s="377">
        <v>0.14000000000000001</v>
      </c>
      <c r="AW240" s="385"/>
      <c r="AX240" s="385"/>
      <c r="AY240" s="385"/>
      <c r="AZ240" s="385"/>
      <c r="BA240" s="398"/>
      <c r="BB240" s="398"/>
      <c r="BC240" s="398"/>
      <c r="BD240" s="398"/>
      <c r="BE240" s="397"/>
      <c r="BF240" s="398"/>
      <c r="BG240" s="398"/>
      <c r="BH240" s="398"/>
      <c r="BI240" s="398"/>
      <c r="BJ240" s="398"/>
      <c r="BK240" s="398"/>
      <c r="BL240" s="386">
        <v>0.6</v>
      </c>
      <c r="BM240" s="386">
        <v>0.6</v>
      </c>
      <c r="BN240" s="375">
        <v>0.6</v>
      </c>
      <c r="BO240" s="386">
        <v>0.6</v>
      </c>
      <c r="BP240" s="386">
        <v>0.6</v>
      </c>
      <c r="BQ240" s="386">
        <v>0.5</v>
      </c>
      <c r="BR240" s="386">
        <v>0.5</v>
      </c>
      <c r="BS240" s="386">
        <v>0.5</v>
      </c>
      <c r="BT240" s="386">
        <v>0.5</v>
      </c>
      <c r="BU240" s="386">
        <v>0.4</v>
      </c>
      <c r="BV240" s="386">
        <v>0.3</v>
      </c>
      <c r="BW240" s="386">
        <v>0.3</v>
      </c>
      <c r="BX240" s="385"/>
      <c r="BY240" s="385"/>
      <c r="BZ240" s="385"/>
      <c r="CA240" s="385"/>
      <c r="CB240" s="398"/>
      <c r="CC240" s="398"/>
      <c r="CD240" s="398"/>
      <c r="CE240" s="398"/>
      <c r="CF240" s="397"/>
      <c r="CG240" s="398"/>
      <c r="CH240" s="398"/>
      <c r="CI240" s="398"/>
      <c r="CJ240" s="398"/>
      <c r="CK240" s="398"/>
      <c r="CL240" s="398"/>
      <c r="CM240" s="386">
        <v>1</v>
      </c>
      <c r="CN240" s="386">
        <v>1</v>
      </c>
      <c r="CO240" s="375">
        <v>0.9</v>
      </c>
      <c r="CP240" s="386">
        <v>0.9</v>
      </c>
      <c r="CQ240" s="386">
        <v>0.9</v>
      </c>
      <c r="CR240" s="386">
        <v>0.8</v>
      </c>
      <c r="CS240" s="386">
        <v>0.8</v>
      </c>
      <c r="CT240" s="386">
        <v>0.8</v>
      </c>
      <c r="CU240" s="386">
        <v>0.7</v>
      </c>
      <c r="CV240" s="386">
        <v>0.7</v>
      </c>
      <c r="CW240" s="386">
        <v>0.5</v>
      </c>
      <c r="CX240" s="375">
        <v>0.5</v>
      </c>
      <c r="CY240" s="385"/>
      <c r="CZ240" s="385"/>
      <c r="DA240" s="385"/>
      <c r="DB240" s="385"/>
      <c r="DC240" s="398"/>
      <c r="DD240" s="398"/>
      <c r="DE240" s="398"/>
      <c r="DF240" s="398"/>
      <c r="DG240" s="397"/>
      <c r="DH240" s="398"/>
      <c r="DI240" s="398"/>
      <c r="DJ240" s="398"/>
      <c r="DK240" s="398"/>
      <c r="DL240" s="398"/>
      <c r="DM240" s="398"/>
      <c r="DN240" s="386">
        <v>1.1000000000000001</v>
      </c>
      <c r="DO240" s="386">
        <v>1.1000000000000001</v>
      </c>
      <c r="DP240" s="386">
        <v>1.1000000000000001</v>
      </c>
      <c r="DQ240" s="386">
        <v>1</v>
      </c>
      <c r="DR240" s="386">
        <v>1</v>
      </c>
      <c r="DS240" s="386">
        <v>0.9</v>
      </c>
      <c r="DT240" s="386">
        <v>0.9</v>
      </c>
      <c r="DU240" s="386">
        <v>0.8</v>
      </c>
      <c r="DV240" s="386">
        <v>0.8</v>
      </c>
      <c r="DW240" s="386">
        <v>0.7</v>
      </c>
      <c r="DX240" s="386">
        <v>0.7</v>
      </c>
      <c r="DY240" s="386">
        <v>0.6</v>
      </c>
      <c r="DZ240" s="385"/>
      <c r="EA240" s="385"/>
      <c r="EB240" s="385"/>
      <c r="EC240" s="385"/>
      <c r="ED240" s="398"/>
      <c r="EE240" s="398"/>
      <c r="EF240" s="398"/>
      <c r="EG240" s="398"/>
      <c r="EH240" s="397"/>
      <c r="EI240" s="398"/>
      <c r="EJ240" s="398"/>
      <c r="EK240" s="398"/>
      <c r="EL240" s="398"/>
      <c r="EM240" s="398"/>
      <c r="EN240" s="398"/>
      <c r="EO240" s="386">
        <v>1.2</v>
      </c>
      <c r="EP240" s="386">
        <v>1.2</v>
      </c>
      <c r="EQ240" s="386">
        <v>1.2</v>
      </c>
      <c r="ER240" s="386">
        <v>1.1000000000000001</v>
      </c>
      <c r="ES240" s="386">
        <v>1.1000000000000001</v>
      </c>
      <c r="ET240" s="386">
        <v>1</v>
      </c>
      <c r="EU240" s="386">
        <v>1</v>
      </c>
      <c r="EV240" s="386">
        <v>0.9</v>
      </c>
      <c r="EW240" s="386">
        <v>0.9</v>
      </c>
      <c r="EX240" s="386">
        <v>0.8</v>
      </c>
      <c r="EY240" s="386">
        <v>0.8</v>
      </c>
      <c r="EZ240" s="386">
        <v>0.7</v>
      </c>
      <c r="FA240" s="385"/>
      <c r="FB240" s="385"/>
      <c r="FC240" s="385"/>
      <c r="FD240" s="385"/>
      <c r="FE240" s="398"/>
      <c r="FF240" s="398"/>
      <c r="FG240" s="398"/>
      <c r="FH240" s="398"/>
      <c r="FI240" s="386">
        <v>1.7</v>
      </c>
      <c r="FJ240" s="386">
        <v>1.6</v>
      </c>
      <c r="FK240" s="386">
        <v>1.6</v>
      </c>
      <c r="FL240" s="386">
        <v>1.6</v>
      </c>
      <c r="FM240" s="386">
        <v>1.6</v>
      </c>
      <c r="FN240" s="386">
        <v>1.6</v>
      </c>
      <c r="FO240" s="386">
        <v>1.5</v>
      </c>
      <c r="FP240" s="386">
        <v>1.5</v>
      </c>
      <c r="FQ240" s="386">
        <v>1.5</v>
      </c>
      <c r="FR240" s="386">
        <v>1.5</v>
      </c>
      <c r="FS240" s="386">
        <v>1.4</v>
      </c>
      <c r="FT240" s="386">
        <v>1.4</v>
      </c>
      <c r="FU240" s="386">
        <v>1.3</v>
      </c>
      <c r="FV240" s="386">
        <v>1.3</v>
      </c>
      <c r="FW240" s="386">
        <v>1.3</v>
      </c>
      <c r="FX240" s="386">
        <v>1.2</v>
      </c>
      <c r="FY240" s="386">
        <v>1.2</v>
      </c>
      <c r="FZ240" s="386">
        <v>1.1000000000000001</v>
      </c>
      <c r="GA240" s="386">
        <v>1.1000000000000001</v>
      </c>
      <c r="GB240" s="387"/>
      <c r="GC240" s="484">
        <v>40.742622459000003</v>
      </c>
      <c r="GD240" s="484">
        <v>49.428933749999999</v>
      </c>
      <c r="GE240" s="484">
        <v>62.161827084000002</v>
      </c>
      <c r="GF240" s="484">
        <v>68.093299134000006</v>
      </c>
      <c r="GG240" s="485">
        <v>79.191742392000009</v>
      </c>
      <c r="GH240" s="486">
        <v>7.2891200970000014</v>
      </c>
      <c r="GI240" s="484">
        <v>6.0105583440000014</v>
      </c>
      <c r="GJ240" s="484">
        <v>7.987715694000002</v>
      </c>
      <c r="GK240" s="484">
        <v>11.058900111000003</v>
      </c>
      <c r="GL240" s="484">
        <v>5.2196954040000012</v>
      </c>
      <c r="GM240" s="484">
        <v>4.8901691789999999</v>
      </c>
      <c r="GN240" s="484">
        <v>5.5360405799999999</v>
      </c>
      <c r="GO240" s="485">
        <v>7.7109136650000005</v>
      </c>
    </row>
    <row r="241" spans="1:197" hidden="1">
      <c r="A241" s="379" t="s">
        <v>843</v>
      </c>
      <c r="B241" s="388">
        <v>50.2</v>
      </c>
      <c r="C241" s="381">
        <v>357.6</v>
      </c>
      <c r="D241" s="381">
        <v>170</v>
      </c>
      <c r="E241" s="382">
        <v>6.6</v>
      </c>
      <c r="F241" s="382">
        <v>11.5</v>
      </c>
      <c r="G241" s="381">
        <v>18</v>
      </c>
      <c r="H241" s="389">
        <v>63.96</v>
      </c>
      <c r="I241" s="383">
        <v>3</v>
      </c>
      <c r="J241" s="487">
        <v>0.6</v>
      </c>
      <c r="K241" s="488"/>
      <c r="L241" s="369">
        <v>0.5</v>
      </c>
      <c r="M241" s="384">
        <v>0.6</v>
      </c>
      <c r="N241" s="480">
        <v>0.25900000000000001</v>
      </c>
      <c r="O241" s="371">
        <v>0.50900000000000001</v>
      </c>
      <c r="P241" s="371">
        <v>0.75900000000000001</v>
      </c>
      <c r="Q241" s="371">
        <v>0.45900000000000002</v>
      </c>
      <c r="R241" s="371">
        <f t="shared" si="22"/>
        <v>0.70900000000000007</v>
      </c>
      <c r="S241" s="371">
        <f t="shared" si="23"/>
        <v>0.95900000000000007</v>
      </c>
      <c r="T241" s="372">
        <f t="shared" si="20"/>
        <v>19.359646113995765</v>
      </c>
      <c r="U241" s="373"/>
      <c r="V241" s="372">
        <f t="shared" si="21"/>
        <v>14.988113120512848</v>
      </c>
      <c r="W241" s="373"/>
      <c r="X241" s="371">
        <v>0.67</v>
      </c>
      <c r="Y241" s="371">
        <v>0.72</v>
      </c>
      <c r="Z241" s="371">
        <v>0.83</v>
      </c>
      <c r="AA241" s="371">
        <v>1.46</v>
      </c>
      <c r="AB241" s="371">
        <v>1.88</v>
      </c>
      <c r="AC241" s="371">
        <v>3</v>
      </c>
      <c r="AD241" s="371">
        <v>3.3</v>
      </c>
      <c r="AE241" s="371">
        <v>3.6</v>
      </c>
      <c r="AF241" s="371">
        <v>4</v>
      </c>
      <c r="AG241" s="371">
        <v>5</v>
      </c>
      <c r="AH241" s="374" t="s">
        <v>587</v>
      </c>
      <c r="AI241" s="371">
        <v>0.2</v>
      </c>
      <c r="AJ241" s="371">
        <v>0.313</v>
      </c>
      <c r="AK241" s="371">
        <v>0.3</v>
      </c>
      <c r="AL241" s="371">
        <v>0.41299999999999998</v>
      </c>
      <c r="AM241" s="371">
        <v>0.4</v>
      </c>
      <c r="AN241" s="371">
        <v>0.51300000000000001</v>
      </c>
      <c r="AO241" s="371">
        <v>0.5</v>
      </c>
      <c r="AP241" s="371">
        <v>0.61299999999999999</v>
      </c>
      <c r="AQ241" s="371">
        <v>1.68</v>
      </c>
      <c r="AR241" s="375">
        <v>1.47</v>
      </c>
      <c r="AS241" s="375">
        <v>1.8480000000000001</v>
      </c>
      <c r="AT241" s="375">
        <v>1.617</v>
      </c>
      <c r="AU241" s="376">
        <v>0.54</v>
      </c>
      <c r="AV241" s="377">
        <v>0.14000000000000001</v>
      </c>
      <c r="AW241" s="385"/>
      <c r="AX241" s="385"/>
      <c r="AY241" s="385"/>
      <c r="AZ241" s="385"/>
      <c r="BA241" s="398"/>
      <c r="BB241" s="398"/>
      <c r="BC241" s="398"/>
      <c r="BD241" s="398"/>
      <c r="BE241" s="397"/>
      <c r="BF241" s="398"/>
      <c r="BG241" s="398"/>
      <c r="BH241" s="398"/>
      <c r="BI241" s="398"/>
      <c r="BJ241" s="398"/>
      <c r="BK241" s="398"/>
      <c r="BL241" s="386">
        <v>0.6</v>
      </c>
      <c r="BM241" s="386">
        <v>0.6</v>
      </c>
      <c r="BN241" s="375">
        <v>0.6</v>
      </c>
      <c r="BO241" s="386">
        <v>0.6</v>
      </c>
      <c r="BP241" s="386">
        <v>0.6</v>
      </c>
      <c r="BQ241" s="386">
        <v>0.5</v>
      </c>
      <c r="BR241" s="386">
        <v>0.5</v>
      </c>
      <c r="BS241" s="386">
        <v>0.5</v>
      </c>
      <c r="BT241" s="386">
        <v>0.5</v>
      </c>
      <c r="BU241" s="386">
        <v>0.4</v>
      </c>
      <c r="BV241" s="386">
        <v>0.3</v>
      </c>
      <c r="BW241" s="386">
        <v>0.3</v>
      </c>
      <c r="BX241" s="385"/>
      <c r="BY241" s="385"/>
      <c r="BZ241" s="385"/>
      <c r="CA241" s="385"/>
      <c r="CB241" s="398"/>
      <c r="CC241" s="398"/>
      <c r="CD241" s="398"/>
      <c r="CE241" s="398"/>
      <c r="CF241" s="397"/>
      <c r="CG241" s="398"/>
      <c r="CH241" s="398"/>
      <c r="CI241" s="398"/>
      <c r="CJ241" s="398"/>
      <c r="CK241" s="398"/>
      <c r="CL241" s="398"/>
      <c r="CM241" s="386">
        <v>1</v>
      </c>
      <c r="CN241" s="386">
        <v>1</v>
      </c>
      <c r="CO241" s="375">
        <v>0.9</v>
      </c>
      <c r="CP241" s="386">
        <v>0.9</v>
      </c>
      <c r="CQ241" s="386">
        <v>0.9</v>
      </c>
      <c r="CR241" s="386">
        <v>0.8</v>
      </c>
      <c r="CS241" s="386">
        <v>0.8</v>
      </c>
      <c r="CT241" s="386">
        <v>0.8</v>
      </c>
      <c r="CU241" s="386">
        <v>0.7</v>
      </c>
      <c r="CV241" s="386">
        <v>0.7</v>
      </c>
      <c r="CW241" s="386">
        <v>0.5</v>
      </c>
      <c r="CX241" s="375">
        <v>0.5</v>
      </c>
      <c r="CY241" s="385"/>
      <c r="CZ241" s="385"/>
      <c r="DA241" s="385"/>
      <c r="DB241" s="385"/>
      <c r="DC241" s="398"/>
      <c r="DD241" s="398"/>
      <c r="DE241" s="398"/>
      <c r="DF241" s="398"/>
      <c r="DG241" s="397"/>
      <c r="DH241" s="398"/>
      <c r="DI241" s="398"/>
      <c r="DJ241" s="398"/>
      <c r="DK241" s="398"/>
      <c r="DL241" s="398"/>
      <c r="DM241" s="398"/>
      <c r="DN241" s="386">
        <v>1.1000000000000001</v>
      </c>
      <c r="DO241" s="386">
        <v>1.1000000000000001</v>
      </c>
      <c r="DP241" s="386">
        <v>1.1000000000000001</v>
      </c>
      <c r="DQ241" s="386">
        <v>1</v>
      </c>
      <c r="DR241" s="386">
        <v>1</v>
      </c>
      <c r="DS241" s="386">
        <v>0.9</v>
      </c>
      <c r="DT241" s="386">
        <v>0.9</v>
      </c>
      <c r="DU241" s="386">
        <v>0.8</v>
      </c>
      <c r="DV241" s="386">
        <v>0.8</v>
      </c>
      <c r="DW241" s="386">
        <v>0.7</v>
      </c>
      <c r="DX241" s="386">
        <v>0.7</v>
      </c>
      <c r="DY241" s="386">
        <v>0.6</v>
      </c>
      <c r="DZ241" s="385"/>
      <c r="EA241" s="385"/>
      <c r="EB241" s="385"/>
      <c r="EC241" s="385"/>
      <c r="ED241" s="398"/>
      <c r="EE241" s="398"/>
      <c r="EF241" s="398"/>
      <c r="EG241" s="398"/>
      <c r="EH241" s="397"/>
      <c r="EI241" s="398"/>
      <c r="EJ241" s="398"/>
      <c r="EK241" s="398"/>
      <c r="EL241" s="398"/>
      <c r="EM241" s="398"/>
      <c r="EN241" s="398"/>
      <c r="EO241" s="386">
        <v>1.2</v>
      </c>
      <c r="EP241" s="386">
        <v>1.2</v>
      </c>
      <c r="EQ241" s="386">
        <v>1.2</v>
      </c>
      <c r="ER241" s="386">
        <v>1.1000000000000001</v>
      </c>
      <c r="ES241" s="386">
        <v>1.1000000000000001</v>
      </c>
      <c r="ET241" s="386">
        <v>1</v>
      </c>
      <c r="EU241" s="386">
        <v>1</v>
      </c>
      <c r="EV241" s="386">
        <v>0.9</v>
      </c>
      <c r="EW241" s="386">
        <v>0.9</v>
      </c>
      <c r="EX241" s="386">
        <v>0.8</v>
      </c>
      <c r="EY241" s="386">
        <v>0.8</v>
      </c>
      <c r="EZ241" s="386">
        <v>0.7</v>
      </c>
      <c r="FA241" s="385"/>
      <c r="FB241" s="385"/>
      <c r="FC241" s="385"/>
      <c r="FD241" s="385"/>
      <c r="FE241" s="398"/>
      <c r="FF241" s="398"/>
      <c r="FG241" s="398"/>
      <c r="FH241" s="398"/>
      <c r="FI241" s="386">
        <v>1.7</v>
      </c>
      <c r="FJ241" s="386">
        <v>1.6</v>
      </c>
      <c r="FK241" s="386">
        <v>1.6</v>
      </c>
      <c r="FL241" s="386">
        <v>1.6</v>
      </c>
      <c r="FM241" s="386">
        <v>1.6</v>
      </c>
      <c r="FN241" s="386">
        <v>1.6</v>
      </c>
      <c r="FO241" s="386">
        <v>1.5</v>
      </c>
      <c r="FP241" s="386">
        <v>1.5</v>
      </c>
      <c r="FQ241" s="386">
        <v>1.5</v>
      </c>
      <c r="FR241" s="386">
        <v>1.5</v>
      </c>
      <c r="FS241" s="386">
        <v>1.4</v>
      </c>
      <c r="FT241" s="386">
        <v>1.4</v>
      </c>
      <c r="FU241" s="386">
        <v>1.3</v>
      </c>
      <c r="FV241" s="386">
        <v>1.3</v>
      </c>
      <c r="FW241" s="386">
        <v>1.3</v>
      </c>
      <c r="FX241" s="386">
        <v>1.2</v>
      </c>
      <c r="FY241" s="386">
        <v>1.2</v>
      </c>
      <c r="FZ241" s="386">
        <v>1.1000000000000001</v>
      </c>
      <c r="GA241" s="386">
        <v>1.1000000000000001</v>
      </c>
      <c r="GB241" s="387"/>
      <c r="GC241" s="484">
        <v>37.579170699000009</v>
      </c>
      <c r="GD241" s="484">
        <v>45.606429540000008</v>
      </c>
      <c r="GE241" s="484">
        <v>57.363925248000015</v>
      </c>
      <c r="GF241" s="484">
        <v>62.847241632000014</v>
      </c>
      <c r="GG241" s="485">
        <v>73.075735655999978</v>
      </c>
      <c r="GH241" s="486">
        <v>7.2891200970000014</v>
      </c>
      <c r="GI241" s="484">
        <v>6.0105583440000014</v>
      </c>
      <c r="GJ241" s="484">
        <v>7.987715694000002</v>
      </c>
      <c r="GK241" s="484">
        <v>11.058900111000003</v>
      </c>
      <c r="GL241" s="484">
        <v>5.2196954040000012</v>
      </c>
      <c r="GM241" s="484">
        <v>4.8901691789999999</v>
      </c>
      <c r="GN241" s="484">
        <v>5.5360405799999999</v>
      </c>
      <c r="GO241" s="485">
        <v>7.7109136650000005</v>
      </c>
    </row>
    <row r="242" spans="1:197" hidden="1">
      <c r="A242" s="379" t="s">
        <v>844</v>
      </c>
      <c r="B242" s="388">
        <v>57.4</v>
      </c>
      <c r="C242" s="381">
        <v>397</v>
      </c>
      <c r="D242" s="381">
        <v>180</v>
      </c>
      <c r="E242" s="382">
        <v>7</v>
      </c>
      <c r="F242" s="382">
        <v>12</v>
      </c>
      <c r="G242" s="381">
        <v>21</v>
      </c>
      <c r="H242" s="389">
        <v>73.099999999999994</v>
      </c>
      <c r="I242" s="383">
        <v>3</v>
      </c>
      <c r="J242" s="493">
        <v>0.8</v>
      </c>
      <c r="K242" s="494"/>
      <c r="L242" s="369">
        <v>0.6</v>
      </c>
      <c r="M242" s="384">
        <v>0.8</v>
      </c>
      <c r="N242" s="480">
        <v>0.25900000000000001</v>
      </c>
      <c r="O242" s="371">
        <v>0.50900000000000001</v>
      </c>
      <c r="P242" s="371">
        <v>0.75900000000000001</v>
      </c>
      <c r="Q242" s="371">
        <v>0.45900000000000002</v>
      </c>
      <c r="R242" s="371">
        <f t="shared" si="22"/>
        <v>0.70900000000000007</v>
      </c>
      <c r="S242" s="371">
        <f t="shared" si="23"/>
        <v>0.95900000000000007</v>
      </c>
      <c r="T242" s="372">
        <f t="shared" si="20"/>
        <v>19.359646113995765</v>
      </c>
      <c r="U242" s="373"/>
      <c r="V242" s="372">
        <f t="shared" si="21"/>
        <v>14.988113120512848</v>
      </c>
      <c r="W242" s="373"/>
      <c r="X242" s="371">
        <v>0.67</v>
      </c>
      <c r="Y242" s="371">
        <v>0.72</v>
      </c>
      <c r="Z242" s="371">
        <v>0.83</v>
      </c>
      <c r="AA242" s="371">
        <v>1.46</v>
      </c>
      <c r="AB242" s="371">
        <v>1.88</v>
      </c>
      <c r="AC242" s="371">
        <v>3</v>
      </c>
      <c r="AD242" s="371">
        <v>3.3</v>
      </c>
      <c r="AE242" s="371">
        <v>3.6</v>
      </c>
      <c r="AF242" s="371">
        <v>4</v>
      </c>
      <c r="AG242" s="371">
        <v>5</v>
      </c>
      <c r="AH242" s="374" t="s">
        <v>587</v>
      </c>
      <c r="AI242" s="371">
        <v>0.2</v>
      </c>
      <c r="AJ242" s="371">
        <v>0.313</v>
      </c>
      <c r="AK242" s="371">
        <v>0.3</v>
      </c>
      <c r="AL242" s="371">
        <v>0.41299999999999998</v>
      </c>
      <c r="AM242" s="371">
        <v>0.4</v>
      </c>
      <c r="AN242" s="371">
        <v>0.51300000000000001</v>
      </c>
      <c r="AO242" s="371">
        <v>0.5</v>
      </c>
      <c r="AP242" s="371">
        <v>0.61299999999999999</v>
      </c>
      <c r="AQ242" s="371">
        <v>1.68</v>
      </c>
      <c r="AR242" s="375">
        <v>1.47</v>
      </c>
      <c r="AS242" s="375">
        <v>1.8480000000000001</v>
      </c>
      <c r="AT242" s="375">
        <v>1.617</v>
      </c>
      <c r="AU242" s="376">
        <v>0.54</v>
      </c>
      <c r="AV242" s="377">
        <v>0.14000000000000001</v>
      </c>
      <c r="AW242" s="385"/>
      <c r="AX242" s="385"/>
      <c r="AY242" s="385"/>
      <c r="AZ242" s="385"/>
      <c r="BA242" s="398"/>
      <c r="BB242" s="398"/>
      <c r="BC242" s="398"/>
      <c r="BD242" s="398"/>
      <c r="BE242" s="397"/>
      <c r="BF242" s="398"/>
      <c r="BG242" s="398"/>
      <c r="BH242" s="398"/>
      <c r="BI242" s="398"/>
      <c r="BJ242" s="398"/>
      <c r="BK242" s="398"/>
      <c r="BL242" s="386">
        <v>0.6</v>
      </c>
      <c r="BM242" s="386">
        <v>0.6</v>
      </c>
      <c r="BN242" s="375">
        <v>0.6</v>
      </c>
      <c r="BO242" s="386">
        <v>0.6</v>
      </c>
      <c r="BP242" s="386">
        <v>0.6</v>
      </c>
      <c r="BQ242" s="386">
        <v>0.5</v>
      </c>
      <c r="BR242" s="386">
        <v>0.5</v>
      </c>
      <c r="BS242" s="386">
        <v>0.5</v>
      </c>
      <c r="BT242" s="386">
        <v>0.5</v>
      </c>
      <c r="BU242" s="386">
        <v>0.4</v>
      </c>
      <c r="BV242" s="386">
        <v>0.3</v>
      </c>
      <c r="BW242" s="386">
        <v>0.3</v>
      </c>
      <c r="BX242" s="385"/>
      <c r="BY242" s="385"/>
      <c r="BZ242" s="385"/>
      <c r="CA242" s="385"/>
      <c r="CB242" s="398"/>
      <c r="CC242" s="398"/>
      <c r="CD242" s="398"/>
      <c r="CE242" s="398"/>
      <c r="CF242" s="397"/>
      <c r="CG242" s="398"/>
      <c r="CH242" s="398"/>
      <c r="CI242" s="398"/>
      <c r="CJ242" s="398"/>
      <c r="CK242" s="398"/>
      <c r="CL242" s="398"/>
      <c r="CM242" s="386">
        <v>1</v>
      </c>
      <c r="CN242" s="386">
        <v>1</v>
      </c>
      <c r="CO242" s="375">
        <v>0.9</v>
      </c>
      <c r="CP242" s="386">
        <v>0.9</v>
      </c>
      <c r="CQ242" s="386">
        <v>0.9</v>
      </c>
      <c r="CR242" s="386">
        <v>0.8</v>
      </c>
      <c r="CS242" s="386">
        <v>0.8</v>
      </c>
      <c r="CT242" s="386">
        <v>0.8</v>
      </c>
      <c r="CU242" s="386">
        <v>0.7</v>
      </c>
      <c r="CV242" s="386">
        <v>0.7</v>
      </c>
      <c r="CW242" s="386">
        <v>0.5</v>
      </c>
      <c r="CX242" s="375">
        <v>0.5</v>
      </c>
      <c r="CY242" s="385"/>
      <c r="CZ242" s="385"/>
      <c r="DA242" s="385"/>
      <c r="DB242" s="385"/>
      <c r="DC242" s="398"/>
      <c r="DD242" s="398"/>
      <c r="DE242" s="398"/>
      <c r="DF242" s="398"/>
      <c r="DG242" s="397"/>
      <c r="DH242" s="398"/>
      <c r="DI242" s="398"/>
      <c r="DJ242" s="398"/>
      <c r="DK242" s="398"/>
      <c r="DL242" s="398"/>
      <c r="DM242" s="398"/>
      <c r="DN242" s="386">
        <v>1.1000000000000001</v>
      </c>
      <c r="DO242" s="386">
        <v>1.1000000000000001</v>
      </c>
      <c r="DP242" s="386">
        <v>1.1000000000000001</v>
      </c>
      <c r="DQ242" s="386">
        <v>1</v>
      </c>
      <c r="DR242" s="386">
        <v>1</v>
      </c>
      <c r="DS242" s="386">
        <v>0.9</v>
      </c>
      <c r="DT242" s="386">
        <v>0.9</v>
      </c>
      <c r="DU242" s="386">
        <v>0.8</v>
      </c>
      <c r="DV242" s="386">
        <v>0.8</v>
      </c>
      <c r="DW242" s="386">
        <v>0.7</v>
      </c>
      <c r="DX242" s="386">
        <v>0.7</v>
      </c>
      <c r="DY242" s="386">
        <v>0.6</v>
      </c>
      <c r="DZ242" s="385"/>
      <c r="EA242" s="385"/>
      <c r="EB242" s="385"/>
      <c r="EC242" s="385"/>
      <c r="ED242" s="398"/>
      <c r="EE242" s="398"/>
      <c r="EF242" s="398"/>
      <c r="EG242" s="398"/>
      <c r="EH242" s="397"/>
      <c r="EI242" s="398"/>
      <c r="EJ242" s="398"/>
      <c r="EK242" s="398"/>
      <c r="EL242" s="398"/>
      <c r="EM242" s="398"/>
      <c r="EN242" s="398"/>
      <c r="EO242" s="386">
        <v>1.2</v>
      </c>
      <c r="EP242" s="386">
        <v>1.2</v>
      </c>
      <c r="EQ242" s="386">
        <v>1.2</v>
      </c>
      <c r="ER242" s="386">
        <v>1.1000000000000001</v>
      </c>
      <c r="ES242" s="386">
        <v>1.1000000000000001</v>
      </c>
      <c r="ET242" s="386">
        <v>1</v>
      </c>
      <c r="EU242" s="386">
        <v>1</v>
      </c>
      <c r="EV242" s="386">
        <v>0.9</v>
      </c>
      <c r="EW242" s="386">
        <v>0.9</v>
      </c>
      <c r="EX242" s="386">
        <v>0.8</v>
      </c>
      <c r="EY242" s="386">
        <v>0.8</v>
      </c>
      <c r="EZ242" s="386">
        <v>0.7</v>
      </c>
      <c r="FA242" s="385"/>
      <c r="FB242" s="385"/>
      <c r="FC242" s="385"/>
      <c r="FD242" s="385"/>
      <c r="FE242" s="398"/>
      <c r="FF242" s="398"/>
      <c r="FG242" s="398"/>
      <c r="FH242" s="398"/>
      <c r="FI242" s="385"/>
      <c r="FJ242" s="385"/>
      <c r="FK242" s="398"/>
      <c r="FL242" s="398"/>
      <c r="FM242" s="398"/>
      <c r="FN242" s="386">
        <v>2.4</v>
      </c>
      <c r="FO242" s="386">
        <v>2.4</v>
      </c>
      <c r="FP242" s="386">
        <v>2.2000000000000002</v>
      </c>
      <c r="FQ242" s="386">
        <v>2.2000000000000002</v>
      </c>
      <c r="FR242" s="386">
        <v>2.2000000000000002</v>
      </c>
      <c r="FS242" s="386">
        <v>2.2000000000000002</v>
      </c>
      <c r="FT242" s="386">
        <v>2</v>
      </c>
      <c r="FU242" s="386">
        <v>2</v>
      </c>
      <c r="FV242" s="386">
        <v>2</v>
      </c>
      <c r="FW242" s="386">
        <v>2</v>
      </c>
      <c r="FX242" s="386">
        <v>1.9</v>
      </c>
      <c r="FY242" s="386">
        <v>1.9</v>
      </c>
      <c r="FZ242" s="386">
        <v>1.8</v>
      </c>
      <c r="GA242" s="386">
        <v>1.8</v>
      </c>
      <c r="GB242" s="387"/>
      <c r="GC242" s="484">
        <v>35.549289152999997</v>
      </c>
      <c r="GD242" s="484">
        <v>43.154754426000004</v>
      </c>
      <c r="GE242" s="484">
        <v>54.279559781999993</v>
      </c>
      <c r="GF242" s="484">
        <v>59.459712038999996</v>
      </c>
      <c r="GG242" s="485">
        <v>69.147783054000016</v>
      </c>
      <c r="GH242" s="486">
        <v>7.2891200970000014</v>
      </c>
      <c r="GI242" s="484">
        <v>6.0105583440000014</v>
      </c>
      <c r="GJ242" s="484">
        <v>7.987715694000002</v>
      </c>
      <c r="GK242" s="484">
        <v>11.058900111000003</v>
      </c>
      <c r="GL242" s="484">
        <v>5.2196954040000012</v>
      </c>
      <c r="GM242" s="484">
        <v>4.8901691789999999</v>
      </c>
      <c r="GN242" s="484">
        <v>5.5360405799999999</v>
      </c>
      <c r="GO242" s="485">
        <v>7.7109136650000005</v>
      </c>
    </row>
    <row r="243" spans="1:197" hidden="1">
      <c r="A243" s="379" t="s">
        <v>845</v>
      </c>
      <c r="B243" s="388">
        <v>67.2</v>
      </c>
      <c r="C243" s="381">
        <v>447</v>
      </c>
      <c r="D243" s="381">
        <v>190</v>
      </c>
      <c r="E243" s="382">
        <v>7.6</v>
      </c>
      <c r="F243" s="382">
        <v>13.1</v>
      </c>
      <c r="G243" s="381">
        <v>21</v>
      </c>
      <c r="H243" s="389">
        <v>85.55</v>
      </c>
      <c r="I243" s="383">
        <v>4</v>
      </c>
      <c r="J243" s="493">
        <v>0.8</v>
      </c>
      <c r="K243" s="494"/>
      <c r="L243" s="369">
        <v>0.6</v>
      </c>
      <c r="M243" s="384">
        <v>0.8</v>
      </c>
      <c r="N243" s="480">
        <v>0.28399999999999997</v>
      </c>
      <c r="O243" s="371">
        <v>0.53400000000000003</v>
      </c>
      <c r="P243" s="371">
        <v>0.78400000000000003</v>
      </c>
      <c r="Q243" s="371">
        <v>0.48399999999999999</v>
      </c>
      <c r="R243" s="371">
        <f t="shared" si="22"/>
        <v>0.73399999999999999</v>
      </c>
      <c r="S243" s="371">
        <f t="shared" si="23"/>
        <v>0.98399999999999999</v>
      </c>
      <c r="T243" s="372">
        <f t="shared" si="20"/>
        <v>19.359646113995765</v>
      </c>
      <c r="U243" s="373"/>
      <c r="V243" s="372">
        <f t="shared" si="21"/>
        <v>14.988113120512848</v>
      </c>
      <c r="W243" s="373"/>
      <c r="X243" s="371">
        <v>0.67</v>
      </c>
      <c r="Y243" s="371">
        <v>0.72</v>
      </c>
      <c r="Z243" s="371">
        <v>0.83</v>
      </c>
      <c r="AA243" s="371">
        <v>1.46</v>
      </c>
      <c r="AB243" s="371">
        <v>1.88</v>
      </c>
      <c r="AC243" s="371">
        <v>3</v>
      </c>
      <c r="AD243" s="371">
        <v>3.3</v>
      </c>
      <c r="AE243" s="371">
        <v>3.6</v>
      </c>
      <c r="AF243" s="371">
        <v>4</v>
      </c>
      <c r="AG243" s="371">
        <v>5</v>
      </c>
      <c r="AH243" s="374" t="s">
        <v>587</v>
      </c>
      <c r="AI243" s="371">
        <v>0.2</v>
      </c>
      <c r="AJ243" s="371">
        <v>0.313</v>
      </c>
      <c r="AK243" s="371">
        <v>0.3</v>
      </c>
      <c r="AL243" s="371">
        <v>0.41299999999999998</v>
      </c>
      <c r="AM243" s="371">
        <v>0.4</v>
      </c>
      <c r="AN243" s="371">
        <v>0.51300000000000001</v>
      </c>
      <c r="AO243" s="371">
        <v>0.5</v>
      </c>
      <c r="AP243" s="371">
        <v>0.61299999999999999</v>
      </c>
      <c r="AQ243" s="371">
        <v>1.68</v>
      </c>
      <c r="AR243" s="375">
        <v>1.47</v>
      </c>
      <c r="AS243" s="375">
        <v>1.8480000000000001</v>
      </c>
      <c r="AT243" s="375">
        <v>1.617</v>
      </c>
      <c r="AU243" s="376">
        <v>0.54</v>
      </c>
      <c r="AV243" s="377">
        <v>0.14000000000000001</v>
      </c>
      <c r="AW243" s="385"/>
      <c r="AX243" s="385"/>
      <c r="AY243" s="385"/>
      <c r="AZ243" s="385"/>
      <c r="BA243" s="398"/>
      <c r="BB243" s="398"/>
      <c r="BC243" s="398"/>
      <c r="BD243" s="398"/>
      <c r="BE243" s="397"/>
      <c r="BF243" s="398"/>
      <c r="BG243" s="398"/>
      <c r="BH243" s="398"/>
      <c r="BI243" s="398"/>
      <c r="BJ243" s="398"/>
      <c r="BK243" s="398"/>
      <c r="BL243" s="386">
        <v>0.7</v>
      </c>
      <c r="BM243" s="386">
        <v>0.7</v>
      </c>
      <c r="BN243" s="375">
        <v>0.7</v>
      </c>
      <c r="BO243" s="386">
        <v>0.7</v>
      </c>
      <c r="BP243" s="386">
        <v>0.7</v>
      </c>
      <c r="BQ243" s="386">
        <v>0.6</v>
      </c>
      <c r="BR243" s="386">
        <v>0.6</v>
      </c>
      <c r="BS243" s="386">
        <v>0.6</v>
      </c>
      <c r="BT243" s="386">
        <v>0.5</v>
      </c>
      <c r="BU243" s="386">
        <v>0.5</v>
      </c>
      <c r="BV243" s="386">
        <v>0.4</v>
      </c>
      <c r="BW243" s="386">
        <v>0.4</v>
      </c>
      <c r="BX243" s="385"/>
      <c r="BY243" s="385"/>
      <c r="BZ243" s="385"/>
      <c r="CA243" s="385"/>
      <c r="CB243" s="398"/>
      <c r="CC243" s="398"/>
      <c r="CD243" s="398"/>
      <c r="CE243" s="398"/>
      <c r="CF243" s="397"/>
      <c r="CG243" s="398"/>
      <c r="CH243" s="398"/>
      <c r="CI243" s="398"/>
      <c r="CJ243" s="398"/>
      <c r="CK243" s="398"/>
      <c r="CL243" s="398"/>
      <c r="CM243" s="386">
        <v>1</v>
      </c>
      <c r="CN243" s="386">
        <v>1</v>
      </c>
      <c r="CO243" s="375">
        <v>0.9</v>
      </c>
      <c r="CP243" s="386">
        <v>0.9</v>
      </c>
      <c r="CQ243" s="386">
        <v>0.9</v>
      </c>
      <c r="CR243" s="386">
        <v>0.8</v>
      </c>
      <c r="CS243" s="386">
        <v>0.8</v>
      </c>
      <c r="CT243" s="386">
        <v>0.8</v>
      </c>
      <c r="CU243" s="386">
        <v>0.7</v>
      </c>
      <c r="CV243" s="386">
        <v>0.7</v>
      </c>
      <c r="CW243" s="386">
        <v>0.5</v>
      </c>
      <c r="CX243" s="375">
        <v>0.5</v>
      </c>
      <c r="CY243" s="385"/>
      <c r="CZ243" s="385"/>
      <c r="DA243" s="385"/>
      <c r="DB243" s="385"/>
      <c r="DC243" s="398"/>
      <c r="DD243" s="398"/>
      <c r="DE243" s="398"/>
      <c r="DF243" s="398"/>
      <c r="DG243" s="397"/>
      <c r="DH243" s="398"/>
      <c r="DI243" s="398"/>
      <c r="DJ243" s="398"/>
      <c r="DK243" s="398"/>
      <c r="DL243" s="398"/>
      <c r="DM243" s="398"/>
      <c r="DN243" s="386">
        <v>1.2</v>
      </c>
      <c r="DO243" s="386">
        <v>1.2</v>
      </c>
      <c r="DP243" s="375">
        <v>1.1000000000000001</v>
      </c>
      <c r="DQ243" s="386">
        <v>1.1000000000000001</v>
      </c>
      <c r="DR243" s="386">
        <v>1.1000000000000001</v>
      </c>
      <c r="DS243" s="386">
        <v>1</v>
      </c>
      <c r="DT243" s="386">
        <v>1</v>
      </c>
      <c r="DU243" s="386">
        <v>1</v>
      </c>
      <c r="DV243" s="386">
        <v>0.9</v>
      </c>
      <c r="DW243" s="386">
        <v>0.9</v>
      </c>
      <c r="DX243" s="386">
        <v>0.7</v>
      </c>
      <c r="DY243" s="375">
        <v>0.7</v>
      </c>
      <c r="DZ243" s="385"/>
      <c r="EA243" s="385"/>
      <c r="EB243" s="385"/>
      <c r="EC243" s="385"/>
      <c r="ED243" s="398"/>
      <c r="EE243" s="398"/>
      <c r="EF243" s="398"/>
      <c r="EG243" s="398"/>
      <c r="EH243" s="397"/>
      <c r="EI243" s="398"/>
      <c r="EJ243" s="398"/>
      <c r="EK243" s="398"/>
      <c r="EL243" s="398"/>
      <c r="EM243" s="398"/>
      <c r="EN243" s="398"/>
      <c r="EO243" s="386">
        <v>1.3</v>
      </c>
      <c r="EP243" s="386">
        <v>1.3</v>
      </c>
      <c r="EQ243" s="386">
        <v>1.3</v>
      </c>
      <c r="ER243" s="386">
        <v>1.2</v>
      </c>
      <c r="ES243" s="386">
        <v>1.2</v>
      </c>
      <c r="ET243" s="386">
        <v>1.1000000000000001</v>
      </c>
      <c r="EU243" s="386">
        <v>1.1000000000000001</v>
      </c>
      <c r="EV243" s="386">
        <v>1</v>
      </c>
      <c r="EW243" s="386">
        <v>1</v>
      </c>
      <c r="EX243" s="386">
        <v>0.9</v>
      </c>
      <c r="EY243" s="386">
        <v>0.9</v>
      </c>
      <c r="EZ243" s="386">
        <v>0.8</v>
      </c>
      <c r="FA243" s="385"/>
      <c r="FB243" s="385"/>
      <c r="FC243" s="385"/>
      <c r="FD243" s="385"/>
      <c r="FE243" s="398"/>
      <c r="FF243" s="398"/>
      <c r="FG243" s="398"/>
      <c r="FH243" s="398"/>
      <c r="FI243" s="385"/>
      <c r="FJ243" s="385"/>
      <c r="FK243" s="385"/>
      <c r="FL243" s="385"/>
      <c r="FM243" s="385"/>
      <c r="FN243" s="385"/>
      <c r="FO243" s="385"/>
      <c r="FP243" s="385"/>
      <c r="FQ243" s="385"/>
      <c r="FR243" s="385"/>
      <c r="FS243" s="385"/>
      <c r="FT243" s="385"/>
      <c r="FU243" s="385"/>
      <c r="FV243" s="385"/>
      <c r="FW243" s="385"/>
      <c r="FX243" s="385"/>
      <c r="FY243" s="385"/>
      <c r="FZ243" s="385"/>
      <c r="GA243" s="385"/>
      <c r="GB243" s="397" t="s">
        <v>608</v>
      </c>
      <c r="GC243" s="484">
        <v>41.533485399000007</v>
      </c>
      <c r="GD243" s="484">
        <v>48.044923605000008</v>
      </c>
      <c r="GE243" s="484">
        <v>51.590625786000004</v>
      </c>
      <c r="GF243" s="484">
        <v>56.045820348000014</v>
      </c>
      <c r="GG243" s="485">
        <v>59.881505607000015</v>
      </c>
      <c r="GH243" s="486">
        <v>7.2891200970000014</v>
      </c>
      <c r="GI243" s="484">
        <v>6.0105583440000014</v>
      </c>
      <c r="GJ243" s="484">
        <v>7.987715694000002</v>
      </c>
      <c r="GK243" s="484">
        <v>11.058900111000003</v>
      </c>
      <c r="GL243" s="484">
        <v>5.2196954040000012</v>
      </c>
      <c r="GM243" s="484">
        <v>4.8901691789999999</v>
      </c>
      <c r="GN243" s="484">
        <v>5.5360405799999999</v>
      </c>
      <c r="GO243" s="485">
        <v>7.7109136650000005</v>
      </c>
    </row>
    <row r="244" spans="1:197" hidden="1">
      <c r="A244" s="379" t="s">
        <v>846</v>
      </c>
      <c r="B244" s="388">
        <v>79.400000000000006</v>
      </c>
      <c r="C244" s="381">
        <v>497</v>
      </c>
      <c r="D244" s="381">
        <v>200</v>
      </c>
      <c r="E244" s="382">
        <v>8.4</v>
      </c>
      <c r="F244" s="382">
        <v>14.5</v>
      </c>
      <c r="G244" s="381">
        <v>21</v>
      </c>
      <c r="H244" s="382">
        <v>101.1</v>
      </c>
      <c r="I244" s="383">
        <v>4</v>
      </c>
      <c r="J244" s="493">
        <v>0.8</v>
      </c>
      <c r="K244" s="494"/>
      <c r="L244" s="369">
        <v>0.6</v>
      </c>
      <c r="M244" s="384">
        <v>0.8</v>
      </c>
      <c r="N244" s="480">
        <v>0.314</v>
      </c>
      <c r="O244" s="371">
        <v>0.56399999999999995</v>
      </c>
      <c r="P244" s="371">
        <v>0.81399999999999995</v>
      </c>
      <c r="Q244" s="371">
        <v>0.51400000000000001</v>
      </c>
      <c r="R244" s="371">
        <f t="shared" si="22"/>
        <v>0.76400000000000001</v>
      </c>
      <c r="S244" s="371">
        <f t="shared" si="23"/>
        <v>1.014</v>
      </c>
      <c r="T244" s="372">
        <f t="shared" si="20"/>
        <v>19.359646113995765</v>
      </c>
      <c r="U244" s="373"/>
      <c r="V244" s="372">
        <f t="shared" si="21"/>
        <v>14.988113120512848</v>
      </c>
      <c r="W244" s="373"/>
      <c r="X244" s="371">
        <v>0.67</v>
      </c>
      <c r="Y244" s="371">
        <v>0.72</v>
      </c>
      <c r="Z244" s="371">
        <v>0.83</v>
      </c>
      <c r="AA244" s="371">
        <v>1.46</v>
      </c>
      <c r="AB244" s="371">
        <v>1.88</v>
      </c>
      <c r="AC244" s="371">
        <v>3</v>
      </c>
      <c r="AD244" s="371">
        <v>3.3</v>
      </c>
      <c r="AE244" s="371">
        <v>3.6</v>
      </c>
      <c r="AF244" s="371">
        <v>4</v>
      </c>
      <c r="AG244" s="371">
        <v>5</v>
      </c>
      <c r="AH244" s="374" t="s">
        <v>587</v>
      </c>
      <c r="AI244" s="371">
        <v>0.2</v>
      </c>
      <c r="AJ244" s="371">
        <v>0.313</v>
      </c>
      <c r="AK244" s="371">
        <v>0.3</v>
      </c>
      <c r="AL244" s="371">
        <v>0.41299999999999998</v>
      </c>
      <c r="AM244" s="371">
        <v>0.4</v>
      </c>
      <c r="AN244" s="371">
        <v>0.51300000000000001</v>
      </c>
      <c r="AO244" s="371">
        <v>0.5</v>
      </c>
      <c r="AP244" s="371">
        <v>0.61299999999999999</v>
      </c>
      <c r="AQ244" s="371">
        <v>1.68</v>
      </c>
      <c r="AR244" s="375">
        <v>1.47</v>
      </c>
      <c r="AS244" s="375">
        <v>1.8480000000000001</v>
      </c>
      <c r="AT244" s="375">
        <v>1.617</v>
      </c>
      <c r="AU244" s="376">
        <v>0.54</v>
      </c>
      <c r="AV244" s="377">
        <v>0.14000000000000001</v>
      </c>
      <c r="AW244" s="385"/>
      <c r="AX244" s="385"/>
      <c r="AY244" s="385"/>
      <c r="AZ244" s="385"/>
      <c r="BA244" s="398"/>
      <c r="BB244" s="398"/>
      <c r="BC244" s="398"/>
      <c r="BD244" s="398"/>
      <c r="BE244" s="397"/>
      <c r="BF244" s="398"/>
      <c r="BG244" s="398"/>
      <c r="BH244" s="398"/>
      <c r="BI244" s="398"/>
      <c r="BJ244" s="398"/>
      <c r="BK244" s="398"/>
      <c r="BL244" s="386">
        <v>0.7</v>
      </c>
      <c r="BM244" s="386">
        <v>0.7</v>
      </c>
      <c r="BN244" s="375">
        <v>0.7</v>
      </c>
      <c r="BO244" s="386">
        <v>0.7</v>
      </c>
      <c r="BP244" s="386">
        <v>0.7</v>
      </c>
      <c r="BQ244" s="386">
        <v>0.6</v>
      </c>
      <c r="BR244" s="386">
        <v>0.6</v>
      </c>
      <c r="BS244" s="386">
        <v>0.6</v>
      </c>
      <c r="BT244" s="386">
        <v>0.5</v>
      </c>
      <c r="BU244" s="386">
        <v>0.5</v>
      </c>
      <c r="BV244" s="386">
        <v>0.4</v>
      </c>
      <c r="BW244" s="386">
        <v>0.4</v>
      </c>
      <c r="BX244" s="385"/>
      <c r="BY244" s="385"/>
      <c r="BZ244" s="385"/>
      <c r="CA244" s="385"/>
      <c r="CB244" s="398"/>
      <c r="CC244" s="398"/>
      <c r="CD244" s="398"/>
      <c r="CE244" s="398"/>
      <c r="CF244" s="397"/>
      <c r="CG244" s="398"/>
      <c r="CH244" s="398"/>
      <c r="CI244" s="398"/>
      <c r="CJ244" s="398"/>
      <c r="CK244" s="398"/>
      <c r="CL244" s="398"/>
      <c r="CM244" s="386">
        <v>1</v>
      </c>
      <c r="CN244" s="386">
        <v>1</v>
      </c>
      <c r="CO244" s="375">
        <v>0.9</v>
      </c>
      <c r="CP244" s="386">
        <v>0.9</v>
      </c>
      <c r="CQ244" s="386">
        <v>0.9</v>
      </c>
      <c r="CR244" s="386">
        <v>0.8</v>
      </c>
      <c r="CS244" s="386">
        <v>0.8</v>
      </c>
      <c r="CT244" s="386">
        <v>0.8</v>
      </c>
      <c r="CU244" s="386">
        <v>0.7</v>
      </c>
      <c r="CV244" s="386">
        <v>0.7</v>
      </c>
      <c r="CW244" s="386">
        <v>0.5</v>
      </c>
      <c r="CX244" s="375">
        <v>0.5</v>
      </c>
      <c r="CY244" s="385"/>
      <c r="CZ244" s="385"/>
      <c r="DA244" s="385"/>
      <c r="DB244" s="385"/>
      <c r="DC244" s="398"/>
      <c r="DD244" s="398"/>
      <c r="DE244" s="398"/>
      <c r="DF244" s="398"/>
      <c r="DG244" s="397"/>
      <c r="DH244" s="398"/>
      <c r="DI244" s="398"/>
      <c r="DJ244" s="398"/>
      <c r="DK244" s="398"/>
      <c r="DL244" s="398"/>
      <c r="DM244" s="398"/>
      <c r="DN244" s="386">
        <v>1.2</v>
      </c>
      <c r="DO244" s="386">
        <v>1.2</v>
      </c>
      <c r="DP244" s="375">
        <v>1.1000000000000001</v>
      </c>
      <c r="DQ244" s="386">
        <v>1.1000000000000001</v>
      </c>
      <c r="DR244" s="386">
        <v>1.1000000000000001</v>
      </c>
      <c r="DS244" s="386">
        <v>1</v>
      </c>
      <c r="DT244" s="386">
        <v>1</v>
      </c>
      <c r="DU244" s="386">
        <v>1</v>
      </c>
      <c r="DV244" s="386">
        <v>0.9</v>
      </c>
      <c r="DW244" s="386">
        <v>0.9</v>
      </c>
      <c r="DX244" s="386">
        <v>0.7</v>
      </c>
      <c r="DY244" s="375">
        <v>0.7</v>
      </c>
      <c r="DZ244" s="385"/>
      <c r="EA244" s="385"/>
      <c r="EB244" s="385"/>
      <c r="EC244" s="385"/>
      <c r="ED244" s="398"/>
      <c r="EE244" s="398"/>
      <c r="EF244" s="398"/>
      <c r="EG244" s="398"/>
      <c r="EH244" s="397"/>
      <c r="EI244" s="398"/>
      <c r="EJ244" s="398"/>
      <c r="EK244" s="398"/>
      <c r="EL244" s="398"/>
      <c r="EM244" s="398"/>
      <c r="EN244" s="398"/>
      <c r="EO244" s="386">
        <v>1.3</v>
      </c>
      <c r="EP244" s="386">
        <v>1.3</v>
      </c>
      <c r="EQ244" s="386">
        <v>1.3</v>
      </c>
      <c r="ER244" s="386">
        <v>1.2</v>
      </c>
      <c r="ES244" s="386">
        <v>1.2</v>
      </c>
      <c r="ET244" s="386">
        <v>1.1000000000000001</v>
      </c>
      <c r="EU244" s="386">
        <v>1.1000000000000001</v>
      </c>
      <c r="EV244" s="386">
        <v>1</v>
      </c>
      <c r="EW244" s="386">
        <v>1</v>
      </c>
      <c r="EX244" s="386">
        <v>0.9</v>
      </c>
      <c r="EY244" s="386">
        <v>0.9</v>
      </c>
      <c r="EZ244" s="386">
        <v>0.8</v>
      </c>
      <c r="FA244" s="385"/>
      <c r="FB244" s="385"/>
      <c r="FC244" s="385"/>
      <c r="FD244" s="385"/>
      <c r="FE244" s="398"/>
      <c r="FF244" s="398"/>
      <c r="FG244" s="398"/>
      <c r="FH244" s="398"/>
      <c r="FI244" s="385"/>
      <c r="FJ244" s="385"/>
      <c r="FK244" s="385"/>
      <c r="FL244" s="385"/>
      <c r="FM244" s="385"/>
      <c r="FN244" s="385"/>
      <c r="FO244" s="385"/>
      <c r="FP244" s="385"/>
      <c r="FQ244" s="385"/>
      <c r="FR244" s="385"/>
      <c r="FS244" s="385"/>
      <c r="FT244" s="385"/>
      <c r="FU244" s="385"/>
      <c r="FV244" s="385"/>
      <c r="FW244" s="385"/>
      <c r="FX244" s="385"/>
      <c r="FY244" s="385"/>
      <c r="FZ244" s="385"/>
      <c r="GA244" s="385"/>
      <c r="GB244" s="397" t="s">
        <v>608</v>
      </c>
      <c r="GC244" s="484">
        <v>41.533485399000007</v>
      </c>
      <c r="GD244" s="484">
        <v>48.044923605000008</v>
      </c>
      <c r="GE244" s="484">
        <v>51.590625786000004</v>
      </c>
      <c r="GF244" s="484">
        <v>56.045820348000014</v>
      </c>
      <c r="GG244" s="485">
        <v>59.881505607000015</v>
      </c>
      <c r="GH244" s="486">
        <v>7.2891200970000014</v>
      </c>
      <c r="GI244" s="484">
        <v>6.0105583440000014</v>
      </c>
      <c r="GJ244" s="484">
        <v>7.987715694000002</v>
      </c>
      <c r="GK244" s="484">
        <v>11.058900111000003</v>
      </c>
      <c r="GL244" s="484">
        <v>5.2196954040000012</v>
      </c>
      <c r="GM244" s="484">
        <v>4.8901691789999999</v>
      </c>
      <c r="GN244" s="484">
        <v>5.5360405799999999</v>
      </c>
      <c r="GO244" s="485">
        <v>7.7109136650000005</v>
      </c>
    </row>
    <row r="245" spans="1:197" hidden="1">
      <c r="A245" s="379" t="s">
        <v>865</v>
      </c>
      <c r="B245" s="388">
        <v>92.1</v>
      </c>
      <c r="C245" s="381">
        <v>547</v>
      </c>
      <c r="D245" s="381">
        <v>210</v>
      </c>
      <c r="E245" s="382">
        <v>9</v>
      </c>
      <c r="F245" s="382">
        <v>15.7</v>
      </c>
      <c r="G245" s="381">
        <v>24</v>
      </c>
      <c r="H245" s="382">
        <v>117.3</v>
      </c>
      <c r="I245" s="383">
        <v>5</v>
      </c>
      <c r="J245" s="493">
        <v>0.8</v>
      </c>
      <c r="K245" s="494"/>
      <c r="L245" s="369">
        <v>0.6</v>
      </c>
      <c r="M245" s="384">
        <v>0.8</v>
      </c>
      <c r="N245" s="480">
        <v>0.34399999999999997</v>
      </c>
      <c r="O245" s="371">
        <v>0.59399999999999997</v>
      </c>
      <c r="P245" s="371">
        <v>0.84399999999999997</v>
      </c>
      <c r="Q245" s="371">
        <v>0.54400000000000004</v>
      </c>
      <c r="R245" s="371">
        <f t="shared" si="22"/>
        <v>0.79400000000000004</v>
      </c>
      <c r="S245" s="371">
        <f t="shared" si="23"/>
        <v>1.044</v>
      </c>
      <c r="T245" s="372">
        <f t="shared" si="20"/>
        <v>19.359646113995765</v>
      </c>
      <c r="U245" s="373"/>
      <c r="V245" s="372">
        <f t="shared" si="21"/>
        <v>14.988113120512848</v>
      </c>
      <c r="W245" s="373"/>
      <c r="X245" s="371">
        <v>0.67</v>
      </c>
      <c r="Y245" s="371">
        <v>0.72</v>
      </c>
      <c r="Z245" s="371">
        <v>0.83</v>
      </c>
      <c r="AA245" s="371">
        <v>1.46</v>
      </c>
      <c r="AB245" s="371">
        <v>1.88</v>
      </c>
      <c r="AC245" s="371">
        <v>3</v>
      </c>
      <c r="AD245" s="371">
        <v>3.3</v>
      </c>
      <c r="AE245" s="371">
        <v>3.6</v>
      </c>
      <c r="AF245" s="371">
        <v>4</v>
      </c>
      <c r="AG245" s="371">
        <v>5</v>
      </c>
      <c r="AH245" s="374" t="s">
        <v>587</v>
      </c>
      <c r="AI245" s="371">
        <v>0.27500000000000002</v>
      </c>
      <c r="AJ245" s="371">
        <v>0.40300000000000002</v>
      </c>
      <c r="AK245" s="371">
        <v>0.375</v>
      </c>
      <c r="AL245" s="371">
        <v>0.503</v>
      </c>
      <c r="AM245" s="371">
        <v>0.47499999999999998</v>
      </c>
      <c r="AN245" s="371">
        <v>0.60299999999999998</v>
      </c>
      <c r="AO245" s="371">
        <v>0.57499999999999996</v>
      </c>
      <c r="AP245" s="371">
        <v>0.70299999999999996</v>
      </c>
      <c r="AQ245" s="371">
        <v>1.68</v>
      </c>
      <c r="AR245" s="375">
        <v>1.47</v>
      </c>
      <c r="AS245" s="375">
        <v>1.8480000000000001</v>
      </c>
      <c r="AT245" s="375">
        <v>1.617</v>
      </c>
      <c r="AU245" s="376">
        <v>0.56000000000000005</v>
      </c>
      <c r="AV245" s="377">
        <v>0.16</v>
      </c>
      <c r="AW245" s="385"/>
      <c r="AX245" s="385"/>
      <c r="AY245" s="385"/>
      <c r="AZ245" s="385"/>
      <c r="BA245" s="398"/>
      <c r="BB245" s="398"/>
      <c r="BC245" s="398"/>
      <c r="BD245" s="398"/>
      <c r="BE245" s="397"/>
      <c r="BF245" s="398"/>
      <c r="BG245" s="398"/>
      <c r="BH245" s="398"/>
      <c r="BI245" s="398"/>
      <c r="BJ245" s="398"/>
      <c r="BK245" s="398"/>
      <c r="BL245" s="386">
        <v>0.7</v>
      </c>
      <c r="BM245" s="386">
        <v>0.7</v>
      </c>
      <c r="BN245" s="375">
        <v>0.7</v>
      </c>
      <c r="BO245" s="386">
        <v>0.7</v>
      </c>
      <c r="BP245" s="386">
        <v>0.7</v>
      </c>
      <c r="BQ245" s="386">
        <v>0.6</v>
      </c>
      <c r="BR245" s="386">
        <v>0.6</v>
      </c>
      <c r="BS245" s="386">
        <v>0.6</v>
      </c>
      <c r="BT245" s="386">
        <v>0.5</v>
      </c>
      <c r="BU245" s="386">
        <v>0.5</v>
      </c>
      <c r="BV245" s="386">
        <v>0.4</v>
      </c>
      <c r="BW245" s="386">
        <v>0.4</v>
      </c>
      <c r="BX245" s="385"/>
      <c r="BY245" s="385"/>
      <c r="BZ245" s="385"/>
      <c r="CA245" s="385"/>
      <c r="CB245" s="398"/>
      <c r="CC245" s="398"/>
      <c r="CD245" s="398"/>
      <c r="CE245" s="398"/>
      <c r="CF245" s="397"/>
      <c r="CG245" s="398"/>
      <c r="CH245" s="398"/>
      <c r="CI245" s="398"/>
      <c r="CJ245" s="398"/>
      <c r="CK245" s="398"/>
      <c r="CL245" s="398"/>
      <c r="CM245" s="386">
        <v>1</v>
      </c>
      <c r="CN245" s="386">
        <v>1</v>
      </c>
      <c r="CO245" s="375">
        <v>0.9</v>
      </c>
      <c r="CP245" s="386">
        <v>0.9</v>
      </c>
      <c r="CQ245" s="386">
        <v>0.9</v>
      </c>
      <c r="CR245" s="386">
        <v>0.8</v>
      </c>
      <c r="CS245" s="386">
        <v>0.8</v>
      </c>
      <c r="CT245" s="386">
        <v>0.8</v>
      </c>
      <c r="CU245" s="386">
        <v>0.7</v>
      </c>
      <c r="CV245" s="386">
        <v>0.7</v>
      </c>
      <c r="CW245" s="386">
        <v>0.5</v>
      </c>
      <c r="CX245" s="375">
        <v>0.5</v>
      </c>
      <c r="CY245" s="385"/>
      <c r="CZ245" s="385"/>
      <c r="DA245" s="385"/>
      <c r="DB245" s="385"/>
      <c r="DC245" s="398"/>
      <c r="DD245" s="398"/>
      <c r="DE245" s="398"/>
      <c r="DF245" s="398"/>
      <c r="DG245" s="397"/>
      <c r="DH245" s="398"/>
      <c r="DI245" s="398"/>
      <c r="DJ245" s="398"/>
      <c r="DK245" s="398"/>
      <c r="DL245" s="398"/>
      <c r="DM245" s="398"/>
      <c r="DN245" s="386">
        <v>1.2</v>
      </c>
      <c r="DO245" s="386">
        <v>1.2</v>
      </c>
      <c r="DP245" s="375">
        <v>1.1000000000000001</v>
      </c>
      <c r="DQ245" s="386">
        <v>1.1000000000000001</v>
      </c>
      <c r="DR245" s="386">
        <v>1.1000000000000001</v>
      </c>
      <c r="DS245" s="386">
        <v>1</v>
      </c>
      <c r="DT245" s="386">
        <v>1</v>
      </c>
      <c r="DU245" s="386">
        <v>1</v>
      </c>
      <c r="DV245" s="386">
        <v>0.9</v>
      </c>
      <c r="DW245" s="386">
        <v>0.9</v>
      </c>
      <c r="DX245" s="386">
        <v>0.7</v>
      </c>
      <c r="DY245" s="375">
        <v>0.7</v>
      </c>
      <c r="DZ245" s="385"/>
      <c r="EA245" s="385"/>
      <c r="EB245" s="385"/>
      <c r="EC245" s="385"/>
      <c r="ED245" s="398"/>
      <c r="EE245" s="398"/>
      <c r="EF245" s="398"/>
      <c r="EG245" s="398"/>
      <c r="EH245" s="397"/>
      <c r="EI245" s="398"/>
      <c r="EJ245" s="398"/>
      <c r="EK245" s="398"/>
      <c r="EL245" s="398"/>
      <c r="EM245" s="398"/>
      <c r="EN245" s="398"/>
      <c r="EO245" s="386">
        <v>1.3</v>
      </c>
      <c r="EP245" s="386">
        <v>1.3</v>
      </c>
      <c r="EQ245" s="386">
        <v>1.3</v>
      </c>
      <c r="ER245" s="386">
        <v>1.2</v>
      </c>
      <c r="ES245" s="386">
        <v>1.2</v>
      </c>
      <c r="ET245" s="386">
        <v>1.1000000000000001</v>
      </c>
      <c r="EU245" s="386">
        <v>1.1000000000000001</v>
      </c>
      <c r="EV245" s="386">
        <v>1</v>
      </c>
      <c r="EW245" s="386">
        <v>1</v>
      </c>
      <c r="EX245" s="386">
        <v>0.9</v>
      </c>
      <c r="EY245" s="386">
        <v>0.9</v>
      </c>
      <c r="EZ245" s="386">
        <v>0.8</v>
      </c>
      <c r="FA245" s="385"/>
      <c r="FB245" s="385"/>
      <c r="FC245" s="385"/>
      <c r="FD245" s="385"/>
      <c r="FE245" s="398"/>
      <c r="FF245" s="398"/>
      <c r="FG245" s="398"/>
      <c r="FH245" s="398"/>
      <c r="FI245" s="397"/>
      <c r="FJ245" s="398"/>
      <c r="FK245" s="398"/>
      <c r="FL245" s="398"/>
      <c r="FM245" s="398"/>
      <c r="FN245" s="398"/>
      <c r="FO245" s="398"/>
      <c r="FP245" s="386">
        <v>1.4</v>
      </c>
      <c r="FQ245" s="386">
        <v>1.4</v>
      </c>
      <c r="FR245" s="375">
        <v>1.3</v>
      </c>
      <c r="FS245" s="386">
        <v>1.3</v>
      </c>
      <c r="FT245" s="386">
        <v>1.3</v>
      </c>
      <c r="FU245" s="386">
        <v>1.2</v>
      </c>
      <c r="FV245" s="386">
        <v>1.2</v>
      </c>
      <c r="FW245" s="386">
        <v>1.2</v>
      </c>
      <c r="FX245" s="386">
        <v>1.1000000000000001</v>
      </c>
      <c r="FY245" s="386">
        <v>1.1000000000000001</v>
      </c>
      <c r="FZ245" s="386">
        <v>0.9</v>
      </c>
      <c r="GA245" s="375">
        <v>0.9</v>
      </c>
      <c r="GB245" s="387"/>
      <c r="GC245" s="484">
        <v>41.533485399000007</v>
      </c>
      <c r="GD245" s="484">
        <v>48.044923605000008</v>
      </c>
      <c r="GE245" s="484">
        <v>51.590625786000004</v>
      </c>
      <c r="GF245" s="484">
        <v>56.045820348000014</v>
      </c>
      <c r="GG245" s="485">
        <v>59.881505607000015</v>
      </c>
      <c r="GH245" s="486">
        <v>7.2891200970000014</v>
      </c>
      <c r="GI245" s="484">
        <v>6.0105583440000014</v>
      </c>
      <c r="GJ245" s="484">
        <v>7.987715694000002</v>
      </c>
      <c r="GK245" s="484">
        <v>11.058900111000003</v>
      </c>
      <c r="GL245" s="484">
        <v>5.2196954040000012</v>
      </c>
      <c r="GM245" s="484">
        <v>4.8901691789999999</v>
      </c>
      <c r="GN245" s="484">
        <v>5.5360405799999999</v>
      </c>
      <c r="GO245" s="485">
        <v>7.7109136650000005</v>
      </c>
    </row>
    <row r="246" spans="1:197" hidden="1">
      <c r="A246" s="379" t="s">
        <v>866</v>
      </c>
      <c r="B246" s="380">
        <v>108</v>
      </c>
      <c r="C246" s="381">
        <v>597</v>
      </c>
      <c r="D246" s="381">
        <v>220</v>
      </c>
      <c r="E246" s="382">
        <v>9.8000000000000007</v>
      </c>
      <c r="F246" s="382">
        <v>17.5</v>
      </c>
      <c r="G246" s="381">
        <v>24</v>
      </c>
      <c r="H246" s="382">
        <v>137</v>
      </c>
      <c r="I246" s="383">
        <v>5</v>
      </c>
      <c r="J246" s="493">
        <v>0.8</v>
      </c>
      <c r="K246" s="494"/>
      <c r="L246" s="369">
        <v>0.6</v>
      </c>
      <c r="M246" s="384">
        <v>0.8</v>
      </c>
      <c r="N246" s="480">
        <v>0.375</v>
      </c>
      <c r="O246" s="371">
        <v>0.625</v>
      </c>
      <c r="P246" s="371">
        <v>0.875</v>
      </c>
      <c r="Q246" s="371">
        <v>0.57499999999999996</v>
      </c>
      <c r="R246" s="371">
        <f t="shared" si="22"/>
        <v>0.82499999999999996</v>
      </c>
      <c r="S246" s="371">
        <f t="shared" si="23"/>
        <v>1.075</v>
      </c>
      <c r="T246" s="372">
        <f t="shared" si="20"/>
        <v>19.359646113995765</v>
      </c>
      <c r="U246" s="373"/>
      <c r="V246" s="372">
        <f t="shared" si="21"/>
        <v>14.988113120512848</v>
      </c>
      <c r="W246" s="373"/>
      <c r="X246" s="371">
        <v>0.67</v>
      </c>
      <c r="Y246" s="371">
        <v>0.72</v>
      </c>
      <c r="Z246" s="371">
        <v>0.83</v>
      </c>
      <c r="AA246" s="371">
        <v>1.46</v>
      </c>
      <c r="AB246" s="371">
        <v>1.88</v>
      </c>
      <c r="AC246" s="371">
        <v>3</v>
      </c>
      <c r="AD246" s="371">
        <v>3.3</v>
      </c>
      <c r="AE246" s="371">
        <v>3.6</v>
      </c>
      <c r="AF246" s="371">
        <v>4</v>
      </c>
      <c r="AG246" s="371">
        <v>5</v>
      </c>
      <c r="AH246" s="374" t="s">
        <v>587</v>
      </c>
      <c r="AI246" s="371">
        <v>0.27500000000000002</v>
      </c>
      <c r="AJ246" s="371">
        <v>0.40300000000000002</v>
      </c>
      <c r="AK246" s="371">
        <v>0.375</v>
      </c>
      <c r="AL246" s="371">
        <v>0.503</v>
      </c>
      <c r="AM246" s="371">
        <v>0.47499999999999998</v>
      </c>
      <c r="AN246" s="371">
        <v>0.60299999999999998</v>
      </c>
      <c r="AO246" s="371">
        <v>0.57499999999999996</v>
      </c>
      <c r="AP246" s="371">
        <v>0.70299999999999996</v>
      </c>
      <c r="AQ246" s="371">
        <v>1.68</v>
      </c>
      <c r="AR246" s="375">
        <v>1.47</v>
      </c>
      <c r="AS246" s="375">
        <v>1.8480000000000001</v>
      </c>
      <c r="AT246" s="375">
        <v>1.617</v>
      </c>
      <c r="AU246" s="376">
        <v>0.56000000000000005</v>
      </c>
      <c r="AV246" s="377">
        <v>0.16</v>
      </c>
      <c r="AW246" s="385"/>
      <c r="AX246" s="385"/>
      <c r="AY246" s="385"/>
      <c r="AZ246" s="385"/>
      <c r="BA246" s="398"/>
      <c r="BB246" s="398"/>
      <c r="BC246" s="398"/>
      <c r="BD246" s="398"/>
      <c r="BE246" s="397"/>
      <c r="BF246" s="398"/>
      <c r="BG246" s="398"/>
      <c r="BH246" s="398"/>
      <c r="BI246" s="398"/>
      <c r="BJ246" s="398"/>
      <c r="BK246" s="398"/>
      <c r="BL246" s="386">
        <v>0.7</v>
      </c>
      <c r="BM246" s="386">
        <v>0.7</v>
      </c>
      <c r="BN246" s="375">
        <v>0.7</v>
      </c>
      <c r="BO246" s="386">
        <v>0.7</v>
      </c>
      <c r="BP246" s="386">
        <v>0.7</v>
      </c>
      <c r="BQ246" s="386">
        <v>0.6</v>
      </c>
      <c r="BR246" s="386">
        <v>0.6</v>
      </c>
      <c r="BS246" s="386">
        <v>0.6</v>
      </c>
      <c r="BT246" s="386">
        <v>0.5</v>
      </c>
      <c r="BU246" s="386">
        <v>0.5</v>
      </c>
      <c r="BV246" s="386">
        <v>0.4</v>
      </c>
      <c r="BW246" s="386">
        <v>0.4</v>
      </c>
      <c r="BX246" s="385"/>
      <c r="BY246" s="385"/>
      <c r="BZ246" s="385"/>
      <c r="CA246" s="385"/>
      <c r="CB246" s="398"/>
      <c r="CC246" s="398"/>
      <c r="CD246" s="398"/>
      <c r="CE246" s="398"/>
      <c r="CF246" s="397"/>
      <c r="CG246" s="398"/>
      <c r="CH246" s="398"/>
      <c r="CI246" s="398"/>
      <c r="CJ246" s="398"/>
      <c r="CK246" s="398"/>
      <c r="CL246" s="398"/>
      <c r="CM246" s="386">
        <v>1</v>
      </c>
      <c r="CN246" s="386">
        <v>1</v>
      </c>
      <c r="CO246" s="375">
        <v>0.9</v>
      </c>
      <c r="CP246" s="386">
        <v>0.9</v>
      </c>
      <c r="CQ246" s="386">
        <v>0.9</v>
      </c>
      <c r="CR246" s="386">
        <v>0.8</v>
      </c>
      <c r="CS246" s="386">
        <v>0.8</v>
      </c>
      <c r="CT246" s="386">
        <v>0.8</v>
      </c>
      <c r="CU246" s="386">
        <v>0.7</v>
      </c>
      <c r="CV246" s="386">
        <v>0.7</v>
      </c>
      <c r="CW246" s="386">
        <v>0.5</v>
      </c>
      <c r="CX246" s="375">
        <v>0.5</v>
      </c>
      <c r="CY246" s="385"/>
      <c r="CZ246" s="385"/>
      <c r="DA246" s="385"/>
      <c r="DB246" s="385"/>
      <c r="DC246" s="398"/>
      <c r="DD246" s="398"/>
      <c r="DE246" s="398"/>
      <c r="DF246" s="398"/>
      <c r="DG246" s="397"/>
      <c r="DH246" s="398"/>
      <c r="DI246" s="398"/>
      <c r="DJ246" s="398"/>
      <c r="DK246" s="398"/>
      <c r="DL246" s="398"/>
      <c r="DM246" s="398"/>
      <c r="DN246" s="386">
        <v>1.2</v>
      </c>
      <c r="DO246" s="386">
        <v>1.2</v>
      </c>
      <c r="DP246" s="375">
        <v>1.1000000000000001</v>
      </c>
      <c r="DQ246" s="386">
        <v>1.1000000000000001</v>
      </c>
      <c r="DR246" s="386">
        <v>1.1000000000000001</v>
      </c>
      <c r="DS246" s="386">
        <v>1</v>
      </c>
      <c r="DT246" s="386">
        <v>1</v>
      </c>
      <c r="DU246" s="386">
        <v>1</v>
      </c>
      <c r="DV246" s="386">
        <v>0.9</v>
      </c>
      <c r="DW246" s="386">
        <v>0.9</v>
      </c>
      <c r="DX246" s="386">
        <v>0.7</v>
      </c>
      <c r="DY246" s="375">
        <v>0.7</v>
      </c>
      <c r="DZ246" s="385"/>
      <c r="EA246" s="385"/>
      <c r="EB246" s="385"/>
      <c r="EC246" s="385"/>
      <c r="ED246" s="398"/>
      <c r="EE246" s="398"/>
      <c r="EF246" s="398"/>
      <c r="EG246" s="398"/>
      <c r="EH246" s="397"/>
      <c r="EI246" s="398"/>
      <c r="EJ246" s="398"/>
      <c r="EK246" s="398"/>
      <c r="EL246" s="398"/>
      <c r="EM246" s="398"/>
      <c r="EN246" s="398"/>
      <c r="EO246" s="386">
        <v>1.3</v>
      </c>
      <c r="EP246" s="386">
        <v>1.3</v>
      </c>
      <c r="EQ246" s="386">
        <v>1.3</v>
      </c>
      <c r="ER246" s="386">
        <v>1.2</v>
      </c>
      <c r="ES246" s="386">
        <v>1.2</v>
      </c>
      <c r="ET246" s="386">
        <v>1.1000000000000001</v>
      </c>
      <c r="EU246" s="386">
        <v>1.1000000000000001</v>
      </c>
      <c r="EV246" s="386">
        <v>1</v>
      </c>
      <c r="EW246" s="386">
        <v>1</v>
      </c>
      <c r="EX246" s="386">
        <v>0.9</v>
      </c>
      <c r="EY246" s="386">
        <v>0.9</v>
      </c>
      <c r="EZ246" s="386">
        <v>0.8</v>
      </c>
      <c r="FA246" s="385"/>
      <c r="FB246" s="385"/>
      <c r="FC246" s="385"/>
      <c r="FD246" s="385"/>
      <c r="FE246" s="398"/>
      <c r="FF246" s="398"/>
      <c r="FG246" s="398"/>
      <c r="FH246" s="398"/>
      <c r="FI246" s="397"/>
      <c r="FJ246" s="398"/>
      <c r="FK246" s="398"/>
      <c r="FL246" s="398"/>
      <c r="FM246" s="398"/>
      <c r="FN246" s="398"/>
      <c r="FO246" s="398"/>
      <c r="FP246" s="386">
        <v>1.4</v>
      </c>
      <c r="FQ246" s="386">
        <v>1.4</v>
      </c>
      <c r="FR246" s="375">
        <v>1.3</v>
      </c>
      <c r="FS246" s="386">
        <v>1.3</v>
      </c>
      <c r="FT246" s="386">
        <v>1.3</v>
      </c>
      <c r="FU246" s="386">
        <v>1.2</v>
      </c>
      <c r="FV246" s="386">
        <v>1.2</v>
      </c>
      <c r="FW246" s="386">
        <v>1.2</v>
      </c>
      <c r="FX246" s="386">
        <v>1.1000000000000001</v>
      </c>
      <c r="FY246" s="386">
        <v>1.1000000000000001</v>
      </c>
      <c r="FZ246" s="386">
        <v>0.9</v>
      </c>
      <c r="GA246" s="375">
        <v>0.9</v>
      </c>
      <c r="GB246" s="387"/>
      <c r="GC246" s="484">
        <v>40.637174067000004</v>
      </c>
      <c r="GD246" s="484">
        <v>46.186395696000005</v>
      </c>
      <c r="GE246" s="484">
        <v>54.292740830999996</v>
      </c>
      <c r="GF246" s="484">
        <v>57.825261963000017</v>
      </c>
      <c r="GG246" s="485">
        <v>64.850761080000012</v>
      </c>
      <c r="GH246" s="486">
        <v>7.2891200970000014</v>
      </c>
      <c r="GI246" s="484">
        <v>6.0105583440000014</v>
      </c>
      <c r="GJ246" s="484">
        <v>7.987715694000002</v>
      </c>
      <c r="GK246" s="484">
        <v>11.058900111000003</v>
      </c>
      <c r="GL246" s="484">
        <v>5.2196954040000012</v>
      </c>
      <c r="GM246" s="484">
        <v>4.8901691789999999</v>
      </c>
      <c r="GN246" s="484">
        <v>5.5360405799999999</v>
      </c>
      <c r="GO246" s="485">
        <v>7.7109136650000005</v>
      </c>
    </row>
    <row r="247" spans="1:197" hidden="1">
      <c r="A247" s="379" t="s">
        <v>867</v>
      </c>
      <c r="B247" s="388">
        <v>21.3</v>
      </c>
      <c r="C247" s="381">
        <v>182</v>
      </c>
      <c r="D247" s="381">
        <v>92</v>
      </c>
      <c r="E247" s="382">
        <v>6</v>
      </c>
      <c r="F247" s="382">
        <v>9</v>
      </c>
      <c r="G247" s="381">
        <v>9</v>
      </c>
      <c r="H247" s="389">
        <v>27.1</v>
      </c>
      <c r="I247" s="383">
        <v>1</v>
      </c>
      <c r="J247" s="487">
        <v>0.6</v>
      </c>
      <c r="K247" s="488"/>
      <c r="L247" s="369">
        <v>0.5</v>
      </c>
      <c r="M247" s="384">
        <v>0.6</v>
      </c>
      <c r="N247" s="480">
        <v>0.17</v>
      </c>
      <c r="O247" s="371">
        <v>0.42</v>
      </c>
      <c r="P247" s="371">
        <v>0.67</v>
      </c>
      <c r="Q247" s="371">
        <v>0.37</v>
      </c>
      <c r="R247" s="371">
        <f t="shared" si="22"/>
        <v>0.62</v>
      </c>
      <c r="S247" s="371">
        <f t="shared" si="23"/>
        <v>0.87</v>
      </c>
      <c r="T247" s="372">
        <f t="shared" si="20"/>
        <v>19.359646113995765</v>
      </c>
      <c r="U247" s="373"/>
      <c r="V247" s="372">
        <f t="shared" si="21"/>
        <v>14.988113120512848</v>
      </c>
      <c r="W247" s="373"/>
      <c r="X247" s="371">
        <v>0.67</v>
      </c>
      <c r="Y247" s="371">
        <v>0.72</v>
      </c>
      <c r="Z247" s="371">
        <v>0.83</v>
      </c>
      <c r="AA247" s="371">
        <v>1.46</v>
      </c>
      <c r="AB247" s="371">
        <v>1.88</v>
      </c>
      <c r="AC247" s="371">
        <v>3</v>
      </c>
      <c r="AD247" s="371">
        <v>3.3</v>
      </c>
      <c r="AE247" s="371">
        <v>3.6</v>
      </c>
      <c r="AF247" s="371">
        <v>4</v>
      </c>
      <c r="AG247" s="371">
        <v>5</v>
      </c>
      <c r="AH247" s="374" t="s">
        <v>587</v>
      </c>
      <c r="AI247" s="371">
        <v>0.2</v>
      </c>
      <c r="AJ247" s="371">
        <v>0.313</v>
      </c>
      <c r="AK247" s="371">
        <v>0.3</v>
      </c>
      <c r="AL247" s="371">
        <v>0.41299999999999998</v>
      </c>
      <c r="AM247" s="371">
        <v>0.4</v>
      </c>
      <c r="AN247" s="371">
        <v>0.51300000000000001</v>
      </c>
      <c r="AO247" s="371">
        <v>0.5</v>
      </c>
      <c r="AP247" s="371">
        <v>0.61299999999999999</v>
      </c>
      <c r="AQ247" s="371">
        <v>1.68</v>
      </c>
      <c r="AR247" s="375">
        <v>1.47</v>
      </c>
      <c r="AS247" s="375">
        <v>1.8480000000000001</v>
      </c>
      <c r="AT247" s="375">
        <v>1.617</v>
      </c>
      <c r="AU247" s="376">
        <v>0.5</v>
      </c>
      <c r="AV247" s="377">
        <v>0.1</v>
      </c>
      <c r="AW247" s="385"/>
      <c r="AX247" s="385"/>
      <c r="AY247" s="398"/>
      <c r="AZ247" s="398"/>
      <c r="BA247" s="398"/>
      <c r="BB247" s="398"/>
      <c r="BC247" s="398"/>
      <c r="BD247" s="398"/>
      <c r="BE247" s="397"/>
      <c r="BF247" s="398"/>
      <c r="BG247" s="398"/>
      <c r="BH247" s="398"/>
      <c r="BI247" s="398"/>
      <c r="BJ247" s="398"/>
      <c r="BK247" s="398"/>
      <c r="BL247" s="386">
        <v>0.6</v>
      </c>
      <c r="BM247" s="386">
        <v>0.6</v>
      </c>
      <c r="BN247" s="375">
        <v>0.6</v>
      </c>
      <c r="BO247" s="386">
        <v>0.6</v>
      </c>
      <c r="BP247" s="386">
        <v>0.6</v>
      </c>
      <c r="BQ247" s="386">
        <v>0.5</v>
      </c>
      <c r="BR247" s="386">
        <v>0.5</v>
      </c>
      <c r="BS247" s="386">
        <v>0.5</v>
      </c>
      <c r="BT247" s="386">
        <v>0.5</v>
      </c>
      <c r="BU247" s="386">
        <v>0.4</v>
      </c>
      <c r="BV247" s="386">
        <v>0.3</v>
      </c>
      <c r="BW247" s="386">
        <v>0.3</v>
      </c>
      <c r="BX247" s="385"/>
      <c r="BY247" s="385"/>
      <c r="BZ247" s="398"/>
      <c r="CA247" s="398"/>
      <c r="CB247" s="398"/>
      <c r="CC247" s="398"/>
      <c r="CD247" s="398"/>
      <c r="CE247" s="398"/>
      <c r="CF247" s="397"/>
      <c r="CG247" s="398"/>
      <c r="CH247" s="398"/>
      <c r="CI247" s="398"/>
      <c r="CJ247" s="398"/>
      <c r="CK247" s="398"/>
      <c r="CL247" s="398"/>
      <c r="CM247" s="386">
        <v>1</v>
      </c>
      <c r="CN247" s="386">
        <v>1</v>
      </c>
      <c r="CO247" s="375">
        <v>0.9</v>
      </c>
      <c r="CP247" s="386">
        <v>0.9</v>
      </c>
      <c r="CQ247" s="386">
        <v>0.9</v>
      </c>
      <c r="CR247" s="386">
        <v>0.8</v>
      </c>
      <c r="CS247" s="386">
        <v>0.8</v>
      </c>
      <c r="CT247" s="386">
        <v>0.8</v>
      </c>
      <c r="CU247" s="386">
        <v>0.7</v>
      </c>
      <c r="CV247" s="386">
        <v>0.7</v>
      </c>
      <c r="CW247" s="386">
        <v>0.5</v>
      </c>
      <c r="CX247" s="375">
        <v>0.5</v>
      </c>
      <c r="CY247" s="385"/>
      <c r="CZ247" s="385"/>
      <c r="DA247" s="398"/>
      <c r="DB247" s="398"/>
      <c r="DC247" s="398"/>
      <c r="DD247" s="398"/>
      <c r="DE247" s="398"/>
      <c r="DF247" s="398"/>
      <c r="DG247" s="397"/>
      <c r="DH247" s="398"/>
      <c r="DI247" s="398"/>
      <c r="DJ247" s="398"/>
      <c r="DK247" s="398"/>
      <c r="DL247" s="398"/>
      <c r="DM247" s="398"/>
      <c r="DN247" s="386">
        <v>1.1000000000000001</v>
      </c>
      <c r="DO247" s="386">
        <v>1.1000000000000001</v>
      </c>
      <c r="DP247" s="386">
        <v>1.1000000000000001</v>
      </c>
      <c r="DQ247" s="386">
        <v>1</v>
      </c>
      <c r="DR247" s="386">
        <v>1</v>
      </c>
      <c r="DS247" s="386">
        <v>0.9</v>
      </c>
      <c r="DT247" s="386">
        <v>0.9</v>
      </c>
      <c r="DU247" s="386">
        <v>0.8</v>
      </c>
      <c r="DV247" s="386">
        <v>0.8</v>
      </c>
      <c r="DW247" s="386">
        <v>0.7</v>
      </c>
      <c r="DX247" s="386">
        <v>0.7</v>
      </c>
      <c r="DY247" s="386">
        <v>0.6</v>
      </c>
      <c r="DZ247" s="385"/>
      <c r="EA247" s="385"/>
      <c r="EB247" s="398"/>
      <c r="EC247" s="398"/>
      <c r="ED247" s="398"/>
      <c r="EE247" s="398"/>
      <c r="EF247" s="398"/>
      <c r="EG247" s="398"/>
      <c r="EH247" s="397"/>
      <c r="EI247" s="398"/>
      <c r="EJ247" s="398"/>
      <c r="EK247" s="398"/>
      <c r="EL247" s="398"/>
      <c r="EM247" s="398"/>
      <c r="EN247" s="398"/>
      <c r="EO247" s="386">
        <v>1.2</v>
      </c>
      <c r="EP247" s="386">
        <v>1.2</v>
      </c>
      <c r="EQ247" s="386">
        <v>1.2</v>
      </c>
      <c r="ER247" s="386">
        <v>1.1000000000000001</v>
      </c>
      <c r="ES247" s="386">
        <v>1.1000000000000001</v>
      </c>
      <c r="ET247" s="386">
        <v>1</v>
      </c>
      <c r="EU247" s="386">
        <v>1</v>
      </c>
      <c r="EV247" s="386">
        <v>0.9</v>
      </c>
      <c r="EW247" s="386">
        <v>0.9</v>
      </c>
      <c r="EX247" s="386">
        <v>0.8</v>
      </c>
      <c r="EY247" s="386">
        <v>0.8</v>
      </c>
      <c r="EZ247" s="386">
        <v>0.7</v>
      </c>
      <c r="FA247" s="385"/>
      <c r="FB247" s="385"/>
      <c r="FC247" s="385"/>
      <c r="FD247" s="385"/>
      <c r="FE247" s="398"/>
      <c r="FF247" s="398"/>
      <c r="FG247" s="398"/>
      <c r="FH247" s="398"/>
      <c r="FI247" s="385"/>
      <c r="FJ247" s="385"/>
      <c r="FK247" s="385"/>
      <c r="FL247" s="385"/>
      <c r="FM247" s="385"/>
      <c r="FN247" s="385"/>
      <c r="FO247" s="385"/>
      <c r="FP247" s="385"/>
      <c r="FQ247" s="385"/>
      <c r="FR247" s="385"/>
      <c r="FS247" s="385"/>
      <c r="FT247" s="385"/>
      <c r="FU247" s="385"/>
      <c r="FV247" s="385"/>
      <c r="FW247" s="396"/>
      <c r="FX247" s="396"/>
      <c r="FY247" s="396"/>
      <c r="FZ247" s="396"/>
      <c r="GA247" s="396"/>
      <c r="GB247" s="397" t="s">
        <v>608</v>
      </c>
      <c r="GC247" s="484">
        <v>48.611708712000009</v>
      </c>
      <c r="GD247" s="484">
        <v>53.080084323000008</v>
      </c>
      <c r="GE247" s="484">
        <v>61.502774634000005</v>
      </c>
      <c r="GF247" s="484">
        <v>68.422825359000015</v>
      </c>
      <c r="GG247" s="485">
        <v>81.379796526000035</v>
      </c>
      <c r="GH247" s="486">
        <v>7.2891200970000014</v>
      </c>
      <c r="GI247" s="484">
        <v>6.0105583440000014</v>
      </c>
      <c r="GJ247" s="484">
        <v>7.987715694000002</v>
      </c>
      <c r="GK247" s="484">
        <v>11.058900111000003</v>
      </c>
      <c r="GL247" s="484">
        <v>5.2196954040000012</v>
      </c>
      <c r="GM247" s="484">
        <v>4.8901691789999999</v>
      </c>
      <c r="GN247" s="484">
        <v>5.5360405799999999</v>
      </c>
      <c r="GO247" s="485">
        <v>7.7109136650000005</v>
      </c>
    </row>
    <row r="248" spans="1:197" hidden="1">
      <c r="A248" s="379" t="s">
        <v>868</v>
      </c>
      <c r="B248" s="388">
        <v>25.1</v>
      </c>
      <c r="C248" s="381">
        <v>202</v>
      </c>
      <c r="D248" s="381">
        <v>102</v>
      </c>
      <c r="E248" s="382">
        <v>6.2</v>
      </c>
      <c r="F248" s="382">
        <v>9.5</v>
      </c>
      <c r="G248" s="381">
        <v>12</v>
      </c>
      <c r="H248" s="389">
        <v>31.96</v>
      </c>
      <c r="I248" s="383">
        <v>1</v>
      </c>
      <c r="J248" s="487">
        <v>0.6</v>
      </c>
      <c r="K248" s="488"/>
      <c r="L248" s="369">
        <v>0.5</v>
      </c>
      <c r="M248" s="384">
        <v>0.6</v>
      </c>
      <c r="N248" s="480">
        <v>0.17</v>
      </c>
      <c r="O248" s="371">
        <v>0.42</v>
      </c>
      <c r="P248" s="371">
        <v>0.67</v>
      </c>
      <c r="Q248" s="371">
        <v>0.37</v>
      </c>
      <c r="R248" s="371">
        <f t="shared" si="22"/>
        <v>0.62</v>
      </c>
      <c r="S248" s="371">
        <f t="shared" si="23"/>
        <v>0.87</v>
      </c>
      <c r="T248" s="372">
        <f t="shared" si="20"/>
        <v>19.359646113995765</v>
      </c>
      <c r="U248" s="373"/>
      <c r="V248" s="372">
        <f t="shared" si="21"/>
        <v>14.988113120512848</v>
      </c>
      <c r="W248" s="373"/>
      <c r="X248" s="371">
        <v>0.67</v>
      </c>
      <c r="Y248" s="371">
        <v>0.72</v>
      </c>
      <c r="Z248" s="371">
        <v>0.83</v>
      </c>
      <c r="AA248" s="371">
        <v>1.46</v>
      </c>
      <c r="AB248" s="371">
        <v>1.88</v>
      </c>
      <c r="AC248" s="371">
        <v>3</v>
      </c>
      <c r="AD248" s="371">
        <v>3.3</v>
      </c>
      <c r="AE248" s="371">
        <v>3.6</v>
      </c>
      <c r="AF248" s="371">
        <v>4</v>
      </c>
      <c r="AG248" s="371">
        <v>5</v>
      </c>
      <c r="AH248" s="374" t="s">
        <v>587</v>
      </c>
      <c r="AI248" s="371">
        <v>0.2</v>
      </c>
      <c r="AJ248" s="371">
        <v>0.313</v>
      </c>
      <c r="AK248" s="371">
        <v>0.3</v>
      </c>
      <c r="AL248" s="371">
        <v>0.41299999999999998</v>
      </c>
      <c r="AM248" s="371">
        <v>0.4</v>
      </c>
      <c r="AN248" s="371">
        <v>0.51300000000000001</v>
      </c>
      <c r="AO248" s="371">
        <v>0.5</v>
      </c>
      <c r="AP248" s="371">
        <v>0.61299999999999999</v>
      </c>
      <c r="AQ248" s="371">
        <v>1.68</v>
      </c>
      <c r="AR248" s="375">
        <v>1.47</v>
      </c>
      <c r="AS248" s="375">
        <v>1.8480000000000001</v>
      </c>
      <c r="AT248" s="375">
        <v>1.617</v>
      </c>
      <c r="AU248" s="376">
        <v>0.5</v>
      </c>
      <c r="AV248" s="377">
        <v>0.1</v>
      </c>
      <c r="AW248" s="385"/>
      <c r="AX248" s="385"/>
      <c r="AY248" s="398"/>
      <c r="AZ248" s="398"/>
      <c r="BA248" s="398"/>
      <c r="BB248" s="398"/>
      <c r="BC248" s="398"/>
      <c r="BD248" s="398"/>
      <c r="BE248" s="397"/>
      <c r="BF248" s="398"/>
      <c r="BG248" s="398"/>
      <c r="BH248" s="398"/>
      <c r="BI248" s="398"/>
      <c r="BJ248" s="398"/>
      <c r="BK248" s="398"/>
      <c r="BL248" s="386">
        <v>0.6</v>
      </c>
      <c r="BM248" s="386">
        <v>0.6</v>
      </c>
      <c r="BN248" s="375">
        <v>0.6</v>
      </c>
      <c r="BO248" s="386">
        <v>0.6</v>
      </c>
      <c r="BP248" s="386">
        <v>0.6</v>
      </c>
      <c r="BQ248" s="386">
        <v>0.5</v>
      </c>
      <c r="BR248" s="386">
        <v>0.5</v>
      </c>
      <c r="BS248" s="386">
        <v>0.5</v>
      </c>
      <c r="BT248" s="386">
        <v>0.5</v>
      </c>
      <c r="BU248" s="386">
        <v>0.4</v>
      </c>
      <c r="BV248" s="386">
        <v>0.3</v>
      </c>
      <c r="BW248" s="386">
        <v>0.3</v>
      </c>
      <c r="BX248" s="385"/>
      <c r="BY248" s="385"/>
      <c r="BZ248" s="398"/>
      <c r="CA248" s="398"/>
      <c r="CB248" s="398"/>
      <c r="CC248" s="398"/>
      <c r="CD248" s="398"/>
      <c r="CE248" s="398"/>
      <c r="CF248" s="397"/>
      <c r="CG248" s="398"/>
      <c r="CH248" s="398"/>
      <c r="CI248" s="398"/>
      <c r="CJ248" s="398"/>
      <c r="CK248" s="398"/>
      <c r="CL248" s="398"/>
      <c r="CM248" s="386">
        <v>1</v>
      </c>
      <c r="CN248" s="386">
        <v>1</v>
      </c>
      <c r="CO248" s="375">
        <v>0.9</v>
      </c>
      <c r="CP248" s="386">
        <v>0.9</v>
      </c>
      <c r="CQ248" s="386">
        <v>0.9</v>
      </c>
      <c r="CR248" s="386">
        <v>0.8</v>
      </c>
      <c r="CS248" s="386">
        <v>0.8</v>
      </c>
      <c r="CT248" s="386">
        <v>0.8</v>
      </c>
      <c r="CU248" s="386">
        <v>0.7</v>
      </c>
      <c r="CV248" s="386">
        <v>0.7</v>
      </c>
      <c r="CW248" s="386">
        <v>0.5</v>
      </c>
      <c r="CX248" s="375">
        <v>0.5</v>
      </c>
      <c r="CY248" s="385"/>
      <c r="CZ248" s="385"/>
      <c r="DA248" s="398"/>
      <c r="DB248" s="398"/>
      <c r="DC248" s="398"/>
      <c r="DD248" s="398"/>
      <c r="DE248" s="398"/>
      <c r="DF248" s="398"/>
      <c r="DG248" s="397"/>
      <c r="DH248" s="398"/>
      <c r="DI248" s="398"/>
      <c r="DJ248" s="398"/>
      <c r="DK248" s="398"/>
      <c r="DL248" s="398"/>
      <c r="DM248" s="398"/>
      <c r="DN248" s="386">
        <v>1.1000000000000001</v>
      </c>
      <c r="DO248" s="386">
        <v>1.1000000000000001</v>
      </c>
      <c r="DP248" s="386">
        <v>1.1000000000000001</v>
      </c>
      <c r="DQ248" s="386">
        <v>1</v>
      </c>
      <c r="DR248" s="386">
        <v>1</v>
      </c>
      <c r="DS248" s="386">
        <v>0.9</v>
      </c>
      <c r="DT248" s="386">
        <v>0.9</v>
      </c>
      <c r="DU248" s="386">
        <v>0.8</v>
      </c>
      <c r="DV248" s="386">
        <v>0.8</v>
      </c>
      <c r="DW248" s="386">
        <v>0.7</v>
      </c>
      <c r="DX248" s="386">
        <v>0.7</v>
      </c>
      <c r="DY248" s="386">
        <v>0.6</v>
      </c>
      <c r="DZ248" s="385"/>
      <c r="EA248" s="385"/>
      <c r="EB248" s="398"/>
      <c r="EC248" s="398"/>
      <c r="ED248" s="398"/>
      <c r="EE248" s="398"/>
      <c r="EF248" s="398"/>
      <c r="EG248" s="398"/>
      <c r="EH248" s="397"/>
      <c r="EI248" s="398"/>
      <c r="EJ248" s="398"/>
      <c r="EK248" s="398"/>
      <c r="EL248" s="398"/>
      <c r="EM248" s="398"/>
      <c r="EN248" s="398"/>
      <c r="EO248" s="386">
        <v>1.2</v>
      </c>
      <c r="EP248" s="386">
        <v>1.2</v>
      </c>
      <c r="EQ248" s="386">
        <v>1.2</v>
      </c>
      <c r="ER248" s="386">
        <v>1.1000000000000001</v>
      </c>
      <c r="ES248" s="386">
        <v>1.1000000000000001</v>
      </c>
      <c r="ET248" s="386">
        <v>1</v>
      </c>
      <c r="EU248" s="386">
        <v>1</v>
      </c>
      <c r="EV248" s="386">
        <v>0.9</v>
      </c>
      <c r="EW248" s="386">
        <v>0.9</v>
      </c>
      <c r="EX248" s="386">
        <v>0.8</v>
      </c>
      <c r="EY248" s="386">
        <v>0.8</v>
      </c>
      <c r="EZ248" s="386">
        <v>0.7</v>
      </c>
      <c r="FA248" s="385"/>
      <c r="FB248" s="385"/>
      <c r="FC248" s="385"/>
      <c r="FD248" s="385"/>
      <c r="FE248" s="398"/>
      <c r="FF248" s="398"/>
      <c r="FG248" s="398"/>
      <c r="FH248" s="398"/>
      <c r="FI248" s="385"/>
      <c r="FJ248" s="385"/>
      <c r="FK248" s="385"/>
      <c r="FL248" s="385"/>
      <c r="FM248" s="385"/>
      <c r="FN248" s="385"/>
      <c r="FO248" s="385"/>
      <c r="FP248" s="385"/>
      <c r="FQ248" s="385"/>
      <c r="FR248" s="385"/>
      <c r="FS248" s="385"/>
      <c r="FT248" s="385"/>
      <c r="FU248" s="385"/>
      <c r="FV248" s="385"/>
      <c r="FW248" s="396"/>
      <c r="FX248" s="396"/>
      <c r="FY248" s="396"/>
      <c r="FZ248" s="396"/>
      <c r="GA248" s="396"/>
      <c r="GB248" s="397" t="s">
        <v>608</v>
      </c>
      <c r="GC248" s="484">
        <v>36.392876289000007</v>
      </c>
      <c r="GD248" s="484">
        <v>45.896412618000006</v>
      </c>
      <c r="GE248" s="484">
        <v>59.789238264000019</v>
      </c>
      <c r="GF248" s="484">
        <v>66.327038568000006</v>
      </c>
      <c r="GG248" s="485">
        <v>78.994026657000006</v>
      </c>
      <c r="GH248" s="486">
        <v>7.2891200970000014</v>
      </c>
      <c r="GI248" s="484">
        <v>6.0105583440000014</v>
      </c>
      <c r="GJ248" s="484">
        <v>7.987715694000002</v>
      </c>
      <c r="GK248" s="484">
        <v>11.058900111000003</v>
      </c>
      <c r="GL248" s="484">
        <v>5.2196954040000012</v>
      </c>
      <c r="GM248" s="484">
        <v>4.8901691789999999</v>
      </c>
      <c r="GN248" s="484">
        <v>5.5360405799999999</v>
      </c>
      <c r="GO248" s="485">
        <v>7.7109136650000005</v>
      </c>
    </row>
    <row r="249" spans="1:197" hidden="1">
      <c r="A249" s="379" t="s">
        <v>869</v>
      </c>
      <c r="B249" s="388">
        <v>29.4</v>
      </c>
      <c r="C249" s="381">
        <v>222</v>
      </c>
      <c r="D249" s="381">
        <v>112</v>
      </c>
      <c r="E249" s="382">
        <v>6.6</v>
      </c>
      <c r="F249" s="382">
        <v>10.199999999999999</v>
      </c>
      <c r="G249" s="381">
        <v>12</v>
      </c>
      <c r="H249" s="389">
        <v>37.39</v>
      </c>
      <c r="I249" s="383">
        <v>1</v>
      </c>
      <c r="J249" s="487">
        <v>0.6</v>
      </c>
      <c r="K249" s="488"/>
      <c r="L249" s="369">
        <v>0.5</v>
      </c>
      <c r="M249" s="384">
        <v>0.6</v>
      </c>
      <c r="N249" s="480">
        <v>0.17</v>
      </c>
      <c r="O249" s="371">
        <v>0.42</v>
      </c>
      <c r="P249" s="371">
        <v>0.67</v>
      </c>
      <c r="Q249" s="371">
        <v>0.37</v>
      </c>
      <c r="R249" s="371">
        <f t="shared" si="22"/>
        <v>0.62</v>
      </c>
      <c r="S249" s="371">
        <f t="shared" si="23"/>
        <v>0.87</v>
      </c>
      <c r="T249" s="372">
        <f t="shared" si="20"/>
        <v>19.359646113995765</v>
      </c>
      <c r="U249" s="373"/>
      <c r="V249" s="372">
        <f t="shared" si="21"/>
        <v>14.988113120512848</v>
      </c>
      <c r="W249" s="373"/>
      <c r="X249" s="371">
        <v>0.67</v>
      </c>
      <c r="Y249" s="371">
        <v>0.72</v>
      </c>
      <c r="Z249" s="371">
        <v>0.83</v>
      </c>
      <c r="AA249" s="371">
        <v>1.46</v>
      </c>
      <c r="AB249" s="371">
        <v>1.88</v>
      </c>
      <c r="AC249" s="371">
        <v>3</v>
      </c>
      <c r="AD249" s="371">
        <v>3.3</v>
      </c>
      <c r="AE249" s="371">
        <v>3.6</v>
      </c>
      <c r="AF249" s="371">
        <v>4</v>
      </c>
      <c r="AG249" s="371">
        <v>5</v>
      </c>
      <c r="AH249" s="374" t="s">
        <v>587</v>
      </c>
      <c r="AI249" s="371">
        <v>0.2</v>
      </c>
      <c r="AJ249" s="371">
        <v>0.313</v>
      </c>
      <c r="AK249" s="371">
        <v>0.3</v>
      </c>
      <c r="AL249" s="371">
        <v>0.41299999999999998</v>
      </c>
      <c r="AM249" s="371">
        <v>0.4</v>
      </c>
      <c r="AN249" s="371">
        <v>0.51300000000000001</v>
      </c>
      <c r="AO249" s="371">
        <v>0.5</v>
      </c>
      <c r="AP249" s="371">
        <v>0.61299999999999999</v>
      </c>
      <c r="AQ249" s="371">
        <v>1.68</v>
      </c>
      <c r="AR249" s="375">
        <v>1.47</v>
      </c>
      <c r="AS249" s="375">
        <v>1.8480000000000001</v>
      </c>
      <c r="AT249" s="375">
        <v>1.617</v>
      </c>
      <c r="AU249" s="376">
        <v>0.52</v>
      </c>
      <c r="AV249" s="377">
        <v>0.12</v>
      </c>
      <c r="AW249" s="385"/>
      <c r="AX249" s="385"/>
      <c r="AY249" s="398"/>
      <c r="AZ249" s="398"/>
      <c r="BA249" s="398"/>
      <c r="BB249" s="398"/>
      <c r="BC249" s="398"/>
      <c r="BD249" s="398"/>
      <c r="BE249" s="397"/>
      <c r="BF249" s="398"/>
      <c r="BG249" s="398"/>
      <c r="BH249" s="398"/>
      <c r="BI249" s="398"/>
      <c r="BJ249" s="398"/>
      <c r="BK249" s="398"/>
      <c r="BL249" s="386">
        <v>0.6</v>
      </c>
      <c r="BM249" s="386">
        <v>0.6</v>
      </c>
      <c r="BN249" s="375">
        <v>0.6</v>
      </c>
      <c r="BO249" s="386">
        <v>0.6</v>
      </c>
      <c r="BP249" s="386">
        <v>0.6</v>
      </c>
      <c r="BQ249" s="386">
        <v>0.5</v>
      </c>
      <c r="BR249" s="386">
        <v>0.5</v>
      </c>
      <c r="BS249" s="386">
        <v>0.5</v>
      </c>
      <c r="BT249" s="386">
        <v>0.5</v>
      </c>
      <c r="BU249" s="386">
        <v>0.4</v>
      </c>
      <c r="BV249" s="386">
        <v>0.3</v>
      </c>
      <c r="BW249" s="386">
        <v>0.3</v>
      </c>
      <c r="BX249" s="385"/>
      <c r="BY249" s="385"/>
      <c r="BZ249" s="398"/>
      <c r="CA249" s="398"/>
      <c r="CB249" s="398"/>
      <c r="CC249" s="398"/>
      <c r="CD249" s="398"/>
      <c r="CE249" s="398"/>
      <c r="CF249" s="397"/>
      <c r="CG249" s="398"/>
      <c r="CH249" s="398"/>
      <c r="CI249" s="398"/>
      <c r="CJ249" s="398"/>
      <c r="CK249" s="398"/>
      <c r="CL249" s="398"/>
      <c r="CM249" s="386">
        <v>1</v>
      </c>
      <c r="CN249" s="386">
        <v>1</v>
      </c>
      <c r="CO249" s="375">
        <v>0.9</v>
      </c>
      <c r="CP249" s="386">
        <v>0.9</v>
      </c>
      <c r="CQ249" s="386">
        <v>0.9</v>
      </c>
      <c r="CR249" s="386">
        <v>0.8</v>
      </c>
      <c r="CS249" s="386">
        <v>0.8</v>
      </c>
      <c r="CT249" s="386">
        <v>0.8</v>
      </c>
      <c r="CU249" s="386">
        <v>0.7</v>
      </c>
      <c r="CV249" s="386">
        <v>0.7</v>
      </c>
      <c r="CW249" s="386">
        <v>0.5</v>
      </c>
      <c r="CX249" s="375">
        <v>0.5</v>
      </c>
      <c r="CY249" s="385"/>
      <c r="CZ249" s="385"/>
      <c r="DA249" s="398"/>
      <c r="DB249" s="398"/>
      <c r="DC249" s="398"/>
      <c r="DD249" s="398"/>
      <c r="DE249" s="398"/>
      <c r="DF249" s="398"/>
      <c r="DG249" s="397"/>
      <c r="DH249" s="398"/>
      <c r="DI249" s="398"/>
      <c r="DJ249" s="398"/>
      <c r="DK249" s="398"/>
      <c r="DL249" s="398"/>
      <c r="DM249" s="398"/>
      <c r="DN249" s="386">
        <v>1.1000000000000001</v>
      </c>
      <c r="DO249" s="386">
        <v>1.1000000000000001</v>
      </c>
      <c r="DP249" s="386">
        <v>1.1000000000000001</v>
      </c>
      <c r="DQ249" s="386">
        <v>1</v>
      </c>
      <c r="DR249" s="386">
        <v>1</v>
      </c>
      <c r="DS249" s="386">
        <v>0.9</v>
      </c>
      <c r="DT249" s="386">
        <v>0.9</v>
      </c>
      <c r="DU249" s="386">
        <v>0.8</v>
      </c>
      <c r="DV249" s="386">
        <v>0.8</v>
      </c>
      <c r="DW249" s="386">
        <v>0.7</v>
      </c>
      <c r="DX249" s="386">
        <v>0.7</v>
      </c>
      <c r="DY249" s="386">
        <v>0.6</v>
      </c>
      <c r="DZ249" s="385"/>
      <c r="EA249" s="385"/>
      <c r="EB249" s="398"/>
      <c r="EC249" s="398"/>
      <c r="ED249" s="398"/>
      <c r="EE249" s="398"/>
      <c r="EF249" s="398"/>
      <c r="EG249" s="398"/>
      <c r="EH249" s="397"/>
      <c r="EI249" s="398"/>
      <c r="EJ249" s="398"/>
      <c r="EK249" s="398"/>
      <c r="EL249" s="398"/>
      <c r="EM249" s="398"/>
      <c r="EN249" s="398"/>
      <c r="EO249" s="386">
        <v>1.2</v>
      </c>
      <c r="EP249" s="386">
        <v>1.2</v>
      </c>
      <c r="EQ249" s="386">
        <v>1.2</v>
      </c>
      <c r="ER249" s="386">
        <v>1.1000000000000001</v>
      </c>
      <c r="ES249" s="386">
        <v>1.1000000000000001</v>
      </c>
      <c r="ET249" s="386">
        <v>1</v>
      </c>
      <c r="EU249" s="386">
        <v>1</v>
      </c>
      <c r="EV249" s="386">
        <v>0.9</v>
      </c>
      <c r="EW249" s="386">
        <v>0.9</v>
      </c>
      <c r="EX249" s="386">
        <v>0.8</v>
      </c>
      <c r="EY249" s="386">
        <v>0.8</v>
      </c>
      <c r="EZ249" s="386">
        <v>0.7</v>
      </c>
      <c r="FA249" s="385"/>
      <c r="FB249" s="385"/>
      <c r="FC249" s="385"/>
      <c r="FD249" s="385"/>
      <c r="FE249" s="398"/>
      <c r="FF249" s="398"/>
      <c r="FG249" s="398"/>
      <c r="FH249" s="398"/>
      <c r="FI249" s="385"/>
      <c r="FJ249" s="385"/>
      <c r="FK249" s="385"/>
      <c r="FL249" s="385"/>
      <c r="FM249" s="385"/>
      <c r="FN249" s="385"/>
      <c r="FO249" s="385"/>
      <c r="FP249" s="385"/>
      <c r="FQ249" s="385"/>
      <c r="FR249" s="385"/>
      <c r="FS249" s="385"/>
      <c r="FT249" s="385"/>
      <c r="FU249" s="385"/>
      <c r="FV249" s="385"/>
      <c r="FW249" s="385"/>
      <c r="FX249" s="385"/>
      <c r="FY249" s="396"/>
      <c r="FZ249" s="396"/>
      <c r="GA249" s="396"/>
      <c r="GB249" s="397" t="s">
        <v>608</v>
      </c>
      <c r="GC249" s="484">
        <v>36.353333142000004</v>
      </c>
      <c r="GD249" s="484">
        <v>45.896412618000006</v>
      </c>
      <c r="GE249" s="484">
        <v>59.789238264000019</v>
      </c>
      <c r="GF249" s="484">
        <v>66.327038568000006</v>
      </c>
      <c r="GG249" s="485">
        <v>78.994026657000006</v>
      </c>
      <c r="GH249" s="486">
        <v>7.2891200970000014</v>
      </c>
      <c r="GI249" s="484">
        <v>6.0105583440000014</v>
      </c>
      <c r="GJ249" s="484">
        <v>7.987715694000002</v>
      </c>
      <c r="GK249" s="484">
        <v>11.058900111000003</v>
      </c>
      <c r="GL249" s="484">
        <v>5.2196954040000012</v>
      </c>
      <c r="GM249" s="484">
        <v>4.8901691789999999</v>
      </c>
      <c r="GN249" s="484">
        <v>5.5360405799999999</v>
      </c>
      <c r="GO249" s="485">
        <v>7.7109136650000005</v>
      </c>
    </row>
    <row r="250" spans="1:197" hidden="1">
      <c r="A250" s="379" t="s">
        <v>870</v>
      </c>
      <c r="B250" s="403">
        <v>34.299999999999997</v>
      </c>
      <c r="C250" s="381">
        <v>242</v>
      </c>
      <c r="D250" s="381">
        <v>122</v>
      </c>
      <c r="E250" s="382">
        <v>7</v>
      </c>
      <c r="F250" s="382">
        <v>10.8</v>
      </c>
      <c r="G250" s="381">
        <v>15</v>
      </c>
      <c r="H250" s="389">
        <v>43.71</v>
      </c>
      <c r="I250" s="383">
        <v>2</v>
      </c>
      <c r="J250" s="487">
        <v>0.6</v>
      </c>
      <c r="K250" s="488"/>
      <c r="L250" s="369">
        <v>0.5</v>
      </c>
      <c r="M250" s="384">
        <v>0.6</v>
      </c>
      <c r="N250" s="480">
        <v>0.17</v>
      </c>
      <c r="O250" s="371">
        <v>0.42</v>
      </c>
      <c r="P250" s="371">
        <v>0.67</v>
      </c>
      <c r="Q250" s="371">
        <v>0.37</v>
      </c>
      <c r="R250" s="371">
        <f t="shared" si="22"/>
        <v>0.62</v>
      </c>
      <c r="S250" s="371">
        <f t="shared" si="23"/>
        <v>0.87</v>
      </c>
      <c r="T250" s="372">
        <f t="shared" si="20"/>
        <v>19.359646113995765</v>
      </c>
      <c r="U250" s="373"/>
      <c r="V250" s="372">
        <f t="shared" si="21"/>
        <v>14.988113120512848</v>
      </c>
      <c r="W250" s="373"/>
      <c r="X250" s="371">
        <v>0.67</v>
      </c>
      <c r="Y250" s="371">
        <v>0.72</v>
      </c>
      <c r="Z250" s="371">
        <v>0.83</v>
      </c>
      <c r="AA250" s="371">
        <v>1.46</v>
      </c>
      <c r="AB250" s="371">
        <v>1.88</v>
      </c>
      <c r="AC250" s="371">
        <v>3</v>
      </c>
      <c r="AD250" s="371">
        <v>3.3</v>
      </c>
      <c r="AE250" s="371">
        <v>3.6</v>
      </c>
      <c r="AF250" s="371">
        <v>4</v>
      </c>
      <c r="AG250" s="371">
        <v>5</v>
      </c>
      <c r="AH250" s="374" t="s">
        <v>587</v>
      </c>
      <c r="AI250" s="371">
        <v>0.2</v>
      </c>
      <c r="AJ250" s="371">
        <v>0.313</v>
      </c>
      <c r="AK250" s="371">
        <v>0.3</v>
      </c>
      <c r="AL250" s="371">
        <v>0.41299999999999998</v>
      </c>
      <c r="AM250" s="371">
        <v>0.4</v>
      </c>
      <c r="AN250" s="371">
        <v>0.51300000000000001</v>
      </c>
      <c r="AO250" s="371">
        <v>0.5</v>
      </c>
      <c r="AP250" s="371">
        <v>0.61299999999999999</v>
      </c>
      <c r="AQ250" s="371">
        <v>1.68</v>
      </c>
      <c r="AR250" s="375">
        <v>1.47</v>
      </c>
      <c r="AS250" s="375">
        <v>1.8480000000000001</v>
      </c>
      <c r="AT250" s="375">
        <v>1.617</v>
      </c>
      <c r="AU250" s="376">
        <v>0.52</v>
      </c>
      <c r="AV250" s="377">
        <v>0.12</v>
      </c>
      <c r="AW250" s="385"/>
      <c r="AX250" s="385"/>
      <c r="AY250" s="398"/>
      <c r="AZ250" s="398"/>
      <c r="BA250" s="398"/>
      <c r="BB250" s="398"/>
      <c r="BC250" s="398"/>
      <c r="BD250" s="398"/>
      <c r="BE250" s="397"/>
      <c r="BF250" s="398"/>
      <c r="BG250" s="398"/>
      <c r="BH250" s="398"/>
      <c r="BI250" s="398"/>
      <c r="BJ250" s="398"/>
      <c r="BK250" s="398"/>
      <c r="BL250" s="386">
        <v>0.6</v>
      </c>
      <c r="BM250" s="386">
        <v>0.6</v>
      </c>
      <c r="BN250" s="375">
        <v>0.6</v>
      </c>
      <c r="BO250" s="386">
        <v>0.6</v>
      </c>
      <c r="BP250" s="386">
        <v>0.6</v>
      </c>
      <c r="BQ250" s="386">
        <v>0.5</v>
      </c>
      <c r="BR250" s="386">
        <v>0.5</v>
      </c>
      <c r="BS250" s="386">
        <v>0.5</v>
      </c>
      <c r="BT250" s="386">
        <v>0.5</v>
      </c>
      <c r="BU250" s="386">
        <v>0.4</v>
      </c>
      <c r="BV250" s="386">
        <v>0.3</v>
      </c>
      <c r="BW250" s="386">
        <v>0.3</v>
      </c>
      <c r="BX250" s="385"/>
      <c r="BY250" s="385"/>
      <c r="BZ250" s="398"/>
      <c r="CA250" s="398"/>
      <c r="CB250" s="398"/>
      <c r="CC250" s="398"/>
      <c r="CD250" s="398"/>
      <c r="CE250" s="398"/>
      <c r="CF250" s="397"/>
      <c r="CG250" s="398"/>
      <c r="CH250" s="398"/>
      <c r="CI250" s="398"/>
      <c r="CJ250" s="398"/>
      <c r="CK250" s="398"/>
      <c r="CL250" s="398"/>
      <c r="CM250" s="386">
        <v>1</v>
      </c>
      <c r="CN250" s="386">
        <v>1</v>
      </c>
      <c r="CO250" s="375">
        <v>0.9</v>
      </c>
      <c r="CP250" s="386">
        <v>0.9</v>
      </c>
      <c r="CQ250" s="386">
        <v>0.9</v>
      </c>
      <c r="CR250" s="386">
        <v>0.8</v>
      </c>
      <c r="CS250" s="386">
        <v>0.8</v>
      </c>
      <c r="CT250" s="386">
        <v>0.8</v>
      </c>
      <c r="CU250" s="386">
        <v>0.7</v>
      </c>
      <c r="CV250" s="386">
        <v>0.7</v>
      </c>
      <c r="CW250" s="386">
        <v>0.5</v>
      </c>
      <c r="CX250" s="375">
        <v>0.5</v>
      </c>
      <c r="CY250" s="385"/>
      <c r="CZ250" s="385"/>
      <c r="DA250" s="398"/>
      <c r="DB250" s="398"/>
      <c r="DC250" s="398"/>
      <c r="DD250" s="398"/>
      <c r="DE250" s="398"/>
      <c r="DF250" s="398"/>
      <c r="DG250" s="397"/>
      <c r="DH250" s="398"/>
      <c r="DI250" s="398"/>
      <c r="DJ250" s="398"/>
      <c r="DK250" s="398"/>
      <c r="DL250" s="398"/>
      <c r="DM250" s="398"/>
      <c r="DN250" s="386">
        <v>1.1000000000000001</v>
      </c>
      <c r="DO250" s="386">
        <v>1.1000000000000001</v>
      </c>
      <c r="DP250" s="386">
        <v>1.1000000000000001</v>
      </c>
      <c r="DQ250" s="386">
        <v>1</v>
      </c>
      <c r="DR250" s="386">
        <v>1</v>
      </c>
      <c r="DS250" s="386">
        <v>0.9</v>
      </c>
      <c r="DT250" s="386">
        <v>0.9</v>
      </c>
      <c r="DU250" s="386">
        <v>0.8</v>
      </c>
      <c r="DV250" s="386">
        <v>0.8</v>
      </c>
      <c r="DW250" s="386">
        <v>0.7</v>
      </c>
      <c r="DX250" s="386">
        <v>0.7</v>
      </c>
      <c r="DY250" s="386">
        <v>0.6</v>
      </c>
      <c r="DZ250" s="385"/>
      <c r="EA250" s="385"/>
      <c r="EB250" s="398"/>
      <c r="EC250" s="398"/>
      <c r="ED250" s="398"/>
      <c r="EE250" s="398"/>
      <c r="EF250" s="398"/>
      <c r="EG250" s="398"/>
      <c r="EH250" s="397"/>
      <c r="EI250" s="398"/>
      <c r="EJ250" s="398"/>
      <c r="EK250" s="398"/>
      <c r="EL250" s="398"/>
      <c r="EM250" s="398"/>
      <c r="EN250" s="398"/>
      <c r="EO250" s="386">
        <v>1.2</v>
      </c>
      <c r="EP250" s="386">
        <v>1.2</v>
      </c>
      <c r="EQ250" s="386">
        <v>1.2</v>
      </c>
      <c r="ER250" s="386">
        <v>1.1000000000000001</v>
      </c>
      <c r="ES250" s="386">
        <v>1.1000000000000001</v>
      </c>
      <c r="ET250" s="386">
        <v>1</v>
      </c>
      <c r="EU250" s="386">
        <v>1</v>
      </c>
      <c r="EV250" s="386">
        <v>0.9</v>
      </c>
      <c r="EW250" s="386">
        <v>0.9</v>
      </c>
      <c r="EX250" s="386">
        <v>0.8</v>
      </c>
      <c r="EY250" s="386">
        <v>0.8</v>
      </c>
      <c r="EZ250" s="386">
        <v>0.7</v>
      </c>
      <c r="FA250" s="385"/>
      <c r="FB250" s="385"/>
      <c r="FC250" s="385"/>
      <c r="FD250" s="385"/>
      <c r="FE250" s="398"/>
      <c r="FF250" s="398"/>
      <c r="FG250" s="398"/>
      <c r="FH250" s="398"/>
      <c r="FI250" s="386">
        <v>1.7</v>
      </c>
      <c r="FJ250" s="386">
        <v>1.5</v>
      </c>
      <c r="FK250" s="386">
        <v>1.5</v>
      </c>
      <c r="FL250" s="386">
        <v>1.4</v>
      </c>
      <c r="FM250" s="386">
        <v>1.4</v>
      </c>
      <c r="FN250" s="386">
        <v>1.3</v>
      </c>
      <c r="FO250" s="386">
        <v>1.3</v>
      </c>
      <c r="FP250" s="386">
        <v>1.3</v>
      </c>
      <c r="FQ250" s="386">
        <v>1.2</v>
      </c>
      <c r="FR250" s="386">
        <v>1.2</v>
      </c>
      <c r="FS250" s="386">
        <v>1.2</v>
      </c>
      <c r="FT250" s="386">
        <v>1.1000000000000001</v>
      </c>
      <c r="FU250" s="386">
        <v>1.1000000000000001</v>
      </c>
      <c r="FV250" s="386">
        <v>1.1000000000000001</v>
      </c>
      <c r="FW250" s="386">
        <v>1.1000000000000001</v>
      </c>
      <c r="FX250" s="386">
        <v>1</v>
      </c>
      <c r="FY250" s="386">
        <v>1</v>
      </c>
      <c r="FZ250" s="386">
        <v>1</v>
      </c>
      <c r="GA250" s="386">
        <v>1</v>
      </c>
      <c r="GB250" s="387"/>
      <c r="GC250" s="484">
        <v>36.656497269000006</v>
      </c>
      <c r="GD250" s="484">
        <v>46.160033598000012</v>
      </c>
      <c r="GE250" s="484">
        <v>60.118764489</v>
      </c>
      <c r="GF250" s="484">
        <v>66.472030107000009</v>
      </c>
      <c r="GG250" s="485">
        <v>79.125837146999999</v>
      </c>
      <c r="GH250" s="486">
        <v>7.2891200970000014</v>
      </c>
      <c r="GI250" s="484">
        <v>6.0105583440000014</v>
      </c>
      <c r="GJ250" s="484">
        <v>7.987715694000002</v>
      </c>
      <c r="GK250" s="484">
        <v>11.058900111000003</v>
      </c>
      <c r="GL250" s="484">
        <v>5.2196954040000012</v>
      </c>
      <c r="GM250" s="484">
        <v>4.8901691789999999</v>
      </c>
      <c r="GN250" s="484">
        <v>5.5360405799999999</v>
      </c>
      <c r="GO250" s="485">
        <v>7.7109136650000005</v>
      </c>
    </row>
    <row r="251" spans="1:197" hidden="1">
      <c r="A251" s="379" t="s">
        <v>871</v>
      </c>
      <c r="B251" s="388">
        <v>42.3</v>
      </c>
      <c r="C251" s="381">
        <v>274</v>
      </c>
      <c r="D251" s="381">
        <v>136</v>
      </c>
      <c r="E251" s="382">
        <v>7.5</v>
      </c>
      <c r="F251" s="382">
        <v>12.2</v>
      </c>
      <c r="G251" s="381">
        <v>15</v>
      </c>
      <c r="H251" s="389">
        <v>53.84</v>
      </c>
      <c r="I251" s="383">
        <v>2</v>
      </c>
      <c r="J251" s="487">
        <v>0.6</v>
      </c>
      <c r="K251" s="488"/>
      <c r="L251" s="369">
        <v>0.5</v>
      </c>
      <c r="M251" s="384">
        <v>0.6</v>
      </c>
      <c r="N251" s="480">
        <v>0.17</v>
      </c>
      <c r="O251" s="371">
        <v>0.42</v>
      </c>
      <c r="P251" s="371">
        <v>0.67</v>
      </c>
      <c r="Q251" s="371">
        <v>0.37</v>
      </c>
      <c r="R251" s="371">
        <f t="shared" si="22"/>
        <v>0.62</v>
      </c>
      <c r="S251" s="371">
        <f t="shared" si="23"/>
        <v>0.87</v>
      </c>
      <c r="T251" s="372">
        <f t="shared" si="20"/>
        <v>19.359646113995765</v>
      </c>
      <c r="U251" s="373"/>
      <c r="V251" s="372">
        <f t="shared" si="21"/>
        <v>14.988113120512848</v>
      </c>
      <c r="W251" s="373"/>
      <c r="X251" s="371">
        <v>0.67</v>
      </c>
      <c r="Y251" s="371">
        <v>0.72</v>
      </c>
      <c r="Z251" s="371">
        <v>0.83</v>
      </c>
      <c r="AA251" s="371">
        <v>1.46</v>
      </c>
      <c r="AB251" s="371">
        <v>1.88</v>
      </c>
      <c r="AC251" s="371">
        <v>3</v>
      </c>
      <c r="AD251" s="371">
        <v>3.3</v>
      </c>
      <c r="AE251" s="371">
        <v>3.6</v>
      </c>
      <c r="AF251" s="371">
        <v>4</v>
      </c>
      <c r="AG251" s="371">
        <v>5</v>
      </c>
      <c r="AH251" s="374" t="s">
        <v>587</v>
      </c>
      <c r="AI251" s="371">
        <v>0.2</v>
      </c>
      <c r="AJ251" s="371">
        <v>0.313</v>
      </c>
      <c r="AK251" s="371">
        <v>0.3</v>
      </c>
      <c r="AL251" s="371">
        <v>0.41299999999999998</v>
      </c>
      <c r="AM251" s="371">
        <v>0.4</v>
      </c>
      <c r="AN251" s="371">
        <v>0.51300000000000001</v>
      </c>
      <c r="AO251" s="371">
        <v>0.5</v>
      </c>
      <c r="AP251" s="371">
        <v>0.61299999999999999</v>
      </c>
      <c r="AQ251" s="371">
        <v>1.68</v>
      </c>
      <c r="AR251" s="375">
        <v>1.47</v>
      </c>
      <c r="AS251" s="375">
        <v>1.8480000000000001</v>
      </c>
      <c r="AT251" s="375">
        <v>1.617</v>
      </c>
      <c r="AU251" s="376">
        <v>0.52</v>
      </c>
      <c r="AV251" s="377">
        <v>0.12</v>
      </c>
      <c r="AW251" s="385"/>
      <c r="AX251" s="385"/>
      <c r="AY251" s="398"/>
      <c r="AZ251" s="398"/>
      <c r="BA251" s="398"/>
      <c r="BB251" s="398"/>
      <c r="BC251" s="398"/>
      <c r="BD251" s="398"/>
      <c r="BE251" s="397"/>
      <c r="BF251" s="398"/>
      <c r="BG251" s="398"/>
      <c r="BH251" s="398"/>
      <c r="BI251" s="398"/>
      <c r="BJ251" s="398"/>
      <c r="BK251" s="398"/>
      <c r="BL251" s="386">
        <v>0.6</v>
      </c>
      <c r="BM251" s="386">
        <v>0.6</v>
      </c>
      <c r="BN251" s="375">
        <v>0.6</v>
      </c>
      <c r="BO251" s="386">
        <v>0.6</v>
      </c>
      <c r="BP251" s="386">
        <v>0.6</v>
      </c>
      <c r="BQ251" s="386">
        <v>0.5</v>
      </c>
      <c r="BR251" s="386">
        <v>0.5</v>
      </c>
      <c r="BS251" s="386">
        <v>0.5</v>
      </c>
      <c r="BT251" s="386">
        <v>0.5</v>
      </c>
      <c r="BU251" s="386">
        <v>0.4</v>
      </c>
      <c r="BV251" s="386">
        <v>0.3</v>
      </c>
      <c r="BW251" s="386">
        <v>0.3</v>
      </c>
      <c r="BX251" s="385"/>
      <c r="BY251" s="385"/>
      <c r="BZ251" s="398"/>
      <c r="CA251" s="398"/>
      <c r="CB251" s="398"/>
      <c r="CC251" s="398"/>
      <c r="CD251" s="398"/>
      <c r="CE251" s="398"/>
      <c r="CF251" s="397"/>
      <c r="CG251" s="398"/>
      <c r="CH251" s="398"/>
      <c r="CI251" s="398"/>
      <c r="CJ251" s="398"/>
      <c r="CK251" s="398"/>
      <c r="CL251" s="398"/>
      <c r="CM251" s="386">
        <v>1</v>
      </c>
      <c r="CN251" s="386">
        <v>1</v>
      </c>
      <c r="CO251" s="375">
        <v>0.9</v>
      </c>
      <c r="CP251" s="386">
        <v>0.9</v>
      </c>
      <c r="CQ251" s="386">
        <v>0.9</v>
      </c>
      <c r="CR251" s="386">
        <v>0.8</v>
      </c>
      <c r="CS251" s="386">
        <v>0.8</v>
      </c>
      <c r="CT251" s="386">
        <v>0.8</v>
      </c>
      <c r="CU251" s="386">
        <v>0.7</v>
      </c>
      <c r="CV251" s="386">
        <v>0.7</v>
      </c>
      <c r="CW251" s="386">
        <v>0.5</v>
      </c>
      <c r="CX251" s="375">
        <v>0.5</v>
      </c>
      <c r="CY251" s="385"/>
      <c r="CZ251" s="385"/>
      <c r="DA251" s="398"/>
      <c r="DB251" s="398"/>
      <c r="DC251" s="398"/>
      <c r="DD251" s="398"/>
      <c r="DE251" s="398"/>
      <c r="DF251" s="398"/>
      <c r="DG251" s="397"/>
      <c r="DH251" s="398"/>
      <c r="DI251" s="398"/>
      <c r="DJ251" s="398"/>
      <c r="DK251" s="398"/>
      <c r="DL251" s="398"/>
      <c r="DM251" s="398"/>
      <c r="DN251" s="386">
        <v>1.1000000000000001</v>
      </c>
      <c r="DO251" s="386">
        <v>1.1000000000000001</v>
      </c>
      <c r="DP251" s="386">
        <v>1.1000000000000001</v>
      </c>
      <c r="DQ251" s="386">
        <v>1</v>
      </c>
      <c r="DR251" s="386">
        <v>1</v>
      </c>
      <c r="DS251" s="386">
        <v>0.9</v>
      </c>
      <c r="DT251" s="386">
        <v>0.9</v>
      </c>
      <c r="DU251" s="386">
        <v>0.8</v>
      </c>
      <c r="DV251" s="386">
        <v>0.8</v>
      </c>
      <c r="DW251" s="386">
        <v>0.7</v>
      </c>
      <c r="DX251" s="386">
        <v>0.7</v>
      </c>
      <c r="DY251" s="386">
        <v>0.6</v>
      </c>
      <c r="DZ251" s="385"/>
      <c r="EA251" s="385"/>
      <c r="EB251" s="398"/>
      <c r="EC251" s="398"/>
      <c r="ED251" s="398"/>
      <c r="EE251" s="398"/>
      <c r="EF251" s="398"/>
      <c r="EG251" s="398"/>
      <c r="EH251" s="397"/>
      <c r="EI251" s="398"/>
      <c r="EJ251" s="398"/>
      <c r="EK251" s="398"/>
      <c r="EL251" s="398"/>
      <c r="EM251" s="398"/>
      <c r="EN251" s="398"/>
      <c r="EO251" s="386">
        <v>1.2</v>
      </c>
      <c r="EP251" s="386">
        <v>1.2</v>
      </c>
      <c r="EQ251" s="386">
        <v>1.2</v>
      </c>
      <c r="ER251" s="386">
        <v>1.1000000000000001</v>
      </c>
      <c r="ES251" s="386">
        <v>1.1000000000000001</v>
      </c>
      <c r="ET251" s="386">
        <v>1</v>
      </c>
      <c r="EU251" s="386">
        <v>1</v>
      </c>
      <c r="EV251" s="386">
        <v>0.9</v>
      </c>
      <c r="EW251" s="386">
        <v>0.9</v>
      </c>
      <c r="EX251" s="386">
        <v>0.8</v>
      </c>
      <c r="EY251" s="386">
        <v>0.8</v>
      </c>
      <c r="EZ251" s="386">
        <v>0.7</v>
      </c>
      <c r="FA251" s="385"/>
      <c r="FB251" s="385"/>
      <c r="FC251" s="385"/>
      <c r="FD251" s="385"/>
      <c r="FE251" s="398"/>
      <c r="FF251" s="398"/>
      <c r="FG251" s="398"/>
      <c r="FH251" s="398"/>
      <c r="FI251" s="386">
        <v>1.7</v>
      </c>
      <c r="FJ251" s="386">
        <v>1.5</v>
      </c>
      <c r="FK251" s="386">
        <v>1.5</v>
      </c>
      <c r="FL251" s="386">
        <v>1.4</v>
      </c>
      <c r="FM251" s="386">
        <v>1.4</v>
      </c>
      <c r="FN251" s="386">
        <v>1.3</v>
      </c>
      <c r="FO251" s="386">
        <v>1.3</v>
      </c>
      <c r="FP251" s="386">
        <v>1.3</v>
      </c>
      <c r="FQ251" s="386">
        <v>1.2</v>
      </c>
      <c r="FR251" s="386">
        <v>1.2</v>
      </c>
      <c r="FS251" s="386">
        <v>1.2</v>
      </c>
      <c r="FT251" s="386">
        <v>1.1000000000000001</v>
      </c>
      <c r="FU251" s="386">
        <v>1.1000000000000001</v>
      </c>
      <c r="FV251" s="386">
        <v>1.1000000000000001</v>
      </c>
      <c r="FW251" s="386">
        <v>1.1000000000000001</v>
      </c>
      <c r="FX251" s="386">
        <v>1</v>
      </c>
      <c r="FY251" s="386">
        <v>1</v>
      </c>
      <c r="FZ251" s="386">
        <v>1</v>
      </c>
      <c r="GA251" s="386">
        <v>1</v>
      </c>
      <c r="GB251" s="387"/>
      <c r="GC251" s="484">
        <v>36.656497269000006</v>
      </c>
      <c r="GD251" s="484">
        <v>46.160033598000012</v>
      </c>
      <c r="GE251" s="484">
        <v>60.118764489</v>
      </c>
      <c r="GF251" s="484">
        <v>66.472030107000009</v>
      </c>
      <c r="GG251" s="485">
        <v>79.125837146999999</v>
      </c>
      <c r="GH251" s="486">
        <v>7.2891200970000014</v>
      </c>
      <c r="GI251" s="484">
        <v>6.0105583440000014</v>
      </c>
      <c r="GJ251" s="484">
        <v>7.987715694000002</v>
      </c>
      <c r="GK251" s="484">
        <v>11.058900111000003</v>
      </c>
      <c r="GL251" s="484">
        <v>5.2196954040000012</v>
      </c>
      <c r="GM251" s="484">
        <v>4.8901691789999999</v>
      </c>
      <c r="GN251" s="484">
        <v>5.5360405799999999</v>
      </c>
      <c r="GO251" s="485">
        <v>7.7109136650000005</v>
      </c>
    </row>
    <row r="252" spans="1:197" hidden="1">
      <c r="A252" s="379" t="s">
        <v>872</v>
      </c>
      <c r="B252" s="388">
        <v>49.3</v>
      </c>
      <c r="C252" s="381">
        <v>304</v>
      </c>
      <c r="D252" s="381">
        <v>152</v>
      </c>
      <c r="E252" s="382">
        <v>8</v>
      </c>
      <c r="F252" s="382">
        <v>12.7</v>
      </c>
      <c r="G252" s="381">
        <v>15</v>
      </c>
      <c r="H252" s="389">
        <v>62.83</v>
      </c>
      <c r="I252" s="383">
        <v>2</v>
      </c>
      <c r="J252" s="487">
        <v>0.6</v>
      </c>
      <c r="K252" s="488"/>
      <c r="L252" s="369">
        <v>0.5</v>
      </c>
      <c r="M252" s="384">
        <v>0.6</v>
      </c>
      <c r="N252" s="480">
        <v>0.216</v>
      </c>
      <c r="O252" s="371">
        <v>0.46600000000000003</v>
      </c>
      <c r="P252" s="371">
        <v>0.71599999999999997</v>
      </c>
      <c r="Q252" s="371">
        <v>0.41599999999999998</v>
      </c>
      <c r="R252" s="371">
        <f t="shared" si="22"/>
        <v>0.66599999999999993</v>
      </c>
      <c r="S252" s="371">
        <f t="shared" si="23"/>
        <v>0.91599999999999993</v>
      </c>
      <c r="T252" s="372">
        <f t="shared" si="20"/>
        <v>19.359646113995765</v>
      </c>
      <c r="U252" s="373"/>
      <c r="V252" s="372">
        <f t="shared" si="21"/>
        <v>14.988113120512848</v>
      </c>
      <c r="W252" s="373"/>
      <c r="X252" s="371">
        <v>0.67</v>
      </c>
      <c r="Y252" s="371">
        <v>0.72</v>
      </c>
      <c r="Z252" s="371">
        <v>0.83</v>
      </c>
      <c r="AA252" s="371">
        <v>1.46</v>
      </c>
      <c r="AB252" s="371">
        <v>1.88</v>
      </c>
      <c r="AC252" s="371">
        <v>3</v>
      </c>
      <c r="AD252" s="371">
        <v>3.3</v>
      </c>
      <c r="AE252" s="371">
        <v>3.6</v>
      </c>
      <c r="AF252" s="371">
        <v>4</v>
      </c>
      <c r="AG252" s="371">
        <v>5</v>
      </c>
      <c r="AH252" s="374" t="s">
        <v>587</v>
      </c>
      <c r="AI252" s="371">
        <v>0.2</v>
      </c>
      <c r="AJ252" s="371">
        <v>0.313</v>
      </c>
      <c r="AK252" s="371">
        <v>0.3</v>
      </c>
      <c r="AL252" s="371">
        <v>0.41299999999999998</v>
      </c>
      <c r="AM252" s="371">
        <v>0.4</v>
      </c>
      <c r="AN252" s="371">
        <v>0.51300000000000001</v>
      </c>
      <c r="AO252" s="371">
        <v>0.5</v>
      </c>
      <c r="AP252" s="371">
        <v>0.61299999999999999</v>
      </c>
      <c r="AQ252" s="371">
        <v>1.68</v>
      </c>
      <c r="AR252" s="375">
        <v>1.47</v>
      </c>
      <c r="AS252" s="375">
        <v>1.8480000000000001</v>
      </c>
      <c r="AT252" s="375">
        <v>1.617</v>
      </c>
      <c r="AU252" s="376">
        <v>0.52</v>
      </c>
      <c r="AV252" s="377">
        <v>0.12</v>
      </c>
      <c r="AW252" s="385"/>
      <c r="AX252" s="385"/>
      <c r="AY252" s="398"/>
      <c r="AZ252" s="398"/>
      <c r="BA252" s="398"/>
      <c r="BB252" s="398"/>
      <c r="BC252" s="398"/>
      <c r="BD252" s="398"/>
      <c r="BE252" s="397"/>
      <c r="BF252" s="398"/>
      <c r="BG252" s="398"/>
      <c r="BH252" s="398"/>
      <c r="BI252" s="398"/>
      <c r="BJ252" s="398"/>
      <c r="BK252" s="398"/>
      <c r="BL252" s="386">
        <v>0.6</v>
      </c>
      <c r="BM252" s="386">
        <v>0.6</v>
      </c>
      <c r="BN252" s="375">
        <v>0.6</v>
      </c>
      <c r="BO252" s="386">
        <v>0.6</v>
      </c>
      <c r="BP252" s="386">
        <v>0.6</v>
      </c>
      <c r="BQ252" s="386">
        <v>0.5</v>
      </c>
      <c r="BR252" s="386">
        <v>0.5</v>
      </c>
      <c r="BS252" s="386">
        <v>0.5</v>
      </c>
      <c r="BT252" s="386">
        <v>0.5</v>
      </c>
      <c r="BU252" s="386">
        <v>0.4</v>
      </c>
      <c r="BV252" s="386">
        <v>0.3</v>
      </c>
      <c r="BW252" s="386">
        <v>0.3</v>
      </c>
      <c r="BX252" s="385"/>
      <c r="BY252" s="385"/>
      <c r="BZ252" s="398"/>
      <c r="CA252" s="398"/>
      <c r="CB252" s="398"/>
      <c r="CC252" s="398"/>
      <c r="CD252" s="398"/>
      <c r="CE252" s="398"/>
      <c r="CF252" s="397"/>
      <c r="CG252" s="398"/>
      <c r="CH252" s="398"/>
      <c r="CI252" s="398"/>
      <c r="CJ252" s="398"/>
      <c r="CK252" s="398"/>
      <c r="CL252" s="398"/>
      <c r="CM252" s="386">
        <v>1</v>
      </c>
      <c r="CN252" s="386">
        <v>1</v>
      </c>
      <c r="CO252" s="375">
        <v>0.9</v>
      </c>
      <c r="CP252" s="386">
        <v>0.9</v>
      </c>
      <c r="CQ252" s="386">
        <v>0.9</v>
      </c>
      <c r="CR252" s="386">
        <v>0.8</v>
      </c>
      <c r="CS252" s="386">
        <v>0.8</v>
      </c>
      <c r="CT252" s="386">
        <v>0.8</v>
      </c>
      <c r="CU252" s="386">
        <v>0.7</v>
      </c>
      <c r="CV252" s="386">
        <v>0.7</v>
      </c>
      <c r="CW252" s="386">
        <v>0.5</v>
      </c>
      <c r="CX252" s="375">
        <v>0.5</v>
      </c>
      <c r="CY252" s="385"/>
      <c r="CZ252" s="385"/>
      <c r="DA252" s="398"/>
      <c r="DB252" s="398"/>
      <c r="DC252" s="398"/>
      <c r="DD252" s="398"/>
      <c r="DE252" s="398"/>
      <c r="DF252" s="398"/>
      <c r="DG252" s="397"/>
      <c r="DH252" s="398"/>
      <c r="DI252" s="398"/>
      <c r="DJ252" s="398"/>
      <c r="DK252" s="398"/>
      <c r="DL252" s="398"/>
      <c r="DM252" s="398"/>
      <c r="DN252" s="386">
        <v>1.1000000000000001</v>
      </c>
      <c r="DO252" s="386">
        <v>1.1000000000000001</v>
      </c>
      <c r="DP252" s="386">
        <v>1.1000000000000001</v>
      </c>
      <c r="DQ252" s="386">
        <v>1</v>
      </c>
      <c r="DR252" s="386">
        <v>1</v>
      </c>
      <c r="DS252" s="386">
        <v>0.9</v>
      </c>
      <c r="DT252" s="386">
        <v>0.9</v>
      </c>
      <c r="DU252" s="386">
        <v>0.8</v>
      </c>
      <c r="DV252" s="386">
        <v>0.8</v>
      </c>
      <c r="DW252" s="386">
        <v>0.7</v>
      </c>
      <c r="DX252" s="386">
        <v>0.7</v>
      </c>
      <c r="DY252" s="386">
        <v>0.6</v>
      </c>
      <c r="DZ252" s="385"/>
      <c r="EA252" s="385"/>
      <c r="EB252" s="398"/>
      <c r="EC252" s="398"/>
      <c r="ED252" s="398"/>
      <c r="EE252" s="398"/>
      <c r="EF252" s="398"/>
      <c r="EG252" s="398"/>
      <c r="EH252" s="397"/>
      <c r="EI252" s="398"/>
      <c r="EJ252" s="398"/>
      <c r="EK252" s="398"/>
      <c r="EL252" s="398"/>
      <c r="EM252" s="398"/>
      <c r="EN252" s="398"/>
      <c r="EO252" s="386">
        <v>1.2</v>
      </c>
      <c r="EP252" s="386">
        <v>1.2</v>
      </c>
      <c r="EQ252" s="386">
        <v>1.2</v>
      </c>
      <c r="ER252" s="386">
        <v>1.1000000000000001</v>
      </c>
      <c r="ES252" s="386">
        <v>1.1000000000000001</v>
      </c>
      <c r="ET252" s="386">
        <v>1</v>
      </c>
      <c r="EU252" s="386">
        <v>1</v>
      </c>
      <c r="EV252" s="386">
        <v>0.9</v>
      </c>
      <c r="EW252" s="386">
        <v>0.9</v>
      </c>
      <c r="EX252" s="386">
        <v>0.8</v>
      </c>
      <c r="EY252" s="386">
        <v>0.8</v>
      </c>
      <c r="EZ252" s="386">
        <v>0.7</v>
      </c>
      <c r="FA252" s="385"/>
      <c r="FB252" s="385"/>
      <c r="FC252" s="385"/>
      <c r="FD252" s="385"/>
      <c r="FE252" s="398"/>
      <c r="FF252" s="398"/>
      <c r="FG252" s="398"/>
      <c r="FH252" s="398"/>
      <c r="FI252" s="386">
        <v>1.7</v>
      </c>
      <c r="FJ252" s="386">
        <v>1.5</v>
      </c>
      <c r="FK252" s="386">
        <v>1.5</v>
      </c>
      <c r="FL252" s="386">
        <v>1.4</v>
      </c>
      <c r="FM252" s="386">
        <v>1.4</v>
      </c>
      <c r="FN252" s="386">
        <v>1.3</v>
      </c>
      <c r="FO252" s="386">
        <v>1.3</v>
      </c>
      <c r="FP252" s="386">
        <v>1.3</v>
      </c>
      <c r="FQ252" s="386">
        <v>1.2</v>
      </c>
      <c r="FR252" s="386">
        <v>1.2</v>
      </c>
      <c r="FS252" s="386">
        <v>1.2</v>
      </c>
      <c r="FT252" s="386">
        <v>1.1000000000000001</v>
      </c>
      <c r="FU252" s="386">
        <v>1.1000000000000001</v>
      </c>
      <c r="FV252" s="386">
        <v>1.1000000000000001</v>
      </c>
      <c r="FW252" s="386">
        <v>1.1000000000000001</v>
      </c>
      <c r="FX252" s="386">
        <v>1</v>
      </c>
      <c r="FY252" s="386">
        <v>1</v>
      </c>
      <c r="FZ252" s="386">
        <v>1</v>
      </c>
      <c r="GA252" s="386">
        <v>1</v>
      </c>
      <c r="GB252" s="387"/>
      <c r="GC252" s="484">
        <v>36.656497269000006</v>
      </c>
      <c r="GD252" s="484">
        <v>46.160033598000012</v>
      </c>
      <c r="GE252" s="484">
        <v>60.118764489</v>
      </c>
      <c r="GF252" s="484">
        <v>66.472030107000009</v>
      </c>
      <c r="GG252" s="485">
        <v>79.125837146999999</v>
      </c>
      <c r="GH252" s="486">
        <v>7.2891200970000014</v>
      </c>
      <c r="GI252" s="484">
        <v>6.0105583440000014</v>
      </c>
      <c r="GJ252" s="484">
        <v>7.987715694000002</v>
      </c>
      <c r="GK252" s="484">
        <v>11.058900111000003</v>
      </c>
      <c r="GL252" s="484">
        <v>5.2196954040000012</v>
      </c>
      <c r="GM252" s="484">
        <v>4.8901691789999999</v>
      </c>
      <c r="GN252" s="484">
        <v>5.5360405799999999</v>
      </c>
      <c r="GO252" s="485">
        <v>7.7109136650000005</v>
      </c>
    </row>
    <row r="253" spans="1:197" hidden="1">
      <c r="A253" s="379" t="s">
        <v>873</v>
      </c>
      <c r="B253" s="388">
        <v>57</v>
      </c>
      <c r="C253" s="381">
        <v>334</v>
      </c>
      <c r="D253" s="381">
        <v>162</v>
      </c>
      <c r="E253" s="382">
        <v>8.5</v>
      </c>
      <c r="F253" s="382">
        <v>13.5</v>
      </c>
      <c r="G253" s="381">
        <v>18</v>
      </c>
      <c r="H253" s="389">
        <v>72.62</v>
      </c>
      <c r="I253" s="383">
        <v>3</v>
      </c>
      <c r="J253" s="487">
        <v>0.6</v>
      </c>
      <c r="K253" s="488"/>
      <c r="L253" s="369">
        <v>0.5</v>
      </c>
      <c r="M253" s="384">
        <v>0.6</v>
      </c>
      <c r="N253" s="480">
        <v>0.23699999999999999</v>
      </c>
      <c r="O253" s="371">
        <v>0.48699999999999999</v>
      </c>
      <c r="P253" s="371">
        <v>0.73699999999999999</v>
      </c>
      <c r="Q253" s="371">
        <v>0.437</v>
      </c>
      <c r="R253" s="371">
        <f t="shared" si="22"/>
        <v>0.68700000000000006</v>
      </c>
      <c r="S253" s="371">
        <f t="shared" si="23"/>
        <v>0.93700000000000006</v>
      </c>
      <c r="T253" s="372">
        <f t="shared" si="20"/>
        <v>19.359646113995765</v>
      </c>
      <c r="U253" s="373"/>
      <c r="V253" s="372">
        <f t="shared" si="21"/>
        <v>14.988113120512848</v>
      </c>
      <c r="W253" s="373"/>
      <c r="X253" s="371">
        <v>0.67</v>
      </c>
      <c r="Y253" s="371">
        <v>0.72</v>
      </c>
      <c r="Z253" s="371">
        <v>0.83</v>
      </c>
      <c r="AA253" s="371">
        <v>1.46</v>
      </c>
      <c r="AB253" s="371">
        <v>1.88</v>
      </c>
      <c r="AC253" s="371">
        <v>3</v>
      </c>
      <c r="AD253" s="371">
        <v>3.3</v>
      </c>
      <c r="AE253" s="371">
        <v>3.6</v>
      </c>
      <c r="AF253" s="371">
        <v>4</v>
      </c>
      <c r="AG253" s="371">
        <v>5</v>
      </c>
      <c r="AH253" s="374" t="s">
        <v>587</v>
      </c>
      <c r="AI253" s="371">
        <v>0.27500000000000002</v>
      </c>
      <c r="AJ253" s="371">
        <v>0.40300000000000002</v>
      </c>
      <c r="AK253" s="371">
        <v>0.375</v>
      </c>
      <c r="AL253" s="371">
        <v>0.503</v>
      </c>
      <c r="AM253" s="371">
        <v>0.47499999999999998</v>
      </c>
      <c r="AN253" s="371">
        <v>0.60299999999999998</v>
      </c>
      <c r="AO253" s="371">
        <v>0.57499999999999996</v>
      </c>
      <c r="AP253" s="371">
        <v>0.70299999999999996</v>
      </c>
      <c r="AQ253" s="371">
        <v>1.68</v>
      </c>
      <c r="AR253" s="375">
        <v>1.47</v>
      </c>
      <c r="AS253" s="375">
        <v>1.8480000000000001</v>
      </c>
      <c r="AT253" s="375">
        <v>1.617</v>
      </c>
      <c r="AU253" s="376">
        <v>0.54</v>
      </c>
      <c r="AV253" s="377">
        <v>0.14000000000000001</v>
      </c>
      <c r="AW253" s="385"/>
      <c r="AX253" s="385"/>
      <c r="AY253" s="398"/>
      <c r="AZ253" s="398"/>
      <c r="BA253" s="398"/>
      <c r="BB253" s="398"/>
      <c r="BC253" s="398"/>
      <c r="BD253" s="398"/>
      <c r="BE253" s="397"/>
      <c r="BF253" s="398"/>
      <c r="BG253" s="398"/>
      <c r="BH253" s="398"/>
      <c r="BI253" s="398"/>
      <c r="BJ253" s="398"/>
      <c r="BK253" s="398"/>
      <c r="BL253" s="386">
        <v>0.6</v>
      </c>
      <c r="BM253" s="386">
        <v>0.6</v>
      </c>
      <c r="BN253" s="375">
        <v>0.6</v>
      </c>
      <c r="BO253" s="386">
        <v>0.6</v>
      </c>
      <c r="BP253" s="386">
        <v>0.6</v>
      </c>
      <c r="BQ253" s="386">
        <v>0.5</v>
      </c>
      <c r="BR253" s="386">
        <v>0.5</v>
      </c>
      <c r="BS253" s="386">
        <v>0.5</v>
      </c>
      <c r="BT253" s="386">
        <v>0.5</v>
      </c>
      <c r="BU253" s="386">
        <v>0.4</v>
      </c>
      <c r="BV253" s="386">
        <v>0.3</v>
      </c>
      <c r="BW253" s="386">
        <v>0.3</v>
      </c>
      <c r="BX253" s="385"/>
      <c r="BY253" s="385"/>
      <c r="BZ253" s="398"/>
      <c r="CA253" s="398"/>
      <c r="CB253" s="398"/>
      <c r="CC253" s="398"/>
      <c r="CD253" s="398"/>
      <c r="CE253" s="398"/>
      <c r="CF253" s="397"/>
      <c r="CG253" s="398"/>
      <c r="CH253" s="398"/>
      <c r="CI253" s="398"/>
      <c r="CJ253" s="398"/>
      <c r="CK253" s="398"/>
      <c r="CL253" s="398"/>
      <c r="CM253" s="386">
        <v>1</v>
      </c>
      <c r="CN253" s="386">
        <v>1</v>
      </c>
      <c r="CO253" s="375">
        <v>0.9</v>
      </c>
      <c r="CP253" s="386">
        <v>0.9</v>
      </c>
      <c r="CQ253" s="386">
        <v>0.9</v>
      </c>
      <c r="CR253" s="386">
        <v>0.8</v>
      </c>
      <c r="CS253" s="386">
        <v>0.8</v>
      </c>
      <c r="CT253" s="386">
        <v>0.8</v>
      </c>
      <c r="CU253" s="386">
        <v>0.7</v>
      </c>
      <c r="CV253" s="386">
        <v>0.7</v>
      </c>
      <c r="CW253" s="386">
        <v>0.5</v>
      </c>
      <c r="CX253" s="375">
        <v>0.5</v>
      </c>
      <c r="CY253" s="385"/>
      <c r="CZ253" s="385"/>
      <c r="DA253" s="398"/>
      <c r="DB253" s="398"/>
      <c r="DC253" s="398"/>
      <c r="DD253" s="398"/>
      <c r="DE253" s="398"/>
      <c r="DF253" s="398"/>
      <c r="DG253" s="397"/>
      <c r="DH253" s="398"/>
      <c r="DI253" s="398"/>
      <c r="DJ253" s="398"/>
      <c r="DK253" s="398"/>
      <c r="DL253" s="398"/>
      <c r="DM253" s="398"/>
      <c r="DN253" s="386">
        <v>1.1000000000000001</v>
      </c>
      <c r="DO253" s="386">
        <v>1.1000000000000001</v>
      </c>
      <c r="DP253" s="386">
        <v>1.1000000000000001</v>
      </c>
      <c r="DQ253" s="386">
        <v>1</v>
      </c>
      <c r="DR253" s="386">
        <v>1</v>
      </c>
      <c r="DS253" s="386">
        <v>0.9</v>
      </c>
      <c r="DT253" s="386">
        <v>0.9</v>
      </c>
      <c r="DU253" s="386">
        <v>0.8</v>
      </c>
      <c r="DV253" s="386">
        <v>0.8</v>
      </c>
      <c r="DW253" s="386">
        <v>0.7</v>
      </c>
      <c r="DX253" s="386">
        <v>0.7</v>
      </c>
      <c r="DY253" s="386">
        <v>0.6</v>
      </c>
      <c r="DZ253" s="385"/>
      <c r="EA253" s="385"/>
      <c r="EB253" s="398"/>
      <c r="EC253" s="398"/>
      <c r="ED253" s="398"/>
      <c r="EE253" s="398"/>
      <c r="EF253" s="398"/>
      <c r="EG253" s="398"/>
      <c r="EH253" s="397"/>
      <c r="EI253" s="398"/>
      <c r="EJ253" s="398"/>
      <c r="EK253" s="398"/>
      <c r="EL253" s="398"/>
      <c r="EM253" s="398"/>
      <c r="EN253" s="398"/>
      <c r="EO253" s="386">
        <v>1.2</v>
      </c>
      <c r="EP253" s="386">
        <v>1.2</v>
      </c>
      <c r="EQ253" s="386">
        <v>1.2</v>
      </c>
      <c r="ER253" s="386">
        <v>1.1000000000000001</v>
      </c>
      <c r="ES253" s="386">
        <v>1.1000000000000001</v>
      </c>
      <c r="ET253" s="386">
        <v>1</v>
      </c>
      <c r="EU253" s="386">
        <v>1</v>
      </c>
      <c r="EV253" s="386">
        <v>0.9</v>
      </c>
      <c r="EW253" s="386">
        <v>0.9</v>
      </c>
      <c r="EX253" s="386">
        <v>0.8</v>
      </c>
      <c r="EY253" s="386">
        <v>0.8</v>
      </c>
      <c r="EZ253" s="386">
        <v>0.7</v>
      </c>
      <c r="FA253" s="385"/>
      <c r="FB253" s="385"/>
      <c r="FC253" s="385"/>
      <c r="FD253" s="385"/>
      <c r="FE253" s="398"/>
      <c r="FF253" s="398"/>
      <c r="FG253" s="398"/>
      <c r="FH253" s="398"/>
      <c r="FI253" s="386">
        <v>1.8</v>
      </c>
      <c r="FJ253" s="386">
        <v>1.8</v>
      </c>
      <c r="FK253" s="386">
        <v>1.8</v>
      </c>
      <c r="FL253" s="386">
        <v>1.8</v>
      </c>
      <c r="FM253" s="386">
        <v>1.8</v>
      </c>
      <c r="FN253" s="386">
        <v>1.8</v>
      </c>
      <c r="FO253" s="386">
        <v>1.7</v>
      </c>
      <c r="FP253" s="386">
        <v>1.7</v>
      </c>
      <c r="FQ253" s="386">
        <v>1.7</v>
      </c>
      <c r="FR253" s="386">
        <v>1.7</v>
      </c>
      <c r="FS253" s="386">
        <v>1.5</v>
      </c>
      <c r="FT253" s="386">
        <v>1.5</v>
      </c>
      <c r="FU253" s="386">
        <v>1.4</v>
      </c>
      <c r="FV253" s="386">
        <v>1.4</v>
      </c>
      <c r="FW253" s="386">
        <v>1.4</v>
      </c>
      <c r="FX253" s="386">
        <v>1.3</v>
      </c>
      <c r="FY253" s="386">
        <v>1.3</v>
      </c>
      <c r="FZ253" s="386">
        <v>1.2</v>
      </c>
      <c r="GA253" s="386">
        <v>1.2</v>
      </c>
      <c r="GB253" s="387"/>
      <c r="GC253" s="484">
        <v>30.830473611000009</v>
      </c>
      <c r="GD253" s="484">
        <v>37.434179159999999</v>
      </c>
      <c r="GE253" s="484">
        <v>47.109069126000009</v>
      </c>
      <c r="GF253" s="484">
        <v>51.603806835</v>
      </c>
      <c r="GG253" s="485">
        <v>59.986953999000008</v>
      </c>
      <c r="GH253" s="486">
        <v>7.2891200970000014</v>
      </c>
      <c r="GI253" s="484">
        <v>6.0105583440000014</v>
      </c>
      <c r="GJ253" s="484">
        <v>7.987715694000002</v>
      </c>
      <c r="GK253" s="484">
        <v>11.058900111000003</v>
      </c>
      <c r="GL253" s="484">
        <v>5.2196954040000012</v>
      </c>
      <c r="GM253" s="484">
        <v>4.8901691789999999</v>
      </c>
      <c r="GN253" s="484">
        <v>5.5360405799999999</v>
      </c>
      <c r="GO253" s="485">
        <v>7.7109136650000005</v>
      </c>
    </row>
    <row r="254" spans="1:197" hidden="1">
      <c r="A254" s="379" t="s">
        <v>874</v>
      </c>
      <c r="B254" s="388">
        <v>66</v>
      </c>
      <c r="C254" s="381">
        <v>364</v>
      </c>
      <c r="D254" s="381">
        <v>172</v>
      </c>
      <c r="E254" s="382">
        <v>9.1999999999999993</v>
      </c>
      <c r="F254" s="382">
        <v>14.7</v>
      </c>
      <c r="G254" s="381">
        <v>18</v>
      </c>
      <c r="H254" s="389">
        <v>84.13</v>
      </c>
      <c r="I254" s="383">
        <v>3</v>
      </c>
      <c r="J254" s="487">
        <v>0.6</v>
      </c>
      <c r="K254" s="488"/>
      <c r="L254" s="369">
        <v>0.5</v>
      </c>
      <c r="M254" s="384">
        <v>0.6</v>
      </c>
      <c r="N254" s="480">
        <v>0.25900000000000001</v>
      </c>
      <c r="O254" s="371">
        <v>0.50900000000000001</v>
      </c>
      <c r="P254" s="371">
        <v>0.75900000000000001</v>
      </c>
      <c r="Q254" s="371">
        <v>0.45900000000000002</v>
      </c>
      <c r="R254" s="371">
        <f t="shared" si="22"/>
        <v>0.70900000000000007</v>
      </c>
      <c r="S254" s="371">
        <f t="shared" si="23"/>
        <v>0.95900000000000007</v>
      </c>
      <c r="T254" s="372">
        <f t="shared" si="20"/>
        <v>19.359646113995765</v>
      </c>
      <c r="U254" s="373"/>
      <c r="V254" s="372">
        <f t="shared" si="21"/>
        <v>14.988113120512848</v>
      </c>
      <c r="W254" s="373"/>
      <c r="X254" s="371">
        <v>0.67</v>
      </c>
      <c r="Y254" s="371">
        <v>0.72</v>
      </c>
      <c r="Z254" s="371">
        <v>0.83</v>
      </c>
      <c r="AA254" s="371">
        <v>1.46</v>
      </c>
      <c r="AB254" s="371">
        <v>1.88</v>
      </c>
      <c r="AC254" s="371">
        <v>3</v>
      </c>
      <c r="AD254" s="371">
        <v>3.3</v>
      </c>
      <c r="AE254" s="371">
        <v>3.6</v>
      </c>
      <c r="AF254" s="371">
        <v>4</v>
      </c>
      <c r="AG254" s="371">
        <v>5</v>
      </c>
      <c r="AH254" s="374" t="s">
        <v>587</v>
      </c>
      <c r="AI254" s="371">
        <v>0.27500000000000002</v>
      </c>
      <c r="AJ254" s="371">
        <v>0.40300000000000002</v>
      </c>
      <c r="AK254" s="371">
        <v>0.375</v>
      </c>
      <c r="AL254" s="371">
        <v>0.503</v>
      </c>
      <c r="AM254" s="371">
        <v>0.47499999999999998</v>
      </c>
      <c r="AN254" s="371">
        <v>0.60299999999999998</v>
      </c>
      <c r="AO254" s="371">
        <v>0.57499999999999996</v>
      </c>
      <c r="AP254" s="371">
        <v>0.70299999999999996</v>
      </c>
      <c r="AQ254" s="371">
        <v>1.68</v>
      </c>
      <c r="AR254" s="375">
        <v>1.47</v>
      </c>
      <c r="AS254" s="375">
        <v>1.8480000000000001</v>
      </c>
      <c r="AT254" s="375">
        <v>1.617</v>
      </c>
      <c r="AU254" s="376">
        <v>0.54</v>
      </c>
      <c r="AV254" s="377">
        <v>0.14000000000000001</v>
      </c>
      <c r="AW254" s="385"/>
      <c r="AX254" s="385"/>
      <c r="AY254" s="398"/>
      <c r="AZ254" s="398"/>
      <c r="BA254" s="398"/>
      <c r="BB254" s="398"/>
      <c r="BC254" s="398"/>
      <c r="BD254" s="398"/>
      <c r="BE254" s="397"/>
      <c r="BF254" s="398"/>
      <c r="BG254" s="398"/>
      <c r="BH254" s="398"/>
      <c r="BI254" s="398"/>
      <c r="BJ254" s="398"/>
      <c r="BK254" s="398"/>
      <c r="BL254" s="386">
        <v>0.6</v>
      </c>
      <c r="BM254" s="386">
        <v>0.6</v>
      </c>
      <c r="BN254" s="375">
        <v>0.6</v>
      </c>
      <c r="BO254" s="386">
        <v>0.6</v>
      </c>
      <c r="BP254" s="386">
        <v>0.6</v>
      </c>
      <c r="BQ254" s="386">
        <v>0.5</v>
      </c>
      <c r="BR254" s="386">
        <v>0.5</v>
      </c>
      <c r="BS254" s="386">
        <v>0.5</v>
      </c>
      <c r="BT254" s="386">
        <v>0.5</v>
      </c>
      <c r="BU254" s="386">
        <v>0.4</v>
      </c>
      <c r="BV254" s="386">
        <v>0.3</v>
      </c>
      <c r="BW254" s="386">
        <v>0.3</v>
      </c>
      <c r="BX254" s="385"/>
      <c r="BY254" s="385"/>
      <c r="BZ254" s="398"/>
      <c r="CA254" s="398"/>
      <c r="CB254" s="398"/>
      <c r="CC254" s="398"/>
      <c r="CD254" s="398"/>
      <c r="CE254" s="398"/>
      <c r="CF254" s="397"/>
      <c r="CG254" s="398"/>
      <c r="CH254" s="398"/>
      <c r="CI254" s="398"/>
      <c r="CJ254" s="398"/>
      <c r="CK254" s="398"/>
      <c r="CL254" s="398"/>
      <c r="CM254" s="386">
        <v>1</v>
      </c>
      <c r="CN254" s="386">
        <v>1</v>
      </c>
      <c r="CO254" s="375">
        <v>0.9</v>
      </c>
      <c r="CP254" s="386">
        <v>0.9</v>
      </c>
      <c r="CQ254" s="386">
        <v>0.9</v>
      </c>
      <c r="CR254" s="386">
        <v>0.8</v>
      </c>
      <c r="CS254" s="386">
        <v>0.8</v>
      </c>
      <c r="CT254" s="386">
        <v>0.8</v>
      </c>
      <c r="CU254" s="386">
        <v>0.7</v>
      </c>
      <c r="CV254" s="386">
        <v>0.7</v>
      </c>
      <c r="CW254" s="386">
        <v>0.5</v>
      </c>
      <c r="CX254" s="375">
        <v>0.5</v>
      </c>
      <c r="CY254" s="385"/>
      <c r="CZ254" s="385"/>
      <c r="DA254" s="398"/>
      <c r="DB254" s="398"/>
      <c r="DC254" s="398"/>
      <c r="DD254" s="398"/>
      <c r="DE254" s="398"/>
      <c r="DF254" s="398"/>
      <c r="DG254" s="397"/>
      <c r="DH254" s="398"/>
      <c r="DI254" s="398"/>
      <c r="DJ254" s="398"/>
      <c r="DK254" s="398"/>
      <c r="DL254" s="398"/>
      <c r="DM254" s="398"/>
      <c r="DN254" s="386">
        <v>1.1000000000000001</v>
      </c>
      <c r="DO254" s="386">
        <v>1.1000000000000001</v>
      </c>
      <c r="DP254" s="386">
        <v>1.1000000000000001</v>
      </c>
      <c r="DQ254" s="386">
        <v>1</v>
      </c>
      <c r="DR254" s="386">
        <v>1</v>
      </c>
      <c r="DS254" s="386">
        <v>0.9</v>
      </c>
      <c r="DT254" s="386">
        <v>0.9</v>
      </c>
      <c r="DU254" s="386">
        <v>0.8</v>
      </c>
      <c r="DV254" s="386">
        <v>0.8</v>
      </c>
      <c r="DW254" s="386">
        <v>0.7</v>
      </c>
      <c r="DX254" s="386">
        <v>0.7</v>
      </c>
      <c r="DY254" s="386">
        <v>0.6</v>
      </c>
      <c r="DZ254" s="385"/>
      <c r="EA254" s="385"/>
      <c r="EB254" s="398"/>
      <c r="EC254" s="398"/>
      <c r="ED254" s="398"/>
      <c r="EE254" s="398"/>
      <c r="EF254" s="398"/>
      <c r="EG254" s="398"/>
      <c r="EH254" s="397"/>
      <c r="EI254" s="398"/>
      <c r="EJ254" s="398"/>
      <c r="EK254" s="398"/>
      <c r="EL254" s="398"/>
      <c r="EM254" s="398"/>
      <c r="EN254" s="398"/>
      <c r="EO254" s="386">
        <v>1.2</v>
      </c>
      <c r="EP254" s="386">
        <v>1.2</v>
      </c>
      <c r="EQ254" s="386">
        <v>1.2</v>
      </c>
      <c r="ER254" s="386">
        <v>1.1000000000000001</v>
      </c>
      <c r="ES254" s="386">
        <v>1.1000000000000001</v>
      </c>
      <c r="ET254" s="386">
        <v>1</v>
      </c>
      <c r="EU254" s="386">
        <v>1</v>
      </c>
      <c r="EV254" s="386">
        <v>0.9</v>
      </c>
      <c r="EW254" s="386">
        <v>0.9</v>
      </c>
      <c r="EX254" s="386">
        <v>0.8</v>
      </c>
      <c r="EY254" s="386">
        <v>0.8</v>
      </c>
      <c r="EZ254" s="386">
        <v>0.7</v>
      </c>
      <c r="FA254" s="385"/>
      <c r="FB254" s="385"/>
      <c r="FC254" s="385"/>
      <c r="FD254" s="385"/>
      <c r="FE254" s="398"/>
      <c r="FF254" s="398"/>
      <c r="FG254" s="398"/>
      <c r="FH254" s="398"/>
      <c r="FI254" s="386">
        <v>1.8</v>
      </c>
      <c r="FJ254" s="386">
        <v>1.8</v>
      </c>
      <c r="FK254" s="386">
        <v>1.8</v>
      </c>
      <c r="FL254" s="386">
        <v>1.8</v>
      </c>
      <c r="FM254" s="386">
        <v>1.8</v>
      </c>
      <c r="FN254" s="386">
        <v>1.8</v>
      </c>
      <c r="FO254" s="386">
        <v>1.7</v>
      </c>
      <c r="FP254" s="386">
        <v>1.7</v>
      </c>
      <c r="FQ254" s="386">
        <v>1.7</v>
      </c>
      <c r="FR254" s="386">
        <v>1.7</v>
      </c>
      <c r="FS254" s="386">
        <v>1.5</v>
      </c>
      <c r="FT254" s="386">
        <v>1.5</v>
      </c>
      <c r="FU254" s="386">
        <v>1.4</v>
      </c>
      <c r="FV254" s="386">
        <v>1.4</v>
      </c>
      <c r="FW254" s="386">
        <v>1.4</v>
      </c>
      <c r="FX254" s="386">
        <v>1.3</v>
      </c>
      <c r="FY254" s="386">
        <v>1.3</v>
      </c>
      <c r="FZ254" s="386">
        <v>1.2</v>
      </c>
      <c r="GA254" s="386">
        <v>1.2</v>
      </c>
      <c r="GB254" s="387"/>
      <c r="GC254" s="484">
        <v>28.892859408000007</v>
      </c>
      <c r="GD254" s="484">
        <v>35.022047193000006</v>
      </c>
      <c r="GE254" s="484">
        <v>43.998341562000007</v>
      </c>
      <c r="GF254" s="484">
        <v>48.071285703000001</v>
      </c>
      <c r="GG254" s="485">
        <v>55.927190907000011</v>
      </c>
      <c r="GH254" s="486">
        <v>7.2891200970000014</v>
      </c>
      <c r="GI254" s="484">
        <v>6.0105583440000014</v>
      </c>
      <c r="GJ254" s="484">
        <v>7.987715694000002</v>
      </c>
      <c r="GK254" s="484">
        <v>11.058900111000003</v>
      </c>
      <c r="GL254" s="484">
        <v>5.2196954040000012</v>
      </c>
      <c r="GM254" s="484">
        <v>4.8901691789999999</v>
      </c>
      <c r="GN254" s="484">
        <v>5.5360405799999999</v>
      </c>
      <c r="GO254" s="485">
        <v>7.7109136650000005</v>
      </c>
    </row>
    <row r="255" spans="1:197" hidden="1">
      <c r="A255" s="379" t="s">
        <v>875</v>
      </c>
      <c r="B255" s="388">
        <v>75.7</v>
      </c>
      <c r="C255" s="381">
        <v>404</v>
      </c>
      <c r="D255" s="381">
        <v>182</v>
      </c>
      <c r="E255" s="382">
        <v>9.6999999999999993</v>
      </c>
      <c r="F255" s="382">
        <v>15.5</v>
      </c>
      <c r="G255" s="381">
        <v>21</v>
      </c>
      <c r="H255" s="389">
        <v>96.39</v>
      </c>
      <c r="I255" s="383">
        <v>3</v>
      </c>
      <c r="J255" s="493">
        <v>0.8</v>
      </c>
      <c r="K255" s="494"/>
      <c r="L255" s="369">
        <v>0.6</v>
      </c>
      <c r="M255" s="384">
        <v>0.8</v>
      </c>
      <c r="N255" s="480">
        <v>0.28399999999999997</v>
      </c>
      <c r="O255" s="371">
        <v>0.53400000000000003</v>
      </c>
      <c r="P255" s="371">
        <v>0.78400000000000003</v>
      </c>
      <c r="Q255" s="371">
        <v>0.48399999999999999</v>
      </c>
      <c r="R255" s="371">
        <f t="shared" si="22"/>
        <v>0.73399999999999999</v>
      </c>
      <c r="S255" s="371">
        <f t="shared" si="23"/>
        <v>0.98399999999999999</v>
      </c>
      <c r="T255" s="372">
        <f t="shared" si="20"/>
        <v>19.359646113995765</v>
      </c>
      <c r="U255" s="373"/>
      <c r="V255" s="372">
        <f t="shared" si="21"/>
        <v>14.988113120512848</v>
      </c>
      <c r="W255" s="373"/>
      <c r="X255" s="371">
        <v>0.67</v>
      </c>
      <c r="Y255" s="371">
        <v>0.72</v>
      </c>
      <c r="Z255" s="371">
        <v>0.83</v>
      </c>
      <c r="AA255" s="371">
        <v>1.46</v>
      </c>
      <c r="AB255" s="371">
        <v>1.88</v>
      </c>
      <c r="AC255" s="371">
        <v>3</v>
      </c>
      <c r="AD255" s="371">
        <v>3.3</v>
      </c>
      <c r="AE255" s="371">
        <v>3.6</v>
      </c>
      <c r="AF255" s="371">
        <v>4</v>
      </c>
      <c r="AG255" s="371">
        <v>5</v>
      </c>
      <c r="AH255" s="374" t="s">
        <v>587</v>
      </c>
      <c r="AI255" s="371">
        <v>0.27500000000000002</v>
      </c>
      <c r="AJ255" s="371">
        <v>0.40300000000000002</v>
      </c>
      <c r="AK255" s="371">
        <v>0.375</v>
      </c>
      <c r="AL255" s="371">
        <v>0.503</v>
      </c>
      <c r="AM255" s="371">
        <v>0.47499999999999998</v>
      </c>
      <c r="AN255" s="371">
        <v>0.60299999999999998</v>
      </c>
      <c r="AO255" s="371">
        <v>0.57499999999999996</v>
      </c>
      <c r="AP255" s="371">
        <v>0.70299999999999996</v>
      </c>
      <c r="AQ255" s="371">
        <v>1.68</v>
      </c>
      <c r="AR255" s="375">
        <v>1.47</v>
      </c>
      <c r="AS255" s="375">
        <v>1.8480000000000001</v>
      </c>
      <c r="AT255" s="375">
        <v>1.617</v>
      </c>
      <c r="AU255" s="376">
        <v>0.54</v>
      </c>
      <c r="AV255" s="377">
        <v>0.14000000000000001</v>
      </c>
      <c r="AW255" s="385"/>
      <c r="AX255" s="385"/>
      <c r="AY255" s="398"/>
      <c r="AZ255" s="398"/>
      <c r="BA255" s="398"/>
      <c r="BB255" s="398"/>
      <c r="BC255" s="398"/>
      <c r="BD255" s="398"/>
      <c r="BE255" s="397"/>
      <c r="BF255" s="398"/>
      <c r="BG255" s="398"/>
      <c r="BH255" s="398"/>
      <c r="BI255" s="398"/>
      <c r="BJ255" s="398"/>
      <c r="BK255" s="398"/>
      <c r="BL255" s="386">
        <v>0.6</v>
      </c>
      <c r="BM255" s="386">
        <v>0.6</v>
      </c>
      <c r="BN255" s="375">
        <v>0.6</v>
      </c>
      <c r="BO255" s="386">
        <v>0.6</v>
      </c>
      <c r="BP255" s="386">
        <v>0.6</v>
      </c>
      <c r="BQ255" s="386">
        <v>0.5</v>
      </c>
      <c r="BR255" s="386">
        <v>0.5</v>
      </c>
      <c r="BS255" s="386">
        <v>0.5</v>
      </c>
      <c r="BT255" s="386">
        <v>0.5</v>
      </c>
      <c r="BU255" s="386">
        <v>0.4</v>
      </c>
      <c r="BV255" s="386">
        <v>0.3</v>
      </c>
      <c r="BW255" s="386">
        <v>0.3</v>
      </c>
      <c r="BX255" s="385"/>
      <c r="BY255" s="385"/>
      <c r="BZ255" s="398"/>
      <c r="CA255" s="398"/>
      <c r="CB255" s="398"/>
      <c r="CC255" s="398"/>
      <c r="CD255" s="398"/>
      <c r="CE255" s="398"/>
      <c r="CF255" s="397"/>
      <c r="CG255" s="398"/>
      <c r="CH255" s="398"/>
      <c r="CI255" s="398"/>
      <c r="CJ255" s="398"/>
      <c r="CK255" s="398"/>
      <c r="CL255" s="398"/>
      <c r="CM255" s="386">
        <v>1</v>
      </c>
      <c r="CN255" s="386">
        <v>1</v>
      </c>
      <c r="CO255" s="375">
        <v>0.9</v>
      </c>
      <c r="CP255" s="386">
        <v>0.9</v>
      </c>
      <c r="CQ255" s="386">
        <v>0.9</v>
      </c>
      <c r="CR255" s="386">
        <v>0.8</v>
      </c>
      <c r="CS255" s="386">
        <v>0.8</v>
      </c>
      <c r="CT255" s="386">
        <v>0.8</v>
      </c>
      <c r="CU255" s="386">
        <v>0.7</v>
      </c>
      <c r="CV255" s="386">
        <v>0.7</v>
      </c>
      <c r="CW255" s="386">
        <v>0.5</v>
      </c>
      <c r="CX255" s="375">
        <v>0.5</v>
      </c>
      <c r="CY255" s="385"/>
      <c r="CZ255" s="385"/>
      <c r="DA255" s="398"/>
      <c r="DB255" s="398"/>
      <c r="DC255" s="398"/>
      <c r="DD255" s="398"/>
      <c r="DE255" s="398"/>
      <c r="DF255" s="398"/>
      <c r="DG255" s="397"/>
      <c r="DH255" s="398"/>
      <c r="DI255" s="398"/>
      <c r="DJ255" s="398"/>
      <c r="DK255" s="398"/>
      <c r="DL255" s="398"/>
      <c r="DM255" s="398"/>
      <c r="DN255" s="386">
        <v>1.1000000000000001</v>
      </c>
      <c r="DO255" s="386">
        <v>1.1000000000000001</v>
      </c>
      <c r="DP255" s="386">
        <v>1.1000000000000001</v>
      </c>
      <c r="DQ255" s="386">
        <v>1</v>
      </c>
      <c r="DR255" s="386">
        <v>1</v>
      </c>
      <c r="DS255" s="386">
        <v>0.9</v>
      </c>
      <c r="DT255" s="386">
        <v>0.9</v>
      </c>
      <c r="DU255" s="386">
        <v>0.8</v>
      </c>
      <c r="DV255" s="386">
        <v>0.8</v>
      </c>
      <c r="DW255" s="386">
        <v>0.7</v>
      </c>
      <c r="DX255" s="386">
        <v>0.7</v>
      </c>
      <c r="DY255" s="386">
        <v>0.6</v>
      </c>
      <c r="DZ255" s="385"/>
      <c r="EA255" s="385"/>
      <c r="EB255" s="398"/>
      <c r="EC255" s="398"/>
      <c r="ED255" s="398"/>
      <c r="EE255" s="398"/>
      <c r="EF255" s="398"/>
      <c r="EG255" s="398"/>
      <c r="EH255" s="397"/>
      <c r="EI255" s="398"/>
      <c r="EJ255" s="398"/>
      <c r="EK255" s="398"/>
      <c r="EL255" s="398"/>
      <c r="EM255" s="398"/>
      <c r="EN255" s="398"/>
      <c r="EO255" s="386">
        <v>1.2</v>
      </c>
      <c r="EP255" s="386">
        <v>1.2</v>
      </c>
      <c r="EQ255" s="386">
        <v>1.2</v>
      </c>
      <c r="ER255" s="386">
        <v>1.1000000000000001</v>
      </c>
      <c r="ES255" s="386">
        <v>1.1000000000000001</v>
      </c>
      <c r="ET255" s="386">
        <v>1</v>
      </c>
      <c r="EU255" s="386">
        <v>1</v>
      </c>
      <c r="EV255" s="386">
        <v>0.9</v>
      </c>
      <c r="EW255" s="386">
        <v>0.9</v>
      </c>
      <c r="EX255" s="386">
        <v>0.8</v>
      </c>
      <c r="EY255" s="386">
        <v>0.8</v>
      </c>
      <c r="EZ255" s="386">
        <v>0.7</v>
      </c>
      <c r="FA255" s="385"/>
      <c r="FB255" s="385"/>
      <c r="FC255" s="385"/>
      <c r="FD255" s="385"/>
      <c r="FE255" s="398"/>
      <c r="FF255" s="398"/>
      <c r="FG255" s="398"/>
      <c r="FH255" s="398"/>
      <c r="FI255" s="385"/>
      <c r="FJ255" s="385"/>
      <c r="FK255" s="385"/>
      <c r="FL255" s="385"/>
      <c r="FM255" s="385"/>
      <c r="FN255" s="385"/>
      <c r="FO255" s="385"/>
      <c r="FP255" s="385"/>
      <c r="FQ255" s="385"/>
      <c r="FR255" s="385"/>
      <c r="FS255" s="385"/>
      <c r="FT255" s="385"/>
      <c r="FU255" s="385"/>
      <c r="FV255" s="385"/>
      <c r="FW255" s="385"/>
      <c r="FX255" s="385"/>
      <c r="FY255" s="385"/>
      <c r="FZ255" s="385"/>
      <c r="GA255" s="385"/>
      <c r="GB255" s="397" t="s">
        <v>608</v>
      </c>
      <c r="GC255" s="484">
        <v>28.892859408000007</v>
      </c>
      <c r="GD255" s="484">
        <v>35.022047193000006</v>
      </c>
      <c r="GE255" s="484">
        <v>43.998341562000007</v>
      </c>
      <c r="GF255" s="484">
        <v>48.071285703000001</v>
      </c>
      <c r="GG255" s="485">
        <v>55.927190907000011</v>
      </c>
      <c r="GH255" s="486">
        <v>7.2891200970000014</v>
      </c>
      <c r="GI255" s="484">
        <v>6.0105583440000014</v>
      </c>
      <c r="GJ255" s="484">
        <v>7.987715694000002</v>
      </c>
      <c r="GK255" s="484">
        <v>11.058900111000003</v>
      </c>
      <c r="GL255" s="484">
        <v>5.2196954040000012</v>
      </c>
      <c r="GM255" s="484">
        <v>4.8901691789999999</v>
      </c>
      <c r="GN255" s="484">
        <v>5.5360405799999999</v>
      </c>
      <c r="GO255" s="485">
        <v>7.7109136650000005</v>
      </c>
    </row>
    <row r="256" spans="1:197" hidden="1">
      <c r="A256" s="379" t="s">
        <v>876</v>
      </c>
      <c r="B256" s="388">
        <v>92.4</v>
      </c>
      <c r="C256" s="381">
        <v>456</v>
      </c>
      <c r="D256" s="381">
        <v>192</v>
      </c>
      <c r="E256" s="382">
        <v>11</v>
      </c>
      <c r="F256" s="382">
        <v>17.600000000000001</v>
      </c>
      <c r="G256" s="381">
        <v>21</v>
      </c>
      <c r="H256" s="382">
        <v>117.7</v>
      </c>
      <c r="I256" s="383">
        <v>4</v>
      </c>
      <c r="J256" s="493">
        <v>0.8</v>
      </c>
      <c r="K256" s="494"/>
      <c r="L256" s="369">
        <v>0.6</v>
      </c>
      <c r="M256" s="384">
        <v>0.8</v>
      </c>
      <c r="N256" s="480">
        <v>0.314</v>
      </c>
      <c r="O256" s="371">
        <v>0.56399999999999995</v>
      </c>
      <c r="P256" s="371">
        <v>0.81399999999999995</v>
      </c>
      <c r="Q256" s="371">
        <v>0.51400000000000001</v>
      </c>
      <c r="R256" s="371">
        <f t="shared" si="22"/>
        <v>0.76400000000000001</v>
      </c>
      <c r="S256" s="371">
        <f t="shared" si="23"/>
        <v>1.014</v>
      </c>
      <c r="T256" s="372">
        <f t="shared" si="20"/>
        <v>19.359646113995765</v>
      </c>
      <c r="U256" s="373"/>
      <c r="V256" s="372">
        <f t="shared" si="21"/>
        <v>14.988113120512848</v>
      </c>
      <c r="W256" s="373"/>
      <c r="X256" s="371">
        <v>0.67</v>
      </c>
      <c r="Y256" s="371">
        <v>0.72</v>
      </c>
      <c r="Z256" s="371">
        <v>0.83</v>
      </c>
      <c r="AA256" s="371">
        <v>1.46</v>
      </c>
      <c r="AB256" s="371">
        <v>1.88</v>
      </c>
      <c r="AC256" s="371">
        <v>3</v>
      </c>
      <c r="AD256" s="371">
        <v>3.3</v>
      </c>
      <c r="AE256" s="371">
        <v>3.6</v>
      </c>
      <c r="AF256" s="371">
        <v>4</v>
      </c>
      <c r="AG256" s="371">
        <v>5</v>
      </c>
      <c r="AH256" s="374" t="s">
        <v>587</v>
      </c>
      <c r="AI256" s="371">
        <v>0.35</v>
      </c>
      <c r="AJ256" s="371">
        <v>0.49299999999999999</v>
      </c>
      <c r="AK256" s="371">
        <v>0.45</v>
      </c>
      <c r="AL256" s="371">
        <v>0.59299999999999997</v>
      </c>
      <c r="AM256" s="371">
        <v>0.55000000000000004</v>
      </c>
      <c r="AN256" s="371">
        <v>0.69299999999999995</v>
      </c>
      <c r="AO256" s="371">
        <v>0.65</v>
      </c>
      <c r="AP256" s="371">
        <v>0.79300000000000004</v>
      </c>
      <c r="AQ256" s="371">
        <v>1.68</v>
      </c>
      <c r="AR256" s="375">
        <v>1.47</v>
      </c>
      <c r="AS256" s="375">
        <v>1.8480000000000001</v>
      </c>
      <c r="AT256" s="375">
        <v>1.617</v>
      </c>
      <c r="AU256" s="376">
        <v>0.54</v>
      </c>
      <c r="AV256" s="377">
        <v>0.14000000000000001</v>
      </c>
      <c r="AW256" s="385"/>
      <c r="AX256" s="385"/>
      <c r="AY256" s="398"/>
      <c r="AZ256" s="398"/>
      <c r="BA256" s="398"/>
      <c r="BB256" s="398"/>
      <c r="BC256" s="398"/>
      <c r="BD256" s="398"/>
      <c r="BE256" s="397"/>
      <c r="BF256" s="398"/>
      <c r="BG256" s="398"/>
      <c r="BH256" s="398"/>
      <c r="BI256" s="398"/>
      <c r="BJ256" s="398"/>
      <c r="BK256" s="398"/>
      <c r="BL256" s="386">
        <v>0.7</v>
      </c>
      <c r="BM256" s="386">
        <v>0.7</v>
      </c>
      <c r="BN256" s="375">
        <v>0.7</v>
      </c>
      <c r="BO256" s="386">
        <v>0.7</v>
      </c>
      <c r="BP256" s="386">
        <v>0.7</v>
      </c>
      <c r="BQ256" s="386">
        <v>0.6</v>
      </c>
      <c r="BR256" s="386">
        <v>0.6</v>
      </c>
      <c r="BS256" s="386">
        <v>0.6</v>
      </c>
      <c r="BT256" s="386">
        <v>0.5</v>
      </c>
      <c r="BU256" s="386">
        <v>0.5</v>
      </c>
      <c r="BV256" s="386">
        <v>0.4</v>
      </c>
      <c r="BW256" s="386">
        <v>0.4</v>
      </c>
      <c r="BX256" s="385"/>
      <c r="BY256" s="385"/>
      <c r="BZ256" s="398"/>
      <c r="CA256" s="398"/>
      <c r="CB256" s="398"/>
      <c r="CC256" s="398"/>
      <c r="CD256" s="398"/>
      <c r="CE256" s="398"/>
      <c r="CF256" s="397"/>
      <c r="CG256" s="398"/>
      <c r="CH256" s="398"/>
      <c r="CI256" s="398"/>
      <c r="CJ256" s="398"/>
      <c r="CK256" s="398"/>
      <c r="CL256" s="398"/>
      <c r="CM256" s="386">
        <v>1</v>
      </c>
      <c r="CN256" s="386">
        <v>1</v>
      </c>
      <c r="CO256" s="375">
        <v>0.9</v>
      </c>
      <c r="CP256" s="386">
        <v>0.9</v>
      </c>
      <c r="CQ256" s="386">
        <v>0.9</v>
      </c>
      <c r="CR256" s="386">
        <v>0.8</v>
      </c>
      <c r="CS256" s="386">
        <v>0.8</v>
      </c>
      <c r="CT256" s="386">
        <v>0.8</v>
      </c>
      <c r="CU256" s="386">
        <v>0.7</v>
      </c>
      <c r="CV256" s="386">
        <v>0.7</v>
      </c>
      <c r="CW256" s="386">
        <v>0.5</v>
      </c>
      <c r="CX256" s="375">
        <v>0.5</v>
      </c>
      <c r="CY256" s="385"/>
      <c r="CZ256" s="385"/>
      <c r="DA256" s="398"/>
      <c r="DB256" s="398"/>
      <c r="DC256" s="398"/>
      <c r="DD256" s="398"/>
      <c r="DE256" s="398"/>
      <c r="DF256" s="398"/>
      <c r="DG256" s="397"/>
      <c r="DH256" s="398"/>
      <c r="DI256" s="398"/>
      <c r="DJ256" s="398"/>
      <c r="DK256" s="398"/>
      <c r="DL256" s="398"/>
      <c r="DM256" s="398"/>
      <c r="DN256" s="386">
        <v>1.2</v>
      </c>
      <c r="DO256" s="386">
        <v>1.2</v>
      </c>
      <c r="DP256" s="375">
        <v>1.1000000000000001</v>
      </c>
      <c r="DQ256" s="386">
        <v>1.1000000000000001</v>
      </c>
      <c r="DR256" s="386">
        <v>1.1000000000000001</v>
      </c>
      <c r="DS256" s="386">
        <v>1</v>
      </c>
      <c r="DT256" s="386">
        <v>1</v>
      </c>
      <c r="DU256" s="386">
        <v>1</v>
      </c>
      <c r="DV256" s="386">
        <v>0.9</v>
      </c>
      <c r="DW256" s="386">
        <v>0.9</v>
      </c>
      <c r="DX256" s="386">
        <v>0.7</v>
      </c>
      <c r="DY256" s="375">
        <v>0.7</v>
      </c>
      <c r="DZ256" s="385"/>
      <c r="EA256" s="385"/>
      <c r="EB256" s="398"/>
      <c r="EC256" s="398"/>
      <c r="ED256" s="398"/>
      <c r="EE256" s="398"/>
      <c r="EF256" s="398"/>
      <c r="EG256" s="398"/>
      <c r="EH256" s="397"/>
      <c r="EI256" s="398"/>
      <c r="EJ256" s="398"/>
      <c r="EK256" s="398"/>
      <c r="EL256" s="398"/>
      <c r="EM256" s="398"/>
      <c r="EN256" s="398"/>
      <c r="EO256" s="386">
        <v>1.2</v>
      </c>
      <c r="EP256" s="386">
        <v>1.2</v>
      </c>
      <c r="EQ256" s="386">
        <v>1.2</v>
      </c>
      <c r="ER256" s="386">
        <v>1.1000000000000001</v>
      </c>
      <c r="ES256" s="386">
        <v>1.1000000000000001</v>
      </c>
      <c r="ET256" s="386">
        <v>1</v>
      </c>
      <c r="EU256" s="386">
        <v>1</v>
      </c>
      <c r="EV256" s="386">
        <v>0.9</v>
      </c>
      <c r="EW256" s="386">
        <v>0.9</v>
      </c>
      <c r="EX256" s="386">
        <v>0.8</v>
      </c>
      <c r="EY256" s="386">
        <v>0.8</v>
      </c>
      <c r="EZ256" s="386">
        <v>0.7</v>
      </c>
      <c r="FA256" s="385"/>
      <c r="FB256" s="385"/>
      <c r="FC256" s="385"/>
      <c r="FD256" s="385"/>
      <c r="FE256" s="398"/>
      <c r="FF256" s="398"/>
      <c r="FG256" s="398"/>
      <c r="FH256" s="398"/>
      <c r="FI256" s="385"/>
      <c r="FJ256" s="385"/>
      <c r="FK256" s="385"/>
      <c r="FL256" s="385"/>
      <c r="FM256" s="385"/>
      <c r="FN256" s="385"/>
      <c r="FO256" s="385"/>
      <c r="FP256" s="385"/>
      <c r="FQ256" s="385"/>
      <c r="FR256" s="385"/>
      <c r="FS256" s="385"/>
      <c r="FT256" s="385"/>
      <c r="FU256" s="385"/>
      <c r="FV256" s="385"/>
      <c r="FW256" s="385"/>
      <c r="FX256" s="385"/>
      <c r="FY256" s="385"/>
      <c r="FZ256" s="385"/>
      <c r="GA256" s="385"/>
      <c r="GB256" s="397" t="s">
        <v>608</v>
      </c>
      <c r="GC256" s="484">
        <v>32.899898303999997</v>
      </c>
      <c r="GD256" s="484">
        <v>37.36827391500001</v>
      </c>
      <c r="GE256" s="484">
        <v>43.892893170000001</v>
      </c>
      <c r="GF256" s="484">
        <v>46.845448146000003</v>
      </c>
      <c r="GG256" s="485">
        <v>52.526480265000018</v>
      </c>
      <c r="GH256" s="486">
        <v>7.2891200970000014</v>
      </c>
      <c r="GI256" s="484">
        <v>6.0105583440000014</v>
      </c>
      <c r="GJ256" s="484">
        <v>7.987715694000002</v>
      </c>
      <c r="GK256" s="484">
        <v>11.058900111000003</v>
      </c>
      <c r="GL256" s="484">
        <v>5.2196954040000012</v>
      </c>
      <c r="GM256" s="484">
        <v>4.8901691789999999</v>
      </c>
      <c r="GN256" s="484">
        <v>5.5360405799999999</v>
      </c>
      <c r="GO256" s="485">
        <v>7.7109136650000005</v>
      </c>
    </row>
    <row r="257" spans="1:197" hidden="1">
      <c r="A257" s="379" t="s">
        <v>877</v>
      </c>
      <c r="B257" s="388">
        <v>107</v>
      </c>
      <c r="C257" s="381">
        <v>506</v>
      </c>
      <c r="D257" s="381">
        <v>202</v>
      </c>
      <c r="E257" s="382">
        <v>12</v>
      </c>
      <c r="F257" s="382">
        <v>19</v>
      </c>
      <c r="G257" s="381">
        <v>21</v>
      </c>
      <c r="H257" s="382">
        <v>136.69999999999999</v>
      </c>
      <c r="I257" s="383">
        <v>4</v>
      </c>
      <c r="J257" s="493">
        <v>0.8</v>
      </c>
      <c r="K257" s="494"/>
      <c r="L257" s="369">
        <v>0.6</v>
      </c>
      <c r="M257" s="384">
        <v>0.8</v>
      </c>
      <c r="N257" s="480">
        <v>0.34399999999999997</v>
      </c>
      <c r="O257" s="371">
        <v>0.59399999999999997</v>
      </c>
      <c r="P257" s="371">
        <v>0.84399999999999997</v>
      </c>
      <c r="Q257" s="371">
        <v>0.54400000000000004</v>
      </c>
      <c r="R257" s="371">
        <f t="shared" si="22"/>
        <v>0.79400000000000004</v>
      </c>
      <c r="S257" s="371">
        <f t="shared" si="23"/>
        <v>1.044</v>
      </c>
      <c r="T257" s="372">
        <f t="shared" si="20"/>
        <v>19.359646113995765</v>
      </c>
      <c r="U257" s="373"/>
      <c r="V257" s="372">
        <f t="shared" si="21"/>
        <v>14.988113120512848</v>
      </c>
      <c r="W257" s="373"/>
      <c r="X257" s="371">
        <v>0.67</v>
      </c>
      <c r="Y257" s="371">
        <v>0.72</v>
      </c>
      <c r="Z257" s="371">
        <v>0.83</v>
      </c>
      <c r="AA257" s="371">
        <v>1.46</v>
      </c>
      <c r="AB257" s="371">
        <v>1.88</v>
      </c>
      <c r="AC257" s="371">
        <v>3</v>
      </c>
      <c r="AD257" s="371">
        <v>3.3</v>
      </c>
      <c r="AE257" s="371">
        <v>3.6</v>
      </c>
      <c r="AF257" s="371">
        <v>4</v>
      </c>
      <c r="AG257" s="371">
        <v>5</v>
      </c>
      <c r="AH257" s="374" t="s">
        <v>587</v>
      </c>
      <c r="AI257" s="371">
        <v>0.35</v>
      </c>
      <c r="AJ257" s="371">
        <v>0.49299999999999999</v>
      </c>
      <c r="AK257" s="371">
        <v>0.45</v>
      </c>
      <c r="AL257" s="371">
        <v>0.59299999999999997</v>
      </c>
      <c r="AM257" s="371">
        <v>0.55000000000000004</v>
      </c>
      <c r="AN257" s="371">
        <v>0.69299999999999995</v>
      </c>
      <c r="AO257" s="371">
        <v>0.65</v>
      </c>
      <c r="AP257" s="371">
        <v>0.79300000000000004</v>
      </c>
      <c r="AQ257" s="371">
        <v>1.68</v>
      </c>
      <c r="AR257" s="375">
        <v>1.47</v>
      </c>
      <c r="AS257" s="375">
        <v>1.8480000000000001</v>
      </c>
      <c r="AT257" s="375">
        <v>1.617</v>
      </c>
      <c r="AU257" s="376">
        <v>0.54</v>
      </c>
      <c r="AV257" s="377">
        <v>0.14000000000000001</v>
      </c>
      <c r="AW257" s="385"/>
      <c r="AX257" s="385"/>
      <c r="AY257" s="398"/>
      <c r="AZ257" s="398"/>
      <c r="BA257" s="398"/>
      <c r="BB257" s="398"/>
      <c r="BC257" s="398"/>
      <c r="BD257" s="398"/>
      <c r="BE257" s="397"/>
      <c r="BF257" s="398"/>
      <c r="BG257" s="398"/>
      <c r="BH257" s="398"/>
      <c r="BI257" s="398"/>
      <c r="BJ257" s="398"/>
      <c r="BK257" s="398"/>
      <c r="BL257" s="386">
        <v>0.7</v>
      </c>
      <c r="BM257" s="386">
        <v>0.7</v>
      </c>
      <c r="BN257" s="375">
        <v>0.7</v>
      </c>
      <c r="BO257" s="386">
        <v>0.7</v>
      </c>
      <c r="BP257" s="386">
        <v>0.7</v>
      </c>
      <c r="BQ257" s="386">
        <v>0.6</v>
      </c>
      <c r="BR257" s="386">
        <v>0.6</v>
      </c>
      <c r="BS257" s="386">
        <v>0.6</v>
      </c>
      <c r="BT257" s="386">
        <v>0.5</v>
      </c>
      <c r="BU257" s="386">
        <v>0.5</v>
      </c>
      <c r="BV257" s="386">
        <v>0.4</v>
      </c>
      <c r="BW257" s="386">
        <v>0.4</v>
      </c>
      <c r="BX257" s="385"/>
      <c r="BY257" s="385"/>
      <c r="BZ257" s="398"/>
      <c r="CA257" s="398"/>
      <c r="CB257" s="398"/>
      <c r="CC257" s="398"/>
      <c r="CD257" s="398"/>
      <c r="CE257" s="398"/>
      <c r="CF257" s="397"/>
      <c r="CG257" s="398"/>
      <c r="CH257" s="398"/>
      <c r="CI257" s="398"/>
      <c r="CJ257" s="398"/>
      <c r="CK257" s="398"/>
      <c r="CL257" s="398"/>
      <c r="CM257" s="386">
        <v>1</v>
      </c>
      <c r="CN257" s="386">
        <v>1</v>
      </c>
      <c r="CO257" s="375">
        <v>0.9</v>
      </c>
      <c r="CP257" s="386">
        <v>0.9</v>
      </c>
      <c r="CQ257" s="386">
        <v>0.9</v>
      </c>
      <c r="CR257" s="386">
        <v>0.8</v>
      </c>
      <c r="CS257" s="386">
        <v>0.8</v>
      </c>
      <c r="CT257" s="386">
        <v>0.8</v>
      </c>
      <c r="CU257" s="386">
        <v>0.7</v>
      </c>
      <c r="CV257" s="386">
        <v>0.7</v>
      </c>
      <c r="CW257" s="386">
        <v>0.5</v>
      </c>
      <c r="CX257" s="375">
        <v>0.5</v>
      </c>
      <c r="CY257" s="385"/>
      <c r="CZ257" s="385"/>
      <c r="DA257" s="398"/>
      <c r="DB257" s="398"/>
      <c r="DC257" s="398"/>
      <c r="DD257" s="398"/>
      <c r="DE257" s="398"/>
      <c r="DF257" s="398"/>
      <c r="DG257" s="397"/>
      <c r="DH257" s="398"/>
      <c r="DI257" s="398"/>
      <c r="DJ257" s="398"/>
      <c r="DK257" s="398"/>
      <c r="DL257" s="398"/>
      <c r="DM257" s="398"/>
      <c r="DN257" s="386">
        <v>1.2</v>
      </c>
      <c r="DO257" s="386">
        <v>1.2</v>
      </c>
      <c r="DP257" s="375">
        <v>1.1000000000000001</v>
      </c>
      <c r="DQ257" s="386">
        <v>1.1000000000000001</v>
      </c>
      <c r="DR257" s="386">
        <v>1.1000000000000001</v>
      </c>
      <c r="DS257" s="386">
        <v>1</v>
      </c>
      <c r="DT257" s="386">
        <v>1</v>
      </c>
      <c r="DU257" s="386">
        <v>1</v>
      </c>
      <c r="DV257" s="386">
        <v>0.9</v>
      </c>
      <c r="DW257" s="386">
        <v>0.9</v>
      </c>
      <c r="DX257" s="386">
        <v>0.7</v>
      </c>
      <c r="DY257" s="375">
        <v>0.7</v>
      </c>
      <c r="DZ257" s="385"/>
      <c r="EA257" s="385"/>
      <c r="EB257" s="398"/>
      <c r="EC257" s="398"/>
      <c r="ED257" s="398"/>
      <c r="EE257" s="398"/>
      <c r="EF257" s="398"/>
      <c r="EG257" s="398"/>
      <c r="EH257" s="397"/>
      <c r="EI257" s="398"/>
      <c r="EJ257" s="398"/>
      <c r="EK257" s="398"/>
      <c r="EL257" s="398"/>
      <c r="EM257" s="398"/>
      <c r="EN257" s="398"/>
      <c r="EO257" s="386">
        <v>1.2</v>
      </c>
      <c r="EP257" s="386">
        <v>1.2</v>
      </c>
      <c r="EQ257" s="386">
        <v>1.2</v>
      </c>
      <c r="ER257" s="386">
        <v>1.1000000000000001</v>
      </c>
      <c r="ES257" s="386">
        <v>1.1000000000000001</v>
      </c>
      <c r="ET257" s="386">
        <v>1</v>
      </c>
      <c r="EU257" s="386">
        <v>1</v>
      </c>
      <c r="EV257" s="386">
        <v>0.9</v>
      </c>
      <c r="EW257" s="386">
        <v>0.9</v>
      </c>
      <c r="EX257" s="386">
        <v>0.8</v>
      </c>
      <c r="EY257" s="386">
        <v>0.8</v>
      </c>
      <c r="EZ257" s="386">
        <v>0.7</v>
      </c>
      <c r="FA257" s="385"/>
      <c r="FB257" s="385"/>
      <c r="FC257" s="385"/>
      <c r="FD257" s="385"/>
      <c r="FE257" s="398"/>
      <c r="FF257" s="398"/>
      <c r="FG257" s="398"/>
      <c r="FH257" s="398"/>
      <c r="FI257" s="385"/>
      <c r="FJ257" s="385"/>
      <c r="FK257" s="385"/>
      <c r="FL257" s="385"/>
      <c r="FM257" s="385"/>
      <c r="FN257" s="385"/>
      <c r="FO257" s="385"/>
      <c r="FP257" s="385"/>
      <c r="FQ257" s="385"/>
      <c r="FR257" s="385"/>
      <c r="FS257" s="385"/>
      <c r="FT257" s="385"/>
      <c r="FU257" s="385"/>
      <c r="FV257" s="385"/>
      <c r="FW257" s="385"/>
      <c r="FX257" s="385"/>
      <c r="FY257" s="385"/>
      <c r="FZ257" s="385"/>
      <c r="GA257" s="385"/>
      <c r="GB257" s="397" t="s">
        <v>608</v>
      </c>
      <c r="GC257" s="484">
        <v>32.899898303999997</v>
      </c>
      <c r="GD257" s="484">
        <v>37.36827391500001</v>
      </c>
      <c r="GE257" s="484">
        <v>43.892893170000001</v>
      </c>
      <c r="GF257" s="484">
        <v>46.845448146000003</v>
      </c>
      <c r="GG257" s="485">
        <v>52.526480265000018</v>
      </c>
      <c r="GH257" s="486">
        <v>7.2891200970000014</v>
      </c>
      <c r="GI257" s="484">
        <v>6.0105583440000014</v>
      </c>
      <c r="GJ257" s="484">
        <v>7.987715694000002</v>
      </c>
      <c r="GK257" s="484">
        <v>11.058900111000003</v>
      </c>
      <c r="GL257" s="484">
        <v>5.2196954040000012</v>
      </c>
      <c r="GM257" s="484">
        <v>4.8901691789999999</v>
      </c>
      <c r="GN257" s="484">
        <v>5.5360405799999999</v>
      </c>
      <c r="GO257" s="485">
        <v>7.7109136650000005</v>
      </c>
    </row>
    <row r="258" spans="1:197" hidden="1">
      <c r="A258" s="379" t="s">
        <v>878</v>
      </c>
      <c r="B258" s="380">
        <v>123</v>
      </c>
      <c r="C258" s="381">
        <v>556</v>
      </c>
      <c r="D258" s="381">
        <v>212</v>
      </c>
      <c r="E258" s="382">
        <v>12.7</v>
      </c>
      <c r="F258" s="382">
        <v>20.2</v>
      </c>
      <c r="G258" s="381">
        <v>24</v>
      </c>
      <c r="H258" s="382">
        <v>156.1</v>
      </c>
      <c r="I258" s="383">
        <v>5</v>
      </c>
      <c r="J258" s="493">
        <v>0.8</v>
      </c>
      <c r="K258" s="494"/>
      <c r="L258" s="369">
        <v>0.6</v>
      </c>
      <c r="M258" s="384">
        <v>0.8</v>
      </c>
      <c r="N258" s="480">
        <v>0.46899999999999997</v>
      </c>
      <c r="O258" s="371">
        <v>0.71899999999999997</v>
      </c>
      <c r="P258" s="371">
        <v>0.96899999999999997</v>
      </c>
      <c r="Q258" s="371">
        <v>0.66900000000000004</v>
      </c>
      <c r="R258" s="371">
        <f t="shared" si="22"/>
        <v>0.91900000000000004</v>
      </c>
      <c r="S258" s="371">
        <f t="shared" si="23"/>
        <v>1.169</v>
      </c>
      <c r="T258" s="372">
        <f t="shared" si="20"/>
        <v>19.359646113995765</v>
      </c>
      <c r="U258" s="373"/>
      <c r="V258" s="372">
        <f t="shared" si="21"/>
        <v>14.988113120512848</v>
      </c>
      <c r="W258" s="373"/>
      <c r="X258" s="371">
        <v>0.67</v>
      </c>
      <c r="Y258" s="371">
        <v>0.72</v>
      </c>
      <c r="Z258" s="371">
        <v>0.83</v>
      </c>
      <c r="AA258" s="371">
        <v>1.46</v>
      </c>
      <c r="AB258" s="371">
        <v>1.88</v>
      </c>
      <c r="AC258" s="371">
        <v>3</v>
      </c>
      <c r="AD258" s="371">
        <v>3.3</v>
      </c>
      <c r="AE258" s="371">
        <v>3.6</v>
      </c>
      <c r="AF258" s="371">
        <v>4</v>
      </c>
      <c r="AG258" s="371">
        <v>5</v>
      </c>
      <c r="AH258" s="374" t="s">
        <v>587</v>
      </c>
      <c r="AI258" s="371">
        <v>0.35</v>
      </c>
      <c r="AJ258" s="371">
        <v>0.441</v>
      </c>
      <c r="AK258" s="371">
        <v>0.45</v>
      </c>
      <c r="AL258" s="371">
        <v>0.54100000000000004</v>
      </c>
      <c r="AM258" s="371">
        <v>0.55000000000000004</v>
      </c>
      <c r="AN258" s="371">
        <v>0.64100000000000001</v>
      </c>
      <c r="AO258" s="371">
        <v>0.65</v>
      </c>
      <c r="AP258" s="371">
        <v>0.74099999999999999</v>
      </c>
      <c r="AQ258" s="371">
        <v>1.68</v>
      </c>
      <c r="AR258" s="375">
        <v>1.47</v>
      </c>
      <c r="AS258" s="375">
        <v>1.8480000000000001</v>
      </c>
      <c r="AT258" s="375">
        <v>1.617</v>
      </c>
      <c r="AU258" s="376">
        <v>0.56000000000000005</v>
      </c>
      <c r="AV258" s="377">
        <v>0.16</v>
      </c>
      <c r="AW258" s="385"/>
      <c r="AX258" s="385"/>
      <c r="AY258" s="398"/>
      <c r="AZ258" s="398"/>
      <c r="BA258" s="398"/>
      <c r="BB258" s="398"/>
      <c r="BC258" s="398"/>
      <c r="BD258" s="398"/>
      <c r="BE258" s="397"/>
      <c r="BF258" s="398"/>
      <c r="BG258" s="398"/>
      <c r="BH258" s="398"/>
      <c r="BI258" s="398"/>
      <c r="BJ258" s="398"/>
      <c r="BK258" s="398"/>
      <c r="BL258" s="386">
        <v>0.7</v>
      </c>
      <c r="BM258" s="386">
        <v>0.7</v>
      </c>
      <c r="BN258" s="375">
        <v>0.7</v>
      </c>
      <c r="BO258" s="386">
        <v>0.7</v>
      </c>
      <c r="BP258" s="386">
        <v>0.7</v>
      </c>
      <c r="BQ258" s="386">
        <v>0.6</v>
      </c>
      <c r="BR258" s="386">
        <v>0.6</v>
      </c>
      <c r="BS258" s="386">
        <v>0.6</v>
      </c>
      <c r="BT258" s="386">
        <v>0.5</v>
      </c>
      <c r="BU258" s="386">
        <v>0.5</v>
      </c>
      <c r="BV258" s="386">
        <v>0.4</v>
      </c>
      <c r="BW258" s="386">
        <v>0.4</v>
      </c>
      <c r="BX258" s="385"/>
      <c r="BY258" s="385"/>
      <c r="BZ258" s="398"/>
      <c r="CA258" s="398"/>
      <c r="CB258" s="398"/>
      <c r="CC258" s="398"/>
      <c r="CD258" s="398"/>
      <c r="CE258" s="398"/>
      <c r="CF258" s="397"/>
      <c r="CG258" s="398"/>
      <c r="CH258" s="398"/>
      <c r="CI258" s="398"/>
      <c r="CJ258" s="398"/>
      <c r="CK258" s="398"/>
      <c r="CL258" s="398"/>
      <c r="CM258" s="386">
        <v>1</v>
      </c>
      <c r="CN258" s="386">
        <v>1</v>
      </c>
      <c r="CO258" s="375">
        <v>0.9</v>
      </c>
      <c r="CP258" s="386">
        <v>0.9</v>
      </c>
      <c r="CQ258" s="386">
        <v>0.9</v>
      </c>
      <c r="CR258" s="386">
        <v>0.8</v>
      </c>
      <c r="CS258" s="386">
        <v>0.8</v>
      </c>
      <c r="CT258" s="386">
        <v>0.8</v>
      </c>
      <c r="CU258" s="386">
        <v>0.7</v>
      </c>
      <c r="CV258" s="386">
        <v>0.7</v>
      </c>
      <c r="CW258" s="386">
        <v>0.5</v>
      </c>
      <c r="CX258" s="375">
        <v>0.5</v>
      </c>
      <c r="CY258" s="385"/>
      <c r="CZ258" s="385"/>
      <c r="DA258" s="398"/>
      <c r="DB258" s="398"/>
      <c r="DC258" s="398"/>
      <c r="DD258" s="398"/>
      <c r="DE258" s="398"/>
      <c r="DF258" s="398"/>
      <c r="DG258" s="397"/>
      <c r="DH258" s="398"/>
      <c r="DI258" s="398"/>
      <c r="DJ258" s="398"/>
      <c r="DK258" s="398"/>
      <c r="DL258" s="398"/>
      <c r="DM258" s="398"/>
      <c r="DN258" s="386">
        <v>1.2</v>
      </c>
      <c r="DO258" s="386">
        <v>1.2</v>
      </c>
      <c r="DP258" s="375">
        <v>1.1000000000000001</v>
      </c>
      <c r="DQ258" s="386">
        <v>1.1000000000000001</v>
      </c>
      <c r="DR258" s="386">
        <v>1.1000000000000001</v>
      </c>
      <c r="DS258" s="386">
        <v>1</v>
      </c>
      <c r="DT258" s="386">
        <v>1</v>
      </c>
      <c r="DU258" s="386">
        <v>1</v>
      </c>
      <c r="DV258" s="386">
        <v>0.9</v>
      </c>
      <c r="DW258" s="386">
        <v>0.9</v>
      </c>
      <c r="DX258" s="386">
        <v>0.7</v>
      </c>
      <c r="DY258" s="375">
        <v>0.7</v>
      </c>
      <c r="DZ258" s="385"/>
      <c r="EA258" s="385"/>
      <c r="EB258" s="398"/>
      <c r="EC258" s="398"/>
      <c r="ED258" s="398"/>
      <c r="EE258" s="398"/>
      <c r="EF258" s="398"/>
      <c r="EG258" s="398"/>
      <c r="EH258" s="397"/>
      <c r="EI258" s="398"/>
      <c r="EJ258" s="398"/>
      <c r="EK258" s="398"/>
      <c r="EL258" s="398"/>
      <c r="EM258" s="398"/>
      <c r="EN258" s="398"/>
      <c r="EO258" s="386">
        <v>1.2</v>
      </c>
      <c r="EP258" s="386">
        <v>1.2</v>
      </c>
      <c r="EQ258" s="386">
        <v>1.2</v>
      </c>
      <c r="ER258" s="386">
        <v>1.1000000000000001</v>
      </c>
      <c r="ES258" s="386">
        <v>1.1000000000000001</v>
      </c>
      <c r="ET258" s="386">
        <v>1</v>
      </c>
      <c r="EU258" s="386">
        <v>1</v>
      </c>
      <c r="EV258" s="386">
        <v>0.9</v>
      </c>
      <c r="EW258" s="386">
        <v>0.9</v>
      </c>
      <c r="EX258" s="386">
        <v>0.8</v>
      </c>
      <c r="EY258" s="386">
        <v>0.8</v>
      </c>
      <c r="EZ258" s="386">
        <v>0.7</v>
      </c>
      <c r="FA258" s="385"/>
      <c r="FB258" s="385"/>
      <c r="FC258" s="385"/>
      <c r="FD258" s="385"/>
      <c r="FE258" s="398"/>
      <c r="FF258" s="398"/>
      <c r="FG258" s="398"/>
      <c r="FH258" s="398"/>
      <c r="FI258" s="397"/>
      <c r="FJ258" s="398"/>
      <c r="FK258" s="398"/>
      <c r="FL258" s="398"/>
      <c r="FM258" s="398"/>
      <c r="FN258" s="398"/>
      <c r="FO258" s="398"/>
      <c r="FP258" s="386">
        <v>1.4</v>
      </c>
      <c r="FQ258" s="386">
        <v>1.4</v>
      </c>
      <c r="FR258" s="375">
        <v>1.3</v>
      </c>
      <c r="FS258" s="386">
        <v>1.3</v>
      </c>
      <c r="FT258" s="386">
        <v>1.3</v>
      </c>
      <c r="FU258" s="386">
        <v>1.2</v>
      </c>
      <c r="FV258" s="386">
        <v>1.2</v>
      </c>
      <c r="FW258" s="386">
        <v>1.2</v>
      </c>
      <c r="FX258" s="386">
        <v>1.1000000000000001</v>
      </c>
      <c r="FY258" s="386">
        <v>1.1000000000000001</v>
      </c>
      <c r="FZ258" s="386">
        <v>0.9</v>
      </c>
      <c r="GA258" s="375">
        <v>0.9</v>
      </c>
      <c r="GB258" s="387"/>
      <c r="GC258" s="484">
        <v>32.899898303999997</v>
      </c>
      <c r="GD258" s="484">
        <v>37.36827391500001</v>
      </c>
      <c r="GE258" s="484">
        <v>43.892893170000001</v>
      </c>
      <c r="GF258" s="484">
        <v>46.845448146000003</v>
      </c>
      <c r="GG258" s="485">
        <v>52.526480265000018</v>
      </c>
      <c r="GH258" s="486">
        <v>7.2891200970000014</v>
      </c>
      <c r="GI258" s="484">
        <v>6.0105583440000014</v>
      </c>
      <c r="GJ258" s="484">
        <v>7.987715694000002</v>
      </c>
      <c r="GK258" s="484">
        <v>11.058900111000003</v>
      </c>
      <c r="GL258" s="484">
        <v>5.2196954040000012</v>
      </c>
      <c r="GM258" s="484">
        <v>4.8901691789999999</v>
      </c>
      <c r="GN258" s="484">
        <v>5.5360405799999999</v>
      </c>
      <c r="GO258" s="485">
        <v>7.7109136650000005</v>
      </c>
    </row>
    <row r="259" spans="1:197" hidden="1">
      <c r="A259" s="379" t="s">
        <v>879</v>
      </c>
      <c r="B259" s="380">
        <v>154</v>
      </c>
      <c r="C259" s="381">
        <v>610</v>
      </c>
      <c r="D259" s="381">
        <v>224</v>
      </c>
      <c r="E259" s="382">
        <v>15</v>
      </c>
      <c r="F259" s="382">
        <v>24</v>
      </c>
      <c r="G259" s="381">
        <v>24</v>
      </c>
      <c r="H259" s="382">
        <v>196.8</v>
      </c>
      <c r="I259" s="383">
        <v>5</v>
      </c>
      <c r="J259" s="487">
        <v>0.9</v>
      </c>
      <c r="K259" s="494"/>
      <c r="L259" s="369">
        <v>0.9</v>
      </c>
      <c r="M259" s="384">
        <v>1.1000000000000001</v>
      </c>
      <c r="N259" s="480">
        <v>0.49</v>
      </c>
      <c r="O259" s="371">
        <v>0.74</v>
      </c>
      <c r="P259" s="371">
        <v>0.99</v>
      </c>
      <c r="Q259" s="371">
        <v>0.69</v>
      </c>
      <c r="R259" s="371">
        <f t="shared" si="22"/>
        <v>0.94</v>
      </c>
      <c r="S259" s="371">
        <f t="shared" si="23"/>
        <v>1.19</v>
      </c>
      <c r="T259" s="372">
        <f t="shared" si="20"/>
        <v>19.359646113995765</v>
      </c>
      <c r="U259" s="373"/>
      <c r="V259" s="372">
        <f t="shared" si="21"/>
        <v>14.988113120512848</v>
      </c>
      <c r="W259" s="373"/>
      <c r="X259" s="371">
        <v>0.67</v>
      </c>
      <c r="Y259" s="371">
        <v>0.72</v>
      </c>
      <c r="Z259" s="371">
        <v>0.83</v>
      </c>
      <c r="AA259" s="371">
        <v>1.46</v>
      </c>
      <c r="AB259" s="371">
        <v>1.88</v>
      </c>
      <c r="AC259" s="371">
        <v>3</v>
      </c>
      <c r="AD259" s="371">
        <v>3.3</v>
      </c>
      <c r="AE259" s="371">
        <v>3.6</v>
      </c>
      <c r="AF259" s="371">
        <v>4</v>
      </c>
      <c r="AG259" s="371">
        <v>5</v>
      </c>
      <c r="AH259" s="374" t="s">
        <v>587</v>
      </c>
      <c r="AI259" s="371">
        <v>0.42499999999999999</v>
      </c>
      <c r="AJ259" s="371">
        <v>0.58299999999999996</v>
      </c>
      <c r="AK259" s="371">
        <v>0.52500000000000002</v>
      </c>
      <c r="AL259" s="371">
        <v>0.68300000000000005</v>
      </c>
      <c r="AM259" s="371">
        <v>0.625</v>
      </c>
      <c r="AN259" s="371">
        <v>0.78300000000000003</v>
      </c>
      <c r="AO259" s="371">
        <v>0.72499999999999998</v>
      </c>
      <c r="AP259" s="371">
        <v>0.88300000000000001</v>
      </c>
      <c r="AQ259" s="371">
        <v>1.68</v>
      </c>
      <c r="AR259" s="375">
        <v>1.47</v>
      </c>
      <c r="AS259" s="375">
        <v>1.8480000000000001</v>
      </c>
      <c r="AT259" s="375">
        <v>1.617</v>
      </c>
      <c r="AU259" s="376">
        <v>0.56000000000000005</v>
      </c>
      <c r="AV259" s="377">
        <v>0.16</v>
      </c>
      <c r="AW259" s="385"/>
      <c r="AX259" s="385"/>
      <c r="AY259" s="398"/>
      <c r="AZ259" s="398"/>
      <c r="BA259" s="398"/>
      <c r="BB259" s="398"/>
      <c r="BC259" s="398"/>
      <c r="BD259" s="398"/>
      <c r="BE259" s="397"/>
      <c r="BF259" s="398"/>
      <c r="BG259" s="398"/>
      <c r="BH259" s="398"/>
      <c r="BI259" s="398"/>
      <c r="BJ259" s="398"/>
      <c r="BK259" s="398"/>
      <c r="BL259" s="386">
        <v>0.7</v>
      </c>
      <c r="BM259" s="386">
        <v>0.7</v>
      </c>
      <c r="BN259" s="375">
        <v>0.7</v>
      </c>
      <c r="BO259" s="386">
        <v>0.7</v>
      </c>
      <c r="BP259" s="386">
        <v>0.7</v>
      </c>
      <c r="BQ259" s="386">
        <v>0.6</v>
      </c>
      <c r="BR259" s="386">
        <v>0.6</v>
      </c>
      <c r="BS259" s="386">
        <v>0.6</v>
      </c>
      <c r="BT259" s="386">
        <v>0.5</v>
      </c>
      <c r="BU259" s="386">
        <v>0.5</v>
      </c>
      <c r="BV259" s="386">
        <v>0.4</v>
      </c>
      <c r="BW259" s="386">
        <v>0.4</v>
      </c>
      <c r="BX259" s="385"/>
      <c r="BY259" s="385"/>
      <c r="BZ259" s="398"/>
      <c r="CA259" s="398"/>
      <c r="CB259" s="398"/>
      <c r="CC259" s="398"/>
      <c r="CD259" s="398"/>
      <c r="CE259" s="398"/>
      <c r="CF259" s="397"/>
      <c r="CG259" s="398"/>
      <c r="CH259" s="398"/>
      <c r="CI259" s="398"/>
      <c r="CJ259" s="398"/>
      <c r="CK259" s="398"/>
      <c r="CL259" s="398"/>
      <c r="CM259" s="386">
        <v>1</v>
      </c>
      <c r="CN259" s="386">
        <v>1</v>
      </c>
      <c r="CO259" s="375">
        <v>0.9</v>
      </c>
      <c r="CP259" s="386">
        <v>0.9</v>
      </c>
      <c r="CQ259" s="386">
        <v>0.9</v>
      </c>
      <c r="CR259" s="386">
        <v>0.8</v>
      </c>
      <c r="CS259" s="386">
        <v>0.8</v>
      </c>
      <c r="CT259" s="386">
        <v>0.8</v>
      </c>
      <c r="CU259" s="386">
        <v>0.7</v>
      </c>
      <c r="CV259" s="386">
        <v>0.7</v>
      </c>
      <c r="CW259" s="386">
        <v>0.5</v>
      </c>
      <c r="CX259" s="375">
        <v>0.5</v>
      </c>
      <c r="CY259" s="385"/>
      <c r="CZ259" s="385"/>
      <c r="DA259" s="398"/>
      <c r="DB259" s="398"/>
      <c r="DC259" s="398"/>
      <c r="DD259" s="398"/>
      <c r="DE259" s="398"/>
      <c r="DF259" s="398"/>
      <c r="DG259" s="397"/>
      <c r="DH259" s="398"/>
      <c r="DI259" s="398"/>
      <c r="DJ259" s="398"/>
      <c r="DK259" s="398"/>
      <c r="DL259" s="398"/>
      <c r="DM259" s="398"/>
      <c r="DN259" s="386">
        <v>1.2</v>
      </c>
      <c r="DO259" s="386">
        <v>1.2</v>
      </c>
      <c r="DP259" s="375">
        <v>1.1000000000000001</v>
      </c>
      <c r="DQ259" s="386">
        <v>1.1000000000000001</v>
      </c>
      <c r="DR259" s="386">
        <v>1.1000000000000001</v>
      </c>
      <c r="DS259" s="386">
        <v>1</v>
      </c>
      <c r="DT259" s="386">
        <v>1</v>
      </c>
      <c r="DU259" s="386">
        <v>1</v>
      </c>
      <c r="DV259" s="386">
        <v>0.9</v>
      </c>
      <c r="DW259" s="386">
        <v>0.9</v>
      </c>
      <c r="DX259" s="386">
        <v>0.7</v>
      </c>
      <c r="DY259" s="375">
        <v>0.7</v>
      </c>
      <c r="DZ259" s="385"/>
      <c r="EA259" s="385"/>
      <c r="EB259" s="398"/>
      <c r="EC259" s="398"/>
      <c r="ED259" s="398"/>
      <c r="EE259" s="398"/>
      <c r="EF259" s="398"/>
      <c r="EG259" s="398"/>
      <c r="EH259" s="397"/>
      <c r="EI259" s="398"/>
      <c r="EJ259" s="398"/>
      <c r="EK259" s="398"/>
      <c r="EL259" s="398"/>
      <c r="EM259" s="398"/>
      <c r="EN259" s="398"/>
      <c r="EO259" s="386">
        <v>1.2</v>
      </c>
      <c r="EP259" s="386">
        <v>1.2</v>
      </c>
      <c r="EQ259" s="386">
        <v>1.2</v>
      </c>
      <c r="ER259" s="386">
        <v>1.1000000000000001</v>
      </c>
      <c r="ES259" s="386">
        <v>1.1000000000000001</v>
      </c>
      <c r="ET259" s="386">
        <v>1</v>
      </c>
      <c r="EU259" s="386">
        <v>1</v>
      </c>
      <c r="EV259" s="386">
        <v>0.9</v>
      </c>
      <c r="EW259" s="386">
        <v>0.9</v>
      </c>
      <c r="EX259" s="386">
        <v>0.8</v>
      </c>
      <c r="EY259" s="386">
        <v>0.8</v>
      </c>
      <c r="EZ259" s="386">
        <v>0.7</v>
      </c>
      <c r="FA259" s="385"/>
      <c r="FB259" s="385"/>
      <c r="FC259" s="385"/>
      <c r="FD259" s="385"/>
      <c r="FE259" s="398"/>
      <c r="FF259" s="398"/>
      <c r="FG259" s="398"/>
      <c r="FH259" s="398"/>
      <c r="FI259" s="386">
        <v>1.7</v>
      </c>
      <c r="FJ259" s="386">
        <v>1.6</v>
      </c>
      <c r="FK259" s="386">
        <v>1.6</v>
      </c>
      <c r="FL259" s="386">
        <v>1.6</v>
      </c>
      <c r="FM259" s="386">
        <v>1.5</v>
      </c>
      <c r="FN259" s="386">
        <v>1.5</v>
      </c>
      <c r="FO259" s="386">
        <v>1.5</v>
      </c>
      <c r="FP259" s="386">
        <v>1.4</v>
      </c>
      <c r="FQ259" s="386">
        <v>1.4</v>
      </c>
      <c r="FR259" s="386">
        <v>1.4</v>
      </c>
      <c r="FS259" s="386">
        <v>1.3</v>
      </c>
      <c r="FT259" s="386">
        <v>1.3</v>
      </c>
      <c r="FU259" s="386">
        <v>1.2</v>
      </c>
      <c r="FV259" s="386">
        <v>1.2</v>
      </c>
      <c r="FW259" s="386">
        <v>1.1000000000000001</v>
      </c>
      <c r="FX259" s="386">
        <v>1.1000000000000001</v>
      </c>
      <c r="FY259" s="386">
        <v>1</v>
      </c>
      <c r="FZ259" s="386">
        <v>1</v>
      </c>
      <c r="GA259" s="386">
        <v>0.9</v>
      </c>
      <c r="GB259" s="387"/>
      <c r="GC259" s="484">
        <v>28.365617448000002</v>
      </c>
      <c r="GD259" s="484">
        <v>32.240845854000007</v>
      </c>
      <c r="GE259" s="484">
        <v>37.895515875000001</v>
      </c>
      <c r="GF259" s="484">
        <v>40.347190989000005</v>
      </c>
      <c r="GG259" s="485">
        <v>45.197817020999999</v>
      </c>
      <c r="GH259" s="486">
        <v>7.2891200970000014</v>
      </c>
      <c r="GI259" s="484">
        <v>6.0105583440000014</v>
      </c>
      <c r="GJ259" s="484">
        <v>7.987715694000002</v>
      </c>
      <c r="GK259" s="484">
        <v>11.058900111000003</v>
      </c>
      <c r="GL259" s="484">
        <v>5.2196954040000012</v>
      </c>
      <c r="GM259" s="484">
        <v>4.8901691789999999</v>
      </c>
      <c r="GN259" s="484">
        <v>5.5360405799999999</v>
      </c>
      <c r="GO259" s="485">
        <v>7.7109136650000005</v>
      </c>
    </row>
    <row r="260" spans="1:197" hidden="1">
      <c r="A260" s="379" t="s">
        <v>880</v>
      </c>
      <c r="B260" s="403">
        <v>11.1</v>
      </c>
      <c r="C260" s="381">
        <v>120</v>
      </c>
      <c r="D260" s="381">
        <v>58</v>
      </c>
      <c r="E260" s="381">
        <v>5.0999999999999996</v>
      </c>
      <c r="F260" s="381">
        <v>7.7</v>
      </c>
      <c r="G260" s="381">
        <v>5.0999999999999996</v>
      </c>
      <c r="H260" s="382">
        <v>14.2</v>
      </c>
      <c r="I260" s="383">
        <v>0</v>
      </c>
      <c r="J260" s="487">
        <v>0.6</v>
      </c>
      <c r="K260" s="488"/>
      <c r="L260" s="369">
        <v>0.5</v>
      </c>
      <c r="M260" s="384">
        <v>0.6</v>
      </c>
      <c r="N260" s="480">
        <v>0.22900000000000001</v>
      </c>
      <c r="O260" s="371">
        <v>0.47899999999999998</v>
      </c>
      <c r="P260" s="371">
        <v>0.72899999999999998</v>
      </c>
      <c r="Q260" s="371">
        <v>0.42899999999999999</v>
      </c>
      <c r="R260" s="371">
        <f t="shared" si="22"/>
        <v>0.67900000000000005</v>
      </c>
      <c r="S260" s="371">
        <f t="shared" si="23"/>
        <v>0.92900000000000005</v>
      </c>
      <c r="T260" s="372">
        <f t="shared" si="20"/>
        <v>19.359646113995765</v>
      </c>
      <c r="U260" s="373"/>
      <c r="V260" s="372">
        <f t="shared" si="21"/>
        <v>14.988113120512848</v>
      </c>
      <c r="W260" s="373"/>
      <c r="X260" s="371">
        <v>0.67</v>
      </c>
      <c r="Y260" s="371">
        <v>0.72</v>
      </c>
      <c r="Z260" s="371">
        <v>0.83</v>
      </c>
      <c r="AA260" s="371">
        <v>1.46</v>
      </c>
      <c r="AB260" s="371">
        <v>1.88</v>
      </c>
      <c r="AC260" s="371">
        <v>3</v>
      </c>
      <c r="AD260" s="371">
        <v>3.3</v>
      </c>
      <c r="AE260" s="371">
        <v>3.6</v>
      </c>
      <c r="AF260" s="371">
        <v>4</v>
      </c>
      <c r="AG260" s="371">
        <v>5</v>
      </c>
      <c r="AH260" s="374" t="s">
        <v>587</v>
      </c>
      <c r="AI260" s="371">
        <v>0.2</v>
      </c>
      <c r="AJ260" s="371">
        <v>0.313</v>
      </c>
      <c r="AK260" s="371">
        <v>0.3</v>
      </c>
      <c r="AL260" s="371">
        <v>0.41299999999999998</v>
      </c>
      <c r="AM260" s="371">
        <v>0.4</v>
      </c>
      <c r="AN260" s="371">
        <v>0.51300000000000001</v>
      </c>
      <c r="AO260" s="371">
        <v>0.5</v>
      </c>
      <c r="AP260" s="371">
        <v>0.61299999999999999</v>
      </c>
      <c r="AQ260" s="371">
        <v>1.68</v>
      </c>
      <c r="AR260" s="375">
        <v>1.47</v>
      </c>
      <c r="AS260" s="375">
        <v>1.8480000000000001</v>
      </c>
      <c r="AT260" s="375">
        <v>1.617</v>
      </c>
      <c r="AU260" s="376">
        <v>0.52</v>
      </c>
      <c r="AV260" s="377">
        <v>0.12</v>
      </c>
      <c r="AW260" s="385"/>
      <c r="AX260" s="385"/>
      <c r="AY260" s="398"/>
      <c r="AZ260" s="398"/>
      <c r="BA260" s="398"/>
      <c r="BB260" s="398"/>
      <c r="BC260" s="398"/>
      <c r="BD260" s="398"/>
      <c r="BE260" s="397"/>
      <c r="BF260" s="398"/>
      <c r="BG260" s="398"/>
      <c r="BH260" s="398"/>
      <c r="BI260" s="398"/>
      <c r="BJ260" s="398"/>
      <c r="BK260" s="398"/>
      <c r="BL260" s="386">
        <v>0.6</v>
      </c>
      <c r="BM260" s="386">
        <v>0.6</v>
      </c>
      <c r="BN260" s="375">
        <v>0.6</v>
      </c>
      <c r="BO260" s="386">
        <v>0.6</v>
      </c>
      <c r="BP260" s="386">
        <v>0.6</v>
      </c>
      <c r="BQ260" s="386">
        <v>0.5</v>
      </c>
      <c r="BR260" s="386">
        <v>0.5</v>
      </c>
      <c r="BS260" s="386">
        <v>0.5</v>
      </c>
      <c r="BT260" s="386">
        <v>0.5</v>
      </c>
      <c r="BU260" s="386">
        <v>0.4</v>
      </c>
      <c r="BV260" s="386">
        <v>0.3</v>
      </c>
      <c r="BW260" s="386">
        <v>0.3</v>
      </c>
      <c r="BX260" s="385"/>
      <c r="BY260" s="385"/>
      <c r="BZ260" s="398"/>
      <c r="CA260" s="398"/>
      <c r="CB260" s="398"/>
      <c r="CC260" s="398"/>
      <c r="CD260" s="398"/>
      <c r="CE260" s="398"/>
      <c r="CF260" s="397"/>
      <c r="CG260" s="398"/>
      <c r="CH260" s="398"/>
      <c r="CI260" s="398"/>
      <c r="CJ260" s="398"/>
      <c r="CK260" s="398"/>
      <c r="CL260" s="398"/>
      <c r="CM260" s="386">
        <v>1</v>
      </c>
      <c r="CN260" s="386">
        <v>1</v>
      </c>
      <c r="CO260" s="375">
        <v>0.9</v>
      </c>
      <c r="CP260" s="386">
        <v>0.9</v>
      </c>
      <c r="CQ260" s="386">
        <v>0.9</v>
      </c>
      <c r="CR260" s="386">
        <v>0.8</v>
      </c>
      <c r="CS260" s="386">
        <v>0.8</v>
      </c>
      <c r="CT260" s="386">
        <v>0.8</v>
      </c>
      <c r="CU260" s="386">
        <v>0.7</v>
      </c>
      <c r="CV260" s="386">
        <v>0.7</v>
      </c>
      <c r="CW260" s="386">
        <v>0.5</v>
      </c>
      <c r="CX260" s="375">
        <v>0.5</v>
      </c>
      <c r="CY260" s="385"/>
      <c r="CZ260" s="385"/>
      <c r="DA260" s="398"/>
      <c r="DB260" s="398"/>
      <c r="DC260" s="398"/>
      <c r="DD260" s="398"/>
      <c r="DE260" s="398"/>
      <c r="DF260" s="398"/>
      <c r="DG260" s="397"/>
      <c r="DH260" s="398"/>
      <c r="DI260" s="398"/>
      <c r="DJ260" s="398"/>
      <c r="DK260" s="398"/>
      <c r="DL260" s="398"/>
      <c r="DM260" s="398"/>
      <c r="DN260" s="386">
        <v>1.1000000000000001</v>
      </c>
      <c r="DO260" s="386">
        <v>1.1000000000000001</v>
      </c>
      <c r="DP260" s="386">
        <v>1.1000000000000001</v>
      </c>
      <c r="DQ260" s="386">
        <v>1</v>
      </c>
      <c r="DR260" s="386">
        <v>1</v>
      </c>
      <c r="DS260" s="386">
        <v>0.9</v>
      </c>
      <c r="DT260" s="386">
        <v>0.9</v>
      </c>
      <c r="DU260" s="386">
        <v>0.8</v>
      </c>
      <c r="DV260" s="386">
        <v>0.8</v>
      </c>
      <c r="DW260" s="386">
        <v>0.7</v>
      </c>
      <c r="DX260" s="386">
        <v>0.7</v>
      </c>
      <c r="DY260" s="386">
        <v>0.6</v>
      </c>
      <c r="DZ260" s="385"/>
      <c r="EA260" s="385"/>
      <c r="EB260" s="398"/>
      <c r="EC260" s="398"/>
      <c r="ED260" s="398"/>
      <c r="EE260" s="398"/>
      <c r="EF260" s="398"/>
      <c r="EG260" s="398"/>
      <c r="EH260" s="397"/>
      <c r="EI260" s="398"/>
      <c r="EJ260" s="398"/>
      <c r="EK260" s="398"/>
      <c r="EL260" s="398"/>
      <c r="EM260" s="398"/>
      <c r="EN260" s="398"/>
      <c r="EO260" s="386">
        <v>1.2</v>
      </c>
      <c r="EP260" s="386">
        <v>1.2</v>
      </c>
      <c r="EQ260" s="386">
        <v>1.2</v>
      </c>
      <c r="ER260" s="386">
        <v>1.1000000000000001</v>
      </c>
      <c r="ES260" s="386">
        <v>1.1000000000000001</v>
      </c>
      <c r="ET260" s="386">
        <v>1</v>
      </c>
      <c r="EU260" s="386">
        <v>1</v>
      </c>
      <c r="EV260" s="386">
        <v>0.9</v>
      </c>
      <c r="EW260" s="386">
        <v>0.9</v>
      </c>
      <c r="EX260" s="386">
        <v>0.8</v>
      </c>
      <c r="EY260" s="386">
        <v>0.8</v>
      </c>
      <c r="EZ260" s="386">
        <v>0.7</v>
      </c>
      <c r="FA260" s="385"/>
      <c r="FB260" s="385"/>
      <c r="FC260" s="385"/>
      <c r="FD260" s="385"/>
      <c r="FE260" s="398"/>
      <c r="FF260" s="398"/>
      <c r="FG260" s="398"/>
      <c r="FH260" s="398"/>
      <c r="FI260" s="386">
        <v>1.6</v>
      </c>
      <c r="FJ260" s="386">
        <v>1.6</v>
      </c>
      <c r="FK260" s="386">
        <v>1.4</v>
      </c>
      <c r="FL260" s="386">
        <v>1.4</v>
      </c>
      <c r="FM260" s="386">
        <v>1.4</v>
      </c>
      <c r="FN260" s="386">
        <v>1.4</v>
      </c>
      <c r="FO260" s="386">
        <v>1.4</v>
      </c>
      <c r="FP260" s="386">
        <v>1.4</v>
      </c>
      <c r="FQ260" s="386">
        <v>1.3</v>
      </c>
      <c r="FR260" s="386">
        <v>1.3</v>
      </c>
      <c r="FS260" s="386">
        <v>1.2</v>
      </c>
      <c r="FT260" s="386">
        <v>1.2</v>
      </c>
      <c r="FU260" s="386">
        <v>1.1000000000000001</v>
      </c>
      <c r="FV260" s="386">
        <v>1.1000000000000001</v>
      </c>
      <c r="FW260" s="375">
        <v>1</v>
      </c>
      <c r="FX260" s="375">
        <v>1</v>
      </c>
      <c r="FY260" s="375">
        <v>1</v>
      </c>
      <c r="FZ260" s="375">
        <v>0.9</v>
      </c>
      <c r="GA260" s="375">
        <v>0.9</v>
      </c>
      <c r="GB260" s="387"/>
      <c r="GC260" s="484">
        <v>56.783959092000003</v>
      </c>
      <c r="GD260" s="484">
        <v>68.383282212000012</v>
      </c>
      <c r="GE260" s="484">
        <v>84.938679756000013</v>
      </c>
      <c r="GF260" s="484">
        <v>98.620608618000006</v>
      </c>
      <c r="GG260" s="485">
        <v>117.271792953</v>
      </c>
      <c r="GH260" s="486">
        <v>7.2891200970000014</v>
      </c>
      <c r="GI260" s="484">
        <v>6.0105583440000014</v>
      </c>
      <c r="GJ260" s="484">
        <v>7.987715694000002</v>
      </c>
      <c r="GK260" s="484">
        <v>11.058900111000003</v>
      </c>
      <c r="GL260" s="484">
        <v>5.2196954040000012</v>
      </c>
      <c r="GM260" s="484">
        <v>4.8901691789999999</v>
      </c>
      <c r="GN260" s="484">
        <v>5.5360405799999999</v>
      </c>
      <c r="GO260" s="485">
        <v>7.7109136650000005</v>
      </c>
    </row>
    <row r="261" spans="1:197" hidden="1">
      <c r="A261" s="379" t="s">
        <v>881</v>
      </c>
      <c r="B261" s="403">
        <v>14.3</v>
      </c>
      <c r="C261" s="381">
        <v>140</v>
      </c>
      <c r="D261" s="381">
        <v>66</v>
      </c>
      <c r="E261" s="381">
        <v>5.7</v>
      </c>
      <c r="F261" s="381">
        <v>8.6</v>
      </c>
      <c r="G261" s="381">
        <v>5.7</v>
      </c>
      <c r="H261" s="382">
        <v>18.3</v>
      </c>
      <c r="I261" s="383">
        <v>1</v>
      </c>
      <c r="J261" s="487">
        <v>0.6</v>
      </c>
      <c r="K261" s="488"/>
      <c r="L261" s="369">
        <v>0.5</v>
      </c>
      <c r="M261" s="384">
        <v>0.6</v>
      </c>
      <c r="N261" s="480">
        <v>0.22900000000000001</v>
      </c>
      <c r="O261" s="371">
        <v>0.47899999999999998</v>
      </c>
      <c r="P261" s="371">
        <v>0.72899999999999998</v>
      </c>
      <c r="Q261" s="371">
        <v>0.42899999999999999</v>
      </c>
      <c r="R261" s="371">
        <f t="shared" si="22"/>
        <v>0.67900000000000005</v>
      </c>
      <c r="S261" s="371">
        <f t="shared" si="23"/>
        <v>0.92900000000000005</v>
      </c>
      <c r="T261" s="372">
        <f t="shared" si="20"/>
        <v>19.359646113995765</v>
      </c>
      <c r="U261" s="373"/>
      <c r="V261" s="372">
        <f t="shared" si="21"/>
        <v>14.988113120512848</v>
      </c>
      <c r="W261" s="373"/>
      <c r="X261" s="371">
        <v>0.67</v>
      </c>
      <c r="Y261" s="371">
        <v>0.72</v>
      </c>
      <c r="Z261" s="371">
        <v>0.83</v>
      </c>
      <c r="AA261" s="371">
        <v>1.46</v>
      </c>
      <c r="AB261" s="371">
        <v>1.88</v>
      </c>
      <c r="AC261" s="371">
        <v>3</v>
      </c>
      <c r="AD261" s="371">
        <v>3.3</v>
      </c>
      <c r="AE261" s="371">
        <v>3.6</v>
      </c>
      <c r="AF261" s="371">
        <v>4</v>
      </c>
      <c r="AG261" s="371">
        <v>5</v>
      </c>
      <c r="AH261" s="374" t="s">
        <v>587</v>
      </c>
      <c r="AI261" s="371">
        <v>0.2</v>
      </c>
      <c r="AJ261" s="371">
        <v>0.313</v>
      </c>
      <c r="AK261" s="371">
        <v>0.3</v>
      </c>
      <c r="AL261" s="371">
        <v>0.41299999999999998</v>
      </c>
      <c r="AM261" s="371">
        <v>0.4</v>
      </c>
      <c r="AN261" s="371">
        <v>0.51300000000000001</v>
      </c>
      <c r="AO261" s="371">
        <v>0.5</v>
      </c>
      <c r="AP261" s="371">
        <v>0.61299999999999999</v>
      </c>
      <c r="AQ261" s="371">
        <v>1.68</v>
      </c>
      <c r="AR261" s="375">
        <v>1.47</v>
      </c>
      <c r="AS261" s="375">
        <v>1.8480000000000001</v>
      </c>
      <c r="AT261" s="375">
        <v>1.617</v>
      </c>
      <c r="AU261" s="376">
        <v>0.52</v>
      </c>
      <c r="AV261" s="377">
        <v>0.12</v>
      </c>
      <c r="AW261" s="385"/>
      <c r="AX261" s="385"/>
      <c r="AY261" s="398"/>
      <c r="AZ261" s="398"/>
      <c r="BA261" s="398"/>
      <c r="BB261" s="398"/>
      <c r="BC261" s="398"/>
      <c r="BD261" s="398"/>
      <c r="BE261" s="397"/>
      <c r="BF261" s="398"/>
      <c r="BG261" s="398"/>
      <c r="BH261" s="398"/>
      <c r="BI261" s="398"/>
      <c r="BJ261" s="398"/>
      <c r="BK261" s="398"/>
      <c r="BL261" s="386">
        <v>0.6</v>
      </c>
      <c r="BM261" s="386">
        <v>0.6</v>
      </c>
      <c r="BN261" s="375">
        <v>0.6</v>
      </c>
      <c r="BO261" s="386">
        <v>0.6</v>
      </c>
      <c r="BP261" s="386">
        <v>0.6</v>
      </c>
      <c r="BQ261" s="386">
        <v>0.5</v>
      </c>
      <c r="BR261" s="386">
        <v>0.5</v>
      </c>
      <c r="BS261" s="386">
        <v>0.5</v>
      </c>
      <c r="BT261" s="386">
        <v>0.5</v>
      </c>
      <c r="BU261" s="386">
        <v>0.4</v>
      </c>
      <c r="BV261" s="386">
        <v>0.3</v>
      </c>
      <c r="BW261" s="386">
        <v>0.3</v>
      </c>
      <c r="BX261" s="385"/>
      <c r="BY261" s="385"/>
      <c r="BZ261" s="398"/>
      <c r="CA261" s="398"/>
      <c r="CB261" s="398"/>
      <c r="CC261" s="398"/>
      <c r="CD261" s="398"/>
      <c r="CE261" s="398"/>
      <c r="CF261" s="397"/>
      <c r="CG261" s="398"/>
      <c r="CH261" s="398"/>
      <c r="CI261" s="398"/>
      <c r="CJ261" s="398"/>
      <c r="CK261" s="398"/>
      <c r="CL261" s="398"/>
      <c r="CM261" s="386">
        <v>1</v>
      </c>
      <c r="CN261" s="386">
        <v>1</v>
      </c>
      <c r="CO261" s="375">
        <v>0.9</v>
      </c>
      <c r="CP261" s="386">
        <v>0.9</v>
      </c>
      <c r="CQ261" s="386">
        <v>0.9</v>
      </c>
      <c r="CR261" s="386">
        <v>0.8</v>
      </c>
      <c r="CS261" s="386">
        <v>0.8</v>
      </c>
      <c r="CT261" s="386">
        <v>0.8</v>
      </c>
      <c r="CU261" s="386">
        <v>0.7</v>
      </c>
      <c r="CV261" s="386">
        <v>0.7</v>
      </c>
      <c r="CW261" s="386">
        <v>0.5</v>
      </c>
      <c r="CX261" s="375">
        <v>0.5</v>
      </c>
      <c r="CY261" s="385"/>
      <c r="CZ261" s="385"/>
      <c r="DA261" s="398"/>
      <c r="DB261" s="398"/>
      <c r="DC261" s="398"/>
      <c r="DD261" s="398"/>
      <c r="DE261" s="398"/>
      <c r="DF261" s="398"/>
      <c r="DG261" s="397"/>
      <c r="DH261" s="398"/>
      <c r="DI261" s="398"/>
      <c r="DJ261" s="398"/>
      <c r="DK261" s="398"/>
      <c r="DL261" s="398"/>
      <c r="DM261" s="398"/>
      <c r="DN261" s="386">
        <v>1.1000000000000001</v>
      </c>
      <c r="DO261" s="386">
        <v>1.1000000000000001</v>
      </c>
      <c r="DP261" s="386">
        <v>1.1000000000000001</v>
      </c>
      <c r="DQ261" s="386">
        <v>1</v>
      </c>
      <c r="DR261" s="386">
        <v>1</v>
      </c>
      <c r="DS261" s="386">
        <v>0.9</v>
      </c>
      <c r="DT261" s="386">
        <v>0.9</v>
      </c>
      <c r="DU261" s="386">
        <v>0.8</v>
      </c>
      <c r="DV261" s="386">
        <v>0.8</v>
      </c>
      <c r="DW261" s="386">
        <v>0.7</v>
      </c>
      <c r="DX261" s="386">
        <v>0.7</v>
      </c>
      <c r="DY261" s="386">
        <v>0.6</v>
      </c>
      <c r="DZ261" s="385"/>
      <c r="EA261" s="385"/>
      <c r="EB261" s="398"/>
      <c r="EC261" s="398"/>
      <c r="ED261" s="398"/>
      <c r="EE261" s="398"/>
      <c r="EF261" s="398"/>
      <c r="EG261" s="398"/>
      <c r="EH261" s="397"/>
      <c r="EI261" s="398"/>
      <c r="EJ261" s="398"/>
      <c r="EK261" s="398"/>
      <c r="EL261" s="398"/>
      <c r="EM261" s="398"/>
      <c r="EN261" s="398"/>
      <c r="EO261" s="386">
        <v>1.2</v>
      </c>
      <c r="EP261" s="386">
        <v>1.2</v>
      </c>
      <c r="EQ261" s="386">
        <v>1.2</v>
      </c>
      <c r="ER261" s="386">
        <v>1.1000000000000001</v>
      </c>
      <c r="ES261" s="386">
        <v>1.1000000000000001</v>
      </c>
      <c r="ET261" s="386">
        <v>1</v>
      </c>
      <c r="EU261" s="386">
        <v>1</v>
      </c>
      <c r="EV261" s="386">
        <v>0.9</v>
      </c>
      <c r="EW261" s="386">
        <v>0.9</v>
      </c>
      <c r="EX261" s="386">
        <v>0.8</v>
      </c>
      <c r="EY261" s="386">
        <v>0.8</v>
      </c>
      <c r="EZ261" s="386">
        <v>0.7</v>
      </c>
      <c r="FA261" s="385"/>
      <c r="FB261" s="385"/>
      <c r="FC261" s="385"/>
      <c r="FD261" s="385"/>
      <c r="FE261" s="398"/>
      <c r="FF261" s="398"/>
      <c r="FG261" s="398"/>
      <c r="FH261" s="398"/>
      <c r="FI261" s="385"/>
      <c r="FJ261" s="385"/>
      <c r="FK261" s="385"/>
      <c r="FL261" s="385"/>
      <c r="FM261" s="385"/>
      <c r="FN261" s="385"/>
      <c r="FO261" s="385"/>
      <c r="FP261" s="385"/>
      <c r="FQ261" s="385"/>
      <c r="FR261" s="385"/>
      <c r="FS261" s="385"/>
      <c r="FT261" s="385"/>
      <c r="FU261" s="385"/>
      <c r="FV261" s="385"/>
      <c r="FW261" s="385"/>
      <c r="FX261" s="385"/>
      <c r="FY261" s="396"/>
      <c r="FZ261" s="396"/>
      <c r="GA261" s="396"/>
      <c r="GB261" s="397" t="s">
        <v>608</v>
      </c>
      <c r="GC261" s="484">
        <v>54.345465027000003</v>
      </c>
      <c r="GD261" s="484">
        <v>68.383282212000012</v>
      </c>
      <c r="GE261" s="484">
        <v>84.938679756000013</v>
      </c>
      <c r="GF261" s="484">
        <v>98.620608618000006</v>
      </c>
      <c r="GG261" s="485">
        <v>117.271792953</v>
      </c>
      <c r="GH261" s="486">
        <v>7.2891200970000014</v>
      </c>
      <c r="GI261" s="484">
        <v>6.0105583440000014</v>
      </c>
      <c r="GJ261" s="484">
        <v>7.987715694000002</v>
      </c>
      <c r="GK261" s="484">
        <v>11.058900111000003</v>
      </c>
      <c r="GL261" s="484">
        <v>5.2196954040000012</v>
      </c>
      <c r="GM261" s="484">
        <v>4.8901691789999999</v>
      </c>
      <c r="GN261" s="484">
        <v>5.5360405799999999</v>
      </c>
      <c r="GO261" s="485">
        <v>7.7109136650000005</v>
      </c>
    </row>
    <row r="262" spans="1:197" hidden="1">
      <c r="A262" s="379" t="s">
        <v>882</v>
      </c>
      <c r="B262" s="403">
        <v>17.899999999999999</v>
      </c>
      <c r="C262" s="381">
        <v>160</v>
      </c>
      <c r="D262" s="381">
        <v>74</v>
      </c>
      <c r="E262" s="381">
        <v>6.3</v>
      </c>
      <c r="F262" s="381">
        <v>9.5</v>
      </c>
      <c r="G262" s="381">
        <v>6.3</v>
      </c>
      <c r="H262" s="382">
        <v>22.8</v>
      </c>
      <c r="I262" s="383">
        <v>1</v>
      </c>
      <c r="J262" s="487">
        <v>0.6</v>
      </c>
      <c r="K262" s="488"/>
      <c r="L262" s="369">
        <v>0.5</v>
      </c>
      <c r="M262" s="384">
        <v>0.6</v>
      </c>
      <c r="N262" s="480">
        <v>0.22900000000000001</v>
      </c>
      <c r="O262" s="371">
        <v>0.47899999999999998</v>
      </c>
      <c r="P262" s="371">
        <v>0.72899999999999998</v>
      </c>
      <c r="Q262" s="371">
        <v>0.42899999999999999</v>
      </c>
      <c r="R262" s="371">
        <f t="shared" si="22"/>
        <v>0.67900000000000005</v>
      </c>
      <c r="S262" s="371">
        <f t="shared" si="23"/>
        <v>0.92900000000000005</v>
      </c>
      <c r="T262" s="372">
        <f t="shared" si="20"/>
        <v>19.359646113995765</v>
      </c>
      <c r="U262" s="373"/>
      <c r="V262" s="372">
        <f t="shared" si="21"/>
        <v>14.988113120512848</v>
      </c>
      <c r="W262" s="373"/>
      <c r="X262" s="371">
        <v>0.67</v>
      </c>
      <c r="Y262" s="371">
        <v>0.72</v>
      </c>
      <c r="Z262" s="371">
        <v>0.83</v>
      </c>
      <c r="AA262" s="371">
        <v>1.46</v>
      </c>
      <c r="AB262" s="371">
        <v>1.88</v>
      </c>
      <c r="AC262" s="371">
        <v>3</v>
      </c>
      <c r="AD262" s="371">
        <v>3.3</v>
      </c>
      <c r="AE262" s="371">
        <v>3.6</v>
      </c>
      <c r="AF262" s="371">
        <v>4</v>
      </c>
      <c r="AG262" s="371">
        <v>5</v>
      </c>
      <c r="AH262" s="374" t="s">
        <v>587</v>
      </c>
      <c r="AI262" s="371">
        <v>0.2</v>
      </c>
      <c r="AJ262" s="371">
        <v>0.313</v>
      </c>
      <c r="AK262" s="371">
        <v>0.3</v>
      </c>
      <c r="AL262" s="371">
        <v>0.41299999999999998</v>
      </c>
      <c r="AM262" s="371">
        <v>0.4</v>
      </c>
      <c r="AN262" s="371">
        <v>0.51300000000000001</v>
      </c>
      <c r="AO262" s="371">
        <v>0.5</v>
      </c>
      <c r="AP262" s="371">
        <v>0.61299999999999999</v>
      </c>
      <c r="AQ262" s="371">
        <v>1.68</v>
      </c>
      <c r="AR262" s="375">
        <v>1.47</v>
      </c>
      <c r="AS262" s="375">
        <v>1.8480000000000001</v>
      </c>
      <c r="AT262" s="375">
        <v>1.617</v>
      </c>
      <c r="AU262" s="376">
        <v>0.52</v>
      </c>
      <c r="AV262" s="377">
        <v>0.12</v>
      </c>
      <c r="AW262" s="385"/>
      <c r="AX262" s="385"/>
      <c r="AY262" s="398"/>
      <c r="AZ262" s="398"/>
      <c r="BA262" s="398"/>
      <c r="BB262" s="398"/>
      <c r="BC262" s="398"/>
      <c r="BD262" s="398"/>
      <c r="BE262" s="397"/>
      <c r="BF262" s="398"/>
      <c r="BG262" s="398"/>
      <c r="BH262" s="398"/>
      <c r="BI262" s="398"/>
      <c r="BJ262" s="398"/>
      <c r="BK262" s="398"/>
      <c r="BL262" s="386">
        <v>0.6</v>
      </c>
      <c r="BM262" s="386">
        <v>0.6</v>
      </c>
      <c r="BN262" s="375">
        <v>0.6</v>
      </c>
      <c r="BO262" s="386">
        <v>0.6</v>
      </c>
      <c r="BP262" s="386">
        <v>0.6</v>
      </c>
      <c r="BQ262" s="386">
        <v>0.5</v>
      </c>
      <c r="BR262" s="386">
        <v>0.5</v>
      </c>
      <c r="BS262" s="386">
        <v>0.5</v>
      </c>
      <c r="BT262" s="386">
        <v>0.5</v>
      </c>
      <c r="BU262" s="386">
        <v>0.4</v>
      </c>
      <c r="BV262" s="386">
        <v>0.3</v>
      </c>
      <c r="BW262" s="386">
        <v>0.3</v>
      </c>
      <c r="BX262" s="385"/>
      <c r="BY262" s="385"/>
      <c r="BZ262" s="398"/>
      <c r="CA262" s="398"/>
      <c r="CB262" s="398"/>
      <c r="CC262" s="398"/>
      <c r="CD262" s="398"/>
      <c r="CE262" s="398"/>
      <c r="CF262" s="397"/>
      <c r="CG262" s="398"/>
      <c r="CH262" s="398"/>
      <c r="CI262" s="398"/>
      <c r="CJ262" s="398"/>
      <c r="CK262" s="398"/>
      <c r="CL262" s="398"/>
      <c r="CM262" s="386">
        <v>1</v>
      </c>
      <c r="CN262" s="386">
        <v>1</v>
      </c>
      <c r="CO262" s="375">
        <v>0.9</v>
      </c>
      <c r="CP262" s="386">
        <v>0.9</v>
      </c>
      <c r="CQ262" s="386">
        <v>0.9</v>
      </c>
      <c r="CR262" s="386">
        <v>0.8</v>
      </c>
      <c r="CS262" s="386">
        <v>0.8</v>
      </c>
      <c r="CT262" s="386">
        <v>0.8</v>
      </c>
      <c r="CU262" s="386">
        <v>0.7</v>
      </c>
      <c r="CV262" s="386">
        <v>0.7</v>
      </c>
      <c r="CW262" s="386">
        <v>0.5</v>
      </c>
      <c r="CX262" s="375">
        <v>0.5</v>
      </c>
      <c r="CY262" s="385"/>
      <c r="CZ262" s="385"/>
      <c r="DA262" s="398"/>
      <c r="DB262" s="398"/>
      <c r="DC262" s="398"/>
      <c r="DD262" s="398"/>
      <c r="DE262" s="398"/>
      <c r="DF262" s="398"/>
      <c r="DG262" s="397"/>
      <c r="DH262" s="398"/>
      <c r="DI262" s="398"/>
      <c r="DJ262" s="398"/>
      <c r="DK262" s="398"/>
      <c r="DL262" s="398"/>
      <c r="DM262" s="398"/>
      <c r="DN262" s="386">
        <v>1.1000000000000001</v>
      </c>
      <c r="DO262" s="386">
        <v>1.1000000000000001</v>
      </c>
      <c r="DP262" s="386">
        <v>1.1000000000000001</v>
      </c>
      <c r="DQ262" s="386">
        <v>1</v>
      </c>
      <c r="DR262" s="386">
        <v>1</v>
      </c>
      <c r="DS262" s="386">
        <v>0.9</v>
      </c>
      <c r="DT262" s="386">
        <v>0.9</v>
      </c>
      <c r="DU262" s="386">
        <v>0.8</v>
      </c>
      <c r="DV262" s="386">
        <v>0.8</v>
      </c>
      <c r="DW262" s="386">
        <v>0.7</v>
      </c>
      <c r="DX262" s="386">
        <v>0.7</v>
      </c>
      <c r="DY262" s="386">
        <v>0.6</v>
      </c>
      <c r="DZ262" s="385"/>
      <c r="EA262" s="385"/>
      <c r="EB262" s="398"/>
      <c r="EC262" s="398"/>
      <c r="ED262" s="398"/>
      <c r="EE262" s="398"/>
      <c r="EF262" s="398"/>
      <c r="EG262" s="398"/>
      <c r="EH262" s="397"/>
      <c r="EI262" s="398"/>
      <c r="EJ262" s="398"/>
      <c r="EK262" s="398"/>
      <c r="EL262" s="398"/>
      <c r="EM262" s="398"/>
      <c r="EN262" s="398"/>
      <c r="EO262" s="386">
        <v>1.2</v>
      </c>
      <c r="EP262" s="386">
        <v>1.2</v>
      </c>
      <c r="EQ262" s="386">
        <v>1.2</v>
      </c>
      <c r="ER262" s="386">
        <v>1.1000000000000001</v>
      </c>
      <c r="ES262" s="386">
        <v>1.1000000000000001</v>
      </c>
      <c r="ET262" s="386">
        <v>1</v>
      </c>
      <c r="EU262" s="386">
        <v>1</v>
      </c>
      <c r="EV262" s="386">
        <v>0.9</v>
      </c>
      <c r="EW262" s="386">
        <v>0.9</v>
      </c>
      <c r="EX262" s="386">
        <v>0.8</v>
      </c>
      <c r="EY262" s="386">
        <v>0.8</v>
      </c>
      <c r="EZ262" s="386">
        <v>0.7</v>
      </c>
      <c r="FA262" s="385"/>
      <c r="FB262" s="385"/>
      <c r="FC262" s="385"/>
      <c r="FD262" s="385"/>
      <c r="FE262" s="398"/>
      <c r="FF262" s="398"/>
      <c r="FG262" s="398"/>
      <c r="FH262" s="398"/>
      <c r="FI262" s="385"/>
      <c r="FJ262" s="385"/>
      <c r="FK262" s="385"/>
      <c r="FL262" s="385"/>
      <c r="FM262" s="385"/>
      <c r="FN262" s="385"/>
      <c r="FO262" s="385"/>
      <c r="FP262" s="385"/>
      <c r="FQ262" s="385"/>
      <c r="FR262" s="385"/>
      <c r="FS262" s="385"/>
      <c r="FT262" s="385"/>
      <c r="FU262" s="385"/>
      <c r="FV262" s="385"/>
      <c r="FW262" s="385"/>
      <c r="FX262" s="385"/>
      <c r="FY262" s="396"/>
      <c r="FZ262" s="396"/>
      <c r="GA262" s="396"/>
      <c r="GB262" s="397" t="s">
        <v>608</v>
      </c>
      <c r="GC262" s="484">
        <v>48.611708712000009</v>
      </c>
      <c r="GD262" s="484">
        <v>56.559881258999994</v>
      </c>
      <c r="GE262" s="484">
        <v>73.800693351000035</v>
      </c>
      <c r="GF262" s="484">
        <v>82.065211074000004</v>
      </c>
      <c r="GG262" s="485">
        <v>97.539762600000003</v>
      </c>
      <c r="GH262" s="486">
        <v>7.2891200970000014</v>
      </c>
      <c r="GI262" s="484">
        <v>6.0105583440000014</v>
      </c>
      <c r="GJ262" s="484">
        <v>7.987715694000002</v>
      </c>
      <c r="GK262" s="484">
        <v>11.058900111000003</v>
      </c>
      <c r="GL262" s="484">
        <v>5.2196954040000012</v>
      </c>
      <c r="GM262" s="484">
        <v>4.8901691789999999</v>
      </c>
      <c r="GN262" s="484">
        <v>5.5360405799999999</v>
      </c>
      <c r="GO262" s="485">
        <v>7.7109136650000005</v>
      </c>
    </row>
    <row r="263" spans="1:197" hidden="1">
      <c r="A263" s="379" t="s">
        <v>883</v>
      </c>
      <c r="B263" s="403">
        <v>21.9</v>
      </c>
      <c r="C263" s="381">
        <v>180</v>
      </c>
      <c r="D263" s="381">
        <v>82</v>
      </c>
      <c r="E263" s="381">
        <v>6.9</v>
      </c>
      <c r="F263" s="381">
        <v>10.4</v>
      </c>
      <c r="G263" s="381">
        <v>6.9</v>
      </c>
      <c r="H263" s="382">
        <v>27.9</v>
      </c>
      <c r="I263" s="383">
        <v>1</v>
      </c>
      <c r="J263" s="487">
        <v>0.6</v>
      </c>
      <c r="K263" s="488"/>
      <c r="L263" s="369">
        <v>0.5</v>
      </c>
      <c r="M263" s="384">
        <v>0.6</v>
      </c>
      <c r="N263" s="480">
        <v>0.22900000000000001</v>
      </c>
      <c r="O263" s="371">
        <v>0.47899999999999998</v>
      </c>
      <c r="P263" s="371">
        <v>0.72899999999999998</v>
      </c>
      <c r="Q263" s="371">
        <v>0.42899999999999999</v>
      </c>
      <c r="R263" s="371">
        <f t="shared" si="22"/>
        <v>0.67900000000000005</v>
      </c>
      <c r="S263" s="371">
        <f t="shared" si="23"/>
        <v>0.92900000000000005</v>
      </c>
      <c r="T263" s="372">
        <f t="shared" si="20"/>
        <v>19.359646113995765</v>
      </c>
      <c r="U263" s="373"/>
      <c r="V263" s="372">
        <f t="shared" si="21"/>
        <v>14.988113120512848</v>
      </c>
      <c r="W263" s="373"/>
      <c r="X263" s="371">
        <v>0.67</v>
      </c>
      <c r="Y263" s="371">
        <v>0.72</v>
      </c>
      <c r="Z263" s="371">
        <v>0.83</v>
      </c>
      <c r="AA263" s="371">
        <v>1.46</v>
      </c>
      <c r="AB263" s="371">
        <v>1.88</v>
      </c>
      <c r="AC263" s="371">
        <v>3</v>
      </c>
      <c r="AD263" s="371">
        <v>3.3</v>
      </c>
      <c r="AE263" s="371">
        <v>3.6</v>
      </c>
      <c r="AF263" s="371">
        <v>4</v>
      </c>
      <c r="AG263" s="371">
        <v>5</v>
      </c>
      <c r="AH263" s="374" t="s">
        <v>587</v>
      </c>
      <c r="AI263" s="371">
        <v>0.2</v>
      </c>
      <c r="AJ263" s="371">
        <v>0.313</v>
      </c>
      <c r="AK263" s="371">
        <v>0.3</v>
      </c>
      <c r="AL263" s="371">
        <v>0.41299999999999998</v>
      </c>
      <c r="AM263" s="371">
        <v>0.4</v>
      </c>
      <c r="AN263" s="371">
        <v>0.51300000000000001</v>
      </c>
      <c r="AO263" s="371">
        <v>0.5</v>
      </c>
      <c r="AP263" s="371">
        <v>0.61299999999999999</v>
      </c>
      <c r="AQ263" s="371">
        <v>1.68</v>
      </c>
      <c r="AR263" s="375">
        <v>1.47</v>
      </c>
      <c r="AS263" s="375">
        <v>1.8480000000000001</v>
      </c>
      <c r="AT263" s="375">
        <v>1.617</v>
      </c>
      <c r="AU263" s="376">
        <v>0.52</v>
      </c>
      <c r="AV263" s="377">
        <v>0.12</v>
      </c>
      <c r="AW263" s="385"/>
      <c r="AX263" s="385"/>
      <c r="AY263" s="398"/>
      <c r="AZ263" s="398"/>
      <c r="BA263" s="398"/>
      <c r="BB263" s="398"/>
      <c r="BC263" s="398"/>
      <c r="BD263" s="398"/>
      <c r="BE263" s="397"/>
      <c r="BF263" s="398"/>
      <c r="BG263" s="398"/>
      <c r="BH263" s="398"/>
      <c r="BI263" s="398"/>
      <c r="BJ263" s="398"/>
      <c r="BK263" s="398"/>
      <c r="BL263" s="386">
        <v>0.6</v>
      </c>
      <c r="BM263" s="386">
        <v>0.6</v>
      </c>
      <c r="BN263" s="375">
        <v>0.6</v>
      </c>
      <c r="BO263" s="386">
        <v>0.6</v>
      </c>
      <c r="BP263" s="386">
        <v>0.6</v>
      </c>
      <c r="BQ263" s="386">
        <v>0.5</v>
      </c>
      <c r="BR263" s="386">
        <v>0.5</v>
      </c>
      <c r="BS263" s="386">
        <v>0.5</v>
      </c>
      <c r="BT263" s="386">
        <v>0.5</v>
      </c>
      <c r="BU263" s="386">
        <v>0.4</v>
      </c>
      <c r="BV263" s="386">
        <v>0.3</v>
      </c>
      <c r="BW263" s="386">
        <v>0.3</v>
      </c>
      <c r="BX263" s="385"/>
      <c r="BY263" s="385"/>
      <c r="BZ263" s="398"/>
      <c r="CA263" s="398"/>
      <c r="CB263" s="398"/>
      <c r="CC263" s="398"/>
      <c r="CD263" s="398"/>
      <c r="CE263" s="398"/>
      <c r="CF263" s="397"/>
      <c r="CG263" s="398"/>
      <c r="CH263" s="398"/>
      <c r="CI263" s="398"/>
      <c r="CJ263" s="398"/>
      <c r="CK263" s="398"/>
      <c r="CL263" s="398"/>
      <c r="CM263" s="386">
        <v>1</v>
      </c>
      <c r="CN263" s="386">
        <v>1</v>
      </c>
      <c r="CO263" s="375">
        <v>0.9</v>
      </c>
      <c r="CP263" s="386">
        <v>0.9</v>
      </c>
      <c r="CQ263" s="386">
        <v>0.9</v>
      </c>
      <c r="CR263" s="386">
        <v>0.8</v>
      </c>
      <c r="CS263" s="386">
        <v>0.8</v>
      </c>
      <c r="CT263" s="386">
        <v>0.8</v>
      </c>
      <c r="CU263" s="386">
        <v>0.7</v>
      </c>
      <c r="CV263" s="386">
        <v>0.7</v>
      </c>
      <c r="CW263" s="386">
        <v>0.5</v>
      </c>
      <c r="CX263" s="375">
        <v>0.5</v>
      </c>
      <c r="CY263" s="385"/>
      <c r="CZ263" s="385"/>
      <c r="DA263" s="398"/>
      <c r="DB263" s="398"/>
      <c r="DC263" s="398"/>
      <c r="DD263" s="398"/>
      <c r="DE263" s="398"/>
      <c r="DF263" s="398"/>
      <c r="DG263" s="397"/>
      <c r="DH263" s="398"/>
      <c r="DI263" s="398"/>
      <c r="DJ263" s="398"/>
      <c r="DK263" s="398"/>
      <c r="DL263" s="398"/>
      <c r="DM263" s="398"/>
      <c r="DN263" s="386">
        <v>1.1000000000000001</v>
      </c>
      <c r="DO263" s="386">
        <v>1.1000000000000001</v>
      </c>
      <c r="DP263" s="386">
        <v>1.1000000000000001</v>
      </c>
      <c r="DQ263" s="386">
        <v>1</v>
      </c>
      <c r="DR263" s="386">
        <v>1</v>
      </c>
      <c r="DS263" s="386">
        <v>0.9</v>
      </c>
      <c r="DT263" s="386">
        <v>0.9</v>
      </c>
      <c r="DU263" s="386">
        <v>0.8</v>
      </c>
      <c r="DV263" s="386">
        <v>0.8</v>
      </c>
      <c r="DW263" s="386">
        <v>0.7</v>
      </c>
      <c r="DX263" s="386">
        <v>0.7</v>
      </c>
      <c r="DY263" s="386">
        <v>0.6</v>
      </c>
      <c r="DZ263" s="385"/>
      <c r="EA263" s="385"/>
      <c r="EB263" s="398"/>
      <c r="EC263" s="398"/>
      <c r="ED263" s="398"/>
      <c r="EE263" s="398"/>
      <c r="EF263" s="398"/>
      <c r="EG263" s="398"/>
      <c r="EH263" s="397"/>
      <c r="EI263" s="398"/>
      <c r="EJ263" s="398"/>
      <c r="EK263" s="398"/>
      <c r="EL263" s="398"/>
      <c r="EM263" s="398"/>
      <c r="EN263" s="398"/>
      <c r="EO263" s="386">
        <v>1.2</v>
      </c>
      <c r="EP263" s="386">
        <v>1.2</v>
      </c>
      <c r="EQ263" s="386">
        <v>1.2</v>
      </c>
      <c r="ER263" s="386">
        <v>1.1000000000000001</v>
      </c>
      <c r="ES263" s="386">
        <v>1.1000000000000001</v>
      </c>
      <c r="ET263" s="386">
        <v>1</v>
      </c>
      <c r="EU263" s="386">
        <v>1</v>
      </c>
      <c r="EV263" s="386">
        <v>0.9</v>
      </c>
      <c r="EW263" s="386">
        <v>0.9</v>
      </c>
      <c r="EX263" s="386">
        <v>0.8</v>
      </c>
      <c r="EY263" s="386">
        <v>0.8</v>
      </c>
      <c r="EZ263" s="386">
        <v>0.7</v>
      </c>
      <c r="FA263" s="385"/>
      <c r="FB263" s="385"/>
      <c r="FC263" s="385"/>
      <c r="FD263" s="385"/>
      <c r="FE263" s="398"/>
      <c r="FF263" s="398"/>
      <c r="FG263" s="398"/>
      <c r="FH263" s="398"/>
      <c r="FI263" s="385"/>
      <c r="FJ263" s="385"/>
      <c r="FK263" s="385"/>
      <c r="FL263" s="385"/>
      <c r="FM263" s="385"/>
      <c r="FN263" s="385"/>
      <c r="FO263" s="385"/>
      <c r="FP263" s="385"/>
      <c r="FQ263" s="385"/>
      <c r="FR263" s="385"/>
      <c r="FS263" s="385"/>
      <c r="FT263" s="385"/>
      <c r="FU263" s="385"/>
      <c r="FV263" s="385"/>
      <c r="FW263" s="385"/>
      <c r="FX263" s="385"/>
      <c r="FY263" s="396"/>
      <c r="FZ263" s="396"/>
      <c r="GA263" s="396"/>
      <c r="GB263" s="397" t="s">
        <v>608</v>
      </c>
      <c r="GC263" s="484">
        <v>48.611708712000009</v>
      </c>
      <c r="GD263" s="484">
        <v>53.080084323000008</v>
      </c>
      <c r="GE263" s="484">
        <v>69.266412495000012</v>
      </c>
      <c r="GF263" s="484">
        <v>77.030050356000004</v>
      </c>
      <c r="GG263" s="485">
        <v>91.581928452000014</v>
      </c>
      <c r="GH263" s="486">
        <v>7.2891200970000014</v>
      </c>
      <c r="GI263" s="484">
        <v>6.0105583440000014</v>
      </c>
      <c r="GJ263" s="484">
        <v>7.987715694000002</v>
      </c>
      <c r="GK263" s="484">
        <v>11.058900111000003</v>
      </c>
      <c r="GL263" s="484">
        <v>5.2196954040000012</v>
      </c>
      <c r="GM263" s="484">
        <v>4.8901691789999999</v>
      </c>
      <c r="GN263" s="484">
        <v>5.5360405799999999</v>
      </c>
      <c r="GO263" s="485">
        <v>7.7109136650000005</v>
      </c>
    </row>
    <row r="264" spans="1:197" hidden="1">
      <c r="A264" s="379" t="s">
        <v>884</v>
      </c>
      <c r="B264" s="403">
        <v>26.2</v>
      </c>
      <c r="C264" s="381">
        <v>200</v>
      </c>
      <c r="D264" s="381">
        <v>90</v>
      </c>
      <c r="E264" s="381">
        <v>7.5</v>
      </c>
      <c r="F264" s="381">
        <v>11.3</v>
      </c>
      <c r="G264" s="381">
        <v>7.5</v>
      </c>
      <c r="H264" s="382">
        <v>33.4</v>
      </c>
      <c r="I264" s="383">
        <v>1</v>
      </c>
      <c r="J264" s="487">
        <v>0.6</v>
      </c>
      <c r="K264" s="488"/>
      <c r="L264" s="369">
        <v>0.5</v>
      </c>
      <c r="M264" s="384">
        <v>0.6</v>
      </c>
      <c r="N264" s="480">
        <v>0.22900000000000001</v>
      </c>
      <c r="O264" s="371">
        <v>0.47899999999999998</v>
      </c>
      <c r="P264" s="371">
        <v>0.72899999999999998</v>
      </c>
      <c r="Q264" s="371">
        <v>0.42899999999999999</v>
      </c>
      <c r="R264" s="371">
        <f t="shared" ref="R264:R278" si="24">Q264+$R$3</f>
        <v>0.67900000000000005</v>
      </c>
      <c r="S264" s="371">
        <f t="shared" ref="S264:S278" si="25">Q264+$S$3</f>
        <v>0.92900000000000005</v>
      </c>
      <c r="T264" s="372">
        <f t="shared" si="20"/>
        <v>19.359646113995765</v>
      </c>
      <c r="U264" s="373"/>
      <c r="V264" s="372">
        <f t="shared" si="21"/>
        <v>14.988113120512848</v>
      </c>
      <c r="W264" s="373"/>
      <c r="X264" s="371">
        <v>0.67</v>
      </c>
      <c r="Y264" s="371">
        <v>0.72</v>
      </c>
      <c r="Z264" s="371">
        <v>0.83</v>
      </c>
      <c r="AA264" s="371">
        <v>1.46</v>
      </c>
      <c r="AB264" s="371">
        <v>1.88</v>
      </c>
      <c r="AC264" s="371">
        <v>3</v>
      </c>
      <c r="AD264" s="371">
        <v>3.3</v>
      </c>
      <c r="AE264" s="371">
        <v>3.6</v>
      </c>
      <c r="AF264" s="371">
        <v>4</v>
      </c>
      <c r="AG264" s="371">
        <v>5</v>
      </c>
      <c r="AH264" s="374" t="s">
        <v>587</v>
      </c>
      <c r="AI264" s="371">
        <v>0.2</v>
      </c>
      <c r="AJ264" s="371">
        <v>0.313</v>
      </c>
      <c r="AK264" s="371">
        <v>0.3</v>
      </c>
      <c r="AL264" s="371">
        <v>0.41299999999999998</v>
      </c>
      <c r="AM264" s="371">
        <v>0.4</v>
      </c>
      <c r="AN264" s="371">
        <v>0.51300000000000001</v>
      </c>
      <c r="AO264" s="371">
        <v>0.5</v>
      </c>
      <c r="AP264" s="371">
        <v>0.61299999999999999</v>
      </c>
      <c r="AQ264" s="371">
        <v>1.68</v>
      </c>
      <c r="AR264" s="375">
        <v>1.47</v>
      </c>
      <c r="AS264" s="375">
        <v>1.8480000000000001</v>
      </c>
      <c r="AT264" s="375">
        <v>1.617</v>
      </c>
      <c r="AU264" s="376">
        <v>0.54</v>
      </c>
      <c r="AV264" s="377">
        <v>0.14000000000000001</v>
      </c>
      <c r="AW264" s="385"/>
      <c r="AX264" s="385"/>
      <c r="AY264" s="398"/>
      <c r="AZ264" s="398"/>
      <c r="BA264" s="398"/>
      <c r="BB264" s="398"/>
      <c r="BC264" s="398"/>
      <c r="BD264" s="398"/>
      <c r="BE264" s="397"/>
      <c r="BF264" s="398"/>
      <c r="BG264" s="398"/>
      <c r="BH264" s="398"/>
      <c r="BI264" s="398"/>
      <c r="BJ264" s="398"/>
      <c r="BK264" s="398"/>
      <c r="BL264" s="386">
        <v>0.6</v>
      </c>
      <c r="BM264" s="386">
        <v>0.6</v>
      </c>
      <c r="BN264" s="375">
        <v>0.6</v>
      </c>
      <c r="BO264" s="386">
        <v>0.6</v>
      </c>
      <c r="BP264" s="386">
        <v>0.6</v>
      </c>
      <c r="BQ264" s="386">
        <v>0.5</v>
      </c>
      <c r="BR264" s="386">
        <v>0.5</v>
      </c>
      <c r="BS264" s="386">
        <v>0.5</v>
      </c>
      <c r="BT264" s="386">
        <v>0.5</v>
      </c>
      <c r="BU264" s="386">
        <v>0.4</v>
      </c>
      <c r="BV264" s="386">
        <v>0.3</v>
      </c>
      <c r="BW264" s="386">
        <v>0.3</v>
      </c>
      <c r="BX264" s="385"/>
      <c r="BY264" s="385"/>
      <c r="BZ264" s="398"/>
      <c r="CA264" s="398"/>
      <c r="CB264" s="398"/>
      <c r="CC264" s="398"/>
      <c r="CD264" s="398"/>
      <c r="CE264" s="398"/>
      <c r="CF264" s="397"/>
      <c r="CG264" s="398"/>
      <c r="CH264" s="398"/>
      <c r="CI264" s="398"/>
      <c r="CJ264" s="398"/>
      <c r="CK264" s="398"/>
      <c r="CL264" s="398"/>
      <c r="CM264" s="386">
        <v>1</v>
      </c>
      <c r="CN264" s="386">
        <v>1</v>
      </c>
      <c r="CO264" s="375">
        <v>0.9</v>
      </c>
      <c r="CP264" s="386">
        <v>0.9</v>
      </c>
      <c r="CQ264" s="386">
        <v>0.9</v>
      </c>
      <c r="CR264" s="386">
        <v>0.8</v>
      </c>
      <c r="CS264" s="386">
        <v>0.8</v>
      </c>
      <c r="CT264" s="386">
        <v>0.8</v>
      </c>
      <c r="CU264" s="386">
        <v>0.7</v>
      </c>
      <c r="CV264" s="386">
        <v>0.7</v>
      </c>
      <c r="CW264" s="386">
        <v>0.5</v>
      </c>
      <c r="CX264" s="375">
        <v>0.5</v>
      </c>
      <c r="CY264" s="385"/>
      <c r="CZ264" s="385"/>
      <c r="DA264" s="398"/>
      <c r="DB264" s="398"/>
      <c r="DC264" s="398"/>
      <c r="DD264" s="398"/>
      <c r="DE264" s="398"/>
      <c r="DF264" s="398"/>
      <c r="DG264" s="397"/>
      <c r="DH264" s="398"/>
      <c r="DI264" s="398"/>
      <c r="DJ264" s="398"/>
      <c r="DK264" s="398"/>
      <c r="DL264" s="398"/>
      <c r="DM264" s="398"/>
      <c r="DN264" s="386">
        <v>1.1000000000000001</v>
      </c>
      <c r="DO264" s="386">
        <v>1.1000000000000001</v>
      </c>
      <c r="DP264" s="386">
        <v>1.1000000000000001</v>
      </c>
      <c r="DQ264" s="386">
        <v>1</v>
      </c>
      <c r="DR264" s="386">
        <v>1</v>
      </c>
      <c r="DS264" s="386">
        <v>0.9</v>
      </c>
      <c r="DT264" s="386">
        <v>0.9</v>
      </c>
      <c r="DU264" s="386">
        <v>0.8</v>
      </c>
      <c r="DV264" s="386">
        <v>0.8</v>
      </c>
      <c r="DW264" s="386">
        <v>0.7</v>
      </c>
      <c r="DX264" s="386">
        <v>0.7</v>
      </c>
      <c r="DY264" s="386">
        <v>0.6</v>
      </c>
      <c r="DZ264" s="385"/>
      <c r="EA264" s="385"/>
      <c r="EB264" s="398"/>
      <c r="EC264" s="398"/>
      <c r="ED264" s="398"/>
      <c r="EE264" s="398"/>
      <c r="EF264" s="398"/>
      <c r="EG264" s="398"/>
      <c r="EH264" s="397"/>
      <c r="EI264" s="398"/>
      <c r="EJ264" s="398"/>
      <c r="EK264" s="398"/>
      <c r="EL264" s="398"/>
      <c r="EM264" s="398"/>
      <c r="EN264" s="398"/>
      <c r="EO264" s="386">
        <v>1.2</v>
      </c>
      <c r="EP264" s="386">
        <v>1.2</v>
      </c>
      <c r="EQ264" s="386">
        <v>1.2</v>
      </c>
      <c r="ER264" s="386">
        <v>1.1000000000000001</v>
      </c>
      <c r="ES264" s="386">
        <v>1.1000000000000001</v>
      </c>
      <c r="ET264" s="386">
        <v>1</v>
      </c>
      <c r="EU264" s="386">
        <v>1</v>
      </c>
      <c r="EV264" s="386">
        <v>0.9</v>
      </c>
      <c r="EW264" s="386">
        <v>0.9</v>
      </c>
      <c r="EX264" s="386">
        <v>0.8</v>
      </c>
      <c r="EY264" s="386">
        <v>0.8</v>
      </c>
      <c r="EZ264" s="386">
        <v>0.7</v>
      </c>
      <c r="FA264" s="385"/>
      <c r="FB264" s="385"/>
      <c r="FC264" s="385"/>
      <c r="FD264" s="385"/>
      <c r="FE264" s="398"/>
      <c r="FF264" s="398"/>
      <c r="FG264" s="398"/>
      <c r="FH264" s="398"/>
      <c r="FI264" s="386">
        <v>1.7</v>
      </c>
      <c r="FJ264" s="386">
        <v>1.5</v>
      </c>
      <c r="FK264" s="386">
        <v>1.5</v>
      </c>
      <c r="FL264" s="386">
        <v>1.4</v>
      </c>
      <c r="FM264" s="386">
        <v>1.4</v>
      </c>
      <c r="FN264" s="386">
        <v>1.3</v>
      </c>
      <c r="FO264" s="386">
        <v>1.3</v>
      </c>
      <c r="FP264" s="386">
        <v>1.3</v>
      </c>
      <c r="FQ264" s="386">
        <v>1.2</v>
      </c>
      <c r="FR264" s="386">
        <v>1.2</v>
      </c>
      <c r="FS264" s="386">
        <v>1.2</v>
      </c>
      <c r="FT264" s="386">
        <v>1.1000000000000001</v>
      </c>
      <c r="FU264" s="386">
        <v>1.1000000000000001</v>
      </c>
      <c r="FV264" s="386">
        <v>1.1000000000000001</v>
      </c>
      <c r="FW264" s="386">
        <v>1.1000000000000001</v>
      </c>
      <c r="FX264" s="386">
        <v>1</v>
      </c>
      <c r="FY264" s="386">
        <v>1</v>
      </c>
      <c r="FZ264" s="386">
        <v>1</v>
      </c>
      <c r="GA264" s="386">
        <v>1</v>
      </c>
      <c r="GB264" s="387"/>
      <c r="GC264" s="484">
        <v>36.656497269000006</v>
      </c>
      <c r="GD264" s="484">
        <v>46.160033598000012</v>
      </c>
      <c r="GE264" s="484">
        <v>60.118764489</v>
      </c>
      <c r="GF264" s="484">
        <v>66.472030107000009</v>
      </c>
      <c r="GG264" s="485">
        <v>79.125837146999999</v>
      </c>
      <c r="GH264" s="486">
        <v>7.2891200970000014</v>
      </c>
      <c r="GI264" s="484">
        <v>6.0105583440000014</v>
      </c>
      <c r="GJ264" s="484">
        <v>7.987715694000002</v>
      </c>
      <c r="GK264" s="484">
        <v>11.058900111000003</v>
      </c>
      <c r="GL264" s="484">
        <v>5.2196954040000012</v>
      </c>
      <c r="GM264" s="484">
        <v>4.8901691789999999</v>
      </c>
      <c r="GN264" s="484">
        <v>5.5360405799999999</v>
      </c>
      <c r="GO264" s="485">
        <v>7.7109136650000005</v>
      </c>
    </row>
    <row r="265" spans="1:197" hidden="1">
      <c r="A265" s="379" t="s">
        <v>885</v>
      </c>
      <c r="B265" s="403">
        <v>31.1</v>
      </c>
      <c r="C265" s="381">
        <v>220</v>
      </c>
      <c r="D265" s="381">
        <v>98</v>
      </c>
      <c r="E265" s="381">
        <v>8.1</v>
      </c>
      <c r="F265" s="381">
        <v>12.2</v>
      </c>
      <c r="G265" s="381">
        <v>8.1</v>
      </c>
      <c r="H265" s="382">
        <v>39.5</v>
      </c>
      <c r="I265" s="383">
        <v>1</v>
      </c>
      <c r="J265" s="487">
        <v>0.6</v>
      </c>
      <c r="K265" s="488"/>
      <c r="L265" s="369">
        <v>0.5</v>
      </c>
      <c r="M265" s="384">
        <v>0.6</v>
      </c>
      <c r="N265" s="480">
        <v>0.253</v>
      </c>
      <c r="O265" s="371">
        <v>0.503</v>
      </c>
      <c r="P265" s="371">
        <v>0.753</v>
      </c>
      <c r="Q265" s="371">
        <v>0.45300000000000001</v>
      </c>
      <c r="R265" s="371">
        <f t="shared" si="24"/>
        <v>0.70300000000000007</v>
      </c>
      <c r="S265" s="371">
        <f t="shared" si="25"/>
        <v>0.95300000000000007</v>
      </c>
      <c r="T265" s="372">
        <f t="shared" ref="T265:T278" si="26">60/(((3.1415*$U$7)+($T$7-$U$7)*2)/68.2)</f>
        <v>19.359646113995765</v>
      </c>
      <c r="U265" s="373"/>
      <c r="V265" s="372">
        <f t="shared" ref="V265:V278" si="27">60/(((3.1415*$W$7)+($V$7-$W$7)*2)/52.8)</f>
        <v>14.988113120512848</v>
      </c>
      <c r="W265" s="373"/>
      <c r="X265" s="371">
        <v>0.67</v>
      </c>
      <c r="Y265" s="371">
        <v>0.72</v>
      </c>
      <c r="Z265" s="371">
        <v>0.83</v>
      </c>
      <c r="AA265" s="371">
        <v>1.46</v>
      </c>
      <c r="AB265" s="371">
        <v>1.88</v>
      </c>
      <c r="AC265" s="371">
        <v>3</v>
      </c>
      <c r="AD265" s="371">
        <v>3.3</v>
      </c>
      <c r="AE265" s="371">
        <v>3.6</v>
      </c>
      <c r="AF265" s="371">
        <v>4</v>
      </c>
      <c r="AG265" s="371">
        <v>5</v>
      </c>
      <c r="AH265" s="374" t="s">
        <v>587</v>
      </c>
      <c r="AI265" s="371">
        <v>0.2</v>
      </c>
      <c r="AJ265" s="371">
        <v>0.313</v>
      </c>
      <c r="AK265" s="371">
        <v>0.3</v>
      </c>
      <c r="AL265" s="371">
        <v>0.41299999999999998</v>
      </c>
      <c r="AM265" s="371">
        <v>0.4</v>
      </c>
      <c r="AN265" s="371">
        <v>0.51300000000000001</v>
      </c>
      <c r="AO265" s="371">
        <v>0.5</v>
      </c>
      <c r="AP265" s="371">
        <v>0.61299999999999999</v>
      </c>
      <c r="AQ265" s="371">
        <v>1.68</v>
      </c>
      <c r="AR265" s="375">
        <v>1.47</v>
      </c>
      <c r="AS265" s="375">
        <v>1.8480000000000001</v>
      </c>
      <c r="AT265" s="375">
        <v>1.617</v>
      </c>
      <c r="AU265" s="376">
        <v>0.54</v>
      </c>
      <c r="AV265" s="377">
        <v>0.14000000000000001</v>
      </c>
      <c r="AW265" s="385"/>
      <c r="AX265" s="385"/>
      <c r="AY265" s="398"/>
      <c r="AZ265" s="398"/>
      <c r="BA265" s="398"/>
      <c r="BB265" s="398"/>
      <c r="BC265" s="398"/>
      <c r="BD265" s="398"/>
      <c r="BE265" s="397"/>
      <c r="BF265" s="398"/>
      <c r="BG265" s="398"/>
      <c r="BH265" s="398"/>
      <c r="BI265" s="398"/>
      <c r="BJ265" s="398"/>
      <c r="BK265" s="398"/>
      <c r="BL265" s="386">
        <v>0.6</v>
      </c>
      <c r="BM265" s="386">
        <v>0.6</v>
      </c>
      <c r="BN265" s="375">
        <v>0.6</v>
      </c>
      <c r="BO265" s="386">
        <v>0.6</v>
      </c>
      <c r="BP265" s="386">
        <v>0.6</v>
      </c>
      <c r="BQ265" s="386">
        <v>0.5</v>
      </c>
      <c r="BR265" s="386">
        <v>0.5</v>
      </c>
      <c r="BS265" s="386">
        <v>0.5</v>
      </c>
      <c r="BT265" s="386">
        <v>0.5</v>
      </c>
      <c r="BU265" s="386">
        <v>0.4</v>
      </c>
      <c r="BV265" s="386">
        <v>0.3</v>
      </c>
      <c r="BW265" s="386">
        <v>0.3</v>
      </c>
      <c r="BX265" s="385"/>
      <c r="BY265" s="385"/>
      <c r="BZ265" s="398"/>
      <c r="CA265" s="398"/>
      <c r="CB265" s="398"/>
      <c r="CC265" s="398"/>
      <c r="CD265" s="398"/>
      <c r="CE265" s="398"/>
      <c r="CF265" s="397"/>
      <c r="CG265" s="398"/>
      <c r="CH265" s="398"/>
      <c r="CI265" s="398"/>
      <c r="CJ265" s="398"/>
      <c r="CK265" s="398"/>
      <c r="CL265" s="398"/>
      <c r="CM265" s="386">
        <v>1</v>
      </c>
      <c r="CN265" s="386">
        <v>1</v>
      </c>
      <c r="CO265" s="375">
        <v>0.9</v>
      </c>
      <c r="CP265" s="386">
        <v>0.9</v>
      </c>
      <c r="CQ265" s="386">
        <v>0.9</v>
      </c>
      <c r="CR265" s="386">
        <v>0.8</v>
      </c>
      <c r="CS265" s="386">
        <v>0.8</v>
      </c>
      <c r="CT265" s="386">
        <v>0.8</v>
      </c>
      <c r="CU265" s="386">
        <v>0.7</v>
      </c>
      <c r="CV265" s="386">
        <v>0.7</v>
      </c>
      <c r="CW265" s="386">
        <v>0.5</v>
      </c>
      <c r="CX265" s="375">
        <v>0.5</v>
      </c>
      <c r="CY265" s="385"/>
      <c r="CZ265" s="385"/>
      <c r="DA265" s="398"/>
      <c r="DB265" s="398"/>
      <c r="DC265" s="398"/>
      <c r="DD265" s="398"/>
      <c r="DE265" s="398"/>
      <c r="DF265" s="398"/>
      <c r="DG265" s="397"/>
      <c r="DH265" s="398"/>
      <c r="DI265" s="398"/>
      <c r="DJ265" s="398"/>
      <c r="DK265" s="398"/>
      <c r="DL265" s="398"/>
      <c r="DM265" s="398"/>
      <c r="DN265" s="386">
        <v>1.1000000000000001</v>
      </c>
      <c r="DO265" s="386">
        <v>1.1000000000000001</v>
      </c>
      <c r="DP265" s="386">
        <v>1.1000000000000001</v>
      </c>
      <c r="DQ265" s="386">
        <v>1</v>
      </c>
      <c r="DR265" s="386">
        <v>1</v>
      </c>
      <c r="DS265" s="386">
        <v>0.9</v>
      </c>
      <c r="DT265" s="386">
        <v>0.9</v>
      </c>
      <c r="DU265" s="386">
        <v>0.8</v>
      </c>
      <c r="DV265" s="386">
        <v>0.8</v>
      </c>
      <c r="DW265" s="386">
        <v>0.7</v>
      </c>
      <c r="DX265" s="386">
        <v>0.7</v>
      </c>
      <c r="DY265" s="386">
        <v>0.6</v>
      </c>
      <c r="DZ265" s="385"/>
      <c r="EA265" s="385"/>
      <c r="EB265" s="398"/>
      <c r="EC265" s="398"/>
      <c r="ED265" s="398"/>
      <c r="EE265" s="398"/>
      <c r="EF265" s="398"/>
      <c r="EG265" s="398"/>
      <c r="EH265" s="397"/>
      <c r="EI265" s="398"/>
      <c r="EJ265" s="398"/>
      <c r="EK265" s="398"/>
      <c r="EL265" s="398"/>
      <c r="EM265" s="398"/>
      <c r="EN265" s="398"/>
      <c r="EO265" s="386">
        <v>1.2</v>
      </c>
      <c r="EP265" s="386">
        <v>1.2</v>
      </c>
      <c r="EQ265" s="386">
        <v>1.2</v>
      </c>
      <c r="ER265" s="386">
        <v>1.1000000000000001</v>
      </c>
      <c r="ES265" s="386">
        <v>1.1000000000000001</v>
      </c>
      <c r="ET265" s="386">
        <v>1</v>
      </c>
      <c r="EU265" s="386">
        <v>1</v>
      </c>
      <c r="EV265" s="386">
        <v>0.9</v>
      </c>
      <c r="EW265" s="386">
        <v>0.9</v>
      </c>
      <c r="EX265" s="386">
        <v>0.8</v>
      </c>
      <c r="EY265" s="386">
        <v>0.8</v>
      </c>
      <c r="EZ265" s="386">
        <v>0.7</v>
      </c>
      <c r="FA265" s="385"/>
      <c r="FB265" s="385"/>
      <c r="FC265" s="385"/>
      <c r="FD265" s="385"/>
      <c r="FE265" s="398"/>
      <c r="FF265" s="398"/>
      <c r="FG265" s="398"/>
      <c r="FH265" s="398"/>
      <c r="FI265" s="386">
        <v>1.7</v>
      </c>
      <c r="FJ265" s="386">
        <v>1.5</v>
      </c>
      <c r="FK265" s="386">
        <v>1.5</v>
      </c>
      <c r="FL265" s="386">
        <v>1.4</v>
      </c>
      <c r="FM265" s="386">
        <v>1.4</v>
      </c>
      <c r="FN265" s="386">
        <v>1.3</v>
      </c>
      <c r="FO265" s="386">
        <v>1.3</v>
      </c>
      <c r="FP265" s="386">
        <v>1.3</v>
      </c>
      <c r="FQ265" s="386">
        <v>1.2</v>
      </c>
      <c r="FR265" s="386">
        <v>1.2</v>
      </c>
      <c r="FS265" s="386">
        <v>1.2</v>
      </c>
      <c r="FT265" s="386">
        <v>1.1000000000000001</v>
      </c>
      <c r="FU265" s="386">
        <v>1.1000000000000001</v>
      </c>
      <c r="FV265" s="386">
        <v>1.1000000000000001</v>
      </c>
      <c r="FW265" s="386">
        <v>1.1000000000000001</v>
      </c>
      <c r="FX265" s="386">
        <v>1</v>
      </c>
      <c r="FY265" s="386">
        <v>1</v>
      </c>
      <c r="FZ265" s="386">
        <v>1</v>
      </c>
      <c r="GA265" s="386">
        <v>1</v>
      </c>
      <c r="GB265" s="387"/>
      <c r="GC265" s="484">
        <v>36.656497269000006</v>
      </c>
      <c r="GD265" s="484">
        <v>46.160033598000012</v>
      </c>
      <c r="GE265" s="484">
        <v>60.118764489</v>
      </c>
      <c r="GF265" s="484">
        <v>66.472030107000009</v>
      </c>
      <c r="GG265" s="485">
        <v>79.125837146999999</v>
      </c>
      <c r="GH265" s="486">
        <v>7.2891200970000014</v>
      </c>
      <c r="GI265" s="484">
        <v>6.0105583440000014</v>
      </c>
      <c r="GJ265" s="484">
        <v>7.987715694000002</v>
      </c>
      <c r="GK265" s="484">
        <v>11.058900111000003</v>
      </c>
      <c r="GL265" s="484">
        <v>5.2196954040000012</v>
      </c>
      <c r="GM265" s="484">
        <v>4.8901691789999999</v>
      </c>
      <c r="GN265" s="484">
        <v>5.5360405799999999</v>
      </c>
      <c r="GO265" s="485">
        <v>7.7109136650000005</v>
      </c>
    </row>
    <row r="266" spans="1:197" hidden="1">
      <c r="A266" s="379" t="s">
        <v>886</v>
      </c>
      <c r="B266" s="403">
        <v>36.200000000000003</v>
      </c>
      <c r="C266" s="381">
        <v>240</v>
      </c>
      <c r="D266" s="381">
        <v>106</v>
      </c>
      <c r="E266" s="381">
        <v>8.6999999999999993</v>
      </c>
      <c r="F266" s="381">
        <v>13.1</v>
      </c>
      <c r="G266" s="381">
        <v>8.6999999999999993</v>
      </c>
      <c r="H266" s="382">
        <v>46.1</v>
      </c>
      <c r="I266" s="383">
        <v>3</v>
      </c>
      <c r="J266" s="487">
        <v>0.6</v>
      </c>
      <c r="K266" s="488"/>
      <c r="L266" s="369">
        <v>0.5</v>
      </c>
      <c r="M266" s="384">
        <v>0.6</v>
      </c>
      <c r="N266" s="480">
        <v>0.28299999999999997</v>
      </c>
      <c r="O266" s="371">
        <v>0.53300000000000003</v>
      </c>
      <c r="P266" s="371">
        <v>0.78300000000000003</v>
      </c>
      <c r="Q266" s="371">
        <v>0.48299999999999998</v>
      </c>
      <c r="R266" s="371">
        <f t="shared" si="24"/>
        <v>0.73299999999999998</v>
      </c>
      <c r="S266" s="371">
        <f t="shared" si="25"/>
        <v>0.98299999999999998</v>
      </c>
      <c r="T266" s="372">
        <f t="shared" si="26"/>
        <v>19.359646113995765</v>
      </c>
      <c r="U266" s="373"/>
      <c r="V266" s="372">
        <f t="shared" si="27"/>
        <v>14.988113120512848</v>
      </c>
      <c r="W266" s="373"/>
      <c r="X266" s="371">
        <v>0.67</v>
      </c>
      <c r="Y266" s="371">
        <v>0.72</v>
      </c>
      <c r="Z266" s="371">
        <v>0.83</v>
      </c>
      <c r="AA266" s="371">
        <v>1.46</v>
      </c>
      <c r="AB266" s="371">
        <v>1.88</v>
      </c>
      <c r="AC266" s="371">
        <v>3</v>
      </c>
      <c r="AD266" s="371">
        <v>3.3</v>
      </c>
      <c r="AE266" s="371">
        <v>3.6</v>
      </c>
      <c r="AF266" s="371">
        <v>4</v>
      </c>
      <c r="AG266" s="371">
        <v>5</v>
      </c>
      <c r="AH266" s="374" t="s">
        <v>587</v>
      </c>
      <c r="AI266" s="371">
        <v>0.27500000000000002</v>
      </c>
      <c r="AJ266" s="371">
        <v>0.40300000000000002</v>
      </c>
      <c r="AK266" s="371">
        <v>0.375</v>
      </c>
      <c r="AL266" s="371">
        <v>0.503</v>
      </c>
      <c r="AM266" s="371">
        <v>0.47499999999999998</v>
      </c>
      <c r="AN266" s="371">
        <v>0.60299999999999998</v>
      </c>
      <c r="AO266" s="371">
        <v>0.57499999999999996</v>
      </c>
      <c r="AP266" s="371">
        <v>0.70299999999999996</v>
      </c>
      <c r="AQ266" s="371">
        <v>1.68</v>
      </c>
      <c r="AR266" s="375">
        <v>1.47</v>
      </c>
      <c r="AS266" s="375">
        <v>1.8480000000000001</v>
      </c>
      <c r="AT266" s="375">
        <v>1.617</v>
      </c>
      <c r="AU266" s="376">
        <v>0.54</v>
      </c>
      <c r="AV266" s="377">
        <v>0.14000000000000001</v>
      </c>
      <c r="AW266" s="385"/>
      <c r="AX266" s="385"/>
      <c r="AY266" s="398"/>
      <c r="AZ266" s="398"/>
      <c r="BA266" s="398"/>
      <c r="BB266" s="398"/>
      <c r="BC266" s="398"/>
      <c r="BD266" s="398"/>
      <c r="BE266" s="397"/>
      <c r="BF266" s="398"/>
      <c r="BG266" s="398"/>
      <c r="BH266" s="398"/>
      <c r="BI266" s="398"/>
      <c r="BJ266" s="398"/>
      <c r="BK266" s="398"/>
      <c r="BL266" s="386">
        <v>0.6</v>
      </c>
      <c r="BM266" s="386">
        <v>0.6</v>
      </c>
      <c r="BN266" s="375">
        <v>0.6</v>
      </c>
      <c r="BO266" s="386">
        <v>0.6</v>
      </c>
      <c r="BP266" s="386">
        <v>0.6</v>
      </c>
      <c r="BQ266" s="386">
        <v>0.5</v>
      </c>
      <c r="BR266" s="386">
        <v>0.5</v>
      </c>
      <c r="BS266" s="386">
        <v>0.5</v>
      </c>
      <c r="BT266" s="386">
        <v>0.5</v>
      </c>
      <c r="BU266" s="386">
        <v>0.4</v>
      </c>
      <c r="BV266" s="386">
        <v>0.3</v>
      </c>
      <c r="BW266" s="386">
        <v>0.3</v>
      </c>
      <c r="BX266" s="385"/>
      <c r="BY266" s="385"/>
      <c r="BZ266" s="398"/>
      <c r="CA266" s="398"/>
      <c r="CB266" s="398"/>
      <c r="CC266" s="398"/>
      <c r="CD266" s="398"/>
      <c r="CE266" s="398"/>
      <c r="CF266" s="397"/>
      <c r="CG266" s="398"/>
      <c r="CH266" s="398"/>
      <c r="CI266" s="398"/>
      <c r="CJ266" s="398"/>
      <c r="CK266" s="398"/>
      <c r="CL266" s="398"/>
      <c r="CM266" s="386">
        <v>1</v>
      </c>
      <c r="CN266" s="386">
        <v>1</v>
      </c>
      <c r="CO266" s="375">
        <v>0.9</v>
      </c>
      <c r="CP266" s="386">
        <v>0.9</v>
      </c>
      <c r="CQ266" s="386">
        <v>0.9</v>
      </c>
      <c r="CR266" s="386">
        <v>0.8</v>
      </c>
      <c r="CS266" s="386">
        <v>0.8</v>
      </c>
      <c r="CT266" s="386">
        <v>0.8</v>
      </c>
      <c r="CU266" s="386">
        <v>0.7</v>
      </c>
      <c r="CV266" s="386">
        <v>0.7</v>
      </c>
      <c r="CW266" s="386">
        <v>0.5</v>
      </c>
      <c r="CX266" s="375">
        <v>0.5</v>
      </c>
      <c r="CY266" s="385"/>
      <c r="CZ266" s="385"/>
      <c r="DA266" s="398"/>
      <c r="DB266" s="398"/>
      <c r="DC266" s="398"/>
      <c r="DD266" s="398"/>
      <c r="DE266" s="398"/>
      <c r="DF266" s="398"/>
      <c r="DG266" s="397"/>
      <c r="DH266" s="398"/>
      <c r="DI266" s="398"/>
      <c r="DJ266" s="398"/>
      <c r="DK266" s="398"/>
      <c r="DL266" s="398"/>
      <c r="DM266" s="398"/>
      <c r="DN266" s="386">
        <v>1.1000000000000001</v>
      </c>
      <c r="DO266" s="386">
        <v>1.1000000000000001</v>
      </c>
      <c r="DP266" s="386">
        <v>1.1000000000000001</v>
      </c>
      <c r="DQ266" s="386">
        <v>1</v>
      </c>
      <c r="DR266" s="386">
        <v>1</v>
      </c>
      <c r="DS266" s="386">
        <v>0.9</v>
      </c>
      <c r="DT266" s="386">
        <v>0.9</v>
      </c>
      <c r="DU266" s="386">
        <v>0.8</v>
      </c>
      <c r="DV266" s="386">
        <v>0.8</v>
      </c>
      <c r="DW266" s="386">
        <v>0.7</v>
      </c>
      <c r="DX266" s="386">
        <v>0.7</v>
      </c>
      <c r="DY266" s="386">
        <v>0.6</v>
      </c>
      <c r="DZ266" s="385"/>
      <c r="EA266" s="385"/>
      <c r="EB266" s="398"/>
      <c r="EC266" s="398"/>
      <c r="ED266" s="398"/>
      <c r="EE266" s="398"/>
      <c r="EF266" s="398"/>
      <c r="EG266" s="398"/>
      <c r="EH266" s="397"/>
      <c r="EI266" s="398"/>
      <c r="EJ266" s="398"/>
      <c r="EK266" s="398"/>
      <c r="EL266" s="398"/>
      <c r="EM266" s="398"/>
      <c r="EN266" s="398"/>
      <c r="EO266" s="386">
        <v>1.2</v>
      </c>
      <c r="EP266" s="386">
        <v>1.2</v>
      </c>
      <c r="EQ266" s="386">
        <v>1.2</v>
      </c>
      <c r="ER266" s="386">
        <v>1.1000000000000001</v>
      </c>
      <c r="ES266" s="386">
        <v>1.1000000000000001</v>
      </c>
      <c r="ET266" s="386">
        <v>1</v>
      </c>
      <c r="EU266" s="386">
        <v>1</v>
      </c>
      <c r="EV266" s="386">
        <v>0.9</v>
      </c>
      <c r="EW266" s="386">
        <v>0.9</v>
      </c>
      <c r="EX266" s="386">
        <v>0.8</v>
      </c>
      <c r="EY266" s="386">
        <v>0.8</v>
      </c>
      <c r="EZ266" s="386">
        <v>0.7</v>
      </c>
      <c r="FA266" s="385"/>
      <c r="FB266" s="385"/>
      <c r="FC266" s="385"/>
      <c r="FD266" s="385"/>
      <c r="FE266" s="398"/>
      <c r="FF266" s="398"/>
      <c r="FG266" s="398"/>
      <c r="FH266" s="398"/>
      <c r="FI266" s="386">
        <v>1.8</v>
      </c>
      <c r="FJ266" s="386">
        <v>1.8</v>
      </c>
      <c r="FK266" s="386">
        <v>1.8</v>
      </c>
      <c r="FL266" s="386">
        <v>1.8</v>
      </c>
      <c r="FM266" s="386">
        <v>1.8</v>
      </c>
      <c r="FN266" s="386">
        <v>1.8</v>
      </c>
      <c r="FO266" s="386">
        <v>1.7</v>
      </c>
      <c r="FP266" s="386">
        <v>1.7</v>
      </c>
      <c r="FQ266" s="386">
        <v>1.7</v>
      </c>
      <c r="FR266" s="386">
        <v>1.7</v>
      </c>
      <c r="FS266" s="386">
        <v>1.5</v>
      </c>
      <c r="FT266" s="386">
        <v>1.5</v>
      </c>
      <c r="FU266" s="386">
        <v>1.4</v>
      </c>
      <c r="FV266" s="386">
        <v>1.4</v>
      </c>
      <c r="FW266" s="386">
        <v>1.4</v>
      </c>
      <c r="FX266" s="386">
        <v>1.3</v>
      </c>
      <c r="FY266" s="386">
        <v>1.3</v>
      </c>
      <c r="FZ266" s="386">
        <v>1.2</v>
      </c>
      <c r="GA266" s="386">
        <v>1.2</v>
      </c>
      <c r="GB266" s="387"/>
      <c r="GC266" s="484">
        <v>36.656497269000006</v>
      </c>
      <c r="GD266" s="484">
        <v>46.160033598000012</v>
      </c>
      <c r="GE266" s="484">
        <v>60.118764489</v>
      </c>
      <c r="GF266" s="484">
        <v>66.472030107000009</v>
      </c>
      <c r="GG266" s="485">
        <v>79.125837146999999</v>
      </c>
      <c r="GH266" s="486">
        <v>7.2891200970000014</v>
      </c>
      <c r="GI266" s="484">
        <v>6.0105583440000014</v>
      </c>
      <c r="GJ266" s="484">
        <v>7.987715694000002</v>
      </c>
      <c r="GK266" s="484">
        <v>11.058900111000003</v>
      </c>
      <c r="GL266" s="484">
        <v>5.2196954040000012</v>
      </c>
      <c r="GM266" s="484">
        <v>4.8901691789999999</v>
      </c>
      <c r="GN266" s="484">
        <v>5.5360405799999999</v>
      </c>
      <c r="GO266" s="485">
        <v>7.7109136650000005</v>
      </c>
    </row>
    <row r="267" spans="1:197" hidden="1">
      <c r="A267" s="379" t="s">
        <v>887</v>
      </c>
      <c r="B267" s="403">
        <v>41.9</v>
      </c>
      <c r="C267" s="381">
        <v>260</v>
      </c>
      <c r="D267" s="381">
        <v>113</v>
      </c>
      <c r="E267" s="381">
        <v>9.4</v>
      </c>
      <c r="F267" s="381">
        <v>14.1</v>
      </c>
      <c r="G267" s="381">
        <v>9.4</v>
      </c>
      <c r="H267" s="382">
        <v>53.3</v>
      </c>
      <c r="I267" s="383">
        <v>3</v>
      </c>
      <c r="J267" s="487">
        <v>0.6</v>
      </c>
      <c r="K267" s="488"/>
      <c r="L267" s="369">
        <v>0.5</v>
      </c>
      <c r="M267" s="384">
        <v>0.6</v>
      </c>
      <c r="N267" s="480">
        <v>0.30499999999999999</v>
      </c>
      <c r="O267" s="371">
        <v>0.55500000000000005</v>
      </c>
      <c r="P267" s="371">
        <v>0.80500000000000005</v>
      </c>
      <c r="Q267" s="371">
        <v>0.505</v>
      </c>
      <c r="R267" s="371">
        <f t="shared" si="24"/>
        <v>0.755</v>
      </c>
      <c r="S267" s="371">
        <f t="shared" si="25"/>
        <v>1.0049999999999999</v>
      </c>
      <c r="T267" s="372">
        <f t="shared" si="26"/>
        <v>19.359646113995765</v>
      </c>
      <c r="U267" s="373"/>
      <c r="V267" s="372">
        <f t="shared" si="27"/>
        <v>14.988113120512848</v>
      </c>
      <c r="W267" s="373"/>
      <c r="X267" s="371">
        <v>0.67</v>
      </c>
      <c r="Y267" s="371">
        <v>0.72</v>
      </c>
      <c r="Z267" s="371">
        <v>0.83</v>
      </c>
      <c r="AA267" s="371">
        <v>1.46</v>
      </c>
      <c r="AB267" s="371">
        <v>1.88</v>
      </c>
      <c r="AC267" s="371">
        <v>3</v>
      </c>
      <c r="AD267" s="371">
        <v>3.3</v>
      </c>
      <c r="AE267" s="371">
        <v>3.6</v>
      </c>
      <c r="AF267" s="371">
        <v>4</v>
      </c>
      <c r="AG267" s="371">
        <v>5</v>
      </c>
      <c r="AH267" s="374" t="s">
        <v>587</v>
      </c>
      <c r="AI267" s="371">
        <v>0.27500000000000002</v>
      </c>
      <c r="AJ267" s="371">
        <v>0.40300000000000002</v>
      </c>
      <c r="AK267" s="371">
        <v>0.375</v>
      </c>
      <c r="AL267" s="371">
        <v>0.503</v>
      </c>
      <c r="AM267" s="371">
        <v>0.47499999999999998</v>
      </c>
      <c r="AN267" s="371">
        <v>0.60299999999999998</v>
      </c>
      <c r="AO267" s="371">
        <v>0.57499999999999996</v>
      </c>
      <c r="AP267" s="371">
        <v>0.70299999999999996</v>
      </c>
      <c r="AQ267" s="371">
        <v>1.68</v>
      </c>
      <c r="AR267" s="375">
        <v>1.47</v>
      </c>
      <c r="AS267" s="375">
        <v>1.8480000000000001</v>
      </c>
      <c r="AT267" s="375">
        <v>1.617</v>
      </c>
      <c r="AU267" s="376">
        <v>0.54</v>
      </c>
      <c r="AV267" s="377">
        <v>0.14000000000000001</v>
      </c>
      <c r="AW267" s="385"/>
      <c r="AX267" s="385"/>
      <c r="AY267" s="398"/>
      <c r="AZ267" s="398"/>
      <c r="BA267" s="398"/>
      <c r="BB267" s="398"/>
      <c r="BC267" s="398"/>
      <c r="BD267" s="398"/>
      <c r="BE267" s="397"/>
      <c r="BF267" s="398"/>
      <c r="BG267" s="398"/>
      <c r="BH267" s="398"/>
      <c r="BI267" s="398"/>
      <c r="BJ267" s="398"/>
      <c r="BK267" s="398"/>
      <c r="BL267" s="386">
        <v>0.6</v>
      </c>
      <c r="BM267" s="386">
        <v>0.6</v>
      </c>
      <c r="BN267" s="375">
        <v>0.6</v>
      </c>
      <c r="BO267" s="386">
        <v>0.6</v>
      </c>
      <c r="BP267" s="386">
        <v>0.6</v>
      </c>
      <c r="BQ267" s="386">
        <v>0.5</v>
      </c>
      <c r="BR267" s="386">
        <v>0.5</v>
      </c>
      <c r="BS267" s="386">
        <v>0.5</v>
      </c>
      <c r="BT267" s="386">
        <v>0.5</v>
      </c>
      <c r="BU267" s="386">
        <v>0.4</v>
      </c>
      <c r="BV267" s="386">
        <v>0.3</v>
      </c>
      <c r="BW267" s="386">
        <v>0.3</v>
      </c>
      <c r="BX267" s="385"/>
      <c r="BY267" s="385"/>
      <c r="BZ267" s="398"/>
      <c r="CA267" s="398"/>
      <c r="CB267" s="398"/>
      <c r="CC267" s="398"/>
      <c r="CD267" s="398"/>
      <c r="CE267" s="398"/>
      <c r="CF267" s="397"/>
      <c r="CG267" s="398"/>
      <c r="CH267" s="398"/>
      <c r="CI267" s="398"/>
      <c r="CJ267" s="398"/>
      <c r="CK267" s="398"/>
      <c r="CL267" s="398"/>
      <c r="CM267" s="386">
        <v>1</v>
      </c>
      <c r="CN267" s="386">
        <v>1</v>
      </c>
      <c r="CO267" s="375">
        <v>0.9</v>
      </c>
      <c r="CP267" s="386">
        <v>0.9</v>
      </c>
      <c r="CQ267" s="386">
        <v>0.9</v>
      </c>
      <c r="CR267" s="386">
        <v>0.8</v>
      </c>
      <c r="CS267" s="386">
        <v>0.8</v>
      </c>
      <c r="CT267" s="386">
        <v>0.8</v>
      </c>
      <c r="CU267" s="386">
        <v>0.7</v>
      </c>
      <c r="CV267" s="386">
        <v>0.7</v>
      </c>
      <c r="CW267" s="386">
        <v>0.5</v>
      </c>
      <c r="CX267" s="375">
        <v>0.5</v>
      </c>
      <c r="CY267" s="385"/>
      <c r="CZ267" s="385"/>
      <c r="DA267" s="398"/>
      <c r="DB267" s="398"/>
      <c r="DC267" s="398"/>
      <c r="DD267" s="398"/>
      <c r="DE267" s="398"/>
      <c r="DF267" s="398"/>
      <c r="DG267" s="397"/>
      <c r="DH267" s="398"/>
      <c r="DI267" s="398"/>
      <c r="DJ267" s="398"/>
      <c r="DK267" s="398"/>
      <c r="DL267" s="398"/>
      <c r="DM267" s="398"/>
      <c r="DN267" s="386">
        <v>1.1000000000000001</v>
      </c>
      <c r="DO267" s="386">
        <v>1.1000000000000001</v>
      </c>
      <c r="DP267" s="386">
        <v>1.1000000000000001</v>
      </c>
      <c r="DQ267" s="386">
        <v>1</v>
      </c>
      <c r="DR267" s="386">
        <v>1</v>
      </c>
      <c r="DS267" s="386">
        <v>0.9</v>
      </c>
      <c r="DT267" s="386">
        <v>0.9</v>
      </c>
      <c r="DU267" s="386">
        <v>0.8</v>
      </c>
      <c r="DV267" s="386">
        <v>0.8</v>
      </c>
      <c r="DW267" s="386">
        <v>0.7</v>
      </c>
      <c r="DX267" s="386">
        <v>0.7</v>
      </c>
      <c r="DY267" s="386">
        <v>0.6</v>
      </c>
      <c r="DZ267" s="385"/>
      <c r="EA267" s="385"/>
      <c r="EB267" s="398"/>
      <c r="EC267" s="398"/>
      <c r="ED267" s="398"/>
      <c r="EE267" s="398"/>
      <c r="EF267" s="398"/>
      <c r="EG267" s="398"/>
      <c r="EH267" s="397"/>
      <c r="EI267" s="398"/>
      <c r="EJ267" s="398"/>
      <c r="EK267" s="398"/>
      <c r="EL267" s="398"/>
      <c r="EM267" s="398"/>
      <c r="EN267" s="398"/>
      <c r="EO267" s="386">
        <v>1.2</v>
      </c>
      <c r="EP267" s="386">
        <v>1.2</v>
      </c>
      <c r="EQ267" s="386">
        <v>1.2</v>
      </c>
      <c r="ER267" s="386">
        <v>1.1000000000000001</v>
      </c>
      <c r="ES267" s="386">
        <v>1.1000000000000001</v>
      </c>
      <c r="ET267" s="386">
        <v>1</v>
      </c>
      <c r="EU267" s="386">
        <v>1</v>
      </c>
      <c r="EV267" s="386">
        <v>0.9</v>
      </c>
      <c r="EW267" s="386">
        <v>0.9</v>
      </c>
      <c r="EX267" s="386">
        <v>0.8</v>
      </c>
      <c r="EY267" s="386">
        <v>0.8</v>
      </c>
      <c r="EZ267" s="386">
        <v>0.7</v>
      </c>
      <c r="FA267" s="385"/>
      <c r="FB267" s="385"/>
      <c r="FC267" s="385"/>
      <c r="FD267" s="385"/>
      <c r="FE267" s="398"/>
      <c r="FF267" s="398"/>
      <c r="FG267" s="398"/>
      <c r="FH267" s="398"/>
      <c r="FI267" s="386">
        <v>1.8</v>
      </c>
      <c r="FJ267" s="386">
        <v>1.8</v>
      </c>
      <c r="FK267" s="386">
        <v>1.8</v>
      </c>
      <c r="FL267" s="386">
        <v>1.8</v>
      </c>
      <c r="FM267" s="386">
        <v>1.8</v>
      </c>
      <c r="FN267" s="386">
        <v>1.8</v>
      </c>
      <c r="FO267" s="386">
        <v>1.7</v>
      </c>
      <c r="FP267" s="386">
        <v>1.7</v>
      </c>
      <c r="FQ267" s="386">
        <v>1.7</v>
      </c>
      <c r="FR267" s="386">
        <v>1.7</v>
      </c>
      <c r="FS267" s="386">
        <v>1.5</v>
      </c>
      <c r="FT267" s="386">
        <v>1.5</v>
      </c>
      <c r="FU267" s="386">
        <v>1.4</v>
      </c>
      <c r="FV267" s="386">
        <v>1.4</v>
      </c>
      <c r="FW267" s="386">
        <v>1.4</v>
      </c>
      <c r="FX267" s="386">
        <v>1.3</v>
      </c>
      <c r="FY267" s="386">
        <v>1.3</v>
      </c>
      <c r="FZ267" s="386">
        <v>1.2</v>
      </c>
      <c r="GA267" s="386">
        <v>1.2</v>
      </c>
      <c r="GB267" s="387"/>
      <c r="GC267" s="484">
        <v>36.986023494000001</v>
      </c>
      <c r="GD267" s="484">
        <v>46.555465068000004</v>
      </c>
      <c r="GE267" s="484">
        <v>60.593282253000012</v>
      </c>
      <c r="GF267" s="484">
        <v>66.472030107000009</v>
      </c>
      <c r="GG267" s="485">
        <v>79.389458127000012</v>
      </c>
      <c r="GH267" s="486">
        <v>7.2891200970000014</v>
      </c>
      <c r="GI267" s="484">
        <v>6.0105583440000014</v>
      </c>
      <c r="GJ267" s="484">
        <v>7.987715694000002</v>
      </c>
      <c r="GK267" s="484">
        <v>11.058900111000003</v>
      </c>
      <c r="GL267" s="484">
        <v>5.2196954040000012</v>
      </c>
      <c r="GM267" s="484">
        <v>4.8901691789999999</v>
      </c>
      <c r="GN267" s="484">
        <v>5.5360405799999999</v>
      </c>
      <c r="GO267" s="485">
        <v>7.7109136650000005</v>
      </c>
    </row>
    <row r="268" spans="1:197" hidden="1">
      <c r="A268" s="379" t="s">
        <v>888</v>
      </c>
      <c r="B268" s="403">
        <v>47.9</v>
      </c>
      <c r="C268" s="381">
        <v>280</v>
      </c>
      <c r="D268" s="381">
        <v>119</v>
      </c>
      <c r="E268" s="381">
        <v>10.1</v>
      </c>
      <c r="F268" s="381">
        <v>15.2</v>
      </c>
      <c r="G268" s="381">
        <v>10.1</v>
      </c>
      <c r="H268" s="382">
        <v>61</v>
      </c>
      <c r="I268" s="383">
        <v>3</v>
      </c>
      <c r="J268" s="487">
        <v>0.6</v>
      </c>
      <c r="K268" s="488"/>
      <c r="L268" s="369">
        <v>0.5</v>
      </c>
      <c r="M268" s="384">
        <v>0.6</v>
      </c>
      <c r="N268" s="480">
        <v>0.33200000000000002</v>
      </c>
      <c r="O268" s="371">
        <v>0.58199999999999996</v>
      </c>
      <c r="P268" s="371">
        <v>0.83199999999999996</v>
      </c>
      <c r="Q268" s="371">
        <v>0.53200000000000003</v>
      </c>
      <c r="R268" s="371">
        <f t="shared" si="24"/>
        <v>0.78200000000000003</v>
      </c>
      <c r="S268" s="371">
        <f t="shared" si="25"/>
        <v>1.032</v>
      </c>
      <c r="T268" s="372">
        <f t="shared" si="26"/>
        <v>19.359646113995765</v>
      </c>
      <c r="U268" s="373"/>
      <c r="V268" s="372">
        <f t="shared" si="27"/>
        <v>14.988113120512848</v>
      </c>
      <c r="W268" s="373"/>
      <c r="X268" s="371">
        <v>0.67</v>
      </c>
      <c r="Y268" s="371">
        <v>0.72</v>
      </c>
      <c r="Z268" s="371">
        <v>0.83</v>
      </c>
      <c r="AA268" s="371">
        <v>1.46</v>
      </c>
      <c r="AB268" s="371">
        <v>1.88</v>
      </c>
      <c r="AC268" s="371">
        <v>3</v>
      </c>
      <c r="AD268" s="371">
        <v>3.3</v>
      </c>
      <c r="AE268" s="371">
        <v>3.6</v>
      </c>
      <c r="AF268" s="371">
        <v>4</v>
      </c>
      <c r="AG268" s="371">
        <v>5</v>
      </c>
      <c r="AH268" s="374" t="s">
        <v>587</v>
      </c>
      <c r="AI268" s="371">
        <v>0.27500000000000002</v>
      </c>
      <c r="AJ268" s="371">
        <v>0.35099999999999998</v>
      </c>
      <c r="AK268" s="371">
        <v>0.375</v>
      </c>
      <c r="AL268" s="371">
        <v>0.45100000000000001</v>
      </c>
      <c r="AM268" s="371">
        <v>0.47499999999999998</v>
      </c>
      <c r="AN268" s="371">
        <v>0.55100000000000005</v>
      </c>
      <c r="AO268" s="371">
        <v>0.57499999999999996</v>
      </c>
      <c r="AP268" s="371">
        <v>0.65100000000000002</v>
      </c>
      <c r="AQ268" s="371">
        <v>1.68</v>
      </c>
      <c r="AR268" s="375">
        <v>1.47</v>
      </c>
      <c r="AS268" s="375">
        <v>1.8480000000000001</v>
      </c>
      <c r="AT268" s="375">
        <v>1.617</v>
      </c>
      <c r="AU268" s="376">
        <v>0.54</v>
      </c>
      <c r="AV268" s="377">
        <v>0.14000000000000001</v>
      </c>
      <c r="AW268" s="385"/>
      <c r="AX268" s="385"/>
      <c r="AY268" s="398"/>
      <c r="AZ268" s="398"/>
      <c r="BA268" s="398"/>
      <c r="BB268" s="398"/>
      <c r="BC268" s="398"/>
      <c r="BD268" s="398"/>
      <c r="BE268" s="397"/>
      <c r="BF268" s="398"/>
      <c r="BG268" s="398"/>
      <c r="BH268" s="398"/>
      <c r="BI268" s="398"/>
      <c r="BJ268" s="398"/>
      <c r="BK268" s="398"/>
      <c r="BL268" s="386">
        <v>0.6</v>
      </c>
      <c r="BM268" s="386">
        <v>0.6</v>
      </c>
      <c r="BN268" s="375">
        <v>0.6</v>
      </c>
      <c r="BO268" s="386">
        <v>0.6</v>
      </c>
      <c r="BP268" s="386">
        <v>0.6</v>
      </c>
      <c r="BQ268" s="386">
        <v>0.5</v>
      </c>
      <c r="BR268" s="386">
        <v>0.5</v>
      </c>
      <c r="BS268" s="386">
        <v>0.5</v>
      </c>
      <c r="BT268" s="386">
        <v>0.5</v>
      </c>
      <c r="BU268" s="386">
        <v>0.4</v>
      </c>
      <c r="BV268" s="386">
        <v>0.3</v>
      </c>
      <c r="BW268" s="386">
        <v>0.3</v>
      </c>
      <c r="BX268" s="385"/>
      <c r="BY268" s="385"/>
      <c r="BZ268" s="398"/>
      <c r="CA268" s="398"/>
      <c r="CB268" s="398"/>
      <c r="CC268" s="398"/>
      <c r="CD268" s="398"/>
      <c r="CE268" s="398"/>
      <c r="CF268" s="397"/>
      <c r="CG268" s="398"/>
      <c r="CH268" s="398"/>
      <c r="CI268" s="398"/>
      <c r="CJ268" s="398"/>
      <c r="CK268" s="398"/>
      <c r="CL268" s="398"/>
      <c r="CM268" s="386">
        <v>1</v>
      </c>
      <c r="CN268" s="386">
        <v>1</v>
      </c>
      <c r="CO268" s="375">
        <v>0.9</v>
      </c>
      <c r="CP268" s="386">
        <v>0.9</v>
      </c>
      <c r="CQ268" s="386">
        <v>0.9</v>
      </c>
      <c r="CR268" s="386">
        <v>0.8</v>
      </c>
      <c r="CS268" s="386">
        <v>0.8</v>
      </c>
      <c r="CT268" s="386">
        <v>0.8</v>
      </c>
      <c r="CU268" s="386">
        <v>0.7</v>
      </c>
      <c r="CV268" s="386">
        <v>0.7</v>
      </c>
      <c r="CW268" s="386">
        <v>0.5</v>
      </c>
      <c r="CX268" s="375">
        <v>0.5</v>
      </c>
      <c r="CY268" s="385"/>
      <c r="CZ268" s="385"/>
      <c r="DA268" s="398"/>
      <c r="DB268" s="398"/>
      <c r="DC268" s="398"/>
      <c r="DD268" s="398"/>
      <c r="DE268" s="398"/>
      <c r="DF268" s="398"/>
      <c r="DG268" s="397"/>
      <c r="DH268" s="398"/>
      <c r="DI268" s="398"/>
      <c r="DJ268" s="398"/>
      <c r="DK268" s="398"/>
      <c r="DL268" s="398"/>
      <c r="DM268" s="398"/>
      <c r="DN268" s="386">
        <v>1.1000000000000001</v>
      </c>
      <c r="DO268" s="386">
        <v>1.1000000000000001</v>
      </c>
      <c r="DP268" s="386">
        <v>1.1000000000000001</v>
      </c>
      <c r="DQ268" s="386">
        <v>1</v>
      </c>
      <c r="DR268" s="386">
        <v>1</v>
      </c>
      <c r="DS268" s="386">
        <v>0.9</v>
      </c>
      <c r="DT268" s="386">
        <v>0.9</v>
      </c>
      <c r="DU268" s="386">
        <v>0.8</v>
      </c>
      <c r="DV268" s="386">
        <v>0.8</v>
      </c>
      <c r="DW268" s="386">
        <v>0.7</v>
      </c>
      <c r="DX268" s="386">
        <v>0.7</v>
      </c>
      <c r="DY268" s="386">
        <v>0.6</v>
      </c>
      <c r="DZ268" s="385"/>
      <c r="EA268" s="385"/>
      <c r="EB268" s="398"/>
      <c r="EC268" s="398"/>
      <c r="ED268" s="398"/>
      <c r="EE268" s="398"/>
      <c r="EF268" s="398"/>
      <c r="EG268" s="398"/>
      <c r="EH268" s="397"/>
      <c r="EI268" s="398"/>
      <c r="EJ268" s="398"/>
      <c r="EK268" s="398"/>
      <c r="EL268" s="398"/>
      <c r="EM268" s="398"/>
      <c r="EN268" s="398"/>
      <c r="EO268" s="386">
        <v>1.2</v>
      </c>
      <c r="EP268" s="386">
        <v>1.2</v>
      </c>
      <c r="EQ268" s="386">
        <v>1.2</v>
      </c>
      <c r="ER268" s="386">
        <v>1.1000000000000001</v>
      </c>
      <c r="ES268" s="386">
        <v>1.1000000000000001</v>
      </c>
      <c r="ET268" s="386">
        <v>1</v>
      </c>
      <c r="EU268" s="386">
        <v>1</v>
      </c>
      <c r="EV268" s="386">
        <v>0.9</v>
      </c>
      <c r="EW268" s="386">
        <v>0.9</v>
      </c>
      <c r="EX268" s="386">
        <v>0.8</v>
      </c>
      <c r="EY268" s="386">
        <v>0.8</v>
      </c>
      <c r="EZ268" s="386">
        <v>0.7</v>
      </c>
      <c r="FA268" s="385"/>
      <c r="FB268" s="385"/>
      <c r="FC268" s="385"/>
      <c r="FD268" s="385"/>
      <c r="FE268" s="398"/>
      <c r="FF268" s="398"/>
      <c r="FG268" s="398"/>
      <c r="FH268" s="398"/>
      <c r="FI268" s="386">
        <v>1.8</v>
      </c>
      <c r="FJ268" s="386">
        <v>1.8</v>
      </c>
      <c r="FK268" s="386">
        <v>1.8</v>
      </c>
      <c r="FL268" s="386">
        <v>1.8</v>
      </c>
      <c r="FM268" s="386">
        <v>1.8</v>
      </c>
      <c r="FN268" s="386">
        <v>1.8</v>
      </c>
      <c r="FO268" s="386">
        <v>1.7</v>
      </c>
      <c r="FP268" s="386">
        <v>1.7</v>
      </c>
      <c r="FQ268" s="386">
        <v>1.7</v>
      </c>
      <c r="FR268" s="386">
        <v>1.7</v>
      </c>
      <c r="FS268" s="386">
        <v>1.5</v>
      </c>
      <c r="FT268" s="386">
        <v>1.5</v>
      </c>
      <c r="FU268" s="386">
        <v>1.4</v>
      </c>
      <c r="FV268" s="386">
        <v>1.4</v>
      </c>
      <c r="FW268" s="386">
        <v>1.4</v>
      </c>
      <c r="FX268" s="386">
        <v>1.3</v>
      </c>
      <c r="FY268" s="386">
        <v>1.3</v>
      </c>
      <c r="FZ268" s="386">
        <v>1.2</v>
      </c>
      <c r="GA268" s="386">
        <v>1.2</v>
      </c>
      <c r="GB268" s="387"/>
      <c r="GC268" s="484">
        <v>36.986023494000001</v>
      </c>
      <c r="GD268" s="484">
        <v>46.555465068000004</v>
      </c>
      <c r="GE268" s="484">
        <v>60.593282253000012</v>
      </c>
      <c r="GF268" s="484">
        <v>66.999272066999993</v>
      </c>
      <c r="GG268" s="485">
        <v>79.389458127000012</v>
      </c>
      <c r="GH268" s="486">
        <v>7.2891200970000014</v>
      </c>
      <c r="GI268" s="484">
        <v>6.0105583440000014</v>
      </c>
      <c r="GJ268" s="484">
        <v>7.987715694000002</v>
      </c>
      <c r="GK268" s="484">
        <v>11.058900111000003</v>
      </c>
      <c r="GL268" s="484">
        <v>5.2196954040000012</v>
      </c>
      <c r="GM268" s="484">
        <v>4.8901691789999999</v>
      </c>
      <c r="GN268" s="484">
        <v>5.5360405799999999</v>
      </c>
      <c r="GO268" s="485">
        <v>7.7109136650000005</v>
      </c>
    </row>
    <row r="269" spans="1:197" hidden="1">
      <c r="A269" s="379" t="s">
        <v>889</v>
      </c>
      <c r="B269" s="403">
        <v>54.2</v>
      </c>
      <c r="C269" s="381">
        <v>300</v>
      </c>
      <c r="D269" s="381">
        <v>125</v>
      </c>
      <c r="E269" s="381">
        <v>10.8</v>
      </c>
      <c r="F269" s="381">
        <v>16.2</v>
      </c>
      <c r="G269" s="381">
        <v>10.8</v>
      </c>
      <c r="H269" s="382">
        <v>69</v>
      </c>
      <c r="I269" s="383">
        <v>3</v>
      </c>
      <c r="J269" s="487">
        <v>0.6</v>
      </c>
      <c r="K269" s="488"/>
      <c r="L269" s="369">
        <v>0.5</v>
      </c>
      <c r="M269" s="384">
        <v>0.6</v>
      </c>
      <c r="N269" s="480">
        <v>0.35099999999999998</v>
      </c>
      <c r="O269" s="371">
        <v>0.60099999999999998</v>
      </c>
      <c r="P269" s="371">
        <v>0.85099999999999998</v>
      </c>
      <c r="Q269" s="371">
        <v>0.55100000000000005</v>
      </c>
      <c r="R269" s="371">
        <f t="shared" si="24"/>
        <v>0.80100000000000005</v>
      </c>
      <c r="S269" s="371">
        <f t="shared" si="25"/>
        <v>1.0510000000000002</v>
      </c>
      <c r="T269" s="372">
        <f t="shared" si="26"/>
        <v>19.359646113995765</v>
      </c>
      <c r="U269" s="373"/>
      <c r="V269" s="372">
        <f t="shared" si="27"/>
        <v>14.988113120512848</v>
      </c>
      <c r="W269" s="373"/>
      <c r="X269" s="371">
        <v>0.67</v>
      </c>
      <c r="Y269" s="371">
        <v>0.72</v>
      </c>
      <c r="Z269" s="371">
        <v>0.83</v>
      </c>
      <c r="AA269" s="371">
        <v>1.46</v>
      </c>
      <c r="AB269" s="371">
        <v>1.88</v>
      </c>
      <c r="AC269" s="371">
        <v>3</v>
      </c>
      <c r="AD269" s="371">
        <v>3.3</v>
      </c>
      <c r="AE269" s="371">
        <v>3.6</v>
      </c>
      <c r="AF269" s="371">
        <v>4</v>
      </c>
      <c r="AG269" s="371">
        <v>5</v>
      </c>
      <c r="AH269" s="374" t="s">
        <v>587</v>
      </c>
      <c r="AI269" s="371">
        <v>0.27500000000000002</v>
      </c>
      <c r="AJ269" s="371">
        <v>0.35099999999999998</v>
      </c>
      <c r="AK269" s="371">
        <v>0.375</v>
      </c>
      <c r="AL269" s="371">
        <v>0.45100000000000001</v>
      </c>
      <c r="AM269" s="371">
        <v>0.47499999999999998</v>
      </c>
      <c r="AN269" s="371">
        <v>0.55100000000000005</v>
      </c>
      <c r="AO269" s="371">
        <v>0.57499999999999996</v>
      </c>
      <c r="AP269" s="371">
        <v>0.65100000000000002</v>
      </c>
      <c r="AQ269" s="371">
        <v>1.68</v>
      </c>
      <c r="AR269" s="375">
        <v>1.47</v>
      </c>
      <c r="AS269" s="375">
        <v>1.8480000000000001</v>
      </c>
      <c r="AT269" s="375">
        <v>1.617</v>
      </c>
      <c r="AU269" s="376">
        <v>0.54</v>
      </c>
      <c r="AV269" s="377">
        <v>0.14000000000000001</v>
      </c>
      <c r="AW269" s="385"/>
      <c r="AX269" s="385"/>
      <c r="AY269" s="398"/>
      <c r="AZ269" s="398"/>
      <c r="BA269" s="398"/>
      <c r="BB269" s="398"/>
      <c r="BC269" s="398"/>
      <c r="BD269" s="398"/>
      <c r="BE269" s="397"/>
      <c r="BF269" s="398"/>
      <c r="BG269" s="398"/>
      <c r="BH269" s="398"/>
      <c r="BI269" s="398"/>
      <c r="BJ269" s="398"/>
      <c r="BK269" s="398"/>
      <c r="BL269" s="386">
        <v>0.6</v>
      </c>
      <c r="BM269" s="386">
        <v>0.6</v>
      </c>
      <c r="BN269" s="375">
        <v>0.6</v>
      </c>
      <c r="BO269" s="386">
        <v>0.6</v>
      </c>
      <c r="BP269" s="386">
        <v>0.6</v>
      </c>
      <c r="BQ269" s="386">
        <v>0.5</v>
      </c>
      <c r="BR269" s="386">
        <v>0.5</v>
      </c>
      <c r="BS269" s="386">
        <v>0.5</v>
      </c>
      <c r="BT269" s="386">
        <v>0.5</v>
      </c>
      <c r="BU269" s="386">
        <v>0.4</v>
      </c>
      <c r="BV269" s="386">
        <v>0.3</v>
      </c>
      <c r="BW269" s="386">
        <v>0.3</v>
      </c>
      <c r="BX269" s="385"/>
      <c r="BY269" s="385"/>
      <c r="BZ269" s="398"/>
      <c r="CA269" s="398"/>
      <c r="CB269" s="398"/>
      <c r="CC269" s="398"/>
      <c r="CD269" s="398"/>
      <c r="CE269" s="398"/>
      <c r="CF269" s="397"/>
      <c r="CG269" s="398"/>
      <c r="CH269" s="398"/>
      <c r="CI269" s="398"/>
      <c r="CJ269" s="398"/>
      <c r="CK269" s="398"/>
      <c r="CL269" s="398"/>
      <c r="CM269" s="386">
        <v>1</v>
      </c>
      <c r="CN269" s="386">
        <v>1</v>
      </c>
      <c r="CO269" s="375">
        <v>0.9</v>
      </c>
      <c r="CP269" s="386">
        <v>0.9</v>
      </c>
      <c r="CQ269" s="386">
        <v>0.9</v>
      </c>
      <c r="CR269" s="386">
        <v>0.8</v>
      </c>
      <c r="CS269" s="386">
        <v>0.8</v>
      </c>
      <c r="CT269" s="386">
        <v>0.8</v>
      </c>
      <c r="CU269" s="386">
        <v>0.7</v>
      </c>
      <c r="CV269" s="386">
        <v>0.7</v>
      </c>
      <c r="CW269" s="386">
        <v>0.5</v>
      </c>
      <c r="CX269" s="375">
        <v>0.5</v>
      </c>
      <c r="CY269" s="385"/>
      <c r="CZ269" s="385"/>
      <c r="DA269" s="398"/>
      <c r="DB269" s="398"/>
      <c r="DC269" s="398"/>
      <c r="DD269" s="398"/>
      <c r="DE269" s="398"/>
      <c r="DF269" s="398"/>
      <c r="DG269" s="397"/>
      <c r="DH269" s="398"/>
      <c r="DI269" s="398"/>
      <c r="DJ269" s="398"/>
      <c r="DK269" s="398"/>
      <c r="DL269" s="398"/>
      <c r="DM269" s="398"/>
      <c r="DN269" s="386">
        <v>1.1000000000000001</v>
      </c>
      <c r="DO269" s="386">
        <v>1.1000000000000001</v>
      </c>
      <c r="DP269" s="386">
        <v>1.1000000000000001</v>
      </c>
      <c r="DQ269" s="386">
        <v>1</v>
      </c>
      <c r="DR269" s="386">
        <v>1</v>
      </c>
      <c r="DS269" s="386">
        <v>0.9</v>
      </c>
      <c r="DT269" s="386">
        <v>0.9</v>
      </c>
      <c r="DU269" s="386">
        <v>0.8</v>
      </c>
      <c r="DV269" s="386">
        <v>0.8</v>
      </c>
      <c r="DW269" s="386">
        <v>0.7</v>
      </c>
      <c r="DX269" s="386">
        <v>0.7</v>
      </c>
      <c r="DY269" s="386">
        <v>0.6</v>
      </c>
      <c r="DZ269" s="385"/>
      <c r="EA269" s="385"/>
      <c r="EB269" s="398"/>
      <c r="EC269" s="398"/>
      <c r="ED269" s="398"/>
      <c r="EE269" s="398"/>
      <c r="EF269" s="398"/>
      <c r="EG269" s="398"/>
      <c r="EH269" s="397"/>
      <c r="EI269" s="398"/>
      <c r="EJ269" s="398"/>
      <c r="EK269" s="398"/>
      <c r="EL269" s="398"/>
      <c r="EM269" s="398"/>
      <c r="EN269" s="398"/>
      <c r="EO269" s="386">
        <v>1.2</v>
      </c>
      <c r="EP269" s="386">
        <v>1.2</v>
      </c>
      <c r="EQ269" s="386">
        <v>1.2</v>
      </c>
      <c r="ER269" s="386">
        <v>1.1000000000000001</v>
      </c>
      <c r="ES269" s="386">
        <v>1.1000000000000001</v>
      </c>
      <c r="ET269" s="386">
        <v>1</v>
      </c>
      <c r="EU269" s="386">
        <v>1</v>
      </c>
      <c r="EV269" s="386">
        <v>0.9</v>
      </c>
      <c r="EW269" s="386">
        <v>0.9</v>
      </c>
      <c r="EX269" s="386">
        <v>0.8</v>
      </c>
      <c r="EY269" s="386">
        <v>0.8</v>
      </c>
      <c r="EZ269" s="386">
        <v>0.7</v>
      </c>
      <c r="FA269" s="385"/>
      <c r="FB269" s="385"/>
      <c r="FC269" s="385"/>
      <c r="FD269" s="385"/>
      <c r="FE269" s="398"/>
      <c r="FF269" s="398"/>
      <c r="FG269" s="398"/>
      <c r="FH269" s="398"/>
      <c r="FI269" s="386">
        <v>1.8</v>
      </c>
      <c r="FJ269" s="386">
        <v>1.8</v>
      </c>
      <c r="FK269" s="386">
        <v>1.8</v>
      </c>
      <c r="FL269" s="386">
        <v>1.8</v>
      </c>
      <c r="FM269" s="386">
        <v>1.8</v>
      </c>
      <c r="FN269" s="386">
        <v>1.8</v>
      </c>
      <c r="FO269" s="386">
        <v>1.7</v>
      </c>
      <c r="FP269" s="386">
        <v>1.7</v>
      </c>
      <c r="FQ269" s="386">
        <v>1.7</v>
      </c>
      <c r="FR269" s="386">
        <v>1.7</v>
      </c>
      <c r="FS269" s="386">
        <v>1.5</v>
      </c>
      <c r="FT269" s="386">
        <v>1.5</v>
      </c>
      <c r="FU269" s="386">
        <v>1.4</v>
      </c>
      <c r="FV269" s="386">
        <v>1.4</v>
      </c>
      <c r="FW269" s="386">
        <v>1.4</v>
      </c>
      <c r="FX269" s="386">
        <v>1.3</v>
      </c>
      <c r="FY269" s="386">
        <v>1.3</v>
      </c>
      <c r="FZ269" s="386">
        <v>1.2</v>
      </c>
      <c r="GA269" s="386">
        <v>1.2</v>
      </c>
      <c r="GB269" s="387"/>
      <c r="GC269" s="484">
        <v>35.562470202000007</v>
      </c>
      <c r="GD269" s="484">
        <v>43.167935475000007</v>
      </c>
      <c r="GE269" s="484">
        <v>54.305921880000021</v>
      </c>
      <c r="GF269" s="484">
        <v>59.486074137000017</v>
      </c>
      <c r="GG269" s="485">
        <v>69.833197602000013</v>
      </c>
      <c r="GH269" s="486">
        <v>7.2891200970000014</v>
      </c>
      <c r="GI269" s="484">
        <v>6.0105583440000014</v>
      </c>
      <c r="GJ269" s="484">
        <v>7.987715694000002</v>
      </c>
      <c r="GK269" s="484">
        <v>11.058900111000003</v>
      </c>
      <c r="GL269" s="484">
        <v>5.2196954040000012</v>
      </c>
      <c r="GM269" s="484">
        <v>4.8901691789999999</v>
      </c>
      <c r="GN269" s="484">
        <v>5.5360405799999999</v>
      </c>
      <c r="GO269" s="485">
        <v>7.7109136650000005</v>
      </c>
    </row>
    <row r="270" spans="1:197" hidden="1">
      <c r="A270" s="379" t="s">
        <v>890</v>
      </c>
      <c r="B270" s="403">
        <v>61</v>
      </c>
      <c r="C270" s="381">
        <v>320</v>
      </c>
      <c r="D270" s="381">
        <v>131</v>
      </c>
      <c r="E270" s="381">
        <v>11.5</v>
      </c>
      <c r="F270" s="381">
        <v>17.3</v>
      </c>
      <c r="G270" s="381">
        <v>11.5</v>
      </c>
      <c r="H270" s="382">
        <v>77.7</v>
      </c>
      <c r="I270" s="383">
        <v>4</v>
      </c>
      <c r="J270" s="487">
        <v>0.6</v>
      </c>
      <c r="K270" s="488"/>
      <c r="L270" s="369">
        <v>0.5</v>
      </c>
      <c r="M270" s="384">
        <v>0.6</v>
      </c>
      <c r="N270" s="480">
        <v>0.373</v>
      </c>
      <c r="O270" s="371">
        <v>0.623</v>
      </c>
      <c r="P270" s="371">
        <v>0.873</v>
      </c>
      <c r="Q270" s="371">
        <v>0.57299999999999995</v>
      </c>
      <c r="R270" s="371">
        <f t="shared" si="24"/>
        <v>0.82299999999999995</v>
      </c>
      <c r="S270" s="371">
        <f t="shared" si="25"/>
        <v>1.073</v>
      </c>
      <c r="T270" s="372">
        <f t="shared" si="26"/>
        <v>19.359646113995765</v>
      </c>
      <c r="U270" s="373"/>
      <c r="V270" s="372">
        <f t="shared" si="27"/>
        <v>14.988113120512848</v>
      </c>
      <c r="W270" s="373"/>
      <c r="X270" s="371">
        <v>0.67</v>
      </c>
      <c r="Y270" s="371">
        <v>0.72</v>
      </c>
      <c r="Z270" s="371">
        <v>0.83</v>
      </c>
      <c r="AA270" s="371">
        <v>1.46</v>
      </c>
      <c r="AB270" s="371">
        <v>1.88</v>
      </c>
      <c r="AC270" s="371">
        <v>3</v>
      </c>
      <c r="AD270" s="371">
        <v>3.3</v>
      </c>
      <c r="AE270" s="371">
        <v>3.6</v>
      </c>
      <c r="AF270" s="371">
        <v>4</v>
      </c>
      <c r="AG270" s="371">
        <v>5</v>
      </c>
      <c r="AH270" s="374" t="s">
        <v>587</v>
      </c>
      <c r="AI270" s="371">
        <v>0.35</v>
      </c>
      <c r="AJ270" s="371">
        <v>0.49299999999999999</v>
      </c>
      <c r="AK270" s="371">
        <v>0.45</v>
      </c>
      <c r="AL270" s="371">
        <v>0.59299999999999997</v>
      </c>
      <c r="AM270" s="371">
        <v>0.55000000000000004</v>
      </c>
      <c r="AN270" s="371">
        <v>0.69299999999999995</v>
      </c>
      <c r="AO270" s="371">
        <v>0.65</v>
      </c>
      <c r="AP270" s="371">
        <v>0.79300000000000004</v>
      </c>
      <c r="AQ270" s="371">
        <v>1.68</v>
      </c>
      <c r="AR270" s="375">
        <v>1.47</v>
      </c>
      <c r="AS270" s="375">
        <v>1.8480000000000001</v>
      </c>
      <c r="AT270" s="375">
        <v>1.617</v>
      </c>
      <c r="AU270" s="376">
        <v>0.54</v>
      </c>
      <c r="AV270" s="377">
        <v>0.14000000000000001</v>
      </c>
      <c r="AW270" s="385"/>
      <c r="AX270" s="385"/>
      <c r="AY270" s="398"/>
      <c r="AZ270" s="398"/>
      <c r="BA270" s="398"/>
      <c r="BB270" s="398"/>
      <c r="BC270" s="398"/>
      <c r="BD270" s="398"/>
      <c r="BE270" s="397"/>
      <c r="BF270" s="398"/>
      <c r="BG270" s="398"/>
      <c r="BH270" s="398"/>
      <c r="BI270" s="398"/>
      <c r="BJ270" s="398"/>
      <c r="BK270" s="398"/>
      <c r="BL270" s="386">
        <v>0.6</v>
      </c>
      <c r="BM270" s="386">
        <v>0.6</v>
      </c>
      <c r="BN270" s="375">
        <v>0.6</v>
      </c>
      <c r="BO270" s="386">
        <v>0.6</v>
      </c>
      <c r="BP270" s="386">
        <v>0.6</v>
      </c>
      <c r="BQ270" s="386">
        <v>0.5</v>
      </c>
      <c r="BR270" s="386">
        <v>0.5</v>
      </c>
      <c r="BS270" s="386">
        <v>0.5</v>
      </c>
      <c r="BT270" s="386">
        <v>0.5</v>
      </c>
      <c r="BU270" s="386">
        <v>0.4</v>
      </c>
      <c r="BV270" s="386">
        <v>0.3</v>
      </c>
      <c r="BW270" s="386">
        <v>0.3</v>
      </c>
      <c r="BX270" s="385"/>
      <c r="BY270" s="385"/>
      <c r="BZ270" s="398"/>
      <c r="CA270" s="398"/>
      <c r="CB270" s="398"/>
      <c r="CC270" s="398"/>
      <c r="CD270" s="398"/>
      <c r="CE270" s="398"/>
      <c r="CF270" s="397"/>
      <c r="CG270" s="398"/>
      <c r="CH270" s="398"/>
      <c r="CI270" s="398"/>
      <c r="CJ270" s="398"/>
      <c r="CK270" s="398"/>
      <c r="CL270" s="398"/>
      <c r="CM270" s="386">
        <v>1</v>
      </c>
      <c r="CN270" s="386">
        <v>1</v>
      </c>
      <c r="CO270" s="375">
        <v>0.9</v>
      </c>
      <c r="CP270" s="386">
        <v>0.9</v>
      </c>
      <c r="CQ270" s="386">
        <v>0.9</v>
      </c>
      <c r="CR270" s="386">
        <v>0.8</v>
      </c>
      <c r="CS270" s="386">
        <v>0.8</v>
      </c>
      <c r="CT270" s="386">
        <v>0.8</v>
      </c>
      <c r="CU270" s="386">
        <v>0.7</v>
      </c>
      <c r="CV270" s="386">
        <v>0.7</v>
      </c>
      <c r="CW270" s="386">
        <v>0.5</v>
      </c>
      <c r="CX270" s="375">
        <v>0.5</v>
      </c>
      <c r="CY270" s="385"/>
      <c r="CZ270" s="385"/>
      <c r="DA270" s="398"/>
      <c r="DB270" s="398"/>
      <c r="DC270" s="398"/>
      <c r="DD270" s="398"/>
      <c r="DE270" s="398"/>
      <c r="DF270" s="398"/>
      <c r="DG270" s="397"/>
      <c r="DH270" s="398"/>
      <c r="DI270" s="398"/>
      <c r="DJ270" s="398"/>
      <c r="DK270" s="398"/>
      <c r="DL270" s="398"/>
      <c r="DM270" s="398"/>
      <c r="DN270" s="386">
        <v>1.1000000000000001</v>
      </c>
      <c r="DO270" s="386">
        <v>1.1000000000000001</v>
      </c>
      <c r="DP270" s="386">
        <v>1.1000000000000001</v>
      </c>
      <c r="DQ270" s="386">
        <v>1</v>
      </c>
      <c r="DR270" s="386">
        <v>1</v>
      </c>
      <c r="DS270" s="386">
        <v>0.9</v>
      </c>
      <c r="DT270" s="386">
        <v>0.9</v>
      </c>
      <c r="DU270" s="386">
        <v>0.8</v>
      </c>
      <c r="DV270" s="386">
        <v>0.8</v>
      </c>
      <c r="DW270" s="386">
        <v>0.7</v>
      </c>
      <c r="DX270" s="386">
        <v>0.7</v>
      </c>
      <c r="DY270" s="386">
        <v>0.6</v>
      </c>
      <c r="DZ270" s="385"/>
      <c r="EA270" s="385"/>
      <c r="EB270" s="398"/>
      <c r="EC270" s="398"/>
      <c r="ED270" s="398"/>
      <c r="EE270" s="398"/>
      <c r="EF270" s="398"/>
      <c r="EG270" s="398"/>
      <c r="EH270" s="397"/>
      <c r="EI270" s="398"/>
      <c r="EJ270" s="398"/>
      <c r="EK270" s="398"/>
      <c r="EL270" s="398"/>
      <c r="EM270" s="398"/>
      <c r="EN270" s="398"/>
      <c r="EO270" s="386">
        <v>1.2</v>
      </c>
      <c r="EP270" s="386">
        <v>1.2</v>
      </c>
      <c r="EQ270" s="386">
        <v>1.2</v>
      </c>
      <c r="ER270" s="386">
        <v>1.1000000000000001</v>
      </c>
      <c r="ES270" s="386">
        <v>1.1000000000000001</v>
      </c>
      <c r="ET270" s="386">
        <v>1</v>
      </c>
      <c r="EU270" s="386">
        <v>1</v>
      </c>
      <c r="EV270" s="386">
        <v>0.9</v>
      </c>
      <c r="EW270" s="386">
        <v>0.9</v>
      </c>
      <c r="EX270" s="386">
        <v>0.8</v>
      </c>
      <c r="EY270" s="386">
        <v>0.8</v>
      </c>
      <c r="EZ270" s="386">
        <v>0.7</v>
      </c>
      <c r="FA270" s="385"/>
      <c r="FB270" s="385"/>
      <c r="FC270" s="385"/>
      <c r="FD270" s="385"/>
      <c r="FE270" s="398"/>
      <c r="FF270" s="398"/>
      <c r="FG270" s="398"/>
      <c r="FH270" s="398"/>
      <c r="FI270" s="385"/>
      <c r="FJ270" s="385"/>
      <c r="FK270" s="385"/>
      <c r="FL270" s="385"/>
      <c r="FM270" s="385"/>
      <c r="FN270" s="385"/>
      <c r="FO270" s="385"/>
      <c r="FP270" s="385"/>
      <c r="FQ270" s="385"/>
      <c r="FR270" s="387"/>
      <c r="FS270" s="387"/>
      <c r="FT270" s="387"/>
      <c r="FU270" s="385"/>
      <c r="FV270" s="385"/>
      <c r="FW270" s="385"/>
      <c r="FX270" s="385"/>
      <c r="FY270" s="385"/>
      <c r="FZ270" s="385"/>
      <c r="GA270" s="387"/>
      <c r="GB270" s="397" t="s">
        <v>608</v>
      </c>
      <c r="GC270" s="484">
        <v>30.830473611000009</v>
      </c>
      <c r="GD270" s="484">
        <v>37.434179159999999</v>
      </c>
      <c r="GE270" s="484">
        <v>47.109069126000009</v>
      </c>
      <c r="GF270" s="484">
        <v>51.603806835</v>
      </c>
      <c r="GG270" s="485">
        <v>59.986953999000008</v>
      </c>
      <c r="GH270" s="486">
        <v>7.2891200970000014</v>
      </c>
      <c r="GI270" s="484">
        <v>6.0105583440000014</v>
      </c>
      <c r="GJ270" s="484">
        <v>7.987715694000002</v>
      </c>
      <c r="GK270" s="484">
        <v>11.058900111000003</v>
      </c>
      <c r="GL270" s="484">
        <v>5.2196954040000012</v>
      </c>
      <c r="GM270" s="484">
        <v>4.8901691789999999</v>
      </c>
      <c r="GN270" s="484">
        <v>5.5360405799999999</v>
      </c>
      <c r="GO270" s="485">
        <v>7.7109136650000005</v>
      </c>
    </row>
    <row r="271" spans="1:197" hidden="1">
      <c r="A271" s="379" t="s">
        <v>891</v>
      </c>
      <c r="B271" s="403">
        <v>68</v>
      </c>
      <c r="C271" s="381">
        <v>340</v>
      </c>
      <c r="D271" s="381">
        <v>137</v>
      </c>
      <c r="E271" s="381">
        <v>12.2</v>
      </c>
      <c r="F271" s="381">
        <v>18.3</v>
      </c>
      <c r="G271" s="381">
        <v>12.2</v>
      </c>
      <c r="H271" s="382">
        <v>86.7</v>
      </c>
      <c r="I271" s="383">
        <v>4</v>
      </c>
      <c r="J271" s="487">
        <v>0.6</v>
      </c>
      <c r="K271" s="488"/>
      <c r="L271" s="369">
        <v>0.5</v>
      </c>
      <c r="M271" s="384">
        <v>0.6</v>
      </c>
      <c r="N271" s="480">
        <v>0.38100000000000001</v>
      </c>
      <c r="O271" s="371">
        <v>0.63100000000000001</v>
      </c>
      <c r="P271" s="371">
        <v>0.88100000000000001</v>
      </c>
      <c r="Q271" s="371">
        <v>0.58099999999999996</v>
      </c>
      <c r="R271" s="371">
        <f t="shared" si="24"/>
        <v>0.83099999999999996</v>
      </c>
      <c r="S271" s="371">
        <f t="shared" si="25"/>
        <v>1.081</v>
      </c>
      <c r="T271" s="372">
        <f t="shared" si="26"/>
        <v>19.359646113995765</v>
      </c>
      <c r="U271" s="373"/>
      <c r="V271" s="372">
        <f t="shared" si="27"/>
        <v>14.988113120512848</v>
      </c>
      <c r="W271" s="373"/>
      <c r="X271" s="371">
        <v>0.67</v>
      </c>
      <c r="Y271" s="371">
        <v>0.72</v>
      </c>
      <c r="Z271" s="371">
        <v>0.83</v>
      </c>
      <c r="AA271" s="371">
        <v>1.46</v>
      </c>
      <c r="AB271" s="371">
        <v>1.88</v>
      </c>
      <c r="AC271" s="371">
        <v>3</v>
      </c>
      <c r="AD271" s="371">
        <v>3.3</v>
      </c>
      <c r="AE271" s="371">
        <v>3.6</v>
      </c>
      <c r="AF271" s="371">
        <v>4</v>
      </c>
      <c r="AG271" s="371">
        <v>5</v>
      </c>
      <c r="AH271" s="374" t="s">
        <v>587</v>
      </c>
      <c r="AI271" s="371">
        <v>0.5</v>
      </c>
      <c r="AJ271" s="371">
        <v>1.18</v>
      </c>
      <c r="AK271" s="371">
        <v>0.6</v>
      </c>
      <c r="AL271" s="371">
        <v>1.18</v>
      </c>
      <c r="AM271" s="371">
        <v>0.7</v>
      </c>
      <c r="AN271" s="371">
        <v>1.18</v>
      </c>
      <c r="AO271" s="371">
        <v>0.8</v>
      </c>
      <c r="AP271" s="371">
        <v>1.18</v>
      </c>
      <c r="AQ271" s="371">
        <v>1.68</v>
      </c>
      <c r="AR271" s="375">
        <v>1.47</v>
      </c>
      <c r="AS271" s="375">
        <v>1.8480000000000001</v>
      </c>
      <c r="AT271" s="375">
        <v>1.617</v>
      </c>
      <c r="AU271" s="376">
        <v>0.54</v>
      </c>
      <c r="AV271" s="377">
        <v>0.14000000000000001</v>
      </c>
      <c r="AW271" s="385"/>
      <c r="AX271" s="385"/>
      <c r="AY271" s="398"/>
      <c r="AZ271" s="398"/>
      <c r="BA271" s="398"/>
      <c r="BB271" s="398"/>
      <c r="BC271" s="398"/>
      <c r="BD271" s="398"/>
      <c r="BE271" s="397"/>
      <c r="BF271" s="398"/>
      <c r="BG271" s="398"/>
      <c r="BH271" s="398"/>
      <c r="BI271" s="398"/>
      <c r="BJ271" s="398"/>
      <c r="BK271" s="398"/>
      <c r="BL271" s="386">
        <v>0.6</v>
      </c>
      <c r="BM271" s="386">
        <v>0.6</v>
      </c>
      <c r="BN271" s="375">
        <v>0.6</v>
      </c>
      <c r="BO271" s="386">
        <v>0.6</v>
      </c>
      <c r="BP271" s="386">
        <v>0.6</v>
      </c>
      <c r="BQ271" s="386">
        <v>0.5</v>
      </c>
      <c r="BR271" s="386">
        <v>0.5</v>
      </c>
      <c r="BS271" s="386">
        <v>0.5</v>
      </c>
      <c r="BT271" s="386">
        <v>0.5</v>
      </c>
      <c r="BU271" s="386">
        <v>0.4</v>
      </c>
      <c r="BV271" s="386">
        <v>0.3</v>
      </c>
      <c r="BW271" s="386">
        <v>0.3</v>
      </c>
      <c r="BX271" s="385"/>
      <c r="BY271" s="385"/>
      <c r="BZ271" s="398"/>
      <c r="CA271" s="398"/>
      <c r="CB271" s="398"/>
      <c r="CC271" s="398"/>
      <c r="CD271" s="398"/>
      <c r="CE271" s="398"/>
      <c r="CF271" s="397"/>
      <c r="CG271" s="398"/>
      <c r="CH271" s="398"/>
      <c r="CI271" s="398"/>
      <c r="CJ271" s="398"/>
      <c r="CK271" s="398"/>
      <c r="CL271" s="398"/>
      <c r="CM271" s="386">
        <v>1</v>
      </c>
      <c r="CN271" s="386">
        <v>1</v>
      </c>
      <c r="CO271" s="375">
        <v>0.9</v>
      </c>
      <c r="CP271" s="386">
        <v>0.9</v>
      </c>
      <c r="CQ271" s="386">
        <v>0.9</v>
      </c>
      <c r="CR271" s="386">
        <v>0.8</v>
      </c>
      <c r="CS271" s="386">
        <v>0.8</v>
      </c>
      <c r="CT271" s="386">
        <v>0.8</v>
      </c>
      <c r="CU271" s="386">
        <v>0.7</v>
      </c>
      <c r="CV271" s="386">
        <v>0.7</v>
      </c>
      <c r="CW271" s="386">
        <v>0.5</v>
      </c>
      <c r="CX271" s="375">
        <v>0.5</v>
      </c>
      <c r="CY271" s="385"/>
      <c r="CZ271" s="385"/>
      <c r="DA271" s="398"/>
      <c r="DB271" s="398"/>
      <c r="DC271" s="398"/>
      <c r="DD271" s="398"/>
      <c r="DE271" s="398"/>
      <c r="DF271" s="398"/>
      <c r="DG271" s="397"/>
      <c r="DH271" s="398"/>
      <c r="DI271" s="398"/>
      <c r="DJ271" s="398"/>
      <c r="DK271" s="398"/>
      <c r="DL271" s="398"/>
      <c r="DM271" s="398"/>
      <c r="DN271" s="386">
        <v>1.1000000000000001</v>
      </c>
      <c r="DO271" s="386">
        <v>1.1000000000000001</v>
      </c>
      <c r="DP271" s="386">
        <v>1.1000000000000001</v>
      </c>
      <c r="DQ271" s="386">
        <v>1</v>
      </c>
      <c r="DR271" s="386">
        <v>1</v>
      </c>
      <c r="DS271" s="386">
        <v>0.9</v>
      </c>
      <c r="DT271" s="386">
        <v>0.9</v>
      </c>
      <c r="DU271" s="386">
        <v>0.8</v>
      </c>
      <c r="DV271" s="386">
        <v>0.8</v>
      </c>
      <c r="DW271" s="386">
        <v>0.7</v>
      </c>
      <c r="DX271" s="386">
        <v>0.7</v>
      </c>
      <c r="DY271" s="386">
        <v>0.6</v>
      </c>
      <c r="DZ271" s="385"/>
      <c r="EA271" s="385"/>
      <c r="EB271" s="398"/>
      <c r="EC271" s="398"/>
      <c r="ED271" s="398"/>
      <c r="EE271" s="398"/>
      <c r="EF271" s="398"/>
      <c r="EG271" s="398"/>
      <c r="EH271" s="397"/>
      <c r="EI271" s="398"/>
      <c r="EJ271" s="398"/>
      <c r="EK271" s="398"/>
      <c r="EL271" s="398"/>
      <c r="EM271" s="398"/>
      <c r="EN271" s="398"/>
      <c r="EO271" s="386">
        <v>1.2</v>
      </c>
      <c r="EP271" s="386">
        <v>1.2</v>
      </c>
      <c r="EQ271" s="386">
        <v>1.2</v>
      </c>
      <c r="ER271" s="386">
        <v>1.1000000000000001</v>
      </c>
      <c r="ES271" s="386">
        <v>1.1000000000000001</v>
      </c>
      <c r="ET271" s="386">
        <v>1</v>
      </c>
      <c r="EU271" s="386">
        <v>1</v>
      </c>
      <c r="EV271" s="386">
        <v>0.9</v>
      </c>
      <c r="EW271" s="386">
        <v>0.9</v>
      </c>
      <c r="EX271" s="386">
        <v>0.8</v>
      </c>
      <c r="EY271" s="386">
        <v>0.8</v>
      </c>
      <c r="EZ271" s="386">
        <v>0.7</v>
      </c>
      <c r="FA271" s="385"/>
      <c r="FB271" s="385"/>
      <c r="FC271" s="385"/>
      <c r="FD271" s="385"/>
      <c r="FE271" s="398"/>
      <c r="FF271" s="398"/>
      <c r="FG271" s="398"/>
      <c r="FH271" s="398"/>
      <c r="FI271" s="385"/>
      <c r="FJ271" s="385"/>
      <c r="FK271" s="385"/>
      <c r="FL271" s="385"/>
      <c r="FM271" s="385"/>
      <c r="FN271" s="385"/>
      <c r="FO271" s="385"/>
      <c r="FP271" s="385"/>
      <c r="FQ271" s="385"/>
      <c r="FR271" s="387"/>
      <c r="FS271" s="387"/>
      <c r="FT271" s="387"/>
      <c r="FU271" s="385"/>
      <c r="FV271" s="385"/>
      <c r="FW271" s="385"/>
      <c r="FX271" s="385"/>
      <c r="FY271" s="385"/>
      <c r="FZ271" s="385"/>
      <c r="GA271" s="387"/>
      <c r="GB271" s="397" t="s">
        <v>608</v>
      </c>
      <c r="GC271" s="484">
        <v>29.024669898000003</v>
      </c>
      <c r="GD271" s="484">
        <v>35.153857683000005</v>
      </c>
      <c r="GE271" s="484">
        <v>44.156514150000007</v>
      </c>
      <c r="GF271" s="484">
        <v>48.255820389000007</v>
      </c>
      <c r="GG271" s="485">
        <v>56.138087691000024</v>
      </c>
      <c r="GH271" s="486">
        <v>7.2891200970000014</v>
      </c>
      <c r="GI271" s="484">
        <v>6.0105583440000014</v>
      </c>
      <c r="GJ271" s="484">
        <v>7.987715694000002</v>
      </c>
      <c r="GK271" s="484">
        <v>11.058900111000003</v>
      </c>
      <c r="GL271" s="484">
        <v>5.2196954040000012</v>
      </c>
      <c r="GM271" s="484">
        <v>4.8901691789999999</v>
      </c>
      <c r="GN271" s="484">
        <v>5.5360405799999999</v>
      </c>
      <c r="GO271" s="485">
        <v>7.7109136650000005</v>
      </c>
    </row>
    <row r="272" spans="1:197" hidden="1">
      <c r="A272" s="379" t="s">
        <v>892</v>
      </c>
      <c r="B272" s="403">
        <v>76.099999999999994</v>
      </c>
      <c r="C272" s="381">
        <v>360</v>
      </c>
      <c r="D272" s="381">
        <v>143</v>
      </c>
      <c r="E272" s="381">
        <v>13</v>
      </c>
      <c r="F272" s="381">
        <v>19.5</v>
      </c>
      <c r="G272" s="381">
        <v>13</v>
      </c>
      <c r="H272" s="382">
        <v>97</v>
      </c>
      <c r="I272" s="383">
        <v>4</v>
      </c>
      <c r="J272" s="487">
        <v>0.6</v>
      </c>
      <c r="K272" s="488"/>
      <c r="L272" s="369">
        <v>0.5</v>
      </c>
      <c r="M272" s="384">
        <v>0.6</v>
      </c>
      <c r="N272" s="480">
        <v>0.38600000000000001</v>
      </c>
      <c r="O272" s="371">
        <v>0.63600000000000001</v>
      </c>
      <c r="P272" s="371">
        <v>0.88600000000000001</v>
      </c>
      <c r="Q272" s="371">
        <v>0.58599999999999997</v>
      </c>
      <c r="R272" s="371">
        <f t="shared" si="24"/>
        <v>0.83599999999999997</v>
      </c>
      <c r="S272" s="371">
        <f t="shared" si="25"/>
        <v>1.0859999999999999</v>
      </c>
      <c r="T272" s="372">
        <f t="shared" si="26"/>
        <v>19.359646113995765</v>
      </c>
      <c r="U272" s="373"/>
      <c r="V272" s="372">
        <f t="shared" si="27"/>
        <v>14.988113120512848</v>
      </c>
      <c r="W272" s="373"/>
      <c r="X272" s="371">
        <v>0.67</v>
      </c>
      <c r="Y272" s="371">
        <v>0.72</v>
      </c>
      <c r="Z272" s="371">
        <v>0.83</v>
      </c>
      <c r="AA272" s="371">
        <v>1.46</v>
      </c>
      <c r="AB272" s="371">
        <v>1.88</v>
      </c>
      <c r="AC272" s="371">
        <v>3</v>
      </c>
      <c r="AD272" s="371">
        <v>3.3</v>
      </c>
      <c r="AE272" s="371">
        <v>3.6</v>
      </c>
      <c r="AF272" s="371">
        <v>4</v>
      </c>
      <c r="AG272" s="371">
        <v>5</v>
      </c>
      <c r="AH272" s="374" t="s">
        <v>587</v>
      </c>
      <c r="AI272" s="371">
        <v>0.42499999999999999</v>
      </c>
      <c r="AJ272" s="371">
        <v>0.58299999999999996</v>
      </c>
      <c r="AK272" s="371">
        <v>0.52500000000000002</v>
      </c>
      <c r="AL272" s="371">
        <v>0.68300000000000005</v>
      </c>
      <c r="AM272" s="371">
        <v>0.625</v>
      </c>
      <c r="AN272" s="371">
        <v>0.78300000000000003</v>
      </c>
      <c r="AO272" s="371">
        <v>0.72499999999999998</v>
      </c>
      <c r="AP272" s="371">
        <v>0.88300000000000001</v>
      </c>
      <c r="AQ272" s="371">
        <v>1.68</v>
      </c>
      <c r="AR272" s="375">
        <v>1.47</v>
      </c>
      <c r="AS272" s="375">
        <v>1.8480000000000001</v>
      </c>
      <c r="AT272" s="375">
        <v>1.617</v>
      </c>
      <c r="AU272" s="376">
        <v>0.56000000000000005</v>
      </c>
      <c r="AV272" s="377">
        <v>0.16</v>
      </c>
      <c r="AW272" s="385"/>
      <c r="AX272" s="385"/>
      <c r="AY272" s="398"/>
      <c r="AZ272" s="398"/>
      <c r="BA272" s="398"/>
      <c r="BB272" s="398"/>
      <c r="BC272" s="398"/>
      <c r="BD272" s="398"/>
      <c r="BE272" s="397"/>
      <c r="BF272" s="398"/>
      <c r="BG272" s="398"/>
      <c r="BH272" s="398"/>
      <c r="BI272" s="398"/>
      <c r="BJ272" s="398"/>
      <c r="BK272" s="398"/>
      <c r="BL272" s="386">
        <v>0.6</v>
      </c>
      <c r="BM272" s="386">
        <v>0.6</v>
      </c>
      <c r="BN272" s="375">
        <v>0.6</v>
      </c>
      <c r="BO272" s="386">
        <v>0.6</v>
      </c>
      <c r="BP272" s="386">
        <v>0.6</v>
      </c>
      <c r="BQ272" s="386">
        <v>0.5</v>
      </c>
      <c r="BR272" s="386">
        <v>0.5</v>
      </c>
      <c r="BS272" s="386">
        <v>0.5</v>
      </c>
      <c r="BT272" s="386">
        <v>0.5</v>
      </c>
      <c r="BU272" s="386">
        <v>0.4</v>
      </c>
      <c r="BV272" s="386">
        <v>0.3</v>
      </c>
      <c r="BW272" s="386">
        <v>0.3</v>
      </c>
      <c r="BX272" s="385"/>
      <c r="BY272" s="385"/>
      <c r="BZ272" s="398"/>
      <c r="CA272" s="398"/>
      <c r="CB272" s="398"/>
      <c r="CC272" s="398"/>
      <c r="CD272" s="398"/>
      <c r="CE272" s="398"/>
      <c r="CF272" s="397"/>
      <c r="CG272" s="398"/>
      <c r="CH272" s="398"/>
      <c r="CI272" s="398"/>
      <c r="CJ272" s="398"/>
      <c r="CK272" s="398"/>
      <c r="CL272" s="398"/>
      <c r="CM272" s="386">
        <v>1</v>
      </c>
      <c r="CN272" s="386">
        <v>1</v>
      </c>
      <c r="CO272" s="375">
        <v>0.9</v>
      </c>
      <c r="CP272" s="386">
        <v>0.9</v>
      </c>
      <c r="CQ272" s="386">
        <v>0.9</v>
      </c>
      <c r="CR272" s="386">
        <v>0.8</v>
      </c>
      <c r="CS272" s="386">
        <v>0.8</v>
      </c>
      <c r="CT272" s="386">
        <v>0.8</v>
      </c>
      <c r="CU272" s="386">
        <v>0.7</v>
      </c>
      <c r="CV272" s="386">
        <v>0.7</v>
      </c>
      <c r="CW272" s="386">
        <v>0.5</v>
      </c>
      <c r="CX272" s="375">
        <v>0.5</v>
      </c>
      <c r="CY272" s="385"/>
      <c r="CZ272" s="385"/>
      <c r="DA272" s="398"/>
      <c r="DB272" s="398"/>
      <c r="DC272" s="398"/>
      <c r="DD272" s="398"/>
      <c r="DE272" s="398"/>
      <c r="DF272" s="398"/>
      <c r="DG272" s="397"/>
      <c r="DH272" s="398"/>
      <c r="DI272" s="398"/>
      <c r="DJ272" s="398"/>
      <c r="DK272" s="398"/>
      <c r="DL272" s="398"/>
      <c r="DM272" s="398"/>
      <c r="DN272" s="386">
        <v>1.1000000000000001</v>
      </c>
      <c r="DO272" s="386">
        <v>1.1000000000000001</v>
      </c>
      <c r="DP272" s="386">
        <v>1.1000000000000001</v>
      </c>
      <c r="DQ272" s="386">
        <v>1</v>
      </c>
      <c r="DR272" s="386">
        <v>1</v>
      </c>
      <c r="DS272" s="386">
        <v>0.9</v>
      </c>
      <c r="DT272" s="386">
        <v>0.9</v>
      </c>
      <c r="DU272" s="386">
        <v>0.8</v>
      </c>
      <c r="DV272" s="386">
        <v>0.8</v>
      </c>
      <c r="DW272" s="386">
        <v>0.7</v>
      </c>
      <c r="DX272" s="386">
        <v>0.7</v>
      </c>
      <c r="DY272" s="386">
        <v>0.6</v>
      </c>
      <c r="DZ272" s="385"/>
      <c r="EA272" s="385"/>
      <c r="EB272" s="398"/>
      <c r="EC272" s="398"/>
      <c r="ED272" s="398"/>
      <c r="EE272" s="398"/>
      <c r="EF272" s="398"/>
      <c r="EG272" s="398"/>
      <c r="EH272" s="397"/>
      <c r="EI272" s="398"/>
      <c r="EJ272" s="398"/>
      <c r="EK272" s="398"/>
      <c r="EL272" s="398"/>
      <c r="EM272" s="398"/>
      <c r="EN272" s="398"/>
      <c r="EO272" s="386">
        <v>1.2</v>
      </c>
      <c r="EP272" s="386">
        <v>1.2</v>
      </c>
      <c r="EQ272" s="386">
        <v>1.2</v>
      </c>
      <c r="ER272" s="386">
        <v>1.1000000000000001</v>
      </c>
      <c r="ES272" s="386">
        <v>1.1000000000000001</v>
      </c>
      <c r="ET272" s="386">
        <v>1</v>
      </c>
      <c r="EU272" s="386">
        <v>1</v>
      </c>
      <c r="EV272" s="386">
        <v>0.9</v>
      </c>
      <c r="EW272" s="386">
        <v>0.9</v>
      </c>
      <c r="EX272" s="386">
        <v>0.8</v>
      </c>
      <c r="EY272" s="386">
        <v>0.8</v>
      </c>
      <c r="EZ272" s="386">
        <v>0.7</v>
      </c>
      <c r="FA272" s="385"/>
      <c r="FB272" s="385"/>
      <c r="FC272" s="385"/>
      <c r="FD272" s="385"/>
      <c r="FE272" s="398"/>
      <c r="FF272" s="398"/>
      <c r="FG272" s="398"/>
      <c r="FH272" s="398"/>
      <c r="FI272" s="385"/>
      <c r="FJ272" s="385"/>
      <c r="FK272" s="385"/>
      <c r="FL272" s="385"/>
      <c r="FM272" s="386">
        <v>2.4</v>
      </c>
      <c r="FN272" s="386">
        <v>2.4</v>
      </c>
      <c r="FO272" s="386">
        <v>2.4</v>
      </c>
      <c r="FP272" s="386">
        <v>2.2000000000000002</v>
      </c>
      <c r="FQ272" s="386">
        <v>2.2000000000000002</v>
      </c>
      <c r="FR272" s="386">
        <v>2.2000000000000002</v>
      </c>
      <c r="FS272" s="386">
        <v>2.2000000000000002</v>
      </c>
      <c r="FT272" s="386">
        <v>2</v>
      </c>
      <c r="FU272" s="386">
        <v>2</v>
      </c>
      <c r="FV272" s="386">
        <v>2</v>
      </c>
      <c r="FW272" s="386">
        <v>2</v>
      </c>
      <c r="FX272" s="386">
        <v>1.9</v>
      </c>
      <c r="FY272" s="386">
        <v>1.9</v>
      </c>
      <c r="FZ272" s="386">
        <v>1.8</v>
      </c>
      <c r="GA272" s="386">
        <v>1.8</v>
      </c>
      <c r="GB272" s="387"/>
      <c r="GC272" s="484">
        <v>29.024669898000003</v>
      </c>
      <c r="GD272" s="484">
        <v>35.153857683000005</v>
      </c>
      <c r="GE272" s="484">
        <v>44.156514150000007</v>
      </c>
      <c r="GF272" s="484">
        <v>48.255820389000007</v>
      </c>
      <c r="GG272" s="485">
        <v>56.138087691000024</v>
      </c>
      <c r="GH272" s="486">
        <v>7.2891200970000014</v>
      </c>
      <c r="GI272" s="484">
        <v>6.0105583440000014</v>
      </c>
      <c r="GJ272" s="484">
        <v>7.987715694000002</v>
      </c>
      <c r="GK272" s="484">
        <v>11.058900111000003</v>
      </c>
      <c r="GL272" s="484">
        <v>5.2196954040000012</v>
      </c>
      <c r="GM272" s="484">
        <v>4.8901691789999999</v>
      </c>
      <c r="GN272" s="484">
        <v>5.5360405799999999</v>
      </c>
      <c r="GO272" s="485">
        <v>7.7109136650000005</v>
      </c>
    </row>
    <row r="273" spans="1:197" hidden="1">
      <c r="A273" s="379" t="s">
        <v>893</v>
      </c>
      <c r="B273" s="403">
        <v>84</v>
      </c>
      <c r="C273" s="381">
        <v>380</v>
      </c>
      <c r="D273" s="381">
        <v>149</v>
      </c>
      <c r="E273" s="381">
        <v>13.7</v>
      </c>
      <c r="F273" s="381">
        <v>20.5</v>
      </c>
      <c r="G273" s="381">
        <v>13.7</v>
      </c>
      <c r="H273" s="394">
        <v>107</v>
      </c>
      <c r="I273" s="383">
        <v>4</v>
      </c>
      <c r="J273" s="487">
        <v>0.6</v>
      </c>
      <c r="K273" s="488"/>
      <c r="L273" s="369">
        <v>0.5</v>
      </c>
      <c r="M273" s="384">
        <v>0.6</v>
      </c>
      <c r="N273" s="480">
        <v>0.38600000000000001</v>
      </c>
      <c r="O273" s="371">
        <v>0.63600000000000001</v>
      </c>
      <c r="P273" s="371">
        <v>0.88600000000000001</v>
      </c>
      <c r="Q273" s="371">
        <v>0.58599999999999997</v>
      </c>
      <c r="R273" s="371">
        <f t="shared" si="24"/>
        <v>0.83599999999999997</v>
      </c>
      <c r="S273" s="371">
        <f t="shared" si="25"/>
        <v>1.0859999999999999</v>
      </c>
      <c r="T273" s="372">
        <f t="shared" si="26"/>
        <v>19.359646113995765</v>
      </c>
      <c r="U273" s="373"/>
      <c r="V273" s="372">
        <f t="shared" si="27"/>
        <v>14.988113120512848</v>
      </c>
      <c r="W273" s="373"/>
      <c r="X273" s="371">
        <v>0.67</v>
      </c>
      <c r="Y273" s="371">
        <v>0.72</v>
      </c>
      <c r="Z273" s="371">
        <v>0.83</v>
      </c>
      <c r="AA273" s="371">
        <v>1.46</v>
      </c>
      <c r="AB273" s="371">
        <v>1.88</v>
      </c>
      <c r="AC273" s="371">
        <v>3</v>
      </c>
      <c r="AD273" s="371">
        <v>3.3</v>
      </c>
      <c r="AE273" s="371">
        <v>3.6</v>
      </c>
      <c r="AF273" s="371">
        <v>4</v>
      </c>
      <c r="AG273" s="371">
        <v>5</v>
      </c>
      <c r="AH273" s="374" t="s">
        <v>587</v>
      </c>
      <c r="AI273" s="371">
        <v>0.42499999999999999</v>
      </c>
      <c r="AJ273" s="371">
        <v>0.58299999999999996</v>
      </c>
      <c r="AK273" s="371">
        <v>0.52500000000000002</v>
      </c>
      <c r="AL273" s="371">
        <v>0.68300000000000005</v>
      </c>
      <c r="AM273" s="371">
        <v>0.625</v>
      </c>
      <c r="AN273" s="371">
        <v>0.78300000000000003</v>
      </c>
      <c r="AO273" s="371">
        <v>0.72499999999999998</v>
      </c>
      <c r="AP273" s="371">
        <v>0.88300000000000001</v>
      </c>
      <c r="AQ273" s="371">
        <v>1.68</v>
      </c>
      <c r="AR273" s="375">
        <v>1.47</v>
      </c>
      <c r="AS273" s="375">
        <v>1.8480000000000001</v>
      </c>
      <c r="AT273" s="375">
        <v>1.617</v>
      </c>
      <c r="AU273" s="376">
        <v>0.56000000000000005</v>
      </c>
      <c r="AV273" s="377">
        <v>0.16</v>
      </c>
      <c r="AW273" s="385"/>
      <c r="AX273" s="385"/>
      <c r="AY273" s="398"/>
      <c r="AZ273" s="398"/>
      <c r="BA273" s="398"/>
      <c r="BB273" s="398"/>
      <c r="BC273" s="398"/>
      <c r="BD273" s="398"/>
      <c r="BE273" s="397"/>
      <c r="BF273" s="398"/>
      <c r="BG273" s="398"/>
      <c r="BH273" s="398"/>
      <c r="BI273" s="398"/>
      <c r="BJ273" s="398"/>
      <c r="BK273" s="398"/>
      <c r="BL273" s="386">
        <v>0.6</v>
      </c>
      <c r="BM273" s="386">
        <v>0.6</v>
      </c>
      <c r="BN273" s="375">
        <v>0.6</v>
      </c>
      <c r="BO273" s="386">
        <v>0.6</v>
      </c>
      <c r="BP273" s="386">
        <v>0.6</v>
      </c>
      <c r="BQ273" s="386">
        <v>0.5</v>
      </c>
      <c r="BR273" s="386">
        <v>0.5</v>
      </c>
      <c r="BS273" s="386">
        <v>0.5</v>
      </c>
      <c r="BT273" s="386">
        <v>0.5</v>
      </c>
      <c r="BU273" s="386">
        <v>0.4</v>
      </c>
      <c r="BV273" s="386">
        <v>0.3</v>
      </c>
      <c r="BW273" s="386">
        <v>0.3</v>
      </c>
      <c r="BX273" s="385"/>
      <c r="BY273" s="385"/>
      <c r="BZ273" s="398"/>
      <c r="CA273" s="398"/>
      <c r="CB273" s="398"/>
      <c r="CC273" s="398"/>
      <c r="CD273" s="398"/>
      <c r="CE273" s="398"/>
      <c r="CF273" s="397"/>
      <c r="CG273" s="398"/>
      <c r="CH273" s="398"/>
      <c r="CI273" s="398"/>
      <c r="CJ273" s="398"/>
      <c r="CK273" s="398"/>
      <c r="CL273" s="398"/>
      <c r="CM273" s="386">
        <v>1</v>
      </c>
      <c r="CN273" s="386">
        <v>1</v>
      </c>
      <c r="CO273" s="375">
        <v>0.9</v>
      </c>
      <c r="CP273" s="386">
        <v>0.9</v>
      </c>
      <c r="CQ273" s="386">
        <v>0.9</v>
      </c>
      <c r="CR273" s="386">
        <v>0.8</v>
      </c>
      <c r="CS273" s="386">
        <v>0.8</v>
      </c>
      <c r="CT273" s="386">
        <v>0.8</v>
      </c>
      <c r="CU273" s="386">
        <v>0.7</v>
      </c>
      <c r="CV273" s="386">
        <v>0.7</v>
      </c>
      <c r="CW273" s="386">
        <v>0.5</v>
      </c>
      <c r="CX273" s="375">
        <v>0.5</v>
      </c>
      <c r="CY273" s="385"/>
      <c r="CZ273" s="385"/>
      <c r="DA273" s="398"/>
      <c r="DB273" s="398"/>
      <c r="DC273" s="398"/>
      <c r="DD273" s="398"/>
      <c r="DE273" s="398"/>
      <c r="DF273" s="398"/>
      <c r="DG273" s="397"/>
      <c r="DH273" s="398"/>
      <c r="DI273" s="398"/>
      <c r="DJ273" s="398"/>
      <c r="DK273" s="398"/>
      <c r="DL273" s="398"/>
      <c r="DM273" s="398"/>
      <c r="DN273" s="386">
        <v>1.1000000000000001</v>
      </c>
      <c r="DO273" s="386">
        <v>1.1000000000000001</v>
      </c>
      <c r="DP273" s="386">
        <v>1.1000000000000001</v>
      </c>
      <c r="DQ273" s="386">
        <v>1</v>
      </c>
      <c r="DR273" s="386">
        <v>1</v>
      </c>
      <c r="DS273" s="386">
        <v>0.9</v>
      </c>
      <c r="DT273" s="386">
        <v>0.9</v>
      </c>
      <c r="DU273" s="386">
        <v>0.8</v>
      </c>
      <c r="DV273" s="386">
        <v>0.8</v>
      </c>
      <c r="DW273" s="386">
        <v>0.7</v>
      </c>
      <c r="DX273" s="386">
        <v>0.7</v>
      </c>
      <c r="DY273" s="386">
        <v>0.6</v>
      </c>
      <c r="DZ273" s="385"/>
      <c r="EA273" s="385"/>
      <c r="EB273" s="398"/>
      <c r="EC273" s="398"/>
      <c r="ED273" s="398"/>
      <c r="EE273" s="398"/>
      <c r="EF273" s="398"/>
      <c r="EG273" s="398"/>
      <c r="EH273" s="397"/>
      <c r="EI273" s="398"/>
      <c r="EJ273" s="398"/>
      <c r="EK273" s="398"/>
      <c r="EL273" s="398"/>
      <c r="EM273" s="398"/>
      <c r="EN273" s="398"/>
      <c r="EO273" s="386">
        <v>1.2</v>
      </c>
      <c r="EP273" s="386">
        <v>1.2</v>
      </c>
      <c r="EQ273" s="386">
        <v>1.2</v>
      </c>
      <c r="ER273" s="386">
        <v>1.1000000000000001</v>
      </c>
      <c r="ES273" s="386">
        <v>1.1000000000000001</v>
      </c>
      <c r="ET273" s="386">
        <v>1</v>
      </c>
      <c r="EU273" s="386">
        <v>1</v>
      </c>
      <c r="EV273" s="386">
        <v>0.9</v>
      </c>
      <c r="EW273" s="386">
        <v>0.9</v>
      </c>
      <c r="EX273" s="386">
        <v>0.8</v>
      </c>
      <c r="EY273" s="386">
        <v>0.8</v>
      </c>
      <c r="EZ273" s="386">
        <v>0.7</v>
      </c>
      <c r="FA273" s="385"/>
      <c r="FB273" s="385"/>
      <c r="FC273" s="385"/>
      <c r="FD273" s="385"/>
      <c r="FE273" s="398"/>
      <c r="FF273" s="398"/>
      <c r="FG273" s="398"/>
      <c r="FH273" s="398"/>
      <c r="FI273" s="385"/>
      <c r="FJ273" s="385"/>
      <c r="FK273" s="385"/>
      <c r="FL273" s="385"/>
      <c r="FM273" s="385"/>
      <c r="FN273" s="385"/>
      <c r="FO273" s="385"/>
      <c r="FP273" s="385"/>
      <c r="FQ273" s="385"/>
      <c r="FR273" s="385"/>
      <c r="FS273" s="385"/>
      <c r="FT273" s="386">
        <v>2</v>
      </c>
      <c r="FU273" s="386">
        <v>2</v>
      </c>
      <c r="FV273" s="386">
        <v>2</v>
      </c>
      <c r="FW273" s="386">
        <v>2</v>
      </c>
      <c r="FX273" s="386">
        <v>1.9</v>
      </c>
      <c r="FY273" s="386">
        <v>1.9</v>
      </c>
      <c r="FZ273" s="386">
        <v>1.8</v>
      </c>
      <c r="GA273" s="386">
        <v>1.8</v>
      </c>
      <c r="GB273" s="387"/>
      <c r="GC273" s="484">
        <v>32.899898303999997</v>
      </c>
      <c r="GD273" s="484">
        <v>37.36827391500001</v>
      </c>
      <c r="GE273" s="484">
        <v>43.892893170000001</v>
      </c>
      <c r="GF273" s="484">
        <v>46.845448146000003</v>
      </c>
      <c r="GG273" s="485">
        <v>52.526480265000018</v>
      </c>
      <c r="GH273" s="486">
        <v>7.2891200970000014</v>
      </c>
      <c r="GI273" s="484">
        <v>6.0105583440000014</v>
      </c>
      <c r="GJ273" s="484">
        <v>7.987715694000002</v>
      </c>
      <c r="GK273" s="484">
        <v>11.058900111000003</v>
      </c>
      <c r="GL273" s="484">
        <v>5.2196954040000012</v>
      </c>
      <c r="GM273" s="484">
        <v>4.8901691789999999</v>
      </c>
      <c r="GN273" s="484">
        <v>5.5360405799999999</v>
      </c>
      <c r="GO273" s="485">
        <v>7.7109136650000005</v>
      </c>
    </row>
    <row r="274" spans="1:197" hidden="1">
      <c r="A274" s="379" t="s">
        <v>894</v>
      </c>
      <c r="B274" s="403">
        <v>92.4</v>
      </c>
      <c r="C274" s="381">
        <v>400</v>
      </c>
      <c r="D274" s="381">
        <v>155</v>
      </c>
      <c r="E274" s="381">
        <v>14.4</v>
      </c>
      <c r="F274" s="381">
        <v>21.6</v>
      </c>
      <c r="G274" s="381">
        <v>14.4</v>
      </c>
      <c r="H274" s="394">
        <v>118</v>
      </c>
      <c r="I274" s="383">
        <v>4</v>
      </c>
      <c r="J274" s="493">
        <v>0.8</v>
      </c>
      <c r="K274" s="494"/>
      <c r="L274" s="369">
        <v>0.6</v>
      </c>
      <c r="M274" s="384">
        <v>0.8</v>
      </c>
      <c r="N274" s="480">
        <v>0.40300000000000002</v>
      </c>
      <c r="O274" s="371">
        <v>0.65300000000000002</v>
      </c>
      <c r="P274" s="371">
        <v>0.90300000000000002</v>
      </c>
      <c r="Q274" s="371">
        <v>0.60299999999999998</v>
      </c>
      <c r="R274" s="371">
        <f t="shared" si="24"/>
        <v>0.85299999999999998</v>
      </c>
      <c r="S274" s="371">
        <f t="shared" si="25"/>
        <v>1.103</v>
      </c>
      <c r="T274" s="372">
        <f t="shared" si="26"/>
        <v>19.359646113995765</v>
      </c>
      <c r="U274" s="373"/>
      <c r="V274" s="372">
        <f t="shared" si="27"/>
        <v>14.988113120512848</v>
      </c>
      <c r="W274" s="373"/>
      <c r="X274" s="371">
        <v>0.67</v>
      </c>
      <c r="Y274" s="371">
        <v>0.72</v>
      </c>
      <c r="Z274" s="371">
        <v>0.83</v>
      </c>
      <c r="AA274" s="371">
        <v>1.46</v>
      </c>
      <c r="AB274" s="371">
        <v>1.88</v>
      </c>
      <c r="AC274" s="371">
        <v>3</v>
      </c>
      <c r="AD274" s="371">
        <v>3.3</v>
      </c>
      <c r="AE274" s="371">
        <v>3.6</v>
      </c>
      <c r="AF274" s="371">
        <v>4</v>
      </c>
      <c r="AG274" s="371">
        <v>5</v>
      </c>
      <c r="AH274" s="374" t="s">
        <v>587</v>
      </c>
      <c r="AI274" s="371">
        <v>0.42499999999999999</v>
      </c>
      <c r="AJ274" s="371">
        <v>0.58299999999999996</v>
      </c>
      <c r="AK274" s="371">
        <v>0.52500000000000002</v>
      </c>
      <c r="AL274" s="371">
        <v>0.68300000000000005</v>
      </c>
      <c r="AM274" s="371">
        <v>0.625</v>
      </c>
      <c r="AN274" s="371">
        <v>0.78300000000000003</v>
      </c>
      <c r="AO274" s="371">
        <v>0.72499999999999998</v>
      </c>
      <c r="AP274" s="371">
        <v>0.88300000000000001</v>
      </c>
      <c r="AQ274" s="371">
        <v>1.68</v>
      </c>
      <c r="AR274" s="375">
        <v>1.47</v>
      </c>
      <c r="AS274" s="375">
        <v>1.8480000000000001</v>
      </c>
      <c r="AT274" s="375">
        <v>1.617</v>
      </c>
      <c r="AU274" s="376">
        <v>0.6</v>
      </c>
      <c r="AV274" s="377">
        <v>0.2</v>
      </c>
      <c r="AW274" s="385"/>
      <c r="AX274" s="385"/>
      <c r="AY274" s="398"/>
      <c r="AZ274" s="398"/>
      <c r="BA274" s="398"/>
      <c r="BB274" s="398"/>
      <c r="BC274" s="398"/>
      <c r="BD274" s="398"/>
      <c r="BE274" s="397"/>
      <c r="BF274" s="398"/>
      <c r="BG274" s="398"/>
      <c r="BH274" s="398"/>
      <c r="BI274" s="398"/>
      <c r="BJ274" s="398"/>
      <c r="BK274" s="398"/>
      <c r="BL274" s="386">
        <v>0.7</v>
      </c>
      <c r="BM274" s="386">
        <v>0.7</v>
      </c>
      <c r="BN274" s="375">
        <v>0.7</v>
      </c>
      <c r="BO274" s="386">
        <v>0.7</v>
      </c>
      <c r="BP274" s="386">
        <v>0.7</v>
      </c>
      <c r="BQ274" s="386">
        <v>0.6</v>
      </c>
      <c r="BR274" s="386">
        <v>0.6</v>
      </c>
      <c r="BS274" s="386">
        <v>0.6</v>
      </c>
      <c r="BT274" s="386">
        <v>0.5</v>
      </c>
      <c r="BU274" s="386">
        <v>0.5</v>
      </c>
      <c r="BV274" s="386">
        <v>0.4</v>
      </c>
      <c r="BW274" s="386">
        <v>0.4</v>
      </c>
      <c r="BX274" s="385"/>
      <c r="BY274" s="385"/>
      <c r="BZ274" s="398"/>
      <c r="CA274" s="398"/>
      <c r="CB274" s="398"/>
      <c r="CC274" s="398"/>
      <c r="CD274" s="398"/>
      <c r="CE274" s="398"/>
      <c r="CF274" s="397"/>
      <c r="CG274" s="398"/>
      <c r="CH274" s="398"/>
      <c r="CI274" s="398"/>
      <c r="CJ274" s="398"/>
      <c r="CK274" s="398"/>
      <c r="CL274" s="398"/>
      <c r="CM274" s="386">
        <v>1</v>
      </c>
      <c r="CN274" s="386">
        <v>1</v>
      </c>
      <c r="CO274" s="375">
        <v>0.9</v>
      </c>
      <c r="CP274" s="386">
        <v>0.9</v>
      </c>
      <c r="CQ274" s="386">
        <v>0.9</v>
      </c>
      <c r="CR274" s="386">
        <v>0.8</v>
      </c>
      <c r="CS274" s="386">
        <v>0.8</v>
      </c>
      <c r="CT274" s="386">
        <v>0.8</v>
      </c>
      <c r="CU274" s="386">
        <v>0.7</v>
      </c>
      <c r="CV274" s="386">
        <v>0.7</v>
      </c>
      <c r="CW274" s="386">
        <v>0.5</v>
      </c>
      <c r="CX274" s="375">
        <v>0.5</v>
      </c>
      <c r="CY274" s="385"/>
      <c r="CZ274" s="385"/>
      <c r="DA274" s="398"/>
      <c r="DB274" s="398"/>
      <c r="DC274" s="398"/>
      <c r="DD274" s="398"/>
      <c r="DE274" s="398"/>
      <c r="DF274" s="398"/>
      <c r="DG274" s="397"/>
      <c r="DH274" s="398"/>
      <c r="DI274" s="398"/>
      <c r="DJ274" s="398"/>
      <c r="DK274" s="398"/>
      <c r="DL274" s="398"/>
      <c r="DM274" s="398"/>
      <c r="DN274" s="386">
        <v>1.1000000000000001</v>
      </c>
      <c r="DO274" s="386">
        <v>1.1000000000000001</v>
      </c>
      <c r="DP274" s="386">
        <v>1.1000000000000001</v>
      </c>
      <c r="DQ274" s="386">
        <v>1</v>
      </c>
      <c r="DR274" s="386">
        <v>1</v>
      </c>
      <c r="DS274" s="386">
        <v>0.9</v>
      </c>
      <c r="DT274" s="386">
        <v>0.9</v>
      </c>
      <c r="DU274" s="386">
        <v>0.8</v>
      </c>
      <c r="DV274" s="386">
        <v>0.8</v>
      </c>
      <c r="DW274" s="386">
        <v>0.7</v>
      </c>
      <c r="DX274" s="386">
        <v>0.7</v>
      </c>
      <c r="DY274" s="386">
        <v>0.6</v>
      </c>
      <c r="DZ274" s="385"/>
      <c r="EA274" s="385"/>
      <c r="EB274" s="398"/>
      <c r="EC274" s="398"/>
      <c r="ED274" s="398"/>
      <c r="EE274" s="398"/>
      <c r="EF274" s="398"/>
      <c r="EG274" s="398"/>
      <c r="EH274" s="397"/>
      <c r="EI274" s="398"/>
      <c r="EJ274" s="398"/>
      <c r="EK274" s="398"/>
      <c r="EL274" s="398"/>
      <c r="EM274" s="398"/>
      <c r="EN274" s="398"/>
      <c r="EO274" s="386">
        <v>1.2</v>
      </c>
      <c r="EP274" s="386">
        <v>1.2</v>
      </c>
      <c r="EQ274" s="386">
        <v>1.2</v>
      </c>
      <c r="ER274" s="386">
        <v>1.1000000000000001</v>
      </c>
      <c r="ES274" s="386">
        <v>1.1000000000000001</v>
      </c>
      <c r="ET274" s="386">
        <v>1</v>
      </c>
      <c r="EU274" s="386">
        <v>1</v>
      </c>
      <c r="EV274" s="386">
        <v>0.9</v>
      </c>
      <c r="EW274" s="386">
        <v>0.9</v>
      </c>
      <c r="EX274" s="386">
        <v>0.8</v>
      </c>
      <c r="EY274" s="386">
        <v>0.8</v>
      </c>
      <c r="EZ274" s="386">
        <v>0.7</v>
      </c>
      <c r="FA274" s="385"/>
      <c r="FB274" s="385"/>
      <c r="FC274" s="385"/>
      <c r="FD274" s="385"/>
      <c r="FE274" s="398"/>
      <c r="FF274" s="398"/>
      <c r="FG274" s="398"/>
      <c r="FH274" s="398"/>
      <c r="FI274" s="385"/>
      <c r="FJ274" s="385"/>
      <c r="FK274" s="385"/>
      <c r="FL274" s="385"/>
      <c r="FM274" s="385"/>
      <c r="FN274" s="385"/>
      <c r="FO274" s="385"/>
      <c r="FP274" s="385"/>
      <c r="FQ274" s="385"/>
      <c r="FR274" s="385"/>
      <c r="FS274" s="385"/>
      <c r="FT274" s="385"/>
      <c r="FU274" s="385"/>
      <c r="FV274" s="385"/>
      <c r="FW274" s="385"/>
      <c r="FX274" s="385"/>
      <c r="FY274" s="385"/>
      <c r="FZ274" s="385"/>
      <c r="GA274" s="385"/>
      <c r="GB274" s="397" t="s">
        <v>608</v>
      </c>
      <c r="GC274" s="484">
        <v>32.899898303999997</v>
      </c>
      <c r="GD274" s="484">
        <v>37.36827391500001</v>
      </c>
      <c r="GE274" s="484">
        <v>43.892893170000001</v>
      </c>
      <c r="GF274" s="484">
        <v>46.845448146000003</v>
      </c>
      <c r="GG274" s="485">
        <v>52.526480265000018</v>
      </c>
      <c r="GH274" s="486">
        <v>7.2891200970000014</v>
      </c>
      <c r="GI274" s="484">
        <v>6.0105583440000014</v>
      </c>
      <c r="GJ274" s="484">
        <v>7.987715694000002</v>
      </c>
      <c r="GK274" s="484">
        <v>11.058900111000003</v>
      </c>
      <c r="GL274" s="484">
        <v>5.2196954040000012</v>
      </c>
      <c r="GM274" s="484">
        <v>4.8901691789999999</v>
      </c>
      <c r="GN274" s="484">
        <v>5.5360405799999999</v>
      </c>
      <c r="GO274" s="485">
        <v>7.7109136650000005</v>
      </c>
    </row>
    <row r="275" spans="1:197" hidden="1">
      <c r="A275" s="379" t="s">
        <v>895</v>
      </c>
      <c r="B275" s="404">
        <v>115</v>
      </c>
      <c r="C275" s="381">
        <v>450</v>
      </c>
      <c r="D275" s="381">
        <v>170</v>
      </c>
      <c r="E275" s="381">
        <v>16.2</v>
      </c>
      <c r="F275" s="381">
        <v>24.3</v>
      </c>
      <c r="G275" s="381">
        <v>16.2</v>
      </c>
      <c r="H275" s="394">
        <v>147</v>
      </c>
      <c r="I275" s="383">
        <v>4</v>
      </c>
      <c r="J275" s="493">
        <v>0.8</v>
      </c>
      <c r="K275" s="494"/>
      <c r="L275" s="369">
        <v>0.6</v>
      </c>
      <c r="M275" s="384">
        <v>0.8</v>
      </c>
      <c r="N275" s="480">
        <v>0.42699999999999999</v>
      </c>
      <c r="O275" s="371">
        <v>0.67700000000000005</v>
      </c>
      <c r="P275" s="371">
        <v>0.92700000000000005</v>
      </c>
      <c r="Q275" s="371">
        <v>0.627</v>
      </c>
      <c r="R275" s="371">
        <f t="shared" si="24"/>
        <v>0.877</v>
      </c>
      <c r="S275" s="371">
        <f t="shared" si="25"/>
        <v>1.127</v>
      </c>
      <c r="T275" s="372">
        <f t="shared" si="26"/>
        <v>19.359646113995765</v>
      </c>
      <c r="U275" s="373"/>
      <c r="V275" s="372">
        <f t="shared" si="27"/>
        <v>14.988113120512848</v>
      </c>
      <c r="W275" s="373"/>
      <c r="X275" s="371">
        <v>0.67</v>
      </c>
      <c r="Y275" s="371">
        <v>0.72</v>
      </c>
      <c r="Z275" s="371">
        <v>0.83</v>
      </c>
      <c r="AA275" s="371">
        <v>1.46</v>
      </c>
      <c r="AB275" s="371">
        <v>1.88</v>
      </c>
      <c r="AC275" s="371">
        <v>3</v>
      </c>
      <c r="AD275" s="371">
        <v>3.3</v>
      </c>
      <c r="AE275" s="371">
        <v>3.6</v>
      </c>
      <c r="AF275" s="371">
        <v>4</v>
      </c>
      <c r="AG275" s="371">
        <v>5</v>
      </c>
      <c r="AH275" s="374" t="s">
        <v>587</v>
      </c>
      <c r="AI275" s="371">
        <v>0.5</v>
      </c>
      <c r="AJ275" s="371">
        <v>0.67300000000000004</v>
      </c>
      <c r="AK275" s="371">
        <v>0.6</v>
      </c>
      <c r="AL275" s="371">
        <v>0.76300000000000001</v>
      </c>
      <c r="AM275" s="371">
        <v>0.7</v>
      </c>
      <c r="AN275" s="371">
        <v>0.873</v>
      </c>
      <c r="AO275" s="371">
        <v>0.8</v>
      </c>
      <c r="AP275" s="371">
        <v>0.97299999999999998</v>
      </c>
      <c r="AQ275" s="371">
        <v>1.68</v>
      </c>
      <c r="AR275" s="375">
        <v>1.47</v>
      </c>
      <c r="AS275" s="375">
        <v>1.8480000000000001</v>
      </c>
      <c r="AT275" s="375">
        <v>1.617</v>
      </c>
      <c r="AU275" s="376">
        <v>0.6</v>
      </c>
      <c r="AV275" s="377">
        <v>0.2</v>
      </c>
      <c r="AW275" s="385"/>
      <c r="AX275" s="385"/>
      <c r="AY275" s="398"/>
      <c r="AZ275" s="398"/>
      <c r="BA275" s="398"/>
      <c r="BB275" s="398"/>
      <c r="BC275" s="398"/>
      <c r="BD275" s="398"/>
      <c r="BE275" s="397"/>
      <c r="BF275" s="398"/>
      <c r="BG275" s="398"/>
      <c r="BH275" s="398"/>
      <c r="BI275" s="398"/>
      <c r="BJ275" s="398"/>
      <c r="BK275" s="398"/>
      <c r="BL275" s="386">
        <v>0.7</v>
      </c>
      <c r="BM275" s="386">
        <v>0.7</v>
      </c>
      <c r="BN275" s="375">
        <v>0.7</v>
      </c>
      <c r="BO275" s="386">
        <v>0.7</v>
      </c>
      <c r="BP275" s="386">
        <v>0.7</v>
      </c>
      <c r="BQ275" s="386">
        <v>0.6</v>
      </c>
      <c r="BR275" s="386">
        <v>0.6</v>
      </c>
      <c r="BS275" s="386">
        <v>0.6</v>
      </c>
      <c r="BT275" s="386">
        <v>0.5</v>
      </c>
      <c r="BU275" s="386">
        <v>0.5</v>
      </c>
      <c r="BV275" s="386">
        <v>0.4</v>
      </c>
      <c r="BW275" s="386">
        <v>0.4</v>
      </c>
      <c r="BX275" s="385"/>
      <c r="BY275" s="385"/>
      <c r="BZ275" s="398"/>
      <c r="CA275" s="398"/>
      <c r="CB275" s="398"/>
      <c r="CC275" s="398"/>
      <c r="CD275" s="398"/>
      <c r="CE275" s="398"/>
      <c r="CF275" s="397"/>
      <c r="CG275" s="398"/>
      <c r="CH275" s="398"/>
      <c r="CI275" s="398"/>
      <c r="CJ275" s="398"/>
      <c r="CK275" s="398"/>
      <c r="CL275" s="398"/>
      <c r="CM275" s="386">
        <v>1</v>
      </c>
      <c r="CN275" s="386">
        <v>1</v>
      </c>
      <c r="CO275" s="375">
        <v>0.9</v>
      </c>
      <c r="CP275" s="386">
        <v>0.9</v>
      </c>
      <c r="CQ275" s="386">
        <v>0.9</v>
      </c>
      <c r="CR275" s="386">
        <v>0.8</v>
      </c>
      <c r="CS275" s="386">
        <v>0.8</v>
      </c>
      <c r="CT275" s="386">
        <v>0.8</v>
      </c>
      <c r="CU275" s="386">
        <v>0.7</v>
      </c>
      <c r="CV275" s="386">
        <v>0.7</v>
      </c>
      <c r="CW275" s="386">
        <v>0.5</v>
      </c>
      <c r="CX275" s="375">
        <v>0.5</v>
      </c>
      <c r="CY275" s="385"/>
      <c r="CZ275" s="385"/>
      <c r="DA275" s="398"/>
      <c r="DB275" s="398"/>
      <c r="DC275" s="398"/>
      <c r="DD275" s="398"/>
      <c r="DE275" s="398"/>
      <c r="DF275" s="398"/>
      <c r="DG275" s="397"/>
      <c r="DH275" s="398"/>
      <c r="DI275" s="398"/>
      <c r="DJ275" s="398"/>
      <c r="DK275" s="398"/>
      <c r="DL275" s="398"/>
      <c r="DM275" s="398"/>
      <c r="DN275" s="386">
        <v>1.2</v>
      </c>
      <c r="DO275" s="386">
        <v>1.2</v>
      </c>
      <c r="DP275" s="375">
        <v>1.1000000000000001</v>
      </c>
      <c r="DQ275" s="386">
        <v>1.1000000000000001</v>
      </c>
      <c r="DR275" s="386">
        <v>1.1000000000000001</v>
      </c>
      <c r="DS275" s="386">
        <v>1</v>
      </c>
      <c r="DT275" s="386">
        <v>1</v>
      </c>
      <c r="DU275" s="386">
        <v>1</v>
      </c>
      <c r="DV275" s="386">
        <v>0.9</v>
      </c>
      <c r="DW275" s="386">
        <v>0.9</v>
      </c>
      <c r="DX275" s="386">
        <v>0.7</v>
      </c>
      <c r="DY275" s="375">
        <v>0.7</v>
      </c>
      <c r="DZ275" s="385"/>
      <c r="EA275" s="385"/>
      <c r="EB275" s="398"/>
      <c r="EC275" s="398"/>
      <c r="ED275" s="398"/>
      <c r="EE275" s="398"/>
      <c r="EF275" s="398"/>
      <c r="EG275" s="398"/>
      <c r="EH275" s="397"/>
      <c r="EI275" s="398"/>
      <c r="EJ275" s="398"/>
      <c r="EK275" s="398"/>
      <c r="EL275" s="398"/>
      <c r="EM275" s="398"/>
      <c r="EN275" s="398"/>
      <c r="EO275" s="386">
        <v>1.3</v>
      </c>
      <c r="EP275" s="386">
        <v>1.3</v>
      </c>
      <c r="EQ275" s="386">
        <v>1.3</v>
      </c>
      <c r="ER275" s="386">
        <v>1.2</v>
      </c>
      <c r="ES275" s="386">
        <v>1.2</v>
      </c>
      <c r="ET275" s="386">
        <v>1.1000000000000001</v>
      </c>
      <c r="EU275" s="386">
        <v>1.1000000000000001</v>
      </c>
      <c r="EV275" s="386">
        <v>1</v>
      </c>
      <c r="EW275" s="386">
        <v>1</v>
      </c>
      <c r="EX275" s="386">
        <v>0.9</v>
      </c>
      <c r="EY275" s="386">
        <v>0.9</v>
      </c>
      <c r="EZ275" s="386">
        <v>0.8</v>
      </c>
      <c r="FA275" s="385"/>
      <c r="FB275" s="385"/>
      <c r="FC275" s="385"/>
      <c r="FD275" s="385"/>
      <c r="FE275" s="398"/>
      <c r="FF275" s="398"/>
      <c r="FG275" s="398"/>
      <c r="FH275" s="398"/>
      <c r="FI275" s="385"/>
      <c r="FJ275" s="385"/>
      <c r="FK275" s="385"/>
      <c r="FL275" s="385"/>
      <c r="FM275" s="385"/>
      <c r="FN275" s="385"/>
      <c r="FO275" s="385"/>
      <c r="FP275" s="385"/>
      <c r="FQ275" s="385"/>
      <c r="FR275" s="385"/>
      <c r="FS275" s="385"/>
      <c r="FT275" s="385"/>
      <c r="FU275" s="385"/>
      <c r="FV275" s="385"/>
      <c r="FW275" s="385"/>
      <c r="FX275" s="385"/>
      <c r="FY275" s="385"/>
      <c r="FZ275" s="385"/>
      <c r="GA275" s="385"/>
      <c r="GB275" s="397" t="s">
        <v>608</v>
      </c>
      <c r="GC275" s="484">
        <v>32.899898303999997</v>
      </c>
      <c r="GD275" s="484">
        <v>37.36827391500001</v>
      </c>
      <c r="GE275" s="484">
        <v>43.247021769000007</v>
      </c>
      <c r="GF275" s="484">
        <v>46.845448146000003</v>
      </c>
      <c r="GG275" s="485">
        <v>50.153891444999999</v>
      </c>
      <c r="GH275" s="486">
        <v>7.2891200970000014</v>
      </c>
      <c r="GI275" s="484">
        <v>6.0105583440000014</v>
      </c>
      <c r="GJ275" s="484">
        <v>7.987715694000002</v>
      </c>
      <c r="GK275" s="484">
        <v>11.058900111000003</v>
      </c>
      <c r="GL275" s="484">
        <v>5.2196954040000012</v>
      </c>
      <c r="GM275" s="484">
        <v>4.8901691789999999</v>
      </c>
      <c r="GN275" s="484">
        <v>5.5360405799999999</v>
      </c>
      <c r="GO275" s="485">
        <v>7.7109136650000005</v>
      </c>
    </row>
    <row r="276" spans="1:197" hidden="1">
      <c r="A276" s="379" t="s">
        <v>896</v>
      </c>
      <c r="B276" s="404">
        <v>141</v>
      </c>
      <c r="C276" s="381">
        <v>500</v>
      </c>
      <c r="D276" s="381">
        <v>185</v>
      </c>
      <c r="E276" s="381">
        <v>18</v>
      </c>
      <c r="F276" s="381">
        <v>27</v>
      </c>
      <c r="G276" s="381">
        <v>18</v>
      </c>
      <c r="H276" s="394">
        <v>179</v>
      </c>
      <c r="I276" s="383">
        <v>4</v>
      </c>
      <c r="J276" s="493">
        <v>0.8</v>
      </c>
      <c r="K276" s="494"/>
      <c r="L276" s="369">
        <v>0.6</v>
      </c>
      <c r="M276" s="384">
        <v>0.8</v>
      </c>
      <c r="N276" s="480">
        <v>0.44600000000000001</v>
      </c>
      <c r="O276" s="371">
        <v>0.69599999999999995</v>
      </c>
      <c r="P276" s="371">
        <v>0.94599999999999995</v>
      </c>
      <c r="Q276" s="371">
        <v>0.64600000000000002</v>
      </c>
      <c r="R276" s="371">
        <f t="shared" si="24"/>
        <v>0.89600000000000002</v>
      </c>
      <c r="S276" s="371">
        <f t="shared" si="25"/>
        <v>1.1459999999999999</v>
      </c>
      <c r="T276" s="372">
        <f t="shared" si="26"/>
        <v>19.359646113995765</v>
      </c>
      <c r="U276" s="373"/>
      <c r="V276" s="372">
        <f t="shared" si="27"/>
        <v>14.988113120512848</v>
      </c>
      <c r="W276" s="373"/>
      <c r="X276" s="371">
        <v>0.67</v>
      </c>
      <c r="Y276" s="371">
        <v>0.72</v>
      </c>
      <c r="Z276" s="371">
        <v>0.83</v>
      </c>
      <c r="AA276" s="371">
        <v>1.46</v>
      </c>
      <c r="AB276" s="371">
        <v>1.88</v>
      </c>
      <c r="AC276" s="371">
        <v>3</v>
      </c>
      <c r="AD276" s="371">
        <v>3.3</v>
      </c>
      <c r="AE276" s="371">
        <v>3.6</v>
      </c>
      <c r="AF276" s="371">
        <v>4</v>
      </c>
      <c r="AG276" s="371">
        <v>5</v>
      </c>
      <c r="AH276" s="374" t="s">
        <v>587</v>
      </c>
      <c r="AI276" s="371">
        <v>0.5</v>
      </c>
      <c r="AJ276" s="371">
        <v>1.18</v>
      </c>
      <c r="AK276" s="371">
        <v>0.6</v>
      </c>
      <c r="AL276" s="371">
        <v>1.18</v>
      </c>
      <c r="AM276" s="371">
        <v>0.7</v>
      </c>
      <c r="AN276" s="371">
        <v>1.18</v>
      </c>
      <c r="AO276" s="371">
        <v>0.8</v>
      </c>
      <c r="AP276" s="371">
        <v>1.18</v>
      </c>
      <c r="AQ276" s="371">
        <v>1.68</v>
      </c>
      <c r="AR276" s="375">
        <v>1.47</v>
      </c>
      <c r="AS276" s="375">
        <v>1.8480000000000001</v>
      </c>
      <c r="AT276" s="375">
        <v>1.617</v>
      </c>
      <c r="AU276" s="376">
        <v>0.6</v>
      </c>
      <c r="AV276" s="377">
        <v>0.2</v>
      </c>
      <c r="AW276" s="385"/>
      <c r="AX276" s="385"/>
      <c r="AY276" s="398"/>
      <c r="AZ276" s="398"/>
      <c r="BA276" s="398"/>
      <c r="BB276" s="398"/>
      <c r="BC276" s="398"/>
      <c r="BD276" s="398"/>
      <c r="BE276" s="397"/>
      <c r="BF276" s="398"/>
      <c r="BG276" s="398"/>
      <c r="BH276" s="398"/>
      <c r="BI276" s="398"/>
      <c r="BJ276" s="398"/>
      <c r="BK276" s="398"/>
      <c r="BL276" s="386">
        <v>0.7</v>
      </c>
      <c r="BM276" s="386">
        <v>0.7</v>
      </c>
      <c r="BN276" s="375">
        <v>0.7</v>
      </c>
      <c r="BO276" s="386">
        <v>0.7</v>
      </c>
      <c r="BP276" s="386">
        <v>0.7</v>
      </c>
      <c r="BQ276" s="386">
        <v>0.6</v>
      </c>
      <c r="BR276" s="386">
        <v>0.6</v>
      </c>
      <c r="BS276" s="386">
        <v>0.6</v>
      </c>
      <c r="BT276" s="386">
        <v>0.5</v>
      </c>
      <c r="BU276" s="386">
        <v>0.5</v>
      </c>
      <c r="BV276" s="386">
        <v>0.4</v>
      </c>
      <c r="BW276" s="386">
        <v>0.4</v>
      </c>
      <c r="BX276" s="385"/>
      <c r="BY276" s="385"/>
      <c r="BZ276" s="398"/>
      <c r="CA276" s="398"/>
      <c r="CB276" s="398"/>
      <c r="CC276" s="398"/>
      <c r="CD276" s="398"/>
      <c r="CE276" s="398"/>
      <c r="CF276" s="397"/>
      <c r="CG276" s="398"/>
      <c r="CH276" s="398"/>
      <c r="CI276" s="398"/>
      <c r="CJ276" s="398"/>
      <c r="CK276" s="398"/>
      <c r="CL276" s="398"/>
      <c r="CM276" s="386">
        <v>1</v>
      </c>
      <c r="CN276" s="386">
        <v>1</v>
      </c>
      <c r="CO276" s="375">
        <v>0.9</v>
      </c>
      <c r="CP276" s="386">
        <v>0.9</v>
      </c>
      <c r="CQ276" s="386">
        <v>0.9</v>
      </c>
      <c r="CR276" s="386">
        <v>0.8</v>
      </c>
      <c r="CS276" s="386">
        <v>0.8</v>
      </c>
      <c r="CT276" s="386">
        <v>0.8</v>
      </c>
      <c r="CU276" s="386">
        <v>0.7</v>
      </c>
      <c r="CV276" s="386">
        <v>0.7</v>
      </c>
      <c r="CW276" s="386">
        <v>0.5</v>
      </c>
      <c r="CX276" s="375">
        <v>0.5</v>
      </c>
      <c r="CY276" s="385"/>
      <c r="CZ276" s="385"/>
      <c r="DA276" s="398"/>
      <c r="DB276" s="398"/>
      <c r="DC276" s="398"/>
      <c r="DD276" s="398"/>
      <c r="DE276" s="398"/>
      <c r="DF276" s="398"/>
      <c r="DG276" s="397"/>
      <c r="DH276" s="398"/>
      <c r="DI276" s="398"/>
      <c r="DJ276" s="398"/>
      <c r="DK276" s="398"/>
      <c r="DL276" s="398"/>
      <c r="DM276" s="398"/>
      <c r="DN276" s="386">
        <v>1.2</v>
      </c>
      <c r="DO276" s="386">
        <v>1.2</v>
      </c>
      <c r="DP276" s="375">
        <v>1.1000000000000001</v>
      </c>
      <c r="DQ276" s="386">
        <v>1.1000000000000001</v>
      </c>
      <c r="DR276" s="386">
        <v>1.1000000000000001</v>
      </c>
      <c r="DS276" s="386">
        <v>1</v>
      </c>
      <c r="DT276" s="386">
        <v>1</v>
      </c>
      <c r="DU276" s="386">
        <v>1</v>
      </c>
      <c r="DV276" s="386">
        <v>0.9</v>
      </c>
      <c r="DW276" s="386">
        <v>0.9</v>
      </c>
      <c r="DX276" s="386">
        <v>0.7</v>
      </c>
      <c r="DY276" s="375">
        <v>0.7</v>
      </c>
      <c r="DZ276" s="385"/>
      <c r="EA276" s="385"/>
      <c r="EB276" s="398"/>
      <c r="EC276" s="398"/>
      <c r="ED276" s="398"/>
      <c r="EE276" s="398"/>
      <c r="EF276" s="398"/>
      <c r="EG276" s="398"/>
      <c r="EH276" s="397"/>
      <c r="EI276" s="398"/>
      <c r="EJ276" s="398"/>
      <c r="EK276" s="398"/>
      <c r="EL276" s="398"/>
      <c r="EM276" s="398"/>
      <c r="EN276" s="398"/>
      <c r="EO276" s="386">
        <v>1.3</v>
      </c>
      <c r="EP276" s="386">
        <v>1.3</v>
      </c>
      <c r="EQ276" s="386">
        <v>1.3</v>
      </c>
      <c r="ER276" s="386">
        <v>1.2</v>
      </c>
      <c r="ES276" s="386">
        <v>1.2</v>
      </c>
      <c r="ET276" s="386">
        <v>1.1000000000000001</v>
      </c>
      <c r="EU276" s="386">
        <v>1.1000000000000001</v>
      </c>
      <c r="EV276" s="386">
        <v>1</v>
      </c>
      <c r="EW276" s="386">
        <v>1</v>
      </c>
      <c r="EX276" s="386">
        <v>0.9</v>
      </c>
      <c r="EY276" s="386">
        <v>0.9</v>
      </c>
      <c r="EZ276" s="386">
        <v>0.8</v>
      </c>
      <c r="FA276" s="385"/>
      <c r="FB276" s="385"/>
      <c r="FC276" s="385"/>
      <c r="FD276" s="385"/>
      <c r="FE276" s="398"/>
      <c r="FF276" s="398"/>
      <c r="FG276" s="398"/>
      <c r="FH276" s="398"/>
      <c r="FI276" s="385"/>
      <c r="FJ276" s="385"/>
      <c r="FK276" s="385"/>
      <c r="FL276" s="385"/>
      <c r="FM276" s="385"/>
      <c r="FN276" s="385"/>
      <c r="FO276" s="385"/>
      <c r="FP276" s="385"/>
      <c r="FQ276" s="385"/>
      <c r="FR276" s="385"/>
      <c r="FS276" s="385"/>
      <c r="FT276" s="385"/>
      <c r="FU276" s="385"/>
      <c r="FV276" s="385"/>
      <c r="FW276" s="385"/>
      <c r="FX276" s="385"/>
      <c r="FY276" s="385"/>
      <c r="FZ276" s="385"/>
      <c r="GA276" s="385"/>
      <c r="GB276" s="397" t="s">
        <v>608</v>
      </c>
      <c r="GC276" s="484">
        <v>31.146818786999997</v>
      </c>
      <c r="GD276" s="484">
        <v>36.050169015000002</v>
      </c>
      <c r="GE276" s="484">
        <v>38.660016716999998</v>
      </c>
      <c r="GF276" s="484">
        <v>41.994822114000009</v>
      </c>
      <c r="GG276" s="485">
        <v>44.815566600000004</v>
      </c>
      <c r="GH276" s="486">
        <v>7.2891200970000014</v>
      </c>
      <c r="GI276" s="484">
        <v>6.0105583440000014</v>
      </c>
      <c r="GJ276" s="484">
        <v>7.987715694000002</v>
      </c>
      <c r="GK276" s="484">
        <v>11.058900111000003</v>
      </c>
      <c r="GL276" s="484">
        <v>5.2196954040000012</v>
      </c>
      <c r="GM276" s="484">
        <v>4.8901691789999999</v>
      </c>
      <c r="GN276" s="484">
        <v>5.5360405799999999</v>
      </c>
      <c r="GO276" s="485">
        <v>7.7109136650000005</v>
      </c>
    </row>
    <row r="277" spans="1:197" hidden="1">
      <c r="A277" s="379" t="s">
        <v>897</v>
      </c>
      <c r="B277" s="404">
        <v>166</v>
      </c>
      <c r="C277" s="381">
        <v>550</v>
      </c>
      <c r="D277" s="381">
        <v>200</v>
      </c>
      <c r="E277" s="381">
        <v>19</v>
      </c>
      <c r="F277" s="381">
        <v>30</v>
      </c>
      <c r="G277" s="381">
        <v>19</v>
      </c>
      <c r="H277" s="394">
        <v>212</v>
      </c>
      <c r="I277" s="383">
        <v>6</v>
      </c>
      <c r="J277" s="493">
        <v>0.8</v>
      </c>
      <c r="K277" s="494"/>
      <c r="L277" s="369">
        <v>0.6</v>
      </c>
      <c r="M277" s="384">
        <v>0.8</v>
      </c>
      <c r="N277" s="480">
        <v>0.46899999999999997</v>
      </c>
      <c r="O277" s="371">
        <v>0.71899999999999997</v>
      </c>
      <c r="P277" s="371">
        <v>0.96899999999999997</v>
      </c>
      <c r="Q277" s="371">
        <v>0.66900000000000004</v>
      </c>
      <c r="R277" s="371">
        <f t="shared" si="24"/>
        <v>0.91900000000000004</v>
      </c>
      <c r="S277" s="371">
        <f t="shared" si="25"/>
        <v>1.169</v>
      </c>
      <c r="T277" s="372">
        <f t="shared" si="26"/>
        <v>19.359646113995765</v>
      </c>
      <c r="U277" s="373"/>
      <c r="V277" s="372">
        <f t="shared" si="27"/>
        <v>14.988113120512848</v>
      </c>
      <c r="W277" s="373"/>
      <c r="X277" s="371">
        <v>0.67</v>
      </c>
      <c r="Y277" s="371">
        <v>0.72</v>
      </c>
      <c r="Z277" s="371">
        <v>0.83</v>
      </c>
      <c r="AA277" s="371">
        <v>1.46</v>
      </c>
      <c r="AB277" s="371">
        <v>1.88</v>
      </c>
      <c r="AC277" s="371">
        <v>3</v>
      </c>
      <c r="AD277" s="371">
        <v>3.3</v>
      </c>
      <c r="AE277" s="371">
        <v>3.6</v>
      </c>
      <c r="AF277" s="371">
        <v>4</v>
      </c>
      <c r="AG277" s="371">
        <v>5</v>
      </c>
      <c r="AH277" s="374" t="s">
        <v>587</v>
      </c>
      <c r="AI277" s="371">
        <v>0.57499999999999996</v>
      </c>
      <c r="AJ277" s="371">
        <v>0.71099999999999997</v>
      </c>
      <c r="AK277" s="371">
        <v>0.67500000000000004</v>
      </c>
      <c r="AL277" s="371">
        <v>0.81100000000000005</v>
      </c>
      <c r="AM277" s="371">
        <v>0.77500000000000002</v>
      </c>
      <c r="AN277" s="371">
        <v>0.91100000000000003</v>
      </c>
      <c r="AO277" s="371">
        <v>0.875</v>
      </c>
      <c r="AP277" s="371">
        <v>1.0109999999999999</v>
      </c>
      <c r="AQ277" s="371">
        <v>1.68</v>
      </c>
      <c r="AR277" s="375">
        <v>1.47</v>
      </c>
      <c r="AS277" s="375">
        <v>1.8480000000000001</v>
      </c>
      <c r="AT277" s="375">
        <v>1.617</v>
      </c>
      <c r="AU277" s="376">
        <v>0.6</v>
      </c>
      <c r="AV277" s="377">
        <v>0.2</v>
      </c>
      <c r="AW277" s="385"/>
      <c r="AX277" s="385"/>
      <c r="AY277" s="398"/>
      <c r="AZ277" s="398"/>
      <c r="BA277" s="398"/>
      <c r="BB277" s="398"/>
      <c r="BC277" s="398"/>
      <c r="BD277" s="398"/>
      <c r="BE277" s="397"/>
      <c r="BF277" s="398"/>
      <c r="BG277" s="398"/>
      <c r="BH277" s="398"/>
      <c r="BI277" s="398"/>
      <c r="BJ277" s="398"/>
      <c r="BK277" s="398"/>
      <c r="BL277" s="386">
        <v>0.7</v>
      </c>
      <c r="BM277" s="386">
        <v>0.7</v>
      </c>
      <c r="BN277" s="375">
        <v>0.7</v>
      </c>
      <c r="BO277" s="386">
        <v>0.7</v>
      </c>
      <c r="BP277" s="386">
        <v>0.7</v>
      </c>
      <c r="BQ277" s="386">
        <v>0.6</v>
      </c>
      <c r="BR277" s="386">
        <v>0.6</v>
      </c>
      <c r="BS277" s="386">
        <v>0.6</v>
      </c>
      <c r="BT277" s="386">
        <v>0.5</v>
      </c>
      <c r="BU277" s="386">
        <v>0.5</v>
      </c>
      <c r="BV277" s="386">
        <v>0.4</v>
      </c>
      <c r="BW277" s="386">
        <v>0.4</v>
      </c>
      <c r="BX277" s="385"/>
      <c r="BY277" s="385"/>
      <c r="BZ277" s="398"/>
      <c r="CA277" s="398"/>
      <c r="CB277" s="398"/>
      <c r="CC277" s="398"/>
      <c r="CD277" s="398"/>
      <c r="CE277" s="398"/>
      <c r="CF277" s="397"/>
      <c r="CG277" s="398"/>
      <c r="CH277" s="398"/>
      <c r="CI277" s="398"/>
      <c r="CJ277" s="398"/>
      <c r="CK277" s="398"/>
      <c r="CL277" s="398"/>
      <c r="CM277" s="386">
        <v>1</v>
      </c>
      <c r="CN277" s="386">
        <v>1</v>
      </c>
      <c r="CO277" s="375">
        <v>0.9</v>
      </c>
      <c r="CP277" s="386">
        <v>0.9</v>
      </c>
      <c r="CQ277" s="386">
        <v>0.9</v>
      </c>
      <c r="CR277" s="386">
        <v>0.8</v>
      </c>
      <c r="CS277" s="386">
        <v>0.8</v>
      </c>
      <c r="CT277" s="386">
        <v>0.8</v>
      </c>
      <c r="CU277" s="386">
        <v>0.7</v>
      </c>
      <c r="CV277" s="386">
        <v>0.7</v>
      </c>
      <c r="CW277" s="386">
        <v>0.5</v>
      </c>
      <c r="CX277" s="375">
        <v>0.5</v>
      </c>
      <c r="CY277" s="385"/>
      <c r="CZ277" s="385"/>
      <c r="DA277" s="398"/>
      <c r="DB277" s="398"/>
      <c r="DC277" s="398"/>
      <c r="DD277" s="398"/>
      <c r="DE277" s="398"/>
      <c r="DF277" s="398"/>
      <c r="DG277" s="397"/>
      <c r="DH277" s="398"/>
      <c r="DI277" s="398"/>
      <c r="DJ277" s="398"/>
      <c r="DK277" s="398"/>
      <c r="DL277" s="398"/>
      <c r="DM277" s="398"/>
      <c r="DN277" s="386">
        <v>1.2</v>
      </c>
      <c r="DO277" s="386">
        <v>1.2</v>
      </c>
      <c r="DP277" s="375">
        <v>1.1000000000000001</v>
      </c>
      <c r="DQ277" s="386">
        <v>1.1000000000000001</v>
      </c>
      <c r="DR277" s="386">
        <v>1.1000000000000001</v>
      </c>
      <c r="DS277" s="386">
        <v>1</v>
      </c>
      <c r="DT277" s="386">
        <v>1</v>
      </c>
      <c r="DU277" s="386">
        <v>1</v>
      </c>
      <c r="DV277" s="386">
        <v>0.9</v>
      </c>
      <c r="DW277" s="386">
        <v>0.9</v>
      </c>
      <c r="DX277" s="386">
        <v>0.7</v>
      </c>
      <c r="DY277" s="375">
        <v>0.7</v>
      </c>
      <c r="DZ277" s="385"/>
      <c r="EA277" s="385"/>
      <c r="EB277" s="398"/>
      <c r="EC277" s="398"/>
      <c r="ED277" s="398"/>
      <c r="EE277" s="398"/>
      <c r="EF277" s="398"/>
      <c r="EG277" s="398"/>
      <c r="EH277" s="397"/>
      <c r="EI277" s="398"/>
      <c r="EJ277" s="398"/>
      <c r="EK277" s="398"/>
      <c r="EL277" s="398"/>
      <c r="EM277" s="398"/>
      <c r="EN277" s="398"/>
      <c r="EO277" s="386">
        <v>1.3</v>
      </c>
      <c r="EP277" s="386">
        <v>1.3</v>
      </c>
      <c r="EQ277" s="386">
        <v>1.3</v>
      </c>
      <c r="ER277" s="386">
        <v>1.2</v>
      </c>
      <c r="ES277" s="386">
        <v>1.2</v>
      </c>
      <c r="ET277" s="386">
        <v>1.1000000000000001</v>
      </c>
      <c r="EU277" s="386">
        <v>1.1000000000000001</v>
      </c>
      <c r="EV277" s="386">
        <v>1</v>
      </c>
      <c r="EW277" s="386">
        <v>1</v>
      </c>
      <c r="EX277" s="386">
        <v>0.9</v>
      </c>
      <c r="EY277" s="386">
        <v>0.9</v>
      </c>
      <c r="EZ277" s="386">
        <v>0.8</v>
      </c>
      <c r="FA277" s="385"/>
      <c r="FB277" s="385"/>
      <c r="FC277" s="385"/>
      <c r="FD277" s="385"/>
      <c r="FE277" s="398"/>
      <c r="FF277" s="398"/>
      <c r="FG277" s="398"/>
      <c r="FH277" s="398"/>
      <c r="FI277" s="397"/>
      <c r="FJ277" s="398"/>
      <c r="FK277" s="398"/>
      <c r="FL277" s="398"/>
      <c r="FM277" s="398"/>
      <c r="FN277" s="398"/>
      <c r="FO277" s="398"/>
      <c r="FP277" s="386">
        <v>1.4</v>
      </c>
      <c r="FQ277" s="386">
        <v>1.4</v>
      </c>
      <c r="FR277" s="375">
        <v>1.3</v>
      </c>
      <c r="FS277" s="386">
        <v>1.3</v>
      </c>
      <c r="FT277" s="386">
        <v>1.3</v>
      </c>
      <c r="FU277" s="386">
        <v>1.2</v>
      </c>
      <c r="FV277" s="386">
        <v>1.2</v>
      </c>
      <c r="FW277" s="386">
        <v>1.2</v>
      </c>
      <c r="FX277" s="386">
        <v>1.1000000000000001</v>
      </c>
      <c r="FY277" s="386">
        <v>1.1000000000000001</v>
      </c>
      <c r="FZ277" s="386">
        <v>0.9</v>
      </c>
      <c r="GA277" s="375">
        <v>0.9</v>
      </c>
      <c r="GB277" s="387"/>
      <c r="GC277" s="484">
        <v>29.130118290000006</v>
      </c>
      <c r="GD277" s="484">
        <v>33.717123342000001</v>
      </c>
      <c r="GE277" s="484">
        <v>36.155617407000008</v>
      </c>
      <c r="GF277" s="484">
        <v>39.266344971000002</v>
      </c>
      <c r="GG277" s="485">
        <v>41.889373722000002</v>
      </c>
      <c r="GH277" s="486">
        <v>7.2891200970000014</v>
      </c>
      <c r="GI277" s="484">
        <v>6.0105583440000014</v>
      </c>
      <c r="GJ277" s="484">
        <v>7.987715694000002</v>
      </c>
      <c r="GK277" s="484">
        <v>11.058900111000003</v>
      </c>
      <c r="GL277" s="484">
        <v>5.2196954040000012</v>
      </c>
      <c r="GM277" s="484">
        <v>4.8901691789999999</v>
      </c>
      <c r="GN277" s="484">
        <v>5.5360405799999999</v>
      </c>
      <c r="GO277" s="485">
        <v>7.7109136650000005</v>
      </c>
    </row>
    <row r="278" spans="1:197" ht="13.5" hidden="1" thickBot="1">
      <c r="A278" s="405" t="s">
        <v>898</v>
      </c>
      <c r="B278" s="406">
        <v>199</v>
      </c>
      <c r="C278" s="407">
        <v>600</v>
      </c>
      <c r="D278" s="407">
        <v>215</v>
      </c>
      <c r="E278" s="407">
        <v>21.6</v>
      </c>
      <c r="F278" s="407">
        <v>32.4</v>
      </c>
      <c r="G278" s="407">
        <v>21.6</v>
      </c>
      <c r="H278" s="407">
        <v>254</v>
      </c>
      <c r="I278" s="408">
        <v>6</v>
      </c>
      <c r="J278" s="496">
        <v>0.9</v>
      </c>
      <c r="K278" s="497"/>
      <c r="L278" s="406">
        <v>0.9</v>
      </c>
      <c r="M278" s="409">
        <v>1.1000000000000001</v>
      </c>
      <c r="N278" s="480">
        <v>0.49</v>
      </c>
      <c r="O278" s="371">
        <v>0.74</v>
      </c>
      <c r="P278" s="371">
        <v>0.99</v>
      </c>
      <c r="Q278" s="371">
        <v>0.69</v>
      </c>
      <c r="R278" s="371">
        <f t="shared" si="24"/>
        <v>0.94</v>
      </c>
      <c r="S278" s="371">
        <f t="shared" si="25"/>
        <v>1.19</v>
      </c>
      <c r="T278" s="372">
        <f t="shared" si="26"/>
        <v>19.359646113995765</v>
      </c>
      <c r="U278" s="373"/>
      <c r="V278" s="372">
        <f t="shared" si="27"/>
        <v>14.988113120512848</v>
      </c>
      <c r="W278" s="373"/>
      <c r="X278" s="374" t="s">
        <v>587</v>
      </c>
      <c r="Y278" s="374" t="s">
        <v>587</v>
      </c>
      <c r="Z278" s="374" t="s">
        <v>587</v>
      </c>
      <c r="AA278" s="374" t="s">
        <v>587</v>
      </c>
      <c r="AB278" s="374" t="s">
        <v>587</v>
      </c>
      <c r="AC278" s="374" t="s">
        <v>587</v>
      </c>
      <c r="AD278" s="374" t="s">
        <v>587</v>
      </c>
      <c r="AE278" s="374" t="s">
        <v>587</v>
      </c>
      <c r="AF278" s="374" t="s">
        <v>587</v>
      </c>
      <c r="AG278" s="374" t="s">
        <v>587</v>
      </c>
      <c r="AH278" s="374" t="s">
        <v>587</v>
      </c>
      <c r="AI278" s="371">
        <v>0.65</v>
      </c>
      <c r="AJ278" s="371">
        <v>1.2</v>
      </c>
      <c r="AK278" s="371">
        <v>0.8</v>
      </c>
      <c r="AL278" s="371">
        <v>1.2</v>
      </c>
      <c r="AM278" s="371">
        <v>0.9</v>
      </c>
      <c r="AN278" s="371">
        <v>1.2</v>
      </c>
      <c r="AO278" s="371">
        <v>1</v>
      </c>
      <c r="AP278" s="371">
        <v>1.2</v>
      </c>
      <c r="AQ278" s="371">
        <v>1.68</v>
      </c>
      <c r="AR278" s="375">
        <v>1.47</v>
      </c>
      <c r="AS278" s="375">
        <v>1.8480000000000001</v>
      </c>
      <c r="AT278" s="375">
        <v>1.617</v>
      </c>
      <c r="AU278" s="376">
        <v>0.6</v>
      </c>
      <c r="AV278" s="377">
        <v>0.2</v>
      </c>
      <c r="AW278" s="410"/>
      <c r="AX278" s="411"/>
      <c r="AY278" s="412"/>
      <c r="AZ278" s="412"/>
      <c r="BA278" s="412"/>
      <c r="BB278" s="412"/>
      <c r="BC278" s="412"/>
      <c r="BD278" s="412"/>
      <c r="BE278" s="413"/>
      <c r="BF278" s="412"/>
      <c r="BG278" s="412"/>
      <c r="BH278" s="412"/>
      <c r="BI278" s="412"/>
      <c r="BJ278" s="412"/>
      <c r="BK278" s="412"/>
      <c r="BL278" s="386">
        <v>0.7</v>
      </c>
      <c r="BM278" s="386">
        <v>0.7</v>
      </c>
      <c r="BN278" s="375">
        <v>0.7</v>
      </c>
      <c r="BO278" s="386">
        <v>0.7</v>
      </c>
      <c r="BP278" s="386">
        <v>0.7</v>
      </c>
      <c r="BQ278" s="386">
        <v>0.6</v>
      </c>
      <c r="BR278" s="386">
        <v>0.6</v>
      </c>
      <c r="BS278" s="386">
        <v>0.6</v>
      </c>
      <c r="BT278" s="386">
        <v>0.5</v>
      </c>
      <c r="BU278" s="386">
        <v>0.5</v>
      </c>
      <c r="BV278" s="386">
        <v>0.4</v>
      </c>
      <c r="BW278" s="386">
        <v>0.4</v>
      </c>
      <c r="BX278" s="410"/>
      <c r="BY278" s="411"/>
      <c r="BZ278" s="412"/>
      <c r="CA278" s="412"/>
      <c r="CB278" s="412"/>
      <c r="CC278" s="412"/>
      <c r="CD278" s="412"/>
      <c r="CE278" s="412"/>
      <c r="CF278" s="413"/>
      <c r="CG278" s="412"/>
      <c r="CH278" s="412"/>
      <c r="CI278" s="412"/>
      <c r="CJ278" s="412"/>
      <c r="CK278" s="412"/>
      <c r="CL278" s="412"/>
      <c r="CM278" s="414">
        <v>1</v>
      </c>
      <c r="CN278" s="414">
        <v>1</v>
      </c>
      <c r="CO278" s="415">
        <v>0.9</v>
      </c>
      <c r="CP278" s="414">
        <v>0.9</v>
      </c>
      <c r="CQ278" s="414">
        <v>0.9</v>
      </c>
      <c r="CR278" s="414">
        <v>0.8</v>
      </c>
      <c r="CS278" s="414">
        <v>0.8</v>
      </c>
      <c r="CT278" s="414">
        <v>0.8</v>
      </c>
      <c r="CU278" s="414">
        <v>0.7</v>
      </c>
      <c r="CV278" s="414">
        <v>0.7</v>
      </c>
      <c r="CW278" s="414">
        <v>0.5</v>
      </c>
      <c r="CX278" s="415">
        <v>0.5</v>
      </c>
      <c r="CY278" s="410"/>
      <c r="CZ278" s="411"/>
      <c r="DA278" s="412"/>
      <c r="DB278" s="412"/>
      <c r="DC278" s="412"/>
      <c r="DD278" s="412"/>
      <c r="DE278" s="412"/>
      <c r="DF278" s="412"/>
      <c r="DG278" s="413"/>
      <c r="DH278" s="412"/>
      <c r="DI278" s="412"/>
      <c r="DJ278" s="412"/>
      <c r="DK278" s="412"/>
      <c r="DL278" s="412"/>
      <c r="DM278" s="412"/>
      <c r="DN278" s="414">
        <v>1.2</v>
      </c>
      <c r="DO278" s="414">
        <v>1.2</v>
      </c>
      <c r="DP278" s="415">
        <v>1.1000000000000001</v>
      </c>
      <c r="DQ278" s="414">
        <v>1.1000000000000001</v>
      </c>
      <c r="DR278" s="414">
        <v>1.1000000000000001</v>
      </c>
      <c r="DS278" s="414">
        <v>1</v>
      </c>
      <c r="DT278" s="414">
        <v>1</v>
      </c>
      <c r="DU278" s="414">
        <v>1</v>
      </c>
      <c r="DV278" s="414">
        <v>0.9</v>
      </c>
      <c r="DW278" s="414">
        <v>0.9</v>
      </c>
      <c r="DX278" s="414">
        <v>0.7</v>
      </c>
      <c r="DY278" s="415">
        <v>0.7</v>
      </c>
      <c r="DZ278" s="410"/>
      <c r="EA278" s="411"/>
      <c r="EB278" s="412"/>
      <c r="EC278" s="412"/>
      <c r="ED278" s="412"/>
      <c r="EE278" s="412"/>
      <c r="EF278" s="412"/>
      <c r="EG278" s="412"/>
      <c r="EH278" s="413"/>
      <c r="EI278" s="412"/>
      <c r="EJ278" s="412"/>
      <c r="EK278" s="412"/>
      <c r="EL278" s="412"/>
      <c r="EM278" s="412"/>
      <c r="EN278" s="412"/>
      <c r="EO278" s="386">
        <v>1.3</v>
      </c>
      <c r="EP278" s="386">
        <v>1.3</v>
      </c>
      <c r="EQ278" s="386">
        <v>1.3</v>
      </c>
      <c r="ER278" s="386">
        <v>1.2</v>
      </c>
      <c r="ES278" s="386">
        <v>1.2</v>
      </c>
      <c r="ET278" s="386">
        <v>1.1000000000000001</v>
      </c>
      <c r="EU278" s="386">
        <v>1.1000000000000001</v>
      </c>
      <c r="EV278" s="386">
        <v>1</v>
      </c>
      <c r="EW278" s="386">
        <v>1</v>
      </c>
      <c r="EX278" s="386">
        <v>0.9</v>
      </c>
      <c r="EY278" s="386">
        <v>0.9</v>
      </c>
      <c r="EZ278" s="386">
        <v>0.8</v>
      </c>
      <c r="FA278" s="410"/>
      <c r="FB278" s="411"/>
      <c r="FC278" s="411"/>
      <c r="FD278" s="411"/>
      <c r="FE278" s="412"/>
      <c r="FF278" s="412"/>
      <c r="FG278" s="412"/>
      <c r="FH278" s="412"/>
      <c r="FI278" s="413"/>
      <c r="FJ278" s="412"/>
      <c r="FK278" s="412"/>
      <c r="FL278" s="412"/>
      <c r="FM278" s="412"/>
      <c r="FN278" s="412"/>
      <c r="FO278" s="412"/>
      <c r="FP278" s="414">
        <v>1.4</v>
      </c>
      <c r="FQ278" s="414">
        <v>1.4</v>
      </c>
      <c r="FR278" s="414">
        <v>1.4</v>
      </c>
      <c r="FS278" s="414">
        <v>1.3</v>
      </c>
      <c r="FT278" s="414">
        <v>1.3</v>
      </c>
      <c r="FU278" s="414">
        <v>1.2</v>
      </c>
      <c r="FV278" s="414">
        <v>1.2</v>
      </c>
      <c r="FW278" s="414">
        <v>1.1000000000000001</v>
      </c>
      <c r="FX278" s="414">
        <v>1.1000000000000001</v>
      </c>
      <c r="FY278" s="414">
        <v>1</v>
      </c>
      <c r="FZ278" s="414">
        <v>1</v>
      </c>
      <c r="GA278" s="414">
        <v>0.9</v>
      </c>
      <c r="GB278" s="385"/>
      <c r="GC278" s="498">
        <v>29.130118290000006</v>
      </c>
      <c r="GD278" s="498">
        <v>33.717123342000001</v>
      </c>
      <c r="GE278" s="498">
        <v>36.155617407000008</v>
      </c>
      <c r="GF278" s="498">
        <v>39.266344971000002</v>
      </c>
      <c r="GG278" s="499">
        <v>41.889373722000002</v>
      </c>
      <c r="GH278" s="500">
        <v>7.2891200970000014</v>
      </c>
      <c r="GI278" s="498">
        <v>6.0105583440000014</v>
      </c>
      <c r="GJ278" s="498">
        <v>7.987715694000002</v>
      </c>
      <c r="GK278" s="498">
        <v>11.058900111000003</v>
      </c>
      <c r="GL278" s="498">
        <v>5.2196954040000012</v>
      </c>
      <c r="GM278" s="498">
        <v>4.8901691789999999</v>
      </c>
      <c r="GN278" s="498">
        <v>5.5360405799999999</v>
      </c>
      <c r="GO278" s="499">
        <v>7.7109136650000005</v>
      </c>
    </row>
    <row r="279" spans="1:197">
      <c r="A279" s="416"/>
      <c r="B279" s="417"/>
      <c r="C279" s="416"/>
      <c r="D279" s="416"/>
      <c r="E279" s="416"/>
      <c r="F279" s="416"/>
      <c r="G279" s="416"/>
      <c r="H279" s="416"/>
      <c r="I279" s="417"/>
      <c r="J279" s="418"/>
      <c r="K279" s="417"/>
      <c r="L279" s="417"/>
      <c r="M279" s="417"/>
      <c r="N279" s="501"/>
      <c r="O279" s="501"/>
      <c r="P279" s="501"/>
      <c r="Q279" s="501"/>
      <c r="R279" s="501"/>
      <c r="S279" s="501"/>
      <c r="U279" s="419"/>
      <c r="V279" s="419"/>
      <c r="W279" s="419"/>
      <c r="X279" s="420"/>
      <c r="Y279" s="420"/>
      <c r="Z279" s="420"/>
      <c r="AA279" s="420"/>
      <c r="AB279" s="420"/>
      <c r="AC279" s="420"/>
      <c r="AD279" s="420"/>
      <c r="AE279" s="420"/>
      <c r="AF279" s="420"/>
      <c r="AG279" s="420"/>
      <c r="AH279" s="420"/>
      <c r="AI279" s="421"/>
      <c r="AJ279" s="421"/>
      <c r="AK279" s="421"/>
      <c r="AL279" s="421"/>
      <c r="AM279" s="421"/>
      <c r="AN279" s="421"/>
      <c r="AO279" s="421"/>
      <c r="AP279" s="421"/>
      <c r="AQ279" s="422"/>
      <c r="AR279" s="419"/>
      <c r="AS279" s="419"/>
      <c r="AT279" s="419"/>
      <c r="AU279" s="419"/>
      <c r="AV279" s="419"/>
      <c r="AW279" s="423"/>
      <c r="AX279" s="424"/>
      <c r="AY279" s="424"/>
      <c r="AZ279" s="424"/>
      <c r="BA279" s="424"/>
      <c r="BB279" s="424"/>
      <c r="BC279" s="424"/>
      <c r="BD279" s="424"/>
      <c r="BE279" s="424"/>
      <c r="BF279" s="423"/>
      <c r="BG279" s="424"/>
      <c r="BH279" s="424"/>
      <c r="BI279" s="424"/>
      <c r="BJ279" s="424"/>
      <c r="BK279" s="424"/>
      <c r="BL279" s="424"/>
      <c r="BM279" s="424"/>
      <c r="BN279" s="424"/>
      <c r="BO279" s="423"/>
      <c r="BP279" s="424"/>
      <c r="BQ279" s="424"/>
      <c r="BR279" s="424"/>
      <c r="BS279" s="424"/>
      <c r="BT279" s="424"/>
      <c r="BU279" s="424"/>
      <c r="BV279" s="424"/>
      <c r="BW279" s="424"/>
      <c r="BX279" s="419"/>
      <c r="BY279" s="419"/>
      <c r="BZ279" s="419"/>
      <c r="CA279" s="419"/>
      <c r="CB279" s="419"/>
      <c r="CC279" s="419"/>
      <c r="CD279" s="419"/>
      <c r="CE279" s="419"/>
      <c r="CF279" s="419"/>
      <c r="CG279" s="419"/>
      <c r="CH279" s="419"/>
      <c r="CI279" s="419"/>
      <c r="CJ279" s="419"/>
      <c r="CK279" s="419"/>
      <c r="CL279" s="419"/>
      <c r="CM279" s="419"/>
      <c r="CN279" s="419"/>
      <c r="CO279" s="419"/>
      <c r="CP279" s="419"/>
      <c r="CQ279" s="419"/>
      <c r="CR279" s="419"/>
      <c r="CS279" s="419"/>
      <c r="CT279" s="419"/>
      <c r="CU279" s="419"/>
      <c r="CV279" s="419"/>
      <c r="CW279" s="419"/>
      <c r="CX279" s="419"/>
      <c r="CY279" s="419"/>
      <c r="CZ279" s="419"/>
      <c r="DA279" s="419"/>
      <c r="DB279" s="419"/>
      <c r="DC279" s="419"/>
      <c r="DD279" s="419"/>
      <c r="DE279" s="419"/>
      <c r="DF279" s="419"/>
      <c r="DG279" s="419"/>
      <c r="DH279" s="419"/>
      <c r="DI279" s="419"/>
      <c r="DJ279" s="419"/>
      <c r="DK279" s="419"/>
      <c r="DL279" s="419"/>
      <c r="DM279" s="419"/>
      <c r="DN279" s="419"/>
      <c r="DO279" s="419"/>
      <c r="DP279" s="419"/>
      <c r="DQ279" s="419"/>
      <c r="DR279" s="419"/>
      <c r="DS279" s="419"/>
      <c r="DT279" s="419"/>
      <c r="DU279" s="419"/>
      <c r="DV279" s="419"/>
      <c r="DW279" s="419"/>
      <c r="DX279" s="419"/>
      <c r="DY279" s="419"/>
      <c r="DZ279" s="419"/>
      <c r="EA279" s="419"/>
      <c r="EB279" s="419"/>
      <c r="EC279" s="419"/>
      <c r="ED279" s="419"/>
      <c r="EE279" s="419"/>
      <c r="EF279" s="419"/>
      <c r="GB279" s="424"/>
    </row>
    <row r="280" spans="1:197">
      <c r="A280" s="416"/>
      <c r="B280" s="416"/>
      <c r="C280" s="416"/>
      <c r="D280" s="416"/>
      <c r="E280" s="416"/>
      <c r="F280" s="416"/>
      <c r="G280" s="416"/>
      <c r="H280" s="416"/>
      <c r="I280" s="417"/>
      <c r="J280" s="417"/>
      <c r="K280" s="417"/>
      <c r="L280" s="417"/>
      <c r="M280" s="417"/>
      <c r="N280" s="501"/>
      <c r="O280" s="501"/>
      <c r="P280" s="501"/>
      <c r="Q280" s="501"/>
      <c r="R280" s="501"/>
      <c r="S280" s="501"/>
      <c r="U280" s="419"/>
      <c r="V280" s="419"/>
      <c r="W280" s="419"/>
      <c r="X280" s="420"/>
      <c r="Y280" s="420"/>
      <c r="Z280" s="420"/>
      <c r="AA280" s="420"/>
      <c r="AB280" s="420"/>
      <c r="AC280" s="420"/>
      <c r="AD280" s="420"/>
      <c r="AE280" s="420"/>
      <c r="AF280" s="420"/>
      <c r="AG280" s="420"/>
      <c r="AH280" s="420"/>
      <c r="AI280" s="421"/>
      <c r="AJ280" s="421"/>
      <c r="AK280" s="421"/>
      <c r="AL280" s="421"/>
      <c r="AM280" s="421"/>
      <c r="AN280" s="421"/>
      <c r="AO280" s="421"/>
      <c r="AP280" s="421"/>
      <c r="AQ280" s="422"/>
      <c r="AR280" s="419"/>
      <c r="AS280" s="419"/>
      <c r="AT280" s="419"/>
      <c r="AU280" s="419"/>
      <c r="AV280" s="419"/>
      <c r="AW280" s="423"/>
      <c r="AX280" s="424"/>
      <c r="AY280" s="424"/>
      <c r="AZ280" s="424"/>
      <c r="BA280" s="424"/>
      <c r="BB280" s="424"/>
      <c r="BC280" s="424"/>
      <c r="BD280" s="424"/>
      <c r="BE280" s="424"/>
      <c r="BF280" s="423"/>
      <c r="BG280" s="424"/>
      <c r="BH280" s="424"/>
      <c r="BI280" s="424"/>
      <c r="BJ280" s="424"/>
      <c r="BK280" s="424"/>
      <c r="BL280" s="424"/>
      <c r="BM280" s="424"/>
      <c r="BN280" s="424"/>
      <c r="BO280" s="423"/>
      <c r="BP280" s="424"/>
      <c r="BQ280" s="424"/>
      <c r="BR280" s="424"/>
      <c r="BS280" s="424"/>
      <c r="BT280" s="424"/>
      <c r="BU280" s="424"/>
      <c r="BV280" s="424"/>
      <c r="BW280" s="424"/>
      <c r="BX280" s="419"/>
      <c r="BY280" s="419"/>
      <c r="BZ280" s="419"/>
      <c r="CA280" s="419"/>
      <c r="CB280" s="419"/>
      <c r="CC280" s="419"/>
      <c r="CD280" s="419"/>
      <c r="CE280" s="419"/>
      <c r="CF280" s="419"/>
      <c r="CG280" s="419"/>
      <c r="CH280" s="419"/>
      <c r="CI280" s="419"/>
      <c r="CJ280" s="419"/>
      <c r="CK280" s="419"/>
      <c r="CL280" s="419"/>
      <c r="CM280" s="419"/>
      <c r="CN280" s="419"/>
      <c r="CO280" s="419"/>
      <c r="CP280" s="419"/>
      <c r="CQ280" s="419"/>
      <c r="CR280" s="419"/>
      <c r="CS280" s="419"/>
      <c r="CT280" s="419"/>
      <c r="CU280" s="419"/>
      <c r="CV280" s="419"/>
      <c r="CW280" s="419"/>
      <c r="CX280" s="419"/>
      <c r="CY280" s="419"/>
      <c r="CZ280" s="419"/>
      <c r="DA280" s="419"/>
      <c r="DB280" s="419"/>
      <c r="DC280" s="419"/>
      <c r="DD280" s="419"/>
      <c r="DE280" s="419"/>
      <c r="DF280" s="419"/>
      <c r="DG280" s="419"/>
      <c r="DH280" s="419"/>
      <c r="DI280" s="419"/>
      <c r="DJ280" s="419"/>
      <c r="DK280" s="419"/>
      <c r="DL280" s="419"/>
      <c r="DM280" s="419"/>
      <c r="DN280" s="419"/>
      <c r="DO280" s="419"/>
      <c r="DP280" s="419"/>
      <c r="DQ280" s="419"/>
      <c r="DR280" s="419"/>
      <c r="DS280" s="419"/>
      <c r="DT280" s="419"/>
      <c r="DU280" s="419"/>
      <c r="DV280" s="419"/>
      <c r="DW280" s="419"/>
      <c r="DX280" s="419"/>
      <c r="DY280" s="419"/>
      <c r="DZ280" s="419"/>
      <c r="EA280" s="419"/>
      <c r="EB280" s="419"/>
      <c r="EC280" s="419"/>
      <c r="ED280" s="419"/>
      <c r="EE280" s="419"/>
      <c r="EF280" s="419"/>
      <c r="GB280" s="424"/>
    </row>
    <row r="281" spans="1:197">
      <c r="A281" s="416"/>
      <c r="B281" s="417"/>
      <c r="C281" s="417"/>
      <c r="D281" s="416"/>
      <c r="E281" s="416"/>
      <c r="F281" s="416"/>
      <c r="G281" s="416"/>
      <c r="H281" s="416"/>
      <c r="I281" s="417"/>
      <c r="J281" s="417"/>
      <c r="K281" s="417"/>
      <c r="L281" s="417"/>
      <c r="M281" s="417"/>
      <c r="N281" s="501"/>
      <c r="O281" s="501"/>
      <c r="P281" s="501"/>
      <c r="Q281" s="501"/>
      <c r="R281" s="501"/>
      <c r="S281" s="501"/>
      <c r="U281" s="419"/>
      <c r="V281" s="419"/>
      <c r="W281" s="419"/>
      <c r="X281" s="420"/>
      <c r="Y281" s="420"/>
      <c r="Z281" s="420"/>
      <c r="AA281" s="420"/>
      <c r="AB281" s="420"/>
      <c r="AC281" s="420"/>
      <c r="AD281" s="420"/>
      <c r="AE281" s="420"/>
      <c r="AF281" s="420"/>
      <c r="AG281" s="420"/>
      <c r="AH281" s="420"/>
      <c r="AI281" s="421"/>
      <c r="AJ281" s="421"/>
      <c r="AK281" s="421"/>
      <c r="AL281" s="421"/>
      <c r="AM281" s="421"/>
      <c r="AN281" s="421"/>
      <c r="AO281" s="421"/>
      <c r="AP281" s="421"/>
      <c r="AQ281" s="422"/>
      <c r="AR281" s="419"/>
      <c r="AS281" s="419"/>
      <c r="AT281" s="419"/>
      <c r="AU281" s="419"/>
      <c r="AV281" s="419"/>
      <c r="AW281" s="423"/>
      <c r="AX281" s="424"/>
      <c r="AY281" s="424"/>
      <c r="AZ281" s="424"/>
      <c r="BA281" s="424"/>
      <c r="BB281" s="424"/>
      <c r="BC281" s="424"/>
      <c r="BD281" s="424"/>
      <c r="BE281" s="424"/>
      <c r="BF281" s="423"/>
      <c r="BG281" s="424"/>
      <c r="BH281" s="424"/>
      <c r="BI281" s="424"/>
      <c r="BJ281" s="424"/>
      <c r="BK281" s="424"/>
      <c r="BL281" s="424"/>
      <c r="BM281" s="424"/>
      <c r="BN281" s="424"/>
      <c r="BO281" s="423"/>
      <c r="BP281" s="424"/>
      <c r="BQ281" s="424"/>
      <c r="BR281" s="424"/>
      <c r="BS281" s="424"/>
      <c r="BT281" s="424"/>
      <c r="BU281" s="424"/>
      <c r="BV281" s="424"/>
      <c r="BW281" s="424"/>
      <c r="BX281" s="419"/>
      <c r="BY281" s="419"/>
      <c r="BZ281" s="419"/>
      <c r="CA281" s="419"/>
      <c r="CB281" s="419"/>
      <c r="CC281" s="419"/>
      <c r="CD281" s="419"/>
      <c r="CE281" s="419"/>
      <c r="CF281" s="419"/>
      <c r="CG281" s="419"/>
      <c r="CH281" s="419"/>
      <c r="CI281" s="419"/>
      <c r="CJ281" s="419"/>
      <c r="CK281" s="419"/>
      <c r="CL281" s="419"/>
      <c r="CM281" s="419"/>
      <c r="CN281" s="419"/>
      <c r="CO281" s="419"/>
      <c r="CP281" s="419"/>
      <c r="CQ281" s="419"/>
      <c r="CR281" s="419"/>
      <c r="CS281" s="419"/>
      <c r="CT281" s="419"/>
      <c r="CU281" s="419"/>
      <c r="CV281" s="419"/>
      <c r="CW281" s="419"/>
      <c r="CX281" s="419"/>
      <c r="CY281" s="419"/>
      <c r="CZ281" s="419"/>
      <c r="DA281" s="419"/>
      <c r="DB281" s="419"/>
      <c r="DC281" s="419"/>
      <c r="DD281" s="419"/>
      <c r="DE281" s="419"/>
      <c r="DF281" s="419"/>
      <c r="DG281" s="419"/>
      <c r="DH281" s="419"/>
      <c r="DI281" s="419"/>
      <c r="DJ281" s="419"/>
      <c r="DK281" s="419"/>
      <c r="DL281" s="419"/>
      <c r="DM281" s="419"/>
      <c r="DN281" s="419"/>
      <c r="DO281" s="419"/>
      <c r="DP281" s="419"/>
      <c r="DQ281" s="419"/>
      <c r="DR281" s="419"/>
      <c r="DS281" s="419"/>
      <c r="DT281" s="419"/>
      <c r="DU281" s="419"/>
      <c r="DV281" s="419"/>
      <c r="DW281" s="419"/>
      <c r="DX281" s="419"/>
      <c r="DY281" s="419"/>
      <c r="DZ281" s="419"/>
      <c r="EA281" s="419"/>
      <c r="EB281" s="419"/>
      <c r="EC281" s="419"/>
      <c r="ED281" s="419"/>
      <c r="EE281" s="419"/>
      <c r="EF281" s="419"/>
      <c r="GB281" s="424"/>
    </row>
    <row r="282" spans="1:197">
      <c r="A282" s="416"/>
      <c r="B282" s="417"/>
      <c r="C282" s="417"/>
      <c r="D282" s="416"/>
      <c r="E282" s="416"/>
      <c r="F282" s="416"/>
      <c r="G282" s="416"/>
      <c r="H282" s="416"/>
      <c r="I282" s="417"/>
      <c r="J282" s="417"/>
      <c r="K282" s="417"/>
      <c r="L282" s="417"/>
      <c r="M282" s="417"/>
      <c r="N282" s="502"/>
      <c r="O282" s="502"/>
      <c r="P282" s="502"/>
      <c r="Q282" s="502"/>
      <c r="R282" s="502"/>
      <c r="S282" s="502"/>
      <c r="T282" s="425"/>
      <c r="U282" s="419"/>
      <c r="V282" s="419"/>
      <c r="W282" s="419"/>
      <c r="X282" s="420"/>
      <c r="Y282" s="420"/>
      <c r="Z282" s="420"/>
      <c r="AA282" s="420"/>
      <c r="AB282" s="420"/>
      <c r="AC282" s="420"/>
      <c r="AD282" s="420"/>
      <c r="AE282" s="420"/>
      <c r="AF282" s="420"/>
      <c r="AG282" s="420"/>
      <c r="AH282" s="420"/>
      <c r="AI282" s="421"/>
      <c r="AJ282" s="421"/>
      <c r="AK282" s="421"/>
      <c r="AL282" s="421"/>
      <c r="AM282" s="421"/>
      <c r="AN282" s="421"/>
      <c r="AO282" s="421"/>
      <c r="AP282" s="421"/>
      <c r="AQ282" s="422"/>
      <c r="AR282" s="419"/>
      <c r="AS282" s="419"/>
      <c r="AT282" s="419"/>
      <c r="AU282" s="419"/>
      <c r="AV282" s="419"/>
      <c r="AW282" s="423"/>
      <c r="AX282" s="424"/>
      <c r="AY282" s="424"/>
      <c r="AZ282" s="424"/>
      <c r="BA282" s="424"/>
      <c r="BB282" s="424"/>
      <c r="BC282" s="424"/>
      <c r="BD282" s="424"/>
      <c r="BE282" s="424"/>
      <c r="BF282" s="423"/>
      <c r="BG282" s="424"/>
      <c r="BH282" s="424"/>
      <c r="BI282" s="424"/>
      <c r="BJ282" s="424"/>
      <c r="BK282" s="424"/>
      <c r="BL282" s="424"/>
      <c r="BM282" s="424"/>
      <c r="BN282" s="424"/>
      <c r="BO282" s="423"/>
      <c r="BP282" s="424"/>
      <c r="BQ282" s="424"/>
      <c r="BR282" s="424"/>
      <c r="BS282" s="424"/>
      <c r="BT282" s="424"/>
      <c r="BU282" s="424"/>
      <c r="BV282" s="424"/>
      <c r="BW282" s="424"/>
      <c r="BX282" s="419"/>
      <c r="BY282" s="419"/>
      <c r="BZ282" s="419"/>
      <c r="CA282" s="419"/>
      <c r="CB282" s="419"/>
      <c r="CC282" s="419"/>
      <c r="CD282" s="419"/>
      <c r="CE282" s="419"/>
      <c r="CF282" s="419"/>
      <c r="CG282" s="419"/>
      <c r="CH282" s="419"/>
      <c r="CI282" s="419"/>
      <c r="CJ282" s="419"/>
      <c r="CK282" s="419"/>
      <c r="CL282" s="419"/>
      <c r="CM282" s="419"/>
      <c r="CN282" s="419"/>
      <c r="CO282" s="419"/>
      <c r="CP282" s="419"/>
      <c r="CQ282" s="419"/>
      <c r="CR282" s="419"/>
      <c r="CS282" s="419"/>
      <c r="CT282" s="419"/>
      <c r="CU282" s="419"/>
      <c r="CV282" s="419"/>
      <c r="CW282" s="419"/>
      <c r="CX282" s="419"/>
      <c r="CY282" s="419"/>
      <c r="CZ282" s="419"/>
      <c r="DA282" s="419"/>
      <c r="DB282" s="419"/>
      <c r="DC282" s="419"/>
      <c r="DD282" s="419"/>
      <c r="DE282" s="419"/>
      <c r="DF282" s="419"/>
      <c r="DG282" s="419"/>
      <c r="DH282" s="419"/>
      <c r="DI282" s="419"/>
      <c r="DJ282" s="419"/>
      <c r="DK282" s="419"/>
      <c r="DL282" s="419"/>
      <c r="DM282" s="419"/>
      <c r="DN282" s="419"/>
      <c r="DO282" s="419"/>
      <c r="DP282" s="419"/>
      <c r="DQ282" s="419"/>
      <c r="DR282" s="419"/>
      <c r="DS282" s="419"/>
      <c r="DT282" s="419"/>
      <c r="DU282" s="419"/>
      <c r="DV282" s="419"/>
      <c r="DW282" s="419"/>
      <c r="DX282" s="419"/>
      <c r="DY282" s="419"/>
      <c r="DZ282" s="419"/>
      <c r="EA282" s="419"/>
      <c r="EB282" s="419"/>
      <c r="EC282" s="419"/>
      <c r="ED282" s="419"/>
      <c r="EE282" s="419"/>
      <c r="EF282" s="419"/>
      <c r="GB282" s="424"/>
    </row>
    <row r="283" spans="1:197">
      <c r="A283" s="416"/>
      <c r="B283" s="417"/>
      <c r="C283" s="417"/>
      <c r="D283" s="416"/>
      <c r="E283" s="416"/>
      <c r="F283" s="416"/>
      <c r="G283" s="416"/>
      <c r="H283" s="416"/>
      <c r="I283" s="417"/>
      <c r="J283" s="417"/>
      <c r="K283" s="417"/>
      <c r="L283" s="417"/>
      <c r="M283" s="417"/>
      <c r="N283" s="503"/>
      <c r="O283" s="503"/>
      <c r="P283" s="503"/>
      <c r="Q283" s="503"/>
      <c r="R283" s="503"/>
      <c r="S283" s="503"/>
      <c r="T283" s="426"/>
      <c r="U283" s="419"/>
      <c r="V283" s="419"/>
      <c r="W283" s="419"/>
      <c r="X283" s="420"/>
      <c r="Y283" s="420"/>
      <c r="Z283" s="420"/>
      <c r="AA283" s="420"/>
      <c r="AB283" s="420"/>
      <c r="AC283" s="420"/>
      <c r="AD283" s="420"/>
      <c r="AE283" s="420"/>
      <c r="AF283" s="420"/>
      <c r="AG283" s="420"/>
      <c r="AH283" s="420"/>
      <c r="AI283" s="421"/>
      <c r="AJ283" s="421"/>
      <c r="AK283" s="421"/>
      <c r="AL283" s="421"/>
      <c r="AM283" s="421"/>
      <c r="AN283" s="421"/>
      <c r="AO283" s="421"/>
      <c r="AP283" s="421"/>
      <c r="AQ283" s="422"/>
      <c r="AR283" s="419"/>
      <c r="AS283" s="419"/>
      <c r="AT283" s="419"/>
      <c r="AU283" s="419"/>
      <c r="AV283" s="419"/>
      <c r="AW283" s="423"/>
      <c r="AX283" s="424"/>
      <c r="AY283" s="424"/>
      <c r="AZ283" s="424"/>
      <c r="BA283" s="424"/>
      <c r="BB283" s="424"/>
      <c r="BC283" s="424"/>
      <c r="BD283" s="424"/>
      <c r="BE283" s="424"/>
      <c r="BF283" s="423"/>
      <c r="BG283" s="424"/>
      <c r="BH283" s="424"/>
      <c r="BI283" s="424"/>
      <c r="BJ283" s="424"/>
      <c r="BK283" s="424"/>
      <c r="BL283" s="424"/>
      <c r="BM283" s="424"/>
      <c r="BN283" s="424"/>
      <c r="BO283" s="423"/>
      <c r="BP283" s="424"/>
      <c r="BQ283" s="424"/>
      <c r="BR283" s="424"/>
      <c r="BS283" s="424"/>
      <c r="BT283" s="424"/>
      <c r="BU283" s="424"/>
      <c r="BV283" s="424"/>
      <c r="BW283" s="424"/>
      <c r="BX283" s="419"/>
      <c r="BY283" s="419"/>
      <c r="BZ283" s="419"/>
      <c r="CA283" s="419"/>
      <c r="CB283" s="419"/>
      <c r="CC283" s="419"/>
      <c r="CD283" s="419"/>
      <c r="CE283" s="419"/>
      <c r="CF283" s="419"/>
      <c r="CG283" s="419"/>
      <c r="CH283" s="419"/>
      <c r="CI283" s="419"/>
      <c r="CJ283" s="419"/>
      <c r="CK283" s="419"/>
      <c r="CL283" s="419"/>
      <c r="CM283" s="419"/>
      <c r="CN283" s="419"/>
      <c r="CO283" s="419"/>
      <c r="CP283" s="419"/>
      <c r="CQ283" s="419"/>
      <c r="CR283" s="419"/>
      <c r="CS283" s="419"/>
      <c r="CT283" s="419"/>
      <c r="CU283" s="419"/>
      <c r="CV283" s="419"/>
      <c r="CW283" s="419"/>
      <c r="CX283" s="419"/>
      <c r="CY283" s="419"/>
      <c r="CZ283" s="419"/>
      <c r="DA283" s="419"/>
      <c r="DB283" s="419"/>
      <c r="DC283" s="419"/>
      <c r="DD283" s="419"/>
      <c r="DE283" s="419"/>
      <c r="DF283" s="419"/>
      <c r="DG283" s="419"/>
      <c r="DH283" s="419"/>
      <c r="DI283" s="419"/>
      <c r="DJ283" s="419"/>
      <c r="DK283" s="419"/>
      <c r="DL283" s="419"/>
      <c r="DM283" s="419"/>
      <c r="DN283" s="419"/>
      <c r="DO283" s="419"/>
      <c r="DP283" s="419"/>
      <c r="DQ283" s="419"/>
      <c r="DR283" s="419"/>
      <c r="DS283" s="419"/>
      <c r="DT283" s="419"/>
      <c r="DU283" s="419"/>
      <c r="DV283" s="419"/>
      <c r="DW283" s="419"/>
      <c r="DX283" s="419"/>
      <c r="DY283" s="419"/>
      <c r="DZ283" s="419"/>
      <c r="EA283" s="419"/>
      <c r="EB283" s="419"/>
      <c r="EC283" s="419"/>
      <c r="ED283" s="419"/>
      <c r="EE283" s="419"/>
      <c r="EF283" s="419"/>
      <c r="GB283" s="424"/>
    </row>
    <row r="284" spans="1:197">
      <c r="A284" s="416"/>
      <c r="B284" s="427"/>
      <c r="C284" s="417"/>
      <c r="D284" s="419"/>
      <c r="E284" s="416"/>
      <c r="F284" s="419"/>
      <c r="G284" s="419"/>
      <c r="H284" s="419"/>
      <c r="I284" s="427"/>
      <c r="J284" s="427"/>
      <c r="K284" s="427"/>
      <c r="L284" s="427"/>
      <c r="M284" s="427"/>
      <c r="N284" s="503"/>
      <c r="O284" s="503"/>
      <c r="P284" s="503"/>
      <c r="Q284" s="503"/>
      <c r="R284" s="503"/>
      <c r="S284" s="503"/>
      <c r="T284" s="426"/>
      <c r="U284" s="419"/>
      <c r="V284" s="419"/>
      <c r="W284" s="419"/>
      <c r="X284" s="420"/>
      <c r="Y284" s="420"/>
      <c r="Z284" s="420"/>
      <c r="AA284" s="420"/>
      <c r="AB284" s="420"/>
      <c r="AC284" s="420"/>
      <c r="AD284" s="420"/>
      <c r="AE284" s="420"/>
      <c r="AF284" s="420"/>
      <c r="AG284" s="420"/>
      <c r="AH284" s="420"/>
      <c r="AI284" s="421"/>
      <c r="AJ284" s="421"/>
      <c r="AK284" s="421"/>
      <c r="AL284" s="421"/>
      <c r="AM284" s="421"/>
      <c r="AN284" s="421"/>
      <c r="AO284" s="421"/>
      <c r="AP284" s="421"/>
      <c r="AQ284" s="422"/>
      <c r="AR284" s="419"/>
      <c r="AS284" s="419"/>
      <c r="AT284" s="419"/>
      <c r="AU284" s="419"/>
      <c r="AV284" s="419"/>
      <c r="AW284" s="423"/>
      <c r="AX284" s="424"/>
      <c r="AY284" s="424"/>
      <c r="AZ284" s="424"/>
      <c r="BA284" s="424"/>
      <c r="BB284" s="424"/>
      <c r="BC284" s="424"/>
      <c r="BD284" s="424"/>
      <c r="BE284" s="424"/>
      <c r="BF284" s="423"/>
      <c r="BG284" s="424"/>
      <c r="BH284" s="424"/>
      <c r="BI284" s="424"/>
      <c r="BJ284" s="424"/>
      <c r="BK284" s="424"/>
      <c r="BL284" s="424"/>
      <c r="BM284" s="424"/>
      <c r="BN284" s="424"/>
      <c r="BO284" s="423"/>
      <c r="BP284" s="424"/>
      <c r="BQ284" s="424"/>
      <c r="BR284" s="424"/>
      <c r="BS284" s="424"/>
      <c r="BT284" s="424"/>
      <c r="BU284" s="424"/>
      <c r="BV284" s="424"/>
      <c r="BW284" s="424"/>
      <c r="BX284" s="419"/>
      <c r="BY284" s="419"/>
      <c r="BZ284" s="419"/>
      <c r="CA284" s="419"/>
      <c r="CB284" s="419"/>
      <c r="CC284" s="419"/>
      <c r="CD284" s="419"/>
      <c r="CE284" s="419"/>
      <c r="CF284" s="419"/>
      <c r="CG284" s="419"/>
      <c r="CH284" s="419"/>
      <c r="CI284" s="419"/>
      <c r="CJ284" s="419"/>
      <c r="CK284" s="419"/>
      <c r="CL284" s="419"/>
      <c r="CM284" s="419"/>
      <c r="CN284" s="419"/>
      <c r="CO284" s="419"/>
      <c r="CP284" s="419"/>
      <c r="CQ284" s="419"/>
      <c r="CR284" s="419"/>
      <c r="CS284" s="419"/>
      <c r="CT284" s="419"/>
      <c r="CU284" s="419"/>
      <c r="CV284" s="419"/>
      <c r="CW284" s="419"/>
      <c r="CX284" s="419"/>
      <c r="CY284" s="419"/>
      <c r="CZ284" s="419"/>
      <c r="DA284" s="419"/>
      <c r="DB284" s="419"/>
      <c r="DC284" s="419"/>
      <c r="DD284" s="419"/>
      <c r="DE284" s="419"/>
      <c r="DF284" s="419"/>
      <c r="DG284" s="419"/>
      <c r="DH284" s="419"/>
      <c r="DI284" s="419"/>
      <c r="DJ284" s="419"/>
      <c r="DK284" s="419"/>
      <c r="DL284" s="419"/>
      <c r="DM284" s="419"/>
      <c r="DN284" s="419"/>
      <c r="DO284" s="419"/>
      <c r="DP284" s="419"/>
      <c r="DQ284" s="419"/>
      <c r="DR284" s="419"/>
      <c r="DS284" s="419"/>
      <c r="DT284" s="419"/>
      <c r="DU284" s="419"/>
      <c r="DV284" s="419"/>
      <c r="DW284" s="419"/>
      <c r="DX284" s="419"/>
      <c r="DY284" s="419"/>
      <c r="DZ284" s="419"/>
      <c r="EA284" s="419"/>
      <c r="EB284" s="419"/>
      <c r="EC284" s="419"/>
      <c r="ED284" s="419"/>
      <c r="EE284" s="419"/>
      <c r="EF284" s="419"/>
      <c r="GB284" s="424"/>
    </row>
    <row r="285" spans="1:197">
      <c r="A285" s="416"/>
      <c r="B285" s="417"/>
      <c r="C285" s="417"/>
      <c r="D285" s="419"/>
      <c r="E285" s="419"/>
      <c r="F285" s="419"/>
      <c r="G285" s="419"/>
      <c r="H285" s="419"/>
      <c r="I285" s="427"/>
      <c r="J285" s="427"/>
      <c r="K285" s="427"/>
      <c r="L285" s="427"/>
      <c r="M285" s="427"/>
      <c r="N285" s="503"/>
      <c r="O285" s="503"/>
      <c r="P285" s="503"/>
      <c r="Q285" s="503"/>
      <c r="R285" s="503"/>
      <c r="S285" s="503"/>
      <c r="T285" s="426"/>
      <c r="U285" s="419"/>
      <c r="V285" s="419"/>
      <c r="W285" s="419"/>
      <c r="X285" s="420"/>
      <c r="Y285" s="420"/>
      <c r="Z285" s="420"/>
      <c r="AA285" s="420"/>
      <c r="AB285" s="420"/>
      <c r="AC285" s="420"/>
      <c r="AD285" s="420"/>
      <c r="AE285" s="420"/>
      <c r="AF285" s="420"/>
      <c r="AG285" s="420"/>
      <c r="AH285" s="420"/>
      <c r="AI285" s="421"/>
      <c r="AJ285" s="421"/>
      <c r="AK285" s="421"/>
      <c r="AL285" s="421"/>
      <c r="AM285" s="421"/>
      <c r="AN285" s="421"/>
      <c r="AO285" s="421"/>
      <c r="AP285" s="421"/>
      <c r="AQ285" s="422"/>
      <c r="AR285" s="419"/>
      <c r="AS285" s="419"/>
      <c r="AT285" s="419"/>
      <c r="AU285" s="419"/>
      <c r="AV285" s="419"/>
      <c r="AW285" s="423"/>
      <c r="AX285" s="424"/>
      <c r="AY285" s="424"/>
      <c r="AZ285" s="424"/>
      <c r="BA285" s="424"/>
      <c r="BB285" s="424"/>
      <c r="BC285" s="424"/>
      <c r="BD285" s="424"/>
      <c r="BE285" s="424"/>
      <c r="BF285" s="423"/>
      <c r="BG285" s="424"/>
      <c r="BH285" s="424"/>
      <c r="BI285" s="424"/>
      <c r="BJ285" s="424"/>
      <c r="BK285" s="424"/>
      <c r="BL285" s="424"/>
      <c r="BM285" s="424"/>
      <c r="BN285" s="424"/>
      <c r="BO285" s="423"/>
      <c r="BP285" s="424"/>
      <c r="BQ285" s="424"/>
      <c r="BR285" s="424"/>
      <c r="BS285" s="424"/>
      <c r="BT285" s="424"/>
      <c r="BU285" s="424"/>
      <c r="BV285" s="424"/>
      <c r="BW285" s="424"/>
      <c r="BX285" s="419"/>
      <c r="BY285" s="419"/>
      <c r="BZ285" s="419"/>
      <c r="CA285" s="419"/>
      <c r="CB285" s="419"/>
      <c r="CC285" s="419"/>
      <c r="CD285" s="419"/>
      <c r="CE285" s="419"/>
      <c r="CF285" s="419"/>
      <c r="CG285" s="419"/>
      <c r="CH285" s="419"/>
      <c r="CI285" s="419"/>
      <c r="CJ285" s="419"/>
      <c r="CK285" s="419"/>
      <c r="CL285" s="419"/>
      <c r="CM285" s="419"/>
      <c r="CN285" s="419"/>
      <c r="CO285" s="419"/>
      <c r="CP285" s="419"/>
      <c r="CQ285" s="419"/>
      <c r="CR285" s="419"/>
      <c r="CS285" s="419"/>
      <c r="CT285" s="419"/>
      <c r="CU285" s="419"/>
      <c r="CV285" s="419"/>
      <c r="CW285" s="419"/>
      <c r="CX285" s="419"/>
      <c r="CY285" s="419"/>
      <c r="CZ285" s="419"/>
      <c r="DA285" s="419"/>
      <c r="DB285" s="419"/>
      <c r="DC285" s="419"/>
      <c r="DD285" s="419"/>
      <c r="DE285" s="419"/>
      <c r="DF285" s="419"/>
      <c r="DG285" s="419"/>
      <c r="DH285" s="419"/>
      <c r="DI285" s="419"/>
      <c r="DJ285" s="419"/>
      <c r="DK285" s="419"/>
      <c r="DL285" s="419"/>
      <c r="DM285" s="419"/>
      <c r="DN285" s="419"/>
      <c r="DO285" s="419"/>
      <c r="DP285" s="419"/>
      <c r="DQ285" s="419"/>
      <c r="DR285" s="419"/>
      <c r="DS285" s="419"/>
      <c r="DT285" s="419"/>
      <c r="DU285" s="419"/>
      <c r="DV285" s="419"/>
      <c r="DW285" s="419"/>
      <c r="DX285" s="419"/>
      <c r="DY285" s="419"/>
      <c r="DZ285" s="419"/>
      <c r="EA285" s="419"/>
      <c r="EB285" s="419"/>
      <c r="EC285" s="419"/>
      <c r="ED285" s="419"/>
      <c r="EE285" s="419"/>
      <c r="EF285" s="419"/>
      <c r="GB285" s="424"/>
    </row>
    <row r="286" spans="1:197">
      <c r="A286" s="416"/>
      <c r="B286" s="427"/>
      <c r="C286" s="417"/>
      <c r="D286" s="419"/>
      <c r="E286" s="419"/>
      <c r="F286" s="419"/>
      <c r="G286" s="419"/>
      <c r="H286" s="419"/>
      <c r="I286" s="427"/>
      <c r="J286" s="427"/>
      <c r="K286" s="427"/>
      <c r="L286" s="427"/>
      <c r="M286" s="427"/>
      <c r="N286" s="503"/>
      <c r="O286" s="503"/>
      <c r="P286" s="503"/>
      <c r="Q286" s="503"/>
      <c r="R286" s="503"/>
      <c r="S286" s="503"/>
      <c r="T286" s="426"/>
      <c r="U286" s="419"/>
      <c r="V286" s="419"/>
      <c r="W286" s="419"/>
      <c r="X286" s="420"/>
      <c r="Y286" s="420"/>
      <c r="Z286" s="420"/>
      <c r="AA286" s="420"/>
      <c r="AB286" s="420"/>
      <c r="AC286" s="420"/>
      <c r="AD286" s="420"/>
      <c r="AE286" s="420"/>
      <c r="AF286" s="420"/>
      <c r="AG286" s="420"/>
      <c r="AH286" s="420"/>
      <c r="AI286" s="421"/>
      <c r="AJ286" s="421"/>
      <c r="AK286" s="421"/>
      <c r="AL286" s="421"/>
      <c r="AM286" s="421"/>
      <c r="AN286" s="421"/>
      <c r="AO286" s="421"/>
      <c r="AP286" s="421"/>
      <c r="AQ286" s="422"/>
      <c r="AR286" s="419"/>
      <c r="AS286" s="419"/>
      <c r="AT286" s="419"/>
      <c r="AU286" s="419"/>
      <c r="AV286" s="419"/>
      <c r="AW286" s="423"/>
      <c r="AX286" s="424"/>
      <c r="AY286" s="424"/>
      <c r="AZ286" s="424"/>
      <c r="BA286" s="424"/>
      <c r="BB286" s="424"/>
      <c r="BC286" s="424"/>
      <c r="BD286" s="424"/>
      <c r="BE286" s="424"/>
      <c r="BF286" s="423"/>
      <c r="BG286" s="424"/>
      <c r="BH286" s="424"/>
      <c r="BI286" s="424"/>
      <c r="BJ286" s="424"/>
      <c r="BK286" s="424"/>
      <c r="BL286" s="424"/>
      <c r="BM286" s="424"/>
      <c r="BN286" s="424"/>
      <c r="BO286" s="423"/>
      <c r="BP286" s="424"/>
      <c r="BQ286" s="424"/>
      <c r="BR286" s="424"/>
      <c r="BS286" s="424"/>
      <c r="BT286" s="424"/>
      <c r="BU286" s="424"/>
      <c r="BV286" s="424"/>
      <c r="BW286" s="424"/>
      <c r="BX286" s="419"/>
      <c r="BY286" s="419"/>
      <c r="BZ286" s="419"/>
      <c r="CA286" s="419"/>
      <c r="CB286" s="419"/>
      <c r="CC286" s="419"/>
      <c r="CD286" s="419"/>
      <c r="CE286" s="419"/>
      <c r="CF286" s="419"/>
      <c r="CG286" s="419"/>
      <c r="CH286" s="419"/>
      <c r="CI286" s="419"/>
      <c r="CJ286" s="419"/>
      <c r="CK286" s="419"/>
      <c r="CL286" s="419"/>
      <c r="CM286" s="419"/>
      <c r="CN286" s="419"/>
      <c r="CO286" s="419"/>
      <c r="CP286" s="419"/>
      <c r="CQ286" s="419"/>
      <c r="CR286" s="419"/>
      <c r="CS286" s="419"/>
      <c r="CT286" s="419"/>
      <c r="CU286" s="419"/>
      <c r="CV286" s="419"/>
      <c r="CW286" s="419"/>
      <c r="CX286" s="419"/>
      <c r="CY286" s="419"/>
      <c r="CZ286" s="419"/>
      <c r="DA286" s="419"/>
      <c r="DB286" s="419"/>
      <c r="DC286" s="419"/>
      <c r="DD286" s="419"/>
      <c r="DE286" s="419"/>
      <c r="DF286" s="419"/>
      <c r="DG286" s="419"/>
      <c r="DH286" s="419"/>
      <c r="DI286" s="419"/>
      <c r="DJ286" s="419"/>
      <c r="DK286" s="419"/>
      <c r="DL286" s="419"/>
      <c r="DM286" s="419"/>
      <c r="DN286" s="419"/>
      <c r="DO286" s="419"/>
      <c r="DP286" s="419"/>
      <c r="DQ286" s="419"/>
      <c r="DR286" s="419"/>
      <c r="DS286" s="419"/>
      <c r="DT286" s="419"/>
      <c r="DU286" s="419"/>
      <c r="DV286" s="419"/>
      <c r="DW286" s="419"/>
      <c r="DX286" s="419"/>
      <c r="DY286" s="419"/>
      <c r="DZ286" s="419"/>
      <c r="EA286" s="419"/>
      <c r="EB286" s="419"/>
      <c r="EC286" s="419"/>
      <c r="ED286" s="419"/>
      <c r="EE286" s="419"/>
      <c r="EF286" s="419"/>
      <c r="GB286" s="424"/>
    </row>
    <row r="287" spans="1:197">
      <c r="A287" s="416"/>
      <c r="B287" s="417"/>
      <c r="C287" s="417"/>
      <c r="D287" s="419"/>
      <c r="E287" s="419"/>
      <c r="F287" s="419"/>
      <c r="G287" s="419"/>
      <c r="H287" s="419"/>
      <c r="I287" s="427"/>
      <c r="J287" s="427"/>
      <c r="K287" s="427"/>
      <c r="L287" s="427"/>
      <c r="M287" s="427"/>
      <c r="N287" s="503"/>
      <c r="O287" s="503"/>
      <c r="P287" s="503"/>
      <c r="Q287" s="503"/>
      <c r="R287" s="503"/>
      <c r="S287" s="503"/>
      <c r="T287" s="426"/>
      <c r="U287" s="419"/>
      <c r="V287" s="419"/>
      <c r="W287" s="419"/>
      <c r="X287" s="420"/>
      <c r="Y287" s="420"/>
      <c r="Z287" s="420"/>
      <c r="AA287" s="420"/>
      <c r="AB287" s="420"/>
      <c r="AC287" s="420"/>
      <c r="AD287" s="420"/>
      <c r="AE287" s="420"/>
      <c r="AF287" s="420"/>
      <c r="AG287" s="420"/>
      <c r="AH287" s="420"/>
      <c r="AI287" s="421"/>
      <c r="AJ287" s="421"/>
      <c r="AK287" s="421"/>
      <c r="AL287" s="421"/>
      <c r="AM287" s="421"/>
      <c r="AN287" s="421"/>
      <c r="AO287" s="421"/>
      <c r="AP287" s="421"/>
      <c r="AQ287" s="422"/>
      <c r="AR287" s="419"/>
      <c r="AS287" s="419"/>
      <c r="AT287" s="419"/>
      <c r="AU287" s="419"/>
      <c r="AV287" s="419"/>
      <c r="AW287" s="423"/>
      <c r="AX287" s="424"/>
      <c r="AY287" s="424"/>
      <c r="AZ287" s="424"/>
      <c r="BA287" s="424"/>
      <c r="BB287" s="424"/>
      <c r="BC287" s="424"/>
      <c r="BD287" s="424"/>
      <c r="BE287" s="424"/>
      <c r="BF287" s="423"/>
      <c r="BG287" s="424"/>
      <c r="BH287" s="424"/>
      <c r="BI287" s="424"/>
      <c r="BJ287" s="424"/>
      <c r="BK287" s="424"/>
      <c r="BL287" s="424"/>
      <c r="BM287" s="424"/>
      <c r="BN287" s="424"/>
      <c r="BO287" s="423"/>
      <c r="BP287" s="424"/>
      <c r="BQ287" s="424"/>
      <c r="BR287" s="424"/>
      <c r="BS287" s="424"/>
      <c r="BT287" s="424"/>
      <c r="BU287" s="424"/>
      <c r="BV287" s="424"/>
      <c r="BW287" s="424"/>
      <c r="BX287" s="419"/>
      <c r="BY287" s="419"/>
      <c r="BZ287" s="419"/>
      <c r="CA287" s="419"/>
      <c r="CB287" s="419"/>
      <c r="CC287" s="419"/>
      <c r="CD287" s="419"/>
      <c r="CE287" s="419"/>
      <c r="CF287" s="419"/>
      <c r="CG287" s="419"/>
      <c r="CH287" s="419"/>
      <c r="CI287" s="419"/>
      <c r="CJ287" s="419"/>
      <c r="CK287" s="419"/>
      <c r="CL287" s="419"/>
      <c r="CM287" s="419"/>
      <c r="CN287" s="419"/>
      <c r="CO287" s="419"/>
      <c r="CP287" s="419"/>
      <c r="CQ287" s="419"/>
      <c r="CR287" s="419"/>
      <c r="CS287" s="419"/>
      <c r="CT287" s="419"/>
      <c r="CU287" s="419"/>
      <c r="CV287" s="419"/>
      <c r="CW287" s="419"/>
      <c r="CX287" s="419"/>
      <c r="CY287" s="419"/>
      <c r="CZ287" s="419"/>
      <c r="DA287" s="419"/>
      <c r="DB287" s="419"/>
      <c r="DC287" s="419"/>
      <c r="DD287" s="419"/>
      <c r="DE287" s="419"/>
      <c r="DF287" s="419"/>
      <c r="DG287" s="419"/>
      <c r="DH287" s="419"/>
      <c r="DI287" s="419"/>
      <c r="DJ287" s="419"/>
      <c r="DK287" s="419"/>
      <c r="DL287" s="419"/>
      <c r="DM287" s="419"/>
      <c r="DN287" s="419"/>
      <c r="DO287" s="419"/>
      <c r="DP287" s="419"/>
      <c r="DQ287" s="419"/>
      <c r="DR287" s="419"/>
      <c r="DS287" s="419"/>
      <c r="DT287" s="419"/>
      <c r="DU287" s="419"/>
      <c r="DV287" s="419"/>
      <c r="DW287" s="419"/>
      <c r="DX287" s="419"/>
      <c r="DY287" s="419"/>
      <c r="DZ287" s="419"/>
      <c r="EA287" s="419"/>
      <c r="EB287" s="419"/>
      <c r="EC287" s="419"/>
      <c r="ED287" s="419"/>
      <c r="EE287" s="419"/>
      <c r="EF287" s="419"/>
      <c r="GB287" s="424"/>
    </row>
    <row r="288" spans="1:197">
      <c r="A288" s="416"/>
      <c r="B288" s="427"/>
      <c r="C288" s="419"/>
      <c r="D288" s="419"/>
      <c r="E288" s="419"/>
      <c r="F288" s="419"/>
      <c r="G288" s="419"/>
      <c r="H288" s="419"/>
      <c r="I288" s="427"/>
      <c r="J288" s="427"/>
      <c r="K288" s="427"/>
      <c r="L288" s="427"/>
      <c r="M288" s="427"/>
      <c r="N288" s="503"/>
      <c r="O288" s="503"/>
      <c r="P288" s="503"/>
      <c r="Q288" s="503"/>
      <c r="R288" s="503"/>
      <c r="S288" s="503"/>
      <c r="T288" s="426"/>
      <c r="U288" s="419"/>
      <c r="V288" s="419"/>
      <c r="W288" s="419"/>
      <c r="X288" s="420"/>
      <c r="Y288" s="420"/>
      <c r="Z288" s="420"/>
      <c r="AA288" s="420"/>
      <c r="AB288" s="420"/>
      <c r="AC288" s="420"/>
      <c r="AD288" s="420"/>
      <c r="AE288" s="420"/>
      <c r="AF288" s="420"/>
      <c r="AG288" s="420"/>
      <c r="AH288" s="420"/>
      <c r="AI288" s="421"/>
      <c r="AJ288" s="421"/>
      <c r="AK288" s="421"/>
      <c r="AL288" s="421"/>
      <c r="AM288" s="421"/>
      <c r="AN288" s="421"/>
      <c r="AO288" s="421"/>
      <c r="AP288" s="421"/>
      <c r="AQ288" s="422"/>
      <c r="AR288" s="419"/>
      <c r="AS288" s="419"/>
      <c r="AT288" s="419"/>
      <c r="AU288" s="419"/>
      <c r="AV288" s="419"/>
      <c r="AW288" s="423"/>
      <c r="AX288" s="424"/>
      <c r="AY288" s="424"/>
      <c r="AZ288" s="424"/>
      <c r="BA288" s="424"/>
      <c r="BB288" s="424"/>
      <c r="BC288" s="424"/>
      <c r="BD288" s="424"/>
      <c r="BE288" s="424"/>
      <c r="BF288" s="423"/>
      <c r="BG288" s="424"/>
      <c r="BH288" s="424"/>
      <c r="BI288" s="424"/>
      <c r="BJ288" s="424"/>
      <c r="BK288" s="424"/>
      <c r="BL288" s="424"/>
      <c r="BM288" s="424"/>
      <c r="BN288" s="424"/>
      <c r="BO288" s="423"/>
      <c r="BP288" s="424"/>
      <c r="BQ288" s="424"/>
      <c r="BR288" s="424"/>
      <c r="BS288" s="424"/>
      <c r="BT288" s="424"/>
      <c r="BU288" s="424"/>
      <c r="BV288" s="424"/>
      <c r="BW288" s="424"/>
      <c r="BX288" s="419"/>
      <c r="BY288" s="419"/>
      <c r="BZ288" s="419"/>
      <c r="CA288" s="419"/>
      <c r="CB288" s="419"/>
      <c r="CC288" s="419"/>
      <c r="CD288" s="419"/>
      <c r="CE288" s="419"/>
      <c r="CF288" s="419"/>
      <c r="CG288" s="419"/>
      <c r="CH288" s="419"/>
      <c r="CI288" s="419"/>
      <c r="CJ288" s="419"/>
      <c r="CK288" s="419"/>
      <c r="CL288" s="419"/>
      <c r="CM288" s="419"/>
      <c r="CN288" s="419"/>
      <c r="CO288" s="419"/>
      <c r="CP288" s="419"/>
      <c r="CQ288" s="419"/>
      <c r="CR288" s="419"/>
      <c r="CS288" s="419"/>
      <c r="CT288" s="419"/>
      <c r="CU288" s="419"/>
      <c r="CV288" s="419"/>
      <c r="CW288" s="419"/>
      <c r="CX288" s="419"/>
      <c r="CY288" s="419"/>
      <c r="CZ288" s="419"/>
      <c r="DA288" s="419"/>
      <c r="DB288" s="419"/>
      <c r="DC288" s="419"/>
      <c r="DD288" s="419"/>
      <c r="DE288" s="419"/>
      <c r="DF288" s="419"/>
      <c r="DG288" s="419"/>
      <c r="DH288" s="419"/>
      <c r="DI288" s="419"/>
      <c r="DJ288" s="419"/>
      <c r="DK288" s="419"/>
      <c r="DL288" s="419"/>
      <c r="DM288" s="419"/>
      <c r="DN288" s="419"/>
      <c r="DO288" s="419"/>
      <c r="DP288" s="419"/>
      <c r="DQ288" s="419"/>
      <c r="DR288" s="419"/>
      <c r="DS288" s="419"/>
      <c r="DT288" s="419"/>
      <c r="DU288" s="419"/>
      <c r="DV288" s="419"/>
      <c r="DW288" s="419"/>
      <c r="DX288" s="419"/>
      <c r="DY288" s="419"/>
      <c r="DZ288" s="419"/>
      <c r="EA288" s="419"/>
      <c r="EB288" s="419"/>
      <c r="EC288" s="419"/>
      <c r="ED288" s="419"/>
      <c r="EE288" s="419"/>
      <c r="EF288" s="419"/>
      <c r="GB288" s="424"/>
    </row>
    <row r="289" spans="1:184">
      <c r="A289" s="416"/>
      <c r="B289" s="417"/>
      <c r="C289" s="419"/>
      <c r="D289" s="419"/>
      <c r="E289" s="419"/>
      <c r="F289" s="419"/>
      <c r="G289" s="419"/>
      <c r="H289" s="419"/>
      <c r="I289" s="427"/>
      <c r="J289" s="427"/>
      <c r="K289" s="427"/>
      <c r="L289" s="427"/>
      <c r="M289" s="427"/>
      <c r="N289" s="503"/>
      <c r="O289" s="503"/>
      <c r="P289" s="503"/>
      <c r="Q289" s="503"/>
      <c r="R289" s="503"/>
      <c r="S289" s="503"/>
      <c r="T289" s="426"/>
      <c r="U289" s="419"/>
      <c r="V289" s="419"/>
      <c r="W289" s="419"/>
      <c r="X289" s="420"/>
      <c r="Y289" s="420"/>
      <c r="Z289" s="420"/>
      <c r="AA289" s="420"/>
      <c r="AB289" s="420"/>
      <c r="AC289" s="420"/>
      <c r="AD289" s="420"/>
      <c r="AE289" s="420"/>
      <c r="AF289" s="420"/>
      <c r="AG289" s="420"/>
      <c r="AH289" s="420"/>
      <c r="AI289" s="421"/>
      <c r="AJ289" s="421"/>
      <c r="AK289" s="421"/>
      <c r="AL289" s="421"/>
      <c r="AM289" s="421"/>
      <c r="AN289" s="421"/>
      <c r="AO289" s="421"/>
      <c r="AP289" s="421"/>
      <c r="AQ289" s="422"/>
      <c r="AR289" s="419"/>
      <c r="AS289" s="419"/>
      <c r="AT289" s="419"/>
      <c r="AU289" s="419"/>
      <c r="AV289" s="419"/>
      <c r="AW289" s="423"/>
      <c r="AX289" s="424"/>
      <c r="AY289" s="424"/>
      <c r="AZ289" s="424"/>
      <c r="BA289" s="424"/>
      <c r="BB289" s="424"/>
      <c r="BC289" s="424"/>
      <c r="BD289" s="424"/>
      <c r="BE289" s="424"/>
      <c r="BF289" s="423"/>
      <c r="BG289" s="424"/>
      <c r="BH289" s="424"/>
      <c r="BI289" s="424"/>
      <c r="BJ289" s="424"/>
      <c r="BK289" s="424"/>
      <c r="BL289" s="424"/>
      <c r="BM289" s="424"/>
      <c r="BN289" s="424"/>
      <c r="BO289" s="423"/>
      <c r="BP289" s="424"/>
      <c r="BQ289" s="424"/>
      <c r="BR289" s="424"/>
      <c r="BS289" s="424"/>
      <c r="BT289" s="424"/>
      <c r="BU289" s="424"/>
      <c r="BV289" s="424"/>
      <c r="BW289" s="424"/>
      <c r="BX289" s="419"/>
      <c r="BY289" s="419"/>
      <c r="BZ289" s="419"/>
      <c r="CA289" s="419"/>
      <c r="CB289" s="419"/>
      <c r="CC289" s="419"/>
      <c r="CD289" s="419"/>
      <c r="CE289" s="419"/>
      <c r="CF289" s="419"/>
      <c r="CG289" s="419"/>
      <c r="CH289" s="419"/>
      <c r="CI289" s="419"/>
      <c r="CJ289" s="419"/>
      <c r="CK289" s="419"/>
      <c r="CL289" s="419"/>
      <c r="CM289" s="419"/>
      <c r="CN289" s="419"/>
      <c r="CO289" s="419"/>
      <c r="CP289" s="419"/>
      <c r="CQ289" s="419"/>
      <c r="CR289" s="419"/>
      <c r="CS289" s="419"/>
      <c r="CT289" s="419"/>
      <c r="CU289" s="419"/>
      <c r="CV289" s="419"/>
      <c r="CW289" s="419"/>
      <c r="CX289" s="419"/>
      <c r="CY289" s="419"/>
      <c r="CZ289" s="419"/>
      <c r="DA289" s="419"/>
      <c r="DB289" s="419"/>
      <c r="DC289" s="419"/>
      <c r="DD289" s="419"/>
      <c r="DE289" s="419"/>
      <c r="DF289" s="419"/>
      <c r="DG289" s="419"/>
      <c r="DH289" s="419"/>
      <c r="DI289" s="419"/>
      <c r="DJ289" s="419"/>
      <c r="DK289" s="419"/>
      <c r="DL289" s="419"/>
      <c r="DM289" s="419"/>
      <c r="DN289" s="419"/>
      <c r="DO289" s="419"/>
      <c r="DP289" s="419"/>
      <c r="DQ289" s="419"/>
      <c r="DR289" s="419"/>
      <c r="DS289" s="419"/>
      <c r="DT289" s="419"/>
      <c r="DU289" s="419"/>
      <c r="DV289" s="419"/>
      <c r="DW289" s="419"/>
      <c r="DX289" s="419"/>
      <c r="DY289" s="419"/>
      <c r="DZ289" s="419"/>
      <c r="EA289" s="419"/>
      <c r="EB289" s="419"/>
      <c r="EC289" s="419"/>
      <c r="ED289" s="419"/>
      <c r="EE289" s="419"/>
      <c r="EF289" s="419"/>
      <c r="GB289" s="424"/>
    </row>
    <row r="290" spans="1:184">
      <c r="A290" s="416"/>
      <c r="B290" s="427"/>
      <c r="C290" s="419"/>
      <c r="D290" s="419"/>
      <c r="E290" s="419"/>
      <c r="F290" s="419"/>
      <c r="G290" s="419"/>
      <c r="H290" s="419"/>
      <c r="I290" s="427"/>
      <c r="J290" s="427"/>
      <c r="K290" s="427"/>
      <c r="L290" s="427"/>
      <c r="M290" s="427"/>
      <c r="N290" s="503"/>
      <c r="O290" s="503"/>
      <c r="P290" s="503"/>
      <c r="Q290" s="503"/>
      <c r="R290" s="503"/>
      <c r="S290" s="503"/>
      <c r="T290" s="426"/>
      <c r="U290" s="419"/>
      <c r="V290" s="419"/>
      <c r="W290" s="419"/>
      <c r="X290" s="420"/>
      <c r="Y290" s="420"/>
      <c r="Z290" s="420"/>
      <c r="AA290" s="420"/>
      <c r="AB290" s="420"/>
      <c r="AC290" s="420"/>
      <c r="AD290" s="420"/>
      <c r="AE290" s="420"/>
      <c r="AF290" s="420"/>
      <c r="AG290" s="420"/>
      <c r="AH290" s="420"/>
      <c r="AI290" s="421"/>
      <c r="AJ290" s="421"/>
      <c r="AK290" s="421"/>
      <c r="AL290" s="421"/>
      <c r="AM290" s="421"/>
      <c r="AN290" s="421"/>
      <c r="AO290" s="421"/>
      <c r="AP290" s="421"/>
      <c r="AQ290" s="422"/>
      <c r="AR290" s="419"/>
      <c r="AS290" s="419"/>
      <c r="AT290" s="419"/>
      <c r="AU290" s="419"/>
      <c r="AV290" s="419"/>
      <c r="AW290" s="423"/>
      <c r="AX290" s="424"/>
      <c r="AY290" s="424"/>
      <c r="AZ290" s="424"/>
      <c r="BA290" s="424"/>
      <c r="BB290" s="424"/>
      <c r="BC290" s="424"/>
      <c r="BD290" s="424"/>
      <c r="BE290" s="424"/>
      <c r="BF290" s="423"/>
      <c r="BG290" s="424"/>
      <c r="BH290" s="424"/>
      <c r="BI290" s="424"/>
      <c r="BJ290" s="424"/>
      <c r="BK290" s="424"/>
      <c r="BL290" s="424"/>
      <c r="BM290" s="424"/>
      <c r="BN290" s="424"/>
      <c r="BO290" s="423"/>
      <c r="BP290" s="424"/>
      <c r="BQ290" s="424"/>
      <c r="BR290" s="424"/>
      <c r="BS290" s="424"/>
      <c r="BT290" s="424"/>
      <c r="BU290" s="424"/>
      <c r="BV290" s="424"/>
      <c r="BW290" s="424"/>
      <c r="BX290" s="419"/>
      <c r="BY290" s="419"/>
      <c r="BZ290" s="419"/>
      <c r="CA290" s="419"/>
      <c r="CB290" s="419"/>
      <c r="CC290" s="419"/>
      <c r="CD290" s="419"/>
      <c r="CE290" s="419"/>
      <c r="CF290" s="419"/>
      <c r="CG290" s="419"/>
      <c r="CH290" s="419"/>
      <c r="CI290" s="419"/>
      <c r="CJ290" s="419"/>
      <c r="CK290" s="419"/>
      <c r="CL290" s="419"/>
      <c r="CM290" s="419"/>
      <c r="CN290" s="419"/>
      <c r="CO290" s="419"/>
      <c r="CP290" s="419"/>
      <c r="CQ290" s="419"/>
      <c r="CR290" s="419"/>
      <c r="CS290" s="419"/>
      <c r="CT290" s="419"/>
      <c r="CU290" s="419"/>
      <c r="CV290" s="419"/>
      <c r="CW290" s="419"/>
      <c r="CX290" s="419"/>
      <c r="CY290" s="419"/>
      <c r="CZ290" s="419"/>
      <c r="DA290" s="419"/>
      <c r="DB290" s="419"/>
      <c r="DC290" s="419"/>
      <c r="DD290" s="419"/>
      <c r="DE290" s="419"/>
      <c r="DF290" s="419"/>
      <c r="DG290" s="419"/>
      <c r="DH290" s="419"/>
      <c r="DI290" s="419"/>
      <c r="DJ290" s="419"/>
      <c r="DK290" s="419"/>
      <c r="DL290" s="419"/>
      <c r="DM290" s="419"/>
      <c r="DN290" s="419"/>
      <c r="DO290" s="419"/>
      <c r="DP290" s="419"/>
      <c r="DQ290" s="419"/>
      <c r="DR290" s="419"/>
      <c r="DS290" s="419"/>
      <c r="DT290" s="419"/>
      <c r="DU290" s="419"/>
      <c r="DV290" s="419"/>
      <c r="DW290" s="419"/>
      <c r="DX290" s="419"/>
      <c r="DY290" s="419"/>
      <c r="DZ290" s="419"/>
      <c r="EA290" s="419"/>
      <c r="EB290" s="419"/>
      <c r="EC290" s="419"/>
      <c r="ED290" s="419"/>
      <c r="EE290" s="419"/>
      <c r="EF290" s="419"/>
      <c r="GB290" s="424"/>
    </row>
    <row r="291" spans="1:184">
      <c r="A291" s="416"/>
      <c r="B291" s="417"/>
      <c r="C291" s="419"/>
      <c r="D291" s="419"/>
      <c r="E291" s="419"/>
      <c r="F291" s="419"/>
      <c r="G291" s="419"/>
      <c r="H291" s="419"/>
      <c r="I291" s="427"/>
      <c r="J291" s="427"/>
      <c r="K291" s="427"/>
      <c r="L291" s="427"/>
      <c r="M291" s="427"/>
      <c r="N291" s="503"/>
      <c r="O291" s="503"/>
      <c r="P291" s="503"/>
      <c r="Q291" s="503"/>
      <c r="R291" s="503"/>
      <c r="S291" s="503"/>
      <c r="T291" s="426"/>
      <c r="U291" s="419"/>
      <c r="V291" s="419"/>
      <c r="W291" s="419"/>
      <c r="X291" s="420"/>
      <c r="Y291" s="420"/>
      <c r="Z291" s="420"/>
      <c r="AA291" s="420"/>
      <c r="AB291" s="420"/>
      <c r="AC291" s="420"/>
      <c r="AD291" s="420"/>
      <c r="AE291" s="420"/>
      <c r="AF291" s="420"/>
      <c r="AG291" s="420"/>
      <c r="AH291" s="420"/>
      <c r="AI291" s="421"/>
      <c r="AJ291" s="421"/>
      <c r="AK291" s="421"/>
      <c r="AL291" s="421"/>
      <c r="AM291" s="421"/>
      <c r="AN291" s="421"/>
      <c r="AO291" s="421"/>
      <c r="AP291" s="421"/>
      <c r="AQ291" s="422"/>
      <c r="AR291" s="419"/>
      <c r="AS291" s="419"/>
      <c r="AT291" s="419"/>
      <c r="AU291" s="419"/>
      <c r="AV291" s="419"/>
      <c r="AW291" s="423"/>
      <c r="AX291" s="424"/>
      <c r="AY291" s="424"/>
      <c r="AZ291" s="424"/>
      <c r="BA291" s="424"/>
      <c r="BB291" s="424"/>
      <c r="BC291" s="424"/>
      <c r="BD291" s="424"/>
      <c r="BE291" s="424"/>
      <c r="BF291" s="423"/>
      <c r="BG291" s="424"/>
      <c r="BH291" s="424"/>
      <c r="BI291" s="424"/>
      <c r="BJ291" s="424"/>
      <c r="BK291" s="424"/>
      <c r="BL291" s="424"/>
      <c r="BM291" s="424"/>
      <c r="BN291" s="424"/>
      <c r="BO291" s="423"/>
      <c r="BP291" s="424"/>
      <c r="BQ291" s="424"/>
      <c r="BR291" s="424"/>
      <c r="BS291" s="424"/>
      <c r="BT291" s="424"/>
      <c r="BU291" s="424"/>
      <c r="BV291" s="424"/>
      <c r="BW291" s="424"/>
      <c r="BX291" s="419"/>
      <c r="BY291" s="419"/>
      <c r="BZ291" s="419"/>
      <c r="CA291" s="419"/>
      <c r="CB291" s="419"/>
      <c r="CC291" s="419"/>
      <c r="CD291" s="419"/>
      <c r="CE291" s="419"/>
      <c r="CF291" s="419"/>
      <c r="CG291" s="419"/>
      <c r="CH291" s="419"/>
      <c r="CI291" s="419"/>
      <c r="CJ291" s="419"/>
      <c r="CK291" s="419"/>
      <c r="CL291" s="419"/>
      <c r="CM291" s="419"/>
      <c r="CN291" s="419"/>
      <c r="CO291" s="419"/>
      <c r="CP291" s="419"/>
      <c r="CQ291" s="419"/>
      <c r="CR291" s="419"/>
      <c r="CS291" s="419"/>
      <c r="CT291" s="419"/>
      <c r="CU291" s="419"/>
      <c r="CV291" s="419"/>
      <c r="CW291" s="419"/>
      <c r="CX291" s="419"/>
      <c r="CY291" s="419"/>
      <c r="CZ291" s="419"/>
      <c r="DA291" s="419"/>
      <c r="DB291" s="419"/>
      <c r="DC291" s="419"/>
      <c r="DD291" s="419"/>
      <c r="DE291" s="419"/>
      <c r="DF291" s="419"/>
      <c r="DG291" s="419"/>
      <c r="DH291" s="419"/>
      <c r="DI291" s="419"/>
      <c r="DJ291" s="419"/>
      <c r="DK291" s="419"/>
      <c r="DL291" s="419"/>
      <c r="DM291" s="419"/>
      <c r="DN291" s="419"/>
      <c r="DO291" s="419"/>
      <c r="DP291" s="419"/>
      <c r="DQ291" s="419"/>
      <c r="DR291" s="419"/>
      <c r="DS291" s="419"/>
      <c r="DT291" s="419"/>
      <c r="DU291" s="419"/>
      <c r="DV291" s="419"/>
      <c r="DW291" s="419"/>
      <c r="DX291" s="419"/>
      <c r="DY291" s="419"/>
      <c r="DZ291" s="419"/>
      <c r="EA291" s="419"/>
      <c r="EB291" s="419"/>
      <c r="EC291" s="419"/>
      <c r="ED291" s="419"/>
      <c r="EE291" s="419"/>
      <c r="EF291" s="419"/>
      <c r="GB291" s="424"/>
    </row>
    <row r="292" spans="1:184">
      <c r="A292" s="416"/>
      <c r="B292" s="427"/>
      <c r="C292" s="419"/>
      <c r="D292" s="419"/>
      <c r="E292" s="419"/>
      <c r="F292" s="419"/>
      <c r="G292" s="419"/>
      <c r="H292" s="419"/>
      <c r="I292" s="427"/>
      <c r="J292" s="427"/>
      <c r="K292" s="427"/>
      <c r="L292" s="427"/>
      <c r="M292" s="427"/>
      <c r="N292" s="503"/>
      <c r="O292" s="503"/>
      <c r="P292" s="503"/>
      <c r="Q292" s="503"/>
      <c r="R292" s="503"/>
      <c r="S292" s="503"/>
      <c r="T292" s="426"/>
      <c r="U292" s="419"/>
      <c r="V292" s="419"/>
      <c r="W292" s="419"/>
      <c r="X292" s="420"/>
      <c r="Y292" s="420"/>
      <c r="Z292" s="420"/>
      <c r="AA292" s="420"/>
      <c r="AB292" s="420"/>
      <c r="AC292" s="420"/>
      <c r="AD292" s="420"/>
      <c r="AE292" s="420"/>
      <c r="AF292" s="420"/>
      <c r="AG292" s="420"/>
      <c r="AH292" s="420"/>
      <c r="AI292" s="421"/>
      <c r="AJ292" s="421"/>
      <c r="AK292" s="421"/>
      <c r="AL292" s="421"/>
      <c r="AM292" s="421"/>
      <c r="AN292" s="421"/>
      <c r="AO292" s="421"/>
      <c r="AP292" s="421"/>
      <c r="AQ292" s="422"/>
      <c r="AR292" s="419"/>
      <c r="AS292" s="419"/>
      <c r="AT292" s="419"/>
      <c r="AU292" s="419"/>
      <c r="AV292" s="419"/>
      <c r="AW292" s="423"/>
      <c r="AX292" s="424"/>
      <c r="AY292" s="424"/>
      <c r="AZ292" s="424"/>
      <c r="BA292" s="424"/>
      <c r="BB292" s="424"/>
      <c r="BC292" s="424"/>
      <c r="BD292" s="424"/>
      <c r="BE292" s="424"/>
      <c r="BF292" s="423"/>
      <c r="BG292" s="424"/>
      <c r="BH292" s="424"/>
      <c r="BI292" s="424"/>
      <c r="BJ292" s="424"/>
      <c r="BK292" s="424"/>
      <c r="BL292" s="424"/>
      <c r="BM292" s="424"/>
      <c r="BN292" s="424"/>
      <c r="BO292" s="423"/>
      <c r="BP292" s="424"/>
      <c r="BQ292" s="424"/>
      <c r="BR292" s="424"/>
      <c r="BS292" s="424"/>
      <c r="BT292" s="424"/>
      <c r="BU292" s="424"/>
      <c r="BV292" s="424"/>
      <c r="BW292" s="424"/>
      <c r="BX292" s="419"/>
      <c r="BY292" s="419"/>
      <c r="BZ292" s="419"/>
      <c r="CA292" s="419"/>
      <c r="CB292" s="419"/>
      <c r="CC292" s="419"/>
      <c r="CD292" s="419"/>
      <c r="CE292" s="419"/>
      <c r="CF292" s="419"/>
      <c r="CG292" s="419"/>
      <c r="CH292" s="419"/>
      <c r="CI292" s="419"/>
      <c r="CJ292" s="419"/>
      <c r="CK292" s="419"/>
      <c r="CL292" s="419"/>
      <c r="CM292" s="419"/>
      <c r="CN292" s="419"/>
      <c r="CO292" s="419"/>
      <c r="CP292" s="419"/>
      <c r="CQ292" s="419"/>
      <c r="CR292" s="419"/>
      <c r="CS292" s="419"/>
      <c r="CT292" s="419"/>
      <c r="CU292" s="419"/>
      <c r="CV292" s="419"/>
      <c r="CW292" s="419"/>
      <c r="CX292" s="419"/>
      <c r="CY292" s="419"/>
      <c r="CZ292" s="419"/>
      <c r="DA292" s="419"/>
      <c r="DB292" s="419"/>
      <c r="DC292" s="419"/>
      <c r="DD292" s="419"/>
      <c r="DE292" s="419"/>
      <c r="DF292" s="419"/>
      <c r="DG292" s="419"/>
      <c r="DH292" s="419"/>
      <c r="DI292" s="419"/>
      <c r="DJ292" s="419"/>
      <c r="DK292" s="419"/>
      <c r="DL292" s="419"/>
      <c r="DM292" s="419"/>
      <c r="DN292" s="419"/>
      <c r="DO292" s="419"/>
      <c r="DP292" s="419"/>
      <c r="DQ292" s="419"/>
      <c r="DR292" s="419"/>
      <c r="DS292" s="419"/>
      <c r="DT292" s="419"/>
      <c r="DU292" s="419"/>
      <c r="DV292" s="419"/>
      <c r="DW292" s="419"/>
      <c r="DX292" s="419"/>
      <c r="DY292" s="419"/>
      <c r="DZ292" s="419"/>
      <c r="EA292" s="419"/>
      <c r="EB292" s="419"/>
      <c r="EC292" s="419"/>
      <c r="ED292" s="419"/>
      <c r="EE292" s="419"/>
      <c r="EF292" s="419"/>
      <c r="GB292" s="424"/>
    </row>
    <row r="293" spans="1:184">
      <c r="A293" s="416"/>
      <c r="B293" s="417"/>
      <c r="C293" s="419"/>
      <c r="D293" s="419"/>
      <c r="E293" s="419"/>
      <c r="F293" s="419"/>
      <c r="G293" s="419"/>
      <c r="H293" s="419"/>
      <c r="I293" s="427"/>
      <c r="J293" s="427"/>
      <c r="K293" s="427"/>
      <c r="L293" s="427"/>
      <c r="M293" s="427"/>
      <c r="N293" s="503"/>
      <c r="O293" s="503"/>
      <c r="P293" s="503"/>
      <c r="Q293" s="503"/>
      <c r="R293" s="503"/>
      <c r="S293" s="503"/>
      <c r="T293" s="426"/>
      <c r="U293" s="419"/>
      <c r="V293" s="419"/>
      <c r="W293" s="419"/>
      <c r="X293" s="420"/>
      <c r="Y293" s="420"/>
      <c r="Z293" s="420"/>
      <c r="AA293" s="420"/>
      <c r="AB293" s="420"/>
      <c r="AC293" s="420"/>
      <c r="AD293" s="420"/>
      <c r="AE293" s="420"/>
      <c r="AF293" s="420"/>
      <c r="AG293" s="420"/>
      <c r="AH293" s="420"/>
      <c r="AI293" s="421"/>
      <c r="AJ293" s="421"/>
      <c r="AK293" s="421"/>
      <c r="AL293" s="421"/>
      <c r="AM293" s="421"/>
      <c r="AN293" s="421"/>
      <c r="AO293" s="421"/>
      <c r="AP293" s="421"/>
      <c r="AQ293" s="422"/>
      <c r="AR293" s="419"/>
      <c r="AS293" s="419"/>
      <c r="AT293" s="419"/>
      <c r="AU293" s="419"/>
      <c r="AV293" s="419"/>
      <c r="AW293" s="423"/>
      <c r="AX293" s="424"/>
      <c r="AY293" s="424"/>
      <c r="AZ293" s="424"/>
      <c r="BA293" s="424"/>
      <c r="BB293" s="424"/>
      <c r="BC293" s="424"/>
      <c r="BD293" s="424"/>
      <c r="BE293" s="424"/>
      <c r="BF293" s="423"/>
      <c r="BG293" s="424"/>
      <c r="BH293" s="424"/>
      <c r="BI293" s="424"/>
      <c r="BJ293" s="424"/>
      <c r="BK293" s="424"/>
      <c r="BL293" s="424"/>
      <c r="BM293" s="424"/>
      <c r="BN293" s="424"/>
      <c r="BO293" s="423"/>
      <c r="BP293" s="424"/>
      <c r="BQ293" s="424"/>
      <c r="BR293" s="424"/>
      <c r="BS293" s="424"/>
      <c r="BT293" s="424"/>
      <c r="BU293" s="424"/>
      <c r="BV293" s="424"/>
      <c r="BW293" s="424"/>
      <c r="BX293" s="419"/>
      <c r="BY293" s="419"/>
      <c r="BZ293" s="419"/>
      <c r="CA293" s="419"/>
      <c r="CB293" s="419"/>
      <c r="CC293" s="419"/>
      <c r="CD293" s="419"/>
      <c r="CE293" s="419"/>
      <c r="CF293" s="419"/>
      <c r="CG293" s="419"/>
      <c r="CH293" s="419"/>
      <c r="CI293" s="419"/>
      <c r="CJ293" s="419"/>
      <c r="CK293" s="419"/>
      <c r="CL293" s="419"/>
      <c r="CM293" s="419"/>
      <c r="CN293" s="419"/>
      <c r="CO293" s="419"/>
      <c r="CP293" s="419"/>
      <c r="CQ293" s="419"/>
      <c r="CR293" s="419"/>
      <c r="CS293" s="419"/>
      <c r="CT293" s="419"/>
      <c r="CU293" s="419"/>
      <c r="CV293" s="419"/>
      <c r="CW293" s="419"/>
      <c r="CX293" s="419"/>
      <c r="CY293" s="419"/>
      <c r="CZ293" s="419"/>
      <c r="DA293" s="419"/>
      <c r="DB293" s="419"/>
      <c r="DC293" s="419"/>
      <c r="DD293" s="419"/>
      <c r="DE293" s="419"/>
      <c r="DF293" s="419"/>
      <c r="DG293" s="419"/>
      <c r="DH293" s="419"/>
      <c r="DI293" s="419"/>
      <c r="DJ293" s="419"/>
      <c r="DK293" s="419"/>
      <c r="DL293" s="419"/>
      <c r="DM293" s="419"/>
      <c r="DN293" s="419"/>
      <c r="DO293" s="419"/>
      <c r="DP293" s="419"/>
      <c r="DQ293" s="419"/>
      <c r="DR293" s="419"/>
      <c r="DS293" s="419"/>
      <c r="DT293" s="419"/>
      <c r="DU293" s="419"/>
      <c r="DV293" s="419"/>
      <c r="DW293" s="419"/>
      <c r="DX293" s="419"/>
      <c r="DY293" s="419"/>
      <c r="DZ293" s="419"/>
      <c r="EA293" s="419"/>
      <c r="EB293" s="419"/>
      <c r="EC293" s="419"/>
      <c r="ED293" s="419"/>
      <c r="EE293" s="419"/>
      <c r="EF293" s="419"/>
      <c r="GB293" s="424"/>
    </row>
    <row r="294" spans="1:184">
      <c r="A294" s="416"/>
      <c r="B294" s="427"/>
      <c r="C294" s="419"/>
      <c r="D294" s="419"/>
      <c r="E294" s="419"/>
      <c r="F294" s="419"/>
      <c r="G294" s="419"/>
      <c r="H294" s="419"/>
      <c r="I294" s="427"/>
      <c r="J294" s="427"/>
      <c r="K294" s="427"/>
      <c r="L294" s="427"/>
      <c r="M294" s="427"/>
      <c r="N294" s="503"/>
      <c r="O294" s="503"/>
      <c r="P294" s="503"/>
      <c r="Q294" s="503"/>
      <c r="R294" s="503"/>
      <c r="S294" s="503"/>
      <c r="T294" s="426"/>
      <c r="U294" s="419"/>
      <c r="V294" s="419"/>
      <c r="W294" s="419"/>
      <c r="X294" s="420"/>
      <c r="Y294" s="420"/>
      <c r="Z294" s="420"/>
      <c r="AA294" s="420"/>
      <c r="AB294" s="420"/>
      <c r="AC294" s="420"/>
      <c r="AD294" s="420"/>
      <c r="AE294" s="420"/>
      <c r="AF294" s="420"/>
      <c r="AG294" s="420"/>
      <c r="AH294" s="420"/>
      <c r="AI294" s="421"/>
      <c r="AJ294" s="421"/>
      <c r="AK294" s="421"/>
      <c r="AL294" s="421"/>
      <c r="AM294" s="421"/>
      <c r="AN294" s="421"/>
      <c r="AO294" s="421"/>
      <c r="AP294" s="421"/>
      <c r="AQ294" s="422"/>
      <c r="AR294" s="419"/>
      <c r="AS294" s="419"/>
      <c r="AT294" s="419"/>
      <c r="AU294" s="419"/>
      <c r="AV294" s="419"/>
      <c r="AW294" s="423"/>
      <c r="AX294" s="424"/>
      <c r="AY294" s="424"/>
      <c r="AZ294" s="424"/>
      <c r="BA294" s="424"/>
      <c r="BB294" s="424"/>
      <c r="BC294" s="424"/>
      <c r="BD294" s="424"/>
      <c r="BE294" s="424"/>
      <c r="BF294" s="423"/>
      <c r="BG294" s="424"/>
      <c r="BH294" s="424"/>
      <c r="BI294" s="424"/>
      <c r="BJ294" s="424"/>
      <c r="BK294" s="424"/>
      <c r="BL294" s="424"/>
      <c r="BM294" s="424"/>
      <c r="BN294" s="424"/>
      <c r="BO294" s="423"/>
      <c r="BP294" s="424"/>
      <c r="BQ294" s="424"/>
      <c r="BR294" s="424"/>
      <c r="BS294" s="424"/>
      <c r="BT294" s="424"/>
      <c r="BU294" s="424"/>
      <c r="BV294" s="424"/>
      <c r="BW294" s="424"/>
      <c r="BX294" s="419"/>
      <c r="BY294" s="419"/>
      <c r="BZ294" s="419"/>
      <c r="CA294" s="419"/>
      <c r="CB294" s="419"/>
      <c r="CC294" s="419"/>
      <c r="CD294" s="419"/>
      <c r="CE294" s="419"/>
      <c r="CF294" s="419"/>
      <c r="CG294" s="419"/>
      <c r="CH294" s="419"/>
      <c r="CI294" s="419"/>
      <c r="CJ294" s="419"/>
      <c r="CK294" s="419"/>
      <c r="CL294" s="419"/>
      <c r="CM294" s="419"/>
      <c r="CN294" s="419"/>
      <c r="CO294" s="419"/>
      <c r="CP294" s="419"/>
      <c r="CQ294" s="419"/>
      <c r="CR294" s="419"/>
      <c r="CS294" s="419"/>
      <c r="CT294" s="419"/>
      <c r="CU294" s="419"/>
      <c r="CV294" s="419"/>
      <c r="CW294" s="419"/>
      <c r="CX294" s="419"/>
      <c r="CY294" s="419"/>
      <c r="CZ294" s="419"/>
      <c r="DA294" s="419"/>
      <c r="DB294" s="419"/>
      <c r="DC294" s="419"/>
      <c r="DD294" s="419"/>
      <c r="DE294" s="419"/>
      <c r="DF294" s="419"/>
      <c r="DG294" s="419"/>
      <c r="DH294" s="419"/>
      <c r="DI294" s="419"/>
      <c r="DJ294" s="419"/>
      <c r="DK294" s="419"/>
      <c r="DL294" s="419"/>
      <c r="DM294" s="419"/>
      <c r="DN294" s="419"/>
      <c r="DO294" s="419"/>
      <c r="DP294" s="419"/>
      <c r="DQ294" s="419"/>
      <c r="DR294" s="419"/>
      <c r="DS294" s="419"/>
      <c r="DT294" s="419"/>
      <c r="DU294" s="419"/>
      <c r="DV294" s="419"/>
      <c r="DW294" s="419"/>
      <c r="DX294" s="419"/>
      <c r="DY294" s="419"/>
      <c r="DZ294" s="419"/>
      <c r="EA294" s="419"/>
      <c r="EB294" s="419"/>
      <c r="EC294" s="419"/>
      <c r="ED294" s="419"/>
      <c r="EE294" s="419"/>
      <c r="EF294" s="419"/>
      <c r="GB294" s="424"/>
    </row>
    <row r="295" spans="1:184">
      <c r="A295" s="416"/>
      <c r="B295" s="417"/>
      <c r="C295" s="419"/>
      <c r="D295" s="419"/>
      <c r="E295" s="419"/>
      <c r="F295" s="419"/>
      <c r="G295" s="419"/>
      <c r="H295" s="419"/>
      <c r="I295" s="427"/>
      <c r="J295" s="427"/>
      <c r="K295" s="427"/>
      <c r="L295" s="427"/>
      <c r="M295" s="427"/>
      <c r="N295" s="503"/>
      <c r="O295" s="503"/>
      <c r="P295" s="503"/>
      <c r="Q295" s="503"/>
      <c r="R295" s="503"/>
      <c r="S295" s="503"/>
      <c r="T295" s="426"/>
      <c r="U295" s="419"/>
      <c r="V295" s="419"/>
      <c r="W295" s="419"/>
      <c r="X295" s="420"/>
      <c r="Y295" s="420"/>
      <c r="Z295" s="420"/>
      <c r="AA295" s="420"/>
      <c r="AB295" s="420"/>
      <c r="AC295" s="420"/>
      <c r="AD295" s="420"/>
      <c r="AE295" s="420"/>
      <c r="AF295" s="420"/>
      <c r="AG295" s="420"/>
      <c r="AH295" s="420"/>
      <c r="AI295" s="421"/>
      <c r="AJ295" s="421"/>
      <c r="AK295" s="421"/>
      <c r="AL295" s="421"/>
      <c r="AM295" s="421"/>
      <c r="AN295" s="421"/>
      <c r="AO295" s="421"/>
      <c r="AP295" s="421"/>
      <c r="AQ295" s="422"/>
      <c r="AR295" s="419"/>
      <c r="AS295" s="419"/>
      <c r="AT295" s="419"/>
      <c r="AU295" s="419"/>
      <c r="AV295" s="419"/>
      <c r="AW295" s="423"/>
      <c r="AX295" s="424"/>
      <c r="AY295" s="424"/>
      <c r="AZ295" s="424"/>
      <c r="BA295" s="424"/>
      <c r="BB295" s="424"/>
      <c r="BC295" s="424"/>
      <c r="BD295" s="424"/>
      <c r="BE295" s="424"/>
      <c r="BF295" s="423"/>
      <c r="BG295" s="424"/>
      <c r="BH295" s="424"/>
      <c r="BI295" s="424"/>
      <c r="BJ295" s="424"/>
      <c r="BK295" s="424"/>
      <c r="BL295" s="424"/>
      <c r="BM295" s="424"/>
      <c r="BN295" s="424"/>
      <c r="BO295" s="423"/>
      <c r="BP295" s="424"/>
      <c r="BQ295" s="424"/>
      <c r="BR295" s="424"/>
      <c r="BS295" s="424"/>
      <c r="BT295" s="424"/>
      <c r="BU295" s="424"/>
      <c r="BV295" s="424"/>
      <c r="BW295" s="424"/>
      <c r="BX295" s="419"/>
      <c r="BY295" s="419"/>
      <c r="BZ295" s="419"/>
      <c r="CA295" s="419"/>
      <c r="CB295" s="419"/>
      <c r="CC295" s="419"/>
      <c r="CD295" s="419"/>
      <c r="CE295" s="419"/>
      <c r="CF295" s="419"/>
      <c r="CG295" s="419"/>
      <c r="CH295" s="419"/>
      <c r="CI295" s="419"/>
      <c r="CJ295" s="419"/>
      <c r="CK295" s="419"/>
      <c r="CL295" s="419"/>
      <c r="CM295" s="419"/>
      <c r="CN295" s="419"/>
      <c r="CO295" s="419"/>
      <c r="CP295" s="419"/>
      <c r="CQ295" s="419"/>
      <c r="CR295" s="419"/>
      <c r="CS295" s="419"/>
      <c r="CT295" s="419"/>
      <c r="CU295" s="419"/>
      <c r="CV295" s="419"/>
      <c r="CW295" s="419"/>
      <c r="CX295" s="419"/>
      <c r="CY295" s="419"/>
      <c r="CZ295" s="419"/>
      <c r="DA295" s="419"/>
      <c r="DB295" s="419"/>
      <c r="DC295" s="419"/>
      <c r="DD295" s="419"/>
      <c r="DE295" s="419"/>
      <c r="DF295" s="419"/>
      <c r="DG295" s="419"/>
      <c r="DH295" s="419"/>
      <c r="DI295" s="419"/>
      <c r="DJ295" s="419"/>
      <c r="DK295" s="419"/>
      <c r="DL295" s="419"/>
      <c r="DM295" s="419"/>
      <c r="DN295" s="419"/>
      <c r="DO295" s="419"/>
      <c r="DP295" s="419"/>
      <c r="DQ295" s="419"/>
      <c r="DR295" s="419"/>
      <c r="DS295" s="419"/>
      <c r="DT295" s="419"/>
      <c r="DU295" s="419"/>
      <c r="DV295" s="419"/>
      <c r="DW295" s="419"/>
      <c r="DX295" s="419"/>
      <c r="DY295" s="419"/>
      <c r="DZ295" s="419"/>
      <c r="EA295" s="419"/>
      <c r="EB295" s="419"/>
      <c r="EC295" s="419"/>
      <c r="ED295" s="419"/>
      <c r="EE295" s="419"/>
      <c r="EF295" s="419"/>
      <c r="GB295" s="424"/>
    </row>
    <row r="296" spans="1:184">
      <c r="A296" s="419"/>
      <c r="B296" s="419"/>
      <c r="C296" s="419"/>
      <c r="D296" s="419"/>
      <c r="E296" s="419"/>
      <c r="F296" s="419"/>
      <c r="G296" s="419"/>
      <c r="H296" s="419"/>
      <c r="I296" s="427"/>
      <c r="J296" s="427"/>
      <c r="K296" s="427"/>
      <c r="L296" s="427"/>
      <c r="M296" s="427"/>
      <c r="N296" s="501"/>
      <c r="O296" s="501"/>
      <c r="P296" s="501"/>
      <c r="Q296" s="501"/>
      <c r="R296" s="501"/>
      <c r="S296" s="501"/>
      <c r="U296" s="419"/>
      <c r="V296" s="419"/>
      <c r="W296" s="419"/>
      <c r="X296" s="420"/>
      <c r="Y296" s="420"/>
      <c r="Z296" s="420"/>
      <c r="AA296" s="420"/>
      <c r="AB296" s="420"/>
      <c r="AC296" s="420"/>
      <c r="AD296" s="420"/>
      <c r="AE296" s="420"/>
      <c r="AF296" s="420"/>
      <c r="AG296" s="420"/>
      <c r="AH296" s="420"/>
      <c r="AI296" s="421"/>
      <c r="AJ296" s="421"/>
      <c r="AK296" s="421"/>
      <c r="AL296" s="421"/>
      <c r="AM296" s="421"/>
      <c r="AN296" s="421"/>
      <c r="AO296" s="421"/>
      <c r="AP296" s="421"/>
      <c r="AQ296" s="422"/>
      <c r="AR296" s="419"/>
      <c r="AS296" s="419"/>
      <c r="AT296" s="419"/>
      <c r="AU296" s="419"/>
      <c r="AV296" s="419"/>
      <c r="AW296" s="423"/>
      <c r="AX296" s="424"/>
      <c r="AY296" s="424"/>
      <c r="AZ296" s="424"/>
      <c r="BA296" s="424"/>
      <c r="BB296" s="424"/>
      <c r="BC296" s="424"/>
      <c r="BD296" s="424"/>
      <c r="BE296" s="424"/>
      <c r="BF296" s="423"/>
      <c r="BG296" s="424"/>
      <c r="BH296" s="424"/>
      <c r="BI296" s="424"/>
      <c r="BJ296" s="424"/>
      <c r="BK296" s="424"/>
      <c r="BL296" s="424"/>
      <c r="BM296" s="424"/>
      <c r="BN296" s="424"/>
      <c r="BO296" s="423"/>
      <c r="BP296" s="424"/>
      <c r="BQ296" s="424"/>
      <c r="BR296" s="424"/>
      <c r="BS296" s="424"/>
      <c r="BT296" s="424"/>
      <c r="BU296" s="424"/>
      <c r="BV296" s="424"/>
      <c r="BW296" s="424"/>
      <c r="BX296" s="419"/>
      <c r="BY296" s="419"/>
      <c r="BZ296" s="419"/>
      <c r="CA296" s="419"/>
      <c r="CB296" s="419"/>
      <c r="CC296" s="419"/>
      <c r="CD296" s="419"/>
      <c r="CE296" s="419"/>
      <c r="CF296" s="419"/>
      <c r="CG296" s="419"/>
      <c r="CH296" s="419"/>
      <c r="CI296" s="419"/>
      <c r="CJ296" s="419"/>
      <c r="CK296" s="419"/>
      <c r="CL296" s="419"/>
      <c r="CM296" s="419"/>
      <c r="CN296" s="419"/>
      <c r="CO296" s="419"/>
      <c r="CP296" s="419"/>
      <c r="CQ296" s="419"/>
      <c r="CR296" s="419"/>
      <c r="CS296" s="419"/>
      <c r="CT296" s="419"/>
      <c r="CU296" s="419"/>
      <c r="CV296" s="419"/>
      <c r="CW296" s="419"/>
      <c r="CX296" s="419"/>
      <c r="CY296" s="419"/>
      <c r="CZ296" s="419"/>
      <c r="DA296" s="419"/>
      <c r="DB296" s="419"/>
      <c r="DC296" s="419"/>
      <c r="DD296" s="419"/>
      <c r="DE296" s="419"/>
      <c r="DF296" s="419"/>
      <c r="DG296" s="419"/>
      <c r="DH296" s="419"/>
      <c r="DI296" s="419"/>
      <c r="DJ296" s="419"/>
      <c r="DK296" s="419"/>
      <c r="DL296" s="419"/>
      <c r="DM296" s="419"/>
      <c r="DN296" s="419"/>
      <c r="DO296" s="419"/>
      <c r="DP296" s="419"/>
      <c r="DQ296" s="419"/>
      <c r="DR296" s="419"/>
      <c r="DS296" s="419"/>
      <c r="DT296" s="419"/>
      <c r="DU296" s="419"/>
      <c r="DV296" s="419"/>
      <c r="DW296" s="419"/>
      <c r="DX296" s="419"/>
      <c r="DY296" s="419"/>
      <c r="DZ296" s="419"/>
      <c r="EA296" s="419"/>
      <c r="EB296" s="419"/>
      <c r="EC296" s="419"/>
      <c r="ED296" s="419"/>
      <c r="EE296" s="419"/>
      <c r="EF296" s="419"/>
      <c r="GB296" s="424"/>
    </row>
    <row r="297" spans="1:184">
      <c r="A297" s="419"/>
      <c r="B297" s="419"/>
      <c r="C297" s="419"/>
      <c r="D297" s="419"/>
      <c r="E297" s="419"/>
      <c r="F297" s="419"/>
      <c r="G297" s="419"/>
      <c r="H297" s="419"/>
      <c r="I297" s="427"/>
      <c r="J297" s="427"/>
      <c r="K297" s="427"/>
      <c r="L297" s="427"/>
      <c r="M297" s="427"/>
      <c r="N297" s="503"/>
      <c r="O297" s="503"/>
      <c r="P297" s="503"/>
      <c r="Q297" s="503"/>
      <c r="R297" s="503"/>
      <c r="S297" s="503"/>
      <c r="T297" s="426"/>
      <c r="U297" s="419"/>
      <c r="V297" s="419"/>
      <c r="W297" s="419"/>
      <c r="X297" s="420"/>
      <c r="Y297" s="420"/>
      <c r="Z297" s="420"/>
      <c r="AA297" s="420"/>
      <c r="AB297" s="420"/>
      <c r="AC297" s="420"/>
      <c r="AD297" s="420"/>
      <c r="AE297" s="420"/>
      <c r="AF297" s="420"/>
      <c r="AG297" s="420"/>
      <c r="AH297" s="420"/>
      <c r="AI297" s="421"/>
      <c r="AJ297" s="421"/>
      <c r="AK297" s="421"/>
      <c r="AL297" s="421"/>
      <c r="AM297" s="421"/>
      <c r="AN297" s="421"/>
      <c r="AO297" s="421"/>
      <c r="AP297" s="421"/>
      <c r="AQ297" s="422"/>
      <c r="AR297" s="419"/>
      <c r="AS297" s="419"/>
      <c r="AT297" s="419"/>
      <c r="AU297" s="419"/>
      <c r="AV297" s="419"/>
      <c r="AW297" s="423"/>
      <c r="AX297" s="424"/>
      <c r="AY297" s="424"/>
      <c r="AZ297" s="424"/>
      <c r="BA297" s="424"/>
      <c r="BB297" s="424"/>
      <c r="BC297" s="424"/>
      <c r="BD297" s="424"/>
      <c r="BE297" s="424"/>
      <c r="BF297" s="423"/>
      <c r="BG297" s="424"/>
      <c r="BH297" s="424"/>
      <c r="BI297" s="424"/>
      <c r="BJ297" s="424"/>
      <c r="BK297" s="424"/>
      <c r="BL297" s="424"/>
      <c r="BM297" s="424"/>
      <c r="BN297" s="424"/>
      <c r="BO297" s="423"/>
      <c r="BP297" s="424"/>
      <c r="BQ297" s="424"/>
      <c r="BR297" s="424"/>
      <c r="BS297" s="424"/>
      <c r="BT297" s="424"/>
      <c r="BU297" s="424"/>
      <c r="BV297" s="424"/>
      <c r="BW297" s="424"/>
      <c r="BX297" s="419"/>
      <c r="BY297" s="419"/>
      <c r="BZ297" s="419"/>
      <c r="CA297" s="419"/>
      <c r="CB297" s="419"/>
      <c r="CC297" s="419"/>
      <c r="CD297" s="419"/>
      <c r="CE297" s="419"/>
      <c r="CF297" s="419"/>
      <c r="CG297" s="419"/>
      <c r="CH297" s="419"/>
      <c r="CI297" s="419"/>
      <c r="CJ297" s="419"/>
      <c r="CK297" s="419"/>
      <c r="CL297" s="419"/>
      <c r="CM297" s="419"/>
      <c r="CN297" s="419"/>
      <c r="CO297" s="419"/>
      <c r="CP297" s="419"/>
      <c r="CQ297" s="419"/>
      <c r="CR297" s="419"/>
      <c r="CS297" s="419"/>
      <c r="CT297" s="419"/>
      <c r="CU297" s="419"/>
      <c r="CV297" s="419"/>
      <c r="CW297" s="419"/>
      <c r="CX297" s="419"/>
      <c r="CY297" s="419"/>
      <c r="CZ297" s="419"/>
      <c r="DA297" s="419"/>
      <c r="DB297" s="419"/>
      <c r="DC297" s="419"/>
      <c r="DD297" s="419"/>
      <c r="DE297" s="419"/>
      <c r="DF297" s="419"/>
      <c r="DG297" s="419"/>
      <c r="DH297" s="419"/>
      <c r="DI297" s="419"/>
      <c r="DJ297" s="419"/>
      <c r="DK297" s="419"/>
      <c r="DL297" s="419"/>
      <c r="DM297" s="419"/>
      <c r="DN297" s="419"/>
      <c r="DO297" s="419"/>
      <c r="DP297" s="419"/>
      <c r="DQ297" s="419"/>
      <c r="DR297" s="419"/>
      <c r="DS297" s="419"/>
      <c r="DT297" s="419"/>
      <c r="DU297" s="419"/>
      <c r="DV297" s="419"/>
      <c r="DW297" s="419"/>
      <c r="DX297" s="419"/>
      <c r="DY297" s="419"/>
      <c r="DZ297" s="419"/>
      <c r="EA297" s="419"/>
      <c r="EB297" s="419"/>
      <c r="EC297" s="419"/>
      <c r="ED297" s="419"/>
      <c r="EE297" s="419"/>
      <c r="EF297" s="419"/>
      <c r="GB297" s="424"/>
    </row>
    <row r="298" spans="1:184">
      <c r="A298" s="419"/>
      <c r="B298" s="419"/>
      <c r="C298" s="419"/>
      <c r="D298" s="419"/>
      <c r="E298" s="419"/>
      <c r="F298" s="419"/>
      <c r="G298" s="419"/>
      <c r="H298" s="419"/>
      <c r="I298" s="427"/>
      <c r="J298" s="427"/>
      <c r="K298" s="427"/>
      <c r="L298" s="427"/>
      <c r="M298" s="427"/>
      <c r="N298" s="503"/>
      <c r="O298" s="503"/>
      <c r="P298" s="503"/>
      <c r="Q298" s="503"/>
      <c r="R298" s="503"/>
      <c r="S298" s="503"/>
      <c r="T298" s="426"/>
      <c r="U298" s="419"/>
      <c r="V298" s="419"/>
      <c r="W298" s="419"/>
      <c r="X298" s="420"/>
      <c r="Y298" s="420"/>
      <c r="Z298" s="420"/>
      <c r="AA298" s="420"/>
      <c r="AB298" s="420"/>
      <c r="AC298" s="420"/>
      <c r="AD298" s="420"/>
      <c r="AE298" s="420"/>
      <c r="AF298" s="420"/>
      <c r="AG298" s="420"/>
      <c r="AH298" s="420"/>
      <c r="AI298" s="421"/>
      <c r="AJ298" s="421"/>
      <c r="AK298" s="421"/>
      <c r="AL298" s="421"/>
      <c r="AM298" s="421"/>
      <c r="AN298" s="421"/>
      <c r="AO298" s="421"/>
      <c r="AP298" s="421"/>
      <c r="AQ298" s="422"/>
      <c r="AR298" s="419"/>
      <c r="AS298" s="419"/>
      <c r="AT298" s="419"/>
      <c r="AU298" s="419"/>
      <c r="AV298" s="419"/>
      <c r="AW298" s="423"/>
      <c r="AX298" s="424"/>
      <c r="AY298" s="424"/>
      <c r="AZ298" s="424"/>
      <c r="BA298" s="424"/>
      <c r="BB298" s="424"/>
      <c r="BC298" s="424"/>
      <c r="BD298" s="424"/>
      <c r="BE298" s="424"/>
      <c r="BF298" s="423"/>
      <c r="BG298" s="424"/>
      <c r="BH298" s="424"/>
      <c r="BI298" s="424"/>
      <c r="BJ298" s="424"/>
      <c r="BK298" s="424"/>
      <c r="BL298" s="424"/>
      <c r="BM298" s="424"/>
      <c r="BN298" s="424"/>
      <c r="BO298" s="423"/>
      <c r="BP298" s="424"/>
      <c r="BQ298" s="424"/>
      <c r="BR298" s="424"/>
      <c r="BS298" s="424"/>
      <c r="BT298" s="424"/>
      <c r="BU298" s="424"/>
      <c r="BV298" s="424"/>
      <c r="BW298" s="424"/>
      <c r="BX298" s="419"/>
      <c r="BY298" s="419"/>
      <c r="BZ298" s="419"/>
      <c r="CA298" s="419"/>
      <c r="CB298" s="419"/>
      <c r="CC298" s="419"/>
      <c r="CD298" s="419"/>
      <c r="CE298" s="419"/>
      <c r="CF298" s="419"/>
      <c r="CG298" s="419"/>
      <c r="CH298" s="419"/>
      <c r="CI298" s="419"/>
      <c r="CJ298" s="419"/>
      <c r="CK298" s="419"/>
      <c r="CL298" s="419"/>
      <c r="CM298" s="419"/>
      <c r="CN298" s="419"/>
      <c r="CO298" s="419"/>
      <c r="CP298" s="419"/>
      <c r="CQ298" s="419"/>
      <c r="CR298" s="419"/>
      <c r="CS298" s="419"/>
      <c r="CT298" s="419"/>
      <c r="CU298" s="419"/>
      <c r="CV298" s="419"/>
      <c r="CW298" s="419"/>
      <c r="CX298" s="419"/>
      <c r="CY298" s="419"/>
      <c r="CZ298" s="419"/>
      <c r="DA298" s="419"/>
      <c r="DB298" s="419"/>
      <c r="DC298" s="419"/>
      <c r="DD298" s="419"/>
      <c r="DE298" s="419"/>
      <c r="DF298" s="419"/>
      <c r="DG298" s="419"/>
      <c r="DH298" s="419"/>
      <c r="DI298" s="419"/>
      <c r="DJ298" s="419"/>
      <c r="DK298" s="419"/>
      <c r="DL298" s="419"/>
      <c r="DM298" s="419"/>
      <c r="DN298" s="419"/>
      <c r="DO298" s="419"/>
      <c r="DP298" s="419"/>
      <c r="DQ298" s="419"/>
      <c r="DR298" s="419"/>
      <c r="DS298" s="419"/>
      <c r="DT298" s="419"/>
      <c r="DU298" s="419"/>
      <c r="DV298" s="419"/>
      <c r="DW298" s="419"/>
      <c r="DX298" s="419"/>
      <c r="DY298" s="419"/>
      <c r="DZ298" s="419"/>
      <c r="EA298" s="419"/>
      <c r="EB298" s="419"/>
      <c r="EC298" s="419"/>
      <c r="ED298" s="419"/>
      <c r="EE298" s="419"/>
      <c r="EF298" s="419"/>
      <c r="GB298" s="424"/>
    </row>
    <row r="299" spans="1:184">
      <c r="A299" s="419"/>
      <c r="B299" s="419"/>
      <c r="C299" s="419"/>
      <c r="D299" s="419"/>
      <c r="E299" s="419"/>
      <c r="F299" s="419"/>
      <c r="G299" s="419"/>
      <c r="H299" s="419"/>
      <c r="I299" s="427"/>
      <c r="J299" s="427"/>
      <c r="K299" s="427"/>
      <c r="L299" s="427"/>
      <c r="M299" s="427"/>
      <c r="N299" s="503"/>
      <c r="O299" s="503"/>
      <c r="P299" s="503"/>
      <c r="Q299" s="503"/>
      <c r="R299" s="503"/>
      <c r="S299" s="503"/>
      <c r="T299" s="426"/>
      <c r="U299" s="419"/>
      <c r="V299" s="419"/>
      <c r="W299" s="419"/>
      <c r="X299" s="420"/>
      <c r="Y299" s="420"/>
      <c r="Z299" s="420"/>
      <c r="AA299" s="420"/>
      <c r="AB299" s="420"/>
      <c r="AC299" s="420"/>
      <c r="AD299" s="420"/>
      <c r="AE299" s="420"/>
      <c r="AF299" s="420"/>
      <c r="AG299" s="420"/>
      <c r="AH299" s="420"/>
      <c r="AI299" s="421"/>
      <c r="AJ299" s="421"/>
      <c r="AK299" s="421"/>
      <c r="AL299" s="421"/>
      <c r="AM299" s="421"/>
      <c r="AN299" s="421"/>
      <c r="AO299" s="421"/>
      <c r="AP299" s="421"/>
      <c r="AQ299" s="422"/>
      <c r="AR299" s="419"/>
      <c r="AS299" s="419"/>
      <c r="AT299" s="419"/>
      <c r="AU299" s="419"/>
      <c r="AV299" s="419"/>
      <c r="AW299" s="423"/>
      <c r="AX299" s="424"/>
      <c r="AY299" s="424"/>
      <c r="AZ299" s="424"/>
      <c r="BA299" s="424"/>
      <c r="BB299" s="424"/>
      <c r="BC299" s="424"/>
      <c r="BD299" s="424"/>
      <c r="BE299" s="424"/>
      <c r="BF299" s="423"/>
      <c r="BG299" s="424"/>
      <c r="BH299" s="424"/>
      <c r="BI299" s="424"/>
      <c r="BJ299" s="424"/>
      <c r="BK299" s="424"/>
      <c r="BL299" s="424"/>
      <c r="BM299" s="424"/>
      <c r="BN299" s="424"/>
      <c r="BO299" s="423"/>
      <c r="BP299" s="424"/>
      <c r="BQ299" s="424"/>
      <c r="BR299" s="424"/>
      <c r="BS299" s="424"/>
      <c r="BT299" s="424"/>
      <c r="BU299" s="424"/>
      <c r="BV299" s="424"/>
      <c r="BW299" s="424"/>
      <c r="BX299" s="419"/>
      <c r="BY299" s="419"/>
      <c r="BZ299" s="419"/>
      <c r="CA299" s="419"/>
      <c r="CB299" s="419"/>
      <c r="CC299" s="419"/>
      <c r="CD299" s="419"/>
      <c r="CE299" s="419"/>
      <c r="CF299" s="419"/>
      <c r="CG299" s="419"/>
      <c r="CH299" s="419"/>
      <c r="CI299" s="419"/>
      <c r="CJ299" s="419"/>
      <c r="CK299" s="419"/>
      <c r="CL299" s="419"/>
      <c r="CM299" s="419"/>
      <c r="CN299" s="419"/>
      <c r="CO299" s="419"/>
      <c r="CP299" s="419"/>
      <c r="CQ299" s="419"/>
      <c r="CR299" s="419"/>
      <c r="CS299" s="419"/>
      <c r="CT299" s="419"/>
      <c r="CU299" s="419"/>
      <c r="CV299" s="419"/>
      <c r="CW299" s="419"/>
      <c r="CX299" s="419"/>
      <c r="CY299" s="419"/>
      <c r="CZ299" s="419"/>
      <c r="DA299" s="419"/>
      <c r="DB299" s="419"/>
      <c r="DC299" s="419"/>
      <c r="DD299" s="419"/>
      <c r="DE299" s="419"/>
      <c r="DF299" s="419"/>
      <c r="DG299" s="419"/>
      <c r="DH299" s="419"/>
      <c r="DI299" s="419"/>
      <c r="DJ299" s="419"/>
      <c r="DK299" s="419"/>
      <c r="DL299" s="419"/>
      <c r="DM299" s="419"/>
      <c r="DN299" s="419"/>
      <c r="DO299" s="419"/>
      <c r="DP299" s="419"/>
      <c r="DQ299" s="419"/>
      <c r="DR299" s="419"/>
      <c r="DS299" s="419"/>
      <c r="DT299" s="419"/>
      <c r="DU299" s="419"/>
      <c r="DV299" s="419"/>
      <c r="DW299" s="419"/>
      <c r="DX299" s="419"/>
      <c r="DY299" s="419"/>
      <c r="DZ299" s="419"/>
      <c r="EA299" s="419"/>
      <c r="EB299" s="419"/>
      <c r="EC299" s="419"/>
      <c r="ED299" s="419"/>
      <c r="EE299" s="419"/>
      <c r="EF299" s="419"/>
      <c r="GB299" s="424"/>
    </row>
    <row r="300" spans="1:184">
      <c r="A300" s="419"/>
      <c r="B300" s="419"/>
      <c r="C300" s="419"/>
      <c r="D300" s="419"/>
      <c r="E300" s="419"/>
      <c r="F300" s="419"/>
      <c r="G300" s="419"/>
      <c r="H300" s="419"/>
      <c r="I300" s="427"/>
      <c r="J300" s="427"/>
      <c r="K300" s="427"/>
      <c r="L300" s="427"/>
      <c r="M300" s="427"/>
      <c r="N300" s="503"/>
      <c r="O300" s="503"/>
      <c r="P300" s="503"/>
      <c r="Q300" s="503"/>
      <c r="R300" s="503"/>
      <c r="S300" s="503"/>
      <c r="T300" s="426"/>
      <c r="U300" s="419"/>
      <c r="V300" s="419"/>
      <c r="W300" s="419"/>
      <c r="X300" s="420"/>
      <c r="Y300" s="420"/>
      <c r="Z300" s="420"/>
      <c r="AA300" s="420"/>
      <c r="AB300" s="420"/>
      <c r="AC300" s="420"/>
      <c r="AD300" s="420"/>
      <c r="AE300" s="420"/>
      <c r="AF300" s="420"/>
      <c r="AG300" s="420"/>
      <c r="AH300" s="420"/>
      <c r="AI300" s="421"/>
      <c r="AJ300" s="421"/>
      <c r="AK300" s="421"/>
      <c r="AL300" s="421"/>
      <c r="AM300" s="421"/>
      <c r="AN300" s="421"/>
      <c r="AO300" s="421"/>
      <c r="AP300" s="421"/>
      <c r="AQ300" s="422"/>
      <c r="AR300" s="419"/>
      <c r="AS300" s="419"/>
      <c r="AT300" s="419"/>
      <c r="AU300" s="419"/>
      <c r="AV300" s="419"/>
      <c r="AW300" s="423"/>
      <c r="AX300" s="424"/>
      <c r="AY300" s="424"/>
      <c r="AZ300" s="424"/>
      <c r="BA300" s="424"/>
      <c r="BB300" s="424"/>
      <c r="BC300" s="424"/>
      <c r="BD300" s="424"/>
      <c r="BE300" s="424"/>
      <c r="BF300" s="423"/>
      <c r="BG300" s="424"/>
      <c r="BH300" s="424"/>
      <c r="BI300" s="424"/>
      <c r="BJ300" s="424"/>
      <c r="BK300" s="424"/>
      <c r="BL300" s="424"/>
      <c r="BM300" s="424"/>
      <c r="BN300" s="424"/>
      <c r="BO300" s="423"/>
      <c r="BP300" s="424"/>
      <c r="BQ300" s="424"/>
      <c r="BR300" s="424"/>
      <c r="BS300" s="424"/>
      <c r="BT300" s="424"/>
      <c r="BU300" s="424"/>
      <c r="BV300" s="424"/>
      <c r="BW300" s="424"/>
      <c r="BX300" s="419"/>
      <c r="BY300" s="419"/>
      <c r="BZ300" s="419"/>
      <c r="CA300" s="419"/>
      <c r="CB300" s="419"/>
      <c r="CC300" s="419"/>
      <c r="CD300" s="419"/>
      <c r="CE300" s="419"/>
      <c r="CF300" s="419"/>
      <c r="CG300" s="419"/>
      <c r="CH300" s="419"/>
      <c r="CI300" s="419"/>
      <c r="CJ300" s="419"/>
      <c r="CK300" s="419"/>
      <c r="CL300" s="419"/>
      <c r="CM300" s="419"/>
      <c r="CN300" s="419"/>
      <c r="CO300" s="419"/>
      <c r="CP300" s="419"/>
      <c r="CQ300" s="419"/>
      <c r="CR300" s="419"/>
      <c r="CS300" s="419"/>
      <c r="CT300" s="419"/>
      <c r="CU300" s="419"/>
      <c r="CV300" s="419"/>
      <c r="CW300" s="419"/>
      <c r="CX300" s="419"/>
      <c r="CY300" s="419"/>
      <c r="CZ300" s="419"/>
      <c r="DA300" s="419"/>
      <c r="DB300" s="419"/>
      <c r="DC300" s="419"/>
      <c r="DD300" s="419"/>
      <c r="DE300" s="419"/>
      <c r="DF300" s="419"/>
      <c r="DG300" s="419"/>
      <c r="DH300" s="419"/>
      <c r="DI300" s="419"/>
      <c r="DJ300" s="419"/>
      <c r="DK300" s="419"/>
      <c r="DL300" s="419"/>
      <c r="DM300" s="419"/>
      <c r="DN300" s="419"/>
      <c r="DO300" s="419"/>
      <c r="DP300" s="419"/>
      <c r="DQ300" s="419"/>
      <c r="DR300" s="419"/>
      <c r="DS300" s="419"/>
      <c r="DT300" s="419"/>
      <c r="DU300" s="419"/>
      <c r="DV300" s="419"/>
      <c r="DW300" s="419"/>
      <c r="DX300" s="419"/>
      <c r="DY300" s="419"/>
      <c r="DZ300" s="419"/>
      <c r="EA300" s="419"/>
      <c r="EB300" s="419"/>
      <c r="EC300" s="419"/>
      <c r="ED300" s="419"/>
      <c r="EE300" s="419"/>
      <c r="EF300" s="419"/>
      <c r="GB300" s="424"/>
    </row>
    <row r="301" spans="1:184">
      <c r="A301" s="419"/>
      <c r="B301" s="419"/>
      <c r="C301" s="419"/>
      <c r="D301" s="419"/>
      <c r="E301" s="419"/>
      <c r="F301" s="419"/>
      <c r="G301" s="419"/>
      <c r="H301" s="419"/>
      <c r="I301" s="427"/>
      <c r="J301" s="427"/>
      <c r="K301" s="427"/>
      <c r="L301" s="427"/>
      <c r="M301" s="427"/>
      <c r="N301" s="503"/>
      <c r="O301" s="503"/>
      <c r="P301" s="503"/>
      <c r="Q301" s="503"/>
      <c r="R301" s="503"/>
      <c r="S301" s="503"/>
      <c r="T301" s="426"/>
      <c r="U301" s="419"/>
      <c r="V301" s="419"/>
      <c r="W301" s="419"/>
      <c r="X301" s="420"/>
      <c r="Y301" s="420"/>
      <c r="Z301" s="420"/>
      <c r="AA301" s="420"/>
      <c r="AB301" s="420"/>
      <c r="AC301" s="420"/>
      <c r="AD301" s="420"/>
      <c r="AE301" s="420"/>
      <c r="AF301" s="420"/>
      <c r="AG301" s="420"/>
      <c r="AH301" s="420"/>
      <c r="AI301" s="421"/>
      <c r="AJ301" s="421"/>
      <c r="AK301" s="421"/>
      <c r="AL301" s="421"/>
      <c r="AM301" s="421"/>
      <c r="AN301" s="421"/>
      <c r="AO301" s="421"/>
      <c r="AP301" s="421"/>
      <c r="AQ301" s="422"/>
      <c r="AR301" s="419"/>
      <c r="AS301" s="419"/>
      <c r="AT301" s="419"/>
      <c r="AU301" s="419"/>
      <c r="AV301" s="419"/>
      <c r="AW301" s="427"/>
      <c r="AX301" s="419"/>
      <c r="AY301" s="419"/>
      <c r="AZ301" s="419"/>
      <c r="BA301" s="419"/>
      <c r="BB301" s="419"/>
      <c r="BC301" s="419"/>
      <c r="BD301" s="419"/>
      <c r="BE301" s="419"/>
      <c r="BF301" s="427"/>
      <c r="BG301" s="419"/>
      <c r="BH301" s="419"/>
      <c r="BI301" s="419"/>
      <c r="BJ301" s="419"/>
      <c r="BK301" s="419"/>
      <c r="BL301" s="419"/>
      <c r="BM301" s="419"/>
      <c r="BN301" s="419"/>
      <c r="BO301" s="427"/>
      <c r="BP301" s="419"/>
      <c r="BQ301" s="419"/>
      <c r="BR301" s="419"/>
      <c r="BS301" s="419"/>
      <c r="BT301" s="419"/>
      <c r="BU301" s="419"/>
      <c r="BV301" s="419"/>
      <c r="BW301" s="419"/>
      <c r="BX301" s="419"/>
      <c r="BY301" s="419"/>
      <c r="BZ301" s="419"/>
      <c r="CA301" s="419"/>
      <c r="CB301" s="419"/>
      <c r="CC301" s="419"/>
      <c r="CD301" s="419"/>
      <c r="CE301" s="419"/>
      <c r="CF301" s="419"/>
      <c r="CG301" s="419"/>
      <c r="CH301" s="419"/>
      <c r="CI301" s="419"/>
      <c r="CJ301" s="419"/>
      <c r="CK301" s="419"/>
      <c r="CL301" s="419"/>
      <c r="CM301" s="419"/>
      <c r="CN301" s="419"/>
      <c r="CO301" s="419"/>
      <c r="CP301" s="419"/>
      <c r="CQ301" s="419"/>
      <c r="CR301" s="419"/>
      <c r="CS301" s="419"/>
      <c r="CT301" s="419"/>
      <c r="CU301" s="419"/>
      <c r="CV301" s="419"/>
      <c r="CW301" s="419"/>
      <c r="CX301" s="419"/>
      <c r="CY301" s="419"/>
      <c r="CZ301" s="419"/>
      <c r="DA301" s="419"/>
      <c r="DB301" s="419"/>
      <c r="DC301" s="419"/>
      <c r="DD301" s="419"/>
      <c r="DE301" s="419"/>
      <c r="DF301" s="419"/>
      <c r="DG301" s="419"/>
      <c r="DH301" s="419"/>
      <c r="DI301" s="419"/>
      <c r="DJ301" s="419"/>
      <c r="DK301" s="419"/>
      <c r="DL301" s="419"/>
      <c r="DM301" s="419"/>
      <c r="DN301" s="419"/>
      <c r="DO301" s="419"/>
      <c r="DP301" s="419"/>
      <c r="DQ301" s="419"/>
      <c r="DR301" s="419"/>
      <c r="DS301" s="419"/>
      <c r="DT301" s="419"/>
      <c r="DU301" s="419"/>
      <c r="DV301" s="419"/>
      <c r="DW301" s="419"/>
      <c r="DX301" s="419"/>
      <c r="DY301" s="419"/>
      <c r="DZ301" s="419"/>
      <c r="EA301" s="419"/>
      <c r="EB301" s="419"/>
      <c r="EC301" s="419"/>
      <c r="ED301" s="419"/>
      <c r="EE301" s="419"/>
      <c r="EF301" s="419"/>
      <c r="GB301" s="419"/>
    </row>
    <row r="302" spans="1:184">
      <c r="A302" s="419"/>
      <c r="B302" s="419"/>
      <c r="C302" s="419"/>
      <c r="D302" s="419"/>
      <c r="E302" s="419"/>
      <c r="F302" s="419"/>
      <c r="G302" s="419"/>
      <c r="H302" s="419"/>
      <c r="I302" s="427"/>
      <c r="J302" s="427"/>
      <c r="K302" s="427"/>
      <c r="L302" s="427"/>
      <c r="M302" s="427"/>
      <c r="N302" s="503"/>
      <c r="O302" s="503"/>
      <c r="P302" s="503"/>
      <c r="Q302" s="503"/>
      <c r="R302" s="503"/>
      <c r="S302" s="503"/>
      <c r="T302" s="426"/>
      <c r="U302" s="419"/>
      <c r="V302" s="419"/>
      <c r="W302" s="419"/>
      <c r="X302" s="420"/>
      <c r="Y302" s="420"/>
      <c r="Z302" s="420"/>
      <c r="AA302" s="420"/>
      <c r="AB302" s="420"/>
      <c r="AC302" s="420"/>
      <c r="AD302" s="420"/>
      <c r="AE302" s="420"/>
      <c r="AF302" s="420"/>
      <c r="AG302" s="420"/>
      <c r="AH302" s="420"/>
      <c r="AI302" s="421"/>
      <c r="AJ302" s="421"/>
      <c r="AK302" s="421"/>
      <c r="AL302" s="421"/>
      <c r="AM302" s="421"/>
      <c r="AN302" s="421"/>
      <c r="AO302" s="421"/>
      <c r="AP302" s="421"/>
      <c r="AQ302" s="422"/>
      <c r="AR302" s="419"/>
      <c r="AS302" s="419"/>
      <c r="AT302" s="419"/>
      <c r="AU302" s="419"/>
      <c r="AV302" s="419"/>
      <c r="AW302" s="427"/>
      <c r="AX302" s="419"/>
      <c r="AY302" s="419"/>
      <c r="AZ302" s="419"/>
      <c r="BA302" s="419"/>
      <c r="BB302" s="419"/>
      <c r="BC302" s="419"/>
      <c r="BD302" s="419"/>
      <c r="BE302" s="419"/>
      <c r="BF302" s="427"/>
      <c r="BG302" s="419"/>
      <c r="BH302" s="419"/>
      <c r="BI302" s="419"/>
      <c r="BJ302" s="419"/>
      <c r="BK302" s="419"/>
      <c r="BL302" s="419"/>
      <c r="BM302" s="419"/>
      <c r="BN302" s="419"/>
      <c r="BO302" s="427"/>
      <c r="BP302" s="419"/>
      <c r="BQ302" s="419"/>
      <c r="BR302" s="419"/>
      <c r="BS302" s="419"/>
      <c r="BT302" s="419"/>
      <c r="BU302" s="419"/>
      <c r="BV302" s="419"/>
      <c r="BW302" s="419"/>
      <c r="BX302" s="419"/>
      <c r="BY302" s="419"/>
      <c r="BZ302" s="419"/>
      <c r="CA302" s="419"/>
      <c r="CB302" s="419"/>
      <c r="CC302" s="419"/>
      <c r="CD302" s="419"/>
      <c r="CE302" s="419"/>
      <c r="CF302" s="419"/>
      <c r="CG302" s="419"/>
      <c r="CH302" s="419"/>
      <c r="CI302" s="419"/>
      <c r="CJ302" s="419"/>
      <c r="CK302" s="419"/>
      <c r="CL302" s="419"/>
      <c r="CM302" s="419"/>
      <c r="CN302" s="419"/>
      <c r="CO302" s="419"/>
      <c r="CP302" s="419"/>
      <c r="CQ302" s="419"/>
      <c r="CR302" s="419"/>
      <c r="CS302" s="419"/>
      <c r="CT302" s="419"/>
      <c r="CU302" s="419"/>
      <c r="CV302" s="419"/>
      <c r="CW302" s="419"/>
      <c r="CX302" s="419"/>
      <c r="CY302" s="419"/>
      <c r="CZ302" s="419"/>
      <c r="DA302" s="419"/>
      <c r="DB302" s="419"/>
      <c r="DC302" s="419"/>
      <c r="DD302" s="419"/>
      <c r="DE302" s="419"/>
      <c r="DF302" s="419"/>
      <c r="DG302" s="419"/>
      <c r="DH302" s="419"/>
      <c r="DI302" s="419"/>
      <c r="DJ302" s="419"/>
      <c r="DK302" s="419"/>
      <c r="DL302" s="419"/>
      <c r="DM302" s="419"/>
      <c r="DN302" s="419"/>
      <c r="DO302" s="419"/>
      <c r="DP302" s="419"/>
      <c r="DQ302" s="419"/>
      <c r="DR302" s="419"/>
      <c r="DS302" s="419"/>
      <c r="DT302" s="419"/>
      <c r="DU302" s="419"/>
      <c r="DV302" s="419"/>
      <c r="DW302" s="419"/>
      <c r="DX302" s="419"/>
      <c r="DY302" s="419"/>
      <c r="DZ302" s="419"/>
      <c r="EA302" s="419"/>
      <c r="EB302" s="419"/>
      <c r="EC302" s="419"/>
      <c r="ED302" s="419"/>
      <c r="EE302" s="419"/>
      <c r="EF302" s="419"/>
      <c r="GB302" s="419"/>
    </row>
    <row r="303" spans="1:184">
      <c r="A303" s="419"/>
      <c r="B303" s="419"/>
      <c r="C303" s="419"/>
      <c r="D303" s="419"/>
      <c r="E303" s="419"/>
      <c r="F303" s="419"/>
      <c r="G303" s="419"/>
      <c r="H303" s="419"/>
      <c r="I303" s="427"/>
      <c r="J303" s="427"/>
      <c r="K303" s="427"/>
      <c r="L303" s="427"/>
      <c r="M303" s="427"/>
      <c r="N303" s="503"/>
      <c r="O303" s="503"/>
      <c r="P303" s="503"/>
      <c r="Q303" s="503"/>
      <c r="R303" s="503"/>
      <c r="S303" s="503"/>
      <c r="T303" s="426"/>
      <c r="U303" s="419"/>
      <c r="V303" s="419"/>
      <c r="W303" s="419"/>
      <c r="X303" s="420"/>
      <c r="Y303" s="420"/>
      <c r="Z303" s="420"/>
      <c r="AA303" s="420"/>
      <c r="AB303" s="420"/>
      <c r="AC303" s="420"/>
      <c r="AD303" s="420"/>
      <c r="AE303" s="420"/>
      <c r="AF303" s="420"/>
      <c r="AG303" s="420"/>
      <c r="AH303" s="420"/>
      <c r="AI303" s="421"/>
      <c r="AJ303" s="421"/>
      <c r="AK303" s="421"/>
      <c r="AL303" s="421"/>
      <c r="AM303" s="421"/>
      <c r="AN303" s="421"/>
      <c r="AO303" s="421"/>
      <c r="AP303" s="421"/>
      <c r="AQ303" s="422"/>
      <c r="AR303" s="419"/>
      <c r="AS303" s="419"/>
      <c r="AT303" s="419"/>
      <c r="AU303" s="419"/>
      <c r="AV303" s="419"/>
      <c r="AW303" s="427"/>
      <c r="AX303" s="419"/>
      <c r="AY303" s="419"/>
      <c r="AZ303" s="419"/>
      <c r="BA303" s="419"/>
      <c r="BB303" s="419"/>
      <c r="BC303" s="419"/>
      <c r="BD303" s="419"/>
      <c r="BE303" s="419"/>
      <c r="BF303" s="427"/>
      <c r="BG303" s="419"/>
      <c r="BH303" s="419"/>
      <c r="BI303" s="419"/>
      <c r="BJ303" s="419"/>
      <c r="BK303" s="419"/>
      <c r="BL303" s="419"/>
      <c r="BM303" s="419"/>
      <c r="BN303" s="419"/>
      <c r="BO303" s="427"/>
      <c r="BP303" s="419"/>
      <c r="BQ303" s="419"/>
      <c r="BR303" s="419"/>
      <c r="BS303" s="419"/>
      <c r="BT303" s="419"/>
      <c r="BU303" s="419"/>
      <c r="BV303" s="419"/>
      <c r="BW303" s="419"/>
      <c r="BX303" s="419"/>
      <c r="BY303" s="419"/>
      <c r="BZ303" s="419"/>
      <c r="CA303" s="419"/>
      <c r="CB303" s="419"/>
      <c r="CC303" s="419"/>
      <c r="CD303" s="419"/>
      <c r="CE303" s="419"/>
      <c r="CF303" s="419"/>
      <c r="CG303" s="419"/>
      <c r="CH303" s="419"/>
      <c r="CI303" s="419"/>
      <c r="CJ303" s="419"/>
      <c r="CK303" s="419"/>
      <c r="CL303" s="419"/>
      <c r="CM303" s="419"/>
      <c r="CN303" s="419"/>
      <c r="CO303" s="419"/>
      <c r="CP303" s="419"/>
      <c r="CQ303" s="419"/>
      <c r="CR303" s="419"/>
      <c r="CS303" s="419"/>
      <c r="CT303" s="419"/>
      <c r="CU303" s="419"/>
      <c r="CV303" s="419"/>
      <c r="CW303" s="419"/>
      <c r="CX303" s="419"/>
      <c r="CY303" s="419"/>
      <c r="CZ303" s="419"/>
      <c r="DA303" s="419"/>
      <c r="DB303" s="419"/>
      <c r="DC303" s="419"/>
      <c r="DD303" s="419"/>
      <c r="DE303" s="419"/>
      <c r="DF303" s="419"/>
      <c r="DG303" s="419"/>
      <c r="DH303" s="419"/>
      <c r="DI303" s="419"/>
      <c r="DJ303" s="419"/>
      <c r="DK303" s="419"/>
      <c r="DL303" s="419"/>
      <c r="DM303" s="419"/>
      <c r="DN303" s="419"/>
      <c r="DO303" s="419"/>
      <c r="DP303" s="419"/>
      <c r="DQ303" s="419"/>
      <c r="DR303" s="419"/>
      <c r="DS303" s="419"/>
      <c r="DT303" s="419"/>
      <c r="DU303" s="419"/>
      <c r="DV303" s="419"/>
      <c r="DW303" s="419"/>
      <c r="DX303" s="419"/>
      <c r="DY303" s="419"/>
      <c r="DZ303" s="419"/>
      <c r="EA303" s="419"/>
      <c r="EB303" s="419"/>
      <c r="EC303" s="419"/>
      <c r="ED303" s="419"/>
      <c r="EE303" s="419"/>
      <c r="EF303" s="419"/>
      <c r="GB303" s="419"/>
    </row>
    <row r="304" spans="1:184">
      <c r="A304" s="419"/>
      <c r="B304" s="419"/>
      <c r="C304" s="419"/>
      <c r="D304" s="419"/>
      <c r="E304" s="419"/>
      <c r="F304" s="419"/>
      <c r="G304" s="419"/>
      <c r="H304" s="419"/>
      <c r="I304" s="427"/>
      <c r="J304" s="427"/>
      <c r="K304" s="427"/>
      <c r="L304" s="427"/>
      <c r="M304" s="427"/>
      <c r="N304" s="503"/>
      <c r="O304" s="503"/>
      <c r="P304" s="503"/>
      <c r="Q304" s="503"/>
      <c r="R304" s="503"/>
      <c r="S304" s="503"/>
      <c r="T304" s="426"/>
      <c r="U304" s="419"/>
      <c r="V304" s="419"/>
      <c r="W304" s="419"/>
      <c r="X304" s="420"/>
      <c r="Y304" s="420"/>
      <c r="Z304" s="420"/>
      <c r="AA304" s="420"/>
      <c r="AB304" s="420"/>
      <c r="AC304" s="420"/>
      <c r="AD304" s="420"/>
      <c r="AE304" s="420"/>
      <c r="AF304" s="420"/>
      <c r="AG304" s="420"/>
      <c r="AH304" s="420"/>
      <c r="AI304" s="421"/>
      <c r="AJ304" s="421"/>
      <c r="AK304" s="421"/>
      <c r="AL304" s="421"/>
      <c r="AM304" s="421"/>
      <c r="AN304" s="421"/>
      <c r="AO304" s="421"/>
      <c r="AP304" s="421"/>
      <c r="AQ304" s="422"/>
      <c r="AR304" s="419"/>
      <c r="AS304" s="419"/>
      <c r="AT304" s="419"/>
      <c r="AU304" s="419"/>
      <c r="AV304" s="419"/>
      <c r="AW304" s="427"/>
      <c r="AX304" s="419"/>
      <c r="AY304" s="419"/>
      <c r="AZ304" s="419"/>
      <c r="BA304" s="419"/>
      <c r="BB304" s="419"/>
      <c r="BC304" s="419"/>
      <c r="BD304" s="419"/>
      <c r="BE304" s="419"/>
      <c r="BF304" s="427"/>
      <c r="BG304" s="419"/>
      <c r="BH304" s="419"/>
      <c r="BI304" s="419"/>
      <c r="BJ304" s="419"/>
      <c r="BK304" s="419"/>
      <c r="BL304" s="419"/>
      <c r="BM304" s="419"/>
      <c r="BN304" s="419"/>
      <c r="BO304" s="427"/>
      <c r="BP304" s="419"/>
      <c r="BQ304" s="419"/>
      <c r="BR304" s="419"/>
      <c r="BS304" s="419"/>
      <c r="BT304" s="419"/>
      <c r="BU304" s="419"/>
      <c r="BV304" s="419"/>
      <c r="BW304" s="419"/>
      <c r="BX304" s="419"/>
      <c r="BY304" s="419"/>
      <c r="BZ304" s="419"/>
      <c r="CA304" s="419"/>
      <c r="CB304" s="419"/>
      <c r="CC304" s="419"/>
      <c r="CD304" s="419"/>
      <c r="CE304" s="419"/>
      <c r="CF304" s="419"/>
      <c r="CG304" s="419"/>
      <c r="CH304" s="419"/>
      <c r="CI304" s="419"/>
      <c r="CJ304" s="419"/>
      <c r="CK304" s="419"/>
      <c r="CL304" s="419"/>
      <c r="CM304" s="419"/>
      <c r="CN304" s="419"/>
      <c r="CO304" s="419"/>
      <c r="CP304" s="419"/>
      <c r="CQ304" s="419"/>
      <c r="CR304" s="419"/>
      <c r="CS304" s="419"/>
      <c r="CT304" s="419"/>
      <c r="CU304" s="419"/>
      <c r="CV304" s="419"/>
      <c r="CW304" s="419"/>
      <c r="CX304" s="419"/>
      <c r="CY304" s="419"/>
      <c r="CZ304" s="419"/>
      <c r="DA304" s="419"/>
      <c r="DB304" s="419"/>
      <c r="DC304" s="419"/>
      <c r="DD304" s="419"/>
      <c r="DE304" s="419"/>
      <c r="DF304" s="419"/>
      <c r="DG304" s="419"/>
      <c r="DH304" s="419"/>
      <c r="DI304" s="419"/>
      <c r="DJ304" s="419"/>
      <c r="DK304" s="419"/>
      <c r="DL304" s="419"/>
      <c r="DM304" s="419"/>
      <c r="DN304" s="419"/>
      <c r="DO304" s="419"/>
      <c r="DP304" s="419"/>
      <c r="DQ304" s="419"/>
      <c r="DR304" s="419"/>
      <c r="DS304" s="419"/>
      <c r="DT304" s="419"/>
      <c r="DU304" s="419"/>
      <c r="DV304" s="419"/>
      <c r="DW304" s="419"/>
      <c r="DX304" s="419"/>
      <c r="DY304" s="419"/>
      <c r="DZ304" s="419"/>
      <c r="EA304" s="419"/>
      <c r="EB304" s="419"/>
      <c r="EC304" s="419"/>
      <c r="ED304" s="419"/>
      <c r="EE304" s="419"/>
      <c r="EF304" s="419"/>
      <c r="GB304" s="419"/>
    </row>
    <row r="305" spans="1:184">
      <c r="A305" s="419"/>
      <c r="B305" s="419"/>
      <c r="C305" s="419"/>
      <c r="D305" s="419"/>
      <c r="E305" s="419"/>
      <c r="F305" s="419"/>
      <c r="G305" s="419"/>
      <c r="H305" s="419"/>
      <c r="I305" s="427"/>
      <c r="J305" s="427"/>
      <c r="K305" s="427"/>
      <c r="L305" s="427"/>
      <c r="M305" s="427"/>
      <c r="N305" s="503"/>
      <c r="O305" s="503"/>
      <c r="P305" s="503"/>
      <c r="Q305" s="503"/>
      <c r="R305" s="503"/>
      <c r="S305" s="503"/>
      <c r="T305" s="426"/>
      <c r="U305" s="419"/>
      <c r="V305" s="419"/>
      <c r="W305" s="419"/>
      <c r="X305" s="420"/>
      <c r="Y305" s="420"/>
      <c r="Z305" s="420"/>
      <c r="AA305" s="420"/>
      <c r="AB305" s="420"/>
      <c r="AC305" s="420"/>
      <c r="AD305" s="420"/>
      <c r="AE305" s="420"/>
      <c r="AF305" s="420"/>
      <c r="AG305" s="420"/>
      <c r="AH305" s="420"/>
      <c r="AI305" s="421"/>
      <c r="AJ305" s="421"/>
      <c r="AK305" s="421"/>
      <c r="AL305" s="421"/>
      <c r="AM305" s="421"/>
      <c r="AN305" s="421"/>
      <c r="AO305" s="421"/>
      <c r="AP305" s="421"/>
      <c r="AQ305" s="422"/>
      <c r="AR305" s="419"/>
      <c r="AS305" s="419"/>
      <c r="AT305" s="419"/>
      <c r="AU305" s="419"/>
      <c r="AV305" s="419"/>
      <c r="AW305" s="427"/>
      <c r="AX305" s="419"/>
      <c r="AY305" s="419"/>
      <c r="AZ305" s="419"/>
      <c r="BA305" s="419"/>
      <c r="BB305" s="419"/>
      <c r="BC305" s="419"/>
      <c r="BD305" s="419"/>
      <c r="BE305" s="419"/>
      <c r="BF305" s="427"/>
      <c r="BG305" s="419"/>
      <c r="BH305" s="419"/>
      <c r="BI305" s="419"/>
      <c r="BJ305" s="419"/>
      <c r="BK305" s="419"/>
      <c r="BL305" s="419"/>
      <c r="BM305" s="419"/>
      <c r="BN305" s="419"/>
      <c r="BO305" s="427"/>
      <c r="BP305" s="419"/>
      <c r="BQ305" s="419"/>
      <c r="BR305" s="419"/>
      <c r="BS305" s="419"/>
      <c r="BT305" s="419"/>
      <c r="BU305" s="419"/>
      <c r="BV305" s="419"/>
      <c r="BW305" s="419"/>
      <c r="BX305" s="419"/>
      <c r="BY305" s="419"/>
      <c r="BZ305" s="419"/>
      <c r="CA305" s="419"/>
      <c r="CB305" s="419"/>
      <c r="CC305" s="419"/>
      <c r="CD305" s="419"/>
      <c r="CE305" s="419"/>
      <c r="CF305" s="419"/>
      <c r="CG305" s="419"/>
      <c r="CH305" s="419"/>
      <c r="CI305" s="419"/>
      <c r="CJ305" s="419"/>
      <c r="CK305" s="419"/>
      <c r="CL305" s="419"/>
      <c r="CM305" s="419"/>
      <c r="CN305" s="419"/>
      <c r="CO305" s="419"/>
      <c r="CP305" s="419"/>
      <c r="CQ305" s="419"/>
      <c r="CR305" s="419"/>
      <c r="CS305" s="419"/>
      <c r="CT305" s="419"/>
      <c r="CU305" s="419"/>
      <c r="CV305" s="419"/>
      <c r="CW305" s="419"/>
      <c r="CX305" s="419"/>
      <c r="CY305" s="419"/>
      <c r="CZ305" s="419"/>
      <c r="DA305" s="419"/>
      <c r="DB305" s="419"/>
      <c r="DC305" s="419"/>
      <c r="DD305" s="419"/>
      <c r="DE305" s="419"/>
      <c r="DF305" s="419"/>
      <c r="DG305" s="419"/>
      <c r="DH305" s="419"/>
      <c r="DI305" s="419"/>
      <c r="DJ305" s="419"/>
      <c r="DK305" s="419"/>
      <c r="DL305" s="419"/>
      <c r="DM305" s="419"/>
      <c r="DN305" s="419"/>
      <c r="DO305" s="419"/>
      <c r="DP305" s="419"/>
      <c r="DQ305" s="419"/>
      <c r="DR305" s="419"/>
      <c r="DS305" s="419"/>
      <c r="DT305" s="419"/>
      <c r="DU305" s="419"/>
      <c r="DV305" s="419"/>
      <c r="DW305" s="419"/>
      <c r="DX305" s="419"/>
      <c r="DY305" s="419"/>
      <c r="DZ305" s="419"/>
      <c r="EA305" s="419"/>
      <c r="EB305" s="419"/>
      <c r="EC305" s="419"/>
      <c r="ED305" s="419"/>
      <c r="EE305" s="419"/>
      <c r="EF305" s="419"/>
      <c r="GB305" s="419"/>
    </row>
    <row r="306" spans="1:184">
      <c r="A306" s="419"/>
      <c r="B306" s="419"/>
      <c r="C306" s="419"/>
      <c r="D306" s="419"/>
      <c r="E306" s="419"/>
      <c r="F306" s="419"/>
      <c r="G306" s="419"/>
      <c r="H306" s="419"/>
      <c r="I306" s="427"/>
      <c r="J306" s="427"/>
      <c r="K306" s="427"/>
      <c r="L306" s="427"/>
      <c r="M306" s="427"/>
      <c r="N306" s="503"/>
      <c r="O306" s="503"/>
      <c r="P306" s="503"/>
      <c r="Q306" s="503"/>
      <c r="R306" s="503"/>
      <c r="S306" s="503"/>
      <c r="T306" s="426"/>
      <c r="U306" s="419"/>
      <c r="V306" s="419"/>
      <c r="W306" s="419"/>
      <c r="X306" s="420"/>
      <c r="Y306" s="420"/>
      <c r="Z306" s="420"/>
      <c r="AA306" s="420"/>
      <c r="AB306" s="420"/>
      <c r="AC306" s="420"/>
      <c r="AD306" s="420"/>
      <c r="AE306" s="420"/>
      <c r="AF306" s="420"/>
      <c r="AG306" s="420"/>
      <c r="AH306" s="420"/>
      <c r="AI306" s="421"/>
      <c r="AJ306" s="421"/>
      <c r="AK306" s="421"/>
      <c r="AL306" s="421"/>
      <c r="AM306" s="421"/>
      <c r="AN306" s="421"/>
      <c r="AO306" s="421"/>
      <c r="AP306" s="421"/>
      <c r="AQ306" s="422"/>
      <c r="AR306" s="419"/>
      <c r="AS306" s="419"/>
      <c r="AT306" s="419"/>
      <c r="AU306" s="419"/>
      <c r="AV306" s="419"/>
      <c r="AW306" s="427"/>
      <c r="AX306" s="419"/>
      <c r="AY306" s="419"/>
      <c r="AZ306" s="419"/>
      <c r="BA306" s="419"/>
      <c r="BB306" s="419"/>
      <c r="BC306" s="419"/>
      <c r="BD306" s="419"/>
      <c r="BE306" s="419"/>
      <c r="BF306" s="427"/>
      <c r="BG306" s="419"/>
      <c r="BH306" s="419"/>
      <c r="BI306" s="419"/>
      <c r="BJ306" s="419"/>
      <c r="BK306" s="419"/>
      <c r="BL306" s="419"/>
      <c r="BM306" s="419"/>
      <c r="BN306" s="419"/>
      <c r="BO306" s="427"/>
      <c r="BP306" s="419"/>
      <c r="BQ306" s="419"/>
      <c r="BR306" s="419"/>
      <c r="BS306" s="419"/>
      <c r="BT306" s="419"/>
      <c r="BU306" s="419"/>
      <c r="BV306" s="419"/>
      <c r="BW306" s="419"/>
      <c r="BX306" s="419"/>
      <c r="BY306" s="419"/>
      <c r="BZ306" s="419"/>
      <c r="CA306" s="419"/>
      <c r="CB306" s="419"/>
      <c r="CC306" s="419"/>
      <c r="CD306" s="419"/>
      <c r="CE306" s="419"/>
      <c r="CF306" s="419"/>
      <c r="CG306" s="419"/>
      <c r="CH306" s="419"/>
      <c r="CI306" s="419"/>
      <c r="CJ306" s="419"/>
      <c r="CK306" s="419"/>
      <c r="CL306" s="419"/>
      <c r="CM306" s="419"/>
      <c r="CN306" s="419"/>
      <c r="CO306" s="419"/>
      <c r="CP306" s="419"/>
      <c r="CQ306" s="419"/>
      <c r="CR306" s="419"/>
      <c r="CS306" s="419"/>
      <c r="CT306" s="419"/>
      <c r="CU306" s="419"/>
      <c r="CV306" s="419"/>
      <c r="CW306" s="419"/>
      <c r="CX306" s="419"/>
      <c r="CY306" s="419"/>
      <c r="CZ306" s="419"/>
      <c r="DA306" s="419"/>
      <c r="DB306" s="419"/>
      <c r="DC306" s="419"/>
      <c r="DD306" s="419"/>
      <c r="DE306" s="419"/>
      <c r="DF306" s="419"/>
      <c r="DG306" s="419"/>
      <c r="DH306" s="419"/>
      <c r="DI306" s="419"/>
      <c r="DJ306" s="419"/>
      <c r="DK306" s="419"/>
      <c r="DL306" s="419"/>
      <c r="DM306" s="419"/>
      <c r="DN306" s="419"/>
      <c r="DO306" s="419"/>
      <c r="DP306" s="419"/>
      <c r="DQ306" s="419"/>
      <c r="DR306" s="419"/>
      <c r="DS306" s="419"/>
      <c r="DT306" s="419"/>
      <c r="DU306" s="419"/>
      <c r="DV306" s="419"/>
      <c r="DW306" s="419"/>
      <c r="DX306" s="419"/>
      <c r="DY306" s="419"/>
      <c r="DZ306" s="419"/>
      <c r="EA306" s="419"/>
      <c r="EB306" s="419"/>
      <c r="EC306" s="419"/>
      <c r="ED306" s="419"/>
      <c r="EE306" s="419"/>
      <c r="EF306" s="419"/>
      <c r="GB306" s="419"/>
    </row>
    <row r="307" spans="1:184">
      <c r="A307" s="419"/>
      <c r="B307" s="419"/>
      <c r="C307" s="419"/>
      <c r="D307" s="419"/>
      <c r="E307" s="419"/>
      <c r="F307" s="419"/>
      <c r="G307" s="419"/>
      <c r="H307" s="419"/>
      <c r="I307" s="427"/>
      <c r="J307" s="427"/>
      <c r="K307" s="427"/>
      <c r="L307" s="427"/>
      <c r="M307" s="427"/>
      <c r="N307" s="503"/>
      <c r="O307" s="503"/>
      <c r="P307" s="503"/>
      <c r="Q307" s="503"/>
      <c r="R307" s="503"/>
      <c r="S307" s="503"/>
      <c r="T307" s="426"/>
      <c r="U307" s="419"/>
      <c r="V307" s="419"/>
      <c r="W307" s="419"/>
      <c r="X307" s="420"/>
      <c r="Y307" s="420"/>
      <c r="Z307" s="420"/>
      <c r="AA307" s="420"/>
      <c r="AB307" s="420"/>
      <c r="AC307" s="420"/>
      <c r="AD307" s="420"/>
      <c r="AE307" s="420"/>
      <c r="AF307" s="420"/>
      <c r="AG307" s="420"/>
      <c r="AH307" s="420"/>
      <c r="AI307" s="421"/>
      <c r="AJ307" s="421"/>
      <c r="AK307" s="421"/>
      <c r="AL307" s="421"/>
      <c r="AM307" s="421"/>
      <c r="AN307" s="421"/>
      <c r="AO307" s="421"/>
      <c r="AP307" s="421"/>
      <c r="AQ307" s="422"/>
      <c r="AR307" s="419"/>
      <c r="AS307" s="419"/>
      <c r="AT307" s="419"/>
      <c r="AU307" s="419"/>
      <c r="AV307" s="419"/>
      <c r="AW307" s="427"/>
      <c r="AX307" s="419"/>
      <c r="AY307" s="419"/>
      <c r="AZ307" s="419"/>
      <c r="BA307" s="419"/>
      <c r="BB307" s="419"/>
      <c r="BC307" s="419"/>
      <c r="BD307" s="419"/>
      <c r="BE307" s="419"/>
      <c r="BF307" s="427"/>
      <c r="BG307" s="419"/>
      <c r="BH307" s="419"/>
      <c r="BI307" s="419"/>
      <c r="BJ307" s="419"/>
      <c r="BK307" s="419"/>
      <c r="BL307" s="419"/>
      <c r="BM307" s="419"/>
      <c r="BN307" s="419"/>
      <c r="BO307" s="427"/>
      <c r="BP307" s="419"/>
      <c r="BQ307" s="419"/>
      <c r="BR307" s="419"/>
      <c r="BS307" s="419"/>
      <c r="BT307" s="419"/>
      <c r="BU307" s="419"/>
      <c r="BV307" s="419"/>
      <c r="BW307" s="419"/>
      <c r="BX307" s="419"/>
      <c r="BY307" s="419"/>
      <c r="BZ307" s="419"/>
      <c r="CA307" s="419"/>
      <c r="CB307" s="419"/>
      <c r="CC307" s="419"/>
      <c r="CD307" s="419"/>
      <c r="CE307" s="419"/>
      <c r="CF307" s="419"/>
      <c r="CG307" s="419"/>
      <c r="CH307" s="419"/>
      <c r="CI307" s="419"/>
      <c r="CJ307" s="419"/>
      <c r="CK307" s="419"/>
      <c r="CL307" s="419"/>
      <c r="CM307" s="419"/>
      <c r="CN307" s="419"/>
      <c r="CO307" s="419"/>
      <c r="CP307" s="419"/>
      <c r="CQ307" s="419"/>
      <c r="CR307" s="419"/>
      <c r="CS307" s="419"/>
      <c r="CT307" s="419"/>
      <c r="CU307" s="419"/>
      <c r="CV307" s="419"/>
      <c r="CW307" s="419"/>
      <c r="CX307" s="419"/>
      <c r="CY307" s="419"/>
      <c r="CZ307" s="419"/>
      <c r="DA307" s="419"/>
      <c r="DB307" s="419"/>
      <c r="DC307" s="419"/>
      <c r="DD307" s="419"/>
      <c r="DE307" s="419"/>
      <c r="DF307" s="419"/>
      <c r="DG307" s="419"/>
      <c r="DH307" s="419"/>
      <c r="DI307" s="419"/>
      <c r="DJ307" s="419"/>
      <c r="DK307" s="419"/>
      <c r="DL307" s="419"/>
      <c r="DM307" s="419"/>
      <c r="DN307" s="419"/>
      <c r="DO307" s="419"/>
      <c r="DP307" s="419"/>
      <c r="DQ307" s="419"/>
      <c r="DR307" s="419"/>
      <c r="DS307" s="419"/>
      <c r="DT307" s="419"/>
      <c r="DU307" s="419"/>
      <c r="DV307" s="419"/>
      <c r="DW307" s="419"/>
      <c r="DX307" s="419"/>
      <c r="DY307" s="419"/>
      <c r="DZ307" s="419"/>
      <c r="EA307" s="419"/>
      <c r="EB307" s="419"/>
      <c r="EC307" s="419"/>
      <c r="ED307" s="419"/>
      <c r="EE307" s="419"/>
      <c r="EF307" s="419"/>
      <c r="GB307" s="419"/>
    </row>
    <row r="308" spans="1:184">
      <c r="A308" s="419"/>
      <c r="B308" s="419"/>
      <c r="C308" s="419"/>
      <c r="D308" s="419"/>
      <c r="E308" s="419"/>
      <c r="F308" s="419"/>
      <c r="G308" s="419"/>
      <c r="H308" s="419"/>
      <c r="I308" s="427"/>
      <c r="J308" s="427"/>
      <c r="K308" s="427"/>
      <c r="L308" s="427"/>
      <c r="M308" s="427"/>
      <c r="N308" s="503"/>
      <c r="O308" s="503"/>
      <c r="P308" s="503"/>
      <c r="Q308" s="503"/>
      <c r="R308" s="503"/>
      <c r="S308" s="503"/>
      <c r="T308" s="426"/>
      <c r="U308" s="419"/>
      <c r="V308" s="419"/>
      <c r="W308" s="419"/>
      <c r="X308" s="420"/>
      <c r="Y308" s="420"/>
      <c r="Z308" s="420"/>
      <c r="AA308" s="420"/>
      <c r="AB308" s="420"/>
      <c r="AC308" s="420"/>
      <c r="AD308" s="420"/>
      <c r="AE308" s="420"/>
      <c r="AF308" s="420"/>
      <c r="AG308" s="420"/>
      <c r="AH308" s="420"/>
      <c r="AI308" s="421"/>
      <c r="AJ308" s="421"/>
      <c r="AK308" s="421"/>
      <c r="AL308" s="421"/>
      <c r="AM308" s="421"/>
      <c r="AN308" s="421"/>
      <c r="AO308" s="421"/>
      <c r="AP308" s="421"/>
      <c r="AQ308" s="422"/>
      <c r="AR308" s="419"/>
      <c r="AS308" s="419"/>
      <c r="AT308" s="419"/>
      <c r="AU308" s="419"/>
      <c r="AV308" s="419"/>
      <c r="AW308" s="427"/>
      <c r="AX308" s="419"/>
      <c r="AY308" s="419"/>
      <c r="AZ308" s="419"/>
      <c r="BA308" s="419"/>
      <c r="BB308" s="419"/>
      <c r="BC308" s="419"/>
      <c r="BD308" s="419"/>
      <c r="BE308" s="419"/>
      <c r="BF308" s="427"/>
      <c r="BG308" s="419"/>
      <c r="BH308" s="419"/>
      <c r="BI308" s="419"/>
      <c r="BJ308" s="419"/>
      <c r="BK308" s="419"/>
      <c r="BL308" s="419"/>
      <c r="BM308" s="419"/>
      <c r="BN308" s="419"/>
      <c r="BO308" s="427"/>
      <c r="BP308" s="419"/>
      <c r="BQ308" s="419"/>
      <c r="BR308" s="419"/>
      <c r="BS308" s="419"/>
      <c r="BT308" s="419"/>
      <c r="BU308" s="419"/>
      <c r="BV308" s="419"/>
      <c r="BW308" s="419"/>
      <c r="BX308" s="419"/>
      <c r="BY308" s="419"/>
      <c r="BZ308" s="419"/>
      <c r="CA308" s="419"/>
      <c r="CB308" s="419"/>
      <c r="CC308" s="419"/>
      <c r="CD308" s="419"/>
      <c r="CE308" s="419"/>
      <c r="CF308" s="419"/>
      <c r="CG308" s="419"/>
      <c r="CH308" s="419"/>
      <c r="CI308" s="419"/>
      <c r="CJ308" s="419"/>
      <c r="CK308" s="419"/>
      <c r="CL308" s="419"/>
      <c r="CM308" s="419"/>
      <c r="CN308" s="419"/>
      <c r="CO308" s="419"/>
      <c r="CP308" s="419"/>
      <c r="CQ308" s="419"/>
      <c r="CR308" s="419"/>
      <c r="CS308" s="419"/>
      <c r="CT308" s="419"/>
      <c r="CU308" s="419"/>
      <c r="CV308" s="419"/>
      <c r="CW308" s="419"/>
      <c r="CX308" s="419"/>
      <c r="CY308" s="419"/>
      <c r="CZ308" s="419"/>
      <c r="DA308" s="419"/>
      <c r="DB308" s="419"/>
      <c r="DC308" s="419"/>
      <c r="DD308" s="419"/>
      <c r="DE308" s="419"/>
      <c r="DF308" s="419"/>
      <c r="DG308" s="419"/>
      <c r="DH308" s="419"/>
      <c r="DI308" s="419"/>
      <c r="DJ308" s="419"/>
      <c r="DK308" s="419"/>
      <c r="DL308" s="419"/>
      <c r="DM308" s="419"/>
      <c r="DN308" s="419"/>
      <c r="DO308" s="419"/>
      <c r="DP308" s="419"/>
      <c r="DQ308" s="419"/>
      <c r="DR308" s="419"/>
      <c r="DS308" s="419"/>
      <c r="DT308" s="419"/>
      <c r="DU308" s="419"/>
      <c r="DV308" s="419"/>
      <c r="DW308" s="419"/>
      <c r="DX308" s="419"/>
      <c r="DY308" s="419"/>
      <c r="DZ308" s="419"/>
      <c r="EA308" s="419"/>
      <c r="EB308" s="419"/>
      <c r="EC308" s="419"/>
      <c r="ED308" s="419"/>
      <c r="EE308" s="419"/>
      <c r="EF308" s="419"/>
      <c r="GB308" s="419"/>
    </row>
    <row r="309" spans="1:184">
      <c r="A309" s="419"/>
      <c r="B309" s="419"/>
      <c r="C309" s="419"/>
      <c r="D309" s="419"/>
      <c r="E309" s="419"/>
      <c r="F309" s="419"/>
      <c r="G309" s="419"/>
      <c r="H309" s="419"/>
      <c r="I309" s="427"/>
      <c r="J309" s="427"/>
      <c r="K309" s="427"/>
      <c r="L309" s="427"/>
      <c r="M309" s="427"/>
      <c r="N309" s="503"/>
      <c r="O309" s="503"/>
      <c r="P309" s="503"/>
      <c r="Q309" s="503"/>
      <c r="R309" s="503"/>
      <c r="S309" s="503"/>
      <c r="T309" s="426"/>
      <c r="U309" s="419"/>
      <c r="V309" s="419"/>
      <c r="W309" s="419"/>
      <c r="X309" s="420"/>
      <c r="Y309" s="420"/>
      <c r="Z309" s="420"/>
      <c r="AA309" s="420"/>
      <c r="AB309" s="420"/>
      <c r="AC309" s="420"/>
      <c r="AD309" s="420"/>
      <c r="AE309" s="420"/>
      <c r="AF309" s="420"/>
      <c r="AG309" s="420"/>
      <c r="AH309" s="420"/>
      <c r="AI309" s="421"/>
      <c r="AJ309" s="421"/>
      <c r="AK309" s="421"/>
      <c r="AL309" s="421"/>
      <c r="AM309" s="421"/>
      <c r="AN309" s="421"/>
      <c r="AO309" s="421"/>
      <c r="AP309" s="421"/>
      <c r="AQ309" s="422"/>
      <c r="AR309" s="419"/>
      <c r="AS309" s="419"/>
      <c r="AT309" s="419"/>
      <c r="AU309" s="419"/>
      <c r="AV309" s="419"/>
      <c r="AW309" s="427"/>
      <c r="AX309" s="419"/>
      <c r="AY309" s="419"/>
      <c r="AZ309" s="419"/>
      <c r="BA309" s="419"/>
      <c r="BB309" s="419"/>
      <c r="BC309" s="419"/>
      <c r="BD309" s="419"/>
      <c r="BE309" s="419"/>
      <c r="BF309" s="427"/>
      <c r="BG309" s="419"/>
      <c r="BH309" s="419"/>
      <c r="BI309" s="419"/>
      <c r="BJ309" s="419"/>
      <c r="BK309" s="419"/>
      <c r="BL309" s="419"/>
      <c r="BM309" s="419"/>
      <c r="BN309" s="419"/>
      <c r="BO309" s="427"/>
      <c r="BP309" s="419"/>
      <c r="BQ309" s="419"/>
      <c r="BR309" s="419"/>
      <c r="BS309" s="419"/>
      <c r="BT309" s="419"/>
      <c r="BU309" s="419"/>
      <c r="BV309" s="419"/>
      <c r="BW309" s="419"/>
      <c r="BX309" s="419"/>
      <c r="BY309" s="419"/>
      <c r="BZ309" s="419"/>
      <c r="CA309" s="419"/>
      <c r="CB309" s="419"/>
      <c r="CC309" s="419"/>
      <c r="CD309" s="419"/>
      <c r="CE309" s="419"/>
      <c r="CF309" s="419"/>
      <c r="CG309" s="419"/>
      <c r="CH309" s="419"/>
      <c r="CI309" s="419"/>
      <c r="CJ309" s="419"/>
      <c r="CK309" s="419"/>
      <c r="CL309" s="419"/>
      <c r="CM309" s="419"/>
      <c r="CN309" s="419"/>
      <c r="CO309" s="419"/>
      <c r="CP309" s="419"/>
      <c r="CQ309" s="419"/>
      <c r="CR309" s="419"/>
      <c r="CS309" s="419"/>
      <c r="CT309" s="419"/>
      <c r="CU309" s="419"/>
      <c r="CV309" s="419"/>
      <c r="CW309" s="419"/>
      <c r="CX309" s="419"/>
      <c r="CY309" s="419"/>
      <c r="CZ309" s="419"/>
      <c r="DA309" s="419"/>
      <c r="DB309" s="419"/>
      <c r="DC309" s="419"/>
      <c r="DD309" s="419"/>
      <c r="DE309" s="419"/>
      <c r="DF309" s="419"/>
      <c r="DG309" s="419"/>
      <c r="DH309" s="419"/>
      <c r="DI309" s="419"/>
      <c r="DJ309" s="419"/>
      <c r="DK309" s="419"/>
      <c r="DL309" s="419"/>
      <c r="DM309" s="419"/>
      <c r="DN309" s="419"/>
      <c r="DO309" s="419"/>
      <c r="DP309" s="419"/>
      <c r="DQ309" s="419"/>
      <c r="DR309" s="419"/>
      <c r="DS309" s="419"/>
      <c r="DT309" s="419"/>
      <c r="DU309" s="419"/>
      <c r="DV309" s="419"/>
      <c r="DW309" s="419"/>
      <c r="DX309" s="419"/>
      <c r="DY309" s="419"/>
      <c r="DZ309" s="419"/>
      <c r="EA309" s="419"/>
      <c r="EB309" s="419"/>
      <c r="EC309" s="419"/>
      <c r="ED309" s="419"/>
      <c r="EE309" s="419"/>
      <c r="EF309" s="419"/>
      <c r="GB309" s="419"/>
    </row>
    <row r="310" spans="1:184">
      <c r="A310" s="419"/>
      <c r="B310" s="419"/>
      <c r="C310" s="419"/>
      <c r="D310" s="419"/>
      <c r="E310" s="419"/>
      <c r="F310" s="419"/>
      <c r="G310" s="419"/>
      <c r="H310" s="419"/>
      <c r="I310" s="427"/>
      <c r="J310" s="427"/>
      <c r="K310" s="427"/>
      <c r="L310" s="427"/>
      <c r="M310" s="427"/>
      <c r="N310" s="503"/>
      <c r="O310" s="503"/>
      <c r="P310" s="503"/>
      <c r="Q310" s="503"/>
      <c r="R310" s="503"/>
      <c r="S310" s="503"/>
      <c r="T310" s="426"/>
      <c r="U310" s="419"/>
      <c r="V310" s="419"/>
      <c r="W310" s="419"/>
      <c r="X310" s="420"/>
      <c r="Y310" s="420"/>
      <c r="Z310" s="420"/>
      <c r="AA310" s="420"/>
      <c r="AB310" s="420"/>
      <c r="AC310" s="420"/>
      <c r="AD310" s="420"/>
      <c r="AE310" s="420"/>
      <c r="AF310" s="420"/>
      <c r="AG310" s="420"/>
      <c r="AH310" s="420"/>
      <c r="AI310" s="421"/>
      <c r="AJ310" s="421"/>
      <c r="AK310" s="421"/>
      <c r="AL310" s="421"/>
      <c r="AM310" s="421"/>
      <c r="AN310" s="421"/>
      <c r="AO310" s="421"/>
      <c r="AP310" s="421"/>
      <c r="AQ310" s="422"/>
      <c r="AR310" s="419"/>
      <c r="AS310" s="419"/>
      <c r="AT310" s="419"/>
      <c r="AU310" s="419"/>
      <c r="AV310" s="419"/>
      <c r="AW310" s="427"/>
      <c r="AX310" s="419"/>
      <c r="AY310" s="419"/>
      <c r="AZ310" s="419"/>
      <c r="BA310" s="419"/>
      <c r="BB310" s="419"/>
      <c r="BC310" s="419"/>
      <c r="BD310" s="419"/>
      <c r="BE310" s="419"/>
      <c r="BF310" s="427"/>
      <c r="BG310" s="419"/>
      <c r="BH310" s="419"/>
      <c r="BI310" s="419"/>
      <c r="BJ310" s="419"/>
      <c r="BK310" s="419"/>
      <c r="BL310" s="419"/>
      <c r="BM310" s="419"/>
      <c r="BN310" s="419"/>
      <c r="BO310" s="427"/>
      <c r="BP310" s="419"/>
      <c r="BQ310" s="419"/>
      <c r="BR310" s="419"/>
      <c r="BS310" s="419"/>
      <c r="BT310" s="419"/>
      <c r="BU310" s="419"/>
      <c r="BV310" s="419"/>
      <c r="BW310" s="419"/>
      <c r="BX310" s="419"/>
      <c r="BY310" s="419"/>
      <c r="BZ310" s="419"/>
      <c r="CA310" s="419"/>
      <c r="CB310" s="419"/>
      <c r="CC310" s="419"/>
      <c r="CD310" s="419"/>
      <c r="CE310" s="419"/>
      <c r="CF310" s="419"/>
      <c r="CG310" s="419"/>
      <c r="CH310" s="419"/>
      <c r="CI310" s="419"/>
      <c r="CJ310" s="419"/>
      <c r="CK310" s="419"/>
      <c r="CL310" s="419"/>
      <c r="CM310" s="419"/>
      <c r="CN310" s="419"/>
      <c r="CO310" s="419"/>
      <c r="CP310" s="419"/>
      <c r="CQ310" s="419"/>
      <c r="CR310" s="419"/>
      <c r="CS310" s="419"/>
      <c r="CT310" s="419"/>
      <c r="CU310" s="419"/>
      <c r="CV310" s="419"/>
      <c r="CW310" s="419"/>
      <c r="CX310" s="419"/>
      <c r="CY310" s="419"/>
      <c r="CZ310" s="419"/>
      <c r="DA310" s="419"/>
      <c r="DB310" s="419"/>
      <c r="DC310" s="419"/>
      <c r="DD310" s="419"/>
      <c r="DE310" s="419"/>
      <c r="DF310" s="419"/>
      <c r="DG310" s="419"/>
      <c r="DH310" s="419"/>
      <c r="DI310" s="419"/>
      <c r="DJ310" s="419"/>
      <c r="DK310" s="419"/>
      <c r="DL310" s="419"/>
      <c r="DM310" s="419"/>
      <c r="DN310" s="419"/>
      <c r="DO310" s="419"/>
      <c r="DP310" s="419"/>
      <c r="DQ310" s="419"/>
      <c r="DR310" s="419"/>
      <c r="DS310" s="419"/>
      <c r="DT310" s="419"/>
      <c r="DU310" s="419"/>
      <c r="DV310" s="419"/>
      <c r="DW310" s="419"/>
      <c r="DX310" s="419"/>
      <c r="DY310" s="419"/>
      <c r="DZ310" s="419"/>
      <c r="EA310" s="419"/>
      <c r="EB310" s="419"/>
      <c r="EC310" s="419"/>
      <c r="ED310" s="419"/>
      <c r="EE310" s="419"/>
      <c r="EF310" s="419"/>
      <c r="GB310" s="419"/>
    </row>
    <row r="311" spans="1:184">
      <c r="A311" s="419"/>
      <c r="B311" s="419"/>
      <c r="C311" s="419"/>
      <c r="D311" s="419"/>
      <c r="E311" s="419"/>
      <c r="F311" s="419"/>
      <c r="G311" s="419"/>
      <c r="H311" s="419"/>
      <c r="I311" s="427"/>
      <c r="J311" s="427"/>
      <c r="K311" s="427"/>
      <c r="L311" s="427"/>
      <c r="M311" s="427"/>
      <c r="N311" s="503"/>
      <c r="O311" s="503"/>
      <c r="P311" s="503"/>
      <c r="Q311" s="503"/>
      <c r="R311" s="503"/>
      <c r="S311" s="503"/>
      <c r="T311" s="426"/>
      <c r="U311" s="419"/>
      <c r="V311" s="419"/>
      <c r="W311" s="419"/>
      <c r="X311" s="420"/>
      <c r="Y311" s="420"/>
      <c r="Z311" s="420"/>
      <c r="AA311" s="420"/>
      <c r="AB311" s="420"/>
      <c r="AC311" s="420"/>
      <c r="AD311" s="420"/>
      <c r="AE311" s="420"/>
      <c r="AF311" s="420"/>
      <c r="AG311" s="420"/>
      <c r="AH311" s="420"/>
      <c r="AI311" s="421"/>
      <c r="AJ311" s="421"/>
      <c r="AK311" s="421"/>
      <c r="AL311" s="421"/>
      <c r="AM311" s="421"/>
      <c r="AN311" s="421"/>
      <c r="AO311" s="421"/>
      <c r="AP311" s="421"/>
      <c r="AQ311" s="422"/>
      <c r="AR311" s="419"/>
      <c r="AS311" s="419"/>
      <c r="AT311" s="419"/>
      <c r="AU311" s="419"/>
      <c r="AV311" s="419"/>
      <c r="AW311" s="427"/>
      <c r="AX311" s="419"/>
      <c r="AY311" s="419"/>
      <c r="AZ311" s="419"/>
      <c r="BA311" s="419"/>
      <c r="BB311" s="419"/>
      <c r="BC311" s="419"/>
      <c r="BD311" s="419"/>
      <c r="BE311" s="419"/>
      <c r="BF311" s="427"/>
      <c r="BG311" s="419"/>
      <c r="BH311" s="419"/>
      <c r="BI311" s="419"/>
      <c r="BJ311" s="419"/>
      <c r="BK311" s="419"/>
      <c r="BL311" s="419"/>
      <c r="BM311" s="419"/>
      <c r="BN311" s="419"/>
      <c r="BO311" s="427"/>
      <c r="BP311" s="419"/>
      <c r="BQ311" s="419"/>
      <c r="BR311" s="419"/>
      <c r="BS311" s="419"/>
      <c r="BT311" s="419"/>
      <c r="BU311" s="419"/>
      <c r="BV311" s="419"/>
      <c r="BW311" s="419"/>
      <c r="BX311" s="419"/>
      <c r="BY311" s="419"/>
      <c r="BZ311" s="419"/>
      <c r="CA311" s="419"/>
      <c r="CB311" s="419"/>
      <c r="CC311" s="419"/>
      <c r="CD311" s="419"/>
      <c r="CE311" s="419"/>
      <c r="CF311" s="419"/>
      <c r="CG311" s="419"/>
      <c r="CH311" s="419"/>
      <c r="CI311" s="419"/>
      <c r="CJ311" s="419"/>
      <c r="CK311" s="419"/>
      <c r="CL311" s="419"/>
      <c r="CM311" s="419"/>
      <c r="CN311" s="419"/>
      <c r="CO311" s="419"/>
      <c r="CP311" s="419"/>
      <c r="CQ311" s="419"/>
      <c r="CR311" s="419"/>
      <c r="CS311" s="419"/>
      <c r="CT311" s="419"/>
      <c r="CU311" s="419"/>
      <c r="CV311" s="419"/>
      <c r="CW311" s="419"/>
      <c r="CX311" s="419"/>
      <c r="CY311" s="419"/>
      <c r="CZ311" s="419"/>
      <c r="DA311" s="419"/>
      <c r="DB311" s="419"/>
      <c r="DC311" s="419"/>
      <c r="DD311" s="419"/>
      <c r="DE311" s="419"/>
      <c r="DF311" s="419"/>
      <c r="DG311" s="419"/>
      <c r="DH311" s="419"/>
      <c r="DI311" s="419"/>
      <c r="DJ311" s="419"/>
      <c r="DK311" s="419"/>
      <c r="DL311" s="419"/>
      <c r="DM311" s="419"/>
      <c r="DN311" s="419"/>
      <c r="DO311" s="419"/>
      <c r="DP311" s="419"/>
      <c r="DQ311" s="419"/>
      <c r="DR311" s="419"/>
      <c r="DS311" s="419"/>
      <c r="DT311" s="419"/>
      <c r="DU311" s="419"/>
      <c r="DV311" s="419"/>
      <c r="DW311" s="419"/>
      <c r="DX311" s="419"/>
      <c r="DY311" s="419"/>
      <c r="DZ311" s="419"/>
      <c r="EA311" s="419"/>
      <c r="EB311" s="419"/>
      <c r="EC311" s="419"/>
      <c r="ED311" s="419"/>
      <c r="EE311" s="419"/>
      <c r="EF311" s="419"/>
      <c r="GB311" s="419"/>
    </row>
    <row r="312" spans="1:184">
      <c r="A312" s="419"/>
      <c r="B312" s="419"/>
      <c r="C312" s="419"/>
      <c r="D312" s="419"/>
      <c r="E312" s="419"/>
      <c r="F312" s="419"/>
      <c r="G312" s="419"/>
      <c r="H312" s="419"/>
      <c r="I312" s="427"/>
      <c r="J312" s="427"/>
      <c r="K312" s="427"/>
      <c r="L312" s="427"/>
      <c r="M312" s="427"/>
      <c r="N312" s="503"/>
      <c r="O312" s="503"/>
      <c r="P312" s="503"/>
      <c r="Q312" s="503"/>
      <c r="R312" s="503"/>
      <c r="S312" s="503"/>
      <c r="T312" s="426"/>
      <c r="U312" s="419"/>
      <c r="V312" s="419"/>
      <c r="W312" s="419"/>
      <c r="X312" s="420"/>
      <c r="Y312" s="420"/>
      <c r="Z312" s="420"/>
      <c r="AA312" s="420"/>
      <c r="AB312" s="420"/>
      <c r="AC312" s="420"/>
      <c r="AD312" s="420"/>
      <c r="AE312" s="420"/>
      <c r="AF312" s="420"/>
      <c r="AG312" s="420"/>
      <c r="AH312" s="420"/>
      <c r="AI312" s="421"/>
      <c r="AJ312" s="421"/>
      <c r="AK312" s="421"/>
      <c r="AL312" s="421"/>
      <c r="AM312" s="421"/>
      <c r="AN312" s="421"/>
      <c r="AO312" s="421"/>
      <c r="AP312" s="421"/>
      <c r="AQ312" s="422"/>
      <c r="AR312" s="419"/>
      <c r="AS312" s="419"/>
      <c r="AT312" s="419"/>
      <c r="AU312" s="419"/>
      <c r="AV312" s="419"/>
      <c r="AW312" s="427"/>
      <c r="AX312" s="419"/>
      <c r="AY312" s="419"/>
      <c r="AZ312" s="419"/>
      <c r="BA312" s="419"/>
      <c r="BB312" s="419"/>
      <c r="BC312" s="419"/>
      <c r="BD312" s="419"/>
      <c r="BE312" s="419"/>
      <c r="BF312" s="427"/>
      <c r="BG312" s="419"/>
      <c r="BH312" s="419"/>
      <c r="BI312" s="419"/>
      <c r="BJ312" s="419"/>
      <c r="BK312" s="419"/>
      <c r="BL312" s="419"/>
      <c r="BM312" s="419"/>
      <c r="BN312" s="419"/>
      <c r="BO312" s="427"/>
      <c r="BP312" s="419"/>
      <c r="BQ312" s="419"/>
      <c r="BR312" s="419"/>
      <c r="BS312" s="419"/>
      <c r="BT312" s="419"/>
      <c r="BU312" s="419"/>
      <c r="BV312" s="419"/>
      <c r="BW312" s="419"/>
      <c r="BX312" s="419"/>
      <c r="BY312" s="419"/>
      <c r="BZ312" s="419"/>
      <c r="CA312" s="419"/>
      <c r="CB312" s="419"/>
      <c r="CC312" s="419"/>
      <c r="CD312" s="419"/>
      <c r="CE312" s="419"/>
      <c r="CF312" s="419"/>
      <c r="CG312" s="419"/>
      <c r="CH312" s="419"/>
      <c r="CI312" s="419"/>
      <c r="CJ312" s="419"/>
      <c r="CK312" s="419"/>
      <c r="CL312" s="419"/>
      <c r="CM312" s="419"/>
      <c r="CN312" s="419"/>
      <c r="CO312" s="419"/>
      <c r="CP312" s="419"/>
      <c r="CQ312" s="419"/>
      <c r="CR312" s="419"/>
      <c r="CS312" s="419"/>
      <c r="CT312" s="419"/>
      <c r="CU312" s="419"/>
      <c r="CV312" s="419"/>
      <c r="CW312" s="419"/>
      <c r="CX312" s="419"/>
      <c r="CY312" s="419"/>
      <c r="CZ312" s="419"/>
      <c r="DA312" s="419"/>
      <c r="DB312" s="419"/>
      <c r="DC312" s="419"/>
      <c r="DD312" s="419"/>
      <c r="DE312" s="419"/>
      <c r="DF312" s="419"/>
      <c r="DG312" s="419"/>
      <c r="DH312" s="419"/>
      <c r="DI312" s="419"/>
      <c r="DJ312" s="419"/>
      <c r="DK312" s="419"/>
      <c r="DL312" s="419"/>
      <c r="DM312" s="419"/>
      <c r="DN312" s="419"/>
      <c r="DO312" s="419"/>
      <c r="DP312" s="419"/>
      <c r="DQ312" s="419"/>
      <c r="DR312" s="419"/>
      <c r="DS312" s="419"/>
      <c r="DT312" s="419"/>
      <c r="DU312" s="419"/>
      <c r="DV312" s="419"/>
      <c r="DW312" s="419"/>
      <c r="DX312" s="419"/>
      <c r="DY312" s="419"/>
      <c r="DZ312" s="419"/>
      <c r="EA312" s="419"/>
      <c r="EB312" s="419"/>
      <c r="EC312" s="419"/>
      <c r="ED312" s="419"/>
      <c r="EE312" s="419"/>
      <c r="EF312" s="419"/>
      <c r="GB312" s="419"/>
    </row>
    <row r="313" spans="1:184">
      <c r="A313" s="419"/>
      <c r="B313" s="419"/>
      <c r="C313" s="419"/>
      <c r="D313" s="419"/>
      <c r="E313" s="419"/>
      <c r="F313" s="419"/>
      <c r="G313" s="419"/>
      <c r="H313" s="419"/>
      <c r="I313" s="427"/>
      <c r="J313" s="427"/>
      <c r="K313" s="427"/>
      <c r="L313" s="427"/>
      <c r="M313" s="427"/>
      <c r="N313" s="503"/>
      <c r="O313" s="503"/>
      <c r="P313" s="503"/>
      <c r="Q313" s="503"/>
      <c r="R313" s="503"/>
      <c r="S313" s="503"/>
      <c r="T313" s="426"/>
      <c r="U313" s="419"/>
      <c r="V313" s="419"/>
      <c r="W313" s="419"/>
      <c r="X313" s="420"/>
      <c r="Y313" s="420"/>
      <c r="Z313" s="420"/>
      <c r="AA313" s="420"/>
      <c r="AB313" s="420"/>
      <c r="AC313" s="420"/>
      <c r="AD313" s="420"/>
      <c r="AE313" s="420"/>
      <c r="AF313" s="420"/>
      <c r="AG313" s="420"/>
      <c r="AH313" s="420"/>
      <c r="AI313" s="421"/>
      <c r="AJ313" s="421"/>
      <c r="AK313" s="421"/>
      <c r="AL313" s="421"/>
      <c r="AM313" s="421"/>
      <c r="AN313" s="421"/>
      <c r="AO313" s="421"/>
      <c r="AP313" s="421"/>
      <c r="AQ313" s="422"/>
      <c r="AR313" s="419"/>
      <c r="AS313" s="419"/>
      <c r="AT313" s="419"/>
      <c r="AU313" s="419"/>
      <c r="AV313" s="419"/>
      <c r="AW313" s="427"/>
      <c r="AX313" s="419"/>
      <c r="AY313" s="419"/>
      <c r="AZ313" s="419"/>
      <c r="BA313" s="419"/>
      <c r="BB313" s="419"/>
      <c r="BC313" s="419"/>
      <c r="BD313" s="419"/>
      <c r="BE313" s="419"/>
      <c r="BF313" s="427"/>
      <c r="BG313" s="419"/>
      <c r="BH313" s="419"/>
      <c r="BI313" s="419"/>
      <c r="BJ313" s="419"/>
      <c r="BK313" s="419"/>
      <c r="BL313" s="419"/>
      <c r="BM313" s="419"/>
      <c r="BN313" s="419"/>
      <c r="BO313" s="427"/>
      <c r="BP313" s="419"/>
      <c r="BQ313" s="419"/>
      <c r="BR313" s="419"/>
      <c r="BS313" s="419"/>
      <c r="BT313" s="419"/>
      <c r="BU313" s="419"/>
      <c r="BV313" s="419"/>
      <c r="BW313" s="419"/>
      <c r="BX313" s="419"/>
      <c r="BY313" s="419"/>
      <c r="BZ313" s="419"/>
      <c r="CA313" s="419"/>
      <c r="CB313" s="419"/>
      <c r="CC313" s="419"/>
      <c r="CD313" s="419"/>
      <c r="CE313" s="419"/>
      <c r="CF313" s="419"/>
      <c r="CG313" s="419"/>
      <c r="CH313" s="419"/>
      <c r="CI313" s="419"/>
      <c r="CJ313" s="419"/>
      <c r="CK313" s="419"/>
      <c r="CL313" s="419"/>
      <c r="CM313" s="419"/>
      <c r="CN313" s="419"/>
      <c r="CO313" s="419"/>
      <c r="CP313" s="419"/>
      <c r="CQ313" s="419"/>
      <c r="CR313" s="419"/>
      <c r="CS313" s="419"/>
      <c r="CT313" s="419"/>
      <c r="CU313" s="419"/>
      <c r="CV313" s="419"/>
      <c r="CW313" s="419"/>
      <c r="CX313" s="419"/>
      <c r="CY313" s="419"/>
      <c r="CZ313" s="419"/>
      <c r="DA313" s="419"/>
      <c r="DB313" s="419"/>
      <c r="DC313" s="419"/>
      <c r="DD313" s="419"/>
      <c r="DE313" s="419"/>
      <c r="DF313" s="419"/>
      <c r="DG313" s="419"/>
      <c r="DH313" s="419"/>
      <c r="DI313" s="419"/>
      <c r="DJ313" s="419"/>
      <c r="DK313" s="419"/>
      <c r="DL313" s="419"/>
      <c r="DM313" s="419"/>
      <c r="DN313" s="419"/>
      <c r="DO313" s="419"/>
      <c r="DP313" s="419"/>
      <c r="DQ313" s="419"/>
      <c r="DR313" s="419"/>
      <c r="DS313" s="419"/>
      <c r="DT313" s="419"/>
      <c r="DU313" s="419"/>
      <c r="DV313" s="419"/>
      <c r="DW313" s="419"/>
      <c r="DX313" s="419"/>
      <c r="DY313" s="419"/>
      <c r="DZ313" s="419"/>
      <c r="EA313" s="419"/>
      <c r="EB313" s="419"/>
      <c r="EC313" s="419"/>
      <c r="ED313" s="419"/>
      <c r="EE313" s="419"/>
      <c r="EF313" s="419"/>
      <c r="GB313" s="419"/>
    </row>
    <row r="314" spans="1:184">
      <c r="A314" s="419"/>
      <c r="B314" s="419"/>
      <c r="C314" s="419"/>
      <c r="D314" s="419"/>
      <c r="E314" s="419"/>
      <c r="F314" s="419"/>
      <c r="G314" s="419"/>
      <c r="H314" s="419"/>
      <c r="I314" s="427"/>
      <c r="J314" s="427"/>
      <c r="K314" s="427"/>
      <c r="L314" s="427"/>
      <c r="M314" s="427"/>
      <c r="N314" s="503"/>
      <c r="O314" s="503"/>
      <c r="P314" s="503"/>
      <c r="Q314" s="503"/>
      <c r="R314" s="503"/>
      <c r="S314" s="503"/>
      <c r="T314" s="426"/>
      <c r="U314" s="419"/>
      <c r="V314" s="419"/>
      <c r="W314" s="419"/>
      <c r="X314" s="420"/>
      <c r="Y314" s="420"/>
      <c r="Z314" s="420"/>
      <c r="AA314" s="420"/>
      <c r="AB314" s="420"/>
      <c r="AC314" s="420"/>
      <c r="AD314" s="420"/>
      <c r="AE314" s="420"/>
      <c r="AF314" s="420"/>
      <c r="AG314" s="420"/>
      <c r="AH314" s="420"/>
      <c r="AI314" s="421"/>
      <c r="AJ314" s="421"/>
      <c r="AK314" s="421"/>
      <c r="AL314" s="421"/>
      <c r="AM314" s="421"/>
      <c r="AN314" s="421"/>
      <c r="AO314" s="421"/>
      <c r="AP314" s="421"/>
      <c r="AQ314" s="422"/>
      <c r="AR314" s="419"/>
      <c r="AS314" s="419"/>
      <c r="AT314" s="419"/>
      <c r="AU314" s="419"/>
      <c r="AV314" s="419"/>
      <c r="AW314" s="427"/>
      <c r="AX314" s="419"/>
      <c r="AY314" s="419"/>
      <c r="AZ314" s="419"/>
      <c r="BA314" s="419"/>
      <c r="BB314" s="419"/>
      <c r="BC314" s="419"/>
      <c r="BD314" s="419"/>
      <c r="BE314" s="419"/>
      <c r="BF314" s="427"/>
      <c r="BG314" s="419"/>
      <c r="BH314" s="419"/>
      <c r="BI314" s="419"/>
      <c r="BJ314" s="419"/>
      <c r="BK314" s="419"/>
      <c r="BL314" s="419"/>
      <c r="BM314" s="419"/>
      <c r="BN314" s="419"/>
      <c r="BO314" s="427"/>
      <c r="BP314" s="419"/>
      <c r="BQ314" s="419"/>
      <c r="BR314" s="419"/>
      <c r="BS314" s="419"/>
      <c r="BT314" s="419"/>
      <c r="BU314" s="419"/>
      <c r="BV314" s="419"/>
      <c r="BW314" s="419"/>
      <c r="BX314" s="419"/>
      <c r="BY314" s="419"/>
      <c r="BZ314" s="419"/>
      <c r="CA314" s="419"/>
      <c r="CB314" s="419"/>
      <c r="CC314" s="419"/>
      <c r="CD314" s="419"/>
      <c r="CE314" s="419"/>
      <c r="CF314" s="419"/>
      <c r="CG314" s="419"/>
      <c r="CH314" s="419"/>
      <c r="CI314" s="419"/>
      <c r="CJ314" s="419"/>
      <c r="CK314" s="419"/>
      <c r="CL314" s="419"/>
      <c r="CM314" s="419"/>
      <c r="CN314" s="419"/>
      <c r="CO314" s="419"/>
      <c r="CP314" s="419"/>
      <c r="CQ314" s="419"/>
      <c r="CR314" s="419"/>
      <c r="CS314" s="419"/>
      <c r="CT314" s="419"/>
      <c r="CU314" s="419"/>
      <c r="CV314" s="419"/>
      <c r="CW314" s="419"/>
      <c r="CX314" s="419"/>
      <c r="CY314" s="419"/>
      <c r="CZ314" s="419"/>
      <c r="DA314" s="419"/>
      <c r="DB314" s="419"/>
      <c r="DC314" s="419"/>
      <c r="DD314" s="419"/>
      <c r="DE314" s="419"/>
      <c r="DF314" s="419"/>
      <c r="DG314" s="419"/>
      <c r="DH314" s="419"/>
      <c r="DI314" s="419"/>
      <c r="DJ314" s="419"/>
      <c r="DK314" s="419"/>
      <c r="DL314" s="419"/>
      <c r="DM314" s="419"/>
      <c r="DN314" s="419"/>
      <c r="DO314" s="419"/>
      <c r="DP314" s="419"/>
      <c r="DQ314" s="419"/>
      <c r="DR314" s="419"/>
      <c r="DS314" s="419"/>
      <c r="DT314" s="419"/>
      <c r="DU314" s="419"/>
      <c r="DV314" s="419"/>
      <c r="DW314" s="419"/>
      <c r="DX314" s="419"/>
      <c r="DY314" s="419"/>
      <c r="DZ314" s="419"/>
      <c r="EA314" s="419"/>
      <c r="EB314" s="419"/>
      <c r="EC314" s="419"/>
      <c r="ED314" s="419"/>
      <c r="EE314" s="419"/>
      <c r="EF314" s="419"/>
      <c r="GB314" s="419"/>
    </row>
    <row r="315" spans="1:184">
      <c r="A315" s="419"/>
      <c r="B315" s="419"/>
      <c r="C315" s="419"/>
      <c r="D315" s="419"/>
      <c r="E315" s="419"/>
      <c r="F315" s="419"/>
      <c r="G315" s="419"/>
      <c r="H315" s="419"/>
      <c r="I315" s="427"/>
      <c r="J315" s="427"/>
      <c r="K315" s="427"/>
      <c r="L315" s="427"/>
      <c r="M315" s="427"/>
      <c r="N315" s="503"/>
      <c r="O315" s="503"/>
      <c r="P315" s="503"/>
      <c r="Q315" s="503"/>
      <c r="R315" s="503"/>
      <c r="S315" s="503"/>
      <c r="T315" s="426"/>
      <c r="U315" s="419"/>
      <c r="V315" s="419"/>
      <c r="W315" s="419"/>
      <c r="X315" s="420"/>
      <c r="Y315" s="420"/>
      <c r="Z315" s="420"/>
      <c r="AA315" s="420"/>
      <c r="AB315" s="420"/>
      <c r="AC315" s="420"/>
      <c r="AD315" s="420"/>
      <c r="AE315" s="420"/>
      <c r="AF315" s="420"/>
      <c r="AG315" s="420"/>
      <c r="AH315" s="420"/>
      <c r="AI315" s="421"/>
      <c r="AJ315" s="421"/>
      <c r="AK315" s="421"/>
      <c r="AL315" s="421"/>
      <c r="AM315" s="421"/>
      <c r="AN315" s="421"/>
      <c r="AO315" s="421"/>
      <c r="AP315" s="421"/>
      <c r="AQ315" s="422"/>
      <c r="AR315" s="419"/>
      <c r="AS315" s="419"/>
      <c r="AT315" s="419"/>
      <c r="AU315" s="419"/>
      <c r="AV315" s="419"/>
      <c r="AW315" s="427"/>
      <c r="AX315" s="419"/>
      <c r="AY315" s="419"/>
      <c r="AZ315" s="419"/>
      <c r="BA315" s="419"/>
      <c r="BB315" s="419"/>
      <c r="BC315" s="419"/>
      <c r="BD315" s="419"/>
      <c r="BE315" s="419"/>
      <c r="BF315" s="427"/>
      <c r="BG315" s="419"/>
      <c r="BH315" s="419"/>
      <c r="BI315" s="419"/>
      <c r="BJ315" s="419"/>
      <c r="BK315" s="419"/>
      <c r="BL315" s="419"/>
      <c r="BM315" s="419"/>
      <c r="BN315" s="419"/>
      <c r="BO315" s="427"/>
      <c r="BP315" s="419"/>
      <c r="BQ315" s="419"/>
      <c r="BR315" s="419"/>
      <c r="BS315" s="419"/>
      <c r="BT315" s="419"/>
      <c r="BU315" s="419"/>
      <c r="BV315" s="419"/>
      <c r="BW315" s="419"/>
      <c r="BX315" s="419"/>
      <c r="BY315" s="419"/>
      <c r="BZ315" s="419"/>
      <c r="CA315" s="419"/>
      <c r="CB315" s="419"/>
      <c r="CC315" s="419"/>
      <c r="CD315" s="419"/>
      <c r="CE315" s="419"/>
      <c r="CF315" s="419"/>
      <c r="CG315" s="419"/>
      <c r="CH315" s="419"/>
      <c r="CI315" s="419"/>
      <c r="CJ315" s="419"/>
      <c r="CK315" s="419"/>
      <c r="CL315" s="419"/>
      <c r="CM315" s="419"/>
      <c r="CN315" s="419"/>
      <c r="CO315" s="419"/>
      <c r="CP315" s="419"/>
      <c r="CQ315" s="419"/>
      <c r="CR315" s="419"/>
      <c r="CS315" s="419"/>
      <c r="CT315" s="419"/>
      <c r="CU315" s="419"/>
      <c r="CV315" s="419"/>
      <c r="CW315" s="419"/>
      <c r="CX315" s="419"/>
      <c r="CY315" s="419"/>
      <c r="CZ315" s="419"/>
      <c r="DA315" s="419"/>
      <c r="DB315" s="419"/>
      <c r="DC315" s="419"/>
      <c r="DD315" s="419"/>
      <c r="DE315" s="419"/>
      <c r="DF315" s="419"/>
      <c r="DG315" s="419"/>
      <c r="DH315" s="419"/>
      <c r="DI315" s="419"/>
      <c r="DJ315" s="419"/>
      <c r="DK315" s="419"/>
      <c r="DL315" s="419"/>
      <c r="DM315" s="419"/>
      <c r="DN315" s="419"/>
      <c r="DO315" s="419"/>
      <c r="DP315" s="419"/>
      <c r="DQ315" s="419"/>
      <c r="DR315" s="419"/>
      <c r="DS315" s="419"/>
      <c r="DT315" s="419"/>
      <c r="DU315" s="419"/>
      <c r="DV315" s="419"/>
      <c r="DW315" s="419"/>
      <c r="DX315" s="419"/>
      <c r="DY315" s="419"/>
      <c r="DZ315" s="419"/>
      <c r="EA315" s="419"/>
      <c r="EB315" s="419"/>
      <c r="EC315" s="419"/>
      <c r="ED315" s="419"/>
      <c r="EE315" s="419"/>
      <c r="EF315" s="419"/>
      <c r="GB315" s="419"/>
    </row>
    <row r="316" spans="1:184">
      <c r="A316" s="419"/>
      <c r="B316" s="419"/>
      <c r="C316" s="419"/>
      <c r="D316" s="419"/>
      <c r="E316" s="419"/>
      <c r="F316" s="419"/>
      <c r="G316" s="419"/>
      <c r="H316" s="419"/>
      <c r="I316" s="427"/>
      <c r="J316" s="427"/>
      <c r="K316" s="427"/>
      <c r="L316" s="427"/>
      <c r="M316" s="427"/>
      <c r="N316" s="503"/>
      <c r="O316" s="503"/>
      <c r="P316" s="503"/>
      <c r="Q316" s="503"/>
      <c r="R316" s="503"/>
      <c r="S316" s="503"/>
      <c r="T316" s="426"/>
      <c r="U316" s="419"/>
      <c r="V316" s="419"/>
      <c r="W316" s="419"/>
      <c r="X316" s="420"/>
      <c r="Y316" s="420"/>
      <c r="Z316" s="420"/>
      <c r="AA316" s="420"/>
      <c r="AB316" s="420"/>
      <c r="AC316" s="420"/>
      <c r="AD316" s="420"/>
      <c r="AE316" s="420"/>
      <c r="AF316" s="420"/>
      <c r="AG316" s="420"/>
      <c r="AH316" s="420"/>
      <c r="AI316" s="421"/>
      <c r="AJ316" s="421"/>
      <c r="AK316" s="421"/>
      <c r="AL316" s="421"/>
      <c r="AM316" s="421"/>
      <c r="AN316" s="421"/>
      <c r="AO316" s="421"/>
      <c r="AP316" s="421"/>
      <c r="AQ316" s="422"/>
      <c r="AR316" s="419"/>
      <c r="AS316" s="419"/>
      <c r="AT316" s="419"/>
      <c r="AU316" s="419"/>
      <c r="AV316" s="419"/>
      <c r="AW316" s="427"/>
      <c r="AX316" s="419"/>
      <c r="AY316" s="419"/>
      <c r="AZ316" s="419"/>
      <c r="BA316" s="419"/>
      <c r="BB316" s="419"/>
      <c r="BC316" s="419"/>
      <c r="BD316" s="419"/>
      <c r="BE316" s="419"/>
      <c r="BF316" s="427"/>
      <c r="BG316" s="419"/>
      <c r="BH316" s="419"/>
      <c r="BI316" s="419"/>
      <c r="BJ316" s="419"/>
      <c r="BK316" s="419"/>
      <c r="BL316" s="419"/>
      <c r="BM316" s="419"/>
      <c r="BN316" s="419"/>
      <c r="BO316" s="427"/>
      <c r="BP316" s="419"/>
      <c r="BQ316" s="419"/>
      <c r="BR316" s="419"/>
      <c r="BS316" s="419"/>
      <c r="BT316" s="419"/>
      <c r="BU316" s="419"/>
      <c r="BV316" s="419"/>
      <c r="BW316" s="419"/>
      <c r="BX316" s="419"/>
      <c r="BY316" s="419"/>
      <c r="BZ316" s="419"/>
      <c r="CA316" s="419"/>
      <c r="CB316" s="419"/>
      <c r="CC316" s="419"/>
      <c r="CD316" s="419"/>
      <c r="CE316" s="419"/>
      <c r="CF316" s="419"/>
      <c r="CG316" s="419"/>
      <c r="CH316" s="419"/>
      <c r="CI316" s="419"/>
      <c r="CJ316" s="419"/>
      <c r="CK316" s="419"/>
      <c r="CL316" s="419"/>
      <c r="CM316" s="419"/>
      <c r="CN316" s="419"/>
      <c r="CO316" s="419"/>
      <c r="CP316" s="419"/>
      <c r="CQ316" s="419"/>
      <c r="CR316" s="419"/>
      <c r="CS316" s="419"/>
      <c r="CT316" s="419"/>
      <c r="CU316" s="419"/>
      <c r="CV316" s="419"/>
      <c r="CW316" s="419"/>
      <c r="CX316" s="419"/>
      <c r="CY316" s="419"/>
      <c r="CZ316" s="419"/>
      <c r="DA316" s="419"/>
      <c r="DB316" s="419"/>
      <c r="DC316" s="419"/>
      <c r="DD316" s="419"/>
      <c r="DE316" s="419"/>
      <c r="DF316" s="419"/>
      <c r="DG316" s="419"/>
      <c r="DH316" s="419"/>
      <c r="DI316" s="419"/>
      <c r="DJ316" s="419"/>
      <c r="DK316" s="419"/>
      <c r="DL316" s="419"/>
      <c r="DM316" s="419"/>
      <c r="DN316" s="419"/>
      <c r="DO316" s="419"/>
      <c r="DP316" s="419"/>
      <c r="DQ316" s="419"/>
      <c r="DR316" s="419"/>
      <c r="DS316" s="419"/>
      <c r="DT316" s="419"/>
      <c r="DU316" s="419"/>
      <c r="DV316" s="419"/>
      <c r="DW316" s="419"/>
      <c r="DX316" s="419"/>
      <c r="DY316" s="419"/>
      <c r="DZ316" s="419"/>
      <c r="EA316" s="419"/>
      <c r="EB316" s="419"/>
      <c r="EC316" s="419"/>
      <c r="ED316" s="419"/>
      <c r="EE316" s="419"/>
      <c r="EF316" s="419"/>
      <c r="GB316" s="419"/>
    </row>
    <row r="317" spans="1:184">
      <c r="A317" s="419"/>
      <c r="B317" s="419"/>
      <c r="C317" s="419"/>
      <c r="D317" s="419"/>
      <c r="E317" s="419"/>
      <c r="F317" s="419"/>
      <c r="G317" s="419"/>
      <c r="H317" s="419"/>
      <c r="I317" s="427"/>
      <c r="J317" s="427"/>
      <c r="K317" s="427"/>
      <c r="L317" s="427"/>
      <c r="M317" s="427"/>
      <c r="N317" s="503"/>
      <c r="O317" s="503"/>
      <c r="P317" s="503"/>
      <c r="Q317" s="503"/>
      <c r="R317" s="503"/>
      <c r="S317" s="503"/>
      <c r="T317" s="426"/>
      <c r="U317" s="419"/>
      <c r="V317" s="419"/>
      <c r="W317" s="419"/>
      <c r="X317" s="420"/>
      <c r="Y317" s="420"/>
      <c r="Z317" s="420"/>
      <c r="AA317" s="420"/>
      <c r="AB317" s="420"/>
      <c r="AC317" s="420"/>
      <c r="AD317" s="420"/>
      <c r="AE317" s="420"/>
      <c r="AF317" s="420"/>
      <c r="AG317" s="420"/>
      <c r="AH317" s="420"/>
      <c r="AI317" s="421"/>
      <c r="AJ317" s="421"/>
      <c r="AK317" s="421"/>
      <c r="AL317" s="421"/>
      <c r="AM317" s="421"/>
      <c r="AN317" s="421"/>
      <c r="AO317" s="421"/>
      <c r="AP317" s="421"/>
      <c r="AQ317" s="422"/>
      <c r="AR317" s="419"/>
      <c r="AS317" s="419"/>
      <c r="AT317" s="419"/>
      <c r="AU317" s="419"/>
      <c r="AV317" s="419"/>
      <c r="AW317" s="427"/>
      <c r="AX317" s="419"/>
      <c r="AY317" s="419"/>
      <c r="AZ317" s="419"/>
      <c r="BA317" s="419"/>
      <c r="BB317" s="419"/>
      <c r="BC317" s="419"/>
      <c r="BD317" s="419"/>
      <c r="BE317" s="419"/>
      <c r="BF317" s="427"/>
      <c r="BG317" s="419"/>
      <c r="BH317" s="419"/>
      <c r="BI317" s="419"/>
      <c r="BJ317" s="419"/>
      <c r="BK317" s="419"/>
      <c r="BL317" s="419"/>
      <c r="BM317" s="419"/>
      <c r="BN317" s="419"/>
      <c r="BO317" s="427"/>
      <c r="BP317" s="419"/>
      <c r="BQ317" s="419"/>
      <c r="BR317" s="419"/>
      <c r="BS317" s="419"/>
      <c r="BT317" s="419"/>
      <c r="BU317" s="419"/>
      <c r="BV317" s="419"/>
      <c r="BW317" s="419"/>
      <c r="BX317" s="419"/>
      <c r="BY317" s="419"/>
      <c r="BZ317" s="419"/>
      <c r="CA317" s="419"/>
      <c r="CB317" s="419"/>
      <c r="CC317" s="419"/>
      <c r="CD317" s="419"/>
      <c r="CE317" s="419"/>
      <c r="CF317" s="419"/>
      <c r="CG317" s="419"/>
      <c r="CH317" s="419"/>
      <c r="CI317" s="419"/>
      <c r="CJ317" s="419"/>
      <c r="CK317" s="419"/>
      <c r="CL317" s="419"/>
      <c r="CM317" s="419"/>
      <c r="CN317" s="419"/>
      <c r="CO317" s="419"/>
      <c r="CP317" s="419"/>
      <c r="CQ317" s="419"/>
      <c r="CR317" s="419"/>
      <c r="CS317" s="419"/>
      <c r="CT317" s="419"/>
      <c r="CU317" s="419"/>
      <c r="CV317" s="419"/>
      <c r="CW317" s="419"/>
      <c r="CX317" s="419"/>
      <c r="CY317" s="419"/>
      <c r="CZ317" s="419"/>
      <c r="DA317" s="419"/>
      <c r="DB317" s="419"/>
      <c r="DC317" s="419"/>
      <c r="DD317" s="419"/>
      <c r="DE317" s="419"/>
      <c r="DF317" s="419"/>
      <c r="DG317" s="419"/>
      <c r="DH317" s="419"/>
      <c r="DI317" s="419"/>
      <c r="DJ317" s="419"/>
      <c r="DK317" s="419"/>
      <c r="DL317" s="419"/>
      <c r="DM317" s="419"/>
      <c r="DN317" s="419"/>
      <c r="DO317" s="419"/>
      <c r="DP317" s="419"/>
      <c r="DQ317" s="419"/>
      <c r="DR317" s="419"/>
      <c r="DS317" s="419"/>
      <c r="DT317" s="419"/>
      <c r="DU317" s="419"/>
      <c r="DV317" s="419"/>
      <c r="DW317" s="419"/>
      <c r="DX317" s="419"/>
      <c r="DY317" s="419"/>
      <c r="DZ317" s="419"/>
      <c r="EA317" s="419"/>
      <c r="EB317" s="419"/>
      <c r="EC317" s="419"/>
      <c r="ED317" s="419"/>
      <c r="EE317" s="419"/>
      <c r="EF317" s="419"/>
      <c r="GB317" s="419"/>
    </row>
    <row r="318" spans="1:184">
      <c r="A318" s="419"/>
      <c r="B318" s="419"/>
      <c r="C318" s="419"/>
      <c r="D318" s="419"/>
      <c r="E318" s="419"/>
      <c r="F318" s="419"/>
      <c r="G318" s="419"/>
      <c r="H318" s="419"/>
      <c r="I318" s="427"/>
      <c r="J318" s="427"/>
      <c r="K318" s="427"/>
      <c r="L318" s="427"/>
      <c r="M318" s="427"/>
      <c r="N318" s="503"/>
      <c r="O318" s="503"/>
      <c r="P318" s="503"/>
      <c r="Q318" s="503"/>
      <c r="R318" s="503"/>
      <c r="S318" s="503"/>
      <c r="T318" s="426"/>
      <c r="U318" s="419"/>
      <c r="V318" s="419"/>
      <c r="W318" s="419"/>
      <c r="X318" s="420"/>
      <c r="Y318" s="420"/>
      <c r="Z318" s="420"/>
      <c r="AA318" s="420"/>
      <c r="AB318" s="420"/>
      <c r="AC318" s="420"/>
      <c r="AD318" s="420"/>
      <c r="AE318" s="420"/>
      <c r="AF318" s="420"/>
      <c r="AG318" s="420"/>
      <c r="AH318" s="420"/>
      <c r="AI318" s="421"/>
      <c r="AJ318" s="421"/>
      <c r="AK318" s="421"/>
      <c r="AL318" s="421"/>
      <c r="AM318" s="421"/>
      <c r="AN318" s="421"/>
      <c r="AO318" s="421"/>
      <c r="AP318" s="421"/>
      <c r="AQ318" s="422"/>
      <c r="AR318" s="419"/>
      <c r="AS318" s="419"/>
      <c r="AT318" s="419"/>
      <c r="AU318" s="419"/>
      <c r="AV318" s="419"/>
      <c r="AW318" s="427"/>
      <c r="AX318" s="419"/>
      <c r="AY318" s="419"/>
      <c r="AZ318" s="419"/>
      <c r="BA318" s="419"/>
      <c r="BB318" s="419"/>
      <c r="BC318" s="419"/>
      <c r="BD318" s="419"/>
      <c r="BE318" s="419"/>
      <c r="BF318" s="427"/>
      <c r="BG318" s="419"/>
      <c r="BH318" s="419"/>
      <c r="BI318" s="419"/>
      <c r="BJ318" s="419"/>
      <c r="BK318" s="419"/>
      <c r="BL318" s="419"/>
      <c r="BM318" s="419"/>
      <c r="BN318" s="419"/>
      <c r="BO318" s="427"/>
      <c r="BP318" s="419"/>
      <c r="BQ318" s="419"/>
      <c r="BR318" s="419"/>
      <c r="BS318" s="419"/>
      <c r="BT318" s="419"/>
      <c r="BU318" s="419"/>
      <c r="BV318" s="419"/>
      <c r="BW318" s="419"/>
      <c r="BX318" s="419"/>
      <c r="BY318" s="419"/>
      <c r="BZ318" s="419"/>
      <c r="CA318" s="419"/>
      <c r="CB318" s="419"/>
      <c r="CC318" s="419"/>
      <c r="CD318" s="419"/>
      <c r="CE318" s="419"/>
      <c r="CF318" s="419"/>
      <c r="CG318" s="419"/>
      <c r="CH318" s="419"/>
      <c r="CI318" s="419"/>
      <c r="CJ318" s="419"/>
      <c r="CK318" s="419"/>
      <c r="CL318" s="419"/>
      <c r="CM318" s="419"/>
      <c r="CN318" s="419"/>
      <c r="CO318" s="419"/>
      <c r="CP318" s="419"/>
      <c r="CQ318" s="419"/>
      <c r="CR318" s="419"/>
      <c r="CS318" s="419"/>
      <c r="CT318" s="419"/>
      <c r="CU318" s="419"/>
      <c r="CV318" s="419"/>
      <c r="CW318" s="419"/>
      <c r="CX318" s="419"/>
      <c r="CY318" s="419"/>
      <c r="CZ318" s="419"/>
      <c r="DA318" s="419"/>
      <c r="DB318" s="419"/>
      <c r="DC318" s="419"/>
      <c r="DD318" s="419"/>
      <c r="DE318" s="419"/>
      <c r="DF318" s="419"/>
      <c r="DG318" s="419"/>
      <c r="DH318" s="419"/>
      <c r="DI318" s="419"/>
      <c r="DJ318" s="419"/>
      <c r="DK318" s="419"/>
      <c r="DL318" s="419"/>
      <c r="DM318" s="419"/>
      <c r="DN318" s="419"/>
      <c r="DO318" s="419"/>
      <c r="DP318" s="419"/>
      <c r="DQ318" s="419"/>
      <c r="DR318" s="419"/>
      <c r="DS318" s="419"/>
      <c r="DT318" s="419"/>
      <c r="DU318" s="419"/>
      <c r="DV318" s="419"/>
      <c r="DW318" s="419"/>
      <c r="DX318" s="419"/>
      <c r="DY318" s="419"/>
      <c r="DZ318" s="419"/>
      <c r="EA318" s="419"/>
      <c r="EB318" s="419"/>
      <c r="EC318" s="419"/>
      <c r="ED318" s="419"/>
      <c r="EE318" s="419"/>
      <c r="EF318" s="419"/>
      <c r="GB318" s="419"/>
    </row>
    <row r="319" spans="1:184">
      <c r="A319" s="419"/>
      <c r="B319" s="419"/>
      <c r="C319" s="419"/>
      <c r="D319" s="419"/>
      <c r="E319" s="419"/>
      <c r="F319" s="419"/>
      <c r="G319" s="419"/>
      <c r="H319" s="419"/>
      <c r="I319" s="427"/>
      <c r="J319" s="427"/>
      <c r="K319" s="427"/>
      <c r="L319" s="427"/>
      <c r="M319" s="427"/>
      <c r="N319" s="503"/>
      <c r="O319" s="503"/>
      <c r="P319" s="503"/>
      <c r="Q319" s="503"/>
      <c r="R319" s="503"/>
      <c r="S319" s="503"/>
      <c r="T319" s="426"/>
      <c r="U319" s="419"/>
      <c r="V319" s="419"/>
      <c r="W319" s="419"/>
      <c r="X319" s="420"/>
      <c r="Y319" s="420"/>
      <c r="Z319" s="420"/>
      <c r="AA319" s="420"/>
      <c r="AB319" s="420"/>
      <c r="AC319" s="420"/>
      <c r="AD319" s="420"/>
      <c r="AE319" s="420"/>
      <c r="AF319" s="420"/>
      <c r="AG319" s="420"/>
      <c r="AH319" s="420"/>
      <c r="AI319" s="421"/>
      <c r="AJ319" s="421"/>
      <c r="AK319" s="421"/>
      <c r="AL319" s="421"/>
      <c r="AM319" s="421"/>
      <c r="AN319" s="421"/>
      <c r="AO319" s="421"/>
      <c r="AP319" s="421"/>
      <c r="AQ319" s="422"/>
      <c r="AR319" s="419"/>
      <c r="AS319" s="419"/>
      <c r="AT319" s="419"/>
      <c r="AU319" s="419"/>
      <c r="AV319" s="419"/>
      <c r="AW319" s="427"/>
      <c r="AX319" s="419"/>
      <c r="AY319" s="419"/>
      <c r="AZ319" s="419"/>
      <c r="BA319" s="419"/>
      <c r="BB319" s="419"/>
      <c r="BC319" s="419"/>
      <c r="BD319" s="419"/>
      <c r="BE319" s="419"/>
      <c r="BF319" s="427"/>
      <c r="BG319" s="419"/>
      <c r="BH319" s="419"/>
      <c r="BI319" s="419"/>
      <c r="BJ319" s="419"/>
      <c r="BK319" s="419"/>
      <c r="BL319" s="419"/>
      <c r="BM319" s="419"/>
      <c r="BN319" s="419"/>
      <c r="BO319" s="427"/>
      <c r="BP319" s="419"/>
      <c r="BQ319" s="419"/>
      <c r="BR319" s="419"/>
      <c r="BS319" s="419"/>
      <c r="BT319" s="419"/>
      <c r="BU319" s="419"/>
      <c r="BV319" s="419"/>
      <c r="BW319" s="419"/>
      <c r="BX319" s="419"/>
      <c r="BY319" s="419"/>
      <c r="BZ319" s="419"/>
      <c r="CA319" s="419"/>
      <c r="CB319" s="419"/>
      <c r="CC319" s="419"/>
      <c r="CD319" s="419"/>
      <c r="CE319" s="419"/>
      <c r="CF319" s="419"/>
      <c r="CG319" s="419"/>
      <c r="CH319" s="419"/>
      <c r="CI319" s="419"/>
      <c r="CJ319" s="419"/>
      <c r="CK319" s="419"/>
      <c r="CL319" s="419"/>
      <c r="CM319" s="419"/>
      <c r="CN319" s="419"/>
      <c r="CO319" s="419"/>
      <c r="CP319" s="419"/>
      <c r="CQ319" s="419"/>
      <c r="CR319" s="419"/>
      <c r="CS319" s="419"/>
      <c r="CT319" s="419"/>
      <c r="CU319" s="419"/>
      <c r="CV319" s="419"/>
      <c r="CW319" s="419"/>
      <c r="CX319" s="419"/>
      <c r="CY319" s="419"/>
      <c r="CZ319" s="419"/>
      <c r="DA319" s="419"/>
      <c r="DB319" s="419"/>
      <c r="DC319" s="419"/>
      <c r="DD319" s="419"/>
      <c r="DE319" s="419"/>
      <c r="DF319" s="419"/>
      <c r="DG319" s="419"/>
      <c r="DH319" s="419"/>
      <c r="DI319" s="419"/>
      <c r="DJ319" s="419"/>
      <c r="DK319" s="419"/>
      <c r="DL319" s="419"/>
      <c r="DM319" s="419"/>
      <c r="DN319" s="419"/>
      <c r="DO319" s="419"/>
      <c r="DP319" s="419"/>
      <c r="DQ319" s="419"/>
      <c r="DR319" s="419"/>
      <c r="DS319" s="419"/>
      <c r="DT319" s="419"/>
      <c r="DU319" s="419"/>
      <c r="DV319" s="419"/>
      <c r="DW319" s="419"/>
      <c r="DX319" s="419"/>
      <c r="DY319" s="419"/>
      <c r="DZ319" s="419"/>
      <c r="EA319" s="419"/>
      <c r="EB319" s="419"/>
      <c r="EC319" s="419"/>
      <c r="ED319" s="419"/>
      <c r="EE319" s="419"/>
      <c r="EF319" s="419"/>
      <c r="GB319" s="419"/>
    </row>
    <row r="320" spans="1:184">
      <c r="A320" s="419"/>
      <c r="B320" s="419"/>
      <c r="C320" s="419"/>
      <c r="D320" s="419"/>
      <c r="E320" s="419"/>
      <c r="F320" s="419"/>
      <c r="G320" s="419"/>
      <c r="H320" s="419"/>
      <c r="I320" s="427"/>
      <c r="J320" s="427"/>
      <c r="K320" s="427"/>
      <c r="L320" s="427"/>
      <c r="M320" s="427"/>
      <c r="N320" s="503"/>
      <c r="O320" s="503"/>
      <c r="P320" s="503"/>
      <c r="Q320" s="503"/>
      <c r="R320" s="503"/>
      <c r="S320" s="503"/>
      <c r="T320" s="426"/>
      <c r="U320" s="419"/>
      <c r="V320" s="419"/>
      <c r="W320" s="419"/>
      <c r="X320" s="420"/>
      <c r="Y320" s="420"/>
      <c r="Z320" s="420"/>
      <c r="AA320" s="420"/>
      <c r="AB320" s="420"/>
      <c r="AC320" s="420"/>
      <c r="AD320" s="420"/>
      <c r="AE320" s="420"/>
      <c r="AF320" s="420"/>
      <c r="AG320" s="420"/>
      <c r="AH320" s="420"/>
      <c r="AI320" s="421"/>
      <c r="AJ320" s="421"/>
      <c r="AK320" s="421"/>
      <c r="AL320" s="421"/>
      <c r="AM320" s="421"/>
      <c r="AN320" s="421"/>
      <c r="AO320" s="421"/>
      <c r="AP320" s="421"/>
      <c r="AQ320" s="422"/>
      <c r="AR320" s="419"/>
      <c r="AS320" s="419"/>
      <c r="AT320" s="419"/>
      <c r="AU320" s="419"/>
      <c r="AV320" s="419"/>
      <c r="AW320" s="427"/>
      <c r="AX320" s="419"/>
      <c r="AY320" s="419"/>
      <c r="AZ320" s="419"/>
      <c r="BA320" s="419"/>
      <c r="BB320" s="419"/>
      <c r="BC320" s="419"/>
      <c r="BD320" s="419"/>
      <c r="BE320" s="419"/>
      <c r="BF320" s="427"/>
      <c r="BG320" s="419"/>
      <c r="BH320" s="419"/>
      <c r="BI320" s="419"/>
      <c r="BJ320" s="419"/>
      <c r="BK320" s="419"/>
      <c r="BL320" s="419"/>
      <c r="BM320" s="419"/>
      <c r="BN320" s="419"/>
      <c r="BO320" s="427"/>
      <c r="BP320" s="419"/>
      <c r="BQ320" s="419"/>
      <c r="BR320" s="419"/>
      <c r="BS320" s="419"/>
      <c r="BT320" s="419"/>
      <c r="BU320" s="419"/>
      <c r="BV320" s="419"/>
      <c r="BW320" s="419"/>
      <c r="BX320" s="419"/>
      <c r="BY320" s="419"/>
      <c r="BZ320" s="419"/>
      <c r="CA320" s="419"/>
      <c r="CB320" s="419"/>
      <c r="CC320" s="419"/>
      <c r="CD320" s="419"/>
      <c r="CE320" s="419"/>
      <c r="CF320" s="419"/>
      <c r="CG320" s="419"/>
      <c r="CH320" s="419"/>
      <c r="CI320" s="419"/>
      <c r="CJ320" s="419"/>
      <c r="CK320" s="419"/>
      <c r="CL320" s="419"/>
      <c r="CM320" s="419"/>
      <c r="CN320" s="419"/>
      <c r="CO320" s="419"/>
      <c r="CP320" s="419"/>
      <c r="CQ320" s="419"/>
      <c r="CR320" s="419"/>
      <c r="CS320" s="419"/>
      <c r="CT320" s="419"/>
      <c r="CU320" s="419"/>
      <c r="CV320" s="419"/>
      <c r="CW320" s="419"/>
      <c r="CX320" s="419"/>
      <c r="CY320" s="419"/>
      <c r="CZ320" s="419"/>
      <c r="DA320" s="419"/>
      <c r="DB320" s="419"/>
      <c r="DC320" s="419"/>
      <c r="DD320" s="419"/>
      <c r="DE320" s="419"/>
      <c r="DF320" s="419"/>
      <c r="DG320" s="419"/>
      <c r="DH320" s="419"/>
      <c r="DI320" s="419"/>
      <c r="DJ320" s="419"/>
      <c r="DK320" s="419"/>
      <c r="DL320" s="419"/>
      <c r="DM320" s="419"/>
      <c r="DN320" s="419"/>
      <c r="DO320" s="419"/>
      <c r="DP320" s="419"/>
      <c r="DQ320" s="419"/>
      <c r="DR320" s="419"/>
      <c r="DS320" s="419"/>
      <c r="DT320" s="419"/>
      <c r="DU320" s="419"/>
      <c r="DV320" s="419"/>
      <c r="DW320" s="419"/>
      <c r="DX320" s="419"/>
      <c r="DY320" s="419"/>
      <c r="DZ320" s="419"/>
      <c r="EA320" s="419"/>
      <c r="EB320" s="419"/>
      <c r="EC320" s="419"/>
      <c r="ED320" s="419"/>
      <c r="EE320" s="419"/>
      <c r="EF320" s="419"/>
      <c r="GB320" s="419"/>
    </row>
    <row r="321" spans="1:184">
      <c r="A321" s="419"/>
      <c r="B321" s="419"/>
      <c r="C321" s="419"/>
      <c r="D321" s="419"/>
      <c r="E321" s="419"/>
      <c r="F321" s="419"/>
      <c r="G321" s="419"/>
      <c r="H321" s="419"/>
      <c r="I321" s="419"/>
      <c r="J321" s="419"/>
      <c r="K321" s="419"/>
      <c r="L321" s="419"/>
      <c r="M321" s="419"/>
      <c r="N321" s="503"/>
      <c r="O321" s="503"/>
      <c r="P321" s="503"/>
      <c r="Q321" s="503"/>
      <c r="R321" s="503"/>
      <c r="S321" s="503"/>
      <c r="T321" s="426"/>
      <c r="U321" s="419"/>
      <c r="V321" s="419"/>
      <c r="W321" s="419"/>
      <c r="X321" s="420"/>
      <c r="Y321" s="420"/>
      <c r="Z321" s="420"/>
      <c r="AA321" s="420"/>
      <c r="AB321" s="420"/>
      <c r="AC321" s="420"/>
      <c r="AD321" s="420"/>
      <c r="AE321" s="420"/>
      <c r="AF321" s="420"/>
      <c r="AG321" s="420"/>
      <c r="AH321" s="420"/>
      <c r="AI321" s="421"/>
      <c r="AJ321" s="421"/>
      <c r="AK321" s="421"/>
      <c r="AL321" s="421"/>
      <c r="AM321" s="421"/>
      <c r="AN321" s="421"/>
      <c r="AO321" s="421"/>
      <c r="AP321" s="421"/>
      <c r="AQ321" s="422"/>
      <c r="AR321" s="419"/>
      <c r="AS321" s="419"/>
      <c r="AT321" s="419"/>
      <c r="AU321" s="419"/>
      <c r="AV321" s="419"/>
      <c r="AW321" s="427"/>
      <c r="AX321" s="419"/>
      <c r="AY321" s="419"/>
      <c r="AZ321" s="419"/>
      <c r="BA321" s="419"/>
      <c r="BB321" s="419"/>
      <c r="BC321" s="419"/>
      <c r="BD321" s="419"/>
      <c r="BE321" s="419"/>
      <c r="BF321" s="427"/>
      <c r="BG321" s="419"/>
      <c r="BH321" s="419"/>
      <c r="BI321" s="419"/>
      <c r="BJ321" s="419"/>
      <c r="BK321" s="419"/>
      <c r="BL321" s="419"/>
      <c r="BM321" s="419"/>
      <c r="BN321" s="419"/>
      <c r="BO321" s="427"/>
      <c r="BP321" s="419"/>
      <c r="BQ321" s="419"/>
      <c r="BR321" s="419"/>
      <c r="BS321" s="419"/>
      <c r="BT321" s="419"/>
      <c r="BU321" s="419"/>
      <c r="BV321" s="419"/>
      <c r="BW321" s="419"/>
      <c r="BX321" s="419"/>
      <c r="BY321" s="419"/>
      <c r="BZ321" s="419"/>
      <c r="CA321" s="419"/>
      <c r="CB321" s="419"/>
      <c r="CC321" s="419"/>
      <c r="CD321" s="419"/>
      <c r="CE321" s="419"/>
      <c r="CF321" s="419"/>
      <c r="CG321" s="419"/>
      <c r="CH321" s="419"/>
      <c r="CI321" s="419"/>
      <c r="CJ321" s="419"/>
      <c r="CK321" s="419"/>
      <c r="CL321" s="419"/>
      <c r="CM321" s="419"/>
      <c r="CN321" s="419"/>
      <c r="CO321" s="419"/>
      <c r="CP321" s="419"/>
      <c r="CQ321" s="419"/>
      <c r="CR321" s="419"/>
      <c r="CS321" s="419"/>
      <c r="CT321" s="419"/>
      <c r="CU321" s="419"/>
      <c r="CV321" s="419"/>
      <c r="CW321" s="419"/>
      <c r="CX321" s="419"/>
      <c r="CY321" s="419"/>
      <c r="CZ321" s="419"/>
      <c r="DA321" s="419"/>
      <c r="DB321" s="419"/>
      <c r="DC321" s="419"/>
      <c r="DD321" s="419"/>
      <c r="DE321" s="419"/>
      <c r="DF321" s="419"/>
      <c r="DG321" s="419"/>
      <c r="DH321" s="419"/>
      <c r="DI321" s="419"/>
      <c r="DJ321" s="419"/>
      <c r="DK321" s="419"/>
      <c r="DL321" s="419"/>
      <c r="DM321" s="419"/>
      <c r="DN321" s="419"/>
      <c r="DO321" s="419"/>
      <c r="DP321" s="419"/>
      <c r="DQ321" s="419"/>
      <c r="DR321" s="419"/>
      <c r="DS321" s="419"/>
      <c r="DT321" s="419"/>
      <c r="DU321" s="419"/>
      <c r="DV321" s="419"/>
      <c r="DW321" s="419"/>
      <c r="DX321" s="419"/>
      <c r="DY321" s="419"/>
      <c r="DZ321" s="419"/>
      <c r="EA321" s="419"/>
      <c r="EB321" s="419"/>
      <c r="EC321" s="419"/>
      <c r="ED321" s="419"/>
      <c r="EE321" s="419"/>
      <c r="EF321" s="419"/>
      <c r="GB321" s="419"/>
    </row>
    <row r="322" spans="1:184">
      <c r="A322" s="419"/>
      <c r="B322" s="419"/>
      <c r="C322" s="419"/>
      <c r="D322" s="419"/>
      <c r="E322" s="419"/>
      <c r="F322" s="419"/>
      <c r="G322" s="419"/>
      <c r="H322" s="419"/>
      <c r="I322" s="419"/>
      <c r="J322" s="419"/>
      <c r="K322" s="419"/>
      <c r="L322" s="419"/>
      <c r="M322" s="419"/>
      <c r="N322" s="503"/>
      <c r="O322" s="503"/>
      <c r="P322" s="503"/>
      <c r="Q322" s="503"/>
      <c r="R322" s="503"/>
      <c r="S322" s="503"/>
      <c r="T322" s="426"/>
      <c r="U322" s="419"/>
      <c r="V322" s="419"/>
      <c r="W322" s="419"/>
      <c r="X322" s="420"/>
      <c r="Y322" s="420"/>
      <c r="Z322" s="420"/>
      <c r="AA322" s="420"/>
      <c r="AB322" s="420"/>
      <c r="AC322" s="420"/>
      <c r="AD322" s="420"/>
      <c r="AE322" s="420"/>
      <c r="AF322" s="420"/>
      <c r="AG322" s="420"/>
      <c r="AH322" s="420"/>
      <c r="AI322" s="421"/>
      <c r="AJ322" s="421"/>
      <c r="AK322" s="421"/>
      <c r="AL322" s="421"/>
      <c r="AM322" s="421"/>
      <c r="AN322" s="421"/>
      <c r="AO322" s="421"/>
      <c r="AP322" s="421"/>
      <c r="AQ322" s="422"/>
      <c r="AR322" s="419"/>
      <c r="AS322" s="419"/>
      <c r="AT322" s="419"/>
      <c r="AU322" s="419"/>
      <c r="AV322" s="419"/>
      <c r="AW322" s="427"/>
      <c r="AX322" s="419"/>
      <c r="AY322" s="419"/>
      <c r="AZ322" s="419"/>
      <c r="BA322" s="419"/>
      <c r="BB322" s="419"/>
      <c r="BC322" s="419"/>
      <c r="BD322" s="419"/>
      <c r="BE322" s="419"/>
      <c r="BF322" s="427"/>
      <c r="BG322" s="419"/>
      <c r="BH322" s="419"/>
      <c r="BI322" s="419"/>
      <c r="BJ322" s="419"/>
      <c r="BK322" s="419"/>
      <c r="BL322" s="419"/>
      <c r="BM322" s="419"/>
      <c r="BN322" s="419"/>
      <c r="BO322" s="427"/>
      <c r="BP322" s="419"/>
      <c r="BQ322" s="419"/>
      <c r="BR322" s="419"/>
      <c r="BS322" s="419"/>
      <c r="BT322" s="419"/>
      <c r="BU322" s="419"/>
      <c r="BV322" s="419"/>
      <c r="BW322" s="419"/>
      <c r="BX322" s="419"/>
      <c r="BY322" s="419"/>
      <c r="BZ322" s="419"/>
      <c r="CA322" s="419"/>
      <c r="CB322" s="419"/>
      <c r="CC322" s="419"/>
      <c r="CD322" s="419"/>
      <c r="CE322" s="419"/>
      <c r="CF322" s="419"/>
      <c r="CG322" s="419"/>
      <c r="CH322" s="419"/>
      <c r="CI322" s="419"/>
      <c r="CJ322" s="419"/>
      <c r="CK322" s="419"/>
      <c r="CL322" s="419"/>
      <c r="CM322" s="419"/>
      <c r="CN322" s="419"/>
      <c r="CO322" s="419"/>
      <c r="CP322" s="419"/>
      <c r="CQ322" s="419"/>
      <c r="CR322" s="419"/>
      <c r="CS322" s="419"/>
      <c r="CT322" s="419"/>
      <c r="CU322" s="419"/>
      <c r="CV322" s="419"/>
      <c r="CW322" s="419"/>
      <c r="CX322" s="419"/>
      <c r="CY322" s="419"/>
      <c r="CZ322" s="419"/>
      <c r="DA322" s="419"/>
      <c r="DB322" s="419"/>
      <c r="DC322" s="419"/>
      <c r="DD322" s="419"/>
      <c r="DE322" s="419"/>
      <c r="DF322" s="419"/>
      <c r="DG322" s="419"/>
      <c r="DH322" s="419"/>
      <c r="DI322" s="419"/>
      <c r="DJ322" s="419"/>
      <c r="DK322" s="419"/>
      <c r="DL322" s="419"/>
      <c r="DM322" s="419"/>
      <c r="DN322" s="419"/>
      <c r="DO322" s="419"/>
      <c r="DP322" s="419"/>
      <c r="DQ322" s="419"/>
      <c r="DR322" s="419"/>
      <c r="DS322" s="419"/>
      <c r="DT322" s="419"/>
      <c r="DU322" s="419"/>
      <c r="DV322" s="419"/>
      <c r="DW322" s="419"/>
      <c r="DX322" s="419"/>
      <c r="DY322" s="419"/>
      <c r="DZ322" s="419"/>
      <c r="EA322" s="419"/>
      <c r="EB322" s="419"/>
      <c r="EC322" s="419"/>
      <c r="ED322" s="419"/>
      <c r="EE322" s="419"/>
      <c r="EF322" s="419"/>
      <c r="GB322" s="419"/>
    </row>
    <row r="323" spans="1:184">
      <c r="A323" s="419"/>
      <c r="B323" s="419"/>
      <c r="C323" s="419"/>
      <c r="D323" s="419"/>
      <c r="E323" s="419"/>
      <c r="F323" s="419"/>
      <c r="G323" s="419"/>
      <c r="H323" s="419"/>
      <c r="I323" s="419"/>
      <c r="J323" s="419"/>
      <c r="K323" s="419"/>
      <c r="L323" s="419"/>
      <c r="M323" s="419"/>
      <c r="N323" s="503"/>
      <c r="O323" s="503"/>
      <c r="P323" s="503"/>
      <c r="Q323" s="503"/>
      <c r="R323" s="503"/>
      <c r="S323" s="503"/>
      <c r="T323" s="426"/>
      <c r="U323" s="419"/>
      <c r="V323" s="419"/>
      <c r="W323" s="419"/>
      <c r="X323" s="420"/>
      <c r="Y323" s="420"/>
      <c r="Z323" s="420"/>
      <c r="AA323" s="420"/>
      <c r="AB323" s="420"/>
      <c r="AC323" s="420"/>
      <c r="AD323" s="420"/>
      <c r="AE323" s="420"/>
      <c r="AF323" s="420"/>
      <c r="AG323" s="420"/>
      <c r="AH323" s="420"/>
      <c r="AI323" s="421"/>
      <c r="AJ323" s="421"/>
      <c r="AK323" s="421"/>
      <c r="AL323" s="421"/>
      <c r="AM323" s="421"/>
      <c r="AN323" s="421"/>
      <c r="AO323" s="421"/>
      <c r="AP323" s="421"/>
      <c r="AQ323" s="422"/>
      <c r="AR323" s="419"/>
      <c r="AS323" s="419"/>
      <c r="AT323" s="419"/>
      <c r="AU323" s="419"/>
      <c r="AV323" s="419"/>
      <c r="AW323" s="427"/>
      <c r="AX323" s="419"/>
      <c r="AY323" s="419"/>
      <c r="AZ323" s="419"/>
      <c r="BA323" s="419"/>
      <c r="BB323" s="419"/>
      <c r="BC323" s="419"/>
      <c r="BD323" s="419"/>
      <c r="BE323" s="419"/>
      <c r="BF323" s="427"/>
      <c r="BG323" s="419"/>
      <c r="BH323" s="419"/>
      <c r="BI323" s="419"/>
      <c r="BJ323" s="419"/>
      <c r="BK323" s="419"/>
      <c r="BL323" s="419"/>
      <c r="BM323" s="419"/>
      <c r="BN323" s="419"/>
      <c r="BO323" s="427"/>
      <c r="BP323" s="419"/>
      <c r="BQ323" s="419"/>
      <c r="BR323" s="419"/>
      <c r="BS323" s="419"/>
      <c r="BT323" s="419"/>
      <c r="BU323" s="419"/>
      <c r="BV323" s="419"/>
      <c r="BW323" s="419"/>
      <c r="BX323" s="419"/>
      <c r="BY323" s="419"/>
      <c r="BZ323" s="419"/>
      <c r="CA323" s="419"/>
      <c r="CB323" s="419"/>
      <c r="CC323" s="419"/>
      <c r="CD323" s="419"/>
      <c r="CE323" s="419"/>
      <c r="CF323" s="419"/>
      <c r="CG323" s="419"/>
      <c r="CH323" s="419"/>
      <c r="CI323" s="419"/>
      <c r="CJ323" s="419"/>
      <c r="CK323" s="419"/>
      <c r="CL323" s="419"/>
      <c r="CM323" s="419"/>
      <c r="CN323" s="419"/>
      <c r="CO323" s="419"/>
      <c r="CP323" s="419"/>
      <c r="CQ323" s="419"/>
      <c r="CR323" s="419"/>
      <c r="CS323" s="419"/>
      <c r="CT323" s="419"/>
      <c r="CU323" s="419"/>
      <c r="CV323" s="419"/>
      <c r="CW323" s="419"/>
      <c r="CX323" s="419"/>
      <c r="CY323" s="419"/>
      <c r="CZ323" s="419"/>
      <c r="DA323" s="419"/>
      <c r="DB323" s="419"/>
      <c r="DC323" s="419"/>
      <c r="DD323" s="419"/>
      <c r="DE323" s="419"/>
      <c r="DF323" s="419"/>
      <c r="DG323" s="419"/>
      <c r="DH323" s="419"/>
      <c r="DI323" s="419"/>
      <c r="DJ323" s="419"/>
      <c r="DK323" s="419"/>
      <c r="DL323" s="419"/>
      <c r="DM323" s="419"/>
      <c r="DN323" s="419"/>
      <c r="DO323" s="419"/>
      <c r="DP323" s="419"/>
      <c r="DQ323" s="419"/>
      <c r="DR323" s="419"/>
      <c r="DS323" s="419"/>
      <c r="DT323" s="419"/>
      <c r="DU323" s="419"/>
      <c r="DV323" s="419"/>
      <c r="DW323" s="419"/>
      <c r="DX323" s="419"/>
      <c r="DY323" s="419"/>
      <c r="DZ323" s="419"/>
      <c r="EA323" s="419"/>
      <c r="EB323" s="419"/>
      <c r="EC323" s="419"/>
      <c r="ED323" s="419"/>
      <c r="EE323" s="419"/>
      <c r="EF323" s="419"/>
      <c r="GB323" s="419"/>
    </row>
    <row r="324" spans="1:184">
      <c r="A324" s="419"/>
      <c r="B324" s="419"/>
      <c r="C324" s="419"/>
      <c r="D324" s="419"/>
      <c r="E324" s="419"/>
      <c r="F324" s="419"/>
      <c r="G324" s="419"/>
      <c r="H324" s="419"/>
      <c r="I324" s="419"/>
      <c r="J324" s="419"/>
      <c r="K324" s="419"/>
      <c r="L324" s="419"/>
      <c r="M324" s="419"/>
      <c r="N324" s="503"/>
      <c r="O324" s="503"/>
      <c r="P324" s="503"/>
      <c r="Q324" s="503"/>
      <c r="R324" s="503"/>
      <c r="S324" s="503"/>
      <c r="T324" s="426"/>
      <c r="U324" s="419"/>
      <c r="V324" s="419"/>
      <c r="W324" s="419"/>
      <c r="X324" s="420"/>
      <c r="Y324" s="420"/>
      <c r="Z324" s="420"/>
      <c r="AA324" s="420"/>
      <c r="AB324" s="420"/>
      <c r="AC324" s="420"/>
      <c r="AD324" s="420"/>
      <c r="AE324" s="420"/>
      <c r="AF324" s="420"/>
      <c r="AG324" s="420"/>
      <c r="AH324" s="420"/>
      <c r="AI324" s="421"/>
      <c r="AJ324" s="421"/>
      <c r="AK324" s="421"/>
      <c r="AL324" s="421"/>
      <c r="AM324" s="421"/>
      <c r="AN324" s="421"/>
      <c r="AO324" s="421"/>
      <c r="AP324" s="421"/>
      <c r="AQ324" s="422"/>
      <c r="AR324" s="419"/>
      <c r="AS324" s="419"/>
      <c r="AT324" s="419"/>
      <c r="AU324" s="419"/>
      <c r="AV324" s="419"/>
      <c r="AW324" s="427"/>
      <c r="AX324" s="419"/>
      <c r="AY324" s="419"/>
      <c r="AZ324" s="419"/>
      <c r="BA324" s="419"/>
      <c r="BB324" s="419"/>
      <c r="BC324" s="419"/>
      <c r="BD324" s="419"/>
      <c r="BE324" s="419"/>
      <c r="BF324" s="427"/>
      <c r="BG324" s="419"/>
      <c r="BH324" s="419"/>
      <c r="BI324" s="419"/>
      <c r="BJ324" s="419"/>
      <c r="BK324" s="419"/>
      <c r="BL324" s="419"/>
      <c r="BM324" s="419"/>
      <c r="BN324" s="419"/>
      <c r="BO324" s="427"/>
      <c r="BP324" s="419"/>
      <c r="BQ324" s="419"/>
      <c r="BR324" s="419"/>
      <c r="BS324" s="419"/>
      <c r="BT324" s="419"/>
      <c r="BU324" s="419"/>
      <c r="BV324" s="419"/>
      <c r="BW324" s="419"/>
      <c r="BX324" s="419"/>
      <c r="BY324" s="419"/>
      <c r="BZ324" s="419"/>
      <c r="CA324" s="419"/>
      <c r="CB324" s="419"/>
      <c r="CC324" s="419"/>
      <c r="CD324" s="419"/>
      <c r="CE324" s="419"/>
      <c r="CF324" s="419"/>
      <c r="CG324" s="419"/>
      <c r="CH324" s="419"/>
      <c r="CI324" s="419"/>
      <c r="CJ324" s="419"/>
      <c r="CK324" s="419"/>
      <c r="CL324" s="419"/>
      <c r="CM324" s="419"/>
      <c r="CN324" s="419"/>
      <c r="CO324" s="419"/>
      <c r="CP324" s="419"/>
      <c r="CQ324" s="419"/>
      <c r="CR324" s="419"/>
      <c r="CS324" s="419"/>
      <c r="CT324" s="419"/>
      <c r="CU324" s="419"/>
      <c r="CV324" s="419"/>
      <c r="CW324" s="419"/>
      <c r="CX324" s="419"/>
      <c r="CY324" s="419"/>
      <c r="CZ324" s="419"/>
      <c r="DA324" s="419"/>
      <c r="DB324" s="419"/>
      <c r="DC324" s="419"/>
      <c r="DD324" s="419"/>
      <c r="DE324" s="419"/>
      <c r="DF324" s="419"/>
      <c r="DG324" s="419"/>
      <c r="DH324" s="419"/>
      <c r="DI324" s="419"/>
      <c r="DJ324" s="419"/>
      <c r="DK324" s="419"/>
      <c r="DL324" s="419"/>
      <c r="DM324" s="419"/>
      <c r="DN324" s="419"/>
      <c r="DO324" s="419"/>
      <c r="DP324" s="419"/>
      <c r="DQ324" s="419"/>
      <c r="DR324" s="419"/>
      <c r="DS324" s="419"/>
      <c r="DT324" s="419"/>
      <c r="DU324" s="419"/>
      <c r="DV324" s="419"/>
      <c r="DW324" s="419"/>
      <c r="DX324" s="419"/>
      <c r="DY324" s="419"/>
      <c r="DZ324" s="419"/>
      <c r="EA324" s="419"/>
      <c r="EB324" s="419"/>
      <c r="EC324" s="419"/>
      <c r="ED324" s="419"/>
      <c r="EE324" s="419"/>
      <c r="EF324" s="419"/>
      <c r="GB324" s="419"/>
    </row>
    <row r="325" spans="1:184">
      <c r="A325" s="419"/>
      <c r="B325" s="419"/>
      <c r="C325" s="419"/>
      <c r="D325" s="419"/>
      <c r="E325" s="419"/>
      <c r="F325" s="419"/>
      <c r="G325" s="419"/>
      <c r="H325" s="419"/>
      <c r="I325" s="419"/>
      <c r="J325" s="419"/>
      <c r="K325" s="419"/>
      <c r="L325" s="419"/>
      <c r="M325" s="419"/>
      <c r="N325" s="503"/>
      <c r="O325" s="503"/>
      <c r="P325" s="503"/>
      <c r="Q325" s="503"/>
      <c r="R325" s="503"/>
      <c r="S325" s="503"/>
      <c r="T325" s="426"/>
      <c r="U325" s="419"/>
      <c r="V325" s="419"/>
      <c r="W325" s="419"/>
      <c r="X325" s="420"/>
      <c r="Y325" s="420"/>
      <c r="Z325" s="420"/>
      <c r="AA325" s="420"/>
      <c r="AB325" s="420"/>
      <c r="AC325" s="420"/>
      <c r="AD325" s="420"/>
      <c r="AE325" s="420"/>
      <c r="AF325" s="420"/>
      <c r="AG325" s="420"/>
      <c r="AH325" s="420"/>
      <c r="AI325" s="421"/>
      <c r="AJ325" s="421"/>
      <c r="AK325" s="421"/>
      <c r="AL325" s="421"/>
      <c r="AM325" s="421"/>
      <c r="AN325" s="421"/>
      <c r="AO325" s="421"/>
      <c r="AP325" s="421"/>
      <c r="AQ325" s="422"/>
      <c r="AR325" s="419"/>
      <c r="AS325" s="419"/>
      <c r="AT325" s="419"/>
      <c r="AU325" s="419"/>
      <c r="AV325" s="419"/>
      <c r="AW325" s="427"/>
      <c r="AX325" s="419"/>
      <c r="AY325" s="419"/>
      <c r="AZ325" s="419"/>
      <c r="BA325" s="419"/>
      <c r="BB325" s="419"/>
      <c r="BC325" s="419"/>
      <c r="BD325" s="419"/>
      <c r="BE325" s="419"/>
      <c r="BF325" s="427"/>
      <c r="BG325" s="419"/>
      <c r="BH325" s="419"/>
      <c r="BI325" s="419"/>
      <c r="BJ325" s="419"/>
      <c r="BK325" s="419"/>
      <c r="BL325" s="419"/>
      <c r="BM325" s="419"/>
      <c r="BN325" s="419"/>
      <c r="BO325" s="427"/>
      <c r="BP325" s="419"/>
      <c r="BQ325" s="419"/>
      <c r="BR325" s="419"/>
      <c r="BS325" s="419"/>
      <c r="BT325" s="419"/>
      <c r="BU325" s="419"/>
      <c r="BV325" s="419"/>
      <c r="BW325" s="419"/>
      <c r="BX325" s="419"/>
      <c r="BY325" s="419"/>
      <c r="BZ325" s="419"/>
      <c r="CA325" s="419"/>
      <c r="CB325" s="419"/>
      <c r="CC325" s="419"/>
      <c r="CD325" s="419"/>
      <c r="CE325" s="419"/>
      <c r="CF325" s="419"/>
      <c r="CG325" s="419"/>
      <c r="CH325" s="419"/>
      <c r="CI325" s="419"/>
      <c r="CJ325" s="419"/>
      <c r="CK325" s="419"/>
      <c r="CL325" s="419"/>
      <c r="CM325" s="419"/>
      <c r="CN325" s="419"/>
      <c r="CO325" s="419"/>
      <c r="CP325" s="419"/>
      <c r="CQ325" s="419"/>
      <c r="CR325" s="419"/>
      <c r="CS325" s="419"/>
      <c r="CT325" s="419"/>
      <c r="CU325" s="419"/>
      <c r="CV325" s="419"/>
      <c r="CW325" s="419"/>
      <c r="CX325" s="419"/>
      <c r="CY325" s="419"/>
      <c r="CZ325" s="419"/>
      <c r="DA325" s="419"/>
      <c r="DB325" s="419"/>
      <c r="DC325" s="419"/>
      <c r="DD325" s="419"/>
      <c r="DE325" s="419"/>
      <c r="DF325" s="419"/>
      <c r="DG325" s="419"/>
      <c r="DH325" s="419"/>
      <c r="DI325" s="419"/>
      <c r="DJ325" s="419"/>
      <c r="DK325" s="419"/>
      <c r="DL325" s="419"/>
      <c r="DM325" s="419"/>
      <c r="DN325" s="419"/>
      <c r="DO325" s="419"/>
      <c r="DP325" s="419"/>
      <c r="DQ325" s="419"/>
      <c r="DR325" s="419"/>
      <c r="DS325" s="419"/>
      <c r="DT325" s="419"/>
      <c r="DU325" s="419"/>
      <c r="DV325" s="419"/>
      <c r="DW325" s="419"/>
      <c r="DX325" s="419"/>
      <c r="DY325" s="419"/>
      <c r="DZ325" s="419"/>
      <c r="EA325" s="419"/>
      <c r="EB325" s="419"/>
      <c r="EC325" s="419"/>
      <c r="ED325" s="419"/>
      <c r="EE325" s="419"/>
      <c r="EF325" s="419"/>
      <c r="GB325" s="419"/>
    </row>
    <row r="326" spans="1:184">
      <c r="A326" s="419"/>
      <c r="B326" s="419"/>
      <c r="C326" s="419"/>
      <c r="D326" s="419"/>
      <c r="E326" s="419"/>
      <c r="F326" s="419"/>
      <c r="G326" s="419"/>
      <c r="H326" s="419"/>
      <c r="I326" s="419"/>
      <c r="J326" s="419"/>
      <c r="K326" s="419"/>
      <c r="L326" s="419"/>
      <c r="M326" s="419"/>
      <c r="N326" s="503"/>
      <c r="O326" s="503"/>
      <c r="P326" s="503"/>
      <c r="Q326" s="503"/>
      <c r="R326" s="503"/>
      <c r="S326" s="503"/>
      <c r="T326" s="426"/>
      <c r="U326" s="419"/>
      <c r="V326" s="419"/>
      <c r="W326" s="419"/>
      <c r="X326" s="420"/>
      <c r="Y326" s="420"/>
      <c r="Z326" s="420"/>
      <c r="AA326" s="420"/>
      <c r="AB326" s="420"/>
      <c r="AC326" s="420"/>
      <c r="AD326" s="420"/>
      <c r="AE326" s="420"/>
      <c r="AF326" s="420"/>
      <c r="AG326" s="420"/>
      <c r="AH326" s="420"/>
      <c r="AI326" s="421"/>
      <c r="AJ326" s="421"/>
      <c r="AK326" s="421"/>
      <c r="AL326" s="421"/>
      <c r="AM326" s="421"/>
      <c r="AN326" s="421"/>
      <c r="AO326" s="421"/>
      <c r="AP326" s="421"/>
      <c r="AQ326" s="422"/>
      <c r="AR326" s="419"/>
      <c r="AS326" s="419"/>
      <c r="AT326" s="419"/>
      <c r="AU326" s="419"/>
      <c r="AV326" s="419"/>
      <c r="AW326" s="427"/>
      <c r="AX326" s="419"/>
      <c r="AY326" s="419"/>
      <c r="AZ326" s="419"/>
      <c r="BA326" s="419"/>
      <c r="BB326" s="419"/>
      <c r="BC326" s="419"/>
      <c r="BD326" s="419"/>
      <c r="BE326" s="419"/>
      <c r="BF326" s="427"/>
      <c r="BG326" s="419"/>
      <c r="BH326" s="419"/>
      <c r="BI326" s="419"/>
      <c r="BJ326" s="419"/>
      <c r="BK326" s="419"/>
      <c r="BL326" s="419"/>
      <c r="BM326" s="419"/>
      <c r="BN326" s="419"/>
      <c r="BO326" s="427"/>
      <c r="BP326" s="419"/>
      <c r="BQ326" s="419"/>
      <c r="BR326" s="419"/>
      <c r="BS326" s="419"/>
      <c r="BT326" s="419"/>
      <c r="BU326" s="419"/>
      <c r="BV326" s="419"/>
      <c r="BW326" s="419"/>
      <c r="BX326" s="419"/>
      <c r="BY326" s="419"/>
      <c r="BZ326" s="419"/>
      <c r="CA326" s="419"/>
      <c r="CB326" s="419"/>
      <c r="CC326" s="419"/>
      <c r="CD326" s="419"/>
      <c r="CE326" s="419"/>
      <c r="CF326" s="419"/>
      <c r="CG326" s="419"/>
      <c r="CH326" s="419"/>
      <c r="CI326" s="419"/>
      <c r="CJ326" s="419"/>
      <c r="CK326" s="419"/>
      <c r="CL326" s="419"/>
      <c r="CM326" s="419"/>
      <c r="CN326" s="419"/>
      <c r="CO326" s="419"/>
      <c r="CP326" s="419"/>
      <c r="CQ326" s="419"/>
      <c r="CR326" s="419"/>
      <c r="CS326" s="419"/>
      <c r="CT326" s="419"/>
      <c r="CU326" s="419"/>
      <c r="CV326" s="419"/>
      <c r="CW326" s="419"/>
      <c r="CX326" s="419"/>
      <c r="CY326" s="419"/>
      <c r="CZ326" s="419"/>
      <c r="DA326" s="419"/>
      <c r="DB326" s="419"/>
      <c r="DC326" s="419"/>
      <c r="DD326" s="419"/>
      <c r="DE326" s="419"/>
      <c r="DF326" s="419"/>
      <c r="DG326" s="419"/>
      <c r="DH326" s="419"/>
      <c r="DI326" s="419"/>
      <c r="DJ326" s="419"/>
      <c r="DK326" s="419"/>
      <c r="DL326" s="419"/>
      <c r="DM326" s="419"/>
      <c r="DN326" s="419"/>
      <c r="DO326" s="419"/>
      <c r="DP326" s="419"/>
      <c r="DQ326" s="419"/>
      <c r="DR326" s="419"/>
      <c r="DS326" s="419"/>
      <c r="DT326" s="419"/>
      <c r="DU326" s="419"/>
      <c r="DV326" s="419"/>
      <c r="DW326" s="419"/>
      <c r="DX326" s="419"/>
      <c r="DY326" s="419"/>
      <c r="DZ326" s="419"/>
      <c r="EA326" s="419"/>
      <c r="EB326" s="419"/>
      <c r="EC326" s="419"/>
      <c r="ED326" s="419"/>
      <c r="EE326" s="419"/>
      <c r="EF326" s="419"/>
      <c r="GB326" s="419"/>
    </row>
    <row r="327" spans="1:184">
      <c r="A327" s="419"/>
      <c r="B327" s="419"/>
      <c r="C327" s="419"/>
      <c r="D327" s="419"/>
      <c r="E327" s="419"/>
      <c r="F327" s="419"/>
      <c r="G327" s="419"/>
      <c r="H327" s="419"/>
      <c r="I327" s="419"/>
      <c r="J327" s="419"/>
      <c r="K327" s="419"/>
      <c r="L327" s="419"/>
      <c r="M327" s="419"/>
      <c r="N327" s="503"/>
      <c r="O327" s="503"/>
      <c r="P327" s="503"/>
      <c r="Q327" s="503"/>
      <c r="R327" s="503"/>
      <c r="S327" s="503"/>
      <c r="T327" s="426"/>
      <c r="U327" s="419"/>
      <c r="V327" s="419"/>
      <c r="W327" s="419"/>
      <c r="X327" s="420"/>
      <c r="Y327" s="420"/>
      <c r="Z327" s="420"/>
      <c r="AA327" s="420"/>
      <c r="AB327" s="420"/>
      <c r="AC327" s="420"/>
      <c r="AD327" s="420"/>
      <c r="AE327" s="420"/>
      <c r="AF327" s="420"/>
      <c r="AG327" s="420"/>
      <c r="AH327" s="420"/>
      <c r="AI327" s="421"/>
      <c r="AJ327" s="421"/>
      <c r="AK327" s="421"/>
      <c r="AL327" s="421"/>
      <c r="AM327" s="421"/>
      <c r="AN327" s="421"/>
      <c r="AO327" s="421"/>
      <c r="AP327" s="421"/>
      <c r="AQ327" s="422"/>
      <c r="AR327" s="419"/>
      <c r="AS327" s="419"/>
      <c r="AT327" s="419"/>
      <c r="AU327" s="419"/>
      <c r="AV327" s="419"/>
      <c r="AW327" s="427"/>
      <c r="AX327" s="419"/>
      <c r="AY327" s="419"/>
      <c r="AZ327" s="419"/>
      <c r="BA327" s="419"/>
      <c r="BB327" s="419"/>
      <c r="BC327" s="419"/>
      <c r="BD327" s="419"/>
      <c r="BE327" s="419"/>
      <c r="BF327" s="427"/>
      <c r="BG327" s="419"/>
      <c r="BH327" s="419"/>
      <c r="BI327" s="419"/>
      <c r="BJ327" s="419"/>
      <c r="BK327" s="419"/>
      <c r="BL327" s="419"/>
      <c r="BM327" s="419"/>
      <c r="BN327" s="419"/>
      <c r="BO327" s="427"/>
      <c r="BP327" s="419"/>
      <c r="BQ327" s="419"/>
      <c r="BR327" s="419"/>
      <c r="BS327" s="419"/>
      <c r="BT327" s="419"/>
      <c r="BU327" s="419"/>
      <c r="BV327" s="419"/>
      <c r="BW327" s="419"/>
      <c r="BX327" s="419"/>
      <c r="BY327" s="419"/>
      <c r="BZ327" s="419"/>
      <c r="CA327" s="419"/>
      <c r="CB327" s="419"/>
      <c r="CC327" s="419"/>
      <c r="CD327" s="419"/>
      <c r="CE327" s="419"/>
      <c r="CF327" s="419"/>
      <c r="CG327" s="419"/>
      <c r="CH327" s="419"/>
      <c r="CI327" s="419"/>
      <c r="CJ327" s="419"/>
      <c r="CK327" s="419"/>
      <c r="CL327" s="419"/>
      <c r="CM327" s="419"/>
      <c r="CN327" s="419"/>
      <c r="CO327" s="419"/>
      <c r="CP327" s="419"/>
      <c r="CQ327" s="419"/>
      <c r="CR327" s="419"/>
      <c r="CS327" s="419"/>
      <c r="CT327" s="419"/>
      <c r="CU327" s="419"/>
      <c r="CV327" s="419"/>
      <c r="CW327" s="419"/>
      <c r="CX327" s="419"/>
      <c r="CY327" s="419"/>
      <c r="CZ327" s="419"/>
      <c r="DA327" s="419"/>
      <c r="DB327" s="419"/>
      <c r="DC327" s="419"/>
      <c r="DD327" s="419"/>
      <c r="DE327" s="419"/>
      <c r="DF327" s="419"/>
      <c r="DG327" s="419"/>
      <c r="DH327" s="419"/>
      <c r="DI327" s="419"/>
      <c r="DJ327" s="419"/>
      <c r="DK327" s="419"/>
      <c r="DL327" s="419"/>
      <c r="DM327" s="419"/>
      <c r="DN327" s="419"/>
      <c r="DO327" s="419"/>
      <c r="DP327" s="419"/>
      <c r="DQ327" s="419"/>
      <c r="DR327" s="419"/>
      <c r="DS327" s="419"/>
      <c r="DT327" s="419"/>
      <c r="DU327" s="419"/>
      <c r="DV327" s="419"/>
      <c r="DW327" s="419"/>
      <c r="DX327" s="419"/>
      <c r="DY327" s="419"/>
      <c r="DZ327" s="419"/>
      <c r="EA327" s="419"/>
      <c r="EB327" s="419"/>
      <c r="EC327" s="419"/>
      <c r="ED327" s="419"/>
      <c r="EE327" s="419"/>
      <c r="EF327" s="419"/>
      <c r="GB327" s="419"/>
    </row>
    <row r="328" spans="1:184">
      <c r="A328" s="419"/>
      <c r="B328" s="419"/>
      <c r="C328" s="419"/>
      <c r="D328" s="419"/>
      <c r="E328" s="419"/>
      <c r="F328" s="419"/>
      <c r="G328" s="419"/>
      <c r="H328" s="419"/>
      <c r="I328" s="419"/>
      <c r="J328" s="419"/>
      <c r="K328" s="419"/>
      <c r="L328" s="419"/>
      <c r="M328" s="419"/>
      <c r="N328" s="503"/>
      <c r="O328" s="503"/>
      <c r="P328" s="503"/>
      <c r="Q328" s="503"/>
      <c r="R328" s="503"/>
      <c r="S328" s="503"/>
      <c r="T328" s="426"/>
      <c r="U328" s="419"/>
      <c r="V328" s="419"/>
      <c r="W328" s="419"/>
      <c r="X328" s="420"/>
      <c r="Y328" s="420"/>
      <c r="Z328" s="420"/>
      <c r="AA328" s="420"/>
      <c r="AB328" s="420"/>
      <c r="AC328" s="420"/>
      <c r="AD328" s="420"/>
      <c r="AE328" s="420"/>
      <c r="AF328" s="420"/>
      <c r="AG328" s="420"/>
      <c r="AH328" s="420"/>
      <c r="AI328" s="421"/>
      <c r="AJ328" s="421"/>
      <c r="AK328" s="421"/>
      <c r="AL328" s="421"/>
      <c r="AM328" s="421"/>
      <c r="AN328" s="421"/>
      <c r="AO328" s="421"/>
      <c r="AP328" s="421"/>
      <c r="AQ328" s="422"/>
      <c r="AR328" s="419"/>
      <c r="AS328" s="419"/>
      <c r="AT328" s="419"/>
      <c r="AU328" s="419"/>
      <c r="AV328" s="419"/>
      <c r="AW328" s="427"/>
      <c r="AX328" s="419"/>
      <c r="AY328" s="419"/>
      <c r="AZ328" s="419"/>
      <c r="BA328" s="419"/>
      <c r="BB328" s="419"/>
      <c r="BC328" s="419"/>
      <c r="BD328" s="419"/>
      <c r="BE328" s="419"/>
      <c r="BF328" s="427"/>
      <c r="BG328" s="419"/>
      <c r="BH328" s="419"/>
      <c r="BI328" s="419"/>
      <c r="BJ328" s="419"/>
      <c r="BK328" s="419"/>
      <c r="BL328" s="419"/>
      <c r="BM328" s="419"/>
      <c r="BN328" s="419"/>
      <c r="BO328" s="427"/>
      <c r="BP328" s="419"/>
      <c r="BQ328" s="419"/>
      <c r="BR328" s="419"/>
      <c r="BS328" s="419"/>
      <c r="BT328" s="419"/>
      <c r="BU328" s="419"/>
      <c r="BV328" s="419"/>
      <c r="BW328" s="419"/>
      <c r="BX328" s="419"/>
      <c r="BY328" s="419"/>
      <c r="BZ328" s="419"/>
      <c r="CA328" s="419"/>
      <c r="CB328" s="419"/>
      <c r="CC328" s="419"/>
      <c r="CD328" s="419"/>
      <c r="CE328" s="419"/>
      <c r="CF328" s="419"/>
      <c r="CG328" s="419"/>
      <c r="CH328" s="419"/>
      <c r="CI328" s="419"/>
      <c r="CJ328" s="419"/>
      <c r="CK328" s="419"/>
      <c r="CL328" s="419"/>
      <c r="CM328" s="419"/>
      <c r="CN328" s="419"/>
      <c r="CO328" s="419"/>
      <c r="CP328" s="419"/>
      <c r="CQ328" s="419"/>
      <c r="CR328" s="419"/>
      <c r="CS328" s="419"/>
      <c r="CT328" s="419"/>
      <c r="CU328" s="419"/>
      <c r="CV328" s="419"/>
      <c r="CW328" s="419"/>
      <c r="CX328" s="419"/>
      <c r="CY328" s="419"/>
      <c r="CZ328" s="419"/>
      <c r="DA328" s="419"/>
      <c r="DB328" s="419"/>
      <c r="DC328" s="419"/>
      <c r="DD328" s="419"/>
      <c r="DE328" s="419"/>
      <c r="DF328" s="419"/>
      <c r="DG328" s="419"/>
      <c r="DH328" s="419"/>
      <c r="DI328" s="419"/>
      <c r="DJ328" s="419"/>
      <c r="DK328" s="419"/>
      <c r="DL328" s="419"/>
      <c r="DM328" s="419"/>
      <c r="DN328" s="419"/>
      <c r="DO328" s="419"/>
      <c r="DP328" s="419"/>
      <c r="DQ328" s="419"/>
      <c r="DR328" s="419"/>
      <c r="DS328" s="419"/>
      <c r="DT328" s="419"/>
      <c r="DU328" s="419"/>
      <c r="DV328" s="419"/>
      <c r="DW328" s="419"/>
      <c r="DX328" s="419"/>
      <c r="DY328" s="419"/>
      <c r="DZ328" s="419"/>
      <c r="EA328" s="419"/>
      <c r="EB328" s="419"/>
      <c r="EC328" s="419"/>
      <c r="ED328" s="419"/>
      <c r="EE328" s="419"/>
      <c r="EF328" s="419"/>
      <c r="GB328" s="419"/>
    </row>
    <row r="329" spans="1:184">
      <c r="A329" s="419"/>
      <c r="B329" s="419"/>
      <c r="C329" s="419"/>
      <c r="D329" s="419"/>
      <c r="E329" s="419"/>
      <c r="F329" s="419"/>
      <c r="G329" s="419"/>
      <c r="H329" s="419"/>
      <c r="I329" s="419"/>
      <c r="J329" s="419"/>
      <c r="K329" s="419"/>
      <c r="L329" s="419"/>
      <c r="M329" s="419"/>
      <c r="N329" s="503"/>
      <c r="O329" s="503"/>
      <c r="P329" s="503"/>
      <c r="Q329" s="503"/>
      <c r="R329" s="503"/>
      <c r="S329" s="503"/>
      <c r="T329" s="426"/>
      <c r="U329" s="419"/>
      <c r="V329" s="419"/>
      <c r="W329" s="419"/>
      <c r="X329" s="420"/>
      <c r="Y329" s="420"/>
      <c r="Z329" s="420"/>
      <c r="AA329" s="420"/>
      <c r="AB329" s="420"/>
      <c r="AC329" s="420"/>
      <c r="AD329" s="420"/>
      <c r="AE329" s="420"/>
      <c r="AF329" s="420"/>
      <c r="AG329" s="420"/>
      <c r="AH329" s="420"/>
      <c r="AI329" s="421"/>
      <c r="AJ329" s="421"/>
      <c r="AK329" s="421"/>
      <c r="AL329" s="421"/>
      <c r="AM329" s="421"/>
      <c r="AN329" s="421"/>
      <c r="AO329" s="421"/>
      <c r="AP329" s="421"/>
      <c r="AQ329" s="422"/>
      <c r="AR329" s="419"/>
      <c r="AS329" s="419"/>
      <c r="AT329" s="419"/>
      <c r="AU329" s="419"/>
      <c r="AV329" s="419"/>
      <c r="AW329" s="427"/>
      <c r="AX329" s="419"/>
      <c r="AY329" s="419"/>
      <c r="AZ329" s="419"/>
      <c r="BA329" s="419"/>
      <c r="BB329" s="419"/>
      <c r="BC329" s="419"/>
      <c r="BD329" s="419"/>
      <c r="BE329" s="419"/>
      <c r="BF329" s="427"/>
      <c r="BG329" s="419"/>
      <c r="BH329" s="419"/>
      <c r="BI329" s="419"/>
      <c r="BJ329" s="419"/>
      <c r="BK329" s="419"/>
      <c r="BL329" s="419"/>
      <c r="BM329" s="419"/>
      <c r="BN329" s="419"/>
      <c r="BO329" s="427"/>
      <c r="BP329" s="419"/>
      <c r="BQ329" s="419"/>
      <c r="BR329" s="419"/>
      <c r="BS329" s="419"/>
      <c r="BT329" s="419"/>
      <c r="BU329" s="419"/>
      <c r="BV329" s="419"/>
      <c r="BW329" s="419"/>
      <c r="BX329" s="419"/>
      <c r="BY329" s="419"/>
      <c r="BZ329" s="419"/>
      <c r="CA329" s="419"/>
      <c r="CB329" s="419"/>
      <c r="CC329" s="419"/>
      <c r="CD329" s="419"/>
      <c r="CE329" s="419"/>
      <c r="CF329" s="419"/>
      <c r="CG329" s="419"/>
      <c r="CH329" s="419"/>
      <c r="CI329" s="419"/>
      <c r="CJ329" s="419"/>
      <c r="CK329" s="419"/>
      <c r="CL329" s="419"/>
      <c r="CM329" s="419"/>
      <c r="CN329" s="419"/>
      <c r="CO329" s="419"/>
      <c r="CP329" s="419"/>
      <c r="CQ329" s="419"/>
      <c r="CR329" s="419"/>
      <c r="CS329" s="419"/>
      <c r="CT329" s="419"/>
      <c r="CU329" s="419"/>
      <c r="CV329" s="419"/>
      <c r="CW329" s="419"/>
      <c r="CX329" s="419"/>
      <c r="CY329" s="419"/>
      <c r="CZ329" s="419"/>
      <c r="DA329" s="419"/>
      <c r="DB329" s="419"/>
      <c r="DC329" s="419"/>
      <c r="DD329" s="419"/>
      <c r="DE329" s="419"/>
      <c r="DF329" s="419"/>
      <c r="DG329" s="419"/>
      <c r="DH329" s="419"/>
      <c r="DI329" s="419"/>
      <c r="DJ329" s="419"/>
      <c r="DK329" s="419"/>
      <c r="DL329" s="419"/>
      <c r="DM329" s="419"/>
      <c r="DN329" s="419"/>
      <c r="DO329" s="419"/>
      <c r="DP329" s="419"/>
      <c r="DQ329" s="419"/>
      <c r="DR329" s="419"/>
      <c r="DS329" s="419"/>
      <c r="DT329" s="419"/>
      <c r="DU329" s="419"/>
      <c r="DV329" s="419"/>
      <c r="DW329" s="419"/>
      <c r="DX329" s="419"/>
      <c r="DY329" s="419"/>
      <c r="DZ329" s="419"/>
      <c r="EA329" s="419"/>
      <c r="EB329" s="419"/>
      <c r="EC329" s="419"/>
      <c r="ED329" s="419"/>
      <c r="EE329" s="419"/>
      <c r="EF329" s="419"/>
      <c r="GB329" s="419"/>
    </row>
    <row r="330" spans="1:184">
      <c r="A330" s="419"/>
      <c r="B330" s="419"/>
      <c r="C330" s="419"/>
      <c r="D330" s="419"/>
      <c r="E330" s="419"/>
      <c r="F330" s="419"/>
      <c r="G330" s="419"/>
      <c r="H330" s="419"/>
      <c r="I330" s="419"/>
      <c r="J330" s="419"/>
      <c r="K330" s="419"/>
      <c r="L330" s="419"/>
      <c r="M330" s="419"/>
      <c r="N330" s="503"/>
      <c r="O330" s="503"/>
      <c r="P330" s="503"/>
      <c r="Q330" s="503"/>
      <c r="R330" s="503"/>
      <c r="S330" s="503"/>
      <c r="T330" s="426"/>
      <c r="U330" s="419"/>
      <c r="V330" s="419"/>
      <c r="W330" s="419"/>
      <c r="X330" s="420"/>
      <c r="Y330" s="420"/>
      <c r="Z330" s="420"/>
      <c r="AA330" s="420"/>
      <c r="AB330" s="420"/>
      <c r="AC330" s="420"/>
      <c r="AD330" s="420"/>
      <c r="AE330" s="420"/>
      <c r="AF330" s="420"/>
      <c r="AG330" s="420"/>
      <c r="AH330" s="420"/>
      <c r="AI330" s="421"/>
      <c r="AJ330" s="421"/>
      <c r="AK330" s="421"/>
      <c r="AL330" s="421"/>
      <c r="AM330" s="421"/>
      <c r="AN330" s="421"/>
      <c r="AO330" s="421"/>
      <c r="AP330" s="421"/>
      <c r="AQ330" s="422"/>
      <c r="AR330" s="419"/>
      <c r="AS330" s="419"/>
      <c r="AT330" s="419"/>
      <c r="AU330" s="419"/>
      <c r="AV330" s="419"/>
      <c r="AW330" s="427"/>
      <c r="AX330" s="419"/>
      <c r="AY330" s="419"/>
      <c r="AZ330" s="419"/>
      <c r="BA330" s="419"/>
      <c r="BB330" s="419"/>
      <c r="BC330" s="419"/>
      <c r="BD330" s="419"/>
      <c r="BE330" s="419"/>
      <c r="BF330" s="427"/>
      <c r="BG330" s="419"/>
      <c r="BH330" s="419"/>
      <c r="BI330" s="419"/>
      <c r="BJ330" s="419"/>
      <c r="BK330" s="419"/>
      <c r="BL330" s="419"/>
      <c r="BM330" s="419"/>
      <c r="BN330" s="419"/>
      <c r="BO330" s="427"/>
      <c r="BP330" s="419"/>
      <c r="BQ330" s="419"/>
      <c r="BR330" s="419"/>
      <c r="BS330" s="419"/>
      <c r="BT330" s="419"/>
      <c r="BU330" s="419"/>
      <c r="BV330" s="419"/>
      <c r="BW330" s="419"/>
      <c r="BX330" s="419"/>
      <c r="BY330" s="419"/>
      <c r="BZ330" s="419"/>
      <c r="CA330" s="419"/>
      <c r="CB330" s="419"/>
      <c r="CC330" s="419"/>
      <c r="CD330" s="419"/>
      <c r="CE330" s="419"/>
      <c r="CF330" s="419"/>
      <c r="CG330" s="419"/>
      <c r="CH330" s="419"/>
      <c r="CI330" s="419"/>
      <c r="CJ330" s="419"/>
      <c r="CK330" s="419"/>
      <c r="CL330" s="419"/>
      <c r="CM330" s="419"/>
      <c r="CN330" s="419"/>
      <c r="CO330" s="419"/>
      <c r="CP330" s="419"/>
      <c r="CQ330" s="419"/>
      <c r="CR330" s="419"/>
      <c r="CS330" s="419"/>
      <c r="CT330" s="419"/>
      <c r="CU330" s="419"/>
      <c r="CV330" s="419"/>
      <c r="CW330" s="419"/>
      <c r="CX330" s="419"/>
      <c r="CY330" s="419"/>
      <c r="CZ330" s="419"/>
      <c r="DA330" s="419"/>
      <c r="DB330" s="419"/>
      <c r="DC330" s="419"/>
      <c r="DD330" s="419"/>
      <c r="DE330" s="419"/>
      <c r="DF330" s="419"/>
      <c r="DG330" s="419"/>
      <c r="DH330" s="419"/>
      <c r="DI330" s="419"/>
      <c r="DJ330" s="419"/>
      <c r="DK330" s="419"/>
      <c r="DL330" s="419"/>
      <c r="DM330" s="419"/>
      <c r="DN330" s="419"/>
      <c r="DO330" s="419"/>
      <c r="DP330" s="419"/>
      <c r="DQ330" s="419"/>
      <c r="DR330" s="419"/>
      <c r="DS330" s="419"/>
      <c r="DT330" s="419"/>
      <c r="DU330" s="419"/>
      <c r="DV330" s="419"/>
      <c r="DW330" s="419"/>
      <c r="DX330" s="419"/>
      <c r="DY330" s="419"/>
      <c r="DZ330" s="419"/>
      <c r="EA330" s="419"/>
      <c r="EB330" s="419"/>
      <c r="EC330" s="419"/>
      <c r="ED330" s="419"/>
      <c r="EE330" s="419"/>
      <c r="EF330" s="419"/>
      <c r="GB330" s="419"/>
    </row>
    <row r="331" spans="1:184">
      <c r="A331" s="419"/>
      <c r="B331" s="419"/>
      <c r="C331" s="419"/>
      <c r="D331" s="419"/>
      <c r="E331" s="419"/>
      <c r="F331" s="419"/>
      <c r="G331" s="419"/>
      <c r="H331" s="419"/>
      <c r="I331" s="419"/>
      <c r="J331" s="419"/>
      <c r="K331" s="419"/>
      <c r="L331" s="419"/>
      <c r="M331" s="419"/>
      <c r="N331" s="503"/>
      <c r="O331" s="503"/>
      <c r="P331" s="503"/>
      <c r="Q331" s="503"/>
      <c r="R331" s="503"/>
      <c r="S331" s="503"/>
      <c r="T331" s="426"/>
      <c r="U331" s="419"/>
      <c r="V331" s="419"/>
      <c r="W331" s="419"/>
      <c r="X331" s="427"/>
      <c r="Y331" s="427"/>
      <c r="Z331" s="427"/>
      <c r="AA331" s="427"/>
      <c r="AB331" s="427"/>
      <c r="AC331" s="427"/>
      <c r="AD331" s="427"/>
      <c r="AE331" s="427"/>
      <c r="AF331" s="427"/>
      <c r="AG331" s="427"/>
      <c r="AH331" s="420"/>
      <c r="AI331" s="421"/>
      <c r="AJ331" s="421"/>
      <c r="AK331" s="421"/>
      <c r="AL331" s="421"/>
      <c r="AM331" s="421"/>
      <c r="AN331" s="421"/>
      <c r="AO331" s="421"/>
      <c r="AP331" s="421"/>
      <c r="AQ331" s="422"/>
      <c r="AR331" s="419"/>
      <c r="AS331" s="419"/>
      <c r="AT331" s="419"/>
      <c r="AU331" s="419"/>
      <c r="AV331" s="419"/>
      <c r="AW331" s="427"/>
      <c r="AX331" s="419"/>
      <c r="AY331" s="419"/>
      <c r="AZ331" s="419"/>
      <c r="BA331" s="419"/>
      <c r="BB331" s="419"/>
      <c r="BC331" s="419"/>
      <c r="BD331" s="419"/>
      <c r="BE331" s="419"/>
      <c r="BF331" s="427"/>
      <c r="BG331" s="419"/>
      <c r="BH331" s="419"/>
      <c r="BI331" s="419"/>
      <c r="BJ331" s="419"/>
      <c r="BK331" s="419"/>
      <c r="BL331" s="419"/>
      <c r="BM331" s="419"/>
      <c r="BN331" s="419"/>
      <c r="BO331" s="427"/>
      <c r="BP331" s="419"/>
      <c r="BQ331" s="419"/>
      <c r="BR331" s="419"/>
      <c r="BS331" s="419"/>
      <c r="BT331" s="419"/>
      <c r="BU331" s="419"/>
      <c r="BV331" s="419"/>
      <c r="BW331" s="419"/>
      <c r="BX331" s="419"/>
      <c r="BY331" s="419"/>
      <c r="BZ331" s="419"/>
      <c r="CA331" s="419"/>
      <c r="CB331" s="419"/>
      <c r="CC331" s="419"/>
      <c r="CD331" s="419"/>
      <c r="CE331" s="419"/>
      <c r="CF331" s="419"/>
      <c r="CG331" s="419"/>
      <c r="CH331" s="419"/>
      <c r="CI331" s="419"/>
      <c r="CJ331" s="419"/>
      <c r="CK331" s="419"/>
      <c r="CL331" s="419"/>
      <c r="CM331" s="419"/>
      <c r="CN331" s="419"/>
      <c r="CO331" s="419"/>
      <c r="CP331" s="419"/>
      <c r="CQ331" s="419"/>
      <c r="CR331" s="419"/>
      <c r="CS331" s="419"/>
      <c r="CT331" s="419"/>
      <c r="CU331" s="419"/>
      <c r="CV331" s="419"/>
      <c r="CW331" s="419"/>
      <c r="CX331" s="419"/>
      <c r="CY331" s="419"/>
      <c r="CZ331" s="419"/>
      <c r="DA331" s="419"/>
      <c r="DB331" s="419"/>
      <c r="DC331" s="419"/>
      <c r="DD331" s="419"/>
      <c r="DE331" s="419"/>
      <c r="DF331" s="419"/>
      <c r="DG331" s="419"/>
      <c r="DH331" s="419"/>
      <c r="DI331" s="419"/>
      <c r="DJ331" s="419"/>
      <c r="DK331" s="419"/>
      <c r="DL331" s="419"/>
      <c r="DM331" s="419"/>
      <c r="DN331" s="419"/>
      <c r="DO331" s="419"/>
      <c r="DP331" s="419"/>
      <c r="DQ331" s="419"/>
      <c r="DR331" s="419"/>
      <c r="DS331" s="419"/>
      <c r="DT331" s="419"/>
      <c r="DU331" s="419"/>
      <c r="DV331" s="419"/>
      <c r="DW331" s="419"/>
      <c r="DX331" s="419"/>
      <c r="DY331" s="419"/>
      <c r="DZ331" s="419"/>
      <c r="EA331" s="419"/>
      <c r="EB331" s="419"/>
      <c r="EC331" s="419"/>
      <c r="ED331" s="419"/>
      <c r="EE331" s="419"/>
      <c r="EF331" s="419"/>
      <c r="GB331" s="419"/>
    </row>
    <row r="332" spans="1:184">
      <c r="A332" s="419"/>
      <c r="B332" s="419"/>
      <c r="C332" s="419"/>
      <c r="D332" s="419"/>
      <c r="E332" s="419"/>
      <c r="F332" s="419"/>
      <c r="G332" s="419"/>
      <c r="H332" s="419"/>
      <c r="I332" s="419"/>
      <c r="J332" s="419"/>
      <c r="K332" s="419"/>
      <c r="L332" s="419"/>
      <c r="M332" s="419"/>
      <c r="N332" s="503"/>
      <c r="O332" s="503"/>
      <c r="P332" s="503"/>
      <c r="Q332" s="503"/>
      <c r="R332" s="503"/>
      <c r="S332" s="503"/>
      <c r="T332" s="426"/>
      <c r="U332" s="419"/>
      <c r="V332" s="419"/>
      <c r="W332" s="419"/>
      <c r="X332" s="427"/>
      <c r="Y332" s="427"/>
      <c r="Z332" s="427"/>
      <c r="AA332" s="427"/>
      <c r="AB332" s="427"/>
      <c r="AC332" s="427"/>
      <c r="AD332" s="427"/>
      <c r="AE332" s="427"/>
      <c r="AF332" s="427"/>
      <c r="AG332" s="427"/>
      <c r="AH332" s="420"/>
      <c r="AI332" s="421"/>
      <c r="AJ332" s="421"/>
      <c r="AK332" s="421"/>
      <c r="AL332" s="421"/>
      <c r="AM332" s="421"/>
      <c r="AN332" s="421"/>
      <c r="AO332" s="421"/>
      <c r="AP332" s="421"/>
      <c r="AQ332" s="422"/>
      <c r="AR332" s="419"/>
      <c r="AS332" s="419"/>
      <c r="AT332" s="419"/>
      <c r="AU332" s="419"/>
      <c r="AV332" s="419"/>
      <c r="AW332" s="427"/>
      <c r="AX332" s="419"/>
      <c r="AY332" s="419"/>
      <c r="AZ332" s="419"/>
      <c r="BA332" s="419"/>
      <c r="BB332" s="419"/>
      <c r="BC332" s="419"/>
      <c r="BD332" s="419"/>
      <c r="BE332" s="419"/>
      <c r="BF332" s="427"/>
      <c r="BG332" s="419"/>
      <c r="BH332" s="419"/>
      <c r="BI332" s="419"/>
      <c r="BJ332" s="419"/>
      <c r="BK332" s="419"/>
      <c r="BL332" s="419"/>
      <c r="BM332" s="419"/>
      <c r="BN332" s="419"/>
      <c r="BO332" s="427"/>
      <c r="BP332" s="419"/>
      <c r="BQ332" s="419"/>
      <c r="BR332" s="419"/>
      <c r="BS332" s="419"/>
      <c r="BT332" s="419"/>
      <c r="BU332" s="419"/>
      <c r="BV332" s="419"/>
      <c r="BW332" s="419"/>
      <c r="BX332" s="419"/>
      <c r="BY332" s="419"/>
      <c r="BZ332" s="419"/>
      <c r="CA332" s="419"/>
      <c r="CB332" s="419"/>
      <c r="CC332" s="419"/>
      <c r="CD332" s="419"/>
      <c r="CE332" s="419"/>
      <c r="CF332" s="419"/>
      <c r="CG332" s="419"/>
      <c r="CH332" s="419"/>
      <c r="CI332" s="419"/>
      <c r="CJ332" s="419"/>
      <c r="CK332" s="419"/>
      <c r="CL332" s="419"/>
      <c r="CM332" s="419"/>
      <c r="CN332" s="419"/>
      <c r="CO332" s="419"/>
      <c r="CP332" s="419"/>
      <c r="CQ332" s="419"/>
      <c r="CR332" s="419"/>
      <c r="CS332" s="419"/>
      <c r="CT332" s="419"/>
      <c r="CU332" s="419"/>
      <c r="CV332" s="419"/>
      <c r="CW332" s="419"/>
      <c r="CX332" s="419"/>
      <c r="CY332" s="419"/>
      <c r="CZ332" s="419"/>
      <c r="DA332" s="419"/>
      <c r="DB332" s="419"/>
      <c r="DC332" s="419"/>
      <c r="DD332" s="419"/>
      <c r="DE332" s="419"/>
      <c r="DF332" s="419"/>
      <c r="DG332" s="419"/>
      <c r="DH332" s="419"/>
      <c r="DI332" s="419"/>
      <c r="DJ332" s="419"/>
      <c r="DK332" s="419"/>
      <c r="DL332" s="419"/>
      <c r="DM332" s="419"/>
      <c r="DN332" s="419"/>
      <c r="DO332" s="419"/>
      <c r="DP332" s="419"/>
      <c r="DQ332" s="419"/>
      <c r="DR332" s="419"/>
      <c r="DS332" s="419"/>
      <c r="DT332" s="419"/>
      <c r="DU332" s="419"/>
      <c r="DV332" s="419"/>
      <c r="DW332" s="419"/>
      <c r="DX332" s="419"/>
      <c r="DY332" s="419"/>
      <c r="DZ332" s="419"/>
      <c r="EA332" s="419"/>
      <c r="EB332" s="419"/>
      <c r="EC332" s="419"/>
      <c r="ED332" s="419"/>
      <c r="EE332" s="419"/>
      <c r="EF332" s="419"/>
      <c r="GB332" s="419"/>
    </row>
    <row r="333" spans="1:184">
      <c r="A333" s="419"/>
      <c r="B333" s="419"/>
      <c r="C333" s="419"/>
      <c r="D333" s="419"/>
      <c r="E333" s="419"/>
      <c r="F333" s="419"/>
      <c r="G333" s="419"/>
      <c r="H333" s="419"/>
      <c r="I333" s="419"/>
      <c r="J333" s="419"/>
      <c r="K333" s="419"/>
      <c r="L333" s="419"/>
      <c r="M333" s="419"/>
      <c r="N333" s="503"/>
      <c r="O333" s="503"/>
      <c r="P333" s="503"/>
      <c r="Q333" s="503"/>
      <c r="R333" s="503"/>
      <c r="S333" s="503"/>
      <c r="T333" s="426"/>
      <c r="U333" s="419"/>
      <c r="V333" s="419"/>
      <c r="W333" s="419"/>
      <c r="X333" s="427"/>
      <c r="Y333" s="427"/>
      <c r="Z333" s="427"/>
      <c r="AA333" s="427"/>
      <c r="AB333" s="427"/>
      <c r="AC333" s="427"/>
      <c r="AD333" s="427"/>
      <c r="AE333" s="427"/>
      <c r="AF333" s="427"/>
      <c r="AG333" s="427"/>
      <c r="AH333" s="427"/>
      <c r="AI333" s="428"/>
      <c r="AJ333" s="428"/>
      <c r="AK333" s="428"/>
      <c r="AL333" s="428"/>
      <c r="AM333" s="428"/>
      <c r="AN333" s="428"/>
      <c r="AO333" s="428"/>
      <c r="AP333" s="428"/>
      <c r="AQ333" s="419"/>
      <c r="AR333" s="419"/>
      <c r="AS333" s="419"/>
      <c r="AT333" s="419"/>
      <c r="AU333" s="419"/>
      <c r="AV333" s="419"/>
      <c r="AW333" s="427"/>
      <c r="AX333" s="419"/>
      <c r="AY333" s="419"/>
      <c r="AZ333" s="419"/>
      <c r="BA333" s="419"/>
      <c r="BB333" s="419"/>
      <c r="BC333" s="419"/>
      <c r="BD333" s="419"/>
      <c r="BE333" s="419"/>
      <c r="BF333" s="427"/>
      <c r="BG333" s="419"/>
      <c r="BH333" s="419"/>
      <c r="BI333" s="419"/>
      <c r="BJ333" s="419"/>
      <c r="BK333" s="419"/>
      <c r="BL333" s="419"/>
      <c r="BM333" s="419"/>
      <c r="BN333" s="419"/>
      <c r="BO333" s="427"/>
      <c r="BP333" s="419"/>
      <c r="BQ333" s="419"/>
      <c r="BR333" s="419"/>
      <c r="BS333" s="419"/>
      <c r="BT333" s="419"/>
      <c r="BU333" s="419"/>
      <c r="BV333" s="419"/>
      <c r="BW333" s="419"/>
      <c r="BX333" s="419"/>
      <c r="BY333" s="419"/>
      <c r="BZ333" s="419"/>
      <c r="CA333" s="419"/>
      <c r="CB333" s="419"/>
      <c r="CC333" s="419"/>
      <c r="CD333" s="419"/>
      <c r="CE333" s="419"/>
      <c r="CF333" s="419"/>
      <c r="CG333" s="419"/>
      <c r="CH333" s="419"/>
      <c r="CI333" s="419"/>
      <c r="CJ333" s="419"/>
      <c r="CK333" s="419"/>
      <c r="CL333" s="419"/>
      <c r="CM333" s="419"/>
      <c r="CN333" s="419"/>
      <c r="CO333" s="419"/>
      <c r="CP333" s="419"/>
      <c r="CQ333" s="419"/>
      <c r="CR333" s="419"/>
      <c r="CS333" s="419"/>
      <c r="CT333" s="419"/>
      <c r="CU333" s="419"/>
      <c r="CV333" s="419"/>
      <c r="CW333" s="419"/>
      <c r="CX333" s="419"/>
      <c r="CY333" s="419"/>
      <c r="CZ333" s="419"/>
      <c r="DA333" s="419"/>
      <c r="DB333" s="419"/>
      <c r="DC333" s="419"/>
      <c r="DD333" s="419"/>
      <c r="DE333" s="419"/>
      <c r="DF333" s="419"/>
      <c r="DG333" s="419"/>
      <c r="DH333" s="419"/>
      <c r="DI333" s="419"/>
      <c r="DJ333" s="419"/>
      <c r="DK333" s="419"/>
      <c r="DL333" s="419"/>
      <c r="DM333" s="419"/>
      <c r="DN333" s="419"/>
      <c r="DO333" s="419"/>
      <c r="DP333" s="419"/>
      <c r="DQ333" s="419"/>
      <c r="DR333" s="419"/>
      <c r="DS333" s="419"/>
      <c r="DT333" s="419"/>
      <c r="DU333" s="419"/>
      <c r="DV333" s="419"/>
      <c r="DW333" s="419"/>
      <c r="DX333" s="419"/>
      <c r="DY333" s="419"/>
      <c r="DZ333" s="419"/>
      <c r="EA333" s="419"/>
      <c r="EB333" s="419"/>
      <c r="EC333" s="419"/>
      <c r="ED333" s="419"/>
      <c r="EE333" s="419"/>
      <c r="EF333" s="419"/>
      <c r="GB333" s="419"/>
    </row>
    <row r="334" spans="1:184">
      <c r="A334" s="419"/>
      <c r="B334" s="419"/>
      <c r="C334" s="419"/>
      <c r="D334" s="419"/>
      <c r="E334" s="419"/>
      <c r="F334" s="419"/>
      <c r="G334" s="419"/>
      <c r="H334" s="419"/>
      <c r="I334" s="419"/>
      <c r="J334" s="419"/>
      <c r="K334" s="419"/>
      <c r="L334" s="419"/>
      <c r="M334" s="419"/>
      <c r="N334" s="503"/>
      <c r="O334" s="503"/>
      <c r="P334" s="503"/>
      <c r="Q334" s="503"/>
      <c r="R334" s="503"/>
      <c r="S334" s="503"/>
      <c r="T334" s="426"/>
      <c r="U334" s="419"/>
      <c r="V334" s="419"/>
      <c r="W334" s="419"/>
      <c r="X334" s="427"/>
      <c r="Y334" s="427"/>
      <c r="Z334" s="427"/>
      <c r="AA334" s="427"/>
      <c r="AB334" s="427"/>
      <c r="AC334" s="427"/>
      <c r="AD334" s="427"/>
      <c r="AE334" s="427"/>
      <c r="AF334" s="427"/>
      <c r="AG334" s="427"/>
      <c r="AH334" s="427"/>
      <c r="AI334" s="428"/>
      <c r="AJ334" s="428"/>
      <c r="AK334" s="428"/>
      <c r="AL334" s="428"/>
      <c r="AM334" s="428"/>
      <c r="AN334" s="428"/>
      <c r="AO334" s="428"/>
      <c r="AP334" s="428"/>
      <c r="AQ334" s="419"/>
      <c r="AR334" s="419"/>
      <c r="AS334" s="419"/>
      <c r="AT334" s="419"/>
      <c r="AU334" s="419"/>
      <c r="AV334" s="419"/>
      <c r="AW334" s="427"/>
      <c r="AX334" s="419"/>
      <c r="AY334" s="419"/>
      <c r="AZ334" s="419"/>
      <c r="BA334" s="419"/>
      <c r="BB334" s="419"/>
      <c r="BC334" s="419"/>
      <c r="BD334" s="419"/>
      <c r="BE334" s="419"/>
      <c r="BF334" s="427"/>
      <c r="BG334" s="419"/>
      <c r="BH334" s="419"/>
      <c r="BI334" s="419"/>
      <c r="BJ334" s="419"/>
      <c r="BK334" s="419"/>
      <c r="BL334" s="419"/>
      <c r="BM334" s="419"/>
      <c r="BN334" s="419"/>
      <c r="BO334" s="427"/>
      <c r="BP334" s="419"/>
      <c r="BQ334" s="419"/>
      <c r="BR334" s="419"/>
      <c r="BS334" s="419"/>
      <c r="BT334" s="419"/>
      <c r="BU334" s="419"/>
      <c r="BV334" s="419"/>
      <c r="BW334" s="419"/>
      <c r="BX334" s="419"/>
      <c r="BY334" s="419"/>
      <c r="BZ334" s="419"/>
      <c r="CA334" s="419"/>
      <c r="CB334" s="419"/>
      <c r="CC334" s="419"/>
      <c r="CD334" s="419"/>
      <c r="CE334" s="419"/>
      <c r="CF334" s="419"/>
      <c r="CG334" s="419"/>
      <c r="CH334" s="419"/>
      <c r="CI334" s="419"/>
      <c r="CJ334" s="419"/>
      <c r="CK334" s="419"/>
      <c r="CL334" s="419"/>
      <c r="CM334" s="419"/>
      <c r="CN334" s="419"/>
      <c r="CO334" s="419"/>
      <c r="CP334" s="419"/>
      <c r="CQ334" s="419"/>
      <c r="CR334" s="419"/>
      <c r="CS334" s="419"/>
      <c r="CT334" s="419"/>
      <c r="CU334" s="419"/>
      <c r="CV334" s="419"/>
      <c r="CW334" s="419"/>
      <c r="CX334" s="419"/>
      <c r="CY334" s="419"/>
      <c r="CZ334" s="419"/>
      <c r="DA334" s="419"/>
      <c r="DB334" s="419"/>
      <c r="DC334" s="419"/>
      <c r="DD334" s="419"/>
      <c r="DE334" s="419"/>
      <c r="DF334" s="419"/>
      <c r="DG334" s="419"/>
      <c r="DH334" s="419"/>
      <c r="DI334" s="419"/>
      <c r="DJ334" s="419"/>
      <c r="DK334" s="419"/>
      <c r="DL334" s="419"/>
      <c r="DM334" s="419"/>
      <c r="DN334" s="419"/>
      <c r="DO334" s="419"/>
      <c r="DP334" s="419"/>
      <c r="DQ334" s="419"/>
      <c r="DR334" s="419"/>
      <c r="DS334" s="419"/>
      <c r="DT334" s="419"/>
      <c r="DU334" s="419"/>
      <c r="DV334" s="419"/>
      <c r="DW334" s="419"/>
      <c r="DX334" s="419"/>
      <c r="DY334" s="419"/>
      <c r="DZ334" s="419"/>
      <c r="EA334" s="419"/>
      <c r="EB334" s="419"/>
      <c r="EC334" s="419"/>
      <c r="ED334" s="419"/>
      <c r="EE334" s="419"/>
      <c r="EF334" s="419"/>
      <c r="GB334" s="419"/>
    </row>
    <row r="335" spans="1:184">
      <c r="A335" s="419"/>
      <c r="B335" s="419"/>
      <c r="C335" s="419"/>
      <c r="D335" s="419"/>
      <c r="E335" s="419"/>
      <c r="F335" s="419"/>
      <c r="G335" s="419"/>
      <c r="H335" s="419"/>
      <c r="I335" s="419"/>
      <c r="J335" s="419"/>
      <c r="K335" s="419"/>
      <c r="L335" s="419"/>
      <c r="M335" s="419"/>
      <c r="N335" s="503"/>
      <c r="O335" s="503"/>
      <c r="P335" s="503"/>
      <c r="Q335" s="503"/>
      <c r="R335" s="503"/>
      <c r="S335" s="503"/>
      <c r="T335" s="426"/>
      <c r="U335" s="419"/>
      <c r="V335" s="419"/>
      <c r="W335" s="419"/>
      <c r="X335" s="427"/>
      <c r="Y335" s="427"/>
      <c r="Z335" s="427"/>
      <c r="AA335" s="427"/>
      <c r="AB335" s="427"/>
      <c r="AC335" s="427"/>
      <c r="AD335" s="427"/>
      <c r="AE335" s="427"/>
      <c r="AF335" s="427"/>
      <c r="AG335" s="427"/>
      <c r="AH335" s="427"/>
      <c r="AI335" s="428"/>
      <c r="AJ335" s="428"/>
      <c r="AK335" s="428"/>
      <c r="AL335" s="428"/>
      <c r="AM335" s="428"/>
      <c r="AN335" s="428"/>
      <c r="AO335" s="428"/>
      <c r="AP335" s="428"/>
      <c r="AQ335" s="419"/>
      <c r="AR335" s="419"/>
      <c r="AS335" s="419"/>
      <c r="AT335" s="419"/>
      <c r="AU335" s="419"/>
      <c r="AV335" s="419"/>
      <c r="AW335" s="427"/>
      <c r="AX335" s="419"/>
      <c r="AY335" s="419"/>
      <c r="AZ335" s="419"/>
      <c r="BA335" s="419"/>
      <c r="BB335" s="419"/>
      <c r="BC335" s="419"/>
      <c r="BD335" s="419"/>
      <c r="BE335" s="419"/>
      <c r="BF335" s="427"/>
      <c r="BG335" s="419"/>
      <c r="BH335" s="419"/>
      <c r="BI335" s="419"/>
      <c r="BJ335" s="419"/>
      <c r="BK335" s="419"/>
      <c r="BL335" s="419"/>
      <c r="BM335" s="419"/>
      <c r="BN335" s="419"/>
      <c r="BO335" s="427"/>
      <c r="BP335" s="419"/>
      <c r="BQ335" s="419"/>
      <c r="BR335" s="419"/>
      <c r="BS335" s="419"/>
      <c r="BT335" s="419"/>
      <c r="BU335" s="419"/>
      <c r="BV335" s="419"/>
      <c r="BW335" s="419"/>
      <c r="BX335" s="419"/>
      <c r="BY335" s="419"/>
      <c r="BZ335" s="419"/>
      <c r="CA335" s="419"/>
      <c r="CB335" s="419"/>
      <c r="CC335" s="419"/>
      <c r="CD335" s="419"/>
      <c r="CE335" s="419"/>
      <c r="CF335" s="419"/>
      <c r="CG335" s="419"/>
      <c r="CH335" s="419"/>
      <c r="CI335" s="419"/>
      <c r="CJ335" s="419"/>
      <c r="CK335" s="419"/>
      <c r="CL335" s="419"/>
      <c r="CM335" s="419"/>
      <c r="CN335" s="419"/>
      <c r="CO335" s="419"/>
      <c r="CP335" s="419"/>
      <c r="CQ335" s="419"/>
      <c r="CR335" s="419"/>
      <c r="CS335" s="419"/>
      <c r="CT335" s="419"/>
      <c r="CU335" s="419"/>
      <c r="CV335" s="419"/>
      <c r="CW335" s="419"/>
      <c r="CX335" s="419"/>
      <c r="CY335" s="419"/>
      <c r="CZ335" s="419"/>
      <c r="DA335" s="419"/>
      <c r="DB335" s="419"/>
      <c r="DC335" s="419"/>
      <c r="DD335" s="419"/>
      <c r="DE335" s="419"/>
      <c r="DF335" s="419"/>
      <c r="DG335" s="419"/>
      <c r="DH335" s="419"/>
      <c r="DI335" s="419"/>
      <c r="DJ335" s="419"/>
      <c r="DK335" s="419"/>
      <c r="DL335" s="419"/>
      <c r="DM335" s="419"/>
      <c r="DN335" s="419"/>
      <c r="DO335" s="419"/>
      <c r="DP335" s="419"/>
      <c r="DQ335" s="419"/>
      <c r="DR335" s="419"/>
      <c r="DS335" s="419"/>
      <c r="DT335" s="419"/>
      <c r="DU335" s="419"/>
      <c r="DV335" s="419"/>
      <c r="DW335" s="419"/>
      <c r="DX335" s="419"/>
      <c r="DY335" s="419"/>
      <c r="DZ335" s="419"/>
      <c r="EA335" s="419"/>
      <c r="EB335" s="419"/>
      <c r="EC335" s="419"/>
      <c r="ED335" s="419"/>
      <c r="EE335" s="419"/>
      <c r="EF335" s="419"/>
      <c r="GB335" s="419"/>
    </row>
    <row r="336" spans="1:184">
      <c r="A336" s="419"/>
      <c r="B336" s="419"/>
      <c r="C336" s="419"/>
      <c r="D336" s="419"/>
      <c r="E336" s="419"/>
      <c r="F336" s="419"/>
      <c r="G336" s="419"/>
      <c r="H336" s="419"/>
      <c r="I336" s="419"/>
      <c r="J336" s="419"/>
      <c r="K336" s="419"/>
      <c r="L336" s="419"/>
      <c r="M336" s="419"/>
      <c r="N336" s="503"/>
      <c r="O336" s="503"/>
      <c r="P336" s="503"/>
      <c r="Q336" s="503"/>
      <c r="R336" s="503"/>
      <c r="S336" s="503"/>
      <c r="T336" s="426"/>
      <c r="U336" s="419"/>
      <c r="V336" s="419"/>
      <c r="W336" s="419"/>
      <c r="X336" s="427"/>
      <c r="Y336" s="427"/>
      <c r="Z336" s="427"/>
      <c r="AA336" s="427"/>
      <c r="AB336" s="427"/>
      <c r="AC336" s="427"/>
      <c r="AD336" s="427"/>
      <c r="AE336" s="427"/>
      <c r="AF336" s="427"/>
      <c r="AG336" s="427"/>
      <c r="AH336" s="427"/>
      <c r="AI336" s="428"/>
      <c r="AJ336" s="428"/>
      <c r="AK336" s="428"/>
      <c r="AL336" s="428"/>
      <c r="AM336" s="428"/>
      <c r="AN336" s="428"/>
      <c r="AO336" s="428"/>
      <c r="AP336" s="428"/>
      <c r="AQ336" s="419"/>
      <c r="AR336" s="419"/>
      <c r="AS336" s="419"/>
      <c r="AT336" s="419"/>
      <c r="AU336" s="419"/>
      <c r="AV336" s="419"/>
      <c r="AW336" s="427"/>
      <c r="AX336" s="419"/>
      <c r="AY336" s="419"/>
      <c r="AZ336" s="419"/>
      <c r="BA336" s="419"/>
      <c r="BB336" s="419"/>
      <c r="BC336" s="419"/>
      <c r="BD336" s="419"/>
      <c r="BE336" s="419"/>
      <c r="BF336" s="427"/>
      <c r="BG336" s="419"/>
      <c r="BH336" s="419"/>
      <c r="BI336" s="419"/>
      <c r="BJ336" s="419"/>
      <c r="BK336" s="419"/>
      <c r="BL336" s="419"/>
      <c r="BM336" s="419"/>
      <c r="BN336" s="419"/>
      <c r="BO336" s="427"/>
      <c r="BP336" s="419"/>
      <c r="BQ336" s="419"/>
      <c r="BR336" s="419"/>
      <c r="BS336" s="419"/>
      <c r="BT336" s="419"/>
      <c r="BU336" s="419"/>
      <c r="BV336" s="419"/>
      <c r="BW336" s="419"/>
      <c r="BX336" s="419"/>
      <c r="BY336" s="419"/>
      <c r="BZ336" s="419"/>
      <c r="CA336" s="419"/>
      <c r="CB336" s="419"/>
      <c r="CC336" s="419"/>
      <c r="CD336" s="419"/>
      <c r="CE336" s="419"/>
      <c r="CF336" s="419"/>
      <c r="CG336" s="419"/>
      <c r="CH336" s="419"/>
      <c r="CI336" s="419"/>
      <c r="CJ336" s="419"/>
      <c r="CK336" s="419"/>
      <c r="CL336" s="419"/>
      <c r="CM336" s="419"/>
      <c r="CN336" s="419"/>
      <c r="CO336" s="419"/>
      <c r="CP336" s="419"/>
      <c r="CQ336" s="419"/>
      <c r="CR336" s="419"/>
      <c r="CS336" s="419"/>
      <c r="CT336" s="419"/>
      <c r="CU336" s="419"/>
      <c r="CV336" s="419"/>
      <c r="CW336" s="419"/>
      <c r="CX336" s="419"/>
      <c r="CY336" s="419"/>
      <c r="CZ336" s="419"/>
      <c r="DA336" s="419"/>
      <c r="DB336" s="419"/>
      <c r="DC336" s="419"/>
      <c r="DD336" s="419"/>
      <c r="DE336" s="419"/>
      <c r="DF336" s="419"/>
      <c r="DG336" s="419"/>
      <c r="DH336" s="419"/>
      <c r="DI336" s="419"/>
      <c r="DJ336" s="419"/>
      <c r="DK336" s="419"/>
      <c r="DL336" s="419"/>
      <c r="DM336" s="419"/>
      <c r="DN336" s="419"/>
      <c r="DO336" s="419"/>
      <c r="DP336" s="419"/>
      <c r="DQ336" s="419"/>
      <c r="DR336" s="419"/>
      <c r="DS336" s="419"/>
      <c r="DT336" s="419"/>
      <c r="DU336" s="419"/>
      <c r="DV336" s="419"/>
      <c r="DW336" s="419"/>
      <c r="DX336" s="419"/>
      <c r="DY336" s="419"/>
      <c r="DZ336" s="419"/>
      <c r="EA336" s="419"/>
      <c r="EB336" s="419"/>
      <c r="EC336" s="419"/>
      <c r="ED336" s="419"/>
      <c r="EE336" s="419"/>
      <c r="EF336" s="419"/>
      <c r="GB336" s="419"/>
    </row>
    <row r="337" spans="1:184">
      <c r="A337" s="419"/>
      <c r="B337" s="419"/>
      <c r="C337" s="419"/>
      <c r="D337" s="419"/>
      <c r="E337" s="419"/>
      <c r="F337" s="419"/>
      <c r="G337" s="419"/>
      <c r="H337" s="419"/>
      <c r="I337" s="419"/>
      <c r="J337" s="419"/>
      <c r="K337" s="419"/>
      <c r="L337" s="419"/>
      <c r="M337" s="419"/>
      <c r="N337" s="503"/>
      <c r="O337" s="503"/>
      <c r="P337" s="503"/>
      <c r="Q337" s="503"/>
      <c r="R337" s="503"/>
      <c r="S337" s="503"/>
      <c r="T337" s="426"/>
      <c r="U337" s="419"/>
      <c r="V337" s="419"/>
      <c r="W337" s="419"/>
      <c r="X337" s="427"/>
      <c r="Y337" s="427"/>
      <c r="Z337" s="427"/>
      <c r="AA337" s="427"/>
      <c r="AB337" s="427"/>
      <c r="AC337" s="427"/>
      <c r="AD337" s="427"/>
      <c r="AE337" s="427"/>
      <c r="AF337" s="427"/>
      <c r="AG337" s="427"/>
      <c r="AH337" s="427"/>
      <c r="AI337" s="428"/>
      <c r="AJ337" s="428"/>
      <c r="AK337" s="428"/>
      <c r="AL337" s="428"/>
      <c r="AM337" s="428"/>
      <c r="AN337" s="428"/>
      <c r="AO337" s="428"/>
      <c r="AP337" s="428"/>
      <c r="AQ337" s="419"/>
      <c r="AR337" s="419"/>
      <c r="AS337" s="419"/>
      <c r="AT337" s="419"/>
      <c r="AU337" s="419"/>
      <c r="AV337" s="419"/>
      <c r="AW337" s="427"/>
      <c r="AX337" s="419"/>
      <c r="AY337" s="419"/>
      <c r="AZ337" s="419"/>
      <c r="BA337" s="419"/>
      <c r="BB337" s="419"/>
      <c r="BC337" s="419"/>
      <c r="BD337" s="419"/>
      <c r="BE337" s="419"/>
      <c r="BF337" s="427"/>
      <c r="BG337" s="419"/>
      <c r="BH337" s="419"/>
      <c r="BI337" s="419"/>
      <c r="BJ337" s="419"/>
      <c r="BK337" s="419"/>
      <c r="BL337" s="419"/>
      <c r="BM337" s="419"/>
      <c r="BN337" s="419"/>
      <c r="BO337" s="427"/>
      <c r="BP337" s="419"/>
      <c r="BQ337" s="419"/>
      <c r="BR337" s="419"/>
      <c r="BS337" s="419"/>
      <c r="BT337" s="419"/>
      <c r="BU337" s="419"/>
      <c r="BV337" s="419"/>
      <c r="BW337" s="419"/>
      <c r="BX337" s="419"/>
      <c r="BY337" s="419"/>
      <c r="BZ337" s="419"/>
      <c r="CA337" s="419"/>
      <c r="CB337" s="419"/>
      <c r="CC337" s="419"/>
      <c r="CD337" s="419"/>
      <c r="CE337" s="419"/>
      <c r="CF337" s="419"/>
      <c r="CG337" s="419"/>
      <c r="CH337" s="419"/>
      <c r="CI337" s="419"/>
      <c r="CJ337" s="419"/>
      <c r="CK337" s="419"/>
      <c r="CL337" s="419"/>
      <c r="CM337" s="419"/>
      <c r="CN337" s="419"/>
      <c r="CO337" s="419"/>
      <c r="CP337" s="419"/>
      <c r="CQ337" s="419"/>
      <c r="CR337" s="419"/>
      <c r="CS337" s="419"/>
      <c r="CT337" s="419"/>
      <c r="CU337" s="419"/>
      <c r="CV337" s="419"/>
      <c r="CW337" s="419"/>
      <c r="CX337" s="419"/>
      <c r="CY337" s="419"/>
      <c r="CZ337" s="419"/>
      <c r="DA337" s="419"/>
      <c r="DB337" s="419"/>
      <c r="DC337" s="419"/>
      <c r="DD337" s="419"/>
      <c r="DE337" s="419"/>
      <c r="DF337" s="419"/>
      <c r="DG337" s="419"/>
      <c r="DH337" s="419"/>
      <c r="DI337" s="419"/>
      <c r="DJ337" s="419"/>
      <c r="DK337" s="419"/>
      <c r="DL337" s="419"/>
      <c r="DM337" s="419"/>
      <c r="DN337" s="419"/>
      <c r="DO337" s="419"/>
      <c r="DP337" s="419"/>
      <c r="DQ337" s="419"/>
      <c r="DR337" s="419"/>
      <c r="DS337" s="419"/>
      <c r="DT337" s="419"/>
      <c r="DU337" s="419"/>
      <c r="DV337" s="419"/>
      <c r="DW337" s="419"/>
      <c r="DX337" s="419"/>
      <c r="DY337" s="419"/>
      <c r="DZ337" s="419"/>
      <c r="EA337" s="419"/>
      <c r="EB337" s="419"/>
      <c r="EC337" s="419"/>
      <c r="ED337" s="419"/>
      <c r="EE337" s="419"/>
      <c r="EF337" s="419"/>
      <c r="GB337" s="419"/>
    </row>
    <row r="338" spans="1:184">
      <c r="A338" s="419"/>
      <c r="B338" s="419"/>
      <c r="C338" s="419"/>
      <c r="D338" s="419"/>
      <c r="E338" s="419"/>
      <c r="F338" s="419"/>
      <c r="G338" s="419"/>
      <c r="H338" s="419"/>
      <c r="I338" s="419"/>
      <c r="J338" s="419"/>
      <c r="K338" s="419"/>
      <c r="L338" s="419"/>
      <c r="M338" s="419"/>
      <c r="N338" s="503"/>
      <c r="O338" s="503"/>
      <c r="P338" s="503"/>
      <c r="Q338" s="503"/>
      <c r="R338" s="503"/>
      <c r="S338" s="503"/>
      <c r="T338" s="426"/>
      <c r="U338" s="419"/>
      <c r="V338" s="419"/>
      <c r="W338" s="419"/>
      <c r="X338" s="427"/>
      <c r="Y338" s="427"/>
      <c r="Z338" s="427"/>
      <c r="AA338" s="427"/>
      <c r="AB338" s="427"/>
      <c r="AC338" s="427"/>
      <c r="AD338" s="427"/>
      <c r="AE338" s="427"/>
      <c r="AF338" s="427"/>
      <c r="AG338" s="427"/>
      <c r="AH338" s="427"/>
      <c r="AI338" s="428"/>
      <c r="AJ338" s="428"/>
      <c r="AK338" s="428"/>
      <c r="AL338" s="428"/>
      <c r="AM338" s="428"/>
      <c r="AN338" s="428"/>
      <c r="AO338" s="428"/>
      <c r="AP338" s="428"/>
      <c r="AQ338" s="419"/>
      <c r="AR338" s="419"/>
      <c r="AS338" s="419"/>
      <c r="AT338" s="419"/>
      <c r="AU338" s="419"/>
      <c r="AV338" s="419"/>
      <c r="AW338" s="427"/>
      <c r="AX338" s="419"/>
      <c r="AY338" s="419"/>
      <c r="AZ338" s="419"/>
      <c r="BA338" s="419"/>
      <c r="BB338" s="419"/>
      <c r="BC338" s="419"/>
      <c r="BD338" s="419"/>
      <c r="BE338" s="419"/>
      <c r="BF338" s="427"/>
      <c r="BG338" s="419"/>
      <c r="BH338" s="419"/>
      <c r="BI338" s="419"/>
      <c r="BJ338" s="419"/>
      <c r="BK338" s="419"/>
      <c r="BL338" s="419"/>
      <c r="BM338" s="419"/>
      <c r="BN338" s="419"/>
      <c r="BO338" s="427"/>
      <c r="BP338" s="419"/>
      <c r="BQ338" s="419"/>
      <c r="BR338" s="419"/>
      <c r="BS338" s="419"/>
      <c r="BT338" s="419"/>
      <c r="BU338" s="419"/>
      <c r="BV338" s="419"/>
      <c r="BW338" s="419"/>
      <c r="BX338" s="419"/>
      <c r="BY338" s="419"/>
      <c r="BZ338" s="419"/>
      <c r="CA338" s="419"/>
      <c r="CB338" s="419"/>
      <c r="CC338" s="419"/>
      <c r="CD338" s="419"/>
      <c r="CE338" s="419"/>
      <c r="CF338" s="419"/>
      <c r="CG338" s="419"/>
      <c r="CH338" s="419"/>
      <c r="CI338" s="419"/>
      <c r="CJ338" s="419"/>
      <c r="CK338" s="419"/>
      <c r="CL338" s="419"/>
      <c r="CM338" s="419"/>
      <c r="CN338" s="419"/>
      <c r="CO338" s="419"/>
      <c r="CP338" s="419"/>
      <c r="CQ338" s="419"/>
      <c r="CR338" s="419"/>
      <c r="CS338" s="419"/>
      <c r="CT338" s="419"/>
      <c r="CU338" s="419"/>
      <c r="CV338" s="419"/>
      <c r="CW338" s="419"/>
      <c r="CX338" s="419"/>
      <c r="CY338" s="419"/>
      <c r="CZ338" s="419"/>
      <c r="DA338" s="419"/>
      <c r="DB338" s="419"/>
      <c r="DC338" s="419"/>
      <c r="DD338" s="419"/>
      <c r="DE338" s="419"/>
      <c r="DF338" s="419"/>
      <c r="DG338" s="419"/>
      <c r="DH338" s="419"/>
      <c r="DI338" s="419"/>
      <c r="DJ338" s="419"/>
      <c r="DK338" s="419"/>
      <c r="DL338" s="419"/>
      <c r="DM338" s="419"/>
      <c r="DN338" s="419"/>
      <c r="DO338" s="419"/>
      <c r="DP338" s="419"/>
      <c r="DQ338" s="419"/>
      <c r="DR338" s="419"/>
      <c r="DS338" s="419"/>
      <c r="DT338" s="419"/>
      <c r="DU338" s="419"/>
      <c r="DV338" s="419"/>
      <c r="DW338" s="419"/>
      <c r="DX338" s="419"/>
      <c r="DY338" s="419"/>
      <c r="DZ338" s="419"/>
      <c r="EA338" s="419"/>
      <c r="EB338" s="419"/>
      <c r="EC338" s="419"/>
      <c r="ED338" s="419"/>
      <c r="EE338" s="419"/>
      <c r="EF338" s="419"/>
      <c r="GB338" s="419"/>
    </row>
    <row r="339" spans="1:184">
      <c r="A339" s="419"/>
      <c r="B339" s="419"/>
      <c r="C339" s="419"/>
      <c r="D339" s="419"/>
      <c r="E339" s="419"/>
      <c r="F339" s="419"/>
      <c r="G339" s="419"/>
      <c r="H339" s="419"/>
      <c r="I339" s="419"/>
      <c r="J339" s="419"/>
      <c r="K339" s="419"/>
      <c r="L339" s="419"/>
      <c r="M339" s="419"/>
      <c r="N339" s="503"/>
      <c r="O339" s="503"/>
      <c r="P339" s="503"/>
      <c r="Q339" s="503"/>
      <c r="R339" s="503"/>
      <c r="S339" s="503"/>
      <c r="T339" s="426"/>
      <c r="U339" s="419"/>
      <c r="V339" s="419"/>
      <c r="W339" s="419"/>
      <c r="X339" s="427"/>
      <c r="Y339" s="427"/>
      <c r="Z339" s="427"/>
      <c r="AA339" s="427"/>
      <c r="AB339" s="427"/>
      <c r="AC339" s="427"/>
      <c r="AD339" s="427"/>
      <c r="AE339" s="427"/>
      <c r="AF339" s="427"/>
      <c r="AG339" s="427"/>
      <c r="AH339" s="427"/>
      <c r="AI339" s="428"/>
      <c r="AJ339" s="428"/>
      <c r="AK339" s="428"/>
      <c r="AL339" s="428"/>
      <c r="AM339" s="428"/>
      <c r="AN339" s="428"/>
      <c r="AO339" s="428"/>
      <c r="AP339" s="428"/>
      <c r="AQ339" s="419"/>
      <c r="AR339" s="419"/>
      <c r="AS339" s="419"/>
      <c r="AT339" s="419"/>
      <c r="AU339" s="419"/>
      <c r="AV339" s="419"/>
      <c r="AW339" s="427"/>
      <c r="AX339" s="419"/>
      <c r="AY339" s="419"/>
      <c r="AZ339" s="419"/>
      <c r="BA339" s="419"/>
      <c r="BB339" s="419"/>
      <c r="BC339" s="419"/>
      <c r="BD339" s="419"/>
      <c r="BE339" s="419"/>
      <c r="BF339" s="427"/>
      <c r="BG339" s="419"/>
      <c r="BH339" s="419"/>
      <c r="BI339" s="419"/>
      <c r="BJ339" s="419"/>
      <c r="BK339" s="419"/>
      <c r="BL339" s="419"/>
      <c r="BM339" s="419"/>
      <c r="BN339" s="419"/>
      <c r="BO339" s="427"/>
      <c r="BP339" s="419"/>
      <c r="BQ339" s="419"/>
      <c r="BR339" s="419"/>
      <c r="BS339" s="419"/>
      <c r="BT339" s="419"/>
      <c r="BU339" s="419"/>
      <c r="BV339" s="419"/>
      <c r="BW339" s="419"/>
      <c r="BX339" s="419"/>
      <c r="BY339" s="419"/>
      <c r="BZ339" s="419"/>
      <c r="CA339" s="419"/>
      <c r="CB339" s="419"/>
      <c r="CC339" s="419"/>
      <c r="CD339" s="419"/>
      <c r="CE339" s="419"/>
      <c r="CF339" s="419"/>
      <c r="CG339" s="419"/>
      <c r="CH339" s="419"/>
      <c r="CI339" s="419"/>
      <c r="CJ339" s="419"/>
      <c r="CK339" s="419"/>
      <c r="CL339" s="419"/>
      <c r="CM339" s="419"/>
      <c r="CN339" s="419"/>
      <c r="CO339" s="419"/>
      <c r="CP339" s="419"/>
      <c r="CQ339" s="419"/>
      <c r="CR339" s="419"/>
      <c r="CS339" s="419"/>
      <c r="CT339" s="419"/>
      <c r="CU339" s="419"/>
      <c r="CV339" s="419"/>
      <c r="CW339" s="419"/>
      <c r="CX339" s="419"/>
      <c r="CY339" s="419"/>
      <c r="CZ339" s="419"/>
      <c r="DA339" s="419"/>
      <c r="DB339" s="419"/>
      <c r="DC339" s="419"/>
      <c r="DD339" s="419"/>
      <c r="DE339" s="419"/>
      <c r="DF339" s="419"/>
      <c r="DG339" s="419"/>
      <c r="DH339" s="419"/>
      <c r="DI339" s="419"/>
      <c r="DJ339" s="419"/>
      <c r="DK339" s="419"/>
      <c r="DL339" s="419"/>
      <c r="DM339" s="419"/>
      <c r="DN339" s="419"/>
      <c r="DO339" s="419"/>
      <c r="DP339" s="419"/>
      <c r="DQ339" s="419"/>
      <c r="DR339" s="419"/>
      <c r="DS339" s="419"/>
      <c r="DT339" s="419"/>
      <c r="DU339" s="419"/>
      <c r="DV339" s="419"/>
      <c r="DW339" s="419"/>
      <c r="DX339" s="419"/>
      <c r="DY339" s="419"/>
      <c r="DZ339" s="419"/>
      <c r="EA339" s="419"/>
      <c r="EB339" s="419"/>
      <c r="EC339" s="419"/>
      <c r="ED339" s="419"/>
      <c r="EE339" s="419"/>
      <c r="EF339" s="419"/>
      <c r="GB339" s="419"/>
    </row>
    <row r="340" spans="1:184">
      <c r="A340" s="419"/>
      <c r="B340" s="419"/>
      <c r="C340" s="419"/>
      <c r="D340" s="419"/>
      <c r="E340" s="419"/>
      <c r="F340" s="419"/>
      <c r="G340" s="419"/>
      <c r="H340" s="419"/>
      <c r="I340" s="419"/>
      <c r="J340" s="419"/>
      <c r="K340" s="419"/>
      <c r="L340" s="419"/>
      <c r="M340" s="419"/>
      <c r="N340" s="503"/>
      <c r="O340" s="503"/>
      <c r="P340" s="503"/>
      <c r="Q340" s="503"/>
      <c r="R340" s="503"/>
      <c r="S340" s="503"/>
      <c r="T340" s="426"/>
      <c r="U340" s="419"/>
      <c r="V340" s="419"/>
      <c r="W340" s="419"/>
      <c r="X340" s="427"/>
      <c r="Y340" s="427"/>
      <c r="Z340" s="427"/>
      <c r="AA340" s="427"/>
      <c r="AB340" s="427"/>
      <c r="AC340" s="427"/>
      <c r="AD340" s="427"/>
      <c r="AE340" s="427"/>
      <c r="AF340" s="427"/>
      <c r="AG340" s="427"/>
      <c r="AH340" s="427"/>
      <c r="AI340" s="428"/>
      <c r="AJ340" s="428"/>
      <c r="AK340" s="428"/>
      <c r="AL340" s="428"/>
      <c r="AM340" s="428"/>
      <c r="AN340" s="428"/>
      <c r="AO340" s="428"/>
      <c r="AP340" s="428"/>
      <c r="AQ340" s="419"/>
      <c r="AR340" s="419"/>
      <c r="AS340" s="419"/>
      <c r="AT340" s="419"/>
      <c r="AU340" s="419"/>
      <c r="AV340" s="419"/>
      <c r="AW340" s="427"/>
      <c r="AX340" s="419"/>
      <c r="AY340" s="419"/>
      <c r="AZ340" s="419"/>
      <c r="BA340" s="419"/>
      <c r="BB340" s="419"/>
      <c r="BC340" s="419"/>
      <c r="BD340" s="419"/>
      <c r="BE340" s="419"/>
      <c r="BF340" s="427"/>
      <c r="BG340" s="419"/>
      <c r="BH340" s="419"/>
      <c r="BI340" s="419"/>
      <c r="BJ340" s="419"/>
      <c r="BK340" s="419"/>
      <c r="BL340" s="419"/>
      <c r="BM340" s="419"/>
      <c r="BN340" s="419"/>
      <c r="BO340" s="427"/>
      <c r="BP340" s="419"/>
      <c r="BQ340" s="419"/>
      <c r="BR340" s="419"/>
      <c r="BS340" s="419"/>
      <c r="BT340" s="419"/>
      <c r="BU340" s="419"/>
      <c r="BV340" s="419"/>
      <c r="BW340" s="419"/>
      <c r="BX340" s="419"/>
      <c r="BY340" s="419"/>
      <c r="BZ340" s="419"/>
      <c r="CA340" s="419"/>
      <c r="CB340" s="419"/>
      <c r="CC340" s="419"/>
      <c r="CD340" s="419"/>
      <c r="CE340" s="419"/>
      <c r="CF340" s="419"/>
      <c r="CG340" s="419"/>
      <c r="CH340" s="419"/>
      <c r="CI340" s="419"/>
      <c r="CJ340" s="419"/>
      <c r="CK340" s="419"/>
      <c r="CL340" s="419"/>
      <c r="CM340" s="419"/>
      <c r="CN340" s="419"/>
      <c r="CO340" s="419"/>
      <c r="CP340" s="419"/>
      <c r="CQ340" s="419"/>
      <c r="CR340" s="419"/>
      <c r="CS340" s="419"/>
      <c r="CT340" s="419"/>
      <c r="CU340" s="419"/>
      <c r="CV340" s="419"/>
      <c r="CW340" s="419"/>
      <c r="CX340" s="419"/>
      <c r="CY340" s="419"/>
      <c r="CZ340" s="419"/>
      <c r="DA340" s="419"/>
      <c r="DB340" s="419"/>
      <c r="DC340" s="419"/>
      <c r="DD340" s="419"/>
      <c r="DE340" s="419"/>
      <c r="DF340" s="419"/>
      <c r="DG340" s="419"/>
      <c r="DH340" s="419"/>
      <c r="DI340" s="419"/>
      <c r="DJ340" s="419"/>
      <c r="DK340" s="419"/>
      <c r="DL340" s="419"/>
      <c r="DM340" s="419"/>
      <c r="DN340" s="419"/>
      <c r="DO340" s="419"/>
      <c r="DP340" s="419"/>
      <c r="DQ340" s="419"/>
      <c r="DR340" s="419"/>
      <c r="DS340" s="419"/>
      <c r="DT340" s="419"/>
      <c r="DU340" s="419"/>
      <c r="DV340" s="419"/>
      <c r="DW340" s="419"/>
      <c r="DX340" s="419"/>
      <c r="DY340" s="419"/>
      <c r="DZ340" s="419"/>
      <c r="EA340" s="419"/>
      <c r="EB340" s="419"/>
      <c r="EC340" s="419"/>
      <c r="ED340" s="419"/>
      <c r="EE340" s="419"/>
      <c r="EF340" s="419"/>
      <c r="GB340" s="419"/>
    </row>
    <row r="341" spans="1:184">
      <c r="A341" s="419"/>
      <c r="B341" s="419"/>
      <c r="C341" s="419"/>
      <c r="D341" s="419"/>
      <c r="E341" s="419"/>
      <c r="F341" s="419"/>
      <c r="G341" s="419"/>
      <c r="H341" s="419"/>
      <c r="I341" s="419"/>
      <c r="J341" s="419"/>
      <c r="K341" s="419"/>
      <c r="L341" s="419"/>
      <c r="M341" s="419"/>
      <c r="N341" s="503"/>
      <c r="O341" s="503"/>
      <c r="P341" s="503"/>
      <c r="Q341" s="503"/>
      <c r="R341" s="503"/>
      <c r="S341" s="503"/>
      <c r="T341" s="426"/>
      <c r="U341" s="419"/>
      <c r="V341" s="419"/>
      <c r="W341" s="419"/>
      <c r="X341" s="427"/>
      <c r="Y341" s="427"/>
      <c r="Z341" s="427"/>
      <c r="AA341" s="427"/>
      <c r="AB341" s="427"/>
      <c r="AC341" s="427"/>
      <c r="AD341" s="427"/>
      <c r="AE341" s="427"/>
      <c r="AF341" s="427"/>
      <c r="AG341" s="427"/>
      <c r="AH341" s="427"/>
      <c r="AI341" s="428"/>
      <c r="AJ341" s="428"/>
      <c r="AK341" s="428"/>
      <c r="AL341" s="428"/>
      <c r="AM341" s="428"/>
      <c r="AN341" s="428"/>
      <c r="AO341" s="428"/>
      <c r="AP341" s="428"/>
      <c r="AQ341" s="419"/>
      <c r="AR341" s="419"/>
      <c r="AS341" s="419"/>
      <c r="AT341" s="419"/>
      <c r="AU341" s="419"/>
      <c r="AV341" s="419"/>
      <c r="AW341" s="427"/>
      <c r="AX341" s="419"/>
      <c r="AY341" s="419"/>
      <c r="AZ341" s="419"/>
      <c r="BA341" s="419"/>
      <c r="BB341" s="419"/>
      <c r="BC341" s="419"/>
      <c r="BD341" s="419"/>
      <c r="BE341" s="419"/>
      <c r="BF341" s="427"/>
      <c r="BG341" s="419"/>
      <c r="BH341" s="419"/>
      <c r="BI341" s="419"/>
      <c r="BJ341" s="419"/>
      <c r="BK341" s="419"/>
      <c r="BL341" s="419"/>
      <c r="BM341" s="419"/>
      <c r="BN341" s="419"/>
      <c r="BO341" s="427"/>
      <c r="BP341" s="419"/>
      <c r="BQ341" s="419"/>
      <c r="BR341" s="419"/>
      <c r="BS341" s="419"/>
      <c r="BT341" s="419"/>
      <c r="BU341" s="419"/>
      <c r="BV341" s="419"/>
      <c r="BW341" s="419"/>
      <c r="BX341" s="419"/>
      <c r="BY341" s="419"/>
      <c r="BZ341" s="419"/>
      <c r="CA341" s="419"/>
      <c r="CB341" s="419"/>
      <c r="CC341" s="419"/>
      <c r="CD341" s="419"/>
      <c r="CE341" s="419"/>
      <c r="CF341" s="419"/>
      <c r="CG341" s="419"/>
      <c r="CH341" s="419"/>
      <c r="CI341" s="419"/>
      <c r="CJ341" s="419"/>
      <c r="CK341" s="419"/>
      <c r="CL341" s="419"/>
      <c r="CM341" s="419"/>
      <c r="CN341" s="419"/>
      <c r="CO341" s="419"/>
      <c r="CP341" s="419"/>
      <c r="CQ341" s="419"/>
      <c r="CR341" s="419"/>
      <c r="CS341" s="419"/>
      <c r="CT341" s="419"/>
      <c r="CU341" s="419"/>
      <c r="CV341" s="419"/>
      <c r="CW341" s="419"/>
      <c r="CX341" s="419"/>
      <c r="CY341" s="419"/>
      <c r="CZ341" s="419"/>
      <c r="DA341" s="419"/>
      <c r="DB341" s="419"/>
      <c r="DC341" s="419"/>
      <c r="DD341" s="419"/>
      <c r="DE341" s="419"/>
      <c r="DF341" s="419"/>
      <c r="DG341" s="419"/>
      <c r="DH341" s="419"/>
      <c r="DI341" s="419"/>
      <c r="DJ341" s="419"/>
      <c r="DK341" s="419"/>
      <c r="DL341" s="419"/>
      <c r="DM341" s="419"/>
      <c r="DN341" s="419"/>
      <c r="DO341" s="419"/>
      <c r="DP341" s="419"/>
      <c r="DQ341" s="419"/>
      <c r="DR341" s="419"/>
      <c r="DS341" s="419"/>
      <c r="DT341" s="419"/>
      <c r="DU341" s="419"/>
      <c r="DV341" s="419"/>
      <c r="DW341" s="419"/>
      <c r="DX341" s="419"/>
      <c r="DY341" s="419"/>
      <c r="DZ341" s="419"/>
      <c r="EA341" s="419"/>
      <c r="EB341" s="419"/>
      <c r="EC341" s="419"/>
      <c r="ED341" s="419"/>
      <c r="EE341" s="419"/>
      <c r="EF341" s="419"/>
      <c r="GB341" s="419"/>
    </row>
    <row r="342" spans="1:184">
      <c r="A342" s="419"/>
      <c r="B342" s="419"/>
      <c r="C342" s="419"/>
      <c r="D342" s="419"/>
      <c r="E342" s="419"/>
      <c r="F342" s="419"/>
      <c r="G342" s="419"/>
      <c r="H342" s="419"/>
      <c r="I342" s="419"/>
      <c r="J342" s="419"/>
      <c r="K342" s="419"/>
      <c r="L342" s="419"/>
      <c r="M342" s="419"/>
      <c r="N342" s="503"/>
      <c r="O342" s="503"/>
      <c r="P342" s="503"/>
      <c r="Q342" s="503"/>
      <c r="R342" s="503"/>
      <c r="S342" s="503"/>
      <c r="T342" s="426"/>
      <c r="U342" s="419"/>
      <c r="V342" s="419"/>
      <c r="W342" s="419"/>
      <c r="X342" s="427"/>
      <c r="Y342" s="427"/>
      <c r="Z342" s="427"/>
      <c r="AA342" s="427"/>
      <c r="AB342" s="427"/>
      <c r="AC342" s="427"/>
      <c r="AD342" s="427"/>
      <c r="AE342" s="427"/>
      <c r="AF342" s="427"/>
      <c r="AG342" s="427"/>
      <c r="AH342" s="427"/>
      <c r="AI342" s="428"/>
      <c r="AJ342" s="428"/>
      <c r="AK342" s="428"/>
      <c r="AL342" s="428"/>
      <c r="AM342" s="428"/>
      <c r="AN342" s="428"/>
      <c r="AO342" s="428"/>
      <c r="AP342" s="428"/>
      <c r="AQ342" s="419"/>
      <c r="AR342" s="419"/>
      <c r="AS342" s="419"/>
      <c r="AT342" s="419"/>
      <c r="AU342" s="419"/>
      <c r="AV342" s="419"/>
      <c r="AW342" s="427"/>
      <c r="AX342" s="419"/>
      <c r="AY342" s="419"/>
      <c r="AZ342" s="419"/>
      <c r="BA342" s="419"/>
      <c r="BB342" s="419"/>
      <c r="BC342" s="419"/>
      <c r="BD342" s="419"/>
      <c r="BE342" s="419"/>
      <c r="BF342" s="427"/>
      <c r="BG342" s="419"/>
      <c r="BH342" s="419"/>
      <c r="BI342" s="419"/>
      <c r="BJ342" s="419"/>
      <c r="BK342" s="419"/>
      <c r="BL342" s="419"/>
      <c r="BM342" s="419"/>
      <c r="BN342" s="419"/>
      <c r="BO342" s="427"/>
      <c r="BP342" s="419"/>
      <c r="BQ342" s="419"/>
      <c r="BR342" s="419"/>
      <c r="BS342" s="419"/>
      <c r="BT342" s="419"/>
      <c r="BU342" s="419"/>
      <c r="BV342" s="419"/>
      <c r="BW342" s="419"/>
      <c r="BX342" s="419"/>
      <c r="BY342" s="419"/>
      <c r="BZ342" s="419"/>
      <c r="CA342" s="419"/>
      <c r="CB342" s="419"/>
      <c r="CC342" s="419"/>
      <c r="CD342" s="419"/>
      <c r="CE342" s="419"/>
      <c r="CF342" s="419"/>
      <c r="CG342" s="419"/>
      <c r="CH342" s="419"/>
      <c r="CI342" s="419"/>
      <c r="CJ342" s="419"/>
      <c r="CK342" s="419"/>
      <c r="CL342" s="419"/>
      <c r="CM342" s="419"/>
      <c r="CN342" s="419"/>
      <c r="CO342" s="419"/>
      <c r="CP342" s="419"/>
      <c r="CQ342" s="419"/>
      <c r="CR342" s="419"/>
      <c r="CS342" s="419"/>
      <c r="CT342" s="419"/>
      <c r="CU342" s="419"/>
      <c r="CV342" s="419"/>
      <c r="CW342" s="419"/>
      <c r="CX342" s="419"/>
      <c r="CY342" s="419"/>
      <c r="CZ342" s="419"/>
      <c r="DA342" s="419"/>
      <c r="DB342" s="419"/>
      <c r="DC342" s="419"/>
      <c r="DD342" s="419"/>
      <c r="DE342" s="419"/>
      <c r="DF342" s="419"/>
      <c r="DG342" s="419"/>
      <c r="DH342" s="419"/>
      <c r="DI342" s="419"/>
      <c r="DJ342" s="419"/>
      <c r="DK342" s="419"/>
      <c r="DL342" s="419"/>
      <c r="DM342" s="419"/>
      <c r="DN342" s="419"/>
      <c r="DO342" s="419"/>
      <c r="DP342" s="419"/>
      <c r="DQ342" s="419"/>
      <c r="DR342" s="419"/>
      <c r="DS342" s="419"/>
      <c r="DT342" s="419"/>
      <c r="DU342" s="419"/>
      <c r="DV342" s="419"/>
      <c r="DW342" s="419"/>
      <c r="DX342" s="419"/>
      <c r="DY342" s="419"/>
      <c r="DZ342" s="419"/>
      <c r="EA342" s="419"/>
      <c r="EB342" s="419"/>
      <c r="EC342" s="419"/>
      <c r="ED342" s="419"/>
      <c r="EE342" s="419"/>
      <c r="EF342" s="419"/>
      <c r="GB342" s="419"/>
    </row>
    <row r="343" spans="1:184">
      <c r="A343" s="419"/>
      <c r="B343" s="419"/>
      <c r="C343" s="419"/>
      <c r="D343" s="419"/>
      <c r="E343" s="419"/>
      <c r="F343" s="419"/>
      <c r="G343" s="419"/>
      <c r="H343" s="419"/>
      <c r="I343" s="419"/>
      <c r="J343" s="419"/>
      <c r="K343" s="419"/>
      <c r="L343" s="419"/>
      <c r="M343" s="419"/>
      <c r="N343" s="503"/>
      <c r="O343" s="503"/>
      <c r="P343" s="503"/>
      <c r="Q343" s="503"/>
      <c r="R343" s="503"/>
      <c r="S343" s="503"/>
      <c r="T343" s="426"/>
      <c r="U343" s="419"/>
      <c r="V343" s="419"/>
      <c r="W343" s="419"/>
      <c r="X343" s="427"/>
      <c r="Y343" s="427"/>
      <c r="Z343" s="427"/>
      <c r="AA343" s="427"/>
      <c r="AB343" s="427"/>
      <c r="AC343" s="427"/>
      <c r="AD343" s="427"/>
      <c r="AE343" s="427"/>
      <c r="AF343" s="427"/>
      <c r="AG343" s="427"/>
      <c r="AH343" s="427"/>
      <c r="AI343" s="428"/>
      <c r="AJ343" s="428"/>
      <c r="AK343" s="428"/>
      <c r="AL343" s="428"/>
      <c r="AM343" s="428"/>
      <c r="AN343" s="428"/>
      <c r="AO343" s="428"/>
      <c r="AP343" s="428"/>
      <c r="AQ343" s="419"/>
      <c r="AR343" s="419"/>
      <c r="AS343" s="419"/>
      <c r="AT343" s="419"/>
      <c r="AU343" s="419"/>
      <c r="AV343" s="419"/>
      <c r="AW343" s="427"/>
      <c r="AX343" s="419"/>
      <c r="AY343" s="419"/>
      <c r="AZ343" s="419"/>
      <c r="BA343" s="419"/>
      <c r="BB343" s="419"/>
      <c r="BC343" s="419"/>
      <c r="BD343" s="419"/>
      <c r="BE343" s="419"/>
      <c r="BF343" s="427"/>
      <c r="BG343" s="419"/>
      <c r="BH343" s="419"/>
      <c r="BI343" s="419"/>
      <c r="BJ343" s="419"/>
      <c r="BK343" s="419"/>
      <c r="BL343" s="419"/>
      <c r="BM343" s="419"/>
      <c r="BN343" s="419"/>
      <c r="BO343" s="427"/>
      <c r="BP343" s="419"/>
      <c r="BQ343" s="419"/>
      <c r="BR343" s="419"/>
      <c r="BS343" s="419"/>
      <c r="BT343" s="419"/>
      <c r="BU343" s="419"/>
      <c r="BV343" s="419"/>
      <c r="BW343" s="419"/>
      <c r="BX343" s="419"/>
      <c r="BY343" s="419"/>
      <c r="BZ343" s="419"/>
      <c r="CA343" s="419"/>
      <c r="CB343" s="419"/>
      <c r="CC343" s="419"/>
      <c r="CD343" s="419"/>
      <c r="CE343" s="419"/>
      <c r="CF343" s="419"/>
      <c r="CG343" s="419"/>
      <c r="CH343" s="419"/>
      <c r="CI343" s="419"/>
      <c r="CJ343" s="419"/>
      <c r="CK343" s="419"/>
      <c r="CL343" s="419"/>
      <c r="CM343" s="419"/>
      <c r="CN343" s="419"/>
      <c r="CO343" s="419"/>
      <c r="CP343" s="419"/>
      <c r="CQ343" s="419"/>
      <c r="CR343" s="419"/>
      <c r="CS343" s="419"/>
      <c r="CT343" s="419"/>
      <c r="CU343" s="419"/>
      <c r="CV343" s="419"/>
      <c r="CW343" s="419"/>
      <c r="CX343" s="419"/>
      <c r="CY343" s="419"/>
      <c r="CZ343" s="419"/>
      <c r="DA343" s="419"/>
      <c r="DB343" s="419"/>
      <c r="DC343" s="419"/>
      <c r="DD343" s="419"/>
      <c r="DE343" s="419"/>
      <c r="DF343" s="419"/>
      <c r="DG343" s="419"/>
      <c r="DH343" s="419"/>
      <c r="DI343" s="419"/>
      <c r="DJ343" s="419"/>
      <c r="DK343" s="419"/>
      <c r="DL343" s="419"/>
      <c r="DM343" s="419"/>
      <c r="DN343" s="419"/>
      <c r="DO343" s="419"/>
      <c r="DP343" s="419"/>
      <c r="DQ343" s="419"/>
      <c r="DR343" s="419"/>
      <c r="DS343" s="419"/>
      <c r="DT343" s="419"/>
      <c r="DU343" s="419"/>
      <c r="DV343" s="419"/>
      <c r="DW343" s="419"/>
      <c r="DX343" s="419"/>
      <c r="DY343" s="419"/>
      <c r="DZ343" s="419"/>
      <c r="EA343" s="419"/>
      <c r="EB343" s="419"/>
      <c r="EC343" s="419"/>
      <c r="ED343" s="419"/>
      <c r="EE343" s="419"/>
      <c r="EF343" s="419"/>
      <c r="GB343" s="419"/>
    </row>
    <row r="344" spans="1:184">
      <c r="A344" s="419"/>
      <c r="B344" s="419"/>
      <c r="C344" s="419"/>
      <c r="D344" s="419"/>
      <c r="E344" s="419"/>
      <c r="F344" s="419"/>
      <c r="G344" s="419"/>
      <c r="H344" s="419"/>
      <c r="I344" s="419"/>
      <c r="J344" s="419"/>
      <c r="K344" s="419"/>
      <c r="L344" s="419"/>
      <c r="M344" s="419"/>
      <c r="N344" s="503"/>
      <c r="O344" s="503"/>
      <c r="P344" s="503"/>
      <c r="Q344" s="503"/>
      <c r="R344" s="503"/>
      <c r="S344" s="503"/>
      <c r="T344" s="426"/>
      <c r="U344" s="419"/>
      <c r="V344" s="419"/>
      <c r="W344" s="419"/>
      <c r="X344" s="427"/>
      <c r="Y344" s="427"/>
      <c r="Z344" s="427"/>
      <c r="AA344" s="427"/>
      <c r="AB344" s="427"/>
      <c r="AC344" s="427"/>
      <c r="AD344" s="427"/>
      <c r="AE344" s="427"/>
      <c r="AF344" s="427"/>
      <c r="AG344" s="427"/>
      <c r="AH344" s="427"/>
      <c r="AI344" s="428"/>
      <c r="AJ344" s="428"/>
      <c r="AK344" s="428"/>
      <c r="AL344" s="428"/>
      <c r="AM344" s="428"/>
      <c r="AN344" s="428"/>
      <c r="AO344" s="428"/>
      <c r="AP344" s="428"/>
      <c r="AQ344" s="419"/>
      <c r="AR344" s="419"/>
      <c r="AS344" s="419"/>
      <c r="AT344" s="419"/>
      <c r="AU344" s="419"/>
      <c r="AV344" s="419"/>
      <c r="AW344" s="427"/>
      <c r="AX344" s="419"/>
      <c r="AY344" s="419"/>
      <c r="AZ344" s="419"/>
      <c r="BA344" s="419"/>
      <c r="BB344" s="419"/>
      <c r="BC344" s="419"/>
      <c r="BD344" s="419"/>
      <c r="BE344" s="419"/>
      <c r="BF344" s="427"/>
      <c r="BG344" s="419"/>
      <c r="BH344" s="419"/>
      <c r="BI344" s="419"/>
      <c r="BJ344" s="419"/>
      <c r="BK344" s="419"/>
      <c r="BL344" s="419"/>
      <c r="BM344" s="419"/>
      <c r="BN344" s="419"/>
      <c r="BO344" s="427"/>
      <c r="BP344" s="419"/>
      <c r="BQ344" s="419"/>
      <c r="BR344" s="419"/>
      <c r="BS344" s="419"/>
      <c r="BT344" s="419"/>
      <c r="BU344" s="419"/>
      <c r="BV344" s="419"/>
      <c r="BW344" s="419"/>
      <c r="BX344" s="419"/>
      <c r="BY344" s="419"/>
      <c r="BZ344" s="419"/>
      <c r="CA344" s="419"/>
      <c r="CB344" s="419"/>
      <c r="CC344" s="419"/>
      <c r="CD344" s="419"/>
      <c r="CE344" s="419"/>
      <c r="CF344" s="419"/>
      <c r="CG344" s="419"/>
      <c r="CH344" s="419"/>
      <c r="CI344" s="419"/>
      <c r="CJ344" s="419"/>
      <c r="CK344" s="419"/>
      <c r="CL344" s="419"/>
      <c r="CM344" s="419"/>
      <c r="CN344" s="419"/>
      <c r="CO344" s="419"/>
      <c r="CP344" s="419"/>
      <c r="CQ344" s="419"/>
      <c r="CR344" s="419"/>
      <c r="CS344" s="419"/>
      <c r="CT344" s="419"/>
      <c r="CU344" s="419"/>
      <c r="CV344" s="419"/>
      <c r="CW344" s="419"/>
      <c r="CX344" s="419"/>
      <c r="CY344" s="419"/>
      <c r="CZ344" s="419"/>
      <c r="DA344" s="419"/>
      <c r="DB344" s="419"/>
      <c r="DC344" s="419"/>
      <c r="DD344" s="419"/>
      <c r="DE344" s="419"/>
      <c r="DF344" s="419"/>
      <c r="DG344" s="419"/>
      <c r="DH344" s="419"/>
      <c r="DI344" s="419"/>
      <c r="DJ344" s="419"/>
      <c r="DK344" s="419"/>
      <c r="DL344" s="419"/>
      <c r="DM344" s="419"/>
      <c r="DN344" s="419"/>
      <c r="DO344" s="419"/>
      <c r="DP344" s="419"/>
      <c r="DQ344" s="419"/>
      <c r="DR344" s="419"/>
      <c r="DS344" s="419"/>
      <c r="DT344" s="419"/>
      <c r="DU344" s="419"/>
      <c r="DV344" s="419"/>
      <c r="DW344" s="419"/>
      <c r="DX344" s="419"/>
      <c r="DY344" s="419"/>
      <c r="DZ344" s="419"/>
      <c r="EA344" s="419"/>
      <c r="EB344" s="419"/>
      <c r="EC344" s="419"/>
      <c r="ED344" s="419"/>
      <c r="EE344" s="419"/>
      <c r="EF344" s="419"/>
      <c r="GB344" s="419"/>
    </row>
    <row r="345" spans="1:184">
      <c r="A345" s="419"/>
      <c r="B345" s="419"/>
      <c r="C345" s="419"/>
      <c r="D345" s="419"/>
      <c r="E345" s="419"/>
      <c r="F345" s="419"/>
      <c r="G345" s="419"/>
      <c r="H345" s="419"/>
      <c r="I345" s="419"/>
      <c r="J345" s="419"/>
      <c r="K345" s="419"/>
      <c r="L345" s="419"/>
      <c r="M345" s="419"/>
      <c r="N345" s="503"/>
      <c r="O345" s="503"/>
      <c r="P345" s="503"/>
      <c r="Q345" s="503"/>
      <c r="R345" s="503"/>
      <c r="S345" s="503"/>
      <c r="T345" s="426"/>
      <c r="U345" s="419"/>
      <c r="V345" s="419"/>
      <c r="W345" s="419"/>
      <c r="X345" s="427"/>
      <c r="Y345" s="427"/>
      <c r="Z345" s="427"/>
      <c r="AA345" s="427"/>
      <c r="AB345" s="427"/>
      <c r="AC345" s="427"/>
      <c r="AD345" s="427"/>
      <c r="AE345" s="427"/>
      <c r="AF345" s="427"/>
      <c r="AG345" s="427"/>
      <c r="AH345" s="427"/>
      <c r="AI345" s="428"/>
      <c r="AJ345" s="428"/>
      <c r="AK345" s="428"/>
      <c r="AL345" s="428"/>
      <c r="AM345" s="428"/>
      <c r="AN345" s="428"/>
      <c r="AO345" s="428"/>
      <c r="AP345" s="428"/>
      <c r="AQ345" s="419"/>
      <c r="AR345" s="419"/>
      <c r="AS345" s="419"/>
      <c r="AT345" s="419"/>
      <c r="AU345" s="419"/>
      <c r="AV345" s="419"/>
      <c r="AW345" s="427"/>
      <c r="AX345" s="419"/>
      <c r="AY345" s="419"/>
      <c r="AZ345" s="419"/>
      <c r="BA345" s="419"/>
      <c r="BB345" s="419"/>
      <c r="BC345" s="419"/>
      <c r="BD345" s="419"/>
      <c r="BE345" s="419"/>
      <c r="BF345" s="427"/>
      <c r="BG345" s="419"/>
      <c r="BH345" s="419"/>
      <c r="BI345" s="419"/>
      <c r="BJ345" s="419"/>
      <c r="BK345" s="419"/>
      <c r="BL345" s="419"/>
      <c r="BM345" s="419"/>
      <c r="BN345" s="419"/>
      <c r="BO345" s="427"/>
      <c r="BP345" s="419"/>
      <c r="BQ345" s="419"/>
      <c r="BR345" s="419"/>
      <c r="BS345" s="419"/>
      <c r="BT345" s="419"/>
      <c r="BU345" s="419"/>
      <c r="BV345" s="419"/>
      <c r="BW345" s="419"/>
      <c r="BX345" s="419"/>
      <c r="BY345" s="419"/>
      <c r="BZ345" s="419"/>
      <c r="CA345" s="419"/>
      <c r="CB345" s="419"/>
      <c r="CC345" s="419"/>
      <c r="CD345" s="419"/>
      <c r="CE345" s="419"/>
      <c r="CF345" s="419"/>
      <c r="CG345" s="419"/>
      <c r="CH345" s="419"/>
      <c r="CI345" s="419"/>
      <c r="CJ345" s="419"/>
      <c r="CK345" s="419"/>
      <c r="CL345" s="419"/>
      <c r="CM345" s="419"/>
      <c r="CN345" s="419"/>
      <c r="CO345" s="419"/>
      <c r="CP345" s="419"/>
      <c r="CQ345" s="419"/>
      <c r="CR345" s="419"/>
      <c r="CS345" s="419"/>
      <c r="CT345" s="419"/>
      <c r="CU345" s="419"/>
      <c r="CV345" s="419"/>
      <c r="CW345" s="419"/>
      <c r="CX345" s="419"/>
      <c r="CY345" s="419"/>
      <c r="CZ345" s="419"/>
      <c r="DA345" s="419"/>
      <c r="DB345" s="419"/>
      <c r="DC345" s="419"/>
      <c r="DD345" s="419"/>
      <c r="DE345" s="419"/>
      <c r="DF345" s="419"/>
      <c r="DG345" s="419"/>
      <c r="DH345" s="419"/>
      <c r="DI345" s="419"/>
      <c r="DJ345" s="419"/>
      <c r="DK345" s="419"/>
      <c r="DL345" s="419"/>
      <c r="DM345" s="419"/>
      <c r="DN345" s="419"/>
      <c r="DO345" s="419"/>
      <c r="DP345" s="419"/>
      <c r="DQ345" s="419"/>
      <c r="DR345" s="419"/>
      <c r="DS345" s="419"/>
      <c r="DT345" s="419"/>
      <c r="DU345" s="419"/>
      <c r="DV345" s="419"/>
      <c r="DW345" s="419"/>
      <c r="DX345" s="419"/>
      <c r="DY345" s="419"/>
      <c r="DZ345" s="419"/>
      <c r="EA345" s="419"/>
      <c r="EB345" s="419"/>
      <c r="EC345" s="419"/>
      <c r="ED345" s="419"/>
      <c r="EE345" s="419"/>
      <c r="EF345" s="419"/>
      <c r="GB345" s="419"/>
    </row>
    <row r="346" spans="1:184">
      <c r="A346" s="419"/>
      <c r="B346" s="419"/>
      <c r="C346" s="419"/>
      <c r="D346" s="419"/>
      <c r="E346" s="419"/>
      <c r="F346" s="419"/>
      <c r="G346" s="419"/>
      <c r="H346" s="419"/>
      <c r="I346" s="419"/>
      <c r="J346" s="419"/>
      <c r="K346" s="419"/>
      <c r="L346" s="419"/>
      <c r="M346" s="419"/>
      <c r="N346" s="503"/>
      <c r="O346" s="503"/>
      <c r="P346" s="503"/>
      <c r="Q346" s="503"/>
      <c r="R346" s="503"/>
      <c r="S346" s="503"/>
      <c r="T346" s="426"/>
      <c r="U346" s="419"/>
      <c r="V346" s="419"/>
      <c r="W346" s="419"/>
      <c r="X346" s="427"/>
      <c r="Y346" s="427"/>
      <c r="Z346" s="427"/>
      <c r="AA346" s="427"/>
      <c r="AB346" s="427"/>
      <c r="AC346" s="427"/>
      <c r="AD346" s="427"/>
      <c r="AE346" s="427"/>
      <c r="AF346" s="427"/>
      <c r="AG346" s="427"/>
      <c r="AH346" s="427"/>
      <c r="AI346" s="428"/>
      <c r="AJ346" s="428"/>
      <c r="AK346" s="428"/>
      <c r="AL346" s="428"/>
      <c r="AM346" s="428"/>
      <c r="AN346" s="428"/>
      <c r="AO346" s="428"/>
      <c r="AP346" s="428"/>
      <c r="AQ346" s="419"/>
      <c r="AR346" s="419"/>
      <c r="AS346" s="419"/>
      <c r="AT346" s="419"/>
      <c r="AU346" s="419"/>
      <c r="AV346" s="419"/>
      <c r="AW346" s="427"/>
      <c r="AX346" s="419"/>
      <c r="AY346" s="419"/>
      <c r="AZ346" s="419"/>
      <c r="BA346" s="419"/>
      <c r="BB346" s="419"/>
      <c r="BC346" s="419"/>
      <c r="BD346" s="419"/>
      <c r="BE346" s="419"/>
      <c r="BF346" s="427"/>
      <c r="BG346" s="419"/>
      <c r="BH346" s="419"/>
      <c r="BI346" s="419"/>
      <c r="BJ346" s="419"/>
      <c r="BK346" s="419"/>
      <c r="BL346" s="419"/>
      <c r="BM346" s="419"/>
      <c r="BN346" s="419"/>
      <c r="BO346" s="427"/>
      <c r="BP346" s="419"/>
      <c r="BQ346" s="419"/>
      <c r="BR346" s="419"/>
      <c r="BS346" s="419"/>
      <c r="BT346" s="419"/>
      <c r="BU346" s="419"/>
      <c r="BV346" s="419"/>
      <c r="BW346" s="419"/>
      <c r="BX346" s="419"/>
      <c r="BY346" s="419"/>
      <c r="BZ346" s="419"/>
      <c r="CA346" s="419"/>
      <c r="CB346" s="419"/>
      <c r="CC346" s="419"/>
      <c r="CD346" s="419"/>
      <c r="CE346" s="419"/>
      <c r="CF346" s="419"/>
      <c r="CG346" s="419"/>
      <c r="CH346" s="419"/>
      <c r="CI346" s="419"/>
      <c r="CJ346" s="419"/>
      <c r="CK346" s="419"/>
      <c r="CL346" s="419"/>
      <c r="CM346" s="419"/>
      <c r="CN346" s="419"/>
      <c r="CO346" s="419"/>
      <c r="CP346" s="419"/>
      <c r="CQ346" s="419"/>
      <c r="CR346" s="419"/>
      <c r="CS346" s="419"/>
      <c r="CT346" s="419"/>
      <c r="CU346" s="419"/>
      <c r="CV346" s="419"/>
      <c r="CW346" s="419"/>
      <c r="CX346" s="419"/>
      <c r="CY346" s="419"/>
      <c r="CZ346" s="419"/>
      <c r="DA346" s="419"/>
      <c r="DB346" s="419"/>
      <c r="DC346" s="419"/>
      <c r="DD346" s="419"/>
      <c r="DE346" s="419"/>
      <c r="DF346" s="419"/>
      <c r="DG346" s="419"/>
      <c r="DH346" s="419"/>
      <c r="DI346" s="419"/>
      <c r="DJ346" s="419"/>
      <c r="DK346" s="419"/>
      <c r="DL346" s="419"/>
      <c r="DM346" s="419"/>
      <c r="DN346" s="419"/>
      <c r="DO346" s="419"/>
      <c r="DP346" s="419"/>
      <c r="DQ346" s="419"/>
      <c r="DR346" s="419"/>
      <c r="DS346" s="419"/>
      <c r="DT346" s="419"/>
      <c r="DU346" s="419"/>
      <c r="DV346" s="419"/>
      <c r="DW346" s="419"/>
      <c r="DX346" s="419"/>
      <c r="DY346" s="419"/>
      <c r="DZ346" s="419"/>
      <c r="EA346" s="419"/>
      <c r="EB346" s="419"/>
      <c r="EC346" s="419"/>
      <c r="ED346" s="419"/>
      <c r="EE346" s="419"/>
      <c r="EF346" s="419"/>
      <c r="GB346" s="419"/>
    </row>
    <row r="347" spans="1:184">
      <c r="A347" s="419"/>
      <c r="B347" s="419"/>
      <c r="C347" s="419"/>
      <c r="D347" s="419"/>
      <c r="E347" s="419"/>
      <c r="F347" s="419"/>
      <c r="G347" s="419"/>
      <c r="H347" s="419"/>
      <c r="I347" s="419"/>
      <c r="J347" s="419"/>
      <c r="K347" s="419"/>
      <c r="L347" s="419"/>
      <c r="M347" s="419"/>
      <c r="N347" s="503"/>
      <c r="O347" s="503"/>
      <c r="P347" s="503"/>
      <c r="Q347" s="503"/>
      <c r="R347" s="503"/>
      <c r="S347" s="503"/>
      <c r="T347" s="426"/>
      <c r="U347" s="419"/>
      <c r="V347" s="419"/>
      <c r="W347" s="419"/>
      <c r="X347" s="427"/>
      <c r="Y347" s="427"/>
      <c r="Z347" s="427"/>
      <c r="AA347" s="427"/>
      <c r="AB347" s="427"/>
      <c r="AC347" s="427"/>
      <c r="AD347" s="427"/>
      <c r="AE347" s="427"/>
      <c r="AF347" s="427"/>
      <c r="AG347" s="427"/>
      <c r="AH347" s="427"/>
      <c r="AI347" s="428"/>
      <c r="AJ347" s="428"/>
      <c r="AK347" s="428"/>
      <c r="AL347" s="428"/>
      <c r="AM347" s="428"/>
      <c r="AN347" s="428"/>
      <c r="AO347" s="428"/>
      <c r="AP347" s="428"/>
      <c r="AQ347" s="419"/>
      <c r="AR347" s="419"/>
      <c r="AS347" s="419"/>
      <c r="AT347" s="419"/>
      <c r="AU347" s="419"/>
      <c r="AV347" s="419"/>
      <c r="AW347" s="427"/>
      <c r="AX347" s="419"/>
      <c r="AY347" s="419"/>
      <c r="AZ347" s="419"/>
      <c r="BA347" s="419"/>
      <c r="BB347" s="419"/>
      <c r="BC347" s="419"/>
      <c r="BD347" s="419"/>
      <c r="BE347" s="419"/>
      <c r="BF347" s="427"/>
      <c r="BG347" s="419"/>
      <c r="BH347" s="419"/>
      <c r="BI347" s="419"/>
      <c r="BJ347" s="419"/>
      <c r="BK347" s="419"/>
      <c r="BL347" s="419"/>
      <c r="BM347" s="419"/>
      <c r="BN347" s="419"/>
      <c r="BO347" s="427"/>
      <c r="BP347" s="419"/>
      <c r="BQ347" s="419"/>
      <c r="BR347" s="419"/>
      <c r="BS347" s="419"/>
      <c r="BT347" s="419"/>
      <c r="BU347" s="419"/>
      <c r="BV347" s="419"/>
      <c r="BW347" s="419"/>
      <c r="BX347" s="419"/>
      <c r="BY347" s="419"/>
      <c r="BZ347" s="419"/>
      <c r="CA347" s="419"/>
      <c r="CB347" s="419"/>
      <c r="CC347" s="419"/>
      <c r="CD347" s="419"/>
      <c r="CE347" s="419"/>
      <c r="CF347" s="419"/>
      <c r="CG347" s="419"/>
      <c r="CH347" s="419"/>
      <c r="CI347" s="419"/>
      <c r="CJ347" s="419"/>
      <c r="CK347" s="419"/>
      <c r="CL347" s="419"/>
      <c r="CM347" s="419"/>
      <c r="CN347" s="419"/>
      <c r="CO347" s="419"/>
      <c r="CP347" s="419"/>
      <c r="CQ347" s="419"/>
      <c r="CR347" s="419"/>
      <c r="CS347" s="419"/>
      <c r="CT347" s="419"/>
      <c r="CU347" s="419"/>
      <c r="CV347" s="419"/>
      <c r="CW347" s="419"/>
      <c r="CX347" s="419"/>
      <c r="CY347" s="419"/>
      <c r="CZ347" s="419"/>
      <c r="DA347" s="419"/>
      <c r="DB347" s="419"/>
      <c r="DC347" s="419"/>
      <c r="DD347" s="419"/>
      <c r="DE347" s="419"/>
      <c r="DF347" s="419"/>
      <c r="DG347" s="419"/>
      <c r="DH347" s="419"/>
      <c r="DI347" s="419"/>
      <c r="DJ347" s="419"/>
      <c r="DK347" s="419"/>
      <c r="DL347" s="419"/>
      <c r="DM347" s="419"/>
      <c r="DN347" s="419"/>
      <c r="DO347" s="419"/>
      <c r="DP347" s="419"/>
      <c r="DQ347" s="419"/>
      <c r="DR347" s="419"/>
      <c r="DS347" s="419"/>
      <c r="DT347" s="419"/>
      <c r="DU347" s="419"/>
      <c r="DV347" s="419"/>
      <c r="DW347" s="419"/>
      <c r="DX347" s="419"/>
      <c r="DY347" s="419"/>
      <c r="DZ347" s="419"/>
      <c r="EA347" s="419"/>
      <c r="EB347" s="419"/>
      <c r="EC347" s="419"/>
      <c r="ED347" s="419"/>
      <c r="EE347" s="419"/>
      <c r="EF347" s="419"/>
      <c r="GB347" s="419"/>
    </row>
    <row r="348" spans="1:184">
      <c r="A348" s="419"/>
      <c r="B348" s="419"/>
      <c r="C348" s="419"/>
      <c r="D348" s="419"/>
      <c r="E348" s="419"/>
      <c r="F348" s="419"/>
      <c r="G348" s="419"/>
      <c r="H348" s="419"/>
      <c r="I348" s="419"/>
      <c r="J348" s="419"/>
      <c r="K348" s="419"/>
      <c r="L348" s="419"/>
      <c r="M348" s="419"/>
      <c r="N348" s="503"/>
      <c r="O348" s="503"/>
      <c r="P348" s="503"/>
      <c r="Q348" s="503"/>
      <c r="R348" s="503"/>
      <c r="S348" s="503"/>
      <c r="T348" s="426"/>
      <c r="U348" s="419"/>
      <c r="V348" s="419"/>
      <c r="W348" s="419"/>
      <c r="X348" s="427"/>
      <c r="Y348" s="427"/>
      <c r="Z348" s="427"/>
      <c r="AA348" s="427"/>
      <c r="AB348" s="427"/>
      <c r="AC348" s="427"/>
      <c r="AD348" s="427"/>
      <c r="AE348" s="427"/>
      <c r="AF348" s="427"/>
      <c r="AG348" s="427"/>
      <c r="AH348" s="427"/>
      <c r="AI348" s="428"/>
      <c r="AJ348" s="428"/>
      <c r="AK348" s="428"/>
      <c r="AL348" s="428"/>
      <c r="AM348" s="428"/>
      <c r="AN348" s="428"/>
      <c r="AO348" s="428"/>
      <c r="AP348" s="428"/>
      <c r="AQ348" s="419"/>
      <c r="AR348" s="419"/>
      <c r="AS348" s="419"/>
      <c r="AT348" s="419"/>
      <c r="AU348" s="419"/>
      <c r="AV348" s="419"/>
      <c r="AW348" s="427"/>
      <c r="AX348" s="419"/>
      <c r="AY348" s="419"/>
      <c r="AZ348" s="419"/>
      <c r="BA348" s="419"/>
      <c r="BB348" s="419"/>
      <c r="BC348" s="419"/>
      <c r="BD348" s="419"/>
      <c r="BE348" s="419"/>
      <c r="BF348" s="427"/>
      <c r="BG348" s="419"/>
      <c r="BH348" s="419"/>
      <c r="BI348" s="419"/>
      <c r="BJ348" s="419"/>
      <c r="BK348" s="419"/>
      <c r="BL348" s="419"/>
      <c r="BM348" s="419"/>
      <c r="BN348" s="419"/>
      <c r="BO348" s="427"/>
      <c r="BP348" s="419"/>
      <c r="BQ348" s="419"/>
      <c r="BR348" s="419"/>
      <c r="BS348" s="419"/>
      <c r="BT348" s="419"/>
      <c r="BU348" s="419"/>
      <c r="BV348" s="419"/>
      <c r="BW348" s="419"/>
      <c r="BX348" s="419"/>
      <c r="BY348" s="419"/>
      <c r="BZ348" s="419"/>
      <c r="CA348" s="419"/>
      <c r="CB348" s="419"/>
      <c r="CC348" s="419"/>
      <c r="CD348" s="419"/>
      <c r="CE348" s="419"/>
      <c r="CF348" s="419"/>
      <c r="CG348" s="419"/>
      <c r="CH348" s="419"/>
      <c r="CI348" s="419"/>
      <c r="CJ348" s="419"/>
      <c r="CK348" s="419"/>
      <c r="CL348" s="419"/>
      <c r="CM348" s="419"/>
      <c r="CN348" s="419"/>
      <c r="CO348" s="419"/>
      <c r="CP348" s="419"/>
      <c r="CQ348" s="419"/>
      <c r="CR348" s="419"/>
      <c r="CS348" s="419"/>
      <c r="CT348" s="419"/>
      <c r="CU348" s="419"/>
      <c r="CV348" s="419"/>
      <c r="CW348" s="419"/>
      <c r="CX348" s="419"/>
      <c r="CY348" s="419"/>
      <c r="CZ348" s="419"/>
      <c r="DA348" s="419"/>
      <c r="DB348" s="419"/>
      <c r="DC348" s="419"/>
      <c r="DD348" s="419"/>
      <c r="DE348" s="419"/>
      <c r="DF348" s="419"/>
      <c r="DG348" s="419"/>
      <c r="DH348" s="419"/>
      <c r="DI348" s="419"/>
      <c r="DJ348" s="419"/>
      <c r="DK348" s="419"/>
      <c r="DL348" s="419"/>
      <c r="DM348" s="419"/>
      <c r="DN348" s="419"/>
      <c r="DO348" s="419"/>
      <c r="DP348" s="419"/>
      <c r="DQ348" s="419"/>
      <c r="DR348" s="419"/>
      <c r="DS348" s="419"/>
      <c r="DT348" s="419"/>
      <c r="DU348" s="419"/>
      <c r="DV348" s="419"/>
      <c r="DW348" s="419"/>
      <c r="DX348" s="419"/>
      <c r="DY348" s="419"/>
      <c r="DZ348" s="419"/>
      <c r="EA348" s="419"/>
      <c r="EB348" s="419"/>
      <c r="EC348" s="419"/>
      <c r="ED348" s="419"/>
      <c r="EE348" s="419"/>
      <c r="EF348" s="419"/>
      <c r="GB348" s="419"/>
    </row>
    <row r="349" spans="1:184">
      <c r="A349" s="419"/>
      <c r="B349" s="419"/>
      <c r="C349" s="419"/>
      <c r="D349" s="419"/>
      <c r="E349" s="419"/>
      <c r="F349" s="419"/>
      <c r="G349" s="419"/>
      <c r="H349" s="419"/>
      <c r="I349" s="419"/>
      <c r="J349" s="419"/>
      <c r="K349" s="419"/>
      <c r="L349" s="419"/>
      <c r="M349" s="419"/>
      <c r="N349" s="503"/>
      <c r="O349" s="503"/>
      <c r="P349" s="503"/>
      <c r="Q349" s="503"/>
      <c r="R349" s="503"/>
      <c r="S349" s="503"/>
      <c r="T349" s="426"/>
      <c r="U349" s="419"/>
      <c r="V349" s="419"/>
      <c r="W349" s="419"/>
      <c r="X349" s="427"/>
      <c r="Y349" s="427"/>
      <c r="Z349" s="427"/>
      <c r="AA349" s="427"/>
      <c r="AB349" s="427"/>
      <c r="AC349" s="427"/>
      <c r="AD349" s="427"/>
      <c r="AE349" s="427"/>
      <c r="AF349" s="427"/>
      <c r="AG349" s="427"/>
      <c r="AH349" s="427"/>
      <c r="AI349" s="428"/>
      <c r="AJ349" s="428"/>
      <c r="AK349" s="428"/>
      <c r="AL349" s="428"/>
      <c r="AM349" s="428"/>
      <c r="AN349" s="428"/>
      <c r="AO349" s="428"/>
      <c r="AP349" s="428"/>
      <c r="AQ349" s="419"/>
      <c r="AR349" s="419"/>
      <c r="AS349" s="419"/>
      <c r="AT349" s="419"/>
      <c r="AU349" s="419"/>
      <c r="AV349" s="419"/>
      <c r="AW349" s="427"/>
      <c r="AX349" s="419"/>
      <c r="AY349" s="419"/>
      <c r="AZ349" s="419"/>
      <c r="BA349" s="419"/>
      <c r="BB349" s="419"/>
      <c r="BC349" s="419"/>
      <c r="BD349" s="419"/>
      <c r="BE349" s="419"/>
      <c r="BF349" s="427"/>
      <c r="BG349" s="419"/>
      <c r="BH349" s="419"/>
      <c r="BI349" s="419"/>
      <c r="BJ349" s="419"/>
      <c r="BK349" s="419"/>
      <c r="BL349" s="419"/>
      <c r="BM349" s="419"/>
      <c r="BN349" s="419"/>
      <c r="BO349" s="427"/>
      <c r="BP349" s="419"/>
      <c r="BQ349" s="419"/>
      <c r="BR349" s="419"/>
      <c r="BS349" s="419"/>
      <c r="BT349" s="419"/>
      <c r="BU349" s="419"/>
      <c r="BV349" s="419"/>
      <c r="BW349" s="419"/>
      <c r="BX349" s="419"/>
      <c r="BY349" s="419"/>
      <c r="BZ349" s="419"/>
      <c r="CA349" s="419"/>
      <c r="CB349" s="419"/>
      <c r="CC349" s="419"/>
      <c r="CD349" s="419"/>
      <c r="CE349" s="419"/>
      <c r="CF349" s="419"/>
      <c r="CG349" s="419"/>
      <c r="CH349" s="419"/>
      <c r="CI349" s="419"/>
      <c r="CJ349" s="419"/>
      <c r="CK349" s="419"/>
      <c r="CL349" s="419"/>
      <c r="CM349" s="419"/>
      <c r="CN349" s="419"/>
      <c r="CO349" s="419"/>
      <c r="CP349" s="419"/>
      <c r="CQ349" s="419"/>
      <c r="CR349" s="419"/>
      <c r="CS349" s="419"/>
      <c r="CT349" s="419"/>
      <c r="CU349" s="419"/>
      <c r="CV349" s="419"/>
      <c r="CW349" s="419"/>
      <c r="CX349" s="419"/>
      <c r="CY349" s="419"/>
      <c r="CZ349" s="419"/>
      <c r="DA349" s="419"/>
      <c r="DB349" s="419"/>
      <c r="DC349" s="419"/>
      <c r="DD349" s="419"/>
      <c r="DE349" s="419"/>
      <c r="DF349" s="419"/>
      <c r="DG349" s="419"/>
      <c r="DH349" s="419"/>
      <c r="DI349" s="419"/>
      <c r="DJ349" s="419"/>
      <c r="DK349" s="419"/>
      <c r="DL349" s="419"/>
      <c r="DM349" s="419"/>
      <c r="DN349" s="419"/>
      <c r="DO349" s="419"/>
      <c r="DP349" s="419"/>
      <c r="DQ349" s="419"/>
      <c r="DR349" s="419"/>
      <c r="DS349" s="419"/>
      <c r="DT349" s="419"/>
      <c r="DU349" s="419"/>
      <c r="DV349" s="419"/>
      <c r="DW349" s="419"/>
      <c r="DX349" s="419"/>
      <c r="DY349" s="419"/>
      <c r="DZ349" s="419"/>
      <c r="EA349" s="419"/>
      <c r="EB349" s="419"/>
      <c r="EC349" s="419"/>
      <c r="ED349" s="419"/>
      <c r="EE349" s="419"/>
      <c r="EF349" s="419"/>
      <c r="GB349" s="419"/>
    </row>
    <row r="350" spans="1:184">
      <c r="A350" s="419"/>
      <c r="B350" s="419"/>
      <c r="C350" s="419"/>
      <c r="D350" s="419"/>
      <c r="E350" s="419"/>
      <c r="F350" s="419"/>
      <c r="G350" s="419"/>
      <c r="H350" s="419"/>
      <c r="I350" s="419"/>
      <c r="J350" s="419"/>
      <c r="K350" s="419"/>
      <c r="L350" s="419"/>
      <c r="M350" s="419"/>
      <c r="N350" s="503"/>
      <c r="O350" s="503"/>
      <c r="P350" s="503"/>
      <c r="Q350" s="503"/>
      <c r="R350" s="503"/>
      <c r="S350" s="503"/>
      <c r="T350" s="426"/>
      <c r="U350" s="419"/>
      <c r="V350" s="419"/>
      <c r="W350" s="419"/>
      <c r="X350" s="427"/>
      <c r="Y350" s="427"/>
      <c r="Z350" s="427"/>
      <c r="AA350" s="427"/>
      <c r="AB350" s="427"/>
      <c r="AC350" s="427"/>
      <c r="AD350" s="427"/>
      <c r="AE350" s="427"/>
      <c r="AF350" s="427"/>
      <c r="AG350" s="427"/>
      <c r="AH350" s="427"/>
      <c r="AI350" s="428"/>
      <c r="AJ350" s="428"/>
      <c r="AK350" s="428"/>
      <c r="AL350" s="428"/>
      <c r="AM350" s="428"/>
      <c r="AN350" s="428"/>
      <c r="AO350" s="428"/>
      <c r="AP350" s="428"/>
      <c r="AQ350" s="419"/>
      <c r="AR350" s="419"/>
      <c r="AS350" s="419"/>
      <c r="AT350" s="419"/>
      <c r="AU350" s="419"/>
      <c r="AV350" s="419"/>
      <c r="AW350" s="427"/>
      <c r="AX350" s="419"/>
      <c r="AY350" s="419"/>
      <c r="AZ350" s="419"/>
      <c r="BA350" s="419"/>
      <c r="BB350" s="419"/>
      <c r="BC350" s="419"/>
      <c r="BD350" s="419"/>
      <c r="BE350" s="419"/>
      <c r="BF350" s="427"/>
      <c r="BG350" s="419"/>
      <c r="BH350" s="419"/>
      <c r="BI350" s="419"/>
      <c r="BJ350" s="419"/>
      <c r="BK350" s="419"/>
      <c r="BL350" s="419"/>
      <c r="BM350" s="419"/>
      <c r="BN350" s="419"/>
      <c r="BO350" s="427"/>
      <c r="BP350" s="419"/>
      <c r="BQ350" s="419"/>
      <c r="BR350" s="419"/>
      <c r="BS350" s="419"/>
      <c r="BT350" s="419"/>
      <c r="BU350" s="419"/>
      <c r="BV350" s="419"/>
      <c r="BW350" s="419"/>
      <c r="BX350" s="419"/>
      <c r="BY350" s="419"/>
      <c r="BZ350" s="419"/>
      <c r="CA350" s="419"/>
      <c r="CB350" s="419"/>
      <c r="CC350" s="419"/>
      <c r="CD350" s="419"/>
      <c r="CE350" s="419"/>
      <c r="CF350" s="419"/>
      <c r="CG350" s="419"/>
      <c r="CH350" s="419"/>
      <c r="CI350" s="419"/>
      <c r="CJ350" s="419"/>
      <c r="CK350" s="419"/>
      <c r="CL350" s="419"/>
      <c r="CM350" s="419"/>
      <c r="CN350" s="419"/>
      <c r="CO350" s="419"/>
      <c r="CP350" s="419"/>
      <c r="CQ350" s="419"/>
      <c r="CR350" s="419"/>
      <c r="CS350" s="419"/>
      <c r="CT350" s="419"/>
      <c r="CU350" s="419"/>
      <c r="CV350" s="419"/>
      <c r="CW350" s="419"/>
      <c r="CX350" s="419"/>
      <c r="CY350" s="419"/>
      <c r="CZ350" s="419"/>
      <c r="DA350" s="419"/>
      <c r="DB350" s="419"/>
      <c r="DC350" s="419"/>
      <c r="DD350" s="419"/>
      <c r="DE350" s="419"/>
      <c r="DF350" s="419"/>
      <c r="DG350" s="419"/>
      <c r="DH350" s="419"/>
      <c r="DI350" s="419"/>
      <c r="DJ350" s="419"/>
      <c r="DK350" s="419"/>
      <c r="DL350" s="419"/>
      <c r="DM350" s="419"/>
      <c r="DN350" s="419"/>
      <c r="DO350" s="419"/>
      <c r="DP350" s="419"/>
      <c r="DQ350" s="419"/>
      <c r="DR350" s="419"/>
      <c r="DS350" s="419"/>
      <c r="DT350" s="419"/>
      <c r="DU350" s="419"/>
      <c r="DV350" s="419"/>
      <c r="DW350" s="419"/>
      <c r="DX350" s="419"/>
      <c r="DY350" s="419"/>
      <c r="DZ350" s="419"/>
      <c r="EA350" s="419"/>
      <c r="EB350" s="419"/>
      <c r="EC350" s="419"/>
      <c r="ED350" s="419"/>
      <c r="EE350" s="419"/>
      <c r="EF350" s="419"/>
      <c r="GB350" s="419"/>
    </row>
    <row r="351" spans="1:184">
      <c r="A351" s="419"/>
      <c r="B351" s="419"/>
      <c r="C351" s="419"/>
      <c r="D351" s="419"/>
      <c r="E351" s="419"/>
      <c r="F351" s="419"/>
      <c r="G351" s="419"/>
      <c r="H351" s="419"/>
      <c r="I351" s="419"/>
      <c r="J351" s="419"/>
      <c r="K351" s="419"/>
      <c r="L351" s="419"/>
      <c r="M351" s="419"/>
      <c r="N351" s="503"/>
      <c r="O351" s="503"/>
      <c r="P351" s="503"/>
      <c r="Q351" s="503"/>
      <c r="R351" s="503"/>
      <c r="S351" s="503"/>
      <c r="T351" s="426"/>
      <c r="U351" s="419"/>
      <c r="V351" s="419"/>
      <c r="W351" s="419"/>
      <c r="X351" s="427"/>
      <c r="Y351" s="427"/>
      <c r="Z351" s="427"/>
      <c r="AA351" s="427"/>
      <c r="AB351" s="427"/>
      <c r="AC351" s="427"/>
      <c r="AD351" s="427"/>
      <c r="AE351" s="427"/>
      <c r="AF351" s="427"/>
      <c r="AG351" s="427"/>
      <c r="AH351" s="427"/>
      <c r="AI351" s="428"/>
      <c r="AJ351" s="428"/>
      <c r="AK351" s="428"/>
      <c r="AL351" s="428"/>
      <c r="AM351" s="428"/>
      <c r="AN351" s="428"/>
      <c r="AO351" s="428"/>
      <c r="AP351" s="428"/>
      <c r="AQ351" s="419"/>
      <c r="AR351" s="419"/>
      <c r="AS351" s="419"/>
      <c r="AT351" s="419"/>
      <c r="AU351" s="419"/>
      <c r="AV351" s="419"/>
      <c r="AW351" s="427"/>
      <c r="AX351" s="419"/>
      <c r="AY351" s="419"/>
      <c r="AZ351" s="419"/>
      <c r="BA351" s="419"/>
      <c r="BB351" s="419"/>
      <c r="BC351" s="419"/>
      <c r="BD351" s="419"/>
      <c r="BE351" s="419"/>
      <c r="BF351" s="427"/>
      <c r="BG351" s="419"/>
      <c r="BH351" s="419"/>
      <c r="BI351" s="419"/>
      <c r="BJ351" s="419"/>
      <c r="BK351" s="419"/>
      <c r="BL351" s="419"/>
      <c r="BM351" s="419"/>
      <c r="BN351" s="419"/>
      <c r="BO351" s="427"/>
      <c r="BP351" s="419"/>
      <c r="BQ351" s="419"/>
      <c r="BR351" s="419"/>
      <c r="BS351" s="419"/>
      <c r="BT351" s="419"/>
      <c r="BU351" s="419"/>
      <c r="BV351" s="419"/>
      <c r="BW351" s="419"/>
      <c r="BX351" s="419"/>
      <c r="BY351" s="419"/>
      <c r="BZ351" s="419"/>
      <c r="CA351" s="419"/>
      <c r="CB351" s="419"/>
      <c r="CC351" s="419"/>
      <c r="CD351" s="419"/>
      <c r="CE351" s="419"/>
      <c r="CF351" s="419"/>
      <c r="CG351" s="419"/>
      <c r="CH351" s="419"/>
      <c r="CI351" s="419"/>
      <c r="CJ351" s="419"/>
      <c r="CK351" s="419"/>
      <c r="CL351" s="419"/>
      <c r="CM351" s="419"/>
      <c r="CN351" s="419"/>
      <c r="CO351" s="419"/>
      <c r="CP351" s="419"/>
      <c r="CQ351" s="419"/>
      <c r="CR351" s="419"/>
      <c r="CS351" s="419"/>
      <c r="CT351" s="419"/>
      <c r="CU351" s="419"/>
      <c r="CV351" s="419"/>
      <c r="CW351" s="419"/>
      <c r="CX351" s="419"/>
      <c r="CY351" s="419"/>
      <c r="CZ351" s="419"/>
      <c r="DA351" s="419"/>
      <c r="DB351" s="419"/>
      <c r="DC351" s="419"/>
      <c r="DD351" s="419"/>
      <c r="DE351" s="419"/>
      <c r="DF351" s="419"/>
      <c r="DG351" s="419"/>
      <c r="DH351" s="419"/>
      <c r="DI351" s="419"/>
      <c r="DJ351" s="419"/>
      <c r="DK351" s="419"/>
      <c r="DL351" s="419"/>
      <c r="DM351" s="419"/>
      <c r="DN351" s="419"/>
      <c r="DO351" s="419"/>
      <c r="DP351" s="419"/>
      <c r="DQ351" s="419"/>
      <c r="DR351" s="419"/>
      <c r="DS351" s="419"/>
      <c r="DT351" s="419"/>
      <c r="DU351" s="419"/>
      <c r="DV351" s="419"/>
      <c r="DW351" s="419"/>
      <c r="DX351" s="419"/>
      <c r="DY351" s="419"/>
      <c r="DZ351" s="419"/>
      <c r="EA351" s="419"/>
      <c r="EB351" s="419"/>
      <c r="EC351" s="419"/>
      <c r="ED351" s="419"/>
      <c r="EE351" s="419"/>
      <c r="EF351" s="419"/>
      <c r="GB351" s="419"/>
    </row>
    <row r="352" spans="1:184">
      <c r="A352" s="419"/>
      <c r="B352" s="419"/>
      <c r="C352" s="419"/>
      <c r="D352" s="419"/>
      <c r="E352" s="419"/>
      <c r="F352" s="419"/>
      <c r="G352" s="419"/>
      <c r="H352" s="419"/>
      <c r="I352" s="419"/>
      <c r="J352" s="419"/>
      <c r="K352" s="419"/>
      <c r="L352" s="419"/>
      <c r="M352" s="419"/>
      <c r="N352" s="503"/>
      <c r="O352" s="503"/>
      <c r="P352" s="503"/>
      <c r="Q352" s="503"/>
      <c r="R352" s="503"/>
      <c r="S352" s="503"/>
      <c r="T352" s="426"/>
      <c r="U352" s="419"/>
      <c r="V352" s="419"/>
      <c r="W352" s="419"/>
      <c r="X352" s="427"/>
      <c r="Y352" s="427"/>
      <c r="Z352" s="427"/>
      <c r="AA352" s="427"/>
      <c r="AB352" s="427"/>
      <c r="AC352" s="427"/>
      <c r="AD352" s="427"/>
      <c r="AE352" s="427"/>
      <c r="AF352" s="427"/>
      <c r="AG352" s="427"/>
      <c r="AH352" s="427"/>
      <c r="AI352" s="428"/>
      <c r="AJ352" s="428"/>
      <c r="AK352" s="428"/>
      <c r="AL352" s="428"/>
      <c r="AM352" s="428"/>
      <c r="AN352" s="428"/>
      <c r="AO352" s="428"/>
      <c r="AP352" s="428"/>
      <c r="AQ352" s="419"/>
      <c r="AR352" s="419"/>
      <c r="AS352" s="419"/>
      <c r="AT352" s="419"/>
      <c r="AU352" s="419"/>
      <c r="AV352" s="419"/>
      <c r="AW352" s="419"/>
      <c r="AX352" s="419"/>
      <c r="AY352" s="419"/>
      <c r="AZ352" s="419"/>
      <c r="BA352" s="419"/>
      <c r="BB352" s="419"/>
      <c r="BC352" s="419"/>
      <c r="BD352" s="419"/>
      <c r="BE352" s="419"/>
      <c r="BF352" s="419"/>
      <c r="BG352" s="419"/>
      <c r="BH352" s="419"/>
      <c r="BI352" s="419"/>
      <c r="BJ352" s="419"/>
      <c r="BK352" s="419"/>
      <c r="BL352" s="419"/>
      <c r="BM352" s="419"/>
      <c r="BN352" s="419"/>
      <c r="BO352" s="419"/>
      <c r="BP352" s="419"/>
      <c r="BQ352" s="419"/>
      <c r="BR352" s="419"/>
      <c r="BS352" s="419"/>
      <c r="BT352" s="419"/>
      <c r="BU352" s="419"/>
      <c r="BV352" s="419"/>
      <c r="BW352" s="419"/>
      <c r="BX352" s="419"/>
      <c r="BY352" s="419"/>
      <c r="BZ352" s="419"/>
      <c r="CA352" s="419"/>
      <c r="CB352" s="419"/>
      <c r="CC352" s="419"/>
      <c r="CD352" s="419"/>
      <c r="CE352" s="419"/>
      <c r="CF352" s="419"/>
      <c r="CG352" s="419"/>
      <c r="CH352" s="419"/>
      <c r="CI352" s="419"/>
      <c r="CJ352" s="419"/>
      <c r="CK352" s="419"/>
      <c r="CL352" s="419"/>
      <c r="CM352" s="419"/>
      <c r="CN352" s="419"/>
      <c r="CO352" s="419"/>
      <c r="CP352" s="419"/>
      <c r="CQ352" s="419"/>
      <c r="CR352" s="419"/>
      <c r="CS352" s="419"/>
    </row>
    <row r="353" spans="1:97">
      <c r="A353" s="419"/>
      <c r="B353" s="419"/>
      <c r="C353" s="419"/>
      <c r="D353" s="419"/>
      <c r="E353" s="419"/>
      <c r="F353" s="419"/>
      <c r="G353" s="419"/>
      <c r="H353" s="419"/>
      <c r="I353" s="419"/>
      <c r="J353" s="419"/>
      <c r="K353" s="419"/>
      <c r="L353" s="419"/>
      <c r="M353" s="419"/>
      <c r="N353" s="503"/>
      <c r="O353" s="503"/>
      <c r="P353" s="503"/>
      <c r="Q353" s="503"/>
      <c r="R353" s="503"/>
      <c r="S353" s="503"/>
      <c r="T353" s="426"/>
      <c r="U353" s="419"/>
      <c r="V353" s="419"/>
      <c r="W353" s="419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8"/>
      <c r="AJ353" s="428"/>
      <c r="AK353" s="428"/>
      <c r="AL353" s="428"/>
      <c r="AM353" s="428"/>
      <c r="AN353" s="428"/>
      <c r="AO353" s="428"/>
      <c r="AP353" s="428"/>
      <c r="AQ353" s="419"/>
      <c r="AR353" s="419"/>
      <c r="AS353" s="419"/>
      <c r="AT353" s="419"/>
      <c r="AU353" s="419"/>
      <c r="AV353" s="419"/>
      <c r="AW353" s="419"/>
      <c r="AX353" s="419"/>
      <c r="AY353" s="419"/>
      <c r="AZ353" s="419"/>
      <c r="BA353" s="419"/>
      <c r="BB353" s="419"/>
      <c r="BC353" s="419"/>
      <c r="BD353" s="419"/>
      <c r="BE353" s="419"/>
      <c r="BF353" s="419"/>
      <c r="BG353" s="419"/>
      <c r="BH353" s="419"/>
      <c r="BI353" s="419"/>
      <c r="BJ353" s="419"/>
      <c r="BK353" s="419"/>
      <c r="BL353" s="419"/>
      <c r="BM353" s="419"/>
      <c r="BN353" s="419"/>
      <c r="BO353" s="419"/>
      <c r="BP353" s="419"/>
      <c r="BQ353" s="419"/>
      <c r="BR353" s="419"/>
      <c r="BS353" s="419"/>
      <c r="BT353" s="419"/>
      <c r="BU353" s="419"/>
      <c r="BV353" s="419"/>
      <c r="BW353" s="419"/>
      <c r="BX353" s="419"/>
      <c r="BY353" s="419"/>
      <c r="BZ353" s="419"/>
      <c r="CA353" s="419"/>
      <c r="CB353" s="419"/>
      <c r="CC353" s="419"/>
      <c r="CD353" s="419"/>
      <c r="CE353" s="419"/>
      <c r="CF353" s="419"/>
      <c r="CG353" s="419"/>
      <c r="CH353" s="419"/>
      <c r="CI353" s="419"/>
      <c r="CJ353" s="419"/>
      <c r="CK353" s="419"/>
      <c r="CL353" s="419"/>
      <c r="CM353" s="419"/>
      <c r="CN353" s="419"/>
      <c r="CO353" s="419"/>
      <c r="CP353" s="419"/>
      <c r="CQ353" s="419"/>
      <c r="CR353" s="419"/>
      <c r="CS353" s="419"/>
    </row>
    <row r="354" spans="1:97">
      <c r="A354" s="419"/>
      <c r="B354" s="419"/>
      <c r="C354" s="419"/>
      <c r="D354" s="419"/>
      <c r="E354" s="419"/>
      <c r="F354" s="419"/>
      <c r="G354" s="419"/>
      <c r="H354" s="419"/>
      <c r="I354" s="419"/>
      <c r="J354" s="419"/>
      <c r="K354" s="419"/>
      <c r="L354" s="419"/>
      <c r="M354" s="419"/>
      <c r="N354" s="503"/>
      <c r="O354" s="503"/>
      <c r="P354" s="503"/>
      <c r="Q354" s="503"/>
      <c r="R354" s="503"/>
      <c r="S354" s="503"/>
      <c r="T354" s="426"/>
      <c r="U354" s="419"/>
      <c r="V354" s="419"/>
      <c r="W354" s="419"/>
      <c r="X354" s="427"/>
      <c r="Y354" s="427"/>
      <c r="Z354" s="427"/>
      <c r="AA354" s="427"/>
      <c r="AB354" s="427"/>
      <c r="AC354" s="427"/>
      <c r="AD354" s="427"/>
      <c r="AE354" s="427"/>
      <c r="AF354" s="427"/>
      <c r="AG354" s="427"/>
      <c r="AH354" s="427"/>
      <c r="AI354" s="428"/>
      <c r="AJ354" s="428"/>
      <c r="AK354" s="428"/>
      <c r="AL354" s="428"/>
      <c r="AM354" s="428"/>
      <c r="AN354" s="428"/>
      <c r="AO354" s="428"/>
      <c r="AP354" s="428"/>
      <c r="AQ354" s="419"/>
      <c r="AR354" s="419"/>
      <c r="AS354" s="419"/>
      <c r="AT354" s="419"/>
      <c r="AU354" s="419"/>
      <c r="AV354" s="419"/>
      <c r="AW354" s="419"/>
      <c r="AX354" s="419"/>
      <c r="AY354" s="419"/>
      <c r="AZ354" s="419"/>
      <c r="BA354" s="419"/>
      <c r="BB354" s="419"/>
      <c r="BC354" s="419"/>
      <c r="BD354" s="419"/>
      <c r="BE354" s="419"/>
      <c r="BF354" s="419"/>
      <c r="BG354" s="419"/>
      <c r="BH354" s="419"/>
      <c r="BI354" s="419"/>
      <c r="BJ354" s="419"/>
      <c r="BK354" s="419"/>
      <c r="BL354" s="419"/>
      <c r="BM354" s="419"/>
      <c r="BN354" s="419"/>
      <c r="BO354" s="419"/>
      <c r="BP354" s="419"/>
      <c r="BQ354" s="419"/>
      <c r="BR354" s="419"/>
      <c r="BS354" s="419"/>
      <c r="BT354" s="419"/>
      <c r="BU354" s="419"/>
      <c r="BV354" s="419"/>
      <c r="BW354" s="419"/>
      <c r="BX354" s="419"/>
      <c r="BY354" s="419"/>
      <c r="BZ354" s="419"/>
      <c r="CA354" s="419"/>
      <c r="CB354" s="419"/>
      <c r="CC354" s="419"/>
      <c r="CD354" s="419"/>
      <c r="CE354" s="419"/>
      <c r="CF354" s="419"/>
      <c r="CG354" s="419"/>
      <c r="CH354" s="419"/>
      <c r="CI354" s="419"/>
      <c r="CJ354" s="419"/>
      <c r="CK354" s="419"/>
      <c r="CL354" s="419"/>
      <c r="CM354" s="419"/>
      <c r="CN354" s="419"/>
      <c r="CO354" s="419"/>
      <c r="CP354" s="419"/>
      <c r="CQ354" s="419"/>
      <c r="CR354" s="419"/>
      <c r="CS354" s="419"/>
    </row>
    <row r="355" spans="1:97">
      <c r="A355" s="419"/>
      <c r="B355" s="419"/>
      <c r="C355" s="419"/>
      <c r="D355" s="419"/>
      <c r="E355" s="419"/>
      <c r="F355" s="419"/>
      <c r="G355" s="419"/>
      <c r="H355" s="419"/>
      <c r="I355" s="419"/>
      <c r="J355" s="419"/>
      <c r="K355" s="419"/>
      <c r="L355" s="419"/>
      <c r="M355" s="419"/>
      <c r="N355" s="503"/>
      <c r="O355" s="503"/>
      <c r="P355" s="503"/>
      <c r="Q355" s="503"/>
      <c r="R355" s="503"/>
      <c r="S355" s="503"/>
      <c r="T355" s="426"/>
      <c r="U355" s="419"/>
      <c r="V355" s="419"/>
      <c r="W355" s="419"/>
      <c r="X355" s="427"/>
      <c r="Y355" s="427"/>
      <c r="Z355" s="427"/>
      <c r="AA355" s="427"/>
      <c r="AB355" s="427"/>
      <c r="AC355" s="427"/>
      <c r="AD355" s="427"/>
      <c r="AE355" s="427"/>
      <c r="AF355" s="427"/>
      <c r="AG355" s="427"/>
      <c r="AH355" s="427"/>
      <c r="AI355" s="428"/>
      <c r="AJ355" s="428"/>
      <c r="AK355" s="428"/>
      <c r="AL355" s="428"/>
      <c r="AM355" s="428"/>
      <c r="AN355" s="428"/>
      <c r="AO355" s="428"/>
      <c r="AP355" s="428"/>
      <c r="AQ355" s="419"/>
      <c r="AR355" s="419"/>
      <c r="AS355" s="419"/>
      <c r="AT355" s="419"/>
      <c r="AU355" s="419"/>
      <c r="AV355" s="419"/>
      <c r="AW355" s="419"/>
      <c r="AX355" s="419"/>
      <c r="AY355" s="419"/>
      <c r="AZ355" s="419"/>
      <c r="BA355" s="419"/>
      <c r="BB355" s="419"/>
      <c r="BC355" s="419"/>
      <c r="BD355" s="419"/>
      <c r="BE355" s="419"/>
      <c r="BF355" s="419"/>
      <c r="BG355" s="419"/>
      <c r="BH355" s="419"/>
      <c r="BI355" s="419"/>
      <c r="BJ355" s="419"/>
      <c r="BK355" s="419"/>
      <c r="BL355" s="419"/>
      <c r="BM355" s="419"/>
      <c r="BN355" s="419"/>
      <c r="BO355" s="419"/>
      <c r="BP355" s="419"/>
      <c r="BQ355" s="419"/>
      <c r="BR355" s="419"/>
      <c r="BS355" s="419"/>
      <c r="BT355" s="419"/>
      <c r="BU355" s="419"/>
      <c r="BV355" s="419"/>
      <c r="BW355" s="419"/>
      <c r="BX355" s="419"/>
      <c r="BY355" s="419"/>
      <c r="BZ355" s="419"/>
      <c r="CA355" s="419"/>
      <c r="CB355" s="419"/>
      <c r="CC355" s="419"/>
      <c r="CD355" s="419"/>
      <c r="CE355" s="419"/>
      <c r="CF355" s="419"/>
      <c r="CG355" s="419"/>
      <c r="CH355" s="419"/>
      <c r="CI355" s="419"/>
      <c r="CJ355" s="419"/>
      <c r="CK355" s="419"/>
      <c r="CL355" s="419"/>
      <c r="CM355" s="419"/>
      <c r="CN355" s="419"/>
      <c r="CO355" s="419"/>
      <c r="CP355" s="419"/>
      <c r="CQ355" s="419"/>
      <c r="CR355" s="419"/>
      <c r="CS355" s="419"/>
    </row>
    <row r="356" spans="1:97">
      <c r="A356" s="419"/>
      <c r="B356" s="419"/>
      <c r="C356" s="419"/>
      <c r="D356" s="419"/>
      <c r="E356" s="419"/>
      <c r="F356" s="419"/>
      <c r="G356" s="419"/>
      <c r="H356" s="419"/>
      <c r="I356" s="419"/>
      <c r="J356" s="419"/>
      <c r="K356" s="419"/>
      <c r="L356" s="419"/>
      <c r="M356" s="419"/>
      <c r="N356" s="503"/>
      <c r="O356" s="503"/>
      <c r="P356" s="503"/>
      <c r="Q356" s="503"/>
      <c r="R356" s="503"/>
      <c r="S356" s="503"/>
      <c r="T356" s="426"/>
      <c r="U356" s="419"/>
      <c r="V356" s="419"/>
      <c r="W356" s="419"/>
      <c r="X356" s="427"/>
      <c r="Y356" s="427"/>
      <c r="Z356" s="427"/>
      <c r="AA356" s="427"/>
      <c r="AB356" s="427"/>
      <c r="AC356" s="427"/>
      <c r="AD356" s="427"/>
      <c r="AE356" s="427"/>
      <c r="AF356" s="427"/>
      <c r="AG356" s="427"/>
      <c r="AH356" s="427"/>
      <c r="AI356" s="428"/>
      <c r="AJ356" s="428"/>
      <c r="AK356" s="428"/>
      <c r="AL356" s="428"/>
      <c r="AM356" s="428"/>
      <c r="AN356" s="428"/>
      <c r="AO356" s="428"/>
      <c r="AP356" s="428"/>
      <c r="AQ356" s="419"/>
      <c r="AR356" s="419"/>
      <c r="AS356" s="419"/>
      <c r="AT356" s="419"/>
      <c r="AU356" s="419"/>
      <c r="AV356" s="419"/>
      <c r="AW356" s="419"/>
      <c r="AX356" s="419"/>
      <c r="AY356" s="419"/>
      <c r="AZ356" s="419"/>
      <c r="BA356" s="419"/>
      <c r="BB356" s="419"/>
      <c r="BC356" s="419"/>
      <c r="BD356" s="419"/>
      <c r="BE356" s="419"/>
      <c r="BF356" s="419"/>
      <c r="BG356" s="419"/>
      <c r="BH356" s="419"/>
      <c r="BI356" s="419"/>
      <c r="BJ356" s="419"/>
      <c r="BK356" s="419"/>
      <c r="BL356" s="419"/>
      <c r="BM356" s="419"/>
      <c r="BN356" s="419"/>
      <c r="BO356" s="419"/>
      <c r="BP356" s="419"/>
      <c r="BQ356" s="419"/>
      <c r="BR356" s="419"/>
      <c r="BS356" s="419"/>
      <c r="BT356" s="419"/>
      <c r="BU356" s="419"/>
      <c r="BV356" s="419"/>
      <c r="BW356" s="419"/>
      <c r="BX356" s="419"/>
      <c r="BY356" s="419"/>
      <c r="BZ356" s="419"/>
      <c r="CA356" s="419"/>
      <c r="CB356" s="419"/>
      <c r="CC356" s="419"/>
      <c r="CD356" s="419"/>
      <c r="CE356" s="419"/>
      <c r="CF356" s="419"/>
      <c r="CG356" s="419"/>
      <c r="CH356" s="419"/>
      <c r="CI356" s="419"/>
      <c r="CJ356" s="419"/>
      <c r="CK356" s="419"/>
      <c r="CL356" s="419"/>
      <c r="CM356" s="419"/>
      <c r="CN356" s="419"/>
      <c r="CO356" s="419"/>
      <c r="CP356" s="419"/>
      <c r="CQ356" s="419"/>
      <c r="CR356" s="419"/>
      <c r="CS356" s="419"/>
    </row>
    <row r="357" spans="1:97">
      <c r="A357" s="419"/>
      <c r="B357" s="419"/>
      <c r="C357" s="419"/>
      <c r="D357" s="419"/>
      <c r="E357" s="419"/>
      <c r="F357" s="419"/>
      <c r="G357" s="419"/>
      <c r="H357" s="419"/>
      <c r="I357" s="419"/>
      <c r="J357" s="419"/>
      <c r="K357" s="419"/>
      <c r="L357" s="419"/>
      <c r="M357" s="419"/>
      <c r="N357" s="503"/>
      <c r="O357" s="503"/>
      <c r="P357" s="503"/>
      <c r="Q357" s="503"/>
      <c r="R357" s="503"/>
      <c r="S357" s="503"/>
      <c r="T357" s="426"/>
      <c r="U357" s="419"/>
      <c r="V357" s="419"/>
      <c r="W357" s="419"/>
      <c r="X357" s="427"/>
      <c r="Y357" s="427"/>
      <c r="Z357" s="427"/>
      <c r="AA357" s="427"/>
      <c r="AB357" s="427"/>
      <c r="AC357" s="427"/>
      <c r="AD357" s="427"/>
      <c r="AE357" s="427"/>
      <c r="AF357" s="427"/>
      <c r="AG357" s="427"/>
      <c r="AH357" s="427"/>
      <c r="AI357" s="428"/>
      <c r="AJ357" s="428"/>
      <c r="AK357" s="428"/>
      <c r="AL357" s="428"/>
      <c r="AM357" s="428"/>
      <c r="AN357" s="428"/>
      <c r="AO357" s="428"/>
      <c r="AP357" s="428"/>
      <c r="AQ357" s="419"/>
      <c r="AR357" s="419"/>
      <c r="AS357" s="419"/>
      <c r="AT357" s="419"/>
      <c r="AU357" s="419"/>
      <c r="AV357" s="419"/>
      <c r="AW357" s="419"/>
      <c r="AX357" s="419"/>
      <c r="AY357" s="419"/>
      <c r="AZ357" s="419"/>
      <c r="BA357" s="419"/>
      <c r="BB357" s="419"/>
      <c r="BC357" s="419"/>
      <c r="BD357" s="419"/>
      <c r="BE357" s="419"/>
      <c r="BF357" s="419"/>
      <c r="BG357" s="419"/>
      <c r="BH357" s="419"/>
      <c r="BI357" s="419"/>
      <c r="BJ357" s="419"/>
      <c r="BK357" s="419"/>
      <c r="BL357" s="419"/>
      <c r="BM357" s="419"/>
      <c r="BN357" s="419"/>
      <c r="BO357" s="419"/>
      <c r="BP357" s="419"/>
      <c r="BQ357" s="419"/>
      <c r="BR357" s="419"/>
      <c r="BS357" s="419"/>
      <c r="BT357" s="419"/>
      <c r="BU357" s="419"/>
      <c r="BV357" s="419"/>
      <c r="BW357" s="419"/>
      <c r="BX357" s="419"/>
      <c r="BY357" s="419"/>
      <c r="BZ357" s="419"/>
      <c r="CA357" s="419"/>
      <c r="CB357" s="419"/>
      <c r="CC357" s="419"/>
      <c r="CD357" s="419"/>
      <c r="CE357" s="419"/>
      <c r="CF357" s="419"/>
      <c r="CG357" s="419"/>
      <c r="CH357" s="419"/>
      <c r="CI357" s="419"/>
      <c r="CJ357" s="419"/>
      <c r="CK357" s="419"/>
      <c r="CL357" s="419"/>
      <c r="CM357" s="419"/>
      <c r="CN357" s="419"/>
      <c r="CO357" s="419"/>
      <c r="CP357" s="419"/>
      <c r="CQ357" s="419"/>
      <c r="CR357" s="419"/>
      <c r="CS357" s="419"/>
    </row>
    <row r="358" spans="1:97">
      <c r="A358" s="419"/>
      <c r="B358" s="419"/>
      <c r="C358" s="419"/>
      <c r="D358" s="419"/>
      <c r="E358" s="419"/>
      <c r="F358" s="419"/>
      <c r="G358" s="419"/>
      <c r="H358" s="419"/>
      <c r="I358" s="419"/>
      <c r="J358" s="419"/>
      <c r="K358" s="419"/>
      <c r="L358" s="419"/>
      <c r="M358" s="419"/>
      <c r="N358" s="503"/>
      <c r="O358" s="503"/>
      <c r="P358" s="503"/>
      <c r="Q358" s="503"/>
      <c r="R358" s="503"/>
      <c r="S358" s="503"/>
      <c r="T358" s="426"/>
      <c r="U358" s="419"/>
      <c r="V358" s="419"/>
      <c r="W358" s="419"/>
      <c r="X358" s="427"/>
      <c r="Y358" s="427"/>
      <c r="Z358" s="427"/>
      <c r="AA358" s="427"/>
      <c r="AB358" s="427"/>
      <c r="AC358" s="427"/>
      <c r="AD358" s="427"/>
      <c r="AE358" s="427"/>
      <c r="AF358" s="427"/>
      <c r="AG358" s="427"/>
      <c r="AH358" s="427"/>
      <c r="AI358" s="428"/>
      <c r="AJ358" s="428"/>
      <c r="AK358" s="428"/>
      <c r="AL358" s="428"/>
      <c r="AM358" s="428"/>
      <c r="AN358" s="428"/>
      <c r="AO358" s="428"/>
      <c r="AP358" s="428"/>
      <c r="AQ358" s="419"/>
      <c r="AR358" s="419"/>
      <c r="AS358" s="419"/>
      <c r="AT358" s="419"/>
      <c r="AU358" s="419"/>
      <c r="AV358" s="419"/>
      <c r="AW358" s="419"/>
      <c r="AX358" s="419"/>
      <c r="AY358" s="419"/>
      <c r="AZ358" s="419"/>
      <c r="BA358" s="419"/>
      <c r="BB358" s="419"/>
      <c r="BC358" s="419"/>
      <c r="BD358" s="419"/>
      <c r="BE358" s="419"/>
      <c r="BF358" s="419"/>
      <c r="BG358" s="419"/>
      <c r="BH358" s="419"/>
      <c r="BI358" s="419"/>
      <c r="BJ358" s="419"/>
      <c r="BK358" s="419"/>
      <c r="BL358" s="419"/>
      <c r="BM358" s="419"/>
      <c r="BN358" s="419"/>
      <c r="BO358" s="419"/>
      <c r="BP358" s="419"/>
      <c r="BQ358" s="419"/>
      <c r="BR358" s="419"/>
      <c r="BS358" s="419"/>
      <c r="BT358" s="419"/>
      <c r="BU358" s="419"/>
      <c r="BV358" s="419"/>
      <c r="BW358" s="419"/>
      <c r="BX358" s="419"/>
      <c r="BY358" s="419"/>
      <c r="BZ358" s="419"/>
      <c r="CA358" s="419"/>
      <c r="CB358" s="419"/>
      <c r="CC358" s="419"/>
      <c r="CD358" s="419"/>
      <c r="CE358" s="419"/>
      <c r="CF358" s="419"/>
      <c r="CG358" s="419"/>
      <c r="CH358" s="419"/>
      <c r="CI358" s="419"/>
      <c r="CJ358" s="419"/>
      <c r="CK358" s="419"/>
      <c r="CL358" s="419"/>
      <c r="CM358" s="419"/>
      <c r="CN358" s="419"/>
      <c r="CO358" s="419"/>
      <c r="CP358" s="419"/>
      <c r="CQ358" s="419"/>
      <c r="CR358" s="419"/>
      <c r="CS358" s="419"/>
    </row>
    <row r="359" spans="1:97">
      <c r="A359" s="419"/>
      <c r="B359" s="419"/>
      <c r="C359" s="419"/>
      <c r="D359" s="419"/>
      <c r="E359" s="419"/>
      <c r="F359" s="419"/>
      <c r="G359" s="419"/>
      <c r="H359" s="419"/>
      <c r="I359" s="419"/>
      <c r="J359" s="419"/>
      <c r="K359" s="419"/>
      <c r="L359" s="419"/>
      <c r="M359" s="419"/>
      <c r="N359" s="503"/>
      <c r="O359" s="503"/>
      <c r="P359" s="503"/>
      <c r="Q359" s="503"/>
      <c r="R359" s="503"/>
      <c r="S359" s="503"/>
      <c r="T359" s="426"/>
      <c r="U359" s="419"/>
      <c r="V359" s="419"/>
      <c r="W359" s="419"/>
      <c r="X359" s="427"/>
      <c r="Y359" s="427"/>
      <c r="Z359" s="427"/>
      <c r="AA359" s="427"/>
      <c r="AB359" s="427"/>
      <c r="AC359" s="427"/>
      <c r="AD359" s="427"/>
      <c r="AE359" s="427"/>
      <c r="AF359" s="427"/>
      <c r="AG359" s="427"/>
      <c r="AH359" s="427"/>
      <c r="AI359" s="428"/>
      <c r="AJ359" s="428"/>
      <c r="AK359" s="428"/>
      <c r="AL359" s="428"/>
      <c r="AM359" s="428"/>
      <c r="AN359" s="428"/>
      <c r="AO359" s="428"/>
      <c r="AP359" s="428"/>
      <c r="AQ359" s="419"/>
      <c r="AR359" s="419"/>
      <c r="AS359" s="419"/>
      <c r="AT359" s="419"/>
      <c r="AU359" s="419"/>
      <c r="AV359" s="419"/>
      <c r="AW359" s="419"/>
      <c r="AX359" s="419"/>
      <c r="AY359" s="419"/>
      <c r="AZ359" s="419"/>
      <c r="BA359" s="419"/>
      <c r="BB359" s="419"/>
      <c r="BC359" s="419"/>
      <c r="BD359" s="419"/>
      <c r="BE359" s="419"/>
      <c r="BF359" s="419"/>
      <c r="BG359" s="419"/>
      <c r="BH359" s="419"/>
      <c r="BI359" s="419"/>
      <c r="BJ359" s="419"/>
      <c r="BK359" s="419"/>
      <c r="BL359" s="419"/>
      <c r="BM359" s="419"/>
      <c r="BN359" s="419"/>
      <c r="BO359" s="419"/>
      <c r="BP359" s="419"/>
      <c r="BQ359" s="419"/>
      <c r="BR359" s="419"/>
      <c r="BS359" s="419"/>
      <c r="BT359" s="419"/>
      <c r="BU359" s="419"/>
      <c r="BV359" s="419"/>
      <c r="BW359" s="419"/>
      <c r="BX359" s="419"/>
      <c r="BY359" s="419"/>
      <c r="BZ359" s="419"/>
      <c r="CA359" s="419"/>
      <c r="CB359" s="419"/>
      <c r="CC359" s="419"/>
      <c r="CD359" s="419"/>
      <c r="CE359" s="419"/>
      <c r="CF359" s="419"/>
      <c r="CG359" s="419"/>
      <c r="CH359" s="419"/>
      <c r="CI359" s="419"/>
      <c r="CJ359" s="419"/>
      <c r="CK359" s="419"/>
      <c r="CL359" s="419"/>
      <c r="CM359" s="419"/>
      <c r="CN359" s="419"/>
      <c r="CO359" s="419"/>
      <c r="CP359" s="419"/>
      <c r="CQ359" s="419"/>
      <c r="CR359" s="419"/>
      <c r="CS359" s="419"/>
    </row>
    <row r="360" spans="1:97">
      <c r="A360" s="419"/>
      <c r="B360" s="419"/>
      <c r="C360" s="419"/>
      <c r="D360" s="419"/>
      <c r="E360" s="419"/>
      <c r="F360" s="419"/>
      <c r="G360" s="419"/>
      <c r="H360" s="419"/>
      <c r="I360" s="419"/>
      <c r="J360" s="419"/>
      <c r="K360" s="419"/>
      <c r="L360" s="419"/>
      <c r="M360" s="419"/>
      <c r="N360" s="503"/>
      <c r="O360" s="503"/>
      <c r="P360" s="503"/>
      <c r="Q360" s="503"/>
      <c r="R360" s="503"/>
      <c r="S360" s="503"/>
      <c r="T360" s="426"/>
      <c r="U360" s="419"/>
      <c r="V360" s="419"/>
      <c r="W360" s="419"/>
      <c r="X360" s="427"/>
      <c r="Y360" s="427"/>
      <c r="Z360" s="427"/>
      <c r="AA360" s="427"/>
      <c r="AB360" s="427"/>
      <c r="AC360" s="427"/>
      <c r="AD360" s="427"/>
      <c r="AE360" s="427"/>
      <c r="AF360" s="427"/>
      <c r="AG360" s="427"/>
      <c r="AH360" s="427"/>
      <c r="AI360" s="428"/>
      <c r="AJ360" s="428"/>
      <c r="AK360" s="428"/>
      <c r="AL360" s="428"/>
      <c r="AM360" s="428"/>
      <c r="AN360" s="428"/>
      <c r="AO360" s="428"/>
      <c r="AP360" s="428"/>
      <c r="AQ360" s="419"/>
      <c r="AR360" s="419"/>
      <c r="AS360" s="419"/>
      <c r="AT360" s="419"/>
      <c r="AU360" s="419"/>
      <c r="AV360" s="419"/>
      <c r="AW360" s="419"/>
      <c r="AX360" s="419"/>
      <c r="AY360" s="419"/>
      <c r="AZ360" s="419"/>
      <c r="BA360" s="419"/>
      <c r="BB360" s="419"/>
      <c r="BC360" s="419"/>
      <c r="BD360" s="419"/>
      <c r="BE360" s="419"/>
      <c r="BF360" s="419"/>
      <c r="BG360" s="419"/>
      <c r="BH360" s="419"/>
      <c r="BI360" s="419"/>
      <c r="BJ360" s="419"/>
      <c r="BK360" s="419"/>
      <c r="BL360" s="419"/>
      <c r="BM360" s="419"/>
      <c r="BN360" s="419"/>
      <c r="BO360" s="419"/>
      <c r="BP360" s="419"/>
      <c r="BQ360" s="419"/>
      <c r="BR360" s="419"/>
      <c r="BS360" s="419"/>
      <c r="BT360" s="419"/>
      <c r="BU360" s="419"/>
      <c r="BV360" s="419"/>
      <c r="BW360" s="419"/>
      <c r="BX360" s="419"/>
      <c r="BY360" s="419"/>
      <c r="BZ360" s="419"/>
      <c r="CA360" s="419"/>
      <c r="CB360" s="419"/>
      <c r="CC360" s="419"/>
      <c r="CD360" s="419"/>
      <c r="CE360" s="419"/>
      <c r="CF360" s="419"/>
      <c r="CG360" s="419"/>
      <c r="CH360" s="419"/>
      <c r="CI360" s="419"/>
      <c r="CJ360" s="419"/>
      <c r="CK360" s="419"/>
      <c r="CL360" s="419"/>
      <c r="CM360" s="419"/>
      <c r="CN360" s="419"/>
      <c r="CO360" s="419"/>
      <c r="CP360" s="419"/>
      <c r="CQ360" s="419"/>
      <c r="CR360" s="419"/>
      <c r="CS360" s="419"/>
    </row>
    <row r="361" spans="1:97">
      <c r="A361" s="419"/>
      <c r="B361" s="419"/>
      <c r="C361" s="419"/>
      <c r="D361" s="419"/>
      <c r="E361" s="419"/>
      <c r="F361" s="419"/>
      <c r="G361" s="419"/>
      <c r="H361" s="419"/>
      <c r="I361" s="419"/>
      <c r="J361" s="419"/>
      <c r="K361" s="419"/>
      <c r="L361" s="419"/>
      <c r="M361" s="419"/>
      <c r="N361" s="503"/>
      <c r="O361" s="503"/>
      <c r="P361" s="503"/>
      <c r="Q361" s="503"/>
      <c r="R361" s="503"/>
      <c r="S361" s="503"/>
      <c r="T361" s="426"/>
      <c r="U361" s="419"/>
      <c r="V361" s="419"/>
      <c r="W361" s="419"/>
      <c r="X361" s="427"/>
      <c r="Y361" s="427"/>
      <c r="Z361" s="427"/>
      <c r="AA361" s="427"/>
      <c r="AB361" s="427"/>
      <c r="AC361" s="427"/>
      <c r="AD361" s="427"/>
      <c r="AE361" s="427"/>
      <c r="AF361" s="427"/>
      <c r="AG361" s="427"/>
      <c r="AH361" s="427"/>
      <c r="AI361" s="428"/>
      <c r="AJ361" s="428"/>
      <c r="AK361" s="428"/>
      <c r="AL361" s="428"/>
      <c r="AM361" s="428"/>
      <c r="AN361" s="428"/>
      <c r="AO361" s="428"/>
      <c r="AP361" s="428"/>
      <c r="AQ361" s="419"/>
      <c r="AR361" s="419"/>
      <c r="AS361" s="419"/>
      <c r="AT361" s="419"/>
      <c r="AU361" s="419"/>
      <c r="AV361" s="419"/>
      <c r="AW361" s="419"/>
      <c r="AX361" s="419"/>
      <c r="AY361" s="419"/>
      <c r="AZ361" s="419"/>
      <c r="BA361" s="419"/>
      <c r="BB361" s="419"/>
      <c r="BC361" s="419"/>
      <c r="BD361" s="419"/>
      <c r="BE361" s="419"/>
      <c r="BF361" s="419"/>
      <c r="BG361" s="419"/>
      <c r="BH361" s="419"/>
      <c r="BI361" s="419"/>
      <c r="BJ361" s="419"/>
      <c r="BK361" s="419"/>
      <c r="BL361" s="419"/>
      <c r="BM361" s="419"/>
      <c r="BN361" s="419"/>
      <c r="BO361" s="419"/>
      <c r="BP361" s="419"/>
      <c r="BQ361" s="419"/>
      <c r="BR361" s="419"/>
      <c r="BS361" s="419"/>
      <c r="BT361" s="419"/>
      <c r="BU361" s="419"/>
      <c r="BV361" s="419"/>
      <c r="BW361" s="419"/>
      <c r="BX361" s="419"/>
      <c r="BY361" s="419"/>
      <c r="BZ361" s="419"/>
      <c r="CA361" s="419"/>
      <c r="CB361" s="419"/>
      <c r="CC361" s="419"/>
      <c r="CD361" s="419"/>
      <c r="CE361" s="419"/>
      <c r="CF361" s="419"/>
      <c r="CG361" s="419"/>
      <c r="CH361" s="419"/>
      <c r="CI361" s="419"/>
      <c r="CJ361" s="419"/>
      <c r="CK361" s="419"/>
      <c r="CL361" s="419"/>
      <c r="CM361" s="419"/>
      <c r="CN361" s="419"/>
      <c r="CO361" s="419"/>
      <c r="CP361" s="419"/>
      <c r="CQ361" s="419"/>
      <c r="CR361" s="419"/>
      <c r="CS361" s="419"/>
    </row>
    <row r="362" spans="1:97">
      <c r="A362" s="419"/>
      <c r="B362" s="419"/>
      <c r="C362" s="419"/>
      <c r="D362" s="419"/>
      <c r="E362" s="419"/>
      <c r="F362" s="419"/>
      <c r="G362" s="419"/>
      <c r="H362" s="419"/>
      <c r="I362" s="419"/>
      <c r="J362" s="419"/>
      <c r="K362" s="419"/>
      <c r="L362" s="419"/>
      <c r="M362" s="419"/>
      <c r="N362" s="503"/>
      <c r="O362" s="503"/>
      <c r="P362" s="503"/>
      <c r="Q362" s="503"/>
      <c r="R362" s="503"/>
      <c r="S362" s="503"/>
      <c r="T362" s="426"/>
      <c r="U362" s="419"/>
      <c r="V362" s="419"/>
      <c r="W362" s="419"/>
      <c r="X362" s="427"/>
      <c r="Y362" s="427"/>
      <c r="Z362" s="427"/>
      <c r="AA362" s="427"/>
      <c r="AB362" s="427"/>
      <c r="AC362" s="427"/>
      <c r="AD362" s="427"/>
      <c r="AE362" s="427"/>
      <c r="AF362" s="427"/>
      <c r="AG362" s="427"/>
      <c r="AH362" s="427"/>
      <c r="AI362" s="428"/>
      <c r="AJ362" s="428"/>
      <c r="AK362" s="428"/>
      <c r="AL362" s="428"/>
      <c r="AM362" s="428"/>
      <c r="AN362" s="428"/>
      <c r="AO362" s="428"/>
      <c r="AP362" s="428"/>
      <c r="AQ362" s="419"/>
      <c r="AR362" s="419"/>
      <c r="AS362" s="419"/>
      <c r="AT362" s="419"/>
      <c r="AU362" s="419"/>
      <c r="AV362" s="419"/>
      <c r="AW362" s="419"/>
      <c r="AX362" s="419"/>
      <c r="AY362" s="419"/>
      <c r="AZ362" s="419"/>
      <c r="BA362" s="419"/>
      <c r="BB362" s="419"/>
      <c r="BC362" s="419"/>
      <c r="BD362" s="419"/>
      <c r="BE362" s="419"/>
      <c r="BF362" s="419"/>
      <c r="BG362" s="419"/>
      <c r="BH362" s="419"/>
      <c r="BI362" s="419"/>
      <c r="BJ362" s="419"/>
      <c r="BK362" s="419"/>
      <c r="BL362" s="419"/>
      <c r="BM362" s="419"/>
      <c r="BN362" s="419"/>
      <c r="BO362" s="419"/>
      <c r="BP362" s="419"/>
      <c r="BQ362" s="419"/>
      <c r="BR362" s="419"/>
      <c r="BS362" s="419"/>
      <c r="BT362" s="419"/>
      <c r="BU362" s="419"/>
      <c r="BV362" s="419"/>
      <c r="BW362" s="419"/>
      <c r="BX362" s="419"/>
      <c r="BY362" s="419"/>
      <c r="BZ362" s="419"/>
      <c r="CA362" s="419"/>
      <c r="CB362" s="419"/>
      <c r="CC362" s="419"/>
      <c r="CD362" s="419"/>
      <c r="CE362" s="419"/>
      <c r="CF362" s="419"/>
      <c r="CG362" s="419"/>
      <c r="CH362" s="419"/>
      <c r="CI362" s="419"/>
      <c r="CJ362" s="419"/>
      <c r="CK362" s="419"/>
      <c r="CL362" s="419"/>
      <c r="CM362" s="419"/>
      <c r="CN362" s="419"/>
      <c r="CO362" s="419"/>
      <c r="CP362" s="419"/>
      <c r="CQ362" s="419"/>
      <c r="CR362" s="419"/>
      <c r="CS362" s="419"/>
    </row>
    <row r="363" spans="1:97">
      <c r="A363" s="419"/>
      <c r="B363" s="419"/>
      <c r="C363" s="419"/>
      <c r="D363" s="419"/>
      <c r="E363" s="419"/>
      <c r="F363" s="419"/>
      <c r="G363" s="419"/>
      <c r="H363" s="419"/>
      <c r="I363" s="419"/>
      <c r="J363" s="419"/>
      <c r="K363" s="419"/>
      <c r="L363" s="419"/>
      <c r="M363" s="419"/>
      <c r="N363" s="503"/>
      <c r="O363" s="503"/>
      <c r="P363" s="503"/>
      <c r="Q363" s="503"/>
      <c r="R363" s="503"/>
      <c r="S363" s="503"/>
      <c r="T363" s="426"/>
      <c r="U363" s="419"/>
      <c r="V363" s="419"/>
      <c r="W363" s="419"/>
      <c r="X363" s="427"/>
      <c r="Y363" s="427"/>
      <c r="Z363" s="427"/>
      <c r="AA363" s="427"/>
      <c r="AB363" s="427"/>
      <c r="AC363" s="427"/>
      <c r="AD363" s="427"/>
      <c r="AE363" s="427"/>
      <c r="AF363" s="427"/>
      <c r="AG363" s="427"/>
      <c r="AH363" s="427"/>
      <c r="AI363" s="428"/>
      <c r="AJ363" s="428"/>
      <c r="AK363" s="428"/>
      <c r="AL363" s="428"/>
      <c r="AM363" s="428"/>
      <c r="AN363" s="428"/>
      <c r="AO363" s="428"/>
      <c r="AP363" s="428"/>
      <c r="AQ363" s="419"/>
      <c r="AR363" s="419"/>
      <c r="AS363" s="419"/>
      <c r="AT363" s="419"/>
      <c r="AU363" s="419"/>
      <c r="AV363" s="419"/>
      <c r="AW363" s="419"/>
      <c r="AX363" s="419"/>
      <c r="AY363" s="419"/>
      <c r="AZ363" s="419"/>
      <c r="BA363" s="419"/>
      <c r="BB363" s="419"/>
      <c r="BC363" s="419"/>
      <c r="BD363" s="419"/>
      <c r="BE363" s="419"/>
      <c r="BF363" s="419"/>
      <c r="BG363" s="419"/>
      <c r="BH363" s="419"/>
      <c r="BI363" s="419"/>
      <c r="BJ363" s="419"/>
      <c r="BK363" s="419"/>
      <c r="BL363" s="419"/>
      <c r="BM363" s="419"/>
      <c r="BN363" s="419"/>
      <c r="BO363" s="419"/>
      <c r="BP363" s="419"/>
      <c r="BQ363" s="419"/>
      <c r="BR363" s="419"/>
      <c r="BS363" s="419"/>
      <c r="BT363" s="419"/>
      <c r="BU363" s="419"/>
      <c r="BV363" s="419"/>
      <c r="BW363" s="419"/>
      <c r="BX363" s="419"/>
      <c r="BY363" s="419"/>
      <c r="BZ363" s="419"/>
      <c r="CA363" s="419"/>
      <c r="CB363" s="419"/>
      <c r="CC363" s="419"/>
      <c r="CD363" s="419"/>
      <c r="CE363" s="419"/>
      <c r="CF363" s="419"/>
      <c r="CG363" s="419"/>
      <c r="CH363" s="419"/>
      <c r="CI363" s="419"/>
      <c r="CJ363" s="419"/>
      <c r="CK363" s="419"/>
      <c r="CL363" s="419"/>
      <c r="CM363" s="419"/>
      <c r="CN363" s="419"/>
      <c r="CO363" s="419"/>
      <c r="CP363" s="419"/>
      <c r="CQ363" s="419"/>
      <c r="CR363" s="419"/>
      <c r="CS363" s="419"/>
    </row>
    <row r="364" spans="1:97">
      <c r="A364" s="419"/>
      <c r="B364" s="419"/>
      <c r="C364" s="419"/>
      <c r="D364" s="419"/>
      <c r="E364" s="419"/>
      <c r="F364" s="419"/>
      <c r="G364" s="419"/>
      <c r="H364" s="419"/>
      <c r="I364" s="419"/>
      <c r="J364" s="419"/>
      <c r="K364" s="419"/>
      <c r="L364" s="419"/>
      <c r="M364" s="419"/>
      <c r="N364" s="503"/>
      <c r="O364" s="503"/>
      <c r="P364" s="503"/>
      <c r="Q364" s="503"/>
      <c r="R364" s="503"/>
      <c r="S364" s="503"/>
      <c r="T364" s="426"/>
      <c r="U364" s="419"/>
      <c r="V364" s="419"/>
      <c r="W364" s="419"/>
      <c r="X364" s="427"/>
      <c r="Y364" s="427"/>
      <c r="Z364" s="427"/>
      <c r="AA364" s="427"/>
      <c r="AB364" s="427"/>
      <c r="AC364" s="427"/>
      <c r="AD364" s="427"/>
      <c r="AE364" s="427"/>
      <c r="AF364" s="427"/>
      <c r="AG364" s="427"/>
      <c r="AH364" s="427"/>
      <c r="AI364" s="428"/>
      <c r="AJ364" s="428"/>
      <c r="AK364" s="428"/>
      <c r="AL364" s="428"/>
      <c r="AM364" s="428"/>
      <c r="AN364" s="428"/>
      <c r="AO364" s="428"/>
      <c r="AP364" s="428"/>
      <c r="AQ364" s="419"/>
      <c r="AR364" s="419"/>
      <c r="AS364" s="419"/>
      <c r="AT364" s="419"/>
      <c r="AU364" s="419"/>
      <c r="AV364" s="419"/>
      <c r="AW364" s="419"/>
      <c r="AX364" s="419"/>
      <c r="AY364" s="419"/>
      <c r="AZ364" s="419"/>
      <c r="BA364" s="419"/>
      <c r="BB364" s="419"/>
      <c r="BC364" s="419"/>
      <c r="BD364" s="419"/>
      <c r="BE364" s="419"/>
      <c r="BF364" s="419"/>
      <c r="BG364" s="419"/>
      <c r="BH364" s="419"/>
      <c r="BI364" s="419"/>
      <c r="BJ364" s="419"/>
      <c r="BK364" s="419"/>
      <c r="BL364" s="419"/>
      <c r="BM364" s="419"/>
      <c r="BN364" s="419"/>
      <c r="BO364" s="419"/>
      <c r="BP364" s="419"/>
      <c r="BQ364" s="419"/>
      <c r="BR364" s="419"/>
      <c r="BS364" s="419"/>
      <c r="BT364" s="419"/>
      <c r="BU364" s="419"/>
      <c r="BV364" s="419"/>
      <c r="BW364" s="419"/>
      <c r="BX364" s="419"/>
      <c r="BY364" s="419"/>
      <c r="BZ364" s="419"/>
      <c r="CA364" s="419"/>
      <c r="CB364" s="419"/>
      <c r="CC364" s="419"/>
      <c r="CD364" s="419"/>
      <c r="CE364" s="419"/>
      <c r="CF364" s="419"/>
      <c r="CG364" s="419"/>
      <c r="CH364" s="419"/>
      <c r="CI364" s="419"/>
      <c r="CJ364" s="419"/>
      <c r="CK364" s="419"/>
      <c r="CL364" s="419"/>
      <c r="CM364" s="419"/>
      <c r="CN364" s="419"/>
      <c r="CO364" s="419"/>
      <c r="CP364" s="419"/>
      <c r="CQ364" s="419"/>
      <c r="CR364" s="419"/>
      <c r="CS364" s="419"/>
    </row>
    <row r="365" spans="1:97">
      <c r="A365" s="419"/>
      <c r="B365" s="419"/>
      <c r="C365" s="419"/>
      <c r="D365" s="419"/>
      <c r="E365" s="419"/>
      <c r="F365" s="419"/>
      <c r="G365" s="419"/>
      <c r="H365" s="419"/>
      <c r="I365" s="419"/>
      <c r="J365" s="419"/>
      <c r="K365" s="419"/>
      <c r="L365" s="419"/>
      <c r="M365" s="419"/>
      <c r="N365" s="503"/>
      <c r="O365" s="503"/>
      <c r="P365" s="503"/>
      <c r="Q365" s="503"/>
      <c r="R365" s="503"/>
      <c r="S365" s="503"/>
      <c r="T365" s="426"/>
      <c r="U365" s="419"/>
      <c r="V365" s="419"/>
      <c r="W365" s="419"/>
      <c r="X365" s="427"/>
      <c r="Y365" s="427"/>
      <c r="Z365" s="427"/>
      <c r="AA365" s="427"/>
      <c r="AB365" s="427"/>
      <c r="AC365" s="427"/>
      <c r="AD365" s="427"/>
      <c r="AE365" s="427"/>
      <c r="AF365" s="427"/>
      <c r="AG365" s="427"/>
      <c r="AH365" s="427"/>
      <c r="AI365" s="428"/>
      <c r="AJ365" s="428"/>
      <c r="AK365" s="428"/>
      <c r="AL365" s="428"/>
      <c r="AM365" s="428"/>
      <c r="AN365" s="428"/>
      <c r="AO365" s="428"/>
      <c r="AP365" s="428"/>
      <c r="AQ365" s="419"/>
      <c r="AR365" s="419"/>
      <c r="AS365" s="419"/>
      <c r="AT365" s="419"/>
      <c r="AU365" s="419"/>
      <c r="AV365" s="419"/>
      <c r="AW365" s="419"/>
      <c r="AX365" s="419"/>
      <c r="AY365" s="419"/>
      <c r="AZ365" s="419"/>
      <c r="BA365" s="419"/>
      <c r="BB365" s="419"/>
      <c r="BC365" s="419"/>
      <c r="BD365" s="419"/>
      <c r="BE365" s="419"/>
      <c r="BF365" s="419"/>
      <c r="BG365" s="419"/>
      <c r="BH365" s="419"/>
      <c r="BI365" s="419"/>
      <c r="BJ365" s="419"/>
      <c r="BK365" s="419"/>
      <c r="BL365" s="419"/>
      <c r="BM365" s="419"/>
      <c r="BN365" s="419"/>
      <c r="BO365" s="419"/>
      <c r="BP365" s="419"/>
      <c r="BQ365" s="419"/>
      <c r="BR365" s="419"/>
      <c r="BS365" s="419"/>
      <c r="BT365" s="419"/>
      <c r="BU365" s="419"/>
      <c r="BV365" s="419"/>
      <c r="BW365" s="419"/>
      <c r="BX365" s="419"/>
      <c r="BY365" s="419"/>
      <c r="BZ365" s="419"/>
      <c r="CA365" s="419"/>
      <c r="CB365" s="419"/>
      <c r="CC365" s="419"/>
      <c r="CD365" s="419"/>
      <c r="CE365" s="419"/>
      <c r="CF365" s="419"/>
      <c r="CG365" s="419"/>
      <c r="CH365" s="419"/>
      <c r="CI365" s="419"/>
      <c r="CJ365" s="419"/>
      <c r="CK365" s="419"/>
      <c r="CL365" s="419"/>
      <c r="CM365" s="419"/>
      <c r="CN365" s="419"/>
      <c r="CO365" s="419"/>
      <c r="CP365" s="419"/>
      <c r="CQ365" s="419"/>
      <c r="CR365" s="419"/>
      <c r="CS365" s="419"/>
    </row>
    <row r="366" spans="1:97">
      <c r="A366" s="419"/>
      <c r="B366" s="419"/>
      <c r="C366" s="419"/>
      <c r="D366" s="419"/>
      <c r="E366" s="419"/>
      <c r="F366" s="419"/>
      <c r="G366" s="419"/>
      <c r="H366" s="419"/>
      <c r="I366" s="419"/>
      <c r="J366" s="419"/>
      <c r="K366" s="419"/>
      <c r="L366" s="419"/>
      <c r="M366" s="419"/>
      <c r="N366" s="503"/>
      <c r="O366" s="503"/>
      <c r="P366" s="503"/>
      <c r="Q366" s="503"/>
      <c r="R366" s="503"/>
      <c r="S366" s="503"/>
      <c r="T366" s="426"/>
      <c r="U366" s="419"/>
      <c r="V366" s="419"/>
      <c r="W366" s="419"/>
      <c r="X366" s="427"/>
      <c r="Y366" s="427"/>
      <c r="Z366" s="427"/>
      <c r="AA366" s="427"/>
      <c r="AB366" s="427"/>
      <c r="AC366" s="427"/>
      <c r="AD366" s="427"/>
      <c r="AE366" s="427"/>
      <c r="AF366" s="427"/>
      <c r="AG366" s="427"/>
      <c r="AH366" s="427"/>
      <c r="AI366" s="428"/>
      <c r="AJ366" s="428"/>
      <c r="AK366" s="428"/>
      <c r="AL366" s="428"/>
      <c r="AM366" s="428"/>
      <c r="AN366" s="428"/>
      <c r="AO366" s="428"/>
      <c r="AP366" s="428"/>
      <c r="AQ366" s="419"/>
      <c r="AR366" s="419"/>
      <c r="AS366" s="419"/>
      <c r="AT366" s="419"/>
      <c r="AU366" s="419"/>
      <c r="AV366" s="419"/>
      <c r="AW366" s="419"/>
      <c r="AX366" s="419"/>
      <c r="AY366" s="419"/>
      <c r="AZ366" s="419"/>
      <c r="BA366" s="419"/>
      <c r="BB366" s="419"/>
      <c r="BC366" s="419"/>
      <c r="BD366" s="419"/>
      <c r="BE366" s="419"/>
      <c r="BF366" s="419"/>
      <c r="BG366" s="419"/>
      <c r="BH366" s="419"/>
      <c r="BI366" s="419"/>
      <c r="BJ366" s="419"/>
      <c r="BK366" s="419"/>
      <c r="BL366" s="419"/>
      <c r="BM366" s="419"/>
      <c r="BN366" s="419"/>
      <c r="BO366" s="419"/>
      <c r="BP366" s="419"/>
      <c r="BQ366" s="419"/>
      <c r="BR366" s="419"/>
      <c r="BS366" s="419"/>
      <c r="BT366" s="419"/>
      <c r="BU366" s="419"/>
      <c r="BV366" s="419"/>
      <c r="BW366" s="419"/>
      <c r="BX366" s="419"/>
      <c r="BY366" s="419"/>
      <c r="BZ366" s="419"/>
      <c r="CA366" s="419"/>
      <c r="CB366" s="419"/>
      <c r="CC366" s="419"/>
      <c r="CD366" s="419"/>
      <c r="CE366" s="419"/>
      <c r="CF366" s="419"/>
      <c r="CG366" s="419"/>
      <c r="CH366" s="419"/>
      <c r="CI366" s="419"/>
      <c r="CJ366" s="419"/>
      <c r="CK366" s="419"/>
      <c r="CL366" s="419"/>
      <c r="CM366" s="419"/>
      <c r="CN366" s="419"/>
      <c r="CO366" s="419"/>
      <c r="CP366" s="419"/>
      <c r="CQ366" s="419"/>
      <c r="CR366" s="419"/>
      <c r="CS366" s="419"/>
    </row>
    <row r="367" spans="1:97">
      <c r="A367" s="419"/>
      <c r="B367" s="419"/>
      <c r="C367" s="419"/>
      <c r="D367" s="419"/>
      <c r="E367" s="419"/>
      <c r="F367" s="419"/>
      <c r="G367" s="419"/>
      <c r="H367" s="419"/>
      <c r="I367" s="419"/>
      <c r="J367" s="419"/>
      <c r="K367" s="419"/>
      <c r="L367" s="419"/>
      <c r="M367" s="419"/>
      <c r="N367" s="503"/>
      <c r="O367" s="503"/>
      <c r="P367" s="503"/>
      <c r="Q367" s="503"/>
      <c r="R367" s="503"/>
      <c r="S367" s="503"/>
      <c r="T367" s="426"/>
      <c r="U367" s="419"/>
      <c r="V367" s="419"/>
      <c r="W367" s="419"/>
      <c r="X367" s="427"/>
      <c r="Y367" s="427"/>
      <c r="Z367" s="427"/>
      <c r="AA367" s="427"/>
      <c r="AB367" s="427"/>
      <c r="AC367" s="427"/>
      <c r="AD367" s="427"/>
      <c r="AE367" s="427"/>
      <c r="AF367" s="427"/>
      <c r="AG367" s="427"/>
      <c r="AH367" s="427"/>
      <c r="AI367" s="428"/>
      <c r="AJ367" s="428"/>
      <c r="AK367" s="428"/>
      <c r="AL367" s="428"/>
      <c r="AM367" s="428"/>
      <c r="AN367" s="428"/>
      <c r="AO367" s="428"/>
      <c r="AP367" s="428"/>
      <c r="AQ367" s="419"/>
      <c r="AR367" s="419"/>
      <c r="AS367" s="419"/>
      <c r="AT367" s="419"/>
      <c r="AU367" s="419"/>
      <c r="AV367" s="419"/>
      <c r="AW367" s="419"/>
      <c r="AX367" s="419"/>
      <c r="AY367" s="419"/>
      <c r="AZ367" s="419"/>
      <c r="BA367" s="419"/>
      <c r="BB367" s="419"/>
      <c r="BC367" s="419"/>
      <c r="BD367" s="419"/>
      <c r="BE367" s="419"/>
      <c r="BF367" s="419"/>
      <c r="BG367" s="419"/>
      <c r="BH367" s="419"/>
      <c r="BI367" s="419"/>
      <c r="BJ367" s="419"/>
      <c r="BK367" s="419"/>
      <c r="BL367" s="419"/>
      <c r="BM367" s="419"/>
      <c r="BN367" s="419"/>
      <c r="BO367" s="419"/>
      <c r="BP367" s="419"/>
      <c r="BQ367" s="419"/>
      <c r="BR367" s="419"/>
      <c r="BS367" s="419"/>
      <c r="BT367" s="419"/>
      <c r="BU367" s="419"/>
      <c r="BV367" s="419"/>
      <c r="BW367" s="419"/>
      <c r="BX367" s="419"/>
      <c r="BY367" s="419"/>
      <c r="BZ367" s="419"/>
      <c r="CA367" s="419"/>
      <c r="CB367" s="419"/>
      <c r="CC367" s="419"/>
      <c r="CD367" s="419"/>
      <c r="CE367" s="419"/>
      <c r="CF367" s="419"/>
      <c r="CG367" s="419"/>
      <c r="CH367" s="419"/>
      <c r="CI367" s="419"/>
      <c r="CJ367" s="419"/>
      <c r="CK367" s="419"/>
      <c r="CL367" s="419"/>
      <c r="CM367" s="419"/>
      <c r="CN367" s="419"/>
      <c r="CO367" s="419"/>
      <c r="CP367" s="419"/>
      <c r="CQ367" s="419"/>
      <c r="CR367" s="419"/>
      <c r="CS367" s="419"/>
    </row>
    <row r="368" spans="1:97">
      <c r="A368" s="419"/>
      <c r="B368" s="419"/>
      <c r="C368" s="419"/>
      <c r="D368" s="419"/>
      <c r="E368" s="419"/>
      <c r="F368" s="419"/>
      <c r="G368" s="419"/>
      <c r="H368" s="419"/>
      <c r="I368" s="419"/>
      <c r="J368" s="419"/>
      <c r="K368" s="419"/>
      <c r="L368" s="419"/>
      <c r="M368" s="419"/>
      <c r="N368" s="503"/>
      <c r="O368" s="503"/>
      <c r="P368" s="503"/>
      <c r="Q368" s="503"/>
      <c r="R368" s="503"/>
      <c r="S368" s="503"/>
      <c r="T368" s="426"/>
      <c r="U368" s="419"/>
      <c r="V368" s="419"/>
      <c r="W368" s="419"/>
      <c r="X368" s="427"/>
      <c r="Y368" s="427"/>
      <c r="Z368" s="427"/>
      <c r="AA368" s="427"/>
      <c r="AB368" s="427"/>
      <c r="AC368" s="427"/>
      <c r="AD368" s="427"/>
      <c r="AE368" s="427"/>
      <c r="AF368" s="427"/>
      <c r="AG368" s="427"/>
      <c r="AH368" s="427"/>
      <c r="AI368" s="428"/>
      <c r="AJ368" s="428"/>
      <c r="AK368" s="428"/>
      <c r="AL368" s="428"/>
      <c r="AM368" s="428"/>
      <c r="AN368" s="428"/>
      <c r="AO368" s="428"/>
      <c r="AP368" s="428"/>
      <c r="AQ368" s="419"/>
      <c r="AR368" s="419"/>
      <c r="AS368" s="419"/>
      <c r="AT368" s="419"/>
      <c r="AU368" s="419"/>
      <c r="AV368" s="419"/>
      <c r="AW368" s="419"/>
      <c r="AX368" s="419"/>
      <c r="AY368" s="419"/>
      <c r="AZ368" s="419"/>
      <c r="BA368" s="419"/>
      <c r="BB368" s="419"/>
      <c r="BC368" s="419"/>
      <c r="BD368" s="419"/>
      <c r="BE368" s="419"/>
      <c r="BF368" s="419"/>
      <c r="BG368" s="419"/>
      <c r="BH368" s="419"/>
      <c r="BI368" s="419"/>
      <c r="BJ368" s="419"/>
      <c r="BK368" s="419"/>
      <c r="BL368" s="419"/>
      <c r="BM368" s="419"/>
      <c r="BN368" s="419"/>
      <c r="BO368" s="419"/>
      <c r="BP368" s="419"/>
      <c r="BQ368" s="419"/>
      <c r="BR368" s="419"/>
      <c r="BS368" s="419"/>
      <c r="BT368" s="419"/>
      <c r="BU368" s="419"/>
      <c r="BV368" s="419"/>
      <c r="BW368" s="419"/>
      <c r="BX368" s="419"/>
      <c r="BY368" s="419"/>
      <c r="BZ368" s="419"/>
      <c r="CA368" s="419"/>
      <c r="CB368" s="419"/>
      <c r="CC368" s="419"/>
      <c r="CD368" s="419"/>
      <c r="CE368" s="419"/>
      <c r="CF368" s="419"/>
      <c r="CG368" s="419"/>
      <c r="CH368" s="419"/>
      <c r="CI368" s="419"/>
      <c r="CJ368" s="419"/>
      <c r="CK368" s="419"/>
      <c r="CL368" s="419"/>
      <c r="CM368" s="419"/>
      <c r="CN368" s="419"/>
      <c r="CO368" s="419"/>
      <c r="CP368" s="419"/>
      <c r="CQ368" s="419"/>
      <c r="CR368" s="419"/>
      <c r="CS368" s="419"/>
    </row>
    <row r="369" spans="1:97">
      <c r="A369" s="419"/>
      <c r="B369" s="419"/>
      <c r="C369" s="419"/>
      <c r="D369" s="419"/>
      <c r="E369" s="419"/>
      <c r="F369" s="419"/>
      <c r="G369" s="419"/>
      <c r="H369" s="419"/>
      <c r="I369" s="419"/>
      <c r="J369" s="419"/>
      <c r="K369" s="419"/>
      <c r="L369" s="419"/>
      <c r="M369" s="419"/>
      <c r="N369" s="503"/>
      <c r="O369" s="503"/>
      <c r="P369" s="503"/>
      <c r="Q369" s="503"/>
      <c r="R369" s="503"/>
      <c r="S369" s="503"/>
      <c r="T369" s="426"/>
      <c r="U369" s="419"/>
      <c r="V369" s="419"/>
      <c r="W369" s="419"/>
      <c r="X369" s="427"/>
      <c r="Y369" s="427"/>
      <c r="Z369" s="427"/>
      <c r="AA369" s="427"/>
      <c r="AB369" s="427"/>
      <c r="AC369" s="427"/>
      <c r="AD369" s="427"/>
      <c r="AE369" s="427"/>
      <c r="AF369" s="427"/>
      <c r="AG369" s="427"/>
      <c r="AH369" s="427"/>
      <c r="AI369" s="428"/>
      <c r="AJ369" s="428"/>
      <c r="AK369" s="428"/>
      <c r="AL369" s="428"/>
      <c r="AM369" s="428"/>
      <c r="AN369" s="428"/>
      <c r="AO369" s="428"/>
      <c r="AP369" s="428"/>
      <c r="AQ369" s="419"/>
      <c r="AR369" s="419"/>
      <c r="AS369" s="419"/>
      <c r="AT369" s="419"/>
      <c r="AU369" s="419"/>
      <c r="AV369" s="419"/>
      <c r="AW369" s="419"/>
      <c r="AX369" s="419"/>
      <c r="AY369" s="419"/>
      <c r="AZ369" s="419"/>
      <c r="BA369" s="419"/>
      <c r="BB369" s="419"/>
      <c r="BC369" s="419"/>
      <c r="BD369" s="419"/>
      <c r="BE369" s="419"/>
      <c r="BF369" s="419"/>
      <c r="BG369" s="419"/>
      <c r="BH369" s="419"/>
      <c r="BI369" s="419"/>
      <c r="BJ369" s="419"/>
      <c r="BK369" s="419"/>
      <c r="BL369" s="419"/>
      <c r="BM369" s="419"/>
      <c r="BN369" s="419"/>
      <c r="BO369" s="419"/>
      <c r="BP369" s="419"/>
      <c r="BQ369" s="419"/>
      <c r="BR369" s="419"/>
      <c r="BS369" s="419"/>
      <c r="BT369" s="419"/>
      <c r="BU369" s="419"/>
      <c r="BV369" s="419"/>
      <c r="BW369" s="419"/>
      <c r="BX369" s="419"/>
      <c r="BY369" s="419"/>
      <c r="BZ369" s="419"/>
      <c r="CA369" s="419"/>
      <c r="CB369" s="419"/>
      <c r="CC369" s="419"/>
      <c r="CD369" s="419"/>
      <c r="CE369" s="419"/>
      <c r="CF369" s="419"/>
      <c r="CG369" s="419"/>
      <c r="CH369" s="419"/>
      <c r="CI369" s="419"/>
      <c r="CJ369" s="419"/>
      <c r="CK369" s="419"/>
      <c r="CL369" s="419"/>
      <c r="CM369" s="419"/>
      <c r="CN369" s="419"/>
      <c r="CO369" s="419"/>
      <c r="CP369" s="419"/>
      <c r="CQ369" s="419"/>
      <c r="CR369" s="419"/>
      <c r="CS369" s="419"/>
    </row>
    <row r="370" spans="1:97">
      <c r="A370" s="419"/>
      <c r="B370" s="419"/>
      <c r="C370" s="419"/>
      <c r="D370" s="419"/>
      <c r="E370" s="419"/>
      <c r="F370" s="419"/>
      <c r="G370" s="419"/>
      <c r="H370" s="419"/>
      <c r="I370" s="419"/>
      <c r="J370" s="419"/>
      <c r="K370" s="419"/>
      <c r="L370" s="419"/>
      <c r="M370" s="419"/>
      <c r="N370" s="503"/>
      <c r="O370" s="503"/>
      <c r="P370" s="503"/>
      <c r="Q370" s="503"/>
      <c r="R370" s="503"/>
      <c r="S370" s="503"/>
      <c r="T370" s="426"/>
      <c r="U370" s="419"/>
      <c r="V370" s="419"/>
      <c r="W370" s="419"/>
      <c r="X370" s="427"/>
      <c r="Y370" s="427"/>
      <c r="Z370" s="427"/>
      <c r="AA370" s="427"/>
      <c r="AB370" s="427"/>
      <c r="AC370" s="427"/>
      <c r="AD370" s="427"/>
      <c r="AE370" s="427"/>
      <c r="AF370" s="427"/>
      <c r="AG370" s="427"/>
      <c r="AH370" s="427"/>
      <c r="AI370" s="428"/>
      <c r="AJ370" s="428"/>
      <c r="AK370" s="428"/>
      <c r="AL370" s="428"/>
      <c r="AM370" s="428"/>
      <c r="AN370" s="428"/>
      <c r="AO370" s="428"/>
      <c r="AP370" s="428"/>
      <c r="AQ370" s="419"/>
      <c r="AR370" s="419"/>
      <c r="AS370" s="419"/>
      <c r="AT370" s="419"/>
      <c r="AU370" s="419"/>
      <c r="AV370" s="419"/>
      <c r="AW370" s="419"/>
      <c r="AX370" s="419"/>
      <c r="AY370" s="419"/>
      <c r="AZ370" s="419"/>
      <c r="BA370" s="419"/>
      <c r="BB370" s="419"/>
      <c r="BC370" s="419"/>
      <c r="BD370" s="419"/>
      <c r="BE370" s="419"/>
      <c r="BF370" s="419"/>
      <c r="BG370" s="419"/>
      <c r="BH370" s="419"/>
      <c r="BI370" s="419"/>
      <c r="BJ370" s="419"/>
      <c r="BK370" s="419"/>
      <c r="BL370" s="419"/>
      <c r="BM370" s="419"/>
      <c r="BN370" s="419"/>
      <c r="BO370" s="419"/>
      <c r="BP370" s="419"/>
      <c r="BQ370" s="419"/>
      <c r="BR370" s="419"/>
      <c r="BS370" s="419"/>
      <c r="BT370" s="419"/>
      <c r="BU370" s="419"/>
      <c r="BV370" s="419"/>
      <c r="BW370" s="419"/>
      <c r="BX370" s="419"/>
      <c r="BY370" s="419"/>
      <c r="BZ370" s="419"/>
      <c r="CA370" s="419"/>
      <c r="CB370" s="419"/>
      <c r="CC370" s="419"/>
      <c r="CD370" s="419"/>
      <c r="CE370" s="419"/>
      <c r="CF370" s="419"/>
      <c r="CG370" s="419"/>
      <c r="CH370" s="419"/>
      <c r="CI370" s="419"/>
      <c r="CJ370" s="419"/>
      <c r="CK370" s="419"/>
      <c r="CL370" s="419"/>
      <c r="CM370" s="419"/>
      <c r="CN370" s="419"/>
      <c r="CO370" s="419"/>
      <c r="CP370" s="419"/>
      <c r="CQ370" s="419"/>
      <c r="CR370" s="419"/>
      <c r="CS370" s="419"/>
    </row>
    <row r="371" spans="1:97">
      <c r="A371" s="419"/>
      <c r="B371" s="419"/>
      <c r="C371" s="419"/>
      <c r="D371" s="419"/>
      <c r="E371" s="419"/>
      <c r="F371" s="419"/>
      <c r="G371" s="419"/>
      <c r="H371" s="419"/>
      <c r="I371" s="419"/>
      <c r="J371" s="419"/>
      <c r="K371" s="419"/>
      <c r="L371" s="419"/>
      <c r="M371" s="419"/>
      <c r="N371" s="503"/>
      <c r="O371" s="503"/>
      <c r="P371" s="503"/>
      <c r="Q371" s="503"/>
      <c r="R371" s="503"/>
      <c r="S371" s="503"/>
      <c r="T371" s="426"/>
      <c r="U371" s="419"/>
      <c r="V371" s="419"/>
      <c r="W371" s="419"/>
      <c r="X371" s="427"/>
      <c r="Y371" s="427"/>
      <c r="Z371" s="427"/>
      <c r="AA371" s="427"/>
      <c r="AB371" s="427"/>
      <c r="AC371" s="427"/>
      <c r="AD371" s="427"/>
      <c r="AE371" s="427"/>
      <c r="AF371" s="427"/>
      <c r="AG371" s="427"/>
      <c r="AH371" s="427"/>
      <c r="AI371" s="428"/>
      <c r="AJ371" s="428"/>
      <c r="AK371" s="428"/>
      <c r="AL371" s="428"/>
      <c r="AM371" s="428"/>
      <c r="AN371" s="428"/>
      <c r="AO371" s="428"/>
      <c r="AP371" s="428"/>
      <c r="AQ371" s="419"/>
      <c r="AR371" s="419"/>
      <c r="AS371" s="419"/>
      <c r="AT371" s="419"/>
      <c r="AU371" s="419"/>
      <c r="AV371" s="419"/>
      <c r="AW371" s="419"/>
      <c r="AX371" s="419"/>
      <c r="AY371" s="419"/>
      <c r="AZ371" s="419"/>
      <c r="BA371" s="419"/>
      <c r="BB371" s="419"/>
      <c r="BC371" s="419"/>
      <c r="BD371" s="419"/>
      <c r="BE371" s="419"/>
      <c r="BF371" s="419"/>
      <c r="BG371" s="419"/>
      <c r="BH371" s="419"/>
      <c r="BI371" s="419"/>
      <c r="BJ371" s="419"/>
      <c r="BK371" s="419"/>
      <c r="BL371" s="419"/>
      <c r="BM371" s="419"/>
      <c r="BN371" s="419"/>
      <c r="BO371" s="419"/>
      <c r="BP371" s="419"/>
      <c r="BQ371" s="419"/>
      <c r="BR371" s="419"/>
      <c r="BS371" s="419"/>
      <c r="BT371" s="419"/>
      <c r="BU371" s="419"/>
      <c r="BV371" s="419"/>
      <c r="BW371" s="419"/>
      <c r="BX371" s="419"/>
      <c r="BY371" s="419"/>
      <c r="BZ371" s="419"/>
      <c r="CA371" s="419"/>
      <c r="CB371" s="419"/>
      <c r="CC371" s="419"/>
      <c r="CD371" s="419"/>
      <c r="CE371" s="419"/>
      <c r="CF371" s="419"/>
      <c r="CG371" s="419"/>
      <c r="CH371" s="419"/>
      <c r="CI371" s="419"/>
      <c r="CJ371" s="419"/>
      <c r="CK371" s="419"/>
      <c r="CL371" s="419"/>
      <c r="CM371" s="419"/>
      <c r="CN371" s="419"/>
      <c r="CO371" s="419"/>
      <c r="CP371" s="419"/>
      <c r="CQ371" s="419"/>
      <c r="CR371" s="419"/>
      <c r="CS371" s="419"/>
    </row>
    <row r="372" spans="1:97">
      <c r="A372" s="419"/>
      <c r="B372" s="419"/>
      <c r="C372" s="419"/>
      <c r="D372" s="419"/>
      <c r="E372" s="419"/>
      <c r="F372" s="419"/>
      <c r="G372" s="419"/>
      <c r="H372" s="419"/>
      <c r="I372" s="419"/>
      <c r="J372" s="419"/>
      <c r="K372" s="419"/>
      <c r="L372" s="419"/>
      <c r="M372" s="419"/>
      <c r="N372" s="503"/>
      <c r="O372" s="503"/>
      <c r="P372" s="503"/>
      <c r="Q372" s="503"/>
      <c r="R372" s="503"/>
      <c r="S372" s="503"/>
      <c r="T372" s="426"/>
      <c r="U372" s="419"/>
      <c r="V372" s="419"/>
      <c r="W372" s="419"/>
      <c r="X372" s="427"/>
      <c r="Y372" s="427"/>
      <c r="Z372" s="427"/>
      <c r="AA372" s="427"/>
      <c r="AB372" s="427"/>
      <c r="AC372" s="427"/>
      <c r="AD372" s="427"/>
      <c r="AE372" s="427"/>
      <c r="AF372" s="427"/>
      <c r="AG372" s="427"/>
      <c r="AH372" s="427"/>
      <c r="AI372" s="428"/>
      <c r="AJ372" s="428"/>
      <c r="AK372" s="428"/>
      <c r="AL372" s="428"/>
      <c r="AM372" s="428"/>
      <c r="AN372" s="428"/>
      <c r="AO372" s="428"/>
      <c r="AP372" s="428"/>
      <c r="AQ372" s="419"/>
      <c r="AR372" s="419"/>
      <c r="AS372" s="419"/>
      <c r="AT372" s="419"/>
      <c r="AU372" s="419"/>
      <c r="AV372" s="419"/>
      <c r="AW372" s="419"/>
      <c r="AX372" s="419"/>
      <c r="AY372" s="419"/>
      <c r="AZ372" s="419"/>
      <c r="BA372" s="419"/>
      <c r="BB372" s="419"/>
      <c r="BC372" s="419"/>
      <c r="BD372" s="419"/>
      <c r="BE372" s="419"/>
      <c r="BF372" s="419"/>
      <c r="BG372" s="419"/>
      <c r="BH372" s="419"/>
      <c r="BI372" s="419"/>
      <c r="BJ372" s="419"/>
      <c r="BK372" s="419"/>
      <c r="BL372" s="419"/>
      <c r="BM372" s="419"/>
      <c r="BN372" s="419"/>
      <c r="BO372" s="419"/>
      <c r="BP372" s="419"/>
      <c r="BQ372" s="419"/>
      <c r="BR372" s="419"/>
      <c r="BS372" s="419"/>
      <c r="BT372" s="419"/>
      <c r="BU372" s="419"/>
      <c r="BV372" s="419"/>
      <c r="BW372" s="419"/>
      <c r="BX372" s="419"/>
      <c r="BY372" s="419"/>
      <c r="BZ372" s="419"/>
      <c r="CA372" s="419"/>
      <c r="CB372" s="419"/>
      <c r="CC372" s="419"/>
      <c r="CD372" s="419"/>
      <c r="CE372" s="419"/>
      <c r="CF372" s="419"/>
      <c r="CG372" s="419"/>
      <c r="CH372" s="419"/>
      <c r="CI372" s="419"/>
      <c r="CJ372" s="419"/>
      <c r="CK372" s="419"/>
      <c r="CL372" s="419"/>
      <c r="CM372" s="419"/>
      <c r="CN372" s="419"/>
      <c r="CO372" s="419"/>
      <c r="CP372" s="419"/>
      <c r="CQ372" s="419"/>
      <c r="CR372" s="419"/>
      <c r="CS372" s="419"/>
    </row>
    <row r="373" spans="1:97">
      <c r="A373" s="419"/>
      <c r="B373" s="419"/>
      <c r="C373" s="419"/>
      <c r="D373" s="419"/>
      <c r="E373" s="419"/>
      <c r="F373" s="419"/>
      <c r="G373" s="419"/>
      <c r="H373" s="419"/>
      <c r="I373" s="419"/>
      <c r="J373" s="419"/>
      <c r="K373" s="419"/>
      <c r="L373" s="419"/>
      <c r="M373" s="419"/>
      <c r="N373" s="503"/>
      <c r="O373" s="503"/>
      <c r="P373" s="503"/>
      <c r="Q373" s="503"/>
      <c r="R373" s="503"/>
      <c r="S373" s="503"/>
      <c r="T373" s="426"/>
      <c r="U373" s="419"/>
      <c r="V373" s="419"/>
      <c r="W373" s="419"/>
      <c r="X373" s="427"/>
      <c r="Y373" s="427"/>
      <c r="Z373" s="427"/>
      <c r="AA373" s="427"/>
      <c r="AB373" s="427"/>
      <c r="AC373" s="427"/>
      <c r="AD373" s="427"/>
      <c r="AE373" s="427"/>
      <c r="AF373" s="427"/>
      <c r="AG373" s="427"/>
      <c r="AH373" s="427"/>
      <c r="AI373" s="428"/>
      <c r="AJ373" s="428"/>
      <c r="AK373" s="428"/>
      <c r="AL373" s="428"/>
      <c r="AM373" s="428"/>
      <c r="AN373" s="428"/>
      <c r="AO373" s="428"/>
      <c r="AP373" s="428"/>
      <c r="AQ373" s="419"/>
      <c r="AR373" s="419"/>
      <c r="AS373" s="419"/>
      <c r="AT373" s="419"/>
      <c r="AU373" s="419"/>
      <c r="AV373" s="419"/>
      <c r="AW373" s="419"/>
      <c r="AX373" s="419"/>
      <c r="AY373" s="419"/>
      <c r="AZ373" s="419"/>
      <c r="BA373" s="419"/>
      <c r="BB373" s="419"/>
      <c r="BC373" s="419"/>
      <c r="BD373" s="419"/>
      <c r="BE373" s="419"/>
      <c r="BF373" s="419"/>
      <c r="BG373" s="419"/>
      <c r="BH373" s="419"/>
      <c r="BI373" s="419"/>
      <c r="BJ373" s="419"/>
      <c r="BK373" s="419"/>
      <c r="BL373" s="419"/>
      <c r="BM373" s="419"/>
      <c r="BN373" s="419"/>
      <c r="BO373" s="419"/>
      <c r="BP373" s="419"/>
      <c r="BQ373" s="419"/>
      <c r="BR373" s="419"/>
      <c r="BS373" s="419"/>
      <c r="BT373" s="419"/>
      <c r="BU373" s="419"/>
      <c r="BV373" s="419"/>
      <c r="BW373" s="419"/>
      <c r="BX373" s="419"/>
      <c r="BY373" s="419"/>
      <c r="BZ373" s="419"/>
      <c r="CA373" s="419"/>
      <c r="CB373" s="419"/>
      <c r="CC373" s="419"/>
      <c r="CD373" s="419"/>
      <c r="CE373" s="419"/>
      <c r="CF373" s="419"/>
      <c r="CG373" s="419"/>
      <c r="CH373" s="419"/>
      <c r="CI373" s="419"/>
      <c r="CJ373" s="419"/>
      <c r="CK373" s="419"/>
      <c r="CL373" s="419"/>
      <c r="CM373" s="419"/>
      <c r="CN373" s="419"/>
      <c r="CO373" s="419"/>
      <c r="CP373" s="419"/>
      <c r="CQ373" s="419"/>
      <c r="CR373" s="419"/>
      <c r="CS373" s="419"/>
    </row>
    <row r="374" spans="1:97">
      <c r="A374" s="419"/>
      <c r="B374" s="419"/>
      <c r="C374" s="419"/>
      <c r="D374" s="419"/>
      <c r="E374" s="419"/>
      <c r="F374" s="419"/>
      <c r="G374" s="419"/>
      <c r="H374" s="419"/>
      <c r="I374" s="419"/>
      <c r="J374" s="419"/>
      <c r="K374" s="419"/>
      <c r="L374" s="419"/>
      <c r="M374" s="419"/>
      <c r="N374" s="503"/>
      <c r="O374" s="503"/>
      <c r="P374" s="503"/>
      <c r="Q374" s="503"/>
      <c r="R374" s="503"/>
      <c r="S374" s="503"/>
      <c r="T374" s="426"/>
      <c r="U374" s="419"/>
      <c r="V374" s="419"/>
      <c r="W374" s="419"/>
      <c r="X374" s="427"/>
      <c r="Y374" s="427"/>
      <c r="Z374" s="427"/>
      <c r="AA374" s="427"/>
      <c r="AB374" s="427"/>
      <c r="AC374" s="427"/>
      <c r="AD374" s="427"/>
      <c r="AE374" s="427"/>
      <c r="AF374" s="427"/>
      <c r="AG374" s="427"/>
      <c r="AH374" s="427"/>
      <c r="AI374" s="428"/>
      <c r="AJ374" s="428"/>
      <c r="AK374" s="428"/>
      <c r="AL374" s="428"/>
      <c r="AM374" s="428"/>
      <c r="AN374" s="428"/>
      <c r="AO374" s="428"/>
      <c r="AP374" s="428"/>
      <c r="AQ374" s="419"/>
      <c r="AR374" s="419"/>
      <c r="AS374" s="419"/>
      <c r="AT374" s="419"/>
      <c r="AU374" s="419"/>
      <c r="AV374" s="419"/>
      <c r="AW374" s="419"/>
      <c r="AX374" s="419"/>
      <c r="AY374" s="419"/>
      <c r="AZ374" s="419"/>
      <c r="BA374" s="419"/>
      <c r="BB374" s="419"/>
      <c r="BC374" s="419"/>
      <c r="BD374" s="419"/>
      <c r="BE374" s="419"/>
      <c r="BF374" s="419"/>
      <c r="BG374" s="419"/>
      <c r="BH374" s="419"/>
      <c r="BI374" s="419"/>
      <c r="BJ374" s="419"/>
      <c r="BK374" s="419"/>
      <c r="BL374" s="419"/>
      <c r="BM374" s="419"/>
      <c r="BN374" s="419"/>
      <c r="BO374" s="419"/>
      <c r="BP374" s="419"/>
      <c r="BQ374" s="419"/>
      <c r="BR374" s="419"/>
      <c r="BS374" s="419"/>
      <c r="BT374" s="419"/>
      <c r="BU374" s="419"/>
      <c r="BV374" s="419"/>
      <c r="BW374" s="419"/>
      <c r="BX374" s="419"/>
      <c r="BY374" s="419"/>
      <c r="BZ374" s="419"/>
      <c r="CA374" s="419"/>
      <c r="CB374" s="419"/>
      <c r="CC374" s="419"/>
      <c r="CD374" s="419"/>
      <c r="CE374" s="419"/>
      <c r="CF374" s="419"/>
      <c r="CG374" s="419"/>
      <c r="CH374" s="419"/>
      <c r="CI374" s="419"/>
      <c r="CJ374" s="419"/>
      <c r="CK374" s="419"/>
      <c r="CL374" s="419"/>
      <c r="CM374" s="419"/>
      <c r="CN374" s="419"/>
      <c r="CO374" s="419"/>
      <c r="CP374" s="419"/>
      <c r="CQ374" s="419"/>
      <c r="CR374" s="419"/>
      <c r="CS374" s="419"/>
    </row>
    <row r="375" spans="1:97">
      <c r="A375" s="419"/>
      <c r="B375" s="419"/>
      <c r="C375" s="419"/>
      <c r="D375" s="419"/>
      <c r="E375" s="419"/>
      <c r="F375" s="419"/>
      <c r="G375" s="419"/>
      <c r="H375" s="419"/>
      <c r="I375" s="419"/>
      <c r="J375" s="419"/>
      <c r="K375" s="419"/>
      <c r="L375" s="419"/>
      <c r="M375" s="419"/>
      <c r="N375" s="503"/>
      <c r="O375" s="503"/>
      <c r="P375" s="503"/>
      <c r="Q375" s="503"/>
      <c r="R375" s="503"/>
      <c r="S375" s="503"/>
      <c r="T375" s="426"/>
      <c r="U375" s="419"/>
      <c r="V375" s="419"/>
      <c r="W375" s="419"/>
      <c r="X375" s="427"/>
      <c r="Y375" s="427"/>
      <c r="Z375" s="427"/>
      <c r="AA375" s="427"/>
      <c r="AB375" s="427"/>
      <c r="AC375" s="427"/>
      <c r="AD375" s="427"/>
      <c r="AE375" s="427"/>
      <c r="AF375" s="427"/>
      <c r="AG375" s="427"/>
      <c r="AH375" s="427"/>
      <c r="AI375" s="428"/>
      <c r="AJ375" s="428"/>
      <c r="AK375" s="428"/>
      <c r="AL375" s="428"/>
      <c r="AM375" s="428"/>
      <c r="AN375" s="428"/>
      <c r="AO375" s="428"/>
      <c r="AP375" s="428"/>
      <c r="AQ375" s="419"/>
      <c r="AR375" s="419"/>
      <c r="AS375" s="419"/>
      <c r="AT375" s="419"/>
      <c r="AU375" s="419"/>
      <c r="AV375" s="419"/>
      <c r="AW375" s="419"/>
      <c r="AX375" s="419"/>
      <c r="AY375" s="419"/>
      <c r="AZ375" s="419"/>
      <c r="BA375" s="419"/>
      <c r="BB375" s="419"/>
      <c r="BC375" s="419"/>
      <c r="BD375" s="419"/>
      <c r="BE375" s="419"/>
      <c r="BF375" s="419"/>
      <c r="BG375" s="419"/>
      <c r="BH375" s="419"/>
      <c r="BI375" s="419"/>
      <c r="BJ375" s="419"/>
      <c r="BK375" s="419"/>
      <c r="BL375" s="419"/>
      <c r="BM375" s="419"/>
      <c r="BN375" s="419"/>
      <c r="BO375" s="419"/>
      <c r="BP375" s="419"/>
      <c r="BQ375" s="419"/>
      <c r="BR375" s="419"/>
      <c r="BS375" s="419"/>
      <c r="BT375" s="419"/>
      <c r="BU375" s="419"/>
      <c r="BV375" s="419"/>
      <c r="BW375" s="419"/>
      <c r="BX375" s="419"/>
      <c r="BY375" s="419"/>
      <c r="BZ375" s="419"/>
      <c r="CA375" s="419"/>
      <c r="CB375" s="419"/>
      <c r="CC375" s="419"/>
      <c r="CD375" s="419"/>
      <c r="CE375" s="419"/>
      <c r="CF375" s="419"/>
      <c r="CG375" s="419"/>
      <c r="CH375" s="419"/>
      <c r="CI375" s="419"/>
      <c r="CJ375" s="419"/>
      <c r="CK375" s="419"/>
      <c r="CL375" s="419"/>
      <c r="CM375" s="419"/>
      <c r="CN375" s="419"/>
      <c r="CO375" s="419"/>
      <c r="CP375" s="419"/>
      <c r="CQ375" s="419"/>
      <c r="CR375" s="419"/>
      <c r="CS375" s="419"/>
    </row>
    <row r="376" spans="1:97">
      <c r="A376" s="419"/>
      <c r="B376" s="419"/>
      <c r="C376" s="419"/>
      <c r="D376" s="419"/>
      <c r="E376" s="419"/>
      <c r="F376" s="419"/>
      <c r="G376" s="419"/>
      <c r="H376" s="419"/>
      <c r="I376" s="419"/>
      <c r="J376" s="419"/>
      <c r="K376" s="419"/>
      <c r="L376" s="419"/>
      <c r="M376" s="419"/>
      <c r="N376" s="503"/>
      <c r="O376" s="503"/>
      <c r="P376" s="503"/>
      <c r="Q376" s="503"/>
      <c r="R376" s="503"/>
      <c r="S376" s="503"/>
      <c r="T376" s="426"/>
      <c r="U376" s="419"/>
      <c r="V376" s="419"/>
      <c r="W376" s="419"/>
      <c r="X376" s="427"/>
      <c r="Y376" s="427"/>
      <c r="Z376" s="427"/>
      <c r="AA376" s="427"/>
      <c r="AB376" s="427"/>
      <c r="AC376" s="427"/>
      <c r="AD376" s="427"/>
      <c r="AE376" s="427"/>
      <c r="AF376" s="427"/>
      <c r="AG376" s="427"/>
      <c r="AH376" s="427"/>
      <c r="AI376" s="428"/>
      <c r="AJ376" s="428"/>
      <c r="AK376" s="428"/>
      <c r="AL376" s="428"/>
      <c r="AM376" s="428"/>
      <c r="AN376" s="428"/>
      <c r="AO376" s="428"/>
      <c r="AP376" s="428"/>
      <c r="AQ376" s="419"/>
      <c r="AR376" s="419"/>
      <c r="AS376" s="419"/>
      <c r="AT376" s="419"/>
      <c r="AU376" s="419"/>
      <c r="AV376" s="419"/>
      <c r="AW376" s="419"/>
      <c r="AX376" s="419"/>
      <c r="AY376" s="419"/>
      <c r="AZ376" s="419"/>
      <c r="BA376" s="419"/>
      <c r="BB376" s="419"/>
      <c r="BC376" s="419"/>
      <c r="BD376" s="419"/>
      <c r="BE376" s="419"/>
      <c r="BF376" s="419"/>
      <c r="BG376" s="419"/>
      <c r="BH376" s="419"/>
      <c r="BI376" s="419"/>
      <c r="BJ376" s="419"/>
      <c r="BK376" s="419"/>
      <c r="BL376" s="419"/>
      <c r="BM376" s="419"/>
      <c r="BN376" s="419"/>
      <c r="BO376" s="419"/>
      <c r="BP376" s="419"/>
      <c r="BQ376" s="419"/>
      <c r="BR376" s="419"/>
      <c r="BS376" s="419"/>
      <c r="BT376" s="419"/>
      <c r="BU376" s="419"/>
      <c r="BV376" s="419"/>
      <c r="BW376" s="419"/>
      <c r="BX376" s="419"/>
      <c r="BY376" s="419"/>
      <c r="BZ376" s="419"/>
      <c r="CA376" s="419"/>
      <c r="CB376" s="419"/>
      <c r="CC376" s="419"/>
      <c r="CD376" s="419"/>
      <c r="CE376" s="419"/>
      <c r="CF376" s="419"/>
      <c r="CG376" s="419"/>
      <c r="CH376" s="419"/>
      <c r="CI376" s="419"/>
      <c r="CJ376" s="419"/>
      <c r="CK376" s="419"/>
      <c r="CL376" s="419"/>
      <c r="CM376" s="419"/>
      <c r="CN376" s="419"/>
      <c r="CO376" s="419"/>
      <c r="CP376" s="419"/>
      <c r="CQ376" s="419"/>
      <c r="CR376" s="419"/>
      <c r="CS376" s="419"/>
    </row>
    <row r="377" spans="1:97">
      <c r="A377" s="419"/>
      <c r="B377" s="419"/>
      <c r="C377" s="419"/>
      <c r="D377" s="419"/>
      <c r="E377" s="419"/>
      <c r="F377" s="419"/>
      <c r="G377" s="419"/>
      <c r="H377" s="419"/>
      <c r="I377" s="419"/>
      <c r="J377" s="419"/>
      <c r="K377" s="419"/>
      <c r="L377" s="419"/>
      <c r="M377" s="419"/>
      <c r="N377" s="503"/>
      <c r="O377" s="503"/>
      <c r="P377" s="503"/>
      <c r="Q377" s="503"/>
      <c r="R377" s="503"/>
      <c r="S377" s="503"/>
      <c r="T377" s="426"/>
      <c r="U377" s="419"/>
      <c r="V377" s="419"/>
      <c r="W377" s="419"/>
      <c r="X377" s="427"/>
      <c r="Y377" s="427"/>
      <c r="Z377" s="427"/>
      <c r="AA377" s="427"/>
      <c r="AB377" s="427"/>
      <c r="AC377" s="427"/>
      <c r="AD377" s="427"/>
      <c r="AE377" s="427"/>
      <c r="AF377" s="427"/>
      <c r="AG377" s="427"/>
      <c r="AH377" s="427"/>
      <c r="AI377" s="428"/>
      <c r="AJ377" s="428"/>
      <c r="AK377" s="428"/>
      <c r="AL377" s="428"/>
      <c r="AM377" s="428"/>
      <c r="AN377" s="428"/>
      <c r="AO377" s="428"/>
      <c r="AP377" s="428"/>
      <c r="AQ377" s="419"/>
      <c r="AR377" s="419"/>
      <c r="AS377" s="419"/>
      <c r="AT377" s="419"/>
      <c r="AU377" s="419"/>
      <c r="AV377" s="419"/>
      <c r="AW377" s="419"/>
      <c r="AX377" s="419"/>
      <c r="AY377" s="419"/>
      <c r="AZ377" s="419"/>
      <c r="BA377" s="419"/>
      <c r="BB377" s="419"/>
      <c r="BC377" s="419"/>
      <c r="BD377" s="419"/>
      <c r="BE377" s="419"/>
      <c r="BF377" s="419"/>
      <c r="BG377" s="419"/>
      <c r="BH377" s="419"/>
      <c r="BI377" s="419"/>
      <c r="BJ377" s="419"/>
      <c r="BK377" s="419"/>
      <c r="BL377" s="419"/>
      <c r="BM377" s="419"/>
      <c r="BN377" s="419"/>
      <c r="BO377" s="419"/>
      <c r="BP377" s="419"/>
      <c r="BQ377" s="419"/>
      <c r="BR377" s="419"/>
      <c r="BS377" s="419"/>
      <c r="BT377" s="419"/>
      <c r="BU377" s="419"/>
      <c r="BV377" s="419"/>
      <c r="BW377" s="419"/>
      <c r="BX377" s="419"/>
      <c r="BY377" s="419"/>
      <c r="BZ377" s="419"/>
      <c r="CA377" s="419"/>
      <c r="CB377" s="419"/>
      <c r="CC377" s="419"/>
      <c r="CD377" s="419"/>
      <c r="CE377" s="419"/>
      <c r="CF377" s="419"/>
      <c r="CG377" s="419"/>
      <c r="CH377" s="419"/>
      <c r="CI377" s="419"/>
      <c r="CJ377" s="419"/>
      <c r="CK377" s="419"/>
      <c r="CL377" s="419"/>
      <c r="CM377" s="419"/>
      <c r="CN377" s="419"/>
      <c r="CO377" s="419"/>
      <c r="CP377" s="419"/>
      <c r="CQ377" s="419"/>
      <c r="CR377" s="419"/>
      <c r="CS377" s="419"/>
    </row>
    <row r="378" spans="1:97">
      <c r="A378" s="419"/>
      <c r="B378" s="419"/>
      <c r="C378" s="419"/>
      <c r="D378" s="419"/>
      <c r="E378" s="419"/>
      <c r="F378" s="419"/>
      <c r="G378" s="419"/>
      <c r="H378" s="419"/>
      <c r="I378" s="419"/>
      <c r="J378" s="419"/>
      <c r="K378" s="419"/>
      <c r="L378" s="419"/>
      <c r="M378" s="419"/>
      <c r="N378" s="503"/>
      <c r="O378" s="503"/>
      <c r="P378" s="503"/>
      <c r="Q378" s="503"/>
      <c r="R378" s="503"/>
      <c r="S378" s="503"/>
      <c r="T378" s="426"/>
      <c r="U378" s="419"/>
      <c r="V378" s="419"/>
      <c r="W378" s="419"/>
      <c r="X378" s="427"/>
      <c r="Y378" s="427"/>
      <c r="Z378" s="427"/>
      <c r="AA378" s="427"/>
      <c r="AB378" s="427"/>
      <c r="AC378" s="427"/>
      <c r="AD378" s="427"/>
      <c r="AE378" s="427"/>
      <c r="AF378" s="427"/>
      <c r="AG378" s="427"/>
      <c r="AH378" s="427"/>
      <c r="AI378" s="428"/>
      <c r="AJ378" s="428"/>
      <c r="AK378" s="428"/>
      <c r="AL378" s="428"/>
      <c r="AM378" s="428"/>
      <c r="AN378" s="428"/>
      <c r="AO378" s="428"/>
      <c r="AP378" s="428"/>
      <c r="AQ378" s="419"/>
      <c r="AR378" s="419"/>
      <c r="AS378" s="419"/>
      <c r="AT378" s="419"/>
      <c r="AU378" s="419"/>
      <c r="AV378" s="419"/>
      <c r="AW378" s="419"/>
      <c r="AX378" s="419"/>
      <c r="AY378" s="419"/>
      <c r="AZ378" s="419"/>
      <c r="BA378" s="419"/>
      <c r="BB378" s="419"/>
      <c r="BC378" s="419"/>
      <c r="BD378" s="419"/>
      <c r="BE378" s="419"/>
      <c r="BF378" s="419"/>
      <c r="BG378" s="419"/>
      <c r="BH378" s="419"/>
      <c r="BI378" s="419"/>
      <c r="BJ378" s="419"/>
      <c r="BK378" s="419"/>
      <c r="BL378" s="419"/>
      <c r="BM378" s="419"/>
      <c r="BN378" s="419"/>
      <c r="BO378" s="419"/>
      <c r="BP378" s="419"/>
      <c r="BQ378" s="419"/>
      <c r="BR378" s="419"/>
      <c r="BS378" s="419"/>
      <c r="BT378" s="419"/>
      <c r="BU378" s="419"/>
      <c r="BV378" s="419"/>
      <c r="BW378" s="419"/>
      <c r="BX378" s="419"/>
      <c r="BY378" s="419"/>
      <c r="BZ378" s="419"/>
      <c r="CA378" s="419"/>
      <c r="CB378" s="419"/>
      <c r="CC378" s="419"/>
      <c r="CD378" s="419"/>
      <c r="CE378" s="419"/>
      <c r="CF378" s="419"/>
      <c r="CG378" s="419"/>
      <c r="CH378" s="419"/>
      <c r="CI378" s="419"/>
      <c r="CJ378" s="419"/>
      <c r="CK378" s="419"/>
      <c r="CL378" s="419"/>
      <c r="CM378" s="419"/>
      <c r="CN378" s="419"/>
      <c r="CO378" s="419"/>
      <c r="CP378" s="419"/>
      <c r="CQ378" s="419"/>
      <c r="CR378" s="419"/>
      <c r="CS378" s="419"/>
    </row>
    <row r="379" spans="1:97">
      <c r="A379" s="419"/>
      <c r="B379" s="419"/>
      <c r="C379" s="419"/>
      <c r="D379" s="419"/>
      <c r="E379" s="419"/>
      <c r="F379" s="419"/>
      <c r="G379" s="419"/>
      <c r="H379" s="419"/>
      <c r="I379" s="419"/>
      <c r="J379" s="419"/>
      <c r="K379" s="419"/>
      <c r="L379" s="419"/>
      <c r="M379" s="419"/>
      <c r="N379" s="503"/>
      <c r="O379" s="503"/>
      <c r="P379" s="503"/>
      <c r="Q379" s="503"/>
      <c r="R379" s="503"/>
      <c r="S379" s="503"/>
      <c r="T379" s="426"/>
      <c r="U379" s="419"/>
      <c r="V379" s="419"/>
      <c r="W379" s="419"/>
      <c r="X379" s="427"/>
      <c r="Y379" s="427"/>
      <c r="Z379" s="427"/>
      <c r="AA379" s="427"/>
      <c r="AB379" s="427"/>
      <c r="AC379" s="427"/>
      <c r="AD379" s="427"/>
      <c r="AE379" s="427"/>
      <c r="AF379" s="427"/>
      <c r="AG379" s="427"/>
      <c r="AH379" s="427"/>
      <c r="AI379" s="428"/>
      <c r="AJ379" s="428"/>
      <c r="AK379" s="428"/>
      <c r="AL379" s="428"/>
      <c r="AM379" s="428"/>
      <c r="AN379" s="428"/>
      <c r="AO379" s="428"/>
      <c r="AP379" s="428"/>
      <c r="AQ379" s="419"/>
      <c r="AR379" s="419"/>
      <c r="AS379" s="419"/>
      <c r="AT379" s="419"/>
      <c r="AU379" s="419"/>
      <c r="AV379" s="419"/>
      <c r="AW379" s="419"/>
      <c r="AX379" s="419"/>
      <c r="AY379" s="419"/>
      <c r="AZ379" s="419"/>
      <c r="BA379" s="419"/>
      <c r="BB379" s="419"/>
      <c r="BC379" s="419"/>
      <c r="BD379" s="419"/>
      <c r="BE379" s="419"/>
      <c r="BF379" s="419"/>
      <c r="BG379" s="419"/>
      <c r="BH379" s="419"/>
      <c r="BI379" s="419"/>
      <c r="BJ379" s="419"/>
      <c r="BK379" s="419"/>
      <c r="BL379" s="419"/>
      <c r="BM379" s="419"/>
      <c r="BN379" s="419"/>
      <c r="BO379" s="419"/>
      <c r="BP379" s="419"/>
      <c r="BQ379" s="419"/>
      <c r="BR379" s="419"/>
      <c r="BS379" s="419"/>
      <c r="BT379" s="419"/>
      <c r="BU379" s="419"/>
      <c r="BV379" s="419"/>
      <c r="BW379" s="419"/>
      <c r="BX379" s="419"/>
      <c r="BY379" s="419"/>
      <c r="BZ379" s="419"/>
      <c r="CA379" s="419"/>
      <c r="CB379" s="419"/>
      <c r="CC379" s="419"/>
      <c r="CD379" s="419"/>
      <c r="CE379" s="419"/>
      <c r="CF379" s="419"/>
      <c r="CG379" s="419"/>
      <c r="CH379" s="419"/>
      <c r="CI379" s="419"/>
      <c r="CJ379" s="419"/>
      <c r="CK379" s="419"/>
      <c r="CL379" s="419"/>
      <c r="CM379" s="419"/>
      <c r="CN379" s="419"/>
      <c r="CO379" s="419"/>
      <c r="CP379" s="419"/>
      <c r="CQ379" s="419"/>
      <c r="CR379" s="419"/>
      <c r="CS379" s="419"/>
    </row>
    <row r="380" spans="1:97">
      <c r="A380" s="419"/>
      <c r="B380" s="419"/>
      <c r="C380" s="419"/>
      <c r="D380" s="419"/>
      <c r="E380" s="419"/>
      <c r="F380" s="419"/>
      <c r="G380" s="419"/>
      <c r="H380" s="419"/>
      <c r="I380" s="419"/>
      <c r="J380" s="419"/>
      <c r="K380" s="419"/>
      <c r="L380" s="419"/>
      <c r="M380" s="419"/>
      <c r="N380" s="503"/>
      <c r="O380" s="503"/>
      <c r="P380" s="503"/>
      <c r="Q380" s="503"/>
      <c r="R380" s="503"/>
      <c r="S380" s="503"/>
      <c r="T380" s="426"/>
      <c r="U380" s="419"/>
      <c r="V380" s="419"/>
      <c r="W380" s="419"/>
      <c r="X380" s="427"/>
      <c r="Y380" s="427"/>
      <c r="Z380" s="427"/>
      <c r="AA380" s="427"/>
      <c r="AB380" s="427"/>
      <c r="AC380" s="427"/>
      <c r="AD380" s="427"/>
      <c r="AE380" s="427"/>
      <c r="AF380" s="427"/>
      <c r="AG380" s="427"/>
      <c r="AH380" s="427"/>
      <c r="AI380" s="428"/>
      <c r="AJ380" s="428"/>
      <c r="AK380" s="428"/>
      <c r="AL380" s="428"/>
      <c r="AM380" s="428"/>
      <c r="AN380" s="428"/>
      <c r="AO380" s="428"/>
      <c r="AP380" s="428"/>
      <c r="AQ380" s="419"/>
      <c r="AR380" s="419"/>
      <c r="AS380" s="419"/>
      <c r="AT380" s="419"/>
      <c r="AU380" s="419"/>
      <c r="AV380" s="419"/>
      <c r="AW380" s="419"/>
      <c r="AX380" s="419"/>
      <c r="AY380" s="419"/>
      <c r="AZ380" s="419"/>
      <c r="BA380" s="419"/>
      <c r="BB380" s="419"/>
      <c r="BC380" s="419"/>
      <c r="BD380" s="419"/>
      <c r="BE380" s="419"/>
      <c r="BF380" s="419"/>
      <c r="BG380" s="419"/>
      <c r="BH380" s="419"/>
      <c r="BI380" s="419"/>
      <c r="BJ380" s="419"/>
      <c r="BK380" s="419"/>
      <c r="BL380" s="419"/>
      <c r="BM380" s="419"/>
      <c r="BN380" s="419"/>
      <c r="BO380" s="419"/>
      <c r="BP380" s="419"/>
      <c r="BQ380" s="419"/>
      <c r="BR380" s="419"/>
      <c r="BS380" s="419"/>
      <c r="BT380" s="419"/>
      <c r="BU380" s="419"/>
      <c r="BV380" s="419"/>
      <c r="BW380" s="419"/>
      <c r="BX380" s="419"/>
      <c r="BY380" s="419"/>
      <c r="BZ380" s="419"/>
      <c r="CA380" s="419"/>
      <c r="CB380" s="419"/>
      <c r="CC380" s="419"/>
      <c r="CD380" s="419"/>
      <c r="CE380" s="419"/>
      <c r="CF380" s="419"/>
      <c r="CG380" s="419"/>
      <c r="CH380" s="419"/>
      <c r="CI380" s="419"/>
      <c r="CJ380" s="419"/>
      <c r="CK380" s="419"/>
      <c r="CL380" s="419"/>
      <c r="CM380" s="419"/>
      <c r="CN380" s="419"/>
      <c r="CO380" s="419"/>
      <c r="CP380" s="419"/>
      <c r="CQ380" s="419"/>
      <c r="CR380" s="419"/>
      <c r="CS380" s="419"/>
    </row>
    <row r="381" spans="1:97">
      <c r="A381" s="419"/>
      <c r="B381" s="419"/>
      <c r="C381" s="419"/>
      <c r="D381" s="419"/>
      <c r="E381" s="419"/>
      <c r="F381" s="419"/>
      <c r="G381" s="419"/>
      <c r="H381" s="419"/>
      <c r="I381" s="419"/>
      <c r="J381" s="419"/>
      <c r="K381" s="419"/>
      <c r="L381" s="419"/>
      <c r="M381" s="419"/>
      <c r="N381" s="503"/>
      <c r="O381" s="503"/>
      <c r="P381" s="503"/>
      <c r="Q381" s="503"/>
      <c r="R381" s="503"/>
      <c r="S381" s="503"/>
      <c r="T381" s="426"/>
      <c r="U381" s="419"/>
      <c r="V381" s="419"/>
      <c r="W381" s="419"/>
      <c r="X381" s="427"/>
      <c r="Y381" s="427"/>
      <c r="Z381" s="427"/>
      <c r="AA381" s="427"/>
      <c r="AB381" s="427"/>
      <c r="AC381" s="427"/>
      <c r="AD381" s="427"/>
      <c r="AE381" s="427"/>
      <c r="AF381" s="427"/>
      <c r="AG381" s="427"/>
      <c r="AH381" s="427"/>
      <c r="AI381" s="428"/>
      <c r="AJ381" s="428"/>
      <c r="AK381" s="428"/>
      <c r="AL381" s="428"/>
      <c r="AM381" s="428"/>
      <c r="AN381" s="428"/>
      <c r="AO381" s="428"/>
      <c r="AP381" s="428"/>
      <c r="AQ381" s="419"/>
      <c r="AR381" s="419"/>
      <c r="AS381" s="419"/>
      <c r="AT381" s="419"/>
      <c r="AU381" s="419"/>
      <c r="AV381" s="419"/>
      <c r="AW381" s="419"/>
      <c r="AX381" s="419"/>
      <c r="AY381" s="419"/>
      <c r="AZ381" s="419"/>
      <c r="BA381" s="419"/>
      <c r="BB381" s="419"/>
      <c r="BC381" s="419"/>
      <c r="BD381" s="419"/>
      <c r="BE381" s="419"/>
      <c r="BF381" s="419"/>
      <c r="BG381" s="419"/>
      <c r="BH381" s="419"/>
      <c r="BI381" s="419"/>
      <c r="BJ381" s="419"/>
      <c r="BK381" s="419"/>
      <c r="BL381" s="419"/>
      <c r="BM381" s="419"/>
      <c r="BN381" s="419"/>
      <c r="BO381" s="419"/>
      <c r="BP381" s="419"/>
      <c r="BQ381" s="419"/>
      <c r="BR381" s="419"/>
      <c r="BS381" s="419"/>
      <c r="BT381" s="419"/>
      <c r="BU381" s="419"/>
      <c r="BV381" s="419"/>
      <c r="BW381" s="419"/>
      <c r="BX381" s="419"/>
      <c r="BY381" s="419"/>
      <c r="BZ381" s="419"/>
      <c r="CA381" s="419"/>
      <c r="CB381" s="419"/>
      <c r="CC381" s="419"/>
      <c r="CD381" s="419"/>
      <c r="CE381" s="419"/>
      <c r="CF381" s="419"/>
      <c r="CG381" s="419"/>
      <c r="CH381" s="419"/>
      <c r="CI381" s="419"/>
      <c r="CJ381" s="419"/>
      <c r="CK381" s="419"/>
      <c r="CL381" s="419"/>
      <c r="CM381" s="419"/>
      <c r="CN381" s="419"/>
      <c r="CO381" s="419"/>
      <c r="CP381" s="419"/>
      <c r="CQ381" s="419"/>
      <c r="CR381" s="419"/>
      <c r="CS381" s="419"/>
    </row>
    <row r="382" spans="1:97">
      <c r="A382" s="419"/>
      <c r="B382" s="419"/>
      <c r="C382" s="419"/>
      <c r="D382" s="419"/>
      <c r="E382" s="419"/>
      <c r="F382" s="419"/>
      <c r="G382" s="419"/>
      <c r="H382" s="419"/>
      <c r="I382" s="419"/>
      <c r="J382" s="419"/>
      <c r="K382" s="419"/>
      <c r="L382" s="419"/>
      <c r="M382" s="419"/>
      <c r="N382" s="503"/>
      <c r="O382" s="503"/>
      <c r="P382" s="503"/>
      <c r="Q382" s="503"/>
      <c r="R382" s="503"/>
      <c r="S382" s="503"/>
      <c r="T382" s="426"/>
      <c r="U382" s="419"/>
      <c r="V382" s="419"/>
      <c r="W382" s="419"/>
      <c r="X382" s="427"/>
      <c r="Y382" s="427"/>
      <c r="Z382" s="427"/>
      <c r="AA382" s="427"/>
      <c r="AB382" s="427"/>
      <c r="AC382" s="427"/>
      <c r="AD382" s="427"/>
      <c r="AE382" s="427"/>
      <c r="AF382" s="427"/>
      <c r="AG382" s="427"/>
      <c r="AH382" s="427"/>
      <c r="AI382" s="428"/>
      <c r="AJ382" s="428"/>
      <c r="AK382" s="428"/>
      <c r="AL382" s="428"/>
      <c r="AM382" s="428"/>
      <c r="AN382" s="428"/>
      <c r="AO382" s="428"/>
      <c r="AP382" s="428"/>
      <c r="AQ382" s="419"/>
      <c r="AR382" s="419"/>
      <c r="AS382" s="419"/>
      <c r="AT382" s="419"/>
      <c r="AU382" s="419"/>
      <c r="AV382" s="419"/>
      <c r="AW382" s="419"/>
      <c r="AX382" s="419"/>
      <c r="AY382" s="419"/>
      <c r="AZ382" s="419"/>
      <c r="BA382" s="419"/>
      <c r="BB382" s="419"/>
      <c r="BC382" s="419"/>
      <c r="BD382" s="419"/>
      <c r="BE382" s="419"/>
      <c r="BF382" s="419"/>
      <c r="BG382" s="419"/>
      <c r="BH382" s="419"/>
      <c r="BI382" s="419"/>
      <c r="BJ382" s="419"/>
      <c r="BK382" s="419"/>
      <c r="BL382" s="419"/>
      <c r="BM382" s="419"/>
      <c r="BN382" s="419"/>
      <c r="BO382" s="419"/>
      <c r="BP382" s="419"/>
      <c r="BQ382" s="419"/>
      <c r="BR382" s="419"/>
      <c r="BS382" s="419"/>
      <c r="BT382" s="419"/>
      <c r="BU382" s="419"/>
      <c r="BV382" s="419"/>
      <c r="BW382" s="419"/>
      <c r="BX382" s="419"/>
      <c r="BY382" s="419"/>
      <c r="BZ382" s="419"/>
      <c r="CA382" s="419"/>
      <c r="CB382" s="419"/>
      <c r="CC382" s="419"/>
      <c r="CD382" s="419"/>
      <c r="CE382" s="419"/>
      <c r="CF382" s="419"/>
      <c r="CG382" s="419"/>
      <c r="CH382" s="419"/>
      <c r="CI382" s="419"/>
      <c r="CJ382" s="419"/>
      <c r="CK382" s="419"/>
      <c r="CL382" s="419"/>
      <c r="CM382" s="419"/>
      <c r="CN382" s="419"/>
      <c r="CO382" s="419"/>
      <c r="CP382" s="419"/>
      <c r="CQ382" s="419"/>
      <c r="CR382" s="419"/>
      <c r="CS382" s="419"/>
    </row>
    <row r="383" spans="1:97">
      <c r="A383" s="419"/>
      <c r="B383" s="419"/>
      <c r="C383" s="419"/>
      <c r="D383" s="419"/>
      <c r="E383" s="419"/>
      <c r="F383" s="419"/>
      <c r="G383" s="419"/>
      <c r="H383" s="419"/>
      <c r="I383" s="419"/>
      <c r="J383" s="419"/>
      <c r="K383" s="419"/>
      <c r="L383" s="419"/>
      <c r="M383" s="419"/>
      <c r="N383" s="503"/>
      <c r="O383" s="503"/>
      <c r="P383" s="503"/>
      <c r="Q383" s="503"/>
      <c r="R383" s="503"/>
      <c r="S383" s="503"/>
      <c r="T383" s="426"/>
      <c r="U383" s="419"/>
      <c r="V383" s="419"/>
      <c r="W383" s="419"/>
      <c r="X383" s="427"/>
      <c r="Y383" s="427"/>
      <c r="Z383" s="427"/>
      <c r="AA383" s="427"/>
      <c r="AB383" s="427"/>
      <c r="AC383" s="427"/>
      <c r="AD383" s="427"/>
      <c r="AE383" s="427"/>
      <c r="AF383" s="427"/>
      <c r="AG383" s="427"/>
      <c r="AH383" s="427"/>
      <c r="AI383" s="428"/>
      <c r="AJ383" s="428"/>
      <c r="AK383" s="428"/>
      <c r="AL383" s="428"/>
      <c r="AM383" s="428"/>
      <c r="AN383" s="428"/>
      <c r="AO383" s="428"/>
      <c r="AP383" s="428"/>
      <c r="AQ383" s="419"/>
      <c r="AR383" s="419"/>
      <c r="AS383" s="419"/>
      <c r="AT383" s="419"/>
      <c r="AU383" s="419"/>
      <c r="AV383" s="419"/>
      <c r="AW383" s="419"/>
      <c r="AX383" s="419"/>
      <c r="AY383" s="419"/>
      <c r="AZ383" s="419"/>
      <c r="BA383" s="419"/>
      <c r="BB383" s="419"/>
      <c r="BC383" s="419"/>
      <c r="BD383" s="419"/>
      <c r="BE383" s="419"/>
      <c r="BF383" s="419"/>
      <c r="BG383" s="419"/>
      <c r="BH383" s="419"/>
      <c r="BI383" s="419"/>
      <c r="BJ383" s="419"/>
      <c r="BK383" s="419"/>
      <c r="BL383" s="419"/>
      <c r="BM383" s="419"/>
      <c r="BN383" s="419"/>
      <c r="BO383" s="419"/>
      <c r="BP383" s="419"/>
      <c r="BQ383" s="419"/>
      <c r="BR383" s="419"/>
      <c r="BS383" s="419"/>
      <c r="BT383" s="419"/>
      <c r="BU383" s="419"/>
      <c r="BV383" s="419"/>
      <c r="BW383" s="419"/>
      <c r="BX383" s="419"/>
      <c r="BY383" s="419"/>
      <c r="BZ383" s="419"/>
      <c r="CA383" s="419"/>
      <c r="CB383" s="419"/>
      <c r="CC383" s="419"/>
      <c r="CD383" s="419"/>
      <c r="CE383" s="419"/>
      <c r="CF383" s="419"/>
      <c r="CG383" s="419"/>
      <c r="CH383" s="419"/>
      <c r="CI383" s="419"/>
      <c r="CJ383" s="419"/>
      <c r="CK383" s="419"/>
      <c r="CL383" s="419"/>
      <c r="CM383" s="419"/>
      <c r="CN383" s="419"/>
      <c r="CO383" s="419"/>
      <c r="CP383" s="419"/>
      <c r="CQ383" s="419"/>
      <c r="CR383" s="419"/>
      <c r="CS383" s="419"/>
    </row>
    <row r="384" spans="1:97">
      <c r="A384" s="419"/>
      <c r="B384" s="419"/>
      <c r="C384" s="419"/>
      <c r="D384" s="419"/>
      <c r="E384" s="419"/>
      <c r="F384" s="419"/>
      <c r="G384" s="419"/>
      <c r="H384" s="419"/>
      <c r="I384" s="419"/>
      <c r="J384" s="419"/>
      <c r="K384" s="419"/>
      <c r="L384" s="419"/>
      <c r="M384" s="419"/>
      <c r="N384" s="503"/>
      <c r="O384" s="503"/>
      <c r="P384" s="503"/>
      <c r="Q384" s="503"/>
      <c r="R384" s="503"/>
      <c r="S384" s="503"/>
      <c r="T384" s="426"/>
      <c r="U384" s="419"/>
      <c r="V384" s="419"/>
      <c r="W384" s="419"/>
      <c r="X384" s="427"/>
      <c r="Y384" s="427"/>
      <c r="Z384" s="427"/>
      <c r="AA384" s="427"/>
      <c r="AB384" s="427"/>
      <c r="AC384" s="427"/>
      <c r="AD384" s="427"/>
      <c r="AE384" s="427"/>
      <c r="AF384" s="427"/>
      <c r="AG384" s="427"/>
      <c r="AH384" s="427"/>
      <c r="AI384" s="428"/>
      <c r="AJ384" s="428"/>
      <c r="AK384" s="428"/>
      <c r="AL384" s="428"/>
      <c r="AM384" s="428"/>
      <c r="AN384" s="428"/>
      <c r="AO384" s="428"/>
      <c r="AP384" s="428"/>
      <c r="AQ384" s="419"/>
      <c r="AR384" s="419"/>
      <c r="AS384" s="419"/>
      <c r="AT384" s="419"/>
      <c r="AU384" s="419"/>
      <c r="AV384" s="419"/>
      <c r="AW384" s="419"/>
      <c r="AX384" s="419"/>
      <c r="AY384" s="419"/>
      <c r="AZ384" s="419"/>
      <c r="BA384" s="419"/>
      <c r="BB384" s="419"/>
      <c r="BC384" s="419"/>
      <c r="BD384" s="419"/>
      <c r="BE384" s="419"/>
      <c r="BF384" s="419"/>
      <c r="BG384" s="419"/>
      <c r="BH384" s="419"/>
      <c r="BI384" s="419"/>
      <c r="BJ384" s="419"/>
      <c r="BK384" s="419"/>
      <c r="BL384" s="419"/>
      <c r="BM384" s="419"/>
      <c r="BN384" s="419"/>
      <c r="BO384" s="419"/>
      <c r="BP384" s="419"/>
      <c r="BQ384" s="419"/>
      <c r="BR384" s="419"/>
      <c r="BS384" s="419"/>
      <c r="BT384" s="419"/>
      <c r="BU384" s="419"/>
      <c r="BV384" s="419"/>
      <c r="BW384" s="419"/>
      <c r="BX384" s="419"/>
      <c r="BY384" s="419"/>
      <c r="BZ384" s="419"/>
      <c r="CA384" s="419"/>
      <c r="CB384" s="419"/>
      <c r="CC384" s="419"/>
      <c r="CD384" s="419"/>
      <c r="CE384" s="419"/>
      <c r="CF384" s="419"/>
      <c r="CG384" s="419"/>
      <c r="CH384" s="419"/>
      <c r="CI384" s="419"/>
      <c r="CJ384" s="419"/>
      <c r="CK384" s="419"/>
      <c r="CL384" s="419"/>
      <c r="CM384" s="419"/>
      <c r="CN384" s="419"/>
      <c r="CO384" s="419"/>
      <c r="CP384" s="419"/>
      <c r="CQ384" s="419"/>
      <c r="CR384" s="419"/>
      <c r="CS384" s="419"/>
    </row>
    <row r="385" spans="1:97">
      <c r="A385" s="419"/>
      <c r="B385" s="419"/>
      <c r="C385" s="419"/>
      <c r="D385" s="419"/>
      <c r="E385" s="419"/>
      <c r="F385" s="419"/>
      <c r="G385" s="419"/>
      <c r="H385" s="419"/>
      <c r="I385" s="419"/>
      <c r="J385" s="419"/>
      <c r="K385" s="419"/>
      <c r="L385" s="419"/>
      <c r="M385" s="419"/>
      <c r="N385" s="503"/>
      <c r="O385" s="503"/>
      <c r="P385" s="503"/>
      <c r="Q385" s="503"/>
      <c r="R385" s="503"/>
      <c r="S385" s="503"/>
      <c r="T385" s="426"/>
      <c r="U385" s="419"/>
      <c r="V385" s="419"/>
      <c r="W385" s="419"/>
      <c r="X385" s="427"/>
      <c r="Y385" s="427"/>
      <c r="Z385" s="427"/>
      <c r="AA385" s="427"/>
      <c r="AB385" s="427"/>
      <c r="AC385" s="427"/>
      <c r="AD385" s="427"/>
      <c r="AE385" s="427"/>
      <c r="AF385" s="427"/>
      <c r="AG385" s="427"/>
      <c r="AH385" s="427"/>
      <c r="AI385" s="428"/>
      <c r="AJ385" s="428"/>
      <c r="AK385" s="428"/>
      <c r="AL385" s="428"/>
      <c r="AM385" s="428"/>
      <c r="AN385" s="428"/>
      <c r="AO385" s="428"/>
      <c r="AP385" s="428"/>
      <c r="AQ385" s="419"/>
      <c r="AR385" s="419"/>
      <c r="AS385" s="419"/>
      <c r="AT385" s="419"/>
      <c r="AU385" s="419"/>
      <c r="AV385" s="419"/>
      <c r="AW385" s="419"/>
      <c r="AX385" s="419"/>
      <c r="AY385" s="419"/>
      <c r="AZ385" s="419"/>
      <c r="BA385" s="419"/>
      <c r="BB385" s="419"/>
      <c r="BC385" s="419"/>
      <c r="BD385" s="419"/>
      <c r="BE385" s="419"/>
      <c r="BF385" s="419"/>
      <c r="BG385" s="419"/>
      <c r="BH385" s="419"/>
      <c r="BI385" s="419"/>
      <c r="BJ385" s="419"/>
      <c r="BK385" s="419"/>
      <c r="BL385" s="419"/>
      <c r="BM385" s="419"/>
      <c r="BN385" s="419"/>
      <c r="BO385" s="419"/>
      <c r="BP385" s="419"/>
      <c r="BQ385" s="419"/>
      <c r="BR385" s="419"/>
      <c r="BS385" s="419"/>
      <c r="BT385" s="419"/>
      <c r="BU385" s="419"/>
      <c r="BV385" s="419"/>
      <c r="BW385" s="419"/>
      <c r="BX385" s="419"/>
      <c r="BY385" s="419"/>
      <c r="BZ385" s="419"/>
      <c r="CA385" s="419"/>
      <c r="CB385" s="419"/>
      <c r="CC385" s="419"/>
      <c r="CD385" s="419"/>
      <c r="CE385" s="419"/>
      <c r="CF385" s="419"/>
      <c r="CG385" s="419"/>
      <c r="CH385" s="419"/>
      <c r="CI385" s="419"/>
      <c r="CJ385" s="419"/>
      <c r="CK385" s="419"/>
      <c r="CL385" s="419"/>
      <c r="CM385" s="419"/>
      <c r="CN385" s="419"/>
      <c r="CO385" s="419"/>
      <c r="CP385" s="419"/>
      <c r="CQ385" s="419"/>
      <c r="CR385" s="419"/>
      <c r="CS385" s="419"/>
    </row>
    <row r="386" spans="1:97">
      <c r="A386" s="419"/>
      <c r="B386" s="419"/>
      <c r="C386" s="419"/>
      <c r="D386" s="419"/>
      <c r="E386" s="419"/>
      <c r="F386" s="419"/>
      <c r="G386" s="419"/>
      <c r="H386" s="419"/>
      <c r="I386" s="419"/>
      <c r="J386" s="419"/>
      <c r="K386" s="419"/>
      <c r="L386" s="419"/>
      <c r="M386" s="419"/>
      <c r="N386" s="503"/>
      <c r="O386" s="503"/>
      <c r="P386" s="503"/>
      <c r="Q386" s="503"/>
      <c r="R386" s="503"/>
      <c r="S386" s="503"/>
      <c r="T386" s="426"/>
      <c r="U386" s="419"/>
      <c r="V386" s="419"/>
      <c r="W386" s="419"/>
      <c r="X386" s="427"/>
      <c r="Y386" s="427"/>
      <c r="Z386" s="427"/>
      <c r="AA386" s="427"/>
      <c r="AB386" s="427"/>
      <c r="AC386" s="427"/>
      <c r="AD386" s="427"/>
      <c r="AE386" s="427"/>
      <c r="AF386" s="427"/>
      <c r="AG386" s="427"/>
      <c r="AH386" s="427"/>
      <c r="AI386" s="428"/>
      <c r="AJ386" s="428"/>
      <c r="AK386" s="428"/>
      <c r="AL386" s="428"/>
      <c r="AM386" s="428"/>
      <c r="AN386" s="428"/>
      <c r="AO386" s="428"/>
      <c r="AP386" s="428"/>
      <c r="AQ386" s="419"/>
      <c r="AR386" s="419"/>
      <c r="AS386" s="419"/>
      <c r="AT386" s="419"/>
      <c r="AU386" s="419"/>
      <c r="AV386" s="419"/>
      <c r="AW386" s="419"/>
      <c r="AX386" s="419"/>
      <c r="AY386" s="419"/>
      <c r="AZ386" s="419"/>
      <c r="BA386" s="419"/>
      <c r="BB386" s="419"/>
      <c r="BC386" s="419"/>
      <c r="BD386" s="419"/>
      <c r="BE386" s="419"/>
      <c r="BF386" s="419"/>
      <c r="BG386" s="419"/>
      <c r="BH386" s="419"/>
      <c r="BI386" s="419"/>
      <c r="BJ386" s="419"/>
      <c r="BK386" s="419"/>
      <c r="BL386" s="419"/>
      <c r="BM386" s="419"/>
      <c r="BN386" s="419"/>
      <c r="BO386" s="419"/>
      <c r="BP386" s="419"/>
      <c r="BQ386" s="419"/>
      <c r="BR386" s="419"/>
      <c r="BS386" s="419"/>
      <c r="BT386" s="419"/>
      <c r="BU386" s="419"/>
      <c r="BV386" s="419"/>
      <c r="BW386" s="419"/>
      <c r="BX386" s="419"/>
      <c r="BY386" s="419"/>
      <c r="BZ386" s="419"/>
      <c r="CA386" s="419"/>
      <c r="CB386" s="419"/>
      <c r="CC386" s="419"/>
      <c r="CD386" s="419"/>
      <c r="CE386" s="419"/>
      <c r="CF386" s="419"/>
      <c r="CG386" s="419"/>
      <c r="CH386" s="419"/>
      <c r="CI386" s="419"/>
      <c r="CJ386" s="419"/>
      <c r="CK386" s="419"/>
      <c r="CL386" s="419"/>
      <c r="CM386" s="419"/>
      <c r="CN386" s="419"/>
      <c r="CO386" s="419"/>
      <c r="CP386" s="419"/>
      <c r="CQ386" s="419"/>
      <c r="CR386" s="419"/>
      <c r="CS386" s="419"/>
    </row>
    <row r="387" spans="1:97">
      <c r="A387" s="419"/>
      <c r="B387" s="419"/>
      <c r="C387" s="419"/>
      <c r="D387" s="419"/>
      <c r="E387" s="419"/>
      <c r="F387" s="419"/>
      <c r="G387" s="419"/>
      <c r="H387" s="419"/>
      <c r="I387" s="419"/>
      <c r="J387" s="419"/>
      <c r="K387" s="419"/>
      <c r="L387" s="419"/>
      <c r="M387" s="419"/>
      <c r="N387" s="503"/>
      <c r="O387" s="503"/>
      <c r="P387" s="503"/>
      <c r="Q387" s="503"/>
      <c r="R387" s="503"/>
      <c r="S387" s="503"/>
      <c r="T387" s="426"/>
      <c r="U387" s="419"/>
      <c r="V387" s="419"/>
      <c r="W387" s="419"/>
      <c r="X387" s="427"/>
      <c r="Y387" s="427"/>
      <c r="Z387" s="427"/>
      <c r="AA387" s="427"/>
      <c r="AB387" s="427"/>
      <c r="AC387" s="427"/>
      <c r="AD387" s="427"/>
      <c r="AE387" s="427"/>
      <c r="AF387" s="427"/>
      <c r="AG387" s="427"/>
      <c r="AH387" s="427"/>
      <c r="AI387" s="428"/>
      <c r="AJ387" s="428"/>
      <c r="AK387" s="428"/>
      <c r="AL387" s="428"/>
      <c r="AM387" s="428"/>
      <c r="AN387" s="428"/>
      <c r="AO387" s="428"/>
      <c r="AP387" s="428"/>
      <c r="AQ387" s="419"/>
      <c r="AR387" s="419"/>
      <c r="AS387" s="419"/>
      <c r="AT387" s="419"/>
      <c r="AU387" s="419"/>
      <c r="AV387" s="419"/>
      <c r="AW387" s="419"/>
      <c r="AX387" s="419"/>
      <c r="AY387" s="419"/>
      <c r="AZ387" s="419"/>
      <c r="BA387" s="419"/>
      <c r="BB387" s="419"/>
      <c r="BC387" s="419"/>
      <c r="BD387" s="419"/>
      <c r="BE387" s="419"/>
      <c r="BF387" s="419"/>
      <c r="BG387" s="419"/>
      <c r="BH387" s="419"/>
      <c r="BI387" s="419"/>
      <c r="BJ387" s="419"/>
      <c r="BK387" s="419"/>
      <c r="BL387" s="419"/>
      <c r="BM387" s="419"/>
      <c r="BN387" s="419"/>
      <c r="BO387" s="419"/>
      <c r="BP387" s="419"/>
      <c r="BQ387" s="419"/>
      <c r="BR387" s="419"/>
      <c r="BS387" s="419"/>
      <c r="BT387" s="419"/>
      <c r="BU387" s="419"/>
      <c r="BV387" s="419"/>
      <c r="BW387" s="419"/>
      <c r="BX387" s="419"/>
      <c r="BY387" s="419"/>
      <c r="BZ387" s="419"/>
      <c r="CA387" s="419"/>
      <c r="CB387" s="419"/>
      <c r="CC387" s="419"/>
      <c r="CD387" s="419"/>
      <c r="CE387" s="419"/>
      <c r="CF387" s="419"/>
      <c r="CG387" s="419"/>
      <c r="CH387" s="419"/>
      <c r="CI387" s="419"/>
      <c r="CJ387" s="419"/>
      <c r="CK387" s="419"/>
      <c r="CL387" s="419"/>
      <c r="CM387" s="419"/>
      <c r="CN387" s="419"/>
      <c r="CO387" s="419"/>
      <c r="CP387" s="419"/>
      <c r="CQ387" s="419"/>
      <c r="CR387" s="419"/>
      <c r="CS387" s="419"/>
    </row>
    <row r="388" spans="1:97">
      <c r="A388" s="419"/>
      <c r="B388" s="419"/>
      <c r="C388" s="419"/>
      <c r="D388" s="419"/>
      <c r="E388" s="419"/>
      <c r="F388" s="419"/>
      <c r="G388" s="419"/>
      <c r="H388" s="419"/>
      <c r="I388" s="419"/>
      <c r="J388" s="419"/>
      <c r="K388" s="419"/>
      <c r="L388" s="419"/>
      <c r="M388" s="419"/>
      <c r="N388" s="503"/>
      <c r="O388" s="503"/>
      <c r="P388" s="503"/>
      <c r="Q388" s="503"/>
      <c r="R388" s="503"/>
      <c r="S388" s="503"/>
      <c r="T388" s="426"/>
      <c r="U388" s="419"/>
      <c r="V388" s="419"/>
      <c r="W388" s="419"/>
      <c r="X388" s="427"/>
      <c r="Y388" s="427"/>
      <c r="Z388" s="427"/>
      <c r="AA388" s="427"/>
      <c r="AB388" s="427"/>
      <c r="AC388" s="427"/>
      <c r="AD388" s="427"/>
      <c r="AE388" s="427"/>
      <c r="AF388" s="427"/>
      <c r="AG388" s="427"/>
      <c r="AH388" s="427"/>
      <c r="AI388" s="428"/>
      <c r="AJ388" s="428"/>
      <c r="AK388" s="428"/>
      <c r="AL388" s="428"/>
      <c r="AM388" s="428"/>
      <c r="AN388" s="428"/>
      <c r="AO388" s="428"/>
      <c r="AP388" s="428"/>
      <c r="AQ388" s="419"/>
      <c r="AR388" s="419"/>
      <c r="AS388" s="419"/>
      <c r="AT388" s="419"/>
      <c r="AU388" s="419"/>
      <c r="AV388" s="419"/>
      <c r="AW388" s="419"/>
      <c r="AX388" s="419"/>
      <c r="AY388" s="419"/>
      <c r="AZ388" s="419"/>
      <c r="BA388" s="419"/>
      <c r="BB388" s="419"/>
      <c r="BC388" s="419"/>
      <c r="BD388" s="419"/>
      <c r="BE388" s="419"/>
      <c r="BF388" s="419"/>
      <c r="BG388" s="419"/>
      <c r="BH388" s="419"/>
      <c r="BI388" s="419"/>
      <c r="BJ388" s="419"/>
      <c r="BK388" s="419"/>
      <c r="BL388" s="419"/>
      <c r="BM388" s="419"/>
      <c r="BN388" s="419"/>
      <c r="BO388" s="419"/>
      <c r="BP388" s="419"/>
      <c r="BQ388" s="419"/>
      <c r="BR388" s="419"/>
      <c r="BS388" s="419"/>
      <c r="BT388" s="419"/>
      <c r="BU388" s="419"/>
      <c r="BV388" s="419"/>
      <c r="BW388" s="419"/>
      <c r="BX388" s="419"/>
      <c r="BY388" s="419"/>
      <c r="BZ388" s="419"/>
      <c r="CA388" s="419"/>
      <c r="CB388" s="419"/>
      <c r="CC388" s="419"/>
      <c r="CD388" s="419"/>
      <c r="CE388" s="419"/>
      <c r="CF388" s="419"/>
      <c r="CG388" s="419"/>
      <c r="CH388" s="419"/>
      <c r="CI388" s="419"/>
      <c r="CJ388" s="419"/>
      <c r="CK388" s="419"/>
      <c r="CL388" s="419"/>
      <c r="CM388" s="419"/>
      <c r="CN388" s="419"/>
      <c r="CO388" s="419"/>
      <c r="CP388" s="419"/>
      <c r="CQ388" s="419"/>
      <c r="CR388" s="419"/>
      <c r="CS388" s="419"/>
    </row>
    <row r="389" spans="1:97">
      <c r="A389" s="419"/>
      <c r="B389" s="419"/>
      <c r="C389" s="419"/>
      <c r="D389" s="419"/>
      <c r="E389" s="419"/>
      <c r="F389" s="419"/>
      <c r="G389" s="419"/>
      <c r="H389" s="419"/>
      <c r="I389" s="419"/>
      <c r="J389" s="419"/>
      <c r="K389" s="419"/>
      <c r="L389" s="419"/>
      <c r="M389" s="419"/>
      <c r="N389" s="503"/>
      <c r="O389" s="503"/>
      <c r="P389" s="503"/>
      <c r="Q389" s="503"/>
      <c r="R389" s="503"/>
      <c r="S389" s="503"/>
      <c r="T389" s="426"/>
      <c r="U389" s="419"/>
      <c r="V389" s="419"/>
      <c r="W389" s="419"/>
      <c r="X389" s="427"/>
      <c r="Y389" s="427"/>
      <c r="Z389" s="427"/>
      <c r="AA389" s="427"/>
      <c r="AB389" s="427"/>
      <c r="AC389" s="427"/>
      <c r="AD389" s="427"/>
      <c r="AE389" s="427"/>
      <c r="AF389" s="427"/>
      <c r="AG389" s="427"/>
      <c r="AH389" s="427"/>
      <c r="AI389" s="428"/>
      <c r="AJ389" s="428"/>
      <c r="AK389" s="428"/>
      <c r="AL389" s="428"/>
      <c r="AM389" s="428"/>
      <c r="AN389" s="428"/>
      <c r="AO389" s="428"/>
      <c r="AP389" s="428"/>
      <c r="AQ389" s="419"/>
      <c r="AR389" s="419"/>
      <c r="AS389" s="419"/>
      <c r="AT389" s="419"/>
      <c r="AU389" s="419"/>
      <c r="AV389" s="419"/>
      <c r="AW389" s="419"/>
      <c r="AX389" s="419"/>
      <c r="AY389" s="419"/>
      <c r="AZ389" s="419"/>
      <c r="BA389" s="419"/>
      <c r="BB389" s="419"/>
      <c r="BC389" s="419"/>
      <c r="BD389" s="419"/>
      <c r="BE389" s="419"/>
      <c r="BF389" s="419"/>
      <c r="BG389" s="419"/>
      <c r="BH389" s="419"/>
      <c r="BI389" s="419"/>
      <c r="BJ389" s="419"/>
      <c r="BK389" s="419"/>
      <c r="BL389" s="419"/>
      <c r="BM389" s="419"/>
      <c r="BN389" s="419"/>
      <c r="BO389" s="419"/>
      <c r="BP389" s="419"/>
      <c r="BQ389" s="419"/>
      <c r="BR389" s="419"/>
      <c r="BS389" s="419"/>
      <c r="BT389" s="419"/>
      <c r="BU389" s="419"/>
      <c r="BV389" s="419"/>
      <c r="BW389" s="419"/>
      <c r="BX389" s="419"/>
      <c r="BY389" s="419"/>
      <c r="BZ389" s="419"/>
      <c r="CA389" s="419"/>
      <c r="CB389" s="419"/>
      <c r="CC389" s="419"/>
      <c r="CD389" s="419"/>
      <c r="CE389" s="419"/>
      <c r="CF389" s="419"/>
      <c r="CG389" s="419"/>
      <c r="CH389" s="419"/>
      <c r="CI389" s="419"/>
      <c r="CJ389" s="419"/>
      <c r="CK389" s="419"/>
      <c r="CL389" s="419"/>
      <c r="CM389" s="419"/>
      <c r="CN389" s="419"/>
      <c r="CO389" s="419"/>
      <c r="CP389" s="419"/>
      <c r="CQ389" s="419"/>
      <c r="CR389" s="419"/>
      <c r="CS389" s="419"/>
    </row>
    <row r="390" spans="1:97">
      <c r="A390" s="419"/>
      <c r="B390" s="419"/>
      <c r="C390" s="419"/>
      <c r="D390" s="419"/>
      <c r="E390" s="419"/>
      <c r="F390" s="419"/>
      <c r="G390" s="419"/>
      <c r="H390" s="419"/>
      <c r="I390" s="419"/>
      <c r="J390" s="419"/>
      <c r="K390" s="419"/>
      <c r="L390" s="419"/>
      <c r="M390" s="419"/>
      <c r="N390" s="503"/>
      <c r="O390" s="503"/>
      <c r="P390" s="503"/>
      <c r="Q390" s="503"/>
      <c r="R390" s="503"/>
      <c r="S390" s="503"/>
      <c r="T390" s="426"/>
      <c r="U390" s="419"/>
      <c r="V390" s="419"/>
      <c r="W390" s="419"/>
      <c r="X390" s="427"/>
      <c r="Y390" s="427"/>
      <c r="Z390" s="427"/>
      <c r="AA390" s="427"/>
      <c r="AB390" s="427"/>
      <c r="AC390" s="427"/>
      <c r="AD390" s="427"/>
      <c r="AE390" s="427"/>
      <c r="AF390" s="427"/>
      <c r="AG390" s="427"/>
      <c r="AH390" s="427"/>
      <c r="AI390" s="428"/>
      <c r="AJ390" s="428"/>
      <c r="AK390" s="428"/>
      <c r="AL390" s="428"/>
      <c r="AM390" s="428"/>
      <c r="AN390" s="428"/>
      <c r="AO390" s="428"/>
      <c r="AP390" s="428"/>
      <c r="AQ390" s="419"/>
      <c r="AR390" s="419"/>
      <c r="AS390" s="419"/>
      <c r="AT390" s="419"/>
      <c r="AU390" s="419"/>
      <c r="AV390" s="419"/>
      <c r="AW390" s="419"/>
      <c r="AX390" s="419"/>
      <c r="AY390" s="419"/>
      <c r="AZ390" s="419"/>
      <c r="BA390" s="419"/>
      <c r="BB390" s="419"/>
      <c r="BC390" s="419"/>
      <c r="BD390" s="419"/>
      <c r="BE390" s="419"/>
      <c r="BF390" s="419"/>
      <c r="BG390" s="419"/>
      <c r="BH390" s="419"/>
      <c r="BI390" s="419"/>
      <c r="BJ390" s="419"/>
      <c r="BK390" s="419"/>
      <c r="BL390" s="419"/>
      <c r="BM390" s="419"/>
      <c r="BN390" s="419"/>
      <c r="BO390" s="419"/>
      <c r="BP390" s="419"/>
      <c r="BQ390" s="419"/>
      <c r="BR390" s="419"/>
      <c r="BS390" s="419"/>
      <c r="BT390" s="419"/>
      <c r="BU390" s="419"/>
      <c r="BV390" s="419"/>
      <c r="BW390" s="419"/>
      <c r="BX390" s="419"/>
      <c r="BY390" s="419"/>
      <c r="BZ390" s="419"/>
      <c r="CA390" s="419"/>
      <c r="CB390" s="419"/>
      <c r="CC390" s="419"/>
      <c r="CD390" s="419"/>
      <c r="CE390" s="419"/>
      <c r="CF390" s="419"/>
      <c r="CG390" s="419"/>
      <c r="CH390" s="419"/>
      <c r="CI390" s="419"/>
      <c r="CJ390" s="419"/>
      <c r="CK390" s="419"/>
      <c r="CL390" s="419"/>
      <c r="CM390" s="419"/>
      <c r="CN390" s="419"/>
      <c r="CO390" s="419"/>
      <c r="CP390" s="419"/>
      <c r="CQ390" s="419"/>
      <c r="CR390" s="419"/>
      <c r="CS390" s="419"/>
    </row>
    <row r="391" spans="1:97">
      <c r="A391" s="419"/>
      <c r="B391" s="419"/>
      <c r="C391" s="419"/>
      <c r="D391" s="419"/>
      <c r="E391" s="419"/>
      <c r="F391" s="419"/>
      <c r="G391" s="419"/>
      <c r="H391" s="419"/>
      <c r="I391" s="419"/>
      <c r="J391" s="419"/>
      <c r="K391" s="419"/>
      <c r="L391" s="419"/>
      <c r="M391" s="419"/>
      <c r="N391" s="503"/>
      <c r="O391" s="503"/>
      <c r="P391" s="503"/>
      <c r="Q391" s="503"/>
      <c r="R391" s="503"/>
      <c r="S391" s="503"/>
      <c r="T391" s="426"/>
      <c r="U391" s="419"/>
      <c r="V391" s="419"/>
      <c r="W391" s="419"/>
      <c r="X391" s="427"/>
      <c r="Y391" s="427"/>
      <c r="Z391" s="427"/>
      <c r="AA391" s="427"/>
      <c r="AB391" s="427"/>
      <c r="AC391" s="427"/>
      <c r="AD391" s="427"/>
      <c r="AE391" s="427"/>
      <c r="AF391" s="427"/>
      <c r="AG391" s="427"/>
      <c r="AH391" s="427"/>
      <c r="AI391" s="428"/>
      <c r="AJ391" s="428"/>
      <c r="AK391" s="428"/>
      <c r="AL391" s="428"/>
      <c r="AM391" s="428"/>
      <c r="AN391" s="428"/>
      <c r="AO391" s="428"/>
      <c r="AP391" s="428"/>
      <c r="AQ391" s="419"/>
      <c r="AR391" s="419"/>
      <c r="AS391" s="419"/>
      <c r="AT391" s="419"/>
      <c r="AU391" s="419"/>
      <c r="AV391" s="419"/>
      <c r="AW391" s="419"/>
      <c r="AX391" s="419"/>
      <c r="AY391" s="419"/>
      <c r="AZ391" s="419"/>
      <c r="BA391" s="419"/>
      <c r="BB391" s="419"/>
      <c r="BC391" s="419"/>
      <c r="BD391" s="419"/>
      <c r="BE391" s="419"/>
      <c r="BF391" s="419"/>
      <c r="BG391" s="419"/>
      <c r="BH391" s="419"/>
      <c r="BI391" s="419"/>
      <c r="BJ391" s="419"/>
      <c r="BK391" s="419"/>
      <c r="BL391" s="419"/>
      <c r="BM391" s="419"/>
      <c r="BN391" s="419"/>
      <c r="BO391" s="419"/>
      <c r="BP391" s="419"/>
      <c r="BQ391" s="419"/>
      <c r="BR391" s="419"/>
      <c r="BS391" s="419"/>
      <c r="BT391" s="419"/>
      <c r="BU391" s="419"/>
      <c r="BV391" s="419"/>
      <c r="BW391" s="419"/>
      <c r="BX391" s="419"/>
      <c r="BY391" s="419"/>
      <c r="BZ391" s="419"/>
      <c r="CA391" s="419"/>
      <c r="CB391" s="419"/>
      <c r="CC391" s="419"/>
      <c r="CD391" s="419"/>
      <c r="CE391" s="419"/>
      <c r="CF391" s="419"/>
      <c r="CG391" s="419"/>
      <c r="CH391" s="419"/>
      <c r="CI391" s="419"/>
      <c r="CJ391" s="419"/>
      <c r="CK391" s="419"/>
      <c r="CL391" s="419"/>
      <c r="CM391" s="419"/>
      <c r="CN391" s="419"/>
      <c r="CO391" s="419"/>
      <c r="CP391" s="419"/>
      <c r="CQ391" s="419"/>
      <c r="CR391" s="419"/>
      <c r="CS391" s="419"/>
    </row>
    <row r="392" spans="1:97">
      <c r="A392" s="419"/>
      <c r="B392" s="419"/>
      <c r="C392" s="419"/>
      <c r="D392" s="419"/>
      <c r="E392" s="419"/>
      <c r="F392" s="419"/>
      <c r="G392" s="419"/>
      <c r="H392" s="419"/>
      <c r="I392" s="419"/>
      <c r="J392" s="419"/>
      <c r="K392" s="419"/>
      <c r="L392" s="419"/>
      <c r="M392" s="419"/>
      <c r="N392" s="503"/>
      <c r="O392" s="503"/>
      <c r="P392" s="503"/>
      <c r="Q392" s="503"/>
      <c r="R392" s="503"/>
      <c r="S392" s="503"/>
      <c r="T392" s="426"/>
      <c r="U392" s="419"/>
      <c r="V392" s="419"/>
      <c r="W392" s="419"/>
      <c r="X392" s="427"/>
      <c r="Y392" s="427"/>
      <c r="Z392" s="427"/>
      <c r="AA392" s="427"/>
      <c r="AB392" s="427"/>
      <c r="AC392" s="427"/>
      <c r="AD392" s="427"/>
      <c r="AE392" s="427"/>
      <c r="AF392" s="427"/>
      <c r="AG392" s="427"/>
      <c r="AH392" s="427"/>
      <c r="AI392" s="428"/>
      <c r="AJ392" s="428"/>
      <c r="AK392" s="428"/>
      <c r="AL392" s="428"/>
      <c r="AM392" s="428"/>
      <c r="AN392" s="428"/>
      <c r="AO392" s="428"/>
      <c r="AP392" s="428"/>
      <c r="AQ392" s="419"/>
      <c r="AR392" s="419"/>
      <c r="AS392" s="419"/>
      <c r="AT392" s="419"/>
      <c r="AU392" s="419"/>
      <c r="AV392" s="419"/>
      <c r="AW392" s="419"/>
      <c r="AX392" s="419"/>
      <c r="AY392" s="419"/>
      <c r="AZ392" s="419"/>
      <c r="BA392" s="419"/>
      <c r="BB392" s="419"/>
      <c r="BC392" s="419"/>
      <c r="BD392" s="419"/>
      <c r="BE392" s="419"/>
      <c r="BF392" s="419"/>
      <c r="BG392" s="419"/>
      <c r="BH392" s="419"/>
      <c r="BI392" s="419"/>
      <c r="BJ392" s="419"/>
      <c r="BK392" s="419"/>
      <c r="BL392" s="419"/>
      <c r="BM392" s="419"/>
      <c r="BN392" s="419"/>
      <c r="BO392" s="419"/>
      <c r="BP392" s="419"/>
      <c r="BQ392" s="419"/>
      <c r="BR392" s="419"/>
      <c r="BS392" s="419"/>
      <c r="BT392" s="419"/>
      <c r="BU392" s="419"/>
      <c r="BV392" s="419"/>
      <c r="BW392" s="419"/>
      <c r="BX392" s="419"/>
      <c r="BY392" s="419"/>
      <c r="BZ392" s="419"/>
      <c r="CA392" s="419"/>
      <c r="CB392" s="419"/>
      <c r="CC392" s="419"/>
      <c r="CD392" s="419"/>
      <c r="CE392" s="419"/>
      <c r="CF392" s="419"/>
      <c r="CG392" s="419"/>
      <c r="CH392" s="419"/>
      <c r="CI392" s="419"/>
      <c r="CJ392" s="419"/>
      <c r="CK392" s="419"/>
      <c r="CL392" s="419"/>
      <c r="CM392" s="419"/>
      <c r="CN392" s="419"/>
      <c r="CO392" s="419"/>
      <c r="CP392" s="419"/>
      <c r="CQ392" s="419"/>
      <c r="CR392" s="419"/>
      <c r="CS392" s="419"/>
    </row>
    <row r="393" spans="1:97">
      <c r="A393" s="419"/>
      <c r="B393" s="419"/>
      <c r="C393" s="419"/>
      <c r="D393" s="419"/>
      <c r="E393" s="419"/>
      <c r="F393" s="419"/>
      <c r="G393" s="419"/>
      <c r="H393" s="419"/>
      <c r="I393" s="419"/>
      <c r="J393" s="419"/>
      <c r="K393" s="419"/>
      <c r="L393" s="419"/>
      <c r="M393" s="419"/>
      <c r="N393" s="503"/>
      <c r="O393" s="503"/>
      <c r="P393" s="503"/>
      <c r="Q393" s="503"/>
      <c r="R393" s="503"/>
      <c r="S393" s="503"/>
      <c r="T393" s="426"/>
      <c r="U393" s="419"/>
      <c r="V393" s="419"/>
      <c r="W393" s="419"/>
      <c r="X393" s="427"/>
      <c r="Y393" s="427"/>
      <c r="Z393" s="427"/>
      <c r="AA393" s="427"/>
      <c r="AB393" s="427"/>
      <c r="AC393" s="427"/>
      <c r="AD393" s="427"/>
      <c r="AE393" s="427"/>
      <c r="AF393" s="427"/>
      <c r="AG393" s="427"/>
      <c r="AH393" s="427"/>
      <c r="AI393" s="428"/>
      <c r="AJ393" s="428"/>
      <c r="AK393" s="428"/>
      <c r="AL393" s="428"/>
      <c r="AM393" s="428"/>
      <c r="AN393" s="428"/>
      <c r="AO393" s="428"/>
      <c r="AP393" s="428"/>
      <c r="AQ393" s="419"/>
      <c r="AR393" s="419"/>
      <c r="AS393" s="419"/>
      <c r="AT393" s="419"/>
      <c r="AU393" s="419"/>
      <c r="AV393" s="419"/>
      <c r="AW393" s="419"/>
      <c r="AX393" s="419"/>
      <c r="AY393" s="419"/>
      <c r="AZ393" s="419"/>
      <c r="BA393" s="419"/>
      <c r="BB393" s="419"/>
      <c r="BC393" s="419"/>
      <c r="BD393" s="419"/>
      <c r="BE393" s="419"/>
      <c r="BF393" s="419"/>
      <c r="BG393" s="419"/>
      <c r="BH393" s="419"/>
      <c r="BI393" s="419"/>
      <c r="BJ393" s="419"/>
      <c r="BK393" s="419"/>
      <c r="BL393" s="419"/>
      <c r="BM393" s="419"/>
      <c r="BN393" s="419"/>
      <c r="BO393" s="419"/>
      <c r="BP393" s="419"/>
      <c r="BQ393" s="419"/>
      <c r="BR393" s="419"/>
      <c r="BS393" s="419"/>
      <c r="BT393" s="419"/>
      <c r="BU393" s="419"/>
      <c r="BV393" s="419"/>
      <c r="BW393" s="419"/>
      <c r="BX393" s="419"/>
      <c r="BY393" s="419"/>
      <c r="BZ393" s="419"/>
      <c r="CA393" s="419"/>
      <c r="CB393" s="419"/>
      <c r="CC393" s="419"/>
      <c r="CD393" s="419"/>
      <c r="CE393" s="419"/>
      <c r="CF393" s="419"/>
      <c r="CG393" s="419"/>
      <c r="CH393" s="419"/>
      <c r="CI393" s="419"/>
      <c r="CJ393" s="419"/>
      <c r="CK393" s="419"/>
      <c r="CL393" s="419"/>
      <c r="CM393" s="419"/>
      <c r="CN393" s="419"/>
      <c r="CO393" s="419"/>
      <c r="CP393" s="419"/>
      <c r="CQ393" s="419"/>
      <c r="CR393" s="419"/>
      <c r="CS393" s="419"/>
    </row>
    <row r="394" spans="1:97">
      <c r="A394" s="419"/>
      <c r="B394" s="419"/>
      <c r="C394" s="419"/>
      <c r="D394" s="419"/>
      <c r="E394" s="419"/>
      <c r="F394" s="419"/>
      <c r="G394" s="419"/>
      <c r="H394" s="419"/>
      <c r="I394" s="419"/>
      <c r="J394" s="419"/>
      <c r="K394" s="419"/>
      <c r="L394" s="419"/>
      <c r="M394" s="419"/>
      <c r="N394" s="503"/>
      <c r="O394" s="503"/>
      <c r="P394" s="503"/>
      <c r="Q394" s="503"/>
      <c r="R394" s="503"/>
      <c r="S394" s="503"/>
      <c r="T394" s="426"/>
      <c r="U394" s="419"/>
      <c r="V394" s="419"/>
      <c r="W394" s="419"/>
      <c r="X394" s="427"/>
      <c r="Y394" s="427"/>
      <c r="Z394" s="427"/>
      <c r="AA394" s="427"/>
      <c r="AB394" s="427"/>
      <c r="AC394" s="427"/>
      <c r="AD394" s="427"/>
      <c r="AE394" s="427"/>
      <c r="AF394" s="427"/>
      <c r="AG394" s="427"/>
      <c r="AH394" s="427"/>
      <c r="AI394" s="428"/>
      <c r="AJ394" s="428"/>
      <c r="AK394" s="428"/>
      <c r="AL394" s="428"/>
      <c r="AM394" s="428"/>
      <c r="AN394" s="428"/>
      <c r="AO394" s="428"/>
      <c r="AP394" s="428"/>
      <c r="AQ394" s="419"/>
      <c r="AR394" s="419"/>
      <c r="AS394" s="419"/>
      <c r="AT394" s="419"/>
      <c r="AU394" s="419"/>
      <c r="AV394" s="419"/>
      <c r="AW394" s="419"/>
      <c r="AX394" s="419"/>
      <c r="AY394" s="419"/>
      <c r="AZ394" s="419"/>
      <c r="BA394" s="419"/>
      <c r="BB394" s="419"/>
      <c r="BC394" s="419"/>
      <c r="BD394" s="419"/>
      <c r="BE394" s="419"/>
      <c r="BF394" s="419"/>
      <c r="BG394" s="419"/>
      <c r="BH394" s="419"/>
      <c r="BI394" s="419"/>
      <c r="BJ394" s="419"/>
      <c r="BK394" s="419"/>
      <c r="BL394" s="419"/>
      <c r="BM394" s="419"/>
      <c r="BN394" s="419"/>
      <c r="BO394" s="419"/>
      <c r="BP394" s="419"/>
      <c r="BQ394" s="419"/>
      <c r="BR394" s="419"/>
      <c r="BS394" s="419"/>
      <c r="BT394" s="419"/>
      <c r="BU394" s="419"/>
      <c r="BV394" s="419"/>
      <c r="BW394" s="419"/>
      <c r="BX394" s="419"/>
      <c r="BY394" s="419"/>
      <c r="BZ394" s="419"/>
      <c r="CA394" s="419"/>
      <c r="CB394" s="419"/>
      <c r="CC394" s="419"/>
      <c r="CD394" s="419"/>
      <c r="CE394" s="419"/>
      <c r="CF394" s="419"/>
      <c r="CG394" s="419"/>
      <c r="CH394" s="419"/>
      <c r="CI394" s="419"/>
      <c r="CJ394" s="419"/>
      <c r="CK394" s="419"/>
      <c r="CL394" s="419"/>
      <c r="CM394" s="419"/>
      <c r="CN394" s="419"/>
      <c r="CO394" s="419"/>
      <c r="CP394" s="419"/>
      <c r="CQ394" s="419"/>
      <c r="CR394" s="419"/>
      <c r="CS394" s="419"/>
    </row>
    <row r="395" spans="1:97">
      <c r="A395" s="419"/>
      <c r="B395" s="419"/>
      <c r="C395" s="419"/>
      <c r="D395" s="419"/>
      <c r="E395" s="419"/>
      <c r="F395" s="419"/>
      <c r="G395" s="419"/>
      <c r="H395" s="419"/>
      <c r="I395" s="419"/>
      <c r="J395" s="419"/>
      <c r="K395" s="419"/>
      <c r="L395" s="419"/>
      <c r="M395" s="419"/>
      <c r="N395" s="503"/>
      <c r="O395" s="503"/>
      <c r="P395" s="503"/>
      <c r="Q395" s="503"/>
      <c r="R395" s="503"/>
      <c r="S395" s="503"/>
      <c r="T395" s="426"/>
      <c r="U395" s="419"/>
      <c r="V395" s="419"/>
      <c r="W395" s="419"/>
      <c r="X395" s="427"/>
      <c r="Y395" s="427"/>
      <c r="Z395" s="427"/>
      <c r="AA395" s="427"/>
      <c r="AB395" s="427"/>
      <c r="AC395" s="427"/>
      <c r="AD395" s="427"/>
      <c r="AE395" s="427"/>
      <c r="AF395" s="427"/>
      <c r="AG395" s="427"/>
      <c r="AH395" s="427"/>
      <c r="AI395" s="428"/>
      <c r="AJ395" s="428"/>
      <c r="AK395" s="428"/>
      <c r="AL395" s="428"/>
      <c r="AM395" s="428"/>
      <c r="AN395" s="428"/>
      <c r="AO395" s="428"/>
      <c r="AP395" s="428"/>
      <c r="AQ395" s="419"/>
      <c r="AR395" s="419"/>
      <c r="AS395" s="419"/>
      <c r="AT395" s="419"/>
      <c r="AU395" s="419"/>
      <c r="AV395" s="419"/>
      <c r="AW395" s="419"/>
      <c r="AX395" s="419"/>
      <c r="AY395" s="419"/>
      <c r="AZ395" s="419"/>
      <c r="BA395" s="419"/>
      <c r="BB395" s="419"/>
      <c r="BC395" s="419"/>
      <c r="BD395" s="419"/>
      <c r="BE395" s="419"/>
      <c r="BF395" s="419"/>
      <c r="BG395" s="419"/>
      <c r="BH395" s="419"/>
      <c r="BI395" s="419"/>
      <c r="BJ395" s="419"/>
      <c r="BK395" s="419"/>
      <c r="BL395" s="419"/>
      <c r="BM395" s="419"/>
      <c r="BN395" s="419"/>
      <c r="BO395" s="419"/>
      <c r="BP395" s="419"/>
      <c r="BQ395" s="419"/>
      <c r="BR395" s="419"/>
      <c r="BS395" s="419"/>
      <c r="BT395" s="419"/>
      <c r="BU395" s="419"/>
      <c r="BV395" s="419"/>
      <c r="BW395" s="419"/>
      <c r="BX395" s="419"/>
      <c r="BY395" s="419"/>
      <c r="BZ395" s="419"/>
      <c r="CA395" s="419"/>
      <c r="CB395" s="419"/>
      <c r="CC395" s="419"/>
      <c r="CD395" s="419"/>
      <c r="CE395" s="419"/>
      <c r="CF395" s="419"/>
      <c r="CG395" s="419"/>
      <c r="CH395" s="419"/>
      <c r="CI395" s="419"/>
      <c r="CJ395" s="419"/>
      <c r="CK395" s="419"/>
      <c r="CL395" s="419"/>
      <c r="CM395" s="419"/>
      <c r="CN395" s="419"/>
      <c r="CO395" s="419"/>
      <c r="CP395" s="419"/>
      <c r="CQ395" s="419"/>
      <c r="CR395" s="419"/>
      <c r="CS395" s="419"/>
    </row>
    <row r="396" spans="1:97">
      <c r="A396" s="419"/>
      <c r="B396" s="419"/>
      <c r="C396" s="419"/>
      <c r="D396" s="419"/>
      <c r="E396" s="419"/>
      <c r="F396" s="419"/>
      <c r="G396" s="419"/>
      <c r="H396" s="419"/>
      <c r="I396" s="419"/>
      <c r="J396" s="419"/>
      <c r="K396" s="419"/>
      <c r="L396" s="419"/>
      <c r="M396" s="419"/>
      <c r="N396" s="503"/>
      <c r="O396" s="503"/>
      <c r="P396" s="503"/>
      <c r="Q396" s="503"/>
      <c r="R396" s="503"/>
      <c r="S396" s="503"/>
      <c r="T396" s="426"/>
      <c r="U396" s="419"/>
      <c r="V396" s="419"/>
      <c r="W396" s="419"/>
      <c r="X396" s="427"/>
      <c r="Y396" s="427"/>
      <c r="Z396" s="427"/>
      <c r="AA396" s="427"/>
      <c r="AB396" s="427"/>
      <c r="AC396" s="427"/>
      <c r="AD396" s="427"/>
      <c r="AE396" s="427"/>
      <c r="AF396" s="427"/>
      <c r="AG396" s="427"/>
      <c r="AH396" s="427"/>
      <c r="AI396" s="428"/>
      <c r="AJ396" s="428"/>
      <c r="AK396" s="428"/>
      <c r="AL396" s="428"/>
      <c r="AM396" s="428"/>
      <c r="AN396" s="428"/>
      <c r="AO396" s="428"/>
      <c r="AP396" s="428"/>
      <c r="AQ396" s="419"/>
      <c r="AR396" s="419"/>
      <c r="AS396" s="419"/>
      <c r="AT396" s="419"/>
      <c r="AU396" s="419"/>
      <c r="AV396" s="419"/>
      <c r="AW396" s="419"/>
      <c r="AX396" s="419"/>
      <c r="AY396" s="419"/>
      <c r="AZ396" s="419"/>
      <c r="BA396" s="419"/>
      <c r="BB396" s="419"/>
      <c r="BC396" s="419"/>
      <c r="BD396" s="419"/>
      <c r="BE396" s="419"/>
      <c r="BF396" s="419"/>
      <c r="BG396" s="419"/>
      <c r="BH396" s="419"/>
      <c r="BI396" s="419"/>
      <c r="BJ396" s="419"/>
      <c r="BK396" s="419"/>
      <c r="BL396" s="419"/>
      <c r="BM396" s="419"/>
      <c r="BN396" s="419"/>
      <c r="BO396" s="419"/>
      <c r="BP396" s="419"/>
      <c r="BQ396" s="419"/>
      <c r="BR396" s="419"/>
      <c r="BS396" s="419"/>
      <c r="BT396" s="419"/>
      <c r="BU396" s="419"/>
      <c r="BV396" s="419"/>
      <c r="BW396" s="419"/>
      <c r="BX396" s="419"/>
      <c r="BY396" s="419"/>
      <c r="BZ396" s="419"/>
      <c r="CA396" s="419"/>
      <c r="CB396" s="419"/>
      <c r="CC396" s="419"/>
      <c r="CD396" s="419"/>
      <c r="CE396" s="419"/>
      <c r="CF396" s="419"/>
      <c r="CG396" s="419"/>
      <c r="CH396" s="419"/>
      <c r="CI396" s="419"/>
      <c r="CJ396" s="419"/>
      <c r="CK396" s="419"/>
      <c r="CL396" s="419"/>
      <c r="CM396" s="419"/>
      <c r="CN396" s="419"/>
      <c r="CO396" s="419"/>
      <c r="CP396" s="419"/>
      <c r="CQ396" s="419"/>
      <c r="CR396" s="419"/>
      <c r="CS396" s="419"/>
    </row>
    <row r="397" spans="1:97">
      <c r="A397" s="419"/>
      <c r="B397" s="419"/>
      <c r="C397" s="419"/>
      <c r="D397" s="419"/>
      <c r="E397" s="419"/>
      <c r="F397" s="419"/>
      <c r="G397" s="419"/>
      <c r="H397" s="419"/>
      <c r="I397" s="419"/>
      <c r="J397" s="419"/>
      <c r="K397" s="419"/>
      <c r="L397" s="419"/>
      <c r="M397" s="419"/>
      <c r="N397" s="503"/>
      <c r="O397" s="503"/>
      <c r="P397" s="503"/>
      <c r="Q397" s="503"/>
      <c r="R397" s="503"/>
      <c r="S397" s="503"/>
      <c r="T397" s="426"/>
      <c r="U397" s="419"/>
      <c r="V397" s="419"/>
      <c r="W397" s="419"/>
      <c r="X397" s="427"/>
      <c r="Y397" s="427"/>
      <c r="Z397" s="427"/>
      <c r="AA397" s="427"/>
      <c r="AB397" s="427"/>
      <c r="AC397" s="427"/>
      <c r="AD397" s="427"/>
      <c r="AE397" s="427"/>
      <c r="AF397" s="427"/>
      <c r="AG397" s="427"/>
      <c r="AH397" s="427"/>
      <c r="AI397" s="428"/>
      <c r="AJ397" s="428"/>
      <c r="AK397" s="428"/>
      <c r="AL397" s="428"/>
      <c r="AM397" s="428"/>
      <c r="AN397" s="428"/>
      <c r="AO397" s="428"/>
      <c r="AP397" s="428"/>
      <c r="AQ397" s="419"/>
      <c r="AR397" s="419"/>
      <c r="AS397" s="419"/>
      <c r="AT397" s="419"/>
      <c r="AU397" s="419"/>
      <c r="AV397" s="419"/>
      <c r="AW397" s="419"/>
      <c r="AX397" s="419"/>
      <c r="AY397" s="419"/>
      <c r="AZ397" s="419"/>
      <c r="BA397" s="419"/>
      <c r="BB397" s="419"/>
      <c r="BC397" s="419"/>
      <c r="BD397" s="419"/>
      <c r="BE397" s="419"/>
      <c r="BF397" s="419"/>
      <c r="BG397" s="419"/>
      <c r="BH397" s="419"/>
      <c r="BI397" s="419"/>
      <c r="BJ397" s="419"/>
      <c r="BK397" s="419"/>
      <c r="BL397" s="419"/>
      <c r="BM397" s="419"/>
      <c r="BN397" s="419"/>
      <c r="BO397" s="419"/>
      <c r="BP397" s="419"/>
      <c r="BQ397" s="419"/>
      <c r="BR397" s="419"/>
      <c r="BS397" s="419"/>
      <c r="BT397" s="419"/>
      <c r="BU397" s="419"/>
      <c r="BV397" s="419"/>
      <c r="BW397" s="419"/>
      <c r="BX397" s="419"/>
      <c r="BY397" s="419"/>
      <c r="BZ397" s="419"/>
      <c r="CA397" s="419"/>
      <c r="CB397" s="419"/>
      <c r="CC397" s="419"/>
      <c r="CD397" s="419"/>
      <c r="CE397" s="419"/>
      <c r="CF397" s="419"/>
      <c r="CG397" s="419"/>
      <c r="CH397" s="419"/>
      <c r="CI397" s="419"/>
      <c r="CJ397" s="419"/>
      <c r="CK397" s="419"/>
      <c r="CL397" s="419"/>
      <c r="CM397" s="419"/>
      <c r="CN397" s="419"/>
      <c r="CO397" s="419"/>
      <c r="CP397" s="419"/>
      <c r="CQ397" s="419"/>
      <c r="CR397" s="419"/>
      <c r="CS397" s="419"/>
    </row>
    <row r="398" spans="1:97">
      <c r="A398" s="419"/>
      <c r="B398" s="419"/>
      <c r="C398" s="419"/>
      <c r="D398" s="419"/>
      <c r="E398" s="419"/>
      <c r="F398" s="419"/>
      <c r="G398" s="419"/>
      <c r="H398" s="419"/>
      <c r="I398" s="419"/>
      <c r="J398" s="419"/>
      <c r="K398" s="419"/>
      <c r="L398" s="419"/>
      <c r="M398" s="419"/>
      <c r="N398" s="503"/>
      <c r="O398" s="503"/>
      <c r="P398" s="503"/>
      <c r="Q398" s="503"/>
      <c r="R398" s="503"/>
      <c r="S398" s="503"/>
      <c r="T398" s="426"/>
      <c r="U398" s="419"/>
      <c r="V398" s="419"/>
      <c r="W398" s="419"/>
      <c r="X398" s="427"/>
      <c r="Y398" s="427"/>
      <c r="Z398" s="427"/>
      <c r="AA398" s="427"/>
      <c r="AB398" s="427"/>
      <c r="AC398" s="427"/>
      <c r="AD398" s="427"/>
      <c r="AE398" s="427"/>
      <c r="AF398" s="427"/>
      <c r="AG398" s="427"/>
      <c r="AH398" s="427"/>
      <c r="AI398" s="428"/>
      <c r="AJ398" s="428"/>
      <c r="AK398" s="428"/>
      <c r="AL398" s="428"/>
      <c r="AM398" s="428"/>
      <c r="AN398" s="428"/>
      <c r="AO398" s="428"/>
      <c r="AP398" s="428"/>
      <c r="AQ398" s="419"/>
      <c r="AR398" s="419"/>
      <c r="AS398" s="419"/>
      <c r="AT398" s="419"/>
      <c r="AU398" s="419"/>
      <c r="AV398" s="419"/>
      <c r="AW398" s="419"/>
      <c r="AX398" s="419"/>
      <c r="AY398" s="419"/>
      <c r="AZ398" s="419"/>
      <c r="BA398" s="419"/>
      <c r="BB398" s="419"/>
      <c r="BC398" s="419"/>
      <c r="BD398" s="419"/>
      <c r="BE398" s="419"/>
      <c r="BF398" s="419"/>
      <c r="BG398" s="419"/>
      <c r="BH398" s="419"/>
      <c r="BI398" s="419"/>
      <c r="BJ398" s="419"/>
      <c r="BK398" s="419"/>
      <c r="BL398" s="419"/>
      <c r="BM398" s="419"/>
      <c r="BN398" s="419"/>
      <c r="BO398" s="419"/>
      <c r="BP398" s="419"/>
      <c r="BQ398" s="419"/>
      <c r="BR398" s="419"/>
      <c r="BS398" s="419"/>
      <c r="BT398" s="419"/>
      <c r="BU398" s="419"/>
      <c r="BV398" s="419"/>
      <c r="BW398" s="419"/>
      <c r="BX398" s="419"/>
      <c r="BY398" s="419"/>
      <c r="BZ398" s="419"/>
      <c r="CA398" s="419"/>
      <c r="CB398" s="419"/>
      <c r="CC398" s="419"/>
      <c r="CD398" s="419"/>
      <c r="CE398" s="419"/>
      <c r="CF398" s="419"/>
      <c r="CG398" s="419"/>
      <c r="CH398" s="419"/>
      <c r="CI398" s="419"/>
      <c r="CJ398" s="419"/>
      <c r="CK398" s="419"/>
      <c r="CL398" s="419"/>
      <c r="CM398" s="419"/>
      <c r="CN398" s="419"/>
      <c r="CO398" s="419"/>
      <c r="CP398" s="419"/>
      <c r="CQ398" s="419"/>
      <c r="CR398" s="419"/>
      <c r="CS398" s="419"/>
    </row>
    <row r="399" spans="1:97">
      <c r="A399" s="419"/>
      <c r="B399" s="419"/>
      <c r="C399" s="419"/>
      <c r="D399" s="419"/>
      <c r="E399" s="419"/>
      <c r="F399" s="419"/>
      <c r="G399" s="419"/>
      <c r="H399" s="419"/>
      <c r="I399" s="419"/>
      <c r="J399" s="419"/>
      <c r="K399" s="419"/>
      <c r="L399" s="419"/>
      <c r="M399" s="419"/>
      <c r="N399" s="503"/>
      <c r="O399" s="503"/>
      <c r="P399" s="503"/>
      <c r="Q399" s="503"/>
      <c r="R399" s="503"/>
      <c r="S399" s="503"/>
      <c r="T399" s="426"/>
      <c r="U399" s="419"/>
      <c r="V399" s="419"/>
      <c r="W399" s="419"/>
      <c r="X399" s="427"/>
      <c r="Y399" s="427"/>
      <c r="Z399" s="427"/>
      <c r="AA399" s="427"/>
      <c r="AB399" s="427"/>
      <c r="AC399" s="427"/>
      <c r="AD399" s="427"/>
      <c r="AE399" s="427"/>
      <c r="AF399" s="427"/>
      <c r="AG399" s="427"/>
      <c r="AH399" s="427"/>
      <c r="AI399" s="428"/>
      <c r="AJ399" s="428"/>
      <c r="AK399" s="428"/>
      <c r="AL399" s="428"/>
      <c r="AM399" s="428"/>
      <c r="AN399" s="428"/>
      <c r="AO399" s="428"/>
      <c r="AP399" s="428"/>
      <c r="AQ399" s="419"/>
      <c r="AR399" s="419"/>
      <c r="AS399" s="419"/>
      <c r="AT399" s="419"/>
      <c r="AU399" s="419"/>
      <c r="AV399" s="419"/>
      <c r="AW399" s="419"/>
      <c r="AX399" s="419"/>
      <c r="AY399" s="419"/>
      <c r="AZ399" s="419"/>
      <c r="BA399" s="419"/>
      <c r="BB399" s="419"/>
      <c r="BC399" s="419"/>
      <c r="BD399" s="419"/>
      <c r="BE399" s="419"/>
      <c r="BF399" s="419"/>
      <c r="BG399" s="419"/>
      <c r="BH399" s="419"/>
      <c r="BI399" s="419"/>
      <c r="BJ399" s="419"/>
      <c r="BK399" s="419"/>
      <c r="BL399" s="419"/>
      <c r="BM399" s="419"/>
      <c r="BN399" s="419"/>
      <c r="BO399" s="419"/>
      <c r="BP399" s="419"/>
      <c r="BQ399" s="419"/>
      <c r="BR399" s="419"/>
      <c r="BS399" s="419"/>
      <c r="BT399" s="419"/>
      <c r="BU399" s="419"/>
      <c r="BV399" s="419"/>
      <c r="BW399" s="419"/>
      <c r="BX399" s="419"/>
      <c r="BY399" s="419"/>
      <c r="BZ399" s="419"/>
      <c r="CA399" s="419"/>
      <c r="CB399" s="419"/>
      <c r="CC399" s="419"/>
      <c r="CD399" s="419"/>
      <c r="CE399" s="419"/>
      <c r="CF399" s="419"/>
      <c r="CG399" s="419"/>
      <c r="CH399" s="419"/>
      <c r="CI399" s="419"/>
      <c r="CJ399" s="419"/>
      <c r="CK399" s="419"/>
      <c r="CL399" s="419"/>
      <c r="CM399" s="419"/>
      <c r="CN399" s="419"/>
      <c r="CO399" s="419"/>
      <c r="CP399" s="419"/>
      <c r="CQ399" s="419"/>
      <c r="CR399" s="419"/>
      <c r="CS399" s="419"/>
    </row>
    <row r="400" spans="1:97">
      <c r="A400" s="419"/>
      <c r="B400" s="419"/>
      <c r="C400" s="419"/>
      <c r="D400" s="419"/>
      <c r="E400" s="419"/>
      <c r="F400" s="419"/>
      <c r="G400" s="419"/>
      <c r="H400" s="419"/>
      <c r="I400" s="419"/>
      <c r="J400" s="419"/>
      <c r="K400" s="419"/>
      <c r="L400" s="419"/>
      <c r="M400" s="419"/>
      <c r="N400" s="503"/>
      <c r="O400" s="503"/>
      <c r="P400" s="503"/>
      <c r="Q400" s="503"/>
      <c r="R400" s="503"/>
      <c r="S400" s="503"/>
      <c r="T400" s="426"/>
      <c r="U400" s="419"/>
      <c r="V400" s="419"/>
      <c r="W400" s="419"/>
      <c r="X400" s="427"/>
      <c r="Y400" s="427"/>
      <c r="Z400" s="427"/>
      <c r="AA400" s="427"/>
      <c r="AB400" s="427"/>
      <c r="AC400" s="427"/>
      <c r="AD400" s="427"/>
      <c r="AE400" s="427"/>
      <c r="AF400" s="427"/>
      <c r="AG400" s="427"/>
      <c r="AH400" s="427"/>
      <c r="AI400" s="428"/>
      <c r="AJ400" s="428"/>
      <c r="AK400" s="428"/>
      <c r="AL400" s="428"/>
      <c r="AM400" s="428"/>
      <c r="AN400" s="428"/>
      <c r="AO400" s="428"/>
      <c r="AP400" s="428"/>
      <c r="AQ400" s="419"/>
      <c r="AR400" s="419"/>
      <c r="AS400" s="419"/>
      <c r="AT400" s="419"/>
      <c r="AU400" s="419"/>
      <c r="AV400" s="419"/>
      <c r="AW400" s="419"/>
      <c r="AX400" s="419"/>
      <c r="AY400" s="419"/>
      <c r="AZ400" s="419"/>
      <c r="BA400" s="419"/>
      <c r="BB400" s="419"/>
      <c r="BC400" s="419"/>
      <c r="BD400" s="419"/>
      <c r="BE400" s="419"/>
      <c r="BF400" s="419"/>
      <c r="BG400" s="419"/>
      <c r="BH400" s="419"/>
      <c r="BI400" s="419"/>
      <c r="BJ400" s="419"/>
      <c r="BK400" s="419"/>
      <c r="BL400" s="419"/>
      <c r="BM400" s="419"/>
      <c r="BN400" s="419"/>
      <c r="BO400" s="419"/>
      <c r="BP400" s="419"/>
      <c r="BQ400" s="419"/>
      <c r="BR400" s="419"/>
      <c r="BS400" s="419"/>
      <c r="BT400" s="419"/>
      <c r="BU400" s="419"/>
      <c r="BV400" s="419"/>
      <c r="BW400" s="419"/>
      <c r="BX400" s="419"/>
      <c r="BY400" s="419"/>
      <c r="BZ400" s="419"/>
      <c r="CA400" s="419"/>
      <c r="CB400" s="419"/>
      <c r="CC400" s="419"/>
      <c r="CD400" s="419"/>
      <c r="CE400" s="419"/>
      <c r="CF400" s="419"/>
      <c r="CG400" s="419"/>
      <c r="CH400" s="419"/>
      <c r="CI400" s="419"/>
      <c r="CJ400" s="419"/>
      <c r="CK400" s="419"/>
      <c r="CL400" s="419"/>
      <c r="CM400" s="419"/>
      <c r="CN400" s="419"/>
      <c r="CO400" s="419"/>
      <c r="CP400" s="419"/>
      <c r="CQ400" s="419"/>
      <c r="CR400" s="419"/>
      <c r="CS400" s="419"/>
    </row>
    <row r="401" spans="1:97">
      <c r="A401" s="419"/>
      <c r="B401" s="419"/>
      <c r="C401" s="419"/>
      <c r="D401" s="419"/>
      <c r="E401" s="419"/>
      <c r="F401" s="419"/>
      <c r="G401" s="419"/>
      <c r="H401" s="419"/>
      <c r="I401" s="419"/>
      <c r="J401" s="419"/>
      <c r="K401" s="419"/>
      <c r="L401" s="419"/>
      <c r="M401" s="419"/>
      <c r="N401" s="503"/>
      <c r="O401" s="503"/>
      <c r="P401" s="503"/>
      <c r="Q401" s="503"/>
      <c r="R401" s="503"/>
      <c r="S401" s="503"/>
      <c r="T401" s="426"/>
      <c r="U401" s="419"/>
      <c r="V401" s="419"/>
      <c r="W401" s="419"/>
      <c r="X401" s="427"/>
      <c r="Y401" s="427"/>
      <c r="Z401" s="427"/>
      <c r="AA401" s="427"/>
      <c r="AB401" s="427"/>
      <c r="AC401" s="427"/>
      <c r="AD401" s="427"/>
      <c r="AE401" s="427"/>
      <c r="AF401" s="427"/>
      <c r="AG401" s="427"/>
      <c r="AH401" s="427"/>
      <c r="AI401" s="428"/>
      <c r="AJ401" s="428"/>
      <c r="AK401" s="428"/>
      <c r="AL401" s="428"/>
      <c r="AM401" s="428"/>
      <c r="AN401" s="428"/>
      <c r="AO401" s="428"/>
      <c r="AP401" s="428"/>
      <c r="AQ401" s="419"/>
      <c r="AR401" s="419"/>
      <c r="AS401" s="419"/>
      <c r="AT401" s="419"/>
      <c r="AU401" s="419"/>
      <c r="AV401" s="419"/>
      <c r="AW401" s="419"/>
      <c r="AX401" s="419"/>
      <c r="AY401" s="419"/>
      <c r="AZ401" s="419"/>
      <c r="BA401" s="419"/>
      <c r="BB401" s="419"/>
      <c r="BC401" s="419"/>
      <c r="BD401" s="419"/>
      <c r="BE401" s="419"/>
      <c r="BF401" s="419"/>
      <c r="BG401" s="419"/>
      <c r="BH401" s="419"/>
      <c r="BI401" s="419"/>
      <c r="BJ401" s="419"/>
      <c r="BK401" s="419"/>
      <c r="BL401" s="419"/>
      <c r="BM401" s="419"/>
      <c r="BN401" s="419"/>
      <c r="BO401" s="419"/>
      <c r="BP401" s="419"/>
      <c r="BQ401" s="419"/>
      <c r="BR401" s="419"/>
      <c r="BS401" s="419"/>
      <c r="BT401" s="419"/>
      <c r="BU401" s="419"/>
      <c r="BV401" s="419"/>
      <c r="BW401" s="419"/>
      <c r="BX401" s="419"/>
      <c r="BY401" s="419"/>
      <c r="BZ401" s="419"/>
      <c r="CA401" s="419"/>
      <c r="CB401" s="419"/>
      <c r="CC401" s="419"/>
      <c r="CD401" s="419"/>
      <c r="CE401" s="419"/>
      <c r="CF401" s="419"/>
      <c r="CG401" s="419"/>
      <c r="CH401" s="419"/>
      <c r="CI401" s="419"/>
      <c r="CJ401" s="419"/>
      <c r="CK401" s="419"/>
      <c r="CL401" s="419"/>
      <c r="CM401" s="419"/>
      <c r="CN401" s="419"/>
      <c r="CO401" s="419"/>
      <c r="CP401" s="419"/>
      <c r="CQ401" s="419"/>
      <c r="CR401" s="419"/>
      <c r="CS401" s="419"/>
    </row>
    <row r="402" spans="1:97">
      <c r="A402" s="419"/>
      <c r="B402" s="419"/>
      <c r="C402" s="419"/>
      <c r="D402" s="419"/>
      <c r="E402" s="419"/>
      <c r="F402" s="419"/>
      <c r="G402" s="419"/>
      <c r="H402" s="419"/>
      <c r="I402" s="419"/>
      <c r="J402" s="419"/>
      <c r="K402" s="419"/>
      <c r="L402" s="419"/>
      <c r="M402" s="419"/>
      <c r="N402" s="503"/>
      <c r="O402" s="503"/>
      <c r="P402" s="503"/>
      <c r="Q402" s="503"/>
      <c r="R402" s="503"/>
      <c r="S402" s="503"/>
      <c r="T402" s="426"/>
      <c r="U402" s="419"/>
      <c r="V402" s="419"/>
      <c r="W402" s="419"/>
      <c r="X402" s="427"/>
      <c r="Y402" s="427"/>
      <c r="Z402" s="427"/>
      <c r="AA402" s="427"/>
      <c r="AB402" s="427"/>
      <c r="AC402" s="427"/>
      <c r="AD402" s="427"/>
      <c r="AE402" s="427"/>
      <c r="AF402" s="427"/>
      <c r="AG402" s="427"/>
      <c r="AH402" s="427"/>
      <c r="AI402" s="428"/>
      <c r="AJ402" s="428"/>
      <c r="AK402" s="428"/>
      <c r="AL402" s="428"/>
      <c r="AM402" s="428"/>
      <c r="AN402" s="428"/>
      <c r="AO402" s="428"/>
      <c r="AP402" s="428"/>
      <c r="AQ402" s="419"/>
      <c r="AR402" s="419"/>
      <c r="AS402" s="419"/>
      <c r="AT402" s="419"/>
      <c r="AU402" s="419"/>
      <c r="AV402" s="419"/>
      <c r="AW402" s="419"/>
      <c r="AX402" s="419"/>
      <c r="AY402" s="419"/>
      <c r="AZ402" s="419"/>
      <c r="BA402" s="419"/>
      <c r="BB402" s="419"/>
      <c r="BC402" s="419"/>
      <c r="BD402" s="419"/>
      <c r="BE402" s="419"/>
      <c r="BF402" s="419"/>
      <c r="BG402" s="419"/>
      <c r="BH402" s="419"/>
      <c r="BI402" s="419"/>
      <c r="BJ402" s="419"/>
      <c r="BK402" s="419"/>
      <c r="BL402" s="419"/>
      <c r="BM402" s="419"/>
      <c r="BN402" s="419"/>
      <c r="BO402" s="419"/>
      <c r="BP402" s="419"/>
      <c r="BQ402" s="419"/>
      <c r="BR402" s="419"/>
      <c r="BS402" s="419"/>
      <c r="BT402" s="419"/>
      <c r="BU402" s="419"/>
      <c r="BV402" s="419"/>
      <c r="BW402" s="419"/>
      <c r="BX402" s="419"/>
      <c r="BY402" s="419"/>
      <c r="BZ402" s="419"/>
      <c r="CA402" s="419"/>
      <c r="CB402" s="419"/>
      <c r="CC402" s="419"/>
      <c r="CD402" s="419"/>
      <c r="CE402" s="419"/>
      <c r="CF402" s="419"/>
      <c r="CG402" s="419"/>
      <c r="CH402" s="419"/>
      <c r="CI402" s="419"/>
      <c r="CJ402" s="419"/>
      <c r="CK402" s="419"/>
      <c r="CL402" s="419"/>
      <c r="CM402" s="419"/>
      <c r="CN402" s="419"/>
      <c r="CO402" s="419"/>
      <c r="CP402" s="419"/>
      <c r="CQ402" s="419"/>
      <c r="CR402" s="419"/>
      <c r="CS402" s="419"/>
    </row>
    <row r="403" spans="1:97">
      <c r="A403" s="419"/>
      <c r="B403" s="419"/>
      <c r="C403" s="419"/>
      <c r="D403" s="419"/>
      <c r="E403" s="419"/>
      <c r="F403" s="419"/>
      <c r="G403" s="419"/>
      <c r="H403" s="419"/>
      <c r="I403" s="419"/>
      <c r="J403" s="419"/>
      <c r="K403" s="419"/>
      <c r="L403" s="419"/>
      <c r="M403" s="419"/>
      <c r="N403" s="503"/>
      <c r="O403" s="503"/>
      <c r="P403" s="503"/>
      <c r="Q403" s="503"/>
      <c r="R403" s="503"/>
      <c r="S403" s="503"/>
      <c r="T403" s="426"/>
      <c r="U403" s="419"/>
      <c r="V403" s="419"/>
      <c r="W403" s="419"/>
      <c r="X403" s="427"/>
      <c r="Y403" s="427"/>
      <c r="Z403" s="427"/>
      <c r="AA403" s="427"/>
      <c r="AB403" s="427"/>
      <c r="AC403" s="427"/>
      <c r="AD403" s="427"/>
      <c r="AE403" s="427"/>
      <c r="AF403" s="427"/>
      <c r="AG403" s="427"/>
      <c r="AH403" s="427"/>
      <c r="AI403" s="428"/>
      <c r="AJ403" s="428"/>
      <c r="AK403" s="428"/>
      <c r="AL403" s="428"/>
      <c r="AM403" s="428"/>
      <c r="AN403" s="428"/>
      <c r="AO403" s="428"/>
      <c r="AP403" s="428"/>
      <c r="AQ403" s="419"/>
      <c r="AR403" s="419"/>
      <c r="AS403" s="419"/>
      <c r="AT403" s="419"/>
      <c r="AU403" s="419"/>
      <c r="AV403" s="419"/>
      <c r="AW403" s="419"/>
      <c r="AX403" s="419"/>
      <c r="AY403" s="419"/>
      <c r="AZ403" s="419"/>
      <c r="BA403" s="419"/>
      <c r="BB403" s="419"/>
      <c r="BC403" s="419"/>
      <c r="BD403" s="419"/>
      <c r="BE403" s="419"/>
      <c r="BF403" s="419"/>
      <c r="BG403" s="419"/>
      <c r="BH403" s="419"/>
      <c r="BI403" s="419"/>
      <c r="BJ403" s="419"/>
      <c r="BK403" s="419"/>
      <c r="BL403" s="419"/>
      <c r="BM403" s="419"/>
      <c r="BN403" s="419"/>
      <c r="BO403" s="419"/>
      <c r="BP403" s="419"/>
      <c r="BQ403" s="419"/>
      <c r="BR403" s="419"/>
      <c r="BS403" s="419"/>
      <c r="BT403" s="419"/>
      <c r="BU403" s="419"/>
      <c r="BV403" s="419"/>
      <c r="BW403" s="419"/>
      <c r="BX403" s="419"/>
      <c r="BY403" s="419"/>
      <c r="BZ403" s="419"/>
      <c r="CA403" s="419"/>
      <c r="CB403" s="419"/>
      <c r="CC403" s="419"/>
      <c r="CD403" s="419"/>
      <c r="CE403" s="419"/>
      <c r="CF403" s="419"/>
      <c r="CG403" s="419"/>
      <c r="CH403" s="419"/>
      <c r="CI403" s="419"/>
      <c r="CJ403" s="419"/>
      <c r="CK403" s="419"/>
      <c r="CL403" s="419"/>
      <c r="CM403" s="419"/>
      <c r="CN403" s="419"/>
      <c r="CO403" s="419"/>
      <c r="CP403" s="419"/>
      <c r="CQ403" s="419"/>
      <c r="CR403" s="419"/>
      <c r="CS403" s="419"/>
    </row>
    <row r="404" spans="1:97">
      <c r="A404" s="419"/>
      <c r="B404" s="419"/>
      <c r="C404" s="419"/>
      <c r="D404" s="419"/>
      <c r="E404" s="419"/>
      <c r="F404" s="419"/>
      <c r="G404" s="419"/>
      <c r="H404" s="419"/>
      <c r="I404" s="419"/>
      <c r="J404" s="419"/>
      <c r="K404" s="419"/>
      <c r="L404" s="419"/>
      <c r="M404" s="419"/>
      <c r="N404" s="503"/>
      <c r="O404" s="503"/>
      <c r="P404" s="503"/>
      <c r="Q404" s="503"/>
      <c r="R404" s="503"/>
      <c r="S404" s="503"/>
      <c r="T404" s="426"/>
      <c r="U404" s="419"/>
      <c r="V404" s="419"/>
      <c r="W404" s="419"/>
      <c r="X404" s="427"/>
      <c r="Y404" s="427"/>
      <c r="Z404" s="427"/>
      <c r="AA404" s="427"/>
      <c r="AB404" s="427"/>
      <c r="AC404" s="427"/>
      <c r="AD404" s="427"/>
      <c r="AE404" s="427"/>
      <c r="AF404" s="427"/>
      <c r="AG404" s="427"/>
      <c r="AH404" s="427"/>
      <c r="AI404" s="428"/>
      <c r="AJ404" s="428"/>
      <c r="AK404" s="428"/>
      <c r="AL404" s="428"/>
      <c r="AM404" s="428"/>
      <c r="AN404" s="428"/>
      <c r="AO404" s="428"/>
      <c r="AP404" s="428"/>
      <c r="AQ404" s="419"/>
      <c r="AR404" s="419"/>
      <c r="AS404" s="419"/>
      <c r="AT404" s="419"/>
      <c r="AU404" s="419"/>
      <c r="AV404" s="419"/>
      <c r="AW404" s="419"/>
      <c r="AX404" s="419"/>
      <c r="AY404" s="419"/>
      <c r="AZ404" s="419"/>
      <c r="BA404" s="419"/>
      <c r="BB404" s="419"/>
      <c r="BC404" s="419"/>
      <c r="BD404" s="419"/>
      <c r="BE404" s="419"/>
      <c r="BF404" s="419"/>
      <c r="BG404" s="419"/>
      <c r="BH404" s="419"/>
      <c r="BI404" s="419"/>
      <c r="BJ404" s="419"/>
      <c r="BK404" s="419"/>
      <c r="BL404" s="419"/>
      <c r="BM404" s="419"/>
      <c r="BN404" s="419"/>
      <c r="BO404" s="419"/>
      <c r="BP404" s="419"/>
      <c r="BQ404" s="419"/>
      <c r="BR404" s="419"/>
      <c r="BS404" s="419"/>
      <c r="BT404" s="419"/>
      <c r="BU404" s="419"/>
      <c r="BV404" s="419"/>
      <c r="BW404" s="419"/>
      <c r="BX404" s="419"/>
      <c r="BY404" s="419"/>
      <c r="BZ404" s="419"/>
      <c r="CA404" s="419"/>
      <c r="CB404" s="419"/>
      <c r="CC404" s="419"/>
      <c r="CD404" s="419"/>
      <c r="CE404" s="419"/>
      <c r="CF404" s="419"/>
      <c r="CG404" s="419"/>
      <c r="CH404" s="419"/>
      <c r="CI404" s="419"/>
      <c r="CJ404" s="419"/>
      <c r="CK404" s="419"/>
      <c r="CL404" s="419"/>
      <c r="CM404" s="419"/>
      <c r="CN404" s="419"/>
      <c r="CO404" s="419"/>
      <c r="CP404" s="419"/>
      <c r="CQ404" s="419"/>
      <c r="CR404" s="419"/>
      <c r="CS404" s="419"/>
    </row>
    <row r="405" spans="1:97">
      <c r="A405" s="419"/>
      <c r="B405" s="419"/>
      <c r="C405" s="419"/>
      <c r="D405" s="419"/>
      <c r="E405" s="419"/>
      <c r="F405" s="419"/>
      <c r="G405" s="419"/>
      <c r="H405" s="419"/>
      <c r="I405" s="419"/>
      <c r="J405" s="419"/>
      <c r="K405" s="419"/>
      <c r="L405" s="419"/>
      <c r="M405" s="419"/>
      <c r="N405" s="503"/>
      <c r="O405" s="503"/>
      <c r="P405" s="503"/>
      <c r="Q405" s="503"/>
      <c r="R405" s="503"/>
      <c r="S405" s="503"/>
      <c r="T405" s="426"/>
      <c r="U405" s="419"/>
      <c r="V405" s="419"/>
      <c r="W405" s="419"/>
      <c r="X405" s="427"/>
      <c r="Y405" s="427"/>
      <c r="Z405" s="427"/>
      <c r="AA405" s="427"/>
      <c r="AB405" s="427"/>
      <c r="AC405" s="427"/>
      <c r="AD405" s="427"/>
      <c r="AE405" s="427"/>
      <c r="AF405" s="427"/>
      <c r="AG405" s="427"/>
      <c r="AH405" s="427"/>
      <c r="AI405" s="428"/>
      <c r="AJ405" s="428"/>
      <c r="AK405" s="428"/>
      <c r="AL405" s="428"/>
      <c r="AM405" s="428"/>
      <c r="AN405" s="428"/>
      <c r="AO405" s="428"/>
      <c r="AP405" s="428"/>
      <c r="AQ405" s="419"/>
      <c r="AR405" s="419"/>
      <c r="AS405" s="419"/>
      <c r="AT405" s="419"/>
      <c r="AU405" s="419"/>
      <c r="AV405" s="419"/>
      <c r="AW405" s="419"/>
      <c r="AX405" s="419"/>
      <c r="AY405" s="419"/>
      <c r="AZ405" s="419"/>
      <c r="BA405" s="419"/>
      <c r="BB405" s="419"/>
      <c r="BC405" s="419"/>
      <c r="BD405" s="419"/>
      <c r="BE405" s="419"/>
      <c r="BF405" s="419"/>
      <c r="BG405" s="419"/>
      <c r="BH405" s="419"/>
      <c r="BI405" s="419"/>
      <c r="BJ405" s="419"/>
      <c r="BK405" s="419"/>
      <c r="BL405" s="419"/>
      <c r="BM405" s="419"/>
      <c r="BN405" s="419"/>
      <c r="BO405" s="419"/>
      <c r="BP405" s="419"/>
      <c r="BQ405" s="419"/>
      <c r="BR405" s="419"/>
      <c r="BS405" s="419"/>
      <c r="BT405" s="419"/>
      <c r="BU405" s="419"/>
      <c r="BV405" s="419"/>
      <c r="BW405" s="419"/>
      <c r="BX405" s="419"/>
      <c r="BY405" s="419"/>
      <c r="BZ405" s="419"/>
      <c r="CA405" s="419"/>
      <c r="CB405" s="419"/>
      <c r="CC405" s="419"/>
      <c r="CD405" s="419"/>
      <c r="CE405" s="419"/>
      <c r="CF405" s="419"/>
      <c r="CG405" s="419"/>
      <c r="CH405" s="419"/>
      <c r="CI405" s="419"/>
      <c r="CJ405" s="419"/>
      <c r="CK405" s="419"/>
      <c r="CL405" s="419"/>
      <c r="CM405" s="419"/>
      <c r="CN405" s="419"/>
      <c r="CO405" s="419"/>
      <c r="CP405" s="419"/>
      <c r="CQ405" s="419"/>
      <c r="CR405" s="419"/>
      <c r="CS405" s="419"/>
    </row>
    <row r="406" spans="1:97">
      <c r="A406" s="419"/>
      <c r="B406" s="419"/>
      <c r="C406" s="419"/>
      <c r="D406" s="419"/>
      <c r="E406" s="419"/>
      <c r="F406" s="419"/>
      <c r="G406" s="419"/>
      <c r="H406" s="419"/>
      <c r="I406" s="419"/>
      <c r="J406" s="419"/>
      <c r="K406" s="419"/>
      <c r="L406" s="419"/>
      <c r="M406" s="419"/>
      <c r="N406" s="503"/>
      <c r="O406" s="503"/>
      <c r="P406" s="503"/>
      <c r="Q406" s="503"/>
      <c r="R406" s="503"/>
      <c r="S406" s="503"/>
      <c r="T406" s="426"/>
      <c r="U406" s="419"/>
      <c r="V406" s="419"/>
      <c r="W406" s="419"/>
      <c r="X406" s="427"/>
      <c r="Y406" s="427"/>
      <c r="Z406" s="427"/>
      <c r="AA406" s="427"/>
      <c r="AB406" s="427"/>
      <c r="AC406" s="427"/>
      <c r="AD406" s="427"/>
      <c r="AE406" s="427"/>
      <c r="AF406" s="427"/>
      <c r="AG406" s="427"/>
      <c r="AH406" s="427"/>
      <c r="AI406" s="428"/>
      <c r="AJ406" s="428"/>
      <c r="AK406" s="428"/>
      <c r="AL406" s="428"/>
      <c r="AM406" s="428"/>
      <c r="AN406" s="428"/>
      <c r="AO406" s="428"/>
      <c r="AP406" s="428"/>
      <c r="AQ406" s="419"/>
      <c r="AR406" s="419"/>
      <c r="AS406" s="419"/>
      <c r="AT406" s="419"/>
      <c r="AU406" s="419"/>
      <c r="AV406" s="419"/>
      <c r="AW406" s="419"/>
      <c r="AX406" s="419"/>
      <c r="AY406" s="419"/>
      <c r="AZ406" s="419"/>
      <c r="BA406" s="419"/>
      <c r="BB406" s="419"/>
      <c r="BC406" s="419"/>
      <c r="BD406" s="419"/>
      <c r="BE406" s="419"/>
      <c r="BF406" s="419"/>
      <c r="BG406" s="419"/>
      <c r="BH406" s="419"/>
      <c r="BI406" s="419"/>
      <c r="BJ406" s="419"/>
      <c r="BK406" s="419"/>
      <c r="BL406" s="419"/>
      <c r="BM406" s="419"/>
      <c r="BN406" s="419"/>
      <c r="BO406" s="419"/>
      <c r="BP406" s="419"/>
      <c r="BQ406" s="419"/>
      <c r="BR406" s="419"/>
      <c r="BS406" s="419"/>
      <c r="BT406" s="419"/>
      <c r="BU406" s="419"/>
      <c r="BV406" s="419"/>
      <c r="BW406" s="419"/>
      <c r="BX406" s="419"/>
      <c r="BY406" s="419"/>
      <c r="BZ406" s="419"/>
      <c r="CA406" s="419"/>
      <c r="CB406" s="419"/>
      <c r="CC406" s="419"/>
      <c r="CD406" s="419"/>
      <c r="CE406" s="419"/>
      <c r="CF406" s="419"/>
      <c r="CG406" s="419"/>
      <c r="CH406" s="419"/>
      <c r="CI406" s="419"/>
      <c r="CJ406" s="419"/>
      <c r="CK406" s="419"/>
      <c r="CL406" s="419"/>
      <c r="CM406" s="419"/>
      <c r="CN406" s="419"/>
      <c r="CO406" s="419"/>
      <c r="CP406" s="419"/>
      <c r="CQ406" s="419"/>
      <c r="CR406" s="419"/>
      <c r="CS406" s="419"/>
    </row>
    <row r="407" spans="1:97">
      <c r="A407" s="419"/>
      <c r="B407" s="419"/>
      <c r="C407" s="419"/>
      <c r="D407" s="419"/>
      <c r="E407" s="419"/>
      <c r="F407" s="419"/>
      <c r="G407" s="419"/>
      <c r="H407" s="419"/>
      <c r="I407" s="419"/>
      <c r="J407" s="419"/>
      <c r="K407" s="419"/>
      <c r="L407" s="419"/>
      <c r="M407" s="419"/>
      <c r="N407" s="503"/>
      <c r="O407" s="503"/>
      <c r="P407" s="503"/>
      <c r="Q407" s="503"/>
      <c r="R407" s="503"/>
      <c r="S407" s="503"/>
      <c r="T407" s="426"/>
      <c r="U407" s="419"/>
      <c r="V407" s="419"/>
      <c r="W407" s="419"/>
      <c r="X407" s="427"/>
      <c r="Y407" s="427"/>
      <c r="Z407" s="427"/>
      <c r="AA407" s="427"/>
      <c r="AB407" s="427"/>
      <c r="AC407" s="427"/>
      <c r="AD407" s="427"/>
      <c r="AE407" s="427"/>
      <c r="AF407" s="427"/>
      <c r="AG407" s="427"/>
      <c r="AH407" s="427"/>
      <c r="AI407" s="428"/>
      <c r="AJ407" s="428"/>
      <c r="AK407" s="428"/>
      <c r="AL407" s="428"/>
      <c r="AM407" s="428"/>
      <c r="AN407" s="428"/>
      <c r="AO407" s="428"/>
      <c r="AP407" s="428"/>
      <c r="AQ407" s="419"/>
      <c r="AR407" s="419"/>
      <c r="AS407" s="419"/>
      <c r="AT407" s="419"/>
      <c r="AU407" s="419"/>
      <c r="AV407" s="419"/>
      <c r="AW407" s="419"/>
      <c r="AX407" s="419"/>
      <c r="AY407" s="419"/>
      <c r="AZ407" s="419"/>
      <c r="BA407" s="419"/>
      <c r="BB407" s="419"/>
      <c r="BC407" s="419"/>
      <c r="BD407" s="419"/>
      <c r="BE407" s="419"/>
      <c r="BF407" s="419"/>
      <c r="BG407" s="419"/>
      <c r="BH407" s="419"/>
      <c r="BI407" s="419"/>
      <c r="BJ407" s="419"/>
      <c r="BK407" s="419"/>
      <c r="BL407" s="419"/>
      <c r="BM407" s="419"/>
      <c r="BN407" s="419"/>
      <c r="BO407" s="419"/>
      <c r="BP407" s="419"/>
      <c r="BQ407" s="419"/>
      <c r="BR407" s="419"/>
      <c r="BS407" s="419"/>
      <c r="BT407" s="419"/>
      <c r="BU407" s="419"/>
      <c r="BV407" s="419"/>
      <c r="BW407" s="419"/>
      <c r="BX407" s="419"/>
      <c r="BY407" s="419"/>
      <c r="BZ407" s="419"/>
      <c r="CA407" s="419"/>
      <c r="CB407" s="419"/>
      <c r="CC407" s="419"/>
      <c r="CD407" s="419"/>
      <c r="CE407" s="419"/>
      <c r="CF407" s="419"/>
      <c r="CG407" s="419"/>
      <c r="CH407" s="419"/>
      <c r="CI407" s="419"/>
      <c r="CJ407" s="419"/>
      <c r="CK407" s="419"/>
      <c r="CL407" s="419"/>
      <c r="CM407" s="419"/>
      <c r="CN407" s="419"/>
      <c r="CO407" s="419"/>
      <c r="CP407" s="419"/>
      <c r="CQ407" s="419"/>
      <c r="CR407" s="419"/>
      <c r="CS407" s="419"/>
    </row>
    <row r="408" spans="1:97">
      <c r="A408" s="419"/>
      <c r="B408" s="419"/>
      <c r="C408" s="419"/>
      <c r="D408" s="419"/>
      <c r="E408" s="419"/>
      <c r="F408" s="419"/>
      <c r="G408" s="419"/>
      <c r="H408" s="419"/>
      <c r="I408" s="419"/>
      <c r="J408" s="419"/>
      <c r="K408" s="419"/>
      <c r="L408" s="419"/>
      <c r="M408" s="419"/>
      <c r="N408" s="503"/>
      <c r="O408" s="503"/>
      <c r="P408" s="503"/>
      <c r="Q408" s="503"/>
      <c r="R408" s="503"/>
      <c r="S408" s="503"/>
      <c r="T408" s="426"/>
      <c r="U408" s="419"/>
      <c r="V408" s="419"/>
      <c r="W408" s="419"/>
      <c r="X408" s="427"/>
      <c r="Y408" s="427"/>
      <c r="Z408" s="427"/>
      <c r="AA408" s="427"/>
      <c r="AB408" s="427"/>
      <c r="AC408" s="427"/>
      <c r="AD408" s="427"/>
      <c r="AE408" s="427"/>
      <c r="AF408" s="427"/>
      <c r="AG408" s="427"/>
      <c r="AH408" s="427"/>
      <c r="AI408" s="428"/>
      <c r="AJ408" s="428"/>
      <c r="AK408" s="428"/>
      <c r="AL408" s="428"/>
      <c r="AM408" s="428"/>
      <c r="AN408" s="428"/>
      <c r="AO408" s="428"/>
      <c r="AP408" s="428"/>
      <c r="AQ408" s="419"/>
      <c r="AR408" s="419"/>
      <c r="AS408" s="419"/>
      <c r="AT408" s="419"/>
      <c r="AU408" s="419"/>
      <c r="AV408" s="419"/>
      <c r="AW408" s="419"/>
      <c r="AX408" s="419"/>
      <c r="AY408" s="419"/>
      <c r="AZ408" s="419"/>
      <c r="BA408" s="419"/>
      <c r="BB408" s="419"/>
      <c r="BC408" s="419"/>
      <c r="BD408" s="419"/>
      <c r="BE408" s="419"/>
      <c r="BF408" s="419"/>
      <c r="BG408" s="419"/>
      <c r="BH408" s="419"/>
      <c r="BI408" s="419"/>
      <c r="BJ408" s="419"/>
      <c r="BK408" s="419"/>
      <c r="BL408" s="419"/>
      <c r="BM408" s="419"/>
      <c r="BN408" s="419"/>
      <c r="BO408" s="419"/>
      <c r="BP408" s="419"/>
      <c r="BQ408" s="419"/>
      <c r="BR408" s="419"/>
      <c r="BS408" s="419"/>
      <c r="BT408" s="419"/>
      <c r="BU408" s="419"/>
      <c r="BV408" s="419"/>
      <c r="BW408" s="419"/>
      <c r="BX408" s="419"/>
      <c r="BY408" s="419"/>
      <c r="BZ408" s="419"/>
      <c r="CA408" s="419"/>
      <c r="CB408" s="419"/>
      <c r="CC408" s="419"/>
      <c r="CD408" s="419"/>
      <c r="CE408" s="419"/>
      <c r="CF408" s="419"/>
      <c r="CG408" s="419"/>
      <c r="CH408" s="419"/>
      <c r="CI408" s="419"/>
      <c r="CJ408" s="419"/>
      <c r="CK408" s="419"/>
      <c r="CL408" s="419"/>
      <c r="CM408" s="419"/>
      <c r="CN408" s="419"/>
      <c r="CO408" s="419"/>
      <c r="CP408" s="419"/>
      <c r="CQ408" s="419"/>
      <c r="CR408" s="419"/>
      <c r="CS408" s="419"/>
    </row>
    <row r="409" spans="1:97">
      <c r="A409" s="419"/>
      <c r="B409" s="419"/>
      <c r="C409" s="419"/>
      <c r="D409" s="419"/>
      <c r="E409" s="419"/>
      <c r="F409" s="419"/>
      <c r="G409" s="419"/>
      <c r="H409" s="419"/>
      <c r="I409" s="419"/>
      <c r="J409" s="419"/>
      <c r="K409" s="419"/>
      <c r="L409" s="419"/>
      <c r="M409" s="419"/>
      <c r="N409" s="503"/>
      <c r="O409" s="503"/>
      <c r="P409" s="503"/>
      <c r="Q409" s="503"/>
      <c r="R409" s="503"/>
      <c r="S409" s="503"/>
      <c r="T409" s="426"/>
      <c r="U409" s="419"/>
      <c r="V409" s="419"/>
      <c r="W409" s="419"/>
      <c r="X409" s="427"/>
      <c r="Y409" s="427"/>
      <c r="Z409" s="427"/>
      <c r="AA409" s="427"/>
      <c r="AB409" s="427"/>
      <c r="AC409" s="427"/>
      <c r="AD409" s="427"/>
      <c r="AE409" s="427"/>
      <c r="AF409" s="427"/>
      <c r="AG409" s="427"/>
      <c r="AH409" s="427"/>
      <c r="AI409" s="428"/>
      <c r="AJ409" s="428"/>
      <c r="AK409" s="428"/>
      <c r="AL409" s="428"/>
      <c r="AM409" s="428"/>
      <c r="AN409" s="428"/>
      <c r="AO409" s="428"/>
      <c r="AP409" s="428"/>
      <c r="AQ409" s="419"/>
      <c r="AR409" s="419"/>
      <c r="AS409" s="419"/>
      <c r="AT409" s="419"/>
      <c r="AU409" s="419"/>
      <c r="AV409" s="419"/>
      <c r="AW409" s="419"/>
      <c r="AX409" s="419"/>
      <c r="AY409" s="419"/>
      <c r="AZ409" s="419"/>
      <c r="BA409" s="419"/>
      <c r="BB409" s="419"/>
      <c r="BC409" s="419"/>
      <c r="BD409" s="419"/>
      <c r="BE409" s="419"/>
      <c r="BF409" s="419"/>
      <c r="BG409" s="419"/>
      <c r="BH409" s="419"/>
      <c r="BI409" s="419"/>
      <c r="BJ409" s="419"/>
      <c r="BK409" s="419"/>
      <c r="BL409" s="419"/>
      <c r="BM409" s="419"/>
      <c r="BN409" s="419"/>
      <c r="BO409" s="419"/>
      <c r="BP409" s="419"/>
      <c r="BQ409" s="419"/>
      <c r="BR409" s="419"/>
      <c r="BS409" s="419"/>
      <c r="BT409" s="419"/>
      <c r="BU409" s="419"/>
      <c r="BV409" s="419"/>
      <c r="BW409" s="419"/>
      <c r="BX409" s="419"/>
      <c r="BY409" s="419"/>
      <c r="BZ409" s="419"/>
      <c r="CA409" s="419"/>
      <c r="CB409" s="419"/>
      <c r="CC409" s="419"/>
      <c r="CD409" s="419"/>
      <c r="CE409" s="419"/>
      <c r="CF409" s="419"/>
      <c r="CG409" s="419"/>
      <c r="CH409" s="419"/>
      <c r="CI409" s="419"/>
      <c r="CJ409" s="419"/>
      <c r="CK409" s="419"/>
      <c r="CL409" s="419"/>
      <c r="CM409" s="419"/>
      <c r="CN409" s="419"/>
      <c r="CO409" s="419"/>
      <c r="CP409" s="419"/>
      <c r="CQ409" s="419"/>
      <c r="CR409" s="419"/>
      <c r="CS409" s="419"/>
    </row>
    <row r="410" spans="1:97">
      <c r="A410" s="419"/>
      <c r="B410" s="419"/>
      <c r="C410" s="419"/>
      <c r="D410" s="419"/>
      <c r="E410" s="419"/>
      <c r="F410" s="419"/>
      <c r="G410" s="419"/>
      <c r="H410" s="419"/>
      <c r="I410" s="419"/>
      <c r="J410" s="419"/>
      <c r="K410" s="419"/>
      <c r="L410" s="419"/>
      <c r="M410" s="419"/>
      <c r="N410" s="503"/>
      <c r="O410" s="503"/>
      <c r="P410" s="503"/>
      <c r="Q410" s="503"/>
      <c r="R410" s="503"/>
      <c r="S410" s="503"/>
      <c r="T410" s="426"/>
      <c r="U410" s="419"/>
      <c r="V410" s="419"/>
      <c r="W410" s="419"/>
      <c r="X410" s="427"/>
      <c r="Y410" s="427"/>
      <c r="Z410" s="427"/>
      <c r="AA410" s="427"/>
      <c r="AB410" s="427"/>
      <c r="AC410" s="427"/>
      <c r="AD410" s="427"/>
      <c r="AE410" s="427"/>
      <c r="AF410" s="427"/>
      <c r="AG410" s="427"/>
      <c r="AH410" s="427"/>
      <c r="AI410" s="428"/>
      <c r="AJ410" s="428"/>
      <c r="AK410" s="428"/>
      <c r="AL410" s="428"/>
      <c r="AM410" s="428"/>
      <c r="AN410" s="428"/>
      <c r="AO410" s="428"/>
      <c r="AP410" s="428"/>
      <c r="AQ410" s="419"/>
      <c r="AR410" s="419"/>
      <c r="AS410" s="419"/>
      <c r="AT410" s="419"/>
      <c r="AU410" s="419"/>
      <c r="AV410" s="419"/>
      <c r="AW410" s="419"/>
      <c r="AX410" s="419"/>
      <c r="AY410" s="419"/>
      <c r="AZ410" s="419"/>
      <c r="BA410" s="419"/>
      <c r="BB410" s="419"/>
      <c r="BC410" s="419"/>
      <c r="BD410" s="419"/>
      <c r="BE410" s="419"/>
      <c r="BF410" s="419"/>
      <c r="BG410" s="419"/>
      <c r="BH410" s="419"/>
      <c r="BI410" s="419"/>
      <c r="BJ410" s="419"/>
      <c r="BK410" s="419"/>
      <c r="BL410" s="419"/>
      <c r="BM410" s="419"/>
      <c r="BN410" s="419"/>
      <c r="BO410" s="419"/>
      <c r="BP410" s="419"/>
      <c r="BQ410" s="419"/>
      <c r="BR410" s="419"/>
      <c r="BS410" s="419"/>
      <c r="BT410" s="419"/>
      <c r="BU410" s="419"/>
      <c r="BV410" s="419"/>
      <c r="BW410" s="419"/>
      <c r="BX410" s="419"/>
      <c r="BY410" s="419"/>
      <c r="BZ410" s="419"/>
      <c r="CA410" s="419"/>
      <c r="CB410" s="419"/>
      <c r="CC410" s="419"/>
      <c r="CD410" s="419"/>
      <c r="CE410" s="419"/>
      <c r="CF410" s="419"/>
      <c r="CG410" s="419"/>
      <c r="CH410" s="419"/>
      <c r="CI410" s="419"/>
      <c r="CJ410" s="419"/>
      <c r="CK410" s="419"/>
      <c r="CL410" s="419"/>
      <c r="CM410" s="419"/>
      <c r="CN410" s="419"/>
      <c r="CO410" s="419"/>
      <c r="CP410" s="419"/>
      <c r="CQ410" s="419"/>
      <c r="CR410" s="419"/>
      <c r="CS410" s="419"/>
    </row>
    <row r="411" spans="1:97">
      <c r="A411" s="419"/>
      <c r="B411" s="419"/>
      <c r="C411" s="419"/>
      <c r="D411" s="419"/>
      <c r="E411" s="419"/>
      <c r="F411" s="419"/>
      <c r="G411" s="419"/>
      <c r="H411" s="419"/>
      <c r="I411" s="419"/>
      <c r="J411" s="419"/>
      <c r="K411" s="419"/>
      <c r="L411" s="419"/>
      <c r="M411" s="419"/>
      <c r="N411" s="503"/>
      <c r="O411" s="503"/>
      <c r="P411" s="503"/>
      <c r="Q411" s="503"/>
      <c r="R411" s="503"/>
      <c r="S411" s="503"/>
      <c r="T411" s="426"/>
      <c r="U411" s="419"/>
      <c r="V411" s="419"/>
      <c r="W411" s="419"/>
      <c r="X411" s="427"/>
      <c r="Y411" s="427"/>
      <c r="Z411" s="427"/>
      <c r="AA411" s="427"/>
      <c r="AB411" s="427"/>
      <c r="AC411" s="427"/>
      <c r="AD411" s="427"/>
      <c r="AE411" s="427"/>
      <c r="AF411" s="427"/>
      <c r="AG411" s="427"/>
      <c r="AH411" s="427"/>
      <c r="AI411" s="428"/>
      <c r="AJ411" s="428"/>
      <c r="AK411" s="428"/>
      <c r="AL411" s="428"/>
      <c r="AM411" s="428"/>
      <c r="AN411" s="428"/>
      <c r="AO411" s="428"/>
      <c r="AP411" s="428"/>
      <c r="AQ411" s="419"/>
      <c r="AR411" s="419"/>
      <c r="AS411" s="419"/>
      <c r="AT411" s="419"/>
      <c r="AU411" s="419"/>
      <c r="AV411" s="419"/>
      <c r="AW411" s="419"/>
      <c r="AX411" s="419"/>
      <c r="AY411" s="419"/>
      <c r="AZ411" s="419"/>
      <c r="BA411" s="419"/>
      <c r="BB411" s="419"/>
      <c r="BC411" s="419"/>
      <c r="BD411" s="419"/>
      <c r="BE411" s="419"/>
      <c r="BF411" s="419"/>
      <c r="BG411" s="419"/>
      <c r="BH411" s="419"/>
      <c r="BI411" s="419"/>
      <c r="BJ411" s="419"/>
      <c r="BK411" s="419"/>
      <c r="BL411" s="419"/>
      <c r="BM411" s="419"/>
      <c r="BN411" s="419"/>
      <c r="BO411" s="419"/>
      <c r="BP411" s="419"/>
      <c r="BQ411" s="419"/>
      <c r="BR411" s="419"/>
      <c r="BS411" s="419"/>
      <c r="BT411" s="419"/>
      <c r="BU411" s="419"/>
      <c r="BV411" s="419"/>
      <c r="BW411" s="419"/>
      <c r="BX411" s="419"/>
      <c r="BY411" s="419"/>
      <c r="BZ411" s="419"/>
      <c r="CA411" s="419"/>
      <c r="CB411" s="419"/>
      <c r="CC411" s="419"/>
      <c r="CD411" s="419"/>
      <c r="CE411" s="419"/>
      <c r="CF411" s="419"/>
      <c r="CG411" s="419"/>
      <c r="CH411" s="419"/>
      <c r="CI411" s="419"/>
      <c r="CJ411" s="419"/>
      <c r="CK411" s="419"/>
      <c r="CL411" s="419"/>
      <c r="CM411" s="419"/>
      <c r="CN411" s="419"/>
      <c r="CO411" s="419"/>
      <c r="CP411" s="419"/>
      <c r="CQ411" s="419"/>
      <c r="CR411" s="419"/>
      <c r="CS411" s="419"/>
    </row>
    <row r="412" spans="1:97">
      <c r="A412" s="419"/>
      <c r="B412" s="419"/>
      <c r="C412" s="419"/>
      <c r="D412" s="419"/>
      <c r="E412" s="419"/>
      <c r="F412" s="419"/>
      <c r="G412" s="419"/>
      <c r="H412" s="419"/>
      <c r="I412" s="419"/>
      <c r="J412" s="419"/>
      <c r="K412" s="419"/>
      <c r="L412" s="419"/>
      <c r="M412" s="419"/>
      <c r="N412" s="503"/>
      <c r="O412" s="503"/>
      <c r="P412" s="503"/>
      <c r="Q412" s="503"/>
      <c r="R412" s="503"/>
      <c r="S412" s="503"/>
      <c r="T412" s="426"/>
      <c r="U412" s="419"/>
      <c r="V412" s="419"/>
      <c r="W412" s="419"/>
      <c r="X412" s="427"/>
      <c r="Y412" s="427"/>
      <c r="Z412" s="427"/>
      <c r="AA412" s="427"/>
      <c r="AB412" s="427"/>
      <c r="AC412" s="427"/>
      <c r="AD412" s="427"/>
      <c r="AE412" s="427"/>
      <c r="AF412" s="427"/>
      <c r="AG412" s="427"/>
      <c r="AH412" s="427"/>
      <c r="AI412" s="428"/>
      <c r="AJ412" s="428"/>
      <c r="AK412" s="428"/>
      <c r="AL412" s="428"/>
      <c r="AM412" s="428"/>
      <c r="AN412" s="428"/>
      <c r="AO412" s="428"/>
      <c r="AP412" s="428"/>
      <c r="AQ412" s="419"/>
      <c r="AR412" s="419"/>
      <c r="AS412" s="419"/>
      <c r="AT412" s="419"/>
      <c r="AU412" s="419"/>
      <c r="AV412" s="419"/>
      <c r="AW412" s="419"/>
      <c r="AX412" s="419"/>
      <c r="AY412" s="419"/>
      <c r="AZ412" s="419"/>
      <c r="BA412" s="419"/>
      <c r="BB412" s="419"/>
      <c r="BC412" s="419"/>
      <c r="BD412" s="419"/>
      <c r="BE412" s="419"/>
      <c r="BF412" s="419"/>
      <c r="BG412" s="419"/>
      <c r="BH412" s="419"/>
      <c r="BI412" s="419"/>
      <c r="BJ412" s="419"/>
      <c r="BK412" s="419"/>
      <c r="BL412" s="419"/>
      <c r="BM412" s="419"/>
      <c r="BN412" s="419"/>
      <c r="BO412" s="419"/>
      <c r="BP412" s="419"/>
      <c r="BQ412" s="419"/>
      <c r="BR412" s="419"/>
      <c r="BS412" s="419"/>
      <c r="BT412" s="419"/>
      <c r="BU412" s="419"/>
      <c r="BV412" s="419"/>
      <c r="BW412" s="419"/>
      <c r="BX412" s="419"/>
      <c r="BY412" s="419"/>
      <c r="BZ412" s="419"/>
      <c r="CA412" s="419"/>
      <c r="CB412" s="419"/>
      <c r="CC412" s="419"/>
      <c r="CD412" s="419"/>
      <c r="CE412" s="419"/>
      <c r="CF412" s="419"/>
      <c r="CG412" s="419"/>
      <c r="CH412" s="419"/>
      <c r="CI412" s="419"/>
      <c r="CJ412" s="419"/>
      <c r="CK412" s="419"/>
      <c r="CL412" s="419"/>
      <c r="CM412" s="419"/>
      <c r="CN412" s="419"/>
      <c r="CO412" s="419"/>
      <c r="CP412" s="419"/>
      <c r="CQ412" s="419"/>
      <c r="CR412" s="419"/>
      <c r="CS412" s="419"/>
    </row>
    <row r="413" spans="1:97">
      <c r="A413" s="419"/>
      <c r="B413" s="419"/>
      <c r="C413" s="419"/>
      <c r="D413" s="419"/>
      <c r="E413" s="419"/>
      <c r="F413" s="419"/>
      <c r="G413" s="419"/>
      <c r="H413" s="419"/>
      <c r="I413" s="419"/>
      <c r="J413" s="419"/>
      <c r="K413" s="419"/>
      <c r="L413" s="419"/>
      <c r="M413" s="419"/>
      <c r="N413" s="503"/>
      <c r="O413" s="503"/>
      <c r="P413" s="503"/>
      <c r="Q413" s="503"/>
      <c r="R413" s="503"/>
      <c r="S413" s="503"/>
      <c r="T413" s="426"/>
      <c r="U413" s="419"/>
      <c r="V413" s="419"/>
      <c r="W413" s="419"/>
      <c r="X413" s="427"/>
      <c r="Y413" s="427"/>
      <c r="Z413" s="427"/>
      <c r="AA413" s="427"/>
      <c r="AB413" s="427"/>
      <c r="AC413" s="427"/>
      <c r="AD413" s="427"/>
      <c r="AE413" s="427"/>
      <c r="AF413" s="427"/>
      <c r="AG413" s="427"/>
      <c r="AH413" s="427"/>
      <c r="AI413" s="428"/>
      <c r="AJ413" s="428"/>
      <c r="AK413" s="428"/>
      <c r="AL413" s="428"/>
      <c r="AM413" s="428"/>
      <c r="AN413" s="428"/>
      <c r="AO413" s="428"/>
      <c r="AP413" s="428"/>
      <c r="AQ413" s="419"/>
      <c r="AR413" s="419"/>
      <c r="AS413" s="419"/>
      <c r="AT413" s="419"/>
      <c r="AU413" s="419"/>
      <c r="AV413" s="419"/>
      <c r="AW413" s="419"/>
      <c r="AX413" s="419"/>
      <c r="AY413" s="419"/>
      <c r="AZ413" s="419"/>
      <c r="BA413" s="419"/>
      <c r="BB413" s="419"/>
      <c r="BC413" s="419"/>
      <c r="BD413" s="419"/>
      <c r="BE413" s="419"/>
      <c r="BF413" s="419"/>
      <c r="BG413" s="419"/>
      <c r="BH413" s="419"/>
      <c r="BI413" s="419"/>
      <c r="BJ413" s="419"/>
      <c r="BK413" s="419"/>
      <c r="BL413" s="419"/>
      <c r="BM413" s="419"/>
      <c r="BN413" s="419"/>
      <c r="BO413" s="419"/>
      <c r="BP413" s="419"/>
      <c r="BQ413" s="419"/>
      <c r="BR413" s="419"/>
      <c r="BS413" s="419"/>
      <c r="BT413" s="419"/>
      <c r="BU413" s="419"/>
      <c r="BV413" s="419"/>
      <c r="BW413" s="419"/>
      <c r="BX413" s="419"/>
      <c r="BY413" s="419"/>
      <c r="BZ413" s="419"/>
      <c r="CA413" s="419"/>
      <c r="CB413" s="419"/>
      <c r="CC413" s="419"/>
      <c r="CD413" s="419"/>
      <c r="CE413" s="419"/>
      <c r="CF413" s="419"/>
      <c r="CG413" s="419"/>
      <c r="CH413" s="419"/>
      <c r="CI413" s="419"/>
      <c r="CJ413" s="419"/>
      <c r="CK413" s="419"/>
      <c r="CL413" s="419"/>
      <c r="CM413" s="419"/>
      <c r="CN413" s="419"/>
      <c r="CO413" s="419"/>
      <c r="CP413" s="419"/>
      <c r="CQ413" s="419"/>
      <c r="CR413" s="419"/>
      <c r="CS413" s="419"/>
    </row>
    <row r="414" spans="1:97">
      <c r="A414" s="419"/>
      <c r="B414" s="419"/>
      <c r="C414" s="419"/>
      <c r="D414" s="419"/>
      <c r="E414" s="419"/>
      <c r="F414" s="419"/>
      <c r="G414" s="419"/>
      <c r="H414" s="419"/>
      <c r="I414" s="419"/>
      <c r="J414" s="419"/>
      <c r="K414" s="419"/>
      <c r="L414" s="419"/>
      <c r="M414" s="419"/>
      <c r="N414" s="503"/>
      <c r="O414" s="503"/>
      <c r="P414" s="503"/>
      <c r="Q414" s="503"/>
      <c r="R414" s="503"/>
      <c r="S414" s="503"/>
      <c r="T414" s="426"/>
      <c r="U414" s="419"/>
      <c r="V414" s="419"/>
      <c r="W414" s="419"/>
      <c r="X414" s="427"/>
      <c r="Y414" s="427"/>
      <c r="Z414" s="427"/>
      <c r="AA414" s="427"/>
      <c r="AB414" s="427"/>
      <c r="AC414" s="427"/>
      <c r="AD414" s="427"/>
      <c r="AE414" s="427"/>
      <c r="AF414" s="427"/>
      <c r="AG414" s="427"/>
      <c r="AH414" s="427"/>
      <c r="AI414" s="428"/>
      <c r="AJ414" s="428"/>
      <c r="AK414" s="428"/>
      <c r="AL414" s="428"/>
      <c r="AM414" s="428"/>
      <c r="AN414" s="428"/>
      <c r="AO414" s="428"/>
      <c r="AP414" s="428"/>
      <c r="AQ414" s="419"/>
      <c r="AR414" s="419"/>
      <c r="AS414" s="419"/>
      <c r="AT414" s="419"/>
      <c r="AU414" s="419"/>
      <c r="AV414" s="419"/>
      <c r="AW414" s="419"/>
      <c r="AX414" s="419"/>
      <c r="AY414" s="419"/>
      <c r="AZ414" s="419"/>
      <c r="BA414" s="419"/>
      <c r="BB414" s="419"/>
      <c r="BC414" s="419"/>
      <c r="BD414" s="419"/>
      <c r="BE414" s="419"/>
      <c r="BF414" s="419"/>
      <c r="BG414" s="419"/>
      <c r="BH414" s="419"/>
      <c r="BI414" s="419"/>
      <c r="BJ414" s="419"/>
      <c r="BK414" s="419"/>
      <c r="BL414" s="419"/>
      <c r="BM414" s="419"/>
      <c r="BN414" s="419"/>
      <c r="BO414" s="419"/>
      <c r="BP414" s="419"/>
      <c r="BQ414" s="419"/>
      <c r="BR414" s="419"/>
      <c r="BS414" s="419"/>
      <c r="BT414" s="419"/>
      <c r="BU414" s="419"/>
      <c r="BV414" s="419"/>
      <c r="BW414" s="419"/>
      <c r="BX414" s="419"/>
      <c r="BY414" s="419"/>
      <c r="BZ414" s="419"/>
      <c r="CA414" s="419"/>
      <c r="CB414" s="419"/>
      <c r="CC414" s="419"/>
      <c r="CD414" s="419"/>
      <c r="CE414" s="419"/>
      <c r="CF414" s="419"/>
      <c r="CG414" s="419"/>
      <c r="CH414" s="419"/>
      <c r="CI414" s="419"/>
      <c r="CJ414" s="419"/>
      <c r="CK414" s="419"/>
      <c r="CL414" s="419"/>
      <c r="CM414" s="419"/>
      <c r="CN414" s="419"/>
      <c r="CO414" s="419"/>
      <c r="CP414" s="419"/>
      <c r="CQ414" s="419"/>
      <c r="CR414" s="419"/>
      <c r="CS414" s="419"/>
    </row>
    <row r="415" spans="1:97">
      <c r="A415" s="419"/>
      <c r="B415" s="419"/>
      <c r="C415" s="419"/>
      <c r="D415" s="419"/>
      <c r="E415" s="419"/>
      <c r="F415" s="419"/>
      <c r="G415" s="419"/>
      <c r="H415" s="419"/>
      <c r="I415" s="419"/>
      <c r="J415" s="419"/>
      <c r="K415" s="419"/>
      <c r="L415" s="419"/>
      <c r="M415" s="419"/>
      <c r="N415" s="503"/>
      <c r="O415" s="503"/>
      <c r="P415" s="503"/>
      <c r="Q415" s="503"/>
      <c r="R415" s="503"/>
      <c r="S415" s="503"/>
      <c r="T415" s="426"/>
      <c r="U415" s="419"/>
      <c r="V415" s="419"/>
      <c r="W415" s="419"/>
      <c r="X415" s="427"/>
      <c r="Y415" s="427"/>
      <c r="Z415" s="427"/>
      <c r="AA415" s="427"/>
      <c r="AB415" s="427"/>
      <c r="AC415" s="427"/>
      <c r="AD415" s="427"/>
      <c r="AE415" s="427"/>
      <c r="AF415" s="427"/>
      <c r="AG415" s="427"/>
      <c r="AH415" s="427"/>
      <c r="AI415" s="428"/>
      <c r="AJ415" s="428"/>
      <c r="AK415" s="428"/>
      <c r="AL415" s="428"/>
      <c r="AM415" s="428"/>
      <c r="AN415" s="428"/>
      <c r="AO415" s="428"/>
      <c r="AP415" s="428"/>
      <c r="AQ415" s="419"/>
      <c r="AR415" s="419"/>
      <c r="AS415" s="419"/>
      <c r="AT415" s="419"/>
      <c r="AU415" s="419"/>
      <c r="AV415" s="419"/>
      <c r="AW415" s="419"/>
      <c r="AX415" s="419"/>
      <c r="AY415" s="419"/>
      <c r="AZ415" s="419"/>
      <c r="BA415" s="419"/>
      <c r="BB415" s="419"/>
      <c r="BC415" s="419"/>
      <c r="BD415" s="419"/>
      <c r="BE415" s="419"/>
      <c r="BF415" s="419"/>
      <c r="BG415" s="419"/>
      <c r="BH415" s="419"/>
      <c r="BI415" s="419"/>
      <c r="BJ415" s="419"/>
      <c r="BK415" s="419"/>
      <c r="BL415" s="419"/>
      <c r="BM415" s="419"/>
      <c r="BN415" s="419"/>
      <c r="BO415" s="419"/>
      <c r="BP415" s="419"/>
      <c r="BQ415" s="419"/>
      <c r="BR415" s="419"/>
      <c r="BS415" s="419"/>
      <c r="BT415" s="419"/>
      <c r="BU415" s="419"/>
      <c r="BV415" s="419"/>
      <c r="BW415" s="419"/>
      <c r="BX415" s="419"/>
      <c r="BY415" s="419"/>
      <c r="BZ415" s="419"/>
      <c r="CA415" s="419"/>
      <c r="CB415" s="419"/>
      <c r="CC415" s="419"/>
      <c r="CD415" s="419"/>
      <c r="CE415" s="419"/>
      <c r="CF415" s="419"/>
      <c r="CG415" s="419"/>
      <c r="CH415" s="419"/>
      <c r="CI415" s="419"/>
      <c r="CJ415" s="419"/>
      <c r="CK415" s="419"/>
      <c r="CL415" s="419"/>
      <c r="CM415" s="419"/>
      <c r="CN415" s="419"/>
      <c r="CO415" s="419"/>
      <c r="CP415" s="419"/>
      <c r="CQ415" s="419"/>
      <c r="CR415" s="419"/>
      <c r="CS415" s="419"/>
    </row>
    <row r="416" spans="1:97">
      <c r="A416" s="419"/>
      <c r="B416" s="419"/>
      <c r="C416" s="419"/>
      <c r="D416" s="419"/>
      <c r="E416" s="419"/>
      <c r="F416" s="419"/>
      <c r="G416" s="419"/>
      <c r="H416" s="419"/>
      <c r="I416" s="419"/>
      <c r="J416" s="419"/>
      <c r="K416" s="419"/>
      <c r="L416" s="419"/>
      <c r="M416" s="419"/>
      <c r="N416" s="503"/>
      <c r="O416" s="503"/>
      <c r="P416" s="503"/>
      <c r="Q416" s="503"/>
      <c r="R416" s="503"/>
      <c r="S416" s="503"/>
      <c r="T416" s="426"/>
      <c r="U416" s="419"/>
      <c r="V416" s="419"/>
      <c r="W416" s="419"/>
      <c r="X416" s="427"/>
      <c r="Y416" s="427"/>
      <c r="Z416" s="427"/>
      <c r="AA416" s="427"/>
      <c r="AB416" s="427"/>
      <c r="AC416" s="427"/>
      <c r="AD416" s="427"/>
      <c r="AE416" s="427"/>
      <c r="AF416" s="427"/>
      <c r="AG416" s="427"/>
      <c r="AH416" s="427"/>
      <c r="AI416" s="428"/>
      <c r="AJ416" s="428"/>
      <c r="AK416" s="428"/>
      <c r="AL416" s="428"/>
      <c r="AM416" s="428"/>
      <c r="AN416" s="428"/>
      <c r="AO416" s="428"/>
      <c r="AP416" s="428"/>
      <c r="AQ416" s="419"/>
      <c r="AR416" s="419"/>
      <c r="AS416" s="419"/>
      <c r="AT416" s="419"/>
      <c r="AU416" s="419"/>
      <c r="AV416" s="419"/>
      <c r="AW416" s="419"/>
      <c r="AX416" s="419"/>
      <c r="AY416" s="419"/>
      <c r="AZ416" s="419"/>
      <c r="BA416" s="419"/>
      <c r="BB416" s="419"/>
      <c r="BC416" s="419"/>
      <c r="BD416" s="419"/>
      <c r="BE416" s="419"/>
      <c r="BF416" s="419"/>
      <c r="BG416" s="419"/>
      <c r="BH416" s="419"/>
      <c r="BI416" s="419"/>
      <c r="BJ416" s="419"/>
      <c r="BK416" s="419"/>
      <c r="BL416" s="419"/>
      <c r="BM416" s="419"/>
      <c r="BN416" s="419"/>
      <c r="BO416" s="419"/>
      <c r="BP416" s="419"/>
      <c r="BQ416" s="419"/>
      <c r="BR416" s="419"/>
      <c r="BS416" s="419"/>
      <c r="BT416" s="419"/>
      <c r="BU416" s="419"/>
      <c r="BV416" s="419"/>
      <c r="BW416" s="419"/>
      <c r="BX416" s="419"/>
      <c r="BY416" s="419"/>
      <c r="BZ416" s="419"/>
      <c r="CA416" s="419"/>
      <c r="CB416" s="419"/>
      <c r="CC416" s="419"/>
      <c r="CD416" s="419"/>
      <c r="CE416" s="419"/>
      <c r="CF416" s="419"/>
      <c r="CG416" s="419"/>
      <c r="CH416" s="419"/>
      <c r="CI416" s="419"/>
      <c r="CJ416" s="419"/>
      <c r="CK416" s="419"/>
      <c r="CL416" s="419"/>
      <c r="CM416" s="419"/>
      <c r="CN416" s="419"/>
      <c r="CO416" s="419"/>
      <c r="CP416" s="419"/>
      <c r="CQ416" s="419"/>
      <c r="CR416" s="419"/>
      <c r="CS416" s="419"/>
    </row>
    <row r="417" spans="1:97">
      <c r="A417" s="419"/>
      <c r="B417" s="419"/>
      <c r="C417" s="419"/>
      <c r="D417" s="419"/>
      <c r="E417" s="419"/>
      <c r="F417" s="419"/>
      <c r="G417" s="419"/>
      <c r="H417" s="419"/>
      <c r="I417" s="419"/>
      <c r="J417" s="419"/>
      <c r="K417" s="419"/>
      <c r="L417" s="419"/>
      <c r="M417" s="419"/>
      <c r="N417" s="503"/>
      <c r="O417" s="503"/>
      <c r="P417" s="503"/>
      <c r="Q417" s="503"/>
      <c r="R417" s="503"/>
      <c r="S417" s="503"/>
      <c r="T417" s="426"/>
      <c r="U417" s="419"/>
      <c r="V417" s="419"/>
      <c r="W417" s="419"/>
      <c r="X417" s="427"/>
      <c r="Y417" s="427"/>
      <c r="Z417" s="427"/>
      <c r="AA417" s="427"/>
      <c r="AB417" s="427"/>
      <c r="AC417" s="427"/>
      <c r="AD417" s="427"/>
      <c r="AE417" s="427"/>
      <c r="AF417" s="427"/>
      <c r="AG417" s="427"/>
      <c r="AH417" s="427"/>
      <c r="AI417" s="428"/>
      <c r="AJ417" s="428"/>
      <c r="AK417" s="428"/>
      <c r="AL417" s="428"/>
      <c r="AM417" s="428"/>
      <c r="AN417" s="428"/>
      <c r="AO417" s="428"/>
      <c r="AP417" s="428"/>
      <c r="AQ417" s="419"/>
      <c r="AR417" s="419"/>
      <c r="AS417" s="419"/>
      <c r="AT417" s="419"/>
      <c r="AU417" s="419"/>
      <c r="AV417" s="419"/>
      <c r="AW417" s="419"/>
      <c r="AX417" s="419"/>
      <c r="AY417" s="419"/>
      <c r="AZ417" s="419"/>
      <c r="BA417" s="419"/>
      <c r="BB417" s="419"/>
      <c r="BC417" s="419"/>
      <c r="BD417" s="419"/>
      <c r="BE417" s="419"/>
      <c r="BF417" s="419"/>
      <c r="BG417" s="419"/>
      <c r="BH417" s="419"/>
      <c r="BI417" s="419"/>
      <c r="BJ417" s="419"/>
      <c r="BK417" s="419"/>
      <c r="BL417" s="419"/>
      <c r="BM417" s="419"/>
      <c r="BN417" s="419"/>
      <c r="BO417" s="419"/>
      <c r="BP417" s="419"/>
      <c r="BQ417" s="419"/>
      <c r="BR417" s="419"/>
      <c r="BS417" s="419"/>
      <c r="BT417" s="419"/>
      <c r="BU417" s="419"/>
      <c r="BV417" s="419"/>
      <c r="BW417" s="419"/>
      <c r="BX417" s="419"/>
      <c r="BY417" s="419"/>
      <c r="BZ417" s="419"/>
      <c r="CA417" s="419"/>
      <c r="CB417" s="419"/>
      <c r="CC417" s="419"/>
      <c r="CD417" s="419"/>
      <c r="CE417" s="419"/>
      <c r="CF417" s="419"/>
      <c r="CG417" s="419"/>
      <c r="CH417" s="419"/>
      <c r="CI417" s="419"/>
      <c r="CJ417" s="419"/>
      <c r="CK417" s="419"/>
      <c r="CL417" s="419"/>
      <c r="CM417" s="419"/>
      <c r="CN417" s="419"/>
      <c r="CO417" s="419"/>
      <c r="CP417" s="419"/>
      <c r="CQ417" s="419"/>
      <c r="CR417" s="419"/>
      <c r="CS417" s="419"/>
    </row>
    <row r="418" spans="1:97">
      <c r="A418" s="419"/>
      <c r="B418" s="419"/>
      <c r="C418" s="419"/>
      <c r="D418" s="419"/>
      <c r="E418" s="419"/>
      <c r="F418" s="419"/>
      <c r="G418" s="419"/>
      <c r="H418" s="419"/>
      <c r="I418" s="419"/>
      <c r="J418" s="419"/>
      <c r="K418" s="419"/>
      <c r="L418" s="419"/>
      <c r="M418" s="419"/>
      <c r="N418" s="503"/>
      <c r="O418" s="503"/>
      <c r="P418" s="503"/>
      <c r="Q418" s="503"/>
      <c r="R418" s="503"/>
      <c r="S418" s="503"/>
      <c r="T418" s="426"/>
      <c r="U418" s="419"/>
      <c r="V418" s="419"/>
      <c r="W418" s="419"/>
      <c r="X418" s="427"/>
      <c r="Y418" s="427"/>
      <c r="Z418" s="427"/>
      <c r="AA418" s="427"/>
      <c r="AB418" s="427"/>
      <c r="AC418" s="427"/>
      <c r="AD418" s="427"/>
      <c r="AE418" s="427"/>
      <c r="AF418" s="427"/>
      <c r="AG418" s="427"/>
      <c r="AH418" s="427"/>
      <c r="AI418" s="428"/>
      <c r="AJ418" s="428"/>
      <c r="AK418" s="428"/>
      <c r="AL418" s="428"/>
      <c r="AM418" s="428"/>
      <c r="AN418" s="428"/>
      <c r="AO418" s="428"/>
      <c r="AP418" s="428"/>
      <c r="AQ418" s="419"/>
      <c r="AR418" s="419"/>
      <c r="AS418" s="419"/>
      <c r="AT418" s="419"/>
      <c r="AU418" s="419"/>
      <c r="AV418" s="419"/>
      <c r="AW418" s="419"/>
      <c r="AX418" s="419"/>
      <c r="AY418" s="419"/>
      <c r="AZ418" s="419"/>
      <c r="BA418" s="419"/>
      <c r="BB418" s="419"/>
      <c r="BC418" s="419"/>
      <c r="BD418" s="419"/>
      <c r="BE418" s="419"/>
      <c r="BF418" s="419"/>
      <c r="BG418" s="419"/>
      <c r="BH418" s="419"/>
      <c r="BI418" s="419"/>
      <c r="BJ418" s="419"/>
      <c r="BK418" s="419"/>
      <c r="BL418" s="419"/>
      <c r="BM418" s="419"/>
      <c r="BN418" s="419"/>
      <c r="BO418" s="419"/>
      <c r="BP418" s="419"/>
      <c r="BQ418" s="419"/>
      <c r="BR418" s="419"/>
      <c r="BS418" s="419"/>
      <c r="BT418" s="419"/>
      <c r="BU418" s="419"/>
      <c r="BV418" s="419"/>
      <c r="BW418" s="419"/>
      <c r="BX418" s="419"/>
      <c r="BY418" s="419"/>
      <c r="BZ418" s="419"/>
      <c r="CA418" s="419"/>
      <c r="CB418" s="419"/>
      <c r="CC418" s="419"/>
      <c r="CD418" s="419"/>
      <c r="CE418" s="419"/>
      <c r="CF418" s="419"/>
      <c r="CG418" s="419"/>
      <c r="CH418" s="419"/>
      <c r="CI418" s="419"/>
      <c r="CJ418" s="419"/>
      <c r="CK418" s="419"/>
      <c r="CL418" s="419"/>
      <c r="CM418" s="419"/>
      <c r="CN418" s="419"/>
      <c r="CO418" s="419"/>
      <c r="CP418" s="419"/>
      <c r="CQ418" s="419"/>
      <c r="CR418" s="419"/>
      <c r="CS418" s="419"/>
    </row>
    <row r="419" spans="1:97">
      <c r="A419" s="419"/>
      <c r="B419" s="419"/>
      <c r="C419" s="419"/>
      <c r="D419" s="419"/>
      <c r="E419" s="419"/>
      <c r="F419" s="419"/>
      <c r="G419" s="419"/>
      <c r="H419" s="419"/>
      <c r="I419" s="419"/>
      <c r="J419" s="419"/>
      <c r="K419" s="419"/>
      <c r="L419" s="419"/>
      <c r="M419" s="419"/>
      <c r="N419" s="503"/>
      <c r="O419" s="503"/>
      <c r="P419" s="503"/>
      <c r="Q419" s="503"/>
      <c r="R419" s="503"/>
      <c r="S419" s="503"/>
      <c r="T419" s="426"/>
      <c r="U419" s="419"/>
      <c r="V419" s="419"/>
      <c r="W419" s="419"/>
      <c r="X419" s="427"/>
      <c r="Y419" s="427"/>
      <c r="Z419" s="427"/>
      <c r="AA419" s="427"/>
      <c r="AB419" s="427"/>
      <c r="AC419" s="427"/>
      <c r="AD419" s="427"/>
      <c r="AE419" s="427"/>
      <c r="AF419" s="427"/>
      <c r="AG419" s="427"/>
      <c r="AH419" s="427"/>
      <c r="AI419" s="428"/>
      <c r="AJ419" s="428"/>
      <c r="AK419" s="428"/>
      <c r="AL419" s="428"/>
      <c r="AM419" s="428"/>
      <c r="AN419" s="428"/>
      <c r="AO419" s="428"/>
      <c r="AP419" s="428"/>
      <c r="AQ419" s="419"/>
      <c r="AR419" s="419"/>
      <c r="AS419" s="419"/>
      <c r="AT419" s="419"/>
      <c r="AU419" s="419"/>
      <c r="AV419" s="419"/>
      <c r="AW419" s="419"/>
      <c r="AX419" s="419"/>
      <c r="AY419" s="419"/>
      <c r="AZ419" s="419"/>
      <c r="BA419" s="419"/>
      <c r="BB419" s="419"/>
      <c r="BC419" s="419"/>
      <c r="BD419" s="419"/>
      <c r="BE419" s="419"/>
      <c r="BF419" s="419"/>
      <c r="BG419" s="419"/>
      <c r="BH419" s="419"/>
      <c r="BI419" s="419"/>
      <c r="BJ419" s="419"/>
      <c r="BK419" s="419"/>
      <c r="BL419" s="419"/>
      <c r="BM419" s="419"/>
      <c r="BN419" s="419"/>
      <c r="BO419" s="419"/>
      <c r="BP419" s="419"/>
      <c r="BQ419" s="419"/>
      <c r="BR419" s="419"/>
      <c r="BS419" s="419"/>
      <c r="BT419" s="419"/>
      <c r="BU419" s="419"/>
      <c r="BV419" s="419"/>
      <c r="BW419" s="419"/>
      <c r="BX419" s="419"/>
      <c r="BY419" s="419"/>
      <c r="BZ419" s="419"/>
      <c r="CA419" s="419"/>
      <c r="CB419" s="419"/>
      <c r="CC419" s="419"/>
      <c r="CD419" s="419"/>
      <c r="CE419" s="419"/>
      <c r="CF419" s="419"/>
      <c r="CG419" s="419"/>
      <c r="CH419" s="419"/>
      <c r="CI419" s="419"/>
      <c r="CJ419" s="419"/>
      <c r="CK419" s="419"/>
      <c r="CL419" s="419"/>
      <c r="CM419" s="419"/>
      <c r="CN419" s="419"/>
      <c r="CO419" s="419"/>
      <c r="CP419" s="419"/>
      <c r="CQ419" s="419"/>
      <c r="CR419" s="419"/>
      <c r="CS419" s="419"/>
    </row>
    <row r="420" spans="1:97">
      <c r="A420" s="419"/>
      <c r="B420" s="419"/>
      <c r="C420" s="419"/>
      <c r="D420" s="419"/>
      <c r="E420" s="419"/>
      <c r="F420" s="419"/>
      <c r="G420" s="419"/>
      <c r="H420" s="419"/>
      <c r="I420" s="419"/>
      <c r="J420" s="419"/>
      <c r="K420" s="419"/>
      <c r="L420" s="419"/>
      <c r="M420" s="419"/>
      <c r="N420" s="503"/>
      <c r="O420" s="503"/>
      <c r="P420" s="503"/>
      <c r="Q420" s="503"/>
      <c r="R420" s="503"/>
      <c r="S420" s="503"/>
      <c r="T420" s="426"/>
      <c r="U420" s="419"/>
      <c r="V420" s="419"/>
      <c r="W420" s="419"/>
      <c r="X420" s="427"/>
      <c r="Y420" s="427"/>
      <c r="Z420" s="427"/>
      <c r="AA420" s="427"/>
      <c r="AB420" s="427"/>
      <c r="AC420" s="427"/>
      <c r="AD420" s="427"/>
      <c r="AE420" s="427"/>
      <c r="AF420" s="427"/>
      <c r="AG420" s="427"/>
      <c r="AH420" s="427"/>
      <c r="AI420" s="428"/>
      <c r="AJ420" s="428"/>
      <c r="AK420" s="428"/>
      <c r="AL420" s="428"/>
      <c r="AM420" s="428"/>
      <c r="AN420" s="428"/>
      <c r="AO420" s="428"/>
      <c r="AP420" s="428"/>
      <c r="AQ420" s="419"/>
      <c r="AR420" s="419"/>
      <c r="AS420" s="419"/>
      <c r="AT420" s="419"/>
      <c r="AU420" s="419"/>
      <c r="AV420" s="419"/>
      <c r="AW420" s="419"/>
      <c r="AX420" s="419"/>
      <c r="AY420" s="419"/>
      <c r="AZ420" s="419"/>
      <c r="BA420" s="419"/>
      <c r="BB420" s="419"/>
      <c r="BC420" s="419"/>
      <c r="BD420" s="419"/>
      <c r="BE420" s="419"/>
      <c r="BF420" s="419"/>
      <c r="BG420" s="419"/>
      <c r="BH420" s="419"/>
      <c r="BI420" s="419"/>
      <c r="BJ420" s="419"/>
      <c r="BK420" s="419"/>
      <c r="BL420" s="419"/>
      <c r="BM420" s="419"/>
      <c r="BN420" s="419"/>
      <c r="BO420" s="419"/>
      <c r="BP420" s="419"/>
      <c r="BQ420" s="419"/>
      <c r="BR420" s="419"/>
      <c r="BS420" s="419"/>
      <c r="BT420" s="419"/>
      <c r="BU420" s="419"/>
      <c r="BV420" s="419"/>
      <c r="BW420" s="419"/>
      <c r="BX420" s="419"/>
      <c r="BY420" s="419"/>
      <c r="BZ420" s="419"/>
      <c r="CA420" s="419"/>
      <c r="CB420" s="419"/>
      <c r="CC420" s="419"/>
      <c r="CD420" s="419"/>
      <c r="CE420" s="419"/>
      <c r="CF420" s="419"/>
      <c r="CG420" s="419"/>
      <c r="CH420" s="419"/>
      <c r="CI420" s="419"/>
      <c r="CJ420" s="419"/>
      <c r="CK420" s="419"/>
      <c r="CL420" s="419"/>
      <c r="CM420" s="419"/>
      <c r="CN420" s="419"/>
      <c r="CO420" s="419"/>
      <c r="CP420" s="419"/>
      <c r="CQ420" s="419"/>
      <c r="CR420" s="419"/>
      <c r="CS420" s="419"/>
    </row>
    <row r="421" spans="1:97">
      <c r="A421" s="419"/>
      <c r="B421" s="419"/>
      <c r="C421" s="419"/>
      <c r="D421" s="419"/>
      <c r="E421" s="419"/>
      <c r="F421" s="419"/>
      <c r="G421" s="419"/>
      <c r="H421" s="419"/>
      <c r="I421" s="419"/>
      <c r="J421" s="419"/>
      <c r="K421" s="419"/>
      <c r="L421" s="419"/>
      <c r="M421" s="419"/>
      <c r="N421" s="503"/>
      <c r="O421" s="503"/>
      <c r="P421" s="503"/>
      <c r="Q421" s="503"/>
      <c r="R421" s="503"/>
      <c r="S421" s="503"/>
      <c r="T421" s="426"/>
      <c r="U421" s="419"/>
      <c r="V421" s="419"/>
      <c r="W421" s="419"/>
      <c r="X421" s="427"/>
      <c r="Y421" s="427"/>
      <c r="Z421" s="427"/>
      <c r="AA421" s="427"/>
      <c r="AB421" s="427"/>
      <c r="AC421" s="427"/>
      <c r="AD421" s="427"/>
      <c r="AE421" s="427"/>
      <c r="AF421" s="427"/>
      <c r="AG421" s="427"/>
      <c r="AH421" s="427"/>
      <c r="AI421" s="428"/>
      <c r="AJ421" s="428"/>
      <c r="AK421" s="428"/>
      <c r="AL421" s="428"/>
      <c r="AM421" s="428"/>
      <c r="AN421" s="428"/>
      <c r="AO421" s="428"/>
      <c r="AP421" s="428"/>
      <c r="AQ421" s="419"/>
      <c r="AR421" s="419"/>
      <c r="AS421" s="419"/>
      <c r="AT421" s="419"/>
      <c r="AU421" s="419"/>
      <c r="AV421" s="419"/>
      <c r="AW421" s="419"/>
      <c r="AX421" s="419"/>
      <c r="AY421" s="419"/>
      <c r="AZ421" s="419"/>
      <c r="BA421" s="419"/>
      <c r="BB421" s="419"/>
      <c r="BC421" s="419"/>
      <c r="BD421" s="419"/>
      <c r="BE421" s="419"/>
      <c r="BF421" s="419"/>
      <c r="BG421" s="419"/>
      <c r="BH421" s="419"/>
      <c r="BI421" s="419"/>
      <c r="BJ421" s="419"/>
      <c r="BK421" s="419"/>
      <c r="BL421" s="419"/>
      <c r="BM421" s="419"/>
      <c r="BN421" s="419"/>
      <c r="BO421" s="419"/>
      <c r="BP421" s="419"/>
      <c r="BQ421" s="419"/>
      <c r="BR421" s="419"/>
      <c r="BS421" s="419"/>
      <c r="BT421" s="419"/>
      <c r="BU421" s="419"/>
      <c r="BV421" s="419"/>
      <c r="BW421" s="419"/>
      <c r="BX421" s="419"/>
      <c r="BY421" s="419"/>
      <c r="BZ421" s="419"/>
      <c r="CA421" s="419"/>
      <c r="CB421" s="419"/>
      <c r="CC421" s="419"/>
      <c r="CD421" s="419"/>
      <c r="CE421" s="419"/>
      <c r="CF421" s="419"/>
      <c r="CG421" s="419"/>
      <c r="CH421" s="419"/>
      <c r="CI421" s="419"/>
      <c r="CJ421" s="419"/>
      <c r="CK421" s="419"/>
      <c r="CL421" s="419"/>
      <c r="CM421" s="419"/>
      <c r="CN421" s="419"/>
      <c r="CO421" s="419"/>
      <c r="CP421" s="419"/>
      <c r="CQ421" s="419"/>
      <c r="CR421" s="419"/>
      <c r="CS421" s="419"/>
    </row>
    <row r="422" spans="1:97">
      <c r="A422" s="419"/>
      <c r="B422" s="419"/>
      <c r="C422" s="419"/>
      <c r="D422" s="419"/>
      <c r="E422" s="419"/>
      <c r="F422" s="419"/>
      <c r="G422" s="419"/>
      <c r="H422" s="419"/>
      <c r="I422" s="419"/>
      <c r="J422" s="419"/>
      <c r="K422" s="419"/>
      <c r="L422" s="419"/>
      <c r="M422" s="419"/>
      <c r="N422" s="503"/>
      <c r="O422" s="503"/>
      <c r="P422" s="503"/>
      <c r="Q422" s="503"/>
      <c r="R422" s="503"/>
      <c r="S422" s="503"/>
      <c r="T422" s="426"/>
      <c r="U422" s="419"/>
      <c r="V422" s="419"/>
      <c r="W422" s="419"/>
      <c r="X422" s="427"/>
      <c r="Y422" s="427"/>
      <c r="Z422" s="427"/>
      <c r="AA422" s="427"/>
      <c r="AB422" s="427"/>
      <c r="AC422" s="427"/>
      <c r="AD422" s="427"/>
      <c r="AE422" s="427"/>
      <c r="AF422" s="427"/>
      <c r="AG422" s="427"/>
      <c r="AH422" s="427"/>
      <c r="AI422" s="428"/>
      <c r="AJ422" s="428"/>
      <c r="AK422" s="428"/>
      <c r="AL422" s="428"/>
      <c r="AM422" s="428"/>
      <c r="AN422" s="428"/>
      <c r="AO422" s="428"/>
      <c r="AP422" s="428"/>
      <c r="AQ422" s="419"/>
      <c r="AR422" s="419"/>
      <c r="AS422" s="419"/>
      <c r="AT422" s="419"/>
      <c r="AU422" s="419"/>
      <c r="AV422" s="419"/>
      <c r="AW422" s="419"/>
      <c r="AX422" s="419"/>
      <c r="AY422" s="419"/>
      <c r="AZ422" s="419"/>
      <c r="BA422" s="419"/>
      <c r="BB422" s="419"/>
      <c r="BC422" s="419"/>
      <c r="BD422" s="419"/>
      <c r="BE422" s="419"/>
      <c r="BF422" s="419"/>
      <c r="BG422" s="419"/>
      <c r="BH422" s="419"/>
      <c r="BI422" s="419"/>
      <c r="BJ422" s="419"/>
      <c r="BK422" s="419"/>
      <c r="BL422" s="419"/>
      <c r="BM422" s="419"/>
      <c r="BN422" s="419"/>
      <c r="BO422" s="419"/>
      <c r="BP422" s="419"/>
      <c r="BQ422" s="419"/>
      <c r="BR422" s="419"/>
      <c r="BS422" s="419"/>
      <c r="BT422" s="419"/>
      <c r="BU422" s="419"/>
      <c r="BV422" s="419"/>
      <c r="BW422" s="419"/>
      <c r="BX422" s="419"/>
      <c r="BY422" s="419"/>
      <c r="BZ422" s="419"/>
      <c r="CA422" s="419"/>
      <c r="CB422" s="419"/>
      <c r="CC422" s="419"/>
      <c r="CD422" s="419"/>
      <c r="CE422" s="419"/>
      <c r="CF422" s="419"/>
      <c r="CG422" s="419"/>
      <c r="CH422" s="419"/>
      <c r="CI422" s="419"/>
      <c r="CJ422" s="419"/>
      <c r="CK422" s="419"/>
      <c r="CL422" s="419"/>
      <c r="CM422" s="419"/>
      <c r="CN422" s="419"/>
      <c r="CO422" s="419"/>
      <c r="CP422" s="419"/>
      <c r="CQ422" s="419"/>
      <c r="CR422" s="419"/>
      <c r="CS422" s="419"/>
    </row>
    <row r="423" spans="1:97">
      <c r="A423" s="419"/>
      <c r="B423" s="419"/>
      <c r="C423" s="419"/>
      <c r="D423" s="419"/>
      <c r="E423" s="419"/>
      <c r="F423" s="419"/>
      <c r="G423" s="419"/>
      <c r="H423" s="419"/>
      <c r="I423" s="419"/>
      <c r="J423" s="419"/>
      <c r="K423" s="419"/>
      <c r="L423" s="419"/>
      <c r="M423" s="419"/>
      <c r="N423" s="503"/>
      <c r="O423" s="503"/>
      <c r="P423" s="503"/>
      <c r="Q423" s="503"/>
      <c r="R423" s="503"/>
      <c r="S423" s="503"/>
      <c r="T423" s="426"/>
      <c r="U423" s="419"/>
      <c r="V423" s="419"/>
      <c r="W423" s="419"/>
      <c r="X423" s="427"/>
      <c r="Y423" s="427"/>
      <c r="Z423" s="427"/>
      <c r="AA423" s="427"/>
      <c r="AB423" s="427"/>
      <c r="AC423" s="427"/>
      <c r="AD423" s="427"/>
      <c r="AE423" s="427"/>
      <c r="AF423" s="427"/>
      <c r="AG423" s="427"/>
      <c r="AH423" s="427"/>
      <c r="AI423" s="428"/>
      <c r="AJ423" s="428"/>
      <c r="AK423" s="428"/>
      <c r="AL423" s="428"/>
      <c r="AM423" s="428"/>
      <c r="AN423" s="428"/>
      <c r="AO423" s="428"/>
      <c r="AP423" s="428"/>
      <c r="AQ423" s="419"/>
      <c r="AR423" s="419"/>
      <c r="AS423" s="419"/>
      <c r="AT423" s="419"/>
      <c r="AU423" s="419"/>
      <c r="AV423" s="419"/>
      <c r="AW423" s="419"/>
      <c r="AX423" s="419"/>
      <c r="AY423" s="419"/>
      <c r="AZ423" s="419"/>
      <c r="BA423" s="419"/>
      <c r="BB423" s="419"/>
      <c r="BC423" s="419"/>
      <c r="BD423" s="419"/>
      <c r="BE423" s="419"/>
      <c r="BF423" s="419"/>
      <c r="BG423" s="419"/>
      <c r="BH423" s="419"/>
      <c r="BI423" s="419"/>
      <c r="BJ423" s="419"/>
      <c r="BK423" s="419"/>
      <c r="BL423" s="419"/>
      <c r="BM423" s="419"/>
      <c r="BN423" s="419"/>
      <c r="BO423" s="419"/>
      <c r="BP423" s="419"/>
      <c r="BQ423" s="419"/>
      <c r="BR423" s="419"/>
      <c r="BS423" s="419"/>
      <c r="BT423" s="419"/>
      <c r="BU423" s="419"/>
      <c r="BV423" s="419"/>
      <c r="BW423" s="419"/>
      <c r="BX423" s="419"/>
      <c r="BY423" s="419"/>
      <c r="BZ423" s="419"/>
      <c r="CA423" s="419"/>
      <c r="CB423" s="419"/>
      <c r="CC423" s="419"/>
      <c r="CD423" s="419"/>
      <c r="CE423" s="419"/>
      <c r="CF423" s="419"/>
      <c r="CG423" s="419"/>
      <c r="CH423" s="419"/>
      <c r="CI423" s="419"/>
      <c r="CJ423" s="419"/>
      <c r="CK423" s="419"/>
      <c r="CL423" s="419"/>
      <c r="CM423" s="419"/>
      <c r="CN423" s="419"/>
      <c r="CO423" s="419"/>
      <c r="CP423" s="419"/>
      <c r="CQ423" s="419"/>
      <c r="CR423" s="419"/>
      <c r="CS423" s="419"/>
    </row>
    <row r="424" spans="1:97">
      <c r="A424" s="419"/>
      <c r="B424" s="419"/>
      <c r="C424" s="419"/>
      <c r="D424" s="419"/>
      <c r="E424" s="419"/>
      <c r="F424" s="419"/>
      <c r="G424" s="419"/>
      <c r="H424" s="419"/>
      <c r="I424" s="419"/>
      <c r="J424" s="419"/>
      <c r="K424" s="419"/>
      <c r="L424" s="419"/>
      <c r="M424" s="419"/>
      <c r="N424" s="503"/>
      <c r="O424" s="503"/>
      <c r="P424" s="503"/>
      <c r="Q424" s="503"/>
      <c r="R424" s="503"/>
      <c r="S424" s="503"/>
      <c r="T424" s="426"/>
      <c r="U424" s="419"/>
      <c r="V424" s="419"/>
      <c r="W424" s="419"/>
      <c r="X424" s="427"/>
      <c r="Y424" s="427"/>
      <c r="Z424" s="427"/>
      <c r="AA424" s="427"/>
      <c r="AB424" s="427"/>
      <c r="AC424" s="427"/>
      <c r="AD424" s="427"/>
      <c r="AE424" s="427"/>
      <c r="AF424" s="427"/>
      <c r="AG424" s="427"/>
      <c r="AH424" s="427"/>
      <c r="AI424" s="428"/>
      <c r="AJ424" s="428"/>
      <c r="AK424" s="428"/>
      <c r="AL424" s="428"/>
      <c r="AM424" s="428"/>
      <c r="AN424" s="428"/>
      <c r="AO424" s="428"/>
      <c r="AP424" s="428"/>
      <c r="AQ424" s="419"/>
      <c r="AR424" s="419"/>
      <c r="AS424" s="419"/>
      <c r="AT424" s="419"/>
      <c r="AU424" s="419"/>
      <c r="AV424" s="419"/>
      <c r="AW424" s="419"/>
      <c r="AX424" s="419"/>
      <c r="AY424" s="419"/>
      <c r="AZ424" s="419"/>
      <c r="BA424" s="419"/>
      <c r="BB424" s="419"/>
      <c r="BC424" s="419"/>
      <c r="BD424" s="419"/>
      <c r="BE424" s="419"/>
      <c r="BF424" s="419"/>
      <c r="BG424" s="419"/>
      <c r="BH424" s="419"/>
      <c r="BI424" s="419"/>
      <c r="BJ424" s="419"/>
      <c r="BK424" s="419"/>
      <c r="BL424" s="419"/>
      <c r="BM424" s="419"/>
      <c r="BN424" s="419"/>
      <c r="BO424" s="419"/>
      <c r="BP424" s="419"/>
      <c r="BQ424" s="419"/>
      <c r="BR424" s="419"/>
      <c r="BS424" s="419"/>
      <c r="BT424" s="419"/>
      <c r="BU424" s="419"/>
      <c r="BV424" s="419"/>
      <c r="BW424" s="419"/>
      <c r="BX424" s="419"/>
      <c r="BY424" s="419"/>
      <c r="BZ424" s="419"/>
      <c r="CA424" s="419"/>
      <c r="CB424" s="419"/>
      <c r="CC424" s="419"/>
      <c r="CD424" s="419"/>
      <c r="CE424" s="419"/>
      <c r="CF424" s="419"/>
      <c r="CG424" s="419"/>
      <c r="CH424" s="419"/>
      <c r="CI424" s="419"/>
      <c r="CJ424" s="419"/>
      <c r="CK424" s="419"/>
      <c r="CL424" s="419"/>
      <c r="CM424" s="419"/>
      <c r="CN424" s="419"/>
      <c r="CO424" s="419"/>
      <c r="CP424" s="419"/>
      <c r="CQ424" s="419"/>
      <c r="CR424" s="419"/>
      <c r="CS424" s="419"/>
    </row>
    <row r="425" spans="1:97">
      <c r="A425" s="419"/>
      <c r="B425" s="419"/>
      <c r="C425" s="419"/>
      <c r="D425" s="419"/>
      <c r="E425" s="419"/>
      <c r="F425" s="419"/>
      <c r="G425" s="419"/>
      <c r="H425" s="419"/>
      <c r="I425" s="419"/>
      <c r="J425" s="419"/>
      <c r="K425" s="419"/>
      <c r="L425" s="419"/>
      <c r="M425" s="419"/>
      <c r="N425" s="503"/>
      <c r="O425" s="503"/>
      <c r="P425" s="503"/>
      <c r="Q425" s="503"/>
      <c r="R425" s="503"/>
      <c r="S425" s="503"/>
      <c r="T425" s="426"/>
      <c r="U425" s="419"/>
      <c r="V425" s="419"/>
      <c r="W425" s="419"/>
      <c r="X425" s="427"/>
      <c r="Y425" s="427"/>
      <c r="Z425" s="427"/>
      <c r="AA425" s="427"/>
      <c r="AB425" s="427"/>
      <c r="AC425" s="427"/>
      <c r="AD425" s="427"/>
      <c r="AE425" s="427"/>
      <c r="AF425" s="427"/>
      <c r="AG425" s="427"/>
      <c r="AH425" s="427"/>
      <c r="AI425" s="428"/>
      <c r="AJ425" s="428"/>
      <c r="AK425" s="428"/>
      <c r="AL425" s="428"/>
      <c r="AM425" s="428"/>
      <c r="AN425" s="428"/>
      <c r="AO425" s="428"/>
      <c r="AP425" s="428"/>
      <c r="AQ425" s="419"/>
      <c r="AR425" s="419"/>
      <c r="AS425" s="419"/>
      <c r="AT425" s="419"/>
      <c r="AU425" s="419"/>
      <c r="AV425" s="419"/>
      <c r="AW425" s="419"/>
      <c r="AX425" s="419"/>
      <c r="AY425" s="419"/>
      <c r="AZ425" s="419"/>
      <c r="BA425" s="419"/>
      <c r="BB425" s="419"/>
      <c r="BC425" s="419"/>
      <c r="BD425" s="419"/>
      <c r="BE425" s="419"/>
      <c r="BF425" s="419"/>
      <c r="BG425" s="419"/>
      <c r="BH425" s="419"/>
      <c r="BI425" s="419"/>
      <c r="BJ425" s="419"/>
      <c r="BK425" s="419"/>
      <c r="BL425" s="419"/>
      <c r="BM425" s="419"/>
      <c r="BN425" s="419"/>
      <c r="BO425" s="419"/>
      <c r="BP425" s="419"/>
      <c r="BQ425" s="419"/>
      <c r="BR425" s="419"/>
      <c r="BS425" s="419"/>
      <c r="BT425" s="419"/>
      <c r="BU425" s="419"/>
      <c r="BV425" s="419"/>
      <c r="BW425" s="419"/>
      <c r="BX425" s="419"/>
      <c r="BY425" s="419"/>
      <c r="BZ425" s="419"/>
      <c r="CA425" s="419"/>
      <c r="CB425" s="419"/>
      <c r="CC425" s="419"/>
      <c r="CD425" s="419"/>
      <c r="CE425" s="419"/>
      <c r="CF425" s="419"/>
      <c r="CG425" s="419"/>
      <c r="CH425" s="419"/>
      <c r="CI425" s="419"/>
      <c r="CJ425" s="419"/>
      <c r="CK425" s="419"/>
      <c r="CL425" s="419"/>
      <c r="CM425" s="419"/>
      <c r="CN425" s="419"/>
      <c r="CO425" s="419"/>
      <c r="CP425" s="419"/>
      <c r="CQ425" s="419"/>
      <c r="CR425" s="419"/>
      <c r="CS425" s="419"/>
    </row>
    <row r="426" spans="1:97">
      <c r="A426" s="419"/>
      <c r="B426" s="419"/>
      <c r="C426" s="419"/>
      <c r="D426" s="419"/>
      <c r="E426" s="419"/>
      <c r="F426" s="419"/>
      <c r="G426" s="419"/>
      <c r="H426" s="419"/>
      <c r="I426" s="419"/>
      <c r="J426" s="419"/>
      <c r="K426" s="419"/>
      <c r="L426" s="419"/>
      <c r="M426" s="419"/>
      <c r="N426" s="503"/>
      <c r="O426" s="503"/>
      <c r="P426" s="503"/>
      <c r="Q426" s="503"/>
      <c r="R426" s="503"/>
      <c r="S426" s="503"/>
      <c r="T426" s="426"/>
      <c r="U426" s="419"/>
      <c r="V426" s="419"/>
      <c r="W426" s="419"/>
      <c r="X426" s="427"/>
      <c r="Y426" s="427"/>
      <c r="Z426" s="427"/>
      <c r="AA426" s="427"/>
      <c r="AB426" s="427"/>
      <c r="AC426" s="427"/>
      <c r="AD426" s="427"/>
      <c r="AE426" s="427"/>
      <c r="AF426" s="427"/>
      <c r="AG426" s="427"/>
      <c r="AH426" s="427"/>
      <c r="AI426" s="428"/>
      <c r="AJ426" s="428"/>
      <c r="AK426" s="428"/>
      <c r="AL426" s="428"/>
      <c r="AM426" s="428"/>
      <c r="AN426" s="428"/>
      <c r="AO426" s="428"/>
      <c r="AP426" s="428"/>
      <c r="AQ426" s="419"/>
      <c r="AR426" s="419"/>
      <c r="AS426" s="419"/>
      <c r="AT426" s="419"/>
      <c r="AU426" s="419"/>
      <c r="AV426" s="419"/>
      <c r="AW426" s="419"/>
      <c r="AX426" s="419"/>
      <c r="AY426" s="419"/>
      <c r="AZ426" s="419"/>
      <c r="BA426" s="419"/>
      <c r="BB426" s="419"/>
      <c r="BC426" s="419"/>
      <c r="BD426" s="419"/>
      <c r="BE426" s="419"/>
      <c r="BF426" s="419"/>
      <c r="BG426" s="419"/>
      <c r="BH426" s="419"/>
      <c r="BI426" s="419"/>
      <c r="BJ426" s="419"/>
      <c r="BK426" s="419"/>
      <c r="BL426" s="419"/>
      <c r="BM426" s="419"/>
      <c r="BN426" s="419"/>
      <c r="BO426" s="419"/>
      <c r="BP426" s="419"/>
      <c r="BQ426" s="419"/>
      <c r="BR426" s="419"/>
      <c r="BS426" s="419"/>
      <c r="BT426" s="419"/>
      <c r="BU426" s="419"/>
      <c r="BV426" s="419"/>
      <c r="BW426" s="419"/>
      <c r="BX426" s="419"/>
      <c r="BY426" s="419"/>
      <c r="BZ426" s="419"/>
      <c r="CA426" s="419"/>
      <c r="CB426" s="419"/>
      <c r="CC426" s="419"/>
      <c r="CD426" s="419"/>
      <c r="CE426" s="419"/>
      <c r="CF426" s="419"/>
      <c r="CG426" s="419"/>
      <c r="CH426" s="419"/>
      <c r="CI426" s="419"/>
      <c r="CJ426" s="419"/>
      <c r="CK426" s="419"/>
      <c r="CL426" s="419"/>
      <c r="CM426" s="419"/>
      <c r="CN426" s="419"/>
      <c r="CO426" s="419"/>
      <c r="CP426" s="419"/>
      <c r="CQ426" s="419"/>
      <c r="CR426" s="419"/>
      <c r="CS426" s="419"/>
    </row>
    <row r="427" spans="1:97">
      <c r="A427" s="419"/>
      <c r="B427" s="419"/>
      <c r="C427" s="419"/>
      <c r="D427" s="419"/>
      <c r="E427" s="419"/>
      <c r="F427" s="419"/>
      <c r="G427" s="419"/>
      <c r="H427" s="419"/>
      <c r="I427" s="419"/>
      <c r="J427" s="419"/>
      <c r="K427" s="419"/>
      <c r="L427" s="419"/>
      <c r="M427" s="419"/>
      <c r="N427" s="503"/>
      <c r="O427" s="503"/>
      <c r="P427" s="503"/>
      <c r="Q427" s="503"/>
      <c r="R427" s="503"/>
      <c r="S427" s="503"/>
      <c r="T427" s="426"/>
      <c r="U427" s="419"/>
      <c r="V427" s="419"/>
      <c r="W427" s="419"/>
      <c r="X427" s="427"/>
      <c r="Y427" s="427"/>
      <c r="Z427" s="427"/>
      <c r="AA427" s="427"/>
      <c r="AB427" s="427"/>
      <c r="AC427" s="427"/>
      <c r="AD427" s="427"/>
      <c r="AE427" s="427"/>
      <c r="AF427" s="427"/>
      <c r="AG427" s="427"/>
      <c r="AH427" s="427"/>
      <c r="AI427" s="428"/>
      <c r="AJ427" s="428"/>
      <c r="AK427" s="428"/>
      <c r="AL427" s="428"/>
      <c r="AM427" s="428"/>
      <c r="AN427" s="428"/>
      <c r="AO427" s="428"/>
      <c r="AP427" s="428"/>
      <c r="AQ427" s="419"/>
      <c r="AR427" s="419"/>
      <c r="AS427" s="419"/>
      <c r="AT427" s="419"/>
      <c r="AU427" s="419"/>
      <c r="AV427" s="419"/>
      <c r="AW427" s="419"/>
      <c r="AX427" s="419"/>
      <c r="AY427" s="419"/>
      <c r="AZ427" s="419"/>
      <c r="BA427" s="419"/>
      <c r="BB427" s="419"/>
      <c r="BC427" s="419"/>
      <c r="BD427" s="419"/>
      <c r="BE427" s="419"/>
      <c r="BF427" s="419"/>
      <c r="BG427" s="419"/>
      <c r="BH427" s="419"/>
      <c r="BI427" s="419"/>
      <c r="BJ427" s="419"/>
      <c r="BK427" s="419"/>
      <c r="BL427" s="419"/>
      <c r="BM427" s="419"/>
      <c r="BN427" s="419"/>
      <c r="BO427" s="419"/>
      <c r="BP427" s="419"/>
      <c r="BQ427" s="419"/>
      <c r="BR427" s="419"/>
      <c r="BS427" s="419"/>
      <c r="BT427" s="419"/>
      <c r="BU427" s="419"/>
      <c r="BV427" s="419"/>
      <c r="BW427" s="419"/>
      <c r="BX427" s="419"/>
      <c r="BY427" s="419"/>
      <c r="BZ427" s="419"/>
      <c r="CA427" s="419"/>
      <c r="CB427" s="419"/>
      <c r="CC427" s="419"/>
      <c r="CD427" s="419"/>
      <c r="CE427" s="419"/>
      <c r="CF427" s="419"/>
      <c r="CG427" s="419"/>
      <c r="CH427" s="419"/>
      <c r="CI427" s="419"/>
      <c r="CJ427" s="419"/>
      <c r="CK427" s="419"/>
      <c r="CL427" s="419"/>
      <c r="CM427" s="419"/>
      <c r="CN427" s="419"/>
      <c r="CO427" s="419"/>
      <c r="CP427" s="419"/>
      <c r="CQ427" s="419"/>
      <c r="CR427" s="419"/>
      <c r="CS427" s="419"/>
    </row>
    <row r="428" spans="1:97">
      <c r="A428" s="419"/>
      <c r="B428" s="419"/>
      <c r="C428" s="419"/>
      <c r="D428" s="419"/>
      <c r="E428" s="419"/>
      <c r="F428" s="419"/>
      <c r="G428" s="419"/>
      <c r="H428" s="419"/>
      <c r="I428" s="419"/>
      <c r="J428" s="419"/>
      <c r="K428" s="419"/>
      <c r="L428" s="419"/>
      <c r="M428" s="419"/>
      <c r="N428" s="503"/>
      <c r="O428" s="503"/>
      <c r="P428" s="503"/>
      <c r="Q428" s="503"/>
      <c r="R428" s="503"/>
      <c r="S428" s="503"/>
      <c r="T428" s="426"/>
      <c r="U428" s="419"/>
      <c r="V428" s="419"/>
      <c r="W428" s="419"/>
      <c r="X428" s="427"/>
      <c r="Y428" s="427"/>
      <c r="Z428" s="427"/>
      <c r="AA428" s="427"/>
      <c r="AB428" s="427"/>
      <c r="AC428" s="427"/>
      <c r="AD428" s="427"/>
      <c r="AE428" s="427"/>
      <c r="AF428" s="427"/>
      <c r="AG428" s="427"/>
      <c r="AH428" s="427"/>
      <c r="AI428" s="428"/>
      <c r="AJ428" s="428"/>
      <c r="AK428" s="428"/>
      <c r="AL428" s="428"/>
      <c r="AM428" s="428"/>
      <c r="AN428" s="428"/>
      <c r="AO428" s="428"/>
      <c r="AP428" s="428"/>
      <c r="AQ428" s="419"/>
      <c r="AR428" s="419"/>
      <c r="AS428" s="419"/>
      <c r="AT428" s="419"/>
      <c r="AU428" s="419"/>
      <c r="AV428" s="419"/>
      <c r="AW428" s="419"/>
      <c r="AX428" s="419"/>
      <c r="AY428" s="419"/>
      <c r="AZ428" s="419"/>
      <c r="BA428" s="419"/>
      <c r="BB428" s="419"/>
      <c r="BC428" s="419"/>
      <c r="BD428" s="419"/>
      <c r="BE428" s="419"/>
      <c r="BF428" s="419"/>
      <c r="BG428" s="419"/>
      <c r="BH428" s="419"/>
      <c r="BI428" s="419"/>
      <c r="BJ428" s="419"/>
      <c r="BK428" s="419"/>
      <c r="BL428" s="419"/>
      <c r="BM428" s="419"/>
      <c r="BN428" s="419"/>
      <c r="BO428" s="419"/>
      <c r="BP428" s="419"/>
      <c r="BQ428" s="419"/>
      <c r="BR428" s="419"/>
      <c r="BS428" s="419"/>
      <c r="BT428" s="419"/>
      <c r="BU428" s="419"/>
      <c r="BV428" s="419"/>
      <c r="BW428" s="419"/>
      <c r="BX428" s="419"/>
      <c r="BY428" s="419"/>
      <c r="BZ428" s="419"/>
      <c r="CA428" s="419"/>
      <c r="CB428" s="419"/>
      <c r="CC428" s="419"/>
      <c r="CD428" s="419"/>
      <c r="CE428" s="419"/>
      <c r="CF428" s="419"/>
      <c r="CG428" s="419"/>
      <c r="CH428" s="419"/>
      <c r="CI428" s="419"/>
      <c r="CJ428" s="419"/>
      <c r="CK428" s="419"/>
      <c r="CL428" s="419"/>
      <c r="CM428" s="419"/>
      <c r="CN428" s="419"/>
      <c r="CO428" s="419"/>
      <c r="CP428" s="419"/>
      <c r="CQ428" s="419"/>
      <c r="CR428" s="419"/>
      <c r="CS428" s="419"/>
    </row>
    <row r="429" spans="1:97">
      <c r="A429" s="419"/>
      <c r="B429" s="419"/>
      <c r="C429" s="419"/>
      <c r="D429" s="419"/>
      <c r="E429" s="419"/>
      <c r="F429" s="419"/>
      <c r="G429" s="419"/>
      <c r="H429" s="419"/>
      <c r="I429" s="419"/>
      <c r="J429" s="419"/>
      <c r="K429" s="419"/>
      <c r="L429" s="419"/>
      <c r="M429" s="419"/>
      <c r="N429" s="503"/>
      <c r="O429" s="503"/>
      <c r="P429" s="503"/>
      <c r="Q429" s="503"/>
      <c r="R429" s="503"/>
      <c r="S429" s="503"/>
      <c r="T429" s="426"/>
      <c r="U429" s="419"/>
      <c r="V429" s="419"/>
      <c r="W429" s="419"/>
      <c r="X429" s="427"/>
      <c r="Y429" s="427"/>
      <c r="Z429" s="427"/>
      <c r="AA429" s="427"/>
      <c r="AB429" s="427"/>
      <c r="AC429" s="427"/>
      <c r="AD429" s="427"/>
      <c r="AE429" s="427"/>
      <c r="AF429" s="427"/>
      <c r="AG429" s="427"/>
      <c r="AH429" s="427"/>
      <c r="AI429" s="428"/>
      <c r="AJ429" s="428"/>
      <c r="AK429" s="428"/>
      <c r="AL429" s="428"/>
      <c r="AM429" s="428"/>
      <c r="AN429" s="428"/>
      <c r="AO429" s="428"/>
      <c r="AP429" s="428"/>
      <c r="AQ429" s="419"/>
      <c r="AR429" s="419"/>
      <c r="AS429" s="419"/>
      <c r="AT429" s="419"/>
      <c r="AU429" s="419"/>
      <c r="AV429" s="419"/>
      <c r="AW429" s="419"/>
      <c r="AX429" s="419"/>
      <c r="AY429" s="419"/>
      <c r="AZ429" s="419"/>
      <c r="BA429" s="419"/>
      <c r="BB429" s="419"/>
      <c r="BC429" s="419"/>
      <c r="BD429" s="419"/>
      <c r="BE429" s="419"/>
      <c r="BF429" s="419"/>
      <c r="BG429" s="419"/>
      <c r="BH429" s="419"/>
      <c r="BI429" s="419"/>
      <c r="BJ429" s="419"/>
      <c r="BK429" s="419"/>
      <c r="BL429" s="419"/>
      <c r="BM429" s="419"/>
      <c r="BN429" s="419"/>
      <c r="BO429" s="419"/>
      <c r="BP429" s="419"/>
      <c r="BQ429" s="419"/>
      <c r="BR429" s="419"/>
      <c r="BS429" s="419"/>
      <c r="BT429" s="419"/>
      <c r="BU429" s="419"/>
      <c r="BV429" s="419"/>
      <c r="BW429" s="419"/>
      <c r="BX429" s="419"/>
      <c r="BY429" s="419"/>
      <c r="BZ429" s="419"/>
      <c r="CA429" s="419"/>
      <c r="CB429" s="419"/>
      <c r="CC429" s="419"/>
      <c r="CD429" s="419"/>
      <c r="CE429" s="419"/>
      <c r="CF429" s="419"/>
      <c r="CG429" s="419"/>
      <c r="CH429" s="419"/>
      <c r="CI429" s="419"/>
      <c r="CJ429" s="419"/>
      <c r="CK429" s="419"/>
      <c r="CL429" s="419"/>
      <c r="CM429" s="419"/>
      <c r="CN429" s="419"/>
      <c r="CO429" s="419"/>
      <c r="CP429" s="419"/>
      <c r="CQ429" s="419"/>
      <c r="CR429" s="419"/>
      <c r="CS429" s="419"/>
    </row>
    <row r="430" spans="1:97">
      <c r="A430" s="419"/>
      <c r="B430" s="419"/>
      <c r="C430" s="419"/>
      <c r="D430" s="419"/>
      <c r="E430" s="419"/>
      <c r="F430" s="419"/>
      <c r="G430" s="419"/>
      <c r="H430" s="419"/>
      <c r="I430" s="419"/>
      <c r="J430" s="419"/>
      <c r="K430" s="419"/>
      <c r="L430" s="419"/>
      <c r="M430" s="419"/>
      <c r="N430" s="503"/>
      <c r="O430" s="503"/>
      <c r="P430" s="503"/>
      <c r="Q430" s="503"/>
      <c r="R430" s="503"/>
      <c r="S430" s="503"/>
      <c r="T430" s="426"/>
      <c r="U430" s="419"/>
      <c r="V430" s="419"/>
      <c r="W430" s="419"/>
      <c r="X430" s="427"/>
      <c r="Y430" s="427"/>
      <c r="Z430" s="427"/>
      <c r="AA430" s="427"/>
      <c r="AB430" s="427"/>
      <c r="AC430" s="427"/>
      <c r="AD430" s="427"/>
      <c r="AE430" s="427"/>
      <c r="AF430" s="427"/>
      <c r="AG430" s="427"/>
      <c r="AH430" s="427"/>
      <c r="AI430" s="428"/>
      <c r="AJ430" s="428"/>
      <c r="AK430" s="428"/>
      <c r="AL430" s="428"/>
      <c r="AM430" s="428"/>
      <c r="AN430" s="428"/>
      <c r="AO430" s="428"/>
      <c r="AP430" s="428"/>
      <c r="AQ430" s="419"/>
      <c r="AR430" s="419"/>
      <c r="AS430" s="419"/>
      <c r="AT430" s="419"/>
      <c r="AU430" s="419"/>
      <c r="AV430" s="419"/>
      <c r="AW430" s="419"/>
      <c r="AX430" s="419"/>
      <c r="AY430" s="419"/>
      <c r="AZ430" s="419"/>
      <c r="BA430" s="419"/>
      <c r="BB430" s="419"/>
      <c r="BC430" s="419"/>
      <c r="BD430" s="419"/>
      <c r="BE430" s="419"/>
      <c r="BF430" s="419"/>
      <c r="BG430" s="419"/>
      <c r="BH430" s="419"/>
      <c r="BI430" s="419"/>
      <c r="BJ430" s="419"/>
      <c r="BK430" s="419"/>
      <c r="BL430" s="419"/>
      <c r="BM430" s="419"/>
      <c r="BN430" s="419"/>
      <c r="BO430" s="419"/>
      <c r="BP430" s="419"/>
      <c r="BQ430" s="419"/>
      <c r="BR430" s="419"/>
      <c r="BS430" s="419"/>
      <c r="BT430" s="419"/>
      <c r="BU430" s="419"/>
      <c r="BV430" s="419"/>
      <c r="BW430" s="419"/>
      <c r="BX430" s="419"/>
      <c r="BY430" s="419"/>
      <c r="BZ430" s="419"/>
      <c r="CA430" s="419"/>
      <c r="CB430" s="419"/>
      <c r="CC430" s="419"/>
      <c r="CD430" s="419"/>
      <c r="CE430" s="419"/>
      <c r="CF430" s="419"/>
      <c r="CG430" s="419"/>
      <c r="CH430" s="419"/>
      <c r="CI430" s="419"/>
      <c r="CJ430" s="419"/>
      <c r="CK430" s="419"/>
      <c r="CL430" s="419"/>
      <c r="CM430" s="419"/>
      <c r="CN430" s="419"/>
      <c r="CO430" s="419"/>
      <c r="CP430" s="419"/>
      <c r="CQ430" s="419"/>
      <c r="CR430" s="419"/>
      <c r="CS430" s="419"/>
    </row>
    <row r="431" spans="1:97">
      <c r="A431" s="419"/>
      <c r="B431" s="419"/>
      <c r="C431" s="419"/>
      <c r="D431" s="419"/>
      <c r="E431" s="419"/>
      <c r="F431" s="419"/>
      <c r="G431" s="419"/>
      <c r="H431" s="419"/>
      <c r="I431" s="419"/>
      <c r="J431" s="419"/>
      <c r="K431" s="419"/>
      <c r="L431" s="419"/>
      <c r="M431" s="419"/>
      <c r="N431" s="503"/>
      <c r="O431" s="503"/>
      <c r="P431" s="503"/>
      <c r="Q431" s="503"/>
      <c r="R431" s="503"/>
      <c r="S431" s="503"/>
      <c r="T431" s="426"/>
      <c r="U431" s="419"/>
      <c r="V431" s="419"/>
      <c r="W431" s="419"/>
      <c r="X431" s="427"/>
      <c r="Y431" s="427"/>
      <c r="Z431" s="427"/>
      <c r="AA431" s="427"/>
      <c r="AB431" s="427"/>
      <c r="AC431" s="427"/>
      <c r="AD431" s="427"/>
      <c r="AE431" s="427"/>
      <c r="AF431" s="427"/>
      <c r="AG431" s="427"/>
      <c r="AH431" s="427"/>
      <c r="AI431" s="428"/>
      <c r="AJ431" s="428"/>
      <c r="AK431" s="428"/>
      <c r="AL431" s="428"/>
      <c r="AM431" s="428"/>
      <c r="AN431" s="428"/>
      <c r="AO431" s="428"/>
      <c r="AP431" s="428"/>
      <c r="AQ431" s="419"/>
      <c r="AR431" s="419"/>
      <c r="AS431" s="419"/>
      <c r="AT431" s="419"/>
      <c r="AU431" s="419"/>
      <c r="AV431" s="419"/>
      <c r="AW431" s="419"/>
      <c r="AX431" s="419"/>
      <c r="AY431" s="419"/>
      <c r="AZ431" s="419"/>
      <c r="BA431" s="419"/>
      <c r="BB431" s="419"/>
      <c r="BC431" s="419"/>
      <c r="BD431" s="419"/>
      <c r="BE431" s="419"/>
      <c r="BF431" s="419"/>
      <c r="BG431" s="419"/>
      <c r="BH431" s="419"/>
      <c r="BI431" s="419"/>
      <c r="BJ431" s="419"/>
      <c r="BK431" s="419"/>
      <c r="BL431" s="419"/>
      <c r="BM431" s="419"/>
      <c r="BN431" s="419"/>
      <c r="BO431" s="419"/>
      <c r="BP431" s="419"/>
      <c r="BQ431" s="419"/>
      <c r="BR431" s="419"/>
      <c r="BS431" s="419"/>
      <c r="BT431" s="419"/>
      <c r="BU431" s="419"/>
      <c r="BV431" s="419"/>
      <c r="BW431" s="419"/>
      <c r="BX431" s="419"/>
      <c r="BY431" s="419"/>
      <c r="BZ431" s="419"/>
      <c r="CA431" s="419"/>
      <c r="CB431" s="419"/>
      <c r="CC431" s="419"/>
      <c r="CD431" s="419"/>
      <c r="CE431" s="419"/>
      <c r="CF431" s="419"/>
      <c r="CG431" s="419"/>
      <c r="CH431" s="419"/>
      <c r="CI431" s="419"/>
      <c r="CJ431" s="419"/>
      <c r="CK431" s="419"/>
      <c r="CL431" s="419"/>
      <c r="CM431" s="419"/>
      <c r="CN431" s="419"/>
      <c r="CO431" s="419"/>
      <c r="CP431" s="419"/>
      <c r="CQ431" s="419"/>
      <c r="CR431" s="419"/>
      <c r="CS431" s="419"/>
    </row>
    <row r="432" spans="1:97">
      <c r="A432" s="419"/>
      <c r="B432" s="419"/>
      <c r="C432" s="419"/>
      <c r="D432" s="419"/>
      <c r="E432" s="419"/>
      <c r="F432" s="419"/>
      <c r="G432" s="419"/>
      <c r="H432" s="419"/>
      <c r="I432" s="419"/>
      <c r="J432" s="419"/>
      <c r="K432" s="419"/>
      <c r="L432" s="419"/>
      <c r="M432" s="419"/>
      <c r="N432" s="503"/>
      <c r="O432" s="503"/>
      <c r="P432" s="503"/>
      <c r="Q432" s="503"/>
      <c r="R432" s="503"/>
      <c r="S432" s="503"/>
      <c r="T432" s="426"/>
      <c r="U432" s="419"/>
      <c r="V432" s="419"/>
      <c r="W432" s="419"/>
      <c r="X432" s="427"/>
      <c r="Y432" s="427"/>
      <c r="Z432" s="427"/>
      <c r="AA432" s="427"/>
      <c r="AB432" s="427"/>
      <c r="AC432" s="427"/>
      <c r="AD432" s="427"/>
      <c r="AE432" s="427"/>
      <c r="AF432" s="427"/>
      <c r="AG432" s="427"/>
      <c r="AH432" s="427"/>
      <c r="AI432" s="428"/>
      <c r="AJ432" s="428"/>
      <c r="AK432" s="428"/>
      <c r="AL432" s="428"/>
      <c r="AM432" s="428"/>
      <c r="AN432" s="428"/>
      <c r="AO432" s="428"/>
      <c r="AP432" s="428"/>
      <c r="AQ432" s="419"/>
      <c r="AR432" s="419"/>
      <c r="AS432" s="419"/>
      <c r="AT432" s="419"/>
      <c r="AU432" s="419"/>
      <c r="AV432" s="419"/>
      <c r="AW432" s="419"/>
      <c r="AX432" s="419"/>
      <c r="AY432" s="419"/>
      <c r="AZ432" s="419"/>
      <c r="BA432" s="419"/>
      <c r="BB432" s="419"/>
      <c r="BC432" s="419"/>
      <c r="BD432" s="419"/>
      <c r="BE432" s="419"/>
      <c r="BF432" s="419"/>
      <c r="BG432" s="419"/>
      <c r="BH432" s="419"/>
      <c r="BI432" s="419"/>
      <c r="BJ432" s="419"/>
      <c r="BK432" s="419"/>
      <c r="BL432" s="419"/>
      <c r="BM432" s="419"/>
      <c r="BN432" s="419"/>
      <c r="BO432" s="419"/>
      <c r="BP432" s="419"/>
      <c r="BQ432" s="419"/>
      <c r="BR432" s="419"/>
      <c r="BS432" s="419"/>
      <c r="BT432" s="419"/>
      <c r="BU432" s="419"/>
      <c r="BV432" s="419"/>
      <c r="BW432" s="419"/>
      <c r="BX432" s="419"/>
      <c r="BY432" s="419"/>
      <c r="BZ432" s="419"/>
      <c r="CA432" s="419"/>
      <c r="CB432" s="419"/>
      <c r="CC432" s="419"/>
      <c r="CD432" s="419"/>
      <c r="CE432" s="419"/>
      <c r="CF432" s="419"/>
      <c r="CG432" s="419"/>
      <c r="CH432" s="419"/>
      <c r="CI432" s="419"/>
      <c r="CJ432" s="419"/>
      <c r="CK432" s="419"/>
      <c r="CL432" s="419"/>
      <c r="CM432" s="419"/>
      <c r="CN432" s="419"/>
      <c r="CO432" s="419"/>
      <c r="CP432" s="419"/>
      <c r="CQ432" s="419"/>
      <c r="CR432" s="419"/>
      <c r="CS432" s="419"/>
    </row>
    <row r="433" spans="1:97">
      <c r="A433" s="419"/>
      <c r="B433" s="419"/>
      <c r="C433" s="419"/>
      <c r="D433" s="419"/>
      <c r="E433" s="419"/>
      <c r="F433" s="419"/>
      <c r="G433" s="419"/>
      <c r="H433" s="419"/>
      <c r="I433" s="419"/>
      <c r="J433" s="419"/>
      <c r="K433" s="419"/>
      <c r="L433" s="419"/>
      <c r="M433" s="419"/>
      <c r="N433" s="503"/>
      <c r="O433" s="503"/>
      <c r="P433" s="503"/>
      <c r="Q433" s="503"/>
      <c r="R433" s="503"/>
      <c r="S433" s="503"/>
      <c r="T433" s="426"/>
      <c r="U433" s="419"/>
      <c r="V433" s="419"/>
      <c r="W433" s="419"/>
      <c r="X433" s="427"/>
      <c r="Y433" s="427"/>
      <c r="Z433" s="427"/>
      <c r="AA433" s="427"/>
      <c r="AB433" s="427"/>
      <c r="AC433" s="427"/>
      <c r="AD433" s="427"/>
      <c r="AE433" s="427"/>
      <c r="AF433" s="427"/>
      <c r="AG433" s="427"/>
      <c r="AH433" s="427"/>
      <c r="AI433" s="428"/>
      <c r="AJ433" s="428"/>
      <c r="AK433" s="428"/>
      <c r="AL433" s="428"/>
      <c r="AM433" s="428"/>
      <c r="AN433" s="428"/>
      <c r="AO433" s="428"/>
      <c r="AP433" s="428"/>
      <c r="AQ433" s="419"/>
      <c r="AR433" s="419"/>
      <c r="AS433" s="419"/>
      <c r="AT433" s="419"/>
      <c r="AU433" s="419"/>
      <c r="AV433" s="419"/>
      <c r="AW433" s="419"/>
      <c r="AX433" s="419"/>
      <c r="AY433" s="419"/>
      <c r="AZ433" s="419"/>
      <c r="BA433" s="419"/>
      <c r="BB433" s="419"/>
      <c r="BC433" s="419"/>
      <c r="BD433" s="419"/>
      <c r="BE433" s="419"/>
      <c r="BF433" s="419"/>
      <c r="BG433" s="419"/>
      <c r="BH433" s="419"/>
      <c r="BI433" s="419"/>
      <c r="BJ433" s="419"/>
      <c r="BK433" s="419"/>
      <c r="BL433" s="419"/>
      <c r="BM433" s="419"/>
      <c r="BN433" s="419"/>
      <c r="BO433" s="419"/>
      <c r="BP433" s="419"/>
      <c r="BQ433" s="419"/>
      <c r="BR433" s="419"/>
      <c r="BS433" s="419"/>
      <c r="BT433" s="419"/>
      <c r="BU433" s="419"/>
      <c r="BV433" s="419"/>
      <c r="BW433" s="419"/>
      <c r="BX433" s="419"/>
      <c r="BY433" s="419"/>
      <c r="BZ433" s="419"/>
      <c r="CA433" s="419"/>
      <c r="CB433" s="419"/>
      <c r="CC433" s="419"/>
      <c r="CD433" s="419"/>
      <c r="CE433" s="419"/>
      <c r="CF433" s="419"/>
      <c r="CG433" s="419"/>
      <c r="CH433" s="419"/>
      <c r="CI433" s="419"/>
      <c r="CJ433" s="419"/>
      <c r="CK433" s="419"/>
      <c r="CL433" s="419"/>
      <c r="CM433" s="419"/>
      <c r="CN433" s="419"/>
      <c r="CO433" s="419"/>
      <c r="CP433" s="419"/>
      <c r="CQ433" s="419"/>
      <c r="CR433" s="419"/>
      <c r="CS433" s="419"/>
    </row>
    <row r="434" spans="1:97">
      <c r="A434" s="419"/>
      <c r="B434" s="419"/>
      <c r="C434" s="419"/>
      <c r="D434" s="419"/>
      <c r="E434" s="419"/>
      <c r="F434" s="419"/>
      <c r="G434" s="419"/>
      <c r="H434" s="419"/>
      <c r="I434" s="419"/>
      <c r="J434" s="419"/>
      <c r="K434" s="419"/>
      <c r="L434" s="419"/>
      <c r="M434" s="419"/>
      <c r="N434" s="503"/>
      <c r="O434" s="503"/>
      <c r="P434" s="503"/>
      <c r="Q434" s="503"/>
      <c r="R434" s="503"/>
      <c r="S434" s="503"/>
      <c r="T434" s="426"/>
      <c r="U434" s="419"/>
      <c r="V434" s="419"/>
      <c r="W434" s="419"/>
      <c r="X434" s="427"/>
      <c r="Y434" s="427"/>
      <c r="Z434" s="427"/>
      <c r="AA434" s="427"/>
      <c r="AB434" s="427"/>
      <c r="AC434" s="427"/>
      <c r="AD434" s="427"/>
      <c r="AE434" s="427"/>
      <c r="AF434" s="427"/>
      <c r="AG434" s="427"/>
      <c r="AH434" s="427"/>
      <c r="AI434" s="428"/>
      <c r="AJ434" s="428"/>
      <c r="AK434" s="428"/>
      <c r="AL434" s="428"/>
      <c r="AM434" s="428"/>
      <c r="AN434" s="428"/>
      <c r="AO434" s="428"/>
      <c r="AP434" s="428"/>
      <c r="AQ434" s="419"/>
      <c r="AR434" s="419"/>
      <c r="AS434" s="419"/>
      <c r="AT434" s="419"/>
      <c r="AU434" s="419"/>
      <c r="AV434" s="419"/>
      <c r="AW434" s="419"/>
      <c r="AX434" s="419"/>
      <c r="AY434" s="419"/>
      <c r="AZ434" s="419"/>
      <c r="BA434" s="419"/>
      <c r="BB434" s="419"/>
      <c r="BC434" s="419"/>
      <c r="BD434" s="419"/>
      <c r="BE434" s="419"/>
      <c r="BF434" s="419"/>
      <c r="BG434" s="419"/>
      <c r="BH434" s="419"/>
      <c r="BI434" s="419"/>
      <c r="BJ434" s="419"/>
      <c r="BK434" s="419"/>
      <c r="BL434" s="419"/>
      <c r="BM434" s="419"/>
      <c r="BN434" s="419"/>
      <c r="BO434" s="419"/>
      <c r="BP434" s="419"/>
      <c r="BQ434" s="419"/>
      <c r="BR434" s="419"/>
      <c r="BS434" s="419"/>
      <c r="BT434" s="419"/>
      <c r="BU434" s="419"/>
      <c r="BV434" s="419"/>
      <c r="BW434" s="419"/>
      <c r="BX434" s="419"/>
      <c r="BY434" s="419"/>
      <c r="BZ434" s="419"/>
      <c r="CA434" s="419"/>
      <c r="CB434" s="419"/>
      <c r="CC434" s="419"/>
      <c r="CD434" s="419"/>
      <c r="CE434" s="419"/>
      <c r="CF434" s="419"/>
      <c r="CG434" s="419"/>
      <c r="CH434" s="419"/>
      <c r="CI434" s="419"/>
      <c r="CJ434" s="419"/>
      <c r="CK434" s="419"/>
      <c r="CL434" s="419"/>
      <c r="CM434" s="419"/>
      <c r="CN434" s="419"/>
      <c r="CO434" s="419"/>
      <c r="CP434" s="419"/>
      <c r="CQ434" s="419"/>
      <c r="CR434" s="419"/>
      <c r="CS434" s="419"/>
    </row>
    <row r="435" spans="1:97">
      <c r="A435" s="419"/>
      <c r="B435" s="419"/>
      <c r="C435" s="419"/>
      <c r="D435" s="419"/>
      <c r="E435" s="419"/>
      <c r="F435" s="419"/>
      <c r="G435" s="419"/>
      <c r="H435" s="419"/>
      <c r="I435" s="419"/>
      <c r="J435" s="419"/>
      <c r="K435" s="419"/>
      <c r="L435" s="419"/>
      <c r="M435" s="419"/>
      <c r="N435" s="503"/>
      <c r="O435" s="503"/>
      <c r="P435" s="503"/>
      <c r="Q435" s="503"/>
      <c r="R435" s="503"/>
      <c r="S435" s="503"/>
      <c r="T435" s="426"/>
      <c r="U435" s="419"/>
      <c r="V435" s="419"/>
      <c r="W435" s="419"/>
      <c r="X435" s="427"/>
      <c r="Y435" s="427"/>
      <c r="Z435" s="427"/>
      <c r="AA435" s="427"/>
      <c r="AB435" s="427"/>
      <c r="AC435" s="427"/>
      <c r="AD435" s="427"/>
      <c r="AE435" s="427"/>
      <c r="AF435" s="427"/>
      <c r="AG435" s="427"/>
      <c r="AH435" s="427"/>
      <c r="AI435" s="428"/>
      <c r="AJ435" s="428"/>
      <c r="AK435" s="428"/>
      <c r="AL435" s="428"/>
      <c r="AM435" s="428"/>
      <c r="AN435" s="428"/>
      <c r="AO435" s="428"/>
      <c r="AP435" s="428"/>
      <c r="AQ435" s="419"/>
      <c r="AR435" s="419"/>
      <c r="AS435" s="419"/>
      <c r="AT435" s="419"/>
      <c r="AU435" s="419"/>
      <c r="AV435" s="419"/>
      <c r="AW435" s="419"/>
      <c r="AX435" s="419"/>
      <c r="AY435" s="419"/>
      <c r="AZ435" s="419"/>
      <c r="BA435" s="419"/>
      <c r="BB435" s="419"/>
      <c r="BC435" s="419"/>
      <c r="BD435" s="419"/>
      <c r="BE435" s="419"/>
      <c r="BF435" s="419"/>
      <c r="BG435" s="419"/>
      <c r="BH435" s="419"/>
      <c r="BI435" s="419"/>
      <c r="BJ435" s="419"/>
      <c r="BK435" s="419"/>
      <c r="BL435" s="419"/>
      <c r="BM435" s="419"/>
      <c r="BN435" s="419"/>
      <c r="BO435" s="419"/>
      <c r="BP435" s="419"/>
      <c r="BQ435" s="419"/>
      <c r="BR435" s="419"/>
      <c r="BS435" s="419"/>
      <c r="BT435" s="419"/>
      <c r="BU435" s="419"/>
      <c r="BV435" s="419"/>
      <c r="BW435" s="419"/>
      <c r="BX435" s="419"/>
      <c r="BY435" s="419"/>
      <c r="BZ435" s="419"/>
      <c r="CA435" s="419"/>
      <c r="CB435" s="419"/>
      <c r="CC435" s="419"/>
      <c r="CD435" s="419"/>
      <c r="CE435" s="419"/>
      <c r="CF435" s="419"/>
      <c r="CG435" s="419"/>
      <c r="CH435" s="419"/>
      <c r="CI435" s="419"/>
      <c r="CJ435" s="419"/>
      <c r="CK435" s="419"/>
      <c r="CL435" s="419"/>
      <c r="CM435" s="419"/>
      <c r="CN435" s="419"/>
      <c r="CO435" s="419"/>
      <c r="CP435" s="419"/>
      <c r="CQ435" s="419"/>
      <c r="CR435" s="419"/>
      <c r="CS435" s="419"/>
    </row>
    <row r="436" spans="1:97">
      <c r="A436" s="419"/>
      <c r="B436" s="419"/>
      <c r="C436" s="419"/>
      <c r="D436" s="419"/>
      <c r="E436" s="419"/>
      <c r="F436" s="419"/>
      <c r="G436" s="419"/>
      <c r="H436" s="419"/>
      <c r="I436" s="419"/>
      <c r="J436" s="419"/>
      <c r="K436" s="419"/>
      <c r="L436" s="419"/>
      <c r="M436" s="419"/>
      <c r="N436" s="503"/>
      <c r="O436" s="503"/>
      <c r="P436" s="503"/>
      <c r="Q436" s="503"/>
      <c r="R436" s="503"/>
      <c r="S436" s="503"/>
      <c r="T436" s="426"/>
      <c r="U436" s="419"/>
      <c r="V436" s="419"/>
      <c r="W436" s="419"/>
      <c r="X436" s="427"/>
      <c r="Y436" s="427"/>
      <c r="Z436" s="427"/>
      <c r="AA436" s="427"/>
      <c r="AB436" s="427"/>
      <c r="AC436" s="427"/>
      <c r="AD436" s="427"/>
      <c r="AE436" s="427"/>
      <c r="AF436" s="427"/>
      <c r="AG436" s="427"/>
      <c r="AH436" s="427"/>
      <c r="AI436" s="428"/>
      <c r="AJ436" s="428"/>
      <c r="AK436" s="428"/>
      <c r="AL436" s="428"/>
      <c r="AM436" s="428"/>
      <c r="AN436" s="428"/>
      <c r="AO436" s="428"/>
      <c r="AP436" s="428"/>
      <c r="AQ436" s="419"/>
      <c r="AR436" s="419"/>
      <c r="AS436" s="419"/>
      <c r="AT436" s="419"/>
      <c r="AU436" s="419"/>
      <c r="AV436" s="419"/>
      <c r="AW436" s="419"/>
      <c r="AX436" s="419"/>
      <c r="AY436" s="419"/>
      <c r="AZ436" s="419"/>
      <c r="BA436" s="419"/>
      <c r="BB436" s="419"/>
      <c r="BC436" s="419"/>
      <c r="BD436" s="419"/>
      <c r="BE436" s="419"/>
      <c r="BF436" s="419"/>
      <c r="BG436" s="419"/>
      <c r="BH436" s="419"/>
      <c r="BI436" s="419"/>
      <c r="BJ436" s="419"/>
      <c r="BK436" s="419"/>
      <c r="BL436" s="419"/>
      <c r="BM436" s="419"/>
      <c r="BN436" s="419"/>
      <c r="BO436" s="419"/>
      <c r="BP436" s="419"/>
      <c r="BQ436" s="419"/>
      <c r="BR436" s="419"/>
      <c r="BS436" s="419"/>
      <c r="BT436" s="419"/>
      <c r="BU436" s="419"/>
      <c r="BV436" s="419"/>
      <c r="BW436" s="419"/>
      <c r="BX436" s="419"/>
      <c r="BY436" s="419"/>
      <c r="BZ436" s="419"/>
      <c r="CA436" s="419"/>
      <c r="CB436" s="419"/>
      <c r="CC436" s="419"/>
      <c r="CD436" s="419"/>
      <c r="CE436" s="419"/>
      <c r="CF436" s="419"/>
      <c r="CG436" s="419"/>
      <c r="CH436" s="419"/>
      <c r="CI436" s="419"/>
      <c r="CJ436" s="419"/>
      <c r="CK436" s="419"/>
      <c r="CL436" s="419"/>
      <c r="CM436" s="419"/>
      <c r="CN436" s="419"/>
      <c r="CO436" s="419"/>
      <c r="CP436" s="419"/>
      <c r="CQ436" s="419"/>
      <c r="CR436" s="419"/>
      <c r="CS436" s="419"/>
    </row>
    <row r="437" spans="1:97">
      <c r="A437" s="419"/>
      <c r="B437" s="419"/>
      <c r="C437" s="419"/>
      <c r="D437" s="419"/>
      <c r="E437" s="419"/>
      <c r="F437" s="419"/>
      <c r="G437" s="419"/>
      <c r="H437" s="419"/>
      <c r="I437" s="419"/>
      <c r="J437" s="419"/>
      <c r="K437" s="419"/>
      <c r="L437" s="419"/>
      <c r="M437" s="419"/>
      <c r="N437" s="503"/>
      <c r="O437" s="503"/>
      <c r="P437" s="503"/>
      <c r="Q437" s="503"/>
      <c r="R437" s="503"/>
      <c r="S437" s="503"/>
      <c r="T437" s="426"/>
      <c r="U437" s="419"/>
      <c r="V437" s="419"/>
      <c r="W437" s="419"/>
      <c r="X437" s="427"/>
      <c r="Y437" s="427"/>
      <c r="Z437" s="427"/>
      <c r="AA437" s="427"/>
      <c r="AB437" s="427"/>
      <c r="AC437" s="427"/>
      <c r="AD437" s="427"/>
      <c r="AE437" s="427"/>
      <c r="AF437" s="427"/>
      <c r="AG437" s="427"/>
      <c r="AH437" s="427"/>
      <c r="AI437" s="428"/>
      <c r="AJ437" s="428"/>
      <c r="AK437" s="428"/>
      <c r="AL437" s="428"/>
      <c r="AM437" s="428"/>
      <c r="AN437" s="428"/>
      <c r="AO437" s="428"/>
      <c r="AP437" s="428"/>
      <c r="AQ437" s="419"/>
      <c r="AR437" s="419"/>
      <c r="AS437" s="419"/>
      <c r="AT437" s="419"/>
      <c r="AU437" s="419"/>
      <c r="AV437" s="419"/>
      <c r="AW437" s="419"/>
      <c r="AX437" s="419"/>
      <c r="AY437" s="419"/>
      <c r="AZ437" s="419"/>
      <c r="BA437" s="419"/>
      <c r="BB437" s="419"/>
      <c r="BC437" s="419"/>
      <c r="BD437" s="419"/>
      <c r="BE437" s="419"/>
      <c r="BF437" s="419"/>
      <c r="BG437" s="419"/>
      <c r="BH437" s="419"/>
      <c r="BI437" s="419"/>
      <c r="BJ437" s="419"/>
      <c r="BK437" s="419"/>
      <c r="BL437" s="419"/>
      <c r="BM437" s="419"/>
      <c r="BN437" s="419"/>
      <c r="BO437" s="419"/>
      <c r="BP437" s="419"/>
      <c r="BQ437" s="419"/>
      <c r="BR437" s="419"/>
      <c r="BS437" s="419"/>
      <c r="BT437" s="419"/>
      <c r="BU437" s="419"/>
      <c r="BV437" s="419"/>
      <c r="BW437" s="419"/>
      <c r="BX437" s="419"/>
      <c r="BY437" s="419"/>
      <c r="BZ437" s="419"/>
      <c r="CA437" s="419"/>
      <c r="CB437" s="419"/>
      <c r="CC437" s="419"/>
      <c r="CD437" s="419"/>
      <c r="CE437" s="419"/>
      <c r="CF437" s="419"/>
      <c r="CG437" s="419"/>
      <c r="CH437" s="419"/>
      <c r="CI437" s="419"/>
      <c r="CJ437" s="419"/>
      <c r="CK437" s="419"/>
      <c r="CL437" s="419"/>
      <c r="CM437" s="419"/>
      <c r="CN437" s="419"/>
      <c r="CO437" s="419"/>
      <c r="CP437" s="419"/>
      <c r="CQ437" s="419"/>
      <c r="CR437" s="419"/>
      <c r="CS437" s="419"/>
    </row>
    <row r="438" spans="1:97">
      <c r="A438" s="419"/>
      <c r="B438" s="419"/>
      <c r="C438" s="419"/>
      <c r="D438" s="419"/>
      <c r="E438" s="419"/>
      <c r="F438" s="419"/>
      <c r="G438" s="419"/>
      <c r="H438" s="419"/>
      <c r="I438" s="419"/>
      <c r="J438" s="419"/>
      <c r="K438" s="419"/>
      <c r="L438" s="419"/>
      <c r="M438" s="419"/>
      <c r="N438" s="503"/>
      <c r="O438" s="503"/>
      <c r="P438" s="503"/>
      <c r="Q438" s="503"/>
      <c r="R438" s="503"/>
      <c r="S438" s="503"/>
      <c r="T438" s="426"/>
      <c r="U438" s="419"/>
      <c r="V438" s="419"/>
      <c r="W438" s="419"/>
      <c r="X438" s="427"/>
      <c r="Y438" s="427"/>
      <c r="Z438" s="427"/>
      <c r="AA438" s="427"/>
      <c r="AB438" s="427"/>
      <c r="AC438" s="427"/>
      <c r="AD438" s="427"/>
      <c r="AE438" s="427"/>
      <c r="AF438" s="427"/>
      <c r="AG438" s="427"/>
      <c r="AH438" s="427"/>
      <c r="AI438" s="428"/>
      <c r="AJ438" s="428"/>
      <c r="AK438" s="428"/>
      <c r="AL438" s="428"/>
      <c r="AM438" s="428"/>
      <c r="AN438" s="428"/>
      <c r="AO438" s="428"/>
      <c r="AP438" s="428"/>
      <c r="AQ438" s="419"/>
      <c r="AR438" s="419"/>
      <c r="AS438" s="419"/>
      <c r="AT438" s="419"/>
      <c r="AU438" s="419"/>
      <c r="AV438" s="419"/>
      <c r="AW438" s="419"/>
      <c r="AX438" s="419"/>
      <c r="AY438" s="419"/>
      <c r="AZ438" s="419"/>
      <c r="BA438" s="419"/>
      <c r="BB438" s="419"/>
      <c r="BC438" s="419"/>
      <c r="BD438" s="419"/>
      <c r="BE438" s="419"/>
      <c r="BF438" s="419"/>
      <c r="BG438" s="419"/>
      <c r="BH438" s="419"/>
      <c r="BI438" s="419"/>
      <c r="BJ438" s="419"/>
      <c r="BK438" s="419"/>
      <c r="BL438" s="419"/>
      <c r="BM438" s="419"/>
      <c r="BN438" s="419"/>
      <c r="BO438" s="419"/>
      <c r="BP438" s="419"/>
      <c r="BQ438" s="419"/>
      <c r="BR438" s="419"/>
      <c r="BS438" s="419"/>
      <c r="BT438" s="419"/>
      <c r="BU438" s="419"/>
      <c r="BV438" s="419"/>
      <c r="BW438" s="419"/>
      <c r="BX438" s="419"/>
      <c r="BY438" s="419"/>
      <c r="BZ438" s="419"/>
      <c r="CA438" s="419"/>
      <c r="CB438" s="419"/>
      <c r="CC438" s="419"/>
      <c r="CD438" s="419"/>
      <c r="CE438" s="419"/>
      <c r="CF438" s="419"/>
      <c r="CG438" s="419"/>
      <c r="CH438" s="419"/>
      <c r="CI438" s="419"/>
      <c r="CJ438" s="419"/>
      <c r="CK438" s="419"/>
      <c r="CL438" s="419"/>
      <c r="CM438" s="419"/>
      <c r="CN438" s="419"/>
      <c r="CO438" s="419"/>
      <c r="CP438" s="419"/>
      <c r="CQ438" s="419"/>
      <c r="CR438" s="419"/>
      <c r="CS438" s="419"/>
    </row>
    <row r="439" spans="1:97">
      <c r="A439" s="419"/>
      <c r="B439" s="419"/>
      <c r="C439" s="419"/>
      <c r="D439" s="419"/>
      <c r="E439" s="419"/>
      <c r="F439" s="419"/>
      <c r="G439" s="419"/>
      <c r="H439" s="419"/>
      <c r="I439" s="419"/>
      <c r="J439" s="419"/>
      <c r="K439" s="419"/>
      <c r="L439" s="419"/>
      <c r="M439" s="419"/>
      <c r="N439" s="503"/>
      <c r="O439" s="503"/>
      <c r="P439" s="503"/>
      <c r="Q439" s="503"/>
      <c r="R439" s="503"/>
      <c r="S439" s="503"/>
      <c r="T439" s="426"/>
      <c r="U439" s="419"/>
      <c r="V439" s="419"/>
      <c r="W439" s="419"/>
      <c r="X439" s="427"/>
      <c r="Y439" s="427"/>
      <c r="Z439" s="427"/>
      <c r="AA439" s="427"/>
      <c r="AB439" s="427"/>
      <c r="AC439" s="427"/>
      <c r="AD439" s="427"/>
      <c r="AE439" s="427"/>
      <c r="AF439" s="427"/>
      <c r="AG439" s="427"/>
      <c r="AH439" s="427"/>
      <c r="AI439" s="428"/>
      <c r="AJ439" s="428"/>
      <c r="AK439" s="428"/>
      <c r="AL439" s="428"/>
      <c r="AM439" s="428"/>
      <c r="AN439" s="428"/>
      <c r="AO439" s="428"/>
      <c r="AP439" s="428"/>
      <c r="AQ439" s="419"/>
      <c r="AR439" s="419"/>
      <c r="AS439" s="419"/>
      <c r="AT439" s="419"/>
      <c r="AU439" s="419"/>
      <c r="AV439" s="419"/>
      <c r="AW439" s="419"/>
      <c r="AX439" s="419"/>
      <c r="AY439" s="419"/>
      <c r="AZ439" s="419"/>
      <c r="BA439" s="419"/>
      <c r="BB439" s="419"/>
      <c r="BC439" s="419"/>
      <c r="BD439" s="419"/>
      <c r="BE439" s="419"/>
      <c r="BF439" s="419"/>
      <c r="BG439" s="419"/>
      <c r="BH439" s="419"/>
      <c r="BI439" s="419"/>
      <c r="BJ439" s="419"/>
      <c r="BK439" s="419"/>
      <c r="BL439" s="419"/>
      <c r="BM439" s="419"/>
      <c r="BN439" s="419"/>
      <c r="BO439" s="419"/>
      <c r="BP439" s="419"/>
      <c r="BQ439" s="419"/>
      <c r="BR439" s="419"/>
      <c r="BS439" s="419"/>
      <c r="BT439" s="419"/>
      <c r="BU439" s="419"/>
      <c r="BV439" s="419"/>
      <c r="BW439" s="419"/>
      <c r="BX439" s="419"/>
      <c r="BY439" s="419"/>
      <c r="BZ439" s="419"/>
      <c r="CA439" s="419"/>
      <c r="CB439" s="419"/>
      <c r="CC439" s="419"/>
      <c r="CD439" s="419"/>
      <c r="CE439" s="419"/>
      <c r="CF439" s="419"/>
      <c r="CG439" s="419"/>
      <c r="CH439" s="419"/>
      <c r="CI439" s="419"/>
      <c r="CJ439" s="419"/>
      <c r="CK439" s="419"/>
      <c r="CL439" s="419"/>
      <c r="CM439" s="419"/>
      <c r="CN439" s="419"/>
      <c r="CO439" s="419"/>
      <c r="CP439" s="419"/>
      <c r="CQ439" s="419"/>
      <c r="CR439" s="419"/>
      <c r="CS439" s="419"/>
    </row>
    <row r="440" spans="1:97">
      <c r="A440" s="419"/>
      <c r="B440" s="419"/>
      <c r="C440" s="419"/>
      <c r="D440" s="419"/>
      <c r="E440" s="419"/>
      <c r="F440" s="419"/>
      <c r="G440" s="419"/>
      <c r="H440" s="419"/>
      <c r="I440" s="419"/>
      <c r="J440" s="419"/>
      <c r="K440" s="419"/>
      <c r="L440" s="419"/>
      <c r="M440" s="419"/>
      <c r="N440" s="503"/>
      <c r="O440" s="503"/>
      <c r="P440" s="503"/>
      <c r="Q440" s="503"/>
      <c r="R440" s="503"/>
      <c r="S440" s="503"/>
      <c r="T440" s="426"/>
      <c r="U440" s="419"/>
      <c r="V440" s="419"/>
      <c r="W440" s="419"/>
      <c r="X440" s="427"/>
      <c r="Y440" s="427"/>
      <c r="Z440" s="427"/>
      <c r="AA440" s="427"/>
      <c r="AB440" s="427"/>
      <c r="AC440" s="427"/>
      <c r="AD440" s="427"/>
      <c r="AE440" s="427"/>
      <c r="AF440" s="427"/>
      <c r="AG440" s="427"/>
      <c r="AH440" s="427"/>
      <c r="AI440" s="428"/>
      <c r="AJ440" s="428"/>
      <c r="AK440" s="428"/>
      <c r="AL440" s="428"/>
      <c r="AM440" s="428"/>
      <c r="AN440" s="428"/>
      <c r="AO440" s="428"/>
      <c r="AP440" s="428"/>
      <c r="AQ440" s="419"/>
      <c r="AR440" s="419"/>
      <c r="AS440" s="419"/>
      <c r="AT440" s="419"/>
      <c r="AU440" s="419"/>
      <c r="AV440" s="419"/>
      <c r="AW440" s="419"/>
      <c r="AX440" s="419"/>
      <c r="AY440" s="419"/>
      <c r="AZ440" s="419"/>
      <c r="BA440" s="419"/>
      <c r="BB440" s="419"/>
      <c r="BC440" s="419"/>
      <c r="BD440" s="419"/>
      <c r="BE440" s="419"/>
      <c r="BF440" s="419"/>
      <c r="BG440" s="419"/>
      <c r="BH440" s="419"/>
      <c r="BI440" s="419"/>
      <c r="BJ440" s="419"/>
      <c r="BK440" s="419"/>
      <c r="BL440" s="419"/>
      <c r="BM440" s="419"/>
      <c r="BN440" s="419"/>
      <c r="BO440" s="419"/>
      <c r="BP440" s="419"/>
      <c r="BQ440" s="419"/>
      <c r="BR440" s="419"/>
      <c r="BS440" s="419"/>
      <c r="BT440" s="419"/>
      <c r="BU440" s="419"/>
      <c r="BV440" s="419"/>
      <c r="BW440" s="419"/>
      <c r="BX440" s="419"/>
      <c r="BY440" s="419"/>
      <c r="BZ440" s="419"/>
      <c r="CA440" s="419"/>
      <c r="CB440" s="419"/>
      <c r="CC440" s="419"/>
      <c r="CD440" s="419"/>
      <c r="CE440" s="419"/>
      <c r="CF440" s="419"/>
      <c r="CG440" s="419"/>
      <c r="CH440" s="419"/>
      <c r="CI440" s="419"/>
      <c r="CJ440" s="419"/>
      <c r="CK440" s="419"/>
      <c r="CL440" s="419"/>
      <c r="CM440" s="419"/>
      <c r="CN440" s="419"/>
      <c r="CO440" s="419"/>
      <c r="CP440" s="419"/>
      <c r="CQ440" s="419"/>
      <c r="CR440" s="419"/>
      <c r="CS440" s="419"/>
    </row>
    <row r="441" spans="1:97">
      <c r="A441" s="419"/>
      <c r="B441" s="419"/>
      <c r="C441" s="419"/>
      <c r="D441" s="419"/>
      <c r="E441" s="419"/>
      <c r="F441" s="419"/>
      <c r="G441" s="419"/>
      <c r="H441" s="419"/>
      <c r="I441" s="419"/>
      <c r="J441" s="419"/>
      <c r="K441" s="419"/>
      <c r="L441" s="419"/>
      <c r="M441" s="419"/>
      <c r="N441" s="503"/>
      <c r="O441" s="503"/>
      <c r="P441" s="503"/>
      <c r="Q441" s="503"/>
      <c r="R441" s="503"/>
      <c r="S441" s="503"/>
      <c r="T441" s="426"/>
      <c r="U441" s="419"/>
      <c r="V441" s="419"/>
      <c r="W441" s="419"/>
      <c r="X441" s="427"/>
      <c r="Y441" s="427"/>
      <c r="Z441" s="427"/>
      <c r="AA441" s="427"/>
      <c r="AB441" s="427"/>
      <c r="AC441" s="427"/>
      <c r="AD441" s="427"/>
      <c r="AE441" s="427"/>
      <c r="AF441" s="427"/>
      <c r="AG441" s="427"/>
      <c r="AH441" s="427"/>
      <c r="AI441" s="428"/>
      <c r="AJ441" s="428"/>
      <c r="AK441" s="428"/>
      <c r="AL441" s="428"/>
      <c r="AM441" s="428"/>
      <c r="AN441" s="428"/>
      <c r="AO441" s="428"/>
      <c r="AP441" s="428"/>
      <c r="AQ441" s="419"/>
      <c r="AR441" s="419"/>
      <c r="AS441" s="419"/>
      <c r="AT441" s="419"/>
      <c r="AU441" s="419"/>
      <c r="AV441" s="419"/>
      <c r="AW441" s="419"/>
      <c r="AX441" s="419"/>
      <c r="AY441" s="419"/>
      <c r="AZ441" s="419"/>
      <c r="BA441" s="419"/>
      <c r="BB441" s="419"/>
      <c r="BC441" s="419"/>
      <c r="BD441" s="419"/>
      <c r="BE441" s="419"/>
      <c r="BF441" s="419"/>
      <c r="BG441" s="419"/>
      <c r="BH441" s="419"/>
      <c r="BI441" s="419"/>
      <c r="BJ441" s="419"/>
      <c r="BK441" s="419"/>
      <c r="BL441" s="419"/>
      <c r="BM441" s="419"/>
      <c r="BN441" s="419"/>
      <c r="BO441" s="419"/>
      <c r="BP441" s="419"/>
      <c r="BQ441" s="419"/>
      <c r="BR441" s="419"/>
      <c r="BS441" s="419"/>
      <c r="BT441" s="419"/>
      <c r="BU441" s="419"/>
      <c r="BV441" s="419"/>
      <c r="BW441" s="419"/>
      <c r="BX441" s="419"/>
      <c r="BY441" s="419"/>
      <c r="BZ441" s="419"/>
      <c r="CA441" s="419"/>
      <c r="CB441" s="419"/>
      <c r="CC441" s="419"/>
      <c r="CD441" s="419"/>
      <c r="CE441" s="419"/>
      <c r="CF441" s="419"/>
      <c r="CG441" s="419"/>
      <c r="CH441" s="419"/>
      <c r="CI441" s="419"/>
      <c r="CJ441" s="419"/>
      <c r="CK441" s="419"/>
      <c r="CL441" s="419"/>
      <c r="CM441" s="419"/>
      <c r="CN441" s="419"/>
      <c r="CO441" s="419"/>
      <c r="CP441" s="419"/>
      <c r="CQ441" s="419"/>
      <c r="CR441" s="419"/>
      <c r="CS441" s="419"/>
    </row>
    <row r="442" spans="1:97">
      <c r="A442" s="419"/>
      <c r="B442" s="419"/>
      <c r="C442" s="419"/>
      <c r="D442" s="419"/>
      <c r="E442" s="419"/>
      <c r="F442" s="419"/>
      <c r="G442" s="419"/>
      <c r="H442" s="419"/>
      <c r="I442" s="419"/>
      <c r="J442" s="419"/>
      <c r="K442" s="419"/>
      <c r="L442" s="419"/>
      <c r="M442" s="419"/>
      <c r="N442" s="503"/>
      <c r="O442" s="503"/>
      <c r="P442" s="503"/>
      <c r="Q442" s="503"/>
      <c r="R442" s="503"/>
      <c r="S442" s="503"/>
      <c r="T442" s="426"/>
      <c r="U442" s="419"/>
      <c r="V442" s="419"/>
      <c r="W442" s="419"/>
      <c r="X442" s="427"/>
      <c r="Y442" s="427"/>
      <c r="Z442" s="427"/>
      <c r="AA442" s="427"/>
      <c r="AB442" s="427"/>
      <c r="AC442" s="427"/>
      <c r="AD442" s="427"/>
      <c r="AE442" s="427"/>
      <c r="AF442" s="427"/>
      <c r="AG442" s="427"/>
      <c r="AH442" s="427"/>
      <c r="AI442" s="428"/>
      <c r="AJ442" s="428"/>
      <c r="AK442" s="428"/>
      <c r="AL442" s="428"/>
      <c r="AM442" s="428"/>
      <c r="AN442" s="428"/>
      <c r="AO442" s="428"/>
      <c r="AP442" s="428"/>
      <c r="AQ442" s="419"/>
      <c r="AR442" s="419"/>
      <c r="AS442" s="419"/>
      <c r="AT442" s="419"/>
      <c r="AU442" s="419"/>
      <c r="AV442" s="419"/>
      <c r="AW442" s="419"/>
      <c r="AX442" s="419"/>
      <c r="AY442" s="419"/>
      <c r="AZ442" s="419"/>
      <c r="BA442" s="419"/>
      <c r="BB442" s="419"/>
      <c r="BC442" s="419"/>
      <c r="BD442" s="419"/>
      <c r="BE442" s="419"/>
      <c r="BF442" s="419"/>
      <c r="BG442" s="419"/>
      <c r="BH442" s="419"/>
      <c r="BI442" s="419"/>
      <c r="BJ442" s="419"/>
      <c r="BK442" s="419"/>
      <c r="BL442" s="419"/>
      <c r="BM442" s="419"/>
      <c r="BN442" s="419"/>
      <c r="BO442" s="419"/>
      <c r="BP442" s="419"/>
      <c r="BQ442" s="419"/>
      <c r="BR442" s="419"/>
      <c r="BS442" s="419"/>
      <c r="BT442" s="419"/>
      <c r="BU442" s="419"/>
      <c r="BV442" s="419"/>
      <c r="BW442" s="419"/>
      <c r="BX442" s="419"/>
      <c r="BY442" s="419"/>
      <c r="BZ442" s="419"/>
      <c r="CA442" s="419"/>
      <c r="CB442" s="419"/>
      <c r="CC442" s="419"/>
      <c r="CD442" s="419"/>
      <c r="CE442" s="419"/>
      <c r="CF442" s="419"/>
      <c r="CG442" s="419"/>
      <c r="CH442" s="419"/>
      <c r="CI442" s="419"/>
      <c r="CJ442" s="419"/>
      <c r="CK442" s="419"/>
      <c r="CL442" s="419"/>
      <c r="CM442" s="419"/>
      <c r="CN442" s="419"/>
      <c r="CO442" s="419"/>
      <c r="CP442" s="419"/>
      <c r="CQ442" s="419"/>
      <c r="CR442" s="419"/>
      <c r="CS442" s="419"/>
    </row>
    <row r="443" spans="1:97">
      <c r="A443" s="419"/>
      <c r="B443" s="419"/>
      <c r="C443" s="419"/>
      <c r="D443" s="419"/>
      <c r="E443" s="419"/>
      <c r="F443" s="419"/>
      <c r="G443" s="419"/>
      <c r="H443" s="419"/>
      <c r="I443" s="419"/>
      <c r="J443" s="419"/>
      <c r="K443" s="419"/>
      <c r="L443" s="419"/>
      <c r="M443" s="419"/>
      <c r="N443" s="426"/>
      <c r="O443" s="426"/>
      <c r="P443" s="426"/>
      <c r="Q443" s="426"/>
      <c r="R443" s="426"/>
      <c r="S443" s="426"/>
      <c r="T443" s="426"/>
      <c r="U443" s="419"/>
      <c r="V443" s="419"/>
      <c r="W443" s="419"/>
      <c r="X443" s="427"/>
      <c r="Y443" s="427"/>
      <c r="Z443" s="427"/>
      <c r="AA443" s="427"/>
      <c r="AB443" s="427"/>
      <c r="AC443" s="427"/>
      <c r="AD443" s="427"/>
      <c r="AE443" s="427"/>
      <c r="AF443" s="427"/>
      <c r="AG443" s="427"/>
      <c r="AH443" s="427"/>
      <c r="AI443" s="428"/>
      <c r="AJ443" s="428"/>
      <c r="AK443" s="428"/>
      <c r="AL443" s="428"/>
      <c r="AM443" s="428"/>
      <c r="AN443" s="428"/>
      <c r="AO443" s="428"/>
      <c r="AP443" s="428"/>
      <c r="AQ443" s="419"/>
      <c r="AR443" s="419"/>
      <c r="AS443" s="419"/>
      <c r="AT443" s="419"/>
      <c r="AU443" s="419"/>
      <c r="AV443" s="419"/>
      <c r="AW443" s="419"/>
      <c r="AX443" s="419"/>
      <c r="AY443" s="419"/>
      <c r="AZ443" s="419"/>
      <c r="BA443" s="419"/>
      <c r="BB443" s="419"/>
      <c r="BC443" s="419"/>
      <c r="BD443" s="419"/>
      <c r="BE443" s="419"/>
      <c r="BF443" s="419"/>
      <c r="BG443" s="419"/>
      <c r="BH443" s="419"/>
      <c r="BI443" s="419"/>
      <c r="BJ443" s="419"/>
      <c r="BK443" s="419"/>
      <c r="BL443" s="419"/>
      <c r="BM443" s="419"/>
      <c r="BN443" s="419"/>
      <c r="BO443" s="419"/>
      <c r="BP443" s="419"/>
      <c r="BQ443" s="419"/>
      <c r="BR443" s="419"/>
      <c r="BS443" s="419"/>
      <c r="BT443" s="419"/>
      <c r="BU443" s="419"/>
      <c r="BV443" s="419"/>
      <c r="BW443" s="419"/>
      <c r="BX443" s="419"/>
      <c r="BY443" s="419"/>
      <c r="BZ443" s="419"/>
      <c r="CA443" s="419"/>
      <c r="CB443" s="419"/>
      <c r="CC443" s="419"/>
      <c r="CD443" s="419"/>
      <c r="CE443" s="419"/>
      <c r="CF443" s="419"/>
      <c r="CG443" s="419"/>
      <c r="CH443" s="419"/>
      <c r="CI443" s="419"/>
      <c r="CJ443" s="419"/>
      <c r="CK443" s="419"/>
      <c r="CL443" s="419"/>
      <c r="CM443" s="419"/>
      <c r="CN443" s="419"/>
      <c r="CO443" s="419"/>
      <c r="CP443" s="419"/>
      <c r="CQ443" s="419"/>
      <c r="CR443" s="419"/>
      <c r="CS443" s="419"/>
    </row>
    <row r="444" spans="1:97">
      <c r="A444" s="419"/>
      <c r="B444" s="419"/>
      <c r="C444" s="419"/>
      <c r="D444" s="419"/>
      <c r="E444" s="419"/>
      <c r="F444" s="419"/>
      <c r="G444" s="419"/>
      <c r="H444" s="419"/>
      <c r="I444" s="419"/>
      <c r="J444" s="419"/>
      <c r="K444" s="419"/>
      <c r="L444" s="419"/>
      <c r="M444" s="419"/>
      <c r="N444" s="426"/>
      <c r="O444" s="426"/>
      <c r="P444" s="426"/>
      <c r="Q444" s="426"/>
      <c r="R444" s="426"/>
      <c r="S444" s="426"/>
      <c r="T444" s="426"/>
      <c r="U444" s="419"/>
      <c r="V444" s="419"/>
      <c r="W444" s="419"/>
      <c r="X444" s="427"/>
      <c r="Y444" s="427"/>
      <c r="Z444" s="427"/>
      <c r="AA444" s="427"/>
      <c r="AB444" s="427"/>
      <c r="AC444" s="427"/>
      <c r="AD444" s="427"/>
      <c r="AE444" s="427"/>
      <c r="AF444" s="427"/>
      <c r="AG444" s="427"/>
      <c r="AH444" s="427"/>
      <c r="AI444" s="428"/>
      <c r="AJ444" s="428"/>
      <c r="AK444" s="428"/>
      <c r="AL444" s="428"/>
      <c r="AM444" s="428"/>
      <c r="AN444" s="428"/>
      <c r="AO444" s="428"/>
      <c r="AP444" s="428"/>
      <c r="AQ444" s="419"/>
      <c r="AR444" s="419"/>
      <c r="AS444" s="419"/>
      <c r="AT444" s="419"/>
      <c r="AU444" s="419"/>
      <c r="AV444" s="419"/>
      <c r="AW444" s="419"/>
      <c r="AX444" s="419"/>
      <c r="AY444" s="419"/>
      <c r="AZ444" s="419"/>
      <c r="BA444" s="419"/>
      <c r="BB444" s="419"/>
      <c r="BC444" s="419"/>
      <c r="BD444" s="419"/>
      <c r="BE444" s="419"/>
      <c r="BF444" s="419"/>
      <c r="BG444" s="419"/>
      <c r="BH444" s="419"/>
      <c r="BI444" s="419"/>
      <c r="BJ444" s="419"/>
      <c r="BK444" s="419"/>
      <c r="BL444" s="419"/>
      <c r="BM444" s="419"/>
      <c r="BN444" s="419"/>
      <c r="BO444" s="419"/>
      <c r="BP444" s="419"/>
      <c r="BQ444" s="419"/>
      <c r="BR444" s="419"/>
      <c r="BS444" s="419"/>
      <c r="BT444" s="419"/>
      <c r="BU444" s="419"/>
      <c r="BV444" s="419"/>
      <c r="BW444" s="419"/>
      <c r="BX444" s="419"/>
      <c r="BY444" s="419"/>
      <c r="BZ444" s="419"/>
      <c r="CA444" s="419"/>
      <c r="CB444" s="419"/>
      <c r="CC444" s="419"/>
      <c r="CD444" s="419"/>
      <c r="CE444" s="419"/>
      <c r="CF444" s="419"/>
      <c r="CG444" s="419"/>
      <c r="CH444" s="419"/>
      <c r="CI444" s="419"/>
      <c r="CJ444" s="419"/>
      <c r="CK444" s="419"/>
      <c r="CL444" s="419"/>
      <c r="CM444" s="419"/>
      <c r="CN444" s="419"/>
      <c r="CO444" s="419"/>
      <c r="CP444" s="419"/>
      <c r="CQ444" s="419"/>
      <c r="CR444" s="419"/>
      <c r="CS444" s="419"/>
    </row>
    <row r="445" spans="1:97">
      <c r="A445" s="419"/>
      <c r="B445" s="419"/>
      <c r="C445" s="419"/>
      <c r="D445" s="419"/>
      <c r="E445" s="419"/>
      <c r="F445" s="419"/>
      <c r="G445" s="419"/>
      <c r="H445" s="419"/>
      <c r="I445" s="419"/>
      <c r="J445" s="419"/>
      <c r="K445" s="419"/>
      <c r="L445" s="419"/>
      <c r="M445" s="419"/>
      <c r="N445" s="426"/>
      <c r="O445" s="426"/>
      <c r="P445" s="426"/>
      <c r="Q445" s="426"/>
      <c r="R445" s="426"/>
      <c r="S445" s="426"/>
      <c r="T445" s="426"/>
      <c r="U445" s="419"/>
      <c r="V445" s="419"/>
      <c r="W445" s="419"/>
      <c r="X445" s="427"/>
      <c r="Y445" s="427"/>
      <c r="Z445" s="427"/>
      <c r="AA445" s="427"/>
      <c r="AB445" s="427"/>
      <c r="AC445" s="427"/>
      <c r="AD445" s="427"/>
      <c r="AE445" s="427"/>
      <c r="AF445" s="427"/>
      <c r="AG445" s="427"/>
      <c r="AH445" s="427"/>
      <c r="AI445" s="428"/>
      <c r="AJ445" s="428"/>
      <c r="AK445" s="428"/>
      <c r="AL445" s="428"/>
      <c r="AM445" s="428"/>
      <c r="AN445" s="428"/>
      <c r="AO445" s="428"/>
      <c r="AP445" s="428"/>
      <c r="AQ445" s="419"/>
      <c r="AR445" s="419"/>
      <c r="AS445" s="419"/>
      <c r="AT445" s="419"/>
      <c r="AU445" s="419"/>
      <c r="AV445" s="419"/>
      <c r="AW445" s="419"/>
      <c r="AX445" s="419"/>
      <c r="AY445" s="419"/>
      <c r="AZ445" s="419"/>
      <c r="BA445" s="419"/>
      <c r="BB445" s="419"/>
      <c r="BC445" s="419"/>
      <c r="BD445" s="419"/>
      <c r="BE445" s="419"/>
      <c r="BF445" s="419"/>
      <c r="BG445" s="419"/>
      <c r="BH445" s="419"/>
      <c r="BI445" s="419"/>
      <c r="BJ445" s="419"/>
      <c r="BK445" s="419"/>
      <c r="BL445" s="419"/>
      <c r="BM445" s="419"/>
      <c r="BN445" s="419"/>
      <c r="BO445" s="419"/>
      <c r="BP445" s="419"/>
      <c r="BQ445" s="419"/>
      <c r="BR445" s="419"/>
      <c r="BS445" s="419"/>
      <c r="BT445" s="419"/>
      <c r="BU445" s="419"/>
      <c r="BV445" s="419"/>
      <c r="BW445" s="419"/>
      <c r="BX445" s="419"/>
      <c r="BY445" s="419"/>
      <c r="BZ445" s="419"/>
      <c r="CA445" s="419"/>
      <c r="CB445" s="419"/>
      <c r="CC445" s="419"/>
      <c r="CD445" s="419"/>
      <c r="CE445" s="419"/>
      <c r="CF445" s="419"/>
      <c r="CG445" s="419"/>
      <c r="CH445" s="419"/>
      <c r="CI445" s="419"/>
      <c r="CJ445" s="419"/>
      <c r="CK445" s="419"/>
      <c r="CL445" s="419"/>
      <c r="CM445" s="419"/>
      <c r="CN445" s="419"/>
      <c r="CO445" s="419"/>
      <c r="CP445" s="419"/>
      <c r="CQ445" s="419"/>
      <c r="CR445" s="419"/>
      <c r="CS445" s="419"/>
    </row>
    <row r="446" spans="1:97">
      <c r="A446" s="419"/>
      <c r="B446" s="419"/>
      <c r="C446" s="419"/>
      <c r="D446" s="419"/>
      <c r="E446" s="419"/>
      <c r="F446" s="419"/>
      <c r="G446" s="419"/>
      <c r="H446" s="419"/>
      <c r="I446" s="419"/>
      <c r="J446" s="419"/>
      <c r="K446" s="419"/>
      <c r="L446" s="419"/>
      <c r="M446" s="419"/>
      <c r="N446" s="426"/>
      <c r="O446" s="426"/>
      <c r="P446" s="426"/>
      <c r="Q446" s="426"/>
      <c r="R446" s="426"/>
      <c r="S446" s="426"/>
      <c r="T446" s="426"/>
      <c r="U446" s="419"/>
      <c r="V446" s="419"/>
      <c r="W446" s="419"/>
      <c r="X446" s="427"/>
      <c r="Y446" s="427"/>
      <c r="Z446" s="427"/>
      <c r="AA446" s="427"/>
      <c r="AB446" s="427"/>
      <c r="AC446" s="427"/>
      <c r="AD446" s="427"/>
      <c r="AE446" s="427"/>
      <c r="AF446" s="427"/>
      <c r="AG446" s="427"/>
      <c r="AH446" s="427"/>
      <c r="AI446" s="428"/>
      <c r="AJ446" s="428"/>
      <c r="AK446" s="428"/>
      <c r="AL446" s="428"/>
      <c r="AM446" s="428"/>
      <c r="AN446" s="428"/>
      <c r="AO446" s="428"/>
      <c r="AP446" s="428"/>
      <c r="AQ446" s="419"/>
      <c r="AR446" s="419"/>
      <c r="AS446" s="419"/>
      <c r="AT446" s="419"/>
      <c r="AU446" s="419"/>
      <c r="AV446" s="419"/>
      <c r="AW446" s="419"/>
      <c r="AX446" s="419"/>
      <c r="AY446" s="419"/>
      <c r="AZ446" s="419"/>
      <c r="BA446" s="419"/>
      <c r="BB446" s="419"/>
      <c r="BC446" s="419"/>
      <c r="BD446" s="419"/>
      <c r="BE446" s="419"/>
      <c r="BF446" s="419"/>
      <c r="BG446" s="419"/>
      <c r="BH446" s="419"/>
      <c r="BI446" s="419"/>
      <c r="BJ446" s="419"/>
      <c r="BK446" s="419"/>
      <c r="BL446" s="419"/>
      <c r="BM446" s="419"/>
      <c r="BN446" s="419"/>
      <c r="BO446" s="419"/>
      <c r="BP446" s="419"/>
      <c r="BQ446" s="419"/>
      <c r="BR446" s="419"/>
      <c r="BS446" s="419"/>
      <c r="BT446" s="419"/>
      <c r="BU446" s="419"/>
      <c r="BV446" s="419"/>
      <c r="BW446" s="419"/>
      <c r="BX446" s="419"/>
      <c r="BY446" s="419"/>
      <c r="BZ446" s="419"/>
      <c r="CA446" s="419"/>
      <c r="CB446" s="419"/>
      <c r="CC446" s="419"/>
      <c r="CD446" s="419"/>
      <c r="CE446" s="419"/>
      <c r="CF446" s="419"/>
      <c r="CG446" s="419"/>
      <c r="CH446" s="419"/>
      <c r="CI446" s="419"/>
      <c r="CJ446" s="419"/>
      <c r="CK446" s="419"/>
      <c r="CL446" s="419"/>
      <c r="CM446" s="419"/>
      <c r="CN446" s="419"/>
      <c r="CO446" s="419"/>
      <c r="CP446" s="419"/>
      <c r="CQ446" s="419"/>
      <c r="CR446" s="419"/>
      <c r="CS446" s="419"/>
    </row>
    <row r="447" spans="1:97">
      <c r="A447" s="419"/>
      <c r="B447" s="419"/>
      <c r="C447" s="419"/>
      <c r="D447" s="419"/>
      <c r="E447" s="419"/>
      <c r="F447" s="419"/>
      <c r="G447" s="419"/>
      <c r="H447" s="419"/>
      <c r="I447" s="419"/>
      <c r="J447" s="419"/>
      <c r="K447" s="419"/>
      <c r="L447" s="419"/>
      <c r="M447" s="419"/>
      <c r="N447" s="426"/>
      <c r="O447" s="426"/>
      <c r="P447" s="426"/>
      <c r="Q447" s="426"/>
      <c r="R447" s="426"/>
      <c r="S447" s="426"/>
      <c r="T447" s="426"/>
      <c r="U447" s="419"/>
      <c r="V447" s="419"/>
      <c r="W447" s="419"/>
      <c r="X447" s="427"/>
      <c r="Y447" s="427"/>
      <c r="Z447" s="427"/>
      <c r="AA447" s="427"/>
      <c r="AB447" s="427"/>
      <c r="AC447" s="427"/>
      <c r="AD447" s="427"/>
      <c r="AE447" s="427"/>
      <c r="AF447" s="427"/>
      <c r="AG447" s="427"/>
      <c r="AH447" s="427"/>
      <c r="AI447" s="428"/>
      <c r="AJ447" s="428"/>
      <c r="AK447" s="428"/>
      <c r="AL447" s="428"/>
      <c r="AM447" s="428"/>
      <c r="AN447" s="428"/>
      <c r="AO447" s="428"/>
      <c r="AP447" s="428"/>
      <c r="AQ447" s="419"/>
      <c r="AR447" s="419"/>
      <c r="AS447" s="419"/>
      <c r="AT447" s="419"/>
      <c r="AU447" s="419"/>
      <c r="AV447" s="419"/>
      <c r="AW447" s="419"/>
      <c r="AX447" s="419"/>
      <c r="AY447" s="419"/>
      <c r="AZ447" s="419"/>
      <c r="BA447" s="419"/>
      <c r="BB447" s="419"/>
      <c r="BC447" s="419"/>
      <c r="BD447" s="419"/>
      <c r="BE447" s="419"/>
      <c r="BF447" s="419"/>
      <c r="BG447" s="419"/>
      <c r="BH447" s="419"/>
      <c r="BI447" s="419"/>
      <c r="BJ447" s="419"/>
      <c r="BK447" s="419"/>
      <c r="BL447" s="419"/>
      <c r="BM447" s="419"/>
      <c r="BN447" s="419"/>
      <c r="BO447" s="419"/>
      <c r="BP447" s="419"/>
      <c r="BQ447" s="419"/>
      <c r="BR447" s="419"/>
      <c r="BS447" s="419"/>
      <c r="BT447" s="419"/>
      <c r="BU447" s="419"/>
      <c r="BV447" s="419"/>
      <c r="BW447" s="419"/>
      <c r="BX447" s="419"/>
      <c r="BY447" s="419"/>
      <c r="BZ447" s="419"/>
      <c r="CA447" s="419"/>
      <c r="CB447" s="419"/>
      <c r="CC447" s="419"/>
      <c r="CD447" s="419"/>
      <c r="CE447" s="419"/>
      <c r="CF447" s="419"/>
      <c r="CG447" s="419"/>
      <c r="CH447" s="419"/>
      <c r="CI447" s="419"/>
      <c r="CJ447" s="419"/>
      <c r="CK447" s="419"/>
      <c r="CL447" s="419"/>
      <c r="CM447" s="419"/>
      <c r="CN447" s="419"/>
      <c r="CO447" s="419"/>
      <c r="CP447" s="419"/>
      <c r="CQ447" s="419"/>
      <c r="CR447" s="419"/>
      <c r="CS447" s="419"/>
    </row>
    <row r="448" spans="1:97">
      <c r="A448" s="419"/>
      <c r="B448" s="419"/>
      <c r="C448" s="419"/>
      <c r="D448" s="419"/>
      <c r="E448" s="419"/>
      <c r="F448" s="419"/>
      <c r="G448" s="419"/>
      <c r="H448" s="419"/>
      <c r="I448" s="419"/>
      <c r="J448" s="419"/>
      <c r="K448" s="419"/>
      <c r="L448" s="419"/>
      <c r="M448" s="419"/>
      <c r="N448" s="426"/>
      <c r="O448" s="426"/>
      <c r="P448" s="426"/>
      <c r="Q448" s="426"/>
      <c r="R448" s="426"/>
      <c r="S448" s="426"/>
      <c r="T448" s="426"/>
      <c r="U448" s="419"/>
      <c r="V448" s="419"/>
      <c r="W448" s="419"/>
      <c r="X448" s="427"/>
      <c r="Y448" s="427"/>
      <c r="Z448" s="427"/>
      <c r="AA448" s="427"/>
      <c r="AB448" s="427"/>
      <c r="AC448" s="427"/>
      <c r="AD448" s="427"/>
      <c r="AE448" s="427"/>
      <c r="AF448" s="427"/>
      <c r="AG448" s="427"/>
      <c r="AH448" s="427"/>
      <c r="AI448" s="428"/>
      <c r="AJ448" s="428"/>
      <c r="AK448" s="428"/>
      <c r="AL448" s="428"/>
      <c r="AM448" s="428"/>
      <c r="AN448" s="428"/>
      <c r="AO448" s="428"/>
      <c r="AP448" s="428"/>
      <c r="AQ448" s="419"/>
      <c r="AR448" s="419"/>
      <c r="AS448" s="419"/>
      <c r="AT448" s="419"/>
      <c r="AU448" s="419"/>
      <c r="AV448" s="419"/>
      <c r="AW448" s="419"/>
      <c r="AX448" s="419"/>
      <c r="AY448" s="419"/>
      <c r="AZ448" s="419"/>
      <c r="BA448" s="419"/>
      <c r="BB448" s="419"/>
      <c r="BC448" s="419"/>
      <c r="BD448" s="419"/>
      <c r="BE448" s="419"/>
      <c r="BF448" s="419"/>
      <c r="BG448" s="419"/>
      <c r="BH448" s="419"/>
      <c r="BI448" s="419"/>
      <c r="BJ448" s="419"/>
      <c r="BK448" s="419"/>
      <c r="BL448" s="419"/>
      <c r="BM448" s="419"/>
      <c r="BN448" s="419"/>
      <c r="BO448" s="419"/>
      <c r="BP448" s="419"/>
      <c r="BQ448" s="419"/>
      <c r="BR448" s="419"/>
      <c r="BS448" s="419"/>
      <c r="BT448" s="419"/>
      <c r="BU448" s="419"/>
      <c r="BV448" s="419"/>
      <c r="BW448" s="419"/>
      <c r="BX448" s="419"/>
      <c r="BY448" s="419"/>
      <c r="BZ448" s="419"/>
      <c r="CA448" s="419"/>
      <c r="CB448" s="419"/>
      <c r="CC448" s="419"/>
      <c r="CD448" s="419"/>
      <c r="CE448" s="419"/>
      <c r="CF448" s="419"/>
      <c r="CG448" s="419"/>
      <c r="CH448" s="419"/>
      <c r="CI448" s="419"/>
      <c r="CJ448" s="419"/>
      <c r="CK448" s="419"/>
      <c r="CL448" s="419"/>
      <c r="CM448" s="419"/>
      <c r="CN448" s="419"/>
      <c r="CO448" s="419"/>
      <c r="CP448" s="419"/>
      <c r="CQ448" s="419"/>
      <c r="CR448" s="419"/>
      <c r="CS448" s="419"/>
    </row>
    <row r="449" spans="1:97">
      <c r="A449" s="419"/>
      <c r="B449" s="419"/>
      <c r="C449" s="419"/>
      <c r="D449" s="419"/>
      <c r="E449" s="419"/>
      <c r="F449" s="419"/>
      <c r="G449" s="419"/>
      <c r="H449" s="419"/>
      <c r="I449" s="419"/>
      <c r="J449" s="419"/>
      <c r="K449" s="419"/>
      <c r="L449" s="419"/>
      <c r="M449" s="419"/>
      <c r="N449" s="426"/>
      <c r="O449" s="426"/>
      <c r="P449" s="426"/>
      <c r="Q449" s="426"/>
      <c r="R449" s="426"/>
      <c r="S449" s="426"/>
      <c r="T449" s="426"/>
      <c r="U449" s="419"/>
      <c r="V449" s="419"/>
      <c r="W449" s="419"/>
      <c r="X449" s="427"/>
      <c r="Y449" s="427"/>
      <c r="Z449" s="427"/>
      <c r="AA449" s="427"/>
      <c r="AB449" s="427"/>
      <c r="AC449" s="427"/>
      <c r="AD449" s="427"/>
      <c r="AE449" s="427"/>
      <c r="AF449" s="427"/>
      <c r="AG449" s="427"/>
      <c r="AH449" s="427"/>
      <c r="AI449" s="428"/>
      <c r="AJ449" s="428"/>
      <c r="AK449" s="428"/>
      <c r="AL449" s="428"/>
      <c r="AM449" s="428"/>
      <c r="AN449" s="428"/>
      <c r="AO449" s="428"/>
      <c r="AP449" s="428"/>
      <c r="AQ449" s="419"/>
      <c r="AR449" s="419"/>
      <c r="AS449" s="419"/>
      <c r="AT449" s="419"/>
      <c r="AU449" s="419"/>
      <c r="AV449" s="419"/>
      <c r="AW449" s="419"/>
      <c r="AX449" s="419"/>
      <c r="AY449" s="419"/>
      <c r="AZ449" s="419"/>
      <c r="BA449" s="419"/>
      <c r="BB449" s="419"/>
      <c r="BC449" s="419"/>
      <c r="BD449" s="419"/>
      <c r="BE449" s="419"/>
      <c r="BF449" s="419"/>
      <c r="BG449" s="419"/>
      <c r="BH449" s="419"/>
      <c r="BI449" s="419"/>
      <c r="BJ449" s="419"/>
      <c r="BK449" s="419"/>
      <c r="BL449" s="419"/>
      <c r="BM449" s="419"/>
      <c r="BN449" s="419"/>
      <c r="BO449" s="419"/>
      <c r="BP449" s="419"/>
      <c r="BQ449" s="419"/>
      <c r="BR449" s="419"/>
      <c r="BS449" s="419"/>
      <c r="BT449" s="419"/>
      <c r="BU449" s="419"/>
      <c r="BV449" s="419"/>
      <c r="BW449" s="419"/>
      <c r="BX449" s="419"/>
      <c r="BY449" s="419"/>
      <c r="BZ449" s="419"/>
      <c r="CA449" s="419"/>
      <c r="CB449" s="419"/>
      <c r="CC449" s="419"/>
      <c r="CD449" s="419"/>
      <c r="CE449" s="419"/>
      <c r="CF449" s="419"/>
      <c r="CG449" s="419"/>
      <c r="CH449" s="419"/>
      <c r="CI449" s="419"/>
      <c r="CJ449" s="419"/>
      <c r="CK449" s="419"/>
      <c r="CL449" s="419"/>
      <c r="CM449" s="419"/>
      <c r="CN449" s="419"/>
      <c r="CO449" s="419"/>
      <c r="CP449" s="419"/>
      <c r="CQ449" s="419"/>
      <c r="CR449" s="419"/>
      <c r="CS449" s="419"/>
    </row>
    <row r="450" spans="1:97">
      <c r="A450" s="419"/>
      <c r="B450" s="419"/>
      <c r="C450" s="419"/>
      <c r="D450" s="419"/>
      <c r="E450" s="419"/>
      <c r="F450" s="419"/>
      <c r="G450" s="419"/>
      <c r="H450" s="419"/>
      <c r="I450" s="419"/>
      <c r="J450" s="419"/>
      <c r="K450" s="419"/>
      <c r="L450" s="419"/>
      <c r="M450" s="419"/>
      <c r="N450" s="426"/>
      <c r="O450" s="426"/>
      <c r="P450" s="426"/>
      <c r="Q450" s="426"/>
      <c r="R450" s="426"/>
      <c r="S450" s="426"/>
      <c r="T450" s="426"/>
      <c r="U450" s="419"/>
      <c r="V450" s="419"/>
      <c r="W450" s="419"/>
      <c r="X450" s="427"/>
      <c r="Y450" s="427"/>
      <c r="Z450" s="427"/>
      <c r="AA450" s="427"/>
      <c r="AB450" s="427"/>
      <c r="AC450" s="427"/>
      <c r="AD450" s="427"/>
      <c r="AE450" s="427"/>
      <c r="AF450" s="427"/>
      <c r="AG450" s="427"/>
      <c r="AH450" s="427"/>
      <c r="AI450" s="428"/>
      <c r="AJ450" s="428"/>
      <c r="AK450" s="428"/>
      <c r="AL450" s="428"/>
      <c r="AM450" s="428"/>
      <c r="AN450" s="428"/>
      <c r="AO450" s="428"/>
      <c r="AP450" s="428"/>
      <c r="AQ450" s="419"/>
      <c r="AR450" s="419"/>
      <c r="AS450" s="419"/>
      <c r="AT450" s="419"/>
      <c r="AU450" s="419"/>
      <c r="AV450" s="419"/>
      <c r="AW450" s="419"/>
      <c r="AX450" s="419"/>
      <c r="AY450" s="419"/>
      <c r="AZ450" s="419"/>
      <c r="BA450" s="419"/>
      <c r="BB450" s="419"/>
      <c r="BC450" s="419"/>
      <c r="BD450" s="419"/>
      <c r="BE450" s="419"/>
      <c r="BF450" s="419"/>
      <c r="BG450" s="419"/>
      <c r="BH450" s="419"/>
      <c r="BI450" s="419"/>
      <c r="BJ450" s="419"/>
      <c r="BK450" s="419"/>
      <c r="BL450" s="419"/>
      <c r="BM450" s="419"/>
      <c r="BN450" s="419"/>
      <c r="BO450" s="419"/>
      <c r="BP450" s="419"/>
      <c r="BQ450" s="419"/>
      <c r="BR450" s="419"/>
      <c r="BS450" s="419"/>
      <c r="BT450" s="419"/>
      <c r="BU450" s="419"/>
      <c r="BV450" s="419"/>
      <c r="BW450" s="419"/>
      <c r="BX450" s="419"/>
      <c r="BY450" s="419"/>
      <c r="BZ450" s="419"/>
      <c r="CA450" s="419"/>
      <c r="CB450" s="419"/>
      <c r="CC450" s="419"/>
      <c r="CD450" s="419"/>
      <c r="CE450" s="419"/>
      <c r="CF450" s="419"/>
      <c r="CG450" s="419"/>
      <c r="CH450" s="419"/>
      <c r="CI450" s="419"/>
      <c r="CJ450" s="419"/>
      <c r="CK450" s="419"/>
      <c r="CL450" s="419"/>
      <c r="CM450" s="419"/>
      <c r="CN450" s="419"/>
      <c r="CO450" s="419"/>
      <c r="CP450" s="419"/>
      <c r="CQ450" s="419"/>
      <c r="CR450" s="419"/>
      <c r="CS450" s="419"/>
    </row>
    <row r="451" spans="1:97">
      <c r="A451" s="419"/>
      <c r="B451" s="419"/>
      <c r="C451" s="419"/>
      <c r="D451" s="419"/>
      <c r="E451" s="419"/>
      <c r="F451" s="419"/>
      <c r="G451" s="419"/>
      <c r="H451" s="419"/>
      <c r="I451" s="419"/>
      <c r="J451" s="419"/>
      <c r="K451" s="419"/>
      <c r="L451" s="419"/>
      <c r="M451" s="419"/>
      <c r="N451" s="426"/>
      <c r="O451" s="426"/>
      <c r="P451" s="426"/>
      <c r="Q451" s="426"/>
      <c r="R451" s="426"/>
      <c r="S451" s="426"/>
      <c r="T451" s="426"/>
      <c r="U451" s="419"/>
      <c r="V451" s="419"/>
      <c r="W451" s="419"/>
      <c r="X451" s="427"/>
      <c r="Y451" s="427"/>
      <c r="Z451" s="427"/>
      <c r="AA451" s="427"/>
      <c r="AB451" s="427"/>
      <c r="AC451" s="427"/>
      <c r="AD451" s="427"/>
      <c r="AE451" s="427"/>
      <c r="AF451" s="427"/>
      <c r="AG451" s="427"/>
      <c r="AH451" s="427"/>
      <c r="AI451" s="428"/>
      <c r="AJ451" s="428"/>
      <c r="AK451" s="428"/>
      <c r="AL451" s="428"/>
      <c r="AM451" s="428"/>
      <c r="AN451" s="428"/>
      <c r="AO451" s="428"/>
      <c r="AP451" s="428"/>
      <c r="AQ451" s="419"/>
      <c r="AR451" s="419"/>
      <c r="AS451" s="419"/>
      <c r="AT451" s="419"/>
      <c r="AU451" s="419"/>
      <c r="AV451" s="419"/>
      <c r="AW451" s="419"/>
      <c r="AX451" s="419"/>
      <c r="AY451" s="419"/>
      <c r="AZ451" s="419"/>
      <c r="BA451" s="419"/>
      <c r="BB451" s="419"/>
      <c r="BC451" s="419"/>
      <c r="BD451" s="419"/>
      <c r="BE451" s="419"/>
      <c r="BF451" s="419"/>
      <c r="BG451" s="419"/>
      <c r="BH451" s="419"/>
      <c r="BI451" s="419"/>
      <c r="BJ451" s="419"/>
      <c r="BK451" s="419"/>
      <c r="BL451" s="419"/>
      <c r="BM451" s="419"/>
      <c r="BN451" s="419"/>
      <c r="BO451" s="419"/>
      <c r="BP451" s="419"/>
      <c r="BQ451" s="419"/>
      <c r="BR451" s="419"/>
      <c r="BS451" s="419"/>
      <c r="BT451" s="419"/>
      <c r="BU451" s="419"/>
      <c r="BV451" s="419"/>
      <c r="BW451" s="419"/>
      <c r="BX451" s="419"/>
      <c r="BY451" s="419"/>
      <c r="BZ451" s="419"/>
      <c r="CA451" s="419"/>
      <c r="CB451" s="419"/>
      <c r="CC451" s="419"/>
      <c r="CD451" s="419"/>
      <c r="CE451" s="419"/>
      <c r="CF451" s="419"/>
      <c r="CG451" s="419"/>
      <c r="CH451" s="419"/>
      <c r="CI451" s="419"/>
      <c r="CJ451" s="419"/>
      <c r="CK451" s="419"/>
      <c r="CL451" s="419"/>
      <c r="CM451" s="419"/>
      <c r="CN451" s="419"/>
      <c r="CO451" s="419"/>
      <c r="CP451" s="419"/>
      <c r="CQ451" s="419"/>
      <c r="CR451" s="419"/>
      <c r="CS451" s="419"/>
    </row>
    <row r="452" spans="1:97">
      <c r="A452" s="419"/>
      <c r="B452" s="419"/>
      <c r="C452" s="419"/>
      <c r="D452" s="419"/>
      <c r="E452" s="419"/>
      <c r="F452" s="419"/>
      <c r="G452" s="419"/>
      <c r="H452" s="419"/>
      <c r="I452" s="419"/>
      <c r="J452" s="419"/>
      <c r="K452" s="419"/>
      <c r="L452" s="419"/>
      <c r="M452" s="419"/>
      <c r="N452" s="426"/>
      <c r="O452" s="426"/>
      <c r="P452" s="426"/>
      <c r="Q452" s="426"/>
      <c r="R452" s="426"/>
      <c r="S452" s="426"/>
      <c r="T452" s="426"/>
      <c r="U452" s="419"/>
      <c r="V452" s="419"/>
      <c r="W452" s="419"/>
      <c r="X452" s="427"/>
      <c r="Y452" s="427"/>
      <c r="Z452" s="427"/>
      <c r="AA452" s="427"/>
      <c r="AB452" s="427"/>
      <c r="AC452" s="427"/>
      <c r="AD452" s="427"/>
      <c r="AE452" s="427"/>
      <c r="AF452" s="427"/>
      <c r="AG452" s="427"/>
      <c r="AH452" s="427"/>
      <c r="AI452" s="428"/>
      <c r="AJ452" s="428"/>
      <c r="AK452" s="428"/>
      <c r="AL452" s="428"/>
      <c r="AM452" s="428"/>
      <c r="AN452" s="428"/>
      <c r="AO452" s="428"/>
      <c r="AP452" s="428"/>
      <c r="AQ452" s="419"/>
      <c r="AR452" s="419"/>
      <c r="AS452" s="419"/>
      <c r="AT452" s="419"/>
      <c r="AU452" s="419"/>
      <c r="AV452" s="419"/>
      <c r="AW452" s="419"/>
      <c r="AX452" s="419"/>
      <c r="AY452" s="419"/>
      <c r="AZ452" s="419"/>
      <c r="BA452" s="419"/>
      <c r="BB452" s="419"/>
      <c r="BC452" s="419"/>
      <c r="BD452" s="419"/>
      <c r="BE452" s="419"/>
      <c r="BF452" s="419"/>
      <c r="BG452" s="419"/>
      <c r="BH452" s="419"/>
      <c r="BI452" s="419"/>
      <c r="BJ452" s="419"/>
      <c r="BK452" s="419"/>
      <c r="BL452" s="419"/>
      <c r="BM452" s="419"/>
      <c r="BN452" s="419"/>
      <c r="BO452" s="419"/>
      <c r="BP452" s="419"/>
      <c r="BQ452" s="419"/>
      <c r="BR452" s="419"/>
      <c r="BS452" s="419"/>
      <c r="BT452" s="419"/>
      <c r="BU452" s="419"/>
      <c r="BV452" s="419"/>
      <c r="BW452" s="419"/>
      <c r="BX452" s="419"/>
      <c r="BY452" s="419"/>
      <c r="BZ452" s="419"/>
      <c r="CA452" s="419"/>
      <c r="CB452" s="419"/>
      <c r="CC452" s="419"/>
      <c r="CD452" s="419"/>
      <c r="CE452" s="419"/>
      <c r="CF452" s="419"/>
      <c r="CG452" s="419"/>
      <c r="CH452" s="419"/>
      <c r="CI452" s="419"/>
      <c r="CJ452" s="419"/>
      <c r="CK452" s="419"/>
      <c r="CL452" s="419"/>
      <c r="CM452" s="419"/>
      <c r="CN452" s="419"/>
      <c r="CO452" s="419"/>
      <c r="CP452" s="419"/>
      <c r="CQ452" s="419"/>
      <c r="CR452" s="419"/>
      <c r="CS452" s="419"/>
    </row>
    <row r="453" spans="1:97">
      <c r="A453" s="419"/>
      <c r="B453" s="419"/>
      <c r="C453" s="419"/>
      <c r="D453" s="419"/>
      <c r="E453" s="419"/>
      <c r="F453" s="419"/>
      <c r="G453" s="419"/>
      <c r="H453" s="419"/>
      <c r="I453" s="419"/>
      <c r="J453" s="419"/>
      <c r="K453" s="419"/>
      <c r="L453" s="419"/>
      <c r="M453" s="419"/>
      <c r="N453" s="426"/>
      <c r="O453" s="426"/>
      <c r="P453" s="426"/>
      <c r="Q453" s="426"/>
      <c r="R453" s="426"/>
      <c r="S453" s="426"/>
      <c r="T453" s="426"/>
      <c r="U453" s="419"/>
      <c r="V453" s="419"/>
      <c r="W453" s="419"/>
      <c r="X453" s="427"/>
      <c r="Y453" s="427"/>
      <c r="Z453" s="427"/>
      <c r="AA453" s="427"/>
      <c r="AB453" s="427"/>
      <c r="AC453" s="427"/>
      <c r="AD453" s="427"/>
      <c r="AE453" s="427"/>
      <c r="AF453" s="427"/>
      <c r="AG453" s="427"/>
      <c r="AH453" s="427"/>
      <c r="AI453" s="428"/>
      <c r="AJ453" s="428"/>
      <c r="AK453" s="428"/>
      <c r="AL453" s="428"/>
      <c r="AM453" s="428"/>
      <c r="AN453" s="428"/>
      <c r="AO453" s="428"/>
      <c r="AP453" s="428"/>
      <c r="AQ453" s="419"/>
      <c r="AR453" s="419"/>
      <c r="AS453" s="419"/>
      <c r="AT453" s="419"/>
      <c r="AU453" s="419"/>
      <c r="AV453" s="419"/>
      <c r="AW453" s="419"/>
      <c r="AX453" s="419"/>
      <c r="AY453" s="419"/>
      <c r="AZ453" s="419"/>
      <c r="BA453" s="419"/>
      <c r="BB453" s="419"/>
      <c r="BC453" s="419"/>
      <c r="BD453" s="419"/>
      <c r="BE453" s="419"/>
      <c r="BF453" s="419"/>
      <c r="BG453" s="419"/>
      <c r="BH453" s="419"/>
      <c r="BI453" s="419"/>
      <c r="BJ453" s="419"/>
      <c r="BK453" s="419"/>
      <c r="BL453" s="419"/>
      <c r="BM453" s="419"/>
      <c r="BN453" s="419"/>
      <c r="BO453" s="419"/>
      <c r="BP453" s="419"/>
      <c r="BQ453" s="419"/>
      <c r="BR453" s="419"/>
      <c r="BS453" s="419"/>
      <c r="BT453" s="419"/>
      <c r="BU453" s="419"/>
      <c r="BV453" s="419"/>
      <c r="BW453" s="419"/>
      <c r="BX453" s="419"/>
      <c r="BY453" s="419"/>
      <c r="BZ453" s="419"/>
      <c r="CA453" s="419"/>
      <c r="CB453" s="419"/>
      <c r="CC453" s="419"/>
      <c r="CD453" s="419"/>
      <c r="CE453" s="419"/>
      <c r="CF453" s="419"/>
      <c r="CG453" s="419"/>
      <c r="CH453" s="419"/>
      <c r="CI453" s="419"/>
      <c r="CJ453" s="419"/>
      <c r="CK453" s="419"/>
      <c r="CL453" s="419"/>
      <c r="CM453" s="419"/>
      <c r="CN453" s="419"/>
      <c r="CO453" s="419"/>
      <c r="CP453" s="419"/>
      <c r="CQ453" s="419"/>
      <c r="CR453" s="419"/>
      <c r="CS453" s="419"/>
    </row>
    <row r="454" spans="1:97">
      <c r="A454" s="419"/>
      <c r="B454" s="419"/>
      <c r="C454" s="419"/>
      <c r="D454" s="419"/>
      <c r="E454" s="419"/>
      <c r="F454" s="419"/>
      <c r="G454" s="419"/>
      <c r="H454" s="419"/>
      <c r="I454" s="419"/>
      <c r="J454" s="419"/>
      <c r="K454" s="419"/>
      <c r="L454" s="419"/>
      <c r="M454" s="419"/>
      <c r="N454" s="426"/>
      <c r="O454" s="426"/>
      <c r="P454" s="426"/>
      <c r="Q454" s="426"/>
      <c r="R454" s="426"/>
      <c r="S454" s="426"/>
      <c r="T454" s="426"/>
      <c r="U454" s="419"/>
      <c r="V454" s="419"/>
      <c r="W454" s="419"/>
      <c r="X454" s="427"/>
      <c r="Y454" s="427"/>
      <c r="Z454" s="427"/>
      <c r="AA454" s="427"/>
      <c r="AB454" s="427"/>
      <c r="AC454" s="427"/>
      <c r="AD454" s="427"/>
      <c r="AE454" s="427"/>
      <c r="AF454" s="427"/>
      <c r="AG454" s="427"/>
      <c r="AH454" s="427"/>
      <c r="AI454" s="428"/>
      <c r="AJ454" s="428"/>
      <c r="AK454" s="428"/>
      <c r="AL454" s="428"/>
      <c r="AM454" s="428"/>
      <c r="AN454" s="428"/>
      <c r="AO454" s="428"/>
      <c r="AP454" s="428"/>
      <c r="AQ454" s="419"/>
      <c r="AR454" s="419"/>
      <c r="AS454" s="419"/>
      <c r="AT454" s="419"/>
      <c r="AU454" s="419"/>
      <c r="AV454" s="419"/>
      <c r="AW454" s="419"/>
      <c r="AX454" s="419"/>
      <c r="AY454" s="419"/>
      <c r="AZ454" s="419"/>
      <c r="BA454" s="419"/>
      <c r="BB454" s="419"/>
      <c r="BC454" s="419"/>
      <c r="BD454" s="419"/>
      <c r="BE454" s="419"/>
      <c r="BF454" s="419"/>
      <c r="BG454" s="419"/>
      <c r="BH454" s="419"/>
      <c r="BI454" s="419"/>
      <c r="BJ454" s="419"/>
      <c r="BK454" s="419"/>
      <c r="BL454" s="419"/>
      <c r="BM454" s="419"/>
      <c r="BN454" s="419"/>
      <c r="BO454" s="419"/>
      <c r="BP454" s="419"/>
      <c r="BQ454" s="419"/>
      <c r="BR454" s="419"/>
      <c r="BS454" s="419"/>
      <c r="BT454" s="419"/>
      <c r="BU454" s="419"/>
      <c r="BV454" s="419"/>
      <c r="BW454" s="419"/>
      <c r="BX454" s="419"/>
      <c r="BY454" s="419"/>
      <c r="BZ454" s="419"/>
      <c r="CA454" s="419"/>
      <c r="CB454" s="419"/>
      <c r="CC454" s="419"/>
      <c r="CD454" s="419"/>
      <c r="CE454" s="419"/>
      <c r="CF454" s="419"/>
      <c r="CG454" s="419"/>
      <c r="CH454" s="419"/>
      <c r="CI454" s="419"/>
      <c r="CJ454" s="419"/>
      <c r="CK454" s="419"/>
      <c r="CL454" s="419"/>
      <c r="CM454" s="419"/>
      <c r="CN454" s="419"/>
      <c r="CO454" s="419"/>
      <c r="CP454" s="419"/>
      <c r="CQ454" s="419"/>
      <c r="CR454" s="419"/>
      <c r="CS454" s="419"/>
    </row>
    <row r="455" spans="1:97">
      <c r="A455" s="419"/>
      <c r="B455" s="419"/>
      <c r="C455" s="419"/>
      <c r="D455" s="419"/>
      <c r="E455" s="419"/>
      <c r="F455" s="419"/>
      <c r="G455" s="419"/>
      <c r="H455" s="419"/>
      <c r="I455" s="419"/>
      <c r="J455" s="419"/>
      <c r="K455" s="419"/>
      <c r="L455" s="419"/>
      <c r="M455" s="419"/>
      <c r="N455" s="426"/>
      <c r="O455" s="426"/>
      <c r="P455" s="426"/>
      <c r="Q455" s="426"/>
      <c r="R455" s="426"/>
      <c r="S455" s="426"/>
      <c r="T455" s="426"/>
      <c r="U455" s="419"/>
      <c r="V455" s="419"/>
      <c r="W455" s="419"/>
      <c r="X455" s="427"/>
      <c r="Y455" s="427"/>
      <c r="Z455" s="427"/>
      <c r="AA455" s="427"/>
      <c r="AB455" s="427"/>
      <c r="AC455" s="427"/>
      <c r="AD455" s="427"/>
      <c r="AE455" s="427"/>
      <c r="AF455" s="427"/>
      <c r="AG455" s="427"/>
      <c r="AH455" s="427"/>
      <c r="AI455" s="428"/>
      <c r="AJ455" s="428"/>
      <c r="AK455" s="428"/>
      <c r="AL455" s="428"/>
      <c r="AM455" s="428"/>
      <c r="AN455" s="428"/>
      <c r="AO455" s="428"/>
      <c r="AP455" s="428"/>
      <c r="AQ455" s="419"/>
      <c r="AR455" s="419"/>
      <c r="AS455" s="419"/>
      <c r="AT455" s="419"/>
      <c r="AU455" s="419"/>
      <c r="AV455" s="419"/>
      <c r="AW455" s="419"/>
      <c r="AX455" s="419"/>
      <c r="AY455" s="419"/>
      <c r="AZ455" s="419"/>
      <c r="BA455" s="419"/>
      <c r="BB455" s="419"/>
      <c r="BC455" s="419"/>
      <c r="BD455" s="419"/>
      <c r="BE455" s="419"/>
      <c r="BF455" s="419"/>
      <c r="BG455" s="419"/>
      <c r="BH455" s="419"/>
      <c r="BI455" s="419"/>
      <c r="BJ455" s="419"/>
      <c r="BK455" s="419"/>
      <c r="BL455" s="419"/>
      <c r="BM455" s="419"/>
      <c r="BN455" s="419"/>
      <c r="BO455" s="419"/>
      <c r="BP455" s="419"/>
      <c r="BQ455" s="419"/>
      <c r="BR455" s="419"/>
      <c r="BS455" s="419"/>
      <c r="BT455" s="419"/>
      <c r="BU455" s="419"/>
      <c r="BV455" s="419"/>
      <c r="BW455" s="419"/>
      <c r="BX455" s="419"/>
      <c r="BY455" s="419"/>
      <c r="BZ455" s="419"/>
      <c r="CA455" s="419"/>
      <c r="CB455" s="419"/>
      <c r="CC455" s="419"/>
      <c r="CD455" s="419"/>
      <c r="CE455" s="419"/>
      <c r="CF455" s="419"/>
      <c r="CG455" s="419"/>
      <c r="CH455" s="419"/>
      <c r="CI455" s="419"/>
      <c r="CJ455" s="419"/>
      <c r="CK455" s="419"/>
      <c r="CL455" s="419"/>
      <c r="CM455" s="419"/>
      <c r="CN455" s="419"/>
      <c r="CO455" s="419"/>
      <c r="CP455" s="419"/>
      <c r="CQ455" s="419"/>
      <c r="CR455" s="419"/>
      <c r="CS455" s="419"/>
    </row>
    <row r="456" spans="1:97">
      <c r="A456" s="419"/>
      <c r="B456" s="419"/>
      <c r="C456" s="419"/>
      <c r="D456" s="419"/>
      <c r="E456" s="419"/>
      <c r="F456" s="419"/>
      <c r="G456" s="419"/>
      <c r="H456" s="419"/>
      <c r="I456" s="419"/>
      <c r="J456" s="419"/>
      <c r="K456" s="419"/>
      <c r="L456" s="419"/>
      <c r="M456" s="419"/>
      <c r="N456" s="426"/>
      <c r="O456" s="426"/>
      <c r="P456" s="426"/>
      <c r="Q456" s="426"/>
      <c r="R456" s="426"/>
      <c r="S456" s="426"/>
      <c r="T456" s="426"/>
      <c r="U456" s="419"/>
      <c r="V456" s="419"/>
      <c r="W456" s="419"/>
      <c r="X456" s="427"/>
      <c r="Y456" s="427"/>
      <c r="Z456" s="427"/>
      <c r="AA456" s="427"/>
      <c r="AB456" s="427"/>
      <c r="AC456" s="427"/>
      <c r="AD456" s="427"/>
      <c r="AE456" s="427"/>
      <c r="AF456" s="427"/>
      <c r="AG456" s="427"/>
      <c r="AH456" s="427"/>
      <c r="AI456" s="428"/>
      <c r="AJ456" s="428"/>
      <c r="AK456" s="428"/>
      <c r="AL456" s="428"/>
      <c r="AM456" s="428"/>
      <c r="AN456" s="428"/>
      <c r="AO456" s="428"/>
      <c r="AP456" s="428"/>
      <c r="AQ456" s="419"/>
      <c r="AR456" s="419"/>
      <c r="AS456" s="419"/>
      <c r="AT456" s="419"/>
      <c r="AU456" s="419"/>
      <c r="AV456" s="419"/>
      <c r="AW456" s="419"/>
      <c r="AX456" s="419"/>
      <c r="AY456" s="419"/>
      <c r="AZ456" s="419"/>
      <c r="BA456" s="419"/>
      <c r="BB456" s="419"/>
      <c r="BC456" s="419"/>
      <c r="BD456" s="419"/>
      <c r="BE456" s="419"/>
      <c r="BF456" s="419"/>
      <c r="BG456" s="419"/>
      <c r="BH456" s="419"/>
      <c r="BI456" s="419"/>
      <c r="BJ456" s="419"/>
      <c r="BK456" s="419"/>
      <c r="BL456" s="419"/>
      <c r="BM456" s="419"/>
      <c r="BN456" s="419"/>
      <c r="BO456" s="419"/>
      <c r="BP456" s="419"/>
      <c r="BQ456" s="419"/>
      <c r="BR456" s="419"/>
      <c r="BS456" s="419"/>
      <c r="BT456" s="419"/>
      <c r="BU456" s="419"/>
      <c r="BV456" s="419"/>
      <c r="BW456" s="419"/>
      <c r="BX456" s="419"/>
      <c r="BY456" s="419"/>
      <c r="BZ456" s="419"/>
      <c r="CA456" s="419"/>
      <c r="CB456" s="419"/>
      <c r="CC456" s="419"/>
      <c r="CD456" s="419"/>
      <c r="CE456" s="419"/>
      <c r="CF456" s="419"/>
      <c r="CG456" s="419"/>
      <c r="CH456" s="419"/>
      <c r="CI456" s="419"/>
      <c r="CJ456" s="419"/>
      <c r="CK456" s="419"/>
      <c r="CL456" s="419"/>
      <c r="CM456" s="419"/>
      <c r="CN456" s="419"/>
      <c r="CO456" s="419"/>
      <c r="CP456" s="419"/>
      <c r="CQ456" s="419"/>
      <c r="CR456" s="419"/>
      <c r="CS456" s="419"/>
    </row>
    <row r="457" spans="1:97">
      <c r="A457" s="419"/>
      <c r="B457" s="419"/>
      <c r="C457" s="419"/>
      <c r="D457" s="419"/>
      <c r="E457" s="419"/>
      <c r="F457" s="419"/>
      <c r="G457" s="419"/>
      <c r="H457" s="419"/>
      <c r="I457" s="419"/>
      <c r="J457" s="419"/>
      <c r="K457" s="419"/>
      <c r="L457" s="419"/>
      <c r="M457" s="419"/>
      <c r="N457" s="426"/>
      <c r="O457" s="426"/>
      <c r="P457" s="426"/>
      <c r="Q457" s="426"/>
      <c r="R457" s="426"/>
      <c r="S457" s="426"/>
      <c r="T457" s="426"/>
      <c r="U457" s="419"/>
      <c r="V457" s="419"/>
      <c r="W457" s="419"/>
      <c r="X457" s="427"/>
      <c r="Y457" s="427"/>
      <c r="Z457" s="427"/>
      <c r="AA457" s="427"/>
      <c r="AB457" s="427"/>
      <c r="AC457" s="427"/>
      <c r="AD457" s="427"/>
      <c r="AE457" s="427"/>
      <c r="AF457" s="427"/>
      <c r="AG457" s="427"/>
      <c r="AH457" s="427"/>
      <c r="AI457" s="428"/>
      <c r="AJ457" s="428"/>
      <c r="AK457" s="428"/>
      <c r="AL457" s="428"/>
      <c r="AM457" s="428"/>
      <c r="AN457" s="428"/>
      <c r="AO457" s="428"/>
      <c r="AP457" s="428"/>
      <c r="AQ457" s="419"/>
      <c r="AR457" s="419"/>
      <c r="AS457" s="419"/>
      <c r="AT457" s="419"/>
      <c r="AU457" s="419"/>
      <c r="AV457" s="419"/>
      <c r="AW457" s="419"/>
      <c r="AX457" s="419"/>
      <c r="AY457" s="419"/>
      <c r="AZ457" s="419"/>
      <c r="BA457" s="419"/>
      <c r="BB457" s="419"/>
      <c r="BC457" s="419"/>
      <c r="BD457" s="419"/>
      <c r="BE457" s="419"/>
      <c r="BF457" s="419"/>
      <c r="BG457" s="419"/>
      <c r="BH457" s="419"/>
      <c r="BI457" s="419"/>
      <c r="BJ457" s="419"/>
      <c r="BK457" s="419"/>
      <c r="BL457" s="419"/>
      <c r="BM457" s="419"/>
      <c r="BN457" s="419"/>
      <c r="BO457" s="419"/>
      <c r="BP457" s="419"/>
      <c r="BQ457" s="419"/>
      <c r="BR457" s="419"/>
      <c r="BS457" s="419"/>
      <c r="BT457" s="419"/>
      <c r="BU457" s="419"/>
      <c r="BV457" s="419"/>
      <c r="BW457" s="419"/>
      <c r="BX457" s="419"/>
      <c r="BY457" s="419"/>
      <c r="BZ457" s="419"/>
      <c r="CA457" s="419"/>
      <c r="CB457" s="419"/>
      <c r="CC457" s="419"/>
      <c r="CD457" s="419"/>
      <c r="CE457" s="419"/>
      <c r="CF457" s="419"/>
      <c r="CG457" s="419"/>
      <c r="CH457" s="419"/>
      <c r="CI457" s="419"/>
      <c r="CJ457" s="419"/>
      <c r="CK457" s="419"/>
      <c r="CL457" s="419"/>
      <c r="CM457" s="419"/>
      <c r="CN457" s="419"/>
      <c r="CO457" s="419"/>
      <c r="CP457" s="419"/>
      <c r="CQ457" s="419"/>
      <c r="CR457" s="419"/>
      <c r="CS457" s="419"/>
    </row>
    <row r="458" spans="1:97">
      <c r="A458" s="419"/>
      <c r="B458" s="419"/>
      <c r="C458" s="419"/>
      <c r="D458" s="419"/>
      <c r="E458" s="419"/>
      <c r="F458" s="419"/>
      <c r="G458" s="419"/>
      <c r="H458" s="419"/>
      <c r="I458" s="419"/>
      <c r="J458" s="419"/>
      <c r="K458" s="419"/>
      <c r="L458" s="419"/>
      <c r="M458" s="419"/>
      <c r="N458" s="426"/>
      <c r="O458" s="426"/>
      <c r="P458" s="426"/>
      <c r="Q458" s="426"/>
      <c r="R458" s="426"/>
      <c r="S458" s="426"/>
      <c r="T458" s="426"/>
      <c r="U458" s="419"/>
      <c r="V458" s="419"/>
      <c r="W458" s="419"/>
      <c r="X458" s="427"/>
      <c r="Y458" s="427"/>
      <c r="Z458" s="427"/>
      <c r="AA458" s="427"/>
      <c r="AB458" s="427"/>
      <c r="AC458" s="427"/>
      <c r="AD458" s="427"/>
      <c r="AE458" s="427"/>
      <c r="AF458" s="427"/>
      <c r="AG458" s="427"/>
      <c r="AH458" s="427"/>
      <c r="AI458" s="428"/>
      <c r="AJ458" s="428"/>
      <c r="AK458" s="428"/>
      <c r="AL458" s="428"/>
      <c r="AM458" s="428"/>
      <c r="AN458" s="428"/>
      <c r="AO458" s="428"/>
      <c r="AP458" s="428"/>
      <c r="AQ458" s="419"/>
      <c r="AR458" s="419"/>
      <c r="AS458" s="419"/>
      <c r="AT458" s="419"/>
      <c r="AU458" s="419"/>
      <c r="AV458" s="419"/>
      <c r="AW458" s="419"/>
      <c r="AX458" s="419"/>
      <c r="AY458" s="419"/>
      <c r="AZ458" s="419"/>
      <c r="BA458" s="419"/>
      <c r="BB458" s="419"/>
      <c r="BC458" s="419"/>
      <c r="BD458" s="419"/>
      <c r="BE458" s="419"/>
      <c r="BF458" s="419"/>
      <c r="BG458" s="419"/>
      <c r="BH458" s="419"/>
      <c r="BI458" s="419"/>
      <c r="BJ458" s="419"/>
      <c r="BK458" s="419"/>
      <c r="BL458" s="419"/>
      <c r="BM458" s="419"/>
      <c r="BN458" s="419"/>
      <c r="BO458" s="419"/>
      <c r="BP458" s="419"/>
      <c r="BQ458" s="419"/>
      <c r="BR458" s="419"/>
      <c r="BS458" s="419"/>
      <c r="BT458" s="419"/>
      <c r="BU458" s="419"/>
      <c r="BV458" s="419"/>
      <c r="BW458" s="419"/>
      <c r="BX458" s="419"/>
      <c r="BY458" s="419"/>
      <c r="BZ458" s="419"/>
      <c r="CA458" s="419"/>
      <c r="CB458" s="419"/>
      <c r="CC458" s="419"/>
      <c r="CD458" s="419"/>
      <c r="CE458" s="419"/>
      <c r="CF458" s="419"/>
      <c r="CG458" s="419"/>
      <c r="CH458" s="419"/>
      <c r="CI458" s="419"/>
      <c r="CJ458" s="419"/>
      <c r="CK458" s="419"/>
      <c r="CL458" s="419"/>
      <c r="CM458" s="419"/>
      <c r="CN458" s="419"/>
      <c r="CO458" s="419"/>
      <c r="CP458" s="419"/>
      <c r="CQ458" s="419"/>
      <c r="CR458" s="419"/>
      <c r="CS458" s="419"/>
    </row>
    <row r="459" spans="1:97">
      <c r="A459" s="419"/>
      <c r="B459" s="419"/>
      <c r="C459" s="419"/>
      <c r="D459" s="419"/>
      <c r="E459" s="419"/>
      <c r="F459" s="419"/>
      <c r="G459" s="419"/>
      <c r="H459" s="419"/>
      <c r="I459" s="419"/>
      <c r="J459" s="419"/>
      <c r="K459" s="419"/>
      <c r="L459" s="419"/>
      <c r="M459" s="419"/>
      <c r="N459" s="426"/>
      <c r="O459" s="426"/>
      <c r="P459" s="426"/>
      <c r="Q459" s="426"/>
      <c r="R459" s="426"/>
      <c r="S459" s="426"/>
      <c r="T459" s="426"/>
      <c r="U459" s="419"/>
      <c r="V459" s="419"/>
      <c r="W459" s="419"/>
      <c r="X459" s="427"/>
      <c r="Y459" s="427"/>
      <c r="Z459" s="427"/>
      <c r="AA459" s="427"/>
      <c r="AB459" s="427"/>
      <c r="AC459" s="427"/>
      <c r="AD459" s="427"/>
      <c r="AE459" s="427"/>
      <c r="AF459" s="427"/>
      <c r="AG459" s="427"/>
      <c r="AH459" s="427"/>
      <c r="AI459" s="428"/>
      <c r="AJ459" s="428"/>
      <c r="AK459" s="428"/>
      <c r="AL459" s="428"/>
      <c r="AM459" s="428"/>
      <c r="AN459" s="428"/>
      <c r="AO459" s="428"/>
      <c r="AP459" s="428"/>
      <c r="AQ459" s="419"/>
      <c r="AR459" s="419"/>
      <c r="AS459" s="419"/>
      <c r="AT459" s="419"/>
      <c r="AU459" s="419"/>
      <c r="AV459" s="419"/>
      <c r="AW459" s="419"/>
      <c r="AX459" s="419"/>
      <c r="AY459" s="419"/>
      <c r="AZ459" s="419"/>
      <c r="BA459" s="419"/>
      <c r="BB459" s="419"/>
      <c r="BC459" s="419"/>
      <c r="BD459" s="419"/>
      <c r="BE459" s="419"/>
      <c r="BF459" s="419"/>
      <c r="BG459" s="419"/>
      <c r="BH459" s="419"/>
      <c r="BI459" s="419"/>
      <c r="BJ459" s="419"/>
      <c r="BK459" s="419"/>
      <c r="BL459" s="419"/>
      <c r="BM459" s="419"/>
      <c r="BN459" s="419"/>
      <c r="BO459" s="419"/>
      <c r="BP459" s="419"/>
      <c r="BQ459" s="419"/>
      <c r="BR459" s="419"/>
      <c r="BS459" s="419"/>
      <c r="BT459" s="419"/>
      <c r="BU459" s="419"/>
      <c r="BV459" s="419"/>
      <c r="BW459" s="419"/>
      <c r="BX459" s="419"/>
      <c r="BY459" s="419"/>
      <c r="BZ459" s="419"/>
      <c r="CA459" s="419"/>
      <c r="CB459" s="419"/>
      <c r="CC459" s="419"/>
      <c r="CD459" s="419"/>
      <c r="CE459" s="419"/>
      <c r="CF459" s="419"/>
      <c r="CG459" s="419"/>
      <c r="CH459" s="419"/>
      <c r="CI459" s="419"/>
      <c r="CJ459" s="419"/>
      <c r="CK459" s="419"/>
      <c r="CL459" s="419"/>
      <c r="CM459" s="419"/>
      <c r="CN459" s="419"/>
      <c r="CO459" s="419"/>
      <c r="CP459" s="419"/>
      <c r="CQ459" s="419"/>
      <c r="CR459" s="419"/>
      <c r="CS459" s="419"/>
    </row>
    <row r="460" spans="1:97">
      <c r="A460" s="419"/>
      <c r="B460" s="419"/>
      <c r="C460" s="419"/>
      <c r="D460" s="419"/>
      <c r="E460" s="419"/>
      <c r="F460" s="419"/>
      <c r="G460" s="419"/>
      <c r="H460" s="419"/>
      <c r="I460" s="419"/>
      <c r="J460" s="419"/>
      <c r="K460" s="419"/>
      <c r="L460" s="419"/>
      <c r="M460" s="419"/>
      <c r="N460" s="426"/>
      <c r="O460" s="426"/>
      <c r="P460" s="426"/>
      <c r="Q460" s="426"/>
      <c r="R460" s="426"/>
      <c r="S460" s="426"/>
      <c r="T460" s="426"/>
      <c r="U460" s="419"/>
      <c r="V460" s="419"/>
      <c r="W460" s="419"/>
      <c r="X460" s="427"/>
      <c r="Y460" s="427"/>
      <c r="Z460" s="427"/>
      <c r="AA460" s="427"/>
      <c r="AB460" s="427"/>
      <c r="AC460" s="427"/>
      <c r="AD460" s="427"/>
      <c r="AE460" s="427"/>
      <c r="AF460" s="427"/>
      <c r="AG460" s="427"/>
      <c r="AH460" s="427"/>
      <c r="AI460" s="428"/>
      <c r="AJ460" s="428"/>
      <c r="AK460" s="428"/>
      <c r="AL460" s="428"/>
      <c r="AM460" s="428"/>
      <c r="AN460" s="428"/>
      <c r="AO460" s="428"/>
      <c r="AP460" s="428"/>
      <c r="AQ460" s="419"/>
      <c r="AR460" s="419"/>
      <c r="AS460" s="419"/>
      <c r="AT460" s="419"/>
      <c r="AU460" s="419"/>
      <c r="AV460" s="419"/>
      <c r="AW460" s="419"/>
      <c r="AX460" s="419"/>
      <c r="AY460" s="419"/>
      <c r="AZ460" s="419"/>
      <c r="BA460" s="419"/>
      <c r="BB460" s="419"/>
      <c r="BC460" s="419"/>
      <c r="BD460" s="419"/>
      <c r="BE460" s="419"/>
      <c r="BF460" s="419"/>
      <c r="BG460" s="419"/>
      <c r="BH460" s="419"/>
      <c r="BI460" s="419"/>
      <c r="BJ460" s="419"/>
      <c r="BK460" s="419"/>
      <c r="BL460" s="419"/>
      <c r="BM460" s="419"/>
      <c r="BN460" s="419"/>
      <c r="BO460" s="419"/>
      <c r="BP460" s="419"/>
      <c r="BQ460" s="419"/>
      <c r="BR460" s="419"/>
      <c r="BS460" s="419"/>
      <c r="BT460" s="419"/>
      <c r="BU460" s="419"/>
      <c r="BV460" s="419"/>
      <c r="BW460" s="419"/>
      <c r="BX460" s="419"/>
      <c r="BY460" s="419"/>
      <c r="BZ460" s="419"/>
      <c r="CA460" s="419"/>
      <c r="CB460" s="419"/>
      <c r="CC460" s="419"/>
      <c r="CD460" s="419"/>
      <c r="CE460" s="419"/>
      <c r="CF460" s="419"/>
      <c r="CG460" s="419"/>
      <c r="CH460" s="419"/>
      <c r="CI460" s="419"/>
      <c r="CJ460" s="419"/>
      <c r="CK460" s="419"/>
      <c r="CL460" s="419"/>
      <c r="CM460" s="419"/>
      <c r="CN460" s="419"/>
      <c r="CO460" s="419"/>
      <c r="CP460" s="419"/>
      <c r="CQ460" s="419"/>
      <c r="CR460" s="419"/>
      <c r="CS460" s="419"/>
    </row>
    <row r="461" spans="1:97">
      <c r="A461" s="419"/>
      <c r="B461" s="419"/>
      <c r="C461" s="419"/>
      <c r="D461" s="419"/>
      <c r="E461" s="419"/>
      <c r="F461" s="419"/>
      <c r="G461" s="419"/>
      <c r="H461" s="419"/>
      <c r="I461" s="419"/>
      <c r="J461" s="419"/>
      <c r="K461" s="419"/>
      <c r="L461" s="419"/>
      <c r="M461" s="419"/>
      <c r="N461" s="426"/>
      <c r="O461" s="426"/>
      <c r="P461" s="426"/>
      <c r="Q461" s="426"/>
      <c r="R461" s="426"/>
      <c r="S461" s="426"/>
      <c r="T461" s="426"/>
      <c r="U461" s="419"/>
      <c r="V461" s="419"/>
      <c r="W461" s="419"/>
      <c r="X461" s="427"/>
      <c r="Y461" s="427"/>
      <c r="Z461" s="427"/>
      <c r="AA461" s="427"/>
      <c r="AB461" s="427"/>
      <c r="AC461" s="427"/>
      <c r="AD461" s="427"/>
      <c r="AE461" s="427"/>
      <c r="AF461" s="427"/>
      <c r="AG461" s="427"/>
      <c r="AH461" s="427"/>
      <c r="AI461" s="428"/>
      <c r="AJ461" s="428"/>
      <c r="AK461" s="428"/>
      <c r="AL461" s="428"/>
      <c r="AM461" s="428"/>
      <c r="AN461" s="428"/>
      <c r="AO461" s="428"/>
      <c r="AP461" s="428"/>
      <c r="AQ461" s="419"/>
      <c r="AR461" s="419"/>
      <c r="AS461" s="419"/>
      <c r="AT461" s="419"/>
      <c r="AU461" s="419"/>
      <c r="AV461" s="419"/>
      <c r="AW461" s="419"/>
      <c r="AX461" s="419"/>
      <c r="AY461" s="419"/>
      <c r="AZ461" s="419"/>
      <c r="BA461" s="419"/>
      <c r="BB461" s="419"/>
      <c r="BC461" s="419"/>
      <c r="BD461" s="419"/>
      <c r="BE461" s="419"/>
      <c r="BF461" s="419"/>
      <c r="BG461" s="419"/>
      <c r="BH461" s="419"/>
      <c r="BI461" s="419"/>
      <c r="BJ461" s="419"/>
      <c r="BK461" s="419"/>
      <c r="BL461" s="419"/>
      <c r="BM461" s="419"/>
      <c r="BN461" s="419"/>
      <c r="BO461" s="419"/>
      <c r="BP461" s="419"/>
      <c r="BQ461" s="419"/>
      <c r="BR461" s="419"/>
      <c r="BS461" s="419"/>
      <c r="BT461" s="419"/>
      <c r="BU461" s="419"/>
      <c r="BV461" s="419"/>
      <c r="BW461" s="419"/>
      <c r="BX461" s="419"/>
      <c r="BY461" s="419"/>
      <c r="BZ461" s="419"/>
      <c r="CA461" s="419"/>
      <c r="CB461" s="419"/>
      <c r="CC461" s="419"/>
      <c r="CD461" s="419"/>
      <c r="CE461" s="419"/>
      <c r="CF461" s="419"/>
      <c r="CG461" s="419"/>
      <c r="CH461" s="419"/>
      <c r="CI461" s="419"/>
      <c r="CJ461" s="419"/>
      <c r="CK461" s="419"/>
      <c r="CL461" s="419"/>
      <c r="CM461" s="419"/>
      <c r="CN461" s="419"/>
      <c r="CO461" s="419"/>
      <c r="CP461" s="419"/>
      <c r="CQ461" s="419"/>
      <c r="CR461" s="419"/>
      <c r="CS461" s="419"/>
    </row>
    <row r="462" spans="1:97">
      <c r="A462" s="419"/>
      <c r="B462" s="419"/>
      <c r="C462" s="419"/>
      <c r="D462" s="419"/>
      <c r="E462" s="419"/>
      <c r="F462" s="419"/>
      <c r="G462" s="419"/>
      <c r="H462" s="419"/>
      <c r="I462" s="419"/>
      <c r="J462" s="419"/>
      <c r="K462" s="419"/>
      <c r="L462" s="419"/>
      <c r="M462" s="419"/>
      <c r="N462" s="426"/>
      <c r="O462" s="426"/>
      <c r="P462" s="426"/>
      <c r="Q462" s="426"/>
      <c r="R462" s="426"/>
      <c r="S462" s="426"/>
      <c r="T462" s="426"/>
      <c r="U462" s="419"/>
      <c r="V462" s="419"/>
      <c r="W462" s="419"/>
      <c r="X462" s="427"/>
      <c r="Y462" s="427"/>
      <c r="Z462" s="427"/>
      <c r="AA462" s="427"/>
      <c r="AB462" s="427"/>
      <c r="AC462" s="427"/>
      <c r="AD462" s="427"/>
      <c r="AE462" s="427"/>
      <c r="AF462" s="427"/>
      <c r="AG462" s="427"/>
      <c r="AH462" s="427"/>
      <c r="AI462" s="428"/>
      <c r="AJ462" s="428"/>
      <c r="AK462" s="428"/>
      <c r="AL462" s="428"/>
      <c r="AM462" s="428"/>
      <c r="AN462" s="428"/>
      <c r="AO462" s="428"/>
      <c r="AP462" s="428"/>
      <c r="AQ462" s="419"/>
      <c r="AR462" s="419"/>
      <c r="AS462" s="419"/>
      <c r="AT462" s="419"/>
      <c r="AU462" s="419"/>
      <c r="AV462" s="419"/>
      <c r="AW462" s="419"/>
      <c r="AX462" s="419"/>
      <c r="AY462" s="419"/>
      <c r="AZ462" s="419"/>
      <c r="BA462" s="419"/>
      <c r="BB462" s="419"/>
      <c r="BC462" s="419"/>
      <c r="BD462" s="419"/>
      <c r="BE462" s="419"/>
      <c r="BF462" s="419"/>
      <c r="BG462" s="419"/>
      <c r="BH462" s="419"/>
      <c r="BI462" s="419"/>
      <c r="BJ462" s="419"/>
      <c r="BK462" s="419"/>
      <c r="BL462" s="419"/>
      <c r="BM462" s="419"/>
      <c r="BN462" s="419"/>
      <c r="BO462" s="419"/>
      <c r="BP462" s="419"/>
      <c r="BQ462" s="419"/>
      <c r="BR462" s="419"/>
      <c r="BS462" s="419"/>
      <c r="BT462" s="419"/>
      <c r="BU462" s="419"/>
      <c r="BV462" s="419"/>
      <c r="BW462" s="419"/>
      <c r="BX462" s="419"/>
      <c r="BY462" s="419"/>
      <c r="BZ462" s="419"/>
      <c r="CA462" s="419"/>
      <c r="CB462" s="419"/>
      <c r="CC462" s="419"/>
      <c r="CD462" s="419"/>
      <c r="CE462" s="419"/>
      <c r="CF462" s="419"/>
      <c r="CG462" s="419"/>
      <c r="CH462" s="419"/>
      <c r="CI462" s="419"/>
      <c r="CJ462" s="419"/>
      <c r="CK462" s="419"/>
      <c r="CL462" s="419"/>
      <c r="CM462" s="419"/>
      <c r="CN462" s="419"/>
      <c r="CO462" s="419"/>
      <c r="CP462" s="419"/>
      <c r="CQ462" s="419"/>
      <c r="CR462" s="419"/>
      <c r="CS462" s="419"/>
    </row>
    <row r="463" spans="1:97">
      <c r="A463" s="419"/>
      <c r="B463" s="419"/>
      <c r="C463" s="419"/>
      <c r="D463" s="419"/>
      <c r="E463" s="419"/>
      <c r="F463" s="419"/>
      <c r="G463" s="419"/>
      <c r="H463" s="419"/>
      <c r="I463" s="419"/>
      <c r="J463" s="419"/>
      <c r="K463" s="419"/>
      <c r="L463" s="419"/>
      <c r="M463" s="419"/>
      <c r="N463" s="426"/>
      <c r="O463" s="426"/>
      <c r="P463" s="426"/>
      <c r="Q463" s="426"/>
      <c r="R463" s="426"/>
      <c r="S463" s="426"/>
      <c r="T463" s="426"/>
      <c r="U463" s="419"/>
      <c r="V463" s="419"/>
      <c r="W463" s="419"/>
      <c r="X463" s="427"/>
      <c r="Y463" s="427"/>
      <c r="Z463" s="427"/>
      <c r="AA463" s="427"/>
      <c r="AB463" s="427"/>
      <c r="AC463" s="427"/>
      <c r="AD463" s="427"/>
      <c r="AE463" s="427"/>
      <c r="AF463" s="427"/>
      <c r="AG463" s="427"/>
      <c r="AH463" s="427"/>
      <c r="AI463" s="428"/>
      <c r="AJ463" s="428"/>
      <c r="AK463" s="428"/>
      <c r="AL463" s="428"/>
      <c r="AM463" s="428"/>
      <c r="AN463" s="428"/>
      <c r="AO463" s="428"/>
      <c r="AP463" s="428"/>
      <c r="AQ463" s="419"/>
      <c r="AR463" s="419"/>
      <c r="AS463" s="419"/>
      <c r="AT463" s="419"/>
      <c r="AU463" s="419"/>
      <c r="AV463" s="419"/>
      <c r="AW463" s="419"/>
      <c r="AX463" s="419"/>
      <c r="AY463" s="419"/>
      <c r="AZ463" s="419"/>
      <c r="BA463" s="419"/>
      <c r="BB463" s="419"/>
      <c r="BC463" s="419"/>
      <c r="BD463" s="419"/>
      <c r="BE463" s="419"/>
      <c r="BF463" s="419"/>
      <c r="BG463" s="419"/>
      <c r="BH463" s="419"/>
      <c r="BI463" s="419"/>
      <c r="BJ463" s="419"/>
      <c r="BK463" s="419"/>
      <c r="BL463" s="419"/>
      <c r="BM463" s="419"/>
      <c r="BN463" s="419"/>
      <c r="BO463" s="419"/>
      <c r="BP463" s="419"/>
      <c r="BQ463" s="419"/>
      <c r="BR463" s="419"/>
      <c r="BS463" s="419"/>
      <c r="BT463" s="419"/>
      <c r="BU463" s="419"/>
      <c r="BV463" s="419"/>
      <c r="BW463" s="419"/>
      <c r="BX463" s="419"/>
      <c r="BY463" s="419"/>
      <c r="BZ463" s="419"/>
      <c r="CA463" s="419"/>
      <c r="CB463" s="419"/>
      <c r="CC463" s="419"/>
      <c r="CD463" s="419"/>
      <c r="CE463" s="419"/>
      <c r="CF463" s="419"/>
      <c r="CG463" s="419"/>
      <c r="CH463" s="419"/>
      <c r="CI463" s="419"/>
      <c r="CJ463" s="419"/>
      <c r="CK463" s="419"/>
      <c r="CL463" s="419"/>
      <c r="CM463" s="419"/>
      <c r="CN463" s="419"/>
      <c r="CO463" s="419"/>
      <c r="CP463" s="419"/>
      <c r="CQ463" s="419"/>
      <c r="CR463" s="419"/>
      <c r="CS463" s="419"/>
    </row>
    <row r="464" spans="1:97">
      <c r="A464" s="419"/>
      <c r="B464" s="419"/>
      <c r="C464" s="419"/>
      <c r="D464" s="419"/>
      <c r="E464" s="419"/>
      <c r="F464" s="419"/>
      <c r="G464" s="419"/>
      <c r="H464" s="419"/>
      <c r="I464" s="419"/>
      <c r="J464" s="419"/>
      <c r="K464" s="419"/>
      <c r="L464" s="419"/>
      <c r="M464" s="419"/>
      <c r="N464" s="426"/>
      <c r="O464" s="426"/>
      <c r="P464" s="426"/>
      <c r="Q464" s="426"/>
      <c r="R464" s="426"/>
      <c r="S464" s="426"/>
      <c r="T464" s="426"/>
      <c r="U464" s="419"/>
      <c r="V464" s="419"/>
      <c r="W464" s="419"/>
      <c r="X464" s="427"/>
      <c r="Y464" s="427"/>
      <c r="Z464" s="427"/>
      <c r="AA464" s="427"/>
      <c r="AB464" s="427"/>
      <c r="AC464" s="427"/>
      <c r="AD464" s="427"/>
      <c r="AE464" s="427"/>
      <c r="AF464" s="427"/>
      <c r="AG464" s="427"/>
      <c r="AH464" s="427"/>
      <c r="AI464" s="428"/>
      <c r="AJ464" s="428"/>
      <c r="AK464" s="428"/>
      <c r="AL464" s="428"/>
      <c r="AM464" s="428"/>
      <c r="AN464" s="428"/>
      <c r="AO464" s="428"/>
      <c r="AP464" s="428"/>
      <c r="AQ464" s="419"/>
      <c r="AR464" s="419"/>
      <c r="AS464" s="419"/>
      <c r="AT464" s="419"/>
      <c r="AU464" s="419"/>
      <c r="AV464" s="419"/>
      <c r="AW464" s="419"/>
      <c r="AX464" s="419"/>
      <c r="AY464" s="419"/>
      <c r="AZ464" s="419"/>
      <c r="BA464" s="419"/>
      <c r="BB464" s="419"/>
      <c r="BC464" s="419"/>
      <c r="BD464" s="419"/>
      <c r="BE464" s="419"/>
      <c r="BF464" s="419"/>
      <c r="BG464" s="419"/>
      <c r="BH464" s="419"/>
      <c r="BI464" s="419"/>
      <c r="BJ464" s="419"/>
      <c r="BK464" s="419"/>
      <c r="BL464" s="419"/>
      <c r="BM464" s="419"/>
      <c r="BN464" s="419"/>
      <c r="BO464" s="419"/>
      <c r="BP464" s="419"/>
      <c r="BQ464" s="419"/>
      <c r="BR464" s="419"/>
      <c r="BS464" s="419"/>
      <c r="BT464" s="419"/>
      <c r="BU464" s="419"/>
      <c r="BV464" s="419"/>
      <c r="BW464" s="419"/>
      <c r="BX464" s="419"/>
      <c r="BY464" s="419"/>
      <c r="BZ464" s="419"/>
      <c r="CA464" s="419"/>
      <c r="CB464" s="419"/>
      <c r="CC464" s="419"/>
      <c r="CD464" s="419"/>
      <c r="CE464" s="419"/>
      <c r="CF464" s="419"/>
      <c r="CG464" s="419"/>
      <c r="CH464" s="419"/>
      <c r="CI464" s="419"/>
      <c r="CJ464" s="419"/>
      <c r="CK464" s="419"/>
      <c r="CL464" s="419"/>
      <c r="CM464" s="419"/>
      <c r="CN464" s="419"/>
      <c r="CO464" s="419"/>
      <c r="CP464" s="419"/>
      <c r="CQ464" s="419"/>
      <c r="CR464" s="419"/>
      <c r="CS464" s="419"/>
    </row>
    <row r="465" spans="1:97">
      <c r="A465" s="419"/>
      <c r="B465" s="419"/>
      <c r="C465" s="419"/>
      <c r="D465" s="419"/>
      <c r="E465" s="419"/>
      <c r="F465" s="419"/>
      <c r="G465" s="419"/>
      <c r="H465" s="419"/>
      <c r="I465" s="419"/>
      <c r="J465" s="419"/>
      <c r="K465" s="419"/>
      <c r="L465" s="419"/>
      <c r="M465" s="419"/>
      <c r="N465" s="426"/>
      <c r="O465" s="426"/>
      <c r="P465" s="426"/>
      <c r="Q465" s="426"/>
      <c r="R465" s="426"/>
      <c r="S465" s="426"/>
      <c r="T465" s="426"/>
      <c r="U465" s="419"/>
      <c r="V465" s="419"/>
      <c r="W465" s="419"/>
      <c r="X465" s="427"/>
      <c r="Y465" s="427"/>
      <c r="Z465" s="427"/>
      <c r="AA465" s="427"/>
      <c r="AB465" s="427"/>
      <c r="AC465" s="427"/>
      <c r="AD465" s="427"/>
      <c r="AE465" s="427"/>
      <c r="AF465" s="427"/>
      <c r="AG465" s="427"/>
      <c r="AH465" s="427"/>
      <c r="AI465" s="428"/>
      <c r="AJ465" s="428"/>
      <c r="AK465" s="428"/>
      <c r="AL465" s="428"/>
      <c r="AM465" s="428"/>
      <c r="AN465" s="428"/>
      <c r="AO465" s="428"/>
      <c r="AP465" s="428"/>
      <c r="AQ465" s="419"/>
      <c r="AR465" s="419"/>
      <c r="AS465" s="419"/>
      <c r="AT465" s="419"/>
      <c r="AU465" s="419"/>
      <c r="AV465" s="419"/>
      <c r="AW465" s="419"/>
      <c r="AX465" s="419"/>
      <c r="AY465" s="419"/>
      <c r="AZ465" s="419"/>
      <c r="BA465" s="419"/>
      <c r="BB465" s="419"/>
      <c r="BC465" s="419"/>
      <c r="BD465" s="419"/>
      <c r="BE465" s="419"/>
      <c r="BF465" s="419"/>
      <c r="BG465" s="419"/>
      <c r="BH465" s="419"/>
      <c r="BI465" s="419"/>
      <c r="BJ465" s="419"/>
      <c r="BK465" s="419"/>
      <c r="BL465" s="419"/>
      <c r="BM465" s="419"/>
      <c r="BN465" s="419"/>
      <c r="BO465" s="419"/>
      <c r="BP465" s="419"/>
      <c r="BQ465" s="419"/>
      <c r="BR465" s="419"/>
      <c r="BS465" s="419"/>
      <c r="BT465" s="419"/>
      <c r="BU465" s="419"/>
      <c r="BV465" s="419"/>
      <c r="BW465" s="419"/>
      <c r="BX465" s="419"/>
      <c r="BY465" s="419"/>
      <c r="BZ465" s="419"/>
      <c r="CA465" s="419"/>
      <c r="CB465" s="419"/>
      <c r="CC465" s="419"/>
      <c r="CD465" s="419"/>
      <c r="CE465" s="419"/>
      <c r="CF465" s="419"/>
      <c r="CG465" s="419"/>
      <c r="CH465" s="419"/>
      <c r="CI465" s="419"/>
      <c r="CJ465" s="419"/>
      <c r="CK465" s="419"/>
      <c r="CL465" s="419"/>
      <c r="CM465" s="419"/>
      <c r="CN465" s="419"/>
      <c r="CO465" s="419"/>
      <c r="CP465" s="419"/>
      <c r="CQ465" s="419"/>
      <c r="CR465" s="419"/>
      <c r="CS465" s="419"/>
    </row>
    <row r="466" spans="1:97">
      <c r="A466" s="419"/>
      <c r="B466" s="419"/>
      <c r="C466" s="419"/>
      <c r="D466" s="419"/>
      <c r="E466" s="419"/>
      <c r="F466" s="419"/>
      <c r="G466" s="419"/>
      <c r="H466" s="419"/>
      <c r="I466" s="419"/>
      <c r="J466" s="419"/>
      <c r="K466" s="419"/>
      <c r="L466" s="419"/>
      <c r="M466" s="419"/>
      <c r="N466" s="426"/>
      <c r="O466" s="426"/>
      <c r="P466" s="426"/>
      <c r="Q466" s="426"/>
      <c r="R466" s="426"/>
      <c r="S466" s="426"/>
      <c r="T466" s="426"/>
      <c r="U466" s="419"/>
      <c r="V466" s="419"/>
      <c r="W466" s="419"/>
      <c r="X466" s="427"/>
      <c r="Y466" s="427"/>
      <c r="Z466" s="427"/>
      <c r="AA466" s="427"/>
      <c r="AB466" s="427"/>
      <c r="AC466" s="427"/>
      <c r="AD466" s="427"/>
      <c r="AE466" s="427"/>
      <c r="AF466" s="427"/>
      <c r="AG466" s="427"/>
      <c r="AH466" s="427"/>
      <c r="AI466" s="428"/>
      <c r="AJ466" s="428"/>
      <c r="AK466" s="428"/>
      <c r="AL466" s="428"/>
      <c r="AM466" s="428"/>
      <c r="AN466" s="428"/>
      <c r="AO466" s="428"/>
      <c r="AP466" s="428"/>
      <c r="AQ466" s="419"/>
      <c r="AR466" s="419"/>
      <c r="AS466" s="419"/>
      <c r="AT466" s="419"/>
      <c r="AU466" s="419"/>
      <c r="AV466" s="419"/>
      <c r="AW466" s="419"/>
      <c r="AX466" s="419"/>
      <c r="AY466" s="419"/>
      <c r="AZ466" s="419"/>
      <c r="BA466" s="419"/>
      <c r="BB466" s="419"/>
      <c r="BC466" s="419"/>
      <c r="BD466" s="419"/>
      <c r="BE466" s="419"/>
      <c r="BF466" s="419"/>
      <c r="BG466" s="419"/>
      <c r="BH466" s="419"/>
      <c r="BI466" s="419"/>
      <c r="BJ466" s="419"/>
      <c r="BK466" s="419"/>
      <c r="BL466" s="419"/>
      <c r="BM466" s="419"/>
      <c r="BN466" s="419"/>
      <c r="BO466" s="419"/>
      <c r="BP466" s="419"/>
      <c r="BQ466" s="419"/>
      <c r="BR466" s="419"/>
      <c r="BS466" s="419"/>
      <c r="BT466" s="419"/>
      <c r="BU466" s="419"/>
      <c r="BV466" s="419"/>
      <c r="BW466" s="419"/>
      <c r="BX466" s="419"/>
      <c r="BY466" s="419"/>
      <c r="BZ466" s="419"/>
      <c r="CA466" s="419"/>
      <c r="CB466" s="419"/>
      <c r="CC466" s="419"/>
      <c r="CD466" s="419"/>
      <c r="CE466" s="419"/>
      <c r="CF466" s="419"/>
      <c r="CG466" s="419"/>
      <c r="CH466" s="419"/>
      <c r="CI466" s="419"/>
      <c r="CJ466" s="419"/>
      <c r="CK466" s="419"/>
      <c r="CL466" s="419"/>
      <c r="CM466" s="419"/>
      <c r="CN466" s="419"/>
      <c r="CO466" s="419"/>
      <c r="CP466" s="419"/>
      <c r="CQ466" s="419"/>
      <c r="CR466" s="419"/>
      <c r="CS466" s="419"/>
    </row>
    <row r="467" spans="1:97">
      <c r="A467" s="419"/>
      <c r="B467" s="419"/>
      <c r="C467" s="419"/>
      <c r="D467" s="419"/>
      <c r="E467" s="419"/>
      <c r="F467" s="419"/>
      <c r="G467" s="419"/>
      <c r="H467" s="419"/>
      <c r="I467" s="419"/>
      <c r="J467" s="419"/>
      <c r="K467" s="419"/>
      <c r="L467" s="419"/>
      <c r="M467" s="419"/>
      <c r="N467" s="426"/>
      <c r="O467" s="426"/>
      <c r="P467" s="426"/>
      <c r="Q467" s="426"/>
      <c r="R467" s="426"/>
      <c r="S467" s="426"/>
      <c r="T467" s="426"/>
      <c r="U467" s="419"/>
      <c r="V467" s="419"/>
      <c r="W467" s="419"/>
      <c r="X467" s="427"/>
      <c r="Y467" s="427"/>
      <c r="Z467" s="427"/>
      <c r="AA467" s="427"/>
      <c r="AB467" s="427"/>
      <c r="AC467" s="427"/>
      <c r="AD467" s="427"/>
      <c r="AE467" s="427"/>
      <c r="AF467" s="427"/>
      <c r="AG467" s="427"/>
      <c r="AH467" s="427"/>
      <c r="AI467" s="428"/>
      <c r="AJ467" s="428"/>
      <c r="AK467" s="428"/>
      <c r="AL467" s="428"/>
      <c r="AM467" s="428"/>
      <c r="AN467" s="428"/>
      <c r="AO467" s="428"/>
      <c r="AP467" s="428"/>
      <c r="AQ467" s="419"/>
      <c r="AR467" s="419"/>
      <c r="AS467" s="419"/>
      <c r="AT467" s="419"/>
      <c r="AU467" s="419"/>
      <c r="AV467" s="419"/>
      <c r="AW467" s="419"/>
      <c r="AX467" s="419"/>
      <c r="AY467" s="419"/>
      <c r="AZ467" s="419"/>
      <c r="BA467" s="419"/>
      <c r="BB467" s="419"/>
      <c r="BC467" s="419"/>
      <c r="BD467" s="419"/>
      <c r="BE467" s="419"/>
      <c r="BF467" s="419"/>
      <c r="BG467" s="419"/>
      <c r="BH467" s="419"/>
      <c r="BI467" s="419"/>
      <c r="BJ467" s="419"/>
      <c r="BK467" s="419"/>
      <c r="BL467" s="419"/>
      <c r="BM467" s="419"/>
      <c r="BN467" s="419"/>
      <c r="BO467" s="419"/>
      <c r="BP467" s="419"/>
      <c r="BQ467" s="419"/>
      <c r="BR467" s="419"/>
      <c r="BS467" s="419"/>
      <c r="BT467" s="419"/>
      <c r="BU467" s="419"/>
      <c r="BV467" s="419"/>
      <c r="BW467" s="419"/>
      <c r="BX467" s="419"/>
      <c r="BY467" s="419"/>
      <c r="BZ467" s="419"/>
      <c r="CA467" s="419"/>
      <c r="CB467" s="419"/>
      <c r="CC467" s="419"/>
      <c r="CD467" s="419"/>
      <c r="CE467" s="419"/>
      <c r="CF467" s="419"/>
      <c r="CG467" s="419"/>
      <c r="CH467" s="419"/>
      <c r="CI467" s="419"/>
      <c r="CJ467" s="419"/>
      <c r="CK467" s="419"/>
      <c r="CL467" s="419"/>
      <c r="CM467" s="419"/>
      <c r="CN467" s="419"/>
      <c r="CO467" s="419"/>
      <c r="CP467" s="419"/>
      <c r="CQ467" s="419"/>
      <c r="CR467" s="419"/>
      <c r="CS467" s="419"/>
    </row>
    <row r="468" spans="1:97">
      <c r="A468" s="419"/>
      <c r="B468" s="419"/>
      <c r="C468" s="419"/>
      <c r="D468" s="419"/>
      <c r="E468" s="419"/>
      <c r="F468" s="419"/>
      <c r="G468" s="419"/>
      <c r="H468" s="419"/>
      <c r="I468" s="419"/>
      <c r="J468" s="419"/>
      <c r="K468" s="419"/>
      <c r="L468" s="419"/>
      <c r="M468" s="419"/>
      <c r="N468" s="426"/>
      <c r="O468" s="426"/>
      <c r="P468" s="426"/>
      <c r="Q468" s="426"/>
      <c r="R468" s="426"/>
      <c r="S468" s="426"/>
      <c r="T468" s="426"/>
      <c r="U468" s="419"/>
      <c r="V468" s="419"/>
      <c r="W468" s="419"/>
      <c r="X468" s="427"/>
      <c r="Y468" s="427"/>
      <c r="Z468" s="427"/>
      <c r="AA468" s="427"/>
      <c r="AB468" s="427"/>
      <c r="AC468" s="427"/>
      <c r="AD468" s="427"/>
      <c r="AE468" s="427"/>
      <c r="AF468" s="427"/>
      <c r="AG468" s="427"/>
      <c r="AH468" s="427"/>
      <c r="AI468" s="428"/>
      <c r="AJ468" s="428"/>
      <c r="AK468" s="428"/>
      <c r="AL468" s="428"/>
      <c r="AM468" s="428"/>
      <c r="AN468" s="428"/>
      <c r="AO468" s="428"/>
      <c r="AP468" s="428"/>
      <c r="AQ468" s="419"/>
      <c r="AR468" s="419"/>
      <c r="AS468" s="419"/>
      <c r="AT468" s="419"/>
      <c r="AU468" s="419"/>
      <c r="AV468" s="419"/>
      <c r="AW468" s="419"/>
      <c r="AX468" s="419"/>
      <c r="AY468" s="419"/>
      <c r="AZ468" s="419"/>
      <c r="BA468" s="419"/>
      <c r="BB468" s="419"/>
      <c r="BC468" s="419"/>
      <c r="BD468" s="419"/>
      <c r="BE468" s="419"/>
      <c r="BF468" s="419"/>
      <c r="BG468" s="419"/>
      <c r="BH468" s="419"/>
      <c r="BI468" s="419"/>
      <c r="BJ468" s="419"/>
      <c r="BK468" s="419"/>
      <c r="BL468" s="419"/>
      <c r="BM468" s="419"/>
      <c r="BN468" s="419"/>
      <c r="BO468" s="419"/>
      <c r="BP468" s="419"/>
      <c r="BQ468" s="419"/>
      <c r="BR468" s="419"/>
      <c r="BS468" s="419"/>
      <c r="BT468" s="419"/>
      <c r="BU468" s="419"/>
      <c r="BV468" s="419"/>
      <c r="BW468" s="419"/>
      <c r="BX468" s="419"/>
      <c r="BY468" s="419"/>
      <c r="BZ468" s="419"/>
      <c r="CA468" s="419"/>
      <c r="CB468" s="419"/>
      <c r="CC468" s="419"/>
      <c r="CD468" s="419"/>
      <c r="CE468" s="419"/>
      <c r="CF468" s="419"/>
      <c r="CG468" s="419"/>
      <c r="CH468" s="419"/>
      <c r="CI468" s="419"/>
      <c r="CJ468" s="419"/>
      <c r="CK468" s="419"/>
      <c r="CL468" s="419"/>
      <c r="CM468" s="419"/>
      <c r="CN468" s="419"/>
      <c r="CO468" s="419"/>
      <c r="CP468" s="419"/>
      <c r="CQ468" s="419"/>
      <c r="CR468" s="419"/>
      <c r="CS468" s="419"/>
    </row>
    <row r="469" spans="1:97">
      <c r="A469" s="419"/>
      <c r="B469" s="419"/>
      <c r="C469" s="419"/>
      <c r="D469" s="419"/>
      <c r="E469" s="419"/>
      <c r="F469" s="419"/>
      <c r="G469" s="419"/>
      <c r="H469" s="419"/>
      <c r="I469" s="419"/>
      <c r="J469" s="419"/>
      <c r="K469" s="419"/>
      <c r="L469" s="419"/>
      <c r="M469" s="419"/>
      <c r="N469" s="426"/>
      <c r="O469" s="426"/>
      <c r="P469" s="426"/>
      <c r="Q469" s="426"/>
      <c r="R469" s="426"/>
      <c r="S469" s="426"/>
      <c r="T469" s="426"/>
      <c r="U469" s="419"/>
      <c r="V469" s="419"/>
      <c r="W469" s="419"/>
      <c r="X469" s="427"/>
      <c r="Y469" s="427"/>
      <c r="Z469" s="427"/>
      <c r="AA469" s="427"/>
      <c r="AB469" s="427"/>
      <c r="AC469" s="427"/>
      <c r="AD469" s="427"/>
      <c r="AE469" s="427"/>
      <c r="AF469" s="427"/>
      <c r="AG469" s="427"/>
      <c r="AH469" s="427"/>
      <c r="AI469" s="428"/>
      <c r="AJ469" s="428"/>
      <c r="AK469" s="428"/>
      <c r="AL469" s="428"/>
      <c r="AM469" s="428"/>
      <c r="AN469" s="428"/>
      <c r="AO469" s="428"/>
      <c r="AP469" s="428"/>
      <c r="AQ469" s="419"/>
      <c r="AR469" s="419"/>
      <c r="AS469" s="419"/>
      <c r="AT469" s="419"/>
      <c r="AU469" s="419"/>
      <c r="AV469" s="419"/>
      <c r="AW469" s="419"/>
      <c r="AX469" s="419"/>
      <c r="AY469" s="419"/>
      <c r="AZ469" s="419"/>
      <c r="BA469" s="419"/>
      <c r="BB469" s="419"/>
      <c r="BC469" s="419"/>
      <c r="BD469" s="419"/>
      <c r="BE469" s="419"/>
      <c r="BF469" s="419"/>
      <c r="BG469" s="419"/>
      <c r="BH469" s="419"/>
      <c r="BI469" s="419"/>
      <c r="BJ469" s="419"/>
      <c r="BK469" s="419"/>
      <c r="BL469" s="419"/>
      <c r="BM469" s="419"/>
      <c r="BN469" s="419"/>
      <c r="BO469" s="419"/>
      <c r="BP469" s="419"/>
      <c r="BQ469" s="419"/>
      <c r="BR469" s="419"/>
      <c r="BS469" s="419"/>
      <c r="BT469" s="419"/>
      <c r="BU469" s="419"/>
      <c r="BV469" s="419"/>
      <c r="BW469" s="419"/>
      <c r="BX469" s="419"/>
      <c r="BY469" s="419"/>
      <c r="BZ469" s="419"/>
      <c r="CA469" s="419"/>
      <c r="CB469" s="419"/>
      <c r="CC469" s="419"/>
      <c r="CD469" s="419"/>
      <c r="CE469" s="419"/>
      <c r="CF469" s="419"/>
      <c r="CG469" s="419"/>
      <c r="CH469" s="419"/>
      <c r="CI469" s="419"/>
      <c r="CJ469" s="419"/>
      <c r="CK469" s="419"/>
      <c r="CL469" s="419"/>
      <c r="CM469" s="419"/>
      <c r="CN469" s="419"/>
      <c r="CO469" s="419"/>
      <c r="CP469" s="419"/>
      <c r="CQ469" s="419"/>
      <c r="CR469" s="419"/>
      <c r="CS469" s="419"/>
    </row>
    <row r="470" spans="1:97">
      <c r="A470" s="419"/>
      <c r="B470" s="419"/>
      <c r="C470" s="419"/>
      <c r="D470" s="419"/>
      <c r="E470" s="419"/>
      <c r="F470" s="419"/>
      <c r="G470" s="419"/>
      <c r="H470" s="419"/>
      <c r="I470" s="419"/>
      <c r="J470" s="419"/>
      <c r="K470" s="419"/>
      <c r="L470" s="419"/>
      <c r="M470" s="419"/>
      <c r="N470" s="426"/>
      <c r="O470" s="426"/>
      <c r="P470" s="426"/>
      <c r="Q470" s="426"/>
      <c r="R470" s="426"/>
      <c r="S470" s="426"/>
      <c r="T470" s="426"/>
      <c r="U470" s="419"/>
      <c r="V470" s="419"/>
      <c r="W470" s="419"/>
      <c r="X470" s="427"/>
      <c r="Y470" s="427"/>
      <c r="Z470" s="427"/>
      <c r="AA470" s="427"/>
      <c r="AB470" s="427"/>
      <c r="AC470" s="427"/>
      <c r="AD470" s="427"/>
      <c r="AE470" s="427"/>
      <c r="AF470" s="427"/>
      <c r="AG470" s="427"/>
      <c r="AH470" s="427"/>
      <c r="AI470" s="428"/>
      <c r="AJ470" s="428"/>
      <c r="AK470" s="428"/>
      <c r="AL470" s="428"/>
      <c r="AM470" s="428"/>
      <c r="AN470" s="428"/>
      <c r="AO470" s="428"/>
      <c r="AP470" s="428"/>
      <c r="AQ470" s="419"/>
      <c r="AR470" s="419"/>
      <c r="AS470" s="419"/>
      <c r="AT470" s="419"/>
      <c r="AU470" s="419"/>
      <c r="AV470" s="419"/>
      <c r="AW470" s="419"/>
      <c r="AX470" s="419"/>
      <c r="AY470" s="419"/>
      <c r="AZ470" s="419"/>
      <c r="BA470" s="419"/>
      <c r="BB470" s="419"/>
      <c r="BC470" s="419"/>
      <c r="BD470" s="419"/>
      <c r="BE470" s="419"/>
      <c r="BF470" s="419"/>
      <c r="BG470" s="419"/>
      <c r="BH470" s="419"/>
      <c r="BI470" s="419"/>
      <c r="BJ470" s="419"/>
      <c r="BK470" s="419"/>
      <c r="BL470" s="419"/>
      <c r="BM470" s="419"/>
      <c r="BN470" s="419"/>
      <c r="BO470" s="419"/>
      <c r="BP470" s="419"/>
      <c r="BQ470" s="419"/>
      <c r="BR470" s="419"/>
      <c r="BS470" s="419"/>
      <c r="BT470" s="419"/>
      <c r="BU470" s="419"/>
      <c r="BV470" s="419"/>
      <c r="BW470" s="419"/>
      <c r="BX470" s="419"/>
      <c r="BY470" s="419"/>
      <c r="BZ470" s="419"/>
      <c r="CA470" s="419"/>
      <c r="CB470" s="419"/>
      <c r="CC470" s="419"/>
      <c r="CD470" s="419"/>
      <c r="CE470" s="419"/>
      <c r="CF470" s="419"/>
      <c r="CG470" s="419"/>
      <c r="CH470" s="419"/>
      <c r="CI470" s="419"/>
      <c r="CJ470" s="419"/>
      <c r="CK470" s="419"/>
      <c r="CL470" s="419"/>
      <c r="CM470" s="419"/>
      <c r="CN470" s="419"/>
      <c r="CO470" s="419"/>
      <c r="CP470" s="419"/>
      <c r="CQ470" s="419"/>
      <c r="CR470" s="419"/>
      <c r="CS470" s="419"/>
    </row>
    <row r="471" spans="1:97">
      <c r="A471" s="419"/>
      <c r="B471" s="419"/>
      <c r="C471" s="419"/>
      <c r="D471" s="419"/>
      <c r="E471" s="419"/>
      <c r="F471" s="419"/>
      <c r="G471" s="419"/>
      <c r="H471" s="419"/>
      <c r="I471" s="419"/>
      <c r="J471" s="419"/>
      <c r="K471" s="419"/>
      <c r="L471" s="419"/>
      <c r="M471" s="419"/>
      <c r="N471" s="426"/>
      <c r="O471" s="426"/>
      <c r="P471" s="426"/>
      <c r="Q471" s="426"/>
      <c r="R471" s="426"/>
      <c r="S471" s="426"/>
      <c r="T471" s="426"/>
      <c r="U471" s="419"/>
      <c r="V471" s="419"/>
      <c r="W471" s="419"/>
      <c r="X471" s="427"/>
      <c r="Y471" s="427"/>
      <c r="Z471" s="427"/>
      <c r="AA471" s="427"/>
      <c r="AB471" s="427"/>
      <c r="AC471" s="427"/>
      <c r="AD471" s="427"/>
      <c r="AE471" s="427"/>
      <c r="AF471" s="427"/>
      <c r="AG471" s="427"/>
      <c r="AH471" s="427"/>
      <c r="AI471" s="428"/>
      <c r="AJ471" s="428"/>
      <c r="AK471" s="428"/>
      <c r="AL471" s="428"/>
      <c r="AM471" s="428"/>
      <c r="AN471" s="428"/>
      <c r="AO471" s="428"/>
      <c r="AP471" s="428"/>
      <c r="AQ471" s="419"/>
      <c r="AR471" s="419"/>
      <c r="AS471" s="419"/>
      <c r="AT471" s="419"/>
      <c r="AU471" s="419"/>
      <c r="AV471" s="419"/>
      <c r="AW471" s="419"/>
      <c r="AX471" s="419"/>
      <c r="AY471" s="419"/>
      <c r="AZ471" s="419"/>
      <c r="BA471" s="419"/>
      <c r="BB471" s="419"/>
      <c r="BC471" s="419"/>
      <c r="BD471" s="419"/>
      <c r="BE471" s="419"/>
      <c r="BF471" s="419"/>
      <c r="BG471" s="419"/>
      <c r="BH471" s="419"/>
      <c r="BI471" s="419"/>
      <c r="BJ471" s="419"/>
      <c r="BK471" s="419"/>
      <c r="BL471" s="419"/>
      <c r="BM471" s="419"/>
      <c r="BN471" s="419"/>
      <c r="BO471" s="419"/>
      <c r="BP471" s="419"/>
      <c r="BQ471" s="419"/>
      <c r="BR471" s="419"/>
      <c r="BS471" s="419"/>
      <c r="BT471" s="419"/>
      <c r="BU471" s="419"/>
      <c r="BV471" s="419"/>
      <c r="BW471" s="419"/>
      <c r="BX471" s="419"/>
      <c r="BY471" s="419"/>
      <c r="BZ471" s="419"/>
      <c r="CA471" s="419"/>
      <c r="CB471" s="419"/>
      <c r="CC471" s="419"/>
      <c r="CD471" s="419"/>
      <c r="CE471" s="419"/>
      <c r="CF471" s="419"/>
      <c r="CG471" s="419"/>
      <c r="CH471" s="419"/>
      <c r="CI471" s="419"/>
      <c r="CJ471" s="419"/>
      <c r="CK471" s="419"/>
      <c r="CL471" s="419"/>
      <c r="CM471" s="419"/>
      <c r="CN471" s="419"/>
      <c r="CO471" s="419"/>
      <c r="CP471" s="419"/>
      <c r="CQ471" s="419"/>
      <c r="CR471" s="419"/>
      <c r="CS471" s="419"/>
    </row>
    <row r="472" spans="1:97">
      <c r="A472" s="419"/>
      <c r="B472" s="419"/>
      <c r="C472" s="419"/>
      <c r="D472" s="419"/>
      <c r="E472" s="419"/>
      <c r="F472" s="419"/>
      <c r="G472" s="419"/>
      <c r="H472" s="419"/>
      <c r="I472" s="419"/>
      <c r="J472" s="419"/>
      <c r="K472" s="419"/>
      <c r="L472" s="419"/>
      <c r="M472" s="419"/>
      <c r="N472" s="426"/>
      <c r="O472" s="426"/>
      <c r="P472" s="426"/>
      <c r="Q472" s="426"/>
      <c r="R472" s="426"/>
      <c r="S472" s="426"/>
      <c r="T472" s="426"/>
      <c r="U472" s="419"/>
      <c r="V472" s="419"/>
      <c r="W472" s="419"/>
      <c r="X472" s="427"/>
      <c r="Y472" s="427"/>
      <c r="Z472" s="427"/>
      <c r="AA472" s="427"/>
      <c r="AB472" s="427"/>
      <c r="AC472" s="427"/>
      <c r="AD472" s="427"/>
      <c r="AE472" s="427"/>
      <c r="AF472" s="427"/>
      <c r="AG472" s="427"/>
      <c r="AH472" s="427"/>
      <c r="AI472" s="428"/>
      <c r="AJ472" s="428"/>
      <c r="AK472" s="428"/>
      <c r="AL472" s="428"/>
      <c r="AM472" s="428"/>
      <c r="AN472" s="428"/>
      <c r="AO472" s="428"/>
      <c r="AP472" s="428"/>
      <c r="AQ472" s="419"/>
      <c r="AR472" s="419"/>
      <c r="AS472" s="419"/>
      <c r="AT472" s="419"/>
      <c r="AU472" s="419"/>
      <c r="AV472" s="419"/>
      <c r="AW472" s="419"/>
      <c r="AX472" s="419"/>
      <c r="AY472" s="419"/>
      <c r="AZ472" s="419"/>
      <c r="BA472" s="419"/>
      <c r="BB472" s="419"/>
      <c r="BC472" s="419"/>
      <c r="BD472" s="419"/>
      <c r="BE472" s="419"/>
      <c r="BF472" s="419"/>
      <c r="BG472" s="419"/>
      <c r="BH472" s="419"/>
      <c r="BI472" s="419"/>
      <c r="BJ472" s="419"/>
      <c r="BK472" s="419"/>
      <c r="BL472" s="419"/>
      <c r="BM472" s="419"/>
      <c r="BN472" s="419"/>
      <c r="BO472" s="419"/>
      <c r="BP472" s="419"/>
      <c r="BQ472" s="419"/>
      <c r="BR472" s="419"/>
      <c r="BS472" s="419"/>
      <c r="BT472" s="419"/>
      <c r="BU472" s="419"/>
      <c r="BV472" s="419"/>
      <c r="BW472" s="419"/>
      <c r="BX472" s="419"/>
      <c r="BY472" s="419"/>
      <c r="BZ472" s="419"/>
      <c r="CA472" s="419"/>
      <c r="CB472" s="419"/>
      <c r="CC472" s="419"/>
      <c r="CD472" s="419"/>
      <c r="CE472" s="419"/>
      <c r="CF472" s="419"/>
      <c r="CG472" s="419"/>
      <c r="CH472" s="419"/>
      <c r="CI472" s="419"/>
      <c r="CJ472" s="419"/>
      <c r="CK472" s="419"/>
      <c r="CL472" s="419"/>
      <c r="CM472" s="419"/>
      <c r="CN472" s="419"/>
      <c r="CO472" s="419"/>
      <c r="CP472" s="419"/>
      <c r="CQ472" s="419"/>
      <c r="CR472" s="419"/>
      <c r="CS472" s="419"/>
    </row>
    <row r="473" spans="1:97">
      <c r="A473" s="419"/>
      <c r="B473" s="419"/>
      <c r="C473" s="419"/>
      <c r="D473" s="419"/>
      <c r="E473" s="419"/>
      <c r="F473" s="419"/>
      <c r="G473" s="419"/>
      <c r="H473" s="419"/>
      <c r="I473" s="419"/>
      <c r="J473" s="419"/>
      <c r="K473" s="419"/>
      <c r="L473" s="419"/>
      <c r="M473" s="419"/>
      <c r="N473" s="426"/>
      <c r="O473" s="426"/>
      <c r="P473" s="426"/>
      <c r="Q473" s="426"/>
      <c r="R473" s="426"/>
      <c r="S473" s="426"/>
      <c r="T473" s="426"/>
      <c r="U473" s="419"/>
      <c r="V473" s="419"/>
      <c r="W473" s="419"/>
      <c r="X473" s="427"/>
      <c r="Y473" s="427"/>
      <c r="Z473" s="427"/>
      <c r="AA473" s="427"/>
      <c r="AB473" s="427"/>
      <c r="AC473" s="427"/>
      <c r="AD473" s="427"/>
      <c r="AE473" s="427"/>
      <c r="AF473" s="427"/>
      <c r="AG473" s="427"/>
      <c r="AH473" s="427"/>
      <c r="AI473" s="428"/>
      <c r="AJ473" s="428"/>
      <c r="AK473" s="428"/>
      <c r="AL473" s="428"/>
      <c r="AM473" s="428"/>
      <c r="AN473" s="428"/>
      <c r="AO473" s="428"/>
      <c r="AP473" s="428"/>
      <c r="AQ473" s="419"/>
      <c r="AR473" s="419"/>
      <c r="AS473" s="419"/>
      <c r="AT473" s="419"/>
      <c r="AU473" s="419"/>
      <c r="AV473" s="419"/>
      <c r="AW473" s="419"/>
      <c r="AX473" s="419"/>
      <c r="AY473" s="419"/>
      <c r="AZ473" s="419"/>
      <c r="BA473" s="419"/>
      <c r="BB473" s="419"/>
      <c r="BC473" s="419"/>
      <c r="BD473" s="419"/>
      <c r="BE473" s="419"/>
      <c r="BF473" s="419"/>
      <c r="BG473" s="419"/>
      <c r="BH473" s="419"/>
      <c r="BI473" s="419"/>
      <c r="BJ473" s="419"/>
      <c r="BK473" s="419"/>
      <c r="BL473" s="419"/>
      <c r="BM473" s="419"/>
      <c r="BN473" s="419"/>
      <c r="BO473" s="419"/>
      <c r="BP473" s="419"/>
      <c r="BQ473" s="419"/>
      <c r="BR473" s="419"/>
      <c r="BS473" s="419"/>
      <c r="BT473" s="419"/>
      <c r="BU473" s="419"/>
      <c r="BV473" s="419"/>
      <c r="BW473" s="419"/>
      <c r="BX473" s="419"/>
      <c r="BY473" s="419"/>
      <c r="BZ473" s="419"/>
      <c r="CA473" s="419"/>
      <c r="CB473" s="419"/>
      <c r="CC473" s="419"/>
      <c r="CD473" s="419"/>
      <c r="CE473" s="419"/>
      <c r="CF473" s="419"/>
      <c r="CG473" s="419"/>
      <c r="CH473" s="419"/>
      <c r="CI473" s="419"/>
      <c r="CJ473" s="419"/>
      <c r="CK473" s="419"/>
      <c r="CL473" s="419"/>
      <c r="CM473" s="419"/>
      <c r="CN473" s="419"/>
      <c r="CO473" s="419"/>
      <c r="CP473" s="419"/>
      <c r="CQ473" s="419"/>
      <c r="CR473" s="419"/>
      <c r="CS473" s="419"/>
    </row>
    <row r="474" spans="1:97">
      <c r="A474" s="419"/>
      <c r="B474" s="419"/>
      <c r="C474" s="419"/>
      <c r="D474" s="419"/>
      <c r="E474" s="419"/>
      <c r="F474" s="419"/>
      <c r="G474" s="419"/>
      <c r="H474" s="419"/>
      <c r="I474" s="419"/>
      <c r="J474" s="419"/>
      <c r="K474" s="419"/>
      <c r="L474" s="419"/>
      <c r="M474" s="419"/>
      <c r="N474" s="426"/>
      <c r="O474" s="426"/>
      <c r="P474" s="426"/>
      <c r="Q474" s="426"/>
      <c r="R474" s="426"/>
      <c r="S474" s="426"/>
      <c r="T474" s="426"/>
      <c r="U474" s="419"/>
      <c r="V474" s="419"/>
      <c r="W474" s="419"/>
      <c r="X474" s="427"/>
      <c r="Y474" s="427"/>
      <c r="Z474" s="427"/>
      <c r="AA474" s="427"/>
      <c r="AB474" s="427"/>
      <c r="AC474" s="427"/>
      <c r="AD474" s="427"/>
      <c r="AE474" s="427"/>
      <c r="AF474" s="427"/>
      <c r="AG474" s="427"/>
      <c r="AH474" s="427"/>
      <c r="AI474" s="428"/>
      <c r="AJ474" s="428"/>
      <c r="AK474" s="428"/>
      <c r="AL474" s="428"/>
      <c r="AM474" s="428"/>
      <c r="AN474" s="428"/>
      <c r="AO474" s="428"/>
      <c r="AP474" s="428"/>
      <c r="AQ474" s="419"/>
      <c r="AR474" s="419"/>
      <c r="AS474" s="419"/>
      <c r="AT474" s="419"/>
      <c r="AU474" s="419"/>
      <c r="AV474" s="419"/>
      <c r="AW474" s="419"/>
      <c r="AX474" s="419"/>
      <c r="AY474" s="419"/>
      <c r="AZ474" s="419"/>
      <c r="BA474" s="419"/>
      <c r="BB474" s="419"/>
      <c r="BC474" s="419"/>
      <c r="BD474" s="419"/>
      <c r="BE474" s="419"/>
      <c r="BF474" s="419"/>
      <c r="BG474" s="419"/>
      <c r="BH474" s="419"/>
      <c r="BI474" s="419"/>
      <c r="BJ474" s="419"/>
      <c r="BK474" s="419"/>
      <c r="BL474" s="419"/>
      <c r="BM474" s="419"/>
      <c r="BN474" s="419"/>
      <c r="BO474" s="419"/>
      <c r="BP474" s="419"/>
      <c r="BQ474" s="419"/>
      <c r="BR474" s="419"/>
      <c r="BS474" s="419"/>
      <c r="BT474" s="419"/>
      <c r="BU474" s="419"/>
      <c r="BV474" s="419"/>
      <c r="BW474" s="419"/>
      <c r="BX474" s="419"/>
      <c r="BY474" s="419"/>
      <c r="BZ474" s="419"/>
      <c r="CA474" s="419"/>
      <c r="CB474" s="419"/>
      <c r="CC474" s="419"/>
      <c r="CD474" s="419"/>
      <c r="CE474" s="419"/>
      <c r="CF474" s="419"/>
      <c r="CG474" s="419"/>
      <c r="CH474" s="419"/>
      <c r="CI474" s="419"/>
      <c r="CJ474" s="419"/>
      <c r="CK474" s="419"/>
      <c r="CL474" s="419"/>
      <c r="CM474" s="419"/>
      <c r="CN474" s="419"/>
      <c r="CO474" s="419"/>
      <c r="CP474" s="419"/>
      <c r="CQ474" s="419"/>
      <c r="CR474" s="419"/>
      <c r="CS474" s="419"/>
    </row>
    <row r="475" spans="1:97">
      <c r="A475" s="419"/>
      <c r="B475" s="419"/>
      <c r="C475" s="419"/>
      <c r="D475" s="419"/>
      <c r="E475" s="419"/>
      <c r="F475" s="419"/>
      <c r="G475" s="419"/>
      <c r="H475" s="419"/>
      <c r="I475" s="419"/>
      <c r="J475" s="419"/>
      <c r="K475" s="419"/>
      <c r="L475" s="419"/>
      <c r="M475" s="419"/>
      <c r="N475" s="426"/>
      <c r="O475" s="426"/>
      <c r="P475" s="426"/>
      <c r="Q475" s="426"/>
      <c r="R475" s="426"/>
      <c r="S475" s="426"/>
      <c r="T475" s="426"/>
      <c r="U475" s="419"/>
      <c r="V475" s="419"/>
      <c r="W475" s="419"/>
      <c r="X475" s="427"/>
      <c r="Y475" s="427"/>
      <c r="Z475" s="427"/>
      <c r="AA475" s="427"/>
      <c r="AB475" s="427"/>
      <c r="AC475" s="427"/>
      <c r="AD475" s="427"/>
      <c r="AE475" s="427"/>
      <c r="AF475" s="427"/>
      <c r="AG475" s="427"/>
      <c r="AH475" s="427"/>
      <c r="AI475" s="428"/>
      <c r="AJ475" s="428"/>
      <c r="AK475" s="428"/>
      <c r="AL475" s="428"/>
      <c r="AM475" s="428"/>
      <c r="AN475" s="428"/>
      <c r="AO475" s="428"/>
      <c r="AP475" s="428"/>
      <c r="AQ475" s="419"/>
      <c r="AR475" s="419"/>
      <c r="AS475" s="419"/>
      <c r="AT475" s="419"/>
      <c r="AU475" s="419"/>
      <c r="AV475" s="419"/>
      <c r="AW475" s="419"/>
      <c r="AX475" s="419"/>
      <c r="AY475" s="419"/>
      <c r="AZ475" s="419"/>
      <c r="BA475" s="419"/>
      <c r="BB475" s="419"/>
      <c r="BC475" s="419"/>
      <c r="BD475" s="419"/>
      <c r="BE475" s="419"/>
      <c r="BF475" s="419"/>
      <c r="BG475" s="419"/>
      <c r="BH475" s="419"/>
      <c r="BI475" s="419"/>
      <c r="BJ475" s="419"/>
      <c r="BK475" s="419"/>
      <c r="BL475" s="419"/>
      <c r="BM475" s="419"/>
      <c r="BN475" s="419"/>
      <c r="BO475" s="419"/>
      <c r="BP475" s="419"/>
      <c r="BQ475" s="419"/>
      <c r="BR475" s="419"/>
      <c r="BS475" s="419"/>
      <c r="BT475" s="419"/>
      <c r="BU475" s="419"/>
      <c r="BV475" s="419"/>
      <c r="BW475" s="419"/>
      <c r="BX475" s="419"/>
      <c r="BY475" s="419"/>
      <c r="BZ475" s="419"/>
      <c r="CA475" s="419"/>
      <c r="CB475" s="419"/>
      <c r="CC475" s="419"/>
      <c r="CD475" s="419"/>
      <c r="CE475" s="419"/>
      <c r="CF475" s="419"/>
      <c r="CG475" s="419"/>
      <c r="CH475" s="419"/>
      <c r="CI475" s="419"/>
      <c r="CJ475" s="419"/>
      <c r="CK475" s="419"/>
      <c r="CL475" s="419"/>
      <c r="CM475" s="419"/>
      <c r="CN475" s="419"/>
      <c r="CO475" s="419"/>
      <c r="CP475" s="419"/>
      <c r="CQ475" s="419"/>
      <c r="CR475" s="419"/>
      <c r="CS475" s="419"/>
    </row>
    <row r="476" spans="1:97">
      <c r="A476" s="419"/>
      <c r="B476" s="419"/>
      <c r="C476" s="419"/>
      <c r="D476" s="419"/>
      <c r="E476" s="419"/>
      <c r="F476" s="419"/>
      <c r="G476" s="419"/>
      <c r="H476" s="419"/>
      <c r="I476" s="419"/>
      <c r="J476" s="419"/>
      <c r="K476" s="419"/>
      <c r="L476" s="419"/>
      <c r="M476" s="419"/>
      <c r="N476" s="426"/>
      <c r="O476" s="426"/>
      <c r="P476" s="426"/>
      <c r="Q476" s="426"/>
      <c r="R476" s="426"/>
      <c r="S476" s="426"/>
      <c r="T476" s="426"/>
      <c r="U476" s="419"/>
      <c r="V476" s="419"/>
      <c r="W476" s="419"/>
      <c r="X476" s="427"/>
      <c r="Y476" s="427"/>
      <c r="Z476" s="427"/>
      <c r="AA476" s="427"/>
      <c r="AB476" s="427"/>
      <c r="AC476" s="427"/>
      <c r="AD476" s="427"/>
      <c r="AE476" s="427"/>
      <c r="AF476" s="427"/>
      <c r="AG476" s="427"/>
      <c r="AH476" s="427"/>
      <c r="AI476" s="428"/>
      <c r="AJ476" s="428"/>
      <c r="AK476" s="428"/>
      <c r="AL476" s="428"/>
      <c r="AM476" s="428"/>
      <c r="AN476" s="428"/>
      <c r="AO476" s="428"/>
      <c r="AP476" s="428"/>
      <c r="AQ476" s="419"/>
      <c r="AR476" s="419"/>
      <c r="AS476" s="419"/>
      <c r="AT476" s="419"/>
      <c r="AU476" s="419"/>
      <c r="AV476" s="419"/>
      <c r="AW476" s="419"/>
      <c r="AX476" s="419"/>
      <c r="AY476" s="419"/>
      <c r="AZ476" s="419"/>
      <c r="BA476" s="419"/>
      <c r="BB476" s="419"/>
      <c r="BC476" s="419"/>
      <c r="BD476" s="419"/>
      <c r="BE476" s="419"/>
      <c r="BF476" s="419"/>
      <c r="BG476" s="419"/>
      <c r="BH476" s="419"/>
      <c r="BI476" s="419"/>
      <c r="BJ476" s="419"/>
      <c r="BK476" s="419"/>
      <c r="BL476" s="419"/>
      <c r="BM476" s="419"/>
      <c r="BN476" s="419"/>
      <c r="BO476" s="419"/>
      <c r="BP476" s="419"/>
      <c r="BQ476" s="419"/>
      <c r="BR476" s="419"/>
      <c r="BS476" s="419"/>
      <c r="BT476" s="419"/>
      <c r="BU476" s="419"/>
      <c r="BV476" s="419"/>
      <c r="BW476" s="419"/>
      <c r="BX476" s="419"/>
      <c r="BY476" s="419"/>
      <c r="BZ476" s="419"/>
      <c r="CA476" s="419"/>
      <c r="CB476" s="419"/>
      <c r="CC476" s="419"/>
      <c r="CD476" s="419"/>
      <c r="CE476" s="419"/>
      <c r="CF476" s="419"/>
      <c r="CG476" s="419"/>
      <c r="CH476" s="419"/>
      <c r="CI476" s="419"/>
      <c r="CJ476" s="419"/>
      <c r="CK476" s="419"/>
      <c r="CL476" s="419"/>
      <c r="CM476" s="419"/>
      <c r="CN476" s="419"/>
      <c r="CO476" s="419"/>
      <c r="CP476" s="419"/>
      <c r="CQ476" s="419"/>
      <c r="CR476" s="419"/>
      <c r="CS476" s="419"/>
    </row>
    <row r="477" spans="1:97">
      <c r="A477" s="419"/>
      <c r="B477" s="419"/>
      <c r="C477" s="419"/>
      <c r="D477" s="419"/>
      <c r="E477" s="419"/>
      <c r="F477" s="419"/>
      <c r="G477" s="419"/>
      <c r="H477" s="419"/>
      <c r="I477" s="419"/>
      <c r="J477" s="419"/>
      <c r="K477" s="419"/>
      <c r="L477" s="419"/>
      <c r="M477" s="419"/>
      <c r="N477" s="426"/>
      <c r="O477" s="426"/>
      <c r="P477" s="426"/>
      <c r="Q477" s="426"/>
      <c r="R477" s="426"/>
      <c r="S477" s="426"/>
      <c r="T477" s="426"/>
      <c r="U477" s="419"/>
      <c r="V477" s="419"/>
      <c r="W477" s="419"/>
      <c r="X477" s="427"/>
      <c r="Y477" s="427"/>
      <c r="Z477" s="427"/>
      <c r="AA477" s="427"/>
      <c r="AB477" s="427"/>
      <c r="AC477" s="427"/>
      <c r="AD477" s="427"/>
      <c r="AE477" s="427"/>
      <c r="AF477" s="427"/>
      <c r="AG477" s="427"/>
      <c r="AH477" s="427"/>
      <c r="AI477" s="428"/>
      <c r="AJ477" s="428"/>
      <c r="AK477" s="428"/>
      <c r="AL477" s="428"/>
      <c r="AM477" s="428"/>
      <c r="AN477" s="428"/>
      <c r="AO477" s="428"/>
      <c r="AP477" s="428"/>
      <c r="AQ477" s="419"/>
      <c r="AR477" s="419"/>
      <c r="AS477" s="419"/>
      <c r="AT477" s="419"/>
      <c r="AU477" s="419"/>
      <c r="AV477" s="419"/>
      <c r="AW477" s="419"/>
      <c r="AX477" s="419"/>
      <c r="AY477" s="419"/>
      <c r="AZ477" s="419"/>
      <c r="BA477" s="419"/>
      <c r="BB477" s="419"/>
      <c r="BC477" s="419"/>
      <c r="BD477" s="419"/>
      <c r="BE477" s="419"/>
      <c r="BF477" s="419"/>
      <c r="BG477" s="419"/>
      <c r="BH477" s="419"/>
      <c r="BI477" s="419"/>
      <c r="BJ477" s="419"/>
      <c r="BK477" s="419"/>
      <c r="BL477" s="419"/>
      <c r="BM477" s="419"/>
      <c r="BN477" s="419"/>
      <c r="BO477" s="419"/>
      <c r="BP477" s="419"/>
      <c r="BQ477" s="419"/>
      <c r="BR477" s="419"/>
      <c r="BS477" s="419"/>
      <c r="BT477" s="419"/>
      <c r="BU477" s="419"/>
      <c r="BV477" s="419"/>
      <c r="BW477" s="419"/>
      <c r="BX477" s="419"/>
      <c r="BY477" s="419"/>
      <c r="BZ477" s="419"/>
      <c r="CA477" s="419"/>
      <c r="CB477" s="419"/>
      <c r="CC477" s="419"/>
      <c r="CD477" s="419"/>
      <c r="CE477" s="419"/>
      <c r="CF477" s="419"/>
      <c r="CG477" s="419"/>
      <c r="CH477" s="419"/>
      <c r="CI477" s="419"/>
      <c r="CJ477" s="419"/>
      <c r="CK477" s="419"/>
      <c r="CL477" s="419"/>
      <c r="CM477" s="419"/>
      <c r="CN477" s="419"/>
      <c r="CO477" s="419"/>
      <c r="CP477" s="419"/>
      <c r="CQ477" s="419"/>
      <c r="CR477" s="419"/>
      <c r="CS477" s="419"/>
    </row>
    <row r="478" spans="1:97">
      <c r="A478" s="419"/>
      <c r="B478" s="419"/>
      <c r="C478" s="419"/>
      <c r="D478" s="419"/>
      <c r="E478" s="419"/>
      <c r="F478" s="419"/>
      <c r="G478" s="419"/>
      <c r="H478" s="419"/>
      <c r="I478" s="419"/>
      <c r="J478" s="419"/>
      <c r="K478" s="419"/>
      <c r="L478" s="419"/>
      <c r="M478" s="419"/>
      <c r="N478" s="426"/>
      <c r="O478" s="426"/>
      <c r="P478" s="426"/>
      <c r="Q478" s="426"/>
      <c r="R478" s="426"/>
      <c r="S478" s="426"/>
      <c r="T478" s="426"/>
      <c r="U478" s="419"/>
      <c r="V478" s="419"/>
      <c r="W478" s="419"/>
      <c r="X478" s="427"/>
      <c r="Y478" s="427"/>
      <c r="Z478" s="427"/>
      <c r="AA478" s="427"/>
      <c r="AB478" s="427"/>
      <c r="AC478" s="427"/>
      <c r="AD478" s="427"/>
      <c r="AE478" s="427"/>
      <c r="AF478" s="427"/>
      <c r="AG478" s="427"/>
      <c r="AH478" s="427"/>
      <c r="AI478" s="428"/>
      <c r="AJ478" s="428"/>
      <c r="AK478" s="428"/>
      <c r="AL478" s="428"/>
      <c r="AM478" s="428"/>
      <c r="AN478" s="428"/>
      <c r="AO478" s="428"/>
      <c r="AP478" s="428"/>
      <c r="AQ478" s="419"/>
      <c r="AR478" s="419"/>
      <c r="AS478" s="419"/>
      <c r="AT478" s="419"/>
      <c r="AU478" s="419"/>
      <c r="AV478" s="419"/>
      <c r="AW478" s="419"/>
      <c r="AX478" s="419"/>
      <c r="AY478" s="419"/>
      <c r="AZ478" s="419"/>
      <c r="BA478" s="419"/>
      <c r="BB478" s="419"/>
      <c r="BC478" s="419"/>
      <c r="BD478" s="419"/>
      <c r="BE478" s="419"/>
      <c r="BF478" s="419"/>
      <c r="BG478" s="419"/>
      <c r="BH478" s="419"/>
      <c r="BI478" s="419"/>
      <c r="BJ478" s="419"/>
      <c r="BK478" s="419"/>
      <c r="BL478" s="419"/>
      <c r="BM478" s="419"/>
      <c r="BN478" s="419"/>
      <c r="BO478" s="419"/>
      <c r="BP478" s="419"/>
      <c r="BQ478" s="419"/>
      <c r="BR478" s="419"/>
      <c r="BS478" s="419"/>
      <c r="BT478" s="419"/>
      <c r="BU478" s="419"/>
      <c r="BV478" s="419"/>
      <c r="BW478" s="419"/>
      <c r="BX478" s="419"/>
      <c r="BY478" s="419"/>
      <c r="BZ478" s="419"/>
      <c r="CA478" s="419"/>
      <c r="CB478" s="419"/>
      <c r="CC478" s="419"/>
      <c r="CD478" s="419"/>
      <c r="CE478" s="419"/>
      <c r="CF478" s="419"/>
      <c r="CG478" s="419"/>
      <c r="CH478" s="419"/>
      <c r="CI478" s="419"/>
      <c r="CJ478" s="419"/>
      <c r="CK478" s="419"/>
      <c r="CL478" s="419"/>
      <c r="CM478" s="419"/>
      <c r="CN478" s="419"/>
      <c r="CO478" s="419"/>
      <c r="CP478" s="419"/>
      <c r="CQ478" s="419"/>
      <c r="CR478" s="419"/>
      <c r="CS478" s="419"/>
    </row>
    <row r="479" spans="1:97">
      <c r="A479" s="419"/>
      <c r="B479" s="419"/>
      <c r="C479" s="419"/>
      <c r="D479" s="419"/>
      <c r="E479" s="419"/>
      <c r="F479" s="419"/>
      <c r="G479" s="419"/>
      <c r="H479" s="419"/>
      <c r="I479" s="419"/>
      <c r="J479" s="419"/>
      <c r="K479" s="419"/>
      <c r="L479" s="419"/>
      <c r="M479" s="419"/>
      <c r="N479" s="426"/>
      <c r="O479" s="426"/>
      <c r="P479" s="426"/>
      <c r="Q479" s="426"/>
      <c r="R479" s="426"/>
      <c r="S479" s="426"/>
      <c r="T479" s="426"/>
      <c r="U479" s="419"/>
      <c r="V479" s="419"/>
      <c r="W479" s="419"/>
      <c r="X479" s="427"/>
      <c r="Y479" s="427"/>
      <c r="Z479" s="427"/>
      <c r="AA479" s="427"/>
      <c r="AB479" s="427"/>
      <c r="AC479" s="427"/>
      <c r="AD479" s="427"/>
      <c r="AE479" s="427"/>
      <c r="AF479" s="427"/>
      <c r="AG479" s="427"/>
      <c r="AH479" s="427"/>
      <c r="AI479" s="428"/>
      <c r="AJ479" s="428"/>
      <c r="AK479" s="428"/>
      <c r="AL479" s="428"/>
      <c r="AM479" s="428"/>
      <c r="AN479" s="428"/>
      <c r="AO479" s="428"/>
      <c r="AP479" s="428"/>
      <c r="AQ479" s="419"/>
      <c r="AR479" s="419"/>
      <c r="AS479" s="419"/>
      <c r="AT479" s="419"/>
      <c r="AU479" s="419"/>
      <c r="AV479" s="419"/>
      <c r="AW479" s="419"/>
      <c r="AX479" s="419"/>
      <c r="AY479" s="419"/>
      <c r="AZ479" s="419"/>
      <c r="BA479" s="419"/>
      <c r="BB479" s="419"/>
      <c r="BC479" s="419"/>
      <c r="BD479" s="419"/>
      <c r="BE479" s="419"/>
      <c r="BF479" s="419"/>
      <c r="BG479" s="419"/>
      <c r="BH479" s="419"/>
      <c r="BI479" s="419"/>
      <c r="BJ479" s="419"/>
      <c r="BK479" s="419"/>
      <c r="BL479" s="419"/>
      <c r="BM479" s="419"/>
      <c r="BN479" s="419"/>
      <c r="BO479" s="419"/>
      <c r="BP479" s="419"/>
      <c r="BQ479" s="419"/>
      <c r="BR479" s="419"/>
      <c r="BS479" s="419"/>
      <c r="BT479" s="419"/>
      <c r="BU479" s="419"/>
      <c r="BV479" s="419"/>
      <c r="BW479" s="419"/>
      <c r="BX479" s="419"/>
      <c r="BY479" s="419"/>
      <c r="BZ479" s="419"/>
      <c r="CA479" s="419"/>
      <c r="CB479" s="419"/>
      <c r="CC479" s="419"/>
      <c r="CD479" s="419"/>
      <c r="CE479" s="419"/>
      <c r="CF479" s="419"/>
      <c r="CG479" s="419"/>
      <c r="CH479" s="419"/>
      <c r="CI479" s="419"/>
      <c r="CJ479" s="419"/>
      <c r="CK479" s="419"/>
      <c r="CL479" s="419"/>
      <c r="CM479" s="419"/>
      <c r="CN479" s="419"/>
      <c r="CO479" s="419"/>
      <c r="CP479" s="419"/>
      <c r="CQ479" s="419"/>
      <c r="CR479" s="419"/>
      <c r="CS479" s="419"/>
    </row>
    <row r="480" spans="1:97">
      <c r="A480" s="419"/>
      <c r="B480" s="419"/>
      <c r="C480" s="419"/>
      <c r="D480" s="419"/>
      <c r="E480" s="419"/>
      <c r="F480" s="419"/>
      <c r="G480" s="419"/>
      <c r="H480" s="419"/>
      <c r="I480" s="419"/>
      <c r="J480" s="419"/>
      <c r="K480" s="419"/>
      <c r="L480" s="419"/>
      <c r="M480" s="419"/>
      <c r="N480" s="426"/>
      <c r="O480" s="426"/>
      <c r="P480" s="426"/>
      <c r="Q480" s="426"/>
      <c r="R480" s="426"/>
      <c r="S480" s="426"/>
      <c r="T480" s="426"/>
      <c r="U480" s="419"/>
      <c r="V480" s="419"/>
      <c r="W480" s="419"/>
      <c r="X480" s="427"/>
      <c r="Y480" s="427"/>
      <c r="Z480" s="427"/>
      <c r="AA480" s="427"/>
      <c r="AB480" s="427"/>
      <c r="AC480" s="427"/>
      <c r="AD480" s="427"/>
      <c r="AE480" s="427"/>
      <c r="AF480" s="427"/>
      <c r="AG480" s="427"/>
      <c r="AH480" s="427"/>
      <c r="AI480" s="428"/>
      <c r="AJ480" s="428"/>
      <c r="AK480" s="428"/>
      <c r="AL480" s="428"/>
      <c r="AM480" s="428"/>
      <c r="AN480" s="428"/>
      <c r="AO480" s="428"/>
      <c r="AP480" s="428"/>
      <c r="AQ480" s="419"/>
      <c r="AR480" s="419"/>
      <c r="AS480" s="419"/>
      <c r="AT480" s="419"/>
      <c r="AU480" s="419"/>
      <c r="AV480" s="419"/>
      <c r="AW480" s="419"/>
      <c r="AX480" s="419"/>
      <c r="AY480" s="419"/>
      <c r="AZ480" s="419"/>
      <c r="BA480" s="419"/>
      <c r="BB480" s="419"/>
      <c r="BC480" s="419"/>
      <c r="BD480" s="419"/>
      <c r="BE480" s="419"/>
      <c r="BF480" s="419"/>
      <c r="BG480" s="419"/>
      <c r="BH480" s="419"/>
      <c r="BI480" s="419"/>
      <c r="BJ480" s="419"/>
      <c r="BK480" s="419"/>
      <c r="BL480" s="419"/>
      <c r="BM480" s="419"/>
      <c r="BN480" s="419"/>
      <c r="BO480" s="419"/>
      <c r="BP480" s="419"/>
      <c r="BQ480" s="419"/>
      <c r="BR480" s="419"/>
      <c r="BS480" s="419"/>
      <c r="BT480" s="419"/>
      <c r="BU480" s="419"/>
      <c r="BV480" s="419"/>
      <c r="BW480" s="419"/>
      <c r="BX480" s="419"/>
      <c r="BY480" s="419"/>
      <c r="BZ480" s="419"/>
      <c r="CA480" s="419"/>
      <c r="CB480" s="419"/>
      <c r="CC480" s="419"/>
      <c r="CD480" s="419"/>
      <c r="CE480" s="419"/>
      <c r="CF480" s="419"/>
      <c r="CG480" s="419"/>
      <c r="CH480" s="419"/>
      <c r="CI480" s="419"/>
      <c r="CJ480" s="419"/>
      <c r="CK480" s="419"/>
      <c r="CL480" s="419"/>
      <c r="CM480" s="419"/>
      <c r="CN480" s="419"/>
      <c r="CO480" s="419"/>
      <c r="CP480" s="419"/>
      <c r="CQ480" s="419"/>
      <c r="CR480" s="419"/>
      <c r="CS480" s="419"/>
    </row>
    <row r="481" spans="1:97">
      <c r="A481" s="419"/>
      <c r="B481" s="419"/>
      <c r="C481" s="419"/>
      <c r="D481" s="419"/>
      <c r="E481" s="419"/>
      <c r="F481" s="419"/>
      <c r="G481" s="419"/>
      <c r="H481" s="419"/>
      <c r="I481" s="419"/>
      <c r="J481" s="419"/>
      <c r="K481" s="419"/>
      <c r="L481" s="419"/>
      <c r="M481" s="419"/>
      <c r="N481" s="426"/>
      <c r="O481" s="426"/>
      <c r="P481" s="426"/>
      <c r="Q481" s="426"/>
      <c r="R481" s="426"/>
      <c r="S481" s="426"/>
      <c r="T481" s="426"/>
      <c r="U481" s="419"/>
      <c r="V481" s="419"/>
      <c r="W481" s="419"/>
      <c r="X481" s="427"/>
      <c r="Y481" s="427"/>
      <c r="Z481" s="427"/>
      <c r="AA481" s="427"/>
      <c r="AB481" s="427"/>
      <c r="AC481" s="427"/>
      <c r="AD481" s="427"/>
      <c r="AE481" s="427"/>
      <c r="AF481" s="427"/>
      <c r="AG481" s="427"/>
      <c r="AH481" s="427"/>
      <c r="AI481" s="428"/>
      <c r="AJ481" s="428"/>
      <c r="AK481" s="428"/>
      <c r="AL481" s="428"/>
      <c r="AM481" s="428"/>
      <c r="AN481" s="428"/>
      <c r="AO481" s="428"/>
      <c r="AP481" s="428"/>
      <c r="AQ481" s="419"/>
      <c r="AR481" s="419"/>
      <c r="AS481" s="419"/>
      <c r="AT481" s="419"/>
      <c r="AU481" s="419"/>
      <c r="AV481" s="419"/>
      <c r="AW481" s="419"/>
      <c r="AX481" s="419"/>
      <c r="AY481" s="419"/>
      <c r="AZ481" s="419"/>
      <c r="BA481" s="419"/>
      <c r="BB481" s="419"/>
      <c r="BC481" s="419"/>
      <c r="BD481" s="419"/>
      <c r="BE481" s="419"/>
      <c r="BF481" s="419"/>
      <c r="BG481" s="419"/>
      <c r="BH481" s="419"/>
      <c r="BI481" s="419"/>
      <c r="BJ481" s="419"/>
      <c r="BK481" s="419"/>
      <c r="BL481" s="419"/>
      <c r="BM481" s="419"/>
      <c r="BN481" s="419"/>
      <c r="BO481" s="419"/>
      <c r="BP481" s="419"/>
      <c r="BQ481" s="419"/>
      <c r="BR481" s="419"/>
      <c r="BS481" s="419"/>
      <c r="BT481" s="419"/>
      <c r="BU481" s="419"/>
      <c r="BV481" s="419"/>
      <c r="BW481" s="419"/>
      <c r="BX481" s="419"/>
      <c r="BY481" s="419"/>
      <c r="BZ481" s="419"/>
      <c r="CA481" s="419"/>
      <c r="CB481" s="419"/>
      <c r="CC481" s="419"/>
      <c r="CD481" s="419"/>
      <c r="CE481" s="419"/>
      <c r="CF481" s="419"/>
      <c r="CG481" s="419"/>
      <c r="CH481" s="419"/>
      <c r="CI481" s="419"/>
      <c r="CJ481" s="419"/>
      <c r="CK481" s="419"/>
      <c r="CL481" s="419"/>
      <c r="CM481" s="419"/>
      <c r="CN481" s="419"/>
      <c r="CO481" s="419"/>
      <c r="CP481" s="419"/>
      <c r="CQ481" s="419"/>
      <c r="CR481" s="419"/>
      <c r="CS481" s="419"/>
    </row>
    <row r="482" spans="1:97">
      <c r="A482" s="419"/>
      <c r="B482" s="419"/>
      <c r="C482" s="419"/>
      <c r="D482" s="419"/>
      <c r="E482" s="419"/>
      <c r="F482" s="419"/>
      <c r="G482" s="419"/>
      <c r="H482" s="419"/>
      <c r="I482" s="419"/>
      <c r="J482" s="419"/>
      <c r="K482" s="419"/>
      <c r="L482" s="419"/>
      <c r="M482" s="419"/>
      <c r="N482" s="426"/>
      <c r="O482" s="426"/>
      <c r="P482" s="426"/>
      <c r="Q482" s="426"/>
      <c r="R482" s="426"/>
      <c r="S482" s="426"/>
      <c r="T482" s="426"/>
      <c r="U482" s="419"/>
      <c r="V482" s="419"/>
      <c r="W482" s="419"/>
      <c r="X482" s="427"/>
      <c r="Y482" s="427"/>
      <c r="Z482" s="427"/>
      <c r="AA482" s="427"/>
      <c r="AB482" s="427"/>
      <c r="AC482" s="427"/>
      <c r="AD482" s="427"/>
      <c r="AE482" s="427"/>
      <c r="AF482" s="427"/>
      <c r="AG482" s="427"/>
      <c r="AH482" s="427"/>
      <c r="AI482" s="428"/>
      <c r="AJ482" s="428"/>
      <c r="AK482" s="428"/>
      <c r="AL482" s="428"/>
      <c r="AM482" s="428"/>
      <c r="AN482" s="428"/>
      <c r="AO482" s="428"/>
      <c r="AP482" s="428"/>
      <c r="AQ482" s="419"/>
      <c r="AR482" s="419"/>
      <c r="AS482" s="419"/>
      <c r="AT482" s="419"/>
      <c r="AU482" s="419"/>
      <c r="AV482" s="419"/>
      <c r="AW482" s="419"/>
      <c r="AX482" s="419"/>
      <c r="AY482" s="419"/>
      <c r="AZ482" s="419"/>
      <c r="BA482" s="419"/>
      <c r="BB482" s="419"/>
      <c r="BC482" s="419"/>
      <c r="BD482" s="419"/>
      <c r="BE482" s="419"/>
      <c r="BF482" s="419"/>
      <c r="BG482" s="419"/>
      <c r="BH482" s="419"/>
      <c r="BI482" s="419"/>
      <c r="BJ482" s="419"/>
      <c r="BK482" s="419"/>
      <c r="BL482" s="419"/>
      <c r="BM482" s="419"/>
      <c r="BN482" s="419"/>
      <c r="BO482" s="419"/>
      <c r="BP482" s="419"/>
      <c r="BQ482" s="419"/>
      <c r="BR482" s="419"/>
      <c r="BS482" s="419"/>
      <c r="BT482" s="419"/>
      <c r="BU482" s="419"/>
      <c r="BV482" s="419"/>
      <c r="BW482" s="419"/>
      <c r="BX482" s="419"/>
      <c r="BY482" s="419"/>
      <c r="BZ482" s="419"/>
      <c r="CA482" s="419"/>
      <c r="CB482" s="419"/>
      <c r="CC482" s="419"/>
      <c r="CD482" s="419"/>
      <c r="CE482" s="419"/>
      <c r="CF482" s="419"/>
      <c r="CG482" s="419"/>
      <c r="CH482" s="419"/>
      <c r="CI482" s="419"/>
      <c r="CJ482" s="419"/>
      <c r="CK482" s="419"/>
      <c r="CL482" s="419"/>
      <c r="CM482" s="419"/>
      <c r="CN482" s="419"/>
      <c r="CO482" s="419"/>
      <c r="CP482" s="419"/>
      <c r="CQ482" s="419"/>
      <c r="CR482" s="419"/>
      <c r="CS482" s="419"/>
    </row>
    <row r="483" spans="1:97">
      <c r="A483" s="419"/>
      <c r="B483" s="419"/>
      <c r="C483" s="419"/>
      <c r="D483" s="419"/>
      <c r="E483" s="419"/>
      <c r="F483" s="419"/>
      <c r="G483" s="419"/>
      <c r="H483" s="419"/>
      <c r="I483" s="419"/>
      <c r="J483" s="419"/>
      <c r="K483" s="419"/>
      <c r="L483" s="419"/>
      <c r="M483" s="419"/>
      <c r="N483" s="426"/>
      <c r="O483" s="426"/>
      <c r="P483" s="426"/>
      <c r="Q483" s="426"/>
      <c r="R483" s="426"/>
      <c r="S483" s="426"/>
      <c r="T483" s="426"/>
      <c r="U483" s="419"/>
      <c r="V483" s="419"/>
      <c r="W483" s="419"/>
      <c r="X483" s="427"/>
      <c r="Y483" s="427"/>
      <c r="Z483" s="427"/>
      <c r="AA483" s="427"/>
      <c r="AB483" s="427"/>
      <c r="AC483" s="427"/>
      <c r="AD483" s="427"/>
      <c r="AE483" s="427"/>
      <c r="AF483" s="427"/>
      <c r="AG483" s="427"/>
      <c r="AH483" s="427"/>
      <c r="AI483" s="428"/>
      <c r="AJ483" s="428"/>
      <c r="AK483" s="428"/>
      <c r="AL483" s="428"/>
      <c r="AM483" s="428"/>
      <c r="AN483" s="428"/>
      <c r="AO483" s="428"/>
      <c r="AP483" s="428"/>
      <c r="AQ483" s="419"/>
      <c r="AR483" s="419"/>
      <c r="AS483" s="419"/>
      <c r="AT483" s="419"/>
      <c r="AU483" s="419"/>
      <c r="AV483" s="419"/>
      <c r="AW483" s="419"/>
      <c r="AX483" s="419"/>
      <c r="AY483" s="419"/>
      <c r="AZ483" s="419"/>
      <c r="BA483" s="419"/>
      <c r="BB483" s="419"/>
      <c r="BC483" s="419"/>
      <c r="BD483" s="419"/>
      <c r="BE483" s="419"/>
      <c r="BF483" s="419"/>
      <c r="BG483" s="419"/>
      <c r="BH483" s="419"/>
      <c r="BI483" s="419"/>
      <c r="BJ483" s="419"/>
      <c r="BK483" s="419"/>
      <c r="BL483" s="419"/>
      <c r="BM483" s="419"/>
      <c r="BN483" s="419"/>
      <c r="BO483" s="419"/>
      <c r="BP483" s="419"/>
      <c r="BQ483" s="419"/>
      <c r="BR483" s="419"/>
      <c r="BS483" s="419"/>
      <c r="BT483" s="419"/>
      <c r="BU483" s="419"/>
      <c r="BV483" s="419"/>
      <c r="BW483" s="419"/>
      <c r="BX483" s="419"/>
      <c r="BY483" s="419"/>
      <c r="BZ483" s="419"/>
      <c r="CA483" s="419"/>
      <c r="CB483" s="419"/>
      <c r="CC483" s="419"/>
      <c r="CD483" s="419"/>
      <c r="CE483" s="419"/>
      <c r="CF483" s="419"/>
      <c r="CG483" s="419"/>
      <c r="CH483" s="419"/>
      <c r="CI483" s="419"/>
      <c r="CJ483" s="419"/>
      <c r="CK483" s="419"/>
      <c r="CL483" s="419"/>
      <c r="CM483" s="419"/>
      <c r="CN483" s="419"/>
      <c r="CO483" s="419"/>
      <c r="CP483" s="419"/>
      <c r="CQ483" s="419"/>
      <c r="CR483" s="419"/>
      <c r="CS483" s="419"/>
    </row>
    <row r="484" spans="1:97">
      <c r="A484" s="419"/>
      <c r="B484" s="419"/>
      <c r="C484" s="419"/>
      <c r="D484" s="419"/>
      <c r="E484" s="419"/>
      <c r="F484" s="419"/>
      <c r="G484" s="419"/>
      <c r="H484" s="419"/>
      <c r="I484" s="419"/>
      <c r="J484" s="419"/>
      <c r="K484" s="419"/>
      <c r="L484" s="419"/>
      <c r="M484" s="419"/>
      <c r="N484" s="426"/>
      <c r="O484" s="426"/>
      <c r="P484" s="426"/>
      <c r="Q484" s="426"/>
      <c r="R484" s="426"/>
      <c r="S484" s="426"/>
      <c r="T484" s="426"/>
      <c r="U484" s="419"/>
      <c r="V484" s="419"/>
      <c r="W484" s="419"/>
      <c r="X484" s="427"/>
      <c r="Y484" s="427"/>
      <c r="Z484" s="427"/>
      <c r="AA484" s="427"/>
      <c r="AB484" s="427"/>
      <c r="AC484" s="427"/>
      <c r="AD484" s="427"/>
      <c r="AE484" s="427"/>
      <c r="AF484" s="427"/>
      <c r="AG484" s="427"/>
      <c r="AH484" s="427"/>
      <c r="AI484" s="428"/>
      <c r="AJ484" s="428"/>
      <c r="AK484" s="428"/>
      <c r="AL484" s="428"/>
      <c r="AM484" s="428"/>
      <c r="AN484" s="428"/>
      <c r="AO484" s="428"/>
      <c r="AP484" s="428"/>
      <c r="AQ484" s="419"/>
      <c r="AR484" s="419"/>
      <c r="AS484" s="419"/>
      <c r="AT484" s="419"/>
      <c r="AU484" s="419"/>
      <c r="AV484" s="419"/>
      <c r="AW484" s="419"/>
      <c r="AX484" s="419"/>
      <c r="AY484" s="419"/>
      <c r="AZ484" s="419"/>
      <c r="BA484" s="419"/>
      <c r="BB484" s="419"/>
      <c r="BC484" s="419"/>
      <c r="BD484" s="419"/>
      <c r="BE484" s="419"/>
      <c r="BF484" s="419"/>
      <c r="BG484" s="419"/>
      <c r="BH484" s="419"/>
      <c r="BI484" s="419"/>
      <c r="BJ484" s="419"/>
      <c r="BK484" s="419"/>
      <c r="BL484" s="419"/>
      <c r="BM484" s="419"/>
      <c r="BN484" s="419"/>
      <c r="BO484" s="419"/>
      <c r="BP484" s="419"/>
      <c r="BQ484" s="419"/>
      <c r="BR484" s="419"/>
      <c r="BS484" s="419"/>
      <c r="BT484" s="419"/>
      <c r="BU484" s="419"/>
      <c r="BV484" s="419"/>
      <c r="BW484" s="419"/>
      <c r="BX484" s="419"/>
      <c r="BY484" s="419"/>
      <c r="BZ484" s="419"/>
      <c r="CA484" s="419"/>
      <c r="CB484" s="419"/>
      <c r="CC484" s="419"/>
      <c r="CD484" s="419"/>
      <c r="CE484" s="419"/>
      <c r="CF484" s="419"/>
      <c r="CG484" s="419"/>
      <c r="CH484" s="419"/>
      <c r="CI484" s="419"/>
      <c r="CJ484" s="419"/>
      <c r="CK484" s="419"/>
      <c r="CL484" s="419"/>
      <c r="CM484" s="419"/>
      <c r="CN484" s="419"/>
      <c r="CO484" s="419"/>
      <c r="CP484" s="419"/>
      <c r="CQ484" s="419"/>
      <c r="CR484" s="419"/>
      <c r="CS484" s="419"/>
    </row>
    <row r="485" spans="1:97">
      <c r="A485" s="419"/>
      <c r="B485" s="419"/>
      <c r="C485" s="419"/>
      <c r="D485" s="419"/>
      <c r="E485" s="419"/>
      <c r="F485" s="419"/>
      <c r="G485" s="419"/>
      <c r="H485" s="419"/>
      <c r="I485" s="419"/>
      <c r="J485" s="419"/>
      <c r="K485" s="419"/>
      <c r="L485" s="419"/>
      <c r="M485" s="419"/>
      <c r="N485" s="426"/>
      <c r="O485" s="426"/>
      <c r="P485" s="426"/>
      <c r="Q485" s="426"/>
      <c r="R485" s="426"/>
      <c r="S485" s="426"/>
      <c r="T485" s="426"/>
      <c r="U485" s="419"/>
      <c r="V485" s="419"/>
      <c r="W485" s="419"/>
      <c r="X485" s="427"/>
      <c r="Y485" s="427"/>
      <c r="Z485" s="427"/>
      <c r="AA485" s="427"/>
      <c r="AB485" s="427"/>
      <c r="AC485" s="427"/>
      <c r="AD485" s="427"/>
      <c r="AE485" s="427"/>
      <c r="AF485" s="427"/>
      <c r="AG485" s="427"/>
      <c r="AH485" s="427"/>
      <c r="AI485" s="428"/>
      <c r="AJ485" s="428"/>
      <c r="AK485" s="428"/>
      <c r="AL485" s="428"/>
      <c r="AM485" s="428"/>
      <c r="AN485" s="428"/>
      <c r="AO485" s="428"/>
      <c r="AP485" s="428"/>
      <c r="AQ485" s="419"/>
      <c r="AR485" s="419"/>
      <c r="AS485" s="419"/>
      <c r="AT485" s="419"/>
      <c r="AU485" s="419"/>
      <c r="AV485" s="419"/>
      <c r="AW485" s="419"/>
      <c r="AX485" s="419"/>
      <c r="AY485" s="419"/>
      <c r="AZ485" s="419"/>
      <c r="BA485" s="419"/>
      <c r="BB485" s="419"/>
      <c r="BC485" s="419"/>
      <c r="BD485" s="419"/>
      <c r="BE485" s="419"/>
      <c r="BF485" s="419"/>
      <c r="BG485" s="419"/>
      <c r="BH485" s="419"/>
      <c r="BI485" s="419"/>
      <c r="BJ485" s="419"/>
      <c r="BK485" s="419"/>
      <c r="BL485" s="419"/>
      <c r="BM485" s="419"/>
      <c r="BN485" s="419"/>
      <c r="BO485" s="419"/>
      <c r="BP485" s="419"/>
      <c r="BQ485" s="419"/>
      <c r="BR485" s="419"/>
      <c r="BS485" s="419"/>
      <c r="BT485" s="419"/>
      <c r="BU485" s="419"/>
      <c r="BV485" s="419"/>
      <c r="BW485" s="419"/>
      <c r="BX485" s="419"/>
      <c r="BY485" s="419"/>
      <c r="BZ485" s="419"/>
      <c r="CA485" s="419"/>
      <c r="CB485" s="419"/>
      <c r="CC485" s="419"/>
      <c r="CD485" s="419"/>
      <c r="CE485" s="419"/>
      <c r="CF485" s="419"/>
      <c r="CG485" s="419"/>
      <c r="CH485" s="419"/>
      <c r="CI485" s="419"/>
      <c r="CJ485" s="419"/>
      <c r="CK485" s="419"/>
      <c r="CL485" s="419"/>
      <c r="CM485" s="419"/>
      <c r="CN485" s="419"/>
      <c r="CO485" s="419"/>
      <c r="CP485" s="419"/>
      <c r="CQ485" s="419"/>
      <c r="CR485" s="419"/>
      <c r="CS485" s="419"/>
    </row>
    <row r="486" spans="1:97">
      <c r="A486" s="419"/>
      <c r="B486" s="419"/>
      <c r="C486" s="419"/>
      <c r="D486" s="419"/>
      <c r="E486" s="419"/>
      <c r="F486" s="419"/>
      <c r="G486" s="419"/>
      <c r="H486" s="419"/>
      <c r="I486" s="419"/>
      <c r="J486" s="419"/>
      <c r="K486" s="419"/>
      <c r="L486" s="419"/>
      <c r="M486" s="419"/>
      <c r="N486" s="426"/>
      <c r="O486" s="426"/>
      <c r="P486" s="426"/>
      <c r="Q486" s="426"/>
      <c r="R486" s="426"/>
      <c r="S486" s="426"/>
      <c r="T486" s="426"/>
      <c r="U486" s="419"/>
      <c r="V486" s="419"/>
      <c r="W486" s="419"/>
      <c r="X486" s="427"/>
      <c r="Y486" s="427"/>
      <c r="Z486" s="427"/>
      <c r="AA486" s="427"/>
      <c r="AB486" s="427"/>
      <c r="AC486" s="427"/>
      <c r="AD486" s="427"/>
      <c r="AE486" s="427"/>
      <c r="AF486" s="427"/>
      <c r="AG486" s="427"/>
      <c r="AH486" s="427"/>
      <c r="AI486" s="428"/>
      <c r="AJ486" s="428"/>
      <c r="AK486" s="428"/>
      <c r="AL486" s="428"/>
      <c r="AM486" s="428"/>
      <c r="AN486" s="428"/>
      <c r="AO486" s="428"/>
      <c r="AP486" s="428"/>
      <c r="AQ486" s="419"/>
      <c r="AR486" s="419"/>
      <c r="AS486" s="419"/>
      <c r="AT486" s="419"/>
      <c r="AU486" s="419"/>
      <c r="AV486" s="419"/>
      <c r="AW486" s="419"/>
      <c r="AX486" s="419"/>
      <c r="AY486" s="419"/>
      <c r="AZ486" s="419"/>
      <c r="BA486" s="419"/>
      <c r="BB486" s="419"/>
      <c r="BC486" s="419"/>
      <c r="BD486" s="419"/>
      <c r="BE486" s="419"/>
      <c r="BF486" s="419"/>
      <c r="BG486" s="419"/>
      <c r="BH486" s="419"/>
      <c r="BI486" s="419"/>
      <c r="BJ486" s="419"/>
      <c r="BK486" s="419"/>
      <c r="BL486" s="419"/>
      <c r="BM486" s="419"/>
      <c r="BN486" s="419"/>
      <c r="BO486" s="419"/>
      <c r="BP486" s="419"/>
      <c r="BQ486" s="419"/>
      <c r="BR486" s="419"/>
      <c r="BS486" s="419"/>
      <c r="BT486" s="419"/>
      <c r="BU486" s="419"/>
      <c r="BV486" s="419"/>
      <c r="BW486" s="419"/>
      <c r="BX486" s="419"/>
      <c r="BY486" s="419"/>
      <c r="BZ486" s="419"/>
      <c r="CA486" s="419"/>
      <c r="CB486" s="419"/>
      <c r="CC486" s="419"/>
      <c r="CD486" s="419"/>
      <c r="CE486" s="419"/>
      <c r="CF486" s="419"/>
      <c r="CG486" s="419"/>
      <c r="CH486" s="419"/>
      <c r="CI486" s="419"/>
      <c r="CJ486" s="419"/>
      <c r="CK486" s="419"/>
      <c r="CL486" s="419"/>
      <c r="CM486" s="419"/>
      <c r="CN486" s="419"/>
      <c r="CO486" s="419"/>
      <c r="CP486" s="419"/>
      <c r="CQ486" s="419"/>
      <c r="CR486" s="419"/>
      <c r="CS486" s="419"/>
    </row>
    <row r="487" spans="1:97">
      <c r="A487" s="419"/>
      <c r="B487" s="419"/>
      <c r="C487" s="419"/>
      <c r="D487" s="419"/>
      <c r="E487" s="419"/>
      <c r="F487" s="419"/>
      <c r="G487" s="419"/>
      <c r="H487" s="419"/>
      <c r="I487" s="419"/>
      <c r="J487" s="419"/>
      <c r="K487" s="419"/>
      <c r="L487" s="419"/>
      <c r="M487" s="419"/>
      <c r="N487" s="426"/>
      <c r="O487" s="426"/>
      <c r="P487" s="426"/>
      <c r="Q487" s="426"/>
      <c r="R487" s="426"/>
      <c r="S487" s="426"/>
      <c r="T487" s="426"/>
      <c r="U487" s="419"/>
      <c r="V487" s="419"/>
      <c r="W487" s="419"/>
      <c r="X487" s="427"/>
      <c r="Y487" s="427"/>
      <c r="Z487" s="427"/>
      <c r="AA487" s="427"/>
      <c r="AB487" s="427"/>
      <c r="AC487" s="427"/>
      <c r="AD487" s="427"/>
      <c r="AE487" s="427"/>
      <c r="AF487" s="427"/>
      <c r="AG487" s="427"/>
      <c r="AH487" s="427"/>
      <c r="AI487" s="428"/>
      <c r="AJ487" s="428"/>
      <c r="AK487" s="428"/>
      <c r="AL487" s="428"/>
      <c r="AM487" s="428"/>
      <c r="AN487" s="428"/>
      <c r="AO487" s="428"/>
      <c r="AP487" s="428"/>
      <c r="AQ487" s="419"/>
      <c r="AR487" s="419"/>
      <c r="AS487" s="419"/>
      <c r="AT487" s="419"/>
      <c r="AU487" s="419"/>
      <c r="AV487" s="419"/>
      <c r="AW487" s="419"/>
      <c r="AX487" s="419"/>
      <c r="AY487" s="419"/>
      <c r="AZ487" s="419"/>
      <c r="BA487" s="419"/>
      <c r="BB487" s="419"/>
      <c r="BC487" s="419"/>
      <c r="BD487" s="419"/>
      <c r="BE487" s="419"/>
      <c r="BF487" s="419"/>
      <c r="BG487" s="419"/>
      <c r="BH487" s="419"/>
      <c r="BI487" s="419"/>
      <c r="BJ487" s="419"/>
      <c r="BK487" s="419"/>
      <c r="BL487" s="419"/>
      <c r="BM487" s="419"/>
      <c r="BN487" s="419"/>
      <c r="BO487" s="419"/>
      <c r="BP487" s="419"/>
      <c r="BQ487" s="419"/>
      <c r="BR487" s="419"/>
      <c r="BS487" s="419"/>
      <c r="BT487" s="419"/>
      <c r="BU487" s="419"/>
      <c r="BV487" s="419"/>
      <c r="BW487" s="419"/>
      <c r="BX487" s="419"/>
      <c r="BY487" s="419"/>
      <c r="BZ487" s="419"/>
      <c r="CA487" s="419"/>
      <c r="CB487" s="419"/>
      <c r="CC487" s="419"/>
      <c r="CD487" s="419"/>
      <c r="CE487" s="419"/>
      <c r="CF487" s="419"/>
      <c r="CG487" s="419"/>
      <c r="CH487" s="419"/>
      <c r="CI487" s="419"/>
      <c r="CJ487" s="419"/>
      <c r="CK487" s="419"/>
      <c r="CL487" s="419"/>
      <c r="CM487" s="419"/>
      <c r="CN487" s="419"/>
      <c r="CO487" s="419"/>
      <c r="CP487" s="419"/>
      <c r="CQ487" s="419"/>
      <c r="CR487" s="419"/>
      <c r="CS487" s="419"/>
    </row>
    <row r="488" spans="1:97">
      <c r="A488" s="419"/>
      <c r="B488" s="419"/>
      <c r="C488" s="419"/>
      <c r="D488" s="419"/>
      <c r="E488" s="419"/>
      <c r="F488" s="419"/>
      <c r="G488" s="419"/>
      <c r="H488" s="419"/>
      <c r="I488" s="419"/>
      <c r="J488" s="419"/>
      <c r="K488" s="419"/>
      <c r="L488" s="419"/>
      <c r="M488" s="419"/>
      <c r="N488" s="426"/>
      <c r="O488" s="426"/>
      <c r="P488" s="426"/>
      <c r="Q488" s="426"/>
      <c r="R488" s="426"/>
      <c r="S488" s="426"/>
      <c r="T488" s="426"/>
      <c r="U488" s="419"/>
      <c r="V488" s="419"/>
      <c r="W488" s="419"/>
      <c r="X488" s="427"/>
      <c r="Y488" s="427"/>
      <c r="Z488" s="427"/>
      <c r="AA488" s="427"/>
      <c r="AB488" s="427"/>
      <c r="AC488" s="427"/>
      <c r="AD488" s="427"/>
      <c r="AE488" s="427"/>
      <c r="AF488" s="427"/>
      <c r="AG488" s="427"/>
      <c r="AH488" s="427"/>
      <c r="AI488" s="428"/>
      <c r="AJ488" s="428"/>
      <c r="AK488" s="428"/>
      <c r="AL488" s="428"/>
      <c r="AM488" s="428"/>
      <c r="AN488" s="428"/>
      <c r="AO488" s="428"/>
      <c r="AP488" s="428"/>
      <c r="AQ488" s="419"/>
      <c r="AR488" s="419"/>
      <c r="AS488" s="419"/>
      <c r="AT488" s="419"/>
      <c r="AU488" s="419"/>
      <c r="AV488" s="419"/>
      <c r="AW488" s="419"/>
      <c r="AX488" s="419"/>
      <c r="AY488" s="419"/>
      <c r="AZ488" s="419"/>
      <c r="BA488" s="419"/>
      <c r="BB488" s="419"/>
      <c r="BC488" s="419"/>
      <c r="BD488" s="419"/>
      <c r="BE488" s="419"/>
      <c r="BF488" s="419"/>
      <c r="BG488" s="419"/>
      <c r="BH488" s="419"/>
      <c r="BI488" s="419"/>
      <c r="BJ488" s="419"/>
      <c r="BK488" s="419"/>
      <c r="BL488" s="419"/>
      <c r="BM488" s="419"/>
      <c r="BN488" s="419"/>
      <c r="BO488" s="419"/>
      <c r="BP488" s="419"/>
      <c r="BQ488" s="419"/>
      <c r="BR488" s="419"/>
      <c r="BS488" s="419"/>
      <c r="BT488" s="419"/>
      <c r="BU488" s="419"/>
      <c r="BV488" s="419"/>
      <c r="BW488" s="419"/>
      <c r="BX488" s="419"/>
      <c r="BY488" s="419"/>
      <c r="BZ488" s="419"/>
      <c r="CA488" s="419"/>
      <c r="CB488" s="419"/>
      <c r="CC488" s="419"/>
      <c r="CD488" s="419"/>
      <c r="CE488" s="419"/>
      <c r="CF488" s="419"/>
      <c r="CG488" s="419"/>
      <c r="CH488" s="419"/>
      <c r="CI488" s="419"/>
      <c r="CJ488" s="419"/>
      <c r="CK488" s="419"/>
      <c r="CL488" s="419"/>
      <c r="CM488" s="419"/>
      <c r="CN488" s="419"/>
      <c r="CO488" s="419"/>
      <c r="CP488" s="419"/>
      <c r="CQ488" s="419"/>
      <c r="CR488" s="419"/>
      <c r="CS488" s="419"/>
    </row>
    <row r="489" spans="1:97">
      <c r="A489" s="419"/>
      <c r="B489" s="419"/>
      <c r="C489" s="419"/>
      <c r="D489" s="419"/>
      <c r="E489" s="419"/>
      <c r="F489" s="419"/>
      <c r="G489" s="419"/>
      <c r="H489" s="419"/>
      <c r="I489" s="419"/>
      <c r="J489" s="419"/>
      <c r="K489" s="419"/>
      <c r="L489" s="419"/>
      <c r="M489" s="419"/>
      <c r="N489" s="426"/>
      <c r="O489" s="426"/>
      <c r="P489" s="426"/>
      <c r="Q489" s="426"/>
      <c r="R489" s="426"/>
      <c r="S489" s="426"/>
      <c r="T489" s="426"/>
      <c r="U489" s="419"/>
      <c r="V489" s="419"/>
      <c r="W489" s="419"/>
      <c r="X489" s="427"/>
      <c r="Y489" s="427"/>
      <c r="Z489" s="427"/>
      <c r="AA489" s="427"/>
      <c r="AB489" s="427"/>
      <c r="AC489" s="427"/>
      <c r="AD489" s="427"/>
      <c r="AE489" s="427"/>
      <c r="AF489" s="427"/>
      <c r="AG489" s="427"/>
      <c r="AH489" s="427"/>
      <c r="AI489" s="428"/>
      <c r="AJ489" s="428"/>
      <c r="AK489" s="428"/>
      <c r="AL489" s="428"/>
      <c r="AM489" s="428"/>
      <c r="AN489" s="428"/>
      <c r="AO489" s="428"/>
      <c r="AP489" s="428"/>
      <c r="AQ489" s="419"/>
      <c r="AR489" s="419"/>
      <c r="AS489" s="419"/>
      <c r="AT489" s="419"/>
      <c r="AU489" s="419"/>
      <c r="AV489" s="419"/>
      <c r="AW489" s="419"/>
      <c r="AX489" s="419"/>
      <c r="AY489" s="419"/>
      <c r="AZ489" s="419"/>
      <c r="BA489" s="419"/>
      <c r="BB489" s="419"/>
      <c r="BC489" s="419"/>
      <c r="BD489" s="419"/>
      <c r="BE489" s="419"/>
      <c r="BF489" s="419"/>
      <c r="BG489" s="419"/>
      <c r="BH489" s="419"/>
      <c r="BI489" s="419"/>
      <c r="BJ489" s="419"/>
      <c r="BK489" s="419"/>
      <c r="BL489" s="419"/>
      <c r="BM489" s="419"/>
      <c r="BN489" s="419"/>
      <c r="BO489" s="419"/>
      <c r="BP489" s="419"/>
      <c r="BQ489" s="419"/>
      <c r="BR489" s="419"/>
      <c r="BS489" s="419"/>
      <c r="BT489" s="419"/>
      <c r="BU489" s="419"/>
      <c r="BV489" s="419"/>
      <c r="BW489" s="419"/>
      <c r="BX489" s="419"/>
      <c r="BY489" s="419"/>
      <c r="BZ489" s="419"/>
      <c r="CA489" s="419"/>
      <c r="CB489" s="419"/>
      <c r="CC489" s="419"/>
      <c r="CD489" s="419"/>
      <c r="CE489" s="419"/>
      <c r="CF489" s="419"/>
      <c r="CG489" s="419"/>
      <c r="CH489" s="419"/>
      <c r="CI489" s="419"/>
      <c r="CJ489" s="419"/>
      <c r="CK489" s="419"/>
      <c r="CL489" s="419"/>
      <c r="CM489" s="419"/>
      <c r="CN489" s="419"/>
      <c r="CO489" s="419"/>
      <c r="CP489" s="419"/>
      <c r="CQ489" s="419"/>
      <c r="CR489" s="419"/>
      <c r="CS489" s="419"/>
    </row>
    <row r="490" spans="1:97">
      <c r="A490" s="419"/>
      <c r="B490" s="419"/>
      <c r="C490" s="419"/>
      <c r="D490" s="419"/>
      <c r="E490" s="419"/>
      <c r="F490" s="419"/>
      <c r="G490" s="419"/>
      <c r="H490" s="419"/>
      <c r="I490" s="419"/>
      <c r="J490" s="419"/>
      <c r="K490" s="419"/>
      <c r="L490" s="419"/>
      <c r="M490" s="419"/>
      <c r="N490" s="426"/>
      <c r="O490" s="426"/>
      <c r="P490" s="426"/>
      <c r="Q490" s="426"/>
      <c r="R490" s="426"/>
      <c r="S490" s="426"/>
      <c r="T490" s="426"/>
      <c r="U490" s="419"/>
      <c r="V490" s="419"/>
      <c r="W490" s="419"/>
      <c r="X490" s="427"/>
      <c r="Y490" s="427"/>
      <c r="Z490" s="427"/>
      <c r="AA490" s="427"/>
      <c r="AB490" s="427"/>
      <c r="AC490" s="427"/>
      <c r="AD490" s="427"/>
      <c r="AE490" s="427"/>
      <c r="AF490" s="427"/>
      <c r="AG490" s="427"/>
      <c r="AH490" s="427"/>
      <c r="AI490" s="428"/>
      <c r="AJ490" s="428"/>
      <c r="AK490" s="428"/>
      <c r="AL490" s="428"/>
      <c r="AM490" s="428"/>
      <c r="AN490" s="428"/>
      <c r="AO490" s="428"/>
      <c r="AP490" s="428"/>
      <c r="AQ490" s="419"/>
      <c r="AR490" s="419"/>
      <c r="AS490" s="419"/>
      <c r="AT490" s="419"/>
      <c r="AU490" s="419"/>
      <c r="AV490" s="419"/>
      <c r="AW490" s="419"/>
      <c r="AX490" s="419"/>
      <c r="AY490" s="419"/>
      <c r="AZ490" s="419"/>
      <c r="BA490" s="419"/>
      <c r="BB490" s="419"/>
      <c r="BC490" s="419"/>
      <c r="BD490" s="419"/>
      <c r="BE490" s="419"/>
      <c r="BF490" s="419"/>
      <c r="BG490" s="419"/>
      <c r="BH490" s="419"/>
      <c r="BI490" s="419"/>
      <c r="BJ490" s="419"/>
      <c r="BK490" s="419"/>
      <c r="BL490" s="419"/>
      <c r="BM490" s="419"/>
      <c r="BN490" s="419"/>
      <c r="BO490" s="419"/>
      <c r="BP490" s="419"/>
      <c r="BQ490" s="419"/>
      <c r="BR490" s="419"/>
      <c r="BS490" s="419"/>
      <c r="BT490" s="419"/>
      <c r="BU490" s="419"/>
      <c r="BV490" s="419"/>
      <c r="BW490" s="419"/>
      <c r="BX490" s="419"/>
      <c r="BY490" s="419"/>
      <c r="BZ490" s="419"/>
      <c r="CA490" s="419"/>
      <c r="CB490" s="419"/>
      <c r="CC490" s="419"/>
      <c r="CD490" s="419"/>
      <c r="CE490" s="419"/>
      <c r="CF490" s="419"/>
      <c r="CG490" s="419"/>
      <c r="CH490" s="419"/>
      <c r="CI490" s="419"/>
      <c r="CJ490" s="419"/>
      <c r="CK490" s="419"/>
      <c r="CL490" s="419"/>
      <c r="CM490" s="419"/>
      <c r="CN490" s="419"/>
      <c r="CO490" s="419"/>
      <c r="CP490" s="419"/>
      <c r="CQ490" s="419"/>
      <c r="CR490" s="419"/>
      <c r="CS490" s="419"/>
    </row>
    <row r="491" spans="1:97">
      <c r="A491" s="419"/>
      <c r="B491" s="419"/>
      <c r="C491" s="419"/>
      <c r="D491" s="419"/>
      <c r="E491" s="419"/>
      <c r="F491" s="419"/>
      <c r="G491" s="419"/>
      <c r="H491" s="419"/>
      <c r="I491" s="419"/>
      <c r="J491" s="419"/>
      <c r="K491" s="419"/>
      <c r="L491" s="419"/>
      <c r="M491" s="419"/>
      <c r="N491" s="426"/>
      <c r="O491" s="426"/>
      <c r="P491" s="426"/>
      <c r="Q491" s="426"/>
      <c r="R491" s="426"/>
      <c r="S491" s="426"/>
      <c r="T491" s="426"/>
      <c r="U491" s="419"/>
      <c r="V491" s="419"/>
      <c r="W491" s="419"/>
      <c r="X491" s="427"/>
      <c r="Y491" s="427"/>
      <c r="Z491" s="427"/>
      <c r="AA491" s="427"/>
      <c r="AB491" s="427"/>
      <c r="AC491" s="427"/>
      <c r="AD491" s="427"/>
      <c r="AE491" s="427"/>
      <c r="AF491" s="427"/>
      <c r="AG491" s="427"/>
      <c r="AH491" s="427"/>
      <c r="AI491" s="428"/>
      <c r="AJ491" s="428"/>
      <c r="AK491" s="428"/>
      <c r="AL491" s="428"/>
      <c r="AM491" s="428"/>
      <c r="AN491" s="428"/>
      <c r="AO491" s="428"/>
      <c r="AP491" s="428"/>
      <c r="AQ491" s="419"/>
      <c r="AR491" s="419"/>
      <c r="AS491" s="419"/>
      <c r="AT491" s="419"/>
      <c r="AU491" s="419"/>
      <c r="AV491" s="419"/>
      <c r="AW491" s="419"/>
      <c r="AX491" s="419"/>
      <c r="AY491" s="419"/>
      <c r="AZ491" s="419"/>
      <c r="BA491" s="419"/>
      <c r="BB491" s="419"/>
      <c r="BC491" s="419"/>
      <c r="BD491" s="419"/>
      <c r="BE491" s="419"/>
      <c r="BF491" s="419"/>
      <c r="BG491" s="419"/>
      <c r="BH491" s="419"/>
      <c r="BI491" s="419"/>
      <c r="BJ491" s="419"/>
      <c r="BK491" s="419"/>
      <c r="BL491" s="419"/>
      <c r="BM491" s="419"/>
      <c r="BN491" s="419"/>
      <c r="BO491" s="419"/>
      <c r="BP491" s="419"/>
      <c r="BQ491" s="419"/>
      <c r="BR491" s="419"/>
      <c r="BS491" s="419"/>
      <c r="BT491" s="419"/>
      <c r="BU491" s="419"/>
      <c r="BV491" s="419"/>
      <c r="BW491" s="419"/>
      <c r="BX491" s="419"/>
      <c r="BY491" s="419"/>
      <c r="BZ491" s="419"/>
      <c r="CA491" s="419"/>
      <c r="CB491" s="419"/>
      <c r="CC491" s="419"/>
      <c r="CD491" s="419"/>
      <c r="CE491" s="419"/>
      <c r="CF491" s="419"/>
      <c r="CG491" s="419"/>
      <c r="CH491" s="419"/>
      <c r="CI491" s="419"/>
      <c r="CJ491" s="419"/>
      <c r="CK491" s="419"/>
      <c r="CL491" s="419"/>
      <c r="CM491" s="419"/>
      <c r="CN491" s="419"/>
      <c r="CO491" s="419"/>
      <c r="CP491" s="419"/>
      <c r="CQ491" s="419"/>
      <c r="CR491" s="419"/>
      <c r="CS491" s="419"/>
    </row>
    <row r="492" spans="1:97">
      <c r="A492" s="419"/>
      <c r="B492" s="419"/>
      <c r="C492" s="419"/>
      <c r="D492" s="419"/>
      <c r="E492" s="419"/>
      <c r="F492" s="419"/>
      <c r="G492" s="419"/>
      <c r="H492" s="419"/>
      <c r="I492" s="419"/>
      <c r="J492" s="419"/>
      <c r="K492" s="419"/>
      <c r="L492" s="419"/>
      <c r="M492" s="419"/>
      <c r="N492" s="426"/>
      <c r="O492" s="426"/>
      <c r="P492" s="426"/>
      <c r="Q492" s="426"/>
      <c r="R492" s="426"/>
      <c r="S492" s="426"/>
      <c r="T492" s="426"/>
      <c r="U492" s="419"/>
      <c r="V492" s="419"/>
      <c r="W492" s="419"/>
      <c r="X492" s="427"/>
      <c r="Y492" s="427"/>
      <c r="Z492" s="427"/>
      <c r="AA492" s="427"/>
      <c r="AB492" s="427"/>
      <c r="AC492" s="427"/>
      <c r="AD492" s="427"/>
      <c r="AE492" s="427"/>
      <c r="AF492" s="427"/>
      <c r="AG492" s="427"/>
      <c r="AH492" s="427"/>
      <c r="AI492" s="428"/>
      <c r="AJ492" s="428"/>
      <c r="AK492" s="428"/>
      <c r="AL492" s="428"/>
      <c r="AM492" s="428"/>
      <c r="AN492" s="428"/>
      <c r="AO492" s="428"/>
      <c r="AP492" s="428"/>
      <c r="AQ492" s="419"/>
      <c r="AR492" s="419"/>
      <c r="AS492" s="419"/>
      <c r="AT492" s="419"/>
      <c r="AU492" s="419"/>
      <c r="AV492" s="419"/>
      <c r="AW492" s="419"/>
      <c r="AX492" s="419"/>
      <c r="AY492" s="419"/>
      <c r="AZ492" s="419"/>
      <c r="BA492" s="419"/>
      <c r="BB492" s="419"/>
      <c r="BC492" s="419"/>
      <c r="BD492" s="419"/>
      <c r="BE492" s="419"/>
      <c r="BF492" s="419"/>
      <c r="BG492" s="419"/>
      <c r="BH492" s="419"/>
      <c r="BI492" s="419"/>
      <c r="BJ492" s="419"/>
      <c r="BK492" s="419"/>
      <c r="BL492" s="419"/>
      <c r="BM492" s="419"/>
      <c r="BN492" s="419"/>
      <c r="BO492" s="419"/>
      <c r="BP492" s="419"/>
      <c r="BQ492" s="419"/>
      <c r="BR492" s="419"/>
      <c r="BS492" s="419"/>
      <c r="BT492" s="419"/>
      <c r="BU492" s="419"/>
      <c r="BV492" s="419"/>
      <c r="BW492" s="419"/>
      <c r="BX492" s="419"/>
      <c r="BY492" s="419"/>
      <c r="BZ492" s="419"/>
      <c r="CA492" s="419"/>
      <c r="CB492" s="419"/>
      <c r="CC492" s="419"/>
      <c r="CD492" s="419"/>
      <c r="CE492" s="419"/>
      <c r="CF492" s="419"/>
      <c r="CG492" s="419"/>
      <c r="CH492" s="419"/>
      <c r="CI492" s="419"/>
      <c r="CJ492" s="419"/>
      <c r="CK492" s="419"/>
      <c r="CL492" s="419"/>
      <c r="CM492" s="419"/>
      <c r="CN492" s="419"/>
      <c r="CO492" s="419"/>
      <c r="CP492" s="419"/>
      <c r="CQ492" s="419"/>
      <c r="CR492" s="419"/>
      <c r="CS492" s="419"/>
    </row>
    <row r="493" spans="1:97">
      <c r="A493" s="419"/>
      <c r="B493" s="419"/>
      <c r="C493" s="419"/>
      <c r="D493" s="419"/>
      <c r="E493" s="419"/>
      <c r="F493" s="419"/>
      <c r="G493" s="419"/>
      <c r="H493" s="419"/>
      <c r="I493" s="419"/>
      <c r="J493" s="419"/>
      <c r="K493" s="419"/>
      <c r="L493" s="419"/>
      <c r="M493" s="419"/>
      <c r="N493" s="426"/>
      <c r="O493" s="426"/>
      <c r="P493" s="426"/>
      <c r="Q493" s="426"/>
      <c r="R493" s="426"/>
      <c r="S493" s="426"/>
      <c r="T493" s="426"/>
      <c r="U493" s="419"/>
      <c r="V493" s="419"/>
      <c r="W493" s="419"/>
      <c r="X493" s="427"/>
      <c r="Y493" s="427"/>
      <c r="Z493" s="427"/>
      <c r="AA493" s="427"/>
      <c r="AB493" s="427"/>
      <c r="AC493" s="427"/>
      <c r="AD493" s="427"/>
      <c r="AE493" s="427"/>
      <c r="AF493" s="427"/>
      <c r="AG493" s="427"/>
      <c r="AH493" s="427"/>
      <c r="AI493" s="428"/>
      <c r="AJ493" s="428"/>
      <c r="AK493" s="428"/>
      <c r="AL493" s="428"/>
      <c r="AM493" s="428"/>
      <c r="AN493" s="428"/>
      <c r="AO493" s="428"/>
      <c r="AP493" s="428"/>
      <c r="AQ493" s="419"/>
      <c r="AR493" s="419"/>
      <c r="AS493" s="419"/>
      <c r="AT493" s="419"/>
      <c r="AU493" s="419"/>
      <c r="AV493" s="419"/>
      <c r="AW493" s="419"/>
      <c r="AX493" s="419"/>
      <c r="AY493" s="419"/>
      <c r="AZ493" s="419"/>
      <c r="BA493" s="419"/>
      <c r="BB493" s="419"/>
      <c r="BC493" s="419"/>
      <c r="BD493" s="419"/>
      <c r="BE493" s="419"/>
      <c r="BF493" s="419"/>
      <c r="BG493" s="419"/>
      <c r="BH493" s="419"/>
      <c r="BI493" s="419"/>
      <c r="BJ493" s="419"/>
      <c r="BK493" s="419"/>
      <c r="BL493" s="419"/>
      <c r="BM493" s="419"/>
      <c r="BN493" s="419"/>
      <c r="BO493" s="419"/>
      <c r="BP493" s="419"/>
      <c r="BQ493" s="419"/>
      <c r="BR493" s="419"/>
      <c r="BS493" s="419"/>
      <c r="BT493" s="419"/>
      <c r="BU493" s="419"/>
      <c r="BV493" s="419"/>
      <c r="BW493" s="419"/>
      <c r="BX493" s="419"/>
      <c r="BY493" s="419"/>
      <c r="BZ493" s="419"/>
      <c r="CA493" s="419"/>
      <c r="CB493" s="419"/>
      <c r="CC493" s="419"/>
      <c r="CD493" s="419"/>
      <c r="CE493" s="419"/>
      <c r="CF493" s="419"/>
      <c r="CG493" s="419"/>
      <c r="CH493" s="419"/>
      <c r="CI493" s="419"/>
      <c r="CJ493" s="419"/>
      <c r="CK493" s="419"/>
      <c r="CL493" s="419"/>
      <c r="CM493" s="419"/>
      <c r="CN493" s="419"/>
      <c r="CO493" s="419"/>
      <c r="CP493" s="419"/>
      <c r="CQ493" s="419"/>
      <c r="CR493" s="419"/>
      <c r="CS493" s="419"/>
    </row>
    <row r="494" spans="1:97">
      <c r="A494" s="419"/>
      <c r="B494" s="419"/>
      <c r="C494" s="419"/>
      <c r="D494" s="419"/>
      <c r="E494" s="419"/>
      <c r="F494" s="419"/>
      <c r="G494" s="419"/>
      <c r="H494" s="419"/>
      <c r="I494" s="419"/>
      <c r="J494" s="419"/>
      <c r="K494" s="419"/>
      <c r="L494" s="419"/>
      <c r="M494" s="419"/>
      <c r="N494" s="426"/>
      <c r="O494" s="426"/>
      <c r="P494" s="426"/>
      <c r="Q494" s="426"/>
      <c r="R494" s="426"/>
      <c r="S494" s="426"/>
      <c r="T494" s="426"/>
      <c r="U494" s="419"/>
      <c r="V494" s="419"/>
      <c r="W494" s="419"/>
      <c r="X494" s="427"/>
      <c r="Y494" s="427"/>
      <c r="Z494" s="427"/>
      <c r="AA494" s="427"/>
      <c r="AB494" s="427"/>
      <c r="AC494" s="427"/>
      <c r="AD494" s="427"/>
      <c r="AE494" s="427"/>
      <c r="AF494" s="427"/>
      <c r="AG494" s="427"/>
      <c r="AH494" s="427"/>
      <c r="AI494" s="428"/>
      <c r="AJ494" s="428"/>
      <c r="AK494" s="428"/>
      <c r="AL494" s="428"/>
      <c r="AM494" s="428"/>
      <c r="AN494" s="428"/>
      <c r="AO494" s="428"/>
      <c r="AP494" s="428"/>
      <c r="AQ494" s="419"/>
      <c r="AR494" s="419"/>
      <c r="AS494" s="419"/>
      <c r="AT494" s="419"/>
      <c r="AU494" s="419"/>
      <c r="AV494" s="419"/>
      <c r="AW494" s="419"/>
      <c r="AX494" s="419"/>
      <c r="AY494" s="419"/>
      <c r="AZ494" s="419"/>
      <c r="BA494" s="419"/>
      <c r="BB494" s="419"/>
      <c r="BC494" s="419"/>
      <c r="BD494" s="419"/>
      <c r="BE494" s="419"/>
      <c r="BF494" s="419"/>
      <c r="BG494" s="419"/>
      <c r="BH494" s="419"/>
      <c r="BI494" s="419"/>
      <c r="BJ494" s="419"/>
      <c r="BK494" s="419"/>
      <c r="BL494" s="419"/>
      <c r="BM494" s="419"/>
      <c r="BN494" s="419"/>
      <c r="BO494" s="419"/>
      <c r="BP494" s="419"/>
      <c r="BQ494" s="419"/>
      <c r="BR494" s="419"/>
      <c r="BS494" s="419"/>
      <c r="BT494" s="419"/>
      <c r="BU494" s="419"/>
      <c r="BV494" s="419"/>
      <c r="BW494" s="419"/>
      <c r="BX494" s="419"/>
      <c r="BY494" s="419"/>
      <c r="BZ494" s="419"/>
      <c r="CA494" s="419"/>
      <c r="CB494" s="419"/>
      <c r="CC494" s="419"/>
      <c r="CD494" s="419"/>
      <c r="CE494" s="419"/>
      <c r="CF494" s="419"/>
      <c r="CG494" s="419"/>
      <c r="CH494" s="419"/>
      <c r="CI494" s="419"/>
      <c r="CJ494" s="419"/>
      <c r="CK494" s="419"/>
      <c r="CL494" s="419"/>
      <c r="CM494" s="419"/>
      <c r="CN494" s="419"/>
      <c r="CO494" s="419"/>
      <c r="CP494" s="419"/>
      <c r="CQ494" s="419"/>
      <c r="CR494" s="419"/>
      <c r="CS494" s="419"/>
    </row>
    <row r="495" spans="1:97">
      <c r="A495" s="419"/>
      <c r="B495" s="419"/>
      <c r="C495" s="419"/>
      <c r="D495" s="419"/>
      <c r="E495" s="419"/>
      <c r="F495" s="419"/>
      <c r="G495" s="419"/>
      <c r="H495" s="419"/>
      <c r="I495" s="419"/>
      <c r="J495" s="419"/>
      <c r="K495" s="419"/>
      <c r="L495" s="419"/>
      <c r="M495" s="419"/>
      <c r="N495" s="426"/>
      <c r="O495" s="426"/>
      <c r="P495" s="426"/>
      <c r="Q495" s="426"/>
      <c r="R495" s="426"/>
      <c r="S495" s="426"/>
      <c r="T495" s="426"/>
      <c r="U495" s="419"/>
      <c r="V495" s="419"/>
      <c r="W495" s="419"/>
      <c r="X495" s="427"/>
      <c r="Y495" s="427"/>
      <c r="Z495" s="427"/>
      <c r="AA495" s="427"/>
      <c r="AB495" s="427"/>
      <c r="AC495" s="427"/>
      <c r="AD495" s="427"/>
      <c r="AE495" s="427"/>
      <c r="AF495" s="427"/>
      <c r="AG495" s="427"/>
      <c r="AH495" s="427"/>
      <c r="AI495" s="428"/>
      <c r="AJ495" s="428"/>
      <c r="AK495" s="428"/>
      <c r="AL495" s="428"/>
      <c r="AM495" s="428"/>
      <c r="AN495" s="428"/>
      <c r="AO495" s="428"/>
      <c r="AP495" s="428"/>
      <c r="AQ495" s="419"/>
      <c r="AR495" s="419"/>
      <c r="AS495" s="419"/>
      <c r="AT495" s="419"/>
      <c r="AU495" s="419"/>
      <c r="AV495" s="419"/>
      <c r="AW495" s="419"/>
      <c r="AX495" s="419"/>
      <c r="AY495" s="419"/>
      <c r="AZ495" s="419"/>
      <c r="BA495" s="419"/>
      <c r="BB495" s="419"/>
      <c r="BC495" s="419"/>
      <c r="BD495" s="419"/>
      <c r="BE495" s="419"/>
      <c r="BF495" s="419"/>
      <c r="BG495" s="419"/>
      <c r="BH495" s="419"/>
      <c r="BI495" s="419"/>
      <c r="BJ495" s="419"/>
      <c r="BK495" s="419"/>
      <c r="BL495" s="419"/>
      <c r="BM495" s="419"/>
      <c r="BN495" s="419"/>
      <c r="BO495" s="419"/>
      <c r="BP495" s="419"/>
      <c r="BQ495" s="419"/>
      <c r="BR495" s="419"/>
      <c r="BS495" s="419"/>
      <c r="BT495" s="419"/>
      <c r="BU495" s="419"/>
      <c r="BV495" s="419"/>
      <c r="BW495" s="419"/>
      <c r="BX495" s="419"/>
      <c r="BY495" s="419"/>
      <c r="BZ495" s="419"/>
      <c r="CA495" s="419"/>
      <c r="CB495" s="419"/>
      <c r="CC495" s="419"/>
      <c r="CD495" s="419"/>
      <c r="CE495" s="419"/>
      <c r="CF495" s="419"/>
      <c r="CG495" s="419"/>
      <c r="CH495" s="419"/>
      <c r="CI495" s="419"/>
      <c r="CJ495" s="419"/>
      <c r="CK495" s="419"/>
      <c r="CL495" s="419"/>
      <c r="CM495" s="419"/>
      <c r="CN495" s="419"/>
      <c r="CO495" s="419"/>
      <c r="CP495" s="419"/>
      <c r="CQ495" s="419"/>
      <c r="CR495" s="419"/>
      <c r="CS495" s="419"/>
    </row>
    <row r="496" spans="1:97">
      <c r="A496" s="419"/>
      <c r="B496" s="419"/>
      <c r="C496" s="419"/>
      <c r="D496" s="419"/>
      <c r="E496" s="419"/>
      <c r="F496" s="419"/>
      <c r="G496" s="419"/>
      <c r="H496" s="419"/>
      <c r="I496" s="419"/>
      <c r="J496" s="419"/>
      <c r="K496" s="419"/>
      <c r="L496" s="419"/>
      <c r="M496" s="419"/>
      <c r="N496" s="426"/>
      <c r="O496" s="426"/>
      <c r="P496" s="426"/>
      <c r="Q496" s="426"/>
      <c r="R496" s="426"/>
      <c r="S496" s="426"/>
      <c r="T496" s="426"/>
      <c r="U496" s="419"/>
      <c r="V496" s="419"/>
      <c r="W496" s="419"/>
      <c r="X496" s="427"/>
      <c r="Y496" s="427"/>
      <c r="Z496" s="427"/>
      <c r="AA496" s="427"/>
      <c r="AB496" s="427"/>
      <c r="AC496" s="427"/>
      <c r="AD496" s="427"/>
      <c r="AE496" s="427"/>
      <c r="AF496" s="427"/>
      <c r="AG496" s="427"/>
      <c r="AH496" s="427"/>
      <c r="AI496" s="428"/>
      <c r="AJ496" s="428"/>
      <c r="AK496" s="428"/>
      <c r="AL496" s="428"/>
      <c r="AM496" s="428"/>
      <c r="AN496" s="428"/>
      <c r="AO496" s="428"/>
      <c r="AP496" s="428"/>
      <c r="AQ496" s="419"/>
      <c r="AR496" s="419"/>
      <c r="AS496" s="419"/>
      <c r="AT496" s="419"/>
      <c r="AU496" s="419"/>
      <c r="AV496" s="419"/>
      <c r="AW496" s="419"/>
      <c r="AX496" s="419"/>
      <c r="AY496" s="419"/>
      <c r="AZ496" s="419"/>
      <c r="BA496" s="419"/>
      <c r="BB496" s="419"/>
      <c r="BC496" s="419"/>
      <c r="BD496" s="419"/>
      <c r="BE496" s="419"/>
      <c r="BF496" s="419"/>
      <c r="BG496" s="419"/>
      <c r="BH496" s="419"/>
      <c r="BI496" s="419"/>
      <c r="BJ496" s="419"/>
      <c r="BK496" s="419"/>
      <c r="BL496" s="419"/>
      <c r="BM496" s="419"/>
      <c r="BN496" s="419"/>
      <c r="BO496" s="419"/>
      <c r="BP496" s="419"/>
      <c r="BQ496" s="419"/>
      <c r="BR496" s="419"/>
      <c r="BS496" s="419"/>
      <c r="BT496" s="419"/>
      <c r="BU496" s="419"/>
      <c r="BV496" s="419"/>
      <c r="BW496" s="419"/>
      <c r="BX496" s="419"/>
      <c r="BY496" s="419"/>
      <c r="BZ496" s="419"/>
      <c r="CA496" s="419"/>
      <c r="CB496" s="419"/>
      <c r="CC496" s="419"/>
      <c r="CD496" s="419"/>
      <c r="CE496" s="419"/>
      <c r="CF496" s="419"/>
      <c r="CG496" s="419"/>
      <c r="CH496" s="419"/>
      <c r="CI496" s="419"/>
      <c r="CJ496" s="419"/>
      <c r="CK496" s="419"/>
      <c r="CL496" s="419"/>
      <c r="CM496" s="419"/>
      <c r="CN496" s="419"/>
      <c r="CO496" s="419"/>
      <c r="CP496" s="419"/>
      <c r="CQ496" s="419"/>
      <c r="CR496" s="419"/>
      <c r="CS496" s="419"/>
    </row>
    <row r="497" spans="1:97">
      <c r="A497" s="419"/>
      <c r="B497" s="419"/>
      <c r="C497" s="419"/>
      <c r="D497" s="419"/>
      <c r="E497" s="419"/>
      <c r="F497" s="419"/>
      <c r="G497" s="419"/>
      <c r="H497" s="419"/>
      <c r="I497" s="419"/>
      <c r="J497" s="419"/>
      <c r="K497" s="419"/>
      <c r="L497" s="419"/>
      <c r="M497" s="419"/>
      <c r="N497" s="426"/>
      <c r="O497" s="426"/>
      <c r="P497" s="426"/>
      <c r="Q497" s="426"/>
      <c r="R497" s="426"/>
      <c r="S497" s="426"/>
      <c r="T497" s="426"/>
      <c r="U497" s="419"/>
      <c r="V497" s="419"/>
      <c r="W497" s="419"/>
      <c r="X497" s="427"/>
      <c r="Y497" s="427"/>
      <c r="Z497" s="427"/>
      <c r="AA497" s="427"/>
      <c r="AB497" s="427"/>
      <c r="AC497" s="427"/>
      <c r="AD497" s="427"/>
      <c r="AE497" s="427"/>
      <c r="AF497" s="427"/>
      <c r="AG497" s="427"/>
      <c r="AH497" s="427"/>
      <c r="AI497" s="428"/>
      <c r="AJ497" s="428"/>
      <c r="AK497" s="428"/>
      <c r="AL497" s="428"/>
      <c r="AM497" s="428"/>
      <c r="AN497" s="428"/>
      <c r="AO497" s="428"/>
      <c r="AP497" s="428"/>
      <c r="AQ497" s="419"/>
      <c r="AR497" s="419"/>
      <c r="AS497" s="419"/>
      <c r="AT497" s="419"/>
      <c r="AU497" s="419"/>
      <c r="AV497" s="419"/>
      <c r="AW497" s="419"/>
      <c r="AX497" s="419"/>
      <c r="AY497" s="419"/>
      <c r="AZ497" s="419"/>
      <c r="BA497" s="419"/>
      <c r="BB497" s="419"/>
      <c r="BC497" s="419"/>
      <c r="BD497" s="419"/>
      <c r="BE497" s="419"/>
      <c r="BF497" s="419"/>
      <c r="BG497" s="419"/>
      <c r="BH497" s="419"/>
      <c r="BI497" s="419"/>
      <c r="BJ497" s="419"/>
      <c r="BK497" s="419"/>
      <c r="BL497" s="419"/>
      <c r="BM497" s="419"/>
      <c r="BN497" s="419"/>
      <c r="BO497" s="419"/>
      <c r="BP497" s="419"/>
      <c r="BQ497" s="419"/>
      <c r="BR497" s="419"/>
      <c r="BS497" s="419"/>
      <c r="BT497" s="419"/>
      <c r="BU497" s="419"/>
      <c r="BV497" s="419"/>
      <c r="BW497" s="419"/>
      <c r="BX497" s="419"/>
      <c r="BY497" s="419"/>
      <c r="BZ497" s="419"/>
      <c r="CA497" s="419"/>
      <c r="CB497" s="419"/>
      <c r="CC497" s="419"/>
      <c r="CD497" s="419"/>
      <c r="CE497" s="419"/>
      <c r="CF497" s="419"/>
      <c r="CG497" s="419"/>
      <c r="CH497" s="419"/>
      <c r="CI497" s="419"/>
      <c r="CJ497" s="419"/>
      <c r="CK497" s="419"/>
      <c r="CL497" s="419"/>
      <c r="CM497" s="419"/>
      <c r="CN497" s="419"/>
      <c r="CO497" s="419"/>
      <c r="CP497" s="419"/>
      <c r="CQ497" s="419"/>
      <c r="CR497" s="419"/>
      <c r="CS497" s="419"/>
    </row>
    <row r="498" spans="1:97">
      <c r="A498" s="419"/>
      <c r="B498" s="419"/>
      <c r="C498" s="419"/>
      <c r="D498" s="419"/>
      <c r="E498" s="419"/>
      <c r="F498" s="419"/>
      <c r="G498" s="419"/>
      <c r="H498" s="419"/>
      <c r="I498" s="419"/>
      <c r="J498" s="419"/>
      <c r="K498" s="419"/>
      <c r="L498" s="419"/>
      <c r="M498" s="419"/>
      <c r="N498" s="426"/>
      <c r="O498" s="426"/>
      <c r="P498" s="426"/>
      <c r="Q498" s="426"/>
      <c r="R498" s="426"/>
      <c r="S498" s="426"/>
      <c r="T498" s="426"/>
      <c r="U498" s="419"/>
      <c r="V498" s="419"/>
      <c r="W498" s="419"/>
      <c r="X498" s="427"/>
      <c r="Y498" s="427"/>
      <c r="Z498" s="427"/>
      <c r="AA498" s="427"/>
      <c r="AB498" s="427"/>
      <c r="AC498" s="427"/>
      <c r="AD498" s="427"/>
      <c r="AE498" s="427"/>
      <c r="AF498" s="427"/>
      <c r="AG498" s="427"/>
      <c r="AH498" s="427"/>
      <c r="AI498" s="428"/>
      <c r="AJ498" s="428"/>
      <c r="AK498" s="428"/>
      <c r="AL498" s="428"/>
      <c r="AM498" s="428"/>
      <c r="AN498" s="428"/>
      <c r="AO498" s="428"/>
      <c r="AP498" s="428"/>
      <c r="AQ498" s="419"/>
      <c r="AR498" s="419"/>
      <c r="AS498" s="419"/>
      <c r="AT498" s="419"/>
      <c r="AU498" s="419"/>
      <c r="AV498" s="419"/>
      <c r="AW498" s="419"/>
      <c r="AX498" s="419"/>
      <c r="AY498" s="419"/>
      <c r="AZ498" s="419"/>
      <c r="BA498" s="419"/>
      <c r="BB498" s="419"/>
      <c r="BC498" s="419"/>
      <c r="BD498" s="419"/>
      <c r="BE498" s="419"/>
      <c r="BF498" s="419"/>
      <c r="BG498" s="419"/>
      <c r="BH498" s="419"/>
      <c r="BI498" s="419"/>
      <c r="BJ498" s="419"/>
      <c r="BK498" s="419"/>
      <c r="BL498" s="419"/>
      <c r="BM498" s="419"/>
      <c r="BN498" s="419"/>
      <c r="BO498" s="419"/>
      <c r="BP498" s="419"/>
      <c r="BQ498" s="419"/>
      <c r="BR498" s="419"/>
      <c r="BS498" s="419"/>
      <c r="BT498" s="419"/>
      <c r="BU498" s="419"/>
      <c r="BV498" s="419"/>
      <c r="BW498" s="419"/>
      <c r="BX498" s="419"/>
      <c r="BY498" s="419"/>
      <c r="BZ498" s="419"/>
      <c r="CA498" s="419"/>
      <c r="CB498" s="419"/>
      <c r="CC498" s="419"/>
      <c r="CD498" s="419"/>
      <c r="CE498" s="419"/>
      <c r="CF498" s="419"/>
      <c r="CG498" s="419"/>
      <c r="CH498" s="419"/>
      <c r="CI498" s="419"/>
      <c r="CJ498" s="419"/>
      <c r="CK498" s="419"/>
      <c r="CL498" s="419"/>
      <c r="CM498" s="419"/>
      <c r="CN498" s="419"/>
      <c r="CO498" s="419"/>
      <c r="CP498" s="419"/>
      <c r="CQ498" s="419"/>
      <c r="CR498" s="419"/>
      <c r="CS498" s="419"/>
    </row>
    <row r="499" spans="1:97">
      <c r="A499" s="419"/>
      <c r="B499" s="419"/>
      <c r="C499" s="419"/>
      <c r="D499" s="419"/>
      <c r="E499" s="419"/>
      <c r="F499" s="419"/>
      <c r="G499" s="419"/>
      <c r="H499" s="419"/>
      <c r="I499" s="419"/>
      <c r="J499" s="419"/>
      <c r="K499" s="419"/>
      <c r="L499" s="419"/>
      <c r="M499" s="419"/>
      <c r="N499" s="426"/>
      <c r="O499" s="426"/>
      <c r="P499" s="426"/>
      <c r="Q499" s="426"/>
      <c r="R499" s="426"/>
      <c r="S499" s="426"/>
      <c r="T499" s="426"/>
      <c r="U499" s="419"/>
      <c r="V499" s="419"/>
      <c r="W499" s="419"/>
      <c r="X499" s="427"/>
      <c r="Y499" s="427"/>
      <c r="Z499" s="427"/>
      <c r="AA499" s="427"/>
      <c r="AB499" s="427"/>
      <c r="AC499" s="427"/>
      <c r="AD499" s="427"/>
      <c r="AE499" s="427"/>
      <c r="AF499" s="427"/>
      <c r="AG499" s="427"/>
      <c r="AH499" s="427"/>
      <c r="AI499" s="428"/>
      <c r="AJ499" s="428"/>
      <c r="AK499" s="428"/>
      <c r="AL499" s="428"/>
      <c r="AM499" s="428"/>
      <c r="AN499" s="428"/>
      <c r="AO499" s="428"/>
      <c r="AP499" s="428"/>
      <c r="AQ499" s="419"/>
      <c r="AR499" s="419"/>
      <c r="AS499" s="419"/>
      <c r="AT499" s="419"/>
      <c r="AU499" s="419"/>
      <c r="AV499" s="419"/>
      <c r="AW499" s="419"/>
      <c r="AX499" s="419"/>
      <c r="AY499" s="419"/>
      <c r="AZ499" s="419"/>
      <c r="BA499" s="419"/>
      <c r="BB499" s="419"/>
      <c r="BC499" s="419"/>
      <c r="BD499" s="419"/>
      <c r="BE499" s="419"/>
      <c r="BF499" s="419"/>
      <c r="BG499" s="419"/>
      <c r="BH499" s="419"/>
      <c r="BI499" s="419"/>
      <c r="BJ499" s="419"/>
      <c r="BK499" s="419"/>
      <c r="BL499" s="419"/>
      <c r="BM499" s="419"/>
      <c r="BN499" s="419"/>
      <c r="BO499" s="419"/>
      <c r="BP499" s="419"/>
      <c r="BQ499" s="419"/>
      <c r="BR499" s="419"/>
      <c r="BS499" s="419"/>
      <c r="BT499" s="419"/>
      <c r="BU499" s="419"/>
      <c r="BV499" s="419"/>
      <c r="BW499" s="419"/>
      <c r="BX499" s="419"/>
      <c r="BY499" s="419"/>
      <c r="BZ499" s="419"/>
      <c r="CA499" s="419"/>
      <c r="CB499" s="419"/>
      <c r="CC499" s="419"/>
      <c r="CD499" s="419"/>
      <c r="CE499" s="419"/>
      <c r="CF499" s="419"/>
      <c r="CG499" s="419"/>
      <c r="CH499" s="419"/>
      <c r="CI499" s="419"/>
      <c r="CJ499" s="419"/>
      <c r="CK499" s="419"/>
      <c r="CL499" s="419"/>
      <c r="CM499" s="419"/>
      <c r="CN499" s="419"/>
      <c r="CO499" s="419"/>
      <c r="CP499" s="419"/>
      <c r="CQ499" s="419"/>
      <c r="CR499" s="419"/>
      <c r="CS499" s="419"/>
    </row>
    <row r="500" spans="1:97">
      <c r="A500" s="419"/>
      <c r="B500" s="419"/>
      <c r="C500" s="419"/>
      <c r="D500" s="419"/>
      <c r="E500" s="419"/>
      <c r="F500" s="419"/>
      <c r="G500" s="419"/>
      <c r="H500" s="419"/>
      <c r="I500" s="419"/>
      <c r="J500" s="419"/>
      <c r="K500" s="419"/>
      <c r="L500" s="419"/>
      <c r="M500" s="419"/>
      <c r="N500" s="426"/>
      <c r="O500" s="426"/>
      <c r="P500" s="426"/>
      <c r="Q500" s="426"/>
      <c r="R500" s="426"/>
      <c r="S500" s="426"/>
      <c r="T500" s="426"/>
      <c r="U500" s="419"/>
      <c r="V500" s="419"/>
      <c r="W500" s="419"/>
      <c r="X500" s="427"/>
      <c r="Y500" s="427"/>
      <c r="Z500" s="427"/>
      <c r="AA500" s="427"/>
      <c r="AB500" s="427"/>
      <c r="AC500" s="427"/>
      <c r="AD500" s="427"/>
      <c r="AE500" s="427"/>
      <c r="AF500" s="427"/>
      <c r="AG500" s="427"/>
      <c r="AH500" s="427"/>
      <c r="AI500" s="428"/>
      <c r="AJ500" s="428"/>
      <c r="AK500" s="428"/>
      <c r="AL500" s="428"/>
      <c r="AM500" s="428"/>
      <c r="AN500" s="428"/>
      <c r="AO500" s="428"/>
      <c r="AP500" s="428"/>
      <c r="AQ500" s="419"/>
      <c r="AR500" s="419"/>
      <c r="AS500" s="419"/>
      <c r="AT500" s="419"/>
      <c r="AU500" s="419"/>
      <c r="AV500" s="419"/>
      <c r="AW500" s="419"/>
      <c r="AX500" s="419"/>
      <c r="AY500" s="419"/>
      <c r="AZ500" s="419"/>
      <c r="BA500" s="419"/>
      <c r="BB500" s="419"/>
      <c r="BC500" s="419"/>
      <c r="BD500" s="419"/>
      <c r="BE500" s="419"/>
      <c r="BF500" s="419"/>
      <c r="BG500" s="419"/>
      <c r="BH500" s="419"/>
      <c r="BI500" s="419"/>
      <c r="BJ500" s="419"/>
      <c r="BK500" s="419"/>
      <c r="BL500" s="419"/>
      <c r="BM500" s="419"/>
      <c r="BN500" s="419"/>
      <c r="BO500" s="419"/>
      <c r="BP500" s="419"/>
      <c r="BQ500" s="419"/>
      <c r="BR500" s="419"/>
      <c r="BS500" s="419"/>
      <c r="BT500" s="419"/>
      <c r="BU500" s="419"/>
      <c r="BV500" s="419"/>
      <c r="BW500" s="419"/>
      <c r="BX500" s="419"/>
      <c r="BY500" s="419"/>
      <c r="BZ500" s="419"/>
      <c r="CA500" s="419"/>
      <c r="CB500" s="419"/>
      <c r="CC500" s="419"/>
      <c r="CD500" s="419"/>
      <c r="CE500" s="419"/>
      <c r="CF500" s="419"/>
      <c r="CG500" s="419"/>
      <c r="CH500" s="419"/>
      <c r="CI500" s="419"/>
      <c r="CJ500" s="419"/>
      <c r="CK500" s="419"/>
      <c r="CL500" s="419"/>
      <c r="CM500" s="419"/>
      <c r="CN500" s="419"/>
      <c r="CO500" s="419"/>
      <c r="CP500" s="419"/>
      <c r="CQ500" s="419"/>
      <c r="CR500" s="419"/>
      <c r="CS500" s="419"/>
    </row>
    <row r="501" spans="1:97">
      <c r="A501" s="419"/>
      <c r="B501" s="419"/>
      <c r="C501" s="419"/>
      <c r="D501" s="419"/>
      <c r="E501" s="419"/>
      <c r="F501" s="419"/>
      <c r="G501" s="419"/>
      <c r="H501" s="419"/>
      <c r="I501" s="419"/>
      <c r="J501" s="419"/>
      <c r="K501" s="419"/>
      <c r="L501" s="419"/>
      <c r="M501" s="419"/>
      <c r="N501" s="426"/>
      <c r="O501" s="426"/>
      <c r="P501" s="426"/>
      <c r="Q501" s="426"/>
      <c r="R501" s="426"/>
      <c r="S501" s="426"/>
      <c r="T501" s="426"/>
      <c r="U501" s="419"/>
      <c r="V501" s="419"/>
      <c r="W501" s="419"/>
      <c r="X501" s="427"/>
      <c r="Y501" s="427"/>
      <c r="Z501" s="427"/>
      <c r="AA501" s="427"/>
      <c r="AB501" s="427"/>
      <c r="AC501" s="427"/>
      <c r="AD501" s="427"/>
      <c r="AE501" s="427"/>
      <c r="AF501" s="427"/>
      <c r="AG501" s="427"/>
      <c r="AH501" s="427"/>
      <c r="AI501" s="428"/>
      <c r="AJ501" s="428"/>
      <c r="AK501" s="428"/>
      <c r="AL501" s="428"/>
      <c r="AM501" s="428"/>
      <c r="AN501" s="428"/>
      <c r="AO501" s="428"/>
      <c r="AP501" s="428"/>
      <c r="AQ501" s="419"/>
      <c r="AR501" s="419"/>
      <c r="AS501" s="419"/>
      <c r="AT501" s="419"/>
      <c r="AU501" s="419"/>
      <c r="AV501" s="419"/>
      <c r="AW501" s="419"/>
      <c r="AX501" s="419"/>
      <c r="AY501" s="419"/>
      <c r="AZ501" s="419"/>
      <c r="BA501" s="419"/>
      <c r="BB501" s="419"/>
      <c r="BC501" s="419"/>
      <c r="BD501" s="419"/>
      <c r="BE501" s="419"/>
      <c r="BF501" s="419"/>
      <c r="BG501" s="419"/>
      <c r="BH501" s="419"/>
      <c r="BI501" s="419"/>
      <c r="BJ501" s="419"/>
      <c r="BK501" s="419"/>
      <c r="BL501" s="419"/>
      <c r="BM501" s="419"/>
      <c r="BN501" s="419"/>
      <c r="BO501" s="419"/>
      <c r="BP501" s="419"/>
      <c r="BQ501" s="419"/>
      <c r="BR501" s="419"/>
      <c r="BS501" s="419"/>
      <c r="BT501" s="419"/>
      <c r="BU501" s="419"/>
      <c r="BV501" s="419"/>
      <c r="BW501" s="419"/>
      <c r="BX501" s="419"/>
      <c r="BY501" s="419"/>
      <c r="BZ501" s="419"/>
      <c r="CA501" s="419"/>
      <c r="CB501" s="419"/>
      <c r="CC501" s="419"/>
      <c r="CD501" s="419"/>
      <c r="CE501" s="419"/>
      <c r="CF501" s="419"/>
      <c r="CG501" s="419"/>
      <c r="CH501" s="419"/>
      <c r="CI501" s="419"/>
      <c r="CJ501" s="419"/>
      <c r="CK501" s="419"/>
      <c r="CL501" s="419"/>
      <c r="CM501" s="419"/>
      <c r="CN501" s="419"/>
      <c r="CO501" s="419"/>
      <c r="CP501" s="419"/>
      <c r="CQ501" s="419"/>
      <c r="CR501" s="419"/>
      <c r="CS501" s="419"/>
    </row>
    <row r="502" spans="1:97">
      <c r="A502" s="419"/>
      <c r="B502" s="419"/>
      <c r="C502" s="419"/>
      <c r="D502" s="419"/>
      <c r="E502" s="419"/>
      <c r="F502" s="419"/>
      <c r="G502" s="419"/>
      <c r="H502" s="419"/>
      <c r="I502" s="419"/>
      <c r="J502" s="419"/>
      <c r="K502" s="419"/>
      <c r="L502" s="419"/>
      <c r="M502" s="419"/>
      <c r="N502" s="426"/>
      <c r="O502" s="426"/>
      <c r="P502" s="426"/>
      <c r="Q502" s="426"/>
      <c r="R502" s="426"/>
      <c r="S502" s="426"/>
      <c r="T502" s="426"/>
      <c r="U502" s="419"/>
      <c r="V502" s="419"/>
      <c r="W502" s="419"/>
      <c r="X502" s="427"/>
      <c r="Y502" s="427"/>
      <c r="Z502" s="427"/>
      <c r="AA502" s="427"/>
      <c r="AB502" s="427"/>
      <c r="AC502" s="427"/>
      <c r="AD502" s="427"/>
      <c r="AE502" s="427"/>
      <c r="AF502" s="427"/>
      <c r="AG502" s="427"/>
      <c r="AH502" s="427"/>
      <c r="AI502" s="428"/>
      <c r="AJ502" s="428"/>
      <c r="AK502" s="428"/>
      <c r="AL502" s="428"/>
      <c r="AM502" s="428"/>
      <c r="AN502" s="428"/>
      <c r="AO502" s="428"/>
      <c r="AP502" s="428"/>
      <c r="AQ502" s="419"/>
      <c r="AR502" s="419"/>
      <c r="AS502" s="419"/>
      <c r="AT502" s="419"/>
      <c r="AU502" s="419"/>
      <c r="AV502" s="419"/>
      <c r="AW502" s="419"/>
      <c r="AX502" s="419"/>
      <c r="AY502" s="419"/>
      <c r="AZ502" s="419"/>
      <c r="BA502" s="419"/>
      <c r="BB502" s="419"/>
      <c r="BC502" s="419"/>
      <c r="BD502" s="419"/>
      <c r="BE502" s="419"/>
      <c r="BF502" s="419"/>
      <c r="BG502" s="419"/>
      <c r="BH502" s="419"/>
      <c r="BI502" s="419"/>
      <c r="BJ502" s="419"/>
      <c r="BK502" s="419"/>
      <c r="BL502" s="419"/>
      <c r="BM502" s="419"/>
      <c r="BN502" s="419"/>
      <c r="BO502" s="419"/>
      <c r="BP502" s="419"/>
      <c r="BQ502" s="419"/>
      <c r="BR502" s="419"/>
      <c r="BS502" s="419"/>
      <c r="BT502" s="419"/>
      <c r="BU502" s="419"/>
      <c r="BV502" s="419"/>
      <c r="BW502" s="419"/>
      <c r="BX502" s="419"/>
      <c r="BY502" s="419"/>
      <c r="BZ502" s="419"/>
      <c r="CA502" s="419"/>
      <c r="CB502" s="419"/>
      <c r="CC502" s="419"/>
      <c r="CD502" s="419"/>
      <c r="CE502" s="419"/>
      <c r="CF502" s="419"/>
      <c r="CG502" s="419"/>
      <c r="CH502" s="419"/>
      <c r="CI502" s="419"/>
      <c r="CJ502" s="419"/>
      <c r="CK502" s="419"/>
      <c r="CL502" s="419"/>
      <c r="CM502" s="419"/>
      <c r="CN502" s="419"/>
      <c r="CO502" s="419"/>
      <c r="CP502" s="419"/>
      <c r="CQ502" s="419"/>
      <c r="CR502" s="419"/>
      <c r="CS502" s="419"/>
    </row>
    <row r="503" spans="1:97">
      <c r="A503" s="419"/>
      <c r="B503" s="419"/>
      <c r="C503" s="419"/>
      <c r="D503" s="419"/>
      <c r="E503" s="419"/>
      <c r="F503" s="419"/>
      <c r="G503" s="419"/>
      <c r="H503" s="419"/>
      <c r="I503" s="419"/>
      <c r="J503" s="419"/>
      <c r="K503" s="419"/>
      <c r="L503" s="419"/>
      <c r="M503" s="419"/>
      <c r="N503" s="426"/>
      <c r="O503" s="426"/>
      <c r="P503" s="426"/>
      <c r="Q503" s="426"/>
      <c r="R503" s="426"/>
      <c r="S503" s="426"/>
      <c r="T503" s="426"/>
      <c r="U503" s="419"/>
      <c r="V503" s="419"/>
      <c r="W503" s="419"/>
      <c r="X503" s="427"/>
      <c r="Y503" s="427"/>
      <c r="Z503" s="427"/>
      <c r="AA503" s="427"/>
      <c r="AB503" s="427"/>
      <c r="AC503" s="427"/>
      <c r="AD503" s="427"/>
      <c r="AE503" s="427"/>
      <c r="AF503" s="427"/>
      <c r="AG503" s="427"/>
      <c r="AH503" s="427"/>
      <c r="AI503" s="428"/>
      <c r="AJ503" s="428"/>
      <c r="AK503" s="428"/>
      <c r="AL503" s="428"/>
      <c r="AM503" s="428"/>
      <c r="AN503" s="428"/>
      <c r="AO503" s="428"/>
      <c r="AP503" s="428"/>
      <c r="AQ503" s="419"/>
      <c r="AR503" s="419"/>
      <c r="AS503" s="419"/>
      <c r="AT503" s="419"/>
      <c r="AU503" s="419"/>
      <c r="AV503" s="419"/>
      <c r="AW503" s="419"/>
      <c r="AX503" s="419"/>
      <c r="AY503" s="419"/>
      <c r="AZ503" s="419"/>
      <c r="BA503" s="419"/>
      <c r="BB503" s="419"/>
      <c r="BC503" s="419"/>
      <c r="BD503" s="419"/>
      <c r="BE503" s="419"/>
      <c r="BF503" s="419"/>
      <c r="BG503" s="419"/>
      <c r="BH503" s="419"/>
      <c r="BI503" s="419"/>
      <c r="BJ503" s="419"/>
      <c r="BK503" s="419"/>
      <c r="BL503" s="419"/>
      <c r="BM503" s="419"/>
      <c r="BN503" s="419"/>
      <c r="BO503" s="419"/>
      <c r="BP503" s="419"/>
      <c r="BQ503" s="419"/>
      <c r="BR503" s="419"/>
      <c r="BS503" s="419"/>
      <c r="BT503" s="419"/>
      <c r="BU503" s="419"/>
      <c r="BV503" s="419"/>
      <c r="BW503" s="419"/>
      <c r="BX503" s="419"/>
      <c r="BY503" s="419"/>
      <c r="BZ503" s="419"/>
      <c r="CA503" s="419"/>
      <c r="CB503" s="419"/>
      <c r="CC503" s="419"/>
      <c r="CD503" s="419"/>
      <c r="CE503" s="419"/>
      <c r="CF503" s="419"/>
      <c r="CG503" s="419"/>
      <c r="CH503" s="419"/>
      <c r="CI503" s="419"/>
      <c r="CJ503" s="419"/>
      <c r="CK503" s="419"/>
      <c r="CL503" s="419"/>
      <c r="CM503" s="419"/>
      <c r="CN503" s="419"/>
      <c r="CO503" s="419"/>
      <c r="CP503" s="419"/>
      <c r="CQ503" s="419"/>
      <c r="CR503" s="419"/>
      <c r="CS503" s="419"/>
    </row>
    <row r="504" spans="1:97">
      <c r="A504" s="419"/>
      <c r="B504" s="419"/>
      <c r="C504" s="419"/>
      <c r="D504" s="419"/>
      <c r="E504" s="419"/>
      <c r="F504" s="419"/>
      <c r="G504" s="419"/>
      <c r="H504" s="419"/>
      <c r="I504" s="419"/>
      <c r="J504" s="419"/>
      <c r="K504" s="419"/>
      <c r="L504" s="419"/>
      <c r="M504" s="419"/>
      <c r="N504" s="426"/>
      <c r="O504" s="426"/>
      <c r="P504" s="426"/>
      <c r="Q504" s="426"/>
      <c r="R504" s="426"/>
      <c r="S504" s="426"/>
      <c r="T504" s="426"/>
      <c r="U504" s="419"/>
      <c r="V504" s="419"/>
      <c r="W504" s="419"/>
      <c r="X504" s="427"/>
      <c r="Y504" s="427"/>
      <c r="Z504" s="427"/>
      <c r="AA504" s="427"/>
      <c r="AB504" s="427"/>
      <c r="AC504" s="427"/>
      <c r="AD504" s="427"/>
      <c r="AE504" s="427"/>
      <c r="AF504" s="427"/>
      <c r="AG504" s="427"/>
      <c r="AH504" s="427"/>
      <c r="AI504" s="428"/>
      <c r="AJ504" s="428"/>
      <c r="AK504" s="428"/>
      <c r="AL504" s="428"/>
      <c r="AM504" s="428"/>
      <c r="AN504" s="428"/>
      <c r="AO504" s="428"/>
      <c r="AP504" s="428"/>
      <c r="AQ504" s="419"/>
      <c r="AR504" s="419"/>
      <c r="AS504" s="419"/>
      <c r="AT504" s="419"/>
      <c r="AU504" s="419"/>
      <c r="AV504" s="419"/>
      <c r="AW504" s="419"/>
      <c r="AX504" s="419"/>
      <c r="AY504" s="419"/>
      <c r="AZ504" s="419"/>
      <c r="BA504" s="419"/>
      <c r="BB504" s="419"/>
      <c r="BC504" s="419"/>
      <c r="BD504" s="419"/>
      <c r="BE504" s="419"/>
      <c r="BF504" s="419"/>
      <c r="BG504" s="419"/>
      <c r="BH504" s="419"/>
      <c r="BI504" s="419"/>
      <c r="BJ504" s="419"/>
      <c r="BK504" s="419"/>
      <c r="BL504" s="419"/>
      <c r="BM504" s="419"/>
      <c r="BN504" s="419"/>
      <c r="BO504" s="419"/>
      <c r="BP504" s="419"/>
      <c r="BQ504" s="419"/>
      <c r="BR504" s="419"/>
      <c r="BS504" s="419"/>
      <c r="BT504" s="419"/>
      <c r="BU504" s="419"/>
      <c r="BV504" s="419"/>
      <c r="BW504" s="419"/>
      <c r="BX504" s="419"/>
      <c r="BY504" s="419"/>
      <c r="BZ504" s="419"/>
      <c r="CA504" s="419"/>
      <c r="CB504" s="419"/>
      <c r="CC504" s="419"/>
      <c r="CD504" s="419"/>
      <c r="CE504" s="419"/>
      <c r="CF504" s="419"/>
      <c r="CG504" s="419"/>
      <c r="CH504" s="419"/>
      <c r="CI504" s="419"/>
      <c r="CJ504" s="419"/>
      <c r="CK504" s="419"/>
      <c r="CL504" s="419"/>
      <c r="CM504" s="419"/>
      <c r="CN504" s="419"/>
      <c r="CO504" s="419"/>
      <c r="CP504" s="419"/>
      <c r="CQ504" s="419"/>
      <c r="CR504" s="419"/>
      <c r="CS504" s="419"/>
    </row>
    <row r="505" spans="1:97">
      <c r="A505" s="419"/>
      <c r="B505" s="419"/>
      <c r="C505" s="419"/>
      <c r="D505" s="419"/>
      <c r="E505" s="419"/>
      <c r="F505" s="419"/>
      <c r="G505" s="419"/>
      <c r="H505" s="419"/>
      <c r="I505" s="419"/>
      <c r="J505" s="419"/>
      <c r="K505" s="419"/>
      <c r="L505" s="419"/>
      <c r="M505" s="419"/>
      <c r="N505" s="426"/>
      <c r="O505" s="426"/>
      <c r="P505" s="426"/>
      <c r="Q505" s="426"/>
      <c r="R505" s="426"/>
      <c r="S505" s="426"/>
      <c r="T505" s="426"/>
      <c r="U505" s="419"/>
      <c r="V505" s="419"/>
      <c r="W505" s="419"/>
      <c r="X505" s="427"/>
      <c r="Y505" s="427"/>
      <c r="Z505" s="427"/>
      <c r="AA505" s="427"/>
      <c r="AB505" s="427"/>
      <c r="AC505" s="427"/>
      <c r="AD505" s="427"/>
      <c r="AE505" s="427"/>
      <c r="AF505" s="427"/>
      <c r="AG505" s="427"/>
      <c r="AH505" s="427"/>
      <c r="AI505" s="428"/>
      <c r="AJ505" s="428"/>
      <c r="AK505" s="428"/>
      <c r="AL505" s="428"/>
      <c r="AM505" s="428"/>
      <c r="AN505" s="428"/>
      <c r="AO505" s="428"/>
      <c r="AP505" s="428"/>
      <c r="AQ505" s="419"/>
      <c r="AR505" s="419"/>
      <c r="AS505" s="419"/>
      <c r="AT505" s="419"/>
      <c r="AU505" s="419"/>
      <c r="AV505" s="419"/>
      <c r="AW505" s="419"/>
      <c r="AX505" s="419"/>
      <c r="AY505" s="419"/>
      <c r="AZ505" s="419"/>
      <c r="BA505" s="419"/>
      <c r="BB505" s="419"/>
      <c r="BC505" s="419"/>
      <c r="BD505" s="419"/>
      <c r="BE505" s="419"/>
      <c r="BF505" s="419"/>
      <c r="BG505" s="419"/>
      <c r="BH505" s="419"/>
      <c r="BI505" s="419"/>
      <c r="BJ505" s="419"/>
      <c r="BK505" s="419"/>
      <c r="BL505" s="419"/>
      <c r="BM505" s="419"/>
      <c r="BN505" s="419"/>
      <c r="BO505" s="419"/>
      <c r="BP505" s="419"/>
      <c r="BQ505" s="419"/>
      <c r="BR505" s="419"/>
      <c r="BS505" s="419"/>
      <c r="BT505" s="419"/>
      <c r="BU505" s="419"/>
      <c r="BV505" s="419"/>
      <c r="BW505" s="419"/>
      <c r="BX505" s="419"/>
      <c r="BY505" s="419"/>
      <c r="BZ505" s="419"/>
      <c r="CA505" s="419"/>
      <c r="CB505" s="419"/>
      <c r="CC505" s="419"/>
      <c r="CD505" s="419"/>
      <c r="CE505" s="419"/>
      <c r="CF505" s="419"/>
      <c r="CG505" s="419"/>
      <c r="CH505" s="419"/>
      <c r="CI505" s="419"/>
      <c r="CJ505" s="419"/>
      <c r="CK505" s="419"/>
      <c r="CL505" s="419"/>
      <c r="CM505" s="419"/>
      <c r="CN505" s="419"/>
      <c r="CO505" s="419"/>
      <c r="CP505" s="419"/>
      <c r="CQ505" s="419"/>
      <c r="CR505" s="419"/>
      <c r="CS505" s="419"/>
    </row>
    <row r="506" spans="1:97">
      <c r="A506" s="419"/>
      <c r="B506" s="419"/>
      <c r="C506" s="419"/>
      <c r="D506" s="419"/>
      <c r="E506" s="419"/>
      <c r="F506" s="419"/>
      <c r="G506" s="419"/>
      <c r="H506" s="419"/>
      <c r="I506" s="419"/>
      <c r="J506" s="419"/>
      <c r="K506" s="419"/>
      <c r="L506" s="419"/>
      <c r="M506" s="419"/>
      <c r="N506" s="426"/>
      <c r="O506" s="426"/>
      <c r="P506" s="426"/>
      <c r="Q506" s="426"/>
      <c r="R506" s="426"/>
      <c r="S506" s="426"/>
      <c r="T506" s="426"/>
      <c r="U506" s="419"/>
      <c r="V506" s="419"/>
      <c r="W506" s="419"/>
      <c r="X506" s="427"/>
      <c r="Y506" s="427"/>
      <c r="Z506" s="427"/>
      <c r="AA506" s="427"/>
      <c r="AB506" s="427"/>
      <c r="AC506" s="427"/>
      <c r="AD506" s="427"/>
      <c r="AE506" s="427"/>
      <c r="AF506" s="427"/>
      <c r="AG506" s="427"/>
      <c r="AH506" s="427"/>
      <c r="AI506" s="428"/>
      <c r="AJ506" s="428"/>
      <c r="AK506" s="428"/>
      <c r="AL506" s="428"/>
      <c r="AM506" s="428"/>
      <c r="AN506" s="428"/>
      <c r="AO506" s="428"/>
      <c r="AP506" s="428"/>
      <c r="AQ506" s="419"/>
      <c r="AR506" s="419"/>
      <c r="AS506" s="419"/>
      <c r="AT506" s="419"/>
      <c r="AU506" s="419"/>
      <c r="AV506" s="419"/>
      <c r="AW506" s="419"/>
      <c r="AX506" s="419"/>
      <c r="AY506" s="419"/>
      <c r="AZ506" s="419"/>
      <c r="BA506" s="419"/>
      <c r="BB506" s="419"/>
      <c r="BC506" s="419"/>
      <c r="BD506" s="419"/>
      <c r="BE506" s="419"/>
      <c r="BF506" s="419"/>
      <c r="BG506" s="419"/>
      <c r="BH506" s="419"/>
      <c r="BI506" s="419"/>
      <c r="BJ506" s="419"/>
      <c r="BK506" s="419"/>
      <c r="BL506" s="419"/>
      <c r="BM506" s="419"/>
      <c r="BN506" s="419"/>
      <c r="BO506" s="419"/>
      <c r="BP506" s="419"/>
      <c r="BQ506" s="419"/>
      <c r="BR506" s="419"/>
      <c r="BS506" s="419"/>
      <c r="BT506" s="419"/>
      <c r="BU506" s="419"/>
      <c r="BV506" s="419"/>
      <c r="BW506" s="419"/>
      <c r="BX506" s="419"/>
      <c r="BY506" s="419"/>
      <c r="BZ506" s="419"/>
      <c r="CA506" s="419"/>
      <c r="CB506" s="419"/>
      <c r="CC506" s="419"/>
      <c r="CD506" s="419"/>
      <c r="CE506" s="419"/>
      <c r="CF506" s="419"/>
      <c r="CG506" s="419"/>
      <c r="CH506" s="419"/>
      <c r="CI506" s="419"/>
      <c r="CJ506" s="419"/>
      <c r="CK506" s="419"/>
      <c r="CL506" s="419"/>
      <c r="CM506" s="419"/>
      <c r="CN506" s="419"/>
      <c r="CO506" s="419"/>
      <c r="CP506" s="419"/>
      <c r="CQ506" s="419"/>
      <c r="CR506" s="419"/>
      <c r="CS506" s="419"/>
    </row>
    <row r="507" spans="1:97">
      <c r="A507" s="419"/>
      <c r="B507" s="419"/>
      <c r="C507" s="419"/>
      <c r="D507" s="419"/>
      <c r="E507" s="419"/>
      <c r="F507" s="419"/>
      <c r="G507" s="419"/>
      <c r="H507" s="419"/>
      <c r="I507" s="419"/>
      <c r="J507" s="419"/>
      <c r="K507" s="419"/>
      <c r="L507" s="419"/>
      <c r="M507" s="419"/>
      <c r="N507" s="426"/>
      <c r="O507" s="426"/>
      <c r="P507" s="426"/>
      <c r="Q507" s="426"/>
      <c r="R507" s="426"/>
      <c r="S507" s="426"/>
      <c r="T507" s="426"/>
      <c r="U507" s="419"/>
      <c r="V507" s="419"/>
      <c r="W507" s="419"/>
      <c r="X507" s="427"/>
      <c r="Y507" s="427"/>
      <c r="Z507" s="427"/>
      <c r="AA507" s="427"/>
      <c r="AB507" s="427"/>
      <c r="AC507" s="427"/>
      <c r="AD507" s="427"/>
      <c r="AE507" s="427"/>
      <c r="AF507" s="427"/>
      <c r="AG507" s="427"/>
      <c r="AH507" s="427"/>
      <c r="AI507" s="428"/>
      <c r="AJ507" s="428"/>
      <c r="AK507" s="428"/>
      <c r="AL507" s="428"/>
      <c r="AM507" s="428"/>
      <c r="AN507" s="428"/>
      <c r="AO507" s="428"/>
      <c r="AP507" s="428"/>
      <c r="AQ507" s="419"/>
      <c r="AR507" s="419"/>
      <c r="AS507" s="419"/>
      <c r="AT507" s="419"/>
      <c r="AU507" s="419"/>
      <c r="AV507" s="419"/>
      <c r="AW507" s="419"/>
      <c r="AX507" s="419"/>
      <c r="AY507" s="419"/>
      <c r="AZ507" s="419"/>
      <c r="BA507" s="419"/>
      <c r="BB507" s="419"/>
      <c r="BC507" s="419"/>
      <c r="BD507" s="419"/>
      <c r="BE507" s="419"/>
      <c r="BF507" s="419"/>
      <c r="BG507" s="419"/>
      <c r="BH507" s="419"/>
      <c r="BI507" s="419"/>
      <c r="BJ507" s="419"/>
      <c r="BK507" s="419"/>
      <c r="BL507" s="419"/>
      <c r="BM507" s="419"/>
      <c r="BN507" s="419"/>
      <c r="BO507" s="419"/>
      <c r="BP507" s="419"/>
      <c r="BQ507" s="419"/>
      <c r="BR507" s="419"/>
      <c r="BS507" s="419"/>
      <c r="BT507" s="419"/>
      <c r="BU507" s="419"/>
      <c r="BV507" s="419"/>
      <c r="BW507" s="419"/>
      <c r="BX507" s="419"/>
      <c r="BY507" s="419"/>
      <c r="BZ507" s="419"/>
      <c r="CA507" s="419"/>
      <c r="CB507" s="419"/>
      <c r="CC507" s="419"/>
      <c r="CD507" s="419"/>
      <c r="CE507" s="419"/>
      <c r="CF507" s="419"/>
      <c r="CG507" s="419"/>
      <c r="CH507" s="419"/>
      <c r="CI507" s="419"/>
      <c r="CJ507" s="419"/>
      <c r="CK507" s="419"/>
      <c r="CL507" s="419"/>
      <c r="CM507" s="419"/>
      <c r="CN507" s="419"/>
      <c r="CO507" s="419"/>
      <c r="CP507" s="419"/>
      <c r="CQ507" s="419"/>
      <c r="CR507" s="419"/>
      <c r="CS507" s="419"/>
    </row>
    <row r="508" spans="1:97">
      <c r="A508" s="419"/>
      <c r="B508" s="419"/>
      <c r="C508" s="419"/>
      <c r="D508" s="419"/>
      <c r="E508" s="419"/>
      <c r="F508" s="419"/>
      <c r="G508" s="419"/>
      <c r="H508" s="419"/>
      <c r="I508" s="419"/>
      <c r="J508" s="419"/>
      <c r="K508" s="419"/>
      <c r="L508" s="419"/>
      <c r="M508" s="419"/>
      <c r="N508" s="426"/>
      <c r="O508" s="426"/>
      <c r="P508" s="426"/>
      <c r="Q508" s="426"/>
      <c r="R508" s="426"/>
      <c r="S508" s="426"/>
      <c r="T508" s="426"/>
      <c r="U508" s="419"/>
      <c r="V508" s="419"/>
      <c r="W508" s="419"/>
      <c r="X508" s="427"/>
      <c r="Y508" s="427"/>
      <c r="Z508" s="427"/>
      <c r="AA508" s="427"/>
      <c r="AB508" s="427"/>
      <c r="AC508" s="427"/>
      <c r="AD508" s="427"/>
      <c r="AE508" s="427"/>
      <c r="AF508" s="427"/>
      <c r="AG508" s="427"/>
      <c r="AH508" s="427"/>
      <c r="AI508" s="428"/>
      <c r="AJ508" s="428"/>
      <c r="AK508" s="428"/>
      <c r="AL508" s="428"/>
      <c r="AM508" s="428"/>
      <c r="AN508" s="428"/>
      <c r="AO508" s="428"/>
      <c r="AP508" s="428"/>
      <c r="AQ508" s="419"/>
      <c r="AR508" s="419"/>
      <c r="AS508" s="419"/>
      <c r="AT508" s="419"/>
      <c r="AU508" s="419"/>
      <c r="AV508" s="419"/>
      <c r="AW508" s="419"/>
      <c r="AX508" s="419"/>
      <c r="AY508" s="419"/>
      <c r="AZ508" s="419"/>
      <c r="BA508" s="419"/>
      <c r="BB508" s="419"/>
      <c r="BC508" s="419"/>
      <c r="BD508" s="419"/>
      <c r="BE508" s="419"/>
      <c r="BF508" s="419"/>
      <c r="BG508" s="419"/>
      <c r="BH508" s="419"/>
      <c r="BI508" s="419"/>
      <c r="BJ508" s="419"/>
      <c r="BK508" s="419"/>
      <c r="BL508" s="419"/>
      <c r="BM508" s="419"/>
      <c r="BN508" s="419"/>
      <c r="BO508" s="419"/>
      <c r="BP508" s="419"/>
      <c r="BQ508" s="419"/>
      <c r="BR508" s="419"/>
      <c r="BS508" s="419"/>
      <c r="BT508" s="419"/>
      <c r="BU508" s="419"/>
      <c r="BV508" s="419"/>
      <c r="BW508" s="419"/>
      <c r="BX508" s="419"/>
      <c r="BY508" s="419"/>
      <c r="BZ508" s="419"/>
      <c r="CA508" s="419"/>
      <c r="CB508" s="419"/>
      <c r="CC508" s="419"/>
      <c r="CD508" s="419"/>
      <c r="CE508" s="419"/>
      <c r="CF508" s="419"/>
      <c r="CG508" s="419"/>
      <c r="CH508" s="419"/>
      <c r="CI508" s="419"/>
      <c r="CJ508" s="419"/>
      <c r="CK508" s="419"/>
      <c r="CL508" s="419"/>
      <c r="CM508" s="419"/>
      <c r="CN508" s="419"/>
      <c r="CO508" s="419"/>
      <c r="CP508" s="419"/>
      <c r="CQ508" s="419"/>
      <c r="CR508" s="419"/>
      <c r="CS508" s="419"/>
    </row>
    <row r="509" spans="1:97">
      <c r="A509" s="419"/>
      <c r="B509" s="419"/>
      <c r="C509" s="419"/>
      <c r="D509" s="419"/>
      <c r="E509" s="419"/>
      <c r="F509" s="419"/>
      <c r="G509" s="419"/>
      <c r="H509" s="419"/>
      <c r="I509" s="419"/>
      <c r="J509" s="419"/>
      <c r="K509" s="419"/>
      <c r="L509" s="419"/>
      <c r="M509" s="419"/>
      <c r="N509" s="426"/>
      <c r="O509" s="426"/>
      <c r="P509" s="426"/>
      <c r="Q509" s="426"/>
      <c r="R509" s="426"/>
      <c r="S509" s="426"/>
      <c r="T509" s="426"/>
      <c r="U509" s="419"/>
      <c r="V509" s="419"/>
      <c r="W509" s="419"/>
      <c r="X509" s="427"/>
      <c r="Y509" s="427"/>
      <c r="Z509" s="427"/>
      <c r="AA509" s="427"/>
      <c r="AB509" s="427"/>
      <c r="AC509" s="427"/>
      <c r="AD509" s="427"/>
      <c r="AE509" s="427"/>
      <c r="AF509" s="427"/>
      <c r="AG509" s="427"/>
      <c r="AH509" s="427"/>
      <c r="AI509" s="428"/>
      <c r="AJ509" s="428"/>
      <c r="AK509" s="428"/>
      <c r="AL509" s="428"/>
      <c r="AM509" s="428"/>
      <c r="AN509" s="428"/>
      <c r="AO509" s="428"/>
      <c r="AP509" s="428"/>
      <c r="AQ509" s="419"/>
      <c r="AR509" s="419"/>
      <c r="AS509" s="419"/>
      <c r="AT509" s="419"/>
      <c r="AU509" s="419"/>
      <c r="AV509" s="419"/>
      <c r="AW509" s="419"/>
      <c r="AX509" s="419"/>
      <c r="AY509" s="419"/>
      <c r="AZ509" s="419"/>
      <c r="BA509" s="419"/>
      <c r="BB509" s="419"/>
      <c r="BC509" s="419"/>
      <c r="BD509" s="419"/>
      <c r="BE509" s="419"/>
      <c r="BF509" s="419"/>
      <c r="BG509" s="419"/>
      <c r="BH509" s="419"/>
      <c r="BI509" s="419"/>
      <c r="BJ509" s="419"/>
      <c r="BK509" s="419"/>
      <c r="BL509" s="419"/>
      <c r="BM509" s="419"/>
      <c r="BN509" s="419"/>
      <c r="BO509" s="419"/>
      <c r="BP509" s="419"/>
      <c r="BQ509" s="419"/>
      <c r="BR509" s="419"/>
      <c r="BS509" s="419"/>
      <c r="BT509" s="419"/>
      <c r="BU509" s="419"/>
      <c r="BV509" s="419"/>
      <c r="BW509" s="419"/>
      <c r="BX509" s="419"/>
      <c r="BY509" s="419"/>
      <c r="BZ509" s="419"/>
      <c r="CA509" s="419"/>
      <c r="CB509" s="419"/>
      <c r="CC509" s="419"/>
      <c r="CD509" s="419"/>
      <c r="CE509" s="419"/>
      <c r="CF509" s="419"/>
      <c r="CG509" s="419"/>
      <c r="CH509" s="419"/>
      <c r="CI509" s="419"/>
      <c r="CJ509" s="419"/>
      <c r="CK509" s="419"/>
      <c r="CL509" s="419"/>
      <c r="CM509" s="419"/>
      <c r="CN509" s="419"/>
      <c r="CO509" s="419"/>
      <c r="CP509" s="419"/>
      <c r="CQ509" s="419"/>
      <c r="CR509" s="419"/>
      <c r="CS509" s="419"/>
    </row>
    <row r="510" spans="1:97">
      <c r="A510" s="419"/>
      <c r="B510" s="419"/>
      <c r="C510" s="419"/>
      <c r="D510" s="419"/>
      <c r="E510" s="419"/>
      <c r="F510" s="419"/>
      <c r="G510" s="419"/>
      <c r="H510" s="419"/>
      <c r="I510" s="419"/>
      <c r="J510" s="419"/>
      <c r="K510" s="419"/>
      <c r="L510" s="419"/>
      <c r="M510" s="419"/>
      <c r="N510" s="426"/>
      <c r="O510" s="426"/>
      <c r="P510" s="426"/>
      <c r="Q510" s="426"/>
      <c r="R510" s="426"/>
      <c r="S510" s="426"/>
      <c r="T510" s="426"/>
      <c r="U510" s="419"/>
      <c r="V510" s="419"/>
      <c r="W510" s="419"/>
      <c r="X510" s="427"/>
      <c r="Y510" s="427"/>
      <c r="Z510" s="427"/>
      <c r="AA510" s="427"/>
      <c r="AB510" s="427"/>
      <c r="AC510" s="427"/>
      <c r="AD510" s="427"/>
      <c r="AE510" s="427"/>
      <c r="AF510" s="427"/>
      <c r="AG510" s="427"/>
      <c r="AH510" s="427"/>
      <c r="AI510" s="428"/>
      <c r="AJ510" s="428"/>
      <c r="AK510" s="428"/>
      <c r="AL510" s="428"/>
      <c r="AM510" s="428"/>
      <c r="AN510" s="428"/>
      <c r="AO510" s="428"/>
      <c r="AP510" s="428"/>
      <c r="AQ510" s="419"/>
      <c r="AR510" s="419"/>
      <c r="AS510" s="419"/>
      <c r="AT510" s="419"/>
      <c r="AU510" s="419"/>
      <c r="AV510" s="419"/>
      <c r="AW510" s="419"/>
      <c r="AX510" s="419"/>
      <c r="AY510" s="419"/>
      <c r="AZ510" s="419"/>
      <c r="BA510" s="419"/>
      <c r="BB510" s="419"/>
      <c r="BC510" s="419"/>
      <c r="BD510" s="419"/>
      <c r="BE510" s="419"/>
      <c r="BF510" s="419"/>
      <c r="BG510" s="419"/>
      <c r="BH510" s="419"/>
      <c r="BI510" s="419"/>
      <c r="BJ510" s="419"/>
      <c r="BK510" s="419"/>
      <c r="BL510" s="419"/>
      <c r="BM510" s="419"/>
      <c r="BN510" s="419"/>
      <c r="BO510" s="419"/>
      <c r="BP510" s="419"/>
      <c r="BQ510" s="419"/>
      <c r="BR510" s="419"/>
      <c r="BS510" s="419"/>
      <c r="BT510" s="419"/>
      <c r="BU510" s="419"/>
      <c r="BV510" s="419"/>
      <c r="BW510" s="419"/>
      <c r="BX510" s="419"/>
      <c r="BY510" s="419"/>
      <c r="BZ510" s="419"/>
      <c r="CA510" s="419"/>
      <c r="CB510" s="419"/>
      <c r="CC510" s="419"/>
      <c r="CD510" s="419"/>
      <c r="CE510" s="419"/>
      <c r="CF510" s="419"/>
      <c r="CG510" s="419"/>
      <c r="CH510" s="419"/>
      <c r="CI510" s="419"/>
      <c r="CJ510" s="419"/>
      <c r="CK510" s="419"/>
      <c r="CL510" s="419"/>
      <c r="CM510" s="419"/>
      <c r="CN510" s="419"/>
      <c r="CO510" s="419"/>
      <c r="CP510" s="419"/>
      <c r="CQ510" s="419"/>
      <c r="CR510" s="419"/>
      <c r="CS510" s="419"/>
    </row>
    <row r="511" spans="1:97">
      <c r="A511" s="419"/>
      <c r="B511" s="419"/>
      <c r="C511" s="419"/>
      <c r="D511" s="419"/>
      <c r="E511" s="419"/>
      <c r="F511" s="419"/>
      <c r="G511" s="419"/>
      <c r="H511" s="419"/>
      <c r="I511" s="419"/>
      <c r="J511" s="419"/>
      <c r="K511" s="419"/>
      <c r="L511" s="419"/>
      <c r="M511" s="419"/>
      <c r="N511" s="426"/>
      <c r="O511" s="426"/>
      <c r="P511" s="426"/>
      <c r="Q511" s="426"/>
      <c r="R511" s="426"/>
      <c r="S511" s="426"/>
      <c r="T511" s="426"/>
      <c r="U511" s="419"/>
      <c r="V511" s="419"/>
      <c r="W511" s="419"/>
      <c r="X511" s="427"/>
      <c r="Y511" s="427"/>
      <c r="Z511" s="427"/>
      <c r="AA511" s="427"/>
      <c r="AB511" s="427"/>
      <c r="AC511" s="427"/>
      <c r="AD511" s="427"/>
      <c r="AE511" s="427"/>
      <c r="AF511" s="427"/>
      <c r="AG511" s="427"/>
      <c r="AH511" s="427"/>
      <c r="AI511" s="428"/>
      <c r="AJ511" s="428"/>
      <c r="AK511" s="428"/>
      <c r="AL511" s="428"/>
      <c r="AM511" s="428"/>
      <c r="AN511" s="428"/>
      <c r="AO511" s="428"/>
      <c r="AP511" s="428"/>
      <c r="AQ511" s="419"/>
      <c r="AR511" s="419"/>
      <c r="AS511" s="419"/>
      <c r="AT511" s="419"/>
      <c r="AU511" s="419"/>
      <c r="AV511" s="419"/>
      <c r="AW511" s="419"/>
      <c r="AX511" s="419"/>
      <c r="AY511" s="419"/>
      <c r="AZ511" s="419"/>
      <c r="BA511" s="419"/>
      <c r="BB511" s="419"/>
      <c r="BC511" s="419"/>
      <c r="BD511" s="419"/>
      <c r="BE511" s="419"/>
      <c r="BF511" s="419"/>
      <c r="BG511" s="419"/>
      <c r="BH511" s="419"/>
      <c r="BI511" s="419"/>
      <c r="BJ511" s="419"/>
      <c r="BK511" s="419"/>
      <c r="BL511" s="419"/>
      <c r="BM511" s="419"/>
      <c r="BN511" s="419"/>
      <c r="BO511" s="419"/>
      <c r="BP511" s="419"/>
      <c r="BQ511" s="419"/>
      <c r="BR511" s="419"/>
      <c r="BS511" s="419"/>
      <c r="BT511" s="419"/>
      <c r="BU511" s="419"/>
      <c r="BV511" s="419"/>
      <c r="BW511" s="419"/>
      <c r="BX511" s="419"/>
      <c r="BY511" s="419"/>
      <c r="BZ511" s="419"/>
      <c r="CA511" s="419"/>
      <c r="CB511" s="419"/>
      <c r="CC511" s="419"/>
      <c r="CD511" s="419"/>
      <c r="CE511" s="419"/>
      <c r="CF511" s="419"/>
      <c r="CG511" s="419"/>
      <c r="CH511" s="419"/>
      <c r="CI511" s="419"/>
      <c r="CJ511" s="419"/>
      <c r="CK511" s="419"/>
      <c r="CL511" s="419"/>
      <c r="CM511" s="419"/>
      <c r="CN511" s="419"/>
      <c r="CO511" s="419"/>
      <c r="CP511" s="419"/>
      <c r="CQ511" s="419"/>
      <c r="CR511" s="419"/>
      <c r="CS511" s="419"/>
    </row>
    <row r="512" spans="1:97">
      <c r="A512" s="419"/>
      <c r="B512" s="419"/>
      <c r="C512" s="419"/>
      <c r="D512" s="419"/>
      <c r="E512" s="419"/>
      <c r="F512" s="419"/>
      <c r="G512" s="419"/>
      <c r="H512" s="419"/>
      <c r="I512" s="419"/>
      <c r="J512" s="419"/>
      <c r="K512" s="419"/>
      <c r="L512" s="419"/>
      <c r="M512" s="419"/>
      <c r="N512" s="426"/>
      <c r="O512" s="426"/>
      <c r="P512" s="426"/>
      <c r="Q512" s="426"/>
      <c r="R512" s="426"/>
      <c r="S512" s="426"/>
      <c r="T512" s="426"/>
      <c r="U512" s="419"/>
      <c r="V512" s="419"/>
      <c r="W512" s="419"/>
      <c r="X512" s="427"/>
      <c r="Y512" s="427"/>
      <c r="Z512" s="427"/>
      <c r="AA512" s="427"/>
      <c r="AB512" s="427"/>
      <c r="AC512" s="427"/>
      <c r="AD512" s="427"/>
      <c r="AE512" s="427"/>
      <c r="AF512" s="427"/>
      <c r="AG512" s="427"/>
      <c r="AH512" s="427"/>
      <c r="AI512" s="428"/>
      <c r="AJ512" s="428"/>
      <c r="AK512" s="428"/>
      <c r="AL512" s="428"/>
      <c r="AM512" s="428"/>
      <c r="AN512" s="428"/>
      <c r="AO512" s="428"/>
      <c r="AP512" s="428"/>
      <c r="AQ512" s="419"/>
      <c r="AR512" s="419"/>
      <c r="AS512" s="419"/>
      <c r="AT512" s="419"/>
      <c r="AU512" s="419"/>
      <c r="AV512" s="419"/>
      <c r="AW512" s="419"/>
      <c r="AX512" s="419"/>
      <c r="AY512" s="419"/>
      <c r="AZ512" s="419"/>
      <c r="BA512" s="419"/>
      <c r="BB512" s="419"/>
      <c r="BC512" s="419"/>
      <c r="BD512" s="419"/>
      <c r="BE512" s="419"/>
      <c r="BF512" s="419"/>
      <c r="BG512" s="419"/>
      <c r="BH512" s="419"/>
      <c r="BI512" s="419"/>
      <c r="BJ512" s="419"/>
      <c r="BK512" s="419"/>
      <c r="BL512" s="419"/>
      <c r="BM512" s="419"/>
      <c r="BN512" s="419"/>
      <c r="BO512" s="419"/>
      <c r="BP512" s="419"/>
      <c r="BQ512" s="419"/>
      <c r="BR512" s="419"/>
      <c r="BS512" s="419"/>
      <c r="BT512" s="419"/>
      <c r="BU512" s="419"/>
      <c r="BV512" s="419"/>
      <c r="BW512" s="419"/>
      <c r="BX512" s="419"/>
      <c r="BY512" s="419"/>
      <c r="BZ512" s="419"/>
      <c r="CA512" s="419"/>
      <c r="CB512" s="419"/>
      <c r="CC512" s="419"/>
      <c r="CD512" s="419"/>
      <c r="CE512" s="419"/>
      <c r="CF512" s="419"/>
      <c r="CG512" s="419"/>
      <c r="CH512" s="419"/>
      <c r="CI512" s="419"/>
      <c r="CJ512" s="419"/>
      <c r="CK512" s="419"/>
      <c r="CL512" s="419"/>
      <c r="CM512" s="419"/>
      <c r="CN512" s="419"/>
      <c r="CO512" s="419"/>
      <c r="CP512" s="419"/>
      <c r="CQ512" s="419"/>
      <c r="CR512" s="419"/>
      <c r="CS512" s="419"/>
    </row>
    <row r="513" spans="1:97">
      <c r="A513" s="419"/>
      <c r="B513" s="419"/>
      <c r="C513" s="419"/>
      <c r="D513" s="419"/>
      <c r="E513" s="419"/>
      <c r="F513" s="419"/>
      <c r="G513" s="419"/>
      <c r="H513" s="419"/>
      <c r="I513" s="419"/>
      <c r="J513" s="419"/>
      <c r="K513" s="419"/>
      <c r="L513" s="419"/>
      <c r="M513" s="419"/>
      <c r="N513" s="426"/>
      <c r="O513" s="426"/>
      <c r="P513" s="426"/>
      <c r="Q513" s="426"/>
      <c r="R513" s="426"/>
      <c r="S513" s="426"/>
      <c r="T513" s="426"/>
      <c r="U513" s="419"/>
      <c r="V513" s="419"/>
      <c r="W513" s="419"/>
      <c r="X513" s="427"/>
      <c r="Y513" s="427"/>
      <c r="Z513" s="427"/>
      <c r="AA513" s="427"/>
      <c r="AB513" s="427"/>
      <c r="AC513" s="427"/>
      <c r="AD513" s="427"/>
      <c r="AE513" s="427"/>
      <c r="AF513" s="427"/>
      <c r="AG513" s="427"/>
      <c r="AH513" s="427"/>
      <c r="AI513" s="428"/>
      <c r="AJ513" s="428"/>
      <c r="AK513" s="428"/>
      <c r="AL513" s="428"/>
      <c r="AM513" s="428"/>
      <c r="AN513" s="428"/>
      <c r="AO513" s="428"/>
      <c r="AP513" s="428"/>
      <c r="AQ513" s="419"/>
      <c r="AR513" s="419"/>
      <c r="AS513" s="419"/>
      <c r="AT513" s="419"/>
      <c r="AU513" s="419"/>
      <c r="AV513" s="419"/>
      <c r="AW513" s="419"/>
      <c r="AX513" s="419"/>
      <c r="AY513" s="419"/>
      <c r="AZ513" s="419"/>
      <c r="BA513" s="419"/>
      <c r="BB513" s="419"/>
      <c r="BC513" s="419"/>
      <c r="BD513" s="419"/>
      <c r="BE513" s="419"/>
      <c r="BF513" s="419"/>
      <c r="BG513" s="419"/>
      <c r="BH513" s="419"/>
      <c r="BI513" s="419"/>
      <c r="BJ513" s="419"/>
      <c r="BK513" s="419"/>
      <c r="BL513" s="419"/>
      <c r="BM513" s="419"/>
      <c r="BN513" s="419"/>
      <c r="BO513" s="419"/>
      <c r="BP513" s="419"/>
      <c r="BQ513" s="419"/>
      <c r="BR513" s="419"/>
      <c r="BS513" s="419"/>
      <c r="BT513" s="419"/>
      <c r="BU513" s="419"/>
      <c r="BV513" s="419"/>
      <c r="BW513" s="419"/>
      <c r="BX513" s="419"/>
      <c r="BY513" s="419"/>
      <c r="BZ513" s="419"/>
      <c r="CA513" s="419"/>
      <c r="CB513" s="419"/>
      <c r="CC513" s="419"/>
      <c r="CD513" s="419"/>
      <c r="CE513" s="419"/>
      <c r="CF513" s="419"/>
      <c r="CG513" s="419"/>
      <c r="CH513" s="419"/>
      <c r="CI513" s="419"/>
      <c r="CJ513" s="419"/>
      <c r="CK513" s="419"/>
      <c r="CL513" s="419"/>
      <c r="CM513" s="419"/>
      <c r="CN513" s="419"/>
      <c r="CO513" s="419"/>
      <c r="CP513" s="419"/>
      <c r="CQ513" s="419"/>
      <c r="CR513" s="419"/>
      <c r="CS513" s="419"/>
    </row>
    <row r="514" spans="1:97">
      <c r="A514" s="419"/>
      <c r="B514" s="419"/>
      <c r="C514" s="419"/>
      <c r="D514" s="419"/>
      <c r="E514" s="419"/>
      <c r="F514" s="419"/>
      <c r="G514" s="419"/>
      <c r="H514" s="419"/>
      <c r="I514" s="419"/>
      <c r="J514" s="419"/>
      <c r="K514" s="419"/>
      <c r="L514" s="419"/>
      <c r="M514" s="419"/>
      <c r="N514" s="426"/>
      <c r="O514" s="426"/>
      <c r="P514" s="426"/>
      <c r="Q514" s="426"/>
      <c r="R514" s="426"/>
      <c r="S514" s="426"/>
      <c r="T514" s="426"/>
      <c r="U514" s="419"/>
      <c r="V514" s="419"/>
      <c r="W514" s="419"/>
      <c r="X514" s="427"/>
      <c r="Y514" s="427"/>
      <c r="Z514" s="427"/>
      <c r="AA514" s="427"/>
      <c r="AB514" s="427"/>
      <c r="AC514" s="427"/>
      <c r="AD514" s="427"/>
      <c r="AE514" s="427"/>
      <c r="AF514" s="427"/>
      <c r="AG514" s="427"/>
      <c r="AH514" s="427"/>
      <c r="AI514" s="428"/>
      <c r="AJ514" s="428"/>
      <c r="AK514" s="428"/>
      <c r="AL514" s="428"/>
      <c r="AM514" s="428"/>
      <c r="AN514" s="428"/>
      <c r="AO514" s="428"/>
      <c r="AP514" s="428"/>
      <c r="AQ514" s="419"/>
      <c r="AR514" s="419"/>
      <c r="AS514" s="419"/>
      <c r="AT514" s="419"/>
      <c r="AU514" s="419"/>
      <c r="AV514" s="419"/>
      <c r="AW514" s="419"/>
      <c r="AX514" s="419"/>
      <c r="AY514" s="419"/>
      <c r="AZ514" s="419"/>
      <c r="BA514" s="419"/>
      <c r="BB514" s="419"/>
      <c r="BC514" s="419"/>
      <c r="BD514" s="419"/>
      <c r="BE514" s="419"/>
      <c r="BF514" s="419"/>
      <c r="BG514" s="419"/>
      <c r="BH514" s="419"/>
      <c r="BI514" s="419"/>
      <c r="BJ514" s="419"/>
      <c r="BK514" s="419"/>
      <c r="BL514" s="419"/>
      <c r="BM514" s="419"/>
      <c r="BN514" s="419"/>
      <c r="BO514" s="419"/>
      <c r="BP514" s="419"/>
      <c r="BQ514" s="419"/>
      <c r="BR514" s="419"/>
      <c r="BS514" s="419"/>
      <c r="BT514" s="419"/>
      <c r="BU514" s="419"/>
      <c r="BV514" s="419"/>
      <c r="BW514" s="419"/>
      <c r="BX514" s="419"/>
      <c r="BY514" s="419"/>
      <c r="BZ514" s="419"/>
      <c r="CA514" s="419"/>
      <c r="CB514" s="419"/>
      <c r="CC514" s="419"/>
      <c r="CD514" s="419"/>
      <c r="CE514" s="419"/>
      <c r="CF514" s="419"/>
      <c r="CG514" s="419"/>
      <c r="CH514" s="419"/>
      <c r="CI514" s="419"/>
      <c r="CJ514" s="419"/>
      <c r="CK514" s="419"/>
      <c r="CL514" s="419"/>
      <c r="CM514" s="419"/>
      <c r="CN514" s="419"/>
      <c r="CO514" s="419"/>
      <c r="CP514" s="419"/>
      <c r="CQ514" s="419"/>
      <c r="CR514" s="419"/>
      <c r="CS514" s="419"/>
    </row>
    <row r="515" spans="1:97">
      <c r="A515" s="419"/>
      <c r="B515" s="419"/>
      <c r="C515" s="419"/>
      <c r="D515" s="419"/>
      <c r="E515" s="419"/>
      <c r="F515" s="419"/>
      <c r="G515" s="419"/>
      <c r="H515" s="419"/>
      <c r="I515" s="419"/>
      <c r="J515" s="419"/>
      <c r="K515" s="419"/>
      <c r="L515" s="419"/>
      <c r="M515" s="419"/>
      <c r="N515" s="426"/>
      <c r="O515" s="426"/>
      <c r="P515" s="426"/>
      <c r="Q515" s="426"/>
      <c r="R515" s="426"/>
      <c r="S515" s="426"/>
      <c r="T515" s="426"/>
      <c r="U515" s="419"/>
      <c r="V515" s="419"/>
      <c r="W515" s="419"/>
      <c r="X515" s="427"/>
      <c r="Y515" s="427"/>
      <c r="Z515" s="427"/>
      <c r="AA515" s="427"/>
      <c r="AB515" s="427"/>
      <c r="AC515" s="427"/>
      <c r="AD515" s="427"/>
      <c r="AE515" s="427"/>
      <c r="AF515" s="427"/>
      <c r="AG515" s="427"/>
      <c r="AH515" s="427"/>
      <c r="AI515" s="428"/>
      <c r="AJ515" s="428"/>
      <c r="AK515" s="428"/>
      <c r="AL515" s="428"/>
      <c r="AM515" s="428"/>
      <c r="AN515" s="428"/>
      <c r="AO515" s="428"/>
      <c r="AP515" s="428"/>
      <c r="AQ515" s="419"/>
      <c r="AR515" s="419"/>
      <c r="AS515" s="419"/>
      <c r="AT515" s="419"/>
      <c r="AU515" s="419"/>
      <c r="AV515" s="419"/>
      <c r="AW515" s="419"/>
      <c r="AX515" s="419"/>
      <c r="AY515" s="419"/>
      <c r="AZ515" s="419"/>
      <c r="BA515" s="419"/>
      <c r="BB515" s="419"/>
      <c r="BC515" s="419"/>
      <c r="BD515" s="419"/>
      <c r="BE515" s="419"/>
      <c r="BF515" s="419"/>
      <c r="BG515" s="419"/>
      <c r="BH515" s="419"/>
      <c r="BI515" s="419"/>
      <c r="BJ515" s="419"/>
      <c r="BK515" s="419"/>
      <c r="BL515" s="419"/>
      <c r="BM515" s="419"/>
      <c r="BN515" s="419"/>
      <c r="BO515" s="419"/>
      <c r="BP515" s="419"/>
      <c r="BQ515" s="419"/>
      <c r="BR515" s="419"/>
      <c r="BS515" s="419"/>
      <c r="BT515" s="419"/>
      <c r="BU515" s="419"/>
      <c r="BV515" s="419"/>
      <c r="BW515" s="419"/>
      <c r="BX515" s="419"/>
      <c r="BY515" s="419"/>
      <c r="BZ515" s="419"/>
      <c r="CA515" s="419"/>
      <c r="CB515" s="419"/>
      <c r="CC515" s="419"/>
      <c r="CD515" s="419"/>
      <c r="CE515" s="419"/>
      <c r="CF515" s="419"/>
      <c r="CG515" s="419"/>
      <c r="CH515" s="419"/>
      <c r="CI515" s="419"/>
      <c r="CJ515" s="419"/>
      <c r="CK515" s="419"/>
      <c r="CL515" s="419"/>
      <c r="CM515" s="419"/>
      <c r="CN515" s="419"/>
      <c r="CO515" s="419"/>
      <c r="CP515" s="419"/>
      <c r="CQ515" s="419"/>
      <c r="CR515" s="419"/>
      <c r="CS515" s="419"/>
    </row>
    <row r="516" spans="1:97">
      <c r="A516" s="419"/>
      <c r="B516" s="419"/>
      <c r="C516" s="419"/>
      <c r="D516" s="419"/>
      <c r="E516" s="419"/>
      <c r="F516" s="419"/>
      <c r="G516" s="419"/>
      <c r="H516" s="419"/>
      <c r="I516" s="419"/>
      <c r="J516" s="419"/>
      <c r="K516" s="419"/>
      <c r="L516" s="419"/>
      <c r="M516" s="419"/>
      <c r="N516" s="426"/>
      <c r="O516" s="426"/>
      <c r="P516" s="426"/>
      <c r="Q516" s="426"/>
      <c r="R516" s="426"/>
      <c r="S516" s="426"/>
      <c r="T516" s="426"/>
      <c r="U516" s="419"/>
      <c r="V516" s="419"/>
      <c r="W516" s="419"/>
      <c r="X516" s="427"/>
      <c r="Y516" s="427"/>
      <c r="Z516" s="427"/>
      <c r="AA516" s="427"/>
      <c r="AB516" s="427"/>
      <c r="AC516" s="427"/>
      <c r="AD516" s="427"/>
      <c r="AE516" s="427"/>
      <c r="AF516" s="427"/>
      <c r="AG516" s="427"/>
      <c r="AH516" s="427"/>
      <c r="AI516" s="428"/>
      <c r="AJ516" s="428"/>
      <c r="AK516" s="428"/>
      <c r="AL516" s="428"/>
      <c r="AM516" s="428"/>
      <c r="AN516" s="428"/>
      <c r="AO516" s="428"/>
      <c r="AP516" s="428"/>
      <c r="AQ516" s="419"/>
      <c r="AR516" s="419"/>
      <c r="AS516" s="419"/>
      <c r="AT516" s="419"/>
      <c r="AU516" s="419"/>
      <c r="AV516" s="419"/>
      <c r="AW516" s="419"/>
      <c r="AX516" s="419"/>
      <c r="AY516" s="419"/>
      <c r="AZ516" s="419"/>
      <c r="BA516" s="419"/>
      <c r="BB516" s="419"/>
      <c r="BC516" s="419"/>
      <c r="BD516" s="419"/>
      <c r="BE516" s="419"/>
      <c r="BF516" s="419"/>
      <c r="BG516" s="419"/>
      <c r="BH516" s="419"/>
      <c r="BI516" s="419"/>
      <c r="BJ516" s="419"/>
      <c r="BK516" s="419"/>
      <c r="BL516" s="419"/>
      <c r="BM516" s="419"/>
      <c r="BN516" s="419"/>
      <c r="BO516" s="419"/>
      <c r="BP516" s="419"/>
      <c r="BQ516" s="419"/>
      <c r="BR516" s="419"/>
      <c r="BS516" s="419"/>
      <c r="BT516" s="419"/>
      <c r="BU516" s="419"/>
      <c r="BV516" s="419"/>
      <c r="BW516" s="419"/>
      <c r="BX516" s="419"/>
      <c r="BY516" s="419"/>
      <c r="BZ516" s="419"/>
      <c r="CA516" s="419"/>
      <c r="CB516" s="419"/>
      <c r="CC516" s="419"/>
      <c r="CD516" s="419"/>
      <c r="CE516" s="419"/>
      <c r="CF516" s="419"/>
      <c r="CG516" s="419"/>
      <c r="CH516" s="419"/>
      <c r="CI516" s="419"/>
      <c r="CJ516" s="419"/>
      <c r="CK516" s="419"/>
      <c r="CL516" s="419"/>
      <c r="CM516" s="419"/>
      <c r="CN516" s="419"/>
      <c r="CO516" s="419"/>
      <c r="CP516" s="419"/>
      <c r="CQ516" s="419"/>
      <c r="CR516" s="419"/>
      <c r="CS516" s="419"/>
    </row>
    <row r="517" spans="1:97">
      <c r="A517" s="419"/>
      <c r="B517" s="419"/>
      <c r="C517" s="419"/>
      <c r="D517" s="419"/>
      <c r="E517" s="419"/>
      <c r="F517" s="419"/>
      <c r="G517" s="419"/>
      <c r="H517" s="419"/>
      <c r="I517" s="419"/>
      <c r="J517" s="419"/>
      <c r="K517" s="419"/>
      <c r="L517" s="419"/>
      <c r="M517" s="419"/>
      <c r="N517" s="426"/>
      <c r="O517" s="426"/>
      <c r="P517" s="426"/>
      <c r="Q517" s="426"/>
      <c r="R517" s="426"/>
      <c r="S517" s="426"/>
      <c r="T517" s="426"/>
      <c r="U517" s="419"/>
      <c r="V517" s="419"/>
      <c r="W517" s="419"/>
      <c r="X517" s="427"/>
      <c r="Y517" s="427"/>
      <c r="Z517" s="427"/>
      <c r="AA517" s="427"/>
      <c r="AB517" s="427"/>
      <c r="AC517" s="427"/>
      <c r="AD517" s="427"/>
      <c r="AE517" s="427"/>
      <c r="AF517" s="427"/>
      <c r="AG517" s="427"/>
      <c r="AH517" s="427"/>
      <c r="AI517" s="428"/>
      <c r="AJ517" s="428"/>
      <c r="AK517" s="428"/>
      <c r="AL517" s="428"/>
      <c r="AM517" s="428"/>
      <c r="AN517" s="428"/>
      <c r="AO517" s="428"/>
      <c r="AP517" s="428"/>
      <c r="AQ517" s="419"/>
      <c r="AR517" s="419"/>
      <c r="AS517" s="419"/>
      <c r="AT517" s="419"/>
      <c r="AU517" s="419"/>
      <c r="AV517" s="419"/>
      <c r="AW517" s="419"/>
      <c r="AX517" s="419"/>
      <c r="AY517" s="419"/>
      <c r="AZ517" s="419"/>
      <c r="BA517" s="419"/>
      <c r="BB517" s="419"/>
      <c r="BC517" s="419"/>
      <c r="BD517" s="419"/>
      <c r="BE517" s="419"/>
      <c r="BF517" s="419"/>
      <c r="BG517" s="419"/>
      <c r="BH517" s="419"/>
      <c r="BI517" s="419"/>
      <c r="BJ517" s="419"/>
      <c r="BK517" s="419"/>
      <c r="BL517" s="419"/>
      <c r="BM517" s="419"/>
      <c r="BN517" s="419"/>
      <c r="BO517" s="419"/>
      <c r="BP517" s="419"/>
      <c r="BQ517" s="419"/>
      <c r="BR517" s="419"/>
      <c r="BS517" s="419"/>
      <c r="BT517" s="419"/>
      <c r="BU517" s="419"/>
      <c r="BV517" s="419"/>
      <c r="BW517" s="419"/>
      <c r="BX517" s="419"/>
      <c r="BY517" s="419"/>
      <c r="BZ517" s="419"/>
      <c r="CA517" s="419"/>
      <c r="CB517" s="419"/>
      <c r="CC517" s="419"/>
      <c r="CD517" s="419"/>
      <c r="CE517" s="419"/>
      <c r="CF517" s="419"/>
      <c r="CG517" s="419"/>
      <c r="CH517" s="419"/>
      <c r="CI517" s="419"/>
      <c r="CJ517" s="419"/>
      <c r="CK517" s="419"/>
      <c r="CL517" s="419"/>
      <c r="CM517" s="419"/>
      <c r="CN517" s="419"/>
      <c r="CO517" s="419"/>
      <c r="CP517" s="419"/>
      <c r="CQ517" s="419"/>
      <c r="CR517" s="419"/>
      <c r="CS517" s="419"/>
    </row>
    <row r="518" spans="1:97">
      <c r="A518" s="419"/>
      <c r="B518" s="419"/>
      <c r="C518" s="419"/>
      <c r="D518" s="419"/>
      <c r="E518" s="419"/>
      <c r="F518" s="419"/>
      <c r="G518" s="419"/>
      <c r="H518" s="419"/>
      <c r="I518" s="419"/>
      <c r="J518" s="419"/>
      <c r="K518" s="419"/>
      <c r="L518" s="419"/>
      <c r="M518" s="419"/>
      <c r="N518" s="426"/>
      <c r="O518" s="426"/>
      <c r="P518" s="426"/>
      <c r="Q518" s="426"/>
      <c r="R518" s="426"/>
      <c r="S518" s="426"/>
      <c r="T518" s="426"/>
      <c r="U518" s="419"/>
      <c r="V518" s="419"/>
      <c r="W518" s="419"/>
      <c r="X518" s="427"/>
      <c r="Y518" s="427"/>
      <c r="Z518" s="427"/>
      <c r="AA518" s="427"/>
      <c r="AB518" s="427"/>
      <c r="AC518" s="427"/>
      <c r="AD518" s="427"/>
      <c r="AE518" s="427"/>
      <c r="AF518" s="427"/>
      <c r="AG518" s="427"/>
      <c r="AH518" s="427"/>
      <c r="AI518" s="428"/>
      <c r="AJ518" s="428"/>
      <c r="AK518" s="428"/>
      <c r="AL518" s="428"/>
      <c r="AM518" s="428"/>
      <c r="AN518" s="428"/>
      <c r="AO518" s="428"/>
      <c r="AP518" s="428"/>
      <c r="AQ518" s="419"/>
      <c r="AR518" s="419"/>
      <c r="AS518" s="419"/>
      <c r="AT518" s="419"/>
      <c r="AU518" s="419"/>
      <c r="AV518" s="419"/>
      <c r="AW518" s="419"/>
      <c r="AX518" s="419"/>
      <c r="AY518" s="419"/>
      <c r="AZ518" s="419"/>
      <c r="BA518" s="419"/>
      <c r="BB518" s="419"/>
      <c r="BC518" s="419"/>
      <c r="BD518" s="419"/>
      <c r="BE518" s="419"/>
      <c r="BF518" s="419"/>
      <c r="BG518" s="419"/>
      <c r="BH518" s="419"/>
      <c r="BI518" s="419"/>
      <c r="BJ518" s="419"/>
      <c r="BK518" s="419"/>
      <c r="BL518" s="419"/>
      <c r="BM518" s="419"/>
      <c r="BN518" s="419"/>
      <c r="BO518" s="419"/>
      <c r="BP518" s="419"/>
      <c r="BQ518" s="419"/>
      <c r="BR518" s="419"/>
      <c r="BS518" s="419"/>
      <c r="BT518" s="419"/>
      <c r="BU518" s="419"/>
      <c r="BV518" s="419"/>
      <c r="BW518" s="419"/>
      <c r="BX518" s="419"/>
      <c r="BY518" s="419"/>
      <c r="BZ518" s="419"/>
      <c r="CA518" s="419"/>
      <c r="CB518" s="419"/>
      <c r="CC518" s="419"/>
      <c r="CD518" s="419"/>
      <c r="CE518" s="419"/>
      <c r="CF518" s="419"/>
      <c r="CG518" s="419"/>
      <c r="CH518" s="419"/>
      <c r="CI518" s="419"/>
      <c r="CJ518" s="419"/>
      <c r="CK518" s="419"/>
      <c r="CL518" s="419"/>
      <c r="CM518" s="419"/>
      <c r="CN518" s="419"/>
      <c r="CO518" s="419"/>
      <c r="CP518" s="419"/>
      <c r="CQ518" s="419"/>
      <c r="CR518" s="419"/>
      <c r="CS518" s="419"/>
    </row>
    <row r="519" spans="1:97">
      <c r="A519" s="419"/>
      <c r="B519" s="419"/>
      <c r="C519" s="419"/>
      <c r="D519" s="419"/>
      <c r="E519" s="419"/>
      <c r="F519" s="419"/>
      <c r="G519" s="419"/>
      <c r="H519" s="419"/>
      <c r="I519" s="419"/>
      <c r="J519" s="419"/>
      <c r="K519" s="419"/>
      <c r="L519" s="419"/>
      <c r="M519" s="419"/>
      <c r="N519" s="426"/>
      <c r="O519" s="426"/>
      <c r="P519" s="426"/>
      <c r="Q519" s="426"/>
      <c r="R519" s="426"/>
      <c r="S519" s="426"/>
      <c r="T519" s="426"/>
      <c r="U519" s="419"/>
      <c r="V519" s="419"/>
      <c r="W519" s="419"/>
      <c r="X519" s="427"/>
      <c r="Y519" s="427"/>
      <c r="Z519" s="427"/>
      <c r="AA519" s="427"/>
      <c r="AB519" s="427"/>
      <c r="AC519" s="427"/>
      <c r="AD519" s="427"/>
      <c r="AE519" s="427"/>
      <c r="AF519" s="427"/>
      <c r="AG519" s="427"/>
      <c r="AH519" s="427"/>
      <c r="AI519" s="428"/>
      <c r="AJ519" s="428"/>
      <c r="AK519" s="428"/>
      <c r="AL519" s="428"/>
      <c r="AM519" s="428"/>
      <c r="AN519" s="428"/>
      <c r="AO519" s="428"/>
      <c r="AP519" s="428"/>
      <c r="AQ519" s="419"/>
      <c r="AR519" s="419"/>
      <c r="AS519" s="419"/>
      <c r="AT519" s="419"/>
      <c r="AU519" s="419"/>
      <c r="AV519" s="419"/>
      <c r="AW519" s="419"/>
      <c r="AX519" s="419"/>
      <c r="AY519" s="419"/>
      <c r="AZ519" s="419"/>
      <c r="BA519" s="419"/>
      <c r="BB519" s="419"/>
      <c r="BC519" s="419"/>
      <c r="BD519" s="419"/>
      <c r="BE519" s="419"/>
      <c r="BF519" s="419"/>
      <c r="BG519" s="419"/>
      <c r="BH519" s="419"/>
      <c r="BI519" s="419"/>
      <c r="BJ519" s="419"/>
      <c r="BK519" s="419"/>
      <c r="BL519" s="419"/>
      <c r="BM519" s="419"/>
      <c r="BN519" s="419"/>
      <c r="BO519" s="419"/>
      <c r="BP519" s="419"/>
      <c r="BQ519" s="419"/>
      <c r="BR519" s="419"/>
      <c r="BS519" s="419"/>
      <c r="BT519" s="419"/>
      <c r="BU519" s="419"/>
      <c r="BV519" s="419"/>
      <c r="BW519" s="419"/>
      <c r="BX519" s="419"/>
      <c r="BY519" s="419"/>
      <c r="BZ519" s="419"/>
      <c r="CA519" s="419"/>
      <c r="CB519" s="419"/>
      <c r="CC519" s="419"/>
      <c r="CD519" s="419"/>
      <c r="CE519" s="419"/>
      <c r="CF519" s="419"/>
      <c r="CG519" s="419"/>
      <c r="CH519" s="419"/>
      <c r="CI519" s="419"/>
      <c r="CJ519" s="419"/>
      <c r="CK519" s="419"/>
      <c r="CL519" s="419"/>
      <c r="CM519" s="419"/>
      <c r="CN519" s="419"/>
      <c r="CO519" s="419"/>
      <c r="CP519" s="419"/>
      <c r="CQ519" s="419"/>
      <c r="CR519" s="419"/>
      <c r="CS519" s="419"/>
    </row>
    <row r="520" spans="1:97">
      <c r="A520" s="419"/>
      <c r="B520" s="419"/>
      <c r="C520" s="419"/>
      <c r="D520" s="419"/>
      <c r="E520" s="419"/>
      <c r="F520" s="419"/>
      <c r="G520" s="419"/>
      <c r="H520" s="419"/>
      <c r="I520" s="419"/>
      <c r="J520" s="419"/>
      <c r="K520" s="419"/>
      <c r="L520" s="419"/>
      <c r="M520" s="419"/>
      <c r="N520" s="426"/>
      <c r="O520" s="426"/>
      <c r="P520" s="426"/>
      <c r="Q520" s="426"/>
      <c r="R520" s="426"/>
      <c r="S520" s="426"/>
      <c r="T520" s="426"/>
      <c r="U520" s="419"/>
      <c r="V520" s="419"/>
      <c r="W520" s="419"/>
      <c r="X520" s="427"/>
      <c r="Y520" s="427"/>
      <c r="Z520" s="427"/>
      <c r="AA520" s="427"/>
      <c r="AB520" s="427"/>
      <c r="AC520" s="427"/>
      <c r="AD520" s="427"/>
      <c r="AE520" s="427"/>
      <c r="AF520" s="427"/>
      <c r="AG520" s="427"/>
      <c r="AH520" s="427"/>
      <c r="AI520" s="428"/>
      <c r="AJ520" s="428"/>
      <c r="AK520" s="428"/>
      <c r="AL520" s="428"/>
      <c r="AM520" s="428"/>
      <c r="AN520" s="428"/>
      <c r="AO520" s="428"/>
      <c r="AP520" s="428"/>
      <c r="AQ520" s="419"/>
      <c r="AR520" s="419"/>
      <c r="AS520" s="419"/>
      <c r="AT520" s="419"/>
      <c r="AU520" s="419"/>
      <c r="AV520" s="419"/>
      <c r="AW520" s="419"/>
      <c r="AX520" s="419"/>
      <c r="AY520" s="419"/>
      <c r="AZ520" s="419"/>
      <c r="BA520" s="419"/>
      <c r="BB520" s="419"/>
      <c r="BC520" s="419"/>
      <c r="BD520" s="419"/>
      <c r="BE520" s="419"/>
      <c r="BF520" s="419"/>
      <c r="BG520" s="419"/>
      <c r="BH520" s="419"/>
      <c r="BI520" s="419"/>
      <c r="BJ520" s="419"/>
      <c r="BK520" s="419"/>
      <c r="BL520" s="419"/>
      <c r="BM520" s="419"/>
      <c r="BN520" s="419"/>
      <c r="BO520" s="419"/>
      <c r="BP520" s="419"/>
      <c r="BQ520" s="419"/>
      <c r="BR520" s="419"/>
      <c r="BS520" s="419"/>
      <c r="BT520" s="419"/>
      <c r="BU520" s="419"/>
      <c r="BV520" s="419"/>
      <c r="BW520" s="419"/>
      <c r="BX520" s="419"/>
      <c r="BY520" s="419"/>
      <c r="BZ520" s="419"/>
      <c r="CA520" s="419"/>
      <c r="CB520" s="419"/>
      <c r="CC520" s="419"/>
      <c r="CD520" s="419"/>
      <c r="CE520" s="419"/>
      <c r="CF520" s="419"/>
      <c r="CG520" s="419"/>
      <c r="CH520" s="419"/>
      <c r="CI520" s="419"/>
      <c r="CJ520" s="419"/>
      <c r="CK520" s="419"/>
      <c r="CL520" s="419"/>
      <c r="CM520" s="419"/>
      <c r="CN520" s="419"/>
      <c r="CO520" s="419"/>
      <c r="CP520" s="419"/>
      <c r="CQ520" s="419"/>
      <c r="CR520" s="419"/>
      <c r="CS520" s="419"/>
    </row>
    <row r="521" spans="1:97">
      <c r="A521" s="419"/>
      <c r="B521" s="419"/>
      <c r="C521" s="419"/>
      <c r="D521" s="419"/>
      <c r="E521" s="419"/>
      <c r="F521" s="419"/>
      <c r="G521" s="419"/>
      <c r="H521" s="419"/>
      <c r="I521" s="419"/>
      <c r="J521" s="419"/>
      <c r="K521" s="419"/>
      <c r="L521" s="419"/>
      <c r="M521" s="419"/>
      <c r="N521" s="426"/>
      <c r="O521" s="426"/>
      <c r="P521" s="426"/>
      <c r="Q521" s="426"/>
      <c r="R521" s="426"/>
      <c r="S521" s="426"/>
      <c r="T521" s="426"/>
      <c r="U521" s="419"/>
      <c r="V521" s="419"/>
      <c r="W521" s="419"/>
      <c r="X521" s="427"/>
      <c r="Y521" s="427"/>
      <c r="Z521" s="427"/>
      <c r="AA521" s="427"/>
      <c r="AB521" s="427"/>
      <c r="AC521" s="427"/>
      <c r="AD521" s="427"/>
      <c r="AE521" s="427"/>
      <c r="AF521" s="427"/>
      <c r="AG521" s="427"/>
      <c r="AH521" s="427"/>
      <c r="AI521" s="428"/>
      <c r="AJ521" s="428"/>
      <c r="AK521" s="428"/>
      <c r="AL521" s="428"/>
      <c r="AM521" s="428"/>
      <c r="AN521" s="428"/>
      <c r="AO521" s="428"/>
      <c r="AP521" s="428"/>
      <c r="AQ521" s="419"/>
      <c r="AR521" s="419"/>
      <c r="AS521" s="419"/>
      <c r="AT521" s="419"/>
      <c r="AU521" s="419"/>
      <c r="AV521" s="419"/>
      <c r="AW521" s="419"/>
      <c r="AX521" s="419"/>
      <c r="AY521" s="419"/>
      <c r="AZ521" s="419"/>
      <c r="BA521" s="419"/>
      <c r="BB521" s="419"/>
      <c r="BC521" s="419"/>
      <c r="BD521" s="419"/>
      <c r="BE521" s="419"/>
      <c r="BF521" s="419"/>
      <c r="BG521" s="419"/>
      <c r="BH521" s="419"/>
      <c r="BI521" s="419"/>
      <c r="BJ521" s="419"/>
      <c r="BK521" s="419"/>
      <c r="BL521" s="419"/>
      <c r="BM521" s="419"/>
      <c r="BN521" s="419"/>
      <c r="BO521" s="419"/>
      <c r="BP521" s="419"/>
      <c r="BQ521" s="419"/>
      <c r="BR521" s="419"/>
      <c r="BS521" s="419"/>
      <c r="BT521" s="419"/>
      <c r="BU521" s="419"/>
      <c r="BV521" s="419"/>
      <c r="BW521" s="419"/>
      <c r="BX521" s="419"/>
      <c r="BY521" s="419"/>
      <c r="BZ521" s="419"/>
      <c r="CA521" s="419"/>
      <c r="CB521" s="419"/>
      <c r="CC521" s="419"/>
      <c r="CD521" s="419"/>
      <c r="CE521" s="419"/>
      <c r="CF521" s="419"/>
      <c r="CG521" s="419"/>
      <c r="CH521" s="419"/>
      <c r="CI521" s="419"/>
      <c r="CJ521" s="419"/>
      <c r="CK521" s="419"/>
      <c r="CL521" s="419"/>
      <c r="CM521" s="419"/>
      <c r="CN521" s="419"/>
      <c r="CO521" s="419"/>
      <c r="CP521" s="419"/>
      <c r="CQ521" s="419"/>
      <c r="CR521" s="419"/>
      <c r="CS521" s="419"/>
    </row>
    <row r="522" spans="1:97">
      <c r="A522" s="419"/>
      <c r="B522" s="419"/>
      <c r="C522" s="419"/>
      <c r="D522" s="419"/>
      <c r="E522" s="419"/>
      <c r="F522" s="419"/>
      <c r="G522" s="419"/>
      <c r="H522" s="419"/>
      <c r="I522" s="419"/>
      <c r="J522" s="419"/>
      <c r="K522" s="419"/>
      <c r="L522" s="419"/>
      <c r="M522" s="419"/>
      <c r="N522" s="426"/>
      <c r="O522" s="426"/>
      <c r="P522" s="426"/>
      <c r="Q522" s="426"/>
      <c r="R522" s="426"/>
      <c r="S522" s="426"/>
      <c r="T522" s="426"/>
      <c r="U522" s="419"/>
      <c r="V522" s="419"/>
      <c r="W522" s="419"/>
      <c r="X522" s="427"/>
      <c r="Y522" s="427"/>
      <c r="Z522" s="427"/>
      <c r="AA522" s="427"/>
      <c r="AB522" s="427"/>
      <c r="AC522" s="427"/>
      <c r="AD522" s="427"/>
      <c r="AE522" s="427"/>
      <c r="AF522" s="427"/>
      <c r="AG522" s="427"/>
      <c r="AH522" s="427"/>
      <c r="AI522" s="428"/>
      <c r="AJ522" s="428"/>
      <c r="AK522" s="428"/>
      <c r="AL522" s="428"/>
      <c r="AM522" s="428"/>
      <c r="AN522" s="428"/>
      <c r="AO522" s="428"/>
      <c r="AP522" s="428"/>
      <c r="AQ522" s="419"/>
      <c r="AR522" s="419"/>
      <c r="AS522" s="419"/>
      <c r="AT522" s="419"/>
      <c r="AU522" s="419"/>
      <c r="AV522" s="419"/>
      <c r="AW522" s="419"/>
      <c r="AX522" s="419"/>
      <c r="AY522" s="419"/>
      <c r="AZ522" s="419"/>
      <c r="BA522" s="419"/>
      <c r="BB522" s="419"/>
      <c r="BC522" s="419"/>
      <c r="BD522" s="419"/>
      <c r="BE522" s="419"/>
      <c r="BF522" s="419"/>
      <c r="BG522" s="419"/>
      <c r="BH522" s="419"/>
      <c r="BI522" s="419"/>
      <c r="BJ522" s="419"/>
      <c r="BK522" s="419"/>
      <c r="BL522" s="419"/>
      <c r="BM522" s="419"/>
      <c r="BN522" s="419"/>
      <c r="BO522" s="419"/>
      <c r="BP522" s="419"/>
      <c r="BQ522" s="419"/>
      <c r="BR522" s="419"/>
      <c r="BS522" s="419"/>
      <c r="BT522" s="419"/>
      <c r="BU522" s="419"/>
      <c r="BV522" s="419"/>
      <c r="BW522" s="419"/>
      <c r="BX522" s="419"/>
      <c r="BY522" s="419"/>
      <c r="BZ522" s="419"/>
      <c r="CA522" s="419"/>
      <c r="CB522" s="419"/>
      <c r="CC522" s="419"/>
      <c r="CD522" s="419"/>
      <c r="CE522" s="419"/>
      <c r="CF522" s="419"/>
      <c r="CG522" s="419"/>
      <c r="CH522" s="419"/>
      <c r="CI522" s="419"/>
      <c r="CJ522" s="419"/>
      <c r="CK522" s="419"/>
      <c r="CL522" s="419"/>
      <c r="CM522" s="419"/>
      <c r="CN522" s="419"/>
      <c r="CO522" s="419"/>
      <c r="CP522" s="419"/>
      <c r="CQ522" s="419"/>
      <c r="CR522" s="419"/>
      <c r="CS522" s="419"/>
    </row>
    <row r="523" spans="1:97">
      <c r="A523" s="419"/>
      <c r="B523" s="419"/>
      <c r="C523" s="419"/>
      <c r="D523" s="419"/>
      <c r="E523" s="419"/>
      <c r="F523" s="419"/>
      <c r="G523" s="419"/>
      <c r="H523" s="419"/>
      <c r="I523" s="419"/>
      <c r="J523" s="419"/>
      <c r="K523" s="419"/>
      <c r="L523" s="419"/>
      <c r="M523" s="419"/>
      <c r="N523" s="426"/>
      <c r="O523" s="426"/>
      <c r="P523" s="426"/>
      <c r="Q523" s="426"/>
      <c r="R523" s="426"/>
      <c r="S523" s="426"/>
      <c r="T523" s="426"/>
      <c r="U523" s="419"/>
      <c r="V523" s="419"/>
      <c r="W523" s="419"/>
      <c r="X523" s="427"/>
      <c r="Y523" s="427"/>
      <c r="Z523" s="427"/>
      <c r="AA523" s="427"/>
      <c r="AB523" s="427"/>
      <c r="AC523" s="427"/>
      <c r="AD523" s="427"/>
      <c r="AE523" s="427"/>
      <c r="AF523" s="427"/>
      <c r="AG523" s="427"/>
      <c r="AH523" s="427"/>
      <c r="AI523" s="428"/>
      <c r="AJ523" s="428"/>
      <c r="AK523" s="428"/>
      <c r="AL523" s="428"/>
      <c r="AM523" s="428"/>
      <c r="AN523" s="428"/>
      <c r="AO523" s="428"/>
      <c r="AP523" s="428"/>
      <c r="AQ523" s="419"/>
      <c r="AR523" s="419"/>
      <c r="AS523" s="419"/>
      <c r="AT523" s="419"/>
      <c r="AU523" s="419"/>
      <c r="AV523" s="419"/>
      <c r="AW523" s="419"/>
      <c r="AX523" s="419"/>
      <c r="AY523" s="419"/>
      <c r="AZ523" s="419"/>
      <c r="BA523" s="419"/>
      <c r="BB523" s="419"/>
      <c r="BC523" s="419"/>
      <c r="BD523" s="419"/>
      <c r="BE523" s="419"/>
      <c r="BF523" s="419"/>
      <c r="BG523" s="419"/>
      <c r="BH523" s="419"/>
      <c r="BI523" s="419"/>
      <c r="BJ523" s="419"/>
      <c r="BK523" s="419"/>
      <c r="BL523" s="419"/>
      <c r="BM523" s="419"/>
      <c r="BN523" s="419"/>
      <c r="BO523" s="419"/>
      <c r="BP523" s="419"/>
      <c r="BQ523" s="419"/>
      <c r="BR523" s="419"/>
      <c r="BS523" s="419"/>
      <c r="BT523" s="419"/>
      <c r="BU523" s="419"/>
      <c r="BV523" s="419"/>
      <c r="BW523" s="419"/>
      <c r="BX523" s="419"/>
      <c r="BY523" s="419"/>
      <c r="BZ523" s="419"/>
      <c r="CA523" s="419"/>
      <c r="CB523" s="419"/>
      <c r="CC523" s="419"/>
      <c r="CD523" s="419"/>
      <c r="CE523" s="419"/>
      <c r="CF523" s="419"/>
      <c r="CG523" s="419"/>
      <c r="CH523" s="419"/>
      <c r="CI523" s="419"/>
      <c r="CJ523" s="419"/>
      <c r="CK523" s="419"/>
      <c r="CL523" s="419"/>
      <c r="CM523" s="419"/>
      <c r="CN523" s="419"/>
      <c r="CO523" s="419"/>
      <c r="CP523" s="419"/>
      <c r="CQ523" s="419"/>
      <c r="CR523" s="419"/>
      <c r="CS523" s="419"/>
    </row>
    <row r="524" spans="1:97">
      <c r="A524" s="419"/>
      <c r="B524" s="419"/>
      <c r="C524" s="419"/>
      <c r="D524" s="419"/>
      <c r="E524" s="419"/>
      <c r="F524" s="419"/>
      <c r="G524" s="419"/>
      <c r="H524" s="419"/>
      <c r="I524" s="419"/>
      <c r="J524" s="419"/>
      <c r="K524" s="419"/>
      <c r="L524" s="419"/>
      <c r="M524" s="419"/>
      <c r="N524" s="426"/>
      <c r="O524" s="426"/>
      <c r="P524" s="426"/>
      <c r="Q524" s="426"/>
      <c r="R524" s="426"/>
      <c r="S524" s="426"/>
      <c r="T524" s="426"/>
      <c r="U524" s="419"/>
      <c r="V524" s="419"/>
      <c r="W524" s="419"/>
      <c r="X524" s="427"/>
      <c r="Y524" s="427"/>
      <c r="Z524" s="427"/>
      <c r="AA524" s="427"/>
      <c r="AB524" s="427"/>
      <c r="AC524" s="427"/>
      <c r="AD524" s="427"/>
      <c r="AE524" s="427"/>
      <c r="AF524" s="427"/>
      <c r="AG524" s="427"/>
      <c r="AH524" s="427"/>
      <c r="AI524" s="428"/>
      <c r="AJ524" s="428"/>
      <c r="AK524" s="428"/>
      <c r="AL524" s="428"/>
      <c r="AM524" s="428"/>
      <c r="AN524" s="428"/>
      <c r="AO524" s="428"/>
      <c r="AP524" s="428"/>
      <c r="AQ524" s="419"/>
      <c r="AR524" s="419"/>
      <c r="AS524" s="419"/>
      <c r="AT524" s="419"/>
      <c r="AU524" s="419"/>
      <c r="AV524" s="419"/>
      <c r="AW524" s="419"/>
      <c r="AX524" s="419"/>
      <c r="AY524" s="419"/>
      <c r="AZ524" s="419"/>
      <c r="BA524" s="419"/>
      <c r="BB524" s="419"/>
      <c r="BC524" s="419"/>
      <c r="BD524" s="419"/>
      <c r="BE524" s="419"/>
      <c r="BF524" s="419"/>
      <c r="BG524" s="419"/>
      <c r="BH524" s="419"/>
      <c r="BI524" s="419"/>
      <c r="BJ524" s="419"/>
      <c r="BK524" s="419"/>
      <c r="BL524" s="419"/>
      <c r="BM524" s="419"/>
      <c r="BN524" s="419"/>
      <c r="BO524" s="419"/>
      <c r="BP524" s="419"/>
      <c r="BQ524" s="419"/>
      <c r="BR524" s="419"/>
      <c r="BS524" s="419"/>
      <c r="BT524" s="419"/>
      <c r="BU524" s="419"/>
      <c r="BV524" s="419"/>
      <c r="BW524" s="419"/>
      <c r="BX524" s="419"/>
      <c r="BY524" s="419"/>
      <c r="BZ524" s="419"/>
      <c r="CA524" s="419"/>
      <c r="CB524" s="419"/>
      <c r="CC524" s="419"/>
      <c r="CD524" s="419"/>
      <c r="CE524" s="419"/>
      <c r="CF524" s="419"/>
      <c r="CG524" s="419"/>
      <c r="CH524" s="419"/>
      <c r="CI524" s="419"/>
      <c r="CJ524" s="419"/>
      <c r="CK524" s="419"/>
      <c r="CL524" s="419"/>
      <c r="CM524" s="419"/>
      <c r="CN524" s="419"/>
      <c r="CO524" s="419"/>
      <c r="CP524" s="419"/>
      <c r="CQ524" s="419"/>
      <c r="CR524" s="419"/>
      <c r="CS524" s="419"/>
    </row>
    <row r="525" spans="1:97">
      <c r="A525" s="419"/>
      <c r="B525" s="419"/>
      <c r="C525" s="419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26"/>
      <c r="O525" s="426"/>
      <c r="P525" s="426"/>
      <c r="Q525" s="426"/>
      <c r="R525" s="426"/>
      <c r="S525" s="426"/>
      <c r="T525" s="426"/>
      <c r="U525" s="419"/>
      <c r="V525" s="419"/>
      <c r="W525" s="419"/>
      <c r="X525" s="427"/>
      <c r="Y525" s="427"/>
      <c r="Z525" s="427"/>
      <c r="AA525" s="427"/>
      <c r="AB525" s="427"/>
      <c r="AC525" s="427"/>
      <c r="AD525" s="427"/>
      <c r="AE525" s="427"/>
      <c r="AF525" s="427"/>
      <c r="AG525" s="427"/>
      <c r="AH525" s="427"/>
      <c r="AI525" s="428"/>
      <c r="AJ525" s="428"/>
      <c r="AK525" s="428"/>
      <c r="AL525" s="428"/>
      <c r="AM525" s="428"/>
      <c r="AN525" s="428"/>
      <c r="AO525" s="428"/>
      <c r="AP525" s="428"/>
      <c r="AQ525" s="419"/>
      <c r="AR525" s="419"/>
      <c r="AS525" s="419"/>
      <c r="AT525" s="419"/>
      <c r="AU525" s="419"/>
      <c r="AV525" s="419"/>
      <c r="AW525" s="419"/>
      <c r="AX525" s="419"/>
      <c r="AY525" s="419"/>
      <c r="AZ525" s="419"/>
      <c r="BA525" s="419"/>
      <c r="BB525" s="419"/>
      <c r="BC525" s="419"/>
      <c r="BD525" s="419"/>
      <c r="BE525" s="419"/>
      <c r="BF525" s="419"/>
      <c r="BG525" s="419"/>
      <c r="BH525" s="419"/>
      <c r="BI525" s="419"/>
      <c r="BJ525" s="419"/>
      <c r="BK525" s="419"/>
      <c r="BL525" s="419"/>
      <c r="BM525" s="419"/>
      <c r="BN525" s="419"/>
      <c r="BO525" s="419"/>
      <c r="BP525" s="419"/>
      <c r="BQ525" s="419"/>
      <c r="BR525" s="419"/>
      <c r="BS525" s="419"/>
      <c r="BT525" s="419"/>
      <c r="BU525" s="419"/>
      <c r="BV525" s="419"/>
      <c r="BW525" s="419"/>
      <c r="BX525" s="419"/>
      <c r="BY525" s="419"/>
      <c r="BZ525" s="419"/>
      <c r="CA525" s="419"/>
      <c r="CB525" s="419"/>
      <c r="CC525" s="419"/>
      <c r="CD525" s="419"/>
      <c r="CE525" s="419"/>
      <c r="CF525" s="419"/>
      <c r="CG525" s="419"/>
      <c r="CH525" s="419"/>
      <c r="CI525" s="419"/>
      <c r="CJ525" s="419"/>
      <c r="CK525" s="419"/>
      <c r="CL525" s="419"/>
      <c r="CM525" s="419"/>
      <c r="CN525" s="419"/>
      <c r="CO525" s="419"/>
      <c r="CP525" s="419"/>
      <c r="CQ525" s="419"/>
      <c r="CR525" s="419"/>
      <c r="CS525" s="419"/>
    </row>
    <row r="526" spans="1:97">
      <c r="A526" s="419"/>
      <c r="B526" s="419"/>
      <c r="C526" s="419"/>
      <c r="D526" s="419"/>
      <c r="E526" s="419"/>
      <c r="F526" s="419"/>
      <c r="G526" s="419"/>
      <c r="H526" s="419"/>
      <c r="I526" s="419"/>
      <c r="J526" s="419"/>
      <c r="K526" s="419"/>
      <c r="L526" s="419"/>
      <c r="M526" s="419"/>
      <c r="N526" s="426"/>
      <c r="O526" s="426"/>
      <c r="P526" s="426"/>
      <c r="Q526" s="426"/>
      <c r="R526" s="426"/>
      <c r="S526" s="426"/>
      <c r="T526" s="426"/>
      <c r="U526" s="419"/>
      <c r="V526" s="419"/>
      <c r="W526" s="419"/>
      <c r="X526" s="427"/>
      <c r="Y526" s="427"/>
      <c r="Z526" s="427"/>
      <c r="AA526" s="427"/>
      <c r="AB526" s="427"/>
      <c r="AC526" s="427"/>
      <c r="AD526" s="427"/>
      <c r="AE526" s="427"/>
      <c r="AF526" s="427"/>
      <c r="AG526" s="427"/>
      <c r="AH526" s="427"/>
      <c r="AI526" s="428"/>
      <c r="AJ526" s="428"/>
      <c r="AK526" s="428"/>
      <c r="AL526" s="428"/>
      <c r="AM526" s="428"/>
      <c r="AN526" s="428"/>
      <c r="AO526" s="428"/>
      <c r="AP526" s="428"/>
      <c r="AQ526" s="419"/>
      <c r="AR526" s="419"/>
      <c r="AS526" s="419"/>
      <c r="AT526" s="419"/>
      <c r="AU526" s="419"/>
      <c r="AV526" s="419"/>
      <c r="AW526" s="419"/>
      <c r="AX526" s="419"/>
      <c r="AY526" s="419"/>
      <c r="AZ526" s="419"/>
      <c r="BA526" s="419"/>
      <c r="BB526" s="419"/>
      <c r="BC526" s="419"/>
      <c r="BD526" s="419"/>
      <c r="BE526" s="419"/>
      <c r="BF526" s="419"/>
      <c r="BG526" s="419"/>
      <c r="BH526" s="419"/>
      <c r="BI526" s="419"/>
      <c r="BJ526" s="419"/>
      <c r="BK526" s="419"/>
      <c r="BL526" s="419"/>
      <c r="BM526" s="419"/>
      <c r="BN526" s="419"/>
      <c r="BO526" s="419"/>
      <c r="BP526" s="419"/>
      <c r="BQ526" s="419"/>
      <c r="BR526" s="419"/>
      <c r="BS526" s="419"/>
      <c r="BT526" s="419"/>
      <c r="BU526" s="419"/>
      <c r="BV526" s="419"/>
      <c r="BW526" s="419"/>
      <c r="BX526" s="419"/>
      <c r="BY526" s="419"/>
      <c r="BZ526" s="419"/>
      <c r="CA526" s="419"/>
      <c r="CB526" s="419"/>
      <c r="CC526" s="419"/>
      <c r="CD526" s="419"/>
      <c r="CE526" s="419"/>
      <c r="CF526" s="419"/>
      <c r="CG526" s="419"/>
      <c r="CH526" s="419"/>
      <c r="CI526" s="419"/>
      <c r="CJ526" s="419"/>
      <c r="CK526" s="419"/>
      <c r="CL526" s="419"/>
      <c r="CM526" s="419"/>
      <c r="CN526" s="419"/>
      <c r="CO526" s="419"/>
      <c r="CP526" s="419"/>
      <c r="CQ526" s="419"/>
      <c r="CR526" s="419"/>
      <c r="CS526" s="419"/>
    </row>
    <row r="527" spans="1:97">
      <c r="A527" s="419"/>
      <c r="B527" s="419"/>
      <c r="C527" s="419"/>
      <c r="D527" s="419"/>
      <c r="E527" s="419"/>
      <c r="F527" s="419"/>
      <c r="G527" s="419"/>
      <c r="H527" s="419"/>
      <c r="I527" s="419"/>
      <c r="J527" s="419"/>
      <c r="K527" s="419"/>
      <c r="L527" s="419"/>
      <c r="M527" s="419"/>
      <c r="N527" s="426"/>
      <c r="O527" s="426"/>
      <c r="P527" s="426"/>
      <c r="Q527" s="426"/>
      <c r="R527" s="426"/>
      <c r="S527" s="426"/>
      <c r="T527" s="426"/>
      <c r="U527" s="419"/>
      <c r="V527" s="419"/>
      <c r="W527" s="419"/>
      <c r="X527" s="427"/>
      <c r="Y527" s="427"/>
      <c r="Z527" s="427"/>
      <c r="AA527" s="427"/>
      <c r="AB527" s="427"/>
      <c r="AC527" s="427"/>
      <c r="AD527" s="427"/>
      <c r="AE527" s="427"/>
      <c r="AF527" s="427"/>
      <c r="AG527" s="427"/>
      <c r="AH527" s="427"/>
      <c r="AI527" s="428"/>
      <c r="AJ527" s="428"/>
      <c r="AK527" s="428"/>
      <c r="AL527" s="428"/>
      <c r="AM527" s="428"/>
      <c r="AN527" s="428"/>
      <c r="AO527" s="428"/>
      <c r="AP527" s="428"/>
      <c r="AQ527" s="419"/>
      <c r="AR527" s="419"/>
      <c r="AS527" s="419"/>
      <c r="AT527" s="419"/>
      <c r="AU527" s="419"/>
      <c r="AV527" s="419"/>
      <c r="AW527" s="419"/>
      <c r="AX527" s="419"/>
      <c r="AY527" s="419"/>
      <c r="AZ527" s="419"/>
      <c r="BA527" s="419"/>
      <c r="BB527" s="419"/>
      <c r="BC527" s="419"/>
      <c r="BD527" s="419"/>
      <c r="BE527" s="419"/>
      <c r="BF527" s="419"/>
      <c r="BG527" s="419"/>
      <c r="BH527" s="419"/>
      <c r="BI527" s="419"/>
      <c r="BJ527" s="419"/>
      <c r="BK527" s="419"/>
      <c r="BL527" s="419"/>
      <c r="BM527" s="419"/>
      <c r="BN527" s="419"/>
      <c r="BO527" s="419"/>
      <c r="BP527" s="419"/>
      <c r="BQ527" s="419"/>
      <c r="BR527" s="419"/>
      <c r="BS527" s="419"/>
      <c r="BT527" s="419"/>
      <c r="BU527" s="419"/>
      <c r="BV527" s="419"/>
      <c r="BW527" s="419"/>
      <c r="BX527" s="419"/>
      <c r="BY527" s="419"/>
      <c r="BZ527" s="419"/>
      <c r="CA527" s="419"/>
      <c r="CB527" s="419"/>
      <c r="CC527" s="419"/>
      <c r="CD527" s="419"/>
      <c r="CE527" s="419"/>
      <c r="CF527" s="419"/>
      <c r="CG527" s="419"/>
      <c r="CH527" s="419"/>
      <c r="CI527" s="419"/>
      <c r="CJ527" s="419"/>
      <c r="CK527" s="419"/>
      <c r="CL527" s="419"/>
      <c r="CM527" s="419"/>
      <c r="CN527" s="419"/>
      <c r="CO527" s="419"/>
      <c r="CP527" s="419"/>
      <c r="CQ527" s="419"/>
      <c r="CR527" s="419"/>
      <c r="CS527" s="419"/>
    </row>
    <row r="528" spans="1:97">
      <c r="A528" s="419"/>
      <c r="B528" s="419"/>
      <c r="C528" s="419"/>
      <c r="D528" s="419"/>
      <c r="E528" s="419"/>
      <c r="F528" s="419"/>
      <c r="G528" s="419"/>
      <c r="H528" s="419"/>
      <c r="I528" s="419"/>
      <c r="J528" s="419"/>
      <c r="K528" s="419"/>
      <c r="L528" s="419"/>
      <c r="M528" s="419"/>
      <c r="N528" s="426"/>
      <c r="O528" s="426"/>
      <c r="P528" s="426"/>
      <c r="Q528" s="426"/>
      <c r="R528" s="426"/>
      <c r="S528" s="426"/>
      <c r="T528" s="426"/>
      <c r="U528" s="419"/>
      <c r="V528" s="419"/>
      <c r="W528" s="419"/>
      <c r="X528" s="427"/>
      <c r="Y528" s="427"/>
      <c r="Z528" s="427"/>
      <c r="AA528" s="427"/>
      <c r="AB528" s="427"/>
      <c r="AC528" s="427"/>
      <c r="AD528" s="427"/>
      <c r="AE528" s="427"/>
      <c r="AF528" s="427"/>
      <c r="AG528" s="427"/>
      <c r="AH528" s="427"/>
      <c r="AI528" s="428"/>
      <c r="AJ528" s="428"/>
      <c r="AK528" s="428"/>
      <c r="AL528" s="428"/>
      <c r="AM528" s="428"/>
      <c r="AN528" s="428"/>
      <c r="AO528" s="428"/>
      <c r="AP528" s="428"/>
      <c r="AQ528" s="419"/>
      <c r="AR528" s="419"/>
      <c r="AS528" s="419"/>
      <c r="AT528" s="419"/>
      <c r="AU528" s="419"/>
      <c r="AV528" s="419"/>
      <c r="AW528" s="419"/>
      <c r="AX528" s="419"/>
      <c r="AY528" s="419"/>
      <c r="AZ528" s="419"/>
      <c r="BA528" s="419"/>
      <c r="BB528" s="419"/>
      <c r="BC528" s="419"/>
      <c r="BD528" s="419"/>
      <c r="BE528" s="419"/>
      <c r="BF528" s="419"/>
      <c r="BG528" s="419"/>
      <c r="BH528" s="419"/>
      <c r="BI528" s="419"/>
      <c r="BJ528" s="419"/>
      <c r="BK528" s="419"/>
      <c r="BL528" s="419"/>
      <c r="BM528" s="419"/>
      <c r="BN528" s="419"/>
      <c r="BO528" s="419"/>
      <c r="BP528" s="419"/>
      <c r="BQ528" s="419"/>
      <c r="BR528" s="419"/>
      <c r="BS528" s="419"/>
      <c r="BT528" s="419"/>
      <c r="BU528" s="419"/>
      <c r="BV528" s="419"/>
      <c r="BW528" s="419"/>
      <c r="BX528" s="419"/>
      <c r="BY528" s="419"/>
      <c r="BZ528" s="419"/>
      <c r="CA528" s="419"/>
      <c r="CB528" s="419"/>
      <c r="CC528" s="419"/>
      <c r="CD528" s="419"/>
      <c r="CE528" s="419"/>
      <c r="CF528" s="419"/>
      <c r="CG528" s="419"/>
      <c r="CH528" s="419"/>
      <c r="CI528" s="419"/>
      <c r="CJ528" s="419"/>
      <c r="CK528" s="419"/>
      <c r="CL528" s="419"/>
      <c r="CM528" s="419"/>
      <c r="CN528" s="419"/>
      <c r="CO528" s="419"/>
      <c r="CP528" s="419"/>
      <c r="CQ528" s="419"/>
      <c r="CR528" s="419"/>
      <c r="CS528" s="419"/>
    </row>
    <row r="529" spans="1:97">
      <c r="A529" s="419"/>
      <c r="B529" s="419"/>
      <c r="C529" s="419"/>
      <c r="D529" s="419"/>
      <c r="E529" s="419"/>
      <c r="F529" s="419"/>
      <c r="G529" s="419"/>
      <c r="H529" s="419"/>
      <c r="I529" s="419"/>
      <c r="J529" s="419"/>
      <c r="K529" s="419"/>
      <c r="L529" s="419"/>
      <c r="M529" s="419"/>
      <c r="N529" s="426"/>
      <c r="O529" s="426"/>
      <c r="P529" s="426"/>
      <c r="Q529" s="426"/>
      <c r="R529" s="426"/>
      <c r="S529" s="426"/>
      <c r="T529" s="426"/>
      <c r="U529" s="419"/>
      <c r="V529" s="419"/>
      <c r="W529" s="419"/>
      <c r="X529" s="427"/>
      <c r="Y529" s="427"/>
      <c r="Z529" s="427"/>
      <c r="AA529" s="427"/>
      <c r="AB529" s="427"/>
      <c r="AC529" s="427"/>
      <c r="AD529" s="427"/>
      <c r="AE529" s="427"/>
      <c r="AF529" s="427"/>
      <c r="AG529" s="427"/>
      <c r="AH529" s="427"/>
      <c r="AI529" s="428"/>
      <c r="AJ529" s="428"/>
      <c r="AK529" s="428"/>
      <c r="AL529" s="428"/>
      <c r="AM529" s="428"/>
      <c r="AN529" s="428"/>
      <c r="AO529" s="428"/>
      <c r="AP529" s="428"/>
      <c r="AQ529" s="419"/>
      <c r="AR529" s="419"/>
      <c r="AS529" s="419"/>
      <c r="AT529" s="419"/>
      <c r="AU529" s="419"/>
      <c r="AV529" s="419"/>
      <c r="AW529" s="419"/>
      <c r="AX529" s="419"/>
      <c r="AY529" s="419"/>
      <c r="AZ529" s="419"/>
      <c r="BA529" s="419"/>
      <c r="BB529" s="419"/>
      <c r="BC529" s="419"/>
      <c r="BD529" s="419"/>
      <c r="BE529" s="419"/>
      <c r="BF529" s="419"/>
      <c r="BG529" s="419"/>
      <c r="BH529" s="419"/>
      <c r="BI529" s="419"/>
      <c r="BJ529" s="419"/>
      <c r="BK529" s="419"/>
      <c r="BL529" s="419"/>
      <c r="BM529" s="419"/>
      <c r="BN529" s="419"/>
      <c r="BO529" s="419"/>
      <c r="BP529" s="419"/>
      <c r="BQ529" s="419"/>
      <c r="BR529" s="419"/>
      <c r="BS529" s="419"/>
      <c r="BT529" s="419"/>
      <c r="BU529" s="419"/>
      <c r="BV529" s="419"/>
      <c r="BW529" s="419"/>
      <c r="BX529" s="419"/>
      <c r="BY529" s="419"/>
      <c r="BZ529" s="419"/>
      <c r="CA529" s="419"/>
      <c r="CB529" s="419"/>
      <c r="CC529" s="419"/>
      <c r="CD529" s="419"/>
      <c r="CE529" s="419"/>
      <c r="CF529" s="419"/>
      <c r="CG529" s="419"/>
      <c r="CH529" s="419"/>
      <c r="CI529" s="419"/>
      <c r="CJ529" s="419"/>
      <c r="CK529" s="419"/>
      <c r="CL529" s="419"/>
      <c r="CM529" s="419"/>
      <c r="CN529" s="419"/>
      <c r="CO529" s="419"/>
      <c r="CP529" s="419"/>
      <c r="CQ529" s="419"/>
      <c r="CR529" s="419"/>
      <c r="CS529" s="419"/>
    </row>
    <row r="530" spans="1:97">
      <c r="A530" s="419"/>
      <c r="B530" s="419"/>
      <c r="C530" s="419"/>
      <c r="D530" s="419"/>
      <c r="E530" s="419"/>
      <c r="F530" s="419"/>
      <c r="G530" s="419"/>
      <c r="H530" s="419"/>
      <c r="I530" s="419"/>
      <c r="J530" s="419"/>
      <c r="K530" s="419"/>
      <c r="L530" s="419"/>
      <c r="M530" s="419"/>
      <c r="N530" s="426"/>
      <c r="O530" s="426"/>
      <c r="P530" s="426"/>
      <c r="Q530" s="426"/>
      <c r="R530" s="426"/>
      <c r="S530" s="426"/>
      <c r="T530" s="426"/>
      <c r="U530" s="419"/>
      <c r="V530" s="419"/>
      <c r="W530" s="419"/>
      <c r="X530" s="427"/>
      <c r="Y530" s="427"/>
      <c r="Z530" s="427"/>
      <c r="AA530" s="427"/>
      <c r="AB530" s="427"/>
      <c r="AC530" s="427"/>
      <c r="AD530" s="427"/>
      <c r="AE530" s="427"/>
      <c r="AF530" s="427"/>
      <c r="AG530" s="427"/>
      <c r="AH530" s="427"/>
      <c r="AI530" s="428"/>
      <c r="AJ530" s="428"/>
      <c r="AK530" s="428"/>
      <c r="AL530" s="428"/>
      <c r="AM530" s="428"/>
      <c r="AN530" s="428"/>
      <c r="AO530" s="428"/>
      <c r="AP530" s="428"/>
      <c r="AQ530" s="419"/>
      <c r="AR530" s="419"/>
      <c r="AS530" s="419"/>
      <c r="AT530" s="419"/>
      <c r="AU530" s="419"/>
      <c r="AV530" s="419"/>
      <c r="AW530" s="419"/>
      <c r="AX530" s="419"/>
      <c r="AY530" s="419"/>
      <c r="AZ530" s="419"/>
      <c r="BA530" s="419"/>
      <c r="BB530" s="419"/>
      <c r="BC530" s="419"/>
      <c r="BD530" s="419"/>
      <c r="BE530" s="419"/>
      <c r="BF530" s="419"/>
      <c r="BG530" s="419"/>
      <c r="BH530" s="419"/>
      <c r="BI530" s="419"/>
      <c r="BJ530" s="419"/>
      <c r="BK530" s="419"/>
      <c r="BL530" s="419"/>
      <c r="BM530" s="419"/>
      <c r="BN530" s="419"/>
      <c r="BO530" s="419"/>
      <c r="BP530" s="419"/>
      <c r="BQ530" s="419"/>
      <c r="BR530" s="419"/>
      <c r="BS530" s="419"/>
      <c r="BT530" s="419"/>
      <c r="BU530" s="419"/>
      <c r="BV530" s="419"/>
      <c r="BW530" s="419"/>
      <c r="BX530" s="419"/>
      <c r="BY530" s="419"/>
      <c r="BZ530" s="419"/>
      <c r="CA530" s="419"/>
      <c r="CB530" s="419"/>
      <c r="CC530" s="419"/>
      <c r="CD530" s="419"/>
      <c r="CE530" s="419"/>
      <c r="CF530" s="419"/>
      <c r="CG530" s="419"/>
      <c r="CH530" s="419"/>
      <c r="CI530" s="419"/>
      <c r="CJ530" s="419"/>
      <c r="CK530" s="419"/>
      <c r="CL530" s="419"/>
      <c r="CM530" s="419"/>
      <c r="CN530" s="419"/>
      <c r="CO530" s="419"/>
      <c r="CP530" s="419"/>
      <c r="CQ530" s="419"/>
      <c r="CR530" s="419"/>
      <c r="CS530" s="419"/>
    </row>
    <row r="531" spans="1:97">
      <c r="A531" s="419"/>
      <c r="B531" s="419"/>
      <c r="C531" s="419"/>
      <c r="D531" s="419"/>
      <c r="E531" s="419"/>
      <c r="F531" s="419"/>
      <c r="G531" s="419"/>
      <c r="H531" s="419"/>
      <c r="I531" s="419"/>
      <c r="J531" s="419"/>
      <c r="K531" s="419"/>
      <c r="L531" s="419"/>
      <c r="M531" s="419"/>
      <c r="N531" s="426"/>
      <c r="O531" s="426"/>
      <c r="P531" s="426"/>
      <c r="Q531" s="426"/>
      <c r="R531" s="426"/>
      <c r="S531" s="426"/>
      <c r="T531" s="426"/>
      <c r="U531" s="419"/>
      <c r="V531" s="419"/>
      <c r="W531" s="419"/>
      <c r="X531" s="427"/>
      <c r="Y531" s="427"/>
      <c r="Z531" s="427"/>
      <c r="AA531" s="427"/>
      <c r="AB531" s="427"/>
      <c r="AC531" s="427"/>
      <c r="AD531" s="427"/>
      <c r="AE531" s="427"/>
      <c r="AF531" s="427"/>
      <c r="AG531" s="427"/>
      <c r="AH531" s="427"/>
      <c r="AI531" s="428"/>
      <c r="AJ531" s="428"/>
      <c r="AK531" s="428"/>
      <c r="AL531" s="428"/>
      <c r="AM531" s="428"/>
      <c r="AN531" s="428"/>
      <c r="AO531" s="428"/>
      <c r="AP531" s="428"/>
      <c r="AQ531" s="419"/>
      <c r="AR531" s="419"/>
      <c r="AS531" s="419"/>
      <c r="AT531" s="419"/>
      <c r="AU531" s="419"/>
      <c r="AV531" s="419"/>
      <c r="AW531" s="419"/>
      <c r="AX531" s="419"/>
      <c r="AY531" s="419"/>
      <c r="AZ531" s="419"/>
      <c r="BA531" s="419"/>
      <c r="BB531" s="419"/>
      <c r="BC531" s="419"/>
      <c r="BD531" s="419"/>
      <c r="BE531" s="419"/>
      <c r="BF531" s="419"/>
      <c r="BG531" s="419"/>
      <c r="BH531" s="419"/>
      <c r="BI531" s="419"/>
      <c r="BJ531" s="419"/>
      <c r="BK531" s="419"/>
      <c r="BL531" s="419"/>
      <c r="BM531" s="419"/>
      <c r="BN531" s="419"/>
      <c r="BO531" s="419"/>
      <c r="BP531" s="419"/>
      <c r="BQ531" s="419"/>
      <c r="BR531" s="419"/>
      <c r="BS531" s="419"/>
      <c r="BT531" s="419"/>
      <c r="BU531" s="419"/>
      <c r="BV531" s="419"/>
      <c r="BW531" s="419"/>
      <c r="BX531" s="419"/>
      <c r="BY531" s="419"/>
      <c r="BZ531" s="419"/>
      <c r="CA531" s="419"/>
      <c r="CB531" s="419"/>
      <c r="CC531" s="419"/>
      <c r="CD531" s="419"/>
      <c r="CE531" s="419"/>
      <c r="CF531" s="419"/>
      <c r="CG531" s="419"/>
      <c r="CH531" s="419"/>
      <c r="CI531" s="419"/>
      <c r="CJ531" s="419"/>
      <c r="CK531" s="419"/>
      <c r="CL531" s="419"/>
      <c r="CM531" s="419"/>
      <c r="CN531" s="419"/>
      <c r="CO531" s="419"/>
      <c r="CP531" s="419"/>
      <c r="CQ531" s="419"/>
      <c r="CR531" s="419"/>
      <c r="CS531" s="419"/>
    </row>
    <row r="532" spans="1:97">
      <c r="A532" s="419"/>
      <c r="B532" s="419"/>
      <c r="C532" s="419"/>
      <c r="D532" s="419"/>
      <c r="E532" s="419"/>
      <c r="F532" s="419"/>
      <c r="G532" s="419"/>
      <c r="H532" s="419"/>
      <c r="I532" s="419"/>
      <c r="J532" s="419"/>
      <c r="K532" s="419"/>
      <c r="L532" s="419"/>
      <c r="M532" s="419"/>
      <c r="N532" s="426"/>
      <c r="O532" s="426"/>
      <c r="P532" s="426"/>
      <c r="Q532" s="426"/>
      <c r="R532" s="426"/>
      <c r="S532" s="426"/>
      <c r="T532" s="426"/>
      <c r="U532" s="419"/>
      <c r="V532" s="419"/>
      <c r="W532" s="419"/>
      <c r="X532" s="427"/>
      <c r="Y532" s="427"/>
      <c r="Z532" s="427"/>
      <c r="AA532" s="427"/>
      <c r="AB532" s="427"/>
      <c r="AC532" s="427"/>
      <c r="AD532" s="427"/>
      <c r="AE532" s="427"/>
      <c r="AF532" s="427"/>
      <c r="AG532" s="427"/>
      <c r="AH532" s="427"/>
      <c r="AI532" s="428"/>
      <c r="AJ532" s="428"/>
      <c r="AK532" s="428"/>
      <c r="AL532" s="428"/>
      <c r="AM532" s="428"/>
      <c r="AN532" s="428"/>
      <c r="AO532" s="428"/>
      <c r="AP532" s="428"/>
      <c r="AQ532" s="419"/>
      <c r="AR532" s="419"/>
      <c r="AS532" s="419"/>
      <c r="AT532" s="419"/>
      <c r="AU532" s="419"/>
      <c r="AV532" s="419"/>
      <c r="AW532" s="419"/>
      <c r="AX532" s="419"/>
      <c r="AY532" s="419"/>
      <c r="AZ532" s="419"/>
      <c r="BA532" s="419"/>
      <c r="BB532" s="419"/>
      <c r="BC532" s="419"/>
      <c r="BD532" s="419"/>
      <c r="BE532" s="419"/>
      <c r="BF532" s="419"/>
      <c r="BG532" s="419"/>
      <c r="BH532" s="419"/>
      <c r="BI532" s="419"/>
      <c r="BJ532" s="419"/>
      <c r="BK532" s="419"/>
      <c r="BL532" s="419"/>
      <c r="BM532" s="419"/>
      <c r="BN532" s="419"/>
      <c r="BO532" s="419"/>
      <c r="BP532" s="419"/>
      <c r="BQ532" s="419"/>
      <c r="BR532" s="419"/>
      <c r="BS532" s="419"/>
      <c r="BT532" s="419"/>
      <c r="BU532" s="419"/>
      <c r="BV532" s="419"/>
      <c r="BW532" s="419"/>
      <c r="BX532" s="419"/>
      <c r="BY532" s="419"/>
      <c r="BZ532" s="419"/>
      <c r="CA532" s="419"/>
      <c r="CB532" s="419"/>
      <c r="CC532" s="419"/>
      <c r="CD532" s="419"/>
      <c r="CE532" s="419"/>
      <c r="CF532" s="419"/>
      <c r="CG532" s="419"/>
      <c r="CH532" s="419"/>
      <c r="CI532" s="419"/>
      <c r="CJ532" s="419"/>
      <c r="CK532" s="419"/>
      <c r="CL532" s="419"/>
      <c r="CM532" s="419"/>
      <c r="CN532" s="419"/>
      <c r="CO532" s="419"/>
      <c r="CP532" s="419"/>
      <c r="CQ532" s="419"/>
      <c r="CR532" s="419"/>
      <c r="CS532" s="419"/>
    </row>
    <row r="533" spans="1:97">
      <c r="A533" s="419"/>
      <c r="B533" s="419"/>
      <c r="C533" s="419"/>
      <c r="D533" s="419"/>
      <c r="E533" s="419"/>
      <c r="F533" s="419"/>
      <c r="G533" s="419"/>
      <c r="H533" s="419"/>
      <c r="I533" s="419"/>
      <c r="J533" s="419"/>
      <c r="K533" s="419"/>
      <c r="L533" s="419"/>
      <c r="M533" s="419"/>
      <c r="N533" s="426"/>
      <c r="O533" s="426"/>
      <c r="P533" s="426"/>
      <c r="Q533" s="426"/>
      <c r="R533" s="426"/>
      <c r="S533" s="426"/>
      <c r="T533" s="426"/>
      <c r="U533" s="419"/>
      <c r="V533" s="419"/>
      <c r="W533" s="419"/>
      <c r="X533" s="427"/>
      <c r="Y533" s="427"/>
      <c r="Z533" s="427"/>
      <c r="AA533" s="427"/>
      <c r="AB533" s="427"/>
      <c r="AC533" s="427"/>
      <c r="AD533" s="427"/>
      <c r="AE533" s="427"/>
      <c r="AF533" s="427"/>
      <c r="AG533" s="427"/>
      <c r="AH533" s="427"/>
      <c r="AI533" s="428"/>
      <c r="AJ533" s="428"/>
      <c r="AK533" s="428"/>
      <c r="AL533" s="428"/>
      <c r="AM533" s="428"/>
      <c r="AN533" s="428"/>
      <c r="AO533" s="428"/>
      <c r="AP533" s="428"/>
      <c r="AQ533" s="419"/>
      <c r="AR533" s="419"/>
      <c r="AS533" s="419"/>
      <c r="AT533" s="419"/>
      <c r="AU533" s="419"/>
      <c r="AV533" s="419"/>
      <c r="AW533" s="419"/>
      <c r="AX533" s="419"/>
      <c r="AY533" s="419"/>
      <c r="AZ533" s="419"/>
      <c r="BA533" s="419"/>
      <c r="BB533" s="419"/>
      <c r="BC533" s="419"/>
      <c r="BD533" s="419"/>
      <c r="BE533" s="419"/>
      <c r="BF533" s="419"/>
      <c r="BG533" s="419"/>
      <c r="BH533" s="419"/>
      <c r="BI533" s="419"/>
      <c r="BJ533" s="419"/>
      <c r="BK533" s="419"/>
      <c r="BL533" s="419"/>
      <c r="BM533" s="419"/>
      <c r="BN533" s="419"/>
      <c r="BO533" s="419"/>
      <c r="BP533" s="419"/>
      <c r="BQ533" s="419"/>
      <c r="BR533" s="419"/>
      <c r="BS533" s="419"/>
      <c r="BT533" s="419"/>
      <c r="BU533" s="419"/>
      <c r="BV533" s="419"/>
      <c r="BW533" s="419"/>
      <c r="BX533" s="419"/>
      <c r="BY533" s="419"/>
      <c r="BZ533" s="419"/>
      <c r="CA533" s="419"/>
      <c r="CB533" s="419"/>
      <c r="CC533" s="419"/>
      <c r="CD533" s="419"/>
      <c r="CE533" s="419"/>
      <c r="CF533" s="419"/>
      <c r="CG533" s="419"/>
      <c r="CH533" s="419"/>
      <c r="CI533" s="419"/>
      <c r="CJ533" s="419"/>
      <c r="CK533" s="419"/>
      <c r="CL533" s="419"/>
      <c r="CM533" s="419"/>
      <c r="CN533" s="419"/>
      <c r="CO533" s="419"/>
      <c r="CP533" s="419"/>
      <c r="CQ533" s="419"/>
      <c r="CR533" s="419"/>
      <c r="CS533" s="419"/>
    </row>
    <row r="534" spans="1:97">
      <c r="A534" s="419"/>
      <c r="B534" s="419"/>
      <c r="C534" s="419"/>
      <c r="D534" s="419"/>
      <c r="E534" s="419"/>
      <c r="F534" s="419"/>
      <c r="G534" s="419"/>
      <c r="H534" s="419"/>
      <c r="I534" s="419"/>
      <c r="J534" s="419"/>
      <c r="K534" s="419"/>
      <c r="L534" s="419"/>
      <c r="M534" s="419"/>
      <c r="N534" s="426"/>
      <c r="O534" s="426"/>
      <c r="P534" s="426"/>
      <c r="Q534" s="426"/>
      <c r="R534" s="426"/>
      <c r="S534" s="426"/>
      <c r="T534" s="426"/>
      <c r="U534" s="419"/>
      <c r="V534" s="419"/>
      <c r="W534" s="419"/>
      <c r="X534" s="427"/>
      <c r="Y534" s="427"/>
      <c r="Z534" s="427"/>
      <c r="AA534" s="427"/>
      <c r="AB534" s="427"/>
      <c r="AC534" s="427"/>
      <c r="AD534" s="427"/>
      <c r="AE534" s="427"/>
      <c r="AF534" s="427"/>
      <c r="AG534" s="427"/>
      <c r="AH534" s="427"/>
      <c r="AI534" s="428"/>
      <c r="AJ534" s="428"/>
      <c r="AK534" s="428"/>
      <c r="AL534" s="428"/>
      <c r="AM534" s="428"/>
      <c r="AN534" s="428"/>
      <c r="AO534" s="428"/>
      <c r="AP534" s="428"/>
      <c r="AQ534" s="419"/>
      <c r="AR534" s="419"/>
      <c r="AS534" s="419"/>
      <c r="AT534" s="419"/>
      <c r="AU534" s="419"/>
      <c r="AV534" s="419"/>
      <c r="AW534" s="419"/>
      <c r="AX534" s="419"/>
      <c r="AY534" s="419"/>
      <c r="AZ534" s="419"/>
      <c r="BA534" s="419"/>
      <c r="BB534" s="419"/>
      <c r="BC534" s="419"/>
      <c r="BD534" s="419"/>
      <c r="BE534" s="419"/>
      <c r="BF534" s="419"/>
      <c r="BG534" s="419"/>
      <c r="BH534" s="419"/>
      <c r="BI534" s="419"/>
      <c r="BJ534" s="419"/>
      <c r="BK534" s="419"/>
      <c r="BL534" s="419"/>
      <c r="BM534" s="419"/>
      <c r="BN534" s="419"/>
      <c r="BO534" s="419"/>
      <c r="BP534" s="419"/>
      <c r="BQ534" s="419"/>
      <c r="BR534" s="419"/>
      <c r="BS534" s="419"/>
      <c r="BT534" s="419"/>
      <c r="BU534" s="419"/>
      <c r="BV534" s="419"/>
      <c r="BW534" s="419"/>
      <c r="BX534" s="419"/>
      <c r="BY534" s="419"/>
      <c r="BZ534" s="419"/>
      <c r="CA534" s="419"/>
      <c r="CB534" s="419"/>
      <c r="CC534" s="419"/>
      <c r="CD534" s="419"/>
      <c r="CE534" s="419"/>
      <c r="CF534" s="419"/>
      <c r="CG534" s="419"/>
      <c r="CH534" s="419"/>
      <c r="CI534" s="419"/>
      <c r="CJ534" s="419"/>
      <c r="CK534" s="419"/>
      <c r="CL534" s="419"/>
      <c r="CM534" s="419"/>
      <c r="CN534" s="419"/>
      <c r="CO534" s="419"/>
      <c r="CP534" s="419"/>
      <c r="CQ534" s="419"/>
      <c r="CR534" s="419"/>
      <c r="CS534" s="419"/>
    </row>
    <row r="535" spans="1:97">
      <c r="A535" s="419"/>
      <c r="B535" s="419"/>
      <c r="C535" s="419"/>
      <c r="D535" s="419"/>
      <c r="E535" s="419"/>
      <c r="F535" s="419"/>
      <c r="G535" s="419"/>
      <c r="H535" s="419"/>
      <c r="I535" s="419"/>
      <c r="J535" s="419"/>
      <c r="K535" s="419"/>
      <c r="L535" s="419"/>
      <c r="M535" s="419"/>
      <c r="N535" s="426"/>
      <c r="O535" s="426"/>
      <c r="P535" s="426"/>
      <c r="Q535" s="426"/>
      <c r="R535" s="426"/>
      <c r="S535" s="426"/>
      <c r="T535" s="426"/>
      <c r="U535" s="419"/>
      <c r="V535" s="419"/>
      <c r="W535" s="419"/>
      <c r="X535" s="427"/>
      <c r="Y535" s="427"/>
      <c r="Z535" s="427"/>
      <c r="AA535" s="427"/>
      <c r="AB535" s="427"/>
      <c r="AC535" s="427"/>
      <c r="AD535" s="427"/>
      <c r="AE535" s="427"/>
      <c r="AF535" s="427"/>
      <c r="AG535" s="427"/>
      <c r="AH535" s="427"/>
      <c r="AI535" s="428"/>
      <c r="AJ535" s="428"/>
      <c r="AK535" s="428"/>
      <c r="AL535" s="428"/>
      <c r="AM535" s="428"/>
      <c r="AN535" s="428"/>
      <c r="AO535" s="428"/>
      <c r="AP535" s="428"/>
      <c r="AQ535" s="419"/>
      <c r="AR535" s="419"/>
      <c r="AS535" s="419"/>
      <c r="AT535" s="419"/>
      <c r="AU535" s="419"/>
      <c r="AV535" s="419"/>
      <c r="AW535" s="419"/>
      <c r="AX535" s="419"/>
      <c r="AY535" s="419"/>
      <c r="AZ535" s="419"/>
      <c r="BA535" s="419"/>
      <c r="BB535" s="419"/>
      <c r="BC535" s="419"/>
      <c r="BD535" s="419"/>
      <c r="BE535" s="419"/>
      <c r="BF535" s="419"/>
      <c r="BG535" s="419"/>
      <c r="BH535" s="419"/>
      <c r="BI535" s="419"/>
      <c r="BJ535" s="419"/>
      <c r="BK535" s="419"/>
      <c r="BL535" s="419"/>
      <c r="BM535" s="419"/>
      <c r="BN535" s="419"/>
      <c r="BO535" s="419"/>
      <c r="BP535" s="419"/>
      <c r="BQ535" s="419"/>
      <c r="BR535" s="419"/>
      <c r="BS535" s="419"/>
      <c r="BT535" s="419"/>
      <c r="BU535" s="419"/>
      <c r="BV535" s="419"/>
      <c r="BW535" s="419"/>
      <c r="BX535" s="419"/>
      <c r="BY535" s="419"/>
      <c r="BZ535" s="419"/>
      <c r="CA535" s="419"/>
      <c r="CB535" s="419"/>
      <c r="CC535" s="419"/>
      <c r="CD535" s="419"/>
      <c r="CE535" s="419"/>
      <c r="CF535" s="419"/>
      <c r="CG535" s="419"/>
      <c r="CH535" s="419"/>
      <c r="CI535" s="419"/>
      <c r="CJ535" s="419"/>
      <c r="CK535" s="419"/>
      <c r="CL535" s="419"/>
      <c r="CM535" s="419"/>
      <c r="CN535" s="419"/>
      <c r="CO535" s="419"/>
      <c r="CP535" s="419"/>
      <c r="CQ535" s="419"/>
      <c r="CR535" s="419"/>
      <c r="CS535" s="419"/>
    </row>
    <row r="536" spans="1:97">
      <c r="A536" s="419"/>
      <c r="B536" s="419"/>
      <c r="C536" s="419"/>
      <c r="D536" s="419"/>
      <c r="E536" s="419"/>
      <c r="F536" s="419"/>
      <c r="G536" s="419"/>
      <c r="H536" s="419"/>
      <c r="I536" s="419"/>
      <c r="J536" s="419"/>
      <c r="K536" s="419"/>
      <c r="L536" s="419"/>
      <c r="M536" s="419"/>
      <c r="N536" s="426"/>
      <c r="O536" s="426"/>
      <c r="P536" s="426"/>
      <c r="Q536" s="426"/>
      <c r="R536" s="426"/>
      <c r="S536" s="426"/>
      <c r="T536" s="426"/>
      <c r="U536" s="419"/>
      <c r="V536" s="419"/>
      <c r="W536" s="419"/>
      <c r="X536" s="427"/>
      <c r="Y536" s="427"/>
      <c r="Z536" s="427"/>
      <c r="AA536" s="427"/>
      <c r="AB536" s="427"/>
      <c r="AC536" s="427"/>
      <c r="AD536" s="427"/>
      <c r="AE536" s="427"/>
      <c r="AF536" s="427"/>
      <c r="AG536" s="427"/>
      <c r="AH536" s="427"/>
      <c r="AI536" s="428"/>
      <c r="AJ536" s="428"/>
      <c r="AK536" s="428"/>
      <c r="AL536" s="428"/>
      <c r="AM536" s="428"/>
      <c r="AN536" s="428"/>
      <c r="AO536" s="428"/>
      <c r="AP536" s="428"/>
      <c r="AQ536" s="419"/>
      <c r="AR536" s="419"/>
      <c r="AS536" s="419"/>
      <c r="AT536" s="419"/>
      <c r="AU536" s="419"/>
      <c r="AV536" s="419"/>
      <c r="AW536" s="419"/>
      <c r="AX536" s="419"/>
      <c r="AY536" s="419"/>
      <c r="AZ536" s="419"/>
      <c r="BA536" s="419"/>
      <c r="BB536" s="419"/>
      <c r="BC536" s="419"/>
      <c r="BD536" s="419"/>
      <c r="BE536" s="419"/>
      <c r="BF536" s="419"/>
      <c r="BG536" s="419"/>
      <c r="BH536" s="419"/>
      <c r="BI536" s="419"/>
      <c r="BJ536" s="419"/>
      <c r="BK536" s="419"/>
      <c r="BL536" s="419"/>
      <c r="BM536" s="419"/>
      <c r="BN536" s="419"/>
      <c r="BO536" s="419"/>
      <c r="BP536" s="419"/>
      <c r="BQ536" s="419"/>
      <c r="BR536" s="419"/>
      <c r="BS536" s="419"/>
      <c r="BT536" s="419"/>
      <c r="BU536" s="419"/>
      <c r="BV536" s="419"/>
      <c r="BW536" s="419"/>
      <c r="BX536" s="419"/>
      <c r="BY536" s="419"/>
      <c r="BZ536" s="419"/>
      <c r="CA536" s="419"/>
      <c r="CB536" s="419"/>
      <c r="CC536" s="419"/>
      <c r="CD536" s="419"/>
      <c r="CE536" s="419"/>
      <c r="CF536" s="419"/>
      <c r="CG536" s="419"/>
      <c r="CH536" s="419"/>
      <c r="CI536" s="419"/>
      <c r="CJ536" s="419"/>
      <c r="CK536" s="419"/>
      <c r="CL536" s="419"/>
      <c r="CM536" s="419"/>
      <c r="CN536" s="419"/>
      <c r="CO536" s="419"/>
      <c r="CP536" s="419"/>
      <c r="CQ536" s="419"/>
      <c r="CR536" s="419"/>
      <c r="CS536" s="419"/>
    </row>
    <row r="537" spans="1:97">
      <c r="A537" s="419"/>
      <c r="B537" s="419"/>
      <c r="C537" s="419"/>
      <c r="D537" s="419"/>
      <c r="E537" s="419"/>
      <c r="F537" s="419"/>
      <c r="G537" s="419"/>
      <c r="H537" s="419"/>
      <c r="I537" s="419"/>
      <c r="J537" s="419"/>
      <c r="K537" s="419"/>
      <c r="L537" s="419"/>
      <c r="M537" s="419"/>
      <c r="N537" s="426"/>
      <c r="O537" s="426"/>
      <c r="P537" s="426"/>
      <c r="Q537" s="426"/>
      <c r="R537" s="426"/>
      <c r="S537" s="426"/>
      <c r="T537" s="426"/>
      <c r="U537" s="419"/>
      <c r="V537" s="419"/>
      <c r="W537" s="419"/>
      <c r="X537" s="427"/>
      <c r="Y537" s="427"/>
      <c r="Z537" s="427"/>
      <c r="AA537" s="427"/>
      <c r="AB537" s="427"/>
      <c r="AC537" s="427"/>
      <c r="AD537" s="427"/>
      <c r="AE537" s="427"/>
      <c r="AF537" s="427"/>
      <c r="AG537" s="427"/>
      <c r="AH537" s="427"/>
      <c r="AI537" s="428"/>
      <c r="AJ537" s="428"/>
      <c r="AK537" s="428"/>
      <c r="AL537" s="428"/>
      <c r="AM537" s="428"/>
      <c r="AN537" s="428"/>
      <c r="AO537" s="428"/>
      <c r="AP537" s="428"/>
      <c r="AQ537" s="419"/>
      <c r="AR537" s="419"/>
      <c r="AS537" s="419"/>
      <c r="AT537" s="419"/>
      <c r="AU537" s="419"/>
      <c r="AV537" s="419"/>
      <c r="AW537" s="419"/>
      <c r="AX537" s="419"/>
      <c r="AY537" s="419"/>
      <c r="AZ537" s="419"/>
      <c r="BA537" s="419"/>
      <c r="BB537" s="419"/>
      <c r="BC537" s="419"/>
      <c r="BD537" s="419"/>
      <c r="BE537" s="419"/>
      <c r="BF537" s="419"/>
      <c r="BG537" s="419"/>
      <c r="BH537" s="419"/>
      <c r="BI537" s="419"/>
      <c r="BJ537" s="419"/>
      <c r="BK537" s="419"/>
      <c r="BL537" s="419"/>
      <c r="BM537" s="419"/>
      <c r="BN537" s="419"/>
      <c r="BO537" s="419"/>
      <c r="BP537" s="419"/>
      <c r="BQ537" s="419"/>
      <c r="BR537" s="419"/>
      <c r="BS537" s="419"/>
      <c r="BT537" s="419"/>
      <c r="BU537" s="419"/>
      <c r="BV537" s="419"/>
      <c r="BW537" s="419"/>
      <c r="BX537" s="419"/>
      <c r="BY537" s="419"/>
      <c r="BZ537" s="419"/>
      <c r="CA537" s="419"/>
      <c r="CB537" s="419"/>
      <c r="CC537" s="419"/>
      <c r="CD537" s="419"/>
      <c r="CE537" s="419"/>
      <c r="CF537" s="419"/>
      <c r="CG537" s="419"/>
      <c r="CH537" s="419"/>
      <c r="CI537" s="419"/>
      <c r="CJ537" s="419"/>
      <c r="CK537" s="419"/>
      <c r="CL537" s="419"/>
      <c r="CM537" s="419"/>
      <c r="CN537" s="419"/>
      <c r="CO537" s="419"/>
      <c r="CP537" s="419"/>
      <c r="CQ537" s="419"/>
      <c r="CR537" s="419"/>
      <c r="CS537" s="419"/>
    </row>
    <row r="538" spans="1:97">
      <c r="A538" s="419"/>
      <c r="B538" s="419"/>
      <c r="C538" s="419"/>
      <c r="D538" s="419"/>
      <c r="E538" s="419"/>
      <c r="F538" s="419"/>
      <c r="G538" s="419"/>
      <c r="H538" s="419"/>
      <c r="I538" s="419"/>
      <c r="J538" s="419"/>
      <c r="K538" s="419"/>
      <c r="L538" s="419"/>
      <c r="M538" s="419"/>
      <c r="N538" s="426"/>
      <c r="O538" s="426"/>
      <c r="P538" s="426"/>
      <c r="Q538" s="426"/>
      <c r="R538" s="426"/>
      <c r="S538" s="426"/>
      <c r="T538" s="426"/>
      <c r="U538" s="419"/>
      <c r="V538" s="419"/>
      <c r="W538" s="419"/>
      <c r="X538" s="427"/>
      <c r="Y538" s="427"/>
      <c r="Z538" s="427"/>
      <c r="AA538" s="427"/>
      <c r="AB538" s="427"/>
      <c r="AC538" s="427"/>
      <c r="AD538" s="427"/>
      <c r="AE538" s="427"/>
      <c r="AF538" s="427"/>
      <c r="AG538" s="427"/>
      <c r="AH538" s="427"/>
      <c r="AI538" s="428"/>
      <c r="AJ538" s="428"/>
      <c r="AK538" s="428"/>
      <c r="AL538" s="428"/>
      <c r="AM538" s="428"/>
      <c r="AN538" s="428"/>
      <c r="AO538" s="428"/>
      <c r="AP538" s="428"/>
      <c r="AQ538" s="419"/>
      <c r="AR538" s="419"/>
      <c r="AS538" s="419"/>
      <c r="AT538" s="419"/>
      <c r="AU538" s="419"/>
      <c r="AV538" s="419"/>
      <c r="AW538" s="419"/>
      <c r="AX538" s="419"/>
      <c r="AY538" s="419"/>
      <c r="AZ538" s="419"/>
      <c r="BA538" s="419"/>
      <c r="BB538" s="419"/>
      <c r="BC538" s="419"/>
      <c r="BD538" s="419"/>
      <c r="BE538" s="419"/>
      <c r="BF538" s="419"/>
      <c r="BG538" s="419"/>
      <c r="BH538" s="419"/>
      <c r="BI538" s="419"/>
      <c r="BJ538" s="419"/>
      <c r="BK538" s="419"/>
      <c r="BL538" s="419"/>
      <c r="BM538" s="419"/>
      <c r="BN538" s="419"/>
      <c r="BO538" s="419"/>
      <c r="BP538" s="419"/>
      <c r="BQ538" s="419"/>
      <c r="BR538" s="419"/>
      <c r="BS538" s="419"/>
      <c r="BT538" s="419"/>
      <c r="BU538" s="419"/>
      <c r="BV538" s="419"/>
      <c r="BW538" s="419"/>
      <c r="BX538" s="419"/>
      <c r="BY538" s="419"/>
      <c r="BZ538" s="419"/>
      <c r="CA538" s="419"/>
      <c r="CB538" s="419"/>
      <c r="CC538" s="419"/>
      <c r="CD538" s="419"/>
      <c r="CE538" s="419"/>
      <c r="CF538" s="419"/>
      <c r="CG538" s="419"/>
      <c r="CH538" s="419"/>
      <c r="CI538" s="419"/>
      <c r="CJ538" s="419"/>
      <c r="CK538" s="419"/>
      <c r="CL538" s="419"/>
      <c r="CM538" s="419"/>
      <c r="CN538" s="419"/>
      <c r="CO538" s="419"/>
      <c r="CP538" s="419"/>
      <c r="CQ538" s="419"/>
      <c r="CR538" s="419"/>
      <c r="CS538" s="419"/>
    </row>
    <row r="539" spans="1:97">
      <c r="A539" s="419"/>
      <c r="B539" s="419"/>
      <c r="C539" s="419"/>
      <c r="D539" s="419"/>
      <c r="E539" s="419"/>
      <c r="F539" s="419"/>
      <c r="G539" s="419"/>
      <c r="H539" s="419"/>
      <c r="I539" s="419"/>
      <c r="J539" s="419"/>
      <c r="K539" s="419"/>
      <c r="L539" s="419"/>
      <c r="M539" s="419"/>
      <c r="N539" s="426"/>
      <c r="O539" s="426"/>
      <c r="P539" s="426"/>
      <c r="Q539" s="426"/>
      <c r="R539" s="426"/>
      <c r="S539" s="426"/>
      <c r="T539" s="426"/>
      <c r="U539" s="419"/>
      <c r="V539" s="419"/>
      <c r="W539" s="419"/>
      <c r="X539" s="427"/>
      <c r="Y539" s="427"/>
      <c r="Z539" s="427"/>
      <c r="AA539" s="427"/>
      <c r="AB539" s="427"/>
      <c r="AC539" s="427"/>
      <c r="AD539" s="427"/>
      <c r="AE539" s="427"/>
      <c r="AF539" s="427"/>
      <c r="AG539" s="427"/>
      <c r="AH539" s="427"/>
      <c r="AI539" s="428"/>
      <c r="AJ539" s="428"/>
      <c r="AK539" s="428"/>
      <c r="AL539" s="428"/>
      <c r="AM539" s="428"/>
      <c r="AN539" s="428"/>
      <c r="AO539" s="428"/>
      <c r="AP539" s="428"/>
      <c r="AQ539" s="419"/>
      <c r="AR539" s="419"/>
      <c r="AS539" s="419"/>
      <c r="AT539" s="419"/>
      <c r="AU539" s="419"/>
      <c r="AV539" s="419"/>
      <c r="AW539" s="419"/>
      <c r="AX539" s="419"/>
      <c r="AY539" s="419"/>
      <c r="AZ539" s="419"/>
      <c r="BA539" s="419"/>
      <c r="BB539" s="419"/>
      <c r="BC539" s="419"/>
      <c r="BD539" s="419"/>
      <c r="BE539" s="419"/>
      <c r="BF539" s="419"/>
      <c r="BG539" s="419"/>
      <c r="BH539" s="419"/>
      <c r="BI539" s="419"/>
      <c r="BJ539" s="419"/>
      <c r="BK539" s="419"/>
      <c r="BL539" s="419"/>
      <c r="BM539" s="419"/>
      <c r="BN539" s="419"/>
      <c r="BO539" s="419"/>
      <c r="BP539" s="419"/>
      <c r="BQ539" s="419"/>
      <c r="BR539" s="419"/>
      <c r="BS539" s="419"/>
      <c r="BT539" s="419"/>
      <c r="BU539" s="419"/>
      <c r="BV539" s="419"/>
      <c r="BW539" s="419"/>
      <c r="BX539" s="419"/>
      <c r="BY539" s="419"/>
      <c r="BZ539" s="419"/>
      <c r="CA539" s="419"/>
      <c r="CB539" s="419"/>
      <c r="CC539" s="419"/>
      <c r="CD539" s="419"/>
      <c r="CE539" s="419"/>
      <c r="CF539" s="419"/>
      <c r="CG539" s="419"/>
      <c r="CH539" s="419"/>
      <c r="CI539" s="419"/>
      <c r="CJ539" s="419"/>
      <c r="CK539" s="419"/>
      <c r="CL539" s="419"/>
      <c r="CM539" s="419"/>
      <c r="CN539" s="419"/>
      <c r="CO539" s="419"/>
      <c r="CP539" s="419"/>
      <c r="CQ539" s="419"/>
      <c r="CR539" s="419"/>
      <c r="CS539" s="419"/>
    </row>
    <row r="540" spans="1:97">
      <c r="A540" s="419"/>
      <c r="B540" s="419"/>
      <c r="C540" s="419"/>
      <c r="D540" s="419"/>
      <c r="E540" s="419"/>
      <c r="F540" s="419"/>
      <c r="G540" s="419"/>
      <c r="H540" s="419"/>
      <c r="I540" s="419"/>
      <c r="J540" s="419"/>
      <c r="K540" s="419"/>
      <c r="L540" s="419"/>
      <c r="M540" s="419"/>
      <c r="N540" s="426"/>
      <c r="O540" s="426"/>
      <c r="P540" s="426"/>
      <c r="Q540" s="426"/>
      <c r="R540" s="426"/>
      <c r="S540" s="426"/>
      <c r="T540" s="426"/>
      <c r="U540" s="419"/>
      <c r="V540" s="419"/>
      <c r="W540" s="419"/>
      <c r="X540" s="427"/>
      <c r="Y540" s="427"/>
      <c r="Z540" s="427"/>
      <c r="AA540" s="427"/>
      <c r="AB540" s="427"/>
      <c r="AC540" s="427"/>
      <c r="AD540" s="427"/>
      <c r="AE540" s="427"/>
      <c r="AF540" s="427"/>
      <c r="AG540" s="427"/>
      <c r="AH540" s="427"/>
      <c r="AI540" s="428"/>
      <c r="AJ540" s="428"/>
      <c r="AK540" s="428"/>
      <c r="AL540" s="428"/>
      <c r="AM540" s="428"/>
      <c r="AN540" s="428"/>
      <c r="AO540" s="428"/>
      <c r="AP540" s="428"/>
      <c r="AQ540" s="419"/>
      <c r="AR540" s="419"/>
      <c r="AS540" s="419"/>
      <c r="AT540" s="419"/>
      <c r="AU540" s="419"/>
      <c r="AV540" s="419"/>
      <c r="AW540" s="419"/>
      <c r="AX540" s="419"/>
      <c r="AY540" s="419"/>
      <c r="AZ540" s="419"/>
      <c r="BA540" s="419"/>
      <c r="BB540" s="419"/>
      <c r="BC540" s="419"/>
      <c r="BD540" s="419"/>
      <c r="BE540" s="419"/>
      <c r="BF540" s="419"/>
      <c r="BG540" s="419"/>
      <c r="BH540" s="419"/>
      <c r="BI540" s="419"/>
      <c r="BJ540" s="419"/>
      <c r="BK540" s="419"/>
      <c r="BL540" s="419"/>
      <c r="BM540" s="419"/>
      <c r="BN540" s="419"/>
      <c r="BO540" s="419"/>
      <c r="BP540" s="419"/>
      <c r="BQ540" s="419"/>
      <c r="BR540" s="419"/>
      <c r="BS540" s="419"/>
      <c r="BT540" s="419"/>
      <c r="BU540" s="419"/>
      <c r="BV540" s="419"/>
      <c r="BW540" s="419"/>
      <c r="BX540" s="419"/>
      <c r="BY540" s="419"/>
      <c r="BZ540" s="419"/>
      <c r="CA540" s="419"/>
      <c r="CB540" s="419"/>
      <c r="CC540" s="419"/>
      <c r="CD540" s="419"/>
      <c r="CE540" s="419"/>
      <c r="CF540" s="419"/>
      <c r="CG540" s="419"/>
      <c r="CH540" s="419"/>
      <c r="CI540" s="419"/>
      <c r="CJ540" s="419"/>
      <c r="CK540" s="419"/>
      <c r="CL540" s="419"/>
      <c r="CM540" s="419"/>
      <c r="CN540" s="419"/>
      <c r="CO540" s="419"/>
      <c r="CP540" s="419"/>
      <c r="CQ540" s="419"/>
      <c r="CR540" s="419"/>
      <c r="CS540" s="419"/>
    </row>
    <row r="541" spans="1:97">
      <c r="A541" s="419"/>
      <c r="B541" s="419"/>
      <c r="C541" s="419"/>
      <c r="D541" s="419"/>
      <c r="E541" s="419"/>
      <c r="F541" s="419"/>
      <c r="G541" s="419"/>
      <c r="H541" s="419"/>
      <c r="I541" s="419"/>
      <c r="J541" s="419"/>
      <c r="K541" s="419"/>
      <c r="L541" s="419"/>
      <c r="M541" s="419"/>
      <c r="N541" s="426"/>
      <c r="O541" s="426"/>
      <c r="P541" s="426"/>
      <c r="Q541" s="426"/>
      <c r="R541" s="426"/>
      <c r="S541" s="426"/>
      <c r="T541" s="426"/>
      <c r="U541" s="419"/>
      <c r="V541" s="419"/>
      <c r="W541" s="419"/>
      <c r="X541" s="427"/>
      <c r="Y541" s="427"/>
      <c r="Z541" s="427"/>
      <c r="AA541" s="427"/>
      <c r="AB541" s="427"/>
      <c r="AC541" s="427"/>
      <c r="AD541" s="427"/>
      <c r="AE541" s="427"/>
      <c r="AF541" s="427"/>
      <c r="AG541" s="427"/>
      <c r="AH541" s="427"/>
      <c r="AI541" s="428"/>
      <c r="AJ541" s="428"/>
      <c r="AK541" s="428"/>
      <c r="AL541" s="428"/>
      <c r="AM541" s="428"/>
      <c r="AN541" s="428"/>
      <c r="AO541" s="428"/>
      <c r="AP541" s="428"/>
      <c r="AQ541" s="419"/>
      <c r="AR541" s="419"/>
      <c r="AS541" s="419"/>
      <c r="AT541" s="419"/>
      <c r="AU541" s="419"/>
      <c r="AV541" s="419"/>
      <c r="AW541" s="419"/>
      <c r="AX541" s="419"/>
      <c r="AY541" s="419"/>
      <c r="AZ541" s="419"/>
      <c r="BA541" s="419"/>
      <c r="BB541" s="419"/>
      <c r="BC541" s="419"/>
      <c r="BD541" s="419"/>
      <c r="BE541" s="419"/>
      <c r="BF541" s="419"/>
      <c r="BG541" s="419"/>
      <c r="BH541" s="419"/>
      <c r="BI541" s="419"/>
      <c r="BJ541" s="419"/>
      <c r="BK541" s="419"/>
      <c r="BL541" s="419"/>
      <c r="BM541" s="419"/>
      <c r="BN541" s="419"/>
      <c r="BO541" s="419"/>
      <c r="BP541" s="419"/>
      <c r="BQ541" s="419"/>
      <c r="BR541" s="419"/>
      <c r="BS541" s="419"/>
      <c r="BT541" s="419"/>
      <c r="BU541" s="419"/>
      <c r="BV541" s="419"/>
      <c r="BW541" s="419"/>
      <c r="BX541" s="419"/>
      <c r="BY541" s="419"/>
      <c r="BZ541" s="419"/>
      <c r="CA541" s="419"/>
      <c r="CB541" s="419"/>
      <c r="CC541" s="419"/>
      <c r="CD541" s="419"/>
      <c r="CE541" s="419"/>
      <c r="CF541" s="419"/>
      <c r="CG541" s="419"/>
      <c r="CH541" s="419"/>
      <c r="CI541" s="419"/>
      <c r="CJ541" s="419"/>
      <c r="CK541" s="419"/>
      <c r="CL541" s="419"/>
      <c r="CM541" s="419"/>
      <c r="CN541" s="419"/>
      <c r="CO541" s="419"/>
      <c r="CP541" s="419"/>
      <c r="CQ541" s="419"/>
      <c r="CR541" s="419"/>
      <c r="CS541" s="419"/>
    </row>
    <row r="542" spans="1:97">
      <c r="A542" s="419"/>
      <c r="B542" s="419"/>
      <c r="C542" s="419"/>
      <c r="D542" s="419"/>
      <c r="E542" s="419"/>
      <c r="F542" s="419"/>
      <c r="G542" s="419"/>
      <c r="H542" s="419"/>
      <c r="I542" s="419"/>
      <c r="J542" s="419"/>
      <c r="K542" s="419"/>
      <c r="L542" s="419"/>
      <c r="M542" s="419"/>
      <c r="N542" s="426"/>
      <c r="O542" s="426"/>
      <c r="P542" s="426"/>
      <c r="Q542" s="426"/>
      <c r="R542" s="426"/>
      <c r="S542" s="426"/>
      <c r="T542" s="426"/>
      <c r="U542" s="419"/>
      <c r="V542" s="419"/>
      <c r="W542" s="419"/>
      <c r="X542" s="427"/>
      <c r="Y542" s="427"/>
      <c r="Z542" s="427"/>
      <c r="AA542" s="427"/>
      <c r="AB542" s="427"/>
      <c r="AC542" s="427"/>
      <c r="AD542" s="427"/>
      <c r="AE542" s="427"/>
      <c r="AF542" s="427"/>
      <c r="AG542" s="427"/>
      <c r="AH542" s="427"/>
      <c r="AI542" s="428"/>
      <c r="AJ542" s="428"/>
      <c r="AK542" s="428"/>
      <c r="AL542" s="428"/>
      <c r="AM542" s="428"/>
      <c r="AN542" s="428"/>
      <c r="AO542" s="428"/>
      <c r="AP542" s="428"/>
      <c r="AQ542" s="419"/>
      <c r="AR542" s="419"/>
      <c r="AS542" s="419"/>
      <c r="AT542" s="419"/>
      <c r="AU542" s="419"/>
      <c r="AV542" s="419"/>
      <c r="AW542" s="419"/>
      <c r="AX542" s="419"/>
      <c r="AY542" s="419"/>
      <c r="AZ542" s="419"/>
      <c r="BA542" s="419"/>
      <c r="BB542" s="419"/>
      <c r="BC542" s="419"/>
      <c r="BD542" s="419"/>
      <c r="BE542" s="419"/>
      <c r="BF542" s="419"/>
      <c r="BG542" s="419"/>
      <c r="BH542" s="419"/>
      <c r="BI542" s="419"/>
      <c r="BJ542" s="419"/>
      <c r="BK542" s="419"/>
      <c r="BL542" s="419"/>
      <c r="BM542" s="419"/>
      <c r="BN542" s="419"/>
      <c r="BO542" s="419"/>
      <c r="BP542" s="419"/>
      <c r="BQ542" s="419"/>
      <c r="BR542" s="419"/>
      <c r="BS542" s="419"/>
      <c r="BT542" s="419"/>
      <c r="BU542" s="419"/>
      <c r="BV542" s="419"/>
      <c r="BW542" s="419"/>
      <c r="BX542" s="419"/>
      <c r="BY542" s="419"/>
      <c r="BZ542" s="419"/>
      <c r="CA542" s="419"/>
      <c r="CB542" s="419"/>
      <c r="CC542" s="419"/>
      <c r="CD542" s="419"/>
      <c r="CE542" s="419"/>
      <c r="CF542" s="419"/>
      <c r="CG542" s="419"/>
      <c r="CH542" s="419"/>
      <c r="CI542" s="419"/>
      <c r="CJ542" s="419"/>
      <c r="CK542" s="419"/>
      <c r="CL542" s="419"/>
      <c r="CM542" s="419"/>
      <c r="CN542" s="419"/>
      <c r="CO542" s="419"/>
      <c r="CP542" s="419"/>
      <c r="CQ542" s="419"/>
      <c r="CR542" s="419"/>
      <c r="CS542" s="419"/>
    </row>
    <row r="543" spans="1:97">
      <c r="A543" s="419"/>
      <c r="B543" s="419"/>
      <c r="C543" s="419"/>
      <c r="D543" s="419"/>
      <c r="E543" s="419"/>
      <c r="F543" s="419"/>
      <c r="G543" s="419"/>
      <c r="H543" s="419"/>
      <c r="I543" s="419"/>
      <c r="J543" s="419"/>
      <c r="K543" s="419"/>
      <c r="L543" s="419"/>
      <c r="M543" s="419"/>
      <c r="N543" s="426"/>
      <c r="O543" s="426"/>
      <c r="P543" s="426"/>
      <c r="Q543" s="426"/>
      <c r="R543" s="426"/>
      <c r="S543" s="426"/>
      <c r="T543" s="426"/>
      <c r="U543" s="419"/>
      <c r="V543" s="419"/>
      <c r="W543" s="419"/>
      <c r="X543" s="427"/>
      <c r="Y543" s="427"/>
      <c r="Z543" s="427"/>
      <c r="AA543" s="427"/>
      <c r="AB543" s="427"/>
      <c r="AC543" s="427"/>
      <c r="AD543" s="427"/>
      <c r="AE543" s="427"/>
      <c r="AF543" s="427"/>
      <c r="AG543" s="427"/>
      <c r="AH543" s="427"/>
      <c r="AI543" s="428"/>
      <c r="AJ543" s="428"/>
      <c r="AK543" s="428"/>
      <c r="AL543" s="428"/>
      <c r="AM543" s="428"/>
      <c r="AN543" s="428"/>
      <c r="AO543" s="428"/>
      <c r="AP543" s="428"/>
      <c r="AQ543" s="419"/>
      <c r="AR543" s="419"/>
      <c r="AS543" s="419"/>
      <c r="AT543" s="419"/>
      <c r="AU543" s="419"/>
      <c r="AV543" s="419"/>
      <c r="AW543" s="419"/>
      <c r="AX543" s="419"/>
      <c r="AY543" s="419"/>
      <c r="AZ543" s="419"/>
      <c r="BA543" s="419"/>
      <c r="BB543" s="419"/>
      <c r="BC543" s="419"/>
      <c r="BD543" s="419"/>
      <c r="BE543" s="419"/>
      <c r="BF543" s="419"/>
      <c r="BG543" s="419"/>
      <c r="BH543" s="419"/>
      <c r="BI543" s="419"/>
      <c r="BJ543" s="419"/>
      <c r="BK543" s="419"/>
      <c r="BL543" s="419"/>
      <c r="BM543" s="419"/>
      <c r="BN543" s="419"/>
      <c r="BO543" s="419"/>
      <c r="BP543" s="419"/>
      <c r="BQ543" s="419"/>
      <c r="BR543" s="419"/>
      <c r="BS543" s="419"/>
      <c r="BT543" s="419"/>
      <c r="BU543" s="419"/>
      <c r="BV543" s="419"/>
      <c r="BW543" s="419"/>
      <c r="BX543" s="419"/>
      <c r="BY543" s="419"/>
      <c r="BZ543" s="419"/>
      <c r="CA543" s="419"/>
      <c r="CB543" s="419"/>
      <c r="CC543" s="419"/>
      <c r="CD543" s="419"/>
      <c r="CE543" s="419"/>
      <c r="CF543" s="419"/>
      <c r="CG543" s="419"/>
      <c r="CH543" s="419"/>
      <c r="CI543" s="419"/>
      <c r="CJ543" s="419"/>
      <c r="CK543" s="419"/>
      <c r="CL543" s="419"/>
      <c r="CM543" s="419"/>
      <c r="CN543" s="419"/>
      <c r="CO543" s="419"/>
      <c r="CP543" s="419"/>
      <c r="CQ543" s="419"/>
      <c r="CR543" s="419"/>
      <c r="CS543" s="419"/>
    </row>
    <row r="544" spans="1:97">
      <c r="A544" s="419"/>
      <c r="B544" s="419"/>
      <c r="C544" s="419"/>
      <c r="D544" s="419"/>
      <c r="E544" s="419"/>
      <c r="F544" s="419"/>
      <c r="G544" s="419"/>
      <c r="H544" s="419"/>
      <c r="I544" s="419"/>
      <c r="J544" s="419"/>
      <c r="K544" s="419"/>
      <c r="L544" s="419"/>
      <c r="M544" s="419"/>
      <c r="N544" s="426"/>
      <c r="O544" s="426"/>
      <c r="P544" s="426"/>
      <c r="Q544" s="426"/>
      <c r="R544" s="426"/>
      <c r="S544" s="426"/>
      <c r="T544" s="426"/>
      <c r="U544" s="419"/>
      <c r="V544" s="419"/>
      <c r="W544" s="419"/>
      <c r="X544" s="427"/>
      <c r="Y544" s="427"/>
      <c r="Z544" s="427"/>
      <c r="AA544" s="427"/>
      <c r="AB544" s="427"/>
      <c r="AC544" s="427"/>
      <c r="AD544" s="427"/>
      <c r="AE544" s="427"/>
      <c r="AF544" s="427"/>
      <c r="AG544" s="427"/>
      <c r="AH544" s="427"/>
      <c r="AI544" s="428"/>
      <c r="AJ544" s="428"/>
      <c r="AK544" s="428"/>
      <c r="AL544" s="428"/>
      <c r="AM544" s="428"/>
      <c r="AN544" s="428"/>
      <c r="AO544" s="428"/>
      <c r="AP544" s="428"/>
      <c r="AQ544" s="419"/>
      <c r="AR544" s="419"/>
      <c r="AS544" s="419"/>
      <c r="AT544" s="419"/>
      <c r="AU544" s="419"/>
      <c r="AV544" s="419"/>
      <c r="AW544" s="419"/>
      <c r="AX544" s="419"/>
      <c r="AY544" s="419"/>
      <c r="AZ544" s="419"/>
      <c r="BA544" s="419"/>
      <c r="BB544" s="419"/>
      <c r="BC544" s="419"/>
      <c r="BD544" s="419"/>
      <c r="BE544" s="419"/>
      <c r="BF544" s="419"/>
      <c r="BG544" s="419"/>
      <c r="BH544" s="419"/>
      <c r="BI544" s="419"/>
      <c r="BJ544" s="419"/>
      <c r="BK544" s="419"/>
      <c r="BL544" s="419"/>
      <c r="BM544" s="419"/>
      <c r="BN544" s="419"/>
      <c r="BO544" s="419"/>
      <c r="BP544" s="419"/>
      <c r="BQ544" s="419"/>
      <c r="BR544" s="419"/>
      <c r="BS544" s="419"/>
      <c r="BT544" s="419"/>
      <c r="BU544" s="419"/>
      <c r="BV544" s="419"/>
      <c r="BW544" s="419"/>
      <c r="BX544" s="419"/>
      <c r="BY544" s="419"/>
      <c r="BZ544" s="419"/>
      <c r="CA544" s="419"/>
      <c r="CB544" s="419"/>
      <c r="CC544" s="419"/>
      <c r="CD544" s="419"/>
      <c r="CE544" s="419"/>
      <c r="CF544" s="419"/>
      <c r="CG544" s="419"/>
      <c r="CH544" s="419"/>
      <c r="CI544" s="419"/>
      <c r="CJ544" s="419"/>
      <c r="CK544" s="419"/>
      <c r="CL544" s="419"/>
      <c r="CM544" s="419"/>
      <c r="CN544" s="419"/>
      <c r="CO544" s="419"/>
      <c r="CP544" s="419"/>
      <c r="CQ544" s="419"/>
      <c r="CR544" s="419"/>
      <c r="CS544" s="419"/>
    </row>
    <row r="545" spans="1:97">
      <c r="A545" s="419"/>
      <c r="B545" s="419"/>
      <c r="C545" s="419"/>
      <c r="D545" s="419"/>
      <c r="E545" s="419"/>
      <c r="F545" s="419"/>
      <c r="G545" s="419"/>
      <c r="H545" s="419"/>
      <c r="I545" s="419"/>
      <c r="J545" s="419"/>
      <c r="K545" s="419"/>
      <c r="L545" s="419"/>
      <c r="M545" s="419"/>
      <c r="N545" s="426"/>
      <c r="O545" s="426"/>
      <c r="P545" s="426"/>
      <c r="Q545" s="426"/>
      <c r="R545" s="426"/>
      <c r="S545" s="426"/>
      <c r="T545" s="426"/>
      <c r="U545" s="419"/>
      <c r="V545" s="419"/>
      <c r="W545" s="419"/>
      <c r="X545" s="427"/>
      <c r="Y545" s="427"/>
      <c r="Z545" s="427"/>
      <c r="AA545" s="427"/>
      <c r="AB545" s="427"/>
      <c r="AC545" s="427"/>
      <c r="AD545" s="427"/>
      <c r="AE545" s="427"/>
      <c r="AF545" s="427"/>
      <c r="AG545" s="427"/>
      <c r="AH545" s="427"/>
      <c r="AI545" s="428"/>
      <c r="AJ545" s="428"/>
      <c r="AK545" s="428"/>
      <c r="AL545" s="428"/>
      <c r="AM545" s="428"/>
      <c r="AN545" s="428"/>
      <c r="AO545" s="428"/>
      <c r="AP545" s="428"/>
      <c r="AQ545" s="419"/>
      <c r="AR545" s="419"/>
      <c r="AS545" s="419"/>
      <c r="AT545" s="419"/>
      <c r="AU545" s="419"/>
      <c r="AV545" s="419"/>
      <c r="AW545" s="419"/>
      <c r="AX545" s="419"/>
      <c r="AY545" s="419"/>
      <c r="AZ545" s="419"/>
      <c r="BA545" s="419"/>
      <c r="BB545" s="419"/>
      <c r="BC545" s="419"/>
      <c r="BD545" s="419"/>
      <c r="BE545" s="419"/>
      <c r="BF545" s="419"/>
      <c r="BG545" s="419"/>
      <c r="BH545" s="419"/>
      <c r="BI545" s="419"/>
      <c r="BJ545" s="419"/>
      <c r="BK545" s="419"/>
      <c r="BL545" s="419"/>
      <c r="BM545" s="419"/>
      <c r="BN545" s="419"/>
      <c r="BO545" s="419"/>
      <c r="BP545" s="419"/>
      <c r="BQ545" s="419"/>
      <c r="BR545" s="419"/>
      <c r="BS545" s="419"/>
      <c r="BT545" s="419"/>
      <c r="BU545" s="419"/>
      <c r="BV545" s="419"/>
      <c r="BW545" s="419"/>
      <c r="BX545" s="419"/>
      <c r="BY545" s="419"/>
      <c r="BZ545" s="419"/>
      <c r="CA545" s="419"/>
      <c r="CB545" s="419"/>
      <c r="CC545" s="419"/>
      <c r="CD545" s="419"/>
      <c r="CE545" s="419"/>
      <c r="CF545" s="419"/>
      <c r="CG545" s="419"/>
      <c r="CH545" s="419"/>
      <c r="CI545" s="419"/>
      <c r="CJ545" s="419"/>
      <c r="CK545" s="419"/>
      <c r="CL545" s="419"/>
      <c r="CM545" s="419"/>
      <c r="CN545" s="419"/>
      <c r="CO545" s="419"/>
      <c r="CP545" s="419"/>
      <c r="CQ545" s="419"/>
      <c r="CR545" s="419"/>
      <c r="CS545" s="419"/>
    </row>
    <row r="546" spans="1:97">
      <c r="A546" s="419"/>
      <c r="B546" s="419"/>
      <c r="C546" s="419"/>
      <c r="D546" s="419"/>
      <c r="E546" s="419"/>
      <c r="F546" s="419"/>
      <c r="G546" s="419"/>
      <c r="H546" s="419"/>
      <c r="I546" s="419"/>
      <c r="J546" s="419"/>
      <c r="K546" s="419"/>
      <c r="L546" s="419"/>
      <c r="M546" s="419"/>
      <c r="N546" s="426"/>
      <c r="O546" s="426"/>
      <c r="P546" s="426"/>
      <c r="Q546" s="426"/>
      <c r="R546" s="426"/>
      <c r="S546" s="426"/>
      <c r="T546" s="426"/>
      <c r="U546" s="419"/>
      <c r="V546" s="419"/>
      <c r="W546" s="419"/>
      <c r="X546" s="427"/>
      <c r="Y546" s="427"/>
      <c r="Z546" s="427"/>
      <c r="AA546" s="427"/>
      <c r="AB546" s="427"/>
      <c r="AC546" s="427"/>
      <c r="AD546" s="427"/>
      <c r="AE546" s="427"/>
      <c r="AF546" s="427"/>
      <c r="AG546" s="427"/>
      <c r="AH546" s="427"/>
      <c r="AI546" s="428"/>
      <c r="AJ546" s="428"/>
      <c r="AK546" s="428"/>
      <c r="AL546" s="428"/>
      <c r="AM546" s="428"/>
      <c r="AN546" s="428"/>
      <c r="AO546" s="428"/>
      <c r="AP546" s="428"/>
      <c r="AQ546" s="419"/>
      <c r="AR546" s="419"/>
      <c r="AS546" s="419"/>
      <c r="AT546" s="419"/>
      <c r="AU546" s="419"/>
      <c r="AV546" s="419"/>
      <c r="AW546" s="419"/>
      <c r="AX546" s="419"/>
      <c r="AY546" s="419"/>
      <c r="AZ546" s="419"/>
      <c r="BA546" s="419"/>
      <c r="BB546" s="419"/>
      <c r="BC546" s="419"/>
      <c r="BD546" s="419"/>
      <c r="BE546" s="419"/>
      <c r="BF546" s="419"/>
      <c r="BG546" s="419"/>
      <c r="BH546" s="419"/>
      <c r="BI546" s="419"/>
      <c r="BJ546" s="419"/>
      <c r="BK546" s="419"/>
      <c r="BL546" s="419"/>
      <c r="BM546" s="419"/>
      <c r="BN546" s="419"/>
      <c r="BO546" s="419"/>
      <c r="BP546" s="419"/>
      <c r="BQ546" s="419"/>
      <c r="BR546" s="419"/>
      <c r="BS546" s="419"/>
      <c r="BT546" s="419"/>
      <c r="BU546" s="419"/>
      <c r="BV546" s="419"/>
      <c r="BW546" s="419"/>
      <c r="BX546" s="419"/>
      <c r="BY546" s="419"/>
      <c r="BZ546" s="419"/>
      <c r="CA546" s="419"/>
      <c r="CB546" s="419"/>
      <c r="CC546" s="419"/>
      <c r="CD546" s="419"/>
      <c r="CE546" s="419"/>
      <c r="CF546" s="419"/>
      <c r="CG546" s="419"/>
      <c r="CH546" s="419"/>
      <c r="CI546" s="419"/>
      <c r="CJ546" s="419"/>
      <c r="CK546" s="419"/>
      <c r="CL546" s="419"/>
      <c r="CM546" s="419"/>
      <c r="CN546" s="419"/>
      <c r="CO546" s="419"/>
      <c r="CP546" s="419"/>
      <c r="CQ546" s="419"/>
      <c r="CR546" s="419"/>
      <c r="CS546" s="419"/>
    </row>
    <row r="547" spans="1:97">
      <c r="A547" s="419"/>
      <c r="B547" s="419"/>
      <c r="C547" s="419"/>
      <c r="D547" s="419"/>
      <c r="E547" s="419"/>
      <c r="F547" s="419"/>
      <c r="G547" s="419"/>
      <c r="H547" s="419"/>
      <c r="I547" s="419"/>
      <c r="J547" s="419"/>
      <c r="K547" s="419"/>
      <c r="L547" s="419"/>
      <c r="M547" s="419"/>
      <c r="N547" s="426"/>
      <c r="O547" s="426"/>
      <c r="P547" s="426"/>
      <c r="Q547" s="426"/>
      <c r="R547" s="426"/>
      <c r="S547" s="426"/>
      <c r="T547" s="426"/>
      <c r="U547" s="419"/>
      <c r="V547" s="419"/>
      <c r="W547" s="419"/>
      <c r="X547" s="427"/>
      <c r="Y547" s="427"/>
      <c r="Z547" s="427"/>
      <c r="AA547" s="427"/>
      <c r="AB547" s="427"/>
      <c r="AC547" s="427"/>
      <c r="AD547" s="427"/>
      <c r="AE547" s="427"/>
      <c r="AF547" s="427"/>
      <c r="AG547" s="427"/>
      <c r="AH547" s="427"/>
      <c r="AI547" s="428"/>
      <c r="AJ547" s="428"/>
      <c r="AK547" s="428"/>
      <c r="AL547" s="428"/>
      <c r="AM547" s="428"/>
      <c r="AN547" s="428"/>
      <c r="AO547" s="428"/>
      <c r="AP547" s="428"/>
      <c r="AQ547" s="419"/>
      <c r="AR547" s="419"/>
      <c r="AS547" s="419"/>
      <c r="AT547" s="419"/>
      <c r="AU547" s="419"/>
      <c r="AV547" s="419"/>
      <c r="AW547" s="419"/>
      <c r="AX547" s="419"/>
      <c r="AY547" s="419"/>
      <c r="AZ547" s="419"/>
      <c r="BA547" s="419"/>
      <c r="BB547" s="419"/>
      <c r="BC547" s="419"/>
      <c r="BD547" s="419"/>
      <c r="BE547" s="419"/>
      <c r="BF547" s="419"/>
      <c r="BG547" s="419"/>
      <c r="BH547" s="419"/>
      <c r="BI547" s="419"/>
      <c r="BJ547" s="419"/>
      <c r="BK547" s="419"/>
      <c r="BL547" s="419"/>
      <c r="BM547" s="419"/>
      <c r="BN547" s="419"/>
      <c r="BO547" s="419"/>
      <c r="BP547" s="419"/>
      <c r="BQ547" s="419"/>
      <c r="BR547" s="419"/>
      <c r="BS547" s="419"/>
      <c r="BT547" s="419"/>
      <c r="BU547" s="419"/>
      <c r="BV547" s="419"/>
      <c r="BW547" s="419"/>
      <c r="BX547" s="419"/>
      <c r="BY547" s="419"/>
      <c r="BZ547" s="419"/>
      <c r="CA547" s="419"/>
      <c r="CB547" s="419"/>
      <c r="CC547" s="419"/>
      <c r="CD547" s="419"/>
      <c r="CE547" s="419"/>
      <c r="CF547" s="419"/>
      <c r="CG547" s="419"/>
      <c r="CH547" s="419"/>
      <c r="CI547" s="419"/>
      <c r="CJ547" s="419"/>
      <c r="CK547" s="419"/>
      <c r="CL547" s="419"/>
      <c r="CM547" s="419"/>
      <c r="CN547" s="419"/>
      <c r="CO547" s="419"/>
      <c r="CP547" s="419"/>
      <c r="CQ547" s="419"/>
      <c r="CR547" s="419"/>
      <c r="CS547" s="419"/>
    </row>
    <row r="548" spans="1:97">
      <c r="A548" s="419"/>
      <c r="B548" s="419"/>
      <c r="C548" s="419"/>
      <c r="D548" s="419"/>
      <c r="E548" s="419"/>
      <c r="F548" s="419"/>
      <c r="G548" s="419"/>
      <c r="H548" s="419"/>
      <c r="I548" s="419"/>
      <c r="J548" s="419"/>
      <c r="K548" s="419"/>
      <c r="L548" s="419"/>
      <c r="M548" s="419"/>
      <c r="N548" s="426"/>
      <c r="O548" s="426"/>
      <c r="P548" s="426"/>
      <c r="Q548" s="426"/>
      <c r="R548" s="426"/>
      <c r="S548" s="426"/>
      <c r="T548" s="426"/>
      <c r="U548" s="419"/>
      <c r="V548" s="419"/>
      <c r="W548" s="419"/>
      <c r="X548" s="427"/>
      <c r="Y548" s="427"/>
      <c r="Z548" s="427"/>
      <c r="AA548" s="427"/>
      <c r="AB548" s="427"/>
      <c r="AC548" s="427"/>
      <c r="AD548" s="427"/>
      <c r="AE548" s="427"/>
      <c r="AF548" s="427"/>
      <c r="AG548" s="427"/>
      <c r="AH548" s="427"/>
      <c r="AI548" s="428"/>
      <c r="AJ548" s="428"/>
      <c r="AK548" s="428"/>
      <c r="AL548" s="428"/>
      <c r="AM548" s="428"/>
      <c r="AN548" s="428"/>
      <c r="AO548" s="428"/>
      <c r="AP548" s="428"/>
      <c r="AQ548" s="419"/>
      <c r="AR548" s="419"/>
      <c r="AS548" s="419"/>
      <c r="AT548" s="419"/>
      <c r="AU548" s="419"/>
      <c r="AV548" s="419"/>
      <c r="AW548" s="419"/>
      <c r="AX548" s="419"/>
      <c r="AY548" s="419"/>
      <c r="AZ548" s="419"/>
      <c r="BA548" s="419"/>
      <c r="BB548" s="419"/>
      <c r="BC548" s="419"/>
      <c r="BD548" s="419"/>
      <c r="BE548" s="419"/>
      <c r="BF548" s="419"/>
      <c r="BG548" s="419"/>
      <c r="BH548" s="419"/>
      <c r="BI548" s="419"/>
      <c r="BJ548" s="419"/>
      <c r="BK548" s="419"/>
      <c r="BL548" s="419"/>
      <c r="BM548" s="419"/>
      <c r="BN548" s="419"/>
      <c r="BO548" s="419"/>
      <c r="BP548" s="419"/>
      <c r="BQ548" s="419"/>
      <c r="BR548" s="419"/>
      <c r="BS548" s="419"/>
      <c r="BT548" s="419"/>
      <c r="BU548" s="419"/>
      <c r="BV548" s="419"/>
      <c r="BW548" s="419"/>
      <c r="BX548" s="419"/>
      <c r="BY548" s="419"/>
      <c r="BZ548" s="419"/>
      <c r="CA548" s="419"/>
      <c r="CB548" s="419"/>
      <c r="CC548" s="419"/>
      <c r="CD548" s="419"/>
      <c r="CE548" s="419"/>
      <c r="CF548" s="419"/>
      <c r="CG548" s="419"/>
      <c r="CH548" s="419"/>
      <c r="CI548" s="419"/>
      <c r="CJ548" s="419"/>
      <c r="CK548" s="419"/>
      <c r="CL548" s="419"/>
      <c r="CM548" s="419"/>
      <c r="CN548" s="419"/>
      <c r="CO548" s="419"/>
      <c r="CP548" s="419"/>
      <c r="CQ548" s="419"/>
      <c r="CR548" s="419"/>
      <c r="CS548" s="419"/>
    </row>
    <row r="549" spans="1:97">
      <c r="A549" s="419"/>
      <c r="B549" s="419"/>
      <c r="C549" s="419"/>
      <c r="D549" s="419"/>
      <c r="E549" s="419"/>
      <c r="F549" s="419"/>
      <c r="G549" s="419"/>
      <c r="H549" s="419"/>
      <c r="I549" s="419"/>
      <c r="J549" s="419"/>
      <c r="K549" s="419"/>
      <c r="L549" s="419"/>
      <c r="M549" s="419"/>
      <c r="N549" s="426"/>
      <c r="O549" s="426"/>
      <c r="P549" s="426"/>
      <c r="Q549" s="426"/>
      <c r="R549" s="426"/>
      <c r="S549" s="426"/>
      <c r="T549" s="426"/>
      <c r="U549" s="419"/>
      <c r="V549" s="419"/>
      <c r="W549" s="419"/>
      <c r="X549" s="427"/>
      <c r="Y549" s="427"/>
      <c r="Z549" s="427"/>
      <c r="AA549" s="427"/>
      <c r="AB549" s="427"/>
      <c r="AC549" s="427"/>
      <c r="AD549" s="427"/>
      <c r="AE549" s="427"/>
      <c r="AF549" s="427"/>
      <c r="AG549" s="427"/>
      <c r="AH549" s="427"/>
      <c r="AI549" s="428"/>
      <c r="AJ549" s="428"/>
      <c r="AK549" s="428"/>
      <c r="AL549" s="428"/>
      <c r="AM549" s="428"/>
      <c r="AN549" s="428"/>
      <c r="AO549" s="428"/>
      <c r="AP549" s="428"/>
      <c r="AQ549" s="419"/>
      <c r="AR549" s="419"/>
      <c r="AS549" s="419"/>
      <c r="AT549" s="419"/>
      <c r="AU549" s="419"/>
      <c r="AV549" s="419"/>
      <c r="AW549" s="419"/>
      <c r="AX549" s="419"/>
      <c r="AY549" s="419"/>
      <c r="AZ549" s="419"/>
      <c r="BA549" s="419"/>
      <c r="BB549" s="419"/>
      <c r="BC549" s="419"/>
      <c r="BD549" s="419"/>
      <c r="BE549" s="419"/>
      <c r="BF549" s="419"/>
      <c r="BG549" s="419"/>
      <c r="BH549" s="419"/>
      <c r="BI549" s="419"/>
      <c r="BJ549" s="419"/>
      <c r="BK549" s="419"/>
      <c r="BL549" s="419"/>
      <c r="BM549" s="419"/>
      <c r="BN549" s="419"/>
      <c r="BO549" s="419"/>
      <c r="BP549" s="419"/>
      <c r="BQ549" s="419"/>
      <c r="BR549" s="419"/>
      <c r="BS549" s="419"/>
      <c r="BT549" s="419"/>
      <c r="BU549" s="419"/>
      <c r="BV549" s="419"/>
      <c r="BW549" s="419"/>
      <c r="BX549" s="419"/>
      <c r="BY549" s="419"/>
      <c r="BZ549" s="419"/>
      <c r="CA549" s="419"/>
      <c r="CB549" s="419"/>
      <c r="CC549" s="419"/>
      <c r="CD549" s="419"/>
      <c r="CE549" s="419"/>
      <c r="CF549" s="419"/>
      <c r="CG549" s="419"/>
      <c r="CH549" s="419"/>
      <c r="CI549" s="419"/>
      <c r="CJ549" s="419"/>
      <c r="CK549" s="419"/>
      <c r="CL549" s="419"/>
      <c r="CM549" s="419"/>
      <c r="CN549" s="419"/>
      <c r="CO549" s="419"/>
      <c r="CP549" s="419"/>
      <c r="CQ549" s="419"/>
      <c r="CR549" s="419"/>
      <c r="CS549" s="419"/>
    </row>
    <row r="550" spans="1:97">
      <c r="A550" s="419"/>
      <c r="B550" s="419"/>
      <c r="C550" s="419"/>
      <c r="D550" s="419"/>
      <c r="E550" s="419"/>
      <c r="F550" s="419"/>
      <c r="G550" s="419"/>
      <c r="H550" s="419"/>
      <c r="I550" s="419"/>
      <c r="J550" s="419"/>
      <c r="K550" s="419"/>
      <c r="L550" s="419"/>
      <c r="M550" s="419"/>
      <c r="N550" s="426"/>
      <c r="O550" s="426"/>
      <c r="P550" s="426"/>
      <c r="Q550" s="426"/>
      <c r="R550" s="426"/>
      <c r="S550" s="426"/>
      <c r="T550" s="426"/>
      <c r="U550" s="419"/>
      <c r="V550" s="419"/>
      <c r="W550" s="419"/>
      <c r="X550" s="427"/>
      <c r="Y550" s="427"/>
      <c r="Z550" s="427"/>
      <c r="AA550" s="427"/>
      <c r="AB550" s="427"/>
      <c r="AC550" s="427"/>
      <c r="AD550" s="427"/>
      <c r="AE550" s="427"/>
      <c r="AF550" s="427"/>
      <c r="AG550" s="427"/>
      <c r="AH550" s="427"/>
      <c r="AI550" s="428"/>
      <c r="AJ550" s="428"/>
      <c r="AK550" s="428"/>
      <c r="AL550" s="428"/>
      <c r="AM550" s="428"/>
      <c r="AN550" s="428"/>
      <c r="AO550" s="428"/>
      <c r="AP550" s="428"/>
      <c r="AQ550" s="419"/>
      <c r="AR550" s="419"/>
      <c r="AS550" s="419"/>
      <c r="AT550" s="419"/>
      <c r="AU550" s="419"/>
      <c r="AV550" s="419"/>
      <c r="AW550" s="419"/>
      <c r="AX550" s="419"/>
      <c r="AY550" s="419"/>
      <c r="AZ550" s="419"/>
      <c r="BA550" s="419"/>
      <c r="BB550" s="419"/>
      <c r="BC550" s="419"/>
      <c r="BD550" s="419"/>
      <c r="BE550" s="419"/>
      <c r="BF550" s="419"/>
      <c r="BG550" s="419"/>
      <c r="BH550" s="419"/>
      <c r="BI550" s="419"/>
      <c r="BJ550" s="419"/>
      <c r="BK550" s="419"/>
      <c r="BL550" s="419"/>
      <c r="BM550" s="419"/>
      <c r="BN550" s="419"/>
      <c r="BO550" s="419"/>
      <c r="BP550" s="419"/>
      <c r="BQ550" s="419"/>
      <c r="BR550" s="419"/>
      <c r="BS550" s="419"/>
      <c r="BT550" s="419"/>
      <c r="BU550" s="419"/>
      <c r="BV550" s="419"/>
      <c r="BW550" s="419"/>
      <c r="BX550" s="419"/>
      <c r="BY550" s="419"/>
      <c r="BZ550" s="419"/>
      <c r="CA550" s="419"/>
      <c r="CB550" s="419"/>
      <c r="CC550" s="419"/>
      <c r="CD550" s="419"/>
      <c r="CE550" s="419"/>
      <c r="CF550" s="419"/>
      <c r="CG550" s="419"/>
      <c r="CH550" s="419"/>
      <c r="CI550" s="419"/>
      <c r="CJ550" s="419"/>
      <c r="CK550" s="419"/>
      <c r="CL550" s="419"/>
      <c r="CM550" s="419"/>
      <c r="CN550" s="419"/>
      <c r="CO550" s="419"/>
      <c r="CP550" s="419"/>
      <c r="CQ550" s="419"/>
      <c r="CR550" s="419"/>
      <c r="CS550" s="419"/>
    </row>
    <row r="551" spans="1:97">
      <c r="A551" s="419"/>
      <c r="B551" s="419"/>
      <c r="C551" s="419"/>
      <c r="D551" s="419"/>
      <c r="E551" s="419"/>
      <c r="F551" s="419"/>
      <c r="G551" s="419"/>
      <c r="H551" s="419"/>
      <c r="I551" s="419"/>
      <c r="J551" s="419"/>
      <c r="K551" s="419"/>
      <c r="L551" s="419"/>
      <c r="M551" s="419"/>
      <c r="N551" s="426"/>
      <c r="O551" s="426"/>
      <c r="P551" s="426"/>
      <c r="Q551" s="426"/>
      <c r="R551" s="426"/>
      <c r="S551" s="426"/>
      <c r="T551" s="426"/>
      <c r="U551" s="419"/>
      <c r="V551" s="419"/>
      <c r="W551" s="419"/>
      <c r="X551" s="427"/>
      <c r="Y551" s="427"/>
      <c r="Z551" s="427"/>
      <c r="AA551" s="427"/>
      <c r="AB551" s="427"/>
      <c r="AC551" s="427"/>
      <c r="AD551" s="427"/>
      <c r="AE551" s="427"/>
      <c r="AF551" s="427"/>
      <c r="AG551" s="427"/>
      <c r="AH551" s="427"/>
      <c r="AI551" s="428"/>
      <c r="AJ551" s="428"/>
      <c r="AK551" s="428"/>
      <c r="AL551" s="428"/>
      <c r="AM551" s="428"/>
      <c r="AN551" s="428"/>
      <c r="AO551" s="428"/>
      <c r="AP551" s="428"/>
      <c r="AQ551" s="419"/>
      <c r="AR551" s="419"/>
      <c r="AS551" s="419"/>
      <c r="AT551" s="419"/>
      <c r="AU551" s="419"/>
      <c r="AV551" s="419"/>
      <c r="AW551" s="419"/>
      <c r="AX551" s="419"/>
      <c r="AY551" s="419"/>
      <c r="AZ551" s="419"/>
      <c r="BA551" s="419"/>
      <c r="BB551" s="419"/>
      <c r="BC551" s="419"/>
      <c r="BD551" s="419"/>
      <c r="BE551" s="419"/>
      <c r="BF551" s="419"/>
      <c r="BG551" s="419"/>
      <c r="BH551" s="419"/>
      <c r="BI551" s="419"/>
      <c r="BJ551" s="419"/>
      <c r="BK551" s="419"/>
      <c r="BL551" s="419"/>
      <c r="BM551" s="419"/>
      <c r="BN551" s="419"/>
      <c r="BO551" s="419"/>
      <c r="BP551" s="419"/>
      <c r="BQ551" s="419"/>
      <c r="BR551" s="419"/>
      <c r="BS551" s="419"/>
      <c r="BT551" s="419"/>
      <c r="BU551" s="419"/>
      <c r="BV551" s="419"/>
      <c r="BW551" s="419"/>
      <c r="BX551" s="419"/>
      <c r="BY551" s="419"/>
      <c r="BZ551" s="419"/>
      <c r="CA551" s="419"/>
      <c r="CB551" s="419"/>
      <c r="CC551" s="419"/>
      <c r="CD551" s="419"/>
      <c r="CE551" s="419"/>
      <c r="CF551" s="419"/>
      <c r="CG551" s="419"/>
      <c r="CH551" s="419"/>
      <c r="CI551" s="419"/>
      <c r="CJ551" s="419"/>
      <c r="CK551" s="419"/>
      <c r="CL551" s="419"/>
      <c r="CM551" s="419"/>
      <c r="CN551" s="419"/>
      <c r="CO551" s="419"/>
      <c r="CP551" s="419"/>
      <c r="CQ551" s="419"/>
      <c r="CR551" s="419"/>
      <c r="CS551" s="419"/>
    </row>
    <row r="552" spans="1:97">
      <c r="A552" s="419"/>
      <c r="B552" s="419"/>
      <c r="C552" s="419"/>
      <c r="D552" s="419"/>
      <c r="E552" s="419"/>
      <c r="F552" s="419"/>
      <c r="G552" s="419"/>
      <c r="H552" s="419"/>
      <c r="I552" s="419"/>
      <c r="J552" s="419"/>
      <c r="K552" s="419"/>
      <c r="L552" s="419"/>
      <c r="M552" s="419"/>
      <c r="N552" s="426"/>
      <c r="O552" s="426"/>
      <c r="P552" s="426"/>
      <c r="Q552" s="426"/>
      <c r="R552" s="426"/>
      <c r="S552" s="426"/>
      <c r="T552" s="426"/>
      <c r="U552" s="419"/>
      <c r="V552" s="419"/>
      <c r="W552" s="419"/>
      <c r="X552" s="427"/>
      <c r="Y552" s="427"/>
      <c r="Z552" s="427"/>
      <c r="AA552" s="427"/>
      <c r="AB552" s="427"/>
      <c r="AC552" s="427"/>
      <c r="AD552" s="427"/>
      <c r="AE552" s="427"/>
      <c r="AF552" s="427"/>
      <c r="AG552" s="427"/>
      <c r="AH552" s="427"/>
      <c r="AI552" s="428"/>
      <c r="AJ552" s="428"/>
      <c r="AK552" s="428"/>
      <c r="AL552" s="428"/>
      <c r="AM552" s="428"/>
      <c r="AN552" s="428"/>
      <c r="AO552" s="428"/>
      <c r="AP552" s="428"/>
      <c r="AQ552" s="419"/>
      <c r="AR552" s="419"/>
      <c r="AS552" s="419"/>
      <c r="AT552" s="419"/>
      <c r="AU552" s="419"/>
      <c r="AV552" s="419"/>
      <c r="AW552" s="419"/>
      <c r="AX552" s="419"/>
      <c r="AY552" s="419"/>
      <c r="AZ552" s="419"/>
      <c r="BA552" s="419"/>
      <c r="BB552" s="419"/>
      <c r="BC552" s="419"/>
      <c r="BD552" s="419"/>
      <c r="BE552" s="419"/>
      <c r="BF552" s="419"/>
      <c r="BG552" s="419"/>
      <c r="BH552" s="419"/>
      <c r="BI552" s="419"/>
      <c r="BJ552" s="419"/>
      <c r="BK552" s="419"/>
      <c r="BL552" s="419"/>
      <c r="BM552" s="419"/>
      <c r="BN552" s="419"/>
      <c r="BO552" s="419"/>
      <c r="BP552" s="419"/>
      <c r="BQ552" s="419"/>
      <c r="BR552" s="419"/>
      <c r="BS552" s="419"/>
      <c r="BT552" s="419"/>
      <c r="BU552" s="419"/>
      <c r="BV552" s="419"/>
      <c r="BW552" s="419"/>
      <c r="BX552" s="419"/>
      <c r="BY552" s="419"/>
      <c r="BZ552" s="419"/>
      <c r="CA552" s="419"/>
      <c r="CB552" s="419"/>
      <c r="CC552" s="419"/>
      <c r="CD552" s="419"/>
      <c r="CE552" s="419"/>
      <c r="CF552" s="419"/>
      <c r="CG552" s="419"/>
      <c r="CH552" s="419"/>
      <c r="CI552" s="419"/>
      <c r="CJ552" s="419"/>
      <c r="CK552" s="419"/>
      <c r="CL552" s="419"/>
      <c r="CM552" s="419"/>
      <c r="CN552" s="419"/>
      <c r="CO552" s="419"/>
      <c r="CP552" s="419"/>
      <c r="CQ552" s="419"/>
      <c r="CR552" s="419"/>
      <c r="CS552" s="419"/>
    </row>
    <row r="553" spans="1:97">
      <c r="A553" s="419"/>
      <c r="B553" s="419"/>
      <c r="C553" s="419"/>
      <c r="D553" s="419"/>
      <c r="E553" s="419"/>
      <c r="F553" s="419"/>
      <c r="G553" s="419"/>
      <c r="H553" s="419"/>
      <c r="I553" s="419"/>
      <c r="J553" s="419"/>
      <c r="K553" s="419"/>
      <c r="L553" s="419"/>
      <c r="M553" s="419"/>
      <c r="N553" s="426"/>
      <c r="O553" s="426"/>
      <c r="P553" s="426"/>
      <c r="Q553" s="426"/>
      <c r="R553" s="426"/>
      <c r="S553" s="426"/>
      <c r="T553" s="426"/>
      <c r="U553" s="419"/>
      <c r="V553" s="419"/>
      <c r="W553" s="419"/>
      <c r="X553" s="427"/>
      <c r="Y553" s="427"/>
      <c r="Z553" s="427"/>
      <c r="AA553" s="427"/>
      <c r="AB553" s="427"/>
      <c r="AC553" s="427"/>
      <c r="AD553" s="427"/>
      <c r="AE553" s="427"/>
      <c r="AF553" s="427"/>
      <c r="AG553" s="427"/>
      <c r="AH553" s="427"/>
      <c r="AI553" s="428"/>
      <c r="AJ553" s="428"/>
      <c r="AK553" s="428"/>
      <c r="AL553" s="428"/>
      <c r="AM553" s="428"/>
      <c r="AN553" s="428"/>
      <c r="AO553" s="428"/>
      <c r="AP553" s="428"/>
      <c r="AQ553" s="419"/>
      <c r="AR553" s="419"/>
      <c r="AS553" s="419"/>
      <c r="AT553" s="419"/>
      <c r="AU553" s="419"/>
      <c r="AV553" s="419"/>
      <c r="AW553" s="419"/>
      <c r="AX553" s="419"/>
      <c r="AY553" s="419"/>
      <c r="AZ553" s="419"/>
      <c r="BA553" s="419"/>
      <c r="BB553" s="419"/>
      <c r="BC553" s="419"/>
      <c r="BD553" s="419"/>
      <c r="BE553" s="419"/>
      <c r="BF553" s="419"/>
      <c r="BG553" s="419"/>
      <c r="BH553" s="419"/>
      <c r="BI553" s="419"/>
      <c r="BJ553" s="419"/>
      <c r="BK553" s="419"/>
      <c r="BL553" s="419"/>
      <c r="BM553" s="419"/>
      <c r="BN553" s="419"/>
      <c r="BO553" s="419"/>
      <c r="BP553" s="419"/>
      <c r="BQ553" s="419"/>
      <c r="BR553" s="419"/>
      <c r="BS553" s="419"/>
      <c r="BT553" s="419"/>
      <c r="BU553" s="419"/>
      <c r="BV553" s="419"/>
      <c r="BW553" s="419"/>
      <c r="BX553" s="419"/>
      <c r="BY553" s="419"/>
      <c r="BZ553" s="419"/>
      <c r="CA553" s="419"/>
      <c r="CB553" s="419"/>
      <c r="CC553" s="419"/>
      <c r="CD553" s="419"/>
      <c r="CE553" s="419"/>
      <c r="CF553" s="419"/>
      <c r="CG553" s="419"/>
      <c r="CH553" s="419"/>
      <c r="CI553" s="419"/>
      <c r="CJ553" s="419"/>
      <c r="CK553" s="419"/>
      <c r="CL553" s="419"/>
      <c r="CM553" s="419"/>
      <c r="CN553" s="419"/>
      <c r="CO553" s="419"/>
      <c r="CP553" s="419"/>
      <c r="CQ553" s="419"/>
      <c r="CR553" s="419"/>
      <c r="CS553" s="419"/>
    </row>
    <row r="554" spans="1:97">
      <c r="A554" s="419"/>
      <c r="B554" s="419"/>
      <c r="C554" s="419"/>
      <c r="D554" s="419"/>
      <c r="E554" s="419"/>
      <c r="F554" s="419"/>
      <c r="G554" s="419"/>
      <c r="H554" s="419"/>
      <c r="I554" s="419"/>
      <c r="J554" s="419"/>
      <c r="K554" s="419"/>
      <c r="L554" s="419"/>
      <c r="M554" s="419"/>
      <c r="N554" s="426"/>
      <c r="O554" s="426"/>
      <c r="P554" s="426"/>
      <c r="Q554" s="426"/>
      <c r="R554" s="426"/>
      <c r="S554" s="426"/>
      <c r="T554" s="426"/>
      <c r="U554" s="419"/>
      <c r="V554" s="419"/>
      <c r="W554" s="419"/>
      <c r="X554" s="427"/>
      <c r="Y554" s="427"/>
      <c r="Z554" s="427"/>
      <c r="AA554" s="427"/>
      <c r="AB554" s="427"/>
      <c r="AC554" s="427"/>
      <c r="AD554" s="427"/>
      <c r="AE554" s="427"/>
      <c r="AF554" s="427"/>
      <c r="AG554" s="427"/>
      <c r="AH554" s="427"/>
      <c r="AI554" s="428"/>
      <c r="AJ554" s="428"/>
      <c r="AK554" s="428"/>
      <c r="AL554" s="428"/>
      <c r="AM554" s="428"/>
      <c r="AN554" s="428"/>
      <c r="AO554" s="428"/>
      <c r="AP554" s="428"/>
      <c r="AQ554" s="419"/>
      <c r="AR554" s="419"/>
      <c r="AS554" s="419"/>
      <c r="AT554" s="419"/>
      <c r="AU554" s="419"/>
      <c r="AV554" s="419"/>
      <c r="AW554" s="419"/>
      <c r="AX554" s="419"/>
      <c r="AY554" s="419"/>
      <c r="AZ554" s="419"/>
      <c r="BA554" s="419"/>
      <c r="BB554" s="419"/>
      <c r="BC554" s="419"/>
      <c r="BD554" s="419"/>
      <c r="BE554" s="419"/>
      <c r="BF554" s="419"/>
      <c r="BG554" s="419"/>
      <c r="BH554" s="419"/>
      <c r="BI554" s="419"/>
      <c r="BJ554" s="419"/>
      <c r="BK554" s="419"/>
      <c r="BL554" s="419"/>
      <c r="BM554" s="419"/>
      <c r="BN554" s="419"/>
      <c r="BO554" s="419"/>
      <c r="BP554" s="419"/>
      <c r="BQ554" s="419"/>
      <c r="BR554" s="419"/>
      <c r="BS554" s="419"/>
      <c r="BT554" s="419"/>
      <c r="BU554" s="419"/>
      <c r="BV554" s="419"/>
      <c r="BW554" s="419"/>
      <c r="BX554" s="419"/>
      <c r="BY554" s="419"/>
      <c r="BZ554" s="419"/>
      <c r="CA554" s="419"/>
      <c r="CB554" s="419"/>
      <c r="CC554" s="419"/>
      <c r="CD554" s="419"/>
      <c r="CE554" s="419"/>
      <c r="CF554" s="419"/>
      <c r="CG554" s="419"/>
      <c r="CH554" s="419"/>
      <c r="CI554" s="419"/>
      <c r="CJ554" s="419"/>
      <c r="CK554" s="419"/>
      <c r="CL554" s="419"/>
      <c r="CM554" s="419"/>
      <c r="CN554" s="419"/>
      <c r="CO554" s="419"/>
      <c r="CP554" s="419"/>
      <c r="CQ554" s="419"/>
      <c r="CR554" s="419"/>
      <c r="CS554" s="419"/>
    </row>
    <row r="555" spans="1:97">
      <c r="A555" s="419"/>
      <c r="B555" s="419"/>
      <c r="C555" s="419"/>
      <c r="D555" s="419"/>
      <c r="E555" s="419"/>
      <c r="F555" s="419"/>
      <c r="G555" s="419"/>
      <c r="H555" s="419"/>
      <c r="I555" s="419"/>
      <c r="J555" s="419"/>
      <c r="K555" s="419"/>
      <c r="L555" s="419"/>
      <c r="M555" s="419"/>
      <c r="N555" s="426"/>
      <c r="O555" s="426"/>
      <c r="P555" s="426"/>
      <c r="Q555" s="426"/>
      <c r="R555" s="426"/>
      <c r="S555" s="426"/>
      <c r="T555" s="426"/>
      <c r="U555" s="419"/>
      <c r="V555" s="419"/>
      <c r="W555" s="419"/>
      <c r="X555" s="427"/>
      <c r="Y555" s="427"/>
      <c r="Z555" s="427"/>
      <c r="AA555" s="427"/>
      <c r="AB555" s="427"/>
      <c r="AC555" s="427"/>
      <c r="AD555" s="427"/>
      <c r="AE555" s="427"/>
      <c r="AF555" s="427"/>
      <c r="AG555" s="427"/>
      <c r="AH555" s="427"/>
      <c r="AI555" s="428"/>
      <c r="AJ555" s="428"/>
      <c r="AK555" s="428"/>
      <c r="AL555" s="428"/>
      <c r="AM555" s="428"/>
      <c r="AN555" s="428"/>
      <c r="AO555" s="428"/>
      <c r="AP555" s="428"/>
      <c r="AQ555" s="419"/>
      <c r="AR555" s="419"/>
      <c r="AS555" s="419"/>
      <c r="AT555" s="419"/>
      <c r="AU555" s="419"/>
      <c r="AV555" s="419"/>
      <c r="AW555" s="419"/>
      <c r="AX555" s="419"/>
      <c r="AY555" s="419"/>
      <c r="AZ555" s="419"/>
      <c r="BA555" s="419"/>
      <c r="BB555" s="419"/>
      <c r="BC555" s="419"/>
      <c r="BD555" s="419"/>
      <c r="BE555" s="419"/>
      <c r="BF555" s="419"/>
      <c r="BG555" s="419"/>
      <c r="BH555" s="419"/>
      <c r="BI555" s="419"/>
      <c r="BJ555" s="419"/>
      <c r="BK555" s="419"/>
      <c r="BL555" s="419"/>
      <c r="BM555" s="419"/>
      <c r="BN555" s="419"/>
      <c r="BO555" s="419"/>
      <c r="BP555" s="419"/>
      <c r="BQ555" s="419"/>
      <c r="BR555" s="419"/>
      <c r="BS555" s="419"/>
      <c r="BT555" s="419"/>
      <c r="BU555" s="419"/>
      <c r="BV555" s="419"/>
      <c r="BW555" s="419"/>
      <c r="BX555" s="419"/>
      <c r="BY555" s="419"/>
      <c r="BZ555" s="419"/>
      <c r="CA555" s="419"/>
      <c r="CB555" s="419"/>
      <c r="CC555" s="419"/>
      <c r="CD555" s="419"/>
      <c r="CE555" s="419"/>
      <c r="CF555" s="419"/>
      <c r="CG555" s="419"/>
      <c r="CH555" s="419"/>
      <c r="CI555" s="419"/>
      <c r="CJ555" s="419"/>
      <c r="CK555" s="419"/>
      <c r="CL555" s="419"/>
      <c r="CM555" s="419"/>
      <c r="CN555" s="419"/>
      <c r="CO555" s="419"/>
      <c r="CP555" s="419"/>
      <c r="CQ555" s="419"/>
      <c r="CR555" s="419"/>
      <c r="CS555" s="419"/>
    </row>
    <row r="556" spans="1:97">
      <c r="A556" s="419"/>
      <c r="B556" s="419"/>
      <c r="C556" s="419"/>
      <c r="D556" s="419"/>
      <c r="E556" s="419"/>
      <c r="F556" s="419"/>
      <c r="G556" s="419"/>
      <c r="H556" s="419"/>
      <c r="I556" s="419"/>
      <c r="J556" s="419"/>
      <c r="K556" s="419"/>
      <c r="L556" s="419"/>
      <c r="M556" s="419"/>
      <c r="N556" s="426"/>
      <c r="O556" s="426"/>
      <c r="P556" s="426"/>
      <c r="Q556" s="426"/>
      <c r="R556" s="426"/>
      <c r="S556" s="426"/>
      <c r="T556" s="426"/>
      <c r="U556" s="419"/>
      <c r="V556" s="419"/>
      <c r="W556" s="419"/>
      <c r="X556" s="427"/>
      <c r="Y556" s="427"/>
      <c r="Z556" s="427"/>
      <c r="AA556" s="427"/>
      <c r="AB556" s="427"/>
      <c r="AC556" s="427"/>
      <c r="AD556" s="427"/>
      <c r="AE556" s="427"/>
      <c r="AF556" s="427"/>
      <c r="AG556" s="427"/>
      <c r="AH556" s="427"/>
      <c r="AI556" s="428"/>
      <c r="AJ556" s="428"/>
      <c r="AK556" s="428"/>
      <c r="AL556" s="428"/>
      <c r="AM556" s="428"/>
      <c r="AN556" s="428"/>
      <c r="AO556" s="428"/>
      <c r="AP556" s="428"/>
      <c r="AQ556" s="419"/>
      <c r="AR556" s="419"/>
      <c r="AS556" s="419"/>
      <c r="AT556" s="419"/>
      <c r="AU556" s="419"/>
      <c r="AV556" s="419"/>
      <c r="AW556" s="419"/>
      <c r="AX556" s="419"/>
      <c r="AY556" s="419"/>
      <c r="AZ556" s="419"/>
      <c r="BA556" s="419"/>
      <c r="BB556" s="419"/>
      <c r="BC556" s="419"/>
      <c r="BD556" s="419"/>
      <c r="BE556" s="419"/>
      <c r="BF556" s="419"/>
      <c r="BG556" s="419"/>
      <c r="BH556" s="419"/>
      <c r="BI556" s="419"/>
      <c r="BJ556" s="419"/>
      <c r="BK556" s="419"/>
      <c r="BL556" s="419"/>
      <c r="BM556" s="419"/>
      <c r="BN556" s="419"/>
      <c r="BO556" s="419"/>
      <c r="BP556" s="419"/>
      <c r="BQ556" s="419"/>
      <c r="BR556" s="419"/>
      <c r="BS556" s="419"/>
      <c r="BT556" s="419"/>
      <c r="BU556" s="419"/>
      <c r="BV556" s="419"/>
      <c r="BW556" s="419"/>
      <c r="BX556" s="419"/>
      <c r="BY556" s="419"/>
      <c r="BZ556" s="419"/>
      <c r="CA556" s="419"/>
      <c r="CB556" s="419"/>
      <c r="CC556" s="419"/>
      <c r="CD556" s="419"/>
      <c r="CE556" s="419"/>
      <c r="CF556" s="419"/>
      <c r="CG556" s="419"/>
      <c r="CH556" s="419"/>
      <c r="CI556" s="419"/>
      <c r="CJ556" s="419"/>
      <c r="CK556" s="419"/>
      <c r="CL556" s="419"/>
      <c r="CM556" s="419"/>
      <c r="CN556" s="419"/>
      <c r="CO556" s="419"/>
      <c r="CP556" s="419"/>
      <c r="CQ556" s="419"/>
      <c r="CR556" s="419"/>
      <c r="CS556" s="419"/>
    </row>
    <row r="557" spans="1:97">
      <c r="A557" s="419"/>
      <c r="B557" s="419"/>
      <c r="C557" s="419"/>
      <c r="D557" s="419"/>
      <c r="E557" s="419"/>
      <c r="F557" s="419"/>
      <c r="G557" s="419"/>
      <c r="H557" s="419"/>
      <c r="I557" s="419"/>
      <c r="J557" s="419"/>
      <c r="K557" s="419"/>
      <c r="L557" s="419"/>
      <c r="M557" s="419"/>
      <c r="N557" s="426"/>
      <c r="O557" s="426"/>
      <c r="P557" s="426"/>
      <c r="Q557" s="426"/>
      <c r="R557" s="426"/>
      <c r="S557" s="426"/>
      <c r="T557" s="426"/>
      <c r="U557" s="419"/>
      <c r="V557" s="419"/>
      <c r="W557" s="419"/>
      <c r="X557" s="427"/>
      <c r="Y557" s="427"/>
      <c r="Z557" s="427"/>
      <c r="AA557" s="427"/>
      <c r="AB557" s="427"/>
      <c r="AC557" s="427"/>
      <c r="AD557" s="427"/>
      <c r="AE557" s="427"/>
      <c r="AF557" s="427"/>
      <c r="AG557" s="427"/>
      <c r="AH557" s="427"/>
      <c r="AI557" s="428"/>
      <c r="AJ557" s="428"/>
      <c r="AK557" s="428"/>
      <c r="AL557" s="428"/>
      <c r="AM557" s="428"/>
      <c r="AN557" s="428"/>
      <c r="AO557" s="428"/>
      <c r="AP557" s="428"/>
      <c r="AQ557" s="419"/>
      <c r="AR557" s="419"/>
      <c r="AS557" s="419"/>
      <c r="AT557" s="419"/>
      <c r="AU557" s="419"/>
      <c r="AV557" s="419"/>
      <c r="AW557" s="419"/>
      <c r="AX557" s="419"/>
      <c r="AY557" s="419"/>
      <c r="AZ557" s="419"/>
      <c r="BA557" s="419"/>
      <c r="BB557" s="419"/>
      <c r="BC557" s="419"/>
      <c r="BD557" s="419"/>
      <c r="BE557" s="419"/>
      <c r="BF557" s="419"/>
      <c r="BG557" s="419"/>
      <c r="BH557" s="419"/>
      <c r="BI557" s="419"/>
      <c r="BJ557" s="419"/>
      <c r="BK557" s="419"/>
      <c r="BL557" s="419"/>
      <c r="BM557" s="419"/>
      <c r="BN557" s="419"/>
      <c r="BO557" s="419"/>
      <c r="BP557" s="419"/>
      <c r="BQ557" s="419"/>
      <c r="BR557" s="419"/>
      <c r="BS557" s="419"/>
      <c r="BT557" s="419"/>
      <c r="BU557" s="419"/>
      <c r="BV557" s="419"/>
      <c r="BW557" s="419"/>
      <c r="BX557" s="419"/>
      <c r="BY557" s="419"/>
      <c r="BZ557" s="419"/>
      <c r="CA557" s="419"/>
      <c r="CB557" s="419"/>
      <c r="CC557" s="419"/>
      <c r="CD557" s="419"/>
      <c r="CE557" s="419"/>
      <c r="CF557" s="419"/>
      <c r="CG557" s="419"/>
      <c r="CH557" s="419"/>
      <c r="CI557" s="419"/>
      <c r="CJ557" s="419"/>
      <c r="CK557" s="419"/>
      <c r="CL557" s="419"/>
      <c r="CM557" s="419"/>
      <c r="CN557" s="419"/>
      <c r="CO557" s="419"/>
      <c r="CP557" s="419"/>
      <c r="CQ557" s="419"/>
      <c r="CR557" s="419"/>
      <c r="CS557" s="419"/>
    </row>
    <row r="558" spans="1:97">
      <c r="A558" s="419"/>
      <c r="B558" s="419"/>
      <c r="C558" s="419"/>
      <c r="D558" s="419"/>
      <c r="E558" s="419"/>
      <c r="F558" s="419"/>
      <c r="G558" s="419"/>
      <c r="H558" s="419"/>
      <c r="I558" s="419"/>
      <c r="J558" s="419"/>
      <c r="K558" s="419"/>
      <c r="L558" s="419"/>
      <c r="M558" s="419"/>
      <c r="N558" s="426"/>
      <c r="O558" s="426"/>
      <c r="P558" s="426"/>
      <c r="Q558" s="426"/>
      <c r="R558" s="426"/>
      <c r="S558" s="426"/>
      <c r="T558" s="426"/>
      <c r="U558" s="419"/>
      <c r="V558" s="419"/>
      <c r="W558" s="419"/>
      <c r="X558" s="427"/>
      <c r="Y558" s="427"/>
      <c r="Z558" s="427"/>
      <c r="AA558" s="427"/>
      <c r="AB558" s="427"/>
      <c r="AC558" s="427"/>
      <c r="AD558" s="427"/>
      <c r="AE558" s="427"/>
      <c r="AF558" s="427"/>
      <c r="AG558" s="427"/>
      <c r="AH558" s="427"/>
      <c r="AI558" s="428"/>
      <c r="AJ558" s="428"/>
      <c r="AK558" s="428"/>
      <c r="AL558" s="428"/>
      <c r="AM558" s="428"/>
      <c r="AN558" s="428"/>
      <c r="AO558" s="428"/>
      <c r="AP558" s="428"/>
      <c r="AQ558" s="419"/>
      <c r="AR558" s="419"/>
      <c r="AS558" s="419"/>
      <c r="AT558" s="419"/>
      <c r="AU558" s="419"/>
      <c r="AV558" s="419"/>
      <c r="AW558" s="419"/>
      <c r="AX558" s="419"/>
      <c r="AY558" s="419"/>
      <c r="AZ558" s="419"/>
      <c r="BA558" s="419"/>
      <c r="BB558" s="419"/>
      <c r="BC558" s="419"/>
      <c r="BD558" s="419"/>
      <c r="BE558" s="419"/>
      <c r="BF558" s="419"/>
      <c r="BG558" s="419"/>
      <c r="BH558" s="419"/>
      <c r="BI558" s="419"/>
      <c r="BJ558" s="419"/>
      <c r="BK558" s="419"/>
      <c r="BL558" s="419"/>
      <c r="BM558" s="419"/>
      <c r="BN558" s="419"/>
      <c r="BO558" s="419"/>
      <c r="BP558" s="419"/>
      <c r="BQ558" s="419"/>
      <c r="BR558" s="419"/>
      <c r="BS558" s="419"/>
      <c r="BT558" s="419"/>
      <c r="BU558" s="419"/>
      <c r="BV558" s="419"/>
      <c r="BW558" s="419"/>
      <c r="BX558" s="419"/>
      <c r="BY558" s="419"/>
      <c r="BZ558" s="419"/>
      <c r="CA558" s="419"/>
      <c r="CB558" s="419"/>
      <c r="CC558" s="419"/>
      <c r="CD558" s="419"/>
      <c r="CE558" s="419"/>
      <c r="CF558" s="419"/>
      <c r="CG558" s="419"/>
      <c r="CH558" s="419"/>
      <c r="CI558" s="419"/>
      <c r="CJ558" s="419"/>
      <c r="CK558" s="419"/>
      <c r="CL558" s="419"/>
      <c r="CM558" s="419"/>
      <c r="CN558" s="419"/>
      <c r="CO558" s="419"/>
      <c r="CP558" s="419"/>
      <c r="CQ558" s="419"/>
      <c r="CR558" s="419"/>
      <c r="CS558" s="419"/>
    </row>
    <row r="559" spans="1:97">
      <c r="A559" s="419"/>
      <c r="B559" s="419"/>
      <c r="C559" s="419"/>
      <c r="D559" s="419"/>
      <c r="E559" s="419"/>
      <c r="F559" s="419"/>
      <c r="G559" s="419"/>
      <c r="H559" s="419"/>
      <c r="I559" s="419"/>
      <c r="J559" s="419"/>
      <c r="K559" s="419"/>
      <c r="L559" s="419"/>
      <c r="M559" s="419"/>
      <c r="N559" s="426"/>
      <c r="O559" s="426"/>
      <c r="P559" s="426"/>
      <c r="Q559" s="426"/>
      <c r="R559" s="426"/>
      <c r="S559" s="426"/>
      <c r="T559" s="426"/>
      <c r="U559" s="419"/>
      <c r="V559" s="419"/>
      <c r="W559" s="419"/>
      <c r="X559" s="427"/>
      <c r="Y559" s="427"/>
      <c r="Z559" s="427"/>
      <c r="AA559" s="427"/>
      <c r="AB559" s="427"/>
      <c r="AC559" s="427"/>
      <c r="AD559" s="427"/>
      <c r="AE559" s="427"/>
      <c r="AF559" s="427"/>
      <c r="AG559" s="427"/>
      <c r="AH559" s="427"/>
      <c r="AI559" s="428"/>
      <c r="AJ559" s="428"/>
      <c r="AK559" s="428"/>
      <c r="AL559" s="428"/>
      <c r="AM559" s="428"/>
      <c r="AN559" s="428"/>
      <c r="AO559" s="428"/>
      <c r="AP559" s="428"/>
      <c r="AQ559" s="419"/>
      <c r="AR559" s="419"/>
      <c r="AS559" s="419"/>
      <c r="AT559" s="419"/>
      <c r="AU559" s="419"/>
      <c r="AV559" s="419"/>
      <c r="AW559" s="419"/>
      <c r="AX559" s="419"/>
      <c r="AY559" s="419"/>
      <c r="AZ559" s="419"/>
      <c r="BA559" s="419"/>
      <c r="BB559" s="419"/>
      <c r="BC559" s="419"/>
      <c r="BD559" s="419"/>
      <c r="BE559" s="419"/>
      <c r="BF559" s="419"/>
      <c r="BG559" s="419"/>
      <c r="BH559" s="419"/>
      <c r="BI559" s="419"/>
      <c r="BJ559" s="419"/>
      <c r="BK559" s="419"/>
      <c r="BL559" s="419"/>
      <c r="BM559" s="419"/>
      <c r="BN559" s="419"/>
      <c r="BO559" s="419"/>
      <c r="BP559" s="419"/>
      <c r="BQ559" s="419"/>
      <c r="BR559" s="419"/>
      <c r="BS559" s="419"/>
      <c r="BT559" s="419"/>
      <c r="BU559" s="419"/>
      <c r="BV559" s="419"/>
      <c r="BW559" s="419"/>
      <c r="BX559" s="419"/>
      <c r="BY559" s="419"/>
      <c r="BZ559" s="419"/>
      <c r="CA559" s="419"/>
      <c r="CB559" s="419"/>
      <c r="CC559" s="419"/>
      <c r="CD559" s="419"/>
      <c r="CE559" s="419"/>
      <c r="CF559" s="419"/>
      <c r="CG559" s="419"/>
      <c r="CH559" s="419"/>
      <c r="CI559" s="419"/>
      <c r="CJ559" s="419"/>
      <c r="CK559" s="419"/>
      <c r="CL559" s="419"/>
      <c r="CM559" s="419"/>
      <c r="CN559" s="419"/>
      <c r="CO559" s="419"/>
      <c r="CP559" s="419"/>
      <c r="CQ559" s="419"/>
      <c r="CR559" s="419"/>
      <c r="CS559" s="419"/>
    </row>
    <row r="560" spans="1:97">
      <c r="A560" s="419"/>
      <c r="B560" s="419"/>
      <c r="C560" s="419"/>
      <c r="D560" s="419"/>
      <c r="E560" s="419"/>
      <c r="F560" s="419"/>
      <c r="G560" s="419"/>
      <c r="H560" s="419"/>
      <c r="I560" s="419"/>
      <c r="J560" s="419"/>
      <c r="K560" s="419"/>
      <c r="L560" s="419"/>
      <c r="M560" s="419"/>
      <c r="N560" s="426"/>
      <c r="O560" s="426"/>
      <c r="P560" s="426"/>
      <c r="Q560" s="426"/>
      <c r="R560" s="426"/>
      <c r="S560" s="426"/>
      <c r="T560" s="426"/>
      <c r="U560" s="419"/>
      <c r="V560" s="419"/>
      <c r="W560" s="419"/>
      <c r="X560" s="427"/>
      <c r="Y560" s="427"/>
      <c r="Z560" s="427"/>
      <c r="AA560" s="427"/>
      <c r="AB560" s="427"/>
      <c r="AC560" s="427"/>
      <c r="AD560" s="427"/>
      <c r="AE560" s="427"/>
      <c r="AF560" s="427"/>
      <c r="AG560" s="427"/>
      <c r="AH560" s="427"/>
      <c r="AI560" s="428"/>
      <c r="AJ560" s="428"/>
      <c r="AK560" s="428"/>
      <c r="AL560" s="428"/>
      <c r="AM560" s="428"/>
      <c r="AN560" s="428"/>
      <c r="AO560" s="428"/>
      <c r="AP560" s="428"/>
      <c r="AQ560" s="419"/>
      <c r="AR560" s="419"/>
      <c r="AS560" s="419"/>
      <c r="AT560" s="419"/>
      <c r="AU560" s="419"/>
      <c r="AV560" s="419"/>
      <c r="AW560" s="419"/>
      <c r="AX560" s="419"/>
      <c r="AY560" s="419"/>
      <c r="AZ560" s="419"/>
      <c r="BA560" s="419"/>
      <c r="BB560" s="419"/>
      <c r="BC560" s="419"/>
      <c r="BD560" s="419"/>
      <c r="BE560" s="419"/>
      <c r="BF560" s="419"/>
      <c r="BG560" s="419"/>
      <c r="BH560" s="419"/>
      <c r="BI560" s="419"/>
      <c r="BJ560" s="419"/>
      <c r="BK560" s="419"/>
      <c r="BL560" s="419"/>
      <c r="BM560" s="419"/>
      <c r="BN560" s="419"/>
      <c r="BO560" s="419"/>
      <c r="BP560" s="419"/>
      <c r="BQ560" s="419"/>
      <c r="BR560" s="419"/>
      <c r="BS560" s="419"/>
      <c r="BT560" s="419"/>
      <c r="BU560" s="419"/>
      <c r="BV560" s="419"/>
      <c r="BW560" s="419"/>
      <c r="BX560" s="419"/>
      <c r="BY560" s="419"/>
      <c r="BZ560" s="419"/>
      <c r="CA560" s="419"/>
      <c r="CB560" s="419"/>
      <c r="CC560" s="419"/>
      <c r="CD560" s="419"/>
      <c r="CE560" s="419"/>
      <c r="CF560" s="419"/>
      <c r="CG560" s="419"/>
      <c r="CH560" s="419"/>
      <c r="CI560" s="419"/>
      <c r="CJ560" s="419"/>
      <c r="CK560" s="419"/>
      <c r="CL560" s="419"/>
      <c r="CM560" s="419"/>
      <c r="CN560" s="419"/>
      <c r="CO560" s="419"/>
      <c r="CP560" s="419"/>
      <c r="CQ560" s="419"/>
      <c r="CR560" s="419"/>
      <c r="CS560" s="419"/>
    </row>
    <row r="561" spans="1:97">
      <c r="A561" s="419"/>
      <c r="B561" s="419"/>
      <c r="C561" s="419"/>
      <c r="D561" s="419"/>
      <c r="E561" s="419"/>
      <c r="F561" s="419"/>
      <c r="G561" s="419"/>
      <c r="H561" s="419"/>
      <c r="I561" s="419"/>
      <c r="J561" s="419"/>
      <c r="K561" s="419"/>
      <c r="L561" s="419"/>
      <c r="M561" s="419"/>
      <c r="N561" s="426"/>
      <c r="O561" s="426"/>
      <c r="P561" s="426"/>
      <c r="Q561" s="426"/>
      <c r="R561" s="426"/>
      <c r="S561" s="426"/>
      <c r="T561" s="426"/>
      <c r="U561" s="419"/>
      <c r="V561" s="419"/>
      <c r="W561" s="419"/>
      <c r="X561" s="427"/>
      <c r="Y561" s="427"/>
      <c r="Z561" s="427"/>
      <c r="AA561" s="427"/>
      <c r="AB561" s="427"/>
      <c r="AC561" s="427"/>
      <c r="AD561" s="427"/>
      <c r="AE561" s="427"/>
      <c r="AF561" s="427"/>
      <c r="AG561" s="427"/>
      <c r="AH561" s="427"/>
      <c r="AI561" s="428"/>
      <c r="AJ561" s="428"/>
      <c r="AK561" s="428"/>
      <c r="AL561" s="428"/>
      <c r="AM561" s="428"/>
      <c r="AN561" s="428"/>
      <c r="AO561" s="428"/>
      <c r="AP561" s="428"/>
      <c r="AQ561" s="419"/>
      <c r="AR561" s="419"/>
      <c r="AS561" s="419"/>
      <c r="AT561" s="419"/>
      <c r="AU561" s="419"/>
      <c r="AV561" s="419"/>
      <c r="AW561" s="419"/>
      <c r="AX561" s="419"/>
      <c r="AY561" s="419"/>
      <c r="AZ561" s="419"/>
      <c r="BA561" s="419"/>
      <c r="BB561" s="419"/>
      <c r="BC561" s="419"/>
      <c r="BD561" s="419"/>
      <c r="BE561" s="419"/>
      <c r="BF561" s="419"/>
      <c r="BG561" s="419"/>
      <c r="BH561" s="419"/>
      <c r="BI561" s="419"/>
      <c r="BJ561" s="419"/>
      <c r="BK561" s="419"/>
      <c r="BL561" s="419"/>
      <c r="BM561" s="419"/>
      <c r="BN561" s="419"/>
      <c r="BO561" s="419"/>
      <c r="BP561" s="419"/>
      <c r="BQ561" s="419"/>
      <c r="BR561" s="419"/>
      <c r="BS561" s="419"/>
      <c r="BT561" s="419"/>
      <c r="BU561" s="419"/>
      <c r="BV561" s="419"/>
      <c r="BW561" s="419"/>
      <c r="BX561" s="419"/>
      <c r="BY561" s="419"/>
      <c r="BZ561" s="419"/>
      <c r="CA561" s="419"/>
      <c r="CB561" s="419"/>
      <c r="CC561" s="419"/>
      <c r="CD561" s="419"/>
      <c r="CE561" s="419"/>
      <c r="CF561" s="419"/>
      <c r="CG561" s="419"/>
      <c r="CH561" s="419"/>
      <c r="CI561" s="419"/>
      <c r="CJ561" s="419"/>
      <c r="CK561" s="419"/>
      <c r="CL561" s="419"/>
      <c r="CM561" s="419"/>
      <c r="CN561" s="419"/>
      <c r="CO561" s="419"/>
      <c r="CP561" s="419"/>
      <c r="CQ561" s="419"/>
      <c r="CR561" s="419"/>
      <c r="CS561" s="419"/>
    </row>
    <row r="562" spans="1:97">
      <c r="A562" s="419"/>
      <c r="B562" s="419"/>
      <c r="C562" s="419"/>
      <c r="D562" s="419"/>
      <c r="E562" s="419"/>
      <c r="F562" s="419"/>
      <c r="G562" s="419"/>
      <c r="H562" s="419"/>
      <c r="I562" s="419"/>
      <c r="J562" s="419"/>
      <c r="K562" s="419"/>
      <c r="L562" s="419"/>
      <c r="M562" s="419"/>
      <c r="N562" s="426"/>
      <c r="O562" s="426"/>
      <c r="P562" s="426"/>
      <c r="Q562" s="426"/>
      <c r="R562" s="426"/>
      <c r="S562" s="426"/>
      <c r="T562" s="426"/>
      <c r="U562" s="419"/>
      <c r="V562" s="419"/>
      <c r="W562" s="419"/>
      <c r="X562" s="427"/>
      <c r="Y562" s="427"/>
      <c r="Z562" s="427"/>
      <c r="AA562" s="427"/>
      <c r="AB562" s="427"/>
      <c r="AC562" s="427"/>
      <c r="AD562" s="427"/>
      <c r="AE562" s="427"/>
      <c r="AF562" s="427"/>
      <c r="AG562" s="427"/>
      <c r="AH562" s="427"/>
      <c r="AI562" s="428"/>
      <c r="AJ562" s="428"/>
      <c r="AK562" s="428"/>
      <c r="AL562" s="428"/>
      <c r="AM562" s="428"/>
      <c r="AN562" s="428"/>
      <c r="AO562" s="428"/>
      <c r="AP562" s="428"/>
      <c r="AQ562" s="419"/>
      <c r="AR562" s="419"/>
      <c r="AS562" s="419"/>
      <c r="AT562" s="419"/>
      <c r="AU562" s="419"/>
      <c r="AV562" s="419"/>
      <c r="AW562" s="419"/>
      <c r="AX562" s="419"/>
      <c r="AY562" s="419"/>
      <c r="AZ562" s="419"/>
      <c r="BA562" s="419"/>
      <c r="BB562" s="419"/>
      <c r="BC562" s="419"/>
      <c r="BD562" s="419"/>
      <c r="BE562" s="419"/>
      <c r="BF562" s="419"/>
      <c r="BG562" s="419"/>
      <c r="BH562" s="419"/>
      <c r="BI562" s="419"/>
      <c r="BJ562" s="419"/>
      <c r="BK562" s="419"/>
      <c r="BL562" s="419"/>
      <c r="BM562" s="419"/>
      <c r="BN562" s="419"/>
      <c r="BO562" s="419"/>
      <c r="BP562" s="419"/>
      <c r="BQ562" s="419"/>
      <c r="BR562" s="419"/>
      <c r="BS562" s="419"/>
      <c r="BT562" s="419"/>
      <c r="BU562" s="419"/>
      <c r="BV562" s="419"/>
      <c r="BW562" s="419"/>
      <c r="BX562" s="419"/>
      <c r="BY562" s="419"/>
      <c r="BZ562" s="419"/>
      <c r="CA562" s="419"/>
      <c r="CB562" s="419"/>
      <c r="CC562" s="419"/>
      <c r="CD562" s="419"/>
      <c r="CE562" s="419"/>
      <c r="CF562" s="419"/>
      <c r="CG562" s="419"/>
      <c r="CH562" s="419"/>
      <c r="CI562" s="419"/>
      <c r="CJ562" s="419"/>
      <c r="CK562" s="419"/>
      <c r="CL562" s="419"/>
      <c r="CM562" s="419"/>
      <c r="CN562" s="419"/>
      <c r="CO562" s="419"/>
      <c r="CP562" s="419"/>
      <c r="CQ562" s="419"/>
      <c r="CR562" s="419"/>
      <c r="CS562" s="419"/>
    </row>
    <row r="563" spans="1:97">
      <c r="A563" s="419"/>
      <c r="B563" s="419"/>
      <c r="C563" s="419"/>
      <c r="D563" s="419"/>
      <c r="E563" s="419"/>
      <c r="F563" s="419"/>
      <c r="G563" s="419"/>
      <c r="H563" s="419"/>
      <c r="I563" s="419"/>
      <c r="J563" s="419"/>
      <c r="K563" s="419"/>
      <c r="L563" s="419"/>
      <c r="M563" s="419"/>
      <c r="N563" s="426"/>
      <c r="O563" s="426"/>
      <c r="P563" s="426"/>
      <c r="Q563" s="426"/>
      <c r="R563" s="426"/>
      <c r="S563" s="426"/>
      <c r="T563" s="426"/>
      <c r="U563" s="419"/>
      <c r="V563" s="419"/>
      <c r="W563" s="419"/>
      <c r="X563" s="427"/>
      <c r="Y563" s="427"/>
      <c r="Z563" s="427"/>
      <c r="AA563" s="427"/>
      <c r="AB563" s="427"/>
      <c r="AC563" s="427"/>
      <c r="AD563" s="427"/>
      <c r="AE563" s="427"/>
      <c r="AF563" s="427"/>
      <c r="AG563" s="427"/>
      <c r="AH563" s="427"/>
      <c r="AI563" s="428"/>
      <c r="AJ563" s="428"/>
      <c r="AK563" s="428"/>
      <c r="AL563" s="428"/>
      <c r="AM563" s="428"/>
      <c r="AN563" s="428"/>
      <c r="AO563" s="428"/>
      <c r="AP563" s="428"/>
      <c r="AQ563" s="419"/>
      <c r="AR563" s="419"/>
      <c r="AS563" s="419"/>
      <c r="AT563" s="419"/>
      <c r="AU563" s="419"/>
      <c r="AV563" s="419"/>
      <c r="AW563" s="419"/>
      <c r="AX563" s="419"/>
      <c r="AY563" s="419"/>
      <c r="AZ563" s="419"/>
      <c r="BA563" s="419"/>
      <c r="BB563" s="419"/>
      <c r="BC563" s="419"/>
      <c r="BD563" s="419"/>
      <c r="BE563" s="419"/>
      <c r="BF563" s="419"/>
      <c r="BG563" s="419"/>
      <c r="BH563" s="419"/>
      <c r="BI563" s="419"/>
      <c r="BJ563" s="419"/>
      <c r="BK563" s="419"/>
      <c r="BL563" s="419"/>
      <c r="BM563" s="419"/>
      <c r="BN563" s="419"/>
      <c r="BO563" s="419"/>
      <c r="BP563" s="419"/>
      <c r="BQ563" s="419"/>
      <c r="BR563" s="419"/>
      <c r="BS563" s="419"/>
      <c r="BT563" s="419"/>
      <c r="BU563" s="419"/>
      <c r="BV563" s="419"/>
      <c r="BW563" s="419"/>
      <c r="BX563" s="419"/>
      <c r="BY563" s="419"/>
      <c r="BZ563" s="419"/>
      <c r="CA563" s="419"/>
      <c r="CB563" s="419"/>
      <c r="CC563" s="419"/>
      <c r="CD563" s="419"/>
      <c r="CE563" s="419"/>
      <c r="CF563" s="419"/>
      <c r="CG563" s="419"/>
      <c r="CH563" s="419"/>
      <c r="CI563" s="419"/>
      <c r="CJ563" s="419"/>
      <c r="CK563" s="419"/>
      <c r="CL563" s="419"/>
      <c r="CM563" s="419"/>
      <c r="CN563" s="419"/>
      <c r="CO563" s="419"/>
      <c r="CP563" s="419"/>
      <c r="CQ563" s="419"/>
      <c r="CR563" s="419"/>
      <c r="CS563" s="419"/>
    </row>
    <row r="564" spans="1:97">
      <c r="A564" s="419"/>
      <c r="B564" s="419"/>
      <c r="C564" s="419"/>
      <c r="D564" s="419"/>
      <c r="E564" s="419"/>
      <c r="F564" s="419"/>
      <c r="G564" s="419"/>
      <c r="H564" s="419"/>
      <c r="I564" s="419"/>
      <c r="J564" s="419"/>
      <c r="K564" s="419"/>
      <c r="L564" s="419"/>
      <c r="M564" s="419"/>
      <c r="N564" s="426"/>
      <c r="O564" s="426"/>
      <c r="P564" s="426"/>
      <c r="Q564" s="426"/>
      <c r="R564" s="426"/>
      <c r="S564" s="426"/>
      <c r="T564" s="426"/>
      <c r="U564" s="419"/>
      <c r="V564" s="419"/>
      <c r="W564" s="419"/>
      <c r="X564" s="427"/>
      <c r="Y564" s="427"/>
      <c r="Z564" s="427"/>
      <c r="AA564" s="427"/>
      <c r="AB564" s="427"/>
      <c r="AC564" s="427"/>
      <c r="AD564" s="427"/>
      <c r="AE564" s="427"/>
      <c r="AF564" s="427"/>
      <c r="AG564" s="427"/>
      <c r="AH564" s="427"/>
      <c r="AI564" s="428"/>
      <c r="AJ564" s="428"/>
      <c r="AK564" s="428"/>
      <c r="AL564" s="428"/>
      <c r="AM564" s="428"/>
      <c r="AN564" s="428"/>
      <c r="AO564" s="428"/>
      <c r="AP564" s="428"/>
      <c r="AQ564" s="419"/>
      <c r="AR564" s="419"/>
      <c r="AS564" s="419"/>
      <c r="AT564" s="419"/>
      <c r="AU564" s="419"/>
      <c r="AV564" s="419"/>
      <c r="AW564" s="419"/>
      <c r="AX564" s="419"/>
      <c r="AY564" s="419"/>
      <c r="AZ564" s="419"/>
      <c r="BA564" s="419"/>
      <c r="BB564" s="419"/>
      <c r="BC564" s="419"/>
      <c r="BD564" s="419"/>
      <c r="BE564" s="419"/>
      <c r="BF564" s="419"/>
      <c r="BG564" s="419"/>
      <c r="BH564" s="419"/>
      <c r="BI564" s="419"/>
      <c r="BJ564" s="419"/>
      <c r="BK564" s="419"/>
      <c r="BL564" s="419"/>
      <c r="BM564" s="419"/>
      <c r="BN564" s="419"/>
      <c r="BO564" s="419"/>
      <c r="BP564" s="419"/>
      <c r="BQ564" s="419"/>
      <c r="BR564" s="419"/>
      <c r="BS564" s="419"/>
      <c r="BT564" s="419"/>
      <c r="BU564" s="419"/>
      <c r="BV564" s="419"/>
      <c r="BW564" s="419"/>
      <c r="BX564" s="419"/>
      <c r="BY564" s="419"/>
      <c r="BZ564" s="419"/>
      <c r="CA564" s="419"/>
      <c r="CB564" s="419"/>
      <c r="CC564" s="419"/>
      <c r="CD564" s="419"/>
      <c r="CE564" s="419"/>
      <c r="CF564" s="419"/>
      <c r="CG564" s="419"/>
      <c r="CH564" s="419"/>
      <c r="CI564" s="419"/>
      <c r="CJ564" s="419"/>
      <c r="CK564" s="419"/>
      <c r="CL564" s="419"/>
      <c r="CM564" s="419"/>
      <c r="CN564" s="419"/>
      <c r="CO564" s="419"/>
      <c r="CP564" s="419"/>
      <c r="CQ564" s="419"/>
      <c r="CR564" s="419"/>
      <c r="CS564" s="419"/>
    </row>
    <row r="565" spans="1:97">
      <c r="A565" s="419"/>
      <c r="B565" s="419"/>
      <c r="C565" s="419"/>
      <c r="D565" s="419"/>
      <c r="E565" s="419"/>
      <c r="F565" s="419"/>
      <c r="G565" s="419"/>
      <c r="H565" s="419"/>
      <c r="I565" s="419"/>
      <c r="J565" s="419"/>
      <c r="K565" s="419"/>
      <c r="L565" s="419"/>
      <c r="M565" s="419"/>
      <c r="N565" s="426"/>
      <c r="O565" s="426"/>
      <c r="P565" s="426"/>
      <c r="Q565" s="426"/>
      <c r="R565" s="426"/>
      <c r="S565" s="426"/>
      <c r="T565" s="426"/>
      <c r="U565" s="419"/>
      <c r="V565" s="419"/>
      <c r="W565" s="419"/>
      <c r="X565" s="427"/>
      <c r="Y565" s="427"/>
      <c r="Z565" s="427"/>
      <c r="AA565" s="427"/>
      <c r="AB565" s="427"/>
      <c r="AC565" s="427"/>
      <c r="AD565" s="427"/>
      <c r="AE565" s="427"/>
      <c r="AF565" s="427"/>
      <c r="AG565" s="427"/>
      <c r="AH565" s="427"/>
      <c r="AI565" s="428"/>
      <c r="AJ565" s="428"/>
      <c r="AK565" s="428"/>
      <c r="AL565" s="428"/>
      <c r="AM565" s="428"/>
      <c r="AN565" s="428"/>
      <c r="AO565" s="428"/>
      <c r="AP565" s="428"/>
      <c r="AQ565" s="419"/>
      <c r="AR565" s="419"/>
      <c r="AS565" s="419"/>
      <c r="AT565" s="419"/>
      <c r="AU565" s="419"/>
      <c r="AV565" s="419"/>
      <c r="AW565" s="419"/>
      <c r="AX565" s="419"/>
      <c r="AY565" s="419"/>
      <c r="AZ565" s="419"/>
      <c r="BA565" s="419"/>
      <c r="BB565" s="419"/>
      <c r="BC565" s="419"/>
      <c r="BD565" s="419"/>
      <c r="BE565" s="419"/>
      <c r="BF565" s="419"/>
      <c r="BG565" s="419"/>
      <c r="BH565" s="419"/>
      <c r="BI565" s="419"/>
      <c r="BJ565" s="419"/>
      <c r="BK565" s="419"/>
      <c r="BL565" s="419"/>
      <c r="BM565" s="419"/>
      <c r="BN565" s="419"/>
      <c r="BO565" s="419"/>
      <c r="BP565" s="419"/>
      <c r="BQ565" s="419"/>
      <c r="BR565" s="419"/>
      <c r="BS565" s="419"/>
      <c r="BT565" s="419"/>
      <c r="BU565" s="419"/>
      <c r="BV565" s="419"/>
      <c r="BW565" s="419"/>
      <c r="BX565" s="419"/>
      <c r="BY565" s="419"/>
      <c r="BZ565" s="419"/>
      <c r="CA565" s="419"/>
      <c r="CB565" s="419"/>
      <c r="CC565" s="419"/>
      <c r="CD565" s="419"/>
      <c r="CE565" s="419"/>
      <c r="CF565" s="419"/>
      <c r="CG565" s="419"/>
      <c r="CH565" s="419"/>
      <c r="CI565" s="419"/>
      <c r="CJ565" s="419"/>
      <c r="CK565" s="419"/>
      <c r="CL565" s="419"/>
      <c r="CM565" s="419"/>
      <c r="CN565" s="419"/>
      <c r="CO565" s="419"/>
      <c r="CP565" s="419"/>
      <c r="CQ565" s="419"/>
      <c r="CR565" s="419"/>
      <c r="CS565" s="419"/>
    </row>
    <row r="566" spans="1:97">
      <c r="A566" s="419"/>
      <c r="B566" s="419"/>
      <c r="C566" s="419"/>
      <c r="D566" s="419"/>
      <c r="E566" s="419"/>
      <c r="F566" s="419"/>
      <c r="G566" s="419"/>
      <c r="H566" s="419"/>
      <c r="I566" s="419"/>
      <c r="J566" s="419"/>
      <c r="K566" s="419"/>
      <c r="L566" s="419"/>
      <c r="M566" s="419"/>
      <c r="N566" s="426"/>
      <c r="O566" s="426"/>
      <c r="P566" s="426"/>
      <c r="Q566" s="426"/>
      <c r="R566" s="426"/>
      <c r="S566" s="426"/>
      <c r="T566" s="426"/>
      <c r="U566" s="419"/>
      <c r="V566" s="419"/>
      <c r="W566" s="419"/>
      <c r="X566" s="427"/>
      <c r="Y566" s="427"/>
      <c r="Z566" s="427"/>
      <c r="AA566" s="427"/>
      <c r="AB566" s="427"/>
      <c r="AC566" s="427"/>
      <c r="AD566" s="427"/>
      <c r="AE566" s="427"/>
      <c r="AF566" s="427"/>
      <c r="AG566" s="427"/>
      <c r="AH566" s="427"/>
      <c r="AI566" s="428"/>
      <c r="AJ566" s="428"/>
      <c r="AK566" s="428"/>
      <c r="AL566" s="428"/>
      <c r="AM566" s="428"/>
      <c r="AN566" s="428"/>
      <c r="AO566" s="428"/>
      <c r="AP566" s="428"/>
      <c r="AQ566" s="419"/>
      <c r="AR566" s="419"/>
      <c r="AS566" s="419"/>
      <c r="AT566" s="419"/>
      <c r="AU566" s="419"/>
      <c r="AV566" s="419"/>
      <c r="AW566" s="419"/>
      <c r="AX566" s="419"/>
      <c r="AY566" s="419"/>
      <c r="AZ566" s="419"/>
      <c r="BA566" s="419"/>
      <c r="BB566" s="419"/>
      <c r="BC566" s="419"/>
      <c r="BD566" s="419"/>
      <c r="BE566" s="419"/>
      <c r="BF566" s="419"/>
      <c r="BG566" s="419"/>
      <c r="BH566" s="419"/>
      <c r="BI566" s="419"/>
      <c r="BJ566" s="419"/>
      <c r="BK566" s="419"/>
      <c r="BL566" s="419"/>
      <c r="BM566" s="419"/>
      <c r="BN566" s="419"/>
      <c r="BO566" s="419"/>
      <c r="BP566" s="419"/>
      <c r="BQ566" s="419"/>
      <c r="BR566" s="419"/>
      <c r="BS566" s="419"/>
      <c r="BT566" s="419"/>
      <c r="BU566" s="419"/>
      <c r="BV566" s="419"/>
      <c r="BW566" s="419"/>
      <c r="BX566" s="419"/>
      <c r="BY566" s="419"/>
      <c r="BZ566" s="419"/>
      <c r="CA566" s="419"/>
      <c r="CB566" s="419"/>
      <c r="CC566" s="419"/>
      <c r="CD566" s="419"/>
      <c r="CE566" s="419"/>
      <c r="CF566" s="419"/>
      <c r="CG566" s="419"/>
      <c r="CH566" s="419"/>
      <c r="CI566" s="419"/>
      <c r="CJ566" s="419"/>
      <c r="CK566" s="419"/>
      <c r="CL566" s="419"/>
      <c r="CM566" s="419"/>
      <c r="CN566" s="419"/>
      <c r="CO566" s="419"/>
      <c r="CP566" s="419"/>
      <c r="CQ566" s="419"/>
      <c r="CR566" s="419"/>
      <c r="CS566" s="419"/>
    </row>
    <row r="567" spans="1:97">
      <c r="A567" s="419"/>
      <c r="B567" s="419"/>
      <c r="C567" s="419"/>
      <c r="D567" s="419"/>
      <c r="E567" s="419"/>
      <c r="F567" s="419"/>
      <c r="G567" s="419"/>
      <c r="H567" s="419"/>
      <c r="I567" s="419"/>
      <c r="J567" s="419"/>
      <c r="K567" s="419"/>
      <c r="L567" s="419"/>
      <c r="M567" s="419"/>
      <c r="N567" s="426"/>
      <c r="O567" s="426"/>
      <c r="P567" s="426"/>
      <c r="Q567" s="426"/>
      <c r="R567" s="426"/>
      <c r="S567" s="426"/>
      <c r="T567" s="426"/>
      <c r="U567" s="419"/>
      <c r="V567" s="419"/>
      <c r="W567" s="419"/>
      <c r="X567" s="427"/>
      <c r="Y567" s="427"/>
      <c r="Z567" s="427"/>
      <c r="AA567" s="427"/>
      <c r="AB567" s="427"/>
      <c r="AC567" s="427"/>
      <c r="AD567" s="427"/>
      <c r="AE567" s="427"/>
      <c r="AF567" s="427"/>
      <c r="AG567" s="427"/>
      <c r="AH567" s="427"/>
      <c r="AI567" s="428"/>
      <c r="AJ567" s="428"/>
      <c r="AK567" s="428"/>
      <c r="AL567" s="428"/>
      <c r="AM567" s="428"/>
      <c r="AN567" s="428"/>
      <c r="AO567" s="428"/>
      <c r="AP567" s="428"/>
      <c r="AQ567" s="419"/>
      <c r="AR567" s="419"/>
      <c r="AS567" s="419"/>
      <c r="AT567" s="419"/>
      <c r="AU567" s="419"/>
      <c r="AV567" s="419"/>
      <c r="AW567" s="419"/>
      <c r="AX567" s="419"/>
      <c r="AY567" s="419"/>
      <c r="AZ567" s="419"/>
      <c r="BA567" s="419"/>
      <c r="BB567" s="419"/>
      <c r="BC567" s="419"/>
      <c r="BD567" s="419"/>
      <c r="BE567" s="419"/>
      <c r="BF567" s="419"/>
      <c r="BG567" s="419"/>
      <c r="BH567" s="419"/>
      <c r="BI567" s="419"/>
      <c r="BJ567" s="419"/>
      <c r="BK567" s="419"/>
      <c r="BL567" s="419"/>
      <c r="BM567" s="419"/>
      <c r="BN567" s="419"/>
      <c r="BO567" s="419"/>
      <c r="BP567" s="419"/>
      <c r="BQ567" s="419"/>
      <c r="BR567" s="419"/>
      <c r="BS567" s="419"/>
      <c r="BT567" s="419"/>
      <c r="BU567" s="419"/>
      <c r="BV567" s="419"/>
      <c r="BW567" s="419"/>
      <c r="BX567" s="419"/>
      <c r="BY567" s="419"/>
      <c r="BZ567" s="419"/>
      <c r="CA567" s="419"/>
      <c r="CB567" s="419"/>
      <c r="CC567" s="419"/>
      <c r="CD567" s="419"/>
      <c r="CE567" s="419"/>
      <c r="CF567" s="419"/>
      <c r="CG567" s="419"/>
      <c r="CH567" s="419"/>
      <c r="CI567" s="419"/>
      <c r="CJ567" s="419"/>
      <c r="CK567" s="419"/>
      <c r="CL567" s="419"/>
      <c r="CM567" s="419"/>
      <c r="CN567" s="419"/>
      <c r="CO567" s="419"/>
      <c r="CP567" s="419"/>
      <c r="CQ567" s="419"/>
      <c r="CR567" s="419"/>
      <c r="CS567" s="419"/>
    </row>
    <row r="568" spans="1:97">
      <c r="A568" s="419"/>
      <c r="B568" s="419"/>
      <c r="C568" s="419"/>
      <c r="D568" s="419"/>
      <c r="E568" s="419"/>
      <c r="F568" s="419"/>
      <c r="G568" s="419"/>
      <c r="H568" s="419"/>
      <c r="I568" s="419"/>
      <c r="J568" s="419"/>
      <c r="K568" s="419"/>
      <c r="L568" s="419"/>
      <c r="M568" s="419"/>
      <c r="N568" s="426"/>
      <c r="O568" s="426"/>
      <c r="P568" s="426"/>
      <c r="Q568" s="426"/>
      <c r="R568" s="426"/>
      <c r="S568" s="426"/>
      <c r="T568" s="426"/>
      <c r="U568" s="419"/>
      <c r="V568" s="419"/>
      <c r="W568" s="419"/>
      <c r="X568" s="427"/>
      <c r="Y568" s="427"/>
      <c r="Z568" s="427"/>
      <c r="AA568" s="427"/>
      <c r="AB568" s="427"/>
      <c r="AC568" s="427"/>
      <c r="AD568" s="427"/>
      <c r="AE568" s="427"/>
      <c r="AF568" s="427"/>
      <c r="AG568" s="427"/>
      <c r="AH568" s="427"/>
      <c r="AI568" s="428"/>
      <c r="AJ568" s="428"/>
      <c r="AK568" s="428"/>
      <c r="AL568" s="428"/>
      <c r="AM568" s="428"/>
      <c r="AN568" s="428"/>
      <c r="AO568" s="428"/>
      <c r="AP568" s="428"/>
      <c r="AQ568" s="419"/>
      <c r="AR568" s="419"/>
      <c r="AS568" s="419"/>
      <c r="AT568" s="419"/>
      <c r="AU568" s="419"/>
      <c r="AV568" s="419"/>
      <c r="AW568" s="419"/>
      <c r="AX568" s="419"/>
      <c r="AY568" s="419"/>
      <c r="AZ568" s="419"/>
      <c r="BA568" s="419"/>
      <c r="BB568" s="419"/>
      <c r="BC568" s="419"/>
      <c r="BD568" s="419"/>
      <c r="BE568" s="419"/>
      <c r="BF568" s="419"/>
      <c r="BG568" s="419"/>
      <c r="BH568" s="419"/>
      <c r="BI568" s="419"/>
      <c r="BJ568" s="419"/>
      <c r="BK568" s="419"/>
      <c r="BL568" s="419"/>
      <c r="BM568" s="419"/>
      <c r="BN568" s="419"/>
      <c r="BO568" s="419"/>
      <c r="BP568" s="419"/>
      <c r="BQ568" s="419"/>
      <c r="BR568" s="419"/>
      <c r="BS568" s="419"/>
      <c r="BT568" s="419"/>
      <c r="BU568" s="419"/>
      <c r="BV568" s="419"/>
      <c r="BW568" s="419"/>
      <c r="BX568" s="419"/>
      <c r="BY568" s="419"/>
      <c r="BZ568" s="419"/>
      <c r="CA568" s="419"/>
      <c r="CB568" s="419"/>
      <c r="CC568" s="419"/>
      <c r="CD568" s="419"/>
      <c r="CE568" s="419"/>
      <c r="CF568" s="419"/>
      <c r="CG568" s="419"/>
      <c r="CH568" s="419"/>
      <c r="CI568" s="419"/>
      <c r="CJ568" s="419"/>
      <c r="CK568" s="419"/>
      <c r="CL568" s="419"/>
      <c r="CM568" s="419"/>
      <c r="CN568" s="419"/>
      <c r="CO568" s="419"/>
      <c r="CP568" s="419"/>
      <c r="CQ568" s="419"/>
      <c r="CR568" s="419"/>
      <c r="CS568" s="419"/>
    </row>
    <row r="569" spans="1:97">
      <c r="A569" s="419"/>
      <c r="B569" s="419"/>
      <c r="C569" s="419"/>
      <c r="D569" s="419"/>
      <c r="E569" s="419"/>
      <c r="F569" s="419"/>
      <c r="G569" s="419"/>
      <c r="H569" s="419"/>
      <c r="I569" s="419"/>
      <c r="J569" s="419"/>
      <c r="K569" s="419"/>
      <c r="L569" s="419"/>
      <c r="M569" s="419"/>
      <c r="N569" s="426"/>
      <c r="O569" s="426"/>
      <c r="P569" s="426"/>
      <c r="Q569" s="426"/>
      <c r="R569" s="426"/>
      <c r="S569" s="426"/>
      <c r="T569" s="426"/>
      <c r="U569" s="419"/>
      <c r="V569" s="419"/>
      <c r="W569" s="419"/>
      <c r="X569" s="427"/>
      <c r="Y569" s="427"/>
      <c r="Z569" s="427"/>
      <c r="AA569" s="427"/>
      <c r="AB569" s="427"/>
      <c r="AC569" s="427"/>
      <c r="AD569" s="427"/>
      <c r="AE569" s="427"/>
      <c r="AF569" s="427"/>
      <c r="AG569" s="427"/>
      <c r="AH569" s="427"/>
      <c r="AI569" s="428"/>
      <c r="AJ569" s="428"/>
      <c r="AK569" s="428"/>
      <c r="AL569" s="428"/>
      <c r="AM569" s="428"/>
      <c r="AN569" s="428"/>
      <c r="AO569" s="428"/>
      <c r="AP569" s="428"/>
      <c r="AQ569" s="419"/>
      <c r="AR569" s="419"/>
      <c r="AS569" s="419"/>
      <c r="AT569" s="419"/>
      <c r="AU569" s="419"/>
      <c r="AV569" s="419"/>
      <c r="AW569" s="419"/>
      <c r="AX569" s="419"/>
      <c r="AY569" s="419"/>
      <c r="AZ569" s="419"/>
      <c r="BA569" s="419"/>
      <c r="BB569" s="419"/>
      <c r="BC569" s="419"/>
      <c r="BD569" s="419"/>
      <c r="BE569" s="419"/>
      <c r="BF569" s="419"/>
      <c r="BG569" s="419"/>
      <c r="BH569" s="419"/>
      <c r="BI569" s="419"/>
      <c r="BJ569" s="419"/>
      <c r="BK569" s="419"/>
      <c r="BL569" s="419"/>
      <c r="BM569" s="419"/>
      <c r="BN569" s="419"/>
      <c r="BO569" s="419"/>
      <c r="BP569" s="419"/>
      <c r="BQ569" s="419"/>
      <c r="BR569" s="419"/>
      <c r="BS569" s="419"/>
      <c r="BT569" s="419"/>
      <c r="BU569" s="419"/>
      <c r="BV569" s="419"/>
      <c r="BW569" s="419"/>
      <c r="BX569" s="419"/>
      <c r="BY569" s="419"/>
      <c r="BZ569" s="419"/>
      <c r="CA569" s="419"/>
      <c r="CB569" s="419"/>
      <c r="CC569" s="419"/>
      <c r="CD569" s="419"/>
      <c r="CE569" s="419"/>
      <c r="CF569" s="419"/>
      <c r="CG569" s="419"/>
      <c r="CH569" s="419"/>
      <c r="CI569" s="419"/>
      <c r="CJ569" s="419"/>
      <c r="CK569" s="419"/>
      <c r="CL569" s="419"/>
      <c r="CM569" s="419"/>
      <c r="CN569" s="419"/>
      <c r="CO569" s="419"/>
      <c r="CP569" s="419"/>
      <c r="CQ569" s="419"/>
      <c r="CR569" s="419"/>
      <c r="CS569" s="419"/>
    </row>
    <row r="570" spans="1:97">
      <c r="A570" s="419"/>
      <c r="B570" s="419"/>
      <c r="C570" s="419"/>
      <c r="D570" s="419"/>
      <c r="E570" s="419"/>
      <c r="F570" s="419"/>
      <c r="G570" s="419"/>
      <c r="H570" s="419"/>
      <c r="I570" s="419"/>
      <c r="J570" s="419"/>
      <c r="K570" s="419"/>
      <c r="L570" s="419"/>
      <c r="M570" s="419"/>
      <c r="N570" s="426"/>
      <c r="O570" s="426"/>
      <c r="P570" s="426"/>
      <c r="Q570" s="426"/>
      <c r="R570" s="426"/>
      <c r="S570" s="426"/>
      <c r="T570" s="426"/>
      <c r="U570" s="419"/>
      <c r="V570" s="419"/>
      <c r="W570" s="419"/>
      <c r="X570" s="427"/>
      <c r="Y570" s="427"/>
      <c r="Z570" s="427"/>
      <c r="AA570" s="427"/>
      <c r="AB570" s="427"/>
      <c r="AC570" s="427"/>
      <c r="AD570" s="427"/>
      <c r="AE570" s="427"/>
      <c r="AF570" s="427"/>
      <c r="AG570" s="427"/>
      <c r="AH570" s="427"/>
      <c r="AI570" s="428"/>
      <c r="AJ570" s="428"/>
      <c r="AK570" s="428"/>
      <c r="AL570" s="428"/>
      <c r="AM570" s="428"/>
      <c r="AN570" s="428"/>
      <c r="AO570" s="428"/>
      <c r="AP570" s="428"/>
      <c r="AQ570" s="419"/>
      <c r="AR570" s="419"/>
      <c r="AS570" s="419"/>
      <c r="AT570" s="419"/>
      <c r="AU570" s="419"/>
      <c r="AV570" s="419"/>
      <c r="AW570" s="419"/>
      <c r="AX570" s="419"/>
      <c r="AY570" s="419"/>
      <c r="AZ570" s="419"/>
      <c r="BA570" s="419"/>
      <c r="BB570" s="419"/>
      <c r="BC570" s="419"/>
      <c r="BD570" s="419"/>
      <c r="BE570" s="419"/>
      <c r="BF570" s="419"/>
      <c r="BG570" s="419"/>
      <c r="BH570" s="419"/>
      <c r="BI570" s="419"/>
      <c r="BJ570" s="419"/>
      <c r="BK570" s="419"/>
      <c r="BL570" s="419"/>
      <c r="BM570" s="419"/>
      <c r="BN570" s="419"/>
      <c r="BO570" s="419"/>
      <c r="BP570" s="419"/>
      <c r="BQ570" s="419"/>
      <c r="BR570" s="419"/>
      <c r="BS570" s="419"/>
      <c r="BT570" s="419"/>
      <c r="BU570" s="419"/>
      <c r="BV570" s="419"/>
      <c r="BW570" s="419"/>
      <c r="BX570" s="419"/>
      <c r="BY570" s="419"/>
      <c r="BZ570" s="419"/>
      <c r="CA570" s="419"/>
      <c r="CB570" s="419"/>
      <c r="CC570" s="419"/>
      <c r="CD570" s="419"/>
      <c r="CE570" s="419"/>
      <c r="CF570" s="419"/>
      <c r="CG570" s="419"/>
      <c r="CH570" s="419"/>
      <c r="CI570" s="419"/>
      <c r="CJ570" s="419"/>
      <c r="CK570" s="419"/>
      <c r="CL570" s="419"/>
      <c r="CM570" s="419"/>
      <c r="CN570" s="419"/>
      <c r="CO570" s="419"/>
      <c r="CP570" s="419"/>
      <c r="CQ570" s="419"/>
      <c r="CR570" s="419"/>
      <c r="CS570" s="419"/>
    </row>
    <row r="571" spans="1:97">
      <c r="A571" s="419"/>
      <c r="B571" s="419"/>
      <c r="C571" s="419"/>
      <c r="D571" s="419"/>
      <c r="E571" s="419"/>
      <c r="F571" s="419"/>
      <c r="G571" s="419"/>
      <c r="H571" s="419"/>
      <c r="I571" s="419"/>
      <c r="J571" s="419"/>
      <c r="K571" s="419"/>
      <c r="L571" s="419"/>
      <c r="M571" s="419"/>
      <c r="N571" s="426"/>
      <c r="O571" s="426"/>
      <c r="P571" s="426"/>
      <c r="Q571" s="426"/>
      <c r="R571" s="426"/>
      <c r="S571" s="426"/>
      <c r="T571" s="426"/>
      <c r="U571" s="419"/>
      <c r="V571" s="419"/>
      <c r="W571" s="419"/>
      <c r="X571" s="427"/>
      <c r="Y571" s="427"/>
      <c r="Z571" s="427"/>
      <c r="AA571" s="427"/>
      <c r="AB571" s="427"/>
      <c r="AC571" s="427"/>
      <c r="AD571" s="427"/>
      <c r="AE571" s="427"/>
      <c r="AF571" s="427"/>
      <c r="AG571" s="427"/>
      <c r="AH571" s="427"/>
      <c r="AI571" s="428"/>
      <c r="AJ571" s="428"/>
      <c r="AK571" s="428"/>
      <c r="AL571" s="428"/>
      <c r="AM571" s="428"/>
      <c r="AN571" s="428"/>
      <c r="AO571" s="428"/>
      <c r="AP571" s="428"/>
      <c r="AQ571" s="419"/>
      <c r="AR571" s="419"/>
      <c r="AS571" s="419"/>
      <c r="AT571" s="419"/>
      <c r="AU571" s="419"/>
      <c r="AV571" s="419"/>
      <c r="AW571" s="419"/>
      <c r="AX571" s="419"/>
      <c r="AY571" s="419"/>
      <c r="AZ571" s="419"/>
      <c r="BA571" s="419"/>
      <c r="BB571" s="419"/>
      <c r="BC571" s="419"/>
      <c r="BD571" s="419"/>
      <c r="BE571" s="419"/>
      <c r="BF571" s="419"/>
      <c r="BG571" s="419"/>
      <c r="BH571" s="419"/>
      <c r="BI571" s="419"/>
      <c r="BJ571" s="419"/>
      <c r="BK571" s="419"/>
      <c r="BL571" s="419"/>
      <c r="BM571" s="419"/>
      <c r="BN571" s="419"/>
      <c r="BO571" s="419"/>
      <c r="BP571" s="419"/>
      <c r="BQ571" s="419"/>
      <c r="BR571" s="419"/>
      <c r="BS571" s="419"/>
      <c r="BT571" s="419"/>
      <c r="BU571" s="419"/>
      <c r="BV571" s="419"/>
      <c r="BW571" s="419"/>
      <c r="BX571" s="419"/>
      <c r="BY571" s="419"/>
      <c r="BZ571" s="419"/>
      <c r="CA571" s="419"/>
      <c r="CB571" s="419"/>
      <c r="CC571" s="419"/>
      <c r="CD571" s="419"/>
      <c r="CE571" s="419"/>
      <c r="CF571" s="419"/>
      <c r="CG571" s="419"/>
      <c r="CH571" s="419"/>
      <c r="CI571" s="419"/>
      <c r="CJ571" s="419"/>
      <c r="CK571" s="419"/>
      <c r="CL571" s="419"/>
      <c r="CM571" s="419"/>
      <c r="CN571" s="419"/>
      <c r="CO571" s="419"/>
      <c r="CP571" s="419"/>
      <c r="CQ571" s="419"/>
      <c r="CR571" s="419"/>
      <c r="CS571" s="419"/>
    </row>
    <row r="572" spans="1:97">
      <c r="A572" s="419"/>
      <c r="B572" s="419"/>
      <c r="C572" s="419"/>
      <c r="D572" s="419"/>
      <c r="E572" s="419"/>
      <c r="F572" s="419"/>
      <c r="G572" s="419"/>
      <c r="H572" s="419"/>
      <c r="I572" s="419"/>
      <c r="J572" s="419"/>
      <c r="K572" s="419"/>
      <c r="L572" s="419"/>
      <c r="M572" s="419"/>
      <c r="N572" s="426"/>
      <c r="O572" s="426"/>
      <c r="P572" s="426"/>
      <c r="Q572" s="426"/>
      <c r="R572" s="426"/>
      <c r="S572" s="426"/>
      <c r="T572" s="426"/>
      <c r="U572" s="419"/>
      <c r="V572" s="419"/>
      <c r="W572" s="419"/>
      <c r="X572" s="427"/>
      <c r="Y572" s="427"/>
      <c r="Z572" s="427"/>
      <c r="AA572" s="427"/>
      <c r="AB572" s="427"/>
      <c r="AC572" s="427"/>
      <c r="AD572" s="427"/>
      <c r="AE572" s="427"/>
      <c r="AF572" s="427"/>
      <c r="AG572" s="427"/>
      <c r="AH572" s="427"/>
      <c r="AI572" s="428"/>
      <c r="AJ572" s="428"/>
      <c r="AK572" s="428"/>
      <c r="AL572" s="428"/>
      <c r="AM572" s="428"/>
      <c r="AN572" s="428"/>
      <c r="AO572" s="428"/>
      <c r="AP572" s="428"/>
      <c r="AQ572" s="419"/>
      <c r="AR572" s="419"/>
      <c r="AS572" s="419"/>
      <c r="AT572" s="419"/>
      <c r="AU572" s="419"/>
      <c r="AV572" s="419"/>
      <c r="AW572" s="419"/>
      <c r="AX572" s="419"/>
      <c r="AY572" s="419"/>
      <c r="AZ572" s="419"/>
      <c r="BA572" s="419"/>
      <c r="BB572" s="419"/>
      <c r="BC572" s="419"/>
      <c r="BD572" s="419"/>
      <c r="BE572" s="419"/>
      <c r="BF572" s="419"/>
      <c r="BG572" s="419"/>
      <c r="BH572" s="419"/>
      <c r="BI572" s="419"/>
      <c r="BJ572" s="419"/>
      <c r="BK572" s="419"/>
      <c r="BL572" s="419"/>
      <c r="BM572" s="419"/>
      <c r="BN572" s="419"/>
      <c r="BO572" s="419"/>
      <c r="BP572" s="419"/>
      <c r="BQ572" s="419"/>
      <c r="BR572" s="419"/>
      <c r="BS572" s="419"/>
      <c r="BT572" s="419"/>
      <c r="BU572" s="419"/>
      <c r="BV572" s="419"/>
      <c r="BW572" s="419"/>
      <c r="BX572" s="419"/>
      <c r="BY572" s="419"/>
      <c r="BZ572" s="419"/>
      <c r="CA572" s="419"/>
      <c r="CB572" s="419"/>
      <c r="CC572" s="419"/>
      <c r="CD572" s="419"/>
      <c r="CE572" s="419"/>
      <c r="CF572" s="419"/>
      <c r="CG572" s="419"/>
      <c r="CH572" s="419"/>
      <c r="CI572" s="419"/>
      <c r="CJ572" s="419"/>
      <c r="CK572" s="419"/>
      <c r="CL572" s="419"/>
      <c r="CM572" s="419"/>
      <c r="CN572" s="419"/>
      <c r="CO572" s="419"/>
      <c r="CP572" s="419"/>
      <c r="CQ572" s="419"/>
      <c r="CR572" s="419"/>
      <c r="CS572" s="419"/>
    </row>
    <row r="573" spans="1:97">
      <c r="A573" s="419"/>
      <c r="B573" s="419"/>
      <c r="C573" s="419"/>
      <c r="D573" s="419"/>
      <c r="E573" s="419"/>
      <c r="F573" s="419"/>
      <c r="G573" s="419"/>
      <c r="H573" s="419"/>
      <c r="I573" s="419"/>
      <c r="J573" s="419"/>
      <c r="K573" s="419"/>
      <c r="L573" s="419"/>
      <c r="M573" s="419"/>
      <c r="N573" s="426"/>
      <c r="O573" s="426"/>
      <c r="P573" s="426"/>
      <c r="Q573" s="426"/>
      <c r="R573" s="426"/>
      <c r="S573" s="426"/>
      <c r="T573" s="426"/>
      <c r="U573" s="419"/>
      <c r="V573" s="419"/>
      <c r="W573" s="419"/>
      <c r="X573" s="427"/>
      <c r="Y573" s="427"/>
      <c r="Z573" s="427"/>
      <c r="AA573" s="427"/>
      <c r="AB573" s="427"/>
      <c r="AC573" s="427"/>
      <c r="AD573" s="427"/>
      <c r="AE573" s="427"/>
      <c r="AF573" s="427"/>
      <c r="AG573" s="427"/>
      <c r="AH573" s="427"/>
      <c r="AI573" s="428"/>
      <c r="AJ573" s="428"/>
      <c r="AK573" s="428"/>
      <c r="AL573" s="428"/>
      <c r="AM573" s="428"/>
      <c r="AN573" s="428"/>
      <c r="AO573" s="428"/>
      <c r="AP573" s="428"/>
      <c r="AQ573" s="419"/>
      <c r="AR573" s="419"/>
      <c r="AS573" s="419"/>
      <c r="AT573" s="419"/>
      <c r="AU573" s="419"/>
      <c r="AV573" s="419"/>
      <c r="AW573" s="419"/>
      <c r="AX573" s="419"/>
      <c r="AY573" s="419"/>
      <c r="AZ573" s="419"/>
      <c r="BA573" s="419"/>
      <c r="BB573" s="419"/>
      <c r="BC573" s="419"/>
      <c r="BD573" s="419"/>
      <c r="BE573" s="419"/>
      <c r="BF573" s="419"/>
      <c r="BG573" s="419"/>
      <c r="BH573" s="419"/>
      <c r="BI573" s="419"/>
      <c r="BJ573" s="419"/>
      <c r="BK573" s="419"/>
      <c r="BL573" s="419"/>
      <c r="BM573" s="419"/>
      <c r="BN573" s="419"/>
      <c r="BO573" s="419"/>
      <c r="BP573" s="419"/>
      <c r="BQ573" s="419"/>
      <c r="BR573" s="419"/>
      <c r="BS573" s="419"/>
      <c r="BT573" s="419"/>
      <c r="BU573" s="419"/>
      <c r="BV573" s="419"/>
      <c r="BW573" s="419"/>
      <c r="BX573" s="419"/>
      <c r="BY573" s="419"/>
      <c r="BZ573" s="419"/>
      <c r="CA573" s="419"/>
      <c r="CB573" s="419"/>
      <c r="CC573" s="419"/>
      <c r="CD573" s="419"/>
      <c r="CE573" s="419"/>
      <c r="CF573" s="419"/>
      <c r="CG573" s="419"/>
      <c r="CH573" s="419"/>
      <c r="CI573" s="419"/>
      <c r="CJ573" s="419"/>
      <c r="CK573" s="419"/>
      <c r="CL573" s="419"/>
      <c r="CM573" s="419"/>
      <c r="CN573" s="419"/>
      <c r="CO573" s="419"/>
      <c r="CP573" s="419"/>
      <c r="CQ573" s="419"/>
      <c r="CR573" s="419"/>
      <c r="CS573" s="419"/>
    </row>
    <row r="574" spans="1:97">
      <c r="A574" s="419"/>
      <c r="B574" s="419"/>
      <c r="C574" s="419"/>
      <c r="D574" s="419"/>
      <c r="E574" s="419"/>
      <c r="F574" s="419"/>
      <c r="G574" s="419"/>
      <c r="H574" s="419"/>
      <c r="I574" s="419"/>
      <c r="J574" s="419"/>
      <c r="K574" s="419"/>
      <c r="L574" s="419"/>
      <c r="M574" s="419"/>
      <c r="N574" s="426"/>
      <c r="O574" s="426"/>
      <c r="P574" s="426"/>
      <c r="Q574" s="426"/>
      <c r="R574" s="426"/>
      <c r="S574" s="426"/>
      <c r="T574" s="426"/>
      <c r="U574" s="419"/>
      <c r="V574" s="419"/>
      <c r="W574" s="419"/>
      <c r="X574" s="427"/>
      <c r="Y574" s="427"/>
      <c r="Z574" s="427"/>
      <c r="AA574" s="427"/>
      <c r="AB574" s="427"/>
      <c r="AC574" s="427"/>
      <c r="AD574" s="427"/>
      <c r="AE574" s="427"/>
      <c r="AF574" s="427"/>
      <c r="AG574" s="427"/>
      <c r="AH574" s="427"/>
      <c r="AI574" s="428"/>
      <c r="AJ574" s="428"/>
      <c r="AK574" s="428"/>
      <c r="AL574" s="428"/>
      <c r="AM574" s="428"/>
      <c r="AN574" s="428"/>
      <c r="AO574" s="428"/>
      <c r="AP574" s="428"/>
      <c r="AQ574" s="419"/>
      <c r="AR574" s="419"/>
      <c r="AS574" s="419"/>
      <c r="AT574" s="419"/>
      <c r="AU574" s="419"/>
      <c r="AV574" s="419"/>
      <c r="AW574" s="419"/>
      <c r="AX574" s="419"/>
      <c r="AY574" s="419"/>
      <c r="AZ574" s="419"/>
      <c r="BA574" s="419"/>
      <c r="BB574" s="419"/>
      <c r="BC574" s="419"/>
      <c r="BD574" s="419"/>
      <c r="BE574" s="419"/>
      <c r="BF574" s="419"/>
      <c r="BG574" s="419"/>
      <c r="BH574" s="419"/>
      <c r="BI574" s="419"/>
      <c r="BJ574" s="419"/>
      <c r="BK574" s="419"/>
      <c r="BL574" s="419"/>
      <c r="BM574" s="419"/>
      <c r="BN574" s="419"/>
      <c r="BO574" s="419"/>
      <c r="BP574" s="419"/>
      <c r="BQ574" s="419"/>
      <c r="BR574" s="419"/>
      <c r="BS574" s="419"/>
      <c r="BT574" s="419"/>
      <c r="BU574" s="419"/>
      <c r="BV574" s="419"/>
      <c r="BW574" s="419"/>
      <c r="BX574" s="419"/>
      <c r="BY574" s="419"/>
      <c r="BZ574" s="419"/>
      <c r="CA574" s="419"/>
      <c r="CB574" s="419"/>
      <c r="CC574" s="419"/>
      <c r="CD574" s="419"/>
      <c r="CE574" s="419"/>
      <c r="CF574" s="419"/>
      <c r="CG574" s="419"/>
      <c r="CH574" s="419"/>
      <c r="CI574" s="419"/>
      <c r="CJ574" s="419"/>
      <c r="CK574" s="419"/>
      <c r="CL574" s="419"/>
      <c r="CM574" s="419"/>
      <c r="CN574" s="419"/>
      <c r="CO574" s="419"/>
      <c r="CP574" s="419"/>
      <c r="CQ574" s="419"/>
      <c r="CR574" s="419"/>
      <c r="CS574" s="419"/>
    </row>
    <row r="575" spans="1:97">
      <c r="A575" s="419"/>
      <c r="B575" s="419"/>
      <c r="C575" s="419"/>
      <c r="D575" s="419"/>
      <c r="E575" s="419"/>
      <c r="F575" s="419"/>
      <c r="G575" s="419"/>
      <c r="H575" s="419"/>
      <c r="I575" s="419"/>
      <c r="J575" s="419"/>
      <c r="K575" s="419"/>
      <c r="L575" s="419"/>
      <c r="M575" s="419"/>
      <c r="N575" s="426"/>
      <c r="O575" s="426"/>
      <c r="P575" s="426"/>
      <c r="Q575" s="426"/>
      <c r="R575" s="426"/>
      <c r="S575" s="426"/>
      <c r="T575" s="426"/>
      <c r="U575" s="419"/>
      <c r="V575" s="419"/>
      <c r="W575" s="419"/>
      <c r="X575" s="427"/>
      <c r="Y575" s="427"/>
      <c r="Z575" s="427"/>
      <c r="AA575" s="427"/>
      <c r="AB575" s="427"/>
      <c r="AC575" s="427"/>
      <c r="AD575" s="427"/>
      <c r="AE575" s="427"/>
      <c r="AF575" s="427"/>
      <c r="AG575" s="427"/>
      <c r="AH575" s="427"/>
      <c r="AI575" s="428"/>
      <c r="AJ575" s="428"/>
      <c r="AK575" s="428"/>
      <c r="AL575" s="428"/>
      <c r="AM575" s="428"/>
      <c r="AN575" s="428"/>
      <c r="AO575" s="428"/>
      <c r="AP575" s="428"/>
      <c r="AQ575" s="419"/>
      <c r="AR575" s="419"/>
      <c r="AS575" s="419"/>
      <c r="AT575" s="419"/>
      <c r="AU575" s="419"/>
      <c r="AV575" s="419"/>
      <c r="AW575" s="419"/>
      <c r="AX575" s="419"/>
      <c r="AY575" s="419"/>
      <c r="AZ575" s="419"/>
      <c r="BA575" s="419"/>
      <c r="BB575" s="419"/>
      <c r="BC575" s="419"/>
      <c r="BD575" s="419"/>
      <c r="BE575" s="419"/>
      <c r="BF575" s="419"/>
      <c r="BG575" s="419"/>
      <c r="BH575" s="419"/>
      <c r="BI575" s="419"/>
      <c r="BJ575" s="419"/>
      <c r="BK575" s="419"/>
      <c r="BL575" s="419"/>
      <c r="BM575" s="419"/>
      <c r="BN575" s="419"/>
      <c r="BO575" s="419"/>
      <c r="BP575" s="419"/>
      <c r="BQ575" s="419"/>
      <c r="BR575" s="419"/>
      <c r="BS575" s="419"/>
      <c r="BT575" s="419"/>
      <c r="BU575" s="419"/>
      <c r="BV575" s="419"/>
      <c r="BW575" s="419"/>
      <c r="BX575" s="419"/>
      <c r="BY575" s="419"/>
      <c r="BZ575" s="419"/>
      <c r="CA575" s="419"/>
      <c r="CB575" s="419"/>
      <c r="CC575" s="419"/>
      <c r="CD575" s="419"/>
      <c r="CE575" s="419"/>
      <c r="CF575" s="419"/>
      <c r="CG575" s="419"/>
      <c r="CH575" s="419"/>
      <c r="CI575" s="419"/>
      <c r="CJ575" s="419"/>
      <c r="CK575" s="419"/>
      <c r="CL575" s="419"/>
      <c r="CM575" s="419"/>
      <c r="CN575" s="419"/>
      <c r="CO575" s="419"/>
      <c r="CP575" s="419"/>
      <c r="CQ575" s="419"/>
      <c r="CR575" s="419"/>
      <c r="CS575" s="419"/>
    </row>
    <row r="576" spans="1:97">
      <c r="A576" s="419"/>
      <c r="B576" s="419"/>
      <c r="C576" s="419"/>
      <c r="D576" s="419"/>
      <c r="E576" s="419"/>
      <c r="F576" s="419"/>
      <c r="G576" s="419"/>
      <c r="H576" s="419"/>
      <c r="I576" s="419"/>
      <c r="J576" s="419"/>
      <c r="K576" s="419"/>
      <c r="L576" s="419"/>
      <c r="M576" s="419"/>
      <c r="N576" s="426"/>
      <c r="O576" s="426"/>
      <c r="P576" s="426"/>
      <c r="Q576" s="426"/>
      <c r="R576" s="426"/>
      <c r="S576" s="426"/>
      <c r="T576" s="426"/>
      <c r="U576" s="419"/>
      <c r="V576" s="419"/>
      <c r="W576" s="419"/>
      <c r="X576" s="427"/>
      <c r="Y576" s="427"/>
      <c r="Z576" s="427"/>
      <c r="AA576" s="427"/>
      <c r="AB576" s="427"/>
      <c r="AC576" s="427"/>
      <c r="AD576" s="427"/>
      <c r="AE576" s="427"/>
      <c r="AF576" s="427"/>
      <c r="AG576" s="427"/>
      <c r="AH576" s="427"/>
      <c r="AI576" s="428"/>
      <c r="AJ576" s="428"/>
      <c r="AK576" s="428"/>
      <c r="AL576" s="428"/>
      <c r="AM576" s="428"/>
      <c r="AN576" s="428"/>
      <c r="AO576" s="428"/>
      <c r="AP576" s="428"/>
      <c r="AQ576" s="419"/>
      <c r="AR576" s="419"/>
      <c r="AS576" s="419"/>
      <c r="AT576" s="419"/>
      <c r="AU576" s="419"/>
      <c r="AV576" s="419"/>
      <c r="AW576" s="419"/>
      <c r="AX576" s="419"/>
      <c r="AY576" s="419"/>
      <c r="AZ576" s="419"/>
      <c r="BA576" s="419"/>
      <c r="BB576" s="419"/>
      <c r="BC576" s="419"/>
      <c r="BD576" s="419"/>
      <c r="BE576" s="419"/>
      <c r="BF576" s="419"/>
      <c r="BG576" s="419"/>
      <c r="BH576" s="419"/>
      <c r="BI576" s="419"/>
      <c r="BJ576" s="419"/>
      <c r="BK576" s="419"/>
      <c r="BL576" s="419"/>
      <c r="BM576" s="419"/>
      <c r="BN576" s="419"/>
      <c r="BO576" s="419"/>
      <c r="BP576" s="419"/>
      <c r="BQ576" s="419"/>
      <c r="BR576" s="419"/>
      <c r="BS576" s="419"/>
      <c r="BT576" s="419"/>
      <c r="BU576" s="419"/>
      <c r="BV576" s="419"/>
      <c r="BW576" s="419"/>
      <c r="BX576" s="419"/>
      <c r="BY576" s="419"/>
      <c r="BZ576" s="419"/>
      <c r="CA576" s="419"/>
      <c r="CB576" s="419"/>
      <c r="CC576" s="419"/>
      <c r="CD576" s="419"/>
      <c r="CE576" s="419"/>
      <c r="CF576" s="419"/>
      <c r="CG576" s="419"/>
      <c r="CH576" s="419"/>
      <c r="CI576" s="419"/>
      <c r="CJ576" s="419"/>
      <c r="CK576" s="419"/>
      <c r="CL576" s="419"/>
      <c r="CM576" s="419"/>
      <c r="CN576" s="419"/>
      <c r="CO576" s="419"/>
      <c r="CP576" s="419"/>
      <c r="CQ576" s="419"/>
      <c r="CR576" s="419"/>
      <c r="CS576" s="419"/>
    </row>
    <row r="577" spans="1:97">
      <c r="A577" s="419"/>
      <c r="B577" s="419"/>
      <c r="C577" s="419"/>
      <c r="D577" s="419"/>
      <c r="E577" s="419"/>
      <c r="F577" s="419"/>
      <c r="G577" s="419"/>
      <c r="H577" s="419"/>
      <c r="I577" s="419"/>
      <c r="J577" s="419"/>
      <c r="K577" s="419"/>
      <c r="L577" s="419"/>
      <c r="M577" s="419"/>
      <c r="N577" s="426"/>
      <c r="O577" s="426"/>
      <c r="P577" s="426"/>
      <c r="Q577" s="426"/>
      <c r="R577" s="426"/>
      <c r="S577" s="426"/>
      <c r="T577" s="426"/>
      <c r="U577" s="419"/>
      <c r="V577" s="419"/>
      <c r="W577" s="419"/>
      <c r="X577" s="427"/>
      <c r="Y577" s="427"/>
      <c r="Z577" s="427"/>
      <c r="AA577" s="427"/>
      <c r="AB577" s="427"/>
      <c r="AC577" s="427"/>
      <c r="AD577" s="427"/>
      <c r="AE577" s="427"/>
      <c r="AF577" s="427"/>
      <c r="AG577" s="427"/>
      <c r="AH577" s="427"/>
      <c r="AI577" s="428"/>
      <c r="AJ577" s="428"/>
      <c r="AK577" s="428"/>
      <c r="AL577" s="428"/>
      <c r="AM577" s="428"/>
      <c r="AN577" s="428"/>
      <c r="AO577" s="428"/>
      <c r="AP577" s="428"/>
      <c r="AQ577" s="419"/>
      <c r="AR577" s="419"/>
      <c r="AS577" s="419"/>
      <c r="AT577" s="419"/>
      <c r="AU577" s="419"/>
      <c r="AV577" s="419"/>
      <c r="AW577" s="419"/>
      <c r="AX577" s="419"/>
      <c r="AY577" s="419"/>
      <c r="AZ577" s="419"/>
      <c r="BA577" s="419"/>
      <c r="BB577" s="419"/>
      <c r="BC577" s="419"/>
      <c r="BD577" s="419"/>
      <c r="BE577" s="419"/>
      <c r="BF577" s="419"/>
      <c r="BG577" s="419"/>
      <c r="BH577" s="419"/>
      <c r="BI577" s="419"/>
      <c r="BJ577" s="419"/>
      <c r="BK577" s="419"/>
      <c r="BL577" s="419"/>
      <c r="BM577" s="419"/>
      <c r="BN577" s="419"/>
      <c r="BO577" s="419"/>
      <c r="BP577" s="419"/>
      <c r="BQ577" s="419"/>
      <c r="BR577" s="419"/>
      <c r="BS577" s="419"/>
      <c r="BT577" s="419"/>
      <c r="BU577" s="419"/>
      <c r="BV577" s="419"/>
      <c r="BW577" s="419"/>
      <c r="BX577" s="419"/>
      <c r="BY577" s="419"/>
      <c r="BZ577" s="419"/>
      <c r="CA577" s="419"/>
      <c r="CB577" s="419"/>
      <c r="CC577" s="419"/>
      <c r="CD577" s="419"/>
      <c r="CE577" s="419"/>
      <c r="CF577" s="419"/>
      <c r="CG577" s="419"/>
      <c r="CH577" s="419"/>
      <c r="CI577" s="419"/>
      <c r="CJ577" s="419"/>
      <c r="CK577" s="419"/>
      <c r="CL577" s="419"/>
      <c r="CM577" s="419"/>
      <c r="CN577" s="419"/>
      <c r="CO577" s="419"/>
      <c r="CP577" s="419"/>
      <c r="CQ577" s="419"/>
      <c r="CR577" s="419"/>
      <c r="CS577" s="419"/>
    </row>
    <row r="578" spans="1:97">
      <c r="A578" s="419"/>
      <c r="B578" s="419"/>
      <c r="C578" s="419"/>
      <c r="D578" s="419"/>
      <c r="E578" s="419"/>
      <c r="F578" s="419"/>
      <c r="G578" s="419"/>
      <c r="H578" s="419"/>
      <c r="I578" s="419"/>
      <c r="J578" s="419"/>
      <c r="K578" s="419"/>
      <c r="L578" s="419"/>
      <c r="M578" s="419"/>
      <c r="N578" s="426"/>
      <c r="O578" s="426"/>
      <c r="P578" s="426"/>
      <c r="Q578" s="426"/>
      <c r="R578" s="426"/>
      <c r="S578" s="426"/>
      <c r="T578" s="426"/>
      <c r="U578" s="419"/>
      <c r="V578" s="419"/>
      <c r="W578" s="419"/>
      <c r="X578" s="427"/>
      <c r="Y578" s="427"/>
      <c r="Z578" s="427"/>
      <c r="AA578" s="427"/>
      <c r="AB578" s="427"/>
      <c r="AC578" s="427"/>
      <c r="AD578" s="427"/>
      <c r="AE578" s="427"/>
      <c r="AF578" s="427"/>
      <c r="AG578" s="427"/>
      <c r="AH578" s="427"/>
      <c r="AI578" s="428"/>
      <c r="AJ578" s="428"/>
      <c r="AK578" s="428"/>
      <c r="AL578" s="428"/>
      <c r="AM578" s="428"/>
      <c r="AN578" s="428"/>
      <c r="AO578" s="428"/>
      <c r="AP578" s="428"/>
      <c r="AQ578" s="419"/>
      <c r="AR578" s="419"/>
      <c r="AS578" s="419"/>
      <c r="AT578" s="419"/>
      <c r="AU578" s="419"/>
      <c r="AV578" s="419"/>
      <c r="AW578" s="419"/>
      <c r="AX578" s="419"/>
      <c r="AY578" s="419"/>
      <c r="AZ578" s="419"/>
      <c r="BA578" s="419"/>
      <c r="BB578" s="419"/>
      <c r="BC578" s="419"/>
      <c r="BD578" s="419"/>
      <c r="BE578" s="419"/>
      <c r="BF578" s="419"/>
      <c r="BG578" s="419"/>
      <c r="BH578" s="419"/>
      <c r="BI578" s="419"/>
      <c r="BJ578" s="419"/>
      <c r="BK578" s="419"/>
      <c r="BL578" s="419"/>
      <c r="BM578" s="419"/>
      <c r="BN578" s="419"/>
      <c r="BO578" s="419"/>
      <c r="BP578" s="419"/>
      <c r="BQ578" s="419"/>
      <c r="BR578" s="419"/>
      <c r="BS578" s="419"/>
      <c r="BT578" s="419"/>
      <c r="BU578" s="419"/>
      <c r="BV578" s="419"/>
      <c r="BW578" s="419"/>
      <c r="BX578" s="419"/>
      <c r="BY578" s="419"/>
      <c r="BZ578" s="419"/>
      <c r="CA578" s="419"/>
      <c r="CB578" s="419"/>
      <c r="CC578" s="419"/>
      <c r="CD578" s="419"/>
      <c r="CE578" s="419"/>
      <c r="CF578" s="419"/>
      <c r="CG578" s="419"/>
      <c r="CH578" s="419"/>
      <c r="CI578" s="419"/>
      <c r="CJ578" s="419"/>
      <c r="CK578" s="419"/>
      <c r="CL578" s="419"/>
      <c r="CM578" s="419"/>
      <c r="CN578" s="419"/>
      <c r="CO578" s="419"/>
      <c r="CP578" s="419"/>
      <c r="CQ578" s="419"/>
      <c r="CR578" s="419"/>
      <c r="CS578" s="419"/>
    </row>
    <row r="579" spans="1:97">
      <c r="A579" s="419"/>
      <c r="B579" s="419"/>
      <c r="C579" s="419"/>
      <c r="D579" s="419"/>
      <c r="E579" s="419"/>
      <c r="F579" s="419"/>
      <c r="G579" s="419"/>
      <c r="H579" s="419"/>
      <c r="I579" s="419"/>
      <c r="J579" s="419"/>
      <c r="K579" s="419"/>
      <c r="L579" s="419"/>
      <c r="M579" s="419"/>
      <c r="N579" s="426"/>
      <c r="O579" s="426"/>
      <c r="P579" s="426"/>
      <c r="Q579" s="426"/>
      <c r="R579" s="426"/>
      <c r="S579" s="426"/>
      <c r="T579" s="426"/>
      <c r="U579" s="419"/>
      <c r="V579" s="419"/>
      <c r="W579" s="419"/>
      <c r="X579" s="427"/>
      <c r="Y579" s="427"/>
      <c r="Z579" s="427"/>
      <c r="AA579" s="427"/>
      <c r="AB579" s="427"/>
      <c r="AC579" s="427"/>
      <c r="AD579" s="427"/>
      <c r="AE579" s="427"/>
      <c r="AF579" s="427"/>
      <c r="AG579" s="427"/>
      <c r="AH579" s="427"/>
      <c r="AI579" s="428"/>
      <c r="AJ579" s="428"/>
      <c r="AK579" s="428"/>
      <c r="AL579" s="428"/>
      <c r="AM579" s="428"/>
      <c r="AN579" s="428"/>
      <c r="AO579" s="428"/>
      <c r="AP579" s="428"/>
      <c r="AQ579" s="419"/>
      <c r="AR579" s="419"/>
      <c r="AS579" s="419"/>
      <c r="AT579" s="419"/>
      <c r="AU579" s="419"/>
      <c r="AV579" s="419"/>
      <c r="AW579" s="419"/>
      <c r="AX579" s="419"/>
      <c r="AY579" s="419"/>
      <c r="AZ579" s="419"/>
      <c r="BA579" s="419"/>
      <c r="BB579" s="419"/>
      <c r="BC579" s="419"/>
      <c r="BD579" s="419"/>
      <c r="BE579" s="419"/>
      <c r="BF579" s="419"/>
      <c r="BG579" s="419"/>
      <c r="BH579" s="419"/>
      <c r="BI579" s="419"/>
      <c r="BJ579" s="419"/>
      <c r="BK579" s="419"/>
      <c r="BL579" s="419"/>
      <c r="BM579" s="419"/>
      <c r="BN579" s="419"/>
      <c r="BO579" s="419"/>
      <c r="BP579" s="419"/>
      <c r="BQ579" s="419"/>
      <c r="BR579" s="419"/>
      <c r="BS579" s="419"/>
      <c r="BT579" s="419"/>
      <c r="BU579" s="419"/>
      <c r="BV579" s="419"/>
      <c r="BW579" s="419"/>
      <c r="BX579" s="419"/>
      <c r="BY579" s="419"/>
      <c r="BZ579" s="419"/>
      <c r="CA579" s="419"/>
      <c r="CB579" s="419"/>
      <c r="CC579" s="419"/>
      <c r="CD579" s="419"/>
      <c r="CE579" s="419"/>
      <c r="CF579" s="419"/>
      <c r="CG579" s="419"/>
      <c r="CH579" s="419"/>
      <c r="CI579" s="419"/>
      <c r="CJ579" s="419"/>
      <c r="CK579" s="419"/>
      <c r="CL579" s="419"/>
      <c r="CM579" s="419"/>
      <c r="CN579" s="419"/>
      <c r="CO579" s="419"/>
      <c r="CP579" s="419"/>
      <c r="CQ579" s="419"/>
      <c r="CR579" s="419"/>
      <c r="CS579" s="419"/>
    </row>
    <row r="580" spans="1:97">
      <c r="A580" s="419"/>
      <c r="B580" s="419"/>
      <c r="C580" s="419"/>
      <c r="D580" s="419"/>
      <c r="E580" s="419"/>
      <c r="F580" s="419"/>
      <c r="G580" s="419"/>
      <c r="H580" s="419"/>
      <c r="I580" s="419"/>
      <c r="J580" s="419"/>
      <c r="K580" s="419"/>
      <c r="L580" s="419"/>
      <c r="M580" s="419"/>
      <c r="N580" s="426"/>
      <c r="O580" s="426"/>
      <c r="P580" s="426"/>
      <c r="Q580" s="426"/>
      <c r="R580" s="426"/>
      <c r="S580" s="426"/>
      <c r="T580" s="426"/>
      <c r="U580" s="419"/>
      <c r="V580" s="419"/>
      <c r="W580" s="419"/>
      <c r="X580" s="427"/>
      <c r="Y580" s="427"/>
      <c r="Z580" s="427"/>
      <c r="AA580" s="427"/>
      <c r="AB580" s="427"/>
      <c r="AC580" s="427"/>
      <c r="AD580" s="427"/>
      <c r="AE580" s="427"/>
      <c r="AF580" s="427"/>
      <c r="AG580" s="427"/>
      <c r="AH580" s="427"/>
      <c r="AI580" s="428"/>
      <c r="AJ580" s="428"/>
      <c r="AK580" s="428"/>
      <c r="AL580" s="428"/>
      <c r="AM580" s="428"/>
      <c r="AN580" s="428"/>
      <c r="AO580" s="428"/>
      <c r="AP580" s="428"/>
      <c r="AQ580" s="419"/>
      <c r="AR580" s="419"/>
      <c r="AS580" s="419"/>
      <c r="AT580" s="419"/>
      <c r="AU580" s="419"/>
      <c r="AV580" s="419"/>
      <c r="AW580" s="419"/>
      <c r="AX580" s="419"/>
      <c r="AY580" s="419"/>
      <c r="AZ580" s="419"/>
      <c r="BA580" s="419"/>
      <c r="BB580" s="419"/>
      <c r="BC580" s="419"/>
      <c r="BD580" s="419"/>
      <c r="BE580" s="419"/>
      <c r="BF580" s="419"/>
      <c r="BG580" s="419"/>
      <c r="BH580" s="419"/>
      <c r="BI580" s="419"/>
      <c r="BJ580" s="419"/>
      <c r="BK580" s="419"/>
      <c r="BL580" s="419"/>
      <c r="BM580" s="419"/>
      <c r="BN580" s="419"/>
      <c r="BO580" s="419"/>
      <c r="BP580" s="419"/>
      <c r="BQ580" s="419"/>
      <c r="BR580" s="419"/>
      <c r="BS580" s="419"/>
      <c r="BT580" s="419"/>
      <c r="BU580" s="419"/>
      <c r="BV580" s="419"/>
      <c r="BW580" s="419"/>
      <c r="BX580" s="419"/>
      <c r="BY580" s="419"/>
      <c r="BZ580" s="419"/>
      <c r="CA580" s="419"/>
      <c r="CB580" s="419"/>
      <c r="CC580" s="419"/>
      <c r="CD580" s="419"/>
      <c r="CE580" s="419"/>
      <c r="CF580" s="419"/>
      <c r="CG580" s="419"/>
      <c r="CH580" s="419"/>
      <c r="CI580" s="419"/>
      <c r="CJ580" s="419"/>
      <c r="CK580" s="419"/>
      <c r="CL580" s="419"/>
      <c r="CM580" s="419"/>
      <c r="CN580" s="419"/>
      <c r="CO580" s="419"/>
      <c r="CP580" s="419"/>
      <c r="CQ580" s="419"/>
      <c r="CR580" s="419"/>
      <c r="CS580" s="419"/>
    </row>
    <row r="581" spans="1:97">
      <c r="A581" s="419"/>
      <c r="B581" s="419"/>
      <c r="C581" s="419"/>
      <c r="D581" s="419"/>
      <c r="E581" s="419"/>
      <c r="F581" s="419"/>
      <c r="G581" s="419"/>
      <c r="H581" s="419"/>
      <c r="I581" s="419"/>
      <c r="J581" s="419"/>
      <c r="K581" s="419"/>
      <c r="L581" s="419"/>
      <c r="M581" s="419"/>
      <c r="N581" s="426"/>
      <c r="O581" s="426"/>
      <c r="P581" s="426"/>
      <c r="Q581" s="426"/>
      <c r="R581" s="426"/>
      <c r="S581" s="426"/>
      <c r="T581" s="426"/>
      <c r="U581" s="419"/>
      <c r="V581" s="419"/>
      <c r="W581" s="419"/>
      <c r="X581" s="427"/>
      <c r="Y581" s="427"/>
      <c r="Z581" s="427"/>
      <c r="AA581" s="427"/>
      <c r="AB581" s="427"/>
      <c r="AC581" s="427"/>
      <c r="AD581" s="427"/>
      <c r="AE581" s="427"/>
      <c r="AF581" s="427"/>
      <c r="AG581" s="427"/>
      <c r="AH581" s="427"/>
      <c r="AI581" s="428"/>
      <c r="AJ581" s="428"/>
      <c r="AK581" s="428"/>
      <c r="AL581" s="428"/>
      <c r="AM581" s="428"/>
      <c r="AN581" s="428"/>
      <c r="AO581" s="428"/>
      <c r="AP581" s="428"/>
      <c r="AQ581" s="419"/>
      <c r="AR581" s="419"/>
      <c r="AS581" s="419"/>
      <c r="AT581" s="419"/>
      <c r="AU581" s="419"/>
      <c r="AV581" s="419"/>
      <c r="AW581" s="419"/>
      <c r="AX581" s="419"/>
      <c r="AY581" s="419"/>
      <c r="AZ581" s="419"/>
      <c r="BA581" s="419"/>
      <c r="BB581" s="419"/>
      <c r="BC581" s="419"/>
      <c r="BD581" s="419"/>
      <c r="BE581" s="419"/>
      <c r="BF581" s="419"/>
      <c r="BG581" s="419"/>
      <c r="BH581" s="419"/>
      <c r="BI581" s="419"/>
      <c r="BJ581" s="419"/>
      <c r="BK581" s="419"/>
      <c r="BL581" s="419"/>
      <c r="BM581" s="419"/>
      <c r="BN581" s="419"/>
      <c r="BO581" s="419"/>
      <c r="BP581" s="419"/>
      <c r="BQ581" s="419"/>
      <c r="BR581" s="419"/>
      <c r="BS581" s="419"/>
      <c r="BT581" s="419"/>
      <c r="BU581" s="419"/>
      <c r="BV581" s="419"/>
      <c r="BW581" s="419"/>
      <c r="BX581" s="419"/>
      <c r="BY581" s="419"/>
      <c r="BZ581" s="419"/>
      <c r="CA581" s="419"/>
      <c r="CB581" s="419"/>
      <c r="CC581" s="419"/>
      <c r="CD581" s="419"/>
      <c r="CE581" s="419"/>
      <c r="CF581" s="419"/>
      <c r="CG581" s="419"/>
      <c r="CH581" s="419"/>
      <c r="CI581" s="419"/>
      <c r="CJ581" s="419"/>
      <c r="CK581" s="419"/>
      <c r="CL581" s="419"/>
      <c r="CM581" s="419"/>
      <c r="CN581" s="419"/>
      <c r="CO581" s="419"/>
      <c r="CP581" s="419"/>
      <c r="CQ581" s="419"/>
      <c r="CR581" s="419"/>
      <c r="CS581" s="419"/>
    </row>
    <row r="582" spans="1:97">
      <c r="A582" s="419"/>
      <c r="B582" s="419"/>
      <c r="C582" s="419"/>
      <c r="D582" s="419"/>
      <c r="E582" s="419"/>
      <c r="F582" s="419"/>
      <c r="G582" s="419"/>
      <c r="H582" s="419"/>
      <c r="I582" s="419"/>
      <c r="J582" s="419"/>
      <c r="K582" s="419"/>
      <c r="L582" s="419"/>
      <c r="M582" s="419"/>
      <c r="N582" s="426"/>
      <c r="O582" s="426"/>
      <c r="P582" s="426"/>
      <c r="Q582" s="426"/>
      <c r="R582" s="426"/>
      <c r="S582" s="426"/>
      <c r="T582" s="426"/>
      <c r="U582" s="419"/>
      <c r="V582" s="419"/>
      <c r="W582" s="419"/>
      <c r="X582" s="427"/>
      <c r="Y582" s="427"/>
      <c r="Z582" s="427"/>
      <c r="AA582" s="427"/>
      <c r="AB582" s="427"/>
      <c r="AC582" s="427"/>
      <c r="AD582" s="427"/>
      <c r="AE582" s="427"/>
      <c r="AF582" s="427"/>
      <c r="AG582" s="427"/>
      <c r="AH582" s="427"/>
      <c r="AI582" s="428"/>
      <c r="AJ582" s="428"/>
      <c r="AK582" s="428"/>
      <c r="AL582" s="428"/>
      <c r="AM582" s="428"/>
      <c r="AN582" s="428"/>
      <c r="AO582" s="428"/>
      <c r="AP582" s="428"/>
      <c r="AQ582" s="419"/>
      <c r="AR582" s="419"/>
      <c r="AS582" s="419"/>
      <c r="AT582" s="419"/>
      <c r="AU582" s="419"/>
      <c r="AV582" s="419"/>
      <c r="AW582" s="419"/>
      <c r="AX582" s="419"/>
      <c r="AY582" s="419"/>
      <c r="AZ582" s="419"/>
      <c r="BA582" s="419"/>
      <c r="BB582" s="419"/>
      <c r="BC582" s="419"/>
      <c r="BD582" s="419"/>
      <c r="BE582" s="419"/>
      <c r="BF582" s="419"/>
      <c r="BG582" s="419"/>
      <c r="BH582" s="419"/>
      <c r="BI582" s="419"/>
      <c r="BJ582" s="419"/>
      <c r="BK582" s="419"/>
      <c r="BL582" s="419"/>
      <c r="BM582" s="419"/>
      <c r="BN582" s="419"/>
      <c r="BO582" s="419"/>
      <c r="BP582" s="419"/>
      <c r="BQ582" s="419"/>
      <c r="BR582" s="419"/>
      <c r="BS582" s="419"/>
      <c r="BT582" s="419"/>
      <c r="BU582" s="419"/>
      <c r="BV582" s="419"/>
      <c r="BW582" s="419"/>
      <c r="BX582" s="419"/>
      <c r="BY582" s="419"/>
      <c r="BZ582" s="419"/>
      <c r="CA582" s="419"/>
      <c r="CB582" s="419"/>
      <c r="CC582" s="419"/>
      <c r="CD582" s="419"/>
      <c r="CE582" s="419"/>
      <c r="CF582" s="419"/>
      <c r="CG582" s="419"/>
      <c r="CH582" s="419"/>
      <c r="CI582" s="419"/>
      <c r="CJ582" s="419"/>
      <c r="CK582" s="419"/>
      <c r="CL582" s="419"/>
      <c r="CM582" s="419"/>
      <c r="CN582" s="419"/>
      <c r="CO582" s="419"/>
      <c r="CP582" s="419"/>
      <c r="CQ582" s="419"/>
      <c r="CR582" s="419"/>
      <c r="CS582" s="419"/>
    </row>
    <row r="583" spans="1:97">
      <c r="A583" s="419"/>
      <c r="B583" s="419"/>
      <c r="C583" s="419"/>
      <c r="D583" s="419"/>
      <c r="E583" s="419"/>
      <c r="F583" s="419"/>
      <c r="G583" s="419"/>
      <c r="H583" s="419"/>
      <c r="I583" s="419"/>
      <c r="J583" s="419"/>
      <c r="K583" s="419"/>
      <c r="L583" s="419"/>
      <c r="M583" s="419"/>
      <c r="N583" s="426"/>
      <c r="O583" s="426"/>
      <c r="P583" s="426"/>
      <c r="Q583" s="426"/>
      <c r="R583" s="426"/>
      <c r="S583" s="426"/>
      <c r="T583" s="426"/>
      <c r="U583" s="419"/>
      <c r="V583" s="419"/>
      <c r="W583" s="419"/>
      <c r="X583" s="427"/>
      <c r="Y583" s="427"/>
      <c r="Z583" s="427"/>
      <c r="AA583" s="427"/>
      <c r="AB583" s="427"/>
      <c r="AC583" s="427"/>
      <c r="AD583" s="427"/>
      <c r="AE583" s="427"/>
      <c r="AF583" s="427"/>
      <c r="AG583" s="427"/>
      <c r="AH583" s="427"/>
      <c r="AI583" s="428"/>
      <c r="AJ583" s="428"/>
      <c r="AK583" s="428"/>
      <c r="AL583" s="428"/>
      <c r="AM583" s="428"/>
      <c r="AN583" s="428"/>
      <c r="AO583" s="428"/>
      <c r="AP583" s="428"/>
      <c r="AQ583" s="419"/>
      <c r="AR583" s="419"/>
      <c r="AS583" s="419"/>
      <c r="AT583" s="419"/>
      <c r="AU583" s="419"/>
      <c r="AV583" s="419"/>
      <c r="AW583" s="419"/>
      <c r="AX583" s="419"/>
      <c r="AY583" s="419"/>
      <c r="AZ583" s="419"/>
      <c r="BA583" s="419"/>
      <c r="BB583" s="419"/>
      <c r="BC583" s="419"/>
      <c r="BD583" s="419"/>
      <c r="BE583" s="419"/>
      <c r="BF583" s="419"/>
      <c r="BG583" s="419"/>
      <c r="BH583" s="419"/>
      <c r="BI583" s="419"/>
      <c r="BJ583" s="419"/>
      <c r="BK583" s="419"/>
      <c r="BL583" s="419"/>
      <c r="BM583" s="419"/>
      <c r="BN583" s="419"/>
      <c r="BO583" s="419"/>
      <c r="BP583" s="419"/>
      <c r="BQ583" s="419"/>
      <c r="BR583" s="419"/>
      <c r="BS583" s="419"/>
      <c r="BT583" s="419"/>
      <c r="BU583" s="419"/>
      <c r="BV583" s="419"/>
      <c r="BW583" s="419"/>
      <c r="BX583" s="419"/>
      <c r="BY583" s="419"/>
      <c r="BZ583" s="419"/>
      <c r="CA583" s="419"/>
      <c r="CB583" s="419"/>
      <c r="CC583" s="419"/>
      <c r="CD583" s="419"/>
      <c r="CE583" s="419"/>
      <c r="CF583" s="419"/>
      <c r="CG583" s="419"/>
      <c r="CH583" s="419"/>
      <c r="CI583" s="419"/>
      <c r="CJ583" s="419"/>
      <c r="CK583" s="419"/>
      <c r="CL583" s="419"/>
      <c r="CM583" s="419"/>
      <c r="CN583" s="419"/>
      <c r="CO583" s="419"/>
      <c r="CP583" s="419"/>
      <c r="CQ583" s="419"/>
      <c r="CR583" s="419"/>
      <c r="CS583" s="419"/>
    </row>
    <row r="584" spans="1:97">
      <c r="A584" s="419"/>
      <c r="B584" s="419"/>
      <c r="C584" s="419"/>
      <c r="D584" s="419"/>
      <c r="E584" s="419"/>
      <c r="F584" s="419"/>
      <c r="G584" s="419"/>
      <c r="H584" s="419"/>
      <c r="I584" s="419"/>
      <c r="J584" s="419"/>
      <c r="K584" s="419"/>
      <c r="L584" s="419"/>
      <c r="M584" s="419"/>
      <c r="N584" s="426"/>
      <c r="O584" s="426"/>
      <c r="P584" s="426"/>
      <c r="Q584" s="426"/>
      <c r="R584" s="426"/>
      <c r="S584" s="426"/>
      <c r="T584" s="426"/>
      <c r="U584" s="419"/>
      <c r="V584" s="419"/>
      <c r="W584" s="419"/>
      <c r="X584" s="427"/>
      <c r="Y584" s="427"/>
      <c r="Z584" s="427"/>
      <c r="AA584" s="427"/>
      <c r="AB584" s="427"/>
      <c r="AC584" s="427"/>
      <c r="AD584" s="427"/>
      <c r="AE584" s="427"/>
      <c r="AF584" s="427"/>
      <c r="AG584" s="427"/>
      <c r="AH584" s="427"/>
      <c r="AI584" s="428"/>
      <c r="AJ584" s="428"/>
      <c r="AK584" s="428"/>
      <c r="AL584" s="428"/>
      <c r="AM584" s="428"/>
      <c r="AN584" s="428"/>
      <c r="AO584" s="428"/>
      <c r="AP584" s="428"/>
      <c r="AQ584" s="419"/>
      <c r="AR584" s="419"/>
      <c r="AS584" s="419"/>
      <c r="AT584" s="419"/>
      <c r="AU584" s="419"/>
      <c r="AV584" s="419"/>
      <c r="AW584" s="419"/>
      <c r="AX584" s="419"/>
      <c r="AY584" s="419"/>
      <c r="AZ584" s="419"/>
      <c r="BA584" s="419"/>
      <c r="BB584" s="419"/>
      <c r="BC584" s="419"/>
      <c r="BD584" s="419"/>
      <c r="BE584" s="419"/>
      <c r="BF584" s="419"/>
      <c r="BG584" s="419"/>
      <c r="BH584" s="419"/>
      <c r="BI584" s="419"/>
      <c r="BJ584" s="419"/>
      <c r="BK584" s="419"/>
      <c r="BL584" s="419"/>
      <c r="BM584" s="419"/>
      <c r="BN584" s="419"/>
      <c r="BO584" s="419"/>
      <c r="BP584" s="419"/>
      <c r="BQ584" s="419"/>
      <c r="BR584" s="419"/>
      <c r="BS584" s="419"/>
      <c r="BT584" s="419"/>
      <c r="BU584" s="419"/>
      <c r="BV584" s="419"/>
      <c r="BW584" s="419"/>
      <c r="BX584" s="419"/>
      <c r="BY584" s="419"/>
      <c r="BZ584" s="419"/>
      <c r="CA584" s="419"/>
      <c r="CB584" s="419"/>
      <c r="CC584" s="419"/>
      <c r="CD584" s="419"/>
      <c r="CE584" s="419"/>
      <c r="CF584" s="419"/>
      <c r="CG584" s="419"/>
      <c r="CH584" s="419"/>
      <c r="CI584" s="419"/>
      <c r="CJ584" s="419"/>
      <c r="CK584" s="419"/>
      <c r="CL584" s="419"/>
      <c r="CM584" s="419"/>
      <c r="CN584" s="419"/>
      <c r="CO584" s="419"/>
      <c r="CP584" s="419"/>
      <c r="CQ584" s="419"/>
      <c r="CR584" s="419"/>
      <c r="CS584" s="419"/>
    </row>
    <row r="585" spans="1:97">
      <c r="A585" s="419"/>
      <c r="B585" s="419"/>
      <c r="C585" s="419"/>
      <c r="D585" s="419"/>
      <c r="E585" s="419"/>
      <c r="F585" s="419"/>
      <c r="G585" s="419"/>
      <c r="H585" s="419"/>
      <c r="I585" s="419"/>
      <c r="J585" s="419"/>
      <c r="K585" s="419"/>
      <c r="L585" s="419"/>
      <c r="M585" s="419"/>
      <c r="N585" s="426"/>
      <c r="O585" s="426"/>
      <c r="P585" s="426"/>
      <c r="Q585" s="426"/>
      <c r="R585" s="426"/>
      <c r="S585" s="426"/>
      <c r="T585" s="426"/>
      <c r="U585" s="419"/>
      <c r="V585" s="419"/>
      <c r="W585" s="419"/>
      <c r="X585" s="427"/>
      <c r="Y585" s="427"/>
      <c r="Z585" s="427"/>
      <c r="AA585" s="427"/>
      <c r="AB585" s="427"/>
      <c r="AC585" s="427"/>
      <c r="AD585" s="427"/>
      <c r="AE585" s="427"/>
      <c r="AF585" s="427"/>
      <c r="AG585" s="427"/>
      <c r="AH585" s="427"/>
      <c r="AI585" s="428"/>
      <c r="AJ585" s="428"/>
      <c r="AK585" s="428"/>
      <c r="AL585" s="428"/>
      <c r="AM585" s="428"/>
      <c r="AN585" s="428"/>
      <c r="AO585" s="428"/>
      <c r="AP585" s="428"/>
      <c r="AQ585" s="419"/>
      <c r="AR585" s="419"/>
      <c r="AS585" s="419"/>
      <c r="AT585" s="419"/>
      <c r="AU585" s="419"/>
      <c r="AV585" s="419"/>
      <c r="AW585" s="419"/>
      <c r="AX585" s="419"/>
      <c r="AY585" s="419"/>
      <c r="AZ585" s="419"/>
      <c r="BA585" s="419"/>
      <c r="BB585" s="419"/>
      <c r="BC585" s="419"/>
      <c r="BD585" s="419"/>
      <c r="BE585" s="419"/>
      <c r="BF585" s="419"/>
      <c r="BG585" s="419"/>
      <c r="BH585" s="419"/>
      <c r="BI585" s="419"/>
      <c r="BJ585" s="419"/>
      <c r="BK585" s="419"/>
      <c r="BL585" s="419"/>
      <c r="BM585" s="419"/>
      <c r="BN585" s="419"/>
      <c r="BO585" s="419"/>
      <c r="BP585" s="419"/>
      <c r="BQ585" s="419"/>
      <c r="BR585" s="419"/>
      <c r="BS585" s="419"/>
      <c r="BT585" s="419"/>
      <c r="BU585" s="419"/>
      <c r="BV585" s="419"/>
      <c r="BW585" s="419"/>
      <c r="BX585" s="419"/>
      <c r="BY585" s="419"/>
      <c r="BZ585" s="419"/>
      <c r="CA585" s="419"/>
      <c r="CB585" s="419"/>
      <c r="CC585" s="419"/>
      <c r="CD585" s="419"/>
      <c r="CE585" s="419"/>
      <c r="CF585" s="419"/>
      <c r="CG585" s="419"/>
      <c r="CH585" s="419"/>
      <c r="CI585" s="419"/>
      <c r="CJ585" s="419"/>
      <c r="CK585" s="419"/>
      <c r="CL585" s="419"/>
      <c r="CM585" s="419"/>
      <c r="CN585" s="419"/>
      <c r="CO585" s="419"/>
      <c r="CP585" s="419"/>
      <c r="CQ585" s="419"/>
      <c r="CR585" s="419"/>
      <c r="CS585" s="419"/>
    </row>
    <row r="586" spans="1:97">
      <c r="A586" s="419"/>
      <c r="B586" s="419"/>
      <c r="C586" s="419"/>
      <c r="D586" s="419"/>
      <c r="E586" s="419"/>
      <c r="F586" s="419"/>
      <c r="G586" s="419"/>
      <c r="H586" s="419"/>
      <c r="I586" s="419"/>
      <c r="J586" s="419"/>
      <c r="K586" s="419"/>
      <c r="L586" s="419"/>
      <c r="M586" s="419"/>
      <c r="N586" s="426"/>
      <c r="O586" s="426"/>
      <c r="P586" s="426"/>
      <c r="Q586" s="426"/>
      <c r="R586" s="426"/>
      <c r="S586" s="426"/>
      <c r="T586" s="426"/>
      <c r="U586" s="419"/>
      <c r="V586" s="419"/>
      <c r="W586" s="419"/>
      <c r="X586" s="427"/>
      <c r="Y586" s="427"/>
      <c r="Z586" s="427"/>
      <c r="AA586" s="427"/>
      <c r="AB586" s="427"/>
      <c r="AC586" s="427"/>
      <c r="AD586" s="427"/>
      <c r="AE586" s="427"/>
      <c r="AF586" s="427"/>
      <c r="AG586" s="427"/>
      <c r="AH586" s="427"/>
      <c r="AI586" s="428"/>
      <c r="AJ586" s="428"/>
      <c r="AK586" s="428"/>
      <c r="AL586" s="428"/>
      <c r="AM586" s="428"/>
      <c r="AN586" s="428"/>
      <c r="AO586" s="428"/>
      <c r="AP586" s="428"/>
      <c r="AQ586" s="419"/>
      <c r="AR586" s="419"/>
      <c r="AS586" s="419"/>
      <c r="AT586" s="419"/>
      <c r="AU586" s="419"/>
      <c r="AV586" s="419"/>
      <c r="AW586" s="419"/>
      <c r="AX586" s="419"/>
      <c r="AY586" s="419"/>
      <c r="AZ586" s="419"/>
      <c r="BA586" s="419"/>
      <c r="BB586" s="419"/>
      <c r="BC586" s="419"/>
      <c r="BD586" s="419"/>
      <c r="BE586" s="419"/>
      <c r="BF586" s="419"/>
      <c r="BG586" s="419"/>
      <c r="BH586" s="419"/>
      <c r="BI586" s="419"/>
      <c r="BJ586" s="419"/>
      <c r="BK586" s="419"/>
      <c r="BL586" s="419"/>
      <c r="BM586" s="419"/>
      <c r="BN586" s="419"/>
      <c r="BO586" s="419"/>
      <c r="BP586" s="419"/>
      <c r="BQ586" s="419"/>
      <c r="BR586" s="419"/>
      <c r="BS586" s="419"/>
      <c r="BT586" s="419"/>
      <c r="BU586" s="419"/>
      <c r="BV586" s="419"/>
      <c r="BW586" s="419"/>
      <c r="BX586" s="419"/>
      <c r="BY586" s="419"/>
      <c r="BZ586" s="419"/>
      <c r="CA586" s="419"/>
      <c r="CB586" s="419"/>
      <c r="CC586" s="419"/>
      <c r="CD586" s="419"/>
      <c r="CE586" s="419"/>
      <c r="CF586" s="419"/>
      <c r="CG586" s="419"/>
      <c r="CH586" s="419"/>
      <c r="CI586" s="419"/>
      <c r="CJ586" s="419"/>
      <c r="CK586" s="419"/>
      <c r="CL586" s="419"/>
      <c r="CM586" s="419"/>
      <c r="CN586" s="419"/>
      <c r="CO586" s="419"/>
      <c r="CP586" s="419"/>
      <c r="CQ586" s="419"/>
      <c r="CR586" s="419"/>
      <c r="CS586" s="419"/>
    </row>
    <row r="587" spans="1:97">
      <c r="A587" s="419"/>
      <c r="B587" s="419"/>
      <c r="C587" s="419"/>
      <c r="D587" s="419"/>
      <c r="E587" s="419"/>
      <c r="F587" s="419"/>
      <c r="G587" s="419"/>
      <c r="H587" s="419"/>
      <c r="I587" s="419"/>
      <c r="J587" s="419"/>
      <c r="K587" s="419"/>
      <c r="L587" s="419"/>
      <c r="M587" s="419"/>
      <c r="N587" s="426"/>
      <c r="O587" s="426"/>
      <c r="P587" s="426"/>
      <c r="Q587" s="426"/>
      <c r="R587" s="426"/>
      <c r="S587" s="426"/>
      <c r="T587" s="426"/>
      <c r="U587" s="419"/>
      <c r="V587" s="419"/>
      <c r="W587" s="419"/>
      <c r="X587" s="427"/>
      <c r="Y587" s="427"/>
      <c r="Z587" s="427"/>
      <c r="AA587" s="427"/>
      <c r="AB587" s="427"/>
      <c r="AC587" s="427"/>
      <c r="AD587" s="427"/>
      <c r="AE587" s="427"/>
      <c r="AF587" s="427"/>
      <c r="AG587" s="427"/>
      <c r="AH587" s="427"/>
      <c r="AI587" s="428"/>
      <c r="AJ587" s="428"/>
      <c r="AK587" s="428"/>
      <c r="AL587" s="428"/>
      <c r="AM587" s="428"/>
      <c r="AN587" s="428"/>
      <c r="AO587" s="428"/>
      <c r="AP587" s="428"/>
      <c r="AQ587" s="419"/>
      <c r="AR587" s="419"/>
      <c r="AS587" s="419"/>
      <c r="AT587" s="419"/>
      <c r="AU587" s="419"/>
      <c r="AV587" s="419"/>
      <c r="AW587" s="419"/>
      <c r="AX587" s="419"/>
      <c r="AY587" s="419"/>
      <c r="AZ587" s="419"/>
      <c r="BA587" s="419"/>
      <c r="BB587" s="419"/>
      <c r="BC587" s="419"/>
      <c r="BD587" s="419"/>
      <c r="BE587" s="419"/>
      <c r="BF587" s="419"/>
      <c r="BG587" s="419"/>
      <c r="BH587" s="419"/>
      <c r="BI587" s="419"/>
      <c r="BJ587" s="419"/>
      <c r="BK587" s="419"/>
      <c r="BL587" s="419"/>
      <c r="BM587" s="419"/>
      <c r="BN587" s="419"/>
      <c r="BO587" s="419"/>
      <c r="BP587" s="419"/>
      <c r="BQ587" s="419"/>
      <c r="BR587" s="419"/>
      <c r="BS587" s="419"/>
      <c r="BT587" s="419"/>
      <c r="BU587" s="419"/>
      <c r="BV587" s="419"/>
      <c r="BW587" s="419"/>
      <c r="BX587" s="419"/>
      <c r="BY587" s="419"/>
      <c r="BZ587" s="419"/>
      <c r="CA587" s="419"/>
      <c r="CB587" s="419"/>
      <c r="CC587" s="419"/>
      <c r="CD587" s="419"/>
      <c r="CE587" s="419"/>
      <c r="CF587" s="419"/>
      <c r="CG587" s="419"/>
      <c r="CH587" s="419"/>
      <c r="CI587" s="419"/>
      <c r="CJ587" s="419"/>
      <c r="CK587" s="419"/>
      <c r="CL587" s="419"/>
      <c r="CM587" s="419"/>
      <c r="CN587" s="419"/>
      <c r="CO587" s="419"/>
      <c r="CP587" s="419"/>
      <c r="CQ587" s="419"/>
      <c r="CR587" s="419"/>
      <c r="CS587" s="419"/>
    </row>
    <row r="588" spans="1:97">
      <c r="A588" s="419"/>
      <c r="B588" s="419"/>
      <c r="C588" s="419"/>
      <c r="D588" s="419"/>
      <c r="E588" s="419"/>
      <c r="F588" s="419"/>
      <c r="G588" s="419"/>
      <c r="H588" s="419"/>
      <c r="I588" s="419"/>
      <c r="J588" s="419"/>
      <c r="K588" s="419"/>
      <c r="L588" s="419"/>
      <c r="M588" s="419"/>
      <c r="N588" s="426"/>
      <c r="O588" s="426"/>
      <c r="P588" s="426"/>
      <c r="Q588" s="426"/>
      <c r="R588" s="426"/>
      <c r="S588" s="426"/>
      <c r="T588" s="426"/>
      <c r="U588" s="419"/>
      <c r="V588" s="419"/>
      <c r="W588" s="419"/>
      <c r="X588" s="427"/>
      <c r="Y588" s="427"/>
      <c r="Z588" s="427"/>
      <c r="AA588" s="427"/>
      <c r="AB588" s="427"/>
      <c r="AC588" s="427"/>
      <c r="AD588" s="427"/>
      <c r="AE588" s="427"/>
      <c r="AF588" s="427"/>
      <c r="AG588" s="427"/>
      <c r="AH588" s="427"/>
      <c r="AI588" s="428"/>
      <c r="AJ588" s="428"/>
      <c r="AK588" s="428"/>
      <c r="AL588" s="428"/>
      <c r="AM588" s="428"/>
      <c r="AN588" s="428"/>
      <c r="AO588" s="428"/>
      <c r="AP588" s="428"/>
      <c r="AQ588" s="419"/>
      <c r="AR588" s="419"/>
      <c r="AS588" s="419"/>
      <c r="AT588" s="419"/>
      <c r="AU588" s="419"/>
      <c r="AV588" s="419"/>
      <c r="AW588" s="419"/>
      <c r="AX588" s="419"/>
      <c r="AY588" s="419"/>
      <c r="AZ588" s="419"/>
      <c r="BA588" s="419"/>
      <c r="BB588" s="419"/>
      <c r="BC588" s="419"/>
      <c r="BD588" s="419"/>
      <c r="BE588" s="419"/>
      <c r="BF588" s="419"/>
      <c r="BG588" s="419"/>
      <c r="BH588" s="419"/>
      <c r="BI588" s="419"/>
      <c r="BJ588" s="419"/>
      <c r="BK588" s="419"/>
      <c r="BL588" s="419"/>
      <c r="BM588" s="419"/>
      <c r="BN588" s="419"/>
      <c r="BO588" s="419"/>
      <c r="BP588" s="419"/>
      <c r="BQ588" s="419"/>
      <c r="BR588" s="419"/>
      <c r="BS588" s="419"/>
      <c r="BT588" s="419"/>
      <c r="BU588" s="419"/>
      <c r="BV588" s="419"/>
      <c r="BW588" s="419"/>
      <c r="BX588" s="419"/>
      <c r="BY588" s="419"/>
      <c r="BZ588" s="419"/>
      <c r="CA588" s="419"/>
      <c r="CB588" s="419"/>
      <c r="CC588" s="419"/>
      <c r="CD588" s="419"/>
      <c r="CE588" s="419"/>
      <c r="CF588" s="419"/>
      <c r="CG588" s="419"/>
      <c r="CH588" s="419"/>
      <c r="CI588" s="419"/>
      <c r="CJ588" s="419"/>
      <c r="CK588" s="419"/>
      <c r="CL588" s="419"/>
      <c r="CM588" s="419"/>
      <c r="CN588" s="419"/>
      <c r="CO588" s="419"/>
      <c r="CP588" s="419"/>
      <c r="CQ588" s="419"/>
      <c r="CR588" s="419"/>
      <c r="CS588" s="419"/>
    </row>
    <row r="589" spans="1:97">
      <c r="A589" s="419"/>
      <c r="B589" s="419"/>
      <c r="C589" s="419"/>
      <c r="D589" s="419"/>
      <c r="E589" s="419"/>
      <c r="F589" s="419"/>
      <c r="G589" s="419"/>
      <c r="H589" s="419"/>
      <c r="I589" s="419"/>
      <c r="J589" s="419"/>
      <c r="K589" s="419"/>
      <c r="L589" s="419"/>
      <c r="M589" s="419"/>
      <c r="N589" s="426"/>
      <c r="O589" s="426"/>
      <c r="P589" s="426"/>
      <c r="Q589" s="426"/>
      <c r="R589" s="426"/>
      <c r="S589" s="426"/>
      <c r="T589" s="426"/>
      <c r="U589" s="419"/>
      <c r="V589" s="419"/>
      <c r="W589" s="419"/>
      <c r="X589" s="427"/>
      <c r="Y589" s="427"/>
      <c r="Z589" s="427"/>
      <c r="AA589" s="427"/>
      <c r="AB589" s="427"/>
      <c r="AC589" s="427"/>
      <c r="AD589" s="427"/>
      <c r="AE589" s="427"/>
      <c r="AF589" s="427"/>
      <c r="AG589" s="427"/>
      <c r="AH589" s="427"/>
      <c r="AI589" s="428"/>
      <c r="AJ589" s="428"/>
      <c r="AK589" s="428"/>
      <c r="AL589" s="428"/>
      <c r="AM589" s="428"/>
      <c r="AN589" s="428"/>
      <c r="AO589" s="428"/>
      <c r="AP589" s="428"/>
      <c r="AQ589" s="419"/>
      <c r="AR589" s="419"/>
      <c r="AS589" s="419"/>
      <c r="AT589" s="419"/>
      <c r="AU589" s="419"/>
      <c r="AV589" s="419"/>
      <c r="AW589" s="419"/>
      <c r="AX589" s="419"/>
      <c r="AY589" s="419"/>
      <c r="AZ589" s="419"/>
      <c r="BA589" s="419"/>
      <c r="BB589" s="419"/>
      <c r="BC589" s="419"/>
      <c r="BD589" s="419"/>
      <c r="BE589" s="419"/>
      <c r="BF589" s="419"/>
      <c r="BG589" s="419"/>
      <c r="BH589" s="419"/>
      <c r="BI589" s="419"/>
      <c r="BJ589" s="419"/>
      <c r="BK589" s="419"/>
      <c r="BL589" s="419"/>
      <c r="BM589" s="419"/>
      <c r="BN589" s="419"/>
      <c r="BO589" s="419"/>
      <c r="BP589" s="419"/>
      <c r="BQ589" s="419"/>
      <c r="BR589" s="419"/>
      <c r="BS589" s="419"/>
      <c r="BT589" s="419"/>
      <c r="BU589" s="419"/>
      <c r="BV589" s="419"/>
      <c r="BW589" s="419"/>
      <c r="BX589" s="419"/>
      <c r="BY589" s="419"/>
      <c r="BZ589" s="419"/>
      <c r="CA589" s="419"/>
      <c r="CB589" s="419"/>
      <c r="CC589" s="419"/>
      <c r="CD589" s="419"/>
      <c r="CE589" s="419"/>
      <c r="CF589" s="419"/>
      <c r="CG589" s="419"/>
      <c r="CH589" s="419"/>
      <c r="CI589" s="419"/>
      <c r="CJ589" s="419"/>
      <c r="CK589" s="419"/>
      <c r="CL589" s="419"/>
      <c r="CM589" s="419"/>
      <c r="CN589" s="419"/>
      <c r="CO589" s="419"/>
      <c r="CP589" s="419"/>
      <c r="CQ589" s="419"/>
      <c r="CR589" s="419"/>
      <c r="CS589" s="419"/>
    </row>
    <row r="590" spans="1:97">
      <c r="A590" s="419"/>
      <c r="B590" s="419"/>
      <c r="C590" s="419"/>
      <c r="D590" s="419"/>
      <c r="E590" s="419"/>
      <c r="F590" s="419"/>
      <c r="G590" s="419"/>
      <c r="H590" s="419"/>
      <c r="I590" s="419"/>
      <c r="J590" s="419"/>
      <c r="K590" s="419"/>
      <c r="L590" s="419"/>
      <c r="M590" s="419"/>
      <c r="N590" s="426"/>
      <c r="O590" s="426"/>
      <c r="P590" s="426"/>
      <c r="Q590" s="426"/>
      <c r="R590" s="426"/>
      <c r="S590" s="426"/>
      <c r="T590" s="426"/>
      <c r="U590" s="419"/>
      <c r="V590" s="419"/>
      <c r="W590" s="419"/>
      <c r="X590" s="427"/>
      <c r="Y590" s="427"/>
      <c r="Z590" s="427"/>
      <c r="AA590" s="427"/>
      <c r="AB590" s="427"/>
      <c r="AC590" s="427"/>
      <c r="AD590" s="427"/>
      <c r="AE590" s="427"/>
      <c r="AF590" s="427"/>
      <c r="AG590" s="427"/>
      <c r="AH590" s="427"/>
      <c r="AI590" s="428"/>
      <c r="AJ590" s="428"/>
      <c r="AK590" s="428"/>
      <c r="AL590" s="428"/>
      <c r="AM590" s="428"/>
      <c r="AN590" s="428"/>
      <c r="AO590" s="428"/>
      <c r="AP590" s="428"/>
      <c r="AQ590" s="419"/>
      <c r="AR590" s="419"/>
      <c r="AS590" s="419"/>
      <c r="AT590" s="419"/>
      <c r="AU590" s="419"/>
      <c r="AV590" s="419"/>
      <c r="AW590" s="419"/>
      <c r="AX590" s="419"/>
      <c r="AY590" s="419"/>
      <c r="AZ590" s="419"/>
      <c r="BA590" s="419"/>
      <c r="BB590" s="419"/>
      <c r="BC590" s="419"/>
      <c r="BD590" s="419"/>
      <c r="BE590" s="419"/>
      <c r="BF590" s="419"/>
      <c r="BG590" s="419"/>
      <c r="BH590" s="419"/>
      <c r="BI590" s="419"/>
      <c r="BJ590" s="419"/>
      <c r="BK590" s="419"/>
      <c r="BL590" s="419"/>
      <c r="BM590" s="419"/>
      <c r="BN590" s="419"/>
      <c r="BO590" s="419"/>
      <c r="BP590" s="419"/>
      <c r="BQ590" s="419"/>
      <c r="BR590" s="419"/>
      <c r="BS590" s="419"/>
      <c r="BT590" s="419"/>
      <c r="BU590" s="419"/>
      <c r="BV590" s="419"/>
      <c r="BW590" s="419"/>
      <c r="BX590" s="419"/>
      <c r="BY590" s="419"/>
      <c r="BZ590" s="419"/>
      <c r="CA590" s="419"/>
      <c r="CB590" s="419"/>
      <c r="CC590" s="419"/>
      <c r="CD590" s="419"/>
      <c r="CE590" s="419"/>
      <c r="CF590" s="419"/>
      <c r="CG590" s="419"/>
      <c r="CH590" s="419"/>
      <c r="CI590" s="419"/>
      <c r="CJ590" s="419"/>
      <c r="CK590" s="419"/>
      <c r="CL590" s="419"/>
      <c r="CM590" s="419"/>
      <c r="CN590" s="419"/>
      <c r="CO590" s="419"/>
      <c r="CP590" s="419"/>
      <c r="CQ590" s="419"/>
      <c r="CR590" s="419"/>
      <c r="CS590" s="419"/>
    </row>
    <row r="591" spans="1:97">
      <c r="A591" s="419"/>
      <c r="B591" s="419"/>
      <c r="C591" s="419"/>
      <c r="D591" s="419"/>
      <c r="E591" s="419"/>
      <c r="F591" s="419"/>
      <c r="G591" s="419"/>
      <c r="H591" s="419"/>
      <c r="I591" s="419"/>
      <c r="J591" s="419"/>
      <c r="K591" s="419"/>
      <c r="L591" s="419"/>
      <c r="M591" s="419"/>
      <c r="N591" s="426"/>
      <c r="O591" s="426"/>
      <c r="P591" s="426"/>
      <c r="Q591" s="426"/>
      <c r="R591" s="426"/>
      <c r="S591" s="426"/>
      <c r="T591" s="426"/>
      <c r="U591" s="419"/>
      <c r="V591" s="419"/>
      <c r="W591" s="419"/>
      <c r="X591" s="427"/>
      <c r="Y591" s="427"/>
      <c r="Z591" s="427"/>
      <c r="AA591" s="427"/>
      <c r="AB591" s="427"/>
      <c r="AC591" s="427"/>
      <c r="AD591" s="427"/>
      <c r="AE591" s="427"/>
      <c r="AF591" s="427"/>
      <c r="AG591" s="427"/>
      <c r="AH591" s="427"/>
      <c r="AI591" s="428"/>
      <c r="AJ591" s="428"/>
      <c r="AK591" s="428"/>
      <c r="AL591" s="428"/>
      <c r="AM591" s="428"/>
      <c r="AN591" s="428"/>
      <c r="AO591" s="428"/>
      <c r="AP591" s="428"/>
      <c r="AQ591" s="419"/>
      <c r="AR591" s="419"/>
      <c r="AS591" s="419"/>
      <c r="AT591" s="419"/>
      <c r="AU591" s="419"/>
      <c r="AV591" s="419"/>
      <c r="AW591" s="419"/>
      <c r="AX591" s="419"/>
      <c r="AY591" s="419"/>
      <c r="AZ591" s="419"/>
      <c r="BA591" s="419"/>
      <c r="BB591" s="419"/>
      <c r="BC591" s="419"/>
      <c r="BD591" s="419"/>
      <c r="BE591" s="419"/>
      <c r="BF591" s="419"/>
      <c r="BG591" s="419"/>
      <c r="BH591" s="419"/>
      <c r="BI591" s="419"/>
      <c r="BJ591" s="419"/>
      <c r="BK591" s="419"/>
      <c r="BL591" s="419"/>
      <c r="BM591" s="419"/>
      <c r="BN591" s="419"/>
      <c r="BO591" s="419"/>
      <c r="BP591" s="419"/>
      <c r="BQ591" s="419"/>
      <c r="BR591" s="419"/>
      <c r="BS591" s="419"/>
      <c r="BT591" s="419"/>
      <c r="BU591" s="419"/>
      <c r="BV591" s="419"/>
      <c r="BW591" s="419"/>
      <c r="BX591" s="419"/>
      <c r="BY591" s="419"/>
      <c r="BZ591" s="419"/>
      <c r="CA591" s="419"/>
      <c r="CB591" s="419"/>
      <c r="CC591" s="419"/>
      <c r="CD591" s="419"/>
      <c r="CE591" s="419"/>
      <c r="CF591" s="419"/>
      <c r="CG591" s="419"/>
      <c r="CH591" s="419"/>
      <c r="CI591" s="419"/>
      <c r="CJ591" s="419"/>
      <c r="CK591" s="419"/>
      <c r="CL591" s="419"/>
      <c r="CM591" s="419"/>
      <c r="CN591" s="419"/>
      <c r="CO591" s="419"/>
      <c r="CP591" s="419"/>
      <c r="CQ591" s="419"/>
      <c r="CR591" s="419"/>
      <c r="CS591" s="419"/>
    </row>
    <row r="592" spans="1:97">
      <c r="A592" s="419"/>
      <c r="B592" s="419"/>
      <c r="C592" s="419"/>
      <c r="D592" s="419"/>
      <c r="E592" s="419"/>
      <c r="F592" s="419"/>
      <c r="G592" s="419"/>
      <c r="H592" s="419"/>
      <c r="I592" s="419"/>
      <c r="J592" s="419"/>
      <c r="K592" s="419"/>
      <c r="L592" s="419"/>
      <c r="M592" s="419"/>
      <c r="N592" s="426"/>
      <c r="O592" s="426"/>
      <c r="P592" s="426"/>
      <c r="Q592" s="426"/>
      <c r="R592" s="426"/>
      <c r="S592" s="426"/>
      <c r="T592" s="426"/>
      <c r="U592" s="419"/>
      <c r="V592" s="419"/>
      <c r="W592" s="419"/>
      <c r="X592" s="427"/>
      <c r="Y592" s="427"/>
      <c r="Z592" s="427"/>
      <c r="AA592" s="427"/>
      <c r="AB592" s="427"/>
      <c r="AC592" s="427"/>
      <c r="AD592" s="427"/>
      <c r="AE592" s="427"/>
      <c r="AF592" s="427"/>
      <c r="AG592" s="427"/>
      <c r="AH592" s="427"/>
      <c r="AI592" s="428"/>
      <c r="AJ592" s="428"/>
      <c r="AK592" s="428"/>
      <c r="AL592" s="428"/>
      <c r="AM592" s="428"/>
      <c r="AN592" s="428"/>
      <c r="AO592" s="428"/>
      <c r="AP592" s="428"/>
      <c r="AQ592" s="419"/>
      <c r="AR592" s="419"/>
      <c r="AS592" s="419"/>
      <c r="AT592" s="419"/>
      <c r="AU592" s="419"/>
      <c r="AV592" s="419"/>
      <c r="AW592" s="419"/>
      <c r="AX592" s="419"/>
      <c r="AY592" s="419"/>
      <c r="AZ592" s="419"/>
      <c r="BA592" s="419"/>
      <c r="BB592" s="419"/>
      <c r="BC592" s="419"/>
      <c r="BD592" s="419"/>
      <c r="BE592" s="419"/>
      <c r="BF592" s="419"/>
      <c r="BG592" s="419"/>
      <c r="BH592" s="419"/>
      <c r="BI592" s="419"/>
      <c r="BJ592" s="419"/>
      <c r="BK592" s="419"/>
      <c r="BL592" s="419"/>
      <c r="BM592" s="419"/>
      <c r="BN592" s="419"/>
      <c r="BO592" s="419"/>
      <c r="BP592" s="419"/>
      <c r="BQ592" s="419"/>
      <c r="BR592" s="419"/>
      <c r="BS592" s="419"/>
      <c r="BT592" s="419"/>
      <c r="BU592" s="419"/>
      <c r="BV592" s="419"/>
      <c r="BW592" s="419"/>
      <c r="BX592" s="419"/>
      <c r="BY592" s="419"/>
      <c r="BZ592" s="419"/>
      <c r="CA592" s="419"/>
      <c r="CB592" s="419"/>
      <c r="CC592" s="419"/>
      <c r="CD592" s="419"/>
      <c r="CE592" s="419"/>
      <c r="CF592" s="419"/>
      <c r="CG592" s="419"/>
      <c r="CH592" s="419"/>
      <c r="CI592" s="419"/>
      <c r="CJ592" s="419"/>
      <c r="CK592" s="419"/>
      <c r="CL592" s="419"/>
      <c r="CM592" s="419"/>
      <c r="CN592" s="419"/>
      <c r="CO592" s="419"/>
      <c r="CP592" s="419"/>
      <c r="CQ592" s="419"/>
      <c r="CR592" s="419"/>
      <c r="CS592" s="419"/>
    </row>
    <row r="593" spans="1:97">
      <c r="A593" s="419"/>
      <c r="B593" s="419"/>
      <c r="C593" s="419"/>
      <c r="D593" s="419"/>
      <c r="E593" s="419"/>
      <c r="F593" s="419"/>
      <c r="G593" s="419"/>
      <c r="H593" s="419"/>
      <c r="I593" s="419"/>
      <c r="J593" s="419"/>
      <c r="K593" s="419"/>
      <c r="L593" s="419"/>
      <c r="M593" s="419"/>
      <c r="N593" s="426"/>
      <c r="O593" s="426"/>
      <c r="P593" s="426"/>
      <c r="Q593" s="426"/>
      <c r="R593" s="426"/>
      <c r="S593" s="426"/>
      <c r="T593" s="426"/>
      <c r="U593" s="419"/>
      <c r="V593" s="419"/>
      <c r="W593" s="419"/>
      <c r="X593" s="427"/>
      <c r="Y593" s="427"/>
      <c r="Z593" s="427"/>
      <c r="AA593" s="427"/>
      <c r="AB593" s="427"/>
      <c r="AC593" s="427"/>
      <c r="AD593" s="427"/>
      <c r="AE593" s="427"/>
      <c r="AF593" s="427"/>
      <c r="AG593" s="427"/>
      <c r="AH593" s="427"/>
      <c r="AI593" s="428"/>
      <c r="AJ593" s="428"/>
      <c r="AK593" s="428"/>
      <c r="AL593" s="428"/>
      <c r="AM593" s="428"/>
      <c r="AN593" s="428"/>
      <c r="AO593" s="428"/>
      <c r="AP593" s="428"/>
      <c r="AQ593" s="419"/>
      <c r="AR593" s="419"/>
      <c r="AS593" s="419"/>
      <c r="AT593" s="419"/>
      <c r="AU593" s="419"/>
      <c r="AV593" s="419"/>
      <c r="AW593" s="419"/>
      <c r="AX593" s="419"/>
      <c r="AY593" s="419"/>
      <c r="AZ593" s="419"/>
      <c r="BA593" s="419"/>
      <c r="BB593" s="419"/>
      <c r="BC593" s="419"/>
      <c r="BD593" s="419"/>
      <c r="BE593" s="419"/>
      <c r="BF593" s="419"/>
      <c r="BG593" s="419"/>
      <c r="BH593" s="419"/>
      <c r="BI593" s="419"/>
      <c r="BJ593" s="419"/>
      <c r="BK593" s="419"/>
      <c r="BL593" s="419"/>
      <c r="BM593" s="419"/>
      <c r="BN593" s="419"/>
      <c r="BO593" s="419"/>
      <c r="BP593" s="419"/>
      <c r="BQ593" s="419"/>
      <c r="BR593" s="419"/>
      <c r="BS593" s="419"/>
      <c r="BT593" s="419"/>
      <c r="BU593" s="419"/>
      <c r="BV593" s="419"/>
      <c r="BW593" s="419"/>
      <c r="BX593" s="419"/>
      <c r="BY593" s="419"/>
      <c r="BZ593" s="419"/>
      <c r="CA593" s="419"/>
      <c r="CB593" s="419"/>
      <c r="CC593" s="419"/>
      <c r="CD593" s="419"/>
      <c r="CE593" s="419"/>
      <c r="CF593" s="419"/>
      <c r="CG593" s="419"/>
      <c r="CH593" s="419"/>
      <c r="CI593" s="419"/>
      <c r="CJ593" s="419"/>
      <c r="CK593" s="419"/>
      <c r="CL593" s="419"/>
      <c r="CM593" s="419"/>
      <c r="CN593" s="419"/>
      <c r="CO593" s="419"/>
      <c r="CP593" s="419"/>
      <c r="CQ593" s="419"/>
      <c r="CR593" s="419"/>
      <c r="CS593" s="419"/>
    </row>
    <row r="594" spans="1:97">
      <c r="A594" s="419"/>
      <c r="B594" s="419"/>
      <c r="C594" s="419"/>
      <c r="D594" s="419"/>
      <c r="E594" s="419"/>
      <c r="F594" s="419"/>
      <c r="G594" s="419"/>
      <c r="H594" s="419"/>
      <c r="I594" s="419"/>
      <c r="J594" s="419"/>
      <c r="K594" s="419"/>
      <c r="L594" s="419"/>
      <c r="M594" s="419"/>
      <c r="N594" s="426"/>
      <c r="O594" s="426"/>
      <c r="P594" s="426"/>
      <c r="Q594" s="426"/>
      <c r="R594" s="426"/>
      <c r="S594" s="426"/>
      <c r="T594" s="426"/>
      <c r="U594" s="419"/>
      <c r="V594" s="419"/>
      <c r="W594" s="419"/>
      <c r="X594" s="427"/>
      <c r="Y594" s="427"/>
      <c r="Z594" s="427"/>
      <c r="AA594" s="427"/>
      <c r="AB594" s="427"/>
      <c r="AC594" s="427"/>
      <c r="AD594" s="427"/>
      <c r="AE594" s="427"/>
      <c r="AF594" s="427"/>
      <c r="AG594" s="427"/>
      <c r="AH594" s="427"/>
      <c r="AI594" s="428"/>
      <c r="AJ594" s="428"/>
      <c r="AK594" s="428"/>
      <c r="AL594" s="428"/>
      <c r="AM594" s="428"/>
      <c r="AN594" s="428"/>
      <c r="AO594" s="428"/>
      <c r="AP594" s="428"/>
      <c r="AQ594" s="419"/>
      <c r="AR594" s="419"/>
      <c r="AS594" s="419"/>
      <c r="AT594" s="419"/>
      <c r="AU594" s="419"/>
      <c r="AV594" s="419"/>
      <c r="AW594" s="419"/>
      <c r="AX594" s="419"/>
      <c r="AY594" s="419"/>
      <c r="AZ594" s="419"/>
      <c r="BA594" s="419"/>
      <c r="BB594" s="419"/>
      <c r="BC594" s="419"/>
      <c r="BD594" s="419"/>
      <c r="BE594" s="419"/>
      <c r="BF594" s="419"/>
      <c r="BG594" s="419"/>
      <c r="BH594" s="419"/>
      <c r="BI594" s="419"/>
      <c r="BJ594" s="419"/>
      <c r="BK594" s="419"/>
      <c r="BL594" s="419"/>
      <c r="BM594" s="419"/>
      <c r="BN594" s="419"/>
      <c r="BO594" s="419"/>
      <c r="BP594" s="419"/>
      <c r="BQ594" s="419"/>
      <c r="BR594" s="419"/>
      <c r="BS594" s="419"/>
      <c r="BT594" s="419"/>
      <c r="BU594" s="419"/>
      <c r="BV594" s="419"/>
      <c r="BW594" s="419"/>
      <c r="BX594" s="419"/>
      <c r="BY594" s="419"/>
      <c r="BZ594" s="419"/>
      <c r="CA594" s="419"/>
      <c r="CB594" s="419"/>
      <c r="CC594" s="419"/>
      <c r="CD594" s="419"/>
      <c r="CE594" s="419"/>
      <c r="CF594" s="419"/>
      <c r="CG594" s="419"/>
      <c r="CH594" s="419"/>
      <c r="CI594" s="419"/>
      <c r="CJ594" s="419"/>
      <c r="CK594" s="419"/>
      <c r="CL594" s="419"/>
      <c r="CM594" s="419"/>
      <c r="CN594" s="419"/>
      <c r="CO594" s="419"/>
      <c r="CP594" s="419"/>
      <c r="CQ594" s="419"/>
      <c r="CR594" s="419"/>
      <c r="CS594" s="419"/>
    </row>
    <row r="595" spans="1:97">
      <c r="A595" s="419"/>
      <c r="B595" s="419"/>
      <c r="C595" s="419"/>
      <c r="D595" s="419"/>
      <c r="E595" s="419"/>
      <c r="F595" s="419"/>
      <c r="G595" s="419"/>
      <c r="H595" s="419"/>
      <c r="I595" s="419"/>
      <c r="J595" s="419"/>
      <c r="K595" s="419"/>
      <c r="L595" s="419"/>
      <c r="M595" s="419"/>
      <c r="N595" s="426"/>
      <c r="O595" s="426"/>
      <c r="P595" s="426"/>
      <c r="Q595" s="426"/>
      <c r="R595" s="426"/>
      <c r="S595" s="426"/>
      <c r="T595" s="426"/>
      <c r="U595" s="419"/>
      <c r="V595" s="419"/>
      <c r="W595" s="419"/>
      <c r="X595" s="427"/>
      <c r="Y595" s="427"/>
      <c r="Z595" s="427"/>
      <c r="AA595" s="427"/>
      <c r="AB595" s="427"/>
      <c r="AC595" s="427"/>
      <c r="AD595" s="427"/>
      <c r="AE595" s="427"/>
      <c r="AF595" s="427"/>
      <c r="AG595" s="427"/>
      <c r="AH595" s="427"/>
      <c r="AI595" s="428"/>
      <c r="AJ595" s="428"/>
      <c r="AK595" s="428"/>
      <c r="AL595" s="428"/>
      <c r="AM595" s="428"/>
      <c r="AN595" s="428"/>
      <c r="AO595" s="428"/>
      <c r="AP595" s="428"/>
      <c r="AQ595" s="419"/>
      <c r="AR595" s="419"/>
      <c r="AS595" s="419"/>
      <c r="AT595" s="419"/>
      <c r="AU595" s="419"/>
      <c r="AV595" s="419"/>
      <c r="AW595" s="419"/>
      <c r="AX595" s="419"/>
      <c r="AY595" s="419"/>
      <c r="AZ595" s="419"/>
      <c r="BA595" s="419"/>
      <c r="BB595" s="419"/>
      <c r="BC595" s="419"/>
      <c r="BD595" s="419"/>
      <c r="BE595" s="419"/>
      <c r="BF595" s="419"/>
      <c r="BG595" s="419"/>
      <c r="BH595" s="419"/>
      <c r="BI595" s="419"/>
      <c r="BJ595" s="419"/>
      <c r="BK595" s="419"/>
      <c r="BL595" s="419"/>
      <c r="BM595" s="419"/>
      <c r="BN595" s="419"/>
      <c r="BO595" s="419"/>
      <c r="BP595" s="419"/>
      <c r="BQ595" s="419"/>
      <c r="BR595" s="419"/>
      <c r="BS595" s="419"/>
      <c r="BT595" s="419"/>
      <c r="BU595" s="419"/>
      <c r="BV595" s="419"/>
      <c r="BW595" s="419"/>
      <c r="BX595" s="419"/>
      <c r="BY595" s="419"/>
      <c r="BZ595" s="419"/>
      <c r="CA595" s="419"/>
      <c r="CB595" s="419"/>
      <c r="CC595" s="419"/>
      <c r="CD595" s="419"/>
      <c r="CE595" s="419"/>
      <c r="CF595" s="419"/>
      <c r="CG595" s="419"/>
      <c r="CH595" s="419"/>
      <c r="CI595" s="419"/>
      <c r="CJ595" s="419"/>
      <c r="CK595" s="419"/>
      <c r="CL595" s="419"/>
      <c r="CM595" s="419"/>
      <c r="CN595" s="419"/>
      <c r="CO595" s="419"/>
      <c r="CP595" s="419"/>
      <c r="CQ595" s="419"/>
      <c r="CR595" s="419"/>
      <c r="CS595" s="419"/>
    </row>
    <row r="596" spans="1:97">
      <c r="A596" s="419"/>
      <c r="B596" s="419"/>
      <c r="C596" s="419"/>
      <c r="D596" s="419"/>
      <c r="E596" s="419"/>
      <c r="F596" s="419"/>
      <c r="G596" s="419"/>
      <c r="H596" s="419"/>
      <c r="I596" s="419"/>
      <c r="J596" s="419"/>
      <c r="K596" s="419"/>
      <c r="L596" s="419"/>
      <c r="M596" s="419"/>
      <c r="N596" s="426"/>
      <c r="O596" s="426"/>
      <c r="P596" s="426"/>
      <c r="Q596" s="426"/>
      <c r="R596" s="426"/>
      <c r="S596" s="426"/>
      <c r="T596" s="426"/>
      <c r="U596" s="419"/>
      <c r="V596" s="419"/>
      <c r="W596" s="419"/>
      <c r="X596" s="427"/>
      <c r="Y596" s="427"/>
      <c r="Z596" s="427"/>
      <c r="AA596" s="427"/>
      <c r="AB596" s="427"/>
      <c r="AC596" s="427"/>
      <c r="AD596" s="427"/>
      <c r="AE596" s="427"/>
      <c r="AF596" s="427"/>
      <c r="AG596" s="427"/>
      <c r="AH596" s="427"/>
      <c r="AI596" s="428"/>
      <c r="AJ596" s="428"/>
      <c r="AK596" s="428"/>
      <c r="AL596" s="428"/>
      <c r="AM596" s="428"/>
      <c r="AN596" s="428"/>
      <c r="AO596" s="428"/>
      <c r="AP596" s="428"/>
      <c r="AQ596" s="419"/>
      <c r="AR596" s="419"/>
      <c r="AS596" s="419"/>
      <c r="AT596" s="419"/>
      <c r="AU596" s="419"/>
      <c r="AV596" s="419"/>
      <c r="AW596" s="419"/>
      <c r="AX596" s="419"/>
      <c r="AY596" s="419"/>
      <c r="AZ596" s="419"/>
      <c r="BA596" s="419"/>
      <c r="BB596" s="419"/>
      <c r="BC596" s="419"/>
      <c r="BD596" s="419"/>
      <c r="BE596" s="419"/>
      <c r="BF596" s="419"/>
      <c r="BG596" s="419"/>
      <c r="BH596" s="419"/>
      <c r="BI596" s="419"/>
      <c r="BJ596" s="419"/>
      <c r="BK596" s="419"/>
      <c r="BL596" s="419"/>
      <c r="BM596" s="419"/>
      <c r="BN596" s="419"/>
      <c r="BO596" s="419"/>
      <c r="BP596" s="419"/>
      <c r="BQ596" s="419"/>
      <c r="BR596" s="419"/>
      <c r="BS596" s="419"/>
      <c r="BT596" s="419"/>
      <c r="BU596" s="419"/>
      <c r="BV596" s="419"/>
      <c r="BW596" s="419"/>
      <c r="BX596" s="419"/>
      <c r="BY596" s="419"/>
      <c r="BZ596" s="419"/>
      <c r="CA596" s="419"/>
      <c r="CB596" s="419"/>
      <c r="CC596" s="419"/>
      <c r="CD596" s="419"/>
      <c r="CE596" s="419"/>
      <c r="CF596" s="419"/>
      <c r="CG596" s="419"/>
      <c r="CH596" s="419"/>
      <c r="CI596" s="419"/>
      <c r="CJ596" s="419"/>
      <c r="CK596" s="419"/>
      <c r="CL596" s="419"/>
      <c r="CM596" s="419"/>
      <c r="CN596" s="419"/>
      <c r="CO596" s="419"/>
      <c r="CP596" s="419"/>
      <c r="CQ596" s="419"/>
      <c r="CR596" s="419"/>
      <c r="CS596" s="419"/>
    </row>
    <row r="597" spans="1:97">
      <c r="A597" s="419"/>
      <c r="B597" s="419"/>
      <c r="C597" s="419"/>
      <c r="D597" s="419"/>
      <c r="E597" s="419"/>
      <c r="F597" s="419"/>
      <c r="G597" s="419"/>
      <c r="H597" s="419"/>
      <c r="I597" s="419"/>
      <c r="J597" s="419"/>
      <c r="K597" s="419"/>
      <c r="L597" s="419"/>
      <c r="M597" s="419"/>
      <c r="N597" s="426"/>
      <c r="O597" s="426"/>
      <c r="P597" s="426"/>
      <c r="Q597" s="426"/>
      <c r="R597" s="426"/>
      <c r="S597" s="426"/>
      <c r="T597" s="426"/>
      <c r="U597" s="419"/>
      <c r="V597" s="419"/>
      <c r="W597" s="419"/>
      <c r="X597" s="427"/>
      <c r="Y597" s="427"/>
      <c r="Z597" s="427"/>
      <c r="AA597" s="427"/>
      <c r="AB597" s="427"/>
      <c r="AC597" s="427"/>
      <c r="AD597" s="427"/>
      <c r="AE597" s="427"/>
      <c r="AF597" s="427"/>
      <c r="AG597" s="427"/>
      <c r="AH597" s="427"/>
      <c r="AI597" s="428"/>
      <c r="AJ597" s="428"/>
      <c r="AK597" s="428"/>
      <c r="AL597" s="428"/>
      <c r="AM597" s="428"/>
      <c r="AN597" s="428"/>
      <c r="AO597" s="428"/>
      <c r="AP597" s="428"/>
      <c r="AQ597" s="419"/>
      <c r="AR597" s="419"/>
      <c r="AS597" s="419"/>
      <c r="AT597" s="419"/>
      <c r="AU597" s="419"/>
      <c r="AV597" s="419"/>
      <c r="AW597" s="419"/>
      <c r="AX597" s="419"/>
      <c r="AY597" s="419"/>
      <c r="AZ597" s="419"/>
      <c r="BA597" s="419"/>
      <c r="BB597" s="419"/>
      <c r="BC597" s="419"/>
      <c r="BD597" s="419"/>
      <c r="BE597" s="419"/>
      <c r="BF597" s="419"/>
      <c r="BG597" s="419"/>
      <c r="BH597" s="419"/>
      <c r="BI597" s="419"/>
      <c r="BJ597" s="419"/>
      <c r="BK597" s="419"/>
      <c r="BL597" s="419"/>
      <c r="BM597" s="419"/>
      <c r="BN597" s="419"/>
      <c r="BO597" s="419"/>
      <c r="BP597" s="419"/>
      <c r="BQ597" s="419"/>
      <c r="BR597" s="419"/>
      <c r="BS597" s="419"/>
      <c r="BT597" s="419"/>
      <c r="BU597" s="419"/>
      <c r="BV597" s="419"/>
      <c r="BW597" s="419"/>
      <c r="BX597" s="419"/>
      <c r="BY597" s="419"/>
      <c r="BZ597" s="419"/>
      <c r="CA597" s="419"/>
      <c r="CB597" s="419"/>
      <c r="CC597" s="419"/>
      <c r="CD597" s="419"/>
      <c r="CE597" s="419"/>
      <c r="CF597" s="419"/>
      <c r="CG597" s="419"/>
      <c r="CH597" s="419"/>
      <c r="CI597" s="419"/>
      <c r="CJ597" s="419"/>
      <c r="CK597" s="419"/>
      <c r="CL597" s="419"/>
      <c r="CM597" s="419"/>
      <c r="CN597" s="419"/>
      <c r="CO597" s="419"/>
      <c r="CP597" s="419"/>
      <c r="CQ597" s="419"/>
      <c r="CR597" s="419"/>
      <c r="CS597" s="419"/>
    </row>
    <row r="598" spans="1:97">
      <c r="A598" s="419"/>
      <c r="B598" s="419"/>
      <c r="C598" s="419"/>
      <c r="D598" s="419"/>
      <c r="E598" s="419"/>
      <c r="F598" s="419"/>
      <c r="G598" s="419"/>
      <c r="H598" s="419"/>
      <c r="I598" s="419"/>
      <c r="J598" s="419"/>
      <c r="K598" s="419"/>
      <c r="L598" s="419"/>
      <c r="M598" s="419"/>
      <c r="N598" s="426"/>
      <c r="O598" s="426"/>
      <c r="P598" s="426"/>
      <c r="Q598" s="426"/>
      <c r="R598" s="426"/>
      <c r="S598" s="426"/>
      <c r="T598" s="426"/>
      <c r="U598" s="419"/>
      <c r="V598" s="419"/>
      <c r="W598" s="419"/>
      <c r="X598" s="427"/>
      <c r="Y598" s="427"/>
      <c r="Z598" s="427"/>
      <c r="AA598" s="427"/>
      <c r="AB598" s="427"/>
      <c r="AC598" s="427"/>
      <c r="AD598" s="427"/>
      <c r="AE598" s="427"/>
      <c r="AF598" s="427"/>
      <c r="AG598" s="427"/>
      <c r="AH598" s="427"/>
      <c r="AI598" s="428"/>
      <c r="AJ598" s="428"/>
      <c r="AK598" s="428"/>
      <c r="AL598" s="428"/>
      <c r="AM598" s="428"/>
      <c r="AN598" s="428"/>
      <c r="AO598" s="428"/>
      <c r="AP598" s="428"/>
      <c r="AQ598" s="419"/>
      <c r="AR598" s="419"/>
      <c r="AS598" s="419"/>
      <c r="AT598" s="419"/>
      <c r="AU598" s="419"/>
      <c r="AV598" s="419"/>
      <c r="AW598" s="419"/>
      <c r="AX598" s="419"/>
      <c r="AY598" s="419"/>
      <c r="AZ598" s="419"/>
      <c r="BA598" s="419"/>
      <c r="BB598" s="419"/>
      <c r="BC598" s="419"/>
      <c r="BD598" s="419"/>
      <c r="BE598" s="419"/>
      <c r="BF598" s="419"/>
      <c r="BG598" s="419"/>
      <c r="BH598" s="419"/>
      <c r="BI598" s="419"/>
      <c r="BJ598" s="419"/>
      <c r="BK598" s="419"/>
      <c r="BL598" s="419"/>
      <c r="BM598" s="419"/>
      <c r="BN598" s="419"/>
      <c r="BO598" s="419"/>
      <c r="BP598" s="419"/>
      <c r="BQ598" s="419"/>
      <c r="BR598" s="419"/>
      <c r="BS598" s="419"/>
      <c r="BT598" s="419"/>
      <c r="BU598" s="419"/>
      <c r="BV598" s="419"/>
      <c r="BW598" s="419"/>
      <c r="BX598" s="419"/>
      <c r="BY598" s="419"/>
      <c r="BZ598" s="419"/>
      <c r="CA598" s="419"/>
      <c r="CB598" s="419"/>
      <c r="CC598" s="419"/>
      <c r="CD598" s="419"/>
      <c r="CE598" s="419"/>
      <c r="CF598" s="419"/>
      <c r="CG598" s="419"/>
      <c r="CH598" s="419"/>
      <c r="CI598" s="419"/>
      <c r="CJ598" s="419"/>
      <c r="CK598" s="419"/>
      <c r="CL598" s="419"/>
      <c r="CM598" s="419"/>
      <c r="CN598" s="419"/>
      <c r="CO598" s="419"/>
      <c r="CP598" s="419"/>
      <c r="CQ598" s="419"/>
      <c r="CR598" s="419"/>
      <c r="CS598" s="419"/>
    </row>
    <row r="599" spans="1:97">
      <c r="A599" s="419"/>
      <c r="B599" s="419"/>
      <c r="C599" s="419"/>
      <c r="D599" s="419"/>
      <c r="E599" s="419"/>
      <c r="F599" s="419"/>
      <c r="G599" s="419"/>
      <c r="H599" s="419"/>
      <c r="I599" s="419"/>
      <c r="J599" s="419"/>
      <c r="K599" s="419"/>
      <c r="L599" s="419"/>
      <c r="M599" s="419"/>
      <c r="N599" s="426"/>
      <c r="O599" s="426"/>
      <c r="P599" s="426"/>
      <c r="Q599" s="426"/>
      <c r="R599" s="426"/>
      <c r="S599" s="426"/>
      <c r="T599" s="426"/>
      <c r="U599" s="419"/>
      <c r="V599" s="419"/>
      <c r="W599" s="419"/>
      <c r="X599" s="427"/>
      <c r="Y599" s="427"/>
      <c r="Z599" s="427"/>
      <c r="AA599" s="427"/>
      <c r="AB599" s="427"/>
      <c r="AC599" s="427"/>
      <c r="AD599" s="427"/>
      <c r="AE599" s="427"/>
      <c r="AF599" s="427"/>
      <c r="AG599" s="427"/>
      <c r="AH599" s="427"/>
      <c r="AI599" s="428"/>
      <c r="AJ599" s="428"/>
      <c r="AK599" s="428"/>
      <c r="AL599" s="428"/>
      <c r="AM599" s="428"/>
      <c r="AN599" s="428"/>
      <c r="AO599" s="428"/>
      <c r="AP599" s="428"/>
      <c r="AQ599" s="419"/>
      <c r="AR599" s="419"/>
      <c r="AS599" s="419"/>
      <c r="AT599" s="419"/>
      <c r="AU599" s="419"/>
      <c r="AV599" s="419"/>
      <c r="AW599" s="419"/>
      <c r="AX599" s="419"/>
      <c r="AY599" s="419"/>
      <c r="AZ599" s="419"/>
      <c r="BA599" s="419"/>
      <c r="BB599" s="419"/>
      <c r="BC599" s="419"/>
      <c r="BD599" s="419"/>
      <c r="BE599" s="419"/>
      <c r="BF599" s="419"/>
      <c r="BG599" s="419"/>
      <c r="BH599" s="419"/>
      <c r="BI599" s="419"/>
      <c r="BJ599" s="419"/>
      <c r="BK599" s="419"/>
      <c r="BL599" s="419"/>
      <c r="BM599" s="419"/>
      <c r="BN599" s="419"/>
      <c r="BO599" s="419"/>
      <c r="BP599" s="419"/>
      <c r="BQ599" s="419"/>
      <c r="BR599" s="419"/>
      <c r="BS599" s="419"/>
      <c r="BT599" s="419"/>
      <c r="BU599" s="419"/>
      <c r="BV599" s="419"/>
      <c r="BW599" s="419"/>
      <c r="BX599" s="419"/>
      <c r="BY599" s="419"/>
      <c r="BZ599" s="419"/>
      <c r="CA599" s="419"/>
      <c r="CB599" s="419"/>
      <c r="CC599" s="419"/>
      <c r="CD599" s="419"/>
      <c r="CE599" s="419"/>
      <c r="CF599" s="419"/>
      <c r="CG599" s="419"/>
      <c r="CH599" s="419"/>
      <c r="CI599" s="419"/>
      <c r="CJ599" s="419"/>
      <c r="CK599" s="419"/>
      <c r="CL599" s="419"/>
      <c r="CM599" s="419"/>
      <c r="CN599" s="419"/>
      <c r="CO599" s="419"/>
      <c r="CP599" s="419"/>
      <c r="CQ599" s="419"/>
      <c r="CR599" s="419"/>
      <c r="CS599" s="419"/>
    </row>
    <row r="600" spans="1:97">
      <c r="A600" s="419"/>
      <c r="B600" s="419"/>
      <c r="C600" s="419"/>
      <c r="D600" s="419"/>
      <c r="E600" s="419"/>
      <c r="F600" s="419"/>
      <c r="G600" s="419"/>
      <c r="H600" s="419"/>
      <c r="I600" s="419"/>
      <c r="J600" s="419"/>
      <c r="K600" s="419"/>
      <c r="L600" s="419"/>
      <c r="M600" s="419"/>
      <c r="N600" s="426"/>
      <c r="O600" s="426"/>
      <c r="P600" s="426"/>
      <c r="Q600" s="426"/>
      <c r="R600" s="426"/>
      <c r="S600" s="426"/>
      <c r="T600" s="426"/>
      <c r="U600" s="419"/>
      <c r="V600" s="419"/>
      <c r="W600" s="419"/>
      <c r="X600" s="427"/>
      <c r="Y600" s="427"/>
      <c r="Z600" s="427"/>
      <c r="AA600" s="427"/>
      <c r="AB600" s="427"/>
      <c r="AC600" s="427"/>
      <c r="AD600" s="427"/>
      <c r="AE600" s="427"/>
      <c r="AF600" s="427"/>
      <c r="AG600" s="427"/>
      <c r="AH600" s="427"/>
      <c r="AI600" s="428"/>
      <c r="AJ600" s="428"/>
      <c r="AK600" s="428"/>
      <c r="AL600" s="428"/>
      <c r="AM600" s="428"/>
      <c r="AN600" s="428"/>
      <c r="AO600" s="428"/>
      <c r="AP600" s="428"/>
      <c r="AQ600" s="419"/>
      <c r="AR600" s="419"/>
      <c r="AS600" s="419"/>
      <c r="AT600" s="419"/>
      <c r="AU600" s="419"/>
      <c r="AV600" s="419"/>
      <c r="AW600" s="419"/>
      <c r="AX600" s="419"/>
      <c r="AY600" s="419"/>
      <c r="AZ600" s="419"/>
      <c r="BA600" s="419"/>
      <c r="BB600" s="419"/>
      <c r="BC600" s="419"/>
      <c r="BD600" s="419"/>
      <c r="BE600" s="419"/>
      <c r="BF600" s="419"/>
      <c r="BG600" s="419"/>
      <c r="BH600" s="419"/>
      <c r="BI600" s="419"/>
      <c r="BJ600" s="419"/>
      <c r="BK600" s="419"/>
      <c r="BL600" s="419"/>
      <c r="BM600" s="419"/>
      <c r="BN600" s="419"/>
      <c r="BO600" s="419"/>
      <c r="BP600" s="419"/>
      <c r="BQ600" s="419"/>
      <c r="BR600" s="419"/>
      <c r="BS600" s="419"/>
      <c r="BT600" s="419"/>
      <c r="BU600" s="419"/>
      <c r="BV600" s="419"/>
      <c r="BW600" s="419"/>
      <c r="BX600" s="419"/>
      <c r="BY600" s="419"/>
      <c r="BZ600" s="419"/>
      <c r="CA600" s="419"/>
      <c r="CB600" s="419"/>
      <c r="CC600" s="419"/>
      <c r="CD600" s="419"/>
      <c r="CE600" s="419"/>
      <c r="CF600" s="419"/>
      <c r="CG600" s="419"/>
      <c r="CH600" s="419"/>
      <c r="CI600" s="419"/>
      <c r="CJ600" s="419"/>
      <c r="CK600" s="419"/>
      <c r="CL600" s="419"/>
      <c r="CM600" s="419"/>
      <c r="CN600" s="419"/>
      <c r="CO600" s="419"/>
      <c r="CP600" s="419"/>
      <c r="CQ600" s="419"/>
      <c r="CR600" s="419"/>
      <c r="CS600" s="419"/>
    </row>
    <row r="601" spans="1:97">
      <c r="A601" s="419"/>
      <c r="B601" s="419"/>
      <c r="C601" s="419"/>
      <c r="D601" s="419"/>
      <c r="E601" s="419"/>
      <c r="F601" s="419"/>
      <c r="G601" s="419"/>
      <c r="H601" s="419"/>
      <c r="I601" s="419"/>
      <c r="J601" s="419"/>
      <c r="K601" s="419"/>
      <c r="L601" s="419"/>
      <c r="M601" s="419"/>
      <c r="N601" s="426"/>
      <c r="O601" s="426"/>
      <c r="P601" s="426"/>
      <c r="Q601" s="426"/>
      <c r="R601" s="426"/>
      <c r="S601" s="426"/>
      <c r="T601" s="426"/>
      <c r="U601" s="419"/>
      <c r="V601" s="419"/>
      <c r="W601" s="419"/>
      <c r="X601" s="427"/>
      <c r="Y601" s="427"/>
      <c r="Z601" s="427"/>
      <c r="AA601" s="427"/>
      <c r="AB601" s="427"/>
      <c r="AC601" s="427"/>
      <c r="AD601" s="427"/>
      <c r="AE601" s="427"/>
      <c r="AF601" s="427"/>
      <c r="AG601" s="427"/>
      <c r="AH601" s="427"/>
      <c r="AI601" s="428"/>
      <c r="AJ601" s="428"/>
      <c r="AK601" s="428"/>
      <c r="AL601" s="428"/>
      <c r="AM601" s="428"/>
      <c r="AN601" s="428"/>
      <c r="AO601" s="428"/>
      <c r="AP601" s="428"/>
      <c r="AQ601" s="419"/>
      <c r="AR601" s="419"/>
      <c r="AS601" s="419"/>
      <c r="AT601" s="419"/>
      <c r="AU601" s="419"/>
      <c r="AV601" s="419"/>
      <c r="AW601" s="419"/>
      <c r="AX601" s="419"/>
      <c r="AY601" s="419"/>
      <c r="AZ601" s="419"/>
      <c r="BA601" s="419"/>
      <c r="BB601" s="419"/>
      <c r="BC601" s="419"/>
      <c r="BD601" s="419"/>
      <c r="BE601" s="419"/>
      <c r="BF601" s="419"/>
      <c r="BG601" s="419"/>
      <c r="BH601" s="419"/>
      <c r="BI601" s="419"/>
      <c r="BJ601" s="419"/>
      <c r="BK601" s="419"/>
      <c r="BL601" s="419"/>
      <c r="BM601" s="419"/>
      <c r="BN601" s="419"/>
      <c r="BO601" s="419"/>
      <c r="BP601" s="419"/>
      <c r="BQ601" s="419"/>
      <c r="BR601" s="419"/>
      <c r="BS601" s="419"/>
      <c r="BT601" s="419"/>
      <c r="BU601" s="419"/>
      <c r="BV601" s="419"/>
      <c r="BW601" s="419"/>
      <c r="BX601" s="419"/>
      <c r="BY601" s="419"/>
      <c r="BZ601" s="419"/>
      <c r="CA601" s="419"/>
      <c r="CB601" s="419"/>
      <c r="CC601" s="419"/>
      <c r="CD601" s="419"/>
      <c r="CE601" s="419"/>
      <c r="CF601" s="419"/>
      <c r="CG601" s="419"/>
      <c r="CH601" s="419"/>
      <c r="CI601" s="419"/>
      <c r="CJ601" s="419"/>
      <c r="CK601" s="419"/>
      <c r="CL601" s="419"/>
      <c r="CM601" s="419"/>
      <c r="CN601" s="419"/>
      <c r="CO601" s="419"/>
      <c r="CP601" s="419"/>
      <c r="CQ601" s="419"/>
      <c r="CR601" s="419"/>
      <c r="CS601" s="419"/>
    </row>
    <row r="602" spans="1:97">
      <c r="A602" s="419"/>
      <c r="B602" s="419"/>
      <c r="C602" s="419"/>
      <c r="D602" s="419"/>
      <c r="E602" s="419"/>
      <c r="F602" s="419"/>
      <c r="G602" s="419"/>
      <c r="H602" s="419"/>
      <c r="I602" s="419"/>
      <c r="J602" s="419"/>
      <c r="K602" s="419"/>
      <c r="L602" s="419"/>
      <c r="M602" s="419"/>
      <c r="N602" s="426"/>
      <c r="O602" s="426"/>
      <c r="P602" s="426"/>
      <c r="Q602" s="426"/>
      <c r="R602" s="426"/>
      <c r="S602" s="426"/>
      <c r="T602" s="426"/>
      <c r="U602" s="419"/>
      <c r="V602" s="419"/>
      <c r="W602" s="419"/>
      <c r="X602" s="427"/>
      <c r="Y602" s="427"/>
      <c r="Z602" s="427"/>
      <c r="AA602" s="427"/>
      <c r="AB602" s="427"/>
      <c r="AC602" s="427"/>
      <c r="AD602" s="427"/>
      <c r="AE602" s="427"/>
      <c r="AF602" s="427"/>
      <c r="AG602" s="427"/>
      <c r="AH602" s="427"/>
      <c r="AI602" s="428"/>
      <c r="AJ602" s="428"/>
      <c r="AK602" s="428"/>
      <c r="AL602" s="428"/>
      <c r="AM602" s="428"/>
      <c r="AN602" s="428"/>
      <c r="AO602" s="428"/>
      <c r="AP602" s="428"/>
      <c r="AQ602" s="419"/>
      <c r="AR602" s="419"/>
      <c r="AS602" s="419"/>
      <c r="AT602" s="419"/>
      <c r="AU602" s="419"/>
      <c r="AV602" s="419"/>
      <c r="AW602" s="419"/>
      <c r="AX602" s="419"/>
      <c r="AY602" s="419"/>
      <c r="AZ602" s="419"/>
      <c r="BA602" s="419"/>
      <c r="BB602" s="419"/>
      <c r="BC602" s="419"/>
      <c r="BD602" s="419"/>
      <c r="BE602" s="419"/>
      <c r="BF602" s="419"/>
      <c r="BG602" s="419"/>
      <c r="BH602" s="419"/>
      <c r="BI602" s="419"/>
      <c r="BJ602" s="419"/>
      <c r="BK602" s="419"/>
      <c r="BL602" s="419"/>
      <c r="BM602" s="419"/>
      <c r="BN602" s="419"/>
      <c r="BO602" s="419"/>
      <c r="BP602" s="419"/>
      <c r="BQ602" s="419"/>
      <c r="BR602" s="419"/>
      <c r="BS602" s="419"/>
      <c r="BT602" s="419"/>
      <c r="BU602" s="419"/>
      <c r="BV602" s="419"/>
      <c r="BW602" s="419"/>
      <c r="BX602" s="419"/>
      <c r="BY602" s="419"/>
      <c r="BZ602" s="419"/>
      <c r="CA602" s="419"/>
      <c r="CB602" s="419"/>
      <c r="CC602" s="419"/>
      <c r="CD602" s="419"/>
      <c r="CE602" s="419"/>
      <c r="CF602" s="419"/>
      <c r="CG602" s="419"/>
      <c r="CH602" s="419"/>
      <c r="CI602" s="419"/>
      <c r="CJ602" s="419"/>
      <c r="CK602" s="419"/>
      <c r="CL602" s="419"/>
      <c r="CM602" s="419"/>
      <c r="CN602" s="419"/>
      <c r="CO602" s="419"/>
      <c r="CP602" s="419"/>
      <c r="CQ602" s="419"/>
      <c r="CR602" s="419"/>
      <c r="CS602" s="419"/>
    </row>
    <row r="603" spans="1:97">
      <c r="A603" s="419"/>
      <c r="B603" s="419"/>
      <c r="C603" s="419"/>
      <c r="D603" s="419"/>
      <c r="E603" s="419"/>
      <c r="F603" s="419"/>
      <c r="G603" s="419"/>
      <c r="H603" s="419"/>
      <c r="I603" s="419"/>
      <c r="J603" s="419"/>
      <c r="K603" s="419"/>
      <c r="L603" s="419"/>
      <c r="M603" s="419"/>
      <c r="N603" s="426"/>
      <c r="O603" s="426"/>
      <c r="P603" s="426"/>
      <c r="Q603" s="426"/>
      <c r="R603" s="426"/>
      <c r="S603" s="426"/>
      <c r="T603" s="426"/>
      <c r="U603" s="419"/>
      <c r="V603" s="419"/>
      <c r="W603" s="419"/>
      <c r="X603" s="427"/>
      <c r="Y603" s="427"/>
      <c r="Z603" s="427"/>
      <c r="AA603" s="427"/>
      <c r="AB603" s="427"/>
      <c r="AC603" s="427"/>
      <c r="AD603" s="427"/>
      <c r="AE603" s="427"/>
      <c r="AF603" s="427"/>
      <c r="AG603" s="427"/>
      <c r="AH603" s="427"/>
      <c r="AI603" s="428"/>
      <c r="AJ603" s="428"/>
      <c r="AK603" s="428"/>
      <c r="AL603" s="428"/>
      <c r="AM603" s="428"/>
      <c r="AN603" s="428"/>
      <c r="AO603" s="428"/>
      <c r="AP603" s="428"/>
      <c r="AQ603" s="419"/>
      <c r="AR603" s="419"/>
      <c r="AS603" s="419"/>
      <c r="AT603" s="419"/>
      <c r="AU603" s="419"/>
      <c r="AV603" s="419"/>
      <c r="AW603" s="419"/>
      <c r="AX603" s="419"/>
      <c r="AY603" s="419"/>
      <c r="AZ603" s="419"/>
      <c r="BA603" s="419"/>
      <c r="BB603" s="419"/>
      <c r="BC603" s="419"/>
      <c r="BD603" s="419"/>
      <c r="BE603" s="419"/>
      <c r="BF603" s="419"/>
      <c r="BG603" s="419"/>
      <c r="BH603" s="419"/>
      <c r="BI603" s="419"/>
      <c r="BJ603" s="419"/>
      <c r="BK603" s="419"/>
      <c r="BL603" s="419"/>
      <c r="BM603" s="419"/>
      <c r="BN603" s="419"/>
      <c r="BO603" s="419"/>
      <c r="BP603" s="419"/>
      <c r="BQ603" s="419"/>
      <c r="BR603" s="419"/>
      <c r="BS603" s="419"/>
      <c r="BT603" s="419"/>
      <c r="BU603" s="419"/>
      <c r="BV603" s="419"/>
      <c r="BW603" s="419"/>
      <c r="BX603" s="419"/>
      <c r="BY603" s="419"/>
      <c r="BZ603" s="419"/>
      <c r="CA603" s="419"/>
      <c r="CB603" s="419"/>
      <c r="CC603" s="419"/>
      <c r="CD603" s="419"/>
      <c r="CE603" s="419"/>
      <c r="CF603" s="419"/>
      <c r="CG603" s="419"/>
      <c r="CH603" s="419"/>
      <c r="CI603" s="419"/>
      <c r="CJ603" s="419"/>
      <c r="CK603" s="419"/>
      <c r="CL603" s="419"/>
      <c r="CM603" s="419"/>
      <c r="CN603" s="419"/>
      <c r="CO603" s="419"/>
      <c r="CP603" s="419"/>
      <c r="CQ603" s="419"/>
      <c r="CR603" s="419"/>
      <c r="CS603" s="419"/>
    </row>
    <row r="604" spans="1:97">
      <c r="A604" s="419"/>
      <c r="B604" s="419"/>
      <c r="C604" s="419"/>
      <c r="D604" s="419"/>
      <c r="E604" s="419"/>
      <c r="F604" s="419"/>
      <c r="G604" s="419"/>
      <c r="H604" s="419"/>
      <c r="I604" s="419"/>
      <c r="J604" s="419"/>
      <c r="K604" s="419"/>
      <c r="L604" s="419"/>
      <c r="M604" s="419"/>
      <c r="N604" s="426"/>
      <c r="O604" s="426"/>
      <c r="P604" s="426"/>
      <c r="Q604" s="426"/>
      <c r="R604" s="426"/>
      <c r="S604" s="426"/>
      <c r="T604" s="426"/>
      <c r="U604" s="419"/>
      <c r="V604" s="419"/>
      <c r="W604" s="419"/>
      <c r="X604" s="427"/>
      <c r="Y604" s="427"/>
      <c r="Z604" s="427"/>
      <c r="AA604" s="427"/>
      <c r="AB604" s="427"/>
      <c r="AC604" s="427"/>
      <c r="AD604" s="427"/>
      <c r="AE604" s="427"/>
      <c r="AF604" s="427"/>
      <c r="AG604" s="427"/>
      <c r="AH604" s="427"/>
      <c r="AI604" s="428"/>
      <c r="AJ604" s="428"/>
      <c r="AK604" s="428"/>
      <c r="AL604" s="428"/>
      <c r="AM604" s="428"/>
      <c r="AN604" s="428"/>
      <c r="AO604" s="428"/>
      <c r="AP604" s="428"/>
      <c r="AQ604" s="419"/>
      <c r="AR604" s="419"/>
      <c r="AS604" s="419"/>
      <c r="AT604" s="419"/>
      <c r="AU604" s="419"/>
      <c r="AV604" s="419"/>
      <c r="AW604" s="419"/>
      <c r="AX604" s="419"/>
      <c r="AY604" s="419"/>
      <c r="AZ604" s="419"/>
      <c r="BA604" s="419"/>
      <c r="BB604" s="419"/>
      <c r="BC604" s="419"/>
      <c r="BD604" s="419"/>
      <c r="BE604" s="419"/>
      <c r="BF604" s="419"/>
      <c r="BG604" s="419"/>
      <c r="BH604" s="419"/>
      <c r="BI604" s="419"/>
      <c r="BJ604" s="419"/>
      <c r="BK604" s="419"/>
      <c r="BL604" s="419"/>
      <c r="BM604" s="419"/>
      <c r="BN604" s="419"/>
      <c r="BO604" s="419"/>
      <c r="BP604" s="419"/>
      <c r="BQ604" s="419"/>
      <c r="BR604" s="419"/>
      <c r="BS604" s="419"/>
      <c r="BT604" s="419"/>
      <c r="BU604" s="419"/>
      <c r="BV604" s="419"/>
      <c r="BW604" s="419"/>
      <c r="BX604" s="419"/>
      <c r="BY604" s="419"/>
      <c r="BZ604" s="419"/>
      <c r="CA604" s="419"/>
      <c r="CB604" s="419"/>
      <c r="CC604" s="419"/>
      <c r="CD604" s="419"/>
      <c r="CE604" s="419"/>
      <c r="CF604" s="419"/>
      <c r="CG604" s="419"/>
      <c r="CH604" s="419"/>
      <c r="CI604" s="419"/>
      <c r="CJ604" s="419"/>
      <c r="CK604" s="419"/>
      <c r="CL604" s="419"/>
      <c r="CM604" s="419"/>
      <c r="CN604" s="419"/>
      <c r="CO604" s="419"/>
      <c r="CP604" s="419"/>
      <c r="CQ604" s="419"/>
      <c r="CR604" s="419"/>
      <c r="CS604" s="419"/>
    </row>
    <row r="605" spans="1:97">
      <c r="A605" s="419"/>
      <c r="B605" s="419"/>
      <c r="C605" s="419"/>
      <c r="D605" s="419"/>
      <c r="E605" s="419"/>
      <c r="F605" s="419"/>
      <c r="G605" s="419"/>
      <c r="H605" s="419"/>
      <c r="I605" s="419"/>
      <c r="J605" s="419"/>
      <c r="K605" s="419"/>
      <c r="L605" s="419"/>
      <c r="M605" s="419"/>
      <c r="N605" s="426"/>
      <c r="O605" s="426"/>
      <c r="P605" s="426"/>
      <c r="Q605" s="426"/>
      <c r="R605" s="426"/>
      <c r="S605" s="426"/>
      <c r="T605" s="426"/>
      <c r="U605" s="419"/>
      <c r="V605" s="419"/>
      <c r="W605" s="419"/>
      <c r="X605" s="427"/>
      <c r="Y605" s="427"/>
      <c r="Z605" s="427"/>
      <c r="AA605" s="427"/>
      <c r="AB605" s="427"/>
      <c r="AC605" s="427"/>
      <c r="AD605" s="427"/>
      <c r="AE605" s="427"/>
      <c r="AF605" s="427"/>
      <c r="AG605" s="427"/>
      <c r="AH605" s="427"/>
      <c r="AI605" s="428"/>
      <c r="AJ605" s="428"/>
      <c r="AK605" s="428"/>
      <c r="AL605" s="428"/>
      <c r="AM605" s="428"/>
      <c r="AN605" s="428"/>
      <c r="AO605" s="428"/>
      <c r="AP605" s="428"/>
      <c r="AQ605" s="419"/>
      <c r="AR605" s="419"/>
      <c r="AS605" s="419"/>
      <c r="AT605" s="419"/>
      <c r="AU605" s="419"/>
      <c r="AV605" s="419"/>
      <c r="AW605" s="419"/>
      <c r="AX605" s="419"/>
      <c r="AY605" s="419"/>
      <c r="AZ605" s="419"/>
      <c r="BA605" s="419"/>
      <c r="BB605" s="419"/>
      <c r="BC605" s="419"/>
      <c r="BD605" s="419"/>
      <c r="BE605" s="419"/>
      <c r="BF605" s="419"/>
      <c r="BG605" s="419"/>
      <c r="BH605" s="419"/>
      <c r="BI605" s="419"/>
      <c r="BJ605" s="419"/>
      <c r="BK605" s="419"/>
      <c r="BL605" s="419"/>
      <c r="BM605" s="419"/>
      <c r="BN605" s="419"/>
      <c r="BO605" s="419"/>
      <c r="BP605" s="419"/>
      <c r="BQ605" s="419"/>
      <c r="BR605" s="419"/>
      <c r="BS605" s="419"/>
      <c r="BT605" s="419"/>
      <c r="BU605" s="419"/>
      <c r="BV605" s="419"/>
      <c r="BW605" s="419"/>
      <c r="BX605" s="419"/>
      <c r="BY605" s="419"/>
      <c r="BZ605" s="419"/>
      <c r="CA605" s="419"/>
      <c r="CB605" s="419"/>
      <c r="CC605" s="419"/>
      <c r="CD605" s="419"/>
      <c r="CE605" s="419"/>
      <c r="CF605" s="419"/>
      <c r="CG605" s="419"/>
      <c r="CH605" s="419"/>
      <c r="CI605" s="419"/>
      <c r="CJ605" s="419"/>
      <c r="CK605" s="419"/>
      <c r="CL605" s="419"/>
      <c r="CM605" s="419"/>
      <c r="CN605" s="419"/>
      <c r="CO605" s="419"/>
      <c r="CP605" s="419"/>
      <c r="CQ605" s="419"/>
      <c r="CR605" s="419"/>
      <c r="CS605" s="419"/>
    </row>
    <row r="606" spans="1:97">
      <c r="A606" s="419"/>
      <c r="B606" s="419"/>
      <c r="C606" s="419"/>
      <c r="D606" s="419"/>
      <c r="E606" s="419"/>
      <c r="F606" s="419"/>
      <c r="G606" s="419"/>
      <c r="H606" s="419"/>
      <c r="I606" s="419"/>
      <c r="J606" s="419"/>
      <c r="K606" s="419"/>
      <c r="L606" s="419"/>
      <c r="M606" s="419"/>
      <c r="N606" s="426"/>
      <c r="O606" s="426"/>
      <c r="P606" s="426"/>
      <c r="Q606" s="426"/>
      <c r="R606" s="426"/>
      <c r="S606" s="426"/>
      <c r="T606" s="426"/>
      <c r="U606" s="419"/>
      <c r="V606" s="419"/>
      <c r="W606" s="419"/>
      <c r="X606" s="427"/>
      <c r="Y606" s="427"/>
      <c r="Z606" s="427"/>
      <c r="AA606" s="427"/>
      <c r="AB606" s="427"/>
      <c r="AC606" s="427"/>
      <c r="AD606" s="427"/>
      <c r="AE606" s="427"/>
      <c r="AF606" s="427"/>
      <c r="AG606" s="427"/>
      <c r="AH606" s="427"/>
      <c r="AI606" s="428"/>
      <c r="AJ606" s="428"/>
      <c r="AK606" s="428"/>
      <c r="AL606" s="428"/>
      <c r="AM606" s="428"/>
      <c r="AN606" s="428"/>
      <c r="AO606" s="428"/>
      <c r="AP606" s="428"/>
      <c r="AQ606" s="419"/>
      <c r="AR606" s="419"/>
      <c r="AS606" s="419"/>
      <c r="AT606" s="419"/>
      <c r="AU606" s="419"/>
      <c r="AV606" s="419"/>
      <c r="AW606" s="419"/>
      <c r="AX606" s="419"/>
      <c r="AY606" s="419"/>
      <c r="AZ606" s="419"/>
      <c r="BA606" s="419"/>
      <c r="BB606" s="419"/>
      <c r="BC606" s="419"/>
      <c r="BD606" s="419"/>
      <c r="BE606" s="419"/>
      <c r="BF606" s="419"/>
      <c r="BG606" s="419"/>
      <c r="BH606" s="419"/>
      <c r="BI606" s="419"/>
      <c r="BJ606" s="419"/>
      <c r="BK606" s="419"/>
      <c r="BL606" s="419"/>
      <c r="BM606" s="419"/>
      <c r="BN606" s="419"/>
      <c r="BO606" s="419"/>
      <c r="BP606" s="419"/>
      <c r="BQ606" s="419"/>
      <c r="BR606" s="419"/>
      <c r="BS606" s="419"/>
      <c r="BT606" s="419"/>
      <c r="BU606" s="419"/>
      <c r="BV606" s="419"/>
      <c r="BW606" s="419"/>
      <c r="BX606" s="419"/>
      <c r="BY606" s="419"/>
      <c r="BZ606" s="419"/>
      <c r="CA606" s="419"/>
      <c r="CB606" s="419"/>
      <c r="CC606" s="419"/>
      <c r="CD606" s="419"/>
      <c r="CE606" s="419"/>
      <c r="CF606" s="419"/>
      <c r="CG606" s="419"/>
      <c r="CH606" s="419"/>
      <c r="CI606" s="419"/>
      <c r="CJ606" s="419"/>
      <c r="CK606" s="419"/>
      <c r="CL606" s="419"/>
      <c r="CM606" s="419"/>
      <c r="CN606" s="419"/>
      <c r="CO606" s="419"/>
      <c r="CP606" s="419"/>
      <c r="CQ606" s="419"/>
      <c r="CR606" s="419"/>
      <c r="CS606" s="419"/>
    </row>
    <row r="607" spans="1:97">
      <c r="A607" s="419"/>
      <c r="B607" s="419"/>
      <c r="C607" s="419"/>
      <c r="D607" s="419"/>
      <c r="E607" s="419"/>
      <c r="F607" s="419"/>
      <c r="G607" s="419"/>
      <c r="H607" s="419"/>
      <c r="I607" s="419"/>
      <c r="J607" s="419"/>
      <c r="K607" s="419"/>
      <c r="L607" s="419"/>
      <c r="M607" s="419"/>
      <c r="N607" s="426"/>
      <c r="O607" s="426"/>
      <c r="P607" s="426"/>
      <c r="Q607" s="426"/>
      <c r="R607" s="426"/>
      <c r="S607" s="426"/>
      <c r="T607" s="426"/>
      <c r="U607" s="419"/>
      <c r="V607" s="419"/>
      <c r="W607" s="419"/>
      <c r="X607" s="427"/>
      <c r="Y607" s="427"/>
      <c r="Z607" s="427"/>
      <c r="AA607" s="427"/>
      <c r="AB607" s="427"/>
      <c r="AC607" s="427"/>
      <c r="AD607" s="427"/>
      <c r="AE607" s="427"/>
      <c r="AF607" s="427"/>
      <c r="AG607" s="427"/>
      <c r="AH607" s="427"/>
      <c r="AI607" s="428"/>
      <c r="AJ607" s="428"/>
      <c r="AK607" s="428"/>
      <c r="AL607" s="428"/>
      <c r="AM607" s="428"/>
      <c r="AN607" s="428"/>
      <c r="AO607" s="428"/>
      <c r="AP607" s="428"/>
      <c r="AQ607" s="419"/>
      <c r="AR607" s="419"/>
      <c r="AS607" s="419"/>
      <c r="AT607" s="419"/>
      <c r="AU607" s="419"/>
      <c r="AV607" s="419"/>
      <c r="AW607" s="419"/>
      <c r="AX607" s="419"/>
      <c r="AY607" s="419"/>
      <c r="AZ607" s="419"/>
      <c r="BA607" s="419"/>
      <c r="BB607" s="419"/>
      <c r="BC607" s="419"/>
      <c r="BD607" s="419"/>
      <c r="BE607" s="419"/>
      <c r="BF607" s="419"/>
      <c r="BG607" s="419"/>
      <c r="BH607" s="419"/>
      <c r="BI607" s="419"/>
      <c r="BJ607" s="419"/>
      <c r="BK607" s="419"/>
      <c r="BL607" s="419"/>
      <c r="BM607" s="419"/>
      <c r="BN607" s="419"/>
      <c r="BO607" s="419"/>
      <c r="BP607" s="419"/>
      <c r="BQ607" s="419"/>
      <c r="BR607" s="419"/>
      <c r="BS607" s="419"/>
      <c r="BT607" s="419"/>
      <c r="BU607" s="419"/>
      <c r="BV607" s="419"/>
      <c r="BW607" s="419"/>
      <c r="BX607" s="419"/>
      <c r="BY607" s="419"/>
      <c r="BZ607" s="419"/>
      <c r="CA607" s="419"/>
      <c r="CB607" s="419"/>
      <c r="CC607" s="419"/>
      <c r="CD607" s="419"/>
      <c r="CE607" s="419"/>
      <c r="CF607" s="419"/>
      <c r="CG607" s="419"/>
      <c r="CH607" s="419"/>
      <c r="CI607" s="419"/>
      <c r="CJ607" s="419"/>
      <c r="CK607" s="419"/>
      <c r="CL607" s="419"/>
      <c r="CM607" s="419"/>
      <c r="CN607" s="419"/>
      <c r="CO607" s="419"/>
      <c r="CP607" s="419"/>
      <c r="CQ607" s="419"/>
      <c r="CR607" s="419"/>
      <c r="CS607" s="419"/>
    </row>
    <row r="608" spans="1:97">
      <c r="A608" s="419"/>
      <c r="B608" s="419"/>
      <c r="C608" s="419"/>
      <c r="D608" s="419"/>
      <c r="E608" s="419"/>
      <c r="F608" s="419"/>
      <c r="G608" s="419"/>
      <c r="H608" s="419"/>
      <c r="I608" s="419"/>
      <c r="J608" s="419"/>
      <c r="K608" s="419"/>
      <c r="L608" s="419"/>
      <c r="M608" s="419"/>
      <c r="N608" s="426"/>
      <c r="O608" s="426"/>
      <c r="P608" s="426"/>
      <c r="Q608" s="426"/>
      <c r="R608" s="426"/>
      <c r="S608" s="426"/>
      <c r="T608" s="426"/>
      <c r="U608" s="419"/>
      <c r="V608" s="419"/>
      <c r="W608" s="419"/>
      <c r="X608" s="427"/>
      <c r="Y608" s="427"/>
      <c r="Z608" s="427"/>
      <c r="AA608" s="427"/>
      <c r="AB608" s="427"/>
      <c r="AC608" s="427"/>
      <c r="AD608" s="427"/>
      <c r="AE608" s="427"/>
      <c r="AF608" s="427"/>
      <c r="AG608" s="427"/>
      <c r="AH608" s="427"/>
      <c r="AI608" s="428"/>
      <c r="AJ608" s="428"/>
      <c r="AK608" s="428"/>
      <c r="AL608" s="428"/>
      <c r="AM608" s="428"/>
      <c r="AN608" s="428"/>
      <c r="AO608" s="428"/>
      <c r="AP608" s="428"/>
      <c r="AQ608" s="419"/>
      <c r="AR608" s="419"/>
      <c r="AS608" s="419"/>
      <c r="AT608" s="419"/>
      <c r="AU608" s="419"/>
      <c r="AV608" s="419"/>
      <c r="AW608" s="419"/>
      <c r="AX608" s="419"/>
      <c r="AY608" s="419"/>
      <c r="AZ608" s="419"/>
      <c r="BA608" s="419"/>
      <c r="BB608" s="419"/>
      <c r="BC608" s="419"/>
      <c r="BD608" s="419"/>
      <c r="BE608" s="419"/>
      <c r="BF608" s="419"/>
      <c r="BG608" s="419"/>
      <c r="BH608" s="419"/>
      <c r="BI608" s="419"/>
      <c r="BJ608" s="419"/>
      <c r="BK608" s="419"/>
      <c r="BL608" s="419"/>
      <c r="BM608" s="419"/>
      <c r="BN608" s="419"/>
      <c r="BO608" s="419"/>
      <c r="BP608" s="419"/>
      <c r="BQ608" s="419"/>
      <c r="BR608" s="419"/>
      <c r="BS608" s="419"/>
      <c r="BT608" s="419"/>
      <c r="BU608" s="419"/>
      <c r="BV608" s="419"/>
      <c r="BW608" s="419"/>
      <c r="BX608" s="419"/>
      <c r="BY608" s="419"/>
      <c r="BZ608" s="419"/>
      <c r="CA608" s="419"/>
      <c r="CB608" s="419"/>
      <c r="CC608" s="419"/>
      <c r="CD608" s="419"/>
      <c r="CE608" s="419"/>
      <c r="CF608" s="419"/>
      <c r="CG608" s="419"/>
      <c r="CH608" s="419"/>
      <c r="CI608" s="419"/>
      <c r="CJ608" s="419"/>
      <c r="CK608" s="419"/>
      <c r="CL608" s="419"/>
      <c r="CM608" s="419"/>
      <c r="CN608" s="419"/>
      <c r="CO608" s="419"/>
      <c r="CP608" s="419"/>
      <c r="CQ608" s="419"/>
      <c r="CR608" s="419"/>
      <c r="CS608" s="419"/>
    </row>
    <row r="609" spans="1:97">
      <c r="A609" s="419"/>
      <c r="B609" s="419"/>
      <c r="C609" s="419"/>
      <c r="D609" s="419"/>
      <c r="E609" s="419"/>
      <c r="F609" s="419"/>
      <c r="G609" s="419"/>
      <c r="H609" s="419"/>
      <c r="I609" s="419"/>
      <c r="J609" s="419"/>
      <c r="K609" s="419"/>
      <c r="L609" s="419"/>
      <c r="M609" s="419"/>
      <c r="N609" s="426"/>
      <c r="O609" s="426"/>
      <c r="P609" s="426"/>
      <c r="Q609" s="426"/>
      <c r="R609" s="426"/>
      <c r="S609" s="426"/>
      <c r="T609" s="426"/>
      <c r="U609" s="419"/>
      <c r="V609" s="419"/>
      <c r="W609" s="419"/>
      <c r="X609" s="427"/>
      <c r="Y609" s="427"/>
      <c r="Z609" s="427"/>
      <c r="AA609" s="427"/>
      <c r="AB609" s="427"/>
      <c r="AC609" s="427"/>
      <c r="AD609" s="427"/>
      <c r="AE609" s="427"/>
      <c r="AF609" s="427"/>
      <c r="AG609" s="427"/>
      <c r="AH609" s="427"/>
      <c r="AI609" s="428"/>
      <c r="AJ609" s="428"/>
      <c r="AK609" s="428"/>
      <c r="AL609" s="428"/>
      <c r="AM609" s="428"/>
      <c r="AN609" s="428"/>
      <c r="AO609" s="428"/>
      <c r="AP609" s="428"/>
      <c r="AQ609" s="419"/>
      <c r="AR609" s="419"/>
      <c r="AS609" s="419"/>
      <c r="AT609" s="419"/>
      <c r="AU609" s="419"/>
      <c r="AV609" s="419"/>
      <c r="AW609" s="419"/>
      <c r="AX609" s="419"/>
      <c r="AY609" s="419"/>
      <c r="AZ609" s="419"/>
      <c r="BA609" s="419"/>
      <c r="BB609" s="419"/>
      <c r="BC609" s="419"/>
      <c r="BD609" s="419"/>
      <c r="BE609" s="419"/>
      <c r="BF609" s="419"/>
      <c r="BG609" s="419"/>
      <c r="BH609" s="419"/>
      <c r="BI609" s="419"/>
      <c r="BJ609" s="419"/>
      <c r="BK609" s="419"/>
      <c r="BL609" s="419"/>
      <c r="BM609" s="419"/>
      <c r="BN609" s="419"/>
      <c r="BO609" s="419"/>
      <c r="BP609" s="419"/>
      <c r="BQ609" s="419"/>
      <c r="BR609" s="419"/>
      <c r="BS609" s="419"/>
      <c r="BT609" s="419"/>
      <c r="BU609" s="419"/>
      <c r="BV609" s="419"/>
      <c r="BW609" s="419"/>
      <c r="BX609" s="419"/>
      <c r="BY609" s="419"/>
      <c r="BZ609" s="419"/>
      <c r="CA609" s="419"/>
      <c r="CB609" s="419"/>
      <c r="CC609" s="419"/>
      <c r="CD609" s="419"/>
      <c r="CE609" s="419"/>
      <c r="CF609" s="419"/>
      <c r="CG609" s="419"/>
      <c r="CH609" s="419"/>
      <c r="CI609" s="419"/>
      <c r="CJ609" s="419"/>
      <c r="CK609" s="419"/>
      <c r="CL609" s="419"/>
      <c r="CM609" s="419"/>
      <c r="CN609" s="419"/>
      <c r="CO609" s="419"/>
      <c r="CP609" s="419"/>
      <c r="CQ609" s="419"/>
      <c r="CR609" s="419"/>
      <c r="CS609" s="419"/>
    </row>
    <row r="610" spans="1:97">
      <c r="A610" s="419"/>
      <c r="B610" s="419"/>
      <c r="C610" s="419"/>
      <c r="D610" s="419"/>
      <c r="E610" s="419"/>
      <c r="F610" s="419"/>
      <c r="G610" s="419"/>
      <c r="H610" s="419"/>
      <c r="I610" s="419"/>
      <c r="J610" s="419"/>
      <c r="K610" s="419"/>
      <c r="L610" s="419"/>
      <c r="M610" s="419"/>
      <c r="N610" s="426"/>
      <c r="O610" s="426"/>
      <c r="P610" s="426"/>
      <c r="Q610" s="426"/>
      <c r="R610" s="426"/>
      <c r="S610" s="426"/>
      <c r="T610" s="426"/>
      <c r="U610" s="419"/>
      <c r="V610" s="419"/>
      <c r="W610" s="419"/>
      <c r="X610" s="427"/>
      <c r="Y610" s="427"/>
      <c r="Z610" s="427"/>
      <c r="AA610" s="427"/>
      <c r="AB610" s="427"/>
      <c r="AC610" s="427"/>
      <c r="AD610" s="427"/>
      <c r="AE610" s="427"/>
      <c r="AF610" s="427"/>
      <c r="AG610" s="427"/>
      <c r="AH610" s="427"/>
      <c r="AI610" s="428"/>
      <c r="AJ610" s="428"/>
      <c r="AK610" s="428"/>
      <c r="AL610" s="428"/>
      <c r="AM610" s="428"/>
      <c r="AN610" s="428"/>
      <c r="AO610" s="428"/>
      <c r="AP610" s="428"/>
      <c r="AQ610" s="419"/>
      <c r="AR610" s="419"/>
      <c r="AS610" s="419"/>
      <c r="AT610" s="419"/>
      <c r="AU610" s="419"/>
      <c r="AV610" s="419"/>
      <c r="AW610" s="419"/>
      <c r="AX610" s="419"/>
      <c r="AY610" s="419"/>
      <c r="AZ610" s="419"/>
      <c r="BA610" s="419"/>
      <c r="BB610" s="419"/>
      <c r="BC610" s="419"/>
      <c r="BD610" s="419"/>
      <c r="BE610" s="419"/>
      <c r="BF610" s="419"/>
      <c r="BG610" s="419"/>
      <c r="BH610" s="419"/>
      <c r="BI610" s="419"/>
      <c r="BJ610" s="419"/>
      <c r="BK610" s="419"/>
      <c r="BL610" s="419"/>
      <c r="BM610" s="419"/>
      <c r="BN610" s="419"/>
      <c r="BO610" s="419"/>
      <c r="BP610" s="419"/>
      <c r="BQ610" s="419"/>
      <c r="BR610" s="419"/>
      <c r="BS610" s="419"/>
      <c r="BT610" s="419"/>
      <c r="BU610" s="419"/>
      <c r="BV610" s="419"/>
      <c r="BW610" s="419"/>
      <c r="BX610" s="419"/>
      <c r="BY610" s="419"/>
      <c r="BZ610" s="419"/>
      <c r="CA610" s="419"/>
      <c r="CB610" s="419"/>
      <c r="CC610" s="419"/>
      <c r="CD610" s="419"/>
      <c r="CE610" s="419"/>
      <c r="CF610" s="419"/>
      <c r="CG610" s="419"/>
      <c r="CH610" s="419"/>
      <c r="CI610" s="419"/>
      <c r="CJ610" s="419"/>
      <c r="CK610" s="419"/>
      <c r="CL610" s="419"/>
      <c r="CM610" s="419"/>
      <c r="CN610" s="419"/>
      <c r="CO610" s="419"/>
      <c r="CP610" s="419"/>
      <c r="CQ610" s="419"/>
      <c r="CR610" s="419"/>
      <c r="CS610" s="419"/>
    </row>
    <row r="611" spans="1:97">
      <c r="A611" s="419"/>
      <c r="B611" s="419"/>
      <c r="C611" s="419"/>
      <c r="D611" s="419"/>
      <c r="E611" s="419"/>
      <c r="F611" s="419"/>
      <c r="G611" s="419"/>
      <c r="H611" s="419"/>
      <c r="I611" s="419"/>
      <c r="J611" s="419"/>
      <c r="K611" s="419"/>
      <c r="L611" s="419"/>
      <c r="M611" s="419"/>
      <c r="N611" s="426"/>
      <c r="O611" s="426"/>
      <c r="P611" s="426"/>
      <c r="Q611" s="426"/>
      <c r="R611" s="426"/>
      <c r="S611" s="426"/>
      <c r="T611" s="426"/>
      <c r="U611" s="419"/>
      <c r="V611" s="419"/>
      <c r="W611" s="419"/>
      <c r="X611" s="427"/>
      <c r="Y611" s="427"/>
      <c r="Z611" s="427"/>
      <c r="AA611" s="427"/>
      <c r="AB611" s="427"/>
      <c r="AC611" s="427"/>
      <c r="AD611" s="427"/>
      <c r="AE611" s="427"/>
      <c r="AF611" s="427"/>
      <c r="AG611" s="427"/>
      <c r="AH611" s="427"/>
      <c r="AI611" s="428"/>
      <c r="AJ611" s="428"/>
      <c r="AK611" s="428"/>
      <c r="AL611" s="428"/>
      <c r="AM611" s="428"/>
      <c r="AN611" s="428"/>
      <c r="AO611" s="428"/>
      <c r="AP611" s="428"/>
      <c r="AQ611" s="419"/>
      <c r="AR611" s="419"/>
      <c r="AS611" s="419"/>
      <c r="AT611" s="419"/>
      <c r="AU611" s="419"/>
      <c r="AV611" s="419"/>
      <c r="AW611" s="419"/>
      <c r="AX611" s="419"/>
      <c r="AY611" s="419"/>
      <c r="AZ611" s="419"/>
      <c r="BA611" s="419"/>
      <c r="BB611" s="419"/>
      <c r="BC611" s="419"/>
      <c r="BD611" s="419"/>
      <c r="BE611" s="419"/>
      <c r="BF611" s="419"/>
      <c r="BG611" s="419"/>
      <c r="BH611" s="419"/>
      <c r="BI611" s="419"/>
      <c r="BJ611" s="419"/>
      <c r="BK611" s="419"/>
      <c r="BL611" s="419"/>
      <c r="BM611" s="419"/>
      <c r="BN611" s="419"/>
      <c r="BO611" s="419"/>
      <c r="BP611" s="419"/>
      <c r="BQ611" s="419"/>
      <c r="BR611" s="419"/>
      <c r="BS611" s="419"/>
      <c r="BT611" s="419"/>
      <c r="BU611" s="419"/>
      <c r="BV611" s="419"/>
      <c r="BW611" s="419"/>
      <c r="BX611" s="419"/>
      <c r="BY611" s="419"/>
      <c r="BZ611" s="419"/>
      <c r="CA611" s="419"/>
      <c r="CB611" s="419"/>
      <c r="CC611" s="419"/>
      <c r="CD611" s="419"/>
      <c r="CE611" s="419"/>
      <c r="CF611" s="419"/>
      <c r="CG611" s="419"/>
      <c r="CH611" s="419"/>
      <c r="CI611" s="419"/>
      <c r="CJ611" s="419"/>
      <c r="CK611" s="419"/>
      <c r="CL611" s="419"/>
      <c r="CM611" s="419"/>
      <c r="CN611" s="419"/>
      <c r="CO611" s="419"/>
      <c r="CP611" s="419"/>
      <c r="CQ611" s="419"/>
      <c r="CR611" s="419"/>
      <c r="CS611" s="419"/>
    </row>
    <row r="612" spans="1:97">
      <c r="A612" s="419"/>
      <c r="B612" s="419"/>
      <c r="C612" s="419"/>
      <c r="D612" s="419"/>
      <c r="E612" s="419"/>
      <c r="F612" s="419"/>
      <c r="G612" s="419"/>
      <c r="H612" s="419"/>
      <c r="I612" s="419"/>
      <c r="J612" s="419"/>
      <c r="K612" s="419"/>
      <c r="L612" s="419"/>
      <c r="M612" s="419"/>
      <c r="N612" s="426"/>
      <c r="O612" s="426"/>
      <c r="P612" s="426"/>
      <c r="Q612" s="426"/>
      <c r="R612" s="426"/>
      <c r="S612" s="426"/>
      <c r="T612" s="426"/>
      <c r="U612" s="419"/>
      <c r="V612" s="419"/>
      <c r="W612" s="419"/>
      <c r="X612" s="427"/>
      <c r="Y612" s="427"/>
      <c r="Z612" s="427"/>
      <c r="AA612" s="427"/>
      <c r="AB612" s="427"/>
      <c r="AC612" s="427"/>
      <c r="AD612" s="427"/>
      <c r="AE612" s="427"/>
      <c r="AF612" s="427"/>
      <c r="AG612" s="427"/>
      <c r="AH612" s="427"/>
      <c r="AI612" s="428"/>
      <c r="AJ612" s="428"/>
      <c r="AK612" s="428"/>
      <c r="AL612" s="428"/>
      <c r="AM612" s="428"/>
      <c r="AN612" s="428"/>
      <c r="AO612" s="428"/>
      <c r="AP612" s="428"/>
      <c r="AQ612" s="419"/>
      <c r="AR612" s="419"/>
      <c r="AS612" s="419"/>
      <c r="AT612" s="419"/>
      <c r="AU612" s="419"/>
      <c r="AV612" s="419"/>
      <c r="AW612" s="419"/>
      <c r="AX612" s="419"/>
      <c r="AY612" s="419"/>
      <c r="AZ612" s="419"/>
      <c r="BA612" s="419"/>
      <c r="BB612" s="419"/>
      <c r="BC612" s="419"/>
      <c r="BD612" s="419"/>
      <c r="BE612" s="419"/>
      <c r="BF612" s="419"/>
      <c r="BG612" s="419"/>
      <c r="BH612" s="419"/>
      <c r="BI612" s="419"/>
      <c r="BJ612" s="419"/>
      <c r="BK612" s="419"/>
      <c r="BL612" s="419"/>
      <c r="BM612" s="419"/>
      <c r="BN612" s="419"/>
      <c r="BO612" s="419"/>
      <c r="BP612" s="419"/>
      <c r="BQ612" s="419"/>
      <c r="BR612" s="419"/>
      <c r="BS612" s="419"/>
      <c r="BT612" s="419"/>
      <c r="BU612" s="419"/>
      <c r="BV612" s="419"/>
      <c r="BW612" s="419"/>
      <c r="BX612" s="419"/>
      <c r="BY612" s="419"/>
      <c r="BZ612" s="419"/>
      <c r="CA612" s="419"/>
      <c r="CB612" s="419"/>
      <c r="CC612" s="419"/>
      <c r="CD612" s="419"/>
      <c r="CE612" s="419"/>
      <c r="CF612" s="419"/>
      <c r="CG612" s="419"/>
      <c r="CH612" s="419"/>
      <c r="CI612" s="419"/>
      <c r="CJ612" s="419"/>
      <c r="CK612" s="419"/>
      <c r="CL612" s="419"/>
      <c r="CM612" s="419"/>
      <c r="CN612" s="419"/>
      <c r="CO612" s="419"/>
      <c r="CP612" s="419"/>
      <c r="CQ612" s="419"/>
      <c r="CR612" s="419"/>
      <c r="CS612" s="419"/>
    </row>
    <row r="613" spans="1:97">
      <c r="A613" s="419"/>
      <c r="B613" s="419"/>
      <c r="C613" s="419"/>
      <c r="D613" s="419"/>
      <c r="E613" s="419"/>
      <c r="F613" s="419"/>
      <c r="G613" s="419"/>
      <c r="H613" s="419"/>
      <c r="I613" s="419"/>
      <c r="J613" s="419"/>
      <c r="K613" s="419"/>
      <c r="L613" s="419"/>
      <c r="M613" s="419"/>
      <c r="N613" s="426"/>
      <c r="O613" s="426"/>
      <c r="P613" s="426"/>
      <c r="Q613" s="426"/>
      <c r="R613" s="426"/>
      <c r="S613" s="426"/>
      <c r="T613" s="426"/>
      <c r="U613" s="419"/>
      <c r="V613" s="419"/>
      <c r="W613" s="419"/>
      <c r="X613" s="427"/>
      <c r="Y613" s="427"/>
      <c r="Z613" s="427"/>
      <c r="AA613" s="427"/>
      <c r="AB613" s="427"/>
      <c r="AC613" s="427"/>
      <c r="AD613" s="427"/>
      <c r="AE613" s="427"/>
      <c r="AF613" s="427"/>
      <c r="AG613" s="427"/>
      <c r="AH613" s="427"/>
      <c r="AI613" s="428"/>
      <c r="AJ613" s="428"/>
      <c r="AK613" s="428"/>
      <c r="AL613" s="428"/>
      <c r="AM613" s="428"/>
      <c r="AN613" s="428"/>
      <c r="AO613" s="428"/>
      <c r="AP613" s="428"/>
      <c r="AQ613" s="419"/>
      <c r="AR613" s="419"/>
      <c r="AS613" s="419"/>
      <c r="AT613" s="419"/>
      <c r="AU613" s="419"/>
      <c r="AV613" s="419"/>
      <c r="AW613" s="419"/>
      <c r="AX613" s="419"/>
      <c r="AY613" s="419"/>
      <c r="AZ613" s="419"/>
      <c r="BA613" s="419"/>
      <c r="BB613" s="419"/>
      <c r="BC613" s="419"/>
      <c r="BD613" s="419"/>
      <c r="BE613" s="419"/>
      <c r="BF613" s="419"/>
      <c r="BG613" s="419"/>
      <c r="BH613" s="419"/>
      <c r="BI613" s="419"/>
      <c r="BJ613" s="419"/>
      <c r="BK613" s="419"/>
      <c r="BL613" s="419"/>
      <c r="BM613" s="419"/>
      <c r="BN613" s="419"/>
      <c r="BO613" s="419"/>
      <c r="BP613" s="419"/>
      <c r="BQ613" s="419"/>
      <c r="BR613" s="419"/>
      <c r="BS613" s="419"/>
      <c r="BT613" s="419"/>
      <c r="BU613" s="419"/>
      <c r="BV613" s="419"/>
      <c r="BW613" s="419"/>
      <c r="BX613" s="419"/>
      <c r="BY613" s="419"/>
      <c r="BZ613" s="419"/>
      <c r="CA613" s="419"/>
      <c r="CB613" s="419"/>
      <c r="CC613" s="419"/>
      <c r="CD613" s="419"/>
      <c r="CE613" s="419"/>
      <c r="CF613" s="419"/>
      <c r="CG613" s="419"/>
      <c r="CH613" s="419"/>
      <c r="CI613" s="419"/>
      <c r="CJ613" s="419"/>
      <c r="CK613" s="419"/>
      <c r="CL613" s="419"/>
      <c r="CM613" s="419"/>
      <c r="CN613" s="419"/>
      <c r="CO613" s="419"/>
      <c r="CP613" s="419"/>
      <c r="CQ613" s="419"/>
      <c r="CR613" s="419"/>
      <c r="CS613" s="419"/>
    </row>
    <row r="614" spans="1:97">
      <c r="A614" s="419"/>
      <c r="B614" s="419"/>
      <c r="C614" s="419"/>
      <c r="D614" s="419"/>
      <c r="E614" s="419"/>
      <c r="F614" s="419"/>
      <c r="G614" s="419"/>
      <c r="H614" s="419"/>
      <c r="I614" s="419"/>
      <c r="J614" s="419"/>
      <c r="K614" s="419"/>
      <c r="L614" s="419"/>
      <c r="M614" s="419"/>
      <c r="N614" s="426"/>
      <c r="O614" s="426"/>
      <c r="P614" s="426"/>
      <c r="Q614" s="426"/>
      <c r="R614" s="426"/>
      <c r="S614" s="426"/>
      <c r="T614" s="426"/>
      <c r="U614" s="419"/>
      <c r="V614" s="419"/>
      <c r="W614" s="419"/>
      <c r="X614" s="427"/>
      <c r="Y614" s="427"/>
      <c r="Z614" s="427"/>
      <c r="AA614" s="427"/>
      <c r="AB614" s="427"/>
      <c r="AC614" s="427"/>
      <c r="AD614" s="427"/>
      <c r="AE614" s="427"/>
      <c r="AF614" s="427"/>
      <c r="AG614" s="427"/>
      <c r="AH614" s="427"/>
      <c r="AI614" s="428"/>
      <c r="AJ614" s="428"/>
      <c r="AK614" s="428"/>
      <c r="AL614" s="428"/>
      <c r="AM614" s="428"/>
      <c r="AN614" s="428"/>
      <c r="AO614" s="428"/>
      <c r="AP614" s="428"/>
      <c r="AQ614" s="419"/>
      <c r="AR614" s="419"/>
      <c r="AS614" s="419"/>
      <c r="AT614" s="419"/>
      <c r="AU614" s="419"/>
      <c r="AV614" s="419"/>
      <c r="AW614" s="419"/>
      <c r="AX614" s="419"/>
      <c r="AY614" s="419"/>
      <c r="AZ614" s="419"/>
      <c r="BA614" s="419"/>
      <c r="BB614" s="419"/>
      <c r="BC614" s="419"/>
      <c r="BD614" s="419"/>
      <c r="BE614" s="419"/>
      <c r="BF614" s="419"/>
      <c r="BG614" s="419"/>
      <c r="BH614" s="419"/>
      <c r="BI614" s="419"/>
      <c r="BJ614" s="419"/>
      <c r="BK614" s="419"/>
      <c r="BL614" s="419"/>
      <c r="BM614" s="419"/>
      <c r="BN614" s="419"/>
      <c r="BO614" s="419"/>
      <c r="BP614" s="419"/>
      <c r="BQ614" s="419"/>
      <c r="BR614" s="419"/>
      <c r="BS614" s="419"/>
      <c r="BT614" s="419"/>
      <c r="BU614" s="419"/>
      <c r="BV614" s="419"/>
      <c r="BW614" s="419"/>
      <c r="BX614" s="419"/>
      <c r="BY614" s="419"/>
      <c r="BZ614" s="419"/>
      <c r="CA614" s="419"/>
      <c r="CB614" s="419"/>
      <c r="CC614" s="419"/>
      <c r="CD614" s="419"/>
      <c r="CE614" s="419"/>
      <c r="CF614" s="419"/>
      <c r="CG614" s="419"/>
      <c r="CH614" s="419"/>
      <c r="CI614" s="419"/>
      <c r="CJ614" s="419"/>
      <c r="CK614" s="419"/>
      <c r="CL614" s="419"/>
      <c r="CM614" s="419"/>
      <c r="CN614" s="419"/>
      <c r="CO614" s="419"/>
      <c r="CP614" s="419"/>
      <c r="CQ614" s="419"/>
      <c r="CR614" s="419"/>
      <c r="CS614" s="419"/>
    </row>
    <row r="615" spans="1:97">
      <c r="A615" s="419"/>
      <c r="B615" s="419"/>
      <c r="C615" s="419"/>
      <c r="D615" s="419"/>
      <c r="E615" s="419"/>
      <c r="F615" s="419"/>
      <c r="G615" s="419"/>
      <c r="H615" s="419"/>
      <c r="I615" s="419"/>
      <c r="J615" s="419"/>
      <c r="K615" s="419"/>
      <c r="L615" s="419"/>
      <c r="M615" s="419"/>
      <c r="N615" s="426"/>
      <c r="O615" s="426"/>
      <c r="P615" s="426"/>
      <c r="Q615" s="426"/>
      <c r="R615" s="426"/>
      <c r="S615" s="426"/>
      <c r="T615" s="426"/>
      <c r="U615" s="419"/>
      <c r="V615" s="419"/>
      <c r="W615" s="419"/>
      <c r="X615" s="427"/>
      <c r="Y615" s="427"/>
      <c r="Z615" s="427"/>
      <c r="AA615" s="427"/>
      <c r="AB615" s="427"/>
      <c r="AC615" s="427"/>
      <c r="AD615" s="427"/>
      <c r="AE615" s="427"/>
      <c r="AF615" s="427"/>
      <c r="AG615" s="427"/>
      <c r="AH615" s="427"/>
      <c r="AI615" s="428"/>
      <c r="AJ615" s="428"/>
      <c r="AK615" s="428"/>
      <c r="AL615" s="428"/>
      <c r="AM615" s="428"/>
      <c r="AN615" s="428"/>
      <c r="AO615" s="428"/>
      <c r="AP615" s="428"/>
      <c r="AQ615" s="419"/>
      <c r="AR615" s="419"/>
      <c r="AS615" s="419"/>
      <c r="AT615" s="419"/>
      <c r="AU615" s="419"/>
      <c r="AV615" s="419"/>
      <c r="AW615" s="419"/>
      <c r="AX615" s="419"/>
      <c r="AY615" s="419"/>
      <c r="AZ615" s="419"/>
      <c r="BA615" s="419"/>
      <c r="BB615" s="419"/>
      <c r="BC615" s="419"/>
      <c r="BD615" s="419"/>
      <c r="BE615" s="419"/>
      <c r="BF615" s="419"/>
      <c r="BG615" s="419"/>
      <c r="BH615" s="419"/>
      <c r="BI615" s="419"/>
      <c r="BJ615" s="419"/>
      <c r="BK615" s="419"/>
      <c r="BL615" s="419"/>
      <c r="BM615" s="419"/>
      <c r="BN615" s="419"/>
      <c r="BO615" s="419"/>
      <c r="BP615" s="419"/>
      <c r="BQ615" s="419"/>
      <c r="BR615" s="419"/>
      <c r="BS615" s="419"/>
      <c r="BT615" s="419"/>
      <c r="BU615" s="419"/>
      <c r="BV615" s="419"/>
      <c r="BW615" s="419"/>
      <c r="BX615" s="419"/>
      <c r="BY615" s="419"/>
      <c r="BZ615" s="419"/>
      <c r="CA615" s="419"/>
      <c r="CB615" s="419"/>
      <c r="CC615" s="419"/>
      <c r="CD615" s="419"/>
      <c r="CE615" s="419"/>
      <c r="CF615" s="419"/>
      <c r="CG615" s="419"/>
      <c r="CH615" s="419"/>
      <c r="CI615" s="419"/>
      <c r="CJ615" s="419"/>
      <c r="CK615" s="419"/>
      <c r="CL615" s="419"/>
      <c r="CM615" s="419"/>
      <c r="CN615" s="419"/>
      <c r="CO615" s="419"/>
      <c r="CP615" s="419"/>
      <c r="CQ615" s="419"/>
      <c r="CR615" s="419"/>
      <c r="CS615" s="419"/>
    </row>
    <row r="616" spans="1:97">
      <c r="A616" s="419"/>
      <c r="B616" s="419"/>
      <c r="C616" s="419"/>
      <c r="D616" s="419"/>
      <c r="E616" s="419"/>
      <c r="F616" s="419"/>
      <c r="G616" s="419"/>
      <c r="H616" s="419"/>
      <c r="I616" s="419"/>
      <c r="J616" s="419"/>
      <c r="K616" s="419"/>
      <c r="L616" s="419"/>
      <c r="M616" s="419"/>
      <c r="N616" s="426"/>
      <c r="O616" s="426"/>
      <c r="P616" s="426"/>
      <c r="Q616" s="426"/>
      <c r="R616" s="426"/>
      <c r="S616" s="426"/>
      <c r="T616" s="426"/>
      <c r="U616" s="419"/>
      <c r="V616" s="419"/>
      <c r="W616" s="419"/>
      <c r="X616" s="427"/>
      <c r="Y616" s="427"/>
      <c r="Z616" s="427"/>
      <c r="AA616" s="427"/>
      <c r="AB616" s="427"/>
      <c r="AC616" s="427"/>
      <c r="AD616" s="427"/>
      <c r="AE616" s="427"/>
      <c r="AF616" s="427"/>
      <c r="AG616" s="427"/>
      <c r="AH616" s="427"/>
      <c r="AI616" s="428"/>
      <c r="AJ616" s="428"/>
      <c r="AK616" s="428"/>
      <c r="AL616" s="428"/>
      <c r="AM616" s="428"/>
      <c r="AN616" s="428"/>
      <c r="AO616" s="428"/>
      <c r="AP616" s="428"/>
      <c r="AQ616" s="419"/>
      <c r="AR616" s="419"/>
      <c r="AS616" s="419"/>
      <c r="AT616" s="419"/>
      <c r="AU616" s="419"/>
      <c r="AV616" s="419"/>
      <c r="AW616" s="419"/>
      <c r="AX616" s="419"/>
      <c r="AY616" s="419"/>
      <c r="AZ616" s="419"/>
      <c r="BA616" s="419"/>
      <c r="BB616" s="419"/>
      <c r="BC616" s="419"/>
      <c r="BD616" s="419"/>
      <c r="BE616" s="419"/>
      <c r="BF616" s="419"/>
      <c r="BG616" s="419"/>
      <c r="BH616" s="419"/>
      <c r="BI616" s="419"/>
      <c r="BJ616" s="419"/>
      <c r="BK616" s="419"/>
      <c r="BL616" s="419"/>
      <c r="BM616" s="419"/>
      <c r="BN616" s="419"/>
      <c r="BO616" s="419"/>
      <c r="BP616" s="419"/>
      <c r="BQ616" s="419"/>
      <c r="BR616" s="419"/>
      <c r="BS616" s="419"/>
      <c r="BT616" s="419"/>
      <c r="BU616" s="419"/>
      <c r="BV616" s="419"/>
      <c r="BW616" s="419"/>
      <c r="BX616" s="419"/>
      <c r="BY616" s="419"/>
      <c r="BZ616" s="419"/>
      <c r="CA616" s="419"/>
      <c r="CB616" s="419"/>
      <c r="CC616" s="419"/>
      <c r="CD616" s="419"/>
      <c r="CE616" s="419"/>
      <c r="CF616" s="419"/>
      <c r="CG616" s="419"/>
      <c r="CH616" s="419"/>
      <c r="CI616" s="419"/>
      <c r="CJ616" s="419"/>
      <c r="CK616" s="419"/>
      <c r="CL616" s="419"/>
      <c r="CM616" s="419"/>
      <c r="CN616" s="419"/>
      <c r="CO616" s="419"/>
      <c r="CP616" s="419"/>
      <c r="CQ616" s="419"/>
      <c r="CR616" s="419"/>
      <c r="CS616" s="419"/>
    </row>
    <row r="617" spans="1:97">
      <c r="A617" s="419"/>
      <c r="B617" s="419"/>
      <c r="C617" s="419"/>
      <c r="D617" s="419"/>
      <c r="E617" s="419"/>
      <c r="F617" s="419"/>
      <c r="G617" s="419"/>
      <c r="H617" s="419"/>
      <c r="I617" s="419"/>
      <c r="J617" s="419"/>
      <c r="K617" s="419"/>
      <c r="L617" s="419"/>
      <c r="M617" s="419"/>
      <c r="N617" s="426"/>
      <c r="O617" s="426"/>
      <c r="P617" s="426"/>
      <c r="Q617" s="426"/>
      <c r="R617" s="426"/>
      <c r="S617" s="426"/>
      <c r="T617" s="426"/>
      <c r="U617" s="419"/>
      <c r="V617" s="419"/>
      <c r="W617" s="419"/>
      <c r="X617" s="427"/>
      <c r="Y617" s="427"/>
      <c r="Z617" s="427"/>
      <c r="AA617" s="427"/>
      <c r="AB617" s="427"/>
      <c r="AC617" s="427"/>
      <c r="AD617" s="427"/>
      <c r="AE617" s="427"/>
      <c r="AF617" s="427"/>
      <c r="AG617" s="427"/>
      <c r="AH617" s="427"/>
      <c r="AI617" s="428"/>
      <c r="AJ617" s="428"/>
      <c r="AK617" s="428"/>
      <c r="AL617" s="428"/>
      <c r="AM617" s="428"/>
      <c r="AN617" s="428"/>
      <c r="AO617" s="428"/>
      <c r="AP617" s="428"/>
      <c r="AQ617" s="419"/>
      <c r="AR617" s="419"/>
      <c r="AS617" s="419"/>
      <c r="AT617" s="419"/>
      <c r="AU617" s="419"/>
      <c r="AV617" s="419"/>
      <c r="AW617" s="419"/>
      <c r="AX617" s="419"/>
      <c r="AY617" s="419"/>
      <c r="AZ617" s="419"/>
      <c r="BA617" s="419"/>
      <c r="BB617" s="419"/>
      <c r="BC617" s="419"/>
      <c r="BD617" s="419"/>
      <c r="BE617" s="419"/>
      <c r="BF617" s="419"/>
      <c r="BG617" s="419"/>
      <c r="BH617" s="419"/>
      <c r="BI617" s="419"/>
      <c r="BJ617" s="419"/>
      <c r="BK617" s="419"/>
      <c r="BL617" s="419"/>
      <c r="BM617" s="419"/>
      <c r="BN617" s="419"/>
      <c r="BO617" s="419"/>
      <c r="BP617" s="419"/>
      <c r="BQ617" s="419"/>
      <c r="BR617" s="419"/>
      <c r="BS617" s="419"/>
      <c r="BT617" s="419"/>
      <c r="BU617" s="419"/>
      <c r="BV617" s="419"/>
      <c r="BW617" s="419"/>
      <c r="BX617" s="419"/>
      <c r="BY617" s="419"/>
      <c r="BZ617" s="419"/>
      <c r="CA617" s="419"/>
      <c r="CB617" s="419"/>
      <c r="CC617" s="419"/>
      <c r="CD617" s="419"/>
      <c r="CE617" s="419"/>
      <c r="CF617" s="419"/>
      <c r="CG617" s="419"/>
      <c r="CH617" s="419"/>
      <c r="CI617" s="419"/>
      <c r="CJ617" s="419"/>
      <c r="CK617" s="419"/>
      <c r="CL617" s="419"/>
      <c r="CM617" s="419"/>
      <c r="CN617" s="419"/>
      <c r="CO617" s="419"/>
      <c r="CP617" s="419"/>
      <c r="CQ617" s="419"/>
      <c r="CR617" s="419"/>
      <c r="CS617" s="419"/>
    </row>
    <row r="618" spans="1:97">
      <c r="A618" s="419"/>
      <c r="B618" s="419"/>
      <c r="C618" s="419"/>
      <c r="D618" s="419"/>
      <c r="E618" s="419"/>
      <c r="F618" s="419"/>
      <c r="G618" s="419"/>
      <c r="H618" s="419"/>
      <c r="I618" s="419"/>
      <c r="J618" s="419"/>
      <c r="K618" s="419"/>
      <c r="L618" s="419"/>
      <c r="M618" s="419"/>
      <c r="N618" s="426"/>
      <c r="O618" s="426"/>
      <c r="P618" s="426"/>
      <c r="Q618" s="426"/>
      <c r="R618" s="426"/>
      <c r="S618" s="426"/>
      <c r="T618" s="426"/>
      <c r="U618" s="419"/>
      <c r="V618" s="419"/>
      <c r="W618" s="419"/>
      <c r="X618" s="427"/>
      <c r="Y618" s="427"/>
      <c r="Z618" s="427"/>
      <c r="AA618" s="427"/>
      <c r="AB618" s="427"/>
      <c r="AC618" s="427"/>
      <c r="AD618" s="427"/>
      <c r="AE618" s="427"/>
      <c r="AF618" s="427"/>
      <c r="AG618" s="427"/>
      <c r="AH618" s="427"/>
      <c r="AI618" s="428"/>
      <c r="AJ618" s="428"/>
      <c r="AK618" s="428"/>
      <c r="AL618" s="428"/>
      <c r="AM618" s="428"/>
      <c r="AN618" s="428"/>
      <c r="AO618" s="428"/>
      <c r="AP618" s="428"/>
      <c r="AQ618" s="419"/>
      <c r="AR618" s="419"/>
      <c r="AS618" s="419"/>
      <c r="AT618" s="419"/>
      <c r="AU618" s="419"/>
      <c r="AV618" s="419"/>
      <c r="AW618" s="419"/>
      <c r="AX618" s="419"/>
      <c r="AY618" s="419"/>
      <c r="AZ618" s="419"/>
      <c r="BA618" s="419"/>
      <c r="BB618" s="419"/>
      <c r="BC618" s="419"/>
      <c r="BD618" s="419"/>
      <c r="BE618" s="419"/>
      <c r="BF618" s="419"/>
      <c r="BG618" s="419"/>
      <c r="BH618" s="419"/>
      <c r="BI618" s="419"/>
      <c r="BJ618" s="419"/>
      <c r="BK618" s="419"/>
      <c r="BL618" s="419"/>
      <c r="BM618" s="419"/>
      <c r="BN618" s="419"/>
      <c r="BO618" s="419"/>
      <c r="BP618" s="419"/>
      <c r="BQ618" s="419"/>
      <c r="BR618" s="419"/>
      <c r="BS618" s="419"/>
      <c r="BT618" s="419"/>
      <c r="BU618" s="419"/>
      <c r="BV618" s="419"/>
      <c r="BW618" s="419"/>
      <c r="BX618" s="419"/>
      <c r="BY618" s="419"/>
      <c r="BZ618" s="419"/>
      <c r="CA618" s="419"/>
      <c r="CB618" s="419"/>
      <c r="CC618" s="419"/>
      <c r="CD618" s="419"/>
      <c r="CE618" s="419"/>
      <c r="CF618" s="419"/>
      <c r="CG618" s="419"/>
      <c r="CH618" s="419"/>
      <c r="CI618" s="419"/>
      <c r="CJ618" s="419"/>
      <c r="CK618" s="419"/>
      <c r="CL618" s="419"/>
      <c r="CM618" s="419"/>
      <c r="CN618" s="419"/>
      <c r="CO618" s="419"/>
      <c r="CP618" s="419"/>
      <c r="CQ618" s="419"/>
      <c r="CR618" s="419"/>
      <c r="CS618" s="419"/>
    </row>
    <row r="619" spans="1:97">
      <c r="A619" s="419"/>
      <c r="B619" s="419"/>
      <c r="C619" s="419"/>
      <c r="D619" s="419"/>
      <c r="E619" s="419"/>
      <c r="F619" s="419"/>
      <c r="G619" s="419"/>
      <c r="H619" s="419"/>
      <c r="I619" s="419"/>
      <c r="J619" s="419"/>
      <c r="K619" s="419"/>
      <c r="L619" s="419"/>
      <c r="M619" s="419"/>
      <c r="N619" s="426"/>
      <c r="O619" s="426"/>
      <c r="P619" s="426"/>
      <c r="Q619" s="426"/>
      <c r="R619" s="426"/>
      <c r="S619" s="426"/>
      <c r="T619" s="426"/>
      <c r="U619" s="419"/>
      <c r="V619" s="419"/>
      <c r="W619" s="419"/>
      <c r="X619" s="427"/>
      <c r="Y619" s="427"/>
      <c r="Z619" s="427"/>
      <c r="AA619" s="427"/>
      <c r="AB619" s="427"/>
      <c r="AC619" s="427"/>
      <c r="AD619" s="427"/>
      <c r="AE619" s="427"/>
      <c r="AF619" s="427"/>
      <c r="AG619" s="427"/>
      <c r="AH619" s="427"/>
      <c r="AI619" s="428"/>
      <c r="AJ619" s="428"/>
      <c r="AK619" s="428"/>
      <c r="AL619" s="428"/>
      <c r="AM619" s="428"/>
      <c r="AN619" s="428"/>
      <c r="AO619" s="428"/>
      <c r="AP619" s="428"/>
      <c r="AQ619" s="419"/>
      <c r="AR619" s="419"/>
      <c r="AS619" s="419"/>
      <c r="AT619" s="419"/>
      <c r="AU619" s="419"/>
      <c r="AV619" s="419"/>
      <c r="AW619" s="419"/>
      <c r="AX619" s="419"/>
      <c r="AY619" s="419"/>
      <c r="AZ619" s="419"/>
      <c r="BA619" s="419"/>
      <c r="BB619" s="419"/>
      <c r="BC619" s="419"/>
      <c r="BD619" s="419"/>
      <c r="BE619" s="419"/>
      <c r="BF619" s="419"/>
      <c r="BG619" s="419"/>
      <c r="BH619" s="419"/>
      <c r="BI619" s="419"/>
      <c r="BJ619" s="419"/>
      <c r="BK619" s="419"/>
      <c r="BL619" s="419"/>
      <c r="BM619" s="419"/>
      <c r="BN619" s="419"/>
      <c r="BO619" s="419"/>
      <c r="BP619" s="419"/>
      <c r="BQ619" s="419"/>
      <c r="BR619" s="419"/>
      <c r="BS619" s="419"/>
      <c r="BT619" s="419"/>
      <c r="BU619" s="419"/>
      <c r="BV619" s="419"/>
      <c r="BW619" s="419"/>
      <c r="BX619" s="419"/>
      <c r="BY619" s="419"/>
      <c r="BZ619" s="419"/>
      <c r="CA619" s="419"/>
      <c r="CB619" s="419"/>
      <c r="CC619" s="419"/>
      <c r="CD619" s="419"/>
      <c r="CE619" s="419"/>
      <c r="CF619" s="419"/>
      <c r="CG619" s="419"/>
      <c r="CH619" s="419"/>
      <c r="CI619" s="419"/>
      <c r="CJ619" s="419"/>
      <c r="CK619" s="419"/>
      <c r="CL619" s="419"/>
      <c r="CM619" s="419"/>
      <c r="CN619" s="419"/>
      <c r="CO619" s="419"/>
      <c r="CP619" s="419"/>
      <c r="CQ619" s="419"/>
      <c r="CR619" s="419"/>
      <c r="CS619" s="419"/>
    </row>
    <row r="620" spans="1:97">
      <c r="A620" s="419"/>
      <c r="B620" s="419"/>
      <c r="C620" s="419"/>
      <c r="D620" s="419"/>
      <c r="E620" s="419"/>
      <c r="F620" s="419"/>
      <c r="G620" s="419"/>
      <c r="H620" s="419"/>
      <c r="I620" s="419"/>
      <c r="J620" s="419"/>
      <c r="K620" s="419"/>
      <c r="L620" s="419"/>
      <c r="M620" s="419"/>
      <c r="N620" s="426"/>
      <c r="O620" s="426"/>
      <c r="P620" s="426"/>
      <c r="Q620" s="426"/>
      <c r="R620" s="426"/>
      <c r="S620" s="426"/>
      <c r="T620" s="426"/>
      <c r="U620" s="419"/>
      <c r="V620" s="419"/>
      <c r="W620" s="419"/>
      <c r="X620" s="427"/>
      <c r="Y620" s="427"/>
      <c r="Z620" s="427"/>
      <c r="AA620" s="427"/>
      <c r="AB620" s="427"/>
      <c r="AC620" s="427"/>
      <c r="AD620" s="427"/>
      <c r="AE620" s="427"/>
      <c r="AF620" s="427"/>
      <c r="AG620" s="427"/>
      <c r="AH620" s="427"/>
      <c r="AI620" s="428"/>
      <c r="AJ620" s="428"/>
      <c r="AK620" s="428"/>
      <c r="AL620" s="428"/>
      <c r="AM620" s="428"/>
      <c r="AN620" s="428"/>
      <c r="AO620" s="428"/>
      <c r="AP620" s="428"/>
      <c r="AQ620" s="419"/>
      <c r="AR620" s="419"/>
      <c r="AS620" s="419"/>
      <c r="AT620" s="419"/>
      <c r="AU620" s="419"/>
      <c r="AV620" s="419"/>
      <c r="AW620" s="419"/>
      <c r="AX620" s="419"/>
      <c r="AY620" s="419"/>
      <c r="AZ620" s="419"/>
      <c r="BA620" s="419"/>
      <c r="BB620" s="419"/>
      <c r="BC620" s="419"/>
      <c r="BD620" s="419"/>
      <c r="BE620" s="419"/>
      <c r="BF620" s="419"/>
      <c r="BG620" s="419"/>
      <c r="BH620" s="419"/>
      <c r="BI620" s="419"/>
      <c r="BJ620" s="419"/>
      <c r="BK620" s="419"/>
      <c r="BL620" s="419"/>
      <c r="BM620" s="419"/>
      <c r="BN620" s="419"/>
      <c r="BO620" s="419"/>
      <c r="BP620" s="419"/>
      <c r="BQ620" s="419"/>
      <c r="BR620" s="419"/>
      <c r="BS620" s="419"/>
      <c r="BT620" s="419"/>
      <c r="BU620" s="419"/>
      <c r="BV620" s="419"/>
      <c r="BW620" s="419"/>
      <c r="BX620" s="419"/>
      <c r="BY620" s="419"/>
      <c r="BZ620" s="419"/>
      <c r="CA620" s="419"/>
      <c r="CB620" s="419"/>
      <c r="CC620" s="419"/>
      <c r="CD620" s="419"/>
      <c r="CE620" s="419"/>
      <c r="CF620" s="419"/>
      <c r="CG620" s="419"/>
      <c r="CH620" s="419"/>
      <c r="CI620" s="419"/>
      <c r="CJ620" s="419"/>
      <c r="CK620" s="419"/>
      <c r="CL620" s="419"/>
      <c r="CM620" s="419"/>
      <c r="CN620" s="419"/>
      <c r="CO620" s="419"/>
      <c r="CP620" s="419"/>
      <c r="CQ620" s="419"/>
      <c r="CR620" s="419"/>
      <c r="CS620" s="419"/>
    </row>
    <row r="621" spans="1:97">
      <c r="A621" s="419"/>
      <c r="B621" s="419"/>
      <c r="C621" s="419"/>
      <c r="D621" s="419"/>
      <c r="E621" s="419"/>
      <c r="F621" s="419"/>
      <c r="G621" s="419"/>
      <c r="H621" s="419"/>
      <c r="I621" s="419"/>
      <c r="J621" s="419"/>
      <c r="K621" s="419"/>
      <c r="L621" s="419"/>
      <c r="M621" s="419"/>
      <c r="N621" s="426"/>
      <c r="O621" s="426"/>
      <c r="P621" s="426"/>
      <c r="Q621" s="426"/>
      <c r="R621" s="426"/>
      <c r="S621" s="426"/>
      <c r="T621" s="426"/>
      <c r="U621" s="419"/>
      <c r="V621" s="419"/>
      <c r="W621" s="419"/>
      <c r="X621" s="427"/>
      <c r="Y621" s="427"/>
      <c r="Z621" s="427"/>
      <c r="AA621" s="427"/>
      <c r="AB621" s="427"/>
      <c r="AC621" s="427"/>
      <c r="AD621" s="427"/>
      <c r="AE621" s="427"/>
      <c r="AF621" s="427"/>
      <c r="AG621" s="427"/>
      <c r="AH621" s="427"/>
      <c r="AI621" s="428"/>
      <c r="AJ621" s="428"/>
      <c r="AK621" s="428"/>
      <c r="AL621" s="428"/>
      <c r="AM621" s="428"/>
      <c r="AN621" s="428"/>
      <c r="AO621" s="428"/>
      <c r="AP621" s="428"/>
      <c r="AQ621" s="419"/>
      <c r="AR621" s="419"/>
      <c r="AS621" s="419"/>
      <c r="AT621" s="419"/>
      <c r="AU621" s="419"/>
      <c r="AV621" s="419"/>
      <c r="AW621" s="419"/>
      <c r="AX621" s="419"/>
      <c r="AY621" s="419"/>
      <c r="AZ621" s="419"/>
      <c r="BA621" s="419"/>
      <c r="BB621" s="419"/>
      <c r="BC621" s="419"/>
      <c r="BD621" s="419"/>
      <c r="BE621" s="419"/>
      <c r="BF621" s="419"/>
      <c r="BG621" s="419"/>
      <c r="BH621" s="419"/>
      <c r="BI621" s="419"/>
      <c r="BJ621" s="419"/>
      <c r="BK621" s="419"/>
      <c r="BL621" s="419"/>
      <c r="BM621" s="419"/>
      <c r="BN621" s="419"/>
      <c r="BO621" s="419"/>
      <c r="BP621" s="419"/>
      <c r="BQ621" s="419"/>
      <c r="BR621" s="419"/>
      <c r="BS621" s="419"/>
      <c r="BT621" s="419"/>
      <c r="BU621" s="419"/>
      <c r="BV621" s="419"/>
      <c r="BW621" s="419"/>
      <c r="BX621" s="419"/>
      <c r="BY621" s="419"/>
      <c r="BZ621" s="419"/>
      <c r="CA621" s="419"/>
      <c r="CB621" s="419"/>
      <c r="CC621" s="419"/>
      <c r="CD621" s="419"/>
      <c r="CE621" s="419"/>
      <c r="CF621" s="419"/>
      <c r="CG621" s="419"/>
      <c r="CH621" s="419"/>
      <c r="CI621" s="419"/>
      <c r="CJ621" s="419"/>
      <c r="CK621" s="419"/>
      <c r="CL621" s="419"/>
      <c r="CM621" s="419"/>
      <c r="CN621" s="419"/>
      <c r="CO621" s="419"/>
      <c r="CP621" s="419"/>
      <c r="CQ621" s="419"/>
      <c r="CR621" s="419"/>
      <c r="CS621" s="419"/>
    </row>
    <row r="622" spans="1:97">
      <c r="A622" s="419"/>
      <c r="B622" s="419"/>
      <c r="C622" s="419"/>
      <c r="D622" s="419"/>
      <c r="E622" s="419"/>
      <c r="F622" s="419"/>
      <c r="G622" s="419"/>
      <c r="H622" s="419"/>
      <c r="I622" s="419"/>
      <c r="J622" s="419"/>
      <c r="K622" s="419"/>
      <c r="L622" s="419"/>
      <c r="M622" s="419"/>
      <c r="N622" s="426"/>
      <c r="O622" s="426"/>
      <c r="P622" s="426"/>
      <c r="Q622" s="426"/>
      <c r="R622" s="426"/>
      <c r="S622" s="426"/>
      <c r="T622" s="426"/>
      <c r="U622" s="419"/>
      <c r="V622" s="419"/>
      <c r="W622" s="419"/>
      <c r="X622" s="427"/>
      <c r="Y622" s="427"/>
      <c r="Z622" s="427"/>
      <c r="AA622" s="427"/>
      <c r="AB622" s="427"/>
      <c r="AC622" s="427"/>
      <c r="AD622" s="427"/>
      <c r="AE622" s="427"/>
      <c r="AF622" s="427"/>
      <c r="AG622" s="427"/>
      <c r="AH622" s="427"/>
      <c r="AI622" s="428"/>
      <c r="AJ622" s="428"/>
      <c r="AK622" s="428"/>
      <c r="AL622" s="428"/>
      <c r="AM622" s="428"/>
      <c r="AN622" s="428"/>
      <c r="AO622" s="428"/>
      <c r="AP622" s="428"/>
      <c r="AQ622" s="419"/>
      <c r="AR622" s="419"/>
      <c r="AS622" s="419"/>
      <c r="AT622" s="419"/>
      <c r="AU622" s="419"/>
      <c r="AV622" s="419"/>
      <c r="AW622" s="419"/>
      <c r="AX622" s="419"/>
      <c r="AY622" s="419"/>
      <c r="AZ622" s="419"/>
      <c r="BA622" s="419"/>
      <c r="BB622" s="419"/>
      <c r="BC622" s="419"/>
      <c r="BD622" s="419"/>
      <c r="BE622" s="419"/>
      <c r="BF622" s="419"/>
      <c r="BG622" s="419"/>
      <c r="BH622" s="419"/>
      <c r="BI622" s="419"/>
      <c r="BJ622" s="419"/>
      <c r="BK622" s="419"/>
      <c r="BL622" s="419"/>
      <c r="BM622" s="419"/>
      <c r="BN622" s="419"/>
      <c r="BO622" s="419"/>
      <c r="BP622" s="419"/>
      <c r="BQ622" s="419"/>
      <c r="BR622" s="419"/>
      <c r="BS622" s="419"/>
      <c r="BT622" s="419"/>
      <c r="BU622" s="419"/>
      <c r="BV622" s="419"/>
      <c r="BW622" s="419"/>
      <c r="BX622" s="419"/>
      <c r="BY622" s="419"/>
      <c r="BZ622" s="419"/>
      <c r="CA622" s="419"/>
      <c r="CB622" s="419"/>
      <c r="CC622" s="419"/>
      <c r="CD622" s="419"/>
      <c r="CE622" s="419"/>
      <c r="CF622" s="419"/>
      <c r="CG622" s="419"/>
      <c r="CH622" s="419"/>
      <c r="CI622" s="419"/>
      <c r="CJ622" s="419"/>
      <c r="CK622" s="419"/>
      <c r="CL622" s="419"/>
      <c r="CM622" s="419"/>
      <c r="CN622" s="419"/>
      <c r="CO622" s="419"/>
      <c r="CP622" s="419"/>
      <c r="CQ622" s="419"/>
      <c r="CR622" s="419"/>
      <c r="CS622" s="419"/>
    </row>
    <row r="623" spans="1:97">
      <c r="A623" s="419"/>
      <c r="B623" s="419"/>
      <c r="C623" s="419"/>
      <c r="D623" s="419"/>
      <c r="E623" s="419"/>
      <c r="F623" s="419"/>
      <c r="G623" s="419"/>
      <c r="H623" s="419"/>
      <c r="I623" s="419"/>
      <c r="J623" s="419"/>
      <c r="K623" s="419"/>
      <c r="L623" s="419"/>
      <c r="M623" s="419"/>
      <c r="N623" s="426"/>
      <c r="O623" s="426"/>
      <c r="P623" s="426"/>
      <c r="Q623" s="426"/>
      <c r="R623" s="426"/>
      <c r="S623" s="426"/>
      <c r="T623" s="426"/>
      <c r="U623" s="419"/>
      <c r="V623" s="419"/>
      <c r="W623" s="419"/>
      <c r="X623" s="427"/>
      <c r="Y623" s="427"/>
      <c r="Z623" s="427"/>
      <c r="AA623" s="427"/>
      <c r="AB623" s="427"/>
      <c r="AC623" s="427"/>
      <c r="AD623" s="427"/>
      <c r="AE623" s="427"/>
      <c r="AF623" s="427"/>
      <c r="AG623" s="427"/>
      <c r="AH623" s="427"/>
      <c r="AI623" s="428"/>
      <c r="AJ623" s="428"/>
      <c r="AK623" s="428"/>
      <c r="AL623" s="428"/>
      <c r="AM623" s="428"/>
      <c r="AN623" s="428"/>
      <c r="AO623" s="428"/>
      <c r="AP623" s="428"/>
      <c r="AQ623" s="419"/>
      <c r="AR623" s="419"/>
      <c r="AS623" s="419"/>
      <c r="AT623" s="419"/>
      <c r="AU623" s="419"/>
      <c r="AV623" s="419"/>
      <c r="AW623" s="419"/>
      <c r="AX623" s="419"/>
      <c r="AY623" s="419"/>
      <c r="AZ623" s="419"/>
      <c r="BA623" s="419"/>
      <c r="BB623" s="419"/>
      <c r="BC623" s="419"/>
      <c r="BD623" s="419"/>
      <c r="BE623" s="419"/>
      <c r="BF623" s="419"/>
      <c r="BG623" s="419"/>
      <c r="BH623" s="419"/>
      <c r="BI623" s="419"/>
      <c r="BJ623" s="419"/>
      <c r="BK623" s="419"/>
      <c r="BL623" s="419"/>
      <c r="BM623" s="419"/>
      <c r="BN623" s="419"/>
      <c r="BO623" s="419"/>
      <c r="BP623" s="419"/>
      <c r="BQ623" s="419"/>
      <c r="BR623" s="419"/>
      <c r="BS623" s="419"/>
      <c r="BT623" s="419"/>
      <c r="BU623" s="419"/>
      <c r="BV623" s="419"/>
      <c r="BW623" s="419"/>
      <c r="BX623" s="419"/>
      <c r="BY623" s="419"/>
      <c r="BZ623" s="419"/>
      <c r="CA623" s="419"/>
      <c r="CB623" s="419"/>
      <c r="CC623" s="419"/>
      <c r="CD623" s="419"/>
      <c r="CE623" s="419"/>
      <c r="CF623" s="419"/>
      <c r="CG623" s="419"/>
      <c r="CH623" s="419"/>
      <c r="CI623" s="419"/>
      <c r="CJ623" s="419"/>
      <c r="CK623" s="419"/>
      <c r="CL623" s="419"/>
      <c r="CM623" s="419"/>
      <c r="CN623" s="419"/>
      <c r="CO623" s="419"/>
      <c r="CP623" s="419"/>
      <c r="CQ623" s="419"/>
      <c r="CR623" s="419"/>
      <c r="CS623" s="419"/>
    </row>
    <row r="624" spans="1:97">
      <c r="A624" s="419"/>
      <c r="B624" s="419"/>
      <c r="C624" s="419"/>
      <c r="D624" s="419"/>
      <c r="E624" s="419"/>
      <c r="F624" s="419"/>
      <c r="G624" s="419"/>
      <c r="H624" s="419"/>
      <c r="I624" s="419"/>
      <c r="J624" s="419"/>
      <c r="K624" s="419"/>
      <c r="L624" s="419"/>
      <c r="M624" s="419"/>
      <c r="N624" s="426"/>
      <c r="O624" s="426"/>
      <c r="P624" s="426"/>
      <c r="Q624" s="426"/>
      <c r="R624" s="426"/>
      <c r="S624" s="426"/>
      <c r="T624" s="426"/>
      <c r="U624" s="419"/>
      <c r="V624" s="419"/>
      <c r="W624" s="419"/>
      <c r="X624" s="427"/>
      <c r="Y624" s="427"/>
      <c r="Z624" s="427"/>
      <c r="AA624" s="427"/>
      <c r="AB624" s="427"/>
      <c r="AC624" s="427"/>
      <c r="AD624" s="427"/>
      <c r="AE624" s="427"/>
      <c r="AF624" s="427"/>
      <c r="AG624" s="427"/>
      <c r="AH624" s="427"/>
      <c r="AI624" s="428"/>
      <c r="AJ624" s="428"/>
      <c r="AK624" s="428"/>
      <c r="AL624" s="428"/>
      <c r="AM624" s="428"/>
      <c r="AN624" s="428"/>
      <c r="AO624" s="428"/>
      <c r="AP624" s="428"/>
      <c r="AQ624" s="419"/>
      <c r="AR624" s="419"/>
      <c r="AS624" s="419"/>
      <c r="AT624" s="419"/>
      <c r="AU624" s="419"/>
      <c r="AV624" s="419"/>
      <c r="AW624" s="419"/>
      <c r="AX624" s="419"/>
      <c r="AY624" s="419"/>
      <c r="AZ624" s="419"/>
      <c r="BA624" s="419"/>
      <c r="BB624" s="419"/>
      <c r="BC624" s="419"/>
      <c r="BD624" s="419"/>
      <c r="BE624" s="419"/>
      <c r="BF624" s="419"/>
      <c r="BG624" s="419"/>
      <c r="BH624" s="419"/>
      <c r="BI624" s="419"/>
      <c r="BJ624" s="419"/>
      <c r="BK624" s="419"/>
      <c r="BL624" s="419"/>
      <c r="BM624" s="419"/>
      <c r="BN624" s="419"/>
      <c r="BO624" s="419"/>
      <c r="BP624" s="419"/>
      <c r="BQ624" s="419"/>
      <c r="BR624" s="419"/>
      <c r="BS624" s="419"/>
      <c r="BT624" s="419"/>
      <c r="BU624" s="419"/>
      <c r="BV624" s="419"/>
      <c r="BW624" s="419"/>
      <c r="BX624" s="419"/>
      <c r="BY624" s="419"/>
      <c r="BZ624" s="419"/>
      <c r="CA624" s="419"/>
      <c r="CB624" s="419"/>
      <c r="CC624" s="419"/>
      <c r="CD624" s="419"/>
      <c r="CE624" s="419"/>
      <c r="CF624" s="419"/>
      <c r="CG624" s="419"/>
      <c r="CH624" s="419"/>
      <c r="CI624" s="419"/>
      <c r="CJ624" s="419"/>
      <c r="CK624" s="419"/>
      <c r="CL624" s="419"/>
      <c r="CM624" s="419"/>
      <c r="CN624" s="419"/>
      <c r="CO624" s="419"/>
      <c r="CP624" s="419"/>
      <c r="CQ624" s="419"/>
      <c r="CR624" s="419"/>
      <c r="CS624" s="419"/>
    </row>
    <row r="625" spans="1:97">
      <c r="A625" s="419"/>
      <c r="B625" s="419"/>
      <c r="C625" s="419"/>
      <c r="D625" s="419"/>
      <c r="E625" s="419"/>
      <c r="F625" s="419"/>
      <c r="G625" s="419"/>
      <c r="H625" s="419"/>
      <c r="I625" s="419"/>
      <c r="J625" s="419"/>
      <c r="K625" s="419"/>
      <c r="L625" s="419"/>
      <c r="M625" s="419"/>
      <c r="N625" s="426"/>
      <c r="O625" s="426"/>
      <c r="P625" s="426"/>
      <c r="Q625" s="426"/>
      <c r="R625" s="426"/>
      <c r="S625" s="426"/>
      <c r="T625" s="426"/>
      <c r="U625" s="419"/>
      <c r="V625" s="419"/>
      <c r="W625" s="419"/>
      <c r="X625" s="427"/>
      <c r="Y625" s="427"/>
      <c r="Z625" s="427"/>
      <c r="AA625" s="427"/>
      <c r="AB625" s="427"/>
      <c r="AC625" s="427"/>
      <c r="AD625" s="427"/>
      <c r="AE625" s="427"/>
      <c r="AF625" s="427"/>
      <c r="AG625" s="427"/>
      <c r="AH625" s="427"/>
      <c r="AI625" s="428"/>
      <c r="AJ625" s="428"/>
      <c r="AK625" s="428"/>
      <c r="AL625" s="428"/>
      <c r="AM625" s="428"/>
      <c r="AN625" s="428"/>
      <c r="AO625" s="428"/>
      <c r="AP625" s="428"/>
      <c r="AQ625" s="419"/>
      <c r="AR625" s="419"/>
      <c r="AS625" s="419"/>
      <c r="AT625" s="419"/>
      <c r="AU625" s="419"/>
      <c r="AV625" s="419"/>
      <c r="AW625" s="419"/>
      <c r="AX625" s="419"/>
      <c r="AY625" s="419"/>
      <c r="AZ625" s="419"/>
      <c r="BA625" s="419"/>
      <c r="BB625" s="419"/>
      <c r="BC625" s="419"/>
      <c r="BD625" s="419"/>
      <c r="BE625" s="419"/>
      <c r="BF625" s="419"/>
      <c r="BG625" s="419"/>
      <c r="BH625" s="419"/>
      <c r="BI625" s="419"/>
      <c r="BJ625" s="419"/>
      <c r="BK625" s="419"/>
      <c r="BL625" s="419"/>
      <c r="BM625" s="419"/>
      <c r="BN625" s="419"/>
      <c r="BO625" s="419"/>
      <c r="BP625" s="419"/>
      <c r="BQ625" s="419"/>
      <c r="BR625" s="419"/>
      <c r="BS625" s="419"/>
      <c r="BT625" s="419"/>
      <c r="BU625" s="419"/>
      <c r="BV625" s="419"/>
      <c r="BW625" s="419"/>
      <c r="BX625" s="419"/>
      <c r="BY625" s="419"/>
      <c r="BZ625" s="419"/>
      <c r="CA625" s="419"/>
      <c r="CB625" s="419"/>
      <c r="CC625" s="419"/>
      <c r="CD625" s="419"/>
      <c r="CE625" s="419"/>
      <c r="CF625" s="419"/>
      <c r="CG625" s="419"/>
      <c r="CH625" s="419"/>
      <c r="CI625" s="419"/>
      <c r="CJ625" s="419"/>
      <c r="CK625" s="419"/>
      <c r="CL625" s="419"/>
      <c r="CM625" s="419"/>
      <c r="CN625" s="419"/>
      <c r="CO625" s="419"/>
      <c r="CP625" s="419"/>
      <c r="CQ625" s="419"/>
      <c r="CR625" s="419"/>
      <c r="CS625" s="419"/>
    </row>
    <row r="626" spans="1:97">
      <c r="A626" s="419"/>
      <c r="B626" s="419"/>
      <c r="C626" s="419"/>
      <c r="D626" s="419"/>
      <c r="E626" s="419"/>
      <c r="F626" s="419"/>
      <c r="G626" s="419"/>
      <c r="H626" s="419"/>
      <c r="I626" s="419"/>
      <c r="J626" s="419"/>
      <c r="K626" s="419"/>
      <c r="L626" s="419"/>
      <c r="M626" s="419"/>
      <c r="N626" s="426"/>
      <c r="O626" s="426"/>
      <c r="P626" s="426"/>
      <c r="Q626" s="426"/>
      <c r="R626" s="426"/>
      <c r="S626" s="426"/>
      <c r="T626" s="426"/>
      <c r="U626" s="419"/>
      <c r="V626" s="419"/>
      <c r="W626" s="419"/>
      <c r="X626" s="427"/>
      <c r="Y626" s="427"/>
      <c r="Z626" s="427"/>
      <c r="AA626" s="427"/>
      <c r="AB626" s="427"/>
      <c r="AC626" s="427"/>
      <c r="AD626" s="427"/>
      <c r="AE626" s="427"/>
      <c r="AF626" s="427"/>
      <c r="AG626" s="427"/>
      <c r="AH626" s="427"/>
      <c r="AI626" s="428"/>
      <c r="AJ626" s="428"/>
      <c r="AK626" s="428"/>
      <c r="AL626" s="428"/>
      <c r="AM626" s="428"/>
      <c r="AN626" s="428"/>
      <c r="AO626" s="428"/>
      <c r="AP626" s="428"/>
      <c r="AQ626" s="419"/>
      <c r="AR626" s="419"/>
      <c r="AS626" s="419"/>
      <c r="AT626" s="419"/>
      <c r="AU626" s="419"/>
      <c r="AV626" s="419"/>
      <c r="AW626" s="419"/>
      <c r="AX626" s="419"/>
      <c r="AY626" s="419"/>
      <c r="AZ626" s="419"/>
      <c r="BA626" s="419"/>
      <c r="BB626" s="419"/>
      <c r="BC626" s="419"/>
      <c r="BD626" s="419"/>
      <c r="BE626" s="419"/>
      <c r="BF626" s="419"/>
      <c r="BG626" s="419"/>
      <c r="BH626" s="419"/>
      <c r="BI626" s="419"/>
      <c r="BJ626" s="419"/>
      <c r="BK626" s="419"/>
      <c r="BL626" s="419"/>
      <c r="BM626" s="419"/>
      <c r="BN626" s="419"/>
      <c r="BO626" s="419"/>
      <c r="BP626" s="419"/>
      <c r="BQ626" s="419"/>
      <c r="BR626" s="419"/>
      <c r="BS626" s="419"/>
      <c r="BT626" s="419"/>
      <c r="BU626" s="419"/>
      <c r="BV626" s="419"/>
      <c r="BW626" s="419"/>
      <c r="BX626" s="419"/>
      <c r="BY626" s="419"/>
      <c r="BZ626" s="419"/>
      <c r="CA626" s="419"/>
      <c r="CB626" s="419"/>
      <c r="CC626" s="419"/>
      <c r="CD626" s="419"/>
      <c r="CE626" s="419"/>
      <c r="CF626" s="419"/>
      <c r="CG626" s="419"/>
      <c r="CH626" s="419"/>
      <c r="CI626" s="419"/>
      <c r="CJ626" s="419"/>
      <c r="CK626" s="419"/>
      <c r="CL626" s="419"/>
      <c r="CM626" s="419"/>
      <c r="CN626" s="419"/>
      <c r="CO626" s="419"/>
      <c r="CP626" s="419"/>
      <c r="CQ626" s="419"/>
      <c r="CR626" s="419"/>
      <c r="CS626" s="419"/>
    </row>
    <row r="627" spans="1:97">
      <c r="A627" s="419"/>
      <c r="B627" s="419"/>
      <c r="C627" s="419"/>
      <c r="D627" s="419"/>
      <c r="E627" s="419"/>
      <c r="F627" s="419"/>
      <c r="G627" s="419"/>
      <c r="H627" s="419"/>
      <c r="I627" s="419"/>
      <c r="J627" s="419"/>
      <c r="K627" s="419"/>
      <c r="L627" s="419"/>
      <c r="M627" s="419"/>
      <c r="N627" s="426"/>
      <c r="O627" s="426"/>
      <c r="P627" s="426"/>
      <c r="Q627" s="426"/>
      <c r="R627" s="426"/>
      <c r="S627" s="426"/>
      <c r="T627" s="426"/>
      <c r="U627" s="419"/>
      <c r="V627" s="419"/>
      <c r="W627" s="419"/>
      <c r="X627" s="427"/>
      <c r="Y627" s="427"/>
      <c r="Z627" s="427"/>
      <c r="AA627" s="427"/>
      <c r="AB627" s="427"/>
      <c r="AC627" s="427"/>
      <c r="AD627" s="427"/>
      <c r="AE627" s="427"/>
      <c r="AF627" s="427"/>
      <c r="AG627" s="427"/>
      <c r="AH627" s="427"/>
      <c r="AI627" s="428"/>
      <c r="AJ627" s="428"/>
      <c r="AK627" s="428"/>
      <c r="AL627" s="428"/>
      <c r="AM627" s="428"/>
      <c r="AN627" s="428"/>
      <c r="AO627" s="428"/>
      <c r="AP627" s="428"/>
      <c r="AQ627" s="419"/>
      <c r="AR627" s="419"/>
      <c r="AS627" s="419"/>
      <c r="AT627" s="419"/>
      <c r="AU627" s="419"/>
      <c r="AV627" s="419"/>
      <c r="AW627" s="419"/>
      <c r="AX627" s="419"/>
      <c r="AY627" s="419"/>
      <c r="AZ627" s="419"/>
      <c r="BA627" s="419"/>
      <c r="BB627" s="419"/>
      <c r="BC627" s="419"/>
      <c r="BD627" s="419"/>
      <c r="BE627" s="419"/>
      <c r="BF627" s="419"/>
      <c r="BG627" s="419"/>
      <c r="BH627" s="419"/>
      <c r="BI627" s="419"/>
      <c r="BJ627" s="419"/>
      <c r="BK627" s="419"/>
      <c r="BL627" s="419"/>
      <c r="BM627" s="419"/>
      <c r="BN627" s="419"/>
      <c r="BO627" s="419"/>
      <c r="BP627" s="419"/>
      <c r="BQ627" s="419"/>
      <c r="BR627" s="419"/>
      <c r="BS627" s="419"/>
      <c r="BT627" s="419"/>
      <c r="BU627" s="419"/>
      <c r="BV627" s="419"/>
      <c r="BW627" s="419"/>
      <c r="BX627" s="419"/>
      <c r="BY627" s="419"/>
      <c r="BZ627" s="419"/>
      <c r="CA627" s="419"/>
      <c r="CB627" s="419"/>
      <c r="CC627" s="419"/>
      <c r="CD627" s="419"/>
      <c r="CE627" s="419"/>
      <c r="CF627" s="419"/>
      <c r="CG627" s="419"/>
      <c r="CH627" s="419"/>
      <c r="CI627" s="419"/>
      <c r="CJ627" s="419"/>
      <c r="CK627" s="419"/>
      <c r="CL627" s="419"/>
      <c r="CM627" s="419"/>
      <c r="CN627" s="419"/>
      <c r="CO627" s="419"/>
      <c r="CP627" s="419"/>
      <c r="CQ627" s="419"/>
      <c r="CR627" s="419"/>
      <c r="CS627" s="419"/>
    </row>
    <row r="628" spans="1:97">
      <c r="A628" s="419"/>
      <c r="B628" s="419"/>
      <c r="C628" s="419"/>
      <c r="D628" s="419"/>
      <c r="E628" s="419"/>
      <c r="F628" s="419"/>
      <c r="G628" s="419"/>
      <c r="H628" s="419"/>
      <c r="I628" s="419"/>
      <c r="J628" s="419"/>
      <c r="K628" s="419"/>
      <c r="L628" s="419"/>
      <c r="M628" s="419"/>
      <c r="N628" s="426"/>
      <c r="O628" s="426"/>
      <c r="P628" s="426"/>
      <c r="Q628" s="426"/>
      <c r="R628" s="426"/>
      <c r="S628" s="426"/>
      <c r="T628" s="426"/>
      <c r="U628" s="419"/>
      <c r="V628" s="419"/>
      <c r="W628" s="419"/>
      <c r="X628" s="427"/>
      <c r="Y628" s="427"/>
      <c r="Z628" s="427"/>
      <c r="AA628" s="427"/>
      <c r="AB628" s="427"/>
      <c r="AC628" s="427"/>
      <c r="AD628" s="427"/>
      <c r="AE628" s="427"/>
      <c r="AF628" s="427"/>
      <c r="AG628" s="427"/>
      <c r="AH628" s="427"/>
      <c r="AI628" s="428"/>
      <c r="AJ628" s="428"/>
      <c r="AK628" s="428"/>
      <c r="AL628" s="428"/>
      <c r="AM628" s="428"/>
      <c r="AN628" s="428"/>
      <c r="AO628" s="428"/>
      <c r="AP628" s="428"/>
      <c r="AQ628" s="419"/>
      <c r="AR628" s="419"/>
      <c r="AS628" s="419"/>
      <c r="AT628" s="419"/>
      <c r="AU628" s="419"/>
      <c r="AV628" s="419"/>
      <c r="AW628" s="419"/>
      <c r="AX628" s="419"/>
      <c r="AY628" s="419"/>
      <c r="AZ628" s="419"/>
      <c r="BA628" s="419"/>
      <c r="BB628" s="419"/>
      <c r="BC628" s="419"/>
      <c r="BD628" s="419"/>
      <c r="BE628" s="419"/>
      <c r="BF628" s="419"/>
      <c r="BG628" s="419"/>
      <c r="BH628" s="419"/>
      <c r="BI628" s="419"/>
      <c r="BJ628" s="419"/>
      <c r="BK628" s="419"/>
      <c r="BL628" s="419"/>
      <c r="BM628" s="419"/>
      <c r="BN628" s="419"/>
      <c r="BO628" s="419"/>
      <c r="BP628" s="419"/>
      <c r="BQ628" s="419"/>
      <c r="BR628" s="419"/>
      <c r="BS628" s="419"/>
      <c r="BT628" s="419"/>
      <c r="BU628" s="419"/>
      <c r="BV628" s="419"/>
      <c r="BW628" s="419"/>
      <c r="BX628" s="419"/>
      <c r="BY628" s="419"/>
      <c r="BZ628" s="419"/>
      <c r="CA628" s="419"/>
      <c r="CB628" s="419"/>
      <c r="CC628" s="419"/>
      <c r="CD628" s="419"/>
      <c r="CE628" s="419"/>
      <c r="CF628" s="419"/>
      <c r="CG628" s="419"/>
      <c r="CH628" s="419"/>
      <c r="CI628" s="419"/>
      <c r="CJ628" s="419"/>
      <c r="CK628" s="419"/>
      <c r="CL628" s="419"/>
      <c r="CM628" s="419"/>
      <c r="CN628" s="419"/>
      <c r="CO628" s="419"/>
      <c r="CP628" s="419"/>
      <c r="CQ628" s="419"/>
      <c r="CR628" s="419"/>
      <c r="CS628" s="419"/>
    </row>
    <row r="629" spans="1:97">
      <c r="A629" s="419"/>
      <c r="B629" s="419"/>
      <c r="C629" s="419"/>
      <c r="D629" s="419"/>
      <c r="E629" s="419"/>
      <c r="F629" s="419"/>
      <c r="G629" s="419"/>
      <c r="H629" s="419"/>
      <c r="I629" s="419"/>
      <c r="J629" s="419"/>
      <c r="K629" s="419"/>
      <c r="L629" s="419"/>
      <c r="M629" s="419"/>
      <c r="N629" s="426"/>
      <c r="O629" s="426"/>
      <c r="P629" s="426"/>
      <c r="Q629" s="426"/>
      <c r="R629" s="426"/>
      <c r="S629" s="426"/>
      <c r="T629" s="426"/>
      <c r="U629" s="419"/>
      <c r="V629" s="419"/>
      <c r="W629" s="419"/>
      <c r="X629" s="427"/>
      <c r="Y629" s="427"/>
      <c r="Z629" s="427"/>
      <c r="AA629" s="427"/>
      <c r="AB629" s="427"/>
      <c r="AC629" s="427"/>
      <c r="AD629" s="427"/>
      <c r="AE629" s="427"/>
      <c r="AF629" s="427"/>
      <c r="AG629" s="427"/>
      <c r="AH629" s="427"/>
      <c r="AI629" s="428"/>
      <c r="AJ629" s="428"/>
      <c r="AK629" s="428"/>
      <c r="AL629" s="428"/>
      <c r="AM629" s="428"/>
      <c r="AN629" s="428"/>
      <c r="AO629" s="428"/>
      <c r="AP629" s="428"/>
      <c r="AQ629" s="419"/>
      <c r="AR629" s="419"/>
      <c r="AS629" s="419"/>
      <c r="AT629" s="419"/>
      <c r="AU629" s="419"/>
      <c r="AV629" s="419"/>
      <c r="AW629" s="419"/>
      <c r="AX629" s="419"/>
      <c r="AY629" s="419"/>
      <c r="AZ629" s="419"/>
      <c r="BA629" s="419"/>
      <c r="BB629" s="419"/>
      <c r="BC629" s="419"/>
      <c r="BD629" s="419"/>
      <c r="BE629" s="419"/>
      <c r="BF629" s="419"/>
      <c r="BG629" s="419"/>
      <c r="BH629" s="419"/>
      <c r="BI629" s="419"/>
      <c r="BJ629" s="419"/>
      <c r="BK629" s="419"/>
      <c r="BL629" s="419"/>
      <c r="BM629" s="419"/>
      <c r="BN629" s="419"/>
      <c r="BO629" s="419"/>
      <c r="BP629" s="419"/>
      <c r="BQ629" s="419"/>
      <c r="BR629" s="419"/>
      <c r="BS629" s="419"/>
      <c r="BT629" s="419"/>
      <c r="BU629" s="419"/>
      <c r="BV629" s="419"/>
      <c r="BW629" s="419"/>
      <c r="BX629" s="419"/>
      <c r="BY629" s="419"/>
      <c r="BZ629" s="419"/>
      <c r="CA629" s="419"/>
      <c r="CB629" s="419"/>
      <c r="CC629" s="419"/>
      <c r="CD629" s="419"/>
      <c r="CE629" s="419"/>
      <c r="CF629" s="419"/>
      <c r="CG629" s="419"/>
      <c r="CH629" s="419"/>
      <c r="CI629" s="419"/>
      <c r="CJ629" s="419"/>
      <c r="CK629" s="419"/>
      <c r="CL629" s="419"/>
      <c r="CM629" s="419"/>
      <c r="CN629" s="419"/>
      <c r="CO629" s="419"/>
      <c r="CP629" s="419"/>
      <c r="CQ629" s="419"/>
      <c r="CR629" s="419"/>
      <c r="CS629" s="419"/>
    </row>
    <row r="630" spans="1:97">
      <c r="A630" s="419"/>
      <c r="B630" s="419"/>
      <c r="C630" s="419"/>
      <c r="D630" s="419"/>
      <c r="E630" s="419"/>
      <c r="F630" s="419"/>
      <c r="G630" s="419"/>
      <c r="H630" s="419"/>
      <c r="I630" s="419"/>
      <c r="J630" s="419"/>
      <c r="K630" s="419"/>
      <c r="L630" s="419"/>
      <c r="M630" s="419"/>
      <c r="N630" s="426"/>
      <c r="O630" s="426"/>
      <c r="P630" s="426"/>
      <c r="Q630" s="426"/>
      <c r="R630" s="426"/>
      <c r="S630" s="426"/>
      <c r="T630" s="426"/>
      <c r="U630" s="419"/>
      <c r="V630" s="419"/>
      <c r="W630" s="419"/>
      <c r="X630" s="427"/>
      <c r="Y630" s="427"/>
      <c r="Z630" s="427"/>
      <c r="AA630" s="427"/>
      <c r="AB630" s="427"/>
      <c r="AC630" s="427"/>
      <c r="AD630" s="427"/>
      <c r="AE630" s="427"/>
      <c r="AF630" s="427"/>
      <c r="AG630" s="427"/>
      <c r="AH630" s="427"/>
      <c r="AI630" s="428"/>
      <c r="AJ630" s="428"/>
      <c r="AK630" s="428"/>
      <c r="AL630" s="428"/>
      <c r="AM630" s="428"/>
      <c r="AN630" s="428"/>
      <c r="AO630" s="428"/>
      <c r="AP630" s="428"/>
      <c r="AQ630" s="419"/>
      <c r="AR630" s="419"/>
      <c r="AS630" s="419"/>
      <c r="AT630" s="419"/>
      <c r="AU630" s="419"/>
      <c r="AV630" s="419"/>
      <c r="AW630" s="419"/>
      <c r="AX630" s="419"/>
      <c r="AY630" s="419"/>
      <c r="AZ630" s="419"/>
      <c r="BA630" s="419"/>
      <c r="BB630" s="419"/>
      <c r="BC630" s="419"/>
      <c r="BD630" s="419"/>
      <c r="BE630" s="419"/>
      <c r="BF630" s="419"/>
      <c r="BG630" s="419"/>
      <c r="BH630" s="419"/>
      <c r="BI630" s="419"/>
      <c r="BJ630" s="419"/>
      <c r="BK630" s="419"/>
      <c r="BL630" s="419"/>
      <c r="BM630" s="419"/>
      <c r="BN630" s="419"/>
      <c r="BO630" s="419"/>
      <c r="BP630" s="419"/>
      <c r="BQ630" s="419"/>
      <c r="BR630" s="419"/>
      <c r="BS630" s="419"/>
      <c r="BT630" s="419"/>
      <c r="BU630" s="419"/>
      <c r="BV630" s="419"/>
      <c r="BW630" s="419"/>
      <c r="BX630" s="419"/>
      <c r="BY630" s="419"/>
      <c r="BZ630" s="419"/>
      <c r="CA630" s="419"/>
      <c r="CB630" s="419"/>
      <c r="CC630" s="419"/>
      <c r="CD630" s="419"/>
      <c r="CE630" s="419"/>
      <c r="CF630" s="419"/>
      <c r="CG630" s="419"/>
      <c r="CH630" s="419"/>
      <c r="CI630" s="419"/>
      <c r="CJ630" s="419"/>
      <c r="CK630" s="419"/>
      <c r="CL630" s="419"/>
      <c r="CM630" s="419"/>
      <c r="CN630" s="419"/>
      <c r="CO630" s="419"/>
      <c r="CP630" s="419"/>
      <c r="CQ630" s="419"/>
      <c r="CR630" s="419"/>
      <c r="CS630" s="419"/>
    </row>
    <row r="631" spans="1:97">
      <c r="A631" s="419"/>
      <c r="B631" s="419"/>
      <c r="C631" s="419"/>
      <c r="D631" s="419"/>
      <c r="E631" s="419"/>
      <c r="F631" s="419"/>
      <c r="G631" s="419"/>
      <c r="H631" s="419"/>
      <c r="I631" s="419"/>
      <c r="J631" s="419"/>
      <c r="K631" s="419"/>
      <c r="L631" s="419"/>
      <c r="M631" s="419"/>
      <c r="N631" s="426"/>
      <c r="O631" s="426"/>
      <c r="P631" s="426"/>
      <c r="Q631" s="426"/>
      <c r="R631" s="426"/>
      <c r="S631" s="426"/>
      <c r="T631" s="426"/>
      <c r="U631" s="419"/>
      <c r="V631" s="419"/>
      <c r="W631" s="419"/>
      <c r="X631" s="427"/>
      <c r="Y631" s="427"/>
      <c r="Z631" s="427"/>
      <c r="AA631" s="427"/>
      <c r="AB631" s="427"/>
      <c r="AC631" s="427"/>
      <c r="AD631" s="427"/>
      <c r="AE631" s="427"/>
      <c r="AF631" s="427"/>
      <c r="AG631" s="427"/>
      <c r="AH631" s="427"/>
      <c r="AI631" s="428"/>
      <c r="AJ631" s="428"/>
      <c r="AK631" s="428"/>
      <c r="AL631" s="428"/>
      <c r="AM631" s="428"/>
      <c r="AN631" s="428"/>
      <c r="AO631" s="428"/>
      <c r="AP631" s="428"/>
      <c r="AQ631" s="419"/>
      <c r="AR631" s="419"/>
      <c r="AS631" s="419"/>
      <c r="AT631" s="419"/>
      <c r="AU631" s="419"/>
      <c r="AV631" s="419"/>
      <c r="AW631" s="419"/>
      <c r="AX631" s="419"/>
      <c r="AY631" s="419"/>
      <c r="AZ631" s="419"/>
      <c r="BA631" s="419"/>
      <c r="BB631" s="419"/>
      <c r="BC631" s="419"/>
      <c r="BD631" s="419"/>
      <c r="BE631" s="419"/>
      <c r="BF631" s="419"/>
      <c r="BG631" s="419"/>
      <c r="BH631" s="419"/>
      <c r="BI631" s="419"/>
      <c r="BJ631" s="419"/>
      <c r="BK631" s="419"/>
      <c r="BL631" s="419"/>
      <c r="BM631" s="419"/>
      <c r="BN631" s="419"/>
      <c r="BO631" s="419"/>
      <c r="BP631" s="419"/>
      <c r="BQ631" s="419"/>
      <c r="BR631" s="419"/>
      <c r="BS631" s="419"/>
      <c r="BT631" s="419"/>
      <c r="BU631" s="419"/>
      <c r="BV631" s="419"/>
      <c r="BW631" s="419"/>
      <c r="BX631" s="419"/>
      <c r="BY631" s="419"/>
      <c r="BZ631" s="419"/>
      <c r="CA631" s="419"/>
      <c r="CB631" s="419"/>
      <c r="CC631" s="419"/>
      <c r="CD631" s="419"/>
      <c r="CE631" s="419"/>
      <c r="CF631" s="419"/>
      <c r="CG631" s="419"/>
      <c r="CH631" s="419"/>
      <c r="CI631" s="419"/>
      <c r="CJ631" s="419"/>
      <c r="CK631" s="419"/>
      <c r="CL631" s="419"/>
      <c r="CM631" s="419"/>
      <c r="CN631" s="419"/>
      <c r="CO631" s="419"/>
      <c r="CP631" s="419"/>
      <c r="CQ631" s="419"/>
      <c r="CR631" s="419"/>
      <c r="CS631" s="419"/>
    </row>
    <row r="632" spans="1:97">
      <c r="A632" s="419"/>
      <c r="B632" s="419"/>
      <c r="C632" s="419"/>
      <c r="D632" s="419"/>
      <c r="E632" s="419"/>
      <c r="F632" s="419"/>
      <c r="G632" s="419"/>
      <c r="H632" s="419"/>
      <c r="I632" s="419"/>
      <c r="J632" s="419"/>
      <c r="K632" s="419"/>
      <c r="L632" s="419"/>
      <c r="M632" s="419"/>
      <c r="N632" s="426"/>
      <c r="O632" s="426"/>
      <c r="P632" s="426"/>
      <c r="Q632" s="426"/>
      <c r="R632" s="426"/>
      <c r="S632" s="426"/>
      <c r="T632" s="426"/>
      <c r="U632" s="419"/>
      <c r="V632" s="419"/>
      <c r="W632" s="419"/>
      <c r="X632" s="427"/>
      <c r="Y632" s="427"/>
      <c r="Z632" s="427"/>
      <c r="AA632" s="427"/>
      <c r="AB632" s="427"/>
      <c r="AC632" s="427"/>
      <c r="AD632" s="427"/>
      <c r="AE632" s="427"/>
      <c r="AF632" s="427"/>
      <c r="AG632" s="427"/>
      <c r="AH632" s="427"/>
      <c r="AI632" s="428"/>
      <c r="AJ632" s="428"/>
      <c r="AK632" s="428"/>
      <c r="AL632" s="428"/>
      <c r="AM632" s="428"/>
      <c r="AN632" s="428"/>
      <c r="AO632" s="428"/>
      <c r="AP632" s="428"/>
      <c r="AQ632" s="419"/>
      <c r="AR632" s="419"/>
      <c r="AS632" s="419"/>
      <c r="AT632" s="419"/>
      <c r="AU632" s="419"/>
      <c r="AV632" s="419"/>
      <c r="AW632" s="419"/>
      <c r="AX632" s="419"/>
      <c r="AY632" s="419"/>
      <c r="AZ632" s="419"/>
      <c r="BA632" s="419"/>
      <c r="BB632" s="419"/>
      <c r="BC632" s="419"/>
      <c r="BD632" s="419"/>
      <c r="BE632" s="419"/>
      <c r="BF632" s="419"/>
      <c r="BG632" s="419"/>
      <c r="BH632" s="419"/>
      <c r="BI632" s="419"/>
      <c r="BJ632" s="419"/>
      <c r="BK632" s="419"/>
      <c r="BL632" s="419"/>
      <c r="BM632" s="419"/>
      <c r="BN632" s="419"/>
      <c r="BO632" s="419"/>
      <c r="BP632" s="419"/>
      <c r="BQ632" s="419"/>
      <c r="BR632" s="419"/>
      <c r="BS632" s="419"/>
      <c r="BT632" s="419"/>
      <c r="BU632" s="419"/>
      <c r="BV632" s="419"/>
      <c r="BW632" s="419"/>
      <c r="BX632" s="419"/>
      <c r="BY632" s="419"/>
      <c r="BZ632" s="419"/>
      <c r="CA632" s="419"/>
      <c r="CB632" s="419"/>
      <c r="CC632" s="419"/>
      <c r="CD632" s="419"/>
      <c r="CE632" s="419"/>
      <c r="CF632" s="419"/>
      <c r="CG632" s="419"/>
      <c r="CH632" s="419"/>
      <c r="CI632" s="419"/>
      <c r="CJ632" s="419"/>
      <c r="CK632" s="419"/>
      <c r="CL632" s="419"/>
      <c r="CM632" s="419"/>
      <c r="CN632" s="419"/>
      <c r="CO632" s="419"/>
      <c r="CP632" s="419"/>
      <c r="CQ632" s="419"/>
      <c r="CR632" s="419"/>
      <c r="CS632" s="419"/>
    </row>
    <row r="633" spans="1:97">
      <c r="A633" s="419"/>
      <c r="B633" s="419"/>
      <c r="C633" s="419"/>
      <c r="D633" s="419"/>
      <c r="E633" s="419"/>
      <c r="F633" s="419"/>
      <c r="G633" s="419"/>
      <c r="H633" s="419"/>
      <c r="I633" s="419"/>
      <c r="J633" s="419"/>
      <c r="K633" s="419"/>
      <c r="L633" s="419"/>
      <c r="M633" s="419"/>
      <c r="N633" s="426"/>
      <c r="O633" s="426"/>
      <c r="P633" s="426"/>
      <c r="Q633" s="426"/>
      <c r="R633" s="426"/>
      <c r="S633" s="426"/>
      <c r="T633" s="426"/>
      <c r="U633" s="419"/>
      <c r="V633" s="419"/>
      <c r="W633" s="419"/>
      <c r="X633" s="427"/>
      <c r="Y633" s="427"/>
      <c r="Z633" s="427"/>
      <c r="AA633" s="427"/>
      <c r="AB633" s="427"/>
      <c r="AC633" s="427"/>
      <c r="AD633" s="427"/>
      <c r="AE633" s="427"/>
      <c r="AF633" s="427"/>
      <c r="AG633" s="427"/>
      <c r="AH633" s="427"/>
      <c r="AI633" s="428"/>
      <c r="AJ633" s="428"/>
      <c r="AK633" s="428"/>
      <c r="AL633" s="428"/>
      <c r="AM633" s="428"/>
      <c r="AN633" s="428"/>
      <c r="AO633" s="428"/>
      <c r="AP633" s="428"/>
      <c r="AQ633" s="419"/>
      <c r="AR633" s="419"/>
      <c r="AS633" s="419"/>
      <c r="AT633" s="419"/>
      <c r="AU633" s="419"/>
      <c r="AV633" s="419"/>
      <c r="AW633" s="419"/>
      <c r="AX633" s="419"/>
      <c r="AY633" s="419"/>
      <c r="AZ633" s="419"/>
      <c r="BA633" s="419"/>
      <c r="BB633" s="419"/>
      <c r="BC633" s="419"/>
      <c r="BD633" s="419"/>
      <c r="BE633" s="419"/>
      <c r="BF633" s="419"/>
      <c r="BG633" s="419"/>
      <c r="BH633" s="419"/>
      <c r="BI633" s="419"/>
      <c r="BJ633" s="419"/>
      <c r="BK633" s="419"/>
      <c r="BL633" s="419"/>
      <c r="BM633" s="419"/>
      <c r="BN633" s="419"/>
      <c r="BO633" s="419"/>
      <c r="BP633" s="419"/>
      <c r="BQ633" s="419"/>
      <c r="BR633" s="419"/>
      <c r="BS633" s="419"/>
      <c r="BT633" s="419"/>
      <c r="BU633" s="419"/>
      <c r="BV633" s="419"/>
      <c r="BW633" s="419"/>
      <c r="BX633" s="419"/>
      <c r="BY633" s="419"/>
      <c r="BZ633" s="419"/>
      <c r="CA633" s="419"/>
      <c r="CB633" s="419"/>
      <c r="CC633" s="419"/>
      <c r="CD633" s="419"/>
      <c r="CE633" s="419"/>
      <c r="CF633" s="419"/>
      <c r="CG633" s="419"/>
      <c r="CH633" s="419"/>
      <c r="CI633" s="419"/>
      <c r="CJ633" s="419"/>
      <c r="CK633" s="419"/>
      <c r="CL633" s="419"/>
      <c r="CM633" s="419"/>
      <c r="CN633" s="419"/>
      <c r="CO633" s="419"/>
      <c r="CP633" s="419"/>
      <c r="CQ633" s="419"/>
      <c r="CR633" s="419"/>
      <c r="CS633" s="419"/>
    </row>
    <row r="634" spans="1:97">
      <c r="A634" s="419"/>
      <c r="B634" s="419"/>
      <c r="C634" s="419"/>
      <c r="D634" s="419"/>
      <c r="E634" s="419"/>
      <c r="F634" s="419"/>
      <c r="G634" s="419"/>
      <c r="H634" s="419"/>
      <c r="I634" s="419"/>
      <c r="J634" s="419"/>
      <c r="K634" s="419"/>
      <c r="L634" s="419"/>
      <c r="M634" s="419"/>
      <c r="N634" s="426"/>
      <c r="O634" s="426"/>
      <c r="P634" s="426"/>
      <c r="Q634" s="426"/>
      <c r="R634" s="426"/>
      <c r="S634" s="426"/>
      <c r="T634" s="426"/>
      <c r="U634" s="419"/>
      <c r="V634" s="419"/>
      <c r="W634" s="419"/>
      <c r="X634" s="427"/>
      <c r="Y634" s="427"/>
      <c r="Z634" s="427"/>
      <c r="AA634" s="427"/>
      <c r="AB634" s="427"/>
      <c r="AC634" s="427"/>
      <c r="AD634" s="427"/>
      <c r="AE634" s="427"/>
      <c r="AF634" s="427"/>
      <c r="AG634" s="427"/>
      <c r="AH634" s="427"/>
      <c r="AI634" s="428"/>
      <c r="AJ634" s="428"/>
      <c r="AK634" s="428"/>
      <c r="AL634" s="428"/>
      <c r="AM634" s="428"/>
      <c r="AN634" s="428"/>
      <c r="AO634" s="428"/>
      <c r="AP634" s="428"/>
      <c r="AQ634" s="419"/>
      <c r="AR634" s="419"/>
      <c r="AS634" s="419"/>
      <c r="AT634" s="419"/>
      <c r="AU634" s="419"/>
      <c r="AV634" s="419"/>
      <c r="AW634" s="419"/>
      <c r="AX634" s="419"/>
      <c r="AY634" s="419"/>
      <c r="AZ634" s="419"/>
      <c r="BA634" s="419"/>
      <c r="BB634" s="419"/>
      <c r="BC634" s="419"/>
      <c r="BD634" s="419"/>
      <c r="BE634" s="419"/>
      <c r="BF634" s="419"/>
      <c r="BG634" s="419"/>
      <c r="BH634" s="419"/>
      <c r="BI634" s="419"/>
      <c r="BJ634" s="419"/>
      <c r="BK634" s="419"/>
      <c r="BL634" s="419"/>
      <c r="BM634" s="419"/>
      <c r="BN634" s="419"/>
      <c r="BO634" s="419"/>
      <c r="BP634" s="419"/>
      <c r="BQ634" s="419"/>
      <c r="BR634" s="419"/>
      <c r="BS634" s="419"/>
      <c r="BT634" s="419"/>
      <c r="BU634" s="419"/>
      <c r="BV634" s="419"/>
      <c r="BW634" s="419"/>
      <c r="BX634" s="419"/>
      <c r="BY634" s="419"/>
      <c r="BZ634" s="419"/>
      <c r="CA634" s="419"/>
      <c r="CB634" s="419"/>
      <c r="CC634" s="419"/>
      <c r="CD634" s="419"/>
      <c r="CE634" s="419"/>
      <c r="CF634" s="419"/>
      <c r="CG634" s="419"/>
      <c r="CH634" s="419"/>
      <c r="CI634" s="419"/>
      <c r="CJ634" s="419"/>
      <c r="CK634" s="419"/>
      <c r="CL634" s="419"/>
      <c r="CM634" s="419"/>
      <c r="CN634" s="419"/>
      <c r="CO634" s="419"/>
      <c r="CP634" s="419"/>
      <c r="CQ634" s="419"/>
      <c r="CR634" s="419"/>
      <c r="CS634" s="419"/>
    </row>
    <row r="635" spans="1:97">
      <c r="A635" s="419"/>
      <c r="B635" s="419"/>
      <c r="C635" s="419"/>
      <c r="D635" s="419"/>
      <c r="E635" s="419"/>
      <c r="F635" s="419"/>
      <c r="G635" s="419"/>
      <c r="H635" s="419"/>
      <c r="I635" s="419"/>
      <c r="J635" s="419"/>
      <c r="K635" s="419"/>
      <c r="L635" s="419"/>
      <c r="M635" s="419"/>
      <c r="N635" s="426"/>
      <c r="O635" s="426"/>
      <c r="P635" s="426"/>
      <c r="Q635" s="426"/>
      <c r="R635" s="426"/>
      <c r="S635" s="426"/>
      <c r="T635" s="426"/>
      <c r="U635" s="419"/>
      <c r="V635" s="419"/>
      <c r="W635" s="419"/>
      <c r="X635" s="427"/>
      <c r="Y635" s="427"/>
      <c r="Z635" s="427"/>
      <c r="AA635" s="427"/>
      <c r="AB635" s="427"/>
      <c r="AC635" s="427"/>
      <c r="AD635" s="427"/>
      <c r="AE635" s="427"/>
      <c r="AF635" s="427"/>
      <c r="AG635" s="427"/>
      <c r="AH635" s="427"/>
      <c r="AI635" s="428"/>
      <c r="AJ635" s="428"/>
      <c r="AK635" s="428"/>
      <c r="AL635" s="428"/>
      <c r="AM635" s="428"/>
      <c r="AN635" s="428"/>
      <c r="AO635" s="428"/>
      <c r="AP635" s="428"/>
      <c r="AQ635" s="419"/>
      <c r="AR635" s="419"/>
      <c r="AS635" s="419"/>
      <c r="AT635" s="419"/>
      <c r="AU635" s="419"/>
      <c r="AV635" s="419"/>
      <c r="AW635" s="419"/>
      <c r="AX635" s="419"/>
      <c r="AY635" s="419"/>
      <c r="AZ635" s="419"/>
      <c r="BA635" s="419"/>
      <c r="BB635" s="419"/>
      <c r="BC635" s="419"/>
      <c r="BD635" s="419"/>
      <c r="BE635" s="419"/>
      <c r="BF635" s="419"/>
      <c r="BG635" s="419"/>
      <c r="BH635" s="419"/>
      <c r="BI635" s="419"/>
      <c r="BJ635" s="419"/>
      <c r="BK635" s="419"/>
      <c r="BL635" s="419"/>
      <c r="BM635" s="419"/>
      <c r="BN635" s="419"/>
      <c r="BO635" s="419"/>
      <c r="BP635" s="419"/>
      <c r="BQ635" s="419"/>
      <c r="BR635" s="419"/>
      <c r="BS635" s="419"/>
      <c r="BT635" s="419"/>
      <c r="BU635" s="419"/>
      <c r="BV635" s="419"/>
      <c r="BW635" s="419"/>
      <c r="BX635" s="419"/>
      <c r="BY635" s="419"/>
      <c r="BZ635" s="419"/>
      <c r="CA635" s="419"/>
      <c r="CB635" s="419"/>
      <c r="CC635" s="419"/>
      <c r="CD635" s="419"/>
      <c r="CE635" s="419"/>
      <c r="CF635" s="419"/>
      <c r="CG635" s="419"/>
      <c r="CH635" s="419"/>
      <c r="CI635" s="419"/>
      <c r="CJ635" s="419"/>
      <c r="CK635" s="419"/>
      <c r="CL635" s="419"/>
      <c r="CM635" s="419"/>
      <c r="CN635" s="419"/>
      <c r="CO635" s="419"/>
      <c r="CP635" s="419"/>
      <c r="CQ635" s="419"/>
      <c r="CR635" s="419"/>
      <c r="CS635" s="419"/>
    </row>
    <row r="636" spans="1:97">
      <c r="A636" s="419"/>
      <c r="B636" s="419"/>
      <c r="C636" s="419"/>
      <c r="D636" s="419"/>
      <c r="E636" s="419"/>
      <c r="F636" s="419"/>
      <c r="G636" s="419"/>
      <c r="H636" s="419"/>
      <c r="I636" s="419"/>
      <c r="J636" s="419"/>
      <c r="K636" s="419"/>
      <c r="L636" s="419"/>
      <c r="M636" s="419"/>
      <c r="N636" s="426"/>
      <c r="O636" s="426"/>
      <c r="P636" s="426"/>
      <c r="Q636" s="426"/>
      <c r="R636" s="426"/>
      <c r="S636" s="426"/>
      <c r="T636" s="426"/>
      <c r="U636" s="419"/>
      <c r="V636" s="419"/>
      <c r="W636" s="419"/>
      <c r="X636" s="427"/>
      <c r="Y636" s="427"/>
      <c r="Z636" s="427"/>
      <c r="AA636" s="427"/>
      <c r="AB636" s="427"/>
      <c r="AC636" s="427"/>
      <c r="AD636" s="427"/>
      <c r="AE636" s="427"/>
      <c r="AF636" s="427"/>
      <c r="AG636" s="427"/>
      <c r="AH636" s="427"/>
      <c r="AI636" s="428"/>
      <c r="AJ636" s="428"/>
      <c r="AK636" s="428"/>
      <c r="AL636" s="428"/>
      <c r="AM636" s="428"/>
      <c r="AN636" s="428"/>
      <c r="AO636" s="428"/>
      <c r="AP636" s="428"/>
      <c r="AQ636" s="419"/>
      <c r="AR636" s="419"/>
      <c r="AS636" s="419"/>
      <c r="AT636" s="419"/>
      <c r="AU636" s="419"/>
      <c r="AV636" s="419"/>
      <c r="AW636" s="419"/>
      <c r="AX636" s="419"/>
      <c r="AY636" s="419"/>
      <c r="AZ636" s="419"/>
      <c r="BA636" s="419"/>
      <c r="BB636" s="419"/>
      <c r="BC636" s="419"/>
      <c r="BD636" s="419"/>
      <c r="BE636" s="419"/>
      <c r="BF636" s="419"/>
      <c r="BG636" s="419"/>
      <c r="BH636" s="419"/>
      <c r="BI636" s="419"/>
      <c r="BJ636" s="419"/>
      <c r="BK636" s="419"/>
      <c r="BL636" s="419"/>
      <c r="BM636" s="419"/>
      <c r="BN636" s="419"/>
      <c r="BO636" s="419"/>
      <c r="BP636" s="419"/>
      <c r="BQ636" s="419"/>
      <c r="BR636" s="419"/>
      <c r="BS636" s="419"/>
      <c r="BT636" s="419"/>
      <c r="BU636" s="419"/>
      <c r="BV636" s="419"/>
      <c r="BW636" s="419"/>
      <c r="BX636" s="419"/>
      <c r="BY636" s="419"/>
      <c r="BZ636" s="419"/>
      <c r="CA636" s="419"/>
      <c r="CB636" s="419"/>
      <c r="CC636" s="419"/>
      <c r="CD636" s="419"/>
      <c r="CE636" s="419"/>
      <c r="CF636" s="419"/>
      <c r="CG636" s="419"/>
      <c r="CH636" s="419"/>
      <c r="CI636" s="419"/>
      <c r="CJ636" s="419"/>
      <c r="CK636" s="419"/>
      <c r="CL636" s="419"/>
      <c r="CM636" s="419"/>
      <c r="CN636" s="419"/>
      <c r="CO636" s="419"/>
      <c r="CP636" s="419"/>
      <c r="CQ636" s="419"/>
      <c r="CR636" s="419"/>
      <c r="CS636" s="419"/>
    </row>
    <row r="637" spans="1:97">
      <c r="A637" s="419"/>
      <c r="B637" s="419"/>
      <c r="C637" s="419"/>
      <c r="D637" s="419"/>
      <c r="E637" s="419"/>
      <c r="F637" s="419"/>
      <c r="G637" s="419"/>
      <c r="H637" s="419"/>
      <c r="I637" s="419"/>
      <c r="J637" s="419"/>
      <c r="K637" s="419"/>
      <c r="L637" s="419"/>
      <c r="M637" s="419"/>
      <c r="N637" s="426"/>
      <c r="O637" s="426"/>
      <c r="P637" s="426"/>
      <c r="Q637" s="426"/>
      <c r="R637" s="426"/>
      <c r="S637" s="426"/>
      <c r="T637" s="426"/>
      <c r="U637" s="419"/>
      <c r="V637" s="419"/>
      <c r="W637" s="419"/>
      <c r="X637" s="427"/>
      <c r="Y637" s="427"/>
      <c r="Z637" s="427"/>
      <c r="AA637" s="427"/>
      <c r="AB637" s="427"/>
      <c r="AC637" s="427"/>
      <c r="AD637" s="427"/>
      <c r="AE637" s="427"/>
      <c r="AF637" s="427"/>
      <c r="AG637" s="427"/>
      <c r="AH637" s="427"/>
      <c r="AI637" s="428"/>
      <c r="AJ637" s="428"/>
      <c r="AK637" s="428"/>
      <c r="AL637" s="428"/>
      <c r="AM637" s="428"/>
      <c r="AN637" s="428"/>
      <c r="AO637" s="428"/>
      <c r="AP637" s="428"/>
      <c r="AQ637" s="419"/>
      <c r="AR637" s="419"/>
      <c r="AS637" s="419"/>
      <c r="AT637" s="419"/>
      <c r="AU637" s="419"/>
      <c r="AV637" s="419"/>
      <c r="AW637" s="419"/>
      <c r="AX637" s="419"/>
      <c r="AY637" s="419"/>
      <c r="AZ637" s="419"/>
      <c r="BA637" s="419"/>
      <c r="BB637" s="419"/>
      <c r="BC637" s="419"/>
      <c r="BD637" s="419"/>
      <c r="BE637" s="419"/>
      <c r="BF637" s="419"/>
      <c r="BG637" s="419"/>
      <c r="BH637" s="419"/>
      <c r="BI637" s="419"/>
      <c r="BJ637" s="419"/>
      <c r="BK637" s="419"/>
      <c r="BL637" s="419"/>
      <c r="BM637" s="419"/>
      <c r="BN637" s="419"/>
      <c r="BO637" s="419"/>
      <c r="BP637" s="419"/>
      <c r="BQ637" s="419"/>
      <c r="BR637" s="419"/>
      <c r="BS637" s="419"/>
      <c r="BT637" s="419"/>
      <c r="BU637" s="419"/>
      <c r="BV637" s="419"/>
      <c r="BW637" s="419"/>
      <c r="BX637" s="419"/>
      <c r="BY637" s="419"/>
      <c r="BZ637" s="419"/>
      <c r="CA637" s="419"/>
      <c r="CB637" s="419"/>
      <c r="CC637" s="419"/>
      <c r="CD637" s="419"/>
      <c r="CE637" s="419"/>
      <c r="CF637" s="419"/>
      <c r="CG637" s="419"/>
      <c r="CH637" s="419"/>
      <c r="CI637" s="419"/>
      <c r="CJ637" s="419"/>
      <c r="CK637" s="419"/>
      <c r="CL637" s="419"/>
      <c r="CM637" s="419"/>
      <c r="CN637" s="419"/>
      <c r="CO637" s="419"/>
      <c r="CP637" s="419"/>
      <c r="CQ637" s="419"/>
      <c r="CR637" s="419"/>
      <c r="CS637" s="419"/>
    </row>
    <row r="638" spans="1:97">
      <c r="A638" s="419"/>
      <c r="B638" s="419"/>
      <c r="C638" s="419"/>
      <c r="D638" s="419"/>
      <c r="E638" s="419"/>
      <c r="F638" s="419"/>
      <c r="G638" s="419"/>
      <c r="H638" s="419"/>
      <c r="I638" s="419"/>
      <c r="J638" s="419"/>
      <c r="K638" s="419"/>
      <c r="L638" s="419"/>
      <c r="M638" s="419"/>
      <c r="N638" s="426"/>
      <c r="O638" s="426"/>
      <c r="P638" s="426"/>
      <c r="Q638" s="426"/>
      <c r="R638" s="426"/>
      <c r="S638" s="426"/>
      <c r="T638" s="426"/>
      <c r="U638" s="419"/>
      <c r="V638" s="419"/>
      <c r="W638" s="419"/>
      <c r="X638" s="427"/>
      <c r="Y638" s="427"/>
      <c r="Z638" s="427"/>
      <c r="AA638" s="427"/>
      <c r="AB638" s="427"/>
      <c r="AC638" s="427"/>
      <c r="AD638" s="427"/>
      <c r="AE638" s="427"/>
      <c r="AF638" s="427"/>
      <c r="AG638" s="427"/>
      <c r="AH638" s="427"/>
      <c r="AI638" s="428"/>
      <c r="AJ638" s="428"/>
      <c r="AK638" s="428"/>
      <c r="AL638" s="428"/>
      <c r="AM638" s="428"/>
      <c r="AN638" s="428"/>
      <c r="AO638" s="428"/>
      <c r="AP638" s="428"/>
      <c r="AQ638" s="419"/>
      <c r="AR638" s="419"/>
      <c r="AS638" s="419"/>
      <c r="AT638" s="419"/>
      <c r="AU638" s="419"/>
      <c r="AV638" s="419"/>
      <c r="AW638" s="419"/>
      <c r="AX638" s="419"/>
      <c r="AY638" s="419"/>
      <c r="AZ638" s="419"/>
      <c r="BA638" s="419"/>
      <c r="BB638" s="419"/>
      <c r="BC638" s="419"/>
      <c r="BD638" s="419"/>
      <c r="BE638" s="419"/>
      <c r="BF638" s="419"/>
      <c r="BG638" s="419"/>
      <c r="BH638" s="419"/>
      <c r="BI638" s="419"/>
      <c r="BJ638" s="419"/>
      <c r="BK638" s="419"/>
      <c r="BL638" s="419"/>
      <c r="BM638" s="419"/>
      <c r="BN638" s="419"/>
      <c r="BO638" s="419"/>
      <c r="BP638" s="419"/>
      <c r="BQ638" s="419"/>
      <c r="BR638" s="419"/>
      <c r="BS638" s="419"/>
      <c r="BT638" s="419"/>
      <c r="BU638" s="419"/>
      <c r="BV638" s="419"/>
      <c r="BW638" s="419"/>
      <c r="BX638" s="419"/>
      <c r="BY638" s="419"/>
      <c r="BZ638" s="419"/>
      <c r="CA638" s="419"/>
      <c r="CB638" s="419"/>
      <c r="CC638" s="419"/>
      <c r="CD638" s="419"/>
      <c r="CE638" s="419"/>
      <c r="CF638" s="419"/>
      <c r="CG638" s="419"/>
      <c r="CH638" s="419"/>
      <c r="CI638" s="419"/>
      <c r="CJ638" s="419"/>
      <c r="CK638" s="419"/>
      <c r="CL638" s="419"/>
      <c r="CM638" s="419"/>
      <c r="CN638" s="419"/>
      <c r="CO638" s="419"/>
      <c r="CP638" s="419"/>
      <c r="CQ638" s="419"/>
      <c r="CR638" s="419"/>
      <c r="CS638" s="419"/>
    </row>
    <row r="639" spans="1:97">
      <c r="A639" s="419"/>
      <c r="B639" s="419"/>
      <c r="C639" s="419"/>
      <c r="D639" s="419"/>
      <c r="E639" s="419"/>
      <c r="F639" s="419"/>
      <c r="G639" s="419"/>
      <c r="H639" s="419"/>
      <c r="I639" s="419"/>
      <c r="J639" s="419"/>
      <c r="K639" s="419"/>
      <c r="L639" s="419"/>
      <c r="M639" s="419"/>
      <c r="N639" s="426"/>
      <c r="O639" s="426"/>
      <c r="P639" s="426"/>
      <c r="Q639" s="426"/>
      <c r="R639" s="426"/>
      <c r="S639" s="426"/>
      <c r="T639" s="426"/>
      <c r="U639" s="419"/>
      <c r="V639" s="419"/>
      <c r="W639" s="419"/>
      <c r="X639" s="427"/>
      <c r="Y639" s="427"/>
      <c r="Z639" s="427"/>
      <c r="AA639" s="427"/>
      <c r="AB639" s="427"/>
      <c r="AC639" s="427"/>
      <c r="AD639" s="427"/>
      <c r="AE639" s="427"/>
      <c r="AF639" s="427"/>
      <c r="AG639" s="427"/>
      <c r="AH639" s="427"/>
      <c r="AI639" s="428"/>
      <c r="AJ639" s="428"/>
      <c r="AK639" s="428"/>
      <c r="AL639" s="428"/>
      <c r="AM639" s="428"/>
      <c r="AN639" s="428"/>
      <c r="AO639" s="428"/>
      <c r="AP639" s="428"/>
      <c r="AQ639" s="419"/>
      <c r="AR639" s="419"/>
      <c r="AS639" s="419"/>
      <c r="AT639" s="419"/>
      <c r="AU639" s="419"/>
      <c r="AV639" s="419"/>
      <c r="AW639" s="419"/>
      <c r="AX639" s="419"/>
      <c r="AY639" s="419"/>
      <c r="AZ639" s="419"/>
      <c r="BA639" s="419"/>
      <c r="BB639" s="419"/>
      <c r="BC639" s="419"/>
      <c r="BD639" s="419"/>
      <c r="BE639" s="419"/>
      <c r="BF639" s="419"/>
      <c r="BG639" s="419"/>
      <c r="BH639" s="419"/>
      <c r="BI639" s="419"/>
      <c r="BJ639" s="419"/>
      <c r="BK639" s="419"/>
      <c r="BL639" s="419"/>
      <c r="BM639" s="419"/>
      <c r="BN639" s="419"/>
      <c r="BO639" s="419"/>
      <c r="BP639" s="419"/>
      <c r="BQ639" s="419"/>
      <c r="BR639" s="419"/>
      <c r="BS639" s="419"/>
      <c r="BT639" s="419"/>
      <c r="BU639" s="419"/>
      <c r="BV639" s="419"/>
      <c r="BW639" s="419"/>
      <c r="BX639" s="419"/>
      <c r="BY639" s="419"/>
      <c r="BZ639" s="419"/>
      <c r="CA639" s="419"/>
      <c r="CB639" s="419"/>
      <c r="CC639" s="419"/>
      <c r="CD639" s="419"/>
      <c r="CE639" s="419"/>
      <c r="CF639" s="419"/>
      <c r="CG639" s="419"/>
      <c r="CH639" s="419"/>
      <c r="CI639" s="419"/>
      <c r="CJ639" s="419"/>
      <c r="CK639" s="419"/>
      <c r="CL639" s="419"/>
      <c r="CM639" s="419"/>
      <c r="CN639" s="419"/>
      <c r="CO639" s="419"/>
      <c r="CP639" s="419"/>
      <c r="CQ639" s="419"/>
      <c r="CR639" s="419"/>
      <c r="CS639" s="419"/>
    </row>
    <row r="640" spans="1:97">
      <c r="A640" s="419"/>
      <c r="B640" s="419"/>
      <c r="C640" s="419"/>
      <c r="D640" s="419"/>
      <c r="E640" s="419"/>
      <c r="F640" s="419"/>
      <c r="G640" s="419"/>
      <c r="H640" s="419"/>
      <c r="I640" s="419"/>
      <c r="J640" s="419"/>
      <c r="K640" s="419"/>
      <c r="L640" s="419"/>
      <c r="M640" s="419"/>
      <c r="N640" s="426"/>
      <c r="O640" s="426"/>
      <c r="P640" s="426"/>
      <c r="Q640" s="426"/>
      <c r="R640" s="426"/>
      <c r="S640" s="426"/>
      <c r="T640" s="426"/>
      <c r="U640" s="419"/>
      <c r="V640" s="419"/>
      <c r="W640" s="419"/>
      <c r="X640" s="427"/>
      <c r="Y640" s="427"/>
      <c r="Z640" s="427"/>
      <c r="AA640" s="427"/>
      <c r="AB640" s="427"/>
      <c r="AC640" s="427"/>
      <c r="AD640" s="427"/>
      <c r="AE640" s="427"/>
      <c r="AF640" s="427"/>
      <c r="AG640" s="427"/>
      <c r="AH640" s="427"/>
      <c r="AI640" s="428"/>
      <c r="AJ640" s="428"/>
      <c r="AK640" s="428"/>
      <c r="AL640" s="428"/>
      <c r="AM640" s="428"/>
      <c r="AN640" s="428"/>
      <c r="AO640" s="428"/>
      <c r="AP640" s="428"/>
      <c r="AQ640" s="419"/>
      <c r="AR640" s="419"/>
      <c r="AS640" s="419"/>
      <c r="AT640" s="419"/>
      <c r="AU640" s="419"/>
      <c r="AV640" s="419"/>
      <c r="AW640" s="419"/>
      <c r="AX640" s="419"/>
      <c r="AY640" s="419"/>
      <c r="AZ640" s="419"/>
      <c r="BA640" s="419"/>
      <c r="BB640" s="419"/>
      <c r="BC640" s="419"/>
      <c r="BD640" s="419"/>
      <c r="BE640" s="419"/>
      <c r="BF640" s="419"/>
      <c r="BG640" s="419"/>
      <c r="BH640" s="419"/>
      <c r="BI640" s="419"/>
      <c r="BJ640" s="419"/>
      <c r="BK640" s="419"/>
      <c r="BL640" s="419"/>
      <c r="BM640" s="419"/>
      <c r="BN640" s="419"/>
      <c r="BO640" s="419"/>
      <c r="BP640" s="419"/>
      <c r="BQ640" s="419"/>
      <c r="BR640" s="419"/>
      <c r="BS640" s="419"/>
      <c r="BT640" s="419"/>
      <c r="BU640" s="419"/>
      <c r="BV640" s="419"/>
      <c r="BW640" s="419"/>
      <c r="BX640" s="419"/>
      <c r="BY640" s="419"/>
      <c r="BZ640" s="419"/>
      <c r="CA640" s="419"/>
      <c r="CB640" s="419"/>
      <c r="CC640" s="419"/>
      <c r="CD640" s="419"/>
      <c r="CE640" s="419"/>
      <c r="CF640" s="419"/>
      <c r="CG640" s="419"/>
      <c r="CH640" s="419"/>
      <c r="CI640" s="419"/>
      <c r="CJ640" s="419"/>
      <c r="CK640" s="419"/>
      <c r="CL640" s="419"/>
      <c r="CM640" s="419"/>
      <c r="CN640" s="419"/>
      <c r="CO640" s="419"/>
      <c r="CP640" s="419"/>
      <c r="CQ640" s="419"/>
      <c r="CR640" s="419"/>
      <c r="CS640" s="419"/>
    </row>
    <row r="641" spans="1:97">
      <c r="A641" s="419"/>
      <c r="B641" s="419"/>
      <c r="C641" s="419"/>
      <c r="D641" s="419"/>
      <c r="E641" s="419"/>
      <c r="F641" s="419"/>
      <c r="G641" s="419"/>
      <c r="H641" s="419"/>
      <c r="I641" s="419"/>
      <c r="J641" s="419"/>
      <c r="K641" s="419"/>
      <c r="L641" s="419"/>
      <c r="M641" s="419"/>
      <c r="N641" s="426"/>
      <c r="O641" s="426"/>
      <c r="P641" s="426"/>
      <c r="Q641" s="426"/>
      <c r="R641" s="426"/>
      <c r="S641" s="426"/>
      <c r="T641" s="426"/>
      <c r="U641" s="419"/>
      <c r="V641" s="419"/>
      <c r="W641" s="419"/>
      <c r="X641" s="427"/>
      <c r="Y641" s="427"/>
      <c r="Z641" s="427"/>
      <c r="AA641" s="427"/>
      <c r="AB641" s="427"/>
      <c r="AC641" s="427"/>
      <c r="AD641" s="427"/>
      <c r="AE641" s="427"/>
      <c r="AF641" s="427"/>
      <c r="AG641" s="427"/>
      <c r="AH641" s="427"/>
      <c r="AI641" s="428"/>
      <c r="AJ641" s="428"/>
      <c r="AK641" s="428"/>
      <c r="AL641" s="428"/>
      <c r="AM641" s="428"/>
      <c r="AN641" s="428"/>
      <c r="AO641" s="428"/>
      <c r="AP641" s="428"/>
      <c r="AQ641" s="419"/>
      <c r="AR641" s="419"/>
      <c r="AS641" s="419"/>
      <c r="AT641" s="419"/>
      <c r="AU641" s="419"/>
      <c r="AV641" s="419"/>
      <c r="AW641" s="419"/>
      <c r="AX641" s="419"/>
      <c r="AY641" s="419"/>
      <c r="AZ641" s="419"/>
      <c r="BA641" s="419"/>
      <c r="BB641" s="419"/>
      <c r="BC641" s="419"/>
      <c r="BD641" s="419"/>
      <c r="BE641" s="419"/>
      <c r="BF641" s="419"/>
      <c r="BG641" s="419"/>
      <c r="BH641" s="419"/>
      <c r="BI641" s="419"/>
      <c r="BJ641" s="419"/>
      <c r="BK641" s="419"/>
      <c r="BL641" s="419"/>
      <c r="BM641" s="419"/>
      <c r="BN641" s="419"/>
      <c r="BO641" s="419"/>
      <c r="BP641" s="419"/>
      <c r="BQ641" s="419"/>
      <c r="BR641" s="419"/>
      <c r="BS641" s="419"/>
      <c r="BT641" s="419"/>
      <c r="BU641" s="419"/>
      <c r="BV641" s="419"/>
      <c r="BW641" s="419"/>
      <c r="BX641" s="419"/>
      <c r="BY641" s="419"/>
      <c r="BZ641" s="419"/>
      <c r="CA641" s="419"/>
      <c r="CB641" s="419"/>
      <c r="CC641" s="419"/>
      <c r="CD641" s="419"/>
      <c r="CE641" s="419"/>
      <c r="CF641" s="419"/>
      <c r="CG641" s="419"/>
      <c r="CH641" s="419"/>
      <c r="CI641" s="419"/>
      <c r="CJ641" s="419"/>
      <c r="CK641" s="419"/>
      <c r="CL641" s="419"/>
      <c r="CM641" s="419"/>
      <c r="CN641" s="419"/>
      <c r="CO641" s="419"/>
      <c r="CP641" s="419"/>
      <c r="CQ641" s="419"/>
      <c r="CR641" s="419"/>
      <c r="CS641" s="419"/>
    </row>
    <row r="642" spans="1:97">
      <c r="A642" s="419"/>
      <c r="B642" s="419"/>
      <c r="C642" s="419"/>
      <c r="D642" s="419"/>
      <c r="E642" s="419"/>
      <c r="F642" s="419"/>
      <c r="G642" s="419"/>
      <c r="H642" s="419"/>
      <c r="I642" s="419"/>
      <c r="J642" s="419"/>
      <c r="K642" s="419"/>
      <c r="L642" s="419"/>
      <c r="M642" s="419"/>
      <c r="N642" s="426"/>
      <c r="O642" s="426"/>
      <c r="P642" s="426"/>
      <c r="Q642" s="426"/>
      <c r="R642" s="426"/>
      <c r="S642" s="426"/>
      <c r="T642" s="426"/>
      <c r="U642" s="419"/>
      <c r="V642" s="419"/>
      <c r="W642" s="419"/>
      <c r="X642" s="427"/>
      <c r="Y642" s="427"/>
      <c r="Z642" s="427"/>
      <c r="AA642" s="427"/>
      <c r="AB642" s="427"/>
      <c r="AC642" s="427"/>
      <c r="AD642" s="427"/>
      <c r="AE642" s="427"/>
      <c r="AF642" s="427"/>
      <c r="AG642" s="427"/>
      <c r="AH642" s="427"/>
      <c r="AI642" s="428"/>
      <c r="AJ642" s="428"/>
      <c r="AK642" s="428"/>
      <c r="AL642" s="428"/>
      <c r="AM642" s="428"/>
      <c r="AN642" s="428"/>
      <c r="AO642" s="428"/>
      <c r="AP642" s="428"/>
      <c r="AQ642" s="419"/>
      <c r="AR642" s="419"/>
      <c r="AS642" s="419"/>
      <c r="AT642" s="419"/>
      <c r="AU642" s="419"/>
      <c r="AV642" s="419"/>
      <c r="AW642" s="419"/>
      <c r="AX642" s="419"/>
      <c r="AY642" s="419"/>
      <c r="AZ642" s="419"/>
      <c r="BA642" s="419"/>
      <c r="BB642" s="419"/>
      <c r="BC642" s="419"/>
      <c r="BD642" s="419"/>
      <c r="BE642" s="419"/>
      <c r="BF642" s="419"/>
      <c r="BG642" s="419"/>
      <c r="BH642" s="419"/>
      <c r="BI642" s="419"/>
      <c r="BJ642" s="419"/>
      <c r="BK642" s="419"/>
      <c r="BL642" s="419"/>
      <c r="BM642" s="419"/>
      <c r="BN642" s="419"/>
      <c r="BO642" s="419"/>
      <c r="BP642" s="419"/>
      <c r="BQ642" s="419"/>
      <c r="BR642" s="419"/>
      <c r="BS642" s="419"/>
      <c r="BT642" s="419"/>
      <c r="BU642" s="419"/>
      <c r="BV642" s="419"/>
      <c r="BW642" s="419"/>
      <c r="BX642" s="419"/>
      <c r="BY642" s="419"/>
      <c r="BZ642" s="419"/>
      <c r="CA642" s="419"/>
      <c r="CB642" s="419"/>
      <c r="CC642" s="419"/>
      <c r="CD642" s="419"/>
      <c r="CE642" s="419"/>
      <c r="CF642" s="419"/>
      <c r="CG642" s="419"/>
      <c r="CH642" s="419"/>
      <c r="CI642" s="419"/>
      <c r="CJ642" s="419"/>
      <c r="CK642" s="419"/>
      <c r="CL642" s="419"/>
      <c r="CM642" s="419"/>
      <c r="CN642" s="419"/>
      <c r="CO642" s="419"/>
      <c r="CP642" s="419"/>
      <c r="CQ642" s="419"/>
      <c r="CR642" s="419"/>
      <c r="CS642" s="419"/>
    </row>
    <row r="643" spans="1:97">
      <c r="A643" s="419"/>
      <c r="B643" s="419"/>
      <c r="C643" s="419"/>
      <c r="D643" s="419"/>
      <c r="E643" s="419"/>
      <c r="F643" s="419"/>
      <c r="G643" s="419"/>
      <c r="H643" s="419"/>
      <c r="I643" s="419"/>
      <c r="J643" s="419"/>
      <c r="K643" s="419"/>
      <c r="L643" s="419"/>
      <c r="M643" s="419"/>
      <c r="N643" s="426"/>
      <c r="O643" s="426"/>
      <c r="P643" s="426"/>
      <c r="Q643" s="426"/>
      <c r="R643" s="426"/>
      <c r="S643" s="426"/>
      <c r="T643" s="426"/>
      <c r="U643" s="419"/>
      <c r="V643" s="419"/>
      <c r="W643" s="419"/>
      <c r="X643" s="427"/>
      <c r="Y643" s="427"/>
      <c r="Z643" s="427"/>
      <c r="AA643" s="427"/>
      <c r="AB643" s="427"/>
      <c r="AC643" s="427"/>
      <c r="AD643" s="427"/>
      <c r="AE643" s="427"/>
      <c r="AF643" s="427"/>
      <c r="AG643" s="427"/>
      <c r="AH643" s="427"/>
      <c r="AI643" s="428"/>
      <c r="AJ643" s="428"/>
      <c r="AK643" s="428"/>
      <c r="AL643" s="428"/>
      <c r="AM643" s="428"/>
      <c r="AN643" s="428"/>
      <c r="AO643" s="428"/>
      <c r="AP643" s="428"/>
      <c r="AQ643" s="419"/>
      <c r="AR643" s="419"/>
      <c r="AS643" s="419"/>
      <c r="AT643" s="419"/>
      <c r="AU643" s="419"/>
      <c r="AV643" s="419"/>
      <c r="AW643" s="419"/>
      <c r="AX643" s="419"/>
      <c r="AY643" s="419"/>
      <c r="AZ643" s="419"/>
      <c r="BA643" s="419"/>
      <c r="BB643" s="419"/>
      <c r="BC643" s="419"/>
      <c r="BD643" s="419"/>
      <c r="BE643" s="419"/>
      <c r="BF643" s="419"/>
      <c r="BG643" s="419"/>
      <c r="BH643" s="419"/>
      <c r="BI643" s="419"/>
      <c r="BJ643" s="419"/>
      <c r="BK643" s="419"/>
      <c r="BL643" s="419"/>
      <c r="BM643" s="419"/>
      <c r="BN643" s="419"/>
      <c r="BO643" s="419"/>
      <c r="BP643" s="419"/>
      <c r="BQ643" s="419"/>
      <c r="BR643" s="419"/>
      <c r="BS643" s="419"/>
      <c r="BT643" s="419"/>
      <c r="BU643" s="419"/>
      <c r="BV643" s="419"/>
      <c r="BW643" s="419"/>
      <c r="BX643" s="419"/>
      <c r="BY643" s="419"/>
      <c r="BZ643" s="419"/>
      <c r="CA643" s="419"/>
      <c r="CB643" s="419"/>
      <c r="CC643" s="419"/>
      <c r="CD643" s="419"/>
      <c r="CE643" s="419"/>
      <c r="CF643" s="419"/>
      <c r="CG643" s="419"/>
      <c r="CH643" s="419"/>
      <c r="CI643" s="419"/>
      <c r="CJ643" s="419"/>
      <c r="CK643" s="419"/>
      <c r="CL643" s="419"/>
      <c r="CM643" s="419"/>
      <c r="CN643" s="419"/>
      <c r="CO643" s="419"/>
      <c r="CP643" s="419"/>
      <c r="CQ643" s="419"/>
      <c r="CR643" s="419"/>
      <c r="CS643" s="419"/>
    </row>
    <row r="644" spans="1:97">
      <c r="A644" s="419"/>
      <c r="B644" s="419"/>
      <c r="C644" s="419"/>
      <c r="D644" s="419"/>
      <c r="E644" s="419"/>
      <c r="F644" s="419"/>
      <c r="G644" s="419"/>
      <c r="H644" s="419"/>
      <c r="I644" s="419"/>
      <c r="J644" s="419"/>
      <c r="K644" s="419"/>
      <c r="L644" s="419"/>
      <c r="M644" s="419"/>
      <c r="N644" s="426"/>
      <c r="O644" s="426"/>
      <c r="P644" s="426"/>
      <c r="Q644" s="426"/>
      <c r="R644" s="426"/>
      <c r="S644" s="426"/>
      <c r="T644" s="426"/>
      <c r="U644" s="419"/>
      <c r="V644" s="419"/>
      <c r="W644" s="419"/>
      <c r="X644" s="427"/>
      <c r="Y644" s="427"/>
      <c r="Z644" s="427"/>
      <c r="AA644" s="427"/>
      <c r="AB644" s="427"/>
      <c r="AC644" s="427"/>
      <c r="AD644" s="427"/>
      <c r="AE644" s="427"/>
      <c r="AF644" s="427"/>
      <c r="AG644" s="427"/>
      <c r="AH644" s="427"/>
      <c r="AI644" s="428"/>
      <c r="AJ644" s="428"/>
      <c r="AK644" s="428"/>
      <c r="AL644" s="428"/>
      <c r="AM644" s="428"/>
      <c r="AN644" s="428"/>
      <c r="AO644" s="428"/>
      <c r="AP644" s="428"/>
      <c r="AQ644" s="419"/>
      <c r="AR644" s="419"/>
      <c r="AS644" s="419"/>
      <c r="AT644" s="419"/>
      <c r="AU644" s="419"/>
      <c r="AV644" s="419"/>
      <c r="AW644" s="419"/>
      <c r="AX644" s="419"/>
      <c r="AY644" s="419"/>
      <c r="AZ644" s="419"/>
      <c r="BA644" s="419"/>
      <c r="BB644" s="419"/>
      <c r="BC644" s="419"/>
      <c r="BD644" s="419"/>
      <c r="BE644" s="419"/>
      <c r="BF644" s="419"/>
      <c r="BG644" s="419"/>
      <c r="BH644" s="419"/>
      <c r="BI644" s="419"/>
      <c r="BJ644" s="419"/>
      <c r="BK644" s="419"/>
      <c r="BL644" s="419"/>
      <c r="BM644" s="419"/>
      <c r="BN644" s="419"/>
      <c r="BO644" s="419"/>
      <c r="BP644" s="419"/>
      <c r="BQ644" s="419"/>
      <c r="BR644" s="419"/>
      <c r="BS644" s="419"/>
      <c r="BT644" s="419"/>
      <c r="BU644" s="419"/>
      <c r="BV644" s="419"/>
      <c r="BW644" s="419"/>
      <c r="BX644" s="419"/>
      <c r="BY644" s="419"/>
      <c r="BZ644" s="419"/>
      <c r="CA644" s="419"/>
      <c r="CB644" s="419"/>
      <c r="CC644" s="419"/>
      <c r="CD644" s="419"/>
      <c r="CE644" s="419"/>
      <c r="CF644" s="419"/>
      <c r="CG644" s="419"/>
      <c r="CH644" s="419"/>
      <c r="CI644" s="419"/>
      <c r="CJ644" s="419"/>
      <c r="CK644" s="419"/>
      <c r="CL644" s="419"/>
      <c r="CM644" s="419"/>
      <c r="CN644" s="419"/>
      <c r="CO644" s="419"/>
      <c r="CP644" s="419"/>
      <c r="CQ644" s="419"/>
      <c r="CR644" s="419"/>
      <c r="CS644" s="419"/>
    </row>
    <row r="645" spans="1:97">
      <c r="A645" s="419"/>
      <c r="B645" s="419"/>
      <c r="C645" s="419"/>
      <c r="D645" s="419"/>
      <c r="E645" s="419"/>
      <c r="F645" s="419"/>
      <c r="G645" s="419"/>
      <c r="H645" s="419"/>
      <c r="I645" s="419"/>
      <c r="J645" s="419"/>
      <c r="K645" s="419"/>
      <c r="L645" s="419"/>
      <c r="M645" s="419"/>
      <c r="N645" s="426"/>
      <c r="O645" s="426"/>
      <c r="P645" s="426"/>
      <c r="Q645" s="426"/>
      <c r="R645" s="426"/>
      <c r="S645" s="426"/>
      <c r="T645" s="426"/>
      <c r="U645" s="419"/>
      <c r="V645" s="419"/>
      <c r="W645" s="419"/>
      <c r="X645" s="427"/>
      <c r="Y645" s="427"/>
      <c r="Z645" s="427"/>
      <c r="AA645" s="427"/>
      <c r="AB645" s="427"/>
      <c r="AC645" s="427"/>
      <c r="AD645" s="427"/>
      <c r="AE645" s="427"/>
      <c r="AF645" s="427"/>
      <c r="AG645" s="427"/>
      <c r="AH645" s="427"/>
      <c r="AI645" s="428"/>
      <c r="AJ645" s="428"/>
      <c r="AK645" s="428"/>
      <c r="AL645" s="428"/>
      <c r="AM645" s="428"/>
      <c r="AN645" s="428"/>
      <c r="AO645" s="428"/>
      <c r="AP645" s="428"/>
      <c r="AQ645" s="419"/>
      <c r="AR645" s="419"/>
      <c r="AS645" s="419"/>
      <c r="AT645" s="419"/>
      <c r="AU645" s="419"/>
      <c r="AV645" s="419"/>
      <c r="AW645" s="419"/>
      <c r="AX645" s="419"/>
      <c r="AY645" s="419"/>
      <c r="AZ645" s="419"/>
      <c r="BA645" s="419"/>
      <c r="BB645" s="419"/>
      <c r="BC645" s="419"/>
      <c r="BD645" s="419"/>
      <c r="BE645" s="419"/>
      <c r="BF645" s="419"/>
      <c r="BG645" s="419"/>
      <c r="BH645" s="419"/>
      <c r="BI645" s="419"/>
      <c r="BJ645" s="419"/>
      <c r="BK645" s="419"/>
      <c r="BL645" s="419"/>
      <c r="BM645" s="419"/>
      <c r="BN645" s="419"/>
      <c r="BO645" s="419"/>
      <c r="BP645" s="419"/>
      <c r="BQ645" s="419"/>
      <c r="BR645" s="419"/>
      <c r="BS645" s="419"/>
      <c r="BT645" s="419"/>
      <c r="BU645" s="419"/>
      <c r="BV645" s="419"/>
      <c r="BW645" s="419"/>
      <c r="BX645" s="419"/>
      <c r="BY645" s="419"/>
      <c r="BZ645" s="419"/>
      <c r="CA645" s="419"/>
      <c r="CB645" s="419"/>
      <c r="CC645" s="419"/>
      <c r="CD645" s="419"/>
      <c r="CE645" s="419"/>
      <c r="CF645" s="419"/>
      <c r="CG645" s="419"/>
      <c r="CH645" s="419"/>
      <c r="CI645" s="419"/>
      <c r="CJ645" s="419"/>
      <c r="CK645" s="419"/>
      <c r="CL645" s="419"/>
      <c r="CM645" s="419"/>
      <c r="CN645" s="419"/>
      <c r="CO645" s="419"/>
      <c r="CP645" s="419"/>
      <c r="CQ645" s="419"/>
      <c r="CR645" s="419"/>
      <c r="CS645" s="419"/>
    </row>
    <row r="646" spans="1:97">
      <c r="A646" s="419"/>
      <c r="B646" s="419"/>
      <c r="C646" s="419"/>
      <c r="D646" s="419"/>
      <c r="E646" s="419"/>
      <c r="F646" s="419"/>
      <c r="G646" s="419"/>
      <c r="H646" s="419"/>
      <c r="I646" s="419"/>
      <c r="J646" s="419"/>
      <c r="K646" s="419"/>
      <c r="L646" s="419"/>
      <c r="M646" s="419"/>
      <c r="N646" s="426"/>
      <c r="O646" s="426"/>
      <c r="P646" s="426"/>
      <c r="Q646" s="426"/>
      <c r="R646" s="426"/>
      <c r="S646" s="426"/>
      <c r="T646" s="426"/>
      <c r="U646" s="419"/>
      <c r="V646" s="419"/>
      <c r="W646" s="419"/>
      <c r="X646" s="427"/>
      <c r="Y646" s="427"/>
      <c r="Z646" s="427"/>
      <c r="AA646" s="427"/>
      <c r="AB646" s="427"/>
      <c r="AC646" s="427"/>
      <c r="AD646" s="427"/>
      <c r="AE646" s="427"/>
      <c r="AF646" s="427"/>
      <c r="AG646" s="427"/>
      <c r="AH646" s="427"/>
      <c r="AI646" s="428"/>
      <c r="AJ646" s="428"/>
      <c r="AK646" s="428"/>
      <c r="AL646" s="428"/>
      <c r="AM646" s="428"/>
      <c r="AN646" s="428"/>
      <c r="AO646" s="428"/>
      <c r="AP646" s="428"/>
      <c r="AQ646" s="419"/>
      <c r="AR646" s="419"/>
      <c r="AS646" s="419"/>
      <c r="AT646" s="419"/>
      <c r="AU646" s="419"/>
      <c r="AV646" s="419"/>
      <c r="AW646" s="419"/>
      <c r="AX646" s="419"/>
      <c r="AY646" s="419"/>
      <c r="AZ646" s="419"/>
      <c r="BA646" s="419"/>
      <c r="BB646" s="419"/>
      <c r="BC646" s="419"/>
      <c r="BD646" s="419"/>
      <c r="BE646" s="419"/>
      <c r="BF646" s="419"/>
      <c r="BG646" s="419"/>
      <c r="BH646" s="419"/>
      <c r="BI646" s="419"/>
      <c r="BJ646" s="419"/>
      <c r="BK646" s="419"/>
      <c r="BL646" s="419"/>
      <c r="BM646" s="419"/>
      <c r="BN646" s="419"/>
      <c r="BO646" s="419"/>
      <c r="BP646" s="419"/>
      <c r="BQ646" s="419"/>
      <c r="BR646" s="419"/>
      <c r="BS646" s="419"/>
      <c r="BT646" s="419"/>
      <c r="BU646" s="419"/>
      <c r="BV646" s="419"/>
      <c r="BW646" s="419"/>
      <c r="BX646" s="419"/>
      <c r="BY646" s="419"/>
      <c r="BZ646" s="419"/>
      <c r="CA646" s="419"/>
      <c r="CB646" s="419"/>
      <c r="CC646" s="419"/>
      <c r="CD646" s="419"/>
      <c r="CE646" s="419"/>
      <c r="CF646" s="419"/>
      <c r="CG646" s="419"/>
      <c r="CH646" s="419"/>
      <c r="CI646" s="419"/>
      <c r="CJ646" s="419"/>
      <c r="CK646" s="419"/>
      <c r="CL646" s="419"/>
      <c r="CM646" s="419"/>
      <c r="CN646" s="419"/>
      <c r="CO646" s="419"/>
      <c r="CP646" s="419"/>
      <c r="CQ646" s="419"/>
      <c r="CR646" s="419"/>
      <c r="CS646" s="419"/>
    </row>
    <row r="647" spans="1:97">
      <c r="A647" s="419"/>
      <c r="B647" s="419"/>
      <c r="C647" s="419"/>
      <c r="D647" s="419"/>
      <c r="E647" s="419"/>
      <c r="F647" s="419"/>
      <c r="G647" s="419"/>
      <c r="H647" s="419"/>
      <c r="I647" s="419"/>
      <c r="J647" s="419"/>
      <c r="K647" s="419"/>
      <c r="L647" s="419"/>
      <c r="M647" s="419"/>
      <c r="N647" s="426"/>
      <c r="O647" s="426"/>
      <c r="P647" s="426"/>
      <c r="Q647" s="426"/>
      <c r="R647" s="426"/>
      <c r="S647" s="426"/>
      <c r="T647" s="426"/>
      <c r="U647" s="419"/>
      <c r="V647" s="419"/>
      <c r="W647" s="419"/>
      <c r="X647" s="427"/>
      <c r="Y647" s="427"/>
      <c r="Z647" s="427"/>
      <c r="AA647" s="427"/>
      <c r="AB647" s="427"/>
      <c r="AC647" s="427"/>
      <c r="AD647" s="427"/>
      <c r="AE647" s="427"/>
      <c r="AF647" s="427"/>
      <c r="AG647" s="427"/>
      <c r="AH647" s="427"/>
      <c r="AI647" s="428"/>
      <c r="AJ647" s="428"/>
      <c r="AK647" s="428"/>
      <c r="AL647" s="428"/>
      <c r="AM647" s="428"/>
      <c r="AN647" s="428"/>
      <c r="AO647" s="428"/>
      <c r="AP647" s="428"/>
      <c r="AQ647" s="419"/>
      <c r="AR647" s="419"/>
      <c r="AS647" s="419"/>
      <c r="AT647" s="419"/>
      <c r="AU647" s="419"/>
      <c r="AV647" s="419"/>
      <c r="AW647" s="419"/>
      <c r="AX647" s="419"/>
      <c r="AY647" s="419"/>
      <c r="AZ647" s="419"/>
      <c r="BA647" s="419"/>
      <c r="BB647" s="419"/>
      <c r="BC647" s="419"/>
      <c r="BD647" s="419"/>
      <c r="BE647" s="419"/>
      <c r="BF647" s="419"/>
      <c r="BG647" s="419"/>
      <c r="BH647" s="419"/>
      <c r="BI647" s="419"/>
      <c r="BJ647" s="419"/>
      <c r="BK647" s="419"/>
      <c r="BL647" s="419"/>
      <c r="BM647" s="419"/>
      <c r="BN647" s="419"/>
      <c r="BO647" s="419"/>
      <c r="BP647" s="419"/>
      <c r="BQ647" s="419"/>
      <c r="BR647" s="419"/>
      <c r="BS647" s="419"/>
      <c r="BT647" s="419"/>
      <c r="BU647" s="419"/>
      <c r="BV647" s="419"/>
      <c r="BW647" s="419"/>
      <c r="BX647" s="419"/>
      <c r="BY647" s="419"/>
      <c r="BZ647" s="419"/>
      <c r="CA647" s="419"/>
      <c r="CB647" s="419"/>
      <c r="CC647" s="419"/>
      <c r="CD647" s="419"/>
      <c r="CE647" s="419"/>
      <c r="CF647" s="419"/>
      <c r="CG647" s="419"/>
      <c r="CH647" s="419"/>
      <c r="CI647" s="419"/>
      <c r="CJ647" s="419"/>
      <c r="CK647" s="419"/>
      <c r="CL647" s="419"/>
      <c r="CM647" s="419"/>
      <c r="CN647" s="419"/>
      <c r="CO647" s="419"/>
      <c r="CP647" s="419"/>
      <c r="CQ647" s="419"/>
      <c r="CR647" s="419"/>
      <c r="CS647" s="419"/>
    </row>
    <row r="648" spans="1:97">
      <c r="A648" s="419"/>
      <c r="B648" s="419"/>
      <c r="C648" s="419"/>
      <c r="D648" s="419"/>
      <c r="E648" s="419"/>
      <c r="F648" s="419"/>
      <c r="G648" s="419"/>
      <c r="H648" s="419"/>
      <c r="I648" s="419"/>
      <c r="J648" s="419"/>
      <c r="K648" s="419"/>
      <c r="L648" s="419"/>
      <c r="M648" s="419"/>
      <c r="N648" s="426"/>
      <c r="O648" s="426"/>
      <c r="P648" s="426"/>
      <c r="Q648" s="426"/>
      <c r="R648" s="426"/>
      <c r="S648" s="426"/>
      <c r="T648" s="426"/>
      <c r="U648" s="419"/>
      <c r="V648" s="419"/>
      <c r="W648" s="419"/>
      <c r="X648" s="427"/>
      <c r="Y648" s="427"/>
      <c r="Z648" s="427"/>
      <c r="AA648" s="427"/>
      <c r="AB648" s="427"/>
      <c r="AC648" s="427"/>
      <c r="AD648" s="427"/>
      <c r="AE648" s="427"/>
      <c r="AF648" s="427"/>
      <c r="AG648" s="427"/>
      <c r="AH648" s="427"/>
      <c r="AI648" s="428"/>
      <c r="AJ648" s="428"/>
      <c r="AK648" s="428"/>
      <c r="AL648" s="428"/>
      <c r="AM648" s="428"/>
      <c r="AN648" s="428"/>
      <c r="AO648" s="428"/>
      <c r="AP648" s="428"/>
      <c r="AQ648" s="419"/>
      <c r="AR648" s="419"/>
      <c r="AS648" s="419"/>
      <c r="AT648" s="419"/>
      <c r="AU648" s="419"/>
      <c r="AV648" s="419"/>
      <c r="AW648" s="419"/>
      <c r="AX648" s="419"/>
      <c r="AY648" s="419"/>
      <c r="AZ648" s="419"/>
      <c r="BA648" s="419"/>
      <c r="BB648" s="419"/>
      <c r="BC648" s="419"/>
      <c r="BD648" s="419"/>
      <c r="BE648" s="419"/>
      <c r="BF648" s="419"/>
      <c r="BG648" s="419"/>
      <c r="BH648" s="419"/>
      <c r="BI648" s="419"/>
      <c r="BJ648" s="419"/>
      <c r="BK648" s="419"/>
      <c r="BL648" s="419"/>
      <c r="BM648" s="419"/>
      <c r="BN648" s="419"/>
      <c r="BO648" s="419"/>
      <c r="BP648" s="419"/>
      <c r="BQ648" s="419"/>
      <c r="BR648" s="419"/>
      <c r="BS648" s="419"/>
      <c r="BT648" s="419"/>
      <c r="BU648" s="419"/>
      <c r="BV648" s="419"/>
      <c r="BW648" s="419"/>
      <c r="BX648" s="419"/>
      <c r="BY648" s="419"/>
      <c r="BZ648" s="419"/>
      <c r="CA648" s="419"/>
      <c r="CB648" s="419"/>
      <c r="CC648" s="419"/>
      <c r="CD648" s="419"/>
      <c r="CE648" s="419"/>
      <c r="CF648" s="419"/>
      <c r="CG648" s="419"/>
      <c r="CH648" s="419"/>
      <c r="CI648" s="419"/>
      <c r="CJ648" s="419"/>
      <c r="CK648" s="419"/>
      <c r="CL648" s="419"/>
      <c r="CM648" s="419"/>
      <c r="CN648" s="419"/>
      <c r="CO648" s="419"/>
      <c r="CP648" s="419"/>
      <c r="CQ648" s="419"/>
      <c r="CR648" s="419"/>
      <c r="CS648" s="419"/>
    </row>
    <row r="649" spans="1:97">
      <c r="A649" s="419"/>
      <c r="B649" s="419"/>
      <c r="C649" s="419"/>
      <c r="D649" s="419"/>
      <c r="E649" s="419"/>
      <c r="F649" s="419"/>
      <c r="G649" s="419"/>
      <c r="H649" s="419"/>
      <c r="I649" s="419"/>
      <c r="J649" s="419"/>
      <c r="K649" s="419"/>
      <c r="L649" s="419"/>
      <c r="M649" s="419"/>
      <c r="N649" s="426"/>
      <c r="O649" s="426"/>
      <c r="P649" s="426"/>
      <c r="Q649" s="426"/>
      <c r="R649" s="426"/>
      <c r="S649" s="426"/>
      <c r="T649" s="426"/>
      <c r="U649" s="419"/>
      <c r="V649" s="419"/>
      <c r="W649" s="419"/>
      <c r="X649" s="427"/>
      <c r="Y649" s="427"/>
      <c r="Z649" s="427"/>
      <c r="AA649" s="427"/>
      <c r="AB649" s="427"/>
      <c r="AC649" s="427"/>
      <c r="AD649" s="427"/>
      <c r="AE649" s="427"/>
      <c r="AF649" s="427"/>
      <c r="AG649" s="427"/>
      <c r="AH649" s="427"/>
      <c r="AI649" s="428"/>
      <c r="AJ649" s="428"/>
      <c r="AK649" s="428"/>
      <c r="AL649" s="428"/>
      <c r="AM649" s="428"/>
      <c r="AN649" s="428"/>
      <c r="AO649" s="428"/>
      <c r="AP649" s="428"/>
      <c r="AQ649" s="419"/>
      <c r="AR649" s="419"/>
      <c r="AS649" s="419"/>
      <c r="AT649" s="419"/>
      <c r="AU649" s="419"/>
      <c r="AV649" s="419"/>
      <c r="AW649" s="419"/>
      <c r="AX649" s="419"/>
      <c r="AY649" s="419"/>
      <c r="AZ649" s="419"/>
      <c r="BA649" s="419"/>
      <c r="BB649" s="419"/>
      <c r="BC649" s="419"/>
      <c r="BD649" s="419"/>
      <c r="BE649" s="419"/>
      <c r="BF649" s="419"/>
      <c r="BG649" s="419"/>
      <c r="BH649" s="419"/>
      <c r="BI649" s="419"/>
      <c r="BJ649" s="419"/>
      <c r="BK649" s="419"/>
      <c r="BL649" s="419"/>
      <c r="BM649" s="419"/>
      <c r="BN649" s="419"/>
      <c r="BO649" s="419"/>
      <c r="BP649" s="419"/>
      <c r="BQ649" s="419"/>
      <c r="BR649" s="419"/>
      <c r="BS649" s="419"/>
      <c r="BT649" s="419"/>
      <c r="BU649" s="419"/>
      <c r="BV649" s="419"/>
      <c r="BW649" s="419"/>
      <c r="BX649" s="419"/>
      <c r="BY649" s="419"/>
      <c r="BZ649" s="419"/>
      <c r="CA649" s="419"/>
      <c r="CB649" s="419"/>
      <c r="CC649" s="419"/>
      <c r="CD649" s="419"/>
      <c r="CE649" s="419"/>
      <c r="CF649" s="419"/>
      <c r="CG649" s="419"/>
      <c r="CH649" s="419"/>
      <c r="CI649" s="419"/>
      <c r="CJ649" s="419"/>
      <c r="CK649" s="419"/>
      <c r="CL649" s="419"/>
      <c r="CM649" s="419"/>
      <c r="CN649" s="419"/>
      <c r="CO649" s="419"/>
      <c r="CP649" s="419"/>
      <c r="CQ649" s="419"/>
      <c r="CR649" s="419"/>
      <c r="CS649" s="419"/>
    </row>
    <row r="650" spans="1:97">
      <c r="A650" s="419"/>
      <c r="B650" s="419"/>
      <c r="C650" s="419"/>
      <c r="D650" s="419"/>
      <c r="E650" s="419"/>
      <c r="F650" s="419"/>
      <c r="G650" s="419"/>
      <c r="H650" s="419"/>
      <c r="I650" s="419"/>
      <c r="J650" s="419"/>
      <c r="K650" s="419"/>
      <c r="L650" s="419"/>
      <c r="M650" s="419"/>
      <c r="N650" s="426"/>
      <c r="O650" s="426"/>
      <c r="P650" s="426"/>
      <c r="Q650" s="426"/>
      <c r="R650" s="426"/>
      <c r="S650" s="426"/>
      <c r="T650" s="426"/>
      <c r="U650" s="419"/>
      <c r="V650" s="419"/>
      <c r="W650" s="419"/>
      <c r="X650" s="427"/>
      <c r="Y650" s="427"/>
      <c r="Z650" s="427"/>
      <c r="AA650" s="427"/>
      <c r="AB650" s="427"/>
      <c r="AC650" s="427"/>
      <c r="AD650" s="427"/>
      <c r="AE650" s="427"/>
      <c r="AF650" s="427"/>
      <c r="AG650" s="427"/>
      <c r="AH650" s="427"/>
      <c r="AI650" s="428"/>
      <c r="AJ650" s="428"/>
      <c r="AK650" s="428"/>
      <c r="AL650" s="428"/>
      <c r="AM650" s="428"/>
      <c r="AN650" s="428"/>
      <c r="AO650" s="428"/>
      <c r="AP650" s="428"/>
      <c r="AQ650" s="419"/>
      <c r="AR650" s="419"/>
      <c r="AS650" s="419"/>
      <c r="AT650" s="419"/>
      <c r="AU650" s="419"/>
      <c r="AV650" s="419"/>
      <c r="AW650" s="419"/>
      <c r="AX650" s="419"/>
      <c r="AY650" s="419"/>
      <c r="AZ650" s="419"/>
      <c r="BA650" s="419"/>
      <c r="BB650" s="419"/>
      <c r="BC650" s="419"/>
      <c r="BD650" s="419"/>
      <c r="BE650" s="419"/>
      <c r="BF650" s="419"/>
      <c r="BG650" s="419"/>
      <c r="BH650" s="419"/>
      <c r="BI650" s="419"/>
      <c r="BJ650" s="419"/>
      <c r="BK650" s="419"/>
      <c r="BL650" s="419"/>
      <c r="BM650" s="419"/>
      <c r="BN650" s="419"/>
      <c r="BO650" s="419"/>
      <c r="BP650" s="419"/>
      <c r="BQ650" s="419"/>
      <c r="BR650" s="419"/>
      <c r="BS650" s="419"/>
      <c r="BT650" s="419"/>
      <c r="BU650" s="419"/>
      <c r="BV650" s="419"/>
      <c r="BW650" s="419"/>
      <c r="BX650" s="419"/>
      <c r="BY650" s="419"/>
      <c r="BZ650" s="419"/>
      <c r="CA650" s="419"/>
      <c r="CB650" s="419"/>
      <c r="CC650" s="419"/>
      <c r="CD650" s="419"/>
      <c r="CE650" s="419"/>
      <c r="CF650" s="419"/>
      <c r="CG650" s="419"/>
      <c r="CH650" s="419"/>
      <c r="CI650" s="419"/>
      <c r="CJ650" s="419"/>
      <c r="CK650" s="419"/>
      <c r="CL650" s="419"/>
      <c r="CM650" s="419"/>
      <c r="CN650" s="419"/>
      <c r="CO650" s="419"/>
      <c r="CP650" s="419"/>
      <c r="CQ650" s="419"/>
      <c r="CR650" s="419"/>
      <c r="CS650" s="419"/>
    </row>
    <row r="651" spans="1:97">
      <c r="A651" s="419"/>
      <c r="B651" s="419"/>
      <c r="C651" s="419"/>
      <c r="D651" s="419"/>
      <c r="E651" s="419"/>
      <c r="F651" s="419"/>
      <c r="G651" s="419"/>
      <c r="H651" s="419"/>
      <c r="I651" s="419"/>
      <c r="J651" s="419"/>
      <c r="K651" s="419"/>
      <c r="L651" s="419"/>
      <c r="M651" s="419"/>
      <c r="N651" s="426"/>
      <c r="O651" s="426"/>
      <c r="P651" s="426"/>
      <c r="Q651" s="426"/>
      <c r="R651" s="426"/>
      <c r="S651" s="426"/>
      <c r="T651" s="426"/>
      <c r="U651" s="419"/>
      <c r="V651" s="419"/>
      <c r="W651" s="419"/>
      <c r="X651" s="427"/>
      <c r="Y651" s="427"/>
      <c r="Z651" s="427"/>
      <c r="AA651" s="427"/>
      <c r="AB651" s="427"/>
      <c r="AC651" s="427"/>
      <c r="AD651" s="427"/>
      <c r="AE651" s="427"/>
      <c r="AF651" s="427"/>
      <c r="AG651" s="427"/>
      <c r="AH651" s="427"/>
      <c r="AI651" s="428"/>
      <c r="AJ651" s="428"/>
      <c r="AK651" s="428"/>
      <c r="AL651" s="428"/>
      <c r="AM651" s="428"/>
      <c r="AN651" s="428"/>
      <c r="AO651" s="428"/>
      <c r="AP651" s="428"/>
      <c r="AQ651" s="419"/>
      <c r="AR651" s="419"/>
      <c r="AS651" s="419"/>
      <c r="AT651" s="419"/>
      <c r="AU651" s="419"/>
      <c r="AV651" s="419"/>
      <c r="AW651" s="419"/>
      <c r="AX651" s="419"/>
      <c r="AY651" s="419"/>
      <c r="AZ651" s="419"/>
      <c r="BA651" s="419"/>
      <c r="BB651" s="419"/>
      <c r="BC651" s="419"/>
      <c r="BD651" s="419"/>
      <c r="BE651" s="419"/>
      <c r="BF651" s="419"/>
      <c r="BG651" s="419"/>
      <c r="BH651" s="419"/>
      <c r="BI651" s="419"/>
      <c r="BJ651" s="419"/>
      <c r="BK651" s="419"/>
      <c r="BL651" s="419"/>
      <c r="BM651" s="419"/>
      <c r="BN651" s="419"/>
      <c r="BO651" s="419"/>
      <c r="BP651" s="419"/>
      <c r="BQ651" s="419"/>
      <c r="BR651" s="419"/>
      <c r="BS651" s="419"/>
      <c r="BT651" s="419"/>
      <c r="BU651" s="419"/>
      <c r="BV651" s="419"/>
      <c r="BW651" s="419"/>
      <c r="BX651" s="419"/>
      <c r="BY651" s="419"/>
      <c r="BZ651" s="419"/>
      <c r="CA651" s="419"/>
      <c r="CB651" s="419"/>
      <c r="CC651" s="419"/>
      <c r="CD651" s="419"/>
      <c r="CE651" s="419"/>
      <c r="CF651" s="419"/>
      <c r="CG651" s="419"/>
      <c r="CH651" s="419"/>
      <c r="CI651" s="419"/>
      <c r="CJ651" s="419"/>
      <c r="CK651" s="419"/>
      <c r="CL651" s="419"/>
      <c r="CM651" s="419"/>
      <c r="CN651" s="419"/>
      <c r="CO651" s="419"/>
      <c r="CP651" s="419"/>
      <c r="CQ651" s="419"/>
      <c r="CR651" s="419"/>
      <c r="CS651" s="419"/>
    </row>
    <row r="652" spans="1:97">
      <c r="A652" s="419"/>
      <c r="B652" s="419"/>
      <c r="C652" s="419"/>
      <c r="D652" s="419"/>
      <c r="E652" s="419"/>
      <c r="F652" s="419"/>
      <c r="G652" s="419"/>
      <c r="H652" s="419"/>
      <c r="I652" s="419"/>
      <c r="J652" s="419"/>
      <c r="K652" s="419"/>
      <c r="L652" s="419"/>
      <c r="M652" s="419"/>
      <c r="N652" s="426"/>
      <c r="O652" s="426"/>
      <c r="P652" s="426"/>
      <c r="Q652" s="426"/>
      <c r="R652" s="426"/>
      <c r="S652" s="426"/>
      <c r="T652" s="426"/>
      <c r="U652" s="419"/>
      <c r="V652" s="419"/>
      <c r="W652" s="419"/>
      <c r="X652" s="427"/>
      <c r="Y652" s="427"/>
      <c r="Z652" s="427"/>
      <c r="AA652" s="427"/>
      <c r="AB652" s="427"/>
      <c r="AC652" s="427"/>
      <c r="AD652" s="427"/>
      <c r="AE652" s="427"/>
      <c r="AF652" s="427"/>
      <c r="AG652" s="427"/>
      <c r="AH652" s="427"/>
      <c r="AI652" s="428"/>
      <c r="AJ652" s="428"/>
      <c r="AK652" s="428"/>
      <c r="AL652" s="428"/>
      <c r="AM652" s="428"/>
      <c r="AN652" s="428"/>
      <c r="AO652" s="428"/>
      <c r="AP652" s="428"/>
      <c r="AQ652" s="419"/>
      <c r="AR652" s="419"/>
      <c r="AS652" s="419"/>
      <c r="AT652" s="419"/>
      <c r="AU652" s="419"/>
      <c r="AV652" s="419"/>
      <c r="AW652" s="419"/>
      <c r="AX652" s="419"/>
      <c r="AY652" s="419"/>
      <c r="AZ652" s="419"/>
      <c r="BA652" s="419"/>
      <c r="BB652" s="419"/>
      <c r="BC652" s="419"/>
      <c r="BD652" s="419"/>
      <c r="BE652" s="419"/>
      <c r="BF652" s="419"/>
      <c r="BG652" s="419"/>
      <c r="BH652" s="419"/>
      <c r="BI652" s="419"/>
      <c r="BJ652" s="419"/>
      <c r="BK652" s="419"/>
      <c r="BL652" s="419"/>
      <c r="BM652" s="419"/>
      <c r="BN652" s="419"/>
      <c r="BO652" s="419"/>
      <c r="BP652" s="419"/>
      <c r="BQ652" s="419"/>
      <c r="BR652" s="419"/>
      <c r="BS652" s="419"/>
      <c r="BT652" s="419"/>
      <c r="BU652" s="419"/>
      <c r="BV652" s="419"/>
      <c r="BW652" s="419"/>
      <c r="BX652" s="419"/>
      <c r="BY652" s="419"/>
      <c r="BZ652" s="419"/>
      <c r="CA652" s="419"/>
      <c r="CB652" s="419"/>
      <c r="CC652" s="419"/>
      <c r="CD652" s="419"/>
      <c r="CE652" s="419"/>
      <c r="CF652" s="419"/>
      <c r="CG652" s="419"/>
      <c r="CH652" s="419"/>
      <c r="CI652" s="419"/>
      <c r="CJ652" s="419"/>
      <c r="CK652" s="419"/>
      <c r="CL652" s="419"/>
      <c r="CM652" s="419"/>
      <c r="CN652" s="419"/>
      <c r="CO652" s="419"/>
      <c r="CP652" s="419"/>
      <c r="CQ652" s="419"/>
      <c r="CR652" s="419"/>
      <c r="CS652" s="419"/>
    </row>
    <row r="653" spans="1:97">
      <c r="A653" s="419"/>
      <c r="B653" s="419"/>
      <c r="C653" s="419"/>
      <c r="D653" s="419"/>
      <c r="E653" s="419"/>
      <c r="F653" s="419"/>
      <c r="G653" s="419"/>
      <c r="H653" s="419"/>
      <c r="I653" s="419"/>
      <c r="J653" s="419"/>
      <c r="K653" s="419"/>
      <c r="L653" s="419"/>
      <c r="M653" s="419"/>
      <c r="N653" s="426"/>
      <c r="O653" s="426"/>
      <c r="P653" s="426"/>
      <c r="Q653" s="426"/>
      <c r="R653" s="426"/>
      <c r="S653" s="426"/>
      <c r="T653" s="426"/>
      <c r="U653" s="419"/>
      <c r="V653" s="419"/>
      <c r="W653" s="419"/>
      <c r="X653" s="427"/>
      <c r="Y653" s="427"/>
      <c r="Z653" s="427"/>
      <c r="AA653" s="427"/>
      <c r="AB653" s="427"/>
      <c r="AC653" s="427"/>
      <c r="AD653" s="427"/>
      <c r="AE653" s="427"/>
      <c r="AF653" s="427"/>
      <c r="AG653" s="427"/>
      <c r="AH653" s="427"/>
      <c r="AI653" s="428"/>
      <c r="AJ653" s="428"/>
      <c r="AK653" s="428"/>
      <c r="AL653" s="428"/>
      <c r="AM653" s="428"/>
      <c r="AN653" s="428"/>
      <c r="AO653" s="428"/>
      <c r="AP653" s="428"/>
      <c r="AQ653" s="419"/>
      <c r="AR653" s="419"/>
      <c r="AS653" s="419"/>
      <c r="AT653" s="419"/>
      <c r="AU653" s="419"/>
      <c r="AV653" s="419"/>
      <c r="AW653" s="419"/>
      <c r="AX653" s="419"/>
      <c r="AY653" s="419"/>
      <c r="AZ653" s="419"/>
      <c r="BA653" s="419"/>
      <c r="BB653" s="419"/>
      <c r="BC653" s="419"/>
      <c r="BD653" s="419"/>
      <c r="BE653" s="419"/>
      <c r="BF653" s="419"/>
      <c r="BG653" s="419"/>
      <c r="BH653" s="419"/>
      <c r="BI653" s="419"/>
      <c r="BJ653" s="419"/>
      <c r="BK653" s="419"/>
      <c r="BL653" s="419"/>
      <c r="BM653" s="419"/>
      <c r="BN653" s="419"/>
      <c r="BO653" s="419"/>
      <c r="BP653" s="419"/>
      <c r="BQ653" s="419"/>
      <c r="BR653" s="419"/>
      <c r="BS653" s="419"/>
      <c r="BT653" s="419"/>
      <c r="BU653" s="419"/>
      <c r="BV653" s="419"/>
      <c r="BW653" s="419"/>
      <c r="BX653" s="419"/>
      <c r="BY653" s="419"/>
      <c r="BZ653" s="419"/>
      <c r="CA653" s="419"/>
      <c r="CB653" s="419"/>
      <c r="CC653" s="419"/>
      <c r="CD653" s="419"/>
      <c r="CE653" s="419"/>
      <c r="CF653" s="419"/>
      <c r="CG653" s="419"/>
      <c r="CH653" s="419"/>
      <c r="CI653" s="419"/>
      <c r="CJ653" s="419"/>
      <c r="CK653" s="419"/>
      <c r="CL653" s="419"/>
      <c r="CM653" s="419"/>
      <c r="CN653" s="419"/>
      <c r="CO653" s="419"/>
      <c r="CP653" s="419"/>
      <c r="CQ653" s="419"/>
      <c r="CR653" s="419"/>
      <c r="CS653" s="419"/>
    </row>
    <row r="654" spans="1:97">
      <c r="A654" s="419"/>
      <c r="B654" s="419"/>
      <c r="C654" s="419"/>
      <c r="D654" s="419"/>
      <c r="E654" s="419"/>
      <c r="F654" s="419"/>
      <c r="G654" s="419"/>
      <c r="H654" s="419"/>
      <c r="I654" s="419"/>
      <c r="J654" s="419"/>
      <c r="K654" s="419"/>
      <c r="L654" s="419"/>
      <c r="M654" s="419"/>
      <c r="N654" s="426"/>
      <c r="O654" s="426"/>
      <c r="P654" s="426"/>
      <c r="Q654" s="426"/>
      <c r="R654" s="426"/>
      <c r="S654" s="426"/>
      <c r="T654" s="426"/>
      <c r="U654" s="419"/>
      <c r="V654" s="419"/>
      <c r="W654" s="419"/>
      <c r="X654" s="427"/>
      <c r="Y654" s="427"/>
      <c r="Z654" s="427"/>
      <c r="AA654" s="427"/>
      <c r="AB654" s="427"/>
      <c r="AC654" s="427"/>
      <c r="AD654" s="427"/>
      <c r="AE654" s="427"/>
      <c r="AF654" s="427"/>
      <c r="AG654" s="427"/>
      <c r="AH654" s="427"/>
      <c r="AI654" s="428"/>
      <c r="AJ654" s="428"/>
      <c r="AK654" s="428"/>
      <c r="AL654" s="428"/>
      <c r="AM654" s="428"/>
      <c r="AN654" s="428"/>
      <c r="AO654" s="428"/>
      <c r="AP654" s="428"/>
      <c r="AQ654" s="419"/>
      <c r="AR654" s="419"/>
      <c r="AS654" s="419"/>
      <c r="AT654" s="419"/>
      <c r="AU654" s="419"/>
      <c r="AV654" s="419"/>
      <c r="AW654" s="419"/>
      <c r="AX654" s="419"/>
      <c r="AY654" s="419"/>
      <c r="AZ654" s="419"/>
      <c r="BA654" s="419"/>
      <c r="BB654" s="419"/>
      <c r="BC654" s="419"/>
      <c r="BD654" s="419"/>
      <c r="BE654" s="419"/>
      <c r="BF654" s="419"/>
      <c r="BG654" s="419"/>
      <c r="BH654" s="419"/>
      <c r="BI654" s="419"/>
      <c r="BJ654" s="419"/>
      <c r="BK654" s="419"/>
      <c r="BL654" s="419"/>
      <c r="BM654" s="419"/>
      <c r="BN654" s="419"/>
      <c r="BO654" s="419"/>
      <c r="BP654" s="419"/>
      <c r="BQ654" s="419"/>
      <c r="BR654" s="419"/>
      <c r="BS654" s="419"/>
      <c r="BT654" s="419"/>
      <c r="BU654" s="419"/>
      <c r="BV654" s="419"/>
      <c r="BW654" s="419"/>
      <c r="BX654" s="419"/>
      <c r="BY654" s="419"/>
      <c r="BZ654" s="419"/>
      <c r="CA654" s="419"/>
      <c r="CB654" s="419"/>
      <c r="CC654" s="419"/>
      <c r="CD654" s="419"/>
      <c r="CE654" s="419"/>
      <c r="CF654" s="419"/>
      <c r="CG654" s="419"/>
      <c r="CH654" s="419"/>
      <c r="CI654" s="419"/>
      <c r="CJ654" s="419"/>
      <c r="CK654" s="419"/>
      <c r="CL654" s="419"/>
      <c r="CM654" s="419"/>
      <c r="CN654" s="419"/>
      <c r="CO654" s="419"/>
      <c r="CP654" s="419"/>
      <c r="CQ654" s="419"/>
      <c r="CR654" s="419"/>
      <c r="CS654" s="419"/>
    </row>
    <row r="655" spans="1:97">
      <c r="A655" s="419"/>
      <c r="B655" s="419"/>
      <c r="C655" s="419"/>
      <c r="D655" s="419"/>
      <c r="E655" s="419"/>
      <c r="F655" s="419"/>
      <c r="G655" s="419"/>
      <c r="H655" s="419"/>
      <c r="I655" s="419"/>
      <c r="J655" s="419"/>
      <c r="K655" s="419"/>
      <c r="L655" s="419"/>
      <c r="M655" s="419"/>
      <c r="N655" s="426"/>
      <c r="O655" s="426"/>
      <c r="P655" s="426"/>
      <c r="Q655" s="426"/>
      <c r="R655" s="426"/>
      <c r="S655" s="426"/>
      <c r="T655" s="426"/>
      <c r="U655" s="419"/>
      <c r="V655" s="419"/>
      <c r="W655" s="419"/>
      <c r="X655" s="427"/>
      <c r="Y655" s="427"/>
      <c r="Z655" s="427"/>
      <c r="AA655" s="427"/>
      <c r="AB655" s="427"/>
      <c r="AC655" s="427"/>
      <c r="AD655" s="427"/>
      <c r="AE655" s="427"/>
      <c r="AF655" s="427"/>
      <c r="AG655" s="427"/>
      <c r="AH655" s="427"/>
      <c r="AI655" s="428"/>
      <c r="AJ655" s="428"/>
      <c r="AK655" s="428"/>
      <c r="AL655" s="428"/>
      <c r="AM655" s="428"/>
      <c r="AN655" s="428"/>
      <c r="AO655" s="428"/>
      <c r="AP655" s="428"/>
      <c r="AQ655" s="419"/>
      <c r="AR655" s="419"/>
      <c r="AS655" s="419"/>
      <c r="AT655" s="419"/>
      <c r="AU655" s="419"/>
      <c r="AV655" s="419"/>
      <c r="AW655" s="419"/>
      <c r="AX655" s="419"/>
      <c r="AY655" s="419"/>
      <c r="AZ655" s="419"/>
      <c r="BA655" s="419"/>
      <c r="BB655" s="419"/>
      <c r="BC655" s="419"/>
      <c r="BD655" s="419"/>
      <c r="BE655" s="419"/>
      <c r="BF655" s="419"/>
      <c r="BG655" s="419"/>
      <c r="BH655" s="419"/>
      <c r="BI655" s="419"/>
      <c r="BJ655" s="419"/>
      <c r="BK655" s="419"/>
      <c r="BL655" s="419"/>
      <c r="BM655" s="419"/>
      <c r="BN655" s="419"/>
      <c r="BO655" s="419"/>
      <c r="BP655" s="419"/>
      <c r="BQ655" s="419"/>
      <c r="BR655" s="419"/>
      <c r="BS655" s="419"/>
      <c r="BT655" s="419"/>
      <c r="BU655" s="419"/>
      <c r="BV655" s="419"/>
      <c r="BW655" s="419"/>
      <c r="BX655" s="419"/>
      <c r="BY655" s="419"/>
      <c r="BZ655" s="419"/>
      <c r="CA655" s="419"/>
      <c r="CB655" s="419"/>
      <c r="CC655" s="419"/>
      <c r="CD655" s="419"/>
      <c r="CE655" s="419"/>
      <c r="CF655" s="419"/>
      <c r="CG655" s="419"/>
      <c r="CH655" s="419"/>
      <c r="CI655" s="419"/>
      <c r="CJ655" s="419"/>
      <c r="CK655" s="419"/>
      <c r="CL655" s="419"/>
      <c r="CM655" s="419"/>
      <c r="CN655" s="419"/>
      <c r="CO655" s="419"/>
      <c r="CP655" s="419"/>
      <c r="CQ655" s="419"/>
      <c r="CR655" s="419"/>
      <c r="CS655" s="419"/>
    </row>
    <row r="656" spans="1:97">
      <c r="A656" s="419"/>
      <c r="B656" s="419"/>
      <c r="C656" s="419"/>
      <c r="D656" s="419"/>
      <c r="E656" s="419"/>
      <c r="F656" s="419"/>
      <c r="G656" s="419"/>
      <c r="H656" s="419"/>
      <c r="I656" s="419"/>
      <c r="J656" s="419"/>
      <c r="K656" s="419"/>
      <c r="L656" s="419"/>
      <c r="M656" s="419"/>
      <c r="N656" s="426"/>
      <c r="O656" s="426"/>
      <c r="P656" s="426"/>
      <c r="Q656" s="426"/>
      <c r="R656" s="426"/>
      <c r="S656" s="426"/>
      <c r="T656" s="426"/>
      <c r="U656" s="419"/>
      <c r="V656" s="419"/>
      <c r="W656" s="419"/>
      <c r="X656" s="427"/>
      <c r="Y656" s="427"/>
      <c r="Z656" s="427"/>
      <c r="AA656" s="427"/>
      <c r="AB656" s="427"/>
      <c r="AC656" s="427"/>
      <c r="AD656" s="427"/>
      <c r="AE656" s="427"/>
      <c r="AF656" s="427"/>
      <c r="AG656" s="427"/>
      <c r="AH656" s="427"/>
      <c r="AI656" s="428"/>
      <c r="AJ656" s="428"/>
      <c r="AK656" s="428"/>
      <c r="AL656" s="428"/>
      <c r="AM656" s="428"/>
      <c r="AN656" s="428"/>
      <c r="AO656" s="428"/>
      <c r="AP656" s="428"/>
      <c r="AQ656" s="419"/>
      <c r="AR656" s="419"/>
      <c r="AS656" s="419"/>
      <c r="AT656" s="419"/>
      <c r="AU656" s="419"/>
      <c r="AV656" s="419"/>
      <c r="AW656" s="419"/>
      <c r="AX656" s="419"/>
      <c r="AY656" s="419"/>
      <c r="AZ656" s="419"/>
      <c r="BA656" s="419"/>
      <c r="BB656" s="419"/>
      <c r="BC656" s="419"/>
      <c r="BD656" s="419"/>
      <c r="BE656" s="419"/>
      <c r="BF656" s="419"/>
      <c r="BG656" s="419"/>
      <c r="BH656" s="419"/>
      <c r="BI656" s="419"/>
      <c r="BJ656" s="419"/>
      <c r="BK656" s="419"/>
      <c r="BL656" s="419"/>
      <c r="BM656" s="419"/>
      <c r="BN656" s="419"/>
      <c r="BO656" s="419"/>
      <c r="BP656" s="419"/>
      <c r="BQ656" s="419"/>
      <c r="BR656" s="419"/>
      <c r="BS656" s="419"/>
      <c r="BT656" s="419"/>
      <c r="BU656" s="419"/>
      <c r="BV656" s="419"/>
      <c r="BW656" s="419"/>
      <c r="BX656" s="419"/>
      <c r="BY656" s="419"/>
      <c r="BZ656" s="419"/>
      <c r="CA656" s="419"/>
      <c r="CB656" s="419"/>
      <c r="CC656" s="419"/>
      <c r="CD656" s="419"/>
      <c r="CE656" s="419"/>
      <c r="CF656" s="419"/>
      <c r="CG656" s="419"/>
      <c r="CH656" s="419"/>
      <c r="CI656" s="419"/>
      <c r="CJ656" s="419"/>
      <c r="CK656" s="419"/>
      <c r="CL656" s="419"/>
      <c r="CM656" s="419"/>
      <c r="CN656" s="419"/>
      <c r="CO656" s="419"/>
      <c r="CP656" s="419"/>
      <c r="CQ656" s="419"/>
      <c r="CR656" s="419"/>
      <c r="CS656" s="419"/>
    </row>
    <row r="657" spans="1:97">
      <c r="A657" s="419"/>
      <c r="B657" s="419"/>
      <c r="C657" s="419"/>
      <c r="D657" s="419"/>
      <c r="E657" s="419"/>
      <c r="F657" s="419"/>
      <c r="G657" s="419"/>
      <c r="H657" s="419"/>
      <c r="I657" s="419"/>
      <c r="J657" s="419"/>
      <c r="K657" s="419"/>
      <c r="L657" s="419"/>
      <c r="M657" s="419"/>
      <c r="N657" s="426"/>
      <c r="O657" s="426"/>
      <c r="P657" s="426"/>
      <c r="Q657" s="426"/>
      <c r="R657" s="426"/>
      <c r="S657" s="426"/>
      <c r="T657" s="426"/>
      <c r="U657" s="419"/>
      <c r="V657" s="419"/>
      <c r="W657" s="419"/>
      <c r="X657" s="427"/>
      <c r="Y657" s="427"/>
      <c r="Z657" s="427"/>
      <c r="AA657" s="427"/>
      <c r="AB657" s="427"/>
      <c r="AC657" s="427"/>
      <c r="AD657" s="427"/>
      <c r="AE657" s="427"/>
      <c r="AF657" s="427"/>
      <c r="AG657" s="427"/>
      <c r="AH657" s="427"/>
      <c r="AI657" s="428"/>
      <c r="AJ657" s="428"/>
      <c r="AK657" s="428"/>
      <c r="AL657" s="428"/>
      <c r="AM657" s="428"/>
      <c r="AN657" s="428"/>
      <c r="AO657" s="428"/>
      <c r="AP657" s="428"/>
      <c r="AQ657" s="419"/>
      <c r="AR657" s="419"/>
      <c r="AS657" s="419"/>
      <c r="AT657" s="419"/>
      <c r="AU657" s="419"/>
      <c r="AV657" s="419"/>
      <c r="AW657" s="419"/>
      <c r="AX657" s="419"/>
      <c r="AY657" s="419"/>
      <c r="AZ657" s="419"/>
      <c r="BA657" s="419"/>
      <c r="BB657" s="419"/>
      <c r="BC657" s="419"/>
      <c r="BD657" s="419"/>
      <c r="BE657" s="419"/>
      <c r="BF657" s="419"/>
      <c r="BG657" s="419"/>
      <c r="BH657" s="419"/>
      <c r="BI657" s="419"/>
      <c r="BJ657" s="419"/>
      <c r="BK657" s="419"/>
      <c r="BL657" s="419"/>
      <c r="BM657" s="419"/>
      <c r="BN657" s="419"/>
      <c r="BO657" s="419"/>
      <c r="BP657" s="419"/>
      <c r="BQ657" s="419"/>
      <c r="BR657" s="419"/>
      <c r="BS657" s="419"/>
      <c r="BT657" s="419"/>
      <c r="BU657" s="419"/>
      <c r="BV657" s="419"/>
      <c r="BW657" s="419"/>
      <c r="BX657" s="419"/>
      <c r="BY657" s="419"/>
      <c r="BZ657" s="419"/>
      <c r="CA657" s="419"/>
      <c r="CB657" s="419"/>
      <c r="CC657" s="419"/>
      <c r="CD657" s="419"/>
      <c r="CE657" s="419"/>
      <c r="CF657" s="419"/>
      <c r="CG657" s="419"/>
      <c r="CH657" s="419"/>
      <c r="CI657" s="419"/>
      <c r="CJ657" s="419"/>
      <c r="CK657" s="419"/>
      <c r="CL657" s="419"/>
      <c r="CM657" s="419"/>
      <c r="CN657" s="419"/>
      <c r="CO657" s="419"/>
      <c r="CP657" s="419"/>
      <c r="CQ657" s="419"/>
      <c r="CR657" s="419"/>
      <c r="CS657" s="419"/>
    </row>
    <row r="658" spans="1:97">
      <c r="A658" s="419"/>
      <c r="B658" s="419"/>
      <c r="C658" s="419"/>
      <c r="D658" s="419"/>
      <c r="E658" s="419"/>
      <c r="F658" s="419"/>
      <c r="G658" s="419"/>
      <c r="H658" s="419"/>
      <c r="I658" s="419"/>
      <c r="J658" s="419"/>
      <c r="K658" s="419"/>
      <c r="L658" s="419"/>
      <c r="M658" s="419"/>
      <c r="N658" s="426"/>
      <c r="O658" s="426"/>
      <c r="P658" s="426"/>
      <c r="Q658" s="426"/>
      <c r="R658" s="426"/>
      <c r="S658" s="426"/>
      <c r="T658" s="426"/>
      <c r="U658" s="419"/>
      <c r="V658" s="419"/>
      <c r="W658" s="419"/>
      <c r="X658" s="427"/>
      <c r="Y658" s="427"/>
      <c r="Z658" s="427"/>
      <c r="AA658" s="427"/>
      <c r="AB658" s="427"/>
      <c r="AC658" s="427"/>
      <c r="AD658" s="427"/>
      <c r="AE658" s="427"/>
      <c r="AF658" s="427"/>
      <c r="AG658" s="427"/>
      <c r="AH658" s="427"/>
      <c r="AI658" s="428"/>
      <c r="AJ658" s="428"/>
      <c r="AK658" s="428"/>
      <c r="AL658" s="428"/>
      <c r="AM658" s="428"/>
      <c r="AN658" s="428"/>
      <c r="AO658" s="428"/>
      <c r="AP658" s="428"/>
      <c r="AQ658" s="419"/>
      <c r="AR658" s="419"/>
      <c r="AS658" s="419"/>
      <c r="AT658" s="419"/>
      <c r="AU658" s="419"/>
      <c r="AV658" s="419"/>
      <c r="AW658" s="419"/>
      <c r="AX658" s="419"/>
      <c r="AY658" s="419"/>
      <c r="AZ658" s="419"/>
      <c r="BA658" s="419"/>
      <c r="BB658" s="419"/>
      <c r="BC658" s="419"/>
      <c r="BD658" s="419"/>
      <c r="BE658" s="419"/>
      <c r="BF658" s="419"/>
      <c r="BG658" s="419"/>
      <c r="BH658" s="419"/>
      <c r="BI658" s="419"/>
      <c r="BJ658" s="419"/>
      <c r="BK658" s="419"/>
      <c r="BL658" s="419"/>
      <c r="BM658" s="419"/>
      <c r="BN658" s="419"/>
      <c r="BO658" s="419"/>
      <c r="BP658" s="419"/>
      <c r="BQ658" s="419"/>
      <c r="BR658" s="419"/>
      <c r="BS658" s="419"/>
      <c r="BT658" s="419"/>
      <c r="BU658" s="419"/>
      <c r="BV658" s="419"/>
      <c r="BW658" s="419"/>
      <c r="BX658" s="419"/>
      <c r="BY658" s="419"/>
      <c r="BZ658" s="419"/>
      <c r="CA658" s="419"/>
      <c r="CB658" s="419"/>
      <c r="CC658" s="419"/>
      <c r="CD658" s="419"/>
      <c r="CE658" s="419"/>
      <c r="CF658" s="419"/>
      <c r="CG658" s="419"/>
      <c r="CH658" s="419"/>
      <c r="CI658" s="419"/>
      <c r="CJ658" s="419"/>
      <c r="CK658" s="419"/>
      <c r="CL658" s="419"/>
      <c r="CM658" s="419"/>
      <c r="CN658" s="419"/>
      <c r="CO658" s="419"/>
      <c r="CP658" s="419"/>
      <c r="CQ658" s="419"/>
      <c r="CR658" s="419"/>
      <c r="CS658" s="419"/>
    </row>
    <row r="659" spans="1:97">
      <c r="A659" s="419"/>
      <c r="B659" s="419"/>
      <c r="C659" s="419"/>
      <c r="D659" s="419"/>
      <c r="E659" s="419"/>
      <c r="F659" s="419"/>
      <c r="G659" s="419"/>
      <c r="H659" s="419"/>
      <c r="I659" s="419"/>
      <c r="J659" s="419"/>
      <c r="K659" s="419"/>
      <c r="L659" s="419"/>
      <c r="M659" s="419"/>
      <c r="N659" s="426"/>
      <c r="O659" s="426"/>
      <c r="P659" s="426"/>
      <c r="Q659" s="426"/>
      <c r="R659" s="426"/>
      <c r="S659" s="426"/>
      <c r="T659" s="426"/>
      <c r="U659" s="419"/>
      <c r="V659" s="419"/>
      <c r="W659" s="419"/>
      <c r="X659" s="427"/>
      <c r="Y659" s="427"/>
      <c r="Z659" s="427"/>
      <c r="AA659" s="427"/>
      <c r="AB659" s="427"/>
      <c r="AC659" s="427"/>
      <c r="AD659" s="427"/>
      <c r="AE659" s="427"/>
      <c r="AF659" s="427"/>
      <c r="AG659" s="427"/>
      <c r="AH659" s="427"/>
      <c r="AI659" s="428"/>
      <c r="AJ659" s="428"/>
      <c r="AK659" s="428"/>
      <c r="AL659" s="428"/>
      <c r="AM659" s="428"/>
      <c r="AN659" s="428"/>
      <c r="AO659" s="428"/>
      <c r="AP659" s="428"/>
      <c r="AQ659" s="419"/>
      <c r="AR659" s="419"/>
      <c r="AS659" s="419"/>
      <c r="AT659" s="419"/>
      <c r="AU659" s="419"/>
      <c r="AV659" s="419"/>
      <c r="AW659" s="419"/>
      <c r="AX659" s="419"/>
      <c r="AY659" s="419"/>
      <c r="AZ659" s="419"/>
      <c r="BA659" s="419"/>
      <c r="BB659" s="419"/>
      <c r="BC659" s="419"/>
      <c r="BD659" s="419"/>
      <c r="BE659" s="419"/>
      <c r="BF659" s="419"/>
      <c r="BG659" s="419"/>
      <c r="BH659" s="419"/>
      <c r="BI659" s="419"/>
      <c r="BJ659" s="419"/>
      <c r="BK659" s="419"/>
      <c r="BL659" s="419"/>
      <c r="BM659" s="419"/>
      <c r="BN659" s="419"/>
      <c r="BO659" s="419"/>
      <c r="BP659" s="419"/>
      <c r="BQ659" s="419"/>
      <c r="BR659" s="419"/>
      <c r="BS659" s="419"/>
      <c r="BT659" s="419"/>
      <c r="BU659" s="419"/>
      <c r="BV659" s="419"/>
      <c r="BW659" s="419"/>
      <c r="BX659" s="419"/>
      <c r="BY659" s="419"/>
      <c r="BZ659" s="419"/>
      <c r="CA659" s="419"/>
      <c r="CB659" s="419"/>
      <c r="CC659" s="419"/>
      <c r="CD659" s="419"/>
      <c r="CE659" s="419"/>
      <c r="CF659" s="419"/>
      <c r="CG659" s="419"/>
      <c r="CH659" s="419"/>
      <c r="CI659" s="419"/>
      <c r="CJ659" s="419"/>
      <c r="CK659" s="419"/>
      <c r="CL659" s="419"/>
      <c r="CM659" s="419"/>
      <c r="CN659" s="419"/>
      <c r="CO659" s="419"/>
      <c r="CP659" s="419"/>
      <c r="CQ659" s="419"/>
      <c r="CR659" s="419"/>
      <c r="CS659" s="419"/>
    </row>
    <row r="660" spans="1:97">
      <c r="A660" s="419"/>
      <c r="B660" s="419"/>
      <c r="C660" s="419"/>
      <c r="D660" s="419"/>
      <c r="E660" s="419"/>
      <c r="F660" s="419"/>
      <c r="G660" s="419"/>
      <c r="H660" s="419"/>
      <c r="I660" s="419"/>
      <c r="J660" s="419"/>
      <c r="K660" s="419"/>
      <c r="L660" s="419"/>
      <c r="M660" s="419"/>
      <c r="N660" s="426"/>
      <c r="O660" s="426"/>
      <c r="P660" s="426"/>
      <c r="Q660" s="426"/>
      <c r="R660" s="426"/>
      <c r="S660" s="426"/>
      <c r="T660" s="426"/>
      <c r="U660" s="419"/>
      <c r="V660" s="419"/>
      <c r="W660" s="419"/>
      <c r="X660" s="427"/>
      <c r="Y660" s="427"/>
      <c r="Z660" s="427"/>
      <c r="AA660" s="427"/>
      <c r="AB660" s="427"/>
      <c r="AC660" s="427"/>
      <c r="AD660" s="427"/>
      <c r="AE660" s="427"/>
      <c r="AF660" s="427"/>
      <c r="AG660" s="427"/>
      <c r="AH660" s="427"/>
      <c r="AI660" s="428"/>
      <c r="AJ660" s="428"/>
      <c r="AK660" s="428"/>
      <c r="AL660" s="428"/>
      <c r="AM660" s="428"/>
      <c r="AN660" s="428"/>
      <c r="AO660" s="428"/>
      <c r="AP660" s="428"/>
      <c r="AQ660" s="419"/>
      <c r="AR660" s="419"/>
      <c r="AS660" s="419"/>
      <c r="AT660" s="419"/>
      <c r="AU660" s="419"/>
      <c r="AV660" s="419"/>
      <c r="AW660" s="419"/>
      <c r="AX660" s="419"/>
      <c r="AY660" s="419"/>
      <c r="AZ660" s="419"/>
      <c r="BA660" s="419"/>
      <c r="BB660" s="419"/>
      <c r="BC660" s="419"/>
      <c r="BD660" s="419"/>
      <c r="BE660" s="419"/>
      <c r="BF660" s="419"/>
      <c r="BG660" s="419"/>
      <c r="BH660" s="419"/>
      <c r="BI660" s="419"/>
      <c r="BJ660" s="419"/>
      <c r="BK660" s="419"/>
      <c r="BL660" s="419"/>
      <c r="BM660" s="419"/>
      <c r="BN660" s="419"/>
      <c r="BO660" s="419"/>
      <c r="BP660" s="419"/>
      <c r="BQ660" s="419"/>
      <c r="BR660" s="419"/>
      <c r="BS660" s="419"/>
      <c r="BT660" s="419"/>
      <c r="BU660" s="419"/>
      <c r="BV660" s="419"/>
      <c r="BW660" s="419"/>
      <c r="BX660" s="419"/>
      <c r="BY660" s="419"/>
      <c r="BZ660" s="419"/>
      <c r="CA660" s="419"/>
      <c r="CB660" s="419"/>
      <c r="CC660" s="419"/>
      <c r="CD660" s="419"/>
      <c r="CE660" s="419"/>
      <c r="CF660" s="419"/>
      <c r="CG660" s="419"/>
      <c r="CH660" s="419"/>
      <c r="CI660" s="419"/>
      <c r="CJ660" s="419"/>
      <c r="CK660" s="419"/>
      <c r="CL660" s="419"/>
      <c r="CM660" s="419"/>
      <c r="CN660" s="419"/>
      <c r="CO660" s="419"/>
      <c r="CP660" s="419"/>
      <c r="CQ660" s="419"/>
      <c r="CR660" s="419"/>
      <c r="CS660" s="419"/>
    </row>
    <row r="661" spans="1:97">
      <c r="A661" s="419"/>
      <c r="B661" s="419"/>
      <c r="C661" s="419"/>
      <c r="D661" s="419"/>
      <c r="E661" s="419"/>
      <c r="F661" s="419"/>
      <c r="G661" s="419"/>
      <c r="H661" s="419"/>
      <c r="I661" s="419"/>
      <c r="J661" s="419"/>
      <c r="K661" s="419"/>
      <c r="L661" s="419"/>
      <c r="M661" s="419"/>
      <c r="N661" s="426"/>
      <c r="O661" s="426"/>
      <c r="P661" s="426"/>
      <c r="Q661" s="426"/>
      <c r="R661" s="426"/>
      <c r="S661" s="426"/>
      <c r="T661" s="426"/>
      <c r="U661" s="419"/>
      <c r="V661" s="419"/>
      <c r="W661" s="419"/>
      <c r="X661" s="427"/>
      <c r="Y661" s="427"/>
      <c r="Z661" s="427"/>
      <c r="AA661" s="427"/>
      <c r="AB661" s="427"/>
      <c r="AC661" s="427"/>
      <c r="AD661" s="427"/>
      <c r="AE661" s="427"/>
      <c r="AF661" s="427"/>
      <c r="AG661" s="427"/>
      <c r="AH661" s="427"/>
      <c r="AI661" s="428"/>
      <c r="AJ661" s="428"/>
      <c r="AK661" s="428"/>
      <c r="AL661" s="428"/>
      <c r="AM661" s="428"/>
      <c r="AN661" s="428"/>
      <c r="AO661" s="428"/>
      <c r="AP661" s="428"/>
      <c r="AQ661" s="419"/>
      <c r="AR661" s="419"/>
      <c r="AS661" s="419"/>
      <c r="AT661" s="419"/>
      <c r="AU661" s="419"/>
      <c r="AV661" s="419"/>
      <c r="AW661" s="419"/>
      <c r="AX661" s="419"/>
      <c r="AY661" s="419"/>
      <c r="AZ661" s="419"/>
      <c r="BA661" s="419"/>
      <c r="BB661" s="419"/>
      <c r="BC661" s="419"/>
      <c r="BD661" s="419"/>
      <c r="BE661" s="419"/>
      <c r="BF661" s="419"/>
      <c r="BG661" s="419"/>
      <c r="BH661" s="419"/>
      <c r="BI661" s="419"/>
      <c r="BJ661" s="419"/>
      <c r="BK661" s="419"/>
      <c r="BL661" s="419"/>
      <c r="BM661" s="419"/>
      <c r="BN661" s="419"/>
      <c r="BO661" s="419"/>
      <c r="BP661" s="419"/>
      <c r="BQ661" s="419"/>
      <c r="BR661" s="419"/>
      <c r="BS661" s="419"/>
      <c r="BT661" s="419"/>
      <c r="BU661" s="419"/>
      <c r="BV661" s="419"/>
      <c r="BW661" s="419"/>
      <c r="BX661" s="419"/>
      <c r="BY661" s="419"/>
      <c r="BZ661" s="419"/>
      <c r="CA661" s="419"/>
      <c r="CB661" s="419"/>
      <c r="CC661" s="419"/>
      <c r="CD661" s="419"/>
      <c r="CE661" s="419"/>
      <c r="CF661" s="419"/>
      <c r="CG661" s="419"/>
      <c r="CH661" s="419"/>
      <c r="CI661" s="419"/>
      <c r="CJ661" s="419"/>
      <c r="CK661" s="419"/>
      <c r="CL661" s="419"/>
      <c r="CM661" s="419"/>
      <c r="CN661" s="419"/>
      <c r="CO661" s="419"/>
      <c r="CP661" s="419"/>
      <c r="CQ661" s="419"/>
      <c r="CR661" s="419"/>
      <c r="CS661" s="419"/>
    </row>
    <row r="662" spans="1:97">
      <c r="A662" s="419"/>
      <c r="B662" s="419"/>
      <c r="C662" s="419"/>
      <c r="D662" s="419"/>
      <c r="E662" s="419"/>
      <c r="F662" s="419"/>
      <c r="G662" s="419"/>
      <c r="H662" s="419"/>
      <c r="I662" s="419"/>
      <c r="J662" s="419"/>
      <c r="K662" s="419"/>
      <c r="L662" s="419"/>
      <c r="M662" s="419"/>
      <c r="N662" s="426"/>
      <c r="O662" s="426"/>
      <c r="P662" s="426"/>
      <c r="Q662" s="426"/>
      <c r="R662" s="426"/>
      <c r="S662" s="426"/>
      <c r="T662" s="426"/>
      <c r="U662" s="419"/>
      <c r="V662" s="419"/>
      <c r="W662" s="419"/>
      <c r="X662" s="427"/>
      <c r="Y662" s="427"/>
      <c r="Z662" s="427"/>
      <c r="AA662" s="427"/>
      <c r="AB662" s="427"/>
      <c r="AC662" s="427"/>
      <c r="AD662" s="427"/>
      <c r="AE662" s="427"/>
      <c r="AF662" s="427"/>
      <c r="AG662" s="427"/>
      <c r="AH662" s="427"/>
      <c r="AI662" s="428"/>
      <c r="AJ662" s="428"/>
      <c r="AK662" s="428"/>
      <c r="AL662" s="428"/>
      <c r="AM662" s="428"/>
      <c r="AN662" s="428"/>
      <c r="AO662" s="428"/>
      <c r="AP662" s="428"/>
      <c r="AQ662" s="419"/>
      <c r="AR662" s="419"/>
      <c r="AS662" s="419"/>
      <c r="AT662" s="419"/>
      <c r="AU662" s="419"/>
      <c r="AV662" s="419"/>
      <c r="AW662" s="419"/>
      <c r="AX662" s="419"/>
      <c r="AY662" s="419"/>
      <c r="AZ662" s="419"/>
      <c r="BA662" s="419"/>
      <c r="BB662" s="419"/>
      <c r="BC662" s="419"/>
      <c r="BD662" s="419"/>
      <c r="BE662" s="419"/>
      <c r="BF662" s="419"/>
      <c r="BG662" s="419"/>
      <c r="BH662" s="419"/>
      <c r="BI662" s="419"/>
      <c r="BJ662" s="419"/>
      <c r="BK662" s="419"/>
      <c r="BL662" s="419"/>
      <c r="BM662" s="419"/>
      <c r="BN662" s="419"/>
      <c r="BO662" s="419"/>
      <c r="BP662" s="419"/>
      <c r="BQ662" s="419"/>
      <c r="BR662" s="419"/>
      <c r="BS662" s="419"/>
      <c r="BT662" s="419"/>
      <c r="BU662" s="419"/>
      <c r="BV662" s="419"/>
      <c r="BW662" s="419"/>
      <c r="BX662" s="419"/>
      <c r="BY662" s="419"/>
      <c r="BZ662" s="419"/>
      <c r="CA662" s="419"/>
      <c r="CB662" s="419"/>
      <c r="CC662" s="419"/>
      <c r="CD662" s="419"/>
      <c r="CE662" s="419"/>
      <c r="CF662" s="419"/>
      <c r="CG662" s="419"/>
      <c r="CH662" s="419"/>
      <c r="CI662" s="419"/>
      <c r="CJ662" s="419"/>
      <c r="CK662" s="419"/>
      <c r="CL662" s="419"/>
      <c r="CM662" s="419"/>
      <c r="CN662" s="419"/>
      <c r="CO662" s="419"/>
      <c r="CP662" s="419"/>
      <c r="CQ662" s="419"/>
      <c r="CR662" s="419"/>
      <c r="CS662" s="419"/>
    </row>
    <row r="663" spans="1:97">
      <c r="A663" s="419"/>
      <c r="B663" s="419"/>
      <c r="C663" s="419"/>
      <c r="D663" s="419"/>
      <c r="E663" s="419"/>
      <c r="F663" s="419"/>
      <c r="G663" s="419"/>
      <c r="H663" s="419"/>
      <c r="I663" s="419"/>
      <c r="J663" s="419"/>
      <c r="K663" s="419"/>
      <c r="L663" s="419"/>
      <c r="M663" s="419"/>
      <c r="N663" s="426"/>
      <c r="O663" s="426"/>
      <c r="P663" s="426"/>
      <c r="Q663" s="426"/>
      <c r="R663" s="426"/>
      <c r="S663" s="426"/>
      <c r="T663" s="426"/>
      <c r="U663" s="419"/>
      <c r="V663" s="419"/>
      <c r="W663" s="419"/>
      <c r="X663" s="427"/>
      <c r="Y663" s="427"/>
      <c r="Z663" s="427"/>
      <c r="AA663" s="427"/>
      <c r="AB663" s="427"/>
      <c r="AC663" s="427"/>
      <c r="AD663" s="427"/>
      <c r="AE663" s="427"/>
      <c r="AF663" s="427"/>
      <c r="AG663" s="427"/>
      <c r="AH663" s="427"/>
      <c r="AI663" s="428"/>
      <c r="AJ663" s="428"/>
      <c r="AK663" s="428"/>
      <c r="AL663" s="428"/>
      <c r="AM663" s="428"/>
      <c r="AN663" s="428"/>
      <c r="AO663" s="428"/>
      <c r="AP663" s="428"/>
      <c r="AQ663" s="419"/>
      <c r="AR663" s="419"/>
      <c r="AS663" s="419"/>
      <c r="AT663" s="419"/>
      <c r="AU663" s="419"/>
      <c r="AV663" s="419"/>
      <c r="AW663" s="419"/>
      <c r="AX663" s="419"/>
      <c r="AY663" s="419"/>
      <c r="AZ663" s="419"/>
      <c r="BA663" s="419"/>
      <c r="BB663" s="419"/>
      <c r="BC663" s="419"/>
      <c r="BD663" s="419"/>
      <c r="BE663" s="419"/>
      <c r="BF663" s="419"/>
      <c r="BG663" s="419"/>
      <c r="BH663" s="419"/>
      <c r="BI663" s="419"/>
      <c r="BJ663" s="419"/>
      <c r="BK663" s="419"/>
      <c r="BL663" s="419"/>
      <c r="BM663" s="419"/>
      <c r="BN663" s="419"/>
      <c r="BO663" s="419"/>
      <c r="BP663" s="419"/>
      <c r="BQ663" s="419"/>
      <c r="BR663" s="419"/>
      <c r="BS663" s="419"/>
      <c r="BT663" s="419"/>
      <c r="BU663" s="419"/>
      <c r="BV663" s="419"/>
      <c r="BW663" s="419"/>
      <c r="BX663" s="419"/>
      <c r="BY663" s="419"/>
      <c r="BZ663" s="419"/>
      <c r="CA663" s="419"/>
      <c r="CB663" s="419"/>
      <c r="CC663" s="419"/>
      <c r="CD663" s="419"/>
      <c r="CE663" s="419"/>
      <c r="CF663" s="419"/>
      <c r="CG663" s="419"/>
      <c r="CH663" s="419"/>
      <c r="CI663" s="419"/>
      <c r="CJ663" s="419"/>
      <c r="CK663" s="419"/>
      <c r="CL663" s="419"/>
      <c r="CM663" s="419"/>
      <c r="CN663" s="419"/>
      <c r="CO663" s="419"/>
      <c r="CP663" s="419"/>
      <c r="CQ663" s="419"/>
      <c r="CR663" s="419"/>
      <c r="CS663" s="419"/>
    </row>
    <row r="664" spans="1:97">
      <c r="A664" s="419"/>
      <c r="B664" s="419"/>
      <c r="C664" s="419"/>
      <c r="D664" s="419"/>
      <c r="E664" s="419"/>
      <c r="F664" s="419"/>
      <c r="G664" s="419"/>
      <c r="H664" s="419"/>
      <c r="I664" s="419"/>
      <c r="J664" s="419"/>
      <c r="K664" s="419"/>
      <c r="L664" s="419"/>
      <c r="M664" s="419"/>
      <c r="N664" s="426"/>
      <c r="O664" s="426"/>
      <c r="P664" s="426"/>
      <c r="Q664" s="426"/>
      <c r="R664" s="426"/>
      <c r="S664" s="426"/>
      <c r="T664" s="426"/>
      <c r="U664" s="419"/>
      <c r="V664" s="419"/>
      <c r="W664" s="419"/>
      <c r="X664" s="427"/>
      <c r="Y664" s="427"/>
      <c r="Z664" s="427"/>
      <c r="AA664" s="427"/>
      <c r="AB664" s="427"/>
      <c r="AC664" s="427"/>
      <c r="AD664" s="427"/>
      <c r="AE664" s="427"/>
      <c r="AF664" s="427"/>
      <c r="AG664" s="427"/>
      <c r="AH664" s="427"/>
      <c r="AI664" s="428"/>
      <c r="AJ664" s="428"/>
      <c r="AK664" s="428"/>
      <c r="AL664" s="428"/>
      <c r="AM664" s="428"/>
      <c r="AN664" s="428"/>
      <c r="AO664" s="428"/>
      <c r="AP664" s="428"/>
      <c r="AQ664" s="419"/>
      <c r="AR664" s="419"/>
      <c r="AS664" s="419"/>
      <c r="AT664" s="419"/>
      <c r="AU664" s="419"/>
      <c r="AV664" s="419"/>
      <c r="AW664" s="419"/>
      <c r="AX664" s="419"/>
      <c r="AY664" s="419"/>
      <c r="AZ664" s="419"/>
      <c r="BA664" s="419"/>
      <c r="BB664" s="419"/>
      <c r="BC664" s="419"/>
      <c r="BD664" s="419"/>
      <c r="BE664" s="419"/>
      <c r="BF664" s="419"/>
      <c r="BG664" s="419"/>
      <c r="BH664" s="419"/>
      <c r="BI664" s="419"/>
      <c r="BJ664" s="419"/>
      <c r="BK664" s="419"/>
      <c r="BL664" s="419"/>
      <c r="BM664" s="419"/>
      <c r="BN664" s="419"/>
      <c r="BO664" s="419"/>
      <c r="BP664" s="419"/>
      <c r="BQ664" s="419"/>
      <c r="BR664" s="419"/>
      <c r="BS664" s="419"/>
      <c r="BT664" s="419"/>
      <c r="BU664" s="419"/>
      <c r="BV664" s="419"/>
      <c r="BW664" s="419"/>
      <c r="BX664" s="419"/>
      <c r="BY664" s="419"/>
      <c r="BZ664" s="419"/>
      <c r="CA664" s="419"/>
      <c r="CB664" s="419"/>
      <c r="CC664" s="419"/>
      <c r="CD664" s="419"/>
      <c r="CE664" s="419"/>
      <c r="CF664" s="419"/>
      <c r="CG664" s="419"/>
      <c r="CH664" s="419"/>
      <c r="CI664" s="419"/>
      <c r="CJ664" s="419"/>
      <c r="CK664" s="419"/>
      <c r="CL664" s="419"/>
      <c r="CM664" s="419"/>
      <c r="CN664" s="419"/>
      <c r="CO664" s="419"/>
      <c r="CP664" s="419"/>
      <c r="CQ664" s="419"/>
      <c r="CR664" s="419"/>
      <c r="CS664" s="419"/>
    </row>
    <row r="665" spans="1:97">
      <c r="A665" s="419"/>
      <c r="B665" s="419"/>
      <c r="C665" s="419"/>
      <c r="D665" s="419"/>
      <c r="E665" s="419"/>
      <c r="F665" s="419"/>
      <c r="G665" s="419"/>
      <c r="H665" s="419"/>
      <c r="I665" s="419"/>
      <c r="J665" s="419"/>
      <c r="K665" s="419"/>
      <c r="L665" s="419"/>
      <c r="M665" s="419"/>
      <c r="N665" s="426"/>
      <c r="O665" s="426"/>
      <c r="P665" s="426"/>
      <c r="Q665" s="426"/>
      <c r="R665" s="426"/>
      <c r="S665" s="426"/>
      <c r="T665" s="426"/>
      <c r="U665" s="419"/>
      <c r="V665" s="419"/>
      <c r="W665" s="419"/>
      <c r="X665" s="427"/>
      <c r="Y665" s="427"/>
      <c r="Z665" s="427"/>
      <c r="AA665" s="427"/>
      <c r="AB665" s="427"/>
      <c r="AC665" s="427"/>
      <c r="AD665" s="427"/>
      <c r="AE665" s="427"/>
      <c r="AF665" s="427"/>
      <c r="AG665" s="427"/>
      <c r="AH665" s="427"/>
      <c r="AI665" s="428"/>
      <c r="AJ665" s="428"/>
      <c r="AK665" s="428"/>
      <c r="AL665" s="428"/>
      <c r="AM665" s="428"/>
      <c r="AN665" s="428"/>
      <c r="AO665" s="428"/>
      <c r="AP665" s="428"/>
      <c r="AQ665" s="419"/>
      <c r="AR665" s="419"/>
      <c r="AS665" s="419"/>
      <c r="AT665" s="419"/>
      <c r="AU665" s="419"/>
      <c r="AV665" s="419"/>
      <c r="AW665" s="419"/>
      <c r="AX665" s="419"/>
      <c r="AY665" s="419"/>
      <c r="AZ665" s="419"/>
      <c r="BA665" s="419"/>
      <c r="BB665" s="419"/>
      <c r="BC665" s="419"/>
      <c r="BD665" s="419"/>
      <c r="BE665" s="419"/>
      <c r="BF665" s="419"/>
      <c r="BG665" s="419"/>
      <c r="BH665" s="419"/>
      <c r="BI665" s="419"/>
      <c r="BJ665" s="419"/>
      <c r="BK665" s="419"/>
      <c r="BL665" s="419"/>
      <c r="BM665" s="419"/>
      <c r="BN665" s="419"/>
      <c r="BO665" s="419"/>
      <c r="BP665" s="419"/>
      <c r="BQ665" s="419"/>
      <c r="BR665" s="419"/>
      <c r="BS665" s="419"/>
      <c r="BT665" s="419"/>
      <c r="BU665" s="419"/>
      <c r="BV665" s="419"/>
      <c r="BW665" s="419"/>
      <c r="BX665" s="419"/>
      <c r="BY665" s="419"/>
      <c r="BZ665" s="419"/>
      <c r="CA665" s="419"/>
      <c r="CB665" s="419"/>
      <c r="CC665" s="419"/>
      <c r="CD665" s="419"/>
      <c r="CE665" s="419"/>
      <c r="CF665" s="419"/>
      <c r="CG665" s="419"/>
      <c r="CH665" s="419"/>
      <c r="CI665" s="419"/>
      <c r="CJ665" s="419"/>
      <c r="CK665" s="419"/>
      <c r="CL665" s="419"/>
      <c r="CM665" s="419"/>
      <c r="CN665" s="419"/>
      <c r="CO665" s="419"/>
      <c r="CP665" s="419"/>
      <c r="CQ665" s="419"/>
      <c r="CR665" s="419"/>
      <c r="CS665" s="419"/>
    </row>
    <row r="666" spans="1:97">
      <c r="A666" s="419"/>
      <c r="B666" s="419"/>
      <c r="C666" s="419"/>
      <c r="D666" s="419"/>
      <c r="E666" s="419"/>
      <c r="F666" s="419"/>
      <c r="G666" s="419"/>
      <c r="H666" s="419"/>
      <c r="I666" s="419"/>
      <c r="J666" s="419"/>
      <c r="K666" s="419"/>
      <c r="L666" s="419"/>
      <c r="M666" s="419"/>
      <c r="N666" s="426"/>
      <c r="O666" s="426"/>
      <c r="P666" s="426"/>
      <c r="Q666" s="426"/>
      <c r="R666" s="426"/>
      <c r="S666" s="426"/>
      <c r="T666" s="426"/>
      <c r="U666" s="419"/>
      <c r="V666" s="419"/>
      <c r="W666" s="419"/>
      <c r="X666" s="427"/>
      <c r="Y666" s="427"/>
      <c r="Z666" s="427"/>
      <c r="AA666" s="427"/>
      <c r="AB666" s="427"/>
      <c r="AC666" s="427"/>
      <c r="AD666" s="427"/>
      <c r="AE666" s="427"/>
      <c r="AF666" s="427"/>
      <c r="AG666" s="427"/>
      <c r="AH666" s="427"/>
      <c r="AI666" s="428"/>
      <c r="AJ666" s="428"/>
      <c r="AK666" s="428"/>
      <c r="AL666" s="428"/>
      <c r="AM666" s="428"/>
      <c r="AN666" s="428"/>
      <c r="AO666" s="428"/>
      <c r="AP666" s="428"/>
      <c r="AQ666" s="419"/>
      <c r="AR666" s="419"/>
      <c r="AS666" s="419"/>
      <c r="AT666" s="419"/>
      <c r="AU666" s="419"/>
      <c r="AV666" s="419"/>
      <c r="AW666" s="419"/>
      <c r="AX666" s="419"/>
      <c r="AY666" s="419"/>
      <c r="AZ666" s="419"/>
      <c r="BA666" s="419"/>
      <c r="BB666" s="419"/>
      <c r="BC666" s="419"/>
      <c r="BD666" s="419"/>
      <c r="BE666" s="419"/>
      <c r="BF666" s="419"/>
      <c r="BG666" s="419"/>
      <c r="BH666" s="419"/>
      <c r="BI666" s="419"/>
      <c r="BJ666" s="419"/>
      <c r="BK666" s="419"/>
      <c r="BL666" s="419"/>
      <c r="BM666" s="419"/>
      <c r="BN666" s="419"/>
      <c r="BO666" s="419"/>
      <c r="BP666" s="419"/>
      <c r="BQ666" s="419"/>
      <c r="BR666" s="419"/>
      <c r="BS666" s="419"/>
      <c r="BT666" s="419"/>
      <c r="BU666" s="419"/>
      <c r="BV666" s="419"/>
      <c r="BW666" s="419"/>
      <c r="BX666" s="419"/>
      <c r="BY666" s="419"/>
      <c r="BZ666" s="419"/>
      <c r="CA666" s="419"/>
      <c r="CB666" s="419"/>
      <c r="CC666" s="419"/>
      <c r="CD666" s="419"/>
      <c r="CE666" s="419"/>
      <c r="CF666" s="419"/>
      <c r="CG666" s="419"/>
      <c r="CH666" s="419"/>
      <c r="CI666" s="419"/>
      <c r="CJ666" s="419"/>
      <c r="CK666" s="419"/>
      <c r="CL666" s="419"/>
      <c r="CM666" s="419"/>
      <c r="CN666" s="419"/>
      <c r="CO666" s="419"/>
      <c r="CP666" s="419"/>
      <c r="CQ666" s="419"/>
      <c r="CR666" s="419"/>
      <c r="CS666" s="419"/>
    </row>
    <row r="667" spans="1:97">
      <c r="A667" s="419"/>
      <c r="B667" s="419"/>
      <c r="C667" s="419"/>
      <c r="D667" s="419"/>
      <c r="E667" s="419"/>
      <c r="F667" s="419"/>
      <c r="G667" s="419"/>
      <c r="H667" s="419"/>
      <c r="I667" s="419"/>
      <c r="J667" s="419"/>
      <c r="K667" s="419"/>
      <c r="L667" s="419"/>
      <c r="M667" s="419"/>
      <c r="N667" s="426"/>
      <c r="O667" s="426"/>
      <c r="P667" s="426"/>
      <c r="Q667" s="426"/>
      <c r="R667" s="426"/>
      <c r="S667" s="426"/>
      <c r="T667" s="426"/>
      <c r="U667" s="419"/>
      <c r="V667" s="419"/>
      <c r="W667" s="419"/>
      <c r="X667" s="427"/>
      <c r="Y667" s="427"/>
      <c r="Z667" s="427"/>
      <c r="AA667" s="427"/>
      <c r="AB667" s="427"/>
      <c r="AC667" s="427"/>
      <c r="AD667" s="427"/>
      <c r="AE667" s="427"/>
      <c r="AF667" s="427"/>
      <c r="AG667" s="427"/>
      <c r="AH667" s="427"/>
      <c r="AI667" s="428"/>
      <c r="AJ667" s="428"/>
      <c r="AK667" s="428"/>
      <c r="AL667" s="428"/>
      <c r="AM667" s="428"/>
      <c r="AN667" s="428"/>
      <c r="AO667" s="428"/>
      <c r="AP667" s="428"/>
      <c r="AQ667" s="419"/>
      <c r="AR667" s="419"/>
      <c r="AS667" s="419"/>
      <c r="AT667" s="419"/>
      <c r="AU667" s="419"/>
      <c r="AV667" s="419"/>
      <c r="AW667" s="419"/>
      <c r="AX667" s="419"/>
      <c r="AY667" s="419"/>
      <c r="AZ667" s="419"/>
      <c r="BA667" s="419"/>
      <c r="BB667" s="419"/>
      <c r="BC667" s="419"/>
      <c r="BD667" s="419"/>
      <c r="BE667" s="419"/>
      <c r="BF667" s="419"/>
      <c r="BG667" s="419"/>
      <c r="BH667" s="419"/>
      <c r="BI667" s="419"/>
      <c r="BJ667" s="419"/>
      <c r="BK667" s="419"/>
      <c r="BL667" s="419"/>
      <c r="BM667" s="419"/>
      <c r="BN667" s="419"/>
      <c r="BO667" s="419"/>
      <c r="BP667" s="419"/>
      <c r="BQ667" s="419"/>
      <c r="BR667" s="419"/>
      <c r="BS667" s="419"/>
      <c r="BT667" s="419"/>
      <c r="BU667" s="419"/>
      <c r="BV667" s="419"/>
      <c r="BW667" s="419"/>
      <c r="BX667" s="419"/>
      <c r="BY667" s="419"/>
      <c r="BZ667" s="419"/>
      <c r="CA667" s="419"/>
      <c r="CB667" s="419"/>
      <c r="CC667" s="419"/>
      <c r="CD667" s="419"/>
      <c r="CE667" s="419"/>
      <c r="CF667" s="419"/>
      <c r="CG667" s="419"/>
      <c r="CH667" s="419"/>
      <c r="CI667" s="419"/>
      <c r="CJ667" s="419"/>
      <c r="CK667" s="419"/>
      <c r="CL667" s="419"/>
      <c r="CM667" s="419"/>
      <c r="CN667" s="419"/>
      <c r="CO667" s="419"/>
      <c r="CP667" s="419"/>
      <c r="CQ667" s="419"/>
      <c r="CR667" s="419"/>
      <c r="CS667" s="419"/>
    </row>
    <row r="668" spans="1:97">
      <c r="A668" s="419"/>
      <c r="B668" s="419"/>
      <c r="C668" s="419"/>
      <c r="D668" s="419"/>
      <c r="E668" s="419"/>
      <c r="F668" s="419"/>
      <c r="G668" s="419"/>
      <c r="H668" s="419"/>
      <c r="I668" s="419"/>
      <c r="J668" s="419"/>
      <c r="K668" s="419"/>
      <c r="L668" s="419"/>
      <c r="M668" s="419"/>
      <c r="N668" s="426"/>
      <c r="O668" s="426"/>
      <c r="P668" s="426"/>
      <c r="Q668" s="426"/>
      <c r="R668" s="426"/>
      <c r="S668" s="426"/>
      <c r="T668" s="426"/>
      <c r="U668" s="419"/>
      <c r="V668" s="419"/>
      <c r="W668" s="419"/>
      <c r="X668" s="427"/>
      <c r="Y668" s="427"/>
      <c r="Z668" s="427"/>
      <c r="AA668" s="427"/>
      <c r="AB668" s="427"/>
      <c r="AC668" s="427"/>
      <c r="AD668" s="427"/>
      <c r="AE668" s="427"/>
      <c r="AF668" s="427"/>
      <c r="AG668" s="427"/>
      <c r="AH668" s="427"/>
      <c r="AI668" s="428"/>
      <c r="AJ668" s="428"/>
      <c r="AK668" s="428"/>
      <c r="AL668" s="428"/>
      <c r="AM668" s="428"/>
      <c r="AN668" s="428"/>
      <c r="AO668" s="428"/>
      <c r="AP668" s="428"/>
      <c r="AQ668" s="419"/>
      <c r="AR668" s="419"/>
      <c r="AS668" s="419"/>
      <c r="AT668" s="419"/>
      <c r="AU668" s="419"/>
      <c r="AV668" s="419"/>
      <c r="AW668" s="419"/>
      <c r="AX668" s="419"/>
      <c r="AY668" s="419"/>
      <c r="AZ668" s="419"/>
      <c r="BA668" s="419"/>
      <c r="BB668" s="419"/>
      <c r="BC668" s="419"/>
      <c r="BD668" s="419"/>
      <c r="BE668" s="419"/>
      <c r="BF668" s="419"/>
      <c r="BG668" s="419"/>
      <c r="BH668" s="419"/>
      <c r="BI668" s="419"/>
      <c r="BJ668" s="419"/>
      <c r="BK668" s="419"/>
      <c r="BL668" s="419"/>
      <c r="BM668" s="419"/>
      <c r="BN668" s="419"/>
      <c r="BO668" s="419"/>
      <c r="BP668" s="419"/>
      <c r="BQ668" s="419"/>
      <c r="BR668" s="419"/>
      <c r="BS668" s="419"/>
      <c r="BT668" s="419"/>
      <c r="BU668" s="419"/>
      <c r="BV668" s="419"/>
      <c r="BW668" s="419"/>
      <c r="BX668" s="419"/>
      <c r="BY668" s="419"/>
      <c r="BZ668" s="419"/>
      <c r="CA668" s="419"/>
      <c r="CB668" s="419"/>
      <c r="CC668" s="419"/>
      <c r="CD668" s="419"/>
      <c r="CE668" s="419"/>
      <c r="CF668" s="419"/>
      <c r="CG668" s="419"/>
      <c r="CH668" s="419"/>
      <c r="CI668" s="419"/>
      <c r="CJ668" s="419"/>
      <c r="CK668" s="419"/>
      <c r="CL668" s="419"/>
      <c r="CM668" s="419"/>
      <c r="CN668" s="419"/>
      <c r="CO668" s="419"/>
      <c r="CP668" s="419"/>
      <c r="CQ668" s="419"/>
      <c r="CR668" s="419"/>
      <c r="CS668" s="419"/>
    </row>
    <row r="669" spans="1:97">
      <c r="A669" s="419"/>
      <c r="B669" s="419"/>
      <c r="C669" s="419"/>
      <c r="D669" s="419"/>
      <c r="E669" s="419"/>
      <c r="F669" s="419"/>
      <c r="G669" s="419"/>
      <c r="H669" s="419"/>
      <c r="I669" s="419"/>
      <c r="J669" s="419"/>
      <c r="K669" s="419"/>
      <c r="L669" s="419"/>
      <c r="M669" s="419"/>
      <c r="N669" s="426"/>
      <c r="O669" s="426"/>
      <c r="P669" s="426"/>
      <c r="Q669" s="426"/>
      <c r="R669" s="426"/>
      <c r="S669" s="426"/>
      <c r="T669" s="426"/>
      <c r="U669" s="419"/>
      <c r="V669" s="419"/>
      <c r="W669" s="419"/>
      <c r="X669" s="427"/>
      <c r="Y669" s="427"/>
      <c r="Z669" s="427"/>
      <c r="AA669" s="427"/>
      <c r="AB669" s="427"/>
      <c r="AC669" s="427"/>
      <c r="AD669" s="427"/>
      <c r="AE669" s="427"/>
      <c r="AF669" s="427"/>
      <c r="AG669" s="427"/>
      <c r="AH669" s="427"/>
      <c r="AI669" s="428"/>
      <c r="AJ669" s="428"/>
      <c r="AK669" s="428"/>
      <c r="AL669" s="428"/>
      <c r="AM669" s="428"/>
      <c r="AN669" s="428"/>
      <c r="AO669" s="428"/>
      <c r="AP669" s="428"/>
      <c r="AQ669" s="419"/>
      <c r="AR669" s="419"/>
      <c r="AS669" s="419"/>
      <c r="AT669" s="419"/>
      <c r="AU669" s="419"/>
      <c r="AV669" s="419"/>
      <c r="AW669" s="419"/>
      <c r="AX669" s="419"/>
      <c r="AY669" s="419"/>
      <c r="AZ669" s="419"/>
      <c r="BA669" s="419"/>
      <c r="BB669" s="419"/>
      <c r="BC669" s="419"/>
      <c r="BD669" s="419"/>
      <c r="BE669" s="419"/>
      <c r="BF669" s="419"/>
      <c r="BG669" s="419"/>
      <c r="BH669" s="419"/>
      <c r="BI669" s="419"/>
      <c r="BJ669" s="419"/>
      <c r="BK669" s="419"/>
      <c r="BL669" s="419"/>
      <c r="BM669" s="419"/>
      <c r="BN669" s="419"/>
      <c r="BO669" s="419"/>
      <c r="BP669" s="419"/>
      <c r="BQ669" s="419"/>
      <c r="BR669" s="419"/>
      <c r="BS669" s="419"/>
      <c r="BT669" s="419"/>
      <c r="BU669" s="419"/>
      <c r="BV669" s="419"/>
      <c r="BW669" s="419"/>
      <c r="BX669" s="419"/>
      <c r="BY669" s="419"/>
      <c r="BZ669" s="419"/>
      <c r="CA669" s="419"/>
      <c r="CB669" s="419"/>
      <c r="CC669" s="419"/>
      <c r="CD669" s="419"/>
      <c r="CE669" s="419"/>
      <c r="CF669" s="419"/>
      <c r="CG669" s="419"/>
      <c r="CH669" s="419"/>
      <c r="CI669" s="419"/>
      <c r="CJ669" s="419"/>
      <c r="CK669" s="419"/>
      <c r="CL669" s="419"/>
      <c r="CM669" s="419"/>
      <c r="CN669" s="419"/>
      <c r="CO669" s="419"/>
      <c r="CP669" s="419"/>
      <c r="CQ669" s="419"/>
      <c r="CR669" s="419"/>
      <c r="CS669" s="419"/>
    </row>
    <row r="670" spans="1:97">
      <c r="A670" s="419"/>
      <c r="B670" s="419"/>
      <c r="C670" s="419"/>
      <c r="D670" s="419"/>
      <c r="E670" s="419"/>
      <c r="F670" s="419"/>
      <c r="G670" s="419"/>
      <c r="H670" s="419"/>
      <c r="I670" s="419"/>
      <c r="J670" s="419"/>
      <c r="K670" s="419"/>
      <c r="L670" s="419"/>
      <c r="M670" s="419"/>
      <c r="N670" s="426"/>
      <c r="O670" s="426"/>
      <c r="P670" s="426"/>
      <c r="Q670" s="426"/>
      <c r="R670" s="426"/>
      <c r="S670" s="426"/>
      <c r="T670" s="426"/>
      <c r="U670" s="419"/>
      <c r="V670" s="419"/>
      <c r="W670" s="419"/>
      <c r="X670" s="427"/>
      <c r="Y670" s="427"/>
      <c r="Z670" s="427"/>
      <c r="AA670" s="427"/>
      <c r="AB670" s="427"/>
      <c r="AC670" s="427"/>
      <c r="AD670" s="427"/>
      <c r="AE670" s="427"/>
      <c r="AF670" s="427"/>
      <c r="AG670" s="427"/>
      <c r="AH670" s="427"/>
      <c r="AI670" s="428"/>
      <c r="AJ670" s="428"/>
      <c r="AK670" s="428"/>
      <c r="AL670" s="428"/>
      <c r="AM670" s="428"/>
      <c r="AN670" s="428"/>
      <c r="AO670" s="428"/>
      <c r="AP670" s="428"/>
      <c r="AQ670" s="419"/>
      <c r="AR670" s="419"/>
      <c r="AS670" s="419"/>
      <c r="AT670" s="419"/>
      <c r="AU670" s="419"/>
      <c r="AV670" s="419"/>
      <c r="AW670" s="419"/>
      <c r="AX670" s="419"/>
      <c r="AY670" s="419"/>
      <c r="AZ670" s="419"/>
      <c r="BA670" s="419"/>
      <c r="BB670" s="419"/>
      <c r="BC670" s="419"/>
      <c r="BD670" s="419"/>
      <c r="BE670" s="419"/>
      <c r="BF670" s="419"/>
      <c r="BG670" s="419"/>
      <c r="BH670" s="419"/>
      <c r="BI670" s="419"/>
      <c r="BJ670" s="419"/>
      <c r="BK670" s="419"/>
      <c r="BL670" s="419"/>
      <c r="BM670" s="419"/>
      <c r="BN670" s="419"/>
      <c r="BO670" s="419"/>
      <c r="BP670" s="419"/>
      <c r="BQ670" s="419"/>
      <c r="BR670" s="419"/>
      <c r="BS670" s="419"/>
      <c r="BT670" s="419"/>
      <c r="BU670" s="419"/>
      <c r="BV670" s="419"/>
      <c r="BW670" s="419"/>
      <c r="BX670" s="419"/>
      <c r="BY670" s="419"/>
      <c r="BZ670" s="419"/>
      <c r="CA670" s="419"/>
      <c r="CB670" s="419"/>
      <c r="CC670" s="419"/>
      <c r="CD670" s="419"/>
      <c r="CE670" s="419"/>
      <c r="CF670" s="419"/>
      <c r="CG670" s="419"/>
      <c r="CH670" s="419"/>
      <c r="CI670" s="419"/>
      <c r="CJ670" s="419"/>
      <c r="CK670" s="419"/>
      <c r="CL670" s="419"/>
      <c r="CM670" s="419"/>
      <c r="CN670" s="419"/>
      <c r="CO670" s="419"/>
      <c r="CP670" s="419"/>
      <c r="CQ670" s="419"/>
      <c r="CR670" s="419"/>
      <c r="CS670" s="419"/>
    </row>
    <row r="671" spans="1:97">
      <c r="A671" s="419"/>
      <c r="B671" s="419"/>
      <c r="C671" s="419"/>
      <c r="D671" s="419"/>
      <c r="E671" s="419"/>
      <c r="F671" s="419"/>
      <c r="G671" s="419"/>
      <c r="H671" s="419"/>
      <c r="I671" s="419"/>
      <c r="J671" s="419"/>
      <c r="K671" s="419"/>
      <c r="L671" s="419"/>
      <c r="M671" s="419"/>
      <c r="N671" s="426"/>
      <c r="O671" s="426"/>
      <c r="P671" s="426"/>
      <c r="Q671" s="426"/>
      <c r="R671" s="426"/>
      <c r="S671" s="426"/>
      <c r="T671" s="426"/>
      <c r="U671" s="419"/>
      <c r="V671" s="419"/>
      <c r="W671" s="419"/>
      <c r="X671" s="427"/>
      <c r="Y671" s="427"/>
      <c r="Z671" s="427"/>
      <c r="AA671" s="427"/>
      <c r="AB671" s="427"/>
      <c r="AC671" s="427"/>
      <c r="AD671" s="427"/>
      <c r="AE671" s="427"/>
      <c r="AF671" s="427"/>
      <c r="AG671" s="427"/>
      <c r="AH671" s="427"/>
      <c r="AI671" s="428"/>
      <c r="AJ671" s="428"/>
      <c r="AK671" s="428"/>
      <c r="AL671" s="428"/>
      <c r="AM671" s="428"/>
      <c r="AN671" s="428"/>
      <c r="AO671" s="428"/>
      <c r="AP671" s="428"/>
      <c r="AQ671" s="419"/>
      <c r="AR671" s="419"/>
      <c r="AS671" s="419"/>
      <c r="AT671" s="419"/>
      <c r="AU671" s="419"/>
      <c r="AV671" s="419"/>
      <c r="AW671" s="419"/>
      <c r="AX671" s="419"/>
      <c r="AY671" s="419"/>
      <c r="AZ671" s="419"/>
      <c r="BA671" s="419"/>
      <c r="BB671" s="419"/>
      <c r="BC671" s="419"/>
      <c r="BD671" s="419"/>
      <c r="BE671" s="419"/>
      <c r="BF671" s="419"/>
      <c r="BG671" s="419"/>
      <c r="BH671" s="419"/>
      <c r="BI671" s="419"/>
      <c r="BJ671" s="419"/>
      <c r="BK671" s="419"/>
      <c r="BL671" s="419"/>
      <c r="BM671" s="419"/>
      <c r="BN671" s="419"/>
      <c r="BO671" s="419"/>
      <c r="BP671" s="419"/>
      <c r="BQ671" s="419"/>
      <c r="BR671" s="419"/>
      <c r="BS671" s="419"/>
      <c r="BT671" s="419"/>
      <c r="BU671" s="419"/>
      <c r="BV671" s="419"/>
      <c r="BW671" s="419"/>
      <c r="BX671" s="419"/>
      <c r="BY671" s="419"/>
      <c r="BZ671" s="419"/>
      <c r="CA671" s="419"/>
      <c r="CB671" s="419"/>
      <c r="CC671" s="419"/>
      <c r="CD671" s="419"/>
      <c r="CE671" s="419"/>
      <c r="CF671" s="419"/>
      <c r="CG671" s="419"/>
      <c r="CH671" s="419"/>
      <c r="CI671" s="419"/>
      <c r="CJ671" s="419"/>
      <c r="CK671" s="419"/>
      <c r="CL671" s="419"/>
      <c r="CM671" s="419"/>
      <c r="CN671" s="419"/>
      <c r="CO671" s="419"/>
      <c r="CP671" s="419"/>
      <c r="CQ671" s="419"/>
      <c r="CR671" s="419"/>
      <c r="CS671" s="419"/>
    </row>
    <row r="672" spans="1:97">
      <c r="A672" s="419"/>
      <c r="B672" s="419"/>
      <c r="C672" s="419"/>
      <c r="D672" s="419"/>
      <c r="E672" s="419"/>
      <c r="F672" s="419"/>
      <c r="G672" s="419"/>
      <c r="H672" s="419"/>
      <c r="I672" s="419"/>
      <c r="J672" s="419"/>
      <c r="K672" s="419"/>
      <c r="L672" s="419"/>
      <c r="M672" s="419"/>
      <c r="N672" s="426"/>
      <c r="O672" s="426"/>
      <c r="P672" s="426"/>
      <c r="Q672" s="426"/>
      <c r="R672" s="426"/>
      <c r="S672" s="426"/>
      <c r="T672" s="426"/>
      <c r="U672" s="419"/>
      <c r="V672" s="419"/>
      <c r="W672" s="419"/>
      <c r="X672" s="427"/>
      <c r="Y672" s="427"/>
      <c r="Z672" s="427"/>
      <c r="AA672" s="427"/>
      <c r="AB672" s="427"/>
      <c r="AC672" s="427"/>
      <c r="AD672" s="427"/>
      <c r="AE672" s="427"/>
      <c r="AF672" s="427"/>
      <c r="AG672" s="427"/>
      <c r="AH672" s="427"/>
      <c r="AI672" s="428"/>
      <c r="AJ672" s="428"/>
      <c r="AK672" s="428"/>
      <c r="AL672" s="428"/>
      <c r="AM672" s="428"/>
      <c r="AN672" s="428"/>
      <c r="AO672" s="428"/>
      <c r="AP672" s="428"/>
      <c r="AQ672" s="419"/>
      <c r="AR672" s="419"/>
      <c r="AS672" s="419"/>
      <c r="AT672" s="419"/>
      <c r="AU672" s="419"/>
      <c r="AV672" s="419"/>
      <c r="AW672" s="419"/>
      <c r="AX672" s="419"/>
      <c r="AY672" s="419"/>
      <c r="AZ672" s="419"/>
      <c r="BA672" s="419"/>
      <c r="BB672" s="419"/>
      <c r="BC672" s="419"/>
      <c r="BD672" s="419"/>
      <c r="BE672" s="419"/>
      <c r="BF672" s="419"/>
      <c r="BG672" s="419"/>
      <c r="BH672" s="419"/>
      <c r="BI672" s="419"/>
      <c r="BJ672" s="419"/>
      <c r="BK672" s="419"/>
      <c r="BL672" s="419"/>
      <c r="BM672" s="419"/>
      <c r="BN672" s="419"/>
      <c r="BO672" s="419"/>
      <c r="BP672" s="419"/>
      <c r="BQ672" s="419"/>
      <c r="BR672" s="419"/>
      <c r="BS672" s="419"/>
      <c r="BT672" s="419"/>
      <c r="BU672" s="419"/>
      <c r="BV672" s="419"/>
      <c r="BW672" s="419"/>
      <c r="BX672" s="419"/>
      <c r="BY672" s="419"/>
      <c r="BZ672" s="419"/>
      <c r="CA672" s="419"/>
      <c r="CB672" s="419"/>
      <c r="CC672" s="419"/>
      <c r="CD672" s="419"/>
      <c r="CE672" s="419"/>
      <c r="CF672" s="419"/>
      <c r="CG672" s="419"/>
      <c r="CH672" s="419"/>
      <c r="CI672" s="419"/>
      <c r="CJ672" s="419"/>
      <c r="CK672" s="419"/>
      <c r="CL672" s="419"/>
      <c r="CM672" s="419"/>
      <c r="CN672" s="419"/>
      <c r="CO672" s="419"/>
      <c r="CP672" s="419"/>
      <c r="CQ672" s="419"/>
      <c r="CR672" s="419"/>
      <c r="CS672" s="419"/>
    </row>
    <row r="673" spans="1:97">
      <c r="A673" s="419"/>
      <c r="B673" s="419"/>
      <c r="C673" s="419"/>
      <c r="D673" s="419"/>
      <c r="E673" s="419"/>
      <c r="F673" s="419"/>
      <c r="G673" s="419"/>
      <c r="H673" s="419"/>
      <c r="I673" s="419"/>
      <c r="J673" s="419"/>
      <c r="K673" s="419"/>
      <c r="L673" s="419"/>
      <c r="M673" s="419"/>
      <c r="N673" s="426"/>
      <c r="O673" s="426"/>
      <c r="P673" s="426"/>
      <c r="Q673" s="426"/>
      <c r="R673" s="426"/>
      <c r="S673" s="426"/>
      <c r="T673" s="426"/>
      <c r="U673" s="419"/>
      <c r="V673" s="419"/>
      <c r="W673" s="419"/>
      <c r="X673" s="427"/>
      <c r="Y673" s="427"/>
      <c r="Z673" s="427"/>
      <c r="AA673" s="427"/>
      <c r="AB673" s="427"/>
      <c r="AC673" s="427"/>
      <c r="AD673" s="427"/>
      <c r="AE673" s="427"/>
      <c r="AF673" s="427"/>
      <c r="AG673" s="427"/>
      <c r="AH673" s="427"/>
      <c r="AI673" s="428"/>
      <c r="AJ673" s="428"/>
      <c r="AK673" s="428"/>
      <c r="AL673" s="428"/>
      <c r="AM673" s="428"/>
      <c r="AN673" s="428"/>
      <c r="AO673" s="428"/>
      <c r="AP673" s="428"/>
      <c r="AQ673" s="419"/>
      <c r="AR673" s="419"/>
      <c r="AS673" s="419"/>
      <c r="AT673" s="419"/>
      <c r="AU673" s="419"/>
      <c r="AV673" s="419"/>
      <c r="AW673" s="419"/>
      <c r="AX673" s="419"/>
      <c r="AY673" s="419"/>
      <c r="AZ673" s="419"/>
      <c r="BA673" s="419"/>
      <c r="BB673" s="419"/>
      <c r="BC673" s="419"/>
      <c r="BD673" s="419"/>
      <c r="BE673" s="419"/>
      <c r="BF673" s="419"/>
      <c r="BG673" s="419"/>
      <c r="BH673" s="419"/>
      <c r="BI673" s="419"/>
      <c r="BJ673" s="419"/>
      <c r="BK673" s="419"/>
      <c r="BL673" s="419"/>
      <c r="BM673" s="419"/>
      <c r="BN673" s="419"/>
      <c r="BO673" s="419"/>
      <c r="BP673" s="419"/>
      <c r="BQ673" s="419"/>
      <c r="BR673" s="419"/>
      <c r="BS673" s="419"/>
      <c r="BT673" s="419"/>
      <c r="BU673" s="419"/>
      <c r="BV673" s="419"/>
      <c r="BW673" s="419"/>
      <c r="BX673" s="419"/>
      <c r="BY673" s="419"/>
      <c r="BZ673" s="419"/>
      <c r="CA673" s="419"/>
      <c r="CB673" s="419"/>
      <c r="CC673" s="419"/>
      <c r="CD673" s="419"/>
      <c r="CE673" s="419"/>
      <c r="CF673" s="419"/>
      <c r="CG673" s="419"/>
      <c r="CH673" s="419"/>
      <c r="CI673" s="419"/>
      <c r="CJ673" s="419"/>
      <c r="CK673" s="419"/>
      <c r="CL673" s="419"/>
      <c r="CM673" s="419"/>
      <c r="CN673" s="419"/>
      <c r="CO673" s="419"/>
      <c r="CP673" s="419"/>
      <c r="CQ673" s="419"/>
      <c r="CR673" s="419"/>
      <c r="CS673" s="419"/>
    </row>
    <row r="674" spans="1:97">
      <c r="A674" s="419"/>
      <c r="B674" s="419"/>
      <c r="C674" s="419"/>
      <c r="D674" s="419"/>
      <c r="E674" s="419"/>
      <c r="F674" s="419"/>
      <c r="G674" s="419"/>
      <c r="H674" s="419"/>
      <c r="I674" s="419"/>
      <c r="J674" s="419"/>
      <c r="K674" s="419"/>
      <c r="L674" s="419"/>
      <c r="M674" s="419"/>
      <c r="N674" s="426"/>
      <c r="O674" s="426"/>
      <c r="P674" s="426"/>
      <c r="Q674" s="426"/>
      <c r="R674" s="426"/>
      <c r="S674" s="426"/>
      <c r="T674" s="426"/>
      <c r="U674" s="419"/>
      <c r="V674" s="419"/>
      <c r="W674" s="419"/>
      <c r="X674" s="427"/>
      <c r="Y674" s="427"/>
      <c r="Z674" s="427"/>
      <c r="AA674" s="427"/>
      <c r="AB674" s="427"/>
      <c r="AC674" s="427"/>
      <c r="AD674" s="427"/>
      <c r="AE674" s="427"/>
      <c r="AF674" s="427"/>
      <c r="AG674" s="427"/>
      <c r="AH674" s="427"/>
      <c r="AI674" s="428"/>
      <c r="AJ674" s="428"/>
      <c r="AK674" s="428"/>
      <c r="AL674" s="428"/>
      <c r="AM674" s="428"/>
      <c r="AN674" s="428"/>
      <c r="AO674" s="428"/>
      <c r="AP674" s="428"/>
      <c r="AQ674" s="419"/>
      <c r="AR674" s="419"/>
      <c r="AS674" s="419"/>
      <c r="AT674" s="419"/>
      <c r="AU674" s="419"/>
      <c r="AV674" s="419"/>
      <c r="AW674" s="419"/>
      <c r="AX674" s="419"/>
      <c r="AY674" s="419"/>
      <c r="AZ674" s="419"/>
      <c r="BA674" s="419"/>
      <c r="BB674" s="419"/>
      <c r="BC674" s="419"/>
      <c r="BD674" s="419"/>
      <c r="BE674" s="419"/>
      <c r="BF674" s="419"/>
      <c r="BG674" s="419"/>
      <c r="BH674" s="419"/>
      <c r="BI674" s="419"/>
      <c r="BJ674" s="419"/>
      <c r="BK674" s="419"/>
      <c r="BL674" s="419"/>
      <c r="BM674" s="419"/>
      <c r="BN674" s="419"/>
      <c r="BO674" s="419"/>
      <c r="BP674" s="419"/>
      <c r="BQ674" s="419"/>
      <c r="BR674" s="419"/>
      <c r="BS674" s="419"/>
      <c r="BT674" s="419"/>
      <c r="BU674" s="419"/>
      <c r="BV674" s="419"/>
      <c r="BW674" s="419"/>
      <c r="BX674" s="419"/>
      <c r="BY674" s="419"/>
      <c r="BZ674" s="419"/>
      <c r="CA674" s="419"/>
      <c r="CB674" s="419"/>
      <c r="CC674" s="419"/>
      <c r="CD674" s="419"/>
      <c r="CE674" s="419"/>
      <c r="CF674" s="419"/>
      <c r="CG674" s="419"/>
      <c r="CH674" s="419"/>
      <c r="CI674" s="419"/>
      <c r="CJ674" s="419"/>
      <c r="CK674" s="419"/>
      <c r="CL674" s="419"/>
      <c r="CM674" s="419"/>
      <c r="CN674" s="419"/>
      <c r="CO674" s="419"/>
      <c r="CP674" s="419"/>
      <c r="CQ674" s="419"/>
      <c r="CR674" s="419"/>
      <c r="CS674" s="419"/>
    </row>
    <row r="675" spans="1:97">
      <c r="A675" s="419"/>
      <c r="B675" s="419"/>
      <c r="C675" s="419"/>
      <c r="D675" s="419"/>
      <c r="E675" s="419"/>
      <c r="F675" s="419"/>
      <c r="G675" s="419"/>
      <c r="H675" s="419"/>
      <c r="I675" s="419"/>
      <c r="J675" s="419"/>
      <c r="K675" s="419"/>
      <c r="L675" s="419"/>
      <c r="M675" s="419"/>
      <c r="N675" s="426"/>
      <c r="O675" s="426"/>
      <c r="P675" s="426"/>
      <c r="Q675" s="426"/>
      <c r="R675" s="426"/>
      <c r="S675" s="426"/>
      <c r="T675" s="426"/>
      <c r="U675" s="419"/>
      <c r="V675" s="419"/>
      <c r="W675" s="419"/>
      <c r="X675" s="427"/>
      <c r="Y675" s="427"/>
      <c r="Z675" s="427"/>
      <c r="AA675" s="427"/>
      <c r="AB675" s="427"/>
      <c r="AC675" s="427"/>
      <c r="AD675" s="427"/>
      <c r="AE675" s="427"/>
      <c r="AF675" s="427"/>
      <c r="AG675" s="427"/>
      <c r="AH675" s="427"/>
      <c r="AI675" s="428"/>
      <c r="AJ675" s="428"/>
      <c r="AK675" s="428"/>
      <c r="AL675" s="428"/>
      <c r="AM675" s="428"/>
      <c r="AN675" s="428"/>
      <c r="AO675" s="428"/>
      <c r="AP675" s="428"/>
      <c r="AQ675" s="419"/>
      <c r="AR675" s="419"/>
      <c r="AS675" s="419"/>
      <c r="AT675" s="419"/>
      <c r="AU675" s="419"/>
      <c r="AV675" s="419"/>
      <c r="AW675" s="419"/>
      <c r="AX675" s="419"/>
      <c r="AY675" s="419"/>
      <c r="AZ675" s="419"/>
      <c r="BA675" s="419"/>
      <c r="BB675" s="419"/>
      <c r="BC675" s="419"/>
      <c r="BD675" s="419"/>
      <c r="BE675" s="419"/>
      <c r="BF675" s="419"/>
      <c r="BG675" s="419"/>
      <c r="BH675" s="419"/>
      <c r="BI675" s="419"/>
      <c r="BJ675" s="419"/>
      <c r="BK675" s="419"/>
      <c r="BL675" s="419"/>
      <c r="BM675" s="419"/>
      <c r="BN675" s="419"/>
      <c r="BO675" s="419"/>
      <c r="BP675" s="419"/>
      <c r="BQ675" s="419"/>
      <c r="BR675" s="419"/>
      <c r="BS675" s="419"/>
      <c r="BT675" s="419"/>
      <c r="BU675" s="419"/>
      <c r="BV675" s="419"/>
      <c r="BW675" s="419"/>
      <c r="BX675" s="419"/>
      <c r="BY675" s="419"/>
      <c r="BZ675" s="419"/>
      <c r="CA675" s="419"/>
      <c r="CB675" s="419"/>
      <c r="CC675" s="419"/>
      <c r="CD675" s="419"/>
      <c r="CE675" s="419"/>
      <c r="CF675" s="419"/>
      <c r="CG675" s="419"/>
      <c r="CH675" s="419"/>
      <c r="CI675" s="419"/>
      <c r="CJ675" s="419"/>
      <c r="CK675" s="419"/>
      <c r="CL675" s="419"/>
      <c r="CM675" s="419"/>
      <c r="CN675" s="419"/>
      <c r="CO675" s="419"/>
      <c r="CP675" s="419"/>
      <c r="CQ675" s="419"/>
      <c r="CR675" s="419"/>
      <c r="CS675" s="419"/>
    </row>
    <row r="676" spans="1:97">
      <c r="A676" s="419"/>
      <c r="B676" s="419"/>
      <c r="C676" s="419"/>
      <c r="D676" s="419"/>
      <c r="E676" s="419"/>
      <c r="F676" s="419"/>
      <c r="G676" s="419"/>
      <c r="H676" s="419"/>
      <c r="I676" s="419"/>
      <c r="J676" s="419"/>
      <c r="K676" s="419"/>
      <c r="L676" s="419"/>
      <c r="M676" s="419"/>
      <c r="N676" s="426"/>
      <c r="O676" s="426"/>
      <c r="P676" s="426"/>
      <c r="Q676" s="426"/>
      <c r="R676" s="426"/>
      <c r="S676" s="426"/>
      <c r="T676" s="426"/>
      <c r="U676" s="419"/>
      <c r="V676" s="419"/>
      <c r="W676" s="419"/>
      <c r="X676" s="427"/>
      <c r="Y676" s="427"/>
      <c r="Z676" s="427"/>
      <c r="AA676" s="427"/>
      <c r="AB676" s="427"/>
      <c r="AC676" s="427"/>
      <c r="AD676" s="427"/>
      <c r="AE676" s="427"/>
      <c r="AF676" s="427"/>
      <c r="AG676" s="427"/>
      <c r="AH676" s="427"/>
      <c r="AI676" s="428"/>
      <c r="AJ676" s="428"/>
      <c r="AK676" s="428"/>
      <c r="AL676" s="428"/>
      <c r="AM676" s="428"/>
      <c r="AN676" s="428"/>
      <c r="AO676" s="428"/>
      <c r="AP676" s="428"/>
      <c r="AQ676" s="419"/>
      <c r="AR676" s="419"/>
      <c r="AS676" s="419"/>
      <c r="AT676" s="419"/>
      <c r="AU676" s="419"/>
      <c r="AV676" s="419"/>
      <c r="AW676" s="419"/>
      <c r="AX676" s="419"/>
      <c r="AY676" s="419"/>
      <c r="AZ676" s="419"/>
      <c r="BA676" s="419"/>
      <c r="BB676" s="419"/>
      <c r="BC676" s="419"/>
      <c r="BD676" s="419"/>
      <c r="BE676" s="419"/>
      <c r="BF676" s="419"/>
      <c r="BG676" s="419"/>
      <c r="BH676" s="419"/>
      <c r="BI676" s="419"/>
      <c r="BJ676" s="419"/>
      <c r="BK676" s="419"/>
      <c r="BL676" s="419"/>
      <c r="BM676" s="419"/>
      <c r="BN676" s="419"/>
      <c r="BO676" s="419"/>
      <c r="BP676" s="419"/>
      <c r="BQ676" s="419"/>
      <c r="BR676" s="419"/>
      <c r="BS676" s="419"/>
      <c r="BT676" s="419"/>
      <c r="BU676" s="419"/>
      <c r="BV676" s="419"/>
      <c r="BW676" s="419"/>
      <c r="BX676" s="419"/>
      <c r="BY676" s="419"/>
      <c r="BZ676" s="419"/>
      <c r="CA676" s="419"/>
      <c r="CB676" s="419"/>
      <c r="CC676" s="419"/>
      <c r="CD676" s="419"/>
      <c r="CE676" s="419"/>
      <c r="CF676" s="419"/>
      <c r="CG676" s="419"/>
      <c r="CH676" s="419"/>
      <c r="CI676" s="419"/>
      <c r="CJ676" s="419"/>
      <c r="CK676" s="419"/>
      <c r="CL676" s="419"/>
      <c r="CM676" s="419"/>
      <c r="CN676" s="419"/>
      <c r="CO676" s="419"/>
      <c r="CP676" s="419"/>
      <c r="CQ676" s="419"/>
      <c r="CR676" s="419"/>
      <c r="CS676" s="419"/>
    </row>
    <row r="677" spans="1:97">
      <c r="A677" s="419"/>
      <c r="B677" s="419"/>
      <c r="C677" s="419"/>
      <c r="D677" s="419"/>
      <c r="E677" s="419"/>
      <c r="F677" s="419"/>
      <c r="G677" s="419"/>
      <c r="H677" s="419"/>
      <c r="I677" s="419"/>
      <c r="J677" s="419"/>
      <c r="K677" s="419"/>
      <c r="L677" s="419"/>
      <c r="M677" s="419"/>
      <c r="N677" s="426"/>
      <c r="O677" s="426"/>
      <c r="P677" s="426"/>
      <c r="Q677" s="426"/>
      <c r="R677" s="426"/>
      <c r="S677" s="426"/>
      <c r="T677" s="426"/>
      <c r="U677" s="419"/>
      <c r="V677" s="419"/>
      <c r="W677" s="419"/>
      <c r="X677" s="427"/>
      <c r="Y677" s="427"/>
      <c r="Z677" s="427"/>
      <c r="AA677" s="427"/>
      <c r="AB677" s="427"/>
      <c r="AC677" s="427"/>
      <c r="AD677" s="427"/>
      <c r="AE677" s="427"/>
      <c r="AF677" s="427"/>
      <c r="AG677" s="427"/>
      <c r="AH677" s="427"/>
      <c r="AI677" s="428"/>
      <c r="AJ677" s="428"/>
      <c r="AK677" s="428"/>
      <c r="AL677" s="428"/>
      <c r="AM677" s="428"/>
      <c r="AN677" s="428"/>
      <c r="AO677" s="428"/>
      <c r="AP677" s="428"/>
      <c r="AQ677" s="419"/>
      <c r="AR677" s="419"/>
      <c r="AS677" s="419"/>
      <c r="AT677" s="419"/>
      <c r="AU677" s="419"/>
      <c r="AV677" s="419"/>
      <c r="AW677" s="419"/>
      <c r="AX677" s="419"/>
      <c r="AY677" s="419"/>
      <c r="AZ677" s="419"/>
      <c r="BA677" s="419"/>
      <c r="BB677" s="419"/>
      <c r="BC677" s="419"/>
      <c r="BD677" s="419"/>
      <c r="BE677" s="419"/>
      <c r="BF677" s="419"/>
      <c r="BG677" s="419"/>
      <c r="BH677" s="419"/>
      <c r="BI677" s="419"/>
      <c r="BJ677" s="419"/>
      <c r="BK677" s="419"/>
      <c r="BL677" s="419"/>
      <c r="BM677" s="419"/>
      <c r="BN677" s="419"/>
      <c r="BO677" s="419"/>
      <c r="BP677" s="419"/>
      <c r="BQ677" s="419"/>
      <c r="BR677" s="419"/>
      <c r="BS677" s="419"/>
      <c r="BT677" s="419"/>
      <c r="BU677" s="419"/>
      <c r="BV677" s="419"/>
      <c r="BW677" s="419"/>
      <c r="BX677" s="419"/>
      <c r="BY677" s="419"/>
      <c r="BZ677" s="419"/>
      <c r="CA677" s="419"/>
      <c r="CB677" s="419"/>
      <c r="CC677" s="419"/>
      <c r="CD677" s="419"/>
      <c r="CE677" s="419"/>
      <c r="CF677" s="419"/>
      <c r="CG677" s="419"/>
      <c r="CH677" s="419"/>
      <c r="CI677" s="419"/>
      <c r="CJ677" s="419"/>
      <c r="CK677" s="419"/>
      <c r="CL677" s="419"/>
      <c r="CM677" s="419"/>
      <c r="CN677" s="419"/>
      <c r="CO677" s="419"/>
      <c r="CP677" s="419"/>
      <c r="CQ677" s="419"/>
      <c r="CR677" s="419"/>
      <c r="CS677" s="419"/>
    </row>
    <row r="678" spans="1:97">
      <c r="A678" s="419"/>
      <c r="B678" s="419"/>
      <c r="C678" s="419"/>
      <c r="D678" s="419"/>
      <c r="E678" s="419"/>
      <c r="F678" s="419"/>
      <c r="G678" s="419"/>
      <c r="H678" s="419"/>
      <c r="I678" s="419"/>
      <c r="J678" s="419"/>
      <c r="K678" s="419"/>
      <c r="L678" s="419"/>
      <c r="M678" s="419"/>
      <c r="N678" s="426"/>
      <c r="O678" s="426"/>
      <c r="P678" s="426"/>
      <c r="Q678" s="426"/>
      <c r="R678" s="426"/>
      <c r="S678" s="426"/>
      <c r="T678" s="426"/>
      <c r="U678" s="419"/>
      <c r="V678" s="419"/>
      <c r="W678" s="419"/>
      <c r="X678" s="427"/>
      <c r="Y678" s="427"/>
      <c r="Z678" s="427"/>
      <c r="AA678" s="427"/>
      <c r="AB678" s="427"/>
      <c r="AC678" s="427"/>
      <c r="AD678" s="427"/>
      <c r="AE678" s="427"/>
      <c r="AF678" s="427"/>
      <c r="AG678" s="427"/>
      <c r="AH678" s="427"/>
      <c r="AI678" s="428"/>
      <c r="AJ678" s="428"/>
      <c r="AK678" s="428"/>
      <c r="AL678" s="428"/>
      <c r="AM678" s="428"/>
      <c r="AN678" s="428"/>
      <c r="AO678" s="428"/>
      <c r="AP678" s="428"/>
      <c r="AQ678" s="419"/>
      <c r="AR678" s="419"/>
      <c r="AS678" s="419"/>
      <c r="AT678" s="419"/>
      <c r="AU678" s="419"/>
      <c r="AV678" s="419"/>
      <c r="AW678" s="419"/>
      <c r="AX678" s="419"/>
      <c r="AY678" s="419"/>
      <c r="AZ678" s="419"/>
      <c r="BA678" s="419"/>
      <c r="BB678" s="419"/>
      <c r="BC678" s="419"/>
      <c r="BD678" s="419"/>
      <c r="BE678" s="419"/>
      <c r="BF678" s="419"/>
      <c r="BG678" s="419"/>
      <c r="BH678" s="419"/>
      <c r="BI678" s="419"/>
      <c r="BJ678" s="419"/>
      <c r="BK678" s="419"/>
      <c r="BL678" s="419"/>
      <c r="BM678" s="419"/>
      <c r="BN678" s="419"/>
      <c r="BO678" s="419"/>
      <c r="BP678" s="419"/>
      <c r="BQ678" s="419"/>
      <c r="BR678" s="419"/>
      <c r="BS678" s="419"/>
      <c r="BT678" s="419"/>
      <c r="BU678" s="419"/>
      <c r="BV678" s="419"/>
      <c r="BW678" s="419"/>
      <c r="BX678" s="419"/>
      <c r="BY678" s="419"/>
      <c r="BZ678" s="419"/>
      <c r="CA678" s="419"/>
      <c r="CB678" s="419"/>
      <c r="CC678" s="419"/>
      <c r="CD678" s="419"/>
      <c r="CE678" s="419"/>
      <c r="CF678" s="419"/>
      <c r="CG678" s="419"/>
      <c r="CH678" s="419"/>
      <c r="CI678" s="419"/>
      <c r="CJ678" s="419"/>
      <c r="CK678" s="419"/>
      <c r="CL678" s="419"/>
      <c r="CM678" s="419"/>
      <c r="CN678" s="419"/>
      <c r="CO678" s="419"/>
      <c r="CP678" s="419"/>
      <c r="CQ678" s="419"/>
      <c r="CR678" s="419"/>
      <c r="CS678" s="419"/>
    </row>
    <row r="679" spans="1:97">
      <c r="A679" s="419"/>
      <c r="B679" s="419"/>
      <c r="C679" s="419"/>
      <c r="D679" s="419"/>
      <c r="E679" s="419"/>
      <c r="F679" s="419"/>
      <c r="G679" s="419"/>
      <c r="H679" s="419"/>
      <c r="I679" s="419"/>
      <c r="J679" s="419"/>
      <c r="K679" s="419"/>
      <c r="L679" s="419"/>
      <c r="M679" s="419"/>
      <c r="N679" s="426"/>
      <c r="O679" s="426"/>
      <c r="P679" s="426"/>
      <c r="Q679" s="426"/>
      <c r="R679" s="426"/>
      <c r="S679" s="426"/>
      <c r="T679" s="426"/>
      <c r="U679" s="419"/>
      <c r="V679" s="419"/>
      <c r="W679" s="419"/>
      <c r="X679" s="427"/>
      <c r="Y679" s="427"/>
      <c r="Z679" s="427"/>
      <c r="AA679" s="427"/>
      <c r="AB679" s="427"/>
      <c r="AC679" s="427"/>
      <c r="AD679" s="427"/>
      <c r="AE679" s="427"/>
      <c r="AF679" s="427"/>
      <c r="AG679" s="427"/>
      <c r="AH679" s="427"/>
      <c r="AI679" s="428"/>
      <c r="AJ679" s="428"/>
      <c r="AK679" s="428"/>
      <c r="AL679" s="428"/>
      <c r="AM679" s="428"/>
      <c r="AN679" s="428"/>
      <c r="AO679" s="428"/>
      <c r="AP679" s="428"/>
      <c r="AQ679" s="419"/>
      <c r="AR679" s="419"/>
      <c r="AS679" s="419"/>
      <c r="AT679" s="419"/>
      <c r="AU679" s="419"/>
      <c r="AV679" s="419"/>
      <c r="AW679" s="419"/>
      <c r="AX679" s="419"/>
      <c r="AY679" s="419"/>
      <c r="AZ679" s="419"/>
      <c r="BA679" s="419"/>
      <c r="BB679" s="419"/>
      <c r="BC679" s="419"/>
      <c r="BD679" s="419"/>
      <c r="BE679" s="419"/>
      <c r="BF679" s="419"/>
      <c r="BG679" s="419"/>
      <c r="BH679" s="419"/>
      <c r="BI679" s="419"/>
      <c r="BJ679" s="419"/>
      <c r="BK679" s="419"/>
      <c r="BL679" s="419"/>
      <c r="BM679" s="419"/>
      <c r="BN679" s="419"/>
      <c r="BO679" s="419"/>
      <c r="BP679" s="419"/>
      <c r="BQ679" s="419"/>
      <c r="BR679" s="419"/>
      <c r="BS679" s="419"/>
      <c r="BT679" s="419"/>
      <c r="BU679" s="419"/>
      <c r="BV679" s="419"/>
      <c r="BW679" s="419"/>
      <c r="BX679" s="419"/>
      <c r="BY679" s="419"/>
      <c r="BZ679" s="419"/>
      <c r="CA679" s="419"/>
      <c r="CB679" s="419"/>
      <c r="CC679" s="419"/>
      <c r="CD679" s="419"/>
      <c r="CE679" s="419"/>
      <c r="CF679" s="419"/>
      <c r="CG679" s="419"/>
      <c r="CH679" s="419"/>
      <c r="CI679" s="419"/>
      <c r="CJ679" s="419"/>
      <c r="CK679" s="419"/>
      <c r="CL679" s="419"/>
      <c r="CM679" s="419"/>
      <c r="CN679" s="419"/>
      <c r="CO679" s="419"/>
      <c r="CP679" s="419"/>
      <c r="CQ679" s="419"/>
      <c r="CR679" s="419"/>
      <c r="CS679" s="419"/>
    </row>
    <row r="680" spans="1:97">
      <c r="A680" s="419"/>
      <c r="B680" s="419"/>
      <c r="C680" s="419"/>
      <c r="D680" s="419"/>
      <c r="E680" s="419"/>
      <c r="F680" s="419"/>
      <c r="G680" s="419"/>
      <c r="H680" s="419"/>
      <c r="I680" s="419"/>
      <c r="J680" s="419"/>
      <c r="K680" s="419"/>
      <c r="L680" s="419"/>
      <c r="M680" s="419"/>
      <c r="N680" s="426"/>
      <c r="O680" s="426"/>
      <c r="P680" s="426"/>
      <c r="Q680" s="426"/>
      <c r="R680" s="426"/>
      <c r="S680" s="426"/>
      <c r="T680" s="426"/>
      <c r="U680" s="419"/>
      <c r="V680" s="419"/>
      <c r="W680" s="419"/>
      <c r="X680" s="427"/>
      <c r="Y680" s="427"/>
      <c r="Z680" s="427"/>
      <c r="AA680" s="427"/>
      <c r="AB680" s="427"/>
      <c r="AC680" s="427"/>
      <c r="AD680" s="427"/>
      <c r="AE680" s="427"/>
      <c r="AF680" s="427"/>
      <c r="AG680" s="427"/>
      <c r="AH680" s="427"/>
      <c r="AI680" s="428"/>
      <c r="AJ680" s="428"/>
      <c r="AK680" s="428"/>
      <c r="AL680" s="428"/>
      <c r="AM680" s="428"/>
      <c r="AN680" s="428"/>
      <c r="AO680" s="428"/>
      <c r="AP680" s="428"/>
      <c r="AQ680" s="419"/>
      <c r="AR680" s="419"/>
      <c r="AS680" s="419"/>
      <c r="AT680" s="419"/>
      <c r="AU680" s="419"/>
      <c r="AV680" s="419"/>
      <c r="AW680" s="419"/>
      <c r="AX680" s="419"/>
      <c r="AY680" s="419"/>
      <c r="AZ680" s="419"/>
      <c r="BA680" s="419"/>
      <c r="BB680" s="419"/>
      <c r="BC680" s="419"/>
      <c r="BD680" s="419"/>
      <c r="BE680" s="419"/>
      <c r="BF680" s="419"/>
      <c r="BG680" s="419"/>
      <c r="BH680" s="419"/>
      <c r="BI680" s="419"/>
      <c r="BJ680" s="419"/>
      <c r="BK680" s="419"/>
      <c r="BL680" s="419"/>
      <c r="BM680" s="419"/>
      <c r="BN680" s="419"/>
      <c r="BO680" s="419"/>
      <c r="BP680" s="419"/>
      <c r="BQ680" s="419"/>
      <c r="BR680" s="419"/>
      <c r="BS680" s="419"/>
      <c r="BT680" s="419"/>
      <c r="BU680" s="419"/>
      <c r="BV680" s="419"/>
      <c r="BW680" s="419"/>
      <c r="BX680" s="419"/>
      <c r="BY680" s="419"/>
      <c r="BZ680" s="419"/>
      <c r="CA680" s="419"/>
      <c r="CB680" s="419"/>
      <c r="CC680" s="419"/>
      <c r="CD680" s="419"/>
      <c r="CE680" s="419"/>
      <c r="CF680" s="419"/>
      <c r="CG680" s="419"/>
      <c r="CH680" s="419"/>
      <c r="CI680" s="419"/>
      <c r="CJ680" s="419"/>
      <c r="CK680" s="419"/>
      <c r="CL680" s="419"/>
      <c r="CM680" s="419"/>
      <c r="CN680" s="419"/>
      <c r="CO680" s="419"/>
      <c r="CP680" s="419"/>
      <c r="CQ680" s="419"/>
      <c r="CR680" s="419"/>
      <c r="CS680" s="419"/>
    </row>
    <row r="681" spans="1:97">
      <c r="A681" s="419"/>
      <c r="B681" s="419"/>
      <c r="C681" s="419"/>
      <c r="D681" s="419"/>
      <c r="E681" s="419"/>
      <c r="F681" s="419"/>
      <c r="G681" s="419"/>
      <c r="H681" s="419"/>
      <c r="I681" s="419"/>
      <c r="J681" s="419"/>
      <c r="K681" s="419"/>
      <c r="L681" s="419"/>
      <c r="M681" s="419"/>
      <c r="N681" s="426"/>
      <c r="O681" s="426"/>
      <c r="P681" s="426"/>
      <c r="Q681" s="426"/>
      <c r="R681" s="426"/>
      <c r="S681" s="426"/>
      <c r="T681" s="426"/>
      <c r="U681" s="419"/>
      <c r="V681" s="419"/>
      <c r="W681" s="419"/>
      <c r="X681" s="427"/>
      <c r="Y681" s="427"/>
      <c r="Z681" s="427"/>
      <c r="AA681" s="427"/>
      <c r="AB681" s="427"/>
      <c r="AC681" s="427"/>
      <c r="AD681" s="427"/>
      <c r="AE681" s="427"/>
      <c r="AF681" s="427"/>
      <c r="AG681" s="427"/>
      <c r="AH681" s="427"/>
      <c r="AI681" s="428"/>
      <c r="AJ681" s="428"/>
      <c r="AK681" s="428"/>
      <c r="AL681" s="428"/>
      <c r="AM681" s="428"/>
      <c r="AN681" s="428"/>
      <c r="AO681" s="428"/>
      <c r="AP681" s="428"/>
      <c r="AQ681" s="419"/>
      <c r="AR681" s="419"/>
      <c r="AS681" s="419"/>
      <c r="AT681" s="419"/>
      <c r="AU681" s="419"/>
      <c r="AV681" s="419"/>
      <c r="AW681" s="419"/>
      <c r="AX681" s="419"/>
      <c r="AY681" s="419"/>
      <c r="AZ681" s="419"/>
      <c r="BA681" s="419"/>
      <c r="BB681" s="419"/>
      <c r="BC681" s="419"/>
      <c r="BD681" s="419"/>
      <c r="BE681" s="419"/>
      <c r="BF681" s="419"/>
      <c r="BG681" s="419"/>
      <c r="BH681" s="419"/>
      <c r="BI681" s="419"/>
      <c r="BJ681" s="419"/>
      <c r="BK681" s="419"/>
      <c r="BL681" s="419"/>
      <c r="BM681" s="419"/>
      <c r="BN681" s="419"/>
      <c r="BO681" s="419"/>
      <c r="BP681" s="419"/>
      <c r="BQ681" s="419"/>
      <c r="BR681" s="419"/>
      <c r="BS681" s="419"/>
      <c r="BT681" s="419"/>
      <c r="BU681" s="419"/>
      <c r="BV681" s="419"/>
      <c r="BW681" s="419"/>
      <c r="BX681" s="419"/>
      <c r="BY681" s="419"/>
      <c r="BZ681" s="419"/>
      <c r="CA681" s="419"/>
      <c r="CB681" s="419"/>
      <c r="CC681" s="419"/>
      <c r="CD681" s="419"/>
      <c r="CE681" s="419"/>
      <c r="CF681" s="419"/>
      <c r="CG681" s="419"/>
      <c r="CH681" s="419"/>
      <c r="CI681" s="419"/>
      <c r="CJ681" s="419"/>
      <c r="CK681" s="419"/>
      <c r="CL681" s="419"/>
      <c r="CM681" s="419"/>
      <c r="CN681" s="419"/>
      <c r="CO681" s="419"/>
      <c r="CP681" s="419"/>
      <c r="CQ681" s="419"/>
      <c r="CR681" s="419"/>
      <c r="CS681" s="419"/>
    </row>
    <row r="682" spans="1:97">
      <c r="A682" s="419"/>
      <c r="B682" s="419"/>
      <c r="C682" s="419"/>
      <c r="D682" s="419"/>
      <c r="E682" s="419"/>
      <c r="F682" s="419"/>
      <c r="G682" s="419"/>
      <c r="H682" s="419"/>
      <c r="I682" s="419"/>
      <c r="J682" s="419"/>
      <c r="K682" s="419"/>
      <c r="L682" s="419"/>
      <c r="M682" s="419"/>
      <c r="N682" s="426"/>
      <c r="O682" s="426"/>
      <c r="P682" s="426"/>
      <c r="Q682" s="426"/>
      <c r="R682" s="426"/>
      <c r="S682" s="426"/>
      <c r="T682" s="426"/>
      <c r="U682" s="419"/>
      <c r="V682" s="419"/>
      <c r="W682" s="419"/>
      <c r="X682" s="427"/>
      <c r="Y682" s="427"/>
      <c r="Z682" s="427"/>
      <c r="AA682" s="427"/>
      <c r="AB682" s="427"/>
      <c r="AC682" s="427"/>
      <c r="AD682" s="427"/>
      <c r="AE682" s="427"/>
      <c r="AF682" s="427"/>
      <c r="AG682" s="427"/>
      <c r="AH682" s="427"/>
      <c r="AI682" s="428"/>
      <c r="AJ682" s="428"/>
      <c r="AK682" s="428"/>
      <c r="AL682" s="428"/>
      <c r="AM682" s="428"/>
      <c r="AN682" s="428"/>
      <c r="AO682" s="428"/>
      <c r="AP682" s="428"/>
      <c r="AQ682" s="419"/>
      <c r="AR682" s="419"/>
      <c r="AS682" s="419"/>
      <c r="AT682" s="419"/>
      <c r="AU682" s="419"/>
      <c r="AV682" s="419"/>
      <c r="AW682" s="419"/>
      <c r="AX682" s="419"/>
      <c r="AY682" s="419"/>
      <c r="AZ682" s="419"/>
      <c r="BA682" s="419"/>
      <c r="BB682" s="419"/>
      <c r="BC682" s="419"/>
      <c r="BD682" s="419"/>
      <c r="BE682" s="419"/>
      <c r="BF682" s="419"/>
      <c r="BG682" s="419"/>
      <c r="BH682" s="419"/>
      <c r="BI682" s="419"/>
      <c r="BJ682" s="419"/>
      <c r="BK682" s="419"/>
      <c r="BL682" s="419"/>
      <c r="BM682" s="419"/>
      <c r="BN682" s="419"/>
      <c r="BO682" s="419"/>
      <c r="BP682" s="419"/>
      <c r="BQ682" s="419"/>
      <c r="BR682" s="419"/>
      <c r="BS682" s="419"/>
      <c r="BT682" s="419"/>
      <c r="BU682" s="419"/>
      <c r="BV682" s="419"/>
      <c r="BW682" s="419"/>
      <c r="BX682" s="419"/>
      <c r="BY682" s="419"/>
      <c r="BZ682" s="419"/>
      <c r="CA682" s="419"/>
      <c r="CB682" s="419"/>
      <c r="CC682" s="419"/>
      <c r="CD682" s="419"/>
      <c r="CE682" s="419"/>
      <c r="CF682" s="419"/>
      <c r="CG682" s="419"/>
      <c r="CH682" s="419"/>
      <c r="CI682" s="419"/>
      <c r="CJ682" s="419"/>
      <c r="CK682" s="419"/>
      <c r="CL682" s="419"/>
      <c r="CM682" s="419"/>
      <c r="CN682" s="419"/>
      <c r="CO682" s="419"/>
      <c r="CP682" s="419"/>
      <c r="CQ682" s="419"/>
      <c r="CR682" s="419"/>
      <c r="CS682" s="419"/>
    </row>
    <row r="683" spans="1:97">
      <c r="A683" s="419"/>
      <c r="B683" s="419"/>
      <c r="C683" s="419"/>
      <c r="D683" s="419"/>
      <c r="E683" s="419"/>
      <c r="F683" s="419"/>
      <c r="G683" s="419"/>
      <c r="H683" s="419"/>
      <c r="I683" s="419"/>
      <c r="J683" s="419"/>
      <c r="K683" s="419"/>
      <c r="L683" s="419"/>
      <c r="M683" s="419"/>
      <c r="N683" s="426"/>
      <c r="O683" s="426"/>
      <c r="P683" s="426"/>
      <c r="Q683" s="426"/>
      <c r="R683" s="426"/>
      <c r="S683" s="426"/>
      <c r="T683" s="426"/>
      <c r="U683" s="419"/>
      <c r="V683" s="419"/>
      <c r="W683" s="419"/>
      <c r="X683" s="427"/>
      <c r="Y683" s="427"/>
      <c r="Z683" s="427"/>
      <c r="AA683" s="427"/>
      <c r="AB683" s="427"/>
      <c r="AC683" s="427"/>
      <c r="AD683" s="427"/>
      <c r="AE683" s="427"/>
      <c r="AF683" s="427"/>
      <c r="AG683" s="427"/>
      <c r="AH683" s="427"/>
      <c r="AI683" s="428"/>
      <c r="AJ683" s="428"/>
      <c r="AK683" s="428"/>
      <c r="AL683" s="428"/>
      <c r="AM683" s="428"/>
      <c r="AN683" s="428"/>
      <c r="AO683" s="428"/>
      <c r="AP683" s="428"/>
      <c r="AQ683" s="419"/>
      <c r="AR683" s="419"/>
      <c r="AS683" s="419"/>
      <c r="AT683" s="419"/>
      <c r="AU683" s="419"/>
      <c r="AV683" s="419"/>
      <c r="AW683" s="419"/>
      <c r="AX683" s="419"/>
      <c r="AY683" s="419"/>
      <c r="AZ683" s="419"/>
      <c r="BA683" s="419"/>
      <c r="BB683" s="419"/>
      <c r="BC683" s="419"/>
      <c r="BD683" s="419"/>
      <c r="BE683" s="419"/>
      <c r="BF683" s="419"/>
      <c r="BG683" s="419"/>
      <c r="BH683" s="419"/>
      <c r="BI683" s="419"/>
      <c r="BJ683" s="419"/>
      <c r="BK683" s="419"/>
      <c r="BL683" s="419"/>
      <c r="BM683" s="419"/>
      <c r="BN683" s="419"/>
      <c r="BO683" s="419"/>
      <c r="BP683" s="419"/>
      <c r="BQ683" s="419"/>
      <c r="BR683" s="419"/>
      <c r="BS683" s="419"/>
      <c r="BT683" s="419"/>
      <c r="BU683" s="419"/>
      <c r="BV683" s="419"/>
      <c r="BW683" s="419"/>
      <c r="BX683" s="419"/>
      <c r="BY683" s="419"/>
      <c r="BZ683" s="419"/>
      <c r="CA683" s="419"/>
      <c r="CB683" s="419"/>
      <c r="CC683" s="419"/>
      <c r="CD683" s="419"/>
      <c r="CE683" s="419"/>
      <c r="CF683" s="419"/>
      <c r="CG683" s="419"/>
      <c r="CH683" s="419"/>
      <c r="CI683" s="419"/>
      <c r="CJ683" s="419"/>
      <c r="CK683" s="419"/>
      <c r="CL683" s="419"/>
      <c r="CM683" s="419"/>
      <c r="CN683" s="419"/>
      <c r="CO683" s="419"/>
      <c r="CP683" s="419"/>
      <c r="CQ683" s="419"/>
      <c r="CR683" s="419"/>
      <c r="CS683" s="419"/>
    </row>
    <row r="684" spans="1:97">
      <c r="A684" s="419"/>
      <c r="B684" s="419"/>
      <c r="C684" s="419"/>
      <c r="D684" s="419"/>
      <c r="E684" s="419"/>
      <c r="F684" s="419"/>
      <c r="G684" s="419"/>
      <c r="H684" s="419"/>
      <c r="I684" s="419"/>
      <c r="J684" s="419"/>
      <c r="K684" s="419"/>
      <c r="L684" s="419"/>
      <c r="M684" s="419"/>
      <c r="N684" s="426"/>
      <c r="O684" s="426"/>
      <c r="P684" s="426"/>
      <c r="Q684" s="426"/>
      <c r="R684" s="426"/>
      <c r="S684" s="426"/>
      <c r="T684" s="426"/>
      <c r="U684" s="419"/>
      <c r="V684" s="419"/>
      <c r="W684" s="419"/>
      <c r="X684" s="427"/>
      <c r="Y684" s="427"/>
      <c r="Z684" s="427"/>
      <c r="AA684" s="427"/>
      <c r="AB684" s="427"/>
      <c r="AC684" s="427"/>
      <c r="AD684" s="427"/>
      <c r="AE684" s="427"/>
      <c r="AF684" s="427"/>
      <c r="AG684" s="427"/>
      <c r="AH684" s="427"/>
      <c r="AI684" s="428"/>
      <c r="AJ684" s="428"/>
      <c r="AK684" s="428"/>
      <c r="AL684" s="428"/>
      <c r="AM684" s="428"/>
      <c r="AN684" s="428"/>
      <c r="AO684" s="428"/>
      <c r="AP684" s="428"/>
      <c r="AQ684" s="419"/>
      <c r="AR684" s="419"/>
      <c r="AS684" s="419"/>
      <c r="AT684" s="419"/>
      <c r="AU684" s="419"/>
      <c r="AV684" s="419"/>
      <c r="AW684" s="419"/>
      <c r="AX684" s="419"/>
      <c r="AY684" s="419"/>
      <c r="AZ684" s="419"/>
      <c r="BA684" s="419"/>
      <c r="BB684" s="419"/>
      <c r="BC684" s="419"/>
      <c r="BD684" s="419"/>
      <c r="BE684" s="419"/>
      <c r="BF684" s="419"/>
      <c r="BG684" s="419"/>
      <c r="BH684" s="419"/>
      <c r="BI684" s="419"/>
      <c r="BJ684" s="419"/>
      <c r="BK684" s="419"/>
      <c r="BL684" s="419"/>
      <c r="BM684" s="419"/>
      <c r="BN684" s="419"/>
      <c r="BO684" s="419"/>
      <c r="BP684" s="419"/>
      <c r="BQ684" s="419"/>
      <c r="BR684" s="419"/>
      <c r="BS684" s="419"/>
      <c r="BT684" s="419"/>
      <c r="BU684" s="419"/>
      <c r="BV684" s="419"/>
      <c r="BW684" s="419"/>
      <c r="BX684" s="419"/>
      <c r="BY684" s="419"/>
      <c r="BZ684" s="419"/>
      <c r="CA684" s="419"/>
      <c r="CB684" s="419"/>
      <c r="CC684" s="419"/>
      <c r="CD684" s="419"/>
      <c r="CE684" s="419"/>
      <c r="CF684" s="419"/>
      <c r="CG684" s="419"/>
      <c r="CH684" s="419"/>
      <c r="CI684" s="419"/>
      <c r="CJ684" s="419"/>
      <c r="CK684" s="419"/>
      <c r="CL684" s="419"/>
      <c r="CM684" s="419"/>
      <c r="CN684" s="419"/>
      <c r="CO684" s="419"/>
      <c r="CP684" s="419"/>
      <c r="CQ684" s="419"/>
      <c r="CR684" s="419"/>
      <c r="CS684" s="419"/>
    </row>
    <row r="685" spans="1:97">
      <c r="A685" s="419"/>
      <c r="B685" s="419"/>
      <c r="C685" s="419"/>
      <c r="D685" s="419"/>
      <c r="E685" s="419"/>
      <c r="F685" s="419"/>
      <c r="G685" s="419"/>
      <c r="H685" s="419"/>
      <c r="I685" s="419"/>
      <c r="J685" s="419"/>
      <c r="K685" s="419"/>
      <c r="L685" s="419"/>
      <c r="M685" s="419"/>
      <c r="N685" s="426"/>
      <c r="O685" s="426"/>
      <c r="P685" s="426"/>
      <c r="Q685" s="426"/>
      <c r="R685" s="426"/>
      <c r="S685" s="426"/>
      <c r="T685" s="426"/>
      <c r="U685" s="419"/>
      <c r="V685" s="419"/>
      <c r="W685" s="419"/>
      <c r="X685" s="427"/>
      <c r="Y685" s="427"/>
      <c r="Z685" s="427"/>
      <c r="AA685" s="427"/>
      <c r="AB685" s="427"/>
      <c r="AC685" s="427"/>
      <c r="AD685" s="427"/>
      <c r="AE685" s="427"/>
      <c r="AF685" s="427"/>
      <c r="AG685" s="427"/>
      <c r="AH685" s="427"/>
      <c r="AI685" s="428"/>
      <c r="AJ685" s="428"/>
      <c r="AK685" s="428"/>
      <c r="AL685" s="428"/>
      <c r="AM685" s="428"/>
      <c r="AN685" s="428"/>
      <c r="AO685" s="428"/>
      <c r="AP685" s="428"/>
      <c r="AQ685" s="419"/>
      <c r="AR685" s="419"/>
      <c r="AS685" s="419"/>
      <c r="AT685" s="419"/>
      <c r="AU685" s="419"/>
      <c r="AV685" s="419"/>
      <c r="AW685" s="419"/>
      <c r="AX685" s="419"/>
      <c r="AY685" s="419"/>
      <c r="AZ685" s="419"/>
      <c r="BA685" s="419"/>
      <c r="BB685" s="419"/>
      <c r="BC685" s="419"/>
      <c r="BD685" s="419"/>
      <c r="BE685" s="419"/>
      <c r="BF685" s="419"/>
      <c r="BG685" s="419"/>
      <c r="BH685" s="419"/>
      <c r="BI685" s="419"/>
      <c r="BJ685" s="419"/>
      <c r="BK685" s="419"/>
      <c r="BL685" s="419"/>
      <c r="BM685" s="419"/>
      <c r="BN685" s="419"/>
      <c r="BO685" s="419"/>
      <c r="BP685" s="419"/>
      <c r="BQ685" s="419"/>
      <c r="BR685" s="419"/>
      <c r="BS685" s="419"/>
      <c r="BT685" s="419"/>
      <c r="BU685" s="419"/>
      <c r="BV685" s="419"/>
      <c r="BW685" s="419"/>
      <c r="BX685" s="419"/>
      <c r="BY685" s="419"/>
      <c r="BZ685" s="419"/>
      <c r="CA685" s="419"/>
      <c r="CB685" s="419"/>
      <c r="CC685" s="419"/>
      <c r="CD685" s="419"/>
      <c r="CE685" s="419"/>
      <c r="CF685" s="419"/>
      <c r="CG685" s="419"/>
      <c r="CH685" s="419"/>
      <c r="CI685" s="419"/>
      <c r="CJ685" s="419"/>
      <c r="CK685" s="419"/>
      <c r="CL685" s="419"/>
      <c r="CM685" s="419"/>
      <c r="CN685" s="419"/>
      <c r="CO685" s="419"/>
      <c r="CP685" s="419"/>
      <c r="CQ685" s="419"/>
      <c r="CR685" s="419"/>
      <c r="CS685" s="419"/>
    </row>
    <row r="686" spans="1:97">
      <c r="A686" s="419"/>
      <c r="B686" s="419"/>
      <c r="C686" s="419"/>
      <c r="D686" s="419"/>
      <c r="E686" s="419"/>
      <c r="F686" s="419"/>
      <c r="G686" s="419"/>
      <c r="H686" s="419"/>
      <c r="I686" s="419"/>
      <c r="J686" s="419"/>
      <c r="K686" s="419"/>
      <c r="L686" s="419"/>
      <c r="M686" s="419"/>
      <c r="N686" s="426"/>
      <c r="O686" s="426"/>
      <c r="P686" s="426"/>
      <c r="Q686" s="426"/>
      <c r="R686" s="426"/>
      <c r="S686" s="426"/>
      <c r="T686" s="426"/>
      <c r="U686" s="419"/>
      <c r="V686" s="419"/>
      <c r="W686" s="419"/>
      <c r="X686" s="427"/>
      <c r="Y686" s="427"/>
      <c r="Z686" s="427"/>
      <c r="AA686" s="427"/>
      <c r="AB686" s="427"/>
      <c r="AC686" s="427"/>
      <c r="AD686" s="427"/>
      <c r="AE686" s="427"/>
      <c r="AF686" s="427"/>
      <c r="AG686" s="427"/>
      <c r="AH686" s="427"/>
      <c r="AI686" s="428"/>
      <c r="AJ686" s="428"/>
      <c r="AK686" s="428"/>
      <c r="AL686" s="428"/>
      <c r="AM686" s="428"/>
      <c r="AN686" s="428"/>
      <c r="AO686" s="428"/>
      <c r="AP686" s="428"/>
      <c r="AQ686" s="419"/>
      <c r="AR686" s="419"/>
      <c r="AS686" s="419"/>
      <c r="AT686" s="419"/>
      <c r="AU686" s="419"/>
      <c r="AV686" s="419"/>
      <c r="AW686" s="419"/>
      <c r="AX686" s="419"/>
      <c r="AY686" s="419"/>
      <c r="AZ686" s="419"/>
      <c r="BA686" s="419"/>
      <c r="BB686" s="419"/>
      <c r="BC686" s="419"/>
      <c r="BD686" s="419"/>
      <c r="BE686" s="419"/>
      <c r="BF686" s="419"/>
      <c r="BG686" s="419"/>
      <c r="BH686" s="419"/>
      <c r="BI686" s="419"/>
      <c r="BJ686" s="419"/>
      <c r="BK686" s="419"/>
      <c r="BL686" s="419"/>
      <c r="BM686" s="419"/>
      <c r="BN686" s="419"/>
      <c r="BO686" s="419"/>
      <c r="BP686" s="419"/>
      <c r="BQ686" s="419"/>
      <c r="BR686" s="419"/>
      <c r="BS686" s="419"/>
      <c r="BT686" s="419"/>
      <c r="BU686" s="419"/>
      <c r="BV686" s="419"/>
      <c r="BW686" s="419"/>
      <c r="BX686" s="419"/>
      <c r="BY686" s="419"/>
      <c r="BZ686" s="419"/>
      <c r="CA686" s="419"/>
      <c r="CB686" s="419"/>
      <c r="CC686" s="419"/>
      <c r="CD686" s="419"/>
      <c r="CE686" s="419"/>
      <c r="CF686" s="419"/>
      <c r="CG686" s="419"/>
      <c r="CH686" s="419"/>
      <c r="CI686" s="419"/>
      <c r="CJ686" s="419"/>
      <c r="CK686" s="419"/>
      <c r="CL686" s="419"/>
      <c r="CM686" s="419"/>
      <c r="CN686" s="419"/>
      <c r="CO686" s="419"/>
      <c r="CP686" s="419"/>
      <c r="CQ686" s="419"/>
      <c r="CR686" s="419"/>
      <c r="CS686" s="419"/>
    </row>
    <row r="687" spans="1:97">
      <c r="A687" s="419"/>
      <c r="B687" s="419"/>
      <c r="C687" s="419"/>
      <c r="D687" s="419"/>
      <c r="E687" s="419"/>
      <c r="F687" s="419"/>
      <c r="G687" s="419"/>
      <c r="H687" s="419"/>
      <c r="I687" s="419"/>
      <c r="J687" s="419"/>
      <c r="K687" s="419"/>
      <c r="L687" s="419"/>
      <c r="M687" s="419"/>
      <c r="N687" s="426"/>
      <c r="O687" s="426"/>
      <c r="P687" s="426"/>
      <c r="Q687" s="426"/>
      <c r="R687" s="426"/>
      <c r="S687" s="426"/>
      <c r="T687" s="426"/>
      <c r="U687" s="419"/>
      <c r="V687" s="419"/>
      <c r="W687" s="419"/>
      <c r="X687" s="427"/>
      <c r="Y687" s="427"/>
      <c r="Z687" s="427"/>
      <c r="AA687" s="427"/>
      <c r="AB687" s="427"/>
      <c r="AC687" s="427"/>
      <c r="AD687" s="427"/>
      <c r="AE687" s="427"/>
      <c r="AF687" s="427"/>
      <c r="AG687" s="427"/>
      <c r="AH687" s="427"/>
      <c r="AI687" s="428"/>
      <c r="AJ687" s="428"/>
      <c r="AK687" s="428"/>
      <c r="AL687" s="428"/>
      <c r="AM687" s="428"/>
      <c r="AN687" s="428"/>
      <c r="AO687" s="428"/>
      <c r="AP687" s="428"/>
      <c r="AQ687" s="419"/>
      <c r="AR687" s="419"/>
      <c r="AS687" s="419"/>
      <c r="AT687" s="419"/>
      <c r="AU687" s="419"/>
      <c r="AV687" s="419"/>
      <c r="AW687" s="419"/>
      <c r="AX687" s="419"/>
      <c r="AY687" s="419"/>
      <c r="AZ687" s="419"/>
      <c r="BA687" s="419"/>
      <c r="BB687" s="419"/>
      <c r="BC687" s="419"/>
      <c r="BD687" s="419"/>
      <c r="BE687" s="419"/>
      <c r="BF687" s="419"/>
      <c r="BG687" s="419"/>
      <c r="BH687" s="419"/>
      <c r="BI687" s="419"/>
      <c r="BJ687" s="419"/>
      <c r="BK687" s="419"/>
      <c r="BL687" s="419"/>
      <c r="BM687" s="419"/>
      <c r="BN687" s="419"/>
      <c r="BO687" s="419"/>
      <c r="BP687" s="419"/>
      <c r="BQ687" s="419"/>
      <c r="BR687" s="419"/>
      <c r="BS687" s="419"/>
      <c r="BT687" s="419"/>
      <c r="BU687" s="419"/>
      <c r="BV687" s="419"/>
      <c r="BW687" s="419"/>
      <c r="BX687" s="419"/>
      <c r="BY687" s="419"/>
      <c r="BZ687" s="419"/>
      <c r="CA687" s="419"/>
      <c r="CB687" s="419"/>
      <c r="CC687" s="419"/>
      <c r="CD687" s="419"/>
      <c r="CE687" s="419"/>
      <c r="CF687" s="419"/>
      <c r="CG687" s="419"/>
      <c r="CH687" s="419"/>
      <c r="CI687" s="419"/>
      <c r="CJ687" s="419"/>
      <c r="CK687" s="419"/>
      <c r="CL687" s="419"/>
      <c r="CM687" s="419"/>
      <c r="CN687" s="419"/>
      <c r="CO687" s="419"/>
      <c r="CP687" s="419"/>
      <c r="CQ687" s="419"/>
      <c r="CR687" s="419"/>
      <c r="CS687" s="419"/>
    </row>
    <row r="688" spans="1:97">
      <c r="A688" s="419"/>
      <c r="B688" s="419"/>
      <c r="C688" s="419"/>
      <c r="D688" s="419"/>
      <c r="E688" s="419"/>
      <c r="F688" s="419"/>
      <c r="G688" s="419"/>
      <c r="H688" s="419"/>
      <c r="I688" s="419"/>
      <c r="J688" s="419"/>
      <c r="K688" s="419"/>
      <c r="L688" s="419"/>
      <c r="M688" s="419"/>
      <c r="N688" s="426"/>
      <c r="O688" s="426"/>
      <c r="P688" s="426"/>
      <c r="Q688" s="426"/>
      <c r="R688" s="426"/>
      <c r="S688" s="426"/>
      <c r="T688" s="426"/>
      <c r="U688" s="419"/>
      <c r="V688" s="419"/>
      <c r="W688" s="419"/>
      <c r="X688" s="427"/>
      <c r="Y688" s="427"/>
      <c r="Z688" s="427"/>
      <c r="AA688" s="427"/>
      <c r="AB688" s="427"/>
      <c r="AC688" s="427"/>
      <c r="AD688" s="427"/>
      <c r="AE688" s="427"/>
      <c r="AF688" s="427"/>
      <c r="AG688" s="427"/>
      <c r="AH688" s="427"/>
      <c r="AI688" s="428"/>
      <c r="AJ688" s="428"/>
      <c r="AK688" s="428"/>
      <c r="AL688" s="428"/>
      <c r="AM688" s="428"/>
      <c r="AN688" s="428"/>
      <c r="AO688" s="428"/>
      <c r="AP688" s="428"/>
      <c r="AQ688" s="419"/>
      <c r="AR688" s="419"/>
      <c r="AS688" s="419"/>
      <c r="AT688" s="419"/>
      <c r="AU688" s="419"/>
      <c r="AV688" s="419"/>
      <c r="AW688" s="419"/>
      <c r="AX688" s="419"/>
      <c r="AY688" s="419"/>
      <c r="AZ688" s="419"/>
      <c r="BA688" s="419"/>
      <c r="BB688" s="419"/>
      <c r="BC688" s="419"/>
      <c r="BD688" s="419"/>
      <c r="BE688" s="419"/>
      <c r="BF688" s="419"/>
      <c r="BG688" s="419"/>
      <c r="BH688" s="419"/>
      <c r="BI688" s="419"/>
      <c r="BJ688" s="419"/>
      <c r="BK688" s="419"/>
      <c r="BL688" s="419"/>
      <c r="BM688" s="419"/>
      <c r="BN688" s="419"/>
      <c r="BO688" s="419"/>
      <c r="BP688" s="419"/>
      <c r="BQ688" s="419"/>
      <c r="BR688" s="419"/>
      <c r="BS688" s="419"/>
      <c r="BT688" s="419"/>
      <c r="BU688" s="419"/>
      <c r="BV688" s="419"/>
      <c r="BW688" s="419"/>
      <c r="BX688" s="419"/>
      <c r="BY688" s="419"/>
      <c r="BZ688" s="419"/>
      <c r="CA688" s="419"/>
      <c r="CB688" s="419"/>
      <c r="CC688" s="419"/>
      <c r="CD688" s="419"/>
      <c r="CE688" s="419"/>
      <c r="CF688" s="419"/>
      <c r="CG688" s="419"/>
      <c r="CH688" s="419"/>
      <c r="CI688" s="419"/>
      <c r="CJ688" s="419"/>
      <c r="CK688" s="419"/>
      <c r="CL688" s="419"/>
      <c r="CM688" s="419"/>
      <c r="CN688" s="419"/>
      <c r="CO688" s="419"/>
      <c r="CP688" s="419"/>
      <c r="CQ688" s="419"/>
      <c r="CR688" s="419"/>
      <c r="CS688" s="419"/>
    </row>
    <row r="689" spans="1:97">
      <c r="A689" s="419"/>
      <c r="B689" s="419"/>
      <c r="C689" s="419"/>
      <c r="D689" s="419"/>
      <c r="E689" s="419"/>
      <c r="F689" s="419"/>
      <c r="G689" s="419"/>
      <c r="H689" s="419"/>
      <c r="I689" s="419"/>
      <c r="J689" s="419"/>
      <c r="K689" s="419"/>
      <c r="L689" s="419"/>
      <c r="M689" s="419"/>
      <c r="N689" s="426"/>
      <c r="O689" s="426"/>
      <c r="P689" s="426"/>
      <c r="Q689" s="426"/>
      <c r="R689" s="426"/>
      <c r="S689" s="426"/>
      <c r="T689" s="426"/>
      <c r="U689" s="419"/>
      <c r="V689" s="419"/>
      <c r="W689" s="419"/>
      <c r="X689" s="427"/>
      <c r="Y689" s="427"/>
      <c r="Z689" s="427"/>
      <c r="AA689" s="427"/>
      <c r="AB689" s="427"/>
      <c r="AC689" s="427"/>
      <c r="AD689" s="427"/>
      <c r="AE689" s="427"/>
      <c r="AF689" s="427"/>
      <c r="AG689" s="427"/>
      <c r="AH689" s="427"/>
      <c r="AI689" s="428"/>
      <c r="AJ689" s="428"/>
      <c r="AK689" s="428"/>
      <c r="AL689" s="428"/>
      <c r="AM689" s="428"/>
      <c r="AN689" s="428"/>
      <c r="AO689" s="428"/>
      <c r="AP689" s="428"/>
      <c r="AQ689" s="419"/>
      <c r="AR689" s="419"/>
      <c r="AS689" s="419"/>
      <c r="AT689" s="419"/>
      <c r="AU689" s="419"/>
      <c r="AV689" s="419"/>
      <c r="AW689" s="419"/>
      <c r="AX689" s="419"/>
      <c r="AY689" s="419"/>
      <c r="AZ689" s="419"/>
      <c r="BA689" s="419"/>
      <c r="BB689" s="419"/>
      <c r="BC689" s="419"/>
      <c r="BD689" s="419"/>
      <c r="BE689" s="419"/>
      <c r="BF689" s="419"/>
      <c r="BG689" s="419"/>
      <c r="BH689" s="419"/>
      <c r="BI689" s="419"/>
      <c r="BJ689" s="419"/>
      <c r="BK689" s="419"/>
      <c r="BL689" s="419"/>
      <c r="BM689" s="419"/>
      <c r="BN689" s="419"/>
      <c r="BO689" s="419"/>
      <c r="BP689" s="419"/>
      <c r="BQ689" s="419"/>
      <c r="BR689" s="419"/>
      <c r="BS689" s="419"/>
      <c r="BT689" s="419"/>
      <c r="BU689" s="419"/>
      <c r="BV689" s="419"/>
      <c r="BW689" s="419"/>
      <c r="BX689" s="419"/>
      <c r="BY689" s="419"/>
      <c r="BZ689" s="419"/>
      <c r="CA689" s="419"/>
      <c r="CB689" s="419"/>
      <c r="CC689" s="419"/>
      <c r="CD689" s="419"/>
      <c r="CE689" s="419"/>
      <c r="CF689" s="419"/>
      <c r="CG689" s="419"/>
      <c r="CH689" s="419"/>
      <c r="CI689" s="419"/>
      <c r="CJ689" s="419"/>
      <c r="CK689" s="419"/>
      <c r="CL689" s="419"/>
      <c r="CM689" s="419"/>
      <c r="CN689" s="419"/>
      <c r="CO689" s="419"/>
      <c r="CP689" s="419"/>
      <c r="CQ689" s="419"/>
      <c r="CR689" s="419"/>
      <c r="CS689" s="419"/>
    </row>
    <row r="690" spans="1:97">
      <c r="A690" s="419"/>
      <c r="B690" s="419"/>
      <c r="C690" s="419"/>
      <c r="D690" s="419"/>
      <c r="E690" s="419"/>
      <c r="F690" s="419"/>
      <c r="G690" s="419"/>
      <c r="H690" s="419"/>
      <c r="I690" s="419"/>
      <c r="J690" s="419"/>
      <c r="K690" s="419"/>
      <c r="L690" s="419"/>
      <c r="M690" s="419"/>
      <c r="N690" s="426"/>
      <c r="O690" s="426"/>
      <c r="P690" s="426"/>
      <c r="Q690" s="426"/>
      <c r="R690" s="426"/>
      <c r="S690" s="426"/>
      <c r="T690" s="426"/>
      <c r="U690" s="419"/>
      <c r="V690" s="419"/>
      <c r="W690" s="419"/>
      <c r="X690" s="427"/>
      <c r="Y690" s="427"/>
      <c r="Z690" s="427"/>
      <c r="AA690" s="427"/>
      <c r="AB690" s="427"/>
      <c r="AC690" s="427"/>
      <c r="AD690" s="427"/>
      <c r="AE690" s="427"/>
      <c r="AF690" s="427"/>
      <c r="AG690" s="427"/>
      <c r="AH690" s="427"/>
      <c r="AI690" s="428"/>
      <c r="AJ690" s="428"/>
      <c r="AK690" s="428"/>
      <c r="AL690" s="428"/>
      <c r="AM690" s="428"/>
      <c r="AN690" s="428"/>
      <c r="AO690" s="428"/>
      <c r="AP690" s="428"/>
      <c r="AQ690" s="419"/>
      <c r="AR690" s="419"/>
      <c r="AS690" s="419"/>
      <c r="AT690" s="419"/>
      <c r="AU690" s="419"/>
      <c r="AV690" s="419"/>
      <c r="AW690" s="419"/>
      <c r="AX690" s="419"/>
      <c r="AY690" s="419"/>
      <c r="AZ690" s="419"/>
      <c r="BA690" s="419"/>
      <c r="BB690" s="419"/>
      <c r="BC690" s="419"/>
      <c r="BD690" s="419"/>
      <c r="BE690" s="419"/>
      <c r="BF690" s="419"/>
      <c r="BG690" s="419"/>
      <c r="BH690" s="419"/>
      <c r="BI690" s="419"/>
      <c r="BJ690" s="419"/>
      <c r="BK690" s="419"/>
      <c r="BL690" s="419"/>
      <c r="BM690" s="419"/>
      <c r="BN690" s="419"/>
      <c r="BO690" s="419"/>
      <c r="BP690" s="419"/>
      <c r="BQ690" s="419"/>
      <c r="BR690" s="419"/>
      <c r="BS690" s="419"/>
      <c r="BT690" s="419"/>
      <c r="BU690" s="419"/>
      <c r="BV690" s="419"/>
      <c r="BW690" s="419"/>
      <c r="BX690" s="419"/>
      <c r="BY690" s="419"/>
      <c r="BZ690" s="419"/>
      <c r="CA690" s="419"/>
      <c r="CB690" s="419"/>
      <c r="CC690" s="419"/>
      <c r="CD690" s="419"/>
      <c r="CE690" s="419"/>
      <c r="CF690" s="419"/>
      <c r="CG690" s="419"/>
      <c r="CH690" s="419"/>
      <c r="CI690" s="419"/>
      <c r="CJ690" s="419"/>
      <c r="CK690" s="419"/>
      <c r="CL690" s="419"/>
      <c r="CM690" s="419"/>
      <c r="CN690" s="419"/>
      <c r="CO690" s="419"/>
      <c r="CP690" s="419"/>
      <c r="CQ690" s="419"/>
      <c r="CR690" s="419"/>
      <c r="CS690" s="419"/>
    </row>
    <row r="691" spans="1:97">
      <c r="A691" s="419"/>
      <c r="B691" s="419"/>
      <c r="C691" s="419"/>
      <c r="D691" s="419"/>
      <c r="E691" s="419"/>
      <c r="F691" s="419"/>
      <c r="G691" s="419"/>
      <c r="H691" s="419"/>
      <c r="I691" s="419"/>
      <c r="J691" s="419"/>
      <c r="K691" s="419"/>
      <c r="L691" s="419"/>
      <c r="M691" s="419"/>
      <c r="N691" s="426"/>
      <c r="O691" s="426"/>
      <c r="P691" s="426"/>
      <c r="Q691" s="426"/>
      <c r="R691" s="426"/>
      <c r="S691" s="426"/>
      <c r="T691" s="426"/>
      <c r="U691" s="419"/>
      <c r="V691" s="419"/>
      <c r="W691" s="419"/>
      <c r="X691" s="427"/>
      <c r="Y691" s="427"/>
      <c r="Z691" s="427"/>
      <c r="AA691" s="427"/>
      <c r="AB691" s="427"/>
      <c r="AC691" s="427"/>
      <c r="AD691" s="427"/>
      <c r="AE691" s="427"/>
      <c r="AF691" s="427"/>
      <c r="AG691" s="427"/>
      <c r="AH691" s="427"/>
      <c r="AI691" s="428"/>
      <c r="AJ691" s="428"/>
      <c r="AK691" s="428"/>
      <c r="AL691" s="428"/>
      <c r="AM691" s="428"/>
      <c r="AN691" s="428"/>
      <c r="AO691" s="428"/>
      <c r="AP691" s="428"/>
      <c r="AQ691" s="419"/>
      <c r="AR691" s="419"/>
      <c r="AS691" s="419"/>
      <c r="AT691" s="419"/>
      <c r="AU691" s="419"/>
      <c r="AV691" s="419"/>
      <c r="AW691" s="419"/>
      <c r="AX691" s="419"/>
      <c r="AY691" s="419"/>
      <c r="AZ691" s="419"/>
      <c r="BA691" s="419"/>
      <c r="BB691" s="419"/>
      <c r="BC691" s="419"/>
      <c r="BD691" s="419"/>
      <c r="BE691" s="419"/>
      <c r="BF691" s="419"/>
      <c r="BG691" s="419"/>
      <c r="BH691" s="419"/>
      <c r="BI691" s="419"/>
      <c r="BJ691" s="419"/>
      <c r="BK691" s="419"/>
      <c r="BL691" s="419"/>
      <c r="BM691" s="419"/>
      <c r="BN691" s="419"/>
      <c r="BO691" s="419"/>
      <c r="BP691" s="419"/>
      <c r="BQ691" s="419"/>
      <c r="BR691" s="419"/>
      <c r="BS691" s="419"/>
      <c r="BT691" s="419"/>
      <c r="BU691" s="419"/>
      <c r="BV691" s="419"/>
      <c r="BW691" s="419"/>
      <c r="BX691" s="419"/>
      <c r="BY691" s="419"/>
      <c r="BZ691" s="419"/>
      <c r="CA691" s="419"/>
      <c r="CB691" s="419"/>
      <c r="CC691" s="419"/>
      <c r="CD691" s="419"/>
      <c r="CE691" s="419"/>
      <c r="CF691" s="419"/>
      <c r="CG691" s="419"/>
      <c r="CH691" s="419"/>
      <c r="CI691" s="419"/>
      <c r="CJ691" s="419"/>
      <c r="CK691" s="419"/>
      <c r="CL691" s="419"/>
      <c r="CM691" s="419"/>
      <c r="CN691" s="419"/>
      <c r="CO691" s="419"/>
      <c r="CP691" s="419"/>
      <c r="CQ691" s="419"/>
      <c r="CR691" s="419"/>
      <c r="CS691" s="419"/>
    </row>
    <row r="692" spans="1:97">
      <c r="A692" s="419"/>
      <c r="B692" s="419"/>
      <c r="C692" s="419"/>
      <c r="D692" s="419"/>
      <c r="E692" s="419"/>
      <c r="F692" s="419"/>
      <c r="G692" s="419"/>
      <c r="H692" s="419"/>
      <c r="I692" s="419"/>
      <c r="J692" s="419"/>
      <c r="K692" s="419"/>
      <c r="L692" s="419"/>
      <c r="M692" s="419"/>
      <c r="N692" s="426"/>
      <c r="O692" s="426"/>
      <c r="P692" s="426"/>
      <c r="Q692" s="426"/>
      <c r="R692" s="426"/>
      <c r="S692" s="426"/>
      <c r="T692" s="426"/>
      <c r="U692" s="419"/>
      <c r="V692" s="419"/>
      <c r="W692" s="419"/>
      <c r="X692" s="427"/>
      <c r="Y692" s="427"/>
      <c r="Z692" s="427"/>
      <c r="AA692" s="427"/>
      <c r="AB692" s="427"/>
      <c r="AC692" s="427"/>
      <c r="AD692" s="427"/>
      <c r="AE692" s="427"/>
      <c r="AF692" s="427"/>
      <c r="AG692" s="427"/>
      <c r="AH692" s="427"/>
      <c r="AI692" s="428"/>
      <c r="AJ692" s="428"/>
      <c r="AK692" s="428"/>
      <c r="AL692" s="428"/>
      <c r="AM692" s="428"/>
      <c r="AN692" s="428"/>
      <c r="AO692" s="428"/>
      <c r="AP692" s="428"/>
      <c r="AQ692" s="419"/>
      <c r="AR692" s="419"/>
      <c r="AS692" s="419"/>
      <c r="AT692" s="419"/>
      <c r="AU692" s="419"/>
      <c r="AV692" s="419"/>
      <c r="AW692" s="419"/>
      <c r="AX692" s="419"/>
      <c r="AY692" s="419"/>
      <c r="AZ692" s="419"/>
      <c r="BA692" s="419"/>
      <c r="BB692" s="419"/>
      <c r="BC692" s="419"/>
      <c r="BD692" s="419"/>
      <c r="BE692" s="419"/>
      <c r="BF692" s="419"/>
      <c r="BG692" s="419"/>
      <c r="BH692" s="419"/>
      <c r="BI692" s="419"/>
      <c r="BJ692" s="419"/>
      <c r="BK692" s="419"/>
      <c r="BL692" s="419"/>
      <c r="BM692" s="419"/>
      <c r="BN692" s="419"/>
      <c r="BO692" s="419"/>
      <c r="BP692" s="419"/>
      <c r="BQ692" s="419"/>
      <c r="BR692" s="419"/>
      <c r="BS692" s="419"/>
      <c r="BT692" s="419"/>
      <c r="BU692" s="419"/>
      <c r="BV692" s="419"/>
      <c r="BW692" s="419"/>
      <c r="BX692" s="419"/>
      <c r="BY692" s="419"/>
      <c r="BZ692" s="419"/>
      <c r="CA692" s="419"/>
      <c r="CB692" s="419"/>
      <c r="CC692" s="419"/>
      <c r="CD692" s="419"/>
      <c r="CE692" s="419"/>
      <c r="CF692" s="419"/>
      <c r="CG692" s="419"/>
      <c r="CH692" s="419"/>
      <c r="CI692" s="419"/>
      <c r="CJ692" s="419"/>
      <c r="CK692" s="419"/>
      <c r="CL692" s="419"/>
      <c r="CM692" s="419"/>
      <c r="CN692" s="419"/>
      <c r="CO692" s="419"/>
      <c r="CP692" s="419"/>
      <c r="CQ692" s="419"/>
      <c r="CR692" s="419"/>
      <c r="CS692" s="419"/>
    </row>
    <row r="693" spans="1:97">
      <c r="A693" s="419"/>
      <c r="B693" s="419"/>
      <c r="C693" s="419"/>
      <c r="D693" s="419"/>
      <c r="E693" s="419"/>
      <c r="F693" s="419"/>
      <c r="G693" s="419"/>
      <c r="H693" s="419"/>
      <c r="I693" s="419"/>
      <c r="J693" s="419"/>
      <c r="K693" s="419"/>
      <c r="L693" s="419"/>
      <c r="M693" s="419"/>
      <c r="N693" s="426"/>
      <c r="O693" s="426"/>
      <c r="P693" s="426"/>
      <c r="Q693" s="426"/>
      <c r="R693" s="426"/>
      <c r="S693" s="426"/>
      <c r="T693" s="426"/>
      <c r="U693" s="419"/>
      <c r="V693" s="419"/>
      <c r="W693" s="419"/>
      <c r="X693" s="427"/>
      <c r="Y693" s="427"/>
      <c r="Z693" s="427"/>
      <c r="AA693" s="427"/>
      <c r="AB693" s="427"/>
      <c r="AC693" s="427"/>
      <c r="AD693" s="427"/>
      <c r="AE693" s="427"/>
      <c r="AF693" s="427"/>
      <c r="AG693" s="427"/>
      <c r="AH693" s="427"/>
      <c r="AI693" s="428"/>
      <c r="AJ693" s="428"/>
      <c r="AK693" s="428"/>
      <c r="AL693" s="428"/>
      <c r="AM693" s="428"/>
      <c r="AN693" s="428"/>
      <c r="AO693" s="428"/>
      <c r="AP693" s="428"/>
      <c r="AQ693" s="419"/>
      <c r="AR693" s="419"/>
      <c r="AS693" s="419"/>
      <c r="AT693" s="419"/>
      <c r="AU693" s="419"/>
      <c r="AV693" s="419"/>
      <c r="AW693" s="419"/>
      <c r="AX693" s="419"/>
      <c r="AY693" s="419"/>
      <c r="AZ693" s="419"/>
      <c r="BA693" s="419"/>
      <c r="BB693" s="419"/>
      <c r="BC693" s="419"/>
      <c r="BD693" s="419"/>
      <c r="BE693" s="419"/>
      <c r="BF693" s="419"/>
      <c r="BG693" s="419"/>
      <c r="BH693" s="419"/>
      <c r="BI693" s="419"/>
      <c r="BJ693" s="419"/>
      <c r="BK693" s="419"/>
      <c r="BL693" s="419"/>
      <c r="BM693" s="419"/>
      <c r="BN693" s="419"/>
      <c r="BO693" s="419"/>
      <c r="BP693" s="419"/>
      <c r="BQ693" s="419"/>
      <c r="BR693" s="419"/>
      <c r="BS693" s="419"/>
      <c r="BT693" s="419"/>
      <c r="BU693" s="419"/>
      <c r="BV693" s="419"/>
      <c r="BW693" s="419"/>
      <c r="BX693" s="419"/>
      <c r="BY693" s="419"/>
      <c r="BZ693" s="419"/>
      <c r="CA693" s="419"/>
      <c r="CB693" s="419"/>
      <c r="CC693" s="419"/>
      <c r="CD693" s="419"/>
      <c r="CE693" s="419"/>
      <c r="CF693" s="419"/>
      <c r="CG693" s="419"/>
      <c r="CH693" s="419"/>
      <c r="CI693" s="419"/>
      <c r="CJ693" s="419"/>
      <c r="CK693" s="419"/>
      <c r="CL693" s="419"/>
      <c r="CM693" s="419"/>
      <c r="CN693" s="419"/>
      <c r="CO693" s="419"/>
      <c r="CP693" s="419"/>
      <c r="CQ693" s="419"/>
      <c r="CR693" s="419"/>
      <c r="CS693" s="419"/>
    </row>
    <row r="694" spans="1:97">
      <c r="A694" s="419"/>
      <c r="B694" s="419"/>
      <c r="C694" s="419"/>
      <c r="D694" s="419"/>
      <c r="E694" s="419"/>
      <c r="F694" s="419"/>
      <c r="G694" s="419"/>
      <c r="H694" s="419"/>
      <c r="I694" s="419"/>
      <c r="J694" s="419"/>
      <c r="K694" s="419"/>
      <c r="L694" s="419"/>
      <c r="M694" s="419"/>
      <c r="N694" s="426"/>
      <c r="O694" s="426"/>
      <c r="P694" s="426"/>
      <c r="Q694" s="426"/>
      <c r="R694" s="426"/>
      <c r="S694" s="426"/>
      <c r="T694" s="426"/>
      <c r="U694" s="419"/>
      <c r="V694" s="419"/>
      <c r="W694" s="419"/>
      <c r="X694" s="427"/>
      <c r="Y694" s="427"/>
      <c r="Z694" s="427"/>
      <c r="AA694" s="427"/>
      <c r="AB694" s="427"/>
      <c r="AC694" s="427"/>
      <c r="AD694" s="427"/>
      <c r="AE694" s="427"/>
      <c r="AF694" s="427"/>
      <c r="AG694" s="427"/>
      <c r="AH694" s="427"/>
      <c r="AI694" s="428"/>
      <c r="AJ694" s="428"/>
      <c r="AK694" s="428"/>
      <c r="AL694" s="428"/>
      <c r="AM694" s="428"/>
      <c r="AN694" s="428"/>
      <c r="AO694" s="428"/>
      <c r="AP694" s="428"/>
      <c r="AQ694" s="419"/>
      <c r="AR694" s="419"/>
      <c r="AS694" s="419"/>
      <c r="AT694" s="419"/>
      <c r="AU694" s="419"/>
      <c r="AV694" s="419"/>
      <c r="AW694" s="419"/>
      <c r="AX694" s="419"/>
      <c r="AY694" s="419"/>
      <c r="AZ694" s="419"/>
      <c r="BA694" s="419"/>
      <c r="BB694" s="419"/>
      <c r="BC694" s="419"/>
      <c r="BD694" s="419"/>
      <c r="BE694" s="419"/>
      <c r="BF694" s="419"/>
      <c r="BG694" s="419"/>
      <c r="BH694" s="419"/>
      <c r="BI694" s="419"/>
      <c r="BJ694" s="419"/>
      <c r="BK694" s="419"/>
      <c r="BL694" s="419"/>
      <c r="BM694" s="419"/>
      <c r="BN694" s="419"/>
      <c r="BO694" s="419"/>
      <c r="BP694" s="419"/>
      <c r="BQ694" s="419"/>
      <c r="BR694" s="419"/>
      <c r="BS694" s="419"/>
      <c r="BT694" s="419"/>
      <c r="BU694" s="419"/>
      <c r="BV694" s="419"/>
      <c r="BW694" s="419"/>
      <c r="BX694" s="419"/>
      <c r="BY694" s="419"/>
      <c r="BZ694" s="419"/>
      <c r="CA694" s="419"/>
      <c r="CB694" s="419"/>
      <c r="CC694" s="419"/>
      <c r="CD694" s="419"/>
      <c r="CE694" s="419"/>
      <c r="CF694" s="419"/>
      <c r="CG694" s="419"/>
      <c r="CH694" s="419"/>
      <c r="CI694" s="419"/>
      <c r="CJ694" s="419"/>
      <c r="CK694" s="419"/>
      <c r="CL694" s="419"/>
      <c r="CM694" s="419"/>
      <c r="CN694" s="419"/>
      <c r="CO694" s="419"/>
      <c r="CP694" s="419"/>
      <c r="CQ694" s="419"/>
      <c r="CR694" s="419"/>
      <c r="CS694" s="419"/>
    </row>
    <row r="695" spans="1:97">
      <c r="A695" s="419"/>
      <c r="B695" s="419"/>
      <c r="C695" s="419"/>
      <c r="D695" s="419"/>
      <c r="E695" s="419"/>
      <c r="F695" s="419"/>
      <c r="G695" s="419"/>
      <c r="H695" s="419"/>
      <c r="I695" s="419"/>
      <c r="J695" s="419"/>
      <c r="K695" s="419"/>
      <c r="L695" s="419"/>
      <c r="M695" s="419"/>
      <c r="N695" s="426"/>
      <c r="O695" s="426"/>
      <c r="P695" s="426"/>
      <c r="Q695" s="426"/>
      <c r="R695" s="426"/>
      <c r="S695" s="426"/>
      <c r="T695" s="426"/>
      <c r="U695" s="419"/>
      <c r="V695" s="419"/>
      <c r="W695" s="419"/>
      <c r="X695" s="427"/>
      <c r="Y695" s="427"/>
      <c r="Z695" s="427"/>
      <c r="AA695" s="427"/>
      <c r="AB695" s="427"/>
      <c r="AC695" s="427"/>
      <c r="AD695" s="427"/>
      <c r="AE695" s="427"/>
      <c r="AF695" s="427"/>
      <c r="AG695" s="427"/>
      <c r="AH695" s="427"/>
      <c r="AI695" s="428"/>
      <c r="AJ695" s="428"/>
      <c r="AK695" s="428"/>
      <c r="AL695" s="428"/>
      <c r="AM695" s="428"/>
      <c r="AN695" s="428"/>
      <c r="AO695" s="428"/>
      <c r="AP695" s="428"/>
      <c r="AQ695" s="419"/>
      <c r="AR695" s="419"/>
      <c r="AS695" s="419"/>
      <c r="AT695" s="419"/>
      <c r="AU695" s="419"/>
      <c r="AV695" s="419"/>
      <c r="AW695" s="419"/>
      <c r="AX695" s="419"/>
      <c r="AY695" s="419"/>
      <c r="AZ695" s="419"/>
      <c r="BA695" s="419"/>
      <c r="BB695" s="419"/>
      <c r="BC695" s="419"/>
      <c r="BD695" s="419"/>
      <c r="BE695" s="419"/>
      <c r="BF695" s="419"/>
      <c r="BG695" s="419"/>
      <c r="BH695" s="419"/>
      <c r="BI695" s="419"/>
      <c r="BJ695" s="419"/>
      <c r="BK695" s="419"/>
      <c r="BL695" s="419"/>
      <c r="BM695" s="419"/>
      <c r="BN695" s="419"/>
      <c r="BO695" s="419"/>
      <c r="BP695" s="419"/>
      <c r="BQ695" s="419"/>
      <c r="BR695" s="419"/>
      <c r="BS695" s="419"/>
      <c r="BT695" s="419"/>
      <c r="BU695" s="419"/>
      <c r="BV695" s="419"/>
      <c r="BW695" s="419"/>
      <c r="BX695" s="419"/>
      <c r="BY695" s="419"/>
      <c r="BZ695" s="419"/>
      <c r="CA695" s="419"/>
      <c r="CB695" s="419"/>
      <c r="CC695" s="419"/>
      <c r="CD695" s="419"/>
      <c r="CE695" s="419"/>
      <c r="CF695" s="419"/>
      <c r="CG695" s="419"/>
      <c r="CH695" s="419"/>
      <c r="CI695" s="419"/>
      <c r="CJ695" s="419"/>
      <c r="CK695" s="419"/>
      <c r="CL695" s="419"/>
      <c r="CM695" s="419"/>
      <c r="CN695" s="419"/>
      <c r="CO695" s="419"/>
      <c r="CP695" s="419"/>
      <c r="CQ695" s="419"/>
      <c r="CR695" s="419"/>
      <c r="CS695" s="419"/>
    </row>
    <row r="696" spans="1:97">
      <c r="A696" s="419"/>
      <c r="B696" s="419"/>
      <c r="C696" s="419"/>
      <c r="D696" s="419"/>
      <c r="E696" s="419"/>
      <c r="F696" s="419"/>
      <c r="G696" s="419"/>
      <c r="H696" s="419"/>
      <c r="I696" s="419"/>
      <c r="J696" s="419"/>
      <c r="K696" s="419"/>
      <c r="L696" s="419"/>
      <c r="M696" s="419"/>
      <c r="N696" s="426"/>
      <c r="O696" s="426"/>
      <c r="P696" s="426"/>
      <c r="Q696" s="426"/>
      <c r="R696" s="426"/>
      <c r="S696" s="426"/>
      <c r="T696" s="426"/>
      <c r="U696" s="419"/>
      <c r="V696" s="419"/>
      <c r="W696" s="419"/>
      <c r="X696" s="427"/>
      <c r="Y696" s="427"/>
      <c r="Z696" s="427"/>
      <c r="AA696" s="427"/>
      <c r="AB696" s="427"/>
      <c r="AC696" s="427"/>
      <c r="AD696" s="427"/>
      <c r="AE696" s="427"/>
      <c r="AF696" s="427"/>
      <c r="AG696" s="427"/>
      <c r="AH696" s="427"/>
      <c r="AI696" s="428"/>
      <c r="AJ696" s="428"/>
      <c r="AK696" s="428"/>
      <c r="AL696" s="428"/>
      <c r="AM696" s="428"/>
      <c r="AN696" s="428"/>
      <c r="AO696" s="428"/>
      <c r="AP696" s="428"/>
      <c r="AQ696" s="419"/>
      <c r="AR696" s="419"/>
      <c r="AS696" s="419"/>
      <c r="AT696" s="419"/>
      <c r="AU696" s="419"/>
      <c r="AV696" s="419"/>
      <c r="AW696" s="419"/>
      <c r="AX696" s="419"/>
      <c r="AY696" s="419"/>
      <c r="AZ696" s="419"/>
      <c r="BA696" s="419"/>
      <c r="BB696" s="419"/>
      <c r="BC696" s="419"/>
      <c r="BD696" s="419"/>
      <c r="BE696" s="419"/>
      <c r="BF696" s="419"/>
      <c r="BG696" s="419"/>
      <c r="BH696" s="419"/>
      <c r="BI696" s="419"/>
      <c r="BJ696" s="419"/>
      <c r="BK696" s="419"/>
      <c r="BL696" s="419"/>
      <c r="BM696" s="419"/>
      <c r="BN696" s="419"/>
      <c r="BO696" s="419"/>
      <c r="BP696" s="419"/>
      <c r="BQ696" s="419"/>
      <c r="BR696" s="419"/>
      <c r="BS696" s="419"/>
      <c r="BT696" s="419"/>
      <c r="BU696" s="419"/>
      <c r="BV696" s="419"/>
      <c r="BW696" s="419"/>
      <c r="BX696" s="419"/>
      <c r="BY696" s="419"/>
      <c r="BZ696" s="419"/>
      <c r="CA696" s="419"/>
      <c r="CB696" s="419"/>
      <c r="CC696" s="419"/>
      <c r="CD696" s="419"/>
      <c r="CE696" s="419"/>
      <c r="CF696" s="419"/>
      <c r="CG696" s="419"/>
      <c r="CH696" s="419"/>
      <c r="CI696" s="419"/>
      <c r="CJ696" s="419"/>
      <c r="CK696" s="419"/>
      <c r="CL696" s="419"/>
      <c r="CM696" s="419"/>
      <c r="CN696" s="419"/>
      <c r="CO696" s="419"/>
      <c r="CP696" s="419"/>
      <c r="CQ696" s="419"/>
      <c r="CR696" s="419"/>
      <c r="CS696" s="419"/>
    </row>
    <row r="697" spans="1:97">
      <c r="A697" s="419"/>
      <c r="B697" s="419"/>
      <c r="C697" s="419"/>
      <c r="D697" s="419"/>
      <c r="E697" s="419"/>
      <c r="F697" s="419"/>
      <c r="G697" s="419"/>
      <c r="H697" s="419"/>
      <c r="I697" s="419"/>
      <c r="J697" s="419"/>
      <c r="K697" s="419"/>
      <c r="L697" s="419"/>
      <c r="M697" s="419"/>
      <c r="N697" s="426"/>
      <c r="O697" s="426"/>
      <c r="P697" s="426"/>
      <c r="Q697" s="426"/>
      <c r="R697" s="426"/>
      <c r="S697" s="426"/>
      <c r="T697" s="426"/>
      <c r="U697" s="419"/>
      <c r="V697" s="419"/>
      <c r="W697" s="419"/>
      <c r="X697" s="427"/>
      <c r="Y697" s="427"/>
      <c r="Z697" s="427"/>
      <c r="AA697" s="427"/>
      <c r="AB697" s="427"/>
      <c r="AC697" s="427"/>
      <c r="AD697" s="427"/>
      <c r="AE697" s="427"/>
      <c r="AF697" s="427"/>
      <c r="AG697" s="427"/>
      <c r="AH697" s="427"/>
      <c r="AI697" s="428"/>
      <c r="AJ697" s="428"/>
      <c r="AK697" s="428"/>
      <c r="AL697" s="428"/>
      <c r="AM697" s="428"/>
      <c r="AN697" s="428"/>
      <c r="AO697" s="428"/>
      <c r="AP697" s="428"/>
      <c r="AQ697" s="419"/>
      <c r="AR697" s="419"/>
      <c r="AS697" s="419"/>
      <c r="AT697" s="419"/>
      <c r="AU697" s="419"/>
      <c r="AV697" s="419"/>
      <c r="AW697" s="419"/>
      <c r="AX697" s="419"/>
      <c r="AY697" s="419"/>
      <c r="AZ697" s="419"/>
      <c r="BA697" s="419"/>
      <c r="BB697" s="419"/>
      <c r="BC697" s="419"/>
      <c r="BD697" s="419"/>
      <c r="BE697" s="419"/>
      <c r="BF697" s="419"/>
      <c r="BG697" s="419"/>
      <c r="BH697" s="419"/>
      <c r="BI697" s="419"/>
      <c r="BJ697" s="419"/>
      <c r="BK697" s="419"/>
      <c r="BL697" s="419"/>
      <c r="BM697" s="419"/>
      <c r="BN697" s="419"/>
      <c r="BO697" s="419"/>
      <c r="BP697" s="419"/>
      <c r="BQ697" s="419"/>
      <c r="BR697" s="419"/>
      <c r="BS697" s="419"/>
      <c r="BT697" s="419"/>
      <c r="BU697" s="419"/>
      <c r="BV697" s="419"/>
      <c r="BW697" s="419"/>
      <c r="BX697" s="419"/>
      <c r="BY697" s="419"/>
      <c r="BZ697" s="419"/>
      <c r="CA697" s="419"/>
      <c r="CB697" s="419"/>
      <c r="CC697" s="419"/>
      <c r="CD697" s="419"/>
      <c r="CE697" s="419"/>
      <c r="CF697" s="419"/>
      <c r="CG697" s="419"/>
      <c r="CH697" s="419"/>
      <c r="CI697" s="419"/>
      <c r="CJ697" s="419"/>
      <c r="CK697" s="419"/>
      <c r="CL697" s="419"/>
      <c r="CM697" s="419"/>
      <c r="CN697" s="419"/>
      <c r="CO697" s="419"/>
      <c r="CP697" s="419"/>
      <c r="CQ697" s="419"/>
      <c r="CR697" s="419"/>
      <c r="CS697" s="419"/>
    </row>
    <row r="698" spans="1:97">
      <c r="A698" s="419"/>
      <c r="B698" s="419"/>
      <c r="C698" s="419"/>
      <c r="D698" s="419"/>
      <c r="E698" s="419"/>
      <c r="F698" s="419"/>
      <c r="G698" s="419"/>
      <c r="H698" s="419"/>
      <c r="I698" s="419"/>
      <c r="J698" s="419"/>
      <c r="K698" s="419"/>
      <c r="L698" s="419"/>
      <c r="M698" s="419"/>
      <c r="N698" s="426"/>
      <c r="O698" s="426"/>
      <c r="P698" s="426"/>
      <c r="Q698" s="426"/>
      <c r="R698" s="426"/>
      <c r="S698" s="426"/>
      <c r="T698" s="426"/>
      <c r="U698" s="419"/>
      <c r="V698" s="419"/>
      <c r="W698" s="419"/>
      <c r="X698" s="427"/>
      <c r="Y698" s="427"/>
      <c r="Z698" s="427"/>
      <c r="AA698" s="427"/>
      <c r="AB698" s="427"/>
      <c r="AC698" s="427"/>
      <c r="AD698" s="427"/>
      <c r="AE698" s="427"/>
      <c r="AF698" s="427"/>
      <c r="AG698" s="427"/>
      <c r="AH698" s="427"/>
      <c r="AI698" s="428"/>
      <c r="AJ698" s="428"/>
      <c r="AK698" s="428"/>
      <c r="AL698" s="428"/>
      <c r="AM698" s="428"/>
      <c r="AN698" s="428"/>
      <c r="AO698" s="428"/>
      <c r="AP698" s="428"/>
      <c r="AQ698" s="419"/>
      <c r="AR698" s="419"/>
      <c r="AS698" s="419"/>
      <c r="AT698" s="419"/>
      <c r="AU698" s="419"/>
      <c r="AV698" s="419"/>
      <c r="AW698" s="419"/>
      <c r="AX698" s="419"/>
      <c r="AY698" s="419"/>
      <c r="AZ698" s="419"/>
      <c r="BA698" s="419"/>
      <c r="BB698" s="419"/>
      <c r="BC698" s="419"/>
      <c r="BD698" s="419"/>
      <c r="BE698" s="419"/>
      <c r="BF698" s="419"/>
      <c r="BG698" s="419"/>
      <c r="BH698" s="419"/>
      <c r="BI698" s="419"/>
      <c r="BJ698" s="419"/>
      <c r="BK698" s="419"/>
      <c r="BL698" s="419"/>
      <c r="BM698" s="419"/>
      <c r="BN698" s="419"/>
      <c r="BO698" s="419"/>
      <c r="BP698" s="419"/>
      <c r="BQ698" s="419"/>
      <c r="BR698" s="419"/>
      <c r="BS698" s="419"/>
      <c r="BT698" s="419"/>
      <c r="BU698" s="419"/>
      <c r="BV698" s="419"/>
      <c r="BW698" s="419"/>
      <c r="BX698" s="419"/>
      <c r="BY698" s="419"/>
      <c r="BZ698" s="419"/>
      <c r="CA698" s="419"/>
      <c r="CB698" s="419"/>
      <c r="CC698" s="419"/>
      <c r="CD698" s="419"/>
      <c r="CE698" s="419"/>
      <c r="CF698" s="419"/>
      <c r="CG698" s="419"/>
      <c r="CH698" s="419"/>
      <c r="CI698" s="419"/>
      <c r="CJ698" s="419"/>
      <c r="CK698" s="419"/>
      <c r="CL698" s="419"/>
      <c r="CM698" s="419"/>
      <c r="CN698" s="419"/>
      <c r="CO698" s="419"/>
      <c r="CP698" s="419"/>
      <c r="CQ698" s="419"/>
      <c r="CR698" s="419"/>
      <c r="CS698" s="419"/>
    </row>
    <row r="699" spans="1:97">
      <c r="A699" s="419"/>
      <c r="B699" s="419"/>
      <c r="C699" s="419"/>
      <c r="D699" s="419"/>
      <c r="E699" s="419"/>
      <c r="F699" s="419"/>
      <c r="G699" s="419"/>
      <c r="H699" s="419"/>
      <c r="I699" s="419"/>
      <c r="J699" s="419"/>
      <c r="K699" s="419"/>
      <c r="L699" s="419"/>
      <c r="M699" s="419"/>
      <c r="N699" s="426"/>
      <c r="O699" s="426"/>
      <c r="P699" s="426"/>
      <c r="Q699" s="426"/>
      <c r="R699" s="426"/>
      <c r="S699" s="426"/>
      <c r="T699" s="426"/>
      <c r="U699" s="419"/>
      <c r="V699" s="419"/>
      <c r="W699" s="419"/>
      <c r="X699" s="427"/>
      <c r="Y699" s="427"/>
      <c r="Z699" s="427"/>
      <c r="AA699" s="427"/>
      <c r="AB699" s="427"/>
      <c r="AC699" s="427"/>
      <c r="AD699" s="427"/>
      <c r="AE699" s="427"/>
      <c r="AF699" s="427"/>
      <c r="AG699" s="427"/>
      <c r="AH699" s="427"/>
      <c r="AI699" s="428"/>
      <c r="AJ699" s="428"/>
      <c r="AK699" s="428"/>
      <c r="AL699" s="428"/>
      <c r="AM699" s="428"/>
      <c r="AN699" s="428"/>
      <c r="AO699" s="428"/>
      <c r="AP699" s="428"/>
      <c r="AQ699" s="419"/>
      <c r="AR699" s="419"/>
      <c r="AS699" s="419"/>
      <c r="AT699" s="419"/>
      <c r="AU699" s="419"/>
      <c r="AV699" s="419"/>
      <c r="AW699" s="419"/>
      <c r="AX699" s="419"/>
      <c r="AY699" s="419"/>
      <c r="AZ699" s="419"/>
      <c r="BA699" s="419"/>
      <c r="BB699" s="419"/>
      <c r="BC699" s="419"/>
      <c r="BD699" s="419"/>
      <c r="BE699" s="419"/>
      <c r="BF699" s="419"/>
      <c r="BG699" s="419"/>
      <c r="BH699" s="419"/>
      <c r="BI699" s="419"/>
      <c r="BJ699" s="419"/>
      <c r="BK699" s="419"/>
      <c r="BL699" s="419"/>
      <c r="BM699" s="419"/>
      <c r="BN699" s="419"/>
      <c r="BO699" s="419"/>
      <c r="BP699" s="419"/>
      <c r="BQ699" s="419"/>
      <c r="BR699" s="419"/>
      <c r="BS699" s="419"/>
      <c r="BT699" s="419"/>
      <c r="BU699" s="419"/>
      <c r="BV699" s="419"/>
      <c r="BW699" s="419"/>
      <c r="BX699" s="419"/>
      <c r="BY699" s="419"/>
      <c r="BZ699" s="419"/>
      <c r="CA699" s="419"/>
      <c r="CB699" s="419"/>
      <c r="CC699" s="419"/>
      <c r="CD699" s="419"/>
      <c r="CE699" s="419"/>
      <c r="CF699" s="419"/>
      <c r="CG699" s="419"/>
      <c r="CH699" s="419"/>
      <c r="CI699" s="419"/>
      <c r="CJ699" s="419"/>
      <c r="CK699" s="419"/>
      <c r="CL699" s="419"/>
      <c r="CM699" s="419"/>
      <c r="CN699" s="419"/>
      <c r="CO699" s="419"/>
      <c r="CP699" s="419"/>
      <c r="CQ699" s="419"/>
      <c r="CR699" s="419"/>
      <c r="CS699" s="419"/>
    </row>
    <row r="700" spans="1:97">
      <c r="A700" s="419"/>
      <c r="B700" s="419"/>
      <c r="C700" s="419"/>
      <c r="D700" s="419"/>
      <c r="E700" s="419"/>
      <c r="F700" s="419"/>
      <c r="G700" s="419"/>
      <c r="H700" s="419"/>
      <c r="I700" s="419"/>
      <c r="J700" s="419"/>
      <c r="K700" s="419"/>
      <c r="L700" s="419"/>
      <c r="M700" s="419"/>
      <c r="N700" s="426"/>
      <c r="O700" s="426"/>
      <c r="P700" s="426"/>
      <c r="Q700" s="426"/>
      <c r="R700" s="426"/>
      <c r="S700" s="426"/>
      <c r="T700" s="426"/>
      <c r="U700" s="419"/>
      <c r="V700" s="419"/>
      <c r="W700" s="419"/>
      <c r="X700" s="427"/>
      <c r="Y700" s="427"/>
      <c r="Z700" s="427"/>
      <c r="AA700" s="427"/>
      <c r="AB700" s="427"/>
      <c r="AC700" s="427"/>
      <c r="AD700" s="427"/>
      <c r="AE700" s="427"/>
      <c r="AF700" s="427"/>
      <c r="AG700" s="427"/>
      <c r="AH700" s="427"/>
      <c r="AI700" s="428"/>
      <c r="AJ700" s="428"/>
      <c r="AK700" s="428"/>
      <c r="AL700" s="428"/>
      <c r="AM700" s="428"/>
      <c r="AN700" s="428"/>
      <c r="AO700" s="428"/>
      <c r="AP700" s="428"/>
      <c r="AQ700" s="419"/>
      <c r="AR700" s="419"/>
      <c r="AS700" s="419"/>
      <c r="AT700" s="419"/>
      <c r="AU700" s="419"/>
      <c r="AV700" s="419"/>
      <c r="AW700" s="419"/>
      <c r="AX700" s="419"/>
      <c r="AY700" s="419"/>
      <c r="AZ700" s="419"/>
      <c r="BA700" s="419"/>
      <c r="BB700" s="419"/>
      <c r="BC700" s="419"/>
      <c r="BD700" s="419"/>
      <c r="BE700" s="419"/>
      <c r="BF700" s="419"/>
      <c r="BG700" s="419"/>
      <c r="BH700" s="419"/>
      <c r="BI700" s="419"/>
      <c r="BJ700" s="419"/>
      <c r="BK700" s="419"/>
      <c r="BL700" s="419"/>
      <c r="BM700" s="419"/>
      <c r="BN700" s="419"/>
      <c r="BO700" s="419"/>
      <c r="BP700" s="419"/>
      <c r="BQ700" s="419"/>
      <c r="BR700" s="419"/>
      <c r="BS700" s="419"/>
      <c r="BT700" s="419"/>
      <c r="BU700" s="419"/>
      <c r="BV700" s="419"/>
      <c r="BW700" s="419"/>
      <c r="BX700" s="419"/>
      <c r="BY700" s="419"/>
      <c r="BZ700" s="419"/>
      <c r="CA700" s="419"/>
      <c r="CB700" s="419"/>
      <c r="CC700" s="419"/>
      <c r="CD700" s="419"/>
      <c r="CE700" s="419"/>
      <c r="CF700" s="419"/>
      <c r="CG700" s="419"/>
      <c r="CH700" s="419"/>
      <c r="CI700" s="419"/>
      <c r="CJ700" s="419"/>
      <c r="CK700" s="419"/>
      <c r="CL700" s="419"/>
      <c r="CM700" s="419"/>
      <c r="CN700" s="419"/>
      <c r="CO700" s="419"/>
      <c r="CP700" s="419"/>
      <c r="CQ700" s="419"/>
      <c r="CR700" s="419"/>
      <c r="CS700" s="419"/>
    </row>
    <row r="701" spans="1:97">
      <c r="A701" s="419"/>
      <c r="B701" s="419"/>
      <c r="C701" s="419"/>
      <c r="D701" s="419"/>
      <c r="E701" s="419"/>
      <c r="F701" s="419"/>
      <c r="G701" s="419"/>
      <c r="H701" s="419"/>
      <c r="I701" s="419"/>
      <c r="J701" s="419"/>
      <c r="K701" s="419"/>
      <c r="L701" s="419"/>
      <c r="M701" s="419"/>
      <c r="N701" s="426"/>
      <c r="O701" s="426"/>
      <c r="P701" s="426"/>
      <c r="Q701" s="426"/>
      <c r="R701" s="426"/>
      <c r="S701" s="426"/>
      <c r="T701" s="426"/>
      <c r="U701" s="419"/>
      <c r="V701" s="419"/>
      <c r="W701" s="419"/>
      <c r="X701" s="427"/>
      <c r="Y701" s="427"/>
      <c r="Z701" s="427"/>
      <c r="AA701" s="427"/>
      <c r="AB701" s="427"/>
      <c r="AC701" s="427"/>
      <c r="AD701" s="427"/>
      <c r="AE701" s="427"/>
      <c r="AF701" s="427"/>
      <c r="AG701" s="427"/>
      <c r="AH701" s="427"/>
      <c r="AI701" s="428"/>
      <c r="AJ701" s="428"/>
      <c r="AK701" s="428"/>
      <c r="AL701" s="428"/>
      <c r="AM701" s="428"/>
      <c r="AN701" s="428"/>
      <c r="AO701" s="428"/>
      <c r="AP701" s="428"/>
      <c r="AQ701" s="419"/>
      <c r="AR701" s="419"/>
      <c r="AS701" s="419"/>
      <c r="AT701" s="419"/>
      <c r="AU701" s="419"/>
      <c r="AV701" s="419"/>
      <c r="AW701" s="419"/>
      <c r="AX701" s="419"/>
      <c r="AY701" s="419"/>
      <c r="AZ701" s="419"/>
      <c r="BA701" s="419"/>
      <c r="BB701" s="419"/>
      <c r="BC701" s="419"/>
      <c r="BD701" s="419"/>
      <c r="BE701" s="419"/>
      <c r="BF701" s="419"/>
      <c r="BG701" s="419"/>
      <c r="BH701" s="419"/>
      <c r="BI701" s="419"/>
      <c r="BJ701" s="419"/>
      <c r="BK701" s="419"/>
      <c r="BL701" s="419"/>
      <c r="BM701" s="419"/>
      <c r="BN701" s="419"/>
      <c r="BO701" s="419"/>
      <c r="BP701" s="419"/>
      <c r="BQ701" s="419"/>
      <c r="BR701" s="419"/>
      <c r="BS701" s="419"/>
      <c r="BT701" s="419"/>
      <c r="BU701" s="419"/>
      <c r="BV701" s="419"/>
      <c r="BW701" s="419"/>
      <c r="BX701" s="419"/>
      <c r="BY701" s="419"/>
      <c r="BZ701" s="419"/>
      <c r="CA701" s="419"/>
      <c r="CB701" s="419"/>
      <c r="CC701" s="419"/>
      <c r="CD701" s="419"/>
      <c r="CE701" s="419"/>
      <c r="CF701" s="419"/>
      <c r="CG701" s="419"/>
      <c r="CH701" s="419"/>
      <c r="CI701" s="419"/>
      <c r="CJ701" s="419"/>
      <c r="CK701" s="419"/>
      <c r="CL701" s="419"/>
      <c r="CM701" s="419"/>
      <c r="CN701" s="419"/>
      <c r="CO701" s="419"/>
      <c r="CP701" s="419"/>
      <c r="CQ701" s="419"/>
      <c r="CR701" s="419"/>
      <c r="CS701" s="419"/>
    </row>
    <row r="702" spans="1:97">
      <c r="A702" s="419"/>
      <c r="B702" s="419"/>
      <c r="C702" s="419"/>
      <c r="D702" s="419"/>
      <c r="E702" s="419"/>
      <c r="F702" s="419"/>
      <c r="G702" s="419"/>
      <c r="H702" s="419"/>
      <c r="I702" s="419"/>
      <c r="J702" s="419"/>
      <c r="K702" s="419"/>
      <c r="L702" s="419"/>
      <c r="M702" s="419"/>
      <c r="N702" s="426"/>
      <c r="O702" s="426"/>
      <c r="P702" s="426"/>
      <c r="Q702" s="426"/>
      <c r="R702" s="426"/>
      <c r="S702" s="426"/>
      <c r="T702" s="426"/>
      <c r="U702" s="419"/>
      <c r="V702" s="419"/>
      <c r="W702" s="419"/>
      <c r="X702" s="427"/>
      <c r="Y702" s="427"/>
      <c r="Z702" s="427"/>
      <c r="AA702" s="427"/>
      <c r="AB702" s="427"/>
      <c r="AC702" s="427"/>
      <c r="AD702" s="427"/>
      <c r="AE702" s="427"/>
      <c r="AF702" s="427"/>
      <c r="AG702" s="427"/>
      <c r="AH702" s="427"/>
      <c r="AI702" s="428"/>
      <c r="AJ702" s="428"/>
      <c r="AK702" s="428"/>
      <c r="AL702" s="428"/>
      <c r="AM702" s="428"/>
      <c r="AN702" s="428"/>
      <c r="AO702" s="428"/>
      <c r="AP702" s="428"/>
      <c r="AQ702" s="419"/>
      <c r="AR702" s="419"/>
      <c r="AS702" s="419"/>
      <c r="AT702" s="419"/>
      <c r="AU702" s="419"/>
      <c r="AV702" s="419"/>
      <c r="AW702" s="419"/>
      <c r="AX702" s="419"/>
      <c r="AY702" s="419"/>
      <c r="AZ702" s="419"/>
      <c r="BA702" s="419"/>
      <c r="BB702" s="419"/>
      <c r="BC702" s="419"/>
      <c r="BD702" s="419"/>
      <c r="BE702" s="419"/>
      <c r="BF702" s="419"/>
      <c r="BG702" s="419"/>
      <c r="BH702" s="419"/>
      <c r="BI702" s="419"/>
      <c r="BJ702" s="419"/>
      <c r="BK702" s="419"/>
      <c r="BL702" s="419"/>
      <c r="BM702" s="419"/>
      <c r="BN702" s="419"/>
      <c r="BO702" s="419"/>
      <c r="BP702" s="419"/>
      <c r="BQ702" s="419"/>
      <c r="BR702" s="419"/>
      <c r="BS702" s="419"/>
      <c r="BT702" s="419"/>
      <c r="BU702" s="419"/>
      <c r="BV702" s="419"/>
      <c r="BW702" s="419"/>
      <c r="BX702" s="419"/>
      <c r="BY702" s="419"/>
      <c r="BZ702" s="419"/>
      <c r="CA702" s="419"/>
      <c r="CB702" s="419"/>
      <c r="CC702" s="419"/>
      <c r="CD702" s="419"/>
      <c r="CE702" s="419"/>
      <c r="CF702" s="419"/>
      <c r="CG702" s="419"/>
      <c r="CH702" s="419"/>
      <c r="CI702" s="419"/>
      <c r="CJ702" s="419"/>
      <c r="CK702" s="419"/>
      <c r="CL702" s="419"/>
      <c r="CM702" s="419"/>
      <c r="CN702" s="419"/>
      <c r="CO702" s="419"/>
      <c r="CP702" s="419"/>
      <c r="CQ702" s="419"/>
      <c r="CR702" s="419"/>
      <c r="CS702" s="419"/>
    </row>
    <row r="703" spans="1:97">
      <c r="A703" s="419"/>
      <c r="B703" s="419"/>
      <c r="C703" s="419"/>
      <c r="D703" s="419"/>
      <c r="E703" s="419"/>
      <c r="F703" s="419"/>
      <c r="G703" s="419"/>
      <c r="H703" s="419"/>
      <c r="I703" s="419"/>
      <c r="J703" s="419"/>
      <c r="K703" s="419"/>
      <c r="L703" s="419"/>
      <c r="M703" s="419"/>
      <c r="N703" s="426"/>
      <c r="O703" s="426"/>
      <c r="P703" s="426"/>
      <c r="Q703" s="426"/>
      <c r="R703" s="426"/>
      <c r="S703" s="426"/>
      <c r="T703" s="426"/>
      <c r="U703" s="419"/>
      <c r="V703" s="419"/>
      <c r="W703" s="419"/>
      <c r="X703" s="427"/>
      <c r="Y703" s="427"/>
      <c r="Z703" s="427"/>
      <c r="AA703" s="427"/>
      <c r="AB703" s="427"/>
      <c r="AC703" s="427"/>
      <c r="AD703" s="427"/>
      <c r="AE703" s="427"/>
      <c r="AF703" s="427"/>
      <c r="AG703" s="427"/>
      <c r="AH703" s="427"/>
      <c r="AI703" s="428"/>
      <c r="AJ703" s="428"/>
      <c r="AK703" s="428"/>
      <c r="AL703" s="428"/>
      <c r="AM703" s="428"/>
      <c r="AN703" s="428"/>
      <c r="AO703" s="428"/>
      <c r="AP703" s="428"/>
      <c r="AQ703" s="419"/>
      <c r="AR703" s="419"/>
      <c r="AS703" s="419"/>
      <c r="AT703" s="419"/>
      <c r="AU703" s="419"/>
      <c r="AV703" s="419"/>
      <c r="AW703" s="419"/>
      <c r="AX703" s="419"/>
      <c r="AY703" s="419"/>
      <c r="AZ703" s="419"/>
      <c r="BA703" s="419"/>
      <c r="BB703" s="419"/>
      <c r="BC703" s="419"/>
      <c r="BD703" s="419"/>
      <c r="BE703" s="419"/>
      <c r="BF703" s="419"/>
      <c r="BG703" s="419"/>
      <c r="BH703" s="419"/>
      <c r="BI703" s="419"/>
      <c r="BJ703" s="419"/>
      <c r="BK703" s="419"/>
      <c r="BL703" s="419"/>
      <c r="BM703" s="419"/>
      <c r="BN703" s="419"/>
      <c r="BO703" s="419"/>
      <c r="BP703" s="419"/>
      <c r="BQ703" s="419"/>
      <c r="BR703" s="419"/>
      <c r="BS703" s="419"/>
      <c r="BT703" s="419"/>
      <c r="BU703" s="419"/>
      <c r="BV703" s="419"/>
      <c r="BW703" s="419"/>
      <c r="BX703" s="419"/>
      <c r="BY703" s="419"/>
      <c r="BZ703" s="419"/>
      <c r="CA703" s="419"/>
      <c r="CB703" s="419"/>
      <c r="CC703" s="419"/>
      <c r="CD703" s="419"/>
      <c r="CE703" s="419"/>
      <c r="CF703" s="419"/>
      <c r="CG703" s="419"/>
      <c r="CH703" s="419"/>
      <c r="CI703" s="419"/>
      <c r="CJ703" s="419"/>
      <c r="CK703" s="419"/>
      <c r="CL703" s="419"/>
      <c r="CM703" s="419"/>
      <c r="CN703" s="419"/>
      <c r="CO703" s="419"/>
      <c r="CP703" s="419"/>
      <c r="CQ703" s="419"/>
      <c r="CR703" s="419"/>
      <c r="CS703" s="419"/>
    </row>
    <row r="704" spans="1:97">
      <c r="A704" s="419"/>
      <c r="B704" s="419"/>
      <c r="C704" s="419"/>
      <c r="D704" s="419"/>
      <c r="E704" s="419"/>
      <c r="F704" s="419"/>
      <c r="G704" s="419"/>
      <c r="H704" s="419"/>
      <c r="I704" s="419"/>
      <c r="J704" s="419"/>
      <c r="K704" s="419"/>
      <c r="L704" s="419"/>
      <c r="M704" s="419"/>
      <c r="N704" s="426"/>
      <c r="O704" s="426"/>
      <c r="P704" s="426"/>
      <c r="Q704" s="426"/>
      <c r="R704" s="426"/>
      <c r="S704" s="426"/>
      <c r="T704" s="426"/>
      <c r="U704" s="419"/>
      <c r="V704" s="419"/>
      <c r="W704" s="419"/>
      <c r="X704" s="427"/>
      <c r="Y704" s="427"/>
      <c r="Z704" s="427"/>
      <c r="AA704" s="427"/>
      <c r="AB704" s="427"/>
      <c r="AC704" s="427"/>
      <c r="AD704" s="427"/>
      <c r="AE704" s="427"/>
      <c r="AF704" s="427"/>
      <c r="AG704" s="427"/>
      <c r="AH704" s="427"/>
      <c r="AI704" s="428"/>
      <c r="AJ704" s="428"/>
      <c r="AK704" s="428"/>
      <c r="AL704" s="428"/>
      <c r="AM704" s="428"/>
      <c r="AN704" s="428"/>
      <c r="AO704" s="428"/>
      <c r="AP704" s="428"/>
      <c r="AQ704" s="419"/>
      <c r="AR704" s="419"/>
      <c r="AS704" s="419"/>
      <c r="AT704" s="419"/>
      <c r="AU704" s="419"/>
      <c r="AV704" s="419"/>
      <c r="AW704" s="419"/>
      <c r="AX704" s="419"/>
      <c r="AY704" s="419"/>
      <c r="AZ704" s="419"/>
      <c r="BA704" s="419"/>
      <c r="BB704" s="419"/>
      <c r="BC704" s="419"/>
      <c r="BD704" s="419"/>
      <c r="BE704" s="419"/>
      <c r="BF704" s="419"/>
      <c r="BG704" s="419"/>
      <c r="BH704" s="419"/>
      <c r="BI704" s="419"/>
      <c r="BJ704" s="419"/>
      <c r="BK704" s="419"/>
      <c r="BL704" s="419"/>
      <c r="BM704" s="419"/>
      <c r="BN704" s="419"/>
      <c r="BO704" s="419"/>
      <c r="BP704" s="419"/>
      <c r="BQ704" s="419"/>
      <c r="BR704" s="419"/>
      <c r="BS704" s="419"/>
      <c r="BT704" s="419"/>
      <c r="BU704" s="419"/>
      <c r="BV704" s="419"/>
      <c r="BW704" s="419"/>
      <c r="BX704" s="419"/>
      <c r="BY704" s="419"/>
      <c r="BZ704" s="419"/>
      <c r="CA704" s="419"/>
      <c r="CB704" s="419"/>
      <c r="CC704" s="419"/>
      <c r="CD704" s="419"/>
      <c r="CE704" s="419"/>
      <c r="CF704" s="419"/>
      <c r="CG704" s="419"/>
      <c r="CH704" s="419"/>
      <c r="CI704" s="419"/>
      <c r="CJ704" s="419"/>
      <c r="CK704" s="419"/>
      <c r="CL704" s="419"/>
      <c r="CM704" s="419"/>
      <c r="CN704" s="419"/>
      <c r="CO704" s="419"/>
      <c r="CP704" s="419"/>
      <c r="CQ704" s="419"/>
      <c r="CR704" s="419"/>
      <c r="CS704" s="419"/>
    </row>
    <row r="705" spans="1:97">
      <c r="A705" s="419"/>
      <c r="B705" s="419"/>
      <c r="C705" s="419"/>
      <c r="D705" s="419"/>
      <c r="E705" s="419"/>
      <c r="F705" s="419"/>
      <c r="G705" s="419"/>
      <c r="H705" s="419"/>
      <c r="I705" s="419"/>
      <c r="J705" s="419"/>
      <c r="K705" s="419"/>
      <c r="L705" s="419"/>
      <c r="M705" s="419"/>
      <c r="N705" s="426"/>
      <c r="O705" s="426"/>
      <c r="P705" s="426"/>
      <c r="Q705" s="426"/>
      <c r="R705" s="426"/>
      <c r="S705" s="426"/>
      <c r="T705" s="426"/>
      <c r="U705" s="419"/>
      <c r="V705" s="419"/>
      <c r="W705" s="419"/>
      <c r="X705" s="427"/>
      <c r="Y705" s="427"/>
      <c r="Z705" s="427"/>
      <c r="AA705" s="427"/>
      <c r="AB705" s="427"/>
      <c r="AC705" s="427"/>
      <c r="AD705" s="427"/>
      <c r="AE705" s="427"/>
      <c r="AF705" s="427"/>
      <c r="AG705" s="427"/>
      <c r="AH705" s="427"/>
      <c r="AI705" s="428"/>
      <c r="AJ705" s="428"/>
      <c r="AK705" s="428"/>
      <c r="AL705" s="428"/>
      <c r="AM705" s="428"/>
      <c r="AN705" s="428"/>
      <c r="AO705" s="428"/>
      <c r="AP705" s="428"/>
      <c r="AQ705" s="419"/>
      <c r="AR705" s="419"/>
      <c r="AS705" s="419"/>
      <c r="AT705" s="419"/>
      <c r="AU705" s="419"/>
      <c r="AV705" s="419"/>
      <c r="AW705" s="419"/>
      <c r="AX705" s="419"/>
      <c r="AY705" s="419"/>
      <c r="AZ705" s="419"/>
      <c r="BA705" s="419"/>
      <c r="BB705" s="419"/>
      <c r="BC705" s="419"/>
      <c r="BD705" s="419"/>
      <c r="BE705" s="419"/>
      <c r="BF705" s="419"/>
      <c r="BG705" s="419"/>
      <c r="BH705" s="419"/>
      <c r="BI705" s="419"/>
      <c r="BJ705" s="419"/>
      <c r="BK705" s="419"/>
      <c r="BL705" s="419"/>
      <c r="BM705" s="419"/>
      <c r="BN705" s="419"/>
      <c r="BO705" s="419"/>
      <c r="BP705" s="419"/>
      <c r="BQ705" s="419"/>
      <c r="BR705" s="419"/>
      <c r="BS705" s="419"/>
      <c r="BT705" s="419"/>
      <c r="BU705" s="419"/>
      <c r="BV705" s="419"/>
      <c r="BW705" s="419"/>
      <c r="BX705" s="419"/>
      <c r="BY705" s="419"/>
      <c r="BZ705" s="419"/>
      <c r="CA705" s="419"/>
      <c r="CB705" s="419"/>
      <c r="CC705" s="419"/>
      <c r="CD705" s="419"/>
      <c r="CE705" s="419"/>
      <c r="CF705" s="419"/>
      <c r="CG705" s="419"/>
      <c r="CH705" s="419"/>
      <c r="CI705" s="419"/>
      <c r="CJ705" s="419"/>
      <c r="CK705" s="419"/>
      <c r="CL705" s="419"/>
      <c r="CM705" s="419"/>
      <c r="CN705" s="419"/>
      <c r="CO705" s="419"/>
      <c r="CP705" s="419"/>
      <c r="CQ705" s="419"/>
      <c r="CR705" s="419"/>
      <c r="CS705" s="419"/>
    </row>
    <row r="706" spans="1:97">
      <c r="A706" s="419"/>
      <c r="B706" s="419"/>
      <c r="C706" s="419"/>
      <c r="D706" s="419"/>
      <c r="E706" s="419"/>
      <c r="F706" s="419"/>
      <c r="G706" s="419"/>
      <c r="H706" s="419"/>
      <c r="I706" s="419"/>
      <c r="J706" s="419"/>
      <c r="K706" s="419"/>
      <c r="L706" s="419"/>
      <c r="M706" s="419"/>
      <c r="N706" s="426"/>
      <c r="O706" s="426"/>
      <c r="P706" s="426"/>
      <c r="Q706" s="426"/>
      <c r="R706" s="426"/>
      <c r="S706" s="426"/>
      <c r="T706" s="426"/>
      <c r="U706" s="419"/>
      <c r="V706" s="419"/>
      <c r="W706" s="419"/>
      <c r="X706" s="427"/>
      <c r="Y706" s="427"/>
      <c r="Z706" s="427"/>
      <c r="AA706" s="427"/>
      <c r="AB706" s="427"/>
      <c r="AC706" s="427"/>
      <c r="AD706" s="427"/>
      <c r="AE706" s="427"/>
      <c r="AF706" s="427"/>
      <c r="AG706" s="427"/>
      <c r="AH706" s="427"/>
      <c r="AI706" s="428"/>
      <c r="AJ706" s="428"/>
      <c r="AK706" s="428"/>
      <c r="AL706" s="428"/>
      <c r="AM706" s="428"/>
      <c r="AN706" s="428"/>
      <c r="AO706" s="428"/>
      <c r="AP706" s="428"/>
      <c r="AQ706" s="419"/>
      <c r="AR706" s="419"/>
      <c r="AS706" s="419"/>
      <c r="AT706" s="419"/>
      <c r="AU706" s="419"/>
      <c r="AV706" s="419"/>
      <c r="AW706" s="419"/>
      <c r="AX706" s="419"/>
      <c r="AY706" s="419"/>
      <c r="AZ706" s="419"/>
      <c r="BA706" s="419"/>
      <c r="BB706" s="419"/>
      <c r="BC706" s="419"/>
      <c r="BD706" s="419"/>
      <c r="BE706" s="419"/>
      <c r="BF706" s="419"/>
      <c r="BG706" s="419"/>
      <c r="BH706" s="419"/>
      <c r="BI706" s="419"/>
      <c r="BJ706" s="419"/>
      <c r="BK706" s="419"/>
      <c r="BL706" s="419"/>
      <c r="BM706" s="419"/>
      <c r="BN706" s="419"/>
      <c r="BO706" s="419"/>
      <c r="BP706" s="419"/>
      <c r="BQ706" s="419"/>
      <c r="BR706" s="419"/>
      <c r="BS706" s="419"/>
      <c r="BT706" s="419"/>
      <c r="BU706" s="419"/>
      <c r="BV706" s="419"/>
      <c r="BW706" s="419"/>
      <c r="BX706" s="419"/>
      <c r="BY706" s="419"/>
      <c r="BZ706" s="419"/>
      <c r="CA706" s="419"/>
      <c r="CB706" s="419"/>
      <c r="CC706" s="419"/>
      <c r="CD706" s="419"/>
      <c r="CE706" s="419"/>
      <c r="CF706" s="419"/>
      <c r="CG706" s="419"/>
      <c r="CH706" s="419"/>
      <c r="CI706" s="419"/>
      <c r="CJ706" s="419"/>
      <c r="CK706" s="419"/>
      <c r="CL706" s="419"/>
      <c r="CM706" s="419"/>
      <c r="CN706" s="419"/>
      <c r="CO706" s="419"/>
      <c r="CP706" s="419"/>
      <c r="CQ706" s="419"/>
      <c r="CR706" s="419"/>
      <c r="CS706" s="419"/>
    </row>
    <row r="707" spans="1:97">
      <c r="A707" s="419"/>
      <c r="B707" s="419"/>
      <c r="C707" s="419"/>
      <c r="D707" s="419"/>
      <c r="E707" s="419"/>
      <c r="F707" s="419"/>
      <c r="G707" s="419"/>
      <c r="H707" s="419"/>
      <c r="I707" s="419"/>
      <c r="J707" s="419"/>
      <c r="K707" s="419"/>
      <c r="L707" s="419"/>
      <c r="M707" s="419"/>
      <c r="N707" s="426"/>
      <c r="O707" s="426"/>
      <c r="P707" s="426"/>
      <c r="Q707" s="426"/>
      <c r="R707" s="426"/>
      <c r="S707" s="426"/>
      <c r="T707" s="426"/>
      <c r="U707" s="419"/>
      <c r="V707" s="419"/>
      <c r="W707" s="419"/>
      <c r="X707" s="427"/>
      <c r="Y707" s="427"/>
      <c r="Z707" s="427"/>
      <c r="AA707" s="427"/>
      <c r="AB707" s="427"/>
      <c r="AC707" s="427"/>
      <c r="AD707" s="427"/>
      <c r="AE707" s="427"/>
      <c r="AF707" s="427"/>
      <c r="AG707" s="427"/>
      <c r="AH707" s="427"/>
      <c r="AI707" s="428"/>
      <c r="AJ707" s="428"/>
      <c r="AK707" s="428"/>
      <c r="AL707" s="428"/>
      <c r="AM707" s="428"/>
      <c r="AN707" s="428"/>
      <c r="AO707" s="428"/>
      <c r="AP707" s="428"/>
      <c r="AQ707" s="419"/>
      <c r="AR707" s="419"/>
      <c r="AS707" s="419"/>
      <c r="AT707" s="419"/>
      <c r="AU707" s="419"/>
      <c r="AV707" s="419"/>
      <c r="AW707" s="419"/>
      <c r="AX707" s="419"/>
      <c r="AY707" s="419"/>
      <c r="AZ707" s="419"/>
      <c r="BA707" s="419"/>
      <c r="BB707" s="419"/>
      <c r="BC707" s="419"/>
      <c r="BD707" s="419"/>
      <c r="BE707" s="419"/>
      <c r="BF707" s="419"/>
      <c r="BG707" s="419"/>
      <c r="BH707" s="419"/>
      <c r="BI707" s="419"/>
      <c r="BJ707" s="419"/>
      <c r="BK707" s="419"/>
      <c r="BL707" s="419"/>
      <c r="BM707" s="419"/>
      <c r="BN707" s="419"/>
      <c r="BO707" s="419"/>
      <c r="BP707" s="419"/>
      <c r="BQ707" s="419"/>
      <c r="BR707" s="419"/>
      <c r="BS707" s="419"/>
      <c r="BT707" s="419"/>
      <c r="BU707" s="419"/>
      <c r="BV707" s="419"/>
      <c r="BW707" s="419"/>
      <c r="BX707" s="419"/>
      <c r="BY707" s="419"/>
      <c r="BZ707" s="419"/>
      <c r="CA707" s="419"/>
      <c r="CB707" s="419"/>
      <c r="CC707" s="419"/>
      <c r="CD707" s="419"/>
      <c r="CE707" s="419"/>
      <c r="CF707" s="419"/>
      <c r="CG707" s="419"/>
      <c r="CH707" s="419"/>
      <c r="CI707" s="419"/>
      <c r="CJ707" s="419"/>
      <c r="CK707" s="419"/>
      <c r="CL707" s="419"/>
      <c r="CM707" s="419"/>
      <c r="CN707" s="419"/>
      <c r="CO707" s="419"/>
      <c r="CP707" s="419"/>
      <c r="CQ707" s="419"/>
      <c r="CR707" s="419"/>
      <c r="CS707" s="419"/>
    </row>
    <row r="708" spans="1:97">
      <c r="A708" s="419"/>
      <c r="B708" s="419"/>
      <c r="C708" s="419"/>
      <c r="D708" s="419"/>
      <c r="E708" s="419"/>
      <c r="F708" s="419"/>
      <c r="G708" s="419"/>
      <c r="H708" s="419"/>
      <c r="I708" s="419"/>
      <c r="J708" s="419"/>
      <c r="K708" s="419"/>
      <c r="L708" s="419"/>
      <c r="M708" s="419"/>
      <c r="N708" s="426"/>
      <c r="O708" s="426"/>
      <c r="P708" s="426"/>
      <c r="Q708" s="426"/>
      <c r="R708" s="426"/>
      <c r="S708" s="426"/>
      <c r="T708" s="426"/>
      <c r="U708" s="419"/>
      <c r="V708" s="419"/>
      <c r="W708" s="419"/>
      <c r="X708" s="427"/>
      <c r="Y708" s="427"/>
      <c r="Z708" s="427"/>
      <c r="AA708" s="427"/>
      <c r="AB708" s="427"/>
      <c r="AC708" s="427"/>
      <c r="AD708" s="427"/>
      <c r="AE708" s="427"/>
      <c r="AF708" s="427"/>
      <c r="AG708" s="427"/>
      <c r="AH708" s="427"/>
      <c r="AI708" s="428"/>
      <c r="AJ708" s="428"/>
      <c r="AK708" s="428"/>
      <c r="AL708" s="428"/>
      <c r="AM708" s="428"/>
      <c r="AN708" s="428"/>
      <c r="AO708" s="428"/>
      <c r="AP708" s="428"/>
      <c r="AQ708" s="419"/>
      <c r="AR708" s="419"/>
      <c r="AS708" s="419"/>
      <c r="AT708" s="419"/>
      <c r="AU708" s="419"/>
      <c r="AV708" s="419"/>
      <c r="AW708" s="419"/>
      <c r="AX708" s="419"/>
      <c r="AY708" s="419"/>
      <c r="AZ708" s="419"/>
      <c r="BA708" s="419"/>
      <c r="BB708" s="419"/>
      <c r="BC708" s="419"/>
      <c r="BD708" s="419"/>
      <c r="BE708" s="419"/>
      <c r="BF708" s="419"/>
      <c r="BG708" s="419"/>
      <c r="BH708" s="419"/>
      <c r="BI708" s="419"/>
      <c r="BJ708" s="419"/>
      <c r="BK708" s="419"/>
      <c r="BL708" s="419"/>
      <c r="BM708" s="419"/>
      <c r="BN708" s="419"/>
      <c r="BO708" s="419"/>
      <c r="BP708" s="419"/>
      <c r="BQ708" s="419"/>
      <c r="BR708" s="419"/>
      <c r="BS708" s="419"/>
      <c r="BT708" s="419"/>
      <c r="BU708" s="419"/>
      <c r="BV708" s="419"/>
      <c r="BW708" s="419"/>
      <c r="BX708" s="419"/>
      <c r="BY708" s="419"/>
      <c r="BZ708" s="419"/>
      <c r="CA708" s="419"/>
      <c r="CB708" s="419"/>
      <c r="CC708" s="419"/>
      <c r="CD708" s="419"/>
      <c r="CE708" s="419"/>
      <c r="CF708" s="419"/>
      <c r="CG708" s="419"/>
      <c r="CH708" s="419"/>
      <c r="CI708" s="419"/>
      <c r="CJ708" s="419"/>
      <c r="CK708" s="419"/>
      <c r="CL708" s="419"/>
      <c r="CM708" s="419"/>
      <c r="CN708" s="419"/>
      <c r="CO708" s="419"/>
      <c r="CP708" s="419"/>
      <c r="CQ708" s="419"/>
      <c r="CR708" s="419"/>
      <c r="CS708" s="419"/>
    </row>
    <row r="709" spans="1:97">
      <c r="A709" s="419"/>
      <c r="B709" s="419"/>
      <c r="C709" s="419"/>
      <c r="D709" s="419"/>
      <c r="E709" s="419"/>
      <c r="F709" s="419"/>
      <c r="G709" s="419"/>
      <c r="H709" s="419"/>
      <c r="I709" s="419"/>
      <c r="J709" s="419"/>
      <c r="K709" s="419"/>
      <c r="L709" s="419"/>
      <c r="M709" s="419"/>
      <c r="N709" s="426"/>
      <c r="O709" s="426"/>
      <c r="P709" s="426"/>
      <c r="Q709" s="426"/>
      <c r="R709" s="426"/>
      <c r="S709" s="426"/>
      <c r="T709" s="426"/>
      <c r="U709" s="419"/>
      <c r="V709" s="419"/>
      <c r="W709" s="419"/>
      <c r="X709" s="427"/>
      <c r="Y709" s="427"/>
      <c r="Z709" s="427"/>
      <c r="AA709" s="427"/>
      <c r="AB709" s="427"/>
      <c r="AC709" s="427"/>
      <c r="AD709" s="427"/>
      <c r="AE709" s="427"/>
      <c r="AF709" s="427"/>
      <c r="AG709" s="427"/>
      <c r="AH709" s="427"/>
      <c r="AI709" s="428"/>
      <c r="AJ709" s="428"/>
      <c r="AK709" s="428"/>
      <c r="AL709" s="428"/>
      <c r="AM709" s="428"/>
      <c r="AN709" s="428"/>
      <c r="AO709" s="428"/>
      <c r="AP709" s="428"/>
      <c r="AQ709" s="419"/>
      <c r="AR709" s="419"/>
      <c r="AS709" s="419"/>
      <c r="AT709" s="419"/>
      <c r="AU709" s="419"/>
      <c r="AV709" s="419"/>
      <c r="AW709" s="419"/>
      <c r="AX709" s="419"/>
      <c r="AY709" s="419"/>
      <c r="AZ709" s="419"/>
      <c r="BA709" s="419"/>
      <c r="BB709" s="419"/>
      <c r="BC709" s="419"/>
      <c r="BD709" s="419"/>
      <c r="BE709" s="419"/>
      <c r="BF709" s="419"/>
      <c r="BG709" s="419"/>
      <c r="BH709" s="419"/>
      <c r="BI709" s="419"/>
      <c r="BJ709" s="419"/>
      <c r="BK709" s="419"/>
      <c r="BL709" s="419"/>
      <c r="BM709" s="419"/>
      <c r="BN709" s="419"/>
      <c r="BO709" s="419"/>
      <c r="BP709" s="419"/>
      <c r="BQ709" s="419"/>
      <c r="BR709" s="419"/>
      <c r="BS709" s="419"/>
      <c r="BT709" s="419"/>
      <c r="BU709" s="419"/>
      <c r="BV709" s="419"/>
      <c r="BW709" s="419"/>
      <c r="BX709" s="419"/>
      <c r="BY709" s="419"/>
      <c r="BZ709" s="419"/>
      <c r="CA709" s="419"/>
      <c r="CB709" s="419"/>
      <c r="CC709" s="419"/>
      <c r="CD709" s="419"/>
      <c r="CE709" s="419"/>
      <c r="CF709" s="419"/>
      <c r="CG709" s="419"/>
      <c r="CH709" s="419"/>
      <c r="CI709" s="419"/>
      <c r="CJ709" s="419"/>
      <c r="CK709" s="419"/>
      <c r="CL709" s="419"/>
      <c r="CM709" s="419"/>
      <c r="CN709" s="419"/>
      <c r="CO709" s="419"/>
      <c r="CP709" s="419"/>
      <c r="CQ709" s="419"/>
      <c r="CR709" s="419"/>
      <c r="CS709" s="419"/>
    </row>
    <row r="710" spans="1:97">
      <c r="A710" s="419"/>
      <c r="B710" s="419"/>
      <c r="C710" s="419"/>
      <c r="D710" s="419"/>
      <c r="E710" s="419"/>
      <c r="F710" s="419"/>
      <c r="G710" s="419"/>
      <c r="H710" s="419"/>
      <c r="I710" s="419"/>
      <c r="J710" s="419"/>
      <c r="K710" s="419"/>
      <c r="L710" s="419"/>
      <c r="M710" s="419"/>
      <c r="N710" s="426"/>
      <c r="O710" s="426"/>
      <c r="P710" s="426"/>
      <c r="Q710" s="426"/>
      <c r="R710" s="426"/>
      <c r="S710" s="426"/>
      <c r="T710" s="426"/>
      <c r="U710" s="419"/>
      <c r="V710" s="419"/>
      <c r="W710" s="419"/>
      <c r="X710" s="427"/>
      <c r="Y710" s="427"/>
      <c r="Z710" s="427"/>
      <c r="AA710" s="427"/>
      <c r="AB710" s="427"/>
      <c r="AC710" s="427"/>
      <c r="AD710" s="427"/>
      <c r="AE710" s="427"/>
      <c r="AF710" s="427"/>
      <c r="AG710" s="427"/>
      <c r="AH710" s="427"/>
      <c r="AI710" s="428"/>
      <c r="AJ710" s="428"/>
      <c r="AK710" s="428"/>
      <c r="AL710" s="428"/>
      <c r="AM710" s="428"/>
      <c r="AN710" s="428"/>
      <c r="AO710" s="428"/>
      <c r="AP710" s="428"/>
      <c r="AQ710" s="419"/>
      <c r="AR710" s="419"/>
      <c r="AS710" s="419"/>
      <c r="AT710" s="419"/>
      <c r="AU710" s="419"/>
      <c r="AV710" s="419"/>
      <c r="AW710" s="419"/>
      <c r="AX710" s="419"/>
      <c r="AY710" s="419"/>
      <c r="AZ710" s="419"/>
      <c r="BA710" s="419"/>
      <c r="BB710" s="419"/>
      <c r="BC710" s="419"/>
      <c r="BD710" s="419"/>
      <c r="BE710" s="419"/>
      <c r="BF710" s="419"/>
      <c r="BG710" s="419"/>
      <c r="BH710" s="419"/>
      <c r="BI710" s="419"/>
      <c r="BJ710" s="419"/>
      <c r="BK710" s="419"/>
      <c r="BL710" s="419"/>
      <c r="BM710" s="419"/>
      <c r="BN710" s="419"/>
      <c r="BO710" s="419"/>
      <c r="BP710" s="419"/>
      <c r="BQ710" s="419"/>
      <c r="BR710" s="419"/>
      <c r="BS710" s="419"/>
      <c r="BT710" s="419"/>
      <c r="BU710" s="419"/>
      <c r="BV710" s="419"/>
      <c r="BW710" s="419"/>
      <c r="BX710" s="419"/>
      <c r="BY710" s="419"/>
      <c r="BZ710" s="419"/>
      <c r="CA710" s="419"/>
      <c r="CB710" s="419"/>
      <c r="CC710" s="419"/>
      <c r="CD710" s="419"/>
      <c r="CE710" s="419"/>
      <c r="CF710" s="419"/>
      <c r="CG710" s="419"/>
      <c r="CH710" s="419"/>
      <c r="CI710" s="419"/>
      <c r="CJ710" s="419"/>
      <c r="CK710" s="419"/>
      <c r="CL710" s="419"/>
      <c r="CM710" s="419"/>
      <c r="CN710" s="419"/>
      <c r="CO710" s="419"/>
      <c r="CP710" s="419"/>
      <c r="CQ710" s="419"/>
      <c r="CR710" s="419"/>
      <c r="CS710" s="419"/>
    </row>
    <row r="711" spans="1:97">
      <c r="A711" s="419"/>
      <c r="B711" s="419"/>
      <c r="C711" s="419"/>
      <c r="D711" s="419"/>
      <c r="E711" s="419"/>
      <c r="F711" s="419"/>
      <c r="G711" s="419"/>
      <c r="H711" s="419"/>
      <c r="I711" s="419"/>
      <c r="J711" s="419"/>
      <c r="K711" s="419"/>
      <c r="L711" s="419"/>
      <c r="M711" s="419"/>
      <c r="N711" s="426"/>
      <c r="O711" s="426"/>
      <c r="P711" s="426"/>
      <c r="Q711" s="426"/>
      <c r="R711" s="426"/>
      <c r="S711" s="426"/>
      <c r="T711" s="426"/>
      <c r="U711" s="419"/>
      <c r="V711" s="419"/>
      <c r="W711" s="419"/>
      <c r="X711" s="427"/>
      <c r="Y711" s="427"/>
      <c r="Z711" s="427"/>
      <c r="AA711" s="427"/>
      <c r="AB711" s="427"/>
      <c r="AC711" s="427"/>
      <c r="AD711" s="427"/>
      <c r="AE711" s="427"/>
      <c r="AF711" s="427"/>
      <c r="AG711" s="427"/>
      <c r="AH711" s="427"/>
      <c r="AI711" s="428"/>
      <c r="AJ711" s="428"/>
      <c r="AK711" s="428"/>
      <c r="AL711" s="428"/>
      <c r="AM711" s="428"/>
      <c r="AN711" s="428"/>
      <c r="AO711" s="428"/>
      <c r="AP711" s="428"/>
      <c r="AQ711" s="419"/>
      <c r="AR711" s="419"/>
      <c r="AS711" s="419"/>
      <c r="AT711" s="419"/>
      <c r="AU711" s="419"/>
      <c r="AV711" s="419"/>
      <c r="AW711" s="419"/>
      <c r="AX711" s="419"/>
      <c r="AY711" s="419"/>
      <c r="AZ711" s="419"/>
      <c r="BA711" s="419"/>
      <c r="BB711" s="419"/>
      <c r="BC711" s="419"/>
      <c r="BD711" s="419"/>
      <c r="BE711" s="419"/>
      <c r="BF711" s="419"/>
      <c r="BG711" s="419"/>
      <c r="BH711" s="419"/>
      <c r="BI711" s="419"/>
      <c r="BJ711" s="419"/>
      <c r="BK711" s="419"/>
      <c r="BL711" s="419"/>
      <c r="BM711" s="419"/>
      <c r="BN711" s="419"/>
      <c r="BO711" s="419"/>
      <c r="BP711" s="419"/>
      <c r="BQ711" s="419"/>
      <c r="BR711" s="419"/>
      <c r="BS711" s="419"/>
      <c r="BT711" s="419"/>
      <c r="BU711" s="419"/>
      <c r="BV711" s="419"/>
      <c r="BW711" s="419"/>
      <c r="BX711" s="419"/>
      <c r="BY711" s="419"/>
      <c r="BZ711" s="419"/>
      <c r="CA711" s="419"/>
      <c r="CB711" s="419"/>
      <c r="CC711" s="419"/>
      <c r="CD711" s="419"/>
      <c r="CE711" s="419"/>
      <c r="CF711" s="419"/>
      <c r="CG711" s="419"/>
      <c r="CH711" s="419"/>
      <c r="CI711" s="419"/>
      <c r="CJ711" s="419"/>
      <c r="CK711" s="419"/>
      <c r="CL711" s="419"/>
      <c r="CM711" s="419"/>
      <c r="CN711" s="419"/>
      <c r="CO711" s="419"/>
      <c r="CP711" s="419"/>
      <c r="CQ711" s="419"/>
      <c r="CR711" s="419"/>
      <c r="CS711" s="419"/>
    </row>
    <row r="712" spans="1:97">
      <c r="A712" s="419"/>
      <c r="B712" s="419"/>
      <c r="C712" s="419"/>
      <c r="D712" s="419"/>
      <c r="E712" s="419"/>
      <c r="F712" s="419"/>
      <c r="G712" s="419"/>
      <c r="H712" s="419"/>
      <c r="I712" s="419"/>
      <c r="J712" s="419"/>
      <c r="K712" s="419"/>
      <c r="L712" s="419"/>
      <c r="M712" s="419"/>
      <c r="N712" s="426"/>
      <c r="O712" s="426"/>
      <c r="P712" s="426"/>
      <c r="Q712" s="426"/>
      <c r="R712" s="426"/>
      <c r="S712" s="426"/>
      <c r="T712" s="426"/>
      <c r="U712" s="419"/>
      <c r="V712" s="419"/>
      <c r="W712" s="419"/>
      <c r="X712" s="427"/>
      <c r="Y712" s="427"/>
      <c r="Z712" s="427"/>
      <c r="AA712" s="427"/>
      <c r="AB712" s="427"/>
      <c r="AC712" s="427"/>
      <c r="AD712" s="427"/>
      <c r="AE712" s="427"/>
      <c r="AF712" s="427"/>
      <c r="AG712" s="427"/>
      <c r="AH712" s="427"/>
      <c r="AI712" s="428"/>
      <c r="AJ712" s="428"/>
      <c r="AK712" s="428"/>
      <c r="AL712" s="428"/>
      <c r="AM712" s="428"/>
      <c r="AN712" s="428"/>
      <c r="AO712" s="428"/>
      <c r="AP712" s="428"/>
      <c r="AQ712" s="419"/>
      <c r="AR712" s="419"/>
      <c r="AS712" s="419"/>
      <c r="AT712" s="419"/>
      <c r="AU712" s="419"/>
      <c r="AV712" s="419"/>
      <c r="AW712" s="419"/>
      <c r="AX712" s="419"/>
      <c r="AY712" s="419"/>
      <c r="AZ712" s="419"/>
      <c r="BA712" s="419"/>
      <c r="BB712" s="419"/>
      <c r="BC712" s="419"/>
      <c r="BD712" s="419"/>
      <c r="BE712" s="419"/>
      <c r="BF712" s="419"/>
      <c r="BG712" s="419"/>
      <c r="BH712" s="419"/>
      <c r="BI712" s="419"/>
      <c r="BJ712" s="419"/>
      <c r="BK712" s="419"/>
      <c r="BL712" s="419"/>
      <c r="BM712" s="419"/>
      <c r="BN712" s="419"/>
      <c r="BO712" s="419"/>
      <c r="BP712" s="419"/>
      <c r="BQ712" s="419"/>
      <c r="BR712" s="419"/>
      <c r="BS712" s="419"/>
      <c r="BT712" s="419"/>
      <c r="BU712" s="419"/>
      <c r="BV712" s="419"/>
      <c r="BW712" s="419"/>
      <c r="BX712" s="419"/>
      <c r="BY712" s="419"/>
      <c r="BZ712" s="419"/>
      <c r="CA712" s="419"/>
      <c r="CB712" s="419"/>
      <c r="CC712" s="419"/>
      <c r="CD712" s="419"/>
      <c r="CE712" s="419"/>
      <c r="CF712" s="419"/>
      <c r="CG712" s="419"/>
      <c r="CH712" s="419"/>
      <c r="CI712" s="419"/>
      <c r="CJ712" s="419"/>
      <c r="CK712" s="419"/>
      <c r="CL712" s="419"/>
      <c r="CM712" s="419"/>
      <c r="CN712" s="419"/>
      <c r="CO712" s="419"/>
      <c r="CP712" s="419"/>
      <c r="CQ712" s="419"/>
      <c r="CR712" s="419"/>
      <c r="CS712" s="419"/>
    </row>
    <row r="713" spans="1:97">
      <c r="A713" s="419"/>
      <c r="B713" s="419"/>
      <c r="C713" s="419"/>
      <c r="D713" s="419"/>
      <c r="E713" s="419"/>
      <c r="F713" s="419"/>
      <c r="G713" s="419"/>
      <c r="H713" s="419"/>
      <c r="I713" s="419"/>
      <c r="J713" s="419"/>
      <c r="K713" s="419"/>
      <c r="L713" s="419"/>
      <c r="M713" s="419"/>
      <c r="N713" s="426"/>
      <c r="O713" s="426"/>
      <c r="P713" s="426"/>
      <c r="Q713" s="426"/>
      <c r="R713" s="426"/>
      <c r="S713" s="426"/>
      <c r="T713" s="426"/>
      <c r="U713" s="419"/>
      <c r="V713" s="419"/>
      <c r="W713" s="419"/>
      <c r="X713" s="427"/>
      <c r="Y713" s="427"/>
      <c r="Z713" s="427"/>
      <c r="AA713" s="427"/>
      <c r="AB713" s="427"/>
      <c r="AC713" s="427"/>
      <c r="AD713" s="427"/>
      <c r="AE713" s="427"/>
      <c r="AF713" s="427"/>
      <c r="AG713" s="427"/>
      <c r="AH713" s="427"/>
      <c r="AI713" s="428"/>
      <c r="AJ713" s="428"/>
      <c r="AK713" s="428"/>
      <c r="AL713" s="428"/>
      <c r="AM713" s="428"/>
      <c r="AN713" s="428"/>
      <c r="AO713" s="428"/>
      <c r="AP713" s="428"/>
      <c r="AQ713" s="419"/>
      <c r="AR713" s="419"/>
      <c r="AS713" s="419"/>
      <c r="AT713" s="419"/>
      <c r="AU713" s="419"/>
      <c r="AV713" s="419"/>
      <c r="AW713" s="419"/>
      <c r="AX713" s="419"/>
      <c r="AY713" s="419"/>
      <c r="AZ713" s="419"/>
      <c r="BA713" s="419"/>
      <c r="BB713" s="419"/>
      <c r="BC713" s="419"/>
      <c r="BD713" s="419"/>
      <c r="BE713" s="419"/>
      <c r="BF713" s="419"/>
      <c r="BG713" s="419"/>
      <c r="BH713" s="419"/>
      <c r="BI713" s="419"/>
      <c r="BJ713" s="419"/>
      <c r="BK713" s="419"/>
      <c r="BL713" s="419"/>
      <c r="BM713" s="419"/>
      <c r="BN713" s="419"/>
      <c r="BO713" s="419"/>
      <c r="BP713" s="419"/>
      <c r="BQ713" s="419"/>
      <c r="BR713" s="419"/>
      <c r="BS713" s="419"/>
      <c r="BT713" s="419"/>
      <c r="BU713" s="419"/>
      <c r="BV713" s="419"/>
      <c r="BW713" s="419"/>
      <c r="BX713" s="419"/>
      <c r="BY713" s="419"/>
      <c r="BZ713" s="419"/>
      <c r="CA713" s="419"/>
      <c r="CB713" s="419"/>
      <c r="CC713" s="419"/>
      <c r="CD713" s="419"/>
      <c r="CE713" s="419"/>
      <c r="CF713" s="419"/>
      <c r="CG713" s="419"/>
      <c r="CH713" s="419"/>
      <c r="CI713" s="419"/>
      <c r="CJ713" s="419"/>
      <c r="CK713" s="419"/>
      <c r="CL713" s="419"/>
      <c r="CM713" s="419"/>
      <c r="CN713" s="419"/>
      <c r="CO713" s="419"/>
      <c r="CP713" s="419"/>
      <c r="CQ713" s="419"/>
      <c r="CR713" s="419"/>
      <c r="CS713" s="419"/>
    </row>
    <row r="714" spans="1:97">
      <c r="A714" s="419"/>
      <c r="B714" s="419"/>
      <c r="C714" s="419"/>
      <c r="D714" s="419"/>
      <c r="E714" s="419"/>
      <c r="F714" s="419"/>
      <c r="G714" s="419"/>
      <c r="H714" s="419"/>
      <c r="I714" s="419"/>
      <c r="J714" s="419"/>
      <c r="K714" s="419"/>
      <c r="L714" s="419"/>
      <c r="M714" s="419"/>
      <c r="N714" s="426"/>
      <c r="O714" s="426"/>
      <c r="P714" s="426"/>
      <c r="Q714" s="426"/>
      <c r="R714" s="426"/>
      <c r="S714" s="426"/>
      <c r="T714" s="426"/>
      <c r="U714" s="419"/>
      <c r="V714" s="419"/>
      <c r="W714" s="419"/>
      <c r="X714" s="427"/>
      <c r="Y714" s="427"/>
      <c r="Z714" s="427"/>
      <c r="AA714" s="427"/>
      <c r="AB714" s="427"/>
      <c r="AC714" s="427"/>
      <c r="AD714" s="427"/>
      <c r="AE714" s="427"/>
      <c r="AF714" s="427"/>
      <c r="AG714" s="427"/>
      <c r="AH714" s="427"/>
      <c r="AI714" s="428"/>
      <c r="AJ714" s="428"/>
      <c r="AK714" s="428"/>
      <c r="AL714" s="428"/>
      <c r="AM714" s="428"/>
      <c r="AN714" s="428"/>
      <c r="AO714" s="428"/>
      <c r="AP714" s="428"/>
      <c r="AQ714" s="419"/>
      <c r="AR714" s="419"/>
      <c r="AS714" s="419"/>
      <c r="AT714" s="419"/>
      <c r="AU714" s="419"/>
      <c r="AV714" s="419"/>
      <c r="AW714" s="419"/>
      <c r="AX714" s="419"/>
      <c r="AY714" s="419"/>
      <c r="AZ714" s="419"/>
      <c r="BA714" s="419"/>
      <c r="BB714" s="419"/>
      <c r="BC714" s="419"/>
      <c r="BD714" s="419"/>
      <c r="BE714" s="419"/>
      <c r="BF714" s="419"/>
      <c r="BG714" s="419"/>
      <c r="BH714" s="419"/>
      <c r="BI714" s="419"/>
      <c r="BJ714" s="419"/>
      <c r="BK714" s="419"/>
      <c r="BL714" s="419"/>
      <c r="BM714" s="419"/>
      <c r="BN714" s="419"/>
      <c r="BO714" s="419"/>
      <c r="BP714" s="419"/>
      <c r="BQ714" s="419"/>
      <c r="BR714" s="419"/>
      <c r="BS714" s="419"/>
      <c r="BT714" s="419"/>
      <c r="BU714" s="419"/>
      <c r="BV714" s="419"/>
      <c r="BW714" s="419"/>
      <c r="BX714" s="419"/>
      <c r="BY714" s="419"/>
      <c r="BZ714" s="419"/>
      <c r="CA714" s="419"/>
      <c r="CB714" s="419"/>
      <c r="CC714" s="419"/>
      <c r="CD714" s="419"/>
      <c r="CE714" s="419"/>
      <c r="CF714" s="419"/>
      <c r="CG714" s="419"/>
      <c r="CH714" s="419"/>
      <c r="CI714" s="419"/>
      <c r="CJ714" s="419"/>
      <c r="CK714" s="419"/>
      <c r="CL714" s="419"/>
      <c r="CM714" s="419"/>
      <c r="CN714" s="419"/>
      <c r="CO714" s="419"/>
      <c r="CP714" s="419"/>
      <c r="CQ714" s="419"/>
      <c r="CR714" s="419"/>
      <c r="CS714" s="419"/>
    </row>
    <row r="715" spans="1:97">
      <c r="A715" s="419"/>
      <c r="B715" s="419"/>
      <c r="C715" s="419"/>
      <c r="D715" s="419"/>
      <c r="E715" s="419"/>
      <c r="F715" s="419"/>
      <c r="G715" s="419"/>
      <c r="H715" s="419"/>
      <c r="I715" s="419"/>
      <c r="J715" s="419"/>
      <c r="K715" s="419"/>
      <c r="L715" s="419"/>
      <c r="M715" s="419"/>
      <c r="N715" s="426"/>
      <c r="O715" s="426"/>
      <c r="P715" s="426"/>
      <c r="Q715" s="426"/>
      <c r="R715" s="426"/>
      <c r="S715" s="426"/>
      <c r="T715" s="426"/>
      <c r="U715" s="419"/>
      <c r="V715" s="419"/>
      <c r="W715" s="419"/>
      <c r="X715" s="427"/>
      <c r="Y715" s="427"/>
      <c r="Z715" s="427"/>
      <c r="AA715" s="427"/>
      <c r="AB715" s="427"/>
      <c r="AC715" s="427"/>
      <c r="AD715" s="427"/>
      <c r="AE715" s="427"/>
      <c r="AF715" s="427"/>
      <c r="AG715" s="427"/>
      <c r="AH715" s="427"/>
      <c r="AI715" s="428"/>
      <c r="AJ715" s="428"/>
      <c r="AK715" s="428"/>
      <c r="AL715" s="428"/>
      <c r="AM715" s="428"/>
      <c r="AN715" s="428"/>
      <c r="AO715" s="428"/>
      <c r="AP715" s="428"/>
      <c r="AQ715" s="419"/>
      <c r="AR715" s="419"/>
      <c r="AS715" s="419"/>
      <c r="AT715" s="419"/>
      <c r="AU715" s="419"/>
      <c r="AV715" s="419"/>
      <c r="AW715" s="419"/>
      <c r="AX715" s="419"/>
      <c r="AY715" s="419"/>
      <c r="AZ715" s="419"/>
      <c r="BA715" s="419"/>
      <c r="BB715" s="419"/>
      <c r="BC715" s="419"/>
      <c r="BD715" s="419"/>
      <c r="BE715" s="419"/>
      <c r="BF715" s="419"/>
      <c r="BG715" s="419"/>
      <c r="BH715" s="419"/>
      <c r="BI715" s="419"/>
      <c r="BJ715" s="419"/>
      <c r="BK715" s="419"/>
      <c r="BL715" s="419"/>
      <c r="BM715" s="419"/>
      <c r="BN715" s="419"/>
      <c r="BO715" s="419"/>
      <c r="BP715" s="419"/>
      <c r="BQ715" s="419"/>
      <c r="BR715" s="419"/>
      <c r="BS715" s="419"/>
      <c r="BT715" s="419"/>
      <c r="BU715" s="419"/>
      <c r="BV715" s="419"/>
      <c r="BW715" s="419"/>
      <c r="BX715" s="419"/>
      <c r="BY715" s="419"/>
      <c r="BZ715" s="419"/>
      <c r="CA715" s="419"/>
      <c r="CB715" s="419"/>
      <c r="CC715" s="419"/>
      <c r="CD715" s="419"/>
      <c r="CE715" s="419"/>
      <c r="CF715" s="419"/>
      <c r="CG715" s="419"/>
      <c r="CH715" s="419"/>
      <c r="CI715" s="419"/>
      <c r="CJ715" s="419"/>
      <c r="CK715" s="419"/>
      <c r="CL715" s="419"/>
      <c r="CM715" s="419"/>
      <c r="CN715" s="419"/>
      <c r="CO715" s="419"/>
      <c r="CP715" s="419"/>
      <c r="CQ715" s="419"/>
      <c r="CR715" s="419"/>
      <c r="CS715" s="419"/>
    </row>
    <row r="716" spans="1:97">
      <c r="A716" s="419"/>
      <c r="B716" s="419"/>
      <c r="C716" s="419"/>
      <c r="D716" s="419"/>
      <c r="E716" s="419"/>
      <c r="F716" s="419"/>
      <c r="G716" s="419"/>
      <c r="H716" s="419"/>
      <c r="I716" s="419"/>
      <c r="J716" s="419"/>
      <c r="K716" s="419"/>
      <c r="L716" s="419"/>
      <c r="M716" s="419"/>
      <c r="N716" s="426"/>
      <c r="O716" s="426"/>
      <c r="P716" s="426"/>
      <c r="Q716" s="426"/>
      <c r="R716" s="426"/>
      <c r="S716" s="426"/>
      <c r="T716" s="426"/>
      <c r="U716" s="419"/>
      <c r="V716" s="419"/>
      <c r="W716" s="419"/>
      <c r="X716" s="427"/>
      <c r="Y716" s="427"/>
      <c r="Z716" s="427"/>
      <c r="AA716" s="427"/>
      <c r="AB716" s="427"/>
      <c r="AC716" s="427"/>
      <c r="AD716" s="427"/>
      <c r="AE716" s="427"/>
      <c r="AF716" s="427"/>
      <c r="AG716" s="427"/>
      <c r="AH716" s="427"/>
      <c r="AI716" s="428"/>
      <c r="AJ716" s="428"/>
      <c r="AK716" s="428"/>
      <c r="AL716" s="428"/>
      <c r="AM716" s="428"/>
      <c r="AN716" s="428"/>
      <c r="AO716" s="428"/>
      <c r="AP716" s="428"/>
      <c r="AQ716" s="419"/>
      <c r="AR716" s="419"/>
      <c r="AS716" s="419"/>
      <c r="AT716" s="419"/>
      <c r="AU716" s="419"/>
      <c r="AV716" s="419"/>
      <c r="AW716" s="419"/>
      <c r="AX716" s="419"/>
      <c r="AY716" s="419"/>
      <c r="AZ716" s="419"/>
      <c r="BA716" s="419"/>
      <c r="BB716" s="419"/>
      <c r="BC716" s="419"/>
      <c r="BD716" s="419"/>
      <c r="BE716" s="419"/>
      <c r="BF716" s="419"/>
      <c r="BG716" s="419"/>
      <c r="BH716" s="419"/>
      <c r="BI716" s="419"/>
      <c r="BJ716" s="419"/>
      <c r="BK716" s="419"/>
      <c r="BL716" s="419"/>
      <c r="BM716" s="419"/>
      <c r="BN716" s="419"/>
      <c r="BO716" s="419"/>
      <c r="BP716" s="419"/>
      <c r="BQ716" s="419"/>
      <c r="BR716" s="419"/>
      <c r="BS716" s="419"/>
      <c r="BT716" s="419"/>
      <c r="BU716" s="419"/>
      <c r="BV716" s="419"/>
      <c r="BW716" s="419"/>
      <c r="BX716" s="419"/>
      <c r="BY716" s="419"/>
      <c r="BZ716" s="419"/>
      <c r="CA716" s="419"/>
      <c r="CB716" s="419"/>
      <c r="CC716" s="419"/>
      <c r="CD716" s="419"/>
      <c r="CE716" s="419"/>
      <c r="CF716" s="419"/>
      <c r="CG716" s="419"/>
      <c r="CH716" s="419"/>
      <c r="CI716" s="419"/>
      <c r="CJ716" s="419"/>
      <c r="CK716" s="419"/>
      <c r="CL716" s="419"/>
      <c r="CM716" s="419"/>
      <c r="CN716" s="419"/>
      <c r="CO716" s="419"/>
      <c r="CP716" s="419"/>
      <c r="CQ716" s="419"/>
      <c r="CR716" s="419"/>
      <c r="CS716" s="419"/>
    </row>
    <row r="717" spans="1:97">
      <c r="A717" s="419"/>
      <c r="B717" s="419"/>
      <c r="C717" s="419"/>
      <c r="D717" s="419"/>
      <c r="E717" s="419"/>
      <c r="F717" s="419"/>
      <c r="G717" s="419"/>
      <c r="H717" s="419"/>
      <c r="I717" s="419"/>
      <c r="J717" s="419"/>
      <c r="K717" s="419"/>
      <c r="L717" s="419"/>
      <c r="M717" s="419"/>
      <c r="N717" s="426"/>
      <c r="O717" s="426"/>
      <c r="P717" s="426"/>
      <c r="Q717" s="426"/>
      <c r="R717" s="426"/>
      <c r="S717" s="426"/>
      <c r="T717" s="426"/>
      <c r="U717" s="419"/>
      <c r="V717" s="419"/>
      <c r="W717" s="419"/>
      <c r="X717" s="427"/>
      <c r="Y717" s="427"/>
      <c r="Z717" s="427"/>
      <c r="AA717" s="427"/>
      <c r="AB717" s="427"/>
      <c r="AC717" s="427"/>
      <c r="AD717" s="427"/>
      <c r="AE717" s="427"/>
      <c r="AF717" s="427"/>
      <c r="AG717" s="427"/>
      <c r="AH717" s="427"/>
      <c r="AI717" s="428"/>
      <c r="AJ717" s="428"/>
      <c r="AK717" s="428"/>
      <c r="AL717" s="428"/>
      <c r="AM717" s="428"/>
      <c r="AN717" s="428"/>
      <c r="AO717" s="428"/>
      <c r="AP717" s="428"/>
      <c r="AQ717" s="419"/>
      <c r="AR717" s="419"/>
      <c r="AS717" s="419"/>
      <c r="AT717" s="419"/>
      <c r="AU717" s="419"/>
      <c r="AV717" s="419"/>
      <c r="AW717" s="419"/>
      <c r="AX717" s="419"/>
      <c r="AY717" s="419"/>
      <c r="AZ717" s="419"/>
      <c r="BA717" s="419"/>
      <c r="BB717" s="419"/>
      <c r="BC717" s="419"/>
      <c r="BD717" s="419"/>
      <c r="BE717" s="419"/>
      <c r="BF717" s="419"/>
      <c r="BG717" s="419"/>
      <c r="BH717" s="419"/>
      <c r="BI717" s="419"/>
      <c r="BJ717" s="419"/>
      <c r="BK717" s="419"/>
      <c r="BL717" s="419"/>
      <c r="BM717" s="419"/>
      <c r="BN717" s="419"/>
      <c r="BO717" s="419"/>
      <c r="BP717" s="419"/>
      <c r="BQ717" s="419"/>
      <c r="BR717" s="419"/>
      <c r="BS717" s="419"/>
      <c r="BT717" s="419"/>
      <c r="BU717" s="419"/>
      <c r="BV717" s="419"/>
      <c r="BW717" s="419"/>
      <c r="BX717" s="419"/>
      <c r="BY717" s="419"/>
      <c r="BZ717" s="419"/>
      <c r="CA717" s="419"/>
      <c r="CB717" s="419"/>
      <c r="CC717" s="419"/>
      <c r="CD717" s="419"/>
      <c r="CE717" s="419"/>
      <c r="CF717" s="419"/>
      <c r="CG717" s="419"/>
      <c r="CH717" s="419"/>
      <c r="CI717" s="419"/>
      <c r="CJ717" s="419"/>
      <c r="CK717" s="419"/>
      <c r="CL717" s="419"/>
      <c r="CM717" s="419"/>
      <c r="CN717" s="419"/>
      <c r="CO717" s="419"/>
      <c r="CP717" s="419"/>
      <c r="CQ717" s="419"/>
      <c r="CR717" s="419"/>
      <c r="CS717" s="419"/>
    </row>
    <row r="718" spans="1:97">
      <c r="A718" s="419"/>
      <c r="B718" s="419"/>
      <c r="C718" s="419"/>
      <c r="D718" s="419"/>
      <c r="E718" s="419"/>
      <c r="F718" s="419"/>
      <c r="G718" s="419"/>
      <c r="H718" s="419"/>
      <c r="I718" s="419"/>
      <c r="J718" s="419"/>
      <c r="K718" s="419"/>
      <c r="L718" s="419"/>
      <c r="M718" s="419"/>
      <c r="N718" s="426"/>
      <c r="O718" s="426"/>
      <c r="P718" s="426"/>
      <c r="Q718" s="426"/>
      <c r="R718" s="426"/>
      <c r="S718" s="426"/>
      <c r="T718" s="426"/>
      <c r="U718" s="419"/>
      <c r="V718" s="419"/>
      <c r="W718" s="419"/>
      <c r="X718" s="427"/>
      <c r="Y718" s="427"/>
      <c r="Z718" s="427"/>
      <c r="AA718" s="427"/>
      <c r="AB718" s="427"/>
      <c r="AC718" s="427"/>
      <c r="AD718" s="427"/>
      <c r="AE718" s="427"/>
      <c r="AF718" s="427"/>
      <c r="AG718" s="427"/>
      <c r="AH718" s="427"/>
      <c r="AI718" s="428"/>
      <c r="AJ718" s="428"/>
      <c r="AK718" s="428"/>
      <c r="AL718" s="428"/>
      <c r="AM718" s="428"/>
      <c r="AN718" s="428"/>
      <c r="AO718" s="428"/>
      <c r="AP718" s="428"/>
      <c r="AQ718" s="419"/>
      <c r="AR718" s="419"/>
      <c r="AS718" s="419"/>
      <c r="AT718" s="419"/>
      <c r="AU718" s="419"/>
      <c r="AV718" s="419"/>
      <c r="AW718" s="419"/>
      <c r="AX718" s="419"/>
      <c r="AY718" s="419"/>
      <c r="AZ718" s="419"/>
      <c r="BA718" s="419"/>
      <c r="BB718" s="419"/>
      <c r="BC718" s="419"/>
      <c r="BD718" s="419"/>
      <c r="BE718" s="419"/>
      <c r="BF718" s="419"/>
      <c r="BG718" s="419"/>
      <c r="BH718" s="419"/>
      <c r="BI718" s="419"/>
      <c r="BJ718" s="419"/>
      <c r="BK718" s="419"/>
      <c r="BL718" s="419"/>
      <c r="BM718" s="419"/>
      <c r="BN718" s="419"/>
      <c r="BO718" s="419"/>
      <c r="BP718" s="419"/>
      <c r="BQ718" s="419"/>
      <c r="BR718" s="419"/>
      <c r="BS718" s="419"/>
      <c r="BT718" s="419"/>
      <c r="BU718" s="419"/>
      <c r="BV718" s="419"/>
      <c r="BW718" s="419"/>
      <c r="BX718" s="419"/>
      <c r="BY718" s="419"/>
      <c r="BZ718" s="419"/>
      <c r="CA718" s="419"/>
      <c r="CB718" s="419"/>
      <c r="CC718" s="419"/>
      <c r="CD718" s="419"/>
      <c r="CE718" s="419"/>
      <c r="CF718" s="419"/>
      <c r="CG718" s="419"/>
      <c r="CH718" s="419"/>
      <c r="CI718" s="419"/>
      <c r="CJ718" s="419"/>
      <c r="CK718" s="419"/>
      <c r="CL718" s="419"/>
      <c r="CM718" s="419"/>
      <c r="CN718" s="419"/>
      <c r="CO718" s="419"/>
      <c r="CP718" s="419"/>
      <c r="CQ718" s="419"/>
      <c r="CR718" s="419"/>
      <c r="CS718" s="419"/>
    </row>
    <row r="719" spans="1:97">
      <c r="A719" s="419"/>
      <c r="B719" s="419"/>
      <c r="C719" s="419"/>
      <c r="D719" s="419"/>
      <c r="E719" s="419"/>
      <c r="F719" s="419"/>
      <c r="G719" s="419"/>
      <c r="H719" s="419"/>
      <c r="I719" s="419"/>
      <c r="J719" s="419"/>
      <c r="K719" s="419"/>
      <c r="L719" s="419"/>
      <c r="M719" s="419"/>
      <c r="N719" s="426"/>
      <c r="O719" s="426"/>
      <c r="P719" s="426"/>
      <c r="Q719" s="426"/>
      <c r="R719" s="426"/>
      <c r="S719" s="426"/>
      <c r="T719" s="426"/>
      <c r="U719" s="419"/>
      <c r="V719" s="419"/>
      <c r="W719" s="419"/>
      <c r="X719" s="427"/>
      <c r="Y719" s="427"/>
      <c r="Z719" s="427"/>
      <c r="AA719" s="427"/>
      <c r="AB719" s="427"/>
      <c r="AC719" s="427"/>
      <c r="AD719" s="427"/>
      <c r="AE719" s="427"/>
      <c r="AF719" s="427"/>
      <c r="AG719" s="427"/>
      <c r="AH719" s="427"/>
      <c r="AI719" s="428"/>
      <c r="AJ719" s="428"/>
      <c r="AK719" s="428"/>
      <c r="AL719" s="428"/>
      <c r="AM719" s="428"/>
      <c r="AN719" s="428"/>
      <c r="AO719" s="428"/>
      <c r="AP719" s="428"/>
      <c r="AQ719" s="419"/>
      <c r="AR719" s="419"/>
      <c r="AS719" s="419"/>
      <c r="AT719" s="419"/>
      <c r="AU719" s="419"/>
      <c r="AV719" s="419"/>
      <c r="AW719" s="419"/>
      <c r="AX719" s="419"/>
      <c r="AY719" s="419"/>
      <c r="AZ719" s="419"/>
      <c r="BA719" s="419"/>
      <c r="BB719" s="419"/>
      <c r="BC719" s="419"/>
      <c r="BD719" s="419"/>
      <c r="BE719" s="419"/>
      <c r="BF719" s="419"/>
      <c r="BG719" s="419"/>
      <c r="BH719" s="419"/>
      <c r="BI719" s="419"/>
      <c r="BJ719" s="419"/>
      <c r="BK719" s="419"/>
      <c r="BL719" s="419"/>
      <c r="BM719" s="419"/>
      <c r="BN719" s="419"/>
      <c r="BO719" s="419"/>
      <c r="BP719" s="419"/>
      <c r="BQ719" s="419"/>
      <c r="BR719" s="419"/>
      <c r="BS719" s="419"/>
      <c r="BT719" s="419"/>
      <c r="BU719" s="419"/>
      <c r="BV719" s="419"/>
      <c r="BW719" s="419"/>
      <c r="BX719" s="419"/>
      <c r="BY719" s="419"/>
      <c r="BZ719" s="419"/>
      <c r="CA719" s="419"/>
      <c r="CB719" s="419"/>
      <c r="CC719" s="419"/>
      <c r="CD719" s="419"/>
      <c r="CE719" s="419"/>
      <c r="CF719" s="419"/>
      <c r="CG719" s="419"/>
      <c r="CH719" s="419"/>
      <c r="CI719" s="419"/>
      <c r="CJ719" s="419"/>
      <c r="CK719" s="419"/>
      <c r="CL719" s="419"/>
      <c r="CM719" s="419"/>
      <c r="CN719" s="419"/>
      <c r="CO719" s="419"/>
      <c r="CP719" s="419"/>
      <c r="CQ719" s="419"/>
      <c r="CR719" s="419"/>
      <c r="CS719" s="419"/>
    </row>
    <row r="720" spans="1:97">
      <c r="A720" s="419"/>
      <c r="B720" s="419"/>
      <c r="C720" s="419"/>
      <c r="D720" s="419"/>
      <c r="E720" s="419"/>
      <c r="F720" s="419"/>
      <c r="G720" s="419"/>
      <c r="H720" s="419"/>
      <c r="I720" s="419"/>
      <c r="J720" s="419"/>
      <c r="K720" s="419"/>
      <c r="L720" s="419"/>
      <c r="M720" s="419"/>
      <c r="N720" s="426"/>
      <c r="O720" s="426"/>
      <c r="P720" s="426"/>
      <c r="Q720" s="426"/>
      <c r="R720" s="426"/>
      <c r="S720" s="426"/>
      <c r="T720" s="426"/>
      <c r="U720" s="419"/>
      <c r="V720" s="419"/>
      <c r="W720" s="419"/>
      <c r="X720" s="427"/>
      <c r="Y720" s="427"/>
      <c r="Z720" s="427"/>
      <c r="AA720" s="427"/>
      <c r="AB720" s="427"/>
      <c r="AC720" s="427"/>
      <c r="AD720" s="427"/>
      <c r="AE720" s="427"/>
      <c r="AF720" s="427"/>
      <c r="AG720" s="427"/>
      <c r="AH720" s="427"/>
      <c r="AI720" s="428"/>
      <c r="AJ720" s="428"/>
      <c r="AK720" s="428"/>
      <c r="AL720" s="428"/>
      <c r="AM720" s="428"/>
      <c r="AN720" s="428"/>
      <c r="AO720" s="428"/>
      <c r="AP720" s="428"/>
      <c r="AQ720" s="419"/>
      <c r="AR720" s="419"/>
      <c r="AS720" s="419"/>
      <c r="AT720" s="419"/>
      <c r="AU720" s="419"/>
      <c r="AV720" s="419"/>
      <c r="AW720" s="419"/>
      <c r="AX720" s="419"/>
      <c r="AY720" s="419"/>
      <c r="AZ720" s="419"/>
      <c r="BA720" s="419"/>
      <c r="BB720" s="419"/>
      <c r="BC720" s="419"/>
      <c r="BD720" s="419"/>
      <c r="BE720" s="419"/>
      <c r="BF720" s="419"/>
      <c r="BG720" s="419"/>
      <c r="BH720" s="419"/>
      <c r="BI720" s="419"/>
      <c r="BJ720" s="419"/>
      <c r="BK720" s="419"/>
      <c r="BL720" s="419"/>
      <c r="BM720" s="419"/>
      <c r="BN720" s="419"/>
      <c r="BO720" s="419"/>
      <c r="BP720" s="419"/>
      <c r="BQ720" s="419"/>
      <c r="BR720" s="419"/>
      <c r="BS720" s="419"/>
      <c r="BT720" s="419"/>
      <c r="BU720" s="419"/>
      <c r="BV720" s="419"/>
      <c r="BW720" s="419"/>
      <c r="BX720" s="419"/>
      <c r="BY720" s="419"/>
      <c r="BZ720" s="419"/>
      <c r="CA720" s="419"/>
      <c r="CB720" s="419"/>
      <c r="CC720" s="419"/>
      <c r="CD720" s="419"/>
      <c r="CE720" s="419"/>
      <c r="CF720" s="419"/>
      <c r="CG720" s="419"/>
      <c r="CH720" s="419"/>
      <c r="CI720" s="419"/>
      <c r="CJ720" s="419"/>
      <c r="CK720" s="419"/>
      <c r="CL720" s="419"/>
      <c r="CM720" s="419"/>
      <c r="CN720" s="419"/>
      <c r="CO720" s="419"/>
      <c r="CP720" s="419"/>
      <c r="CQ720" s="419"/>
      <c r="CR720" s="419"/>
      <c r="CS720" s="419"/>
    </row>
    <row r="721" spans="1:97">
      <c r="A721" s="419"/>
      <c r="B721" s="419"/>
      <c r="C721" s="419"/>
      <c r="D721" s="419"/>
      <c r="E721" s="419"/>
      <c r="F721" s="419"/>
      <c r="G721" s="419"/>
      <c r="H721" s="419"/>
      <c r="I721" s="419"/>
      <c r="J721" s="419"/>
      <c r="K721" s="419"/>
      <c r="L721" s="419"/>
      <c r="M721" s="419"/>
      <c r="N721" s="426"/>
      <c r="O721" s="426"/>
      <c r="P721" s="426"/>
      <c r="Q721" s="426"/>
      <c r="R721" s="426"/>
      <c r="S721" s="426"/>
      <c r="T721" s="426"/>
      <c r="U721" s="419"/>
      <c r="V721" s="419"/>
      <c r="W721" s="419"/>
      <c r="X721" s="427"/>
      <c r="Y721" s="427"/>
      <c r="Z721" s="427"/>
      <c r="AA721" s="427"/>
      <c r="AB721" s="427"/>
      <c r="AC721" s="427"/>
      <c r="AD721" s="427"/>
      <c r="AE721" s="427"/>
      <c r="AF721" s="427"/>
      <c r="AG721" s="427"/>
      <c r="AH721" s="427"/>
      <c r="AI721" s="428"/>
      <c r="AJ721" s="428"/>
      <c r="AK721" s="428"/>
      <c r="AL721" s="428"/>
      <c r="AM721" s="428"/>
      <c r="AN721" s="428"/>
      <c r="AO721" s="428"/>
      <c r="AP721" s="428"/>
      <c r="AQ721" s="419"/>
      <c r="AR721" s="419"/>
      <c r="AS721" s="419"/>
      <c r="AT721" s="419"/>
      <c r="AU721" s="419"/>
      <c r="AV721" s="419"/>
      <c r="AW721" s="419"/>
      <c r="AX721" s="419"/>
      <c r="AY721" s="419"/>
      <c r="AZ721" s="419"/>
      <c r="BA721" s="419"/>
      <c r="BB721" s="419"/>
      <c r="BC721" s="419"/>
      <c r="BD721" s="419"/>
      <c r="BE721" s="419"/>
      <c r="BF721" s="419"/>
      <c r="BG721" s="419"/>
      <c r="BH721" s="419"/>
      <c r="BI721" s="419"/>
      <c r="BJ721" s="419"/>
      <c r="BK721" s="419"/>
      <c r="BL721" s="419"/>
      <c r="BM721" s="419"/>
      <c r="BN721" s="419"/>
      <c r="BO721" s="419"/>
      <c r="BP721" s="419"/>
      <c r="BQ721" s="419"/>
      <c r="BR721" s="419"/>
      <c r="BS721" s="419"/>
      <c r="BT721" s="419"/>
      <c r="BU721" s="419"/>
      <c r="BV721" s="419"/>
      <c r="BW721" s="419"/>
      <c r="BX721" s="419"/>
      <c r="BY721" s="419"/>
      <c r="BZ721" s="419"/>
      <c r="CA721" s="419"/>
      <c r="CB721" s="419"/>
      <c r="CC721" s="419"/>
      <c r="CD721" s="419"/>
      <c r="CE721" s="419"/>
      <c r="CF721" s="419"/>
      <c r="CG721" s="419"/>
      <c r="CH721" s="419"/>
      <c r="CI721" s="419"/>
      <c r="CJ721" s="419"/>
      <c r="CK721" s="419"/>
      <c r="CL721" s="419"/>
      <c r="CM721" s="419"/>
      <c r="CN721" s="419"/>
      <c r="CO721" s="419"/>
      <c r="CP721" s="419"/>
      <c r="CQ721" s="419"/>
      <c r="CR721" s="419"/>
      <c r="CS721" s="419"/>
    </row>
    <row r="722" spans="1:97">
      <c r="A722" s="419"/>
      <c r="B722" s="419"/>
      <c r="C722" s="419"/>
      <c r="D722" s="419"/>
      <c r="E722" s="419"/>
      <c r="F722" s="419"/>
      <c r="G722" s="419"/>
      <c r="H722" s="419"/>
      <c r="I722" s="419"/>
      <c r="J722" s="419"/>
      <c r="K722" s="419"/>
      <c r="L722" s="419"/>
      <c r="M722" s="419"/>
      <c r="N722" s="426"/>
      <c r="O722" s="426"/>
      <c r="P722" s="426"/>
      <c r="Q722" s="426"/>
      <c r="R722" s="426"/>
      <c r="S722" s="426"/>
      <c r="T722" s="426"/>
      <c r="U722" s="419"/>
      <c r="V722" s="419"/>
      <c r="W722" s="419"/>
      <c r="X722" s="427"/>
      <c r="Y722" s="427"/>
      <c r="Z722" s="427"/>
      <c r="AA722" s="427"/>
      <c r="AB722" s="427"/>
      <c r="AC722" s="427"/>
      <c r="AD722" s="427"/>
      <c r="AE722" s="427"/>
      <c r="AF722" s="427"/>
      <c r="AG722" s="427"/>
      <c r="AH722" s="427"/>
      <c r="AI722" s="428"/>
      <c r="AJ722" s="428"/>
      <c r="AK722" s="428"/>
      <c r="AL722" s="428"/>
      <c r="AM722" s="428"/>
      <c r="AN722" s="428"/>
      <c r="AO722" s="428"/>
      <c r="AP722" s="428"/>
      <c r="AQ722" s="419"/>
      <c r="AR722" s="419"/>
      <c r="AS722" s="419"/>
      <c r="AT722" s="419"/>
      <c r="AU722" s="419"/>
      <c r="AV722" s="419"/>
      <c r="AW722" s="419"/>
      <c r="AX722" s="419"/>
      <c r="AY722" s="419"/>
      <c r="AZ722" s="419"/>
      <c r="BA722" s="419"/>
      <c r="BB722" s="419"/>
      <c r="BC722" s="419"/>
      <c r="BD722" s="419"/>
      <c r="BE722" s="419"/>
      <c r="BF722" s="419"/>
      <c r="BG722" s="419"/>
      <c r="BH722" s="419"/>
      <c r="BI722" s="419"/>
      <c r="BJ722" s="419"/>
      <c r="BK722" s="419"/>
      <c r="BL722" s="419"/>
      <c r="BM722" s="419"/>
      <c r="BN722" s="419"/>
      <c r="BO722" s="419"/>
      <c r="BP722" s="419"/>
      <c r="BQ722" s="419"/>
      <c r="BR722" s="419"/>
      <c r="BS722" s="419"/>
      <c r="BT722" s="419"/>
      <c r="BU722" s="419"/>
      <c r="BV722" s="419"/>
      <c r="BW722" s="419"/>
      <c r="BX722" s="419"/>
      <c r="BY722" s="419"/>
      <c r="BZ722" s="419"/>
      <c r="CA722" s="419"/>
      <c r="CB722" s="419"/>
      <c r="CC722" s="419"/>
      <c r="CD722" s="419"/>
      <c r="CE722" s="419"/>
      <c r="CF722" s="419"/>
      <c r="CG722" s="419"/>
      <c r="CH722" s="419"/>
      <c r="CI722" s="419"/>
      <c r="CJ722" s="419"/>
      <c r="CK722" s="419"/>
      <c r="CL722" s="419"/>
      <c r="CM722" s="419"/>
      <c r="CN722" s="419"/>
      <c r="CO722" s="419"/>
      <c r="CP722" s="419"/>
      <c r="CQ722" s="419"/>
      <c r="CR722" s="419"/>
      <c r="CS722" s="419"/>
    </row>
    <row r="723" spans="1:97">
      <c r="A723" s="419"/>
      <c r="B723" s="419"/>
      <c r="C723" s="419"/>
      <c r="D723" s="419"/>
      <c r="E723" s="419"/>
      <c r="F723" s="419"/>
      <c r="G723" s="419"/>
      <c r="H723" s="419"/>
      <c r="I723" s="419"/>
      <c r="J723" s="419"/>
      <c r="K723" s="419"/>
      <c r="L723" s="419"/>
      <c r="M723" s="419"/>
      <c r="N723" s="426"/>
      <c r="O723" s="426"/>
      <c r="P723" s="426"/>
      <c r="Q723" s="426"/>
      <c r="R723" s="426"/>
      <c r="S723" s="426"/>
      <c r="T723" s="426"/>
      <c r="U723" s="419"/>
      <c r="V723" s="419"/>
      <c r="W723" s="419"/>
      <c r="X723" s="427"/>
      <c r="Y723" s="427"/>
      <c r="Z723" s="427"/>
      <c r="AA723" s="427"/>
      <c r="AB723" s="427"/>
      <c r="AC723" s="427"/>
      <c r="AD723" s="427"/>
      <c r="AE723" s="427"/>
      <c r="AF723" s="427"/>
      <c r="AG723" s="427"/>
      <c r="AH723" s="427"/>
      <c r="AI723" s="428"/>
      <c r="AJ723" s="428"/>
      <c r="AK723" s="428"/>
      <c r="AL723" s="428"/>
      <c r="AM723" s="428"/>
      <c r="AN723" s="428"/>
      <c r="AO723" s="428"/>
      <c r="AP723" s="428"/>
      <c r="AQ723" s="419"/>
      <c r="AR723" s="419"/>
      <c r="AS723" s="419"/>
      <c r="AT723" s="419"/>
      <c r="AU723" s="419"/>
      <c r="AV723" s="419"/>
      <c r="AW723" s="419"/>
      <c r="AX723" s="419"/>
      <c r="AY723" s="419"/>
      <c r="AZ723" s="419"/>
      <c r="BA723" s="419"/>
      <c r="BB723" s="419"/>
      <c r="BC723" s="419"/>
      <c r="BD723" s="419"/>
      <c r="BE723" s="419"/>
      <c r="BF723" s="419"/>
      <c r="BG723" s="419"/>
      <c r="BH723" s="419"/>
      <c r="BI723" s="419"/>
      <c r="BJ723" s="419"/>
      <c r="BK723" s="419"/>
      <c r="BL723" s="419"/>
      <c r="BM723" s="419"/>
      <c r="BN723" s="419"/>
      <c r="BO723" s="419"/>
      <c r="BP723" s="419"/>
      <c r="BQ723" s="419"/>
      <c r="BR723" s="419"/>
      <c r="BS723" s="419"/>
      <c r="BT723" s="419"/>
      <c r="BU723" s="419"/>
      <c r="BV723" s="419"/>
      <c r="BW723" s="419"/>
      <c r="BX723" s="419"/>
      <c r="BY723" s="419"/>
      <c r="BZ723" s="419"/>
      <c r="CA723" s="419"/>
      <c r="CB723" s="419"/>
      <c r="CC723" s="419"/>
      <c r="CD723" s="419"/>
      <c r="CE723" s="419"/>
      <c r="CF723" s="419"/>
      <c r="CG723" s="419"/>
      <c r="CH723" s="419"/>
      <c r="CI723" s="419"/>
      <c r="CJ723" s="419"/>
      <c r="CK723" s="419"/>
      <c r="CL723" s="419"/>
      <c r="CM723" s="419"/>
      <c r="CN723" s="419"/>
      <c r="CO723" s="419"/>
      <c r="CP723" s="419"/>
      <c r="CQ723" s="419"/>
      <c r="CR723" s="419"/>
      <c r="CS723" s="419"/>
    </row>
    <row r="724" spans="1:97">
      <c r="A724" s="419"/>
      <c r="B724" s="419"/>
      <c r="C724" s="419"/>
      <c r="D724" s="419"/>
      <c r="E724" s="419"/>
      <c r="F724" s="419"/>
      <c r="G724" s="419"/>
      <c r="H724" s="419"/>
      <c r="I724" s="419"/>
      <c r="J724" s="419"/>
      <c r="K724" s="419"/>
      <c r="L724" s="419"/>
      <c r="M724" s="419"/>
      <c r="N724" s="426"/>
      <c r="O724" s="426"/>
      <c r="P724" s="426"/>
      <c r="Q724" s="426"/>
      <c r="R724" s="426"/>
      <c r="S724" s="426"/>
      <c r="T724" s="426"/>
      <c r="U724" s="419"/>
      <c r="V724" s="419"/>
      <c r="W724" s="419"/>
      <c r="X724" s="427"/>
      <c r="Y724" s="427"/>
      <c r="Z724" s="427"/>
      <c r="AA724" s="427"/>
      <c r="AB724" s="427"/>
      <c r="AC724" s="427"/>
      <c r="AD724" s="427"/>
      <c r="AE724" s="427"/>
      <c r="AF724" s="427"/>
      <c r="AG724" s="427"/>
      <c r="AH724" s="427"/>
      <c r="AI724" s="428"/>
      <c r="AJ724" s="428"/>
      <c r="AK724" s="428"/>
      <c r="AL724" s="428"/>
      <c r="AM724" s="428"/>
      <c r="AN724" s="428"/>
      <c r="AO724" s="428"/>
      <c r="AP724" s="428"/>
      <c r="AQ724" s="419"/>
      <c r="AR724" s="419"/>
      <c r="AS724" s="419"/>
      <c r="AT724" s="419"/>
      <c r="AU724" s="419"/>
      <c r="AV724" s="419"/>
      <c r="AW724" s="419"/>
      <c r="AX724" s="419"/>
      <c r="AY724" s="419"/>
      <c r="AZ724" s="419"/>
      <c r="BA724" s="419"/>
      <c r="BB724" s="419"/>
      <c r="BC724" s="419"/>
      <c r="BD724" s="419"/>
      <c r="BE724" s="419"/>
      <c r="BF724" s="419"/>
      <c r="BG724" s="419"/>
      <c r="BH724" s="419"/>
      <c r="BI724" s="419"/>
      <c r="BJ724" s="419"/>
      <c r="BK724" s="419"/>
      <c r="BL724" s="419"/>
      <c r="BM724" s="419"/>
      <c r="BN724" s="419"/>
      <c r="BO724" s="419"/>
      <c r="BP724" s="419"/>
      <c r="BQ724" s="419"/>
      <c r="BR724" s="419"/>
      <c r="BS724" s="419"/>
      <c r="BT724" s="419"/>
      <c r="BU724" s="419"/>
      <c r="BV724" s="419"/>
      <c r="BW724" s="419"/>
      <c r="BX724" s="419"/>
      <c r="BY724" s="419"/>
      <c r="BZ724" s="419"/>
      <c r="CA724" s="419"/>
      <c r="CB724" s="419"/>
      <c r="CC724" s="419"/>
      <c r="CD724" s="419"/>
      <c r="CE724" s="419"/>
      <c r="CF724" s="419"/>
      <c r="CG724" s="419"/>
      <c r="CH724" s="419"/>
      <c r="CI724" s="419"/>
      <c r="CJ724" s="419"/>
      <c r="CK724" s="419"/>
      <c r="CL724" s="419"/>
      <c r="CM724" s="419"/>
      <c r="CN724" s="419"/>
      <c r="CO724" s="419"/>
      <c r="CP724" s="419"/>
      <c r="CQ724" s="419"/>
      <c r="CR724" s="419"/>
      <c r="CS724" s="419"/>
    </row>
    <row r="725" spans="1:97">
      <c r="A725" s="419"/>
      <c r="B725" s="419"/>
      <c r="C725" s="419"/>
      <c r="D725" s="419"/>
      <c r="E725" s="419"/>
      <c r="F725" s="419"/>
      <c r="G725" s="419"/>
      <c r="H725" s="419"/>
      <c r="I725" s="419"/>
      <c r="J725" s="419"/>
      <c r="K725" s="419"/>
      <c r="L725" s="419"/>
      <c r="M725" s="419"/>
      <c r="N725" s="426"/>
      <c r="O725" s="426"/>
      <c r="P725" s="426"/>
      <c r="Q725" s="426"/>
      <c r="R725" s="426"/>
      <c r="S725" s="426"/>
      <c r="T725" s="426"/>
      <c r="U725" s="419"/>
      <c r="V725" s="419"/>
      <c r="W725" s="419"/>
      <c r="X725" s="427"/>
      <c r="Y725" s="427"/>
      <c r="Z725" s="427"/>
      <c r="AA725" s="427"/>
      <c r="AB725" s="427"/>
      <c r="AC725" s="427"/>
      <c r="AD725" s="427"/>
      <c r="AE725" s="427"/>
      <c r="AF725" s="427"/>
      <c r="AG725" s="427"/>
      <c r="AH725" s="427"/>
      <c r="AI725" s="428"/>
      <c r="AJ725" s="428"/>
      <c r="AK725" s="428"/>
      <c r="AL725" s="428"/>
      <c r="AM725" s="428"/>
      <c r="AN725" s="428"/>
      <c r="AO725" s="428"/>
      <c r="AP725" s="428"/>
      <c r="AQ725" s="419"/>
      <c r="AR725" s="419"/>
      <c r="AS725" s="419"/>
      <c r="AT725" s="419"/>
      <c r="AU725" s="419"/>
      <c r="AV725" s="419"/>
      <c r="AW725" s="419"/>
      <c r="AX725" s="419"/>
      <c r="AY725" s="419"/>
      <c r="AZ725" s="419"/>
      <c r="BA725" s="419"/>
      <c r="BB725" s="419"/>
      <c r="BC725" s="419"/>
      <c r="BD725" s="419"/>
      <c r="BE725" s="419"/>
      <c r="BF725" s="419"/>
      <c r="BG725" s="419"/>
      <c r="BH725" s="419"/>
      <c r="BI725" s="419"/>
      <c r="BJ725" s="419"/>
      <c r="BK725" s="419"/>
      <c r="BL725" s="419"/>
      <c r="BM725" s="419"/>
      <c r="BN725" s="419"/>
      <c r="BO725" s="419"/>
      <c r="BP725" s="419"/>
      <c r="BQ725" s="419"/>
      <c r="BR725" s="419"/>
      <c r="BS725" s="419"/>
      <c r="BT725" s="419"/>
      <c r="BU725" s="419"/>
      <c r="BV725" s="419"/>
      <c r="BW725" s="419"/>
      <c r="BX725" s="419"/>
      <c r="BY725" s="419"/>
      <c r="BZ725" s="419"/>
      <c r="CA725" s="419"/>
      <c r="CB725" s="419"/>
      <c r="CC725" s="419"/>
      <c r="CD725" s="419"/>
      <c r="CE725" s="419"/>
      <c r="CF725" s="419"/>
      <c r="CG725" s="419"/>
      <c r="CH725" s="419"/>
      <c r="CI725" s="419"/>
      <c r="CJ725" s="419"/>
      <c r="CK725" s="419"/>
      <c r="CL725" s="419"/>
      <c r="CM725" s="419"/>
      <c r="CN725" s="419"/>
      <c r="CO725" s="419"/>
      <c r="CP725" s="419"/>
      <c r="CQ725" s="419"/>
      <c r="CR725" s="419"/>
      <c r="CS725" s="419"/>
    </row>
    <row r="726" spans="1:97">
      <c r="A726" s="419"/>
      <c r="B726" s="419"/>
      <c r="C726" s="419"/>
      <c r="D726" s="419"/>
      <c r="E726" s="419"/>
      <c r="F726" s="419"/>
      <c r="G726" s="419"/>
      <c r="H726" s="419"/>
      <c r="I726" s="419"/>
      <c r="J726" s="419"/>
      <c r="K726" s="419"/>
      <c r="L726" s="419"/>
      <c r="M726" s="419"/>
      <c r="N726" s="426"/>
      <c r="O726" s="426"/>
      <c r="P726" s="426"/>
      <c r="Q726" s="426"/>
      <c r="R726" s="426"/>
      <c r="S726" s="426"/>
      <c r="T726" s="426"/>
      <c r="U726" s="419"/>
      <c r="V726" s="419"/>
      <c r="W726" s="419"/>
      <c r="X726" s="427"/>
      <c r="Y726" s="427"/>
      <c r="Z726" s="427"/>
      <c r="AA726" s="427"/>
      <c r="AB726" s="427"/>
      <c r="AC726" s="427"/>
      <c r="AD726" s="427"/>
      <c r="AE726" s="427"/>
      <c r="AF726" s="427"/>
      <c r="AG726" s="427"/>
      <c r="AH726" s="427"/>
      <c r="AI726" s="428"/>
      <c r="AJ726" s="428"/>
      <c r="AK726" s="428"/>
      <c r="AL726" s="428"/>
      <c r="AM726" s="428"/>
      <c r="AN726" s="428"/>
      <c r="AO726" s="428"/>
      <c r="AP726" s="428"/>
      <c r="AQ726" s="419"/>
      <c r="AR726" s="419"/>
      <c r="AS726" s="419"/>
      <c r="AT726" s="419"/>
      <c r="AU726" s="419"/>
      <c r="AV726" s="419"/>
      <c r="AW726" s="419"/>
      <c r="AX726" s="419"/>
      <c r="AY726" s="419"/>
      <c r="AZ726" s="419"/>
      <c r="BA726" s="419"/>
      <c r="BB726" s="419"/>
      <c r="BC726" s="419"/>
      <c r="BD726" s="419"/>
      <c r="BE726" s="419"/>
      <c r="BF726" s="419"/>
      <c r="BG726" s="419"/>
      <c r="BH726" s="419"/>
      <c r="BI726" s="419"/>
      <c r="BJ726" s="419"/>
      <c r="BK726" s="419"/>
      <c r="BL726" s="419"/>
      <c r="BM726" s="419"/>
      <c r="BN726" s="419"/>
      <c r="BO726" s="419"/>
      <c r="BP726" s="419"/>
      <c r="BQ726" s="419"/>
      <c r="BR726" s="419"/>
      <c r="BS726" s="419"/>
      <c r="BT726" s="419"/>
      <c r="BU726" s="419"/>
      <c r="BV726" s="419"/>
      <c r="BW726" s="419"/>
      <c r="BX726" s="419"/>
      <c r="BY726" s="419"/>
      <c r="BZ726" s="419"/>
      <c r="CA726" s="419"/>
      <c r="CB726" s="419"/>
      <c r="CC726" s="419"/>
      <c r="CD726" s="419"/>
      <c r="CE726" s="419"/>
      <c r="CF726" s="419"/>
      <c r="CG726" s="419"/>
      <c r="CH726" s="419"/>
      <c r="CI726" s="419"/>
      <c r="CJ726" s="419"/>
      <c r="CK726" s="419"/>
      <c r="CL726" s="419"/>
      <c r="CM726" s="419"/>
      <c r="CN726" s="419"/>
      <c r="CO726" s="419"/>
      <c r="CP726" s="419"/>
      <c r="CQ726" s="419"/>
      <c r="CR726" s="419"/>
      <c r="CS726" s="419"/>
    </row>
    <row r="727" spans="1:97">
      <c r="A727" s="419"/>
      <c r="B727" s="419"/>
      <c r="C727" s="419"/>
      <c r="D727" s="419"/>
      <c r="E727" s="419"/>
      <c r="F727" s="419"/>
      <c r="G727" s="419"/>
      <c r="H727" s="419"/>
      <c r="I727" s="419"/>
      <c r="J727" s="419"/>
      <c r="K727" s="419"/>
      <c r="L727" s="419"/>
      <c r="M727" s="419"/>
      <c r="N727" s="426"/>
      <c r="O727" s="426"/>
      <c r="P727" s="426"/>
      <c r="Q727" s="426"/>
      <c r="R727" s="426"/>
      <c r="S727" s="426"/>
      <c r="T727" s="426"/>
      <c r="U727" s="419"/>
      <c r="V727" s="419"/>
      <c r="W727" s="419"/>
      <c r="X727" s="427"/>
      <c r="Y727" s="427"/>
      <c r="Z727" s="427"/>
      <c r="AA727" s="427"/>
      <c r="AB727" s="427"/>
      <c r="AC727" s="427"/>
      <c r="AD727" s="427"/>
      <c r="AE727" s="427"/>
      <c r="AF727" s="427"/>
      <c r="AG727" s="427"/>
      <c r="AH727" s="427"/>
      <c r="AI727" s="428"/>
      <c r="AJ727" s="428"/>
      <c r="AK727" s="428"/>
      <c r="AL727" s="428"/>
      <c r="AM727" s="428"/>
      <c r="AN727" s="428"/>
      <c r="AO727" s="428"/>
      <c r="AP727" s="428"/>
      <c r="AQ727" s="419"/>
      <c r="AR727" s="419"/>
      <c r="AS727" s="419"/>
      <c r="AT727" s="419"/>
      <c r="AU727" s="419"/>
      <c r="AV727" s="419"/>
      <c r="AW727" s="419"/>
      <c r="AX727" s="419"/>
      <c r="AY727" s="419"/>
      <c r="AZ727" s="419"/>
      <c r="BA727" s="419"/>
      <c r="BB727" s="419"/>
      <c r="BC727" s="419"/>
      <c r="BD727" s="419"/>
      <c r="BE727" s="419"/>
      <c r="BF727" s="419"/>
      <c r="BG727" s="419"/>
      <c r="BH727" s="419"/>
      <c r="BI727" s="419"/>
      <c r="BJ727" s="419"/>
      <c r="BK727" s="419"/>
      <c r="BL727" s="419"/>
      <c r="BM727" s="419"/>
      <c r="BN727" s="419"/>
      <c r="BO727" s="419"/>
      <c r="BP727" s="419"/>
      <c r="BQ727" s="419"/>
      <c r="BR727" s="419"/>
      <c r="BS727" s="419"/>
      <c r="BT727" s="419"/>
      <c r="BU727" s="419"/>
      <c r="BV727" s="419"/>
      <c r="BW727" s="419"/>
      <c r="BX727" s="419"/>
      <c r="BY727" s="419"/>
      <c r="BZ727" s="419"/>
      <c r="CA727" s="419"/>
      <c r="CB727" s="419"/>
      <c r="CC727" s="419"/>
      <c r="CD727" s="419"/>
      <c r="CE727" s="419"/>
      <c r="CF727" s="419"/>
      <c r="CG727" s="419"/>
      <c r="CH727" s="419"/>
      <c r="CI727" s="419"/>
      <c r="CJ727" s="419"/>
      <c r="CK727" s="419"/>
      <c r="CL727" s="419"/>
      <c r="CM727" s="419"/>
      <c r="CN727" s="419"/>
      <c r="CO727" s="419"/>
      <c r="CP727" s="419"/>
      <c r="CQ727" s="419"/>
      <c r="CR727" s="419"/>
      <c r="CS727" s="419"/>
    </row>
    <row r="728" spans="1:97">
      <c r="A728" s="419"/>
      <c r="B728" s="419"/>
      <c r="C728" s="419"/>
      <c r="D728" s="419"/>
      <c r="E728" s="419"/>
      <c r="F728" s="419"/>
      <c r="G728" s="419"/>
      <c r="H728" s="419"/>
      <c r="I728" s="419"/>
      <c r="J728" s="419"/>
      <c r="K728" s="419"/>
      <c r="L728" s="419"/>
      <c r="M728" s="419"/>
      <c r="N728" s="426"/>
      <c r="O728" s="426"/>
      <c r="P728" s="426"/>
      <c r="Q728" s="426"/>
      <c r="R728" s="426"/>
      <c r="S728" s="426"/>
      <c r="T728" s="426"/>
      <c r="U728" s="419"/>
      <c r="V728" s="419"/>
      <c r="W728" s="419"/>
      <c r="X728" s="427"/>
      <c r="Y728" s="427"/>
      <c r="Z728" s="427"/>
      <c r="AA728" s="427"/>
      <c r="AB728" s="427"/>
      <c r="AC728" s="427"/>
      <c r="AD728" s="427"/>
      <c r="AE728" s="427"/>
      <c r="AF728" s="427"/>
      <c r="AG728" s="427"/>
      <c r="AH728" s="427"/>
      <c r="AI728" s="428"/>
      <c r="AJ728" s="428"/>
      <c r="AK728" s="428"/>
      <c r="AL728" s="428"/>
      <c r="AM728" s="428"/>
      <c r="AN728" s="428"/>
      <c r="AO728" s="428"/>
      <c r="AP728" s="428"/>
      <c r="AQ728" s="419"/>
      <c r="AR728" s="419"/>
      <c r="AS728" s="419"/>
      <c r="AT728" s="419"/>
      <c r="AU728" s="419"/>
      <c r="AV728" s="419"/>
      <c r="AW728" s="419"/>
      <c r="AX728" s="419"/>
      <c r="AY728" s="419"/>
      <c r="AZ728" s="419"/>
      <c r="BA728" s="419"/>
      <c r="BB728" s="419"/>
      <c r="BC728" s="419"/>
      <c r="BD728" s="419"/>
      <c r="BE728" s="419"/>
      <c r="BF728" s="419"/>
      <c r="BG728" s="419"/>
      <c r="BH728" s="419"/>
      <c r="BI728" s="419"/>
      <c r="BJ728" s="419"/>
      <c r="BK728" s="419"/>
      <c r="BL728" s="419"/>
      <c r="BM728" s="419"/>
      <c r="BN728" s="419"/>
      <c r="BO728" s="419"/>
      <c r="BP728" s="419"/>
      <c r="BQ728" s="419"/>
      <c r="BR728" s="419"/>
      <c r="BS728" s="419"/>
      <c r="BT728" s="419"/>
      <c r="BU728" s="419"/>
      <c r="BV728" s="419"/>
      <c r="BW728" s="419"/>
      <c r="BX728" s="419"/>
      <c r="BY728" s="419"/>
      <c r="BZ728" s="419"/>
      <c r="CA728" s="419"/>
      <c r="CB728" s="419"/>
      <c r="CC728" s="419"/>
      <c r="CD728" s="419"/>
      <c r="CE728" s="419"/>
      <c r="CF728" s="419"/>
      <c r="CG728" s="419"/>
      <c r="CH728" s="419"/>
      <c r="CI728" s="419"/>
      <c r="CJ728" s="419"/>
      <c r="CK728" s="419"/>
      <c r="CL728" s="419"/>
      <c r="CM728" s="419"/>
      <c r="CN728" s="419"/>
      <c r="CO728" s="419"/>
      <c r="CP728" s="419"/>
      <c r="CQ728" s="419"/>
      <c r="CR728" s="419"/>
      <c r="CS728" s="419"/>
    </row>
    <row r="729" spans="1:97">
      <c r="A729" s="419"/>
      <c r="B729" s="419"/>
      <c r="C729" s="419"/>
      <c r="D729" s="419"/>
      <c r="E729" s="419"/>
      <c r="F729" s="419"/>
      <c r="G729" s="419"/>
      <c r="H729" s="419"/>
      <c r="I729" s="419"/>
      <c r="J729" s="419"/>
      <c r="K729" s="419"/>
      <c r="L729" s="419"/>
      <c r="M729" s="419"/>
      <c r="N729" s="426"/>
      <c r="O729" s="426"/>
      <c r="P729" s="426"/>
      <c r="Q729" s="426"/>
      <c r="R729" s="426"/>
      <c r="S729" s="426"/>
      <c r="T729" s="426"/>
      <c r="U729" s="419"/>
      <c r="V729" s="419"/>
      <c r="W729" s="419"/>
      <c r="X729" s="427"/>
      <c r="Y729" s="427"/>
      <c r="Z729" s="427"/>
      <c r="AA729" s="427"/>
      <c r="AB729" s="427"/>
      <c r="AC729" s="427"/>
      <c r="AD729" s="427"/>
      <c r="AE729" s="427"/>
      <c r="AF729" s="427"/>
      <c r="AG729" s="427"/>
      <c r="AH729" s="427"/>
      <c r="AI729" s="428"/>
      <c r="AJ729" s="428"/>
      <c r="AK729" s="428"/>
      <c r="AL729" s="428"/>
      <c r="AM729" s="428"/>
      <c r="AN729" s="428"/>
      <c r="AO729" s="428"/>
      <c r="AP729" s="428"/>
      <c r="AQ729" s="419"/>
      <c r="AR729" s="419"/>
      <c r="AS729" s="419"/>
      <c r="AT729" s="419"/>
      <c r="AU729" s="419"/>
      <c r="AV729" s="419"/>
      <c r="AW729" s="419"/>
      <c r="AX729" s="419"/>
      <c r="AY729" s="419"/>
      <c r="AZ729" s="419"/>
      <c r="BA729" s="419"/>
      <c r="BB729" s="419"/>
      <c r="BC729" s="419"/>
      <c r="BD729" s="419"/>
      <c r="BE729" s="419"/>
      <c r="BF729" s="419"/>
      <c r="BG729" s="419"/>
      <c r="BH729" s="419"/>
      <c r="BI729" s="419"/>
      <c r="BJ729" s="419"/>
      <c r="BK729" s="419"/>
      <c r="BL729" s="419"/>
      <c r="BM729" s="419"/>
      <c r="BN729" s="419"/>
      <c r="BO729" s="419"/>
      <c r="BP729" s="419"/>
      <c r="BQ729" s="419"/>
      <c r="BR729" s="419"/>
      <c r="BS729" s="419"/>
      <c r="BT729" s="419"/>
      <c r="BU729" s="419"/>
      <c r="BV729" s="419"/>
      <c r="BW729" s="419"/>
      <c r="BX729" s="419"/>
      <c r="BY729" s="419"/>
      <c r="BZ729" s="419"/>
      <c r="CA729" s="419"/>
      <c r="CB729" s="419"/>
      <c r="CC729" s="419"/>
      <c r="CD729" s="419"/>
      <c r="CE729" s="419"/>
      <c r="CF729" s="419"/>
      <c r="CG729" s="419"/>
      <c r="CH729" s="419"/>
      <c r="CI729" s="419"/>
      <c r="CJ729" s="419"/>
      <c r="CK729" s="419"/>
      <c r="CL729" s="419"/>
      <c r="CM729" s="419"/>
      <c r="CN729" s="419"/>
      <c r="CO729" s="419"/>
      <c r="CP729" s="419"/>
      <c r="CQ729" s="419"/>
      <c r="CR729" s="419"/>
      <c r="CS729" s="419"/>
    </row>
    <row r="730" spans="1:97">
      <c r="A730" s="419"/>
      <c r="B730" s="419"/>
      <c r="C730" s="419"/>
      <c r="D730" s="419"/>
      <c r="E730" s="419"/>
      <c r="F730" s="419"/>
      <c r="G730" s="419"/>
      <c r="H730" s="419"/>
      <c r="I730" s="419"/>
      <c r="J730" s="419"/>
      <c r="K730" s="419"/>
      <c r="L730" s="419"/>
      <c r="M730" s="419"/>
      <c r="N730" s="426"/>
      <c r="O730" s="426"/>
      <c r="P730" s="426"/>
      <c r="Q730" s="426"/>
      <c r="R730" s="426"/>
      <c r="S730" s="426"/>
      <c r="T730" s="426"/>
      <c r="U730" s="419"/>
      <c r="V730" s="419"/>
      <c r="W730" s="419"/>
      <c r="X730" s="427"/>
      <c r="Y730" s="427"/>
      <c r="Z730" s="427"/>
      <c r="AA730" s="427"/>
      <c r="AB730" s="427"/>
      <c r="AC730" s="427"/>
      <c r="AD730" s="427"/>
      <c r="AE730" s="427"/>
      <c r="AF730" s="427"/>
      <c r="AG730" s="427"/>
      <c r="AH730" s="427"/>
      <c r="AI730" s="428"/>
      <c r="AJ730" s="428"/>
      <c r="AK730" s="428"/>
      <c r="AL730" s="428"/>
      <c r="AM730" s="428"/>
      <c r="AN730" s="428"/>
      <c r="AO730" s="428"/>
      <c r="AP730" s="428"/>
      <c r="AQ730" s="419"/>
      <c r="AR730" s="419"/>
      <c r="AS730" s="419"/>
      <c r="AT730" s="419"/>
      <c r="AU730" s="419"/>
      <c r="AV730" s="419"/>
      <c r="AW730" s="419"/>
      <c r="AX730" s="419"/>
      <c r="AY730" s="419"/>
      <c r="AZ730" s="419"/>
      <c r="BA730" s="419"/>
      <c r="BB730" s="419"/>
      <c r="BC730" s="419"/>
      <c r="BD730" s="419"/>
      <c r="BE730" s="419"/>
      <c r="BF730" s="419"/>
      <c r="BG730" s="419"/>
      <c r="BH730" s="419"/>
      <c r="BI730" s="419"/>
      <c r="BJ730" s="419"/>
      <c r="BK730" s="419"/>
      <c r="BL730" s="419"/>
      <c r="BM730" s="419"/>
      <c r="BN730" s="419"/>
      <c r="BO730" s="419"/>
      <c r="BP730" s="419"/>
      <c r="BQ730" s="419"/>
      <c r="BR730" s="419"/>
      <c r="BS730" s="419"/>
      <c r="BT730" s="419"/>
      <c r="BU730" s="419"/>
      <c r="BV730" s="419"/>
      <c r="BW730" s="419"/>
      <c r="BX730" s="419"/>
      <c r="BY730" s="419"/>
      <c r="BZ730" s="419"/>
      <c r="CA730" s="419"/>
      <c r="CB730" s="419"/>
      <c r="CC730" s="419"/>
      <c r="CD730" s="419"/>
      <c r="CE730" s="419"/>
      <c r="CF730" s="419"/>
      <c r="CG730" s="419"/>
      <c r="CH730" s="419"/>
      <c r="CI730" s="419"/>
      <c r="CJ730" s="419"/>
      <c r="CK730" s="419"/>
      <c r="CL730" s="419"/>
      <c r="CM730" s="419"/>
      <c r="CN730" s="419"/>
      <c r="CO730" s="419"/>
      <c r="CP730" s="419"/>
      <c r="CQ730" s="419"/>
      <c r="CR730" s="419"/>
      <c r="CS730" s="419"/>
    </row>
    <row r="731" spans="1:97">
      <c r="A731" s="419"/>
      <c r="B731" s="419"/>
      <c r="C731" s="419"/>
      <c r="D731" s="419"/>
      <c r="E731" s="419"/>
      <c r="F731" s="419"/>
      <c r="G731" s="419"/>
      <c r="H731" s="419"/>
      <c r="I731" s="419"/>
      <c r="J731" s="419"/>
      <c r="K731" s="419"/>
      <c r="L731" s="419"/>
      <c r="M731" s="419"/>
      <c r="N731" s="426"/>
      <c r="O731" s="426"/>
      <c r="P731" s="426"/>
      <c r="Q731" s="426"/>
      <c r="R731" s="426"/>
      <c r="S731" s="426"/>
      <c r="T731" s="426"/>
      <c r="U731" s="419"/>
      <c r="V731" s="419"/>
      <c r="W731" s="419"/>
      <c r="X731" s="427"/>
      <c r="Y731" s="427"/>
      <c r="Z731" s="427"/>
      <c r="AA731" s="427"/>
      <c r="AB731" s="427"/>
      <c r="AC731" s="427"/>
      <c r="AD731" s="427"/>
      <c r="AE731" s="427"/>
      <c r="AF731" s="427"/>
      <c r="AG731" s="427"/>
      <c r="AH731" s="427"/>
      <c r="AI731" s="428"/>
      <c r="AJ731" s="428"/>
      <c r="AK731" s="428"/>
      <c r="AL731" s="428"/>
      <c r="AM731" s="428"/>
      <c r="AN731" s="428"/>
      <c r="AO731" s="428"/>
      <c r="AP731" s="428"/>
      <c r="AQ731" s="419"/>
      <c r="AR731" s="419"/>
      <c r="AS731" s="419"/>
      <c r="AT731" s="419"/>
      <c r="AU731" s="419"/>
      <c r="AV731" s="419"/>
      <c r="AW731" s="419"/>
      <c r="AX731" s="419"/>
      <c r="AY731" s="419"/>
      <c r="AZ731" s="419"/>
      <c r="BA731" s="419"/>
      <c r="BB731" s="419"/>
      <c r="BC731" s="419"/>
      <c r="BD731" s="419"/>
      <c r="BE731" s="419"/>
      <c r="BF731" s="419"/>
      <c r="BG731" s="419"/>
      <c r="BH731" s="419"/>
      <c r="BI731" s="419"/>
      <c r="BJ731" s="419"/>
      <c r="BK731" s="419"/>
      <c r="BL731" s="419"/>
      <c r="BM731" s="419"/>
      <c r="BN731" s="419"/>
      <c r="BO731" s="419"/>
      <c r="BP731" s="419"/>
      <c r="BQ731" s="419"/>
      <c r="BR731" s="419"/>
      <c r="BS731" s="419"/>
      <c r="BT731" s="419"/>
      <c r="BU731" s="419"/>
      <c r="BV731" s="419"/>
      <c r="BW731" s="419"/>
      <c r="BX731" s="419"/>
      <c r="BY731" s="419"/>
      <c r="BZ731" s="419"/>
      <c r="CA731" s="419"/>
      <c r="CB731" s="419"/>
      <c r="CC731" s="419"/>
      <c r="CD731" s="419"/>
      <c r="CE731" s="419"/>
      <c r="CF731" s="419"/>
      <c r="CG731" s="419"/>
      <c r="CH731" s="419"/>
      <c r="CI731" s="419"/>
      <c r="CJ731" s="419"/>
      <c r="CK731" s="419"/>
      <c r="CL731" s="419"/>
      <c r="CM731" s="419"/>
      <c r="CN731" s="419"/>
      <c r="CO731" s="419"/>
      <c r="CP731" s="419"/>
      <c r="CQ731" s="419"/>
      <c r="CR731" s="419"/>
      <c r="CS731" s="419"/>
    </row>
    <row r="732" spans="1:97">
      <c r="A732" s="419"/>
      <c r="B732" s="419"/>
      <c r="C732" s="419"/>
      <c r="D732" s="419"/>
      <c r="E732" s="419"/>
      <c r="F732" s="419"/>
      <c r="G732" s="419"/>
      <c r="H732" s="419"/>
      <c r="I732" s="419"/>
      <c r="J732" s="419"/>
      <c r="K732" s="419"/>
      <c r="L732" s="419"/>
      <c r="M732" s="419"/>
      <c r="N732" s="426"/>
      <c r="O732" s="426"/>
      <c r="P732" s="426"/>
      <c r="Q732" s="426"/>
      <c r="R732" s="426"/>
      <c r="S732" s="426"/>
      <c r="T732" s="426"/>
      <c r="U732" s="419"/>
      <c r="V732" s="419"/>
      <c r="W732" s="419"/>
      <c r="X732" s="427"/>
      <c r="Y732" s="427"/>
      <c r="Z732" s="427"/>
      <c r="AA732" s="427"/>
      <c r="AB732" s="427"/>
      <c r="AC732" s="427"/>
      <c r="AD732" s="427"/>
      <c r="AE732" s="427"/>
      <c r="AF732" s="427"/>
      <c r="AG732" s="427"/>
      <c r="AH732" s="427"/>
      <c r="AI732" s="428"/>
      <c r="AJ732" s="428"/>
      <c r="AK732" s="428"/>
      <c r="AL732" s="428"/>
      <c r="AM732" s="428"/>
      <c r="AN732" s="428"/>
      <c r="AO732" s="428"/>
      <c r="AP732" s="428"/>
      <c r="AQ732" s="419"/>
      <c r="AR732" s="419"/>
      <c r="AS732" s="419"/>
      <c r="AT732" s="419"/>
      <c r="AU732" s="419"/>
      <c r="AV732" s="419"/>
      <c r="AW732" s="419"/>
      <c r="AX732" s="419"/>
      <c r="AY732" s="419"/>
      <c r="AZ732" s="419"/>
      <c r="BA732" s="419"/>
      <c r="BB732" s="419"/>
      <c r="BC732" s="419"/>
      <c r="BD732" s="419"/>
      <c r="BE732" s="419"/>
      <c r="BF732" s="419"/>
      <c r="BG732" s="419"/>
      <c r="BH732" s="419"/>
      <c r="BI732" s="419"/>
      <c r="BJ732" s="419"/>
      <c r="BK732" s="419"/>
      <c r="BL732" s="419"/>
      <c r="BM732" s="419"/>
      <c r="BN732" s="419"/>
      <c r="BO732" s="419"/>
      <c r="BP732" s="419"/>
      <c r="BQ732" s="419"/>
      <c r="BR732" s="419"/>
      <c r="BS732" s="419"/>
      <c r="BT732" s="419"/>
      <c r="BU732" s="419"/>
      <c r="BV732" s="419"/>
      <c r="BW732" s="419"/>
      <c r="BX732" s="419"/>
      <c r="BY732" s="419"/>
      <c r="BZ732" s="419"/>
      <c r="CA732" s="419"/>
      <c r="CB732" s="419"/>
      <c r="CC732" s="419"/>
      <c r="CD732" s="419"/>
      <c r="CE732" s="419"/>
      <c r="CF732" s="419"/>
      <c r="CG732" s="419"/>
      <c r="CH732" s="419"/>
      <c r="CI732" s="419"/>
      <c r="CJ732" s="419"/>
      <c r="CK732" s="419"/>
      <c r="CL732" s="419"/>
      <c r="CM732" s="419"/>
      <c r="CN732" s="419"/>
      <c r="CO732" s="419"/>
      <c r="CP732" s="419"/>
      <c r="CQ732" s="419"/>
      <c r="CR732" s="419"/>
      <c r="CS732" s="419"/>
    </row>
    <row r="733" spans="1:97">
      <c r="A733" s="419"/>
      <c r="B733" s="419"/>
      <c r="C733" s="419"/>
      <c r="D733" s="419"/>
      <c r="E733" s="419"/>
      <c r="F733" s="419"/>
      <c r="G733" s="419"/>
      <c r="H733" s="419"/>
      <c r="I733" s="419"/>
      <c r="J733" s="419"/>
      <c r="K733" s="419"/>
      <c r="L733" s="419"/>
      <c r="M733" s="419"/>
      <c r="N733" s="426"/>
      <c r="O733" s="426"/>
      <c r="P733" s="426"/>
      <c r="Q733" s="426"/>
      <c r="R733" s="426"/>
      <c r="S733" s="426"/>
      <c r="T733" s="426"/>
      <c r="U733" s="419"/>
      <c r="V733" s="419"/>
      <c r="W733" s="419"/>
      <c r="X733" s="427"/>
      <c r="Y733" s="427"/>
      <c r="Z733" s="427"/>
      <c r="AA733" s="427"/>
      <c r="AB733" s="427"/>
      <c r="AC733" s="427"/>
      <c r="AD733" s="427"/>
      <c r="AE733" s="427"/>
      <c r="AF733" s="427"/>
      <c r="AG733" s="427"/>
      <c r="AH733" s="427"/>
      <c r="AI733" s="428"/>
      <c r="AJ733" s="428"/>
      <c r="AK733" s="428"/>
      <c r="AL733" s="428"/>
      <c r="AM733" s="428"/>
      <c r="AN733" s="428"/>
      <c r="AO733" s="428"/>
      <c r="AP733" s="428"/>
      <c r="AQ733" s="419"/>
      <c r="AR733" s="419"/>
      <c r="AS733" s="419"/>
      <c r="AT733" s="419"/>
      <c r="AU733" s="419"/>
      <c r="AV733" s="419"/>
      <c r="AW733" s="419"/>
      <c r="AX733" s="419"/>
      <c r="AY733" s="419"/>
      <c r="AZ733" s="419"/>
      <c r="BA733" s="419"/>
      <c r="BB733" s="419"/>
      <c r="BC733" s="419"/>
      <c r="BD733" s="419"/>
      <c r="BE733" s="419"/>
      <c r="BF733" s="419"/>
      <c r="BG733" s="419"/>
      <c r="BH733" s="419"/>
      <c r="BI733" s="419"/>
      <c r="BJ733" s="419"/>
      <c r="BK733" s="419"/>
      <c r="BL733" s="419"/>
      <c r="BM733" s="419"/>
      <c r="BN733" s="419"/>
      <c r="BO733" s="419"/>
      <c r="BP733" s="419"/>
      <c r="BQ733" s="419"/>
      <c r="BR733" s="419"/>
      <c r="BS733" s="419"/>
      <c r="BT733" s="419"/>
      <c r="BU733" s="419"/>
      <c r="BV733" s="419"/>
      <c r="BW733" s="419"/>
      <c r="BX733" s="419"/>
      <c r="BY733" s="419"/>
      <c r="BZ733" s="419"/>
      <c r="CA733" s="419"/>
      <c r="CB733" s="419"/>
      <c r="CC733" s="419"/>
      <c r="CD733" s="419"/>
      <c r="CE733" s="419"/>
      <c r="CF733" s="419"/>
      <c r="CG733" s="419"/>
      <c r="CH733" s="419"/>
      <c r="CI733" s="419"/>
      <c r="CJ733" s="419"/>
      <c r="CK733" s="419"/>
      <c r="CL733" s="419"/>
      <c r="CM733" s="419"/>
      <c r="CN733" s="419"/>
      <c r="CO733" s="419"/>
      <c r="CP733" s="419"/>
      <c r="CQ733" s="419"/>
      <c r="CR733" s="419"/>
      <c r="CS733" s="419"/>
    </row>
    <row r="734" spans="1:97">
      <c r="A734" s="419"/>
      <c r="B734" s="419"/>
      <c r="C734" s="419"/>
      <c r="D734" s="419"/>
      <c r="E734" s="419"/>
      <c r="F734" s="419"/>
      <c r="G734" s="419"/>
      <c r="H734" s="419"/>
      <c r="I734" s="419"/>
      <c r="J734" s="419"/>
      <c r="K734" s="419"/>
      <c r="L734" s="419"/>
      <c r="M734" s="419"/>
      <c r="N734" s="426"/>
      <c r="O734" s="426"/>
      <c r="P734" s="426"/>
      <c r="Q734" s="426"/>
      <c r="R734" s="426"/>
      <c r="S734" s="426"/>
      <c r="T734" s="426"/>
      <c r="U734" s="419"/>
      <c r="V734" s="419"/>
      <c r="W734" s="419"/>
      <c r="X734" s="427"/>
      <c r="Y734" s="427"/>
      <c r="Z734" s="427"/>
      <c r="AA734" s="427"/>
      <c r="AB734" s="427"/>
      <c r="AC734" s="427"/>
      <c r="AD734" s="427"/>
      <c r="AE734" s="427"/>
      <c r="AF734" s="427"/>
      <c r="AG734" s="427"/>
      <c r="AH734" s="427"/>
      <c r="AI734" s="428"/>
      <c r="AJ734" s="428"/>
      <c r="AK734" s="428"/>
      <c r="AL734" s="428"/>
      <c r="AM734" s="428"/>
      <c r="AN734" s="428"/>
      <c r="AO734" s="428"/>
      <c r="AP734" s="428"/>
      <c r="AQ734" s="419"/>
      <c r="AR734" s="419"/>
      <c r="AS734" s="419"/>
      <c r="AT734" s="419"/>
      <c r="AU734" s="419"/>
      <c r="AV734" s="419"/>
      <c r="AW734" s="419"/>
      <c r="AX734" s="419"/>
      <c r="AY734" s="419"/>
      <c r="AZ734" s="419"/>
      <c r="BA734" s="419"/>
      <c r="BB734" s="419"/>
      <c r="BC734" s="419"/>
      <c r="BD734" s="419"/>
      <c r="BE734" s="419"/>
      <c r="BF734" s="419"/>
      <c r="BG734" s="419"/>
      <c r="BH734" s="419"/>
      <c r="BI734" s="419"/>
      <c r="BJ734" s="419"/>
      <c r="BK734" s="419"/>
      <c r="BL734" s="419"/>
      <c r="BM734" s="419"/>
      <c r="BN734" s="419"/>
      <c r="BO734" s="419"/>
      <c r="BP734" s="419"/>
      <c r="BQ734" s="419"/>
      <c r="BR734" s="419"/>
      <c r="BS734" s="419"/>
      <c r="BT734" s="419"/>
      <c r="BU734" s="419"/>
      <c r="BV734" s="419"/>
      <c r="BW734" s="419"/>
      <c r="BX734" s="419"/>
      <c r="BY734" s="419"/>
      <c r="BZ734" s="419"/>
      <c r="CA734" s="419"/>
      <c r="CB734" s="419"/>
      <c r="CC734" s="419"/>
      <c r="CD734" s="419"/>
      <c r="CE734" s="419"/>
      <c r="CF734" s="419"/>
      <c r="CG734" s="419"/>
      <c r="CH734" s="419"/>
      <c r="CI734" s="419"/>
      <c r="CJ734" s="419"/>
      <c r="CK734" s="419"/>
      <c r="CL734" s="419"/>
      <c r="CM734" s="419"/>
      <c r="CN734" s="419"/>
      <c r="CO734" s="419"/>
      <c r="CP734" s="419"/>
      <c r="CQ734" s="419"/>
      <c r="CR734" s="419"/>
      <c r="CS734" s="419"/>
    </row>
    <row r="735" spans="1:97">
      <c r="A735" s="419"/>
      <c r="B735" s="419"/>
      <c r="C735" s="419"/>
      <c r="D735" s="419"/>
      <c r="E735" s="419"/>
      <c r="F735" s="419"/>
      <c r="G735" s="419"/>
      <c r="H735" s="419"/>
      <c r="I735" s="419"/>
      <c r="J735" s="419"/>
      <c r="K735" s="419"/>
      <c r="L735" s="419"/>
      <c r="M735" s="419"/>
      <c r="N735" s="426"/>
      <c r="O735" s="426"/>
      <c r="P735" s="426"/>
      <c r="Q735" s="426"/>
      <c r="R735" s="426"/>
      <c r="S735" s="426"/>
      <c r="T735" s="426"/>
      <c r="U735" s="419"/>
      <c r="V735" s="419"/>
      <c r="W735" s="419"/>
      <c r="X735" s="427"/>
      <c r="Y735" s="427"/>
      <c r="Z735" s="427"/>
      <c r="AA735" s="427"/>
      <c r="AB735" s="427"/>
      <c r="AC735" s="427"/>
      <c r="AD735" s="427"/>
      <c r="AE735" s="427"/>
      <c r="AF735" s="427"/>
      <c r="AG735" s="427"/>
      <c r="AH735" s="427"/>
      <c r="AI735" s="428"/>
      <c r="AJ735" s="428"/>
      <c r="AK735" s="428"/>
      <c r="AL735" s="428"/>
      <c r="AM735" s="428"/>
      <c r="AN735" s="428"/>
      <c r="AO735" s="428"/>
      <c r="AP735" s="428"/>
      <c r="AQ735" s="419"/>
      <c r="AR735" s="419"/>
      <c r="AS735" s="419"/>
      <c r="AT735" s="419"/>
      <c r="AU735" s="419"/>
      <c r="AV735" s="419"/>
      <c r="AW735" s="419"/>
      <c r="AX735" s="419"/>
      <c r="AY735" s="419"/>
      <c r="AZ735" s="419"/>
      <c r="BA735" s="419"/>
      <c r="BB735" s="419"/>
      <c r="BC735" s="419"/>
      <c r="BD735" s="419"/>
      <c r="BE735" s="419"/>
      <c r="BF735" s="419"/>
      <c r="BG735" s="419"/>
      <c r="BH735" s="419"/>
      <c r="BI735" s="419"/>
      <c r="BJ735" s="419"/>
      <c r="BK735" s="419"/>
      <c r="BL735" s="419"/>
      <c r="BM735" s="419"/>
      <c r="BN735" s="419"/>
      <c r="BO735" s="419"/>
      <c r="BP735" s="419"/>
      <c r="BQ735" s="419"/>
      <c r="BR735" s="419"/>
      <c r="BS735" s="419"/>
      <c r="BT735" s="419"/>
      <c r="BU735" s="419"/>
      <c r="BV735" s="419"/>
      <c r="BW735" s="419"/>
      <c r="BX735" s="419"/>
      <c r="BY735" s="419"/>
      <c r="BZ735" s="419"/>
      <c r="CA735" s="419"/>
      <c r="CB735" s="419"/>
      <c r="CC735" s="419"/>
      <c r="CD735" s="419"/>
      <c r="CE735" s="419"/>
      <c r="CF735" s="419"/>
      <c r="CG735" s="419"/>
      <c r="CH735" s="419"/>
      <c r="CI735" s="419"/>
      <c r="CJ735" s="419"/>
      <c r="CK735" s="419"/>
      <c r="CL735" s="419"/>
      <c r="CM735" s="419"/>
      <c r="CN735" s="419"/>
      <c r="CO735" s="419"/>
      <c r="CP735" s="419"/>
      <c r="CQ735" s="419"/>
      <c r="CR735" s="419"/>
      <c r="CS735" s="419"/>
    </row>
    <row r="736" spans="1:97">
      <c r="A736" s="419"/>
      <c r="B736" s="419"/>
      <c r="C736" s="419"/>
      <c r="D736" s="419"/>
      <c r="E736" s="419"/>
      <c r="F736" s="419"/>
      <c r="G736" s="419"/>
      <c r="H736" s="419"/>
      <c r="I736" s="419"/>
      <c r="J736" s="419"/>
      <c r="K736" s="419"/>
      <c r="L736" s="419"/>
      <c r="M736" s="419"/>
      <c r="N736" s="426"/>
      <c r="O736" s="426"/>
      <c r="P736" s="426"/>
      <c r="Q736" s="426"/>
      <c r="R736" s="426"/>
      <c r="S736" s="426"/>
      <c r="T736" s="426"/>
      <c r="U736" s="419"/>
      <c r="V736" s="419"/>
      <c r="W736" s="419"/>
      <c r="X736" s="427"/>
      <c r="Y736" s="427"/>
      <c r="Z736" s="427"/>
      <c r="AA736" s="427"/>
      <c r="AB736" s="427"/>
      <c r="AC736" s="427"/>
      <c r="AD736" s="427"/>
      <c r="AE736" s="427"/>
      <c r="AF736" s="427"/>
      <c r="AG736" s="427"/>
      <c r="AH736" s="427"/>
      <c r="AI736" s="428"/>
      <c r="AJ736" s="428"/>
      <c r="AK736" s="428"/>
      <c r="AL736" s="428"/>
      <c r="AM736" s="428"/>
      <c r="AN736" s="428"/>
      <c r="AO736" s="428"/>
      <c r="AP736" s="428"/>
      <c r="AQ736" s="419"/>
      <c r="AR736" s="419"/>
      <c r="AS736" s="419"/>
      <c r="AT736" s="419"/>
      <c r="AU736" s="419"/>
      <c r="AV736" s="419"/>
      <c r="AW736" s="419"/>
      <c r="AX736" s="419"/>
      <c r="AY736" s="419"/>
      <c r="AZ736" s="419"/>
      <c r="BA736" s="419"/>
      <c r="BB736" s="419"/>
      <c r="BC736" s="419"/>
      <c r="BD736" s="419"/>
      <c r="BE736" s="419"/>
      <c r="BF736" s="419"/>
      <c r="BG736" s="419"/>
      <c r="BH736" s="419"/>
      <c r="BI736" s="419"/>
      <c r="BJ736" s="419"/>
      <c r="BK736" s="419"/>
      <c r="BL736" s="419"/>
      <c r="BM736" s="419"/>
      <c r="BN736" s="419"/>
      <c r="BO736" s="419"/>
      <c r="BP736" s="419"/>
      <c r="BQ736" s="419"/>
      <c r="BR736" s="419"/>
      <c r="BS736" s="419"/>
      <c r="BT736" s="419"/>
      <c r="BU736" s="419"/>
      <c r="BV736" s="419"/>
      <c r="BW736" s="419"/>
      <c r="BX736" s="419"/>
      <c r="BY736" s="419"/>
      <c r="BZ736" s="419"/>
      <c r="CA736" s="419"/>
      <c r="CB736" s="419"/>
      <c r="CC736" s="419"/>
      <c r="CD736" s="419"/>
      <c r="CE736" s="419"/>
      <c r="CF736" s="419"/>
      <c r="CG736" s="419"/>
      <c r="CH736" s="419"/>
      <c r="CI736" s="419"/>
      <c r="CJ736" s="419"/>
      <c r="CK736" s="419"/>
      <c r="CL736" s="419"/>
      <c r="CM736" s="419"/>
      <c r="CN736" s="419"/>
      <c r="CO736" s="419"/>
      <c r="CP736" s="419"/>
      <c r="CQ736" s="419"/>
      <c r="CR736" s="419"/>
      <c r="CS736" s="419"/>
    </row>
    <row r="737" spans="1:97">
      <c r="A737" s="419"/>
      <c r="B737" s="419"/>
      <c r="C737" s="419"/>
      <c r="D737" s="419"/>
      <c r="E737" s="419"/>
      <c r="F737" s="419"/>
      <c r="G737" s="419"/>
      <c r="H737" s="419"/>
      <c r="I737" s="419"/>
      <c r="J737" s="419"/>
      <c r="K737" s="419"/>
      <c r="L737" s="419"/>
      <c r="M737" s="419"/>
      <c r="N737" s="426"/>
      <c r="O737" s="426"/>
      <c r="P737" s="426"/>
      <c r="Q737" s="426"/>
      <c r="R737" s="426"/>
      <c r="S737" s="426"/>
      <c r="T737" s="426"/>
      <c r="U737" s="419"/>
      <c r="V737" s="419"/>
      <c r="W737" s="419"/>
      <c r="X737" s="427"/>
      <c r="Y737" s="427"/>
      <c r="Z737" s="427"/>
      <c r="AA737" s="427"/>
      <c r="AB737" s="427"/>
      <c r="AC737" s="427"/>
      <c r="AD737" s="427"/>
      <c r="AE737" s="427"/>
      <c r="AF737" s="427"/>
      <c r="AG737" s="427"/>
      <c r="AH737" s="427"/>
      <c r="AI737" s="428"/>
      <c r="AJ737" s="428"/>
      <c r="AK737" s="428"/>
      <c r="AL737" s="428"/>
      <c r="AM737" s="428"/>
      <c r="AN737" s="428"/>
      <c r="AO737" s="428"/>
      <c r="AP737" s="428"/>
      <c r="AQ737" s="419"/>
      <c r="AR737" s="419"/>
      <c r="AS737" s="419"/>
      <c r="AT737" s="419"/>
      <c r="AU737" s="419"/>
      <c r="AV737" s="419"/>
      <c r="AW737" s="419"/>
      <c r="AX737" s="419"/>
      <c r="AY737" s="419"/>
      <c r="AZ737" s="419"/>
      <c r="BA737" s="419"/>
      <c r="BB737" s="419"/>
      <c r="BC737" s="419"/>
      <c r="BD737" s="419"/>
      <c r="BE737" s="419"/>
      <c r="BF737" s="419"/>
      <c r="BG737" s="419"/>
      <c r="BH737" s="419"/>
      <c r="BI737" s="419"/>
      <c r="BJ737" s="419"/>
      <c r="BK737" s="419"/>
      <c r="BL737" s="419"/>
      <c r="BM737" s="419"/>
      <c r="BN737" s="419"/>
      <c r="BO737" s="419"/>
      <c r="BP737" s="419"/>
      <c r="BQ737" s="419"/>
      <c r="BR737" s="419"/>
      <c r="BS737" s="419"/>
      <c r="BT737" s="419"/>
      <c r="BU737" s="419"/>
      <c r="BV737" s="419"/>
      <c r="BW737" s="419"/>
      <c r="BX737" s="419"/>
      <c r="BY737" s="419"/>
      <c r="BZ737" s="419"/>
      <c r="CA737" s="419"/>
      <c r="CB737" s="419"/>
      <c r="CC737" s="419"/>
      <c r="CD737" s="419"/>
      <c r="CE737" s="419"/>
      <c r="CF737" s="419"/>
      <c r="CG737" s="419"/>
      <c r="CH737" s="419"/>
      <c r="CI737" s="419"/>
      <c r="CJ737" s="419"/>
      <c r="CK737" s="419"/>
      <c r="CL737" s="419"/>
      <c r="CM737" s="419"/>
      <c r="CN737" s="419"/>
      <c r="CO737" s="419"/>
      <c r="CP737" s="419"/>
      <c r="CQ737" s="419"/>
      <c r="CR737" s="419"/>
      <c r="CS737" s="419"/>
    </row>
    <row r="738" spans="1:97">
      <c r="A738" s="419"/>
      <c r="B738" s="419"/>
      <c r="C738" s="419"/>
      <c r="D738" s="419"/>
      <c r="E738" s="419"/>
      <c r="F738" s="419"/>
      <c r="G738" s="419"/>
      <c r="H738" s="419"/>
      <c r="I738" s="419"/>
      <c r="J738" s="419"/>
      <c r="K738" s="419"/>
      <c r="L738" s="419"/>
      <c r="M738" s="419"/>
      <c r="N738" s="426"/>
      <c r="O738" s="426"/>
      <c r="P738" s="426"/>
      <c r="Q738" s="426"/>
      <c r="R738" s="426"/>
      <c r="S738" s="426"/>
      <c r="T738" s="426"/>
      <c r="U738" s="419"/>
      <c r="V738" s="419"/>
      <c r="W738" s="419"/>
      <c r="X738" s="427"/>
      <c r="Y738" s="427"/>
      <c r="Z738" s="427"/>
      <c r="AA738" s="427"/>
      <c r="AB738" s="427"/>
      <c r="AC738" s="427"/>
      <c r="AD738" s="427"/>
      <c r="AE738" s="427"/>
      <c r="AF738" s="427"/>
      <c r="AG738" s="427"/>
      <c r="AH738" s="427"/>
      <c r="AI738" s="428"/>
      <c r="AJ738" s="428"/>
      <c r="AK738" s="428"/>
      <c r="AL738" s="428"/>
      <c r="AM738" s="428"/>
      <c r="AN738" s="428"/>
      <c r="AO738" s="428"/>
      <c r="AP738" s="428"/>
      <c r="AQ738" s="419"/>
      <c r="AR738" s="419"/>
      <c r="AS738" s="419"/>
      <c r="AT738" s="419"/>
      <c r="AU738" s="419"/>
      <c r="AV738" s="419"/>
      <c r="AW738" s="419"/>
      <c r="AX738" s="419"/>
      <c r="AY738" s="419"/>
      <c r="AZ738" s="419"/>
      <c r="BA738" s="419"/>
      <c r="BB738" s="419"/>
      <c r="BC738" s="419"/>
      <c r="BD738" s="419"/>
      <c r="BE738" s="419"/>
      <c r="BF738" s="419"/>
      <c r="BG738" s="419"/>
      <c r="BH738" s="419"/>
      <c r="BI738" s="419"/>
      <c r="BJ738" s="419"/>
      <c r="BK738" s="419"/>
      <c r="BL738" s="419"/>
      <c r="BM738" s="419"/>
      <c r="BN738" s="419"/>
      <c r="BO738" s="419"/>
      <c r="BP738" s="419"/>
      <c r="BQ738" s="419"/>
      <c r="BR738" s="419"/>
      <c r="BS738" s="419"/>
      <c r="BT738" s="419"/>
      <c r="BU738" s="419"/>
      <c r="BV738" s="419"/>
      <c r="BW738" s="419"/>
      <c r="BX738" s="419"/>
      <c r="BY738" s="419"/>
      <c r="BZ738" s="419"/>
      <c r="CA738" s="419"/>
      <c r="CB738" s="419"/>
      <c r="CC738" s="419"/>
      <c r="CD738" s="419"/>
      <c r="CE738" s="419"/>
      <c r="CF738" s="419"/>
      <c r="CG738" s="419"/>
      <c r="CH738" s="419"/>
      <c r="CI738" s="419"/>
      <c r="CJ738" s="419"/>
      <c r="CK738" s="419"/>
      <c r="CL738" s="419"/>
      <c r="CM738" s="419"/>
      <c r="CN738" s="419"/>
      <c r="CO738" s="419"/>
      <c r="CP738" s="419"/>
      <c r="CQ738" s="419"/>
      <c r="CR738" s="419"/>
      <c r="CS738" s="419"/>
    </row>
    <row r="739" spans="1:97">
      <c r="A739" s="419"/>
      <c r="B739" s="419"/>
      <c r="C739" s="419"/>
      <c r="D739" s="419"/>
      <c r="E739" s="419"/>
      <c r="F739" s="419"/>
      <c r="G739" s="419"/>
      <c r="H739" s="419"/>
      <c r="I739" s="419"/>
      <c r="J739" s="419"/>
      <c r="K739" s="419"/>
      <c r="L739" s="419"/>
      <c r="M739" s="419"/>
      <c r="N739" s="426"/>
      <c r="O739" s="426"/>
      <c r="P739" s="426"/>
      <c r="Q739" s="426"/>
      <c r="R739" s="426"/>
      <c r="S739" s="426"/>
      <c r="T739" s="426"/>
      <c r="U739" s="419"/>
      <c r="V739" s="419"/>
      <c r="W739" s="419"/>
      <c r="X739" s="427"/>
      <c r="Y739" s="427"/>
      <c r="Z739" s="427"/>
      <c r="AA739" s="427"/>
      <c r="AB739" s="427"/>
      <c r="AC739" s="427"/>
      <c r="AD739" s="427"/>
      <c r="AE739" s="427"/>
      <c r="AF739" s="427"/>
      <c r="AG739" s="427"/>
      <c r="AH739" s="427"/>
      <c r="AI739" s="428"/>
      <c r="AJ739" s="428"/>
      <c r="AK739" s="428"/>
      <c r="AL739" s="428"/>
      <c r="AM739" s="428"/>
      <c r="AN739" s="428"/>
      <c r="AO739" s="428"/>
      <c r="AP739" s="428"/>
      <c r="AQ739" s="419"/>
      <c r="AR739" s="419"/>
      <c r="AS739" s="419"/>
      <c r="AT739" s="419"/>
      <c r="AU739" s="419"/>
      <c r="AV739" s="419"/>
      <c r="AW739" s="419"/>
      <c r="AX739" s="419"/>
      <c r="AY739" s="419"/>
      <c r="AZ739" s="419"/>
      <c r="BA739" s="419"/>
      <c r="BB739" s="419"/>
      <c r="BC739" s="419"/>
      <c r="BD739" s="419"/>
      <c r="BE739" s="419"/>
      <c r="BF739" s="419"/>
      <c r="BG739" s="419"/>
      <c r="BH739" s="419"/>
      <c r="BI739" s="419"/>
      <c r="BJ739" s="419"/>
      <c r="BK739" s="419"/>
      <c r="BL739" s="419"/>
      <c r="BM739" s="419"/>
      <c r="BN739" s="419"/>
      <c r="BO739" s="419"/>
      <c r="BP739" s="419"/>
      <c r="BQ739" s="419"/>
      <c r="BR739" s="419"/>
      <c r="BS739" s="419"/>
      <c r="BT739" s="419"/>
      <c r="BU739" s="419"/>
      <c r="BV739" s="419"/>
      <c r="BW739" s="419"/>
      <c r="BX739" s="419"/>
      <c r="BY739" s="419"/>
      <c r="BZ739" s="419"/>
      <c r="CA739" s="419"/>
      <c r="CB739" s="419"/>
      <c r="CC739" s="419"/>
      <c r="CD739" s="419"/>
      <c r="CE739" s="419"/>
      <c r="CF739" s="419"/>
      <c r="CG739" s="419"/>
      <c r="CH739" s="419"/>
      <c r="CI739" s="419"/>
      <c r="CJ739" s="419"/>
      <c r="CK739" s="419"/>
      <c r="CL739" s="419"/>
      <c r="CM739" s="419"/>
      <c r="CN739" s="419"/>
      <c r="CO739" s="419"/>
      <c r="CP739" s="419"/>
      <c r="CQ739" s="419"/>
      <c r="CR739" s="419"/>
      <c r="CS739" s="419"/>
    </row>
    <row r="740" spans="1:97">
      <c r="A740" s="419"/>
      <c r="B740" s="419"/>
      <c r="C740" s="419"/>
      <c r="D740" s="419"/>
      <c r="E740" s="419"/>
      <c r="F740" s="419"/>
      <c r="G740" s="419"/>
      <c r="H740" s="419"/>
      <c r="I740" s="419"/>
      <c r="J740" s="419"/>
      <c r="K740" s="419"/>
      <c r="L740" s="419"/>
      <c r="M740" s="419"/>
      <c r="N740" s="426"/>
      <c r="O740" s="426"/>
      <c r="P740" s="426"/>
      <c r="Q740" s="426"/>
      <c r="R740" s="426"/>
      <c r="S740" s="426"/>
      <c r="T740" s="426"/>
      <c r="U740" s="419"/>
      <c r="V740" s="419"/>
      <c r="W740" s="419"/>
      <c r="X740" s="427"/>
      <c r="Y740" s="427"/>
      <c r="Z740" s="427"/>
      <c r="AA740" s="427"/>
      <c r="AB740" s="427"/>
      <c r="AC740" s="427"/>
      <c r="AD740" s="427"/>
      <c r="AE740" s="427"/>
      <c r="AF740" s="427"/>
      <c r="AG740" s="427"/>
      <c r="AH740" s="427"/>
      <c r="AI740" s="428"/>
      <c r="AJ740" s="428"/>
      <c r="AK740" s="428"/>
      <c r="AL740" s="428"/>
      <c r="AM740" s="428"/>
      <c r="AN740" s="428"/>
      <c r="AO740" s="428"/>
      <c r="AP740" s="428"/>
      <c r="AQ740" s="419"/>
      <c r="AR740" s="419"/>
      <c r="AS740" s="419"/>
      <c r="AT740" s="419"/>
      <c r="AU740" s="419"/>
      <c r="AV740" s="419"/>
      <c r="AW740" s="419"/>
      <c r="AX740" s="419"/>
      <c r="AY740" s="419"/>
      <c r="AZ740" s="419"/>
      <c r="BA740" s="419"/>
      <c r="BB740" s="419"/>
      <c r="BC740" s="419"/>
      <c r="BD740" s="419"/>
      <c r="BE740" s="419"/>
      <c r="BF740" s="419"/>
      <c r="BG740" s="419"/>
      <c r="BH740" s="419"/>
      <c r="BI740" s="419"/>
      <c r="BJ740" s="419"/>
      <c r="BK740" s="419"/>
      <c r="BL740" s="419"/>
      <c r="BM740" s="419"/>
      <c r="BN740" s="419"/>
      <c r="BO740" s="419"/>
      <c r="BP740" s="419"/>
      <c r="BQ740" s="419"/>
      <c r="BR740" s="419"/>
      <c r="BS740" s="419"/>
      <c r="BT740" s="419"/>
      <c r="BU740" s="419"/>
      <c r="BV740" s="419"/>
      <c r="BW740" s="419"/>
      <c r="BX740" s="419"/>
      <c r="BY740" s="419"/>
      <c r="BZ740" s="419"/>
      <c r="CA740" s="419"/>
      <c r="CB740" s="419"/>
      <c r="CC740" s="419"/>
      <c r="CD740" s="419"/>
      <c r="CE740" s="419"/>
      <c r="CF740" s="419"/>
      <c r="CG740" s="419"/>
      <c r="CH740" s="419"/>
      <c r="CI740" s="419"/>
      <c r="CJ740" s="419"/>
      <c r="CK740" s="419"/>
      <c r="CL740" s="419"/>
      <c r="CM740" s="419"/>
      <c r="CN740" s="419"/>
      <c r="CO740" s="419"/>
      <c r="CP740" s="419"/>
      <c r="CQ740" s="419"/>
      <c r="CR740" s="419"/>
      <c r="CS740" s="419"/>
    </row>
    <row r="741" spans="1:97">
      <c r="A741" s="419"/>
      <c r="B741" s="419"/>
      <c r="C741" s="419"/>
      <c r="D741" s="419"/>
      <c r="E741" s="419"/>
      <c r="F741" s="419"/>
      <c r="G741" s="419"/>
      <c r="H741" s="419"/>
      <c r="I741" s="419"/>
      <c r="J741" s="419"/>
      <c r="K741" s="419"/>
      <c r="L741" s="419"/>
      <c r="M741" s="419"/>
      <c r="N741" s="426"/>
      <c r="O741" s="426"/>
      <c r="P741" s="426"/>
      <c r="Q741" s="426"/>
      <c r="R741" s="426"/>
      <c r="S741" s="426"/>
      <c r="T741" s="426"/>
      <c r="U741" s="419"/>
      <c r="V741" s="419"/>
      <c r="W741" s="419"/>
      <c r="X741" s="427"/>
      <c r="Y741" s="427"/>
      <c r="Z741" s="427"/>
      <c r="AA741" s="427"/>
      <c r="AB741" s="427"/>
      <c r="AC741" s="427"/>
      <c r="AD741" s="427"/>
      <c r="AE741" s="427"/>
      <c r="AF741" s="427"/>
      <c r="AG741" s="427"/>
      <c r="AH741" s="427"/>
      <c r="AI741" s="428"/>
      <c r="AJ741" s="428"/>
      <c r="AK741" s="428"/>
      <c r="AL741" s="428"/>
      <c r="AM741" s="428"/>
      <c r="AN741" s="428"/>
      <c r="AO741" s="428"/>
      <c r="AP741" s="428"/>
      <c r="AQ741" s="419"/>
      <c r="AR741" s="419"/>
      <c r="AS741" s="419"/>
      <c r="AT741" s="419"/>
      <c r="AU741" s="419"/>
      <c r="AV741" s="419"/>
      <c r="AW741" s="419"/>
      <c r="AX741" s="419"/>
      <c r="AY741" s="419"/>
      <c r="AZ741" s="419"/>
      <c r="BA741" s="419"/>
      <c r="BB741" s="419"/>
      <c r="BC741" s="419"/>
      <c r="BD741" s="419"/>
      <c r="BE741" s="419"/>
      <c r="BF741" s="419"/>
      <c r="BG741" s="419"/>
      <c r="BH741" s="419"/>
      <c r="BI741" s="419"/>
      <c r="BJ741" s="419"/>
      <c r="BK741" s="419"/>
      <c r="BL741" s="419"/>
      <c r="BM741" s="419"/>
      <c r="BN741" s="419"/>
      <c r="BO741" s="419"/>
      <c r="BP741" s="419"/>
      <c r="BQ741" s="419"/>
      <c r="BR741" s="419"/>
      <c r="BS741" s="419"/>
      <c r="BT741" s="419"/>
      <c r="BU741" s="419"/>
      <c r="BV741" s="419"/>
      <c r="BW741" s="419"/>
      <c r="BX741" s="419"/>
      <c r="BY741" s="419"/>
      <c r="BZ741" s="419"/>
      <c r="CA741" s="419"/>
      <c r="CB741" s="419"/>
      <c r="CC741" s="419"/>
      <c r="CD741" s="419"/>
      <c r="CE741" s="419"/>
      <c r="CF741" s="419"/>
      <c r="CG741" s="419"/>
      <c r="CH741" s="419"/>
      <c r="CI741" s="419"/>
      <c r="CJ741" s="419"/>
      <c r="CK741" s="419"/>
      <c r="CL741" s="419"/>
      <c r="CM741" s="419"/>
      <c r="CN741" s="419"/>
      <c r="CO741" s="419"/>
      <c r="CP741" s="419"/>
      <c r="CQ741" s="419"/>
      <c r="CR741" s="419"/>
      <c r="CS741" s="419"/>
    </row>
    <row r="742" spans="1:97">
      <c r="A742" s="419"/>
      <c r="B742" s="419"/>
      <c r="C742" s="419"/>
      <c r="D742" s="419"/>
      <c r="E742" s="419"/>
      <c r="F742" s="419"/>
      <c r="G742" s="419"/>
      <c r="H742" s="419"/>
      <c r="I742" s="419"/>
      <c r="J742" s="419"/>
      <c r="K742" s="419"/>
      <c r="L742" s="419"/>
      <c r="M742" s="419"/>
      <c r="N742" s="426"/>
      <c r="O742" s="426"/>
      <c r="P742" s="426"/>
      <c r="Q742" s="426"/>
      <c r="R742" s="426"/>
      <c r="S742" s="426"/>
      <c r="T742" s="426"/>
      <c r="U742" s="419"/>
      <c r="V742" s="419"/>
      <c r="W742" s="419"/>
      <c r="X742" s="427"/>
      <c r="Y742" s="427"/>
      <c r="Z742" s="427"/>
      <c r="AA742" s="427"/>
      <c r="AB742" s="427"/>
      <c r="AC742" s="427"/>
      <c r="AD742" s="427"/>
      <c r="AE742" s="427"/>
      <c r="AF742" s="427"/>
      <c r="AG742" s="427"/>
      <c r="AH742" s="427"/>
      <c r="AI742" s="428"/>
      <c r="AJ742" s="428"/>
      <c r="AK742" s="428"/>
      <c r="AL742" s="428"/>
      <c r="AM742" s="428"/>
      <c r="AN742" s="428"/>
      <c r="AO742" s="428"/>
      <c r="AP742" s="428"/>
      <c r="AQ742" s="419"/>
      <c r="AR742" s="419"/>
      <c r="AS742" s="419"/>
      <c r="AT742" s="419"/>
      <c r="AU742" s="419"/>
      <c r="AV742" s="419"/>
      <c r="AW742" s="419"/>
      <c r="AX742" s="419"/>
      <c r="AY742" s="419"/>
      <c r="AZ742" s="419"/>
      <c r="BA742" s="419"/>
      <c r="BB742" s="419"/>
      <c r="BC742" s="419"/>
      <c r="BD742" s="419"/>
      <c r="BE742" s="419"/>
      <c r="BF742" s="419"/>
      <c r="BG742" s="419"/>
      <c r="BH742" s="419"/>
      <c r="BI742" s="419"/>
      <c r="BJ742" s="419"/>
      <c r="BK742" s="419"/>
      <c r="BL742" s="419"/>
      <c r="BM742" s="419"/>
      <c r="BN742" s="419"/>
      <c r="BO742" s="419"/>
      <c r="BP742" s="419"/>
      <c r="BQ742" s="419"/>
      <c r="BR742" s="419"/>
      <c r="BS742" s="419"/>
      <c r="BT742" s="419"/>
      <c r="BU742" s="419"/>
      <c r="BV742" s="419"/>
      <c r="BW742" s="419"/>
      <c r="BX742" s="419"/>
      <c r="BY742" s="419"/>
      <c r="BZ742" s="419"/>
      <c r="CA742" s="419"/>
      <c r="CB742" s="419"/>
      <c r="CC742" s="419"/>
      <c r="CD742" s="419"/>
      <c r="CE742" s="419"/>
      <c r="CF742" s="419"/>
      <c r="CG742" s="419"/>
      <c r="CH742" s="419"/>
      <c r="CI742" s="419"/>
      <c r="CJ742" s="419"/>
      <c r="CK742" s="419"/>
      <c r="CL742" s="419"/>
      <c r="CM742" s="419"/>
      <c r="CN742" s="419"/>
      <c r="CO742" s="419"/>
      <c r="CP742" s="419"/>
      <c r="CQ742" s="419"/>
      <c r="CR742" s="419"/>
      <c r="CS742" s="419"/>
    </row>
    <row r="743" spans="1:97">
      <c r="A743" s="419"/>
      <c r="B743" s="419"/>
      <c r="C743" s="419"/>
      <c r="D743" s="419"/>
      <c r="E743" s="419"/>
      <c r="F743" s="419"/>
      <c r="G743" s="419"/>
      <c r="H743" s="419"/>
      <c r="I743" s="419"/>
      <c r="J743" s="419"/>
      <c r="K743" s="419"/>
      <c r="L743" s="419"/>
      <c r="M743" s="419"/>
      <c r="N743" s="426"/>
      <c r="O743" s="426"/>
      <c r="P743" s="426"/>
      <c r="Q743" s="426"/>
      <c r="R743" s="426"/>
      <c r="S743" s="426"/>
      <c r="T743" s="426"/>
      <c r="U743" s="419"/>
      <c r="V743" s="419"/>
      <c r="W743" s="419"/>
      <c r="X743" s="427"/>
      <c r="Y743" s="427"/>
      <c r="Z743" s="427"/>
      <c r="AA743" s="427"/>
      <c r="AB743" s="427"/>
      <c r="AC743" s="427"/>
      <c r="AD743" s="427"/>
      <c r="AE743" s="427"/>
      <c r="AF743" s="427"/>
      <c r="AG743" s="427"/>
      <c r="AH743" s="427"/>
      <c r="AI743" s="428"/>
      <c r="AJ743" s="428"/>
      <c r="AK743" s="428"/>
      <c r="AL743" s="428"/>
      <c r="AM743" s="428"/>
      <c r="AN743" s="428"/>
      <c r="AO743" s="428"/>
      <c r="AP743" s="428"/>
      <c r="AQ743" s="419"/>
      <c r="AR743" s="419"/>
      <c r="AS743" s="419"/>
      <c r="AT743" s="419"/>
      <c r="AU743" s="419"/>
      <c r="AV743" s="419"/>
      <c r="AW743" s="419"/>
      <c r="AX743" s="419"/>
      <c r="AY743" s="419"/>
      <c r="AZ743" s="419"/>
      <c r="BA743" s="419"/>
      <c r="BB743" s="419"/>
      <c r="BC743" s="419"/>
      <c r="BD743" s="419"/>
      <c r="BE743" s="419"/>
      <c r="BF743" s="419"/>
      <c r="BG743" s="419"/>
      <c r="BH743" s="419"/>
      <c r="BI743" s="419"/>
      <c r="BJ743" s="419"/>
      <c r="BK743" s="419"/>
      <c r="BL743" s="419"/>
      <c r="BM743" s="419"/>
      <c r="BN743" s="419"/>
      <c r="BO743" s="419"/>
      <c r="BP743" s="419"/>
      <c r="BQ743" s="419"/>
      <c r="BR743" s="419"/>
      <c r="BS743" s="419"/>
      <c r="BT743" s="419"/>
      <c r="BU743" s="419"/>
      <c r="BV743" s="419"/>
      <c r="BW743" s="419"/>
      <c r="BX743" s="419"/>
      <c r="BY743" s="419"/>
      <c r="BZ743" s="419"/>
      <c r="CA743" s="419"/>
      <c r="CB743" s="419"/>
      <c r="CC743" s="419"/>
      <c r="CD743" s="419"/>
      <c r="CE743" s="419"/>
      <c r="CF743" s="419"/>
      <c r="CG743" s="419"/>
      <c r="CH743" s="419"/>
      <c r="CI743" s="419"/>
      <c r="CJ743" s="419"/>
      <c r="CK743" s="419"/>
      <c r="CL743" s="419"/>
      <c r="CM743" s="419"/>
      <c r="CN743" s="419"/>
      <c r="CO743" s="419"/>
      <c r="CP743" s="419"/>
      <c r="CQ743" s="419"/>
      <c r="CR743" s="419"/>
      <c r="CS743" s="419"/>
    </row>
    <row r="744" spans="1:97">
      <c r="A744" s="419"/>
      <c r="B744" s="419"/>
      <c r="C744" s="419"/>
      <c r="D744" s="419"/>
      <c r="E744" s="419"/>
      <c r="F744" s="419"/>
      <c r="G744" s="419"/>
      <c r="H744" s="419"/>
      <c r="I744" s="419"/>
      <c r="J744" s="419"/>
      <c r="K744" s="419"/>
      <c r="L744" s="419"/>
      <c r="M744" s="419"/>
      <c r="N744" s="426"/>
      <c r="O744" s="426"/>
      <c r="P744" s="426"/>
      <c r="Q744" s="426"/>
      <c r="R744" s="426"/>
      <c r="S744" s="426"/>
      <c r="T744" s="426"/>
      <c r="U744" s="419"/>
      <c r="V744" s="419"/>
      <c r="W744" s="419"/>
      <c r="X744" s="427"/>
      <c r="Y744" s="427"/>
      <c r="Z744" s="427"/>
      <c r="AA744" s="427"/>
      <c r="AB744" s="427"/>
      <c r="AC744" s="427"/>
      <c r="AD744" s="427"/>
      <c r="AE744" s="427"/>
      <c r="AF744" s="427"/>
      <c r="AG744" s="427"/>
      <c r="AH744" s="427"/>
      <c r="AI744" s="428"/>
      <c r="AJ744" s="428"/>
      <c r="AK744" s="428"/>
      <c r="AL744" s="428"/>
      <c r="AM744" s="428"/>
      <c r="AN744" s="428"/>
      <c r="AO744" s="428"/>
      <c r="AP744" s="428"/>
      <c r="AQ744" s="419"/>
      <c r="AR744" s="419"/>
      <c r="AS744" s="419"/>
      <c r="AT744" s="419"/>
      <c r="AU744" s="419"/>
      <c r="AV744" s="419"/>
      <c r="AW744" s="419"/>
      <c r="AX744" s="419"/>
      <c r="AY744" s="419"/>
      <c r="AZ744" s="419"/>
      <c r="BA744" s="419"/>
      <c r="BB744" s="419"/>
      <c r="BC744" s="419"/>
      <c r="BD744" s="419"/>
      <c r="BE744" s="419"/>
      <c r="BF744" s="419"/>
      <c r="BG744" s="419"/>
      <c r="BH744" s="419"/>
      <c r="BI744" s="419"/>
      <c r="BJ744" s="419"/>
      <c r="BK744" s="419"/>
      <c r="BL744" s="419"/>
      <c r="BM744" s="419"/>
      <c r="BN744" s="419"/>
      <c r="BO744" s="419"/>
      <c r="BP744" s="419"/>
      <c r="BQ744" s="419"/>
      <c r="BR744" s="419"/>
      <c r="BS744" s="419"/>
      <c r="BT744" s="419"/>
      <c r="BU744" s="419"/>
      <c r="BV744" s="419"/>
      <c r="BW744" s="419"/>
      <c r="BX744" s="419"/>
      <c r="BY744" s="419"/>
      <c r="BZ744" s="419"/>
      <c r="CA744" s="419"/>
      <c r="CB744" s="419"/>
      <c r="CC744" s="419"/>
      <c r="CD744" s="419"/>
      <c r="CE744" s="419"/>
      <c r="CF744" s="419"/>
      <c r="CG744" s="419"/>
      <c r="CH744" s="419"/>
      <c r="CI744" s="419"/>
      <c r="CJ744" s="419"/>
      <c r="CK744" s="419"/>
      <c r="CL744" s="419"/>
      <c r="CM744" s="419"/>
      <c r="CN744" s="419"/>
      <c r="CO744" s="419"/>
      <c r="CP744" s="419"/>
      <c r="CQ744" s="419"/>
      <c r="CR744" s="419"/>
      <c r="CS744" s="419"/>
    </row>
    <row r="745" spans="1:97">
      <c r="A745" s="419"/>
      <c r="B745" s="419"/>
      <c r="C745" s="419"/>
      <c r="D745" s="419"/>
      <c r="E745" s="419"/>
      <c r="F745" s="419"/>
      <c r="G745" s="419"/>
      <c r="H745" s="419"/>
      <c r="I745" s="419"/>
      <c r="J745" s="419"/>
      <c r="K745" s="419"/>
      <c r="L745" s="419"/>
      <c r="M745" s="419"/>
      <c r="N745" s="426"/>
      <c r="O745" s="426"/>
      <c r="P745" s="426"/>
      <c r="Q745" s="426"/>
      <c r="R745" s="426"/>
      <c r="S745" s="426"/>
      <c r="T745" s="426"/>
      <c r="U745" s="419"/>
      <c r="V745" s="419"/>
      <c r="W745" s="419"/>
      <c r="X745" s="427"/>
      <c r="Y745" s="427"/>
      <c r="Z745" s="427"/>
      <c r="AA745" s="427"/>
      <c r="AB745" s="427"/>
      <c r="AC745" s="427"/>
      <c r="AD745" s="427"/>
      <c r="AE745" s="427"/>
      <c r="AF745" s="427"/>
      <c r="AG745" s="427"/>
      <c r="AH745" s="427"/>
      <c r="AI745" s="428"/>
      <c r="AJ745" s="428"/>
      <c r="AK745" s="428"/>
      <c r="AL745" s="428"/>
      <c r="AM745" s="428"/>
      <c r="AN745" s="428"/>
      <c r="AO745" s="428"/>
      <c r="AP745" s="428"/>
      <c r="AQ745" s="419"/>
      <c r="AR745" s="419"/>
      <c r="AS745" s="419"/>
      <c r="AT745" s="419"/>
      <c r="AU745" s="419"/>
      <c r="AV745" s="419"/>
      <c r="AW745" s="419"/>
      <c r="AX745" s="419"/>
      <c r="AY745" s="419"/>
      <c r="AZ745" s="419"/>
      <c r="BA745" s="419"/>
      <c r="BB745" s="419"/>
      <c r="BC745" s="419"/>
      <c r="BD745" s="419"/>
      <c r="BE745" s="419"/>
      <c r="BF745" s="419"/>
      <c r="BG745" s="419"/>
      <c r="BH745" s="419"/>
      <c r="BI745" s="419"/>
      <c r="BJ745" s="419"/>
      <c r="BK745" s="419"/>
      <c r="BL745" s="419"/>
      <c r="BM745" s="419"/>
      <c r="BN745" s="419"/>
      <c r="BO745" s="419"/>
      <c r="BP745" s="419"/>
      <c r="BQ745" s="419"/>
      <c r="BR745" s="419"/>
      <c r="BS745" s="419"/>
      <c r="BT745" s="419"/>
      <c r="BU745" s="419"/>
      <c r="BV745" s="419"/>
      <c r="BW745" s="419"/>
      <c r="BX745" s="419"/>
      <c r="BY745" s="419"/>
      <c r="BZ745" s="419"/>
      <c r="CA745" s="419"/>
      <c r="CB745" s="419"/>
      <c r="CC745" s="419"/>
      <c r="CD745" s="419"/>
      <c r="CE745" s="419"/>
      <c r="CF745" s="419"/>
      <c r="CG745" s="419"/>
      <c r="CH745" s="419"/>
      <c r="CI745" s="419"/>
      <c r="CJ745" s="419"/>
      <c r="CK745" s="419"/>
      <c r="CL745" s="419"/>
      <c r="CM745" s="419"/>
      <c r="CN745" s="419"/>
      <c r="CO745" s="419"/>
      <c r="CP745" s="419"/>
      <c r="CQ745" s="419"/>
      <c r="CR745" s="419"/>
      <c r="CS745" s="419"/>
    </row>
    <row r="746" spans="1:97">
      <c r="A746" s="419"/>
      <c r="B746" s="419"/>
      <c r="C746" s="419"/>
      <c r="D746" s="419"/>
      <c r="E746" s="419"/>
      <c r="F746" s="419"/>
      <c r="G746" s="419"/>
      <c r="H746" s="419"/>
      <c r="I746" s="419"/>
      <c r="J746" s="419"/>
      <c r="K746" s="419"/>
      <c r="L746" s="419"/>
      <c r="M746" s="419"/>
      <c r="N746" s="426"/>
      <c r="O746" s="426"/>
      <c r="P746" s="426"/>
      <c r="Q746" s="426"/>
      <c r="R746" s="426"/>
      <c r="S746" s="426"/>
      <c r="T746" s="426"/>
      <c r="U746" s="419"/>
      <c r="V746" s="419"/>
      <c r="W746" s="419"/>
      <c r="X746" s="427"/>
      <c r="Y746" s="427"/>
      <c r="Z746" s="427"/>
      <c r="AA746" s="427"/>
      <c r="AB746" s="427"/>
      <c r="AC746" s="427"/>
      <c r="AD746" s="427"/>
      <c r="AE746" s="427"/>
      <c r="AF746" s="427"/>
      <c r="AG746" s="427"/>
      <c r="AH746" s="427"/>
      <c r="AI746" s="428"/>
      <c r="AJ746" s="428"/>
      <c r="AK746" s="428"/>
      <c r="AL746" s="428"/>
      <c r="AM746" s="428"/>
      <c r="AN746" s="428"/>
      <c r="AO746" s="428"/>
      <c r="AP746" s="428"/>
      <c r="AQ746" s="419"/>
      <c r="AR746" s="419"/>
      <c r="AS746" s="419"/>
      <c r="AT746" s="419"/>
      <c r="AU746" s="419"/>
      <c r="AV746" s="419"/>
      <c r="AW746" s="419"/>
      <c r="AX746" s="419"/>
      <c r="AY746" s="419"/>
      <c r="AZ746" s="419"/>
      <c r="BA746" s="419"/>
      <c r="BB746" s="419"/>
      <c r="BC746" s="419"/>
      <c r="BD746" s="419"/>
      <c r="BE746" s="419"/>
      <c r="BF746" s="419"/>
      <c r="BG746" s="419"/>
      <c r="BH746" s="419"/>
      <c r="BI746" s="419"/>
      <c r="BJ746" s="419"/>
      <c r="BK746" s="419"/>
      <c r="BL746" s="419"/>
      <c r="BM746" s="419"/>
      <c r="BN746" s="419"/>
      <c r="BO746" s="419"/>
      <c r="BP746" s="419"/>
      <c r="BQ746" s="419"/>
      <c r="BR746" s="419"/>
      <c r="BS746" s="419"/>
      <c r="BT746" s="419"/>
      <c r="BU746" s="419"/>
      <c r="BV746" s="419"/>
      <c r="BW746" s="419"/>
      <c r="BX746" s="419"/>
      <c r="BY746" s="419"/>
      <c r="BZ746" s="419"/>
      <c r="CA746" s="419"/>
      <c r="CB746" s="419"/>
      <c r="CC746" s="419"/>
      <c r="CD746" s="419"/>
      <c r="CE746" s="419"/>
      <c r="CF746" s="419"/>
      <c r="CG746" s="419"/>
      <c r="CH746" s="419"/>
      <c r="CI746" s="419"/>
      <c r="CJ746" s="419"/>
      <c r="CK746" s="419"/>
      <c r="CL746" s="419"/>
      <c r="CM746" s="419"/>
      <c r="CN746" s="419"/>
      <c r="CO746" s="419"/>
      <c r="CP746" s="419"/>
      <c r="CQ746" s="419"/>
      <c r="CR746" s="419"/>
      <c r="CS746" s="419"/>
    </row>
    <row r="747" spans="1:97">
      <c r="A747" s="419"/>
      <c r="B747" s="419"/>
      <c r="C747" s="419"/>
      <c r="D747" s="419"/>
      <c r="E747" s="419"/>
      <c r="F747" s="419"/>
      <c r="G747" s="419"/>
      <c r="H747" s="419"/>
      <c r="I747" s="419"/>
      <c r="J747" s="419"/>
      <c r="K747" s="419"/>
      <c r="L747" s="419"/>
      <c r="M747" s="419"/>
      <c r="N747" s="426"/>
      <c r="O747" s="426"/>
      <c r="P747" s="426"/>
      <c r="Q747" s="426"/>
      <c r="R747" s="426"/>
      <c r="S747" s="426"/>
      <c r="T747" s="426"/>
      <c r="U747" s="419"/>
      <c r="V747" s="419"/>
      <c r="W747" s="419"/>
      <c r="X747" s="427"/>
      <c r="Y747" s="427"/>
      <c r="Z747" s="427"/>
      <c r="AA747" s="427"/>
      <c r="AB747" s="427"/>
      <c r="AC747" s="427"/>
      <c r="AD747" s="427"/>
      <c r="AE747" s="427"/>
      <c r="AF747" s="427"/>
      <c r="AG747" s="427"/>
      <c r="AH747" s="427"/>
      <c r="AI747" s="428"/>
      <c r="AJ747" s="428"/>
      <c r="AK747" s="428"/>
      <c r="AL747" s="428"/>
      <c r="AM747" s="428"/>
      <c r="AN747" s="428"/>
      <c r="AO747" s="428"/>
      <c r="AP747" s="428"/>
      <c r="AQ747" s="419"/>
      <c r="AR747" s="419"/>
      <c r="AS747" s="419"/>
      <c r="AT747" s="419"/>
      <c r="AU747" s="419"/>
      <c r="AV747" s="419"/>
      <c r="AW747" s="419"/>
      <c r="AX747" s="419"/>
      <c r="AY747" s="419"/>
      <c r="AZ747" s="419"/>
      <c r="BA747" s="419"/>
      <c r="BB747" s="419"/>
      <c r="BC747" s="419"/>
      <c r="BD747" s="419"/>
      <c r="BE747" s="419"/>
      <c r="BF747" s="419"/>
      <c r="BG747" s="419"/>
      <c r="BH747" s="419"/>
      <c r="BI747" s="419"/>
      <c r="BJ747" s="419"/>
      <c r="BK747" s="419"/>
      <c r="BL747" s="419"/>
      <c r="BM747" s="419"/>
      <c r="BN747" s="419"/>
      <c r="BO747" s="419"/>
      <c r="BP747" s="419"/>
      <c r="BQ747" s="419"/>
      <c r="BR747" s="419"/>
      <c r="BS747" s="419"/>
      <c r="BT747" s="419"/>
      <c r="BU747" s="419"/>
      <c r="BV747" s="419"/>
      <c r="BW747" s="419"/>
      <c r="BX747" s="419"/>
      <c r="BY747" s="419"/>
      <c r="BZ747" s="419"/>
      <c r="CA747" s="419"/>
      <c r="CB747" s="419"/>
      <c r="CC747" s="419"/>
      <c r="CD747" s="419"/>
      <c r="CE747" s="419"/>
      <c r="CF747" s="419"/>
      <c r="CG747" s="419"/>
      <c r="CH747" s="419"/>
      <c r="CI747" s="419"/>
      <c r="CJ747" s="419"/>
      <c r="CK747" s="419"/>
      <c r="CL747" s="419"/>
      <c r="CM747" s="419"/>
      <c r="CN747" s="419"/>
      <c r="CO747" s="419"/>
      <c r="CP747" s="419"/>
      <c r="CQ747" s="419"/>
      <c r="CR747" s="419"/>
      <c r="CS747" s="419"/>
    </row>
    <row r="748" spans="1:97">
      <c r="A748" s="419"/>
      <c r="B748" s="419"/>
      <c r="C748" s="419"/>
      <c r="D748" s="419"/>
      <c r="E748" s="419"/>
      <c r="F748" s="419"/>
      <c r="G748" s="419"/>
      <c r="H748" s="419"/>
      <c r="I748" s="419"/>
      <c r="J748" s="419"/>
      <c r="K748" s="419"/>
      <c r="L748" s="419"/>
      <c r="M748" s="419"/>
      <c r="N748" s="426"/>
      <c r="O748" s="426"/>
      <c r="P748" s="426"/>
      <c r="Q748" s="426"/>
      <c r="R748" s="426"/>
      <c r="S748" s="426"/>
      <c r="T748" s="426"/>
      <c r="U748" s="419"/>
      <c r="V748" s="419"/>
      <c r="W748" s="419"/>
      <c r="X748" s="427"/>
      <c r="Y748" s="427"/>
      <c r="Z748" s="427"/>
      <c r="AA748" s="427"/>
      <c r="AB748" s="427"/>
      <c r="AC748" s="427"/>
      <c r="AD748" s="427"/>
      <c r="AE748" s="427"/>
      <c r="AF748" s="427"/>
      <c r="AG748" s="427"/>
      <c r="AH748" s="427"/>
      <c r="AI748" s="428"/>
      <c r="AJ748" s="428"/>
      <c r="AK748" s="428"/>
      <c r="AL748" s="428"/>
      <c r="AM748" s="428"/>
      <c r="AN748" s="428"/>
      <c r="AO748" s="428"/>
      <c r="AP748" s="428"/>
      <c r="AQ748" s="419"/>
      <c r="AR748" s="419"/>
      <c r="AS748" s="419"/>
      <c r="AT748" s="419"/>
      <c r="AU748" s="419"/>
      <c r="AV748" s="419"/>
      <c r="AW748" s="419"/>
      <c r="AX748" s="419"/>
      <c r="AY748" s="419"/>
      <c r="AZ748" s="419"/>
      <c r="BA748" s="419"/>
      <c r="BB748" s="419"/>
      <c r="BC748" s="419"/>
      <c r="BD748" s="419"/>
      <c r="BE748" s="419"/>
      <c r="BF748" s="419"/>
      <c r="BG748" s="419"/>
      <c r="BH748" s="419"/>
      <c r="BI748" s="419"/>
      <c r="BJ748" s="419"/>
      <c r="BK748" s="419"/>
      <c r="BL748" s="419"/>
      <c r="BM748" s="419"/>
      <c r="BN748" s="419"/>
      <c r="BO748" s="419"/>
      <c r="BP748" s="419"/>
      <c r="BQ748" s="419"/>
      <c r="BR748" s="419"/>
      <c r="BS748" s="419"/>
      <c r="BT748" s="419"/>
      <c r="BU748" s="419"/>
      <c r="BV748" s="419"/>
      <c r="BW748" s="419"/>
      <c r="BX748" s="419"/>
      <c r="BY748" s="419"/>
      <c r="BZ748" s="419"/>
      <c r="CA748" s="419"/>
      <c r="CB748" s="419"/>
      <c r="CC748" s="419"/>
      <c r="CD748" s="419"/>
      <c r="CE748" s="419"/>
      <c r="CF748" s="419"/>
      <c r="CG748" s="419"/>
      <c r="CH748" s="419"/>
      <c r="CI748" s="419"/>
      <c r="CJ748" s="419"/>
      <c r="CK748" s="419"/>
      <c r="CL748" s="419"/>
      <c r="CM748" s="419"/>
      <c r="CN748" s="419"/>
      <c r="CO748" s="419"/>
      <c r="CP748" s="419"/>
      <c r="CQ748" s="419"/>
      <c r="CR748" s="419"/>
      <c r="CS748" s="419"/>
    </row>
    <row r="749" spans="1:97">
      <c r="A749" s="419"/>
      <c r="B749" s="419"/>
      <c r="C749" s="419"/>
      <c r="D749" s="419"/>
      <c r="E749" s="419"/>
      <c r="F749" s="419"/>
      <c r="G749" s="419"/>
      <c r="H749" s="419"/>
      <c r="I749" s="419"/>
      <c r="J749" s="419"/>
      <c r="K749" s="419"/>
      <c r="L749" s="419"/>
      <c r="M749" s="419"/>
      <c r="N749" s="426"/>
      <c r="O749" s="426"/>
      <c r="P749" s="426"/>
      <c r="Q749" s="426"/>
      <c r="R749" s="426"/>
      <c r="S749" s="426"/>
      <c r="T749" s="426"/>
      <c r="U749" s="419"/>
      <c r="V749" s="419"/>
      <c r="W749" s="419"/>
      <c r="X749" s="427"/>
      <c r="Y749" s="427"/>
      <c r="Z749" s="427"/>
      <c r="AA749" s="427"/>
      <c r="AB749" s="427"/>
      <c r="AC749" s="427"/>
      <c r="AD749" s="427"/>
      <c r="AE749" s="427"/>
      <c r="AF749" s="427"/>
      <c r="AG749" s="427"/>
      <c r="AH749" s="427"/>
      <c r="AI749" s="428"/>
      <c r="AJ749" s="428"/>
      <c r="AK749" s="428"/>
      <c r="AL749" s="428"/>
      <c r="AM749" s="428"/>
      <c r="AN749" s="428"/>
      <c r="AO749" s="428"/>
      <c r="AP749" s="428"/>
      <c r="AQ749" s="419"/>
      <c r="AR749" s="419"/>
      <c r="AS749" s="419"/>
      <c r="AT749" s="419"/>
      <c r="AU749" s="419"/>
      <c r="AV749" s="419"/>
      <c r="AW749" s="419"/>
      <c r="AX749" s="419"/>
      <c r="AY749" s="419"/>
      <c r="AZ749" s="419"/>
      <c r="BA749" s="419"/>
      <c r="BB749" s="419"/>
      <c r="BC749" s="419"/>
      <c r="BD749" s="419"/>
      <c r="BE749" s="419"/>
      <c r="BF749" s="419"/>
      <c r="BG749" s="419"/>
      <c r="BH749" s="419"/>
      <c r="BI749" s="419"/>
      <c r="BJ749" s="419"/>
      <c r="BK749" s="419"/>
      <c r="BL749" s="419"/>
      <c r="BM749" s="419"/>
      <c r="BN749" s="419"/>
      <c r="BO749" s="419"/>
      <c r="BP749" s="419"/>
      <c r="BQ749" s="419"/>
      <c r="BR749" s="419"/>
      <c r="BS749" s="419"/>
      <c r="BT749" s="419"/>
      <c r="BU749" s="419"/>
      <c r="BV749" s="419"/>
      <c r="BW749" s="419"/>
      <c r="BX749" s="419"/>
      <c r="BY749" s="419"/>
      <c r="BZ749" s="419"/>
      <c r="CA749" s="419"/>
      <c r="CB749" s="419"/>
      <c r="CC749" s="419"/>
      <c r="CD749" s="419"/>
      <c r="CE749" s="419"/>
      <c r="CF749" s="419"/>
      <c r="CG749" s="419"/>
      <c r="CH749" s="419"/>
      <c r="CI749" s="419"/>
      <c r="CJ749" s="419"/>
      <c r="CK749" s="419"/>
      <c r="CL749" s="419"/>
      <c r="CM749" s="419"/>
      <c r="CN749" s="419"/>
      <c r="CO749" s="419"/>
      <c r="CP749" s="419"/>
      <c r="CQ749" s="419"/>
      <c r="CR749" s="419"/>
      <c r="CS749" s="419"/>
    </row>
    <row r="750" spans="1:97">
      <c r="A750" s="419"/>
      <c r="B750" s="419"/>
      <c r="C750" s="419"/>
      <c r="D750" s="419"/>
      <c r="E750" s="419"/>
      <c r="F750" s="419"/>
      <c r="G750" s="419"/>
      <c r="H750" s="419"/>
      <c r="I750" s="419"/>
      <c r="J750" s="419"/>
      <c r="K750" s="419"/>
      <c r="L750" s="419"/>
      <c r="M750" s="419"/>
      <c r="N750" s="426"/>
      <c r="O750" s="426"/>
      <c r="P750" s="426"/>
      <c r="Q750" s="426"/>
      <c r="R750" s="426"/>
      <c r="S750" s="426"/>
      <c r="T750" s="426"/>
      <c r="U750" s="419"/>
      <c r="V750" s="419"/>
      <c r="W750" s="419"/>
      <c r="X750" s="427"/>
      <c r="Y750" s="427"/>
      <c r="Z750" s="427"/>
      <c r="AA750" s="427"/>
      <c r="AB750" s="427"/>
      <c r="AC750" s="427"/>
      <c r="AD750" s="427"/>
      <c r="AE750" s="427"/>
      <c r="AF750" s="427"/>
      <c r="AG750" s="427"/>
      <c r="AH750" s="427"/>
      <c r="AI750" s="428"/>
      <c r="AJ750" s="428"/>
      <c r="AK750" s="428"/>
      <c r="AL750" s="428"/>
      <c r="AM750" s="428"/>
      <c r="AN750" s="428"/>
      <c r="AO750" s="428"/>
      <c r="AP750" s="428"/>
      <c r="AQ750" s="419"/>
      <c r="AR750" s="419"/>
      <c r="AS750" s="419"/>
      <c r="AT750" s="419"/>
      <c r="AU750" s="419"/>
      <c r="AV750" s="419"/>
      <c r="AW750" s="419"/>
      <c r="AX750" s="419"/>
      <c r="AY750" s="419"/>
      <c r="AZ750" s="419"/>
      <c r="BA750" s="419"/>
      <c r="BB750" s="419"/>
      <c r="BC750" s="419"/>
      <c r="BD750" s="419"/>
      <c r="BE750" s="419"/>
      <c r="BF750" s="419"/>
      <c r="BG750" s="419"/>
      <c r="BH750" s="419"/>
      <c r="BI750" s="419"/>
      <c r="BJ750" s="419"/>
      <c r="BK750" s="419"/>
      <c r="BL750" s="419"/>
      <c r="BM750" s="419"/>
      <c r="BN750" s="419"/>
      <c r="BO750" s="419"/>
      <c r="BP750" s="419"/>
      <c r="BQ750" s="419"/>
      <c r="BR750" s="419"/>
      <c r="BS750" s="419"/>
      <c r="BT750" s="419"/>
      <c r="BU750" s="419"/>
      <c r="BV750" s="419"/>
      <c r="BW750" s="419"/>
      <c r="BX750" s="419"/>
      <c r="BY750" s="419"/>
      <c r="BZ750" s="419"/>
      <c r="CA750" s="419"/>
      <c r="CB750" s="419"/>
      <c r="CC750" s="419"/>
      <c r="CD750" s="419"/>
      <c r="CE750" s="419"/>
      <c r="CF750" s="419"/>
      <c r="CG750" s="419"/>
      <c r="CH750" s="419"/>
      <c r="CI750" s="419"/>
      <c r="CJ750" s="419"/>
      <c r="CK750" s="419"/>
      <c r="CL750" s="419"/>
      <c r="CM750" s="419"/>
      <c r="CN750" s="419"/>
      <c r="CO750" s="419"/>
      <c r="CP750" s="419"/>
      <c r="CQ750" s="419"/>
      <c r="CR750" s="419"/>
      <c r="CS750" s="419"/>
    </row>
    <row r="751" spans="1:97">
      <c r="A751" s="419"/>
      <c r="B751" s="419"/>
      <c r="C751" s="419"/>
      <c r="D751" s="419"/>
      <c r="E751" s="419"/>
      <c r="F751" s="419"/>
      <c r="G751" s="419"/>
      <c r="H751" s="419"/>
      <c r="I751" s="419"/>
      <c r="J751" s="419"/>
      <c r="K751" s="419"/>
      <c r="L751" s="419"/>
      <c r="M751" s="419"/>
      <c r="N751" s="426"/>
      <c r="O751" s="426"/>
      <c r="P751" s="426"/>
      <c r="Q751" s="426"/>
      <c r="R751" s="426"/>
      <c r="S751" s="426"/>
      <c r="T751" s="426"/>
      <c r="U751" s="419"/>
      <c r="V751" s="419"/>
      <c r="W751" s="419"/>
      <c r="X751" s="427"/>
      <c r="Y751" s="427"/>
      <c r="Z751" s="427"/>
      <c r="AA751" s="427"/>
      <c r="AB751" s="427"/>
      <c r="AC751" s="427"/>
      <c r="AD751" s="427"/>
      <c r="AE751" s="427"/>
      <c r="AF751" s="427"/>
      <c r="AG751" s="427"/>
      <c r="AH751" s="427"/>
      <c r="AI751" s="428"/>
      <c r="AJ751" s="428"/>
      <c r="AK751" s="428"/>
      <c r="AL751" s="428"/>
      <c r="AM751" s="428"/>
      <c r="AN751" s="428"/>
      <c r="AO751" s="428"/>
      <c r="AP751" s="428"/>
      <c r="AQ751" s="419"/>
      <c r="AR751" s="419"/>
      <c r="AS751" s="419"/>
      <c r="AT751" s="419"/>
      <c r="AU751" s="419"/>
      <c r="AV751" s="419"/>
      <c r="AW751" s="419"/>
      <c r="AX751" s="419"/>
      <c r="AY751" s="419"/>
      <c r="AZ751" s="419"/>
      <c r="BA751" s="419"/>
      <c r="BB751" s="419"/>
      <c r="BC751" s="419"/>
      <c r="BD751" s="419"/>
      <c r="BE751" s="419"/>
      <c r="BF751" s="419"/>
      <c r="BG751" s="419"/>
      <c r="BH751" s="419"/>
      <c r="BI751" s="419"/>
      <c r="BJ751" s="419"/>
      <c r="BK751" s="419"/>
      <c r="BL751" s="419"/>
      <c r="BM751" s="419"/>
      <c r="BN751" s="419"/>
      <c r="BO751" s="419"/>
      <c r="BP751" s="419"/>
      <c r="BQ751" s="419"/>
      <c r="BR751" s="419"/>
      <c r="BS751" s="419"/>
      <c r="BT751" s="419"/>
      <c r="BU751" s="419"/>
      <c r="BV751" s="419"/>
      <c r="BW751" s="419"/>
      <c r="BX751" s="419"/>
      <c r="BY751" s="419"/>
      <c r="BZ751" s="419"/>
      <c r="CA751" s="419"/>
      <c r="CB751" s="419"/>
      <c r="CC751" s="419"/>
      <c r="CD751" s="419"/>
      <c r="CE751" s="419"/>
      <c r="CF751" s="419"/>
      <c r="CG751" s="419"/>
      <c r="CH751" s="419"/>
      <c r="CI751" s="419"/>
      <c r="CJ751" s="419"/>
      <c r="CK751" s="419"/>
      <c r="CL751" s="419"/>
      <c r="CM751" s="419"/>
      <c r="CN751" s="419"/>
      <c r="CO751" s="419"/>
      <c r="CP751" s="419"/>
      <c r="CQ751" s="419"/>
      <c r="CR751" s="419"/>
      <c r="CS751" s="419"/>
    </row>
    <row r="752" spans="1:97">
      <c r="A752" s="419"/>
      <c r="B752" s="419"/>
      <c r="C752" s="419"/>
      <c r="D752" s="419"/>
      <c r="E752" s="419"/>
      <c r="F752" s="419"/>
      <c r="G752" s="419"/>
      <c r="H752" s="419"/>
      <c r="I752" s="419"/>
      <c r="J752" s="419"/>
      <c r="K752" s="419"/>
      <c r="L752" s="419"/>
      <c r="M752" s="419"/>
      <c r="N752" s="426"/>
      <c r="O752" s="426"/>
      <c r="P752" s="426"/>
      <c r="Q752" s="426"/>
      <c r="R752" s="426"/>
      <c r="S752" s="426"/>
      <c r="T752" s="426"/>
      <c r="U752" s="419"/>
      <c r="V752" s="419"/>
      <c r="W752" s="419"/>
      <c r="X752" s="427"/>
      <c r="Y752" s="427"/>
      <c r="Z752" s="427"/>
      <c r="AA752" s="427"/>
      <c r="AB752" s="427"/>
      <c r="AC752" s="427"/>
      <c r="AD752" s="427"/>
      <c r="AE752" s="427"/>
      <c r="AF752" s="427"/>
      <c r="AG752" s="427"/>
      <c r="AH752" s="427"/>
      <c r="AI752" s="428"/>
      <c r="AJ752" s="428"/>
      <c r="AK752" s="428"/>
      <c r="AL752" s="428"/>
      <c r="AM752" s="428"/>
      <c r="AN752" s="428"/>
      <c r="AO752" s="428"/>
      <c r="AP752" s="428"/>
      <c r="AQ752" s="419"/>
      <c r="AR752" s="419"/>
      <c r="AS752" s="419"/>
      <c r="AT752" s="419"/>
      <c r="AU752" s="419"/>
      <c r="AV752" s="419"/>
      <c r="AW752" s="419"/>
      <c r="AX752" s="419"/>
      <c r="AY752" s="419"/>
      <c r="AZ752" s="419"/>
      <c r="BA752" s="419"/>
      <c r="BB752" s="419"/>
      <c r="BC752" s="419"/>
      <c r="BD752" s="419"/>
      <c r="BE752" s="419"/>
      <c r="BF752" s="419"/>
      <c r="BG752" s="419"/>
      <c r="BH752" s="419"/>
      <c r="BI752" s="419"/>
      <c r="BJ752" s="419"/>
      <c r="BK752" s="419"/>
      <c r="BL752" s="419"/>
      <c r="BM752" s="419"/>
      <c r="BN752" s="419"/>
      <c r="BO752" s="419"/>
      <c r="BP752" s="419"/>
      <c r="BQ752" s="419"/>
      <c r="BR752" s="419"/>
      <c r="BS752" s="419"/>
      <c r="BT752" s="419"/>
      <c r="BU752" s="419"/>
      <c r="BV752" s="419"/>
      <c r="BW752" s="419"/>
      <c r="BX752" s="419"/>
      <c r="BY752" s="419"/>
      <c r="BZ752" s="419"/>
      <c r="CA752" s="419"/>
      <c r="CB752" s="419"/>
      <c r="CC752" s="419"/>
      <c r="CD752" s="419"/>
      <c r="CE752" s="419"/>
      <c r="CF752" s="419"/>
      <c r="CG752" s="419"/>
      <c r="CH752" s="419"/>
      <c r="CI752" s="419"/>
      <c r="CJ752" s="419"/>
      <c r="CK752" s="419"/>
      <c r="CL752" s="419"/>
      <c r="CM752" s="419"/>
      <c r="CN752" s="419"/>
      <c r="CO752" s="419"/>
      <c r="CP752" s="419"/>
      <c r="CQ752" s="419"/>
      <c r="CR752" s="419"/>
      <c r="CS752" s="419"/>
    </row>
    <row r="753" spans="1:97">
      <c r="A753" s="419"/>
      <c r="B753" s="419"/>
      <c r="C753" s="419"/>
      <c r="D753" s="419"/>
      <c r="E753" s="419"/>
      <c r="F753" s="419"/>
      <c r="G753" s="419"/>
      <c r="H753" s="419"/>
      <c r="I753" s="419"/>
      <c r="J753" s="419"/>
      <c r="K753" s="419"/>
      <c r="L753" s="419"/>
      <c r="M753" s="419"/>
      <c r="N753" s="426"/>
      <c r="O753" s="426"/>
      <c r="P753" s="426"/>
      <c r="Q753" s="426"/>
      <c r="R753" s="426"/>
      <c r="S753" s="426"/>
      <c r="T753" s="426"/>
      <c r="U753" s="419"/>
      <c r="V753" s="419"/>
      <c r="W753" s="419"/>
      <c r="X753" s="427"/>
      <c r="Y753" s="427"/>
      <c r="Z753" s="427"/>
      <c r="AA753" s="427"/>
      <c r="AB753" s="427"/>
      <c r="AC753" s="427"/>
      <c r="AD753" s="427"/>
      <c r="AE753" s="427"/>
      <c r="AF753" s="427"/>
      <c r="AG753" s="427"/>
      <c r="AH753" s="427"/>
      <c r="AI753" s="428"/>
      <c r="AJ753" s="428"/>
      <c r="AK753" s="428"/>
      <c r="AL753" s="428"/>
      <c r="AM753" s="428"/>
      <c r="AN753" s="428"/>
      <c r="AO753" s="428"/>
      <c r="AP753" s="428"/>
      <c r="AQ753" s="419"/>
      <c r="AR753" s="419"/>
      <c r="AS753" s="419"/>
      <c r="AT753" s="419"/>
      <c r="AU753" s="419"/>
      <c r="AV753" s="419"/>
      <c r="AW753" s="419"/>
      <c r="AX753" s="419"/>
      <c r="AY753" s="419"/>
      <c r="AZ753" s="419"/>
      <c r="BA753" s="419"/>
      <c r="BB753" s="419"/>
      <c r="BC753" s="419"/>
      <c r="BD753" s="419"/>
      <c r="BE753" s="419"/>
      <c r="BF753" s="419"/>
      <c r="BG753" s="419"/>
      <c r="BH753" s="419"/>
      <c r="BI753" s="419"/>
      <c r="BJ753" s="419"/>
      <c r="BK753" s="419"/>
      <c r="BL753" s="419"/>
      <c r="BM753" s="419"/>
      <c r="BN753" s="419"/>
      <c r="BO753" s="419"/>
      <c r="BP753" s="419"/>
      <c r="BQ753" s="419"/>
      <c r="BR753" s="419"/>
      <c r="BS753" s="419"/>
      <c r="BT753" s="419"/>
      <c r="BU753" s="419"/>
      <c r="BV753" s="419"/>
      <c r="BW753" s="419"/>
      <c r="BX753" s="419"/>
      <c r="BY753" s="419"/>
      <c r="BZ753" s="419"/>
      <c r="CA753" s="419"/>
      <c r="CB753" s="419"/>
      <c r="CC753" s="419"/>
      <c r="CD753" s="419"/>
      <c r="CE753" s="419"/>
      <c r="CF753" s="419"/>
      <c r="CG753" s="419"/>
      <c r="CH753" s="419"/>
      <c r="CI753" s="419"/>
      <c r="CJ753" s="419"/>
      <c r="CK753" s="419"/>
      <c r="CL753" s="419"/>
      <c r="CM753" s="419"/>
      <c r="CN753" s="419"/>
      <c r="CO753" s="419"/>
      <c r="CP753" s="419"/>
      <c r="CQ753" s="419"/>
      <c r="CR753" s="419"/>
      <c r="CS753" s="419"/>
    </row>
    <row r="754" spans="1:97">
      <c r="A754" s="419"/>
      <c r="B754" s="419"/>
      <c r="C754" s="419"/>
      <c r="D754" s="419"/>
      <c r="E754" s="419"/>
      <c r="F754" s="419"/>
      <c r="G754" s="419"/>
      <c r="H754" s="419"/>
      <c r="I754" s="419"/>
      <c r="J754" s="419"/>
      <c r="K754" s="419"/>
      <c r="L754" s="419"/>
      <c r="M754" s="419"/>
      <c r="N754" s="426"/>
      <c r="O754" s="426"/>
      <c r="P754" s="426"/>
      <c r="Q754" s="426"/>
      <c r="R754" s="426"/>
      <c r="S754" s="426"/>
      <c r="T754" s="426"/>
      <c r="U754" s="419"/>
      <c r="V754" s="419"/>
      <c r="W754" s="419"/>
      <c r="X754" s="427"/>
      <c r="Y754" s="427"/>
      <c r="Z754" s="427"/>
      <c r="AA754" s="427"/>
      <c r="AB754" s="427"/>
      <c r="AC754" s="427"/>
      <c r="AD754" s="427"/>
      <c r="AE754" s="427"/>
      <c r="AF754" s="427"/>
      <c r="AG754" s="427"/>
      <c r="AH754" s="427"/>
      <c r="AI754" s="428"/>
      <c r="AJ754" s="428"/>
      <c r="AK754" s="428"/>
      <c r="AL754" s="428"/>
      <c r="AM754" s="428"/>
      <c r="AN754" s="428"/>
      <c r="AO754" s="428"/>
      <c r="AP754" s="428"/>
      <c r="AQ754" s="419"/>
      <c r="AR754" s="419"/>
      <c r="AS754" s="419"/>
      <c r="AT754" s="419"/>
      <c r="AU754" s="419"/>
      <c r="AV754" s="419"/>
      <c r="AW754" s="419"/>
      <c r="AX754" s="419"/>
      <c r="AY754" s="419"/>
      <c r="AZ754" s="419"/>
      <c r="BA754" s="419"/>
      <c r="BB754" s="419"/>
      <c r="BC754" s="419"/>
      <c r="BD754" s="419"/>
      <c r="BE754" s="419"/>
      <c r="BF754" s="419"/>
      <c r="BG754" s="419"/>
      <c r="BH754" s="419"/>
      <c r="BI754" s="419"/>
      <c r="BJ754" s="419"/>
      <c r="BK754" s="419"/>
      <c r="BL754" s="419"/>
      <c r="BM754" s="419"/>
      <c r="BN754" s="419"/>
      <c r="BO754" s="419"/>
      <c r="BP754" s="419"/>
      <c r="BQ754" s="419"/>
      <c r="BR754" s="419"/>
      <c r="BS754" s="419"/>
      <c r="BT754" s="419"/>
      <c r="BU754" s="419"/>
      <c r="BV754" s="419"/>
      <c r="BW754" s="419"/>
      <c r="BX754" s="419"/>
      <c r="BY754" s="419"/>
      <c r="BZ754" s="419"/>
      <c r="CA754" s="419"/>
      <c r="CB754" s="419"/>
      <c r="CC754" s="419"/>
      <c r="CD754" s="419"/>
      <c r="CE754" s="419"/>
      <c r="CF754" s="419"/>
      <c r="CG754" s="419"/>
      <c r="CH754" s="419"/>
      <c r="CI754" s="419"/>
      <c r="CJ754" s="419"/>
      <c r="CK754" s="419"/>
      <c r="CL754" s="419"/>
      <c r="CM754" s="419"/>
      <c r="CN754" s="419"/>
      <c r="CO754" s="419"/>
      <c r="CP754" s="419"/>
      <c r="CQ754" s="419"/>
      <c r="CR754" s="419"/>
      <c r="CS754" s="419"/>
    </row>
    <row r="755" spans="1:97">
      <c r="A755" s="419"/>
      <c r="B755" s="419"/>
      <c r="C755" s="419"/>
      <c r="D755" s="419"/>
      <c r="E755" s="419"/>
      <c r="F755" s="419"/>
      <c r="G755" s="419"/>
      <c r="H755" s="419"/>
      <c r="I755" s="419"/>
      <c r="J755" s="419"/>
      <c r="K755" s="419"/>
      <c r="L755" s="419"/>
      <c r="M755" s="419"/>
      <c r="N755" s="426"/>
      <c r="O755" s="426"/>
      <c r="P755" s="426"/>
      <c r="Q755" s="426"/>
      <c r="R755" s="426"/>
      <c r="S755" s="426"/>
      <c r="T755" s="426"/>
      <c r="U755" s="419"/>
      <c r="V755" s="419"/>
      <c r="W755" s="419"/>
      <c r="X755" s="427"/>
      <c r="Y755" s="427"/>
      <c r="Z755" s="427"/>
      <c r="AA755" s="427"/>
      <c r="AB755" s="427"/>
      <c r="AC755" s="427"/>
      <c r="AD755" s="427"/>
      <c r="AE755" s="427"/>
      <c r="AF755" s="427"/>
      <c r="AG755" s="427"/>
      <c r="AH755" s="427"/>
      <c r="AI755" s="428"/>
      <c r="AJ755" s="428"/>
      <c r="AK755" s="428"/>
      <c r="AL755" s="428"/>
      <c r="AM755" s="428"/>
      <c r="AN755" s="428"/>
      <c r="AO755" s="428"/>
      <c r="AP755" s="428"/>
      <c r="AQ755" s="419"/>
      <c r="AR755" s="419"/>
      <c r="AS755" s="419"/>
      <c r="AT755" s="419"/>
      <c r="AU755" s="419"/>
      <c r="AV755" s="419"/>
      <c r="AW755" s="419"/>
      <c r="AX755" s="419"/>
      <c r="AY755" s="419"/>
      <c r="AZ755" s="419"/>
      <c r="BA755" s="419"/>
      <c r="BB755" s="419"/>
      <c r="BC755" s="419"/>
      <c r="BD755" s="419"/>
      <c r="BE755" s="419"/>
      <c r="BF755" s="419"/>
      <c r="BG755" s="419"/>
      <c r="BH755" s="419"/>
      <c r="BI755" s="419"/>
      <c r="BJ755" s="419"/>
      <c r="BK755" s="419"/>
      <c r="BL755" s="419"/>
      <c r="BM755" s="419"/>
      <c r="BN755" s="419"/>
      <c r="BO755" s="419"/>
      <c r="BP755" s="419"/>
      <c r="BQ755" s="419"/>
      <c r="BR755" s="419"/>
      <c r="BS755" s="419"/>
      <c r="BT755" s="419"/>
      <c r="BU755" s="419"/>
      <c r="BV755" s="419"/>
      <c r="BW755" s="419"/>
      <c r="BX755" s="419"/>
      <c r="BY755" s="419"/>
      <c r="BZ755" s="419"/>
      <c r="CA755" s="419"/>
      <c r="CB755" s="419"/>
      <c r="CC755" s="419"/>
      <c r="CD755" s="419"/>
      <c r="CE755" s="419"/>
      <c r="CF755" s="419"/>
      <c r="CG755" s="419"/>
      <c r="CH755" s="419"/>
      <c r="CI755" s="419"/>
      <c r="CJ755" s="419"/>
      <c r="CK755" s="419"/>
      <c r="CL755" s="419"/>
      <c r="CM755" s="419"/>
      <c r="CN755" s="419"/>
      <c r="CO755" s="419"/>
      <c r="CP755" s="419"/>
      <c r="CQ755" s="419"/>
      <c r="CR755" s="419"/>
      <c r="CS755" s="419"/>
    </row>
    <row r="756" spans="1:97">
      <c r="A756" s="419"/>
      <c r="B756" s="419"/>
      <c r="C756" s="419"/>
      <c r="D756" s="419"/>
      <c r="E756" s="419"/>
      <c r="F756" s="419"/>
      <c r="G756" s="419"/>
      <c r="H756" s="419"/>
      <c r="I756" s="419"/>
      <c r="J756" s="419"/>
      <c r="K756" s="419"/>
      <c r="L756" s="419"/>
      <c r="M756" s="419"/>
      <c r="N756" s="426"/>
      <c r="O756" s="426"/>
      <c r="P756" s="426"/>
      <c r="Q756" s="426"/>
      <c r="R756" s="426"/>
      <c r="S756" s="426"/>
      <c r="T756" s="426"/>
      <c r="U756" s="419"/>
      <c r="V756" s="419"/>
      <c r="W756" s="419"/>
      <c r="X756" s="427"/>
      <c r="Y756" s="427"/>
      <c r="Z756" s="427"/>
      <c r="AA756" s="427"/>
      <c r="AB756" s="427"/>
      <c r="AC756" s="427"/>
      <c r="AD756" s="427"/>
      <c r="AE756" s="427"/>
      <c r="AF756" s="427"/>
      <c r="AG756" s="427"/>
      <c r="AH756" s="427"/>
      <c r="AI756" s="428"/>
      <c r="AJ756" s="428"/>
      <c r="AK756" s="428"/>
      <c r="AL756" s="428"/>
      <c r="AM756" s="428"/>
      <c r="AN756" s="428"/>
      <c r="AO756" s="428"/>
      <c r="AP756" s="428"/>
      <c r="AQ756" s="419"/>
      <c r="AR756" s="419"/>
      <c r="AS756" s="419"/>
      <c r="AT756" s="419"/>
      <c r="AU756" s="419"/>
      <c r="AV756" s="419"/>
      <c r="AW756" s="419"/>
      <c r="AX756" s="419"/>
      <c r="AY756" s="419"/>
      <c r="AZ756" s="419"/>
      <c r="BA756" s="419"/>
      <c r="BB756" s="419"/>
      <c r="BC756" s="419"/>
      <c r="BD756" s="419"/>
      <c r="BE756" s="419"/>
      <c r="BF756" s="419"/>
      <c r="BG756" s="419"/>
      <c r="BH756" s="419"/>
      <c r="BI756" s="419"/>
      <c r="BJ756" s="419"/>
      <c r="BK756" s="419"/>
      <c r="BL756" s="419"/>
      <c r="BM756" s="419"/>
      <c r="BN756" s="419"/>
      <c r="BO756" s="419"/>
      <c r="BP756" s="419"/>
      <c r="BQ756" s="419"/>
      <c r="BR756" s="419"/>
      <c r="BS756" s="419"/>
      <c r="BT756" s="419"/>
      <c r="BU756" s="419"/>
      <c r="BV756" s="419"/>
      <c r="BW756" s="419"/>
      <c r="BX756" s="419"/>
      <c r="BY756" s="419"/>
      <c r="BZ756" s="419"/>
      <c r="CA756" s="419"/>
      <c r="CB756" s="419"/>
      <c r="CC756" s="419"/>
      <c r="CD756" s="419"/>
      <c r="CE756" s="419"/>
      <c r="CF756" s="419"/>
      <c r="CG756" s="419"/>
      <c r="CH756" s="419"/>
      <c r="CI756" s="419"/>
      <c r="CJ756" s="419"/>
      <c r="CK756" s="419"/>
      <c r="CL756" s="419"/>
      <c r="CM756" s="419"/>
      <c r="CN756" s="419"/>
      <c r="CO756" s="419"/>
      <c r="CP756" s="419"/>
      <c r="CQ756" s="419"/>
      <c r="CR756" s="419"/>
      <c r="CS756" s="419"/>
    </row>
    <row r="757" spans="1:97">
      <c r="A757" s="419"/>
      <c r="B757" s="419"/>
      <c r="C757" s="419"/>
      <c r="D757" s="419"/>
      <c r="E757" s="419"/>
      <c r="F757" s="419"/>
      <c r="G757" s="419"/>
      <c r="H757" s="419"/>
      <c r="I757" s="419"/>
      <c r="J757" s="419"/>
      <c r="K757" s="419"/>
      <c r="L757" s="419"/>
      <c r="M757" s="419"/>
      <c r="N757" s="426"/>
      <c r="O757" s="426"/>
      <c r="P757" s="426"/>
      <c r="Q757" s="426"/>
      <c r="R757" s="426"/>
      <c r="S757" s="426"/>
      <c r="T757" s="426"/>
      <c r="U757" s="419"/>
      <c r="V757" s="419"/>
      <c r="W757" s="419"/>
      <c r="X757" s="427"/>
      <c r="Y757" s="427"/>
      <c r="Z757" s="427"/>
      <c r="AA757" s="427"/>
      <c r="AB757" s="427"/>
      <c r="AC757" s="427"/>
      <c r="AD757" s="427"/>
      <c r="AE757" s="427"/>
      <c r="AF757" s="427"/>
      <c r="AG757" s="427"/>
      <c r="AH757" s="427"/>
      <c r="AI757" s="428"/>
      <c r="AJ757" s="428"/>
      <c r="AK757" s="428"/>
      <c r="AL757" s="428"/>
      <c r="AM757" s="428"/>
      <c r="AN757" s="428"/>
      <c r="AO757" s="428"/>
      <c r="AP757" s="428"/>
      <c r="AQ757" s="419"/>
      <c r="AR757" s="419"/>
      <c r="AS757" s="419"/>
      <c r="AT757" s="419"/>
      <c r="AU757" s="419"/>
      <c r="AV757" s="419"/>
      <c r="AW757" s="419"/>
      <c r="AX757" s="419"/>
      <c r="AY757" s="419"/>
      <c r="AZ757" s="419"/>
      <c r="BA757" s="419"/>
      <c r="BB757" s="419"/>
      <c r="BC757" s="419"/>
      <c r="BD757" s="419"/>
      <c r="BE757" s="419"/>
      <c r="BF757" s="419"/>
      <c r="BG757" s="419"/>
      <c r="BH757" s="419"/>
      <c r="BI757" s="419"/>
      <c r="BJ757" s="419"/>
      <c r="BK757" s="419"/>
      <c r="BL757" s="419"/>
      <c r="BM757" s="419"/>
      <c r="BN757" s="419"/>
      <c r="BO757" s="419"/>
      <c r="BP757" s="419"/>
      <c r="BQ757" s="419"/>
      <c r="BR757" s="419"/>
      <c r="BS757" s="419"/>
      <c r="BT757" s="419"/>
      <c r="BU757" s="419"/>
      <c r="BV757" s="419"/>
      <c r="BW757" s="419"/>
      <c r="BX757" s="419"/>
      <c r="BY757" s="419"/>
      <c r="BZ757" s="419"/>
      <c r="CA757" s="419"/>
      <c r="CB757" s="419"/>
      <c r="CC757" s="419"/>
      <c r="CD757" s="419"/>
      <c r="CE757" s="419"/>
      <c r="CF757" s="419"/>
      <c r="CG757" s="419"/>
      <c r="CH757" s="419"/>
      <c r="CI757" s="419"/>
      <c r="CJ757" s="419"/>
      <c r="CK757" s="419"/>
      <c r="CL757" s="419"/>
      <c r="CM757" s="419"/>
      <c r="CN757" s="419"/>
      <c r="CO757" s="419"/>
      <c r="CP757" s="419"/>
      <c r="CQ757" s="419"/>
      <c r="CR757" s="419"/>
      <c r="CS757" s="419"/>
    </row>
    <row r="758" spans="1:97">
      <c r="A758" s="419"/>
      <c r="B758" s="419"/>
      <c r="C758" s="419"/>
      <c r="D758" s="419"/>
      <c r="E758" s="419"/>
      <c r="F758" s="419"/>
      <c r="G758" s="419"/>
      <c r="H758" s="419"/>
      <c r="I758" s="419"/>
      <c r="J758" s="419"/>
      <c r="K758" s="419"/>
      <c r="L758" s="419"/>
      <c r="M758" s="419"/>
      <c r="N758" s="426"/>
      <c r="O758" s="426"/>
      <c r="P758" s="426"/>
      <c r="Q758" s="426"/>
      <c r="R758" s="426"/>
      <c r="S758" s="426"/>
      <c r="T758" s="426"/>
      <c r="U758" s="419"/>
      <c r="V758" s="419"/>
      <c r="W758" s="419"/>
      <c r="X758" s="427"/>
      <c r="Y758" s="427"/>
      <c r="Z758" s="427"/>
      <c r="AA758" s="427"/>
      <c r="AB758" s="427"/>
      <c r="AC758" s="427"/>
      <c r="AD758" s="427"/>
      <c r="AE758" s="427"/>
      <c r="AF758" s="427"/>
      <c r="AG758" s="427"/>
      <c r="AH758" s="427"/>
      <c r="AI758" s="428"/>
      <c r="AJ758" s="428"/>
      <c r="AK758" s="428"/>
      <c r="AL758" s="428"/>
      <c r="AM758" s="428"/>
      <c r="AN758" s="428"/>
      <c r="AO758" s="428"/>
      <c r="AP758" s="428"/>
      <c r="AQ758" s="419"/>
      <c r="AR758" s="419"/>
      <c r="AS758" s="419"/>
      <c r="AT758" s="419"/>
      <c r="AU758" s="419"/>
      <c r="AV758" s="419"/>
      <c r="AW758" s="419"/>
      <c r="AX758" s="419"/>
      <c r="AY758" s="419"/>
      <c r="AZ758" s="419"/>
      <c r="BA758" s="419"/>
      <c r="BB758" s="419"/>
      <c r="BC758" s="419"/>
      <c r="BD758" s="419"/>
      <c r="BE758" s="419"/>
      <c r="BF758" s="419"/>
      <c r="BG758" s="419"/>
      <c r="BH758" s="419"/>
      <c r="BI758" s="419"/>
      <c r="BJ758" s="419"/>
      <c r="BK758" s="419"/>
      <c r="BL758" s="419"/>
      <c r="BM758" s="419"/>
      <c r="BN758" s="419"/>
      <c r="BO758" s="419"/>
      <c r="BP758" s="419"/>
      <c r="BQ758" s="419"/>
      <c r="BR758" s="419"/>
      <c r="BS758" s="419"/>
      <c r="BT758" s="419"/>
      <c r="BU758" s="419"/>
      <c r="BV758" s="419"/>
      <c r="BW758" s="419"/>
      <c r="BX758" s="419"/>
      <c r="BY758" s="419"/>
      <c r="BZ758" s="419"/>
      <c r="CA758" s="419"/>
      <c r="CB758" s="419"/>
      <c r="CC758" s="419"/>
      <c r="CD758" s="419"/>
      <c r="CE758" s="419"/>
      <c r="CF758" s="419"/>
      <c r="CG758" s="419"/>
      <c r="CH758" s="419"/>
      <c r="CI758" s="419"/>
      <c r="CJ758" s="419"/>
      <c r="CK758" s="419"/>
      <c r="CL758" s="419"/>
      <c r="CM758" s="419"/>
      <c r="CN758" s="419"/>
      <c r="CO758" s="419"/>
      <c r="CP758" s="419"/>
      <c r="CQ758" s="419"/>
      <c r="CR758" s="419"/>
      <c r="CS758" s="419"/>
    </row>
    <row r="759" spans="1:97">
      <c r="A759" s="419"/>
      <c r="B759" s="419"/>
      <c r="C759" s="419"/>
      <c r="D759" s="419"/>
      <c r="E759" s="419"/>
      <c r="F759" s="419"/>
      <c r="G759" s="419"/>
      <c r="H759" s="419"/>
      <c r="I759" s="419"/>
      <c r="J759" s="419"/>
      <c r="K759" s="419"/>
      <c r="L759" s="419"/>
      <c r="M759" s="419"/>
      <c r="N759" s="426"/>
      <c r="O759" s="426"/>
      <c r="P759" s="426"/>
      <c r="Q759" s="426"/>
      <c r="R759" s="426"/>
      <c r="S759" s="426"/>
      <c r="T759" s="426"/>
      <c r="U759" s="419"/>
      <c r="V759" s="419"/>
      <c r="W759" s="419"/>
      <c r="X759" s="427"/>
      <c r="Y759" s="427"/>
      <c r="Z759" s="427"/>
      <c r="AA759" s="427"/>
      <c r="AB759" s="427"/>
      <c r="AC759" s="427"/>
      <c r="AD759" s="427"/>
      <c r="AE759" s="427"/>
      <c r="AF759" s="427"/>
      <c r="AG759" s="427"/>
      <c r="AH759" s="427"/>
      <c r="AI759" s="428"/>
      <c r="AJ759" s="428"/>
      <c r="AK759" s="428"/>
      <c r="AL759" s="428"/>
      <c r="AM759" s="428"/>
      <c r="AN759" s="428"/>
      <c r="AO759" s="428"/>
      <c r="AP759" s="428"/>
      <c r="AQ759" s="419"/>
      <c r="AR759" s="419"/>
      <c r="AS759" s="419"/>
      <c r="AT759" s="419"/>
      <c r="AU759" s="419"/>
      <c r="AV759" s="419"/>
      <c r="AW759" s="419"/>
      <c r="AX759" s="419"/>
      <c r="AY759" s="419"/>
      <c r="AZ759" s="419"/>
      <c r="BA759" s="419"/>
      <c r="BB759" s="419"/>
      <c r="BC759" s="419"/>
      <c r="BD759" s="419"/>
      <c r="BE759" s="419"/>
      <c r="BF759" s="419"/>
      <c r="BG759" s="419"/>
      <c r="BH759" s="419"/>
      <c r="BI759" s="419"/>
      <c r="BJ759" s="419"/>
      <c r="BK759" s="419"/>
      <c r="BL759" s="419"/>
      <c r="BM759" s="419"/>
      <c r="BN759" s="419"/>
      <c r="BO759" s="419"/>
      <c r="BP759" s="419"/>
      <c r="BQ759" s="419"/>
      <c r="BR759" s="419"/>
      <c r="BS759" s="419"/>
      <c r="BT759" s="419"/>
      <c r="BU759" s="419"/>
      <c r="BV759" s="419"/>
      <c r="BW759" s="419"/>
      <c r="BX759" s="419"/>
      <c r="BY759" s="419"/>
      <c r="BZ759" s="419"/>
      <c r="CA759" s="419"/>
      <c r="CB759" s="419"/>
      <c r="CC759" s="419"/>
      <c r="CD759" s="419"/>
      <c r="CE759" s="419"/>
      <c r="CF759" s="419"/>
      <c r="CG759" s="419"/>
      <c r="CH759" s="419"/>
      <c r="CI759" s="419"/>
      <c r="CJ759" s="419"/>
      <c r="CK759" s="419"/>
      <c r="CL759" s="419"/>
      <c r="CM759" s="419"/>
      <c r="CN759" s="419"/>
      <c r="CO759" s="419"/>
      <c r="CP759" s="419"/>
      <c r="CQ759" s="419"/>
      <c r="CR759" s="419"/>
      <c r="CS759" s="419"/>
    </row>
    <row r="760" spans="1:97">
      <c r="A760" s="419"/>
      <c r="B760" s="419"/>
      <c r="C760" s="419"/>
      <c r="D760" s="419"/>
      <c r="E760" s="419"/>
      <c r="F760" s="419"/>
      <c r="G760" s="419"/>
      <c r="H760" s="419"/>
      <c r="I760" s="419"/>
      <c r="J760" s="419"/>
      <c r="K760" s="419"/>
      <c r="L760" s="419"/>
      <c r="M760" s="419"/>
      <c r="N760" s="426"/>
      <c r="O760" s="426"/>
      <c r="P760" s="426"/>
      <c r="Q760" s="426"/>
      <c r="R760" s="426"/>
      <c r="S760" s="426"/>
      <c r="T760" s="426"/>
      <c r="U760" s="419"/>
      <c r="V760" s="419"/>
      <c r="W760" s="419"/>
      <c r="X760" s="427"/>
      <c r="Y760" s="427"/>
      <c r="Z760" s="427"/>
      <c r="AA760" s="427"/>
      <c r="AB760" s="427"/>
      <c r="AC760" s="427"/>
      <c r="AD760" s="427"/>
      <c r="AE760" s="427"/>
      <c r="AF760" s="427"/>
      <c r="AG760" s="427"/>
      <c r="AH760" s="427"/>
      <c r="AI760" s="428"/>
      <c r="AJ760" s="428"/>
      <c r="AK760" s="428"/>
      <c r="AL760" s="428"/>
      <c r="AM760" s="428"/>
      <c r="AN760" s="428"/>
      <c r="AO760" s="428"/>
      <c r="AP760" s="428"/>
      <c r="AQ760" s="419"/>
      <c r="AR760" s="419"/>
      <c r="AS760" s="419"/>
      <c r="AT760" s="419"/>
      <c r="AU760" s="419"/>
      <c r="AV760" s="419"/>
      <c r="AW760" s="419"/>
      <c r="AX760" s="419"/>
      <c r="AY760" s="419"/>
      <c r="AZ760" s="419"/>
      <c r="BA760" s="419"/>
      <c r="BB760" s="419"/>
      <c r="BC760" s="419"/>
      <c r="BD760" s="419"/>
      <c r="BE760" s="419"/>
      <c r="BF760" s="419"/>
      <c r="BG760" s="419"/>
      <c r="BH760" s="419"/>
      <c r="BI760" s="419"/>
      <c r="BJ760" s="419"/>
      <c r="BK760" s="419"/>
      <c r="BL760" s="419"/>
      <c r="BM760" s="419"/>
      <c r="BN760" s="419"/>
      <c r="BO760" s="419"/>
      <c r="BP760" s="419"/>
      <c r="BQ760" s="419"/>
      <c r="BR760" s="419"/>
      <c r="BS760" s="419"/>
      <c r="BT760" s="419"/>
      <c r="BU760" s="419"/>
      <c r="BV760" s="419"/>
      <c r="BW760" s="419"/>
      <c r="BX760" s="419"/>
      <c r="BY760" s="419"/>
      <c r="BZ760" s="419"/>
      <c r="CA760" s="419"/>
      <c r="CB760" s="419"/>
      <c r="CC760" s="419"/>
      <c r="CD760" s="419"/>
      <c r="CE760" s="419"/>
      <c r="CF760" s="419"/>
      <c r="CG760" s="419"/>
      <c r="CH760" s="419"/>
      <c r="CI760" s="419"/>
      <c r="CJ760" s="419"/>
      <c r="CK760" s="419"/>
      <c r="CL760" s="419"/>
      <c r="CM760" s="419"/>
      <c r="CN760" s="419"/>
      <c r="CO760" s="419"/>
      <c r="CP760" s="419"/>
      <c r="CQ760" s="419"/>
      <c r="CR760" s="419"/>
      <c r="CS760" s="419"/>
    </row>
    <row r="761" spans="1:97">
      <c r="A761" s="419"/>
      <c r="B761" s="419"/>
      <c r="C761" s="419"/>
      <c r="D761" s="419"/>
      <c r="E761" s="419"/>
      <c r="F761" s="419"/>
      <c r="G761" s="419"/>
      <c r="H761" s="419"/>
      <c r="I761" s="419"/>
      <c r="J761" s="419"/>
      <c r="K761" s="419"/>
      <c r="L761" s="419"/>
      <c r="M761" s="419"/>
      <c r="N761" s="426"/>
      <c r="O761" s="426"/>
      <c r="P761" s="426"/>
      <c r="Q761" s="426"/>
      <c r="R761" s="426"/>
      <c r="S761" s="426"/>
      <c r="T761" s="426"/>
      <c r="U761" s="419"/>
      <c r="V761" s="419"/>
      <c r="W761" s="419"/>
      <c r="X761" s="427"/>
      <c r="Y761" s="427"/>
      <c r="Z761" s="427"/>
      <c r="AA761" s="427"/>
      <c r="AB761" s="427"/>
      <c r="AC761" s="427"/>
      <c r="AD761" s="427"/>
      <c r="AE761" s="427"/>
      <c r="AF761" s="427"/>
      <c r="AG761" s="427"/>
      <c r="AH761" s="427"/>
      <c r="AI761" s="428"/>
      <c r="AJ761" s="428"/>
      <c r="AK761" s="428"/>
      <c r="AL761" s="428"/>
      <c r="AM761" s="428"/>
      <c r="AN761" s="428"/>
      <c r="AO761" s="428"/>
      <c r="AP761" s="428"/>
      <c r="AQ761" s="419"/>
      <c r="AR761" s="419"/>
      <c r="AS761" s="419"/>
      <c r="AT761" s="419"/>
      <c r="AU761" s="419"/>
      <c r="AV761" s="419"/>
      <c r="AW761" s="419"/>
      <c r="AX761" s="419"/>
      <c r="AY761" s="419"/>
      <c r="AZ761" s="419"/>
      <c r="BA761" s="419"/>
      <c r="BB761" s="419"/>
      <c r="BC761" s="419"/>
      <c r="BD761" s="419"/>
      <c r="BE761" s="419"/>
      <c r="BF761" s="419"/>
      <c r="BG761" s="419"/>
      <c r="BH761" s="419"/>
      <c r="BI761" s="419"/>
      <c r="BJ761" s="419"/>
      <c r="BK761" s="419"/>
      <c r="BL761" s="419"/>
      <c r="BM761" s="419"/>
      <c r="BN761" s="419"/>
      <c r="BO761" s="419"/>
      <c r="BP761" s="419"/>
      <c r="BQ761" s="419"/>
      <c r="BR761" s="419"/>
      <c r="BS761" s="419"/>
      <c r="BT761" s="419"/>
      <c r="BU761" s="419"/>
      <c r="BV761" s="419"/>
      <c r="BW761" s="419"/>
      <c r="BX761" s="419"/>
      <c r="BY761" s="419"/>
      <c r="BZ761" s="419"/>
      <c r="CA761" s="419"/>
      <c r="CB761" s="419"/>
      <c r="CC761" s="419"/>
      <c r="CD761" s="419"/>
      <c r="CE761" s="419"/>
      <c r="CF761" s="419"/>
      <c r="CG761" s="419"/>
      <c r="CH761" s="419"/>
      <c r="CI761" s="419"/>
      <c r="CJ761" s="419"/>
      <c r="CK761" s="419"/>
      <c r="CL761" s="419"/>
      <c r="CM761" s="419"/>
      <c r="CN761" s="419"/>
      <c r="CO761" s="419"/>
      <c r="CP761" s="419"/>
      <c r="CQ761" s="419"/>
      <c r="CR761" s="419"/>
      <c r="CS761" s="419"/>
    </row>
    <row r="762" spans="1:97">
      <c r="A762" s="419"/>
      <c r="B762" s="419"/>
      <c r="C762" s="419"/>
      <c r="D762" s="419"/>
      <c r="E762" s="419"/>
      <c r="F762" s="419"/>
      <c r="G762" s="419"/>
      <c r="H762" s="419"/>
      <c r="I762" s="419"/>
      <c r="J762" s="419"/>
      <c r="K762" s="419"/>
      <c r="L762" s="419"/>
      <c r="M762" s="419"/>
      <c r="N762" s="426"/>
      <c r="O762" s="426"/>
      <c r="P762" s="426"/>
      <c r="Q762" s="426"/>
      <c r="R762" s="426"/>
      <c r="S762" s="426"/>
      <c r="T762" s="426"/>
      <c r="U762" s="419"/>
      <c r="V762" s="419"/>
      <c r="W762" s="419"/>
      <c r="X762" s="427"/>
      <c r="Y762" s="427"/>
      <c r="Z762" s="427"/>
      <c r="AA762" s="427"/>
      <c r="AB762" s="427"/>
      <c r="AC762" s="427"/>
      <c r="AD762" s="427"/>
      <c r="AE762" s="427"/>
      <c r="AF762" s="427"/>
      <c r="AG762" s="427"/>
      <c r="AH762" s="427"/>
      <c r="AI762" s="428"/>
      <c r="AJ762" s="428"/>
      <c r="AK762" s="428"/>
      <c r="AL762" s="428"/>
      <c r="AM762" s="428"/>
      <c r="AN762" s="428"/>
      <c r="AO762" s="428"/>
      <c r="AP762" s="428"/>
      <c r="AQ762" s="419"/>
      <c r="AR762" s="419"/>
      <c r="AS762" s="419"/>
      <c r="AT762" s="419"/>
      <c r="AU762" s="419"/>
      <c r="AV762" s="419"/>
      <c r="AW762" s="419"/>
      <c r="AX762" s="419"/>
      <c r="AY762" s="419"/>
      <c r="AZ762" s="419"/>
      <c r="BA762" s="419"/>
      <c r="BB762" s="419"/>
      <c r="BC762" s="419"/>
      <c r="BD762" s="419"/>
      <c r="BE762" s="419"/>
      <c r="BF762" s="419"/>
      <c r="BG762" s="419"/>
      <c r="BH762" s="419"/>
      <c r="BI762" s="419"/>
      <c r="BJ762" s="419"/>
      <c r="BK762" s="419"/>
      <c r="BL762" s="419"/>
      <c r="BM762" s="419"/>
      <c r="BN762" s="419"/>
      <c r="BO762" s="419"/>
      <c r="BP762" s="419"/>
      <c r="BQ762" s="419"/>
      <c r="BR762" s="419"/>
      <c r="BS762" s="419"/>
      <c r="BT762" s="419"/>
      <c r="BU762" s="419"/>
      <c r="BV762" s="419"/>
      <c r="BW762" s="419"/>
      <c r="BX762" s="419"/>
      <c r="BY762" s="419"/>
      <c r="BZ762" s="419"/>
      <c r="CA762" s="419"/>
      <c r="CB762" s="419"/>
      <c r="CC762" s="419"/>
      <c r="CD762" s="419"/>
      <c r="CE762" s="419"/>
      <c r="CF762" s="419"/>
      <c r="CG762" s="419"/>
      <c r="CH762" s="419"/>
      <c r="CI762" s="419"/>
      <c r="CJ762" s="419"/>
      <c r="CK762" s="419"/>
      <c r="CL762" s="419"/>
      <c r="CM762" s="419"/>
      <c r="CN762" s="419"/>
      <c r="CO762" s="419"/>
      <c r="CP762" s="419"/>
      <c r="CQ762" s="419"/>
      <c r="CR762" s="419"/>
      <c r="CS762" s="419"/>
    </row>
    <row r="763" spans="1:97">
      <c r="A763" s="419"/>
      <c r="B763" s="419"/>
      <c r="C763" s="419"/>
      <c r="D763" s="419"/>
      <c r="E763" s="419"/>
      <c r="F763" s="419"/>
      <c r="G763" s="419"/>
      <c r="H763" s="419"/>
      <c r="I763" s="419"/>
      <c r="J763" s="419"/>
      <c r="K763" s="419"/>
      <c r="L763" s="419"/>
      <c r="M763" s="419"/>
      <c r="N763" s="426"/>
      <c r="O763" s="426"/>
      <c r="P763" s="426"/>
      <c r="Q763" s="426"/>
      <c r="R763" s="426"/>
      <c r="S763" s="426"/>
      <c r="T763" s="426"/>
      <c r="U763" s="419"/>
      <c r="V763" s="419"/>
      <c r="W763" s="419"/>
      <c r="X763" s="427"/>
      <c r="Y763" s="427"/>
      <c r="Z763" s="427"/>
      <c r="AA763" s="427"/>
      <c r="AB763" s="427"/>
      <c r="AC763" s="427"/>
      <c r="AD763" s="427"/>
      <c r="AE763" s="427"/>
      <c r="AF763" s="427"/>
      <c r="AG763" s="427"/>
      <c r="AH763" s="427"/>
      <c r="AI763" s="428"/>
      <c r="AJ763" s="428"/>
      <c r="AK763" s="428"/>
      <c r="AL763" s="428"/>
      <c r="AM763" s="428"/>
      <c r="AN763" s="428"/>
      <c r="AO763" s="428"/>
      <c r="AP763" s="428"/>
      <c r="AQ763" s="419"/>
      <c r="AR763" s="419"/>
      <c r="AS763" s="419"/>
      <c r="AT763" s="419"/>
      <c r="AU763" s="419"/>
      <c r="AV763" s="419"/>
      <c r="AW763" s="419"/>
      <c r="AX763" s="419"/>
      <c r="AY763" s="419"/>
      <c r="AZ763" s="419"/>
      <c r="BA763" s="419"/>
      <c r="BB763" s="419"/>
      <c r="BC763" s="419"/>
      <c r="BD763" s="419"/>
      <c r="BE763" s="419"/>
      <c r="BF763" s="419"/>
      <c r="BG763" s="419"/>
      <c r="BH763" s="419"/>
      <c r="BI763" s="419"/>
      <c r="BJ763" s="419"/>
      <c r="BK763" s="419"/>
      <c r="BL763" s="419"/>
      <c r="BM763" s="419"/>
      <c r="BN763" s="419"/>
      <c r="BO763" s="419"/>
      <c r="BP763" s="419"/>
      <c r="BQ763" s="419"/>
      <c r="BR763" s="419"/>
      <c r="BS763" s="419"/>
      <c r="BT763" s="419"/>
      <c r="BU763" s="419"/>
      <c r="BV763" s="419"/>
      <c r="BW763" s="419"/>
      <c r="BX763" s="419"/>
      <c r="BY763" s="419"/>
      <c r="BZ763" s="419"/>
      <c r="CA763" s="419"/>
      <c r="CB763" s="419"/>
      <c r="CC763" s="419"/>
      <c r="CD763" s="419"/>
      <c r="CE763" s="419"/>
      <c r="CF763" s="419"/>
      <c r="CG763" s="419"/>
      <c r="CH763" s="419"/>
      <c r="CI763" s="419"/>
      <c r="CJ763" s="419"/>
      <c r="CK763" s="419"/>
      <c r="CL763" s="419"/>
      <c r="CM763" s="419"/>
      <c r="CN763" s="419"/>
      <c r="CO763" s="419"/>
      <c r="CP763" s="419"/>
      <c r="CQ763" s="419"/>
      <c r="CR763" s="419"/>
      <c r="CS763" s="419"/>
    </row>
    <row r="764" spans="1:97">
      <c r="A764" s="419"/>
      <c r="B764" s="419"/>
      <c r="C764" s="419"/>
      <c r="D764" s="419"/>
      <c r="E764" s="419"/>
      <c r="F764" s="419"/>
      <c r="G764" s="419"/>
      <c r="H764" s="419"/>
      <c r="I764" s="419"/>
      <c r="J764" s="419"/>
      <c r="K764" s="419"/>
      <c r="L764" s="419"/>
      <c r="M764" s="419"/>
      <c r="N764" s="426"/>
      <c r="O764" s="426"/>
      <c r="P764" s="426"/>
      <c r="Q764" s="426"/>
      <c r="R764" s="426"/>
      <c r="S764" s="426"/>
      <c r="T764" s="426"/>
      <c r="U764" s="419"/>
      <c r="V764" s="419"/>
      <c r="W764" s="419"/>
      <c r="X764" s="427"/>
      <c r="Y764" s="427"/>
      <c r="Z764" s="427"/>
      <c r="AA764" s="427"/>
      <c r="AB764" s="427"/>
      <c r="AC764" s="427"/>
      <c r="AD764" s="427"/>
      <c r="AE764" s="427"/>
      <c r="AF764" s="427"/>
      <c r="AG764" s="427"/>
      <c r="AH764" s="427"/>
      <c r="AI764" s="428"/>
      <c r="AJ764" s="428"/>
      <c r="AK764" s="428"/>
      <c r="AL764" s="428"/>
      <c r="AM764" s="428"/>
      <c r="AN764" s="428"/>
      <c r="AO764" s="428"/>
      <c r="AP764" s="428"/>
      <c r="AQ764" s="419"/>
      <c r="AR764" s="419"/>
      <c r="AS764" s="419"/>
      <c r="AT764" s="419"/>
      <c r="AU764" s="419"/>
      <c r="AV764" s="419"/>
      <c r="AW764" s="419"/>
      <c r="AX764" s="419"/>
      <c r="AY764" s="419"/>
      <c r="AZ764" s="419"/>
      <c r="BA764" s="419"/>
      <c r="BB764" s="419"/>
      <c r="BC764" s="419"/>
      <c r="BD764" s="419"/>
      <c r="BE764" s="419"/>
      <c r="BF764" s="419"/>
      <c r="BG764" s="419"/>
      <c r="BH764" s="419"/>
      <c r="BI764" s="419"/>
      <c r="BJ764" s="419"/>
      <c r="BK764" s="419"/>
      <c r="BL764" s="419"/>
      <c r="BM764" s="419"/>
      <c r="BN764" s="419"/>
      <c r="BO764" s="419"/>
      <c r="BP764" s="419"/>
      <c r="BQ764" s="419"/>
      <c r="BR764" s="419"/>
      <c r="BS764" s="419"/>
      <c r="BT764" s="419"/>
      <c r="BU764" s="419"/>
      <c r="BV764" s="419"/>
      <c r="BW764" s="419"/>
      <c r="BX764" s="419"/>
      <c r="BY764" s="419"/>
      <c r="BZ764" s="419"/>
      <c r="CA764" s="419"/>
      <c r="CB764" s="419"/>
      <c r="CC764" s="419"/>
      <c r="CD764" s="419"/>
      <c r="CE764" s="419"/>
      <c r="CF764" s="419"/>
      <c r="CG764" s="419"/>
      <c r="CH764" s="419"/>
      <c r="CI764" s="419"/>
      <c r="CJ764" s="419"/>
      <c r="CK764" s="419"/>
      <c r="CL764" s="419"/>
      <c r="CM764" s="419"/>
      <c r="CN764" s="419"/>
      <c r="CO764" s="419"/>
      <c r="CP764" s="419"/>
      <c r="CQ764" s="419"/>
      <c r="CR764" s="419"/>
      <c r="CS764" s="419"/>
    </row>
    <row r="765" spans="1:97">
      <c r="A765" s="419"/>
      <c r="B765" s="419"/>
      <c r="C765" s="419"/>
      <c r="D765" s="419"/>
      <c r="E765" s="419"/>
      <c r="F765" s="419"/>
      <c r="G765" s="419"/>
      <c r="H765" s="419"/>
      <c r="I765" s="419"/>
      <c r="J765" s="419"/>
      <c r="K765" s="419"/>
      <c r="L765" s="419"/>
      <c r="M765" s="419"/>
      <c r="N765" s="426"/>
      <c r="O765" s="426"/>
      <c r="P765" s="426"/>
      <c r="Q765" s="426"/>
      <c r="R765" s="426"/>
      <c r="S765" s="426"/>
      <c r="T765" s="426"/>
      <c r="U765" s="419"/>
      <c r="V765" s="419"/>
      <c r="W765" s="419"/>
      <c r="X765" s="427"/>
      <c r="Y765" s="427"/>
      <c r="Z765" s="427"/>
      <c r="AA765" s="427"/>
      <c r="AB765" s="427"/>
      <c r="AC765" s="427"/>
      <c r="AD765" s="427"/>
      <c r="AE765" s="427"/>
      <c r="AF765" s="427"/>
      <c r="AG765" s="427"/>
      <c r="AH765" s="427"/>
      <c r="AI765" s="428"/>
      <c r="AJ765" s="428"/>
      <c r="AK765" s="428"/>
      <c r="AL765" s="428"/>
      <c r="AM765" s="428"/>
      <c r="AN765" s="428"/>
      <c r="AO765" s="428"/>
      <c r="AP765" s="428"/>
      <c r="AQ765" s="419"/>
      <c r="AR765" s="419"/>
      <c r="AS765" s="419"/>
      <c r="AT765" s="419"/>
      <c r="AU765" s="419"/>
      <c r="AV765" s="419"/>
      <c r="AW765" s="419"/>
      <c r="AX765" s="419"/>
      <c r="AY765" s="419"/>
      <c r="AZ765" s="419"/>
      <c r="BA765" s="419"/>
      <c r="BB765" s="419"/>
      <c r="BC765" s="419"/>
      <c r="BD765" s="419"/>
      <c r="BE765" s="419"/>
      <c r="BF765" s="419"/>
      <c r="BG765" s="419"/>
      <c r="BH765" s="419"/>
      <c r="BI765" s="419"/>
      <c r="BJ765" s="419"/>
      <c r="BK765" s="419"/>
      <c r="BL765" s="419"/>
      <c r="BM765" s="419"/>
      <c r="BN765" s="419"/>
      <c r="BO765" s="419"/>
      <c r="BP765" s="419"/>
      <c r="BQ765" s="419"/>
      <c r="BR765" s="419"/>
      <c r="BS765" s="419"/>
      <c r="BT765" s="419"/>
      <c r="BU765" s="419"/>
      <c r="BV765" s="419"/>
      <c r="BW765" s="419"/>
      <c r="BX765" s="419"/>
      <c r="BY765" s="419"/>
      <c r="BZ765" s="419"/>
      <c r="CA765" s="419"/>
      <c r="CB765" s="419"/>
      <c r="CC765" s="419"/>
      <c r="CD765" s="419"/>
      <c r="CE765" s="419"/>
      <c r="CF765" s="419"/>
      <c r="CG765" s="419"/>
      <c r="CH765" s="419"/>
      <c r="CI765" s="419"/>
      <c r="CJ765" s="419"/>
      <c r="CK765" s="419"/>
      <c r="CL765" s="419"/>
      <c r="CM765" s="419"/>
      <c r="CN765" s="419"/>
      <c r="CO765" s="419"/>
      <c r="CP765" s="419"/>
      <c r="CQ765" s="419"/>
      <c r="CR765" s="419"/>
      <c r="CS765" s="419"/>
    </row>
    <row r="766" spans="1:97">
      <c r="A766" s="419"/>
      <c r="B766" s="419"/>
      <c r="C766" s="419"/>
      <c r="D766" s="419"/>
      <c r="E766" s="419"/>
      <c r="F766" s="419"/>
      <c r="G766" s="419"/>
      <c r="H766" s="419"/>
      <c r="I766" s="419"/>
      <c r="J766" s="419"/>
      <c r="K766" s="419"/>
      <c r="L766" s="419"/>
      <c r="M766" s="419"/>
      <c r="N766" s="426"/>
      <c r="O766" s="426"/>
      <c r="P766" s="426"/>
      <c r="Q766" s="426"/>
      <c r="R766" s="426"/>
      <c r="S766" s="426"/>
      <c r="T766" s="426"/>
      <c r="U766" s="419"/>
      <c r="V766" s="419"/>
      <c r="W766" s="419"/>
      <c r="X766" s="427"/>
      <c r="Y766" s="427"/>
      <c r="Z766" s="427"/>
      <c r="AA766" s="427"/>
      <c r="AB766" s="427"/>
      <c r="AC766" s="427"/>
      <c r="AD766" s="427"/>
      <c r="AE766" s="427"/>
      <c r="AF766" s="427"/>
      <c r="AG766" s="427"/>
      <c r="AH766" s="427"/>
      <c r="AI766" s="428"/>
      <c r="AJ766" s="428"/>
      <c r="AK766" s="428"/>
      <c r="AL766" s="428"/>
      <c r="AM766" s="428"/>
      <c r="AN766" s="428"/>
      <c r="AO766" s="428"/>
      <c r="AP766" s="428"/>
      <c r="AQ766" s="419"/>
      <c r="AR766" s="419"/>
      <c r="AS766" s="419"/>
      <c r="AT766" s="419"/>
      <c r="AU766" s="419"/>
      <c r="AV766" s="419"/>
      <c r="AW766" s="419"/>
      <c r="AX766" s="419"/>
      <c r="AY766" s="419"/>
      <c r="AZ766" s="419"/>
      <c r="BA766" s="419"/>
      <c r="BB766" s="419"/>
      <c r="BC766" s="419"/>
      <c r="BD766" s="419"/>
      <c r="BE766" s="419"/>
      <c r="BF766" s="419"/>
      <c r="BG766" s="419"/>
      <c r="BH766" s="419"/>
      <c r="BI766" s="419"/>
      <c r="BJ766" s="419"/>
      <c r="BK766" s="419"/>
      <c r="BL766" s="419"/>
      <c r="BM766" s="419"/>
      <c r="BN766" s="419"/>
      <c r="BO766" s="419"/>
      <c r="BP766" s="419"/>
      <c r="BQ766" s="419"/>
      <c r="BR766" s="419"/>
      <c r="BS766" s="419"/>
      <c r="BT766" s="419"/>
      <c r="BU766" s="419"/>
      <c r="BV766" s="419"/>
      <c r="BW766" s="419"/>
      <c r="BX766" s="419"/>
      <c r="BY766" s="419"/>
      <c r="BZ766" s="419"/>
      <c r="CA766" s="419"/>
      <c r="CB766" s="419"/>
      <c r="CC766" s="419"/>
      <c r="CD766" s="419"/>
      <c r="CE766" s="419"/>
      <c r="CF766" s="419"/>
      <c r="CG766" s="419"/>
      <c r="CH766" s="419"/>
      <c r="CI766" s="419"/>
      <c r="CJ766" s="419"/>
      <c r="CK766" s="419"/>
      <c r="CL766" s="419"/>
      <c r="CM766" s="419"/>
      <c r="CN766" s="419"/>
      <c r="CO766" s="419"/>
      <c r="CP766" s="419"/>
      <c r="CQ766" s="419"/>
      <c r="CR766" s="419"/>
      <c r="CS766" s="419"/>
    </row>
    <row r="767" spans="1:97">
      <c r="A767" s="419"/>
      <c r="B767" s="419"/>
      <c r="C767" s="419"/>
      <c r="D767" s="419"/>
      <c r="E767" s="419"/>
      <c r="F767" s="419"/>
      <c r="G767" s="419"/>
      <c r="H767" s="419"/>
      <c r="I767" s="419"/>
      <c r="J767" s="419"/>
      <c r="K767" s="419"/>
      <c r="L767" s="419"/>
      <c r="M767" s="419"/>
      <c r="N767" s="426"/>
      <c r="O767" s="426"/>
      <c r="P767" s="426"/>
      <c r="Q767" s="426"/>
      <c r="R767" s="426"/>
      <c r="S767" s="426"/>
      <c r="T767" s="426"/>
      <c r="U767" s="419"/>
      <c r="V767" s="419"/>
      <c r="W767" s="419"/>
      <c r="X767" s="427"/>
      <c r="Y767" s="427"/>
      <c r="Z767" s="427"/>
      <c r="AA767" s="427"/>
      <c r="AB767" s="427"/>
      <c r="AC767" s="427"/>
      <c r="AD767" s="427"/>
      <c r="AE767" s="427"/>
      <c r="AF767" s="427"/>
      <c r="AG767" s="427"/>
      <c r="AH767" s="427"/>
      <c r="AI767" s="428"/>
      <c r="AJ767" s="428"/>
      <c r="AK767" s="428"/>
      <c r="AL767" s="428"/>
      <c r="AM767" s="428"/>
      <c r="AN767" s="428"/>
      <c r="AO767" s="428"/>
      <c r="AP767" s="428"/>
      <c r="AQ767" s="419"/>
      <c r="AR767" s="419"/>
      <c r="AS767" s="419"/>
      <c r="AT767" s="419"/>
      <c r="AU767" s="419"/>
      <c r="AV767" s="419"/>
      <c r="AW767" s="419"/>
      <c r="AX767" s="419"/>
      <c r="AY767" s="419"/>
      <c r="AZ767" s="419"/>
      <c r="BA767" s="419"/>
      <c r="BB767" s="419"/>
      <c r="BC767" s="419"/>
      <c r="BD767" s="419"/>
      <c r="BE767" s="419"/>
      <c r="BF767" s="419"/>
      <c r="BG767" s="419"/>
      <c r="BH767" s="419"/>
      <c r="BI767" s="419"/>
      <c r="BJ767" s="419"/>
      <c r="BK767" s="419"/>
      <c r="BL767" s="419"/>
      <c r="BM767" s="419"/>
      <c r="BN767" s="419"/>
      <c r="BO767" s="419"/>
      <c r="BP767" s="419"/>
      <c r="BQ767" s="419"/>
      <c r="BR767" s="419"/>
      <c r="BS767" s="419"/>
      <c r="BT767" s="419"/>
      <c r="BU767" s="419"/>
      <c r="BV767" s="419"/>
      <c r="BW767" s="419"/>
      <c r="BX767" s="419"/>
      <c r="BY767" s="419"/>
      <c r="BZ767" s="419"/>
      <c r="CA767" s="419"/>
      <c r="CB767" s="419"/>
      <c r="CC767" s="419"/>
      <c r="CD767" s="419"/>
      <c r="CE767" s="419"/>
      <c r="CF767" s="419"/>
      <c r="CG767" s="419"/>
      <c r="CH767" s="419"/>
      <c r="CI767" s="419"/>
      <c r="CJ767" s="419"/>
      <c r="CK767" s="419"/>
      <c r="CL767" s="419"/>
      <c r="CM767" s="419"/>
      <c r="CN767" s="419"/>
      <c r="CO767" s="419"/>
      <c r="CP767" s="419"/>
      <c r="CQ767" s="419"/>
      <c r="CR767" s="419"/>
      <c r="CS767" s="419"/>
    </row>
    <row r="768" spans="1:97">
      <c r="A768" s="419"/>
      <c r="B768" s="419"/>
      <c r="C768" s="419"/>
      <c r="D768" s="419"/>
      <c r="E768" s="419"/>
      <c r="F768" s="419"/>
      <c r="G768" s="419"/>
      <c r="H768" s="419"/>
      <c r="I768" s="419"/>
      <c r="J768" s="419"/>
      <c r="K768" s="419"/>
      <c r="L768" s="419"/>
      <c r="M768" s="419"/>
      <c r="N768" s="426"/>
      <c r="O768" s="426"/>
      <c r="P768" s="426"/>
      <c r="Q768" s="426"/>
      <c r="R768" s="426"/>
      <c r="S768" s="426"/>
      <c r="T768" s="426"/>
      <c r="U768" s="419"/>
      <c r="V768" s="419"/>
      <c r="W768" s="419"/>
      <c r="X768" s="427"/>
      <c r="Y768" s="427"/>
      <c r="Z768" s="427"/>
      <c r="AA768" s="427"/>
      <c r="AB768" s="427"/>
      <c r="AC768" s="427"/>
      <c r="AD768" s="427"/>
      <c r="AE768" s="427"/>
      <c r="AF768" s="427"/>
      <c r="AG768" s="427"/>
      <c r="AH768" s="427"/>
      <c r="AI768" s="428"/>
      <c r="AJ768" s="428"/>
      <c r="AK768" s="428"/>
      <c r="AL768" s="428"/>
      <c r="AM768" s="428"/>
      <c r="AN768" s="428"/>
      <c r="AO768" s="428"/>
      <c r="AP768" s="428"/>
      <c r="AQ768" s="419"/>
      <c r="AR768" s="419"/>
      <c r="AS768" s="419"/>
      <c r="AT768" s="419"/>
      <c r="AU768" s="419"/>
      <c r="AV768" s="419"/>
      <c r="AW768" s="419"/>
      <c r="AX768" s="419"/>
      <c r="AY768" s="419"/>
      <c r="AZ768" s="419"/>
      <c r="BA768" s="419"/>
      <c r="BB768" s="419"/>
      <c r="BC768" s="419"/>
      <c r="BD768" s="419"/>
      <c r="BE768" s="419"/>
      <c r="BF768" s="419"/>
      <c r="BG768" s="419"/>
      <c r="BH768" s="419"/>
      <c r="BI768" s="419"/>
      <c r="BJ768" s="419"/>
      <c r="BK768" s="419"/>
      <c r="BL768" s="419"/>
      <c r="BM768" s="419"/>
      <c r="BN768" s="419"/>
      <c r="BO768" s="419"/>
      <c r="BP768" s="419"/>
      <c r="BQ768" s="419"/>
      <c r="BR768" s="419"/>
      <c r="BS768" s="419"/>
      <c r="BT768" s="419"/>
      <c r="BU768" s="419"/>
      <c r="BV768" s="419"/>
      <c r="BW768" s="419"/>
      <c r="BX768" s="419"/>
      <c r="BY768" s="419"/>
      <c r="BZ768" s="419"/>
      <c r="CA768" s="419"/>
      <c r="CB768" s="419"/>
      <c r="CC768" s="419"/>
      <c r="CD768" s="419"/>
      <c r="CE768" s="419"/>
      <c r="CF768" s="419"/>
      <c r="CG768" s="419"/>
      <c r="CH768" s="419"/>
      <c r="CI768" s="419"/>
      <c r="CJ768" s="419"/>
      <c r="CK768" s="419"/>
      <c r="CL768" s="419"/>
      <c r="CM768" s="419"/>
      <c r="CN768" s="419"/>
      <c r="CO768" s="419"/>
      <c r="CP768" s="419"/>
      <c r="CQ768" s="419"/>
      <c r="CR768" s="419"/>
      <c r="CS768" s="419"/>
    </row>
    <row r="769" spans="1:97">
      <c r="A769" s="419"/>
      <c r="B769" s="419"/>
      <c r="C769" s="419"/>
      <c r="D769" s="419"/>
      <c r="E769" s="419"/>
      <c r="F769" s="419"/>
      <c r="G769" s="419"/>
      <c r="H769" s="419"/>
      <c r="I769" s="419"/>
      <c r="J769" s="419"/>
      <c r="K769" s="419"/>
      <c r="L769" s="419"/>
      <c r="M769" s="419"/>
      <c r="N769" s="426"/>
      <c r="O769" s="426"/>
      <c r="P769" s="426"/>
      <c r="Q769" s="426"/>
      <c r="R769" s="426"/>
      <c r="S769" s="426"/>
      <c r="T769" s="426"/>
      <c r="U769" s="419"/>
      <c r="V769" s="419"/>
      <c r="W769" s="419"/>
      <c r="X769" s="427"/>
      <c r="Y769" s="427"/>
      <c r="Z769" s="427"/>
      <c r="AA769" s="427"/>
      <c r="AB769" s="427"/>
      <c r="AC769" s="427"/>
      <c r="AD769" s="427"/>
      <c r="AE769" s="427"/>
      <c r="AF769" s="427"/>
      <c r="AG769" s="427"/>
      <c r="AH769" s="427"/>
      <c r="AI769" s="428"/>
      <c r="AJ769" s="428"/>
      <c r="AK769" s="428"/>
      <c r="AL769" s="428"/>
      <c r="AM769" s="428"/>
      <c r="AN769" s="428"/>
      <c r="AO769" s="428"/>
      <c r="AP769" s="428"/>
      <c r="AQ769" s="419"/>
      <c r="AR769" s="419"/>
      <c r="AS769" s="419"/>
      <c r="AT769" s="419"/>
      <c r="AU769" s="419"/>
      <c r="AV769" s="419"/>
      <c r="AW769" s="419"/>
      <c r="AX769" s="419"/>
      <c r="AY769" s="419"/>
      <c r="AZ769" s="419"/>
      <c r="BA769" s="419"/>
      <c r="BB769" s="419"/>
      <c r="BC769" s="419"/>
      <c r="BD769" s="419"/>
      <c r="BE769" s="419"/>
      <c r="BF769" s="419"/>
      <c r="BG769" s="419"/>
      <c r="BH769" s="419"/>
      <c r="BI769" s="419"/>
      <c r="BJ769" s="419"/>
      <c r="BK769" s="419"/>
      <c r="BL769" s="419"/>
      <c r="BM769" s="419"/>
      <c r="BN769" s="419"/>
      <c r="BO769" s="419"/>
      <c r="BP769" s="419"/>
      <c r="BQ769" s="419"/>
      <c r="BR769" s="419"/>
      <c r="BS769" s="419"/>
      <c r="BT769" s="419"/>
      <c r="BU769" s="419"/>
      <c r="BV769" s="419"/>
      <c r="BW769" s="419"/>
      <c r="BX769" s="419"/>
      <c r="BY769" s="419"/>
      <c r="BZ769" s="419"/>
      <c r="CA769" s="419"/>
      <c r="CB769" s="419"/>
      <c r="CC769" s="419"/>
      <c r="CD769" s="419"/>
      <c r="CE769" s="419"/>
      <c r="CF769" s="419"/>
      <c r="CG769" s="419"/>
      <c r="CH769" s="419"/>
      <c r="CI769" s="419"/>
      <c r="CJ769" s="419"/>
      <c r="CK769" s="419"/>
      <c r="CL769" s="419"/>
      <c r="CM769" s="419"/>
      <c r="CN769" s="419"/>
      <c r="CO769" s="419"/>
      <c r="CP769" s="419"/>
      <c r="CQ769" s="419"/>
      <c r="CR769" s="419"/>
      <c r="CS769" s="419"/>
    </row>
    <row r="770" spans="1:97">
      <c r="A770" s="419"/>
      <c r="B770" s="419"/>
      <c r="C770" s="419"/>
      <c r="D770" s="419"/>
      <c r="E770" s="419"/>
      <c r="F770" s="419"/>
      <c r="G770" s="419"/>
      <c r="H770" s="419"/>
      <c r="I770" s="419"/>
      <c r="J770" s="419"/>
      <c r="K770" s="419"/>
      <c r="L770" s="419"/>
      <c r="M770" s="419"/>
      <c r="N770" s="426"/>
      <c r="O770" s="426"/>
      <c r="P770" s="426"/>
      <c r="Q770" s="426"/>
      <c r="R770" s="426"/>
      <c r="S770" s="426"/>
      <c r="T770" s="426"/>
      <c r="U770" s="419"/>
      <c r="V770" s="419"/>
      <c r="W770" s="419"/>
      <c r="X770" s="427"/>
      <c r="Y770" s="427"/>
      <c r="Z770" s="427"/>
      <c r="AA770" s="427"/>
      <c r="AB770" s="427"/>
      <c r="AC770" s="427"/>
      <c r="AD770" s="427"/>
      <c r="AE770" s="427"/>
      <c r="AF770" s="427"/>
      <c r="AG770" s="427"/>
      <c r="AH770" s="427"/>
      <c r="AI770" s="428"/>
      <c r="AJ770" s="428"/>
      <c r="AK770" s="428"/>
      <c r="AL770" s="428"/>
      <c r="AM770" s="428"/>
      <c r="AN770" s="428"/>
      <c r="AO770" s="428"/>
      <c r="AP770" s="428"/>
      <c r="AQ770" s="419"/>
      <c r="AR770" s="419"/>
      <c r="AS770" s="419"/>
      <c r="AT770" s="419"/>
      <c r="AU770" s="419"/>
      <c r="AV770" s="419"/>
      <c r="AW770" s="419"/>
      <c r="AX770" s="419"/>
      <c r="AY770" s="419"/>
      <c r="AZ770" s="419"/>
      <c r="BA770" s="419"/>
      <c r="BB770" s="419"/>
      <c r="BC770" s="419"/>
      <c r="BD770" s="419"/>
      <c r="BE770" s="419"/>
      <c r="BF770" s="419"/>
      <c r="BG770" s="419"/>
      <c r="BH770" s="419"/>
      <c r="BI770" s="419"/>
      <c r="BJ770" s="419"/>
      <c r="BK770" s="419"/>
      <c r="BL770" s="419"/>
      <c r="BM770" s="419"/>
      <c r="BN770" s="419"/>
      <c r="BO770" s="419"/>
      <c r="BP770" s="419"/>
      <c r="BQ770" s="419"/>
      <c r="BR770" s="419"/>
      <c r="BS770" s="419"/>
      <c r="BT770" s="419"/>
      <c r="BU770" s="419"/>
      <c r="BV770" s="419"/>
      <c r="BW770" s="419"/>
      <c r="BX770" s="419"/>
      <c r="BY770" s="419"/>
      <c r="BZ770" s="419"/>
      <c r="CA770" s="419"/>
      <c r="CB770" s="419"/>
      <c r="CC770" s="419"/>
      <c r="CD770" s="419"/>
      <c r="CE770" s="419"/>
      <c r="CF770" s="419"/>
      <c r="CG770" s="419"/>
      <c r="CH770" s="419"/>
      <c r="CI770" s="419"/>
      <c r="CJ770" s="419"/>
      <c r="CK770" s="419"/>
      <c r="CL770" s="419"/>
      <c r="CM770" s="419"/>
      <c r="CN770" s="419"/>
      <c r="CO770" s="419"/>
      <c r="CP770" s="419"/>
      <c r="CQ770" s="419"/>
      <c r="CR770" s="419"/>
      <c r="CS770" s="419"/>
    </row>
    <row r="771" spans="1:97">
      <c r="A771" s="419"/>
      <c r="B771" s="419"/>
      <c r="C771" s="419"/>
      <c r="D771" s="419"/>
      <c r="E771" s="419"/>
      <c r="F771" s="419"/>
      <c r="G771" s="419"/>
      <c r="H771" s="419"/>
      <c r="I771" s="419"/>
      <c r="J771" s="419"/>
      <c r="K771" s="419"/>
      <c r="L771" s="419"/>
      <c r="M771" s="419"/>
      <c r="N771" s="426"/>
      <c r="O771" s="426"/>
      <c r="P771" s="426"/>
      <c r="Q771" s="426"/>
      <c r="R771" s="426"/>
      <c r="S771" s="426"/>
      <c r="T771" s="426"/>
      <c r="U771" s="419"/>
      <c r="V771" s="419"/>
      <c r="W771" s="419"/>
      <c r="X771" s="427"/>
      <c r="Y771" s="427"/>
      <c r="Z771" s="427"/>
      <c r="AA771" s="427"/>
      <c r="AB771" s="427"/>
      <c r="AC771" s="427"/>
      <c r="AD771" s="427"/>
      <c r="AE771" s="427"/>
      <c r="AF771" s="427"/>
      <c r="AG771" s="427"/>
      <c r="AH771" s="427"/>
      <c r="AI771" s="428"/>
      <c r="AJ771" s="428"/>
      <c r="AK771" s="428"/>
      <c r="AL771" s="428"/>
      <c r="AM771" s="428"/>
      <c r="AN771" s="428"/>
      <c r="AO771" s="428"/>
      <c r="AP771" s="428"/>
      <c r="AQ771" s="419"/>
      <c r="AR771" s="419"/>
      <c r="AS771" s="419"/>
      <c r="AT771" s="419"/>
      <c r="AU771" s="419"/>
      <c r="AV771" s="419"/>
      <c r="AW771" s="419"/>
      <c r="AX771" s="419"/>
      <c r="AY771" s="419"/>
      <c r="AZ771" s="419"/>
      <c r="BA771" s="419"/>
      <c r="BB771" s="419"/>
      <c r="BC771" s="419"/>
      <c r="BD771" s="419"/>
      <c r="BE771" s="419"/>
      <c r="BF771" s="419"/>
      <c r="BG771" s="419"/>
      <c r="BH771" s="419"/>
      <c r="BI771" s="419"/>
      <c r="BJ771" s="419"/>
      <c r="BK771" s="419"/>
      <c r="BL771" s="419"/>
      <c r="BM771" s="419"/>
      <c r="BN771" s="419"/>
      <c r="BO771" s="419"/>
      <c r="BP771" s="419"/>
      <c r="BQ771" s="419"/>
      <c r="BR771" s="419"/>
      <c r="BS771" s="419"/>
      <c r="BT771" s="419"/>
      <c r="BU771" s="419"/>
      <c r="BV771" s="419"/>
      <c r="BW771" s="419"/>
      <c r="BX771" s="419"/>
      <c r="BY771" s="419"/>
      <c r="BZ771" s="419"/>
      <c r="CA771" s="419"/>
      <c r="CB771" s="419"/>
      <c r="CC771" s="419"/>
      <c r="CD771" s="419"/>
      <c r="CE771" s="419"/>
      <c r="CF771" s="419"/>
      <c r="CG771" s="419"/>
      <c r="CH771" s="419"/>
      <c r="CI771" s="419"/>
      <c r="CJ771" s="419"/>
      <c r="CK771" s="419"/>
      <c r="CL771" s="419"/>
      <c r="CM771" s="419"/>
      <c r="CN771" s="419"/>
      <c r="CO771" s="419"/>
      <c r="CP771" s="419"/>
      <c r="CQ771" s="419"/>
      <c r="CR771" s="419"/>
      <c r="CS771" s="419"/>
    </row>
    <row r="772" spans="1:97">
      <c r="A772" s="419"/>
      <c r="B772" s="419"/>
      <c r="C772" s="419"/>
      <c r="D772" s="419"/>
      <c r="E772" s="419"/>
      <c r="F772" s="419"/>
      <c r="G772" s="419"/>
      <c r="H772" s="419"/>
      <c r="I772" s="419"/>
      <c r="J772" s="419"/>
      <c r="K772" s="419"/>
      <c r="L772" s="419"/>
      <c r="M772" s="419"/>
      <c r="N772" s="426"/>
      <c r="O772" s="426"/>
      <c r="P772" s="426"/>
      <c r="Q772" s="426"/>
      <c r="R772" s="426"/>
      <c r="S772" s="426"/>
      <c r="T772" s="426"/>
      <c r="U772" s="419"/>
      <c r="V772" s="419"/>
      <c r="W772" s="419"/>
      <c r="X772" s="427"/>
      <c r="Y772" s="427"/>
      <c r="Z772" s="427"/>
      <c r="AA772" s="427"/>
      <c r="AB772" s="427"/>
      <c r="AC772" s="427"/>
      <c r="AD772" s="427"/>
      <c r="AE772" s="427"/>
      <c r="AF772" s="427"/>
      <c r="AG772" s="427"/>
      <c r="AH772" s="427"/>
      <c r="AI772" s="428"/>
      <c r="AJ772" s="428"/>
      <c r="AK772" s="428"/>
      <c r="AL772" s="428"/>
      <c r="AM772" s="428"/>
      <c r="AN772" s="428"/>
      <c r="AO772" s="428"/>
      <c r="AP772" s="428"/>
      <c r="AQ772" s="419"/>
      <c r="AR772" s="419"/>
      <c r="AS772" s="419"/>
      <c r="AT772" s="419"/>
      <c r="AU772" s="419"/>
      <c r="AV772" s="419"/>
      <c r="AW772" s="419"/>
      <c r="AX772" s="419"/>
      <c r="AY772" s="419"/>
      <c r="AZ772" s="419"/>
      <c r="BA772" s="419"/>
      <c r="BB772" s="419"/>
      <c r="BC772" s="419"/>
      <c r="BD772" s="419"/>
      <c r="BE772" s="419"/>
      <c r="BF772" s="419"/>
      <c r="BG772" s="419"/>
      <c r="BH772" s="419"/>
      <c r="BI772" s="419"/>
      <c r="BJ772" s="419"/>
      <c r="BK772" s="419"/>
      <c r="BL772" s="419"/>
      <c r="BM772" s="419"/>
      <c r="BN772" s="419"/>
      <c r="BO772" s="419"/>
      <c r="BP772" s="419"/>
      <c r="BQ772" s="419"/>
      <c r="BR772" s="419"/>
      <c r="BS772" s="419"/>
      <c r="BT772" s="419"/>
      <c r="BU772" s="419"/>
      <c r="BV772" s="419"/>
      <c r="BW772" s="419"/>
      <c r="BX772" s="419"/>
      <c r="BY772" s="419"/>
      <c r="BZ772" s="419"/>
      <c r="CA772" s="419"/>
      <c r="CB772" s="419"/>
      <c r="CC772" s="419"/>
      <c r="CD772" s="419"/>
      <c r="CE772" s="419"/>
      <c r="CF772" s="419"/>
      <c r="CG772" s="419"/>
      <c r="CH772" s="419"/>
      <c r="CI772" s="419"/>
      <c r="CJ772" s="419"/>
      <c r="CK772" s="419"/>
      <c r="CL772" s="419"/>
      <c r="CM772" s="419"/>
      <c r="CN772" s="419"/>
      <c r="CO772" s="419"/>
      <c r="CP772" s="419"/>
      <c r="CQ772" s="419"/>
      <c r="CR772" s="419"/>
      <c r="CS772" s="419"/>
    </row>
    <row r="773" spans="1:97">
      <c r="A773" s="419"/>
      <c r="B773" s="419"/>
      <c r="C773" s="419"/>
      <c r="D773" s="419"/>
      <c r="E773" s="419"/>
      <c r="F773" s="419"/>
      <c r="G773" s="419"/>
      <c r="H773" s="419"/>
      <c r="I773" s="419"/>
      <c r="J773" s="419"/>
      <c r="K773" s="419"/>
      <c r="L773" s="419"/>
      <c r="M773" s="419"/>
      <c r="N773" s="426"/>
      <c r="O773" s="426"/>
      <c r="P773" s="426"/>
      <c r="Q773" s="426"/>
      <c r="R773" s="426"/>
      <c r="S773" s="426"/>
      <c r="T773" s="426"/>
      <c r="U773" s="419"/>
      <c r="V773" s="419"/>
      <c r="W773" s="419"/>
      <c r="X773" s="427"/>
      <c r="Y773" s="427"/>
      <c r="Z773" s="427"/>
      <c r="AA773" s="427"/>
      <c r="AB773" s="427"/>
      <c r="AC773" s="427"/>
      <c r="AD773" s="427"/>
      <c r="AE773" s="427"/>
      <c r="AF773" s="427"/>
      <c r="AG773" s="427"/>
      <c r="AH773" s="427"/>
      <c r="AI773" s="428"/>
      <c r="AJ773" s="428"/>
      <c r="AK773" s="428"/>
      <c r="AL773" s="428"/>
      <c r="AM773" s="428"/>
      <c r="AN773" s="428"/>
      <c r="AO773" s="428"/>
      <c r="AP773" s="428"/>
      <c r="AQ773" s="419"/>
      <c r="AR773" s="419"/>
      <c r="AS773" s="419"/>
      <c r="AT773" s="419"/>
      <c r="AU773" s="419"/>
      <c r="AV773" s="419"/>
      <c r="AW773" s="419"/>
      <c r="AX773" s="419"/>
      <c r="AY773" s="419"/>
      <c r="AZ773" s="419"/>
      <c r="BA773" s="419"/>
      <c r="BB773" s="419"/>
      <c r="BC773" s="419"/>
      <c r="BD773" s="419"/>
      <c r="BE773" s="419"/>
      <c r="BF773" s="419"/>
      <c r="BG773" s="419"/>
      <c r="BH773" s="419"/>
      <c r="BI773" s="419"/>
      <c r="BJ773" s="419"/>
      <c r="BK773" s="419"/>
      <c r="BL773" s="419"/>
      <c r="BM773" s="419"/>
      <c r="BN773" s="419"/>
      <c r="BO773" s="419"/>
      <c r="BP773" s="419"/>
      <c r="BQ773" s="419"/>
      <c r="BR773" s="419"/>
      <c r="BS773" s="419"/>
      <c r="BT773" s="419"/>
      <c r="BU773" s="419"/>
      <c r="BV773" s="419"/>
      <c r="BW773" s="419"/>
      <c r="BX773" s="419"/>
      <c r="BY773" s="419"/>
      <c r="BZ773" s="419"/>
      <c r="CA773" s="419"/>
      <c r="CB773" s="419"/>
      <c r="CC773" s="419"/>
      <c r="CD773" s="419"/>
      <c r="CE773" s="419"/>
      <c r="CF773" s="419"/>
      <c r="CG773" s="419"/>
      <c r="CH773" s="419"/>
      <c r="CI773" s="419"/>
      <c r="CJ773" s="419"/>
      <c r="CK773" s="419"/>
      <c r="CL773" s="419"/>
      <c r="CM773" s="419"/>
      <c r="CN773" s="419"/>
      <c r="CO773" s="419"/>
      <c r="CP773" s="419"/>
      <c r="CQ773" s="419"/>
      <c r="CR773" s="419"/>
      <c r="CS773" s="419"/>
    </row>
    <row r="774" spans="1:97">
      <c r="A774" s="419"/>
      <c r="B774" s="419"/>
      <c r="C774" s="419"/>
      <c r="D774" s="419"/>
      <c r="E774" s="419"/>
      <c r="F774" s="419"/>
      <c r="G774" s="419"/>
      <c r="H774" s="419"/>
      <c r="I774" s="419"/>
      <c r="J774" s="419"/>
      <c r="K774" s="419"/>
      <c r="L774" s="419"/>
      <c r="M774" s="419"/>
      <c r="N774" s="426"/>
      <c r="O774" s="426"/>
      <c r="P774" s="426"/>
      <c r="Q774" s="426"/>
      <c r="R774" s="426"/>
      <c r="S774" s="426"/>
      <c r="T774" s="426"/>
      <c r="U774" s="419"/>
      <c r="V774" s="419"/>
      <c r="W774" s="419"/>
      <c r="X774" s="427"/>
      <c r="Y774" s="427"/>
      <c r="Z774" s="427"/>
      <c r="AA774" s="427"/>
      <c r="AB774" s="427"/>
      <c r="AC774" s="427"/>
      <c r="AD774" s="427"/>
      <c r="AE774" s="427"/>
      <c r="AF774" s="427"/>
      <c r="AG774" s="427"/>
      <c r="AH774" s="427"/>
      <c r="AI774" s="428"/>
      <c r="AJ774" s="428"/>
      <c r="AK774" s="428"/>
      <c r="AL774" s="428"/>
      <c r="AM774" s="428"/>
      <c r="AN774" s="428"/>
      <c r="AO774" s="428"/>
      <c r="AP774" s="428"/>
      <c r="AQ774" s="419"/>
      <c r="AR774" s="419"/>
      <c r="AS774" s="419"/>
      <c r="AT774" s="419"/>
      <c r="AU774" s="419"/>
      <c r="AV774" s="419"/>
      <c r="AW774" s="419"/>
      <c r="AX774" s="419"/>
      <c r="AY774" s="419"/>
      <c r="AZ774" s="419"/>
      <c r="BA774" s="419"/>
      <c r="BB774" s="419"/>
      <c r="BC774" s="419"/>
      <c r="BD774" s="419"/>
      <c r="BE774" s="419"/>
      <c r="BF774" s="419"/>
      <c r="BG774" s="419"/>
      <c r="BH774" s="419"/>
      <c r="BI774" s="419"/>
      <c r="BJ774" s="419"/>
      <c r="BK774" s="419"/>
      <c r="BL774" s="419"/>
      <c r="BM774" s="419"/>
      <c r="BN774" s="419"/>
      <c r="BO774" s="419"/>
      <c r="BP774" s="419"/>
      <c r="BQ774" s="419"/>
      <c r="BR774" s="419"/>
      <c r="BS774" s="419"/>
      <c r="BT774" s="419"/>
      <c r="BU774" s="419"/>
      <c r="BV774" s="419"/>
      <c r="BW774" s="419"/>
      <c r="BX774" s="419"/>
      <c r="BY774" s="419"/>
      <c r="BZ774" s="419"/>
      <c r="CA774" s="419"/>
      <c r="CB774" s="419"/>
      <c r="CC774" s="419"/>
      <c r="CD774" s="419"/>
      <c r="CE774" s="419"/>
      <c r="CF774" s="419"/>
      <c r="CG774" s="419"/>
      <c r="CH774" s="419"/>
      <c r="CI774" s="419"/>
      <c r="CJ774" s="419"/>
      <c r="CK774" s="419"/>
      <c r="CL774" s="419"/>
      <c r="CM774" s="419"/>
      <c r="CN774" s="419"/>
      <c r="CO774" s="419"/>
      <c r="CP774" s="419"/>
      <c r="CQ774" s="419"/>
      <c r="CR774" s="419"/>
      <c r="CS774" s="419"/>
    </row>
    <row r="775" spans="1:97">
      <c r="A775" s="419"/>
      <c r="B775" s="419"/>
      <c r="C775" s="419"/>
      <c r="D775" s="419"/>
      <c r="E775" s="419"/>
      <c r="F775" s="419"/>
      <c r="G775" s="419"/>
      <c r="H775" s="419"/>
      <c r="I775" s="419"/>
      <c r="J775" s="419"/>
      <c r="K775" s="419"/>
      <c r="L775" s="419"/>
      <c r="M775" s="419"/>
      <c r="N775" s="426"/>
      <c r="O775" s="426"/>
      <c r="P775" s="426"/>
      <c r="Q775" s="426"/>
      <c r="R775" s="426"/>
      <c r="S775" s="426"/>
      <c r="T775" s="426"/>
      <c r="U775" s="419"/>
      <c r="V775" s="419"/>
      <c r="W775" s="419"/>
      <c r="X775" s="427"/>
      <c r="Y775" s="427"/>
      <c r="Z775" s="427"/>
      <c r="AA775" s="427"/>
      <c r="AB775" s="427"/>
      <c r="AC775" s="427"/>
      <c r="AD775" s="427"/>
      <c r="AE775" s="427"/>
      <c r="AF775" s="427"/>
      <c r="AG775" s="427"/>
      <c r="AH775" s="427"/>
      <c r="AI775" s="428"/>
      <c r="AJ775" s="428"/>
      <c r="AK775" s="428"/>
      <c r="AL775" s="428"/>
      <c r="AM775" s="428"/>
      <c r="AN775" s="428"/>
      <c r="AO775" s="428"/>
      <c r="AP775" s="428"/>
      <c r="AQ775" s="419"/>
      <c r="AR775" s="419"/>
      <c r="AS775" s="419"/>
      <c r="AT775" s="419"/>
      <c r="AU775" s="419"/>
      <c r="AV775" s="419"/>
      <c r="AW775" s="419"/>
      <c r="AX775" s="419"/>
      <c r="AY775" s="419"/>
      <c r="AZ775" s="419"/>
      <c r="BA775" s="419"/>
      <c r="BB775" s="419"/>
      <c r="BC775" s="419"/>
      <c r="BD775" s="419"/>
      <c r="BE775" s="419"/>
      <c r="BF775" s="419"/>
      <c r="BG775" s="419"/>
      <c r="BH775" s="419"/>
      <c r="BI775" s="419"/>
      <c r="BJ775" s="419"/>
      <c r="BK775" s="419"/>
      <c r="BL775" s="419"/>
      <c r="BM775" s="419"/>
      <c r="BN775" s="419"/>
      <c r="BO775" s="419"/>
      <c r="BP775" s="419"/>
      <c r="BQ775" s="419"/>
      <c r="BR775" s="419"/>
      <c r="BS775" s="419"/>
      <c r="BT775" s="419"/>
      <c r="BU775" s="419"/>
      <c r="BV775" s="419"/>
      <c r="BW775" s="419"/>
      <c r="BX775" s="419"/>
      <c r="BY775" s="419"/>
      <c r="BZ775" s="419"/>
      <c r="CA775" s="419"/>
      <c r="CB775" s="419"/>
      <c r="CC775" s="419"/>
      <c r="CD775" s="419"/>
      <c r="CE775" s="419"/>
      <c r="CF775" s="419"/>
      <c r="CG775" s="419"/>
      <c r="CH775" s="419"/>
      <c r="CI775" s="419"/>
      <c r="CJ775" s="419"/>
      <c r="CK775" s="419"/>
      <c r="CL775" s="419"/>
      <c r="CM775" s="419"/>
      <c r="CN775" s="419"/>
      <c r="CO775" s="419"/>
      <c r="CP775" s="419"/>
      <c r="CQ775" s="419"/>
      <c r="CR775" s="419"/>
      <c r="CS775" s="419"/>
    </row>
    <row r="776" spans="1:97">
      <c r="A776" s="419"/>
      <c r="B776" s="419"/>
      <c r="C776" s="419"/>
      <c r="D776" s="419"/>
      <c r="E776" s="419"/>
      <c r="F776" s="419"/>
      <c r="G776" s="419"/>
      <c r="H776" s="419"/>
      <c r="I776" s="419"/>
      <c r="J776" s="419"/>
      <c r="K776" s="419"/>
      <c r="L776" s="419"/>
      <c r="M776" s="419"/>
      <c r="N776" s="426"/>
      <c r="O776" s="426"/>
      <c r="P776" s="426"/>
      <c r="Q776" s="426"/>
      <c r="R776" s="426"/>
      <c r="S776" s="426"/>
      <c r="T776" s="426"/>
      <c r="U776" s="419"/>
      <c r="V776" s="419"/>
      <c r="W776" s="419"/>
      <c r="X776" s="427"/>
      <c r="Y776" s="427"/>
      <c r="Z776" s="427"/>
      <c r="AA776" s="427"/>
      <c r="AB776" s="427"/>
      <c r="AC776" s="427"/>
      <c r="AD776" s="427"/>
      <c r="AE776" s="427"/>
      <c r="AF776" s="427"/>
      <c r="AG776" s="427"/>
      <c r="AH776" s="427"/>
      <c r="AI776" s="428"/>
      <c r="AJ776" s="428"/>
      <c r="AK776" s="428"/>
      <c r="AL776" s="428"/>
      <c r="AM776" s="428"/>
      <c r="AN776" s="428"/>
      <c r="AO776" s="428"/>
      <c r="AP776" s="428"/>
      <c r="AQ776" s="419"/>
      <c r="AR776" s="419"/>
      <c r="AS776" s="419"/>
      <c r="AT776" s="419"/>
      <c r="AU776" s="419"/>
      <c r="AV776" s="419"/>
      <c r="AW776" s="419"/>
      <c r="AX776" s="419"/>
      <c r="AY776" s="419"/>
      <c r="AZ776" s="419"/>
      <c r="BA776" s="419"/>
      <c r="BB776" s="419"/>
      <c r="BC776" s="419"/>
      <c r="BD776" s="419"/>
      <c r="BE776" s="419"/>
      <c r="BF776" s="419"/>
      <c r="BG776" s="419"/>
      <c r="BH776" s="419"/>
      <c r="BI776" s="419"/>
      <c r="BJ776" s="419"/>
      <c r="BK776" s="419"/>
      <c r="BL776" s="419"/>
      <c r="BM776" s="419"/>
      <c r="BN776" s="419"/>
      <c r="BO776" s="419"/>
      <c r="BP776" s="419"/>
      <c r="BQ776" s="419"/>
      <c r="BR776" s="419"/>
      <c r="BS776" s="419"/>
      <c r="BT776" s="419"/>
      <c r="BU776" s="419"/>
      <c r="BV776" s="419"/>
      <c r="BW776" s="419"/>
      <c r="BX776" s="419"/>
      <c r="BY776" s="419"/>
      <c r="BZ776" s="419"/>
      <c r="CA776" s="419"/>
      <c r="CB776" s="419"/>
      <c r="CC776" s="419"/>
      <c r="CD776" s="419"/>
      <c r="CE776" s="419"/>
      <c r="CF776" s="419"/>
      <c r="CG776" s="419"/>
      <c r="CH776" s="419"/>
      <c r="CI776" s="419"/>
      <c r="CJ776" s="419"/>
      <c r="CK776" s="419"/>
      <c r="CL776" s="419"/>
      <c r="CM776" s="419"/>
      <c r="CN776" s="419"/>
      <c r="CO776" s="419"/>
      <c r="CP776" s="419"/>
      <c r="CQ776" s="419"/>
      <c r="CR776" s="419"/>
      <c r="CS776" s="419"/>
    </row>
    <row r="777" spans="1:97">
      <c r="A777" s="419"/>
      <c r="B777" s="419"/>
      <c r="C777" s="419"/>
      <c r="D777" s="419"/>
      <c r="E777" s="419"/>
      <c r="F777" s="419"/>
      <c r="G777" s="419"/>
      <c r="H777" s="419"/>
      <c r="I777" s="419"/>
      <c r="J777" s="419"/>
      <c r="K777" s="419"/>
      <c r="L777" s="419"/>
      <c r="M777" s="419"/>
      <c r="N777" s="426"/>
      <c r="O777" s="426"/>
      <c r="P777" s="426"/>
      <c r="Q777" s="426"/>
      <c r="R777" s="426"/>
      <c r="S777" s="426"/>
      <c r="T777" s="426"/>
      <c r="U777" s="419"/>
      <c r="V777" s="419"/>
      <c r="W777" s="419"/>
      <c r="X777" s="427"/>
      <c r="Y777" s="427"/>
      <c r="Z777" s="427"/>
      <c r="AA777" s="427"/>
      <c r="AB777" s="427"/>
      <c r="AC777" s="427"/>
      <c r="AD777" s="427"/>
      <c r="AE777" s="427"/>
      <c r="AF777" s="427"/>
      <c r="AG777" s="427"/>
      <c r="AH777" s="427"/>
      <c r="AI777" s="428"/>
      <c r="AJ777" s="428"/>
      <c r="AK777" s="428"/>
      <c r="AL777" s="428"/>
      <c r="AM777" s="428"/>
      <c r="AN777" s="428"/>
      <c r="AO777" s="428"/>
      <c r="AP777" s="428"/>
      <c r="AQ777" s="419"/>
      <c r="AR777" s="419"/>
      <c r="AS777" s="419"/>
      <c r="AT777" s="419"/>
      <c r="AU777" s="419"/>
      <c r="AV777" s="419"/>
      <c r="AW777" s="419"/>
      <c r="AX777" s="419"/>
      <c r="AY777" s="419"/>
      <c r="AZ777" s="419"/>
      <c r="BA777" s="419"/>
      <c r="BB777" s="419"/>
      <c r="BC777" s="419"/>
      <c r="BD777" s="419"/>
      <c r="BE777" s="419"/>
      <c r="BF777" s="419"/>
      <c r="BG777" s="419"/>
      <c r="BH777" s="419"/>
      <c r="BI777" s="419"/>
      <c r="BJ777" s="419"/>
      <c r="BK777" s="419"/>
      <c r="BL777" s="419"/>
      <c r="BM777" s="419"/>
      <c r="BN777" s="419"/>
      <c r="BO777" s="419"/>
      <c r="BP777" s="419"/>
      <c r="BQ777" s="419"/>
      <c r="BR777" s="419"/>
      <c r="BS777" s="419"/>
      <c r="BT777" s="419"/>
      <c r="BU777" s="419"/>
      <c r="BV777" s="419"/>
      <c r="BW777" s="419"/>
      <c r="BX777" s="419"/>
      <c r="BY777" s="419"/>
      <c r="BZ777" s="419"/>
      <c r="CA777" s="419"/>
      <c r="CB777" s="419"/>
      <c r="CC777" s="419"/>
      <c r="CD777" s="419"/>
      <c r="CE777" s="419"/>
      <c r="CF777" s="419"/>
      <c r="CG777" s="419"/>
      <c r="CH777" s="419"/>
      <c r="CI777" s="419"/>
      <c r="CJ777" s="419"/>
      <c r="CK777" s="419"/>
      <c r="CL777" s="419"/>
      <c r="CM777" s="419"/>
      <c r="CN777" s="419"/>
      <c r="CO777" s="419"/>
      <c r="CP777" s="419"/>
      <c r="CQ777" s="419"/>
      <c r="CR777" s="419"/>
      <c r="CS777" s="419"/>
    </row>
    <row r="778" spans="1:97">
      <c r="A778" s="419"/>
      <c r="B778" s="419"/>
      <c r="C778" s="419"/>
      <c r="D778" s="419"/>
      <c r="E778" s="419"/>
      <c r="F778" s="419"/>
      <c r="G778" s="419"/>
      <c r="H778" s="419"/>
      <c r="I778" s="419"/>
      <c r="J778" s="419"/>
      <c r="K778" s="419"/>
      <c r="L778" s="419"/>
      <c r="M778" s="419"/>
      <c r="N778" s="426"/>
      <c r="O778" s="426"/>
      <c r="P778" s="426"/>
      <c r="Q778" s="426"/>
      <c r="R778" s="426"/>
      <c r="S778" s="426"/>
      <c r="T778" s="426"/>
      <c r="U778" s="419"/>
      <c r="V778" s="419"/>
      <c r="W778" s="419"/>
      <c r="X778" s="427"/>
      <c r="Y778" s="427"/>
      <c r="Z778" s="427"/>
      <c r="AA778" s="427"/>
      <c r="AB778" s="427"/>
      <c r="AC778" s="427"/>
      <c r="AD778" s="427"/>
      <c r="AE778" s="427"/>
      <c r="AF778" s="427"/>
      <c r="AG778" s="427"/>
      <c r="AH778" s="427"/>
      <c r="AI778" s="428"/>
      <c r="AJ778" s="428"/>
      <c r="AK778" s="428"/>
      <c r="AL778" s="428"/>
      <c r="AM778" s="428"/>
      <c r="AN778" s="428"/>
      <c r="AO778" s="428"/>
      <c r="AP778" s="428"/>
      <c r="AQ778" s="419"/>
      <c r="AR778" s="419"/>
      <c r="AS778" s="419"/>
      <c r="AT778" s="419"/>
      <c r="AU778" s="419"/>
      <c r="AV778" s="419"/>
      <c r="AW778" s="419"/>
      <c r="AX778" s="419"/>
      <c r="AY778" s="419"/>
      <c r="AZ778" s="419"/>
      <c r="BA778" s="419"/>
      <c r="BB778" s="419"/>
      <c r="BC778" s="419"/>
      <c r="BD778" s="419"/>
      <c r="BE778" s="419"/>
      <c r="BF778" s="419"/>
      <c r="BG778" s="419"/>
      <c r="BH778" s="419"/>
      <c r="BI778" s="419"/>
      <c r="BJ778" s="419"/>
      <c r="BK778" s="419"/>
      <c r="BL778" s="419"/>
      <c r="BM778" s="419"/>
      <c r="BN778" s="419"/>
      <c r="BO778" s="419"/>
      <c r="BP778" s="419"/>
      <c r="BQ778" s="419"/>
      <c r="BR778" s="419"/>
      <c r="BS778" s="419"/>
      <c r="BT778" s="419"/>
      <c r="BU778" s="419"/>
      <c r="BV778" s="419"/>
      <c r="BW778" s="419"/>
      <c r="BX778" s="419"/>
      <c r="BY778" s="419"/>
      <c r="BZ778" s="419"/>
      <c r="CA778" s="419"/>
      <c r="CB778" s="419"/>
      <c r="CC778" s="419"/>
      <c r="CD778" s="419"/>
      <c r="CE778" s="419"/>
      <c r="CF778" s="419"/>
      <c r="CG778" s="419"/>
      <c r="CH778" s="419"/>
      <c r="CI778" s="419"/>
      <c r="CJ778" s="419"/>
      <c r="CK778" s="419"/>
      <c r="CL778" s="419"/>
      <c r="CM778" s="419"/>
      <c r="CN778" s="419"/>
      <c r="CO778" s="419"/>
      <c r="CP778" s="419"/>
      <c r="CQ778" s="419"/>
      <c r="CR778" s="419"/>
      <c r="CS778" s="419"/>
    </row>
    <row r="779" spans="1:97">
      <c r="A779" s="419"/>
      <c r="B779" s="419"/>
      <c r="C779" s="419"/>
      <c r="D779" s="419"/>
      <c r="E779" s="419"/>
      <c r="F779" s="419"/>
      <c r="G779" s="419"/>
      <c r="H779" s="419"/>
      <c r="I779" s="419"/>
      <c r="J779" s="419"/>
      <c r="K779" s="419"/>
      <c r="L779" s="419"/>
      <c r="M779" s="419"/>
      <c r="N779" s="426"/>
      <c r="O779" s="426"/>
      <c r="P779" s="426"/>
      <c r="Q779" s="426"/>
      <c r="R779" s="426"/>
      <c r="S779" s="426"/>
      <c r="T779" s="426"/>
      <c r="U779" s="419"/>
      <c r="V779" s="419"/>
      <c r="W779" s="419"/>
      <c r="X779" s="427"/>
      <c r="Y779" s="427"/>
      <c r="Z779" s="427"/>
      <c r="AA779" s="427"/>
      <c r="AB779" s="427"/>
      <c r="AC779" s="427"/>
      <c r="AD779" s="427"/>
      <c r="AE779" s="427"/>
      <c r="AF779" s="427"/>
      <c r="AG779" s="427"/>
      <c r="AH779" s="427"/>
      <c r="AI779" s="428"/>
      <c r="AJ779" s="428"/>
      <c r="AK779" s="428"/>
      <c r="AL779" s="428"/>
      <c r="AM779" s="428"/>
      <c r="AN779" s="428"/>
      <c r="AO779" s="428"/>
      <c r="AP779" s="428"/>
      <c r="AQ779" s="419"/>
      <c r="AR779" s="419"/>
      <c r="AS779" s="419"/>
      <c r="AT779" s="419"/>
      <c r="AU779" s="419"/>
      <c r="AV779" s="419"/>
      <c r="AW779" s="419"/>
      <c r="AX779" s="419"/>
      <c r="AY779" s="419"/>
      <c r="AZ779" s="419"/>
      <c r="BA779" s="419"/>
      <c r="BB779" s="419"/>
      <c r="BC779" s="419"/>
      <c r="BD779" s="419"/>
      <c r="BE779" s="419"/>
      <c r="BF779" s="419"/>
      <c r="BG779" s="419"/>
      <c r="BH779" s="419"/>
      <c r="BI779" s="419"/>
      <c r="BJ779" s="419"/>
      <c r="BK779" s="419"/>
      <c r="BL779" s="419"/>
      <c r="BM779" s="419"/>
      <c r="BN779" s="419"/>
      <c r="BO779" s="419"/>
      <c r="BP779" s="419"/>
      <c r="BQ779" s="419"/>
      <c r="BR779" s="419"/>
      <c r="BS779" s="419"/>
      <c r="BT779" s="419"/>
      <c r="BU779" s="419"/>
      <c r="BV779" s="419"/>
      <c r="BW779" s="419"/>
      <c r="BX779" s="419"/>
      <c r="BY779" s="419"/>
      <c r="BZ779" s="419"/>
      <c r="CA779" s="419"/>
      <c r="CB779" s="419"/>
      <c r="CC779" s="419"/>
      <c r="CD779" s="419"/>
      <c r="CE779" s="419"/>
      <c r="CF779" s="419"/>
      <c r="CG779" s="419"/>
      <c r="CH779" s="419"/>
      <c r="CI779" s="419"/>
      <c r="CJ779" s="419"/>
      <c r="CK779" s="419"/>
      <c r="CL779" s="419"/>
      <c r="CM779" s="419"/>
      <c r="CN779" s="419"/>
      <c r="CO779" s="419"/>
      <c r="CP779" s="419"/>
      <c r="CQ779" s="419"/>
      <c r="CR779" s="419"/>
      <c r="CS779" s="419"/>
    </row>
    <row r="780" spans="1:97">
      <c r="A780" s="419"/>
      <c r="B780" s="419"/>
      <c r="C780" s="419"/>
      <c r="D780" s="419"/>
      <c r="E780" s="419"/>
      <c r="F780" s="419"/>
      <c r="G780" s="419"/>
      <c r="H780" s="419"/>
      <c r="I780" s="419"/>
      <c r="J780" s="419"/>
      <c r="K780" s="419"/>
      <c r="L780" s="419"/>
      <c r="M780" s="419"/>
      <c r="N780" s="426"/>
      <c r="O780" s="426"/>
      <c r="P780" s="426"/>
      <c r="Q780" s="426"/>
      <c r="R780" s="426"/>
      <c r="S780" s="426"/>
      <c r="T780" s="426"/>
      <c r="U780" s="419"/>
      <c r="V780" s="419"/>
      <c r="W780" s="419"/>
      <c r="X780" s="427"/>
      <c r="Y780" s="427"/>
      <c r="Z780" s="427"/>
      <c r="AA780" s="427"/>
      <c r="AB780" s="427"/>
      <c r="AC780" s="427"/>
      <c r="AD780" s="427"/>
      <c r="AE780" s="427"/>
      <c r="AF780" s="427"/>
      <c r="AG780" s="427"/>
      <c r="AH780" s="427"/>
      <c r="AI780" s="428"/>
      <c r="AJ780" s="428"/>
      <c r="AK780" s="428"/>
      <c r="AL780" s="428"/>
      <c r="AM780" s="428"/>
      <c r="AN780" s="428"/>
      <c r="AO780" s="428"/>
      <c r="AP780" s="428"/>
      <c r="AQ780" s="419"/>
      <c r="AR780" s="419"/>
      <c r="AS780" s="419"/>
      <c r="AT780" s="419"/>
      <c r="AU780" s="419"/>
      <c r="AV780" s="419"/>
      <c r="AW780" s="419"/>
      <c r="AX780" s="419"/>
      <c r="AY780" s="419"/>
      <c r="AZ780" s="419"/>
      <c r="BA780" s="419"/>
      <c r="BB780" s="419"/>
      <c r="BC780" s="419"/>
      <c r="BD780" s="419"/>
      <c r="BE780" s="419"/>
      <c r="BF780" s="419"/>
      <c r="BG780" s="419"/>
      <c r="BH780" s="419"/>
      <c r="BI780" s="419"/>
      <c r="BJ780" s="419"/>
      <c r="BK780" s="419"/>
      <c r="BL780" s="419"/>
      <c r="BM780" s="419"/>
      <c r="BN780" s="419"/>
      <c r="BO780" s="419"/>
      <c r="BP780" s="419"/>
      <c r="BQ780" s="419"/>
      <c r="BR780" s="419"/>
      <c r="BS780" s="419"/>
      <c r="BT780" s="419"/>
      <c r="BU780" s="419"/>
      <c r="BV780" s="419"/>
      <c r="BW780" s="419"/>
      <c r="BX780" s="419"/>
      <c r="BY780" s="419"/>
      <c r="BZ780" s="419"/>
      <c r="CA780" s="419"/>
      <c r="CB780" s="419"/>
      <c r="CC780" s="419"/>
      <c r="CD780" s="419"/>
      <c r="CE780" s="419"/>
      <c r="CF780" s="419"/>
      <c r="CG780" s="419"/>
      <c r="CH780" s="419"/>
      <c r="CI780" s="419"/>
      <c r="CJ780" s="419"/>
      <c r="CK780" s="419"/>
      <c r="CL780" s="419"/>
      <c r="CM780" s="419"/>
      <c r="CN780" s="419"/>
      <c r="CO780" s="419"/>
      <c r="CP780" s="419"/>
      <c r="CQ780" s="419"/>
      <c r="CR780" s="419"/>
      <c r="CS780" s="419"/>
    </row>
    <row r="781" spans="1:97">
      <c r="A781" s="419"/>
      <c r="B781" s="419"/>
      <c r="C781" s="419"/>
      <c r="D781" s="419"/>
      <c r="E781" s="419"/>
      <c r="F781" s="419"/>
      <c r="G781" s="419"/>
      <c r="H781" s="419"/>
      <c r="I781" s="419"/>
      <c r="J781" s="419"/>
      <c r="K781" s="419"/>
      <c r="L781" s="419"/>
      <c r="M781" s="419"/>
      <c r="N781" s="426"/>
      <c r="O781" s="426"/>
      <c r="P781" s="426"/>
      <c r="Q781" s="426"/>
      <c r="R781" s="426"/>
      <c r="S781" s="426"/>
      <c r="T781" s="426"/>
      <c r="U781" s="419"/>
      <c r="V781" s="419"/>
      <c r="W781" s="419"/>
      <c r="X781" s="427"/>
      <c r="Y781" s="427"/>
      <c r="Z781" s="427"/>
      <c r="AA781" s="427"/>
      <c r="AB781" s="427"/>
      <c r="AC781" s="427"/>
      <c r="AD781" s="427"/>
      <c r="AE781" s="427"/>
      <c r="AF781" s="427"/>
      <c r="AG781" s="427"/>
      <c r="AH781" s="427"/>
      <c r="AI781" s="428"/>
      <c r="AJ781" s="428"/>
      <c r="AK781" s="428"/>
      <c r="AL781" s="428"/>
      <c r="AM781" s="428"/>
      <c r="AN781" s="428"/>
      <c r="AO781" s="428"/>
      <c r="AP781" s="428"/>
      <c r="AQ781" s="419"/>
      <c r="AR781" s="419"/>
      <c r="AS781" s="419"/>
      <c r="AT781" s="419"/>
      <c r="AU781" s="419"/>
      <c r="AV781" s="419"/>
      <c r="AW781" s="419"/>
      <c r="AX781" s="419"/>
      <c r="AY781" s="419"/>
      <c r="AZ781" s="419"/>
      <c r="BA781" s="419"/>
      <c r="BB781" s="419"/>
      <c r="BC781" s="419"/>
      <c r="BD781" s="419"/>
      <c r="BE781" s="419"/>
      <c r="BF781" s="419"/>
      <c r="BG781" s="419"/>
      <c r="BH781" s="419"/>
      <c r="BI781" s="419"/>
      <c r="BJ781" s="419"/>
      <c r="BK781" s="419"/>
      <c r="BL781" s="419"/>
      <c r="BM781" s="419"/>
      <c r="BN781" s="419"/>
      <c r="BO781" s="419"/>
      <c r="BP781" s="419"/>
      <c r="BQ781" s="419"/>
      <c r="BR781" s="419"/>
      <c r="BS781" s="419"/>
      <c r="BT781" s="419"/>
      <c r="BU781" s="419"/>
      <c r="BV781" s="419"/>
      <c r="BW781" s="419"/>
      <c r="BX781" s="419"/>
      <c r="BY781" s="419"/>
      <c r="BZ781" s="419"/>
      <c r="CA781" s="419"/>
      <c r="CB781" s="419"/>
      <c r="CC781" s="419"/>
      <c r="CD781" s="419"/>
      <c r="CE781" s="419"/>
      <c r="CF781" s="419"/>
      <c r="CG781" s="419"/>
      <c r="CH781" s="419"/>
      <c r="CI781" s="419"/>
      <c r="CJ781" s="419"/>
      <c r="CK781" s="419"/>
      <c r="CL781" s="419"/>
      <c r="CM781" s="419"/>
      <c r="CN781" s="419"/>
      <c r="CO781" s="419"/>
      <c r="CP781" s="419"/>
      <c r="CQ781" s="419"/>
      <c r="CR781" s="419"/>
      <c r="CS781" s="419"/>
    </row>
    <row r="782" spans="1:97">
      <c r="A782" s="419"/>
      <c r="B782" s="419"/>
      <c r="C782" s="419"/>
      <c r="D782" s="419"/>
      <c r="E782" s="419"/>
      <c r="F782" s="419"/>
      <c r="G782" s="419"/>
      <c r="H782" s="419"/>
      <c r="I782" s="419"/>
      <c r="J782" s="419"/>
      <c r="K782" s="419"/>
      <c r="L782" s="419"/>
      <c r="M782" s="419"/>
      <c r="N782" s="426"/>
      <c r="O782" s="426"/>
      <c r="P782" s="426"/>
      <c r="Q782" s="426"/>
      <c r="R782" s="426"/>
      <c r="S782" s="426"/>
      <c r="T782" s="426"/>
      <c r="U782" s="419"/>
      <c r="V782" s="419"/>
      <c r="W782" s="419"/>
      <c r="X782" s="427"/>
      <c r="Y782" s="427"/>
      <c r="Z782" s="427"/>
      <c r="AA782" s="427"/>
      <c r="AB782" s="427"/>
      <c r="AC782" s="427"/>
      <c r="AD782" s="427"/>
      <c r="AE782" s="427"/>
      <c r="AF782" s="427"/>
      <c r="AG782" s="427"/>
      <c r="AH782" s="427"/>
      <c r="AI782" s="428"/>
      <c r="AJ782" s="428"/>
      <c r="AK782" s="428"/>
      <c r="AL782" s="428"/>
      <c r="AM782" s="428"/>
      <c r="AN782" s="428"/>
      <c r="AO782" s="428"/>
      <c r="AP782" s="428"/>
      <c r="AQ782" s="419"/>
      <c r="AR782" s="419"/>
      <c r="AS782" s="419"/>
      <c r="AT782" s="419"/>
      <c r="AU782" s="419"/>
      <c r="AV782" s="419"/>
      <c r="AW782" s="419"/>
      <c r="AX782" s="419"/>
      <c r="AY782" s="419"/>
      <c r="AZ782" s="419"/>
      <c r="BA782" s="419"/>
      <c r="BB782" s="419"/>
      <c r="BC782" s="419"/>
      <c r="BD782" s="419"/>
      <c r="BE782" s="419"/>
      <c r="BF782" s="419"/>
      <c r="BG782" s="419"/>
      <c r="BH782" s="419"/>
      <c r="BI782" s="419"/>
      <c r="BJ782" s="419"/>
      <c r="BK782" s="419"/>
      <c r="BL782" s="419"/>
      <c r="BM782" s="419"/>
      <c r="BN782" s="419"/>
      <c r="BO782" s="419"/>
      <c r="BP782" s="419"/>
      <c r="BQ782" s="419"/>
      <c r="BR782" s="419"/>
      <c r="BS782" s="419"/>
      <c r="BT782" s="419"/>
      <c r="BU782" s="419"/>
      <c r="BV782" s="419"/>
      <c r="BW782" s="419"/>
      <c r="BX782" s="419"/>
      <c r="BY782" s="419"/>
      <c r="BZ782" s="419"/>
      <c r="CA782" s="419"/>
      <c r="CB782" s="419"/>
      <c r="CC782" s="419"/>
      <c r="CD782" s="419"/>
      <c r="CE782" s="419"/>
      <c r="CF782" s="419"/>
      <c r="CG782" s="419"/>
      <c r="CH782" s="419"/>
      <c r="CI782" s="419"/>
      <c r="CJ782" s="419"/>
      <c r="CK782" s="419"/>
      <c r="CL782" s="419"/>
      <c r="CM782" s="419"/>
      <c r="CN782" s="419"/>
      <c r="CO782" s="419"/>
      <c r="CP782" s="419"/>
      <c r="CQ782" s="419"/>
      <c r="CR782" s="419"/>
      <c r="CS782" s="419"/>
    </row>
    <row r="783" spans="1:97">
      <c r="A783" s="419"/>
      <c r="B783" s="419"/>
      <c r="C783" s="419"/>
      <c r="D783" s="419"/>
      <c r="E783" s="419"/>
      <c r="F783" s="419"/>
      <c r="G783" s="419"/>
      <c r="H783" s="419"/>
      <c r="I783" s="419"/>
      <c r="J783" s="419"/>
      <c r="K783" s="419"/>
      <c r="L783" s="419"/>
      <c r="M783" s="419"/>
      <c r="N783" s="426"/>
      <c r="O783" s="426"/>
      <c r="P783" s="426"/>
      <c r="Q783" s="426"/>
      <c r="R783" s="426"/>
      <c r="S783" s="426"/>
      <c r="T783" s="426"/>
      <c r="U783" s="419"/>
      <c r="V783" s="419"/>
      <c r="W783" s="419"/>
      <c r="X783" s="427"/>
      <c r="Y783" s="427"/>
      <c r="Z783" s="427"/>
      <c r="AA783" s="427"/>
      <c r="AB783" s="427"/>
      <c r="AC783" s="427"/>
      <c r="AD783" s="427"/>
      <c r="AE783" s="427"/>
      <c r="AF783" s="427"/>
      <c r="AG783" s="427"/>
      <c r="AH783" s="427"/>
      <c r="AI783" s="428"/>
      <c r="AJ783" s="428"/>
      <c r="AK783" s="428"/>
      <c r="AL783" s="428"/>
      <c r="AM783" s="428"/>
      <c r="AN783" s="428"/>
      <c r="AO783" s="428"/>
      <c r="AP783" s="428"/>
      <c r="AQ783" s="419"/>
      <c r="AR783" s="419"/>
      <c r="AS783" s="419"/>
      <c r="AT783" s="419"/>
      <c r="AU783" s="419"/>
      <c r="AV783" s="419"/>
      <c r="AW783" s="419"/>
      <c r="AX783" s="419"/>
      <c r="AY783" s="419"/>
      <c r="AZ783" s="419"/>
      <c r="BA783" s="419"/>
      <c r="BB783" s="419"/>
      <c r="BC783" s="419"/>
      <c r="BD783" s="419"/>
      <c r="BE783" s="419"/>
      <c r="BF783" s="419"/>
      <c r="BG783" s="419"/>
      <c r="BH783" s="419"/>
      <c r="BI783" s="419"/>
      <c r="BJ783" s="419"/>
      <c r="BK783" s="419"/>
      <c r="BL783" s="419"/>
      <c r="BM783" s="419"/>
      <c r="BN783" s="419"/>
      <c r="BO783" s="419"/>
      <c r="BP783" s="419"/>
      <c r="BQ783" s="419"/>
      <c r="BR783" s="419"/>
      <c r="BS783" s="419"/>
      <c r="BT783" s="419"/>
      <c r="BU783" s="419"/>
      <c r="BV783" s="419"/>
      <c r="BW783" s="419"/>
      <c r="BX783" s="419"/>
      <c r="BY783" s="419"/>
      <c r="BZ783" s="419"/>
      <c r="CA783" s="419"/>
      <c r="CB783" s="419"/>
      <c r="CC783" s="419"/>
      <c r="CD783" s="419"/>
      <c r="CE783" s="419"/>
      <c r="CF783" s="419"/>
      <c r="CG783" s="419"/>
      <c r="CH783" s="419"/>
      <c r="CI783" s="419"/>
      <c r="CJ783" s="419"/>
      <c r="CK783" s="419"/>
      <c r="CL783" s="419"/>
      <c r="CM783" s="419"/>
      <c r="CN783" s="419"/>
      <c r="CO783" s="419"/>
      <c r="CP783" s="419"/>
      <c r="CQ783" s="419"/>
      <c r="CR783" s="419"/>
      <c r="CS783" s="419"/>
    </row>
    <row r="784" spans="1:97">
      <c r="A784" s="419"/>
      <c r="B784" s="419"/>
      <c r="C784" s="419"/>
      <c r="D784" s="419"/>
      <c r="E784" s="419"/>
      <c r="F784" s="419"/>
      <c r="G784" s="419"/>
      <c r="H784" s="419"/>
      <c r="I784" s="419"/>
      <c r="J784" s="419"/>
      <c r="K784" s="419"/>
      <c r="L784" s="419"/>
      <c r="M784" s="419"/>
      <c r="N784" s="426"/>
      <c r="O784" s="426"/>
      <c r="P784" s="426"/>
      <c r="Q784" s="426"/>
      <c r="R784" s="426"/>
      <c r="S784" s="426"/>
      <c r="T784" s="426"/>
      <c r="U784" s="419"/>
      <c r="V784" s="419"/>
      <c r="W784" s="419"/>
      <c r="X784" s="427"/>
      <c r="Y784" s="427"/>
      <c r="Z784" s="427"/>
      <c r="AA784" s="427"/>
      <c r="AB784" s="427"/>
      <c r="AC784" s="427"/>
      <c r="AD784" s="427"/>
      <c r="AE784" s="427"/>
      <c r="AF784" s="427"/>
      <c r="AG784" s="427"/>
      <c r="AH784" s="427"/>
      <c r="AI784" s="428"/>
      <c r="AJ784" s="428"/>
      <c r="AK784" s="428"/>
      <c r="AL784" s="428"/>
      <c r="AM784" s="428"/>
      <c r="AN784" s="428"/>
      <c r="AO784" s="428"/>
      <c r="AP784" s="428"/>
      <c r="AQ784" s="419"/>
      <c r="AR784" s="419"/>
      <c r="AS784" s="419"/>
      <c r="AT784" s="419"/>
      <c r="AU784" s="419"/>
      <c r="AV784" s="419"/>
      <c r="AW784" s="419"/>
      <c r="AX784" s="419"/>
      <c r="AY784" s="419"/>
      <c r="AZ784" s="419"/>
      <c r="BA784" s="419"/>
      <c r="BB784" s="419"/>
      <c r="BC784" s="419"/>
      <c r="BD784" s="419"/>
      <c r="BE784" s="419"/>
      <c r="BF784" s="419"/>
      <c r="BG784" s="419"/>
      <c r="BH784" s="419"/>
      <c r="BI784" s="419"/>
      <c r="BJ784" s="419"/>
      <c r="BK784" s="419"/>
      <c r="BL784" s="419"/>
      <c r="BM784" s="419"/>
      <c r="BN784" s="419"/>
      <c r="BO784" s="419"/>
      <c r="BP784" s="419"/>
      <c r="BQ784" s="419"/>
      <c r="BR784" s="419"/>
      <c r="BS784" s="419"/>
      <c r="BT784" s="419"/>
      <c r="BU784" s="419"/>
      <c r="BV784" s="419"/>
      <c r="BW784" s="419"/>
      <c r="BX784" s="419"/>
      <c r="BY784" s="419"/>
      <c r="BZ784" s="419"/>
      <c r="CA784" s="419"/>
      <c r="CB784" s="419"/>
      <c r="CC784" s="419"/>
      <c r="CD784" s="419"/>
      <c r="CE784" s="419"/>
      <c r="CF784" s="419"/>
      <c r="CG784" s="419"/>
      <c r="CH784" s="419"/>
      <c r="CI784" s="419"/>
      <c r="CJ784" s="419"/>
      <c r="CK784" s="419"/>
      <c r="CL784" s="419"/>
      <c r="CM784" s="419"/>
      <c r="CN784" s="419"/>
      <c r="CO784" s="419"/>
      <c r="CP784" s="419"/>
      <c r="CQ784" s="419"/>
      <c r="CR784" s="419"/>
      <c r="CS784" s="419"/>
    </row>
    <row r="785" spans="1:97">
      <c r="A785" s="419"/>
      <c r="B785" s="419"/>
      <c r="C785" s="419"/>
      <c r="D785" s="419"/>
      <c r="E785" s="419"/>
      <c r="F785" s="419"/>
      <c r="G785" s="419"/>
      <c r="H785" s="419"/>
      <c r="I785" s="419"/>
      <c r="J785" s="419"/>
      <c r="K785" s="419"/>
      <c r="L785" s="419"/>
      <c r="M785" s="419"/>
      <c r="N785" s="426"/>
      <c r="O785" s="426"/>
      <c r="P785" s="426"/>
      <c r="Q785" s="426"/>
      <c r="R785" s="426"/>
      <c r="S785" s="426"/>
      <c r="T785" s="426"/>
      <c r="U785" s="419"/>
      <c r="V785" s="419"/>
      <c r="W785" s="419"/>
      <c r="X785" s="427"/>
      <c r="Y785" s="427"/>
      <c r="Z785" s="427"/>
      <c r="AA785" s="427"/>
      <c r="AB785" s="427"/>
      <c r="AC785" s="427"/>
      <c r="AD785" s="427"/>
      <c r="AE785" s="427"/>
      <c r="AF785" s="427"/>
      <c r="AG785" s="427"/>
      <c r="AH785" s="427"/>
      <c r="AI785" s="428"/>
      <c r="AJ785" s="428"/>
      <c r="AK785" s="428"/>
      <c r="AL785" s="428"/>
      <c r="AM785" s="428"/>
      <c r="AN785" s="428"/>
      <c r="AO785" s="428"/>
      <c r="AP785" s="428"/>
      <c r="AQ785" s="419"/>
      <c r="AR785" s="419"/>
      <c r="AS785" s="419"/>
      <c r="AT785" s="419"/>
      <c r="AU785" s="419"/>
      <c r="AV785" s="419"/>
      <c r="AW785" s="419"/>
      <c r="AX785" s="419"/>
      <c r="AY785" s="419"/>
      <c r="AZ785" s="419"/>
      <c r="BA785" s="419"/>
      <c r="BB785" s="419"/>
      <c r="BC785" s="419"/>
      <c r="BD785" s="419"/>
      <c r="BE785" s="419"/>
      <c r="BF785" s="419"/>
      <c r="BG785" s="419"/>
      <c r="BH785" s="419"/>
      <c r="BI785" s="419"/>
      <c r="BJ785" s="419"/>
      <c r="BK785" s="419"/>
      <c r="BL785" s="419"/>
      <c r="BM785" s="419"/>
      <c r="BN785" s="419"/>
      <c r="BO785" s="419"/>
      <c r="BP785" s="419"/>
      <c r="BQ785" s="419"/>
      <c r="BR785" s="419"/>
      <c r="BS785" s="419"/>
      <c r="BT785" s="419"/>
      <c r="BU785" s="419"/>
      <c r="BV785" s="419"/>
      <c r="BW785" s="419"/>
      <c r="BX785" s="419"/>
      <c r="BY785" s="419"/>
      <c r="BZ785" s="419"/>
      <c r="CA785" s="419"/>
      <c r="CB785" s="419"/>
      <c r="CC785" s="419"/>
      <c r="CD785" s="419"/>
      <c r="CE785" s="419"/>
      <c r="CF785" s="419"/>
      <c r="CG785" s="419"/>
      <c r="CH785" s="419"/>
      <c r="CI785" s="419"/>
      <c r="CJ785" s="419"/>
      <c r="CK785" s="419"/>
      <c r="CL785" s="419"/>
      <c r="CM785" s="419"/>
      <c r="CN785" s="419"/>
      <c r="CO785" s="419"/>
      <c r="CP785" s="419"/>
      <c r="CQ785" s="419"/>
      <c r="CR785" s="419"/>
      <c r="CS785" s="419"/>
    </row>
    <row r="786" spans="1:97">
      <c r="A786" s="419"/>
      <c r="B786" s="419"/>
      <c r="C786" s="419"/>
      <c r="D786" s="419"/>
      <c r="E786" s="419"/>
      <c r="F786" s="419"/>
      <c r="G786" s="419"/>
      <c r="H786" s="419"/>
      <c r="I786" s="419"/>
      <c r="J786" s="419"/>
      <c r="K786" s="419"/>
      <c r="L786" s="419"/>
      <c r="M786" s="419"/>
      <c r="N786" s="426"/>
      <c r="O786" s="426"/>
      <c r="P786" s="426"/>
      <c r="Q786" s="426"/>
      <c r="R786" s="426"/>
      <c r="S786" s="426"/>
      <c r="T786" s="426"/>
      <c r="U786" s="419"/>
      <c r="V786" s="419"/>
      <c r="W786" s="419"/>
      <c r="X786" s="427"/>
      <c r="Y786" s="427"/>
      <c r="Z786" s="427"/>
      <c r="AA786" s="427"/>
      <c r="AB786" s="427"/>
      <c r="AC786" s="427"/>
      <c r="AD786" s="427"/>
      <c r="AE786" s="427"/>
      <c r="AF786" s="427"/>
      <c r="AG786" s="427"/>
      <c r="AH786" s="427"/>
      <c r="AI786" s="428"/>
      <c r="AJ786" s="428"/>
      <c r="AK786" s="428"/>
      <c r="AL786" s="428"/>
      <c r="AM786" s="428"/>
      <c r="AN786" s="428"/>
      <c r="AO786" s="428"/>
      <c r="AP786" s="428"/>
      <c r="AQ786" s="419"/>
      <c r="AR786" s="419"/>
      <c r="AS786" s="419"/>
      <c r="AT786" s="419"/>
      <c r="AU786" s="419"/>
      <c r="AV786" s="419"/>
      <c r="AW786" s="419"/>
      <c r="AX786" s="419"/>
      <c r="AY786" s="419"/>
      <c r="AZ786" s="419"/>
      <c r="BA786" s="419"/>
      <c r="BB786" s="419"/>
      <c r="BC786" s="419"/>
      <c r="BD786" s="419"/>
      <c r="BE786" s="419"/>
      <c r="BF786" s="419"/>
      <c r="BG786" s="419"/>
      <c r="BH786" s="419"/>
      <c r="BI786" s="419"/>
      <c r="BJ786" s="419"/>
      <c r="BK786" s="419"/>
      <c r="BL786" s="419"/>
      <c r="BM786" s="419"/>
      <c r="BN786" s="419"/>
      <c r="BO786" s="419"/>
      <c r="BP786" s="419"/>
      <c r="BQ786" s="419"/>
      <c r="BR786" s="419"/>
      <c r="BS786" s="419"/>
      <c r="BT786" s="419"/>
      <c r="BU786" s="419"/>
      <c r="BV786" s="419"/>
      <c r="BW786" s="419"/>
      <c r="BX786" s="419"/>
      <c r="BY786" s="419"/>
      <c r="BZ786" s="419"/>
      <c r="CA786" s="419"/>
      <c r="CB786" s="419"/>
      <c r="CC786" s="419"/>
      <c r="CD786" s="419"/>
      <c r="CE786" s="419"/>
      <c r="CF786" s="419"/>
      <c r="CG786" s="419"/>
      <c r="CH786" s="419"/>
      <c r="CI786" s="419"/>
      <c r="CJ786" s="419"/>
      <c r="CK786" s="419"/>
      <c r="CL786" s="419"/>
      <c r="CM786" s="419"/>
      <c r="CN786" s="419"/>
      <c r="CO786" s="419"/>
      <c r="CP786" s="419"/>
      <c r="CQ786" s="419"/>
      <c r="CR786" s="419"/>
      <c r="CS786" s="419"/>
    </row>
    <row r="787" spans="1:97">
      <c r="A787" s="419"/>
      <c r="B787" s="419"/>
      <c r="C787" s="419"/>
      <c r="D787" s="419"/>
      <c r="E787" s="419"/>
      <c r="F787" s="419"/>
      <c r="G787" s="419"/>
      <c r="H787" s="419"/>
      <c r="I787" s="419"/>
      <c r="J787" s="419"/>
      <c r="K787" s="419"/>
      <c r="L787" s="419"/>
      <c r="M787" s="419"/>
      <c r="N787" s="426"/>
      <c r="O787" s="426"/>
      <c r="P787" s="426"/>
      <c r="Q787" s="426"/>
      <c r="R787" s="426"/>
      <c r="S787" s="426"/>
      <c r="T787" s="426"/>
      <c r="U787" s="419"/>
      <c r="V787" s="419"/>
      <c r="W787" s="419"/>
      <c r="X787" s="427"/>
      <c r="Y787" s="427"/>
      <c r="Z787" s="427"/>
      <c r="AA787" s="427"/>
      <c r="AB787" s="427"/>
      <c r="AC787" s="427"/>
      <c r="AD787" s="427"/>
      <c r="AE787" s="427"/>
      <c r="AF787" s="427"/>
      <c r="AG787" s="427"/>
      <c r="AH787" s="427"/>
      <c r="AI787" s="428"/>
      <c r="AJ787" s="428"/>
      <c r="AK787" s="428"/>
      <c r="AL787" s="428"/>
      <c r="AM787" s="428"/>
      <c r="AN787" s="428"/>
      <c r="AO787" s="428"/>
      <c r="AP787" s="428"/>
      <c r="AQ787" s="419"/>
      <c r="AR787" s="419"/>
      <c r="AS787" s="419"/>
      <c r="AT787" s="419"/>
      <c r="AU787" s="419"/>
      <c r="AV787" s="419"/>
      <c r="AW787" s="419"/>
      <c r="AX787" s="419"/>
      <c r="AY787" s="419"/>
      <c r="AZ787" s="419"/>
      <c r="BA787" s="419"/>
      <c r="BB787" s="419"/>
      <c r="BC787" s="419"/>
      <c r="BD787" s="419"/>
      <c r="BE787" s="419"/>
      <c r="BF787" s="419"/>
      <c r="BG787" s="419"/>
      <c r="BH787" s="419"/>
      <c r="BI787" s="419"/>
      <c r="BJ787" s="419"/>
      <c r="BK787" s="419"/>
      <c r="BL787" s="419"/>
      <c r="BM787" s="419"/>
      <c r="BN787" s="419"/>
      <c r="BO787" s="419"/>
      <c r="BP787" s="419"/>
      <c r="BQ787" s="419"/>
      <c r="BR787" s="419"/>
      <c r="BS787" s="419"/>
      <c r="BT787" s="419"/>
      <c r="BU787" s="419"/>
      <c r="BV787" s="419"/>
      <c r="BW787" s="419"/>
      <c r="BX787" s="419"/>
      <c r="BY787" s="419"/>
      <c r="BZ787" s="419"/>
      <c r="CA787" s="419"/>
      <c r="CB787" s="419"/>
      <c r="CC787" s="419"/>
      <c r="CD787" s="419"/>
      <c r="CE787" s="419"/>
      <c r="CF787" s="419"/>
      <c r="CG787" s="419"/>
      <c r="CH787" s="419"/>
      <c r="CI787" s="419"/>
      <c r="CJ787" s="419"/>
      <c r="CK787" s="419"/>
      <c r="CL787" s="419"/>
      <c r="CM787" s="419"/>
      <c r="CN787" s="419"/>
      <c r="CO787" s="419"/>
      <c r="CP787" s="419"/>
      <c r="CQ787" s="419"/>
      <c r="CR787" s="419"/>
      <c r="CS787" s="419"/>
    </row>
    <row r="788" spans="1:97">
      <c r="A788" s="419"/>
      <c r="B788" s="419"/>
      <c r="C788" s="419"/>
      <c r="D788" s="419"/>
      <c r="E788" s="419"/>
      <c r="F788" s="419"/>
      <c r="G788" s="419"/>
      <c r="H788" s="419"/>
      <c r="I788" s="419"/>
      <c r="J788" s="419"/>
      <c r="K788" s="419"/>
      <c r="L788" s="419"/>
      <c r="M788" s="419"/>
      <c r="N788" s="426"/>
      <c r="O788" s="426"/>
      <c r="P788" s="426"/>
      <c r="Q788" s="426"/>
      <c r="R788" s="426"/>
      <c r="S788" s="426"/>
      <c r="T788" s="426"/>
      <c r="U788" s="419"/>
      <c r="V788" s="419"/>
      <c r="W788" s="419"/>
      <c r="X788" s="427"/>
      <c r="Y788" s="427"/>
      <c r="Z788" s="427"/>
      <c r="AA788" s="427"/>
      <c r="AB788" s="427"/>
      <c r="AC788" s="427"/>
      <c r="AD788" s="427"/>
      <c r="AE788" s="427"/>
      <c r="AF788" s="427"/>
      <c r="AG788" s="427"/>
      <c r="AH788" s="427"/>
      <c r="AI788" s="428"/>
      <c r="AJ788" s="428"/>
      <c r="AK788" s="428"/>
      <c r="AL788" s="428"/>
      <c r="AM788" s="428"/>
      <c r="AN788" s="428"/>
      <c r="AO788" s="428"/>
      <c r="AP788" s="428"/>
      <c r="AQ788" s="419"/>
      <c r="AR788" s="419"/>
      <c r="AS788" s="419"/>
      <c r="AT788" s="419"/>
      <c r="AU788" s="419"/>
      <c r="AV788" s="419"/>
      <c r="AW788" s="419"/>
      <c r="AX788" s="419"/>
      <c r="AY788" s="419"/>
      <c r="AZ788" s="419"/>
      <c r="BA788" s="419"/>
      <c r="BB788" s="419"/>
      <c r="BC788" s="419"/>
      <c r="BD788" s="419"/>
      <c r="BE788" s="419"/>
      <c r="BF788" s="419"/>
      <c r="BG788" s="419"/>
      <c r="BH788" s="419"/>
      <c r="BI788" s="419"/>
      <c r="BJ788" s="419"/>
      <c r="BK788" s="419"/>
      <c r="BL788" s="419"/>
      <c r="BM788" s="419"/>
      <c r="BN788" s="419"/>
      <c r="BO788" s="419"/>
      <c r="BP788" s="419"/>
      <c r="BQ788" s="419"/>
      <c r="BR788" s="419"/>
      <c r="BS788" s="419"/>
      <c r="BT788" s="419"/>
      <c r="BU788" s="419"/>
      <c r="BV788" s="419"/>
      <c r="BW788" s="419"/>
      <c r="BX788" s="419"/>
      <c r="BY788" s="419"/>
      <c r="BZ788" s="419"/>
      <c r="CA788" s="419"/>
      <c r="CB788" s="419"/>
      <c r="CC788" s="419"/>
      <c r="CD788" s="419"/>
      <c r="CE788" s="419"/>
      <c r="CF788" s="419"/>
      <c r="CG788" s="419"/>
      <c r="CH788" s="419"/>
      <c r="CI788" s="419"/>
      <c r="CJ788" s="419"/>
      <c r="CK788" s="419"/>
      <c r="CL788" s="419"/>
      <c r="CM788" s="419"/>
      <c r="CN788" s="419"/>
      <c r="CO788" s="419"/>
      <c r="CP788" s="419"/>
      <c r="CQ788" s="419"/>
      <c r="CR788" s="419"/>
      <c r="CS788" s="419"/>
    </row>
    <row r="789" spans="1:97">
      <c r="A789" s="419"/>
      <c r="B789" s="419"/>
      <c r="C789" s="419"/>
      <c r="D789" s="419"/>
      <c r="E789" s="419"/>
      <c r="F789" s="419"/>
      <c r="G789" s="419"/>
      <c r="H789" s="419"/>
      <c r="I789" s="419"/>
      <c r="J789" s="419"/>
      <c r="K789" s="419"/>
      <c r="L789" s="419"/>
      <c r="M789" s="419"/>
      <c r="N789" s="426"/>
      <c r="O789" s="426"/>
      <c r="P789" s="426"/>
      <c r="Q789" s="426"/>
      <c r="R789" s="426"/>
      <c r="S789" s="426"/>
      <c r="T789" s="426"/>
      <c r="U789" s="419"/>
      <c r="V789" s="419"/>
      <c r="W789" s="419"/>
      <c r="X789" s="427"/>
      <c r="Y789" s="427"/>
      <c r="Z789" s="427"/>
      <c r="AA789" s="427"/>
      <c r="AB789" s="427"/>
      <c r="AC789" s="427"/>
      <c r="AD789" s="427"/>
      <c r="AE789" s="427"/>
      <c r="AF789" s="427"/>
      <c r="AG789" s="427"/>
      <c r="AH789" s="427"/>
      <c r="AI789" s="428"/>
      <c r="AJ789" s="428"/>
      <c r="AK789" s="428"/>
      <c r="AL789" s="428"/>
      <c r="AM789" s="428"/>
      <c r="AN789" s="428"/>
      <c r="AO789" s="428"/>
      <c r="AP789" s="428"/>
      <c r="AQ789" s="419"/>
      <c r="AR789" s="419"/>
      <c r="AS789" s="419"/>
      <c r="AT789" s="419"/>
      <c r="AU789" s="419"/>
      <c r="AV789" s="419"/>
      <c r="AW789" s="419"/>
      <c r="AX789" s="419"/>
      <c r="AY789" s="419"/>
      <c r="AZ789" s="419"/>
      <c r="BA789" s="419"/>
      <c r="BB789" s="419"/>
      <c r="BC789" s="419"/>
      <c r="BD789" s="419"/>
      <c r="BE789" s="419"/>
      <c r="BF789" s="419"/>
      <c r="BG789" s="419"/>
      <c r="BH789" s="419"/>
      <c r="BI789" s="419"/>
      <c r="BJ789" s="419"/>
      <c r="BK789" s="419"/>
      <c r="BL789" s="419"/>
      <c r="BM789" s="419"/>
      <c r="BN789" s="419"/>
      <c r="BO789" s="419"/>
      <c r="BP789" s="419"/>
      <c r="BQ789" s="419"/>
      <c r="BR789" s="419"/>
      <c r="BS789" s="419"/>
      <c r="BT789" s="419"/>
      <c r="BU789" s="419"/>
      <c r="BV789" s="419"/>
      <c r="BW789" s="419"/>
      <c r="BX789" s="419"/>
      <c r="BY789" s="419"/>
      <c r="BZ789" s="419"/>
      <c r="CA789" s="419"/>
      <c r="CB789" s="419"/>
      <c r="CC789" s="419"/>
      <c r="CD789" s="419"/>
      <c r="CE789" s="419"/>
      <c r="CF789" s="419"/>
      <c r="CG789" s="419"/>
      <c r="CH789" s="419"/>
      <c r="CI789" s="419"/>
      <c r="CJ789" s="419"/>
      <c r="CK789" s="419"/>
      <c r="CL789" s="419"/>
      <c r="CM789" s="419"/>
      <c r="CN789" s="419"/>
      <c r="CO789" s="419"/>
      <c r="CP789" s="419"/>
      <c r="CQ789" s="419"/>
      <c r="CR789" s="419"/>
      <c r="CS789" s="419"/>
    </row>
    <row r="790" spans="1:97">
      <c r="A790" s="419"/>
      <c r="B790" s="419"/>
      <c r="C790" s="419"/>
      <c r="D790" s="419"/>
      <c r="E790" s="419"/>
      <c r="F790" s="419"/>
      <c r="G790" s="419"/>
      <c r="H790" s="419"/>
      <c r="I790" s="419"/>
      <c r="J790" s="419"/>
      <c r="K790" s="419"/>
      <c r="L790" s="419"/>
      <c r="M790" s="419"/>
      <c r="N790" s="426"/>
      <c r="O790" s="426"/>
      <c r="P790" s="426"/>
      <c r="Q790" s="426"/>
      <c r="R790" s="426"/>
      <c r="S790" s="426"/>
      <c r="T790" s="426"/>
      <c r="U790" s="419"/>
      <c r="V790" s="419"/>
      <c r="W790" s="419"/>
      <c r="X790" s="427"/>
      <c r="Y790" s="427"/>
      <c r="Z790" s="427"/>
      <c r="AA790" s="427"/>
      <c r="AB790" s="427"/>
      <c r="AC790" s="427"/>
      <c r="AD790" s="427"/>
      <c r="AE790" s="427"/>
      <c r="AF790" s="427"/>
      <c r="AG790" s="427"/>
      <c r="AH790" s="427"/>
      <c r="AI790" s="428"/>
      <c r="AJ790" s="428"/>
      <c r="AK790" s="428"/>
      <c r="AL790" s="428"/>
      <c r="AM790" s="428"/>
      <c r="AN790" s="428"/>
      <c r="AO790" s="428"/>
      <c r="AP790" s="428"/>
      <c r="AQ790" s="419"/>
      <c r="AR790" s="419"/>
      <c r="AS790" s="419"/>
      <c r="AT790" s="419"/>
      <c r="AU790" s="419"/>
      <c r="AV790" s="419"/>
      <c r="AW790" s="419"/>
      <c r="AX790" s="419"/>
      <c r="AY790" s="419"/>
      <c r="AZ790" s="419"/>
      <c r="BA790" s="419"/>
      <c r="BB790" s="419"/>
      <c r="BC790" s="419"/>
      <c r="BD790" s="419"/>
      <c r="BE790" s="419"/>
      <c r="BF790" s="419"/>
      <c r="BG790" s="419"/>
      <c r="BH790" s="419"/>
      <c r="BI790" s="419"/>
      <c r="BJ790" s="419"/>
      <c r="BK790" s="419"/>
      <c r="BL790" s="419"/>
      <c r="BM790" s="419"/>
      <c r="BN790" s="419"/>
      <c r="BO790" s="419"/>
      <c r="BP790" s="419"/>
      <c r="BQ790" s="419"/>
      <c r="BR790" s="419"/>
      <c r="BS790" s="419"/>
      <c r="BT790" s="419"/>
      <c r="BU790" s="419"/>
      <c r="BV790" s="419"/>
      <c r="BW790" s="419"/>
      <c r="BX790" s="419"/>
      <c r="BY790" s="419"/>
      <c r="BZ790" s="419"/>
      <c r="CA790" s="419"/>
      <c r="CB790" s="419"/>
      <c r="CC790" s="419"/>
      <c r="CD790" s="419"/>
      <c r="CE790" s="419"/>
      <c r="CF790" s="419"/>
      <c r="CG790" s="419"/>
      <c r="CH790" s="419"/>
      <c r="CI790" s="419"/>
      <c r="CJ790" s="419"/>
      <c r="CK790" s="419"/>
      <c r="CL790" s="419"/>
      <c r="CM790" s="419"/>
      <c r="CN790" s="419"/>
      <c r="CO790" s="419"/>
      <c r="CP790" s="419"/>
      <c r="CQ790" s="419"/>
      <c r="CR790" s="419"/>
      <c r="CS790" s="419"/>
    </row>
    <row r="791" spans="1:97">
      <c r="A791" s="419"/>
      <c r="B791" s="419"/>
      <c r="C791" s="419"/>
      <c r="D791" s="419"/>
      <c r="E791" s="419"/>
      <c r="F791" s="419"/>
      <c r="G791" s="419"/>
      <c r="H791" s="419"/>
      <c r="I791" s="419"/>
      <c r="J791" s="419"/>
      <c r="K791" s="419"/>
      <c r="L791" s="419"/>
      <c r="M791" s="419"/>
      <c r="N791" s="426"/>
      <c r="O791" s="426"/>
      <c r="P791" s="426"/>
      <c r="Q791" s="426"/>
      <c r="R791" s="426"/>
      <c r="S791" s="426"/>
      <c r="T791" s="426"/>
      <c r="U791" s="419"/>
      <c r="V791" s="419"/>
      <c r="W791" s="419"/>
      <c r="X791" s="427"/>
      <c r="Y791" s="427"/>
      <c r="Z791" s="427"/>
      <c r="AA791" s="427"/>
      <c r="AB791" s="427"/>
      <c r="AC791" s="427"/>
      <c r="AD791" s="427"/>
      <c r="AE791" s="427"/>
      <c r="AF791" s="427"/>
      <c r="AG791" s="427"/>
      <c r="AH791" s="427"/>
      <c r="AI791" s="428"/>
      <c r="AJ791" s="428"/>
      <c r="AK791" s="428"/>
      <c r="AL791" s="428"/>
      <c r="AM791" s="428"/>
      <c r="AN791" s="428"/>
      <c r="AO791" s="428"/>
      <c r="AP791" s="428"/>
      <c r="AQ791" s="419"/>
      <c r="AR791" s="419"/>
      <c r="AS791" s="419"/>
      <c r="AT791" s="419"/>
      <c r="AU791" s="419"/>
      <c r="AV791" s="419"/>
      <c r="AW791" s="419"/>
      <c r="AX791" s="419"/>
      <c r="AY791" s="419"/>
      <c r="AZ791" s="419"/>
      <c r="BA791" s="419"/>
      <c r="BB791" s="419"/>
      <c r="BC791" s="419"/>
      <c r="BD791" s="419"/>
      <c r="BE791" s="419"/>
      <c r="BF791" s="419"/>
      <c r="BG791" s="419"/>
      <c r="BH791" s="419"/>
      <c r="BI791" s="419"/>
      <c r="BJ791" s="419"/>
      <c r="BK791" s="419"/>
      <c r="BL791" s="419"/>
      <c r="BM791" s="419"/>
      <c r="BN791" s="419"/>
      <c r="BO791" s="419"/>
      <c r="BP791" s="419"/>
      <c r="BQ791" s="419"/>
      <c r="BR791" s="419"/>
      <c r="BS791" s="419"/>
      <c r="BT791" s="419"/>
      <c r="BU791" s="419"/>
      <c r="BV791" s="419"/>
      <c r="BW791" s="419"/>
      <c r="BX791" s="419"/>
      <c r="BY791" s="419"/>
      <c r="BZ791" s="419"/>
      <c r="CA791" s="419"/>
      <c r="CB791" s="419"/>
      <c r="CC791" s="419"/>
      <c r="CD791" s="419"/>
      <c r="CE791" s="419"/>
      <c r="CF791" s="419"/>
      <c r="CG791" s="419"/>
      <c r="CH791" s="419"/>
      <c r="CI791" s="419"/>
      <c r="CJ791" s="419"/>
      <c r="CK791" s="419"/>
      <c r="CL791" s="419"/>
      <c r="CM791" s="419"/>
      <c r="CN791" s="419"/>
      <c r="CO791" s="419"/>
      <c r="CP791" s="419"/>
      <c r="CQ791" s="419"/>
      <c r="CR791" s="419"/>
      <c r="CS791" s="419"/>
    </row>
    <row r="792" spans="1:97">
      <c r="A792" s="419"/>
      <c r="B792" s="419"/>
      <c r="C792" s="419"/>
      <c r="D792" s="419"/>
      <c r="E792" s="419"/>
      <c r="F792" s="419"/>
      <c r="G792" s="419"/>
      <c r="H792" s="419"/>
      <c r="I792" s="419"/>
      <c r="J792" s="419"/>
      <c r="K792" s="419"/>
      <c r="L792" s="419"/>
      <c r="M792" s="419"/>
      <c r="N792" s="426"/>
      <c r="O792" s="426"/>
      <c r="P792" s="426"/>
      <c r="Q792" s="426"/>
      <c r="R792" s="426"/>
      <c r="S792" s="426"/>
      <c r="T792" s="426"/>
      <c r="U792" s="419"/>
      <c r="V792" s="419"/>
      <c r="W792" s="419"/>
      <c r="X792" s="427"/>
      <c r="Y792" s="427"/>
      <c r="Z792" s="427"/>
      <c r="AA792" s="427"/>
      <c r="AB792" s="427"/>
      <c r="AC792" s="427"/>
      <c r="AD792" s="427"/>
      <c r="AE792" s="427"/>
      <c r="AF792" s="427"/>
      <c r="AG792" s="427"/>
      <c r="AH792" s="427"/>
      <c r="AI792" s="428"/>
      <c r="AJ792" s="428"/>
      <c r="AK792" s="428"/>
      <c r="AL792" s="428"/>
      <c r="AM792" s="428"/>
      <c r="AN792" s="428"/>
      <c r="AO792" s="428"/>
      <c r="AP792" s="428"/>
      <c r="AQ792" s="419"/>
      <c r="AR792" s="419"/>
      <c r="AS792" s="419"/>
      <c r="AT792" s="419"/>
      <c r="AU792" s="419"/>
      <c r="AV792" s="419"/>
      <c r="AW792" s="419"/>
      <c r="AX792" s="419"/>
      <c r="AY792" s="419"/>
      <c r="AZ792" s="419"/>
      <c r="BA792" s="419"/>
      <c r="BB792" s="419"/>
      <c r="BC792" s="419"/>
      <c r="BD792" s="419"/>
      <c r="BE792" s="419"/>
      <c r="BF792" s="419"/>
      <c r="BG792" s="419"/>
      <c r="BH792" s="419"/>
      <c r="BI792" s="419"/>
      <c r="BJ792" s="419"/>
      <c r="BK792" s="419"/>
      <c r="BL792" s="419"/>
      <c r="BM792" s="419"/>
      <c r="BN792" s="419"/>
      <c r="BO792" s="419"/>
      <c r="BP792" s="419"/>
      <c r="BQ792" s="419"/>
      <c r="BR792" s="419"/>
      <c r="BS792" s="419"/>
      <c r="BT792" s="419"/>
      <c r="BU792" s="419"/>
      <c r="BV792" s="419"/>
      <c r="BW792" s="419"/>
      <c r="BX792" s="419"/>
      <c r="BY792" s="419"/>
      <c r="BZ792" s="419"/>
      <c r="CA792" s="419"/>
      <c r="CB792" s="419"/>
      <c r="CC792" s="419"/>
      <c r="CD792" s="419"/>
      <c r="CE792" s="419"/>
      <c r="CF792" s="419"/>
      <c r="CG792" s="419"/>
      <c r="CH792" s="419"/>
      <c r="CI792" s="419"/>
      <c r="CJ792" s="419"/>
      <c r="CK792" s="419"/>
      <c r="CL792" s="419"/>
      <c r="CM792" s="419"/>
      <c r="CN792" s="419"/>
      <c r="CO792" s="419"/>
      <c r="CP792" s="419"/>
      <c r="CQ792" s="419"/>
      <c r="CR792" s="419"/>
      <c r="CS792" s="419"/>
    </row>
    <row r="793" spans="1:97">
      <c r="A793" s="419"/>
      <c r="B793" s="419"/>
      <c r="C793" s="419"/>
      <c r="D793" s="419"/>
      <c r="E793" s="419"/>
      <c r="F793" s="419"/>
      <c r="G793" s="419"/>
      <c r="H793" s="419"/>
      <c r="I793" s="419"/>
      <c r="J793" s="419"/>
      <c r="K793" s="419"/>
      <c r="L793" s="419"/>
      <c r="M793" s="419"/>
      <c r="N793" s="426"/>
      <c r="O793" s="426"/>
      <c r="P793" s="426"/>
      <c r="Q793" s="426"/>
      <c r="R793" s="426"/>
      <c r="S793" s="426"/>
      <c r="T793" s="426"/>
      <c r="U793" s="419"/>
      <c r="V793" s="419"/>
      <c r="W793" s="419"/>
      <c r="X793" s="427"/>
      <c r="Y793" s="427"/>
      <c r="Z793" s="427"/>
      <c r="AA793" s="427"/>
      <c r="AB793" s="427"/>
      <c r="AC793" s="427"/>
      <c r="AD793" s="427"/>
      <c r="AE793" s="427"/>
      <c r="AF793" s="427"/>
      <c r="AG793" s="427"/>
      <c r="AH793" s="427"/>
      <c r="AI793" s="428"/>
      <c r="AJ793" s="428"/>
      <c r="AK793" s="428"/>
      <c r="AL793" s="428"/>
      <c r="AM793" s="428"/>
      <c r="AN793" s="428"/>
      <c r="AO793" s="428"/>
      <c r="AP793" s="428"/>
      <c r="AQ793" s="419"/>
      <c r="AR793" s="419"/>
      <c r="AS793" s="419"/>
      <c r="AT793" s="419"/>
      <c r="AU793" s="419"/>
      <c r="AV793" s="419"/>
      <c r="AW793" s="419"/>
      <c r="AX793" s="419"/>
      <c r="AY793" s="419"/>
      <c r="AZ793" s="419"/>
      <c r="BA793" s="419"/>
      <c r="BB793" s="419"/>
      <c r="BC793" s="419"/>
      <c r="BD793" s="419"/>
      <c r="BE793" s="419"/>
      <c r="BF793" s="419"/>
      <c r="BG793" s="419"/>
      <c r="BH793" s="419"/>
      <c r="BI793" s="419"/>
      <c r="BJ793" s="419"/>
      <c r="BK793" s="419"/>
      <c r="BL793" s="419"/>
      <c r="BM793" s="419"/>
      <c r="BN793" s="419"/>
      <c r="BO793" s="419"/>
      <c r="BP793" s="419"/>
      <c r="BQ793" s="419"/>
      <c r="BR793" s="419"/>
      <c r="BS793" s="419"/>
      <c r="BT793" s="419"/>
      <c r="BU793" s="419"/>
      <c r="BV793" s="419"/>
      <c r="BW793" s="419"/>
      <c r="BX793" s="419"/>
      <c r="BY793" s="419"/>
      <c r="BZ793" s="419"/>
      <c r="CA793" s="419"/>
      <c r="CB793" s="419"/>
      <c r="CC793" s="419"/>
      <c r="CD793" s="419"/>
      <c r="CE793" s="419"/>
      <c r="CF793" s="419"/>
      <c r="CG793" s="419"/>
      <c r="CH793" s="419"/>
      <c r="CI793" s="419"/>
      <c r="CJ793" s="419"/>
      <c r="CK793" s="419"/>
      <c r="CL793" s="419"/>
      <c r="CM793" s="419"/>
      <c r="CN793" s="419"/>
      <c r="CO793" s="419"/>
      <c r="CP793" s="419"/>
      <c r="CQ793" s="419"/>
      <c r="CR793" s="419"/>
      <c r="CS793" s="419"/>
    </row>
    <row r="794" spans="1:97">
      <c r="A794" s="419"/>
      <c r="B794" s="419"/>
      <c r="C794" s="419"/>
      <c r="D794" s="419"/>
      <c r="E794" s="419"/>
      <c r="F794" s="419"/>
      <c r="G794" s="419"/>
      <c r="H794" s="419"/>
      <c r="I794" s="419"/>
      <c r="J794" s="419"/>
      <c r="K794" s="419"/>
      <c r="L794" s="419"/>
      <c r="M794" s="419"/>
      <c r="N794" s="426"/>
      <c r="O794" s="426"/>
      <c r="P794" s="426"/>
      <c r="Q794" s="426"/>
      <c r="R794" s="426"/>
      <c r="S794" s="426"/>
      <c r="T794" s="426"/>
      <c r="U794" s="419"/>
      <c r="V794" s="419"/>
      <c r="W794" s="419"/>
      <c r="X794" s="427"/>
      <c r="Y794" s="427"/>
      <c r="Z794" s="427"/>
      <c r="AA794" s="427"/>
      <c r="AB794" s="427"/>
      <c r="AC794" s="427"/>
      <c r="AD794" s="427"/>
      <c r="AE794" s="427"/>
      <c r="AF794" s="427"/>
      <c r="AG794" s="427"/>
      <c r="AH794" s="427"/>
      <c r="AI794" s="428"/>
      <c r="AJ794" s="428"/>
      <c r="AK794" s="428"/>
      <c r="AL794" s="428"/>
      <c r="AM794" s="428"/>
      <c r="AN794" s="428"/>
      <c r="AO794" s="428"/>
      <c r="AP794" s="428"/>
      <c r="AQ794" s="419"/>
      <c r="AR794" s="419"/>
      <c r="AS794" s="419"/>
      <c r="AT794" s="419"/>
      <c r="AU794" s="419"/>
      <c r="AV794" s="419"/>
      <c r="AW794" s="419"/>
      <c r="AX794" s="419"/>
      <c r="AY794" s="419"/>
      <c r="AZ794" s="419"/>
      <c r="BA794" s="419"/>
      <c r="BB794" s="419"/>
      <c r="BC794" s="419"/>
      <c r="BD794" s="419"/>
      <c r="BE794" s="419"/>
      <c r="BF794" s="419"/>
      <c r="BG794" s="419"/>
      <c r="BH794" s="419"/>
      <c r="BI794" s="419"/>
      <c r="BJ794" s="419"/>
      <c r="BK794" s="419"/>
      <c r="BL794" s="419"/>
      <c r="BM794" s="419"/>
      <c r="BN794" s="419"/>
      <c r="BO794" s="419"/>
      <c r="BP794" s="419"/>
      <c r="BQ794" s="419"/>
      <c r="BR794" s="419"/>
      <c r="BS794" s="419"/>
      <c r="BT794" s="419"/>
      <c r="BU794" s="419"/>
      <c r="BV794" s="419"/>
      <c r="BW794" s="419"/>
      <c r="BX794" s="419"/>
      <c r="BY794" s="419"/>
      <c r="BZ794" s="419"/>
      <c r="CA794" s="419"/>
      <c r="CB794" s="419"/>
      <c r="CC794" s="419"/>
      <c r="CD794" s="419"/>
      <c r="CE794" s="419"/>
      <c r="CF794" s="419"/>
      <c r="CG794" s="419"/>
      <c r="CH794" s="419"/>
      <c r="CI794" s="419"/>
      <c r="CJ794" s="419"/>
      <c r="CK794" s="419"/>
      <c r="CL794" s="419"/>
      <c r="CM794" s="419"/>
      <c r="CN794" s="419"/>
      <c r="CO794" s="419"/>
      <c r="CP794" s="419"/>
      <c r="CQ794" s="419"/>
      <c r="CR794" s="419"/>
      <c r="CS794" s="419"/>
    </row>
    <row r="795" spans="1:97">
      <c r="A795" s="419"/>
      <c r="B795" s="419"/>
      <c r="C795" s="419"/>
      <c r="D795" s="419"/>
      <c r="E795" s="419"/>
      <c r="F795" s="419"/>
      <c r="G795" s="419"/>
      <c r="H795" s="419"/>
      <c r="I795" s="419"/>
      <c r="J795" s="419"/>
      <c r="K795" s="419"/>
      <c r="L795" s="419"/>
      <c r="M795" s="419"/>
      <c r="N795" s="426"/>
      <c r="O795" s="426"/>
      <c r="P795" s="426"/>
      <c r="Q795" s="426"/>
      <c r="R795" s="426"/>
      <c r="S795" s="426"/>
      <c r="T795" s="426"/>
      <c r="U795" s="419"/>
      <c r="V795" s="419"/>
      <c r="W795" s="419"/>
      <c r="X795" s="427"/>
      <c r="Y795" s="427"/>
      <c r="Z795" s="427"/>
      <c r="AA795" s="427"/>
      <c r="AB795" s="427"/>
      <c r="AC795" s="427"/>
      <c r="AD795" s="427"/>
      <c r="AE795" s="427"/>
      <c r="AF795" s="427"/>
      <c r="AG795" s="427"/>
      <c r="AH795" s="427"/>
      <c r="AI795" s="428"/>
      <c r="AJ795" s="428"/>
      <c r="AK795" s="428"/>
      <c r="AL795" s="428"/>
      <c r="AM795" s="428"/>
      <c r="AN795" s="428"/>
      <c r="AO795" s="428"/>
      <c r="AP795" s="428"/>
      <c r="AQ795" s="419"/>
      <c r="AR795" s="419"/>
      <c r="AS795" s="419"/>
      <c r="AT795" s="419"/>
      <c r="AU795" s="419"/>
      <c r="AV795" s="419"/>
      <c r="AW795" s="419"/>
      <c r="AX795" s="419"/>
      <c r="AY795" s="419"/>
      <c r="AZ795" s="419"/>
      <c r="BA795" s="419"/>
      <c r="BB795" s="419"/>
      <c r="BC795" s="419"/>
      <c r="BD795" s="419"/>
      <c r="BE795" s="419"/>
      <c r="BF795" s="419"/>
      <c r="BG795" s="419"/>
      <c r="BH795" s="419"/>
      <c r="BI795" s="419"/>
      <c r="BJ795" s="419"/>
      <c r="BK795" s="419"/>
      <c r="BL795" s="419"/>
      <c r="BM795" s="419"/>
      <c r="BN795" s="419"/>
      <c r="BO795" s="419"/>
      <c r="BP795" s="419"/>
      <c r="BQ795" s="419"/>
      <c r="BR795" s="419"/>
      <c r="BS795" s="419"/>
      <c r="BT795" s="419"/>
      <c r="BU795" s="419"/>
      <c r="BV795" s="419"/>
      <c r="BW795" s="419"/>
      <c r="BX795" s="419"/>
      <c r="BY795" s="419"/>
      <c r="BZ795" s="419"/>
      <c r="CA795" s="419"/>
      <c r="CB795" s="419"/>
      <c r="CC795" s="419"/>
      <c r="CD795" s="419"/>
      <c r="CE795" s="419"/>
      <c r="CF795" s="419"/>
      <c r="CG795" s="419"/>
      <c r="CH795" s="419"/>
      <c r="CI795" s="419"/>
      <c r="CJ795" s="419"/>
      <c r="CK795" s="419"/>
      <c r="CL795" s="419"/>
      <c r="CM795" s="419"/>
      <c r="CN795" s="419"/>
      <c r="CO795" s="419"/>
      <c r="CP795" s="419"/>
      <c r="CQ795" s="419"/>
      <c r="CR795" s="419"/>
      <c r="CS795" s="419"/>
    </row>
    <row r="796" spans="1:97">
      <c r="A796" s="419"/>
      <c r="B796" s="419"/>
      <c r="C796" s="419"/>
      <c r="D796" s="419"/>
      <c r="E796" s="419"/>
      <c r="F796" s="419"/>
      <c r="G796" s="419"/>
      <c r="H796" s="419"/>
      <c r="I796" s="419"/>
      <c r="J796" s="419"/>
      <c r="K796" s="419"/>
      <c r="L796" s="419"/>
      <c r="M796" s="419"/>
      <c r="N796" s="426"/>
      <c r="O796" s="426"/>
      <c r="P796" s="426"/>
      <c r="Q796" s="426"/>
      <c r="R796" s="426"/>
      <c r="S796" s="426"/>
      <c r="T796" s="426"/>
      <c r="U796" s="419"/>
      <c r="V796" s="419"/>
      <c r="W796" s="419"/>
      <c r="X796" s="427"/>
      <c r="Y796" s="427"/>
      <c r="Z796" s="427"/>
      <c r="AA796" s="427"/>
      <c r="AB796" s="427"/>
      <c r="AC796" s="427"/>
      <c r="AD796" s="427"/>
      <c r="AE796" s="427"/>
      <c r="AF796" s="427"/>
      <c r="AG796" s="427"/>
      <c r="AH796" s="427"/>
      <c r="AI796" s="428"/>
      <c r="AJ796" s="428"/>
      <c r="AK796" s="428"/>
      <c r="AL796" s="428"/>
      <c r="AM796" s="428"/>
      <c r="AN796" s="428"/>
      <c r="AO796" s="428"/>
      <c r="AP796" s="428"/>
      <c r="AQ796" s="419"/>
      <c r="AR796" s="419"/>
      <c r="AS796" s="419"/>
      <c r="AT796" s="419"/>
      <c r="AU796" s="419"/>
      <c r="AV796" s="419"/>
      <c r="AW796" s="419"/>
      <c r="AX796" s="419"/>
      <c r="AY796" s="419"/>
      <c r="AZ796" s="419"/>
      <c r="BA796" s="419"/>
      <c r="BB796" s="419"/>
      <c r="BC796" s="419"/>
      <c r="BD796" s="419"/>
      <c r="BE796" s="419"/>
      <c r="BF796" s="419"/>
      <c r="BG796" s="419"/>
      <c r="BH796" s="419"/>
      <c r="BI796" s="419"/>
      <c r="BJ796" s="419"/>
      <c r="BK796" s="419"/>
      <c r="BL796" s="419"/>
      <c r="BM796" s="419"/>
      <c r="BN796" s="419"/>
      <c r="BO796" s="419"/>
      <c r="BP796" s="419"/>
      <c r="BQ796" s="419"/>
      <c r="BR796" s="419"/>
      <c r="BS796" s="419"/>
      <c r="BT796" s="419"/>
      <c r="BU796" s="419"/>
      <c r="BV796" s="419"/>
      <c r="BW796" s="419"/>
      <c r="BX796" s="419"/>
      <c r="BY796" s="419"/>
      <c r="BZ796" s="419"/>
      <c r="CA796" s="419"/>
      <c r="CB796" s="419"/>
      <c r="CC796" s="419"/>
      <c r="CD796" s="419"/>
      <c r="CE796" s="419"/>
      <c r="CF796" s="419"/>
      <c r="CG796" s="419"/>
      <c r="CH796" s="419"/>
      <c r="CI796" s="419"/>
      <c r="CJ796" s="419"/>
      <c r="CK796" s="419"/>
      <c r="CL796" s="419"/>
      <c r="CM796" s="419"/>
      <c r="CN796" s="419"/>
      <c r="CO796" s="419"/>
      <c r="CP796" s="419"/>
      <c r="CQ796" s="419"/>
      <c r="CR796" s="419"/>
      <c r="CS796" s="419"/>
    </row>
    <row r="797" spans="1:97">
      <c r="A797" s="419"/>
      <c r="B797" s="419"/>
      <c r="C797" s="419"/>
      <c r="D797" s="419"/>
      <c r="E797" s="419"/>
      <c r="F797" s="419"/>
      <c r="G797" s="419"/>
      <c r="H797" s="419"/>
      <c r="I797" s="419"/>
      <c r="J797" s="419"/>
      <c r="K797" s="419"/>
      <c r="L797" s="419"/>
      <c r="M797" s="419"/>
      <c r="N797" s="426"/>
      <c r="O797" s="426"/>
      <c r="P797" s="426"/>
      <c r="Q797" s="426"/>
      <c r="R797" s="426"/>
      <c r="S797" s="426"/>
      <c r="T797" s="426"/>
      <c r="U797" s="419"/>
      <c r="V797" s="419"/>
      <c r="W797" s="419"/>
      <c r="X797" s="427"/>
      <c r="Y797" s="427"/>
      <c r="Z797" s="427"/>
      <c r="AA797" s="427"/>
      <c r="AB797" s="427"/>
      <c r="AC797" s="427"/>
      <c r="AD797" s="427"/>
      <c r="AE797" s="427"/>
      <c r="AF797" s="427"/>
      <c r="AG797" s="427"/>
      <c r="AH797" s="427"/>
      <c r="AI797" s="428"/>
      <c r="AJ797" s="428"/>
      <c r="AK797" s="428"/>
      <c r="AL797" s="428"/>
      <c r="AM797" s="428"/>
      <c r="AN797" s="428"/>
      <c r="AO797" s="428"/>
      <c r="AP797" s="428"/>
      <c r="AQ797" s="419"/>
      <c r="AR797" s="419"/>
      <c r="AS797" s="419"/>
      <c r="AT797" s="419"/>
      <c r="AU797" s="419"/>
      <c r="AV797" s="419"/>
      <c r="AW797" s="419"/>
      <c r="AX797" s="419"/>
      <c r="AY797" s="419"/>
      <c r="AZ797" s="419"/>
      <c r="BA797" s="419"/>
      <c r="BB797" s="419"/>
      <c r="BC797" s="419"/>
      <c r="BD797" s="419"/>
      <c r="BE797" s="419"/>
      <c r="BF797" s="419"/>
      <c r="BG797" s="419"/>
      <c r="BH797" s="419"/>
      <c r="BI797" s="419"/>
      <c r="BJ797" s="419"/>
      <c r="BK797" s="419"/>
      <c r="BL797" s="419"/>
      <c r="BM797" s="419"/>
      <c r="BN797" s="419"/>
      <c r="BO797" s="419"/>
      <c r="BP797" s="419"/>
      <c r="BQ797" s="419"/>
      <c r="BR797" s="419"/>
      <c r="BS797" s="419"/>
      <c r="BT797" s="419"/>
      <c r="BU797" s="419"/>
      <c r="BV797" s="419"/>
      <c r="BW797" s="419"/>
      <c r="BX797" s="419"/>
      <c r="BY797" s="419"/>
      <c r="BZ797" s="419"/>
      <c r="CA797" s="419"/>
      <c r="CB797" s="419"/>
      <c r="CC797" s="419"/>
      <c r="CD797" s="419"/>
      <c r="CE797" s="419"/>
      <c r="CF797" s="419"/>
      <c r="CG797" s="419"/>
      <c r="CH797" s="419"/>
      <c r="CI797" s="419"/>
      <c r="CJ797" s="419"/>
      <c r="CK797" s="419"/>
      <c r="CL797" s="419"/>
      <c r="CM797" s="419"/>
      <c r="CN797" s="419"/>
      <c r="CO797" s="419"/>
      <c r="CP797" s="419"/>
      <c r="CQ797" s="419"/>
      <c r="CR797" s="419"/>
      <c r="CS797" s="419"/>
    </row>
    <row r="798" spans="1:97">
      <c r="A798" s="419"/>
      <c r="B798" s="419"/>
      <c r="C798" s="419"/>
      <c r="D798" s="419"/>
      <c r="E798" s="419"/>
      <c r="F798" s="419"/>
      <c r="G798" s="419"/>
      <c r="H798" s="419"/>
      <c r="I798" s="419"/>
      <c r="J798" s="419"/>
      <c r="K798" s="419"/>
      <c r="L798" s="419"/>
      <c r="M798" s="419"/>
      <c r="N798" s="426"/>
      <c r="O798" s="426"/>
      <c r="P798" s="426"/>
      <c r="Q798" s="426"/>
      <c r="R798" s="426"/>
      <c r="S798" s="426"/>
      <c r="T798" s="426"/>
      <c r="U798" s="419"/>
      <c r="V798" s="419"/>
      <c r="W798" s="419"/>
      <c r="X798" s="427"/>
      <c r="Y798" s="427"/>
      <c r="Z798" s="427"/>
      <c r="AA798" s="427"/>
      <c r="AB798" s="427"/>
      <c r="AC798" s="427"/>
      <c r="AD798" s="427"/>
      <c r="AE798" s="427"/>
      <c r="AF798" s="427"/>
      <c r="AG798" s="427"/>
      <c r="AH798" s="427"/>
      <c r="AI798" s="428"/>
      <c r="AJ798" s="428"/>
      <c r="AK798" s="428"/>
      <c r="AL798" s="428"/>
      <c r="AM798" s="428"/>
      <c r="AN798" s="428"/>
      <c r="AO798" s="428"/>
      <c r="AP798" s="428"/>
      <c r="AQ798" s="419"/>
      <c r="AR798" s="419"/>
      <c r="AS798" s="419"/>
      <c r="AT798" s="419"/>
      <c r="AU798" s="419"/>
      <c r="AV798" s="419"/>
      <c r="AW798" s="419"/>
      <c r="AX798" s="419"/>
      <c r="AY798" s="419"/>
      <c r="AZ798" s="419"/>
      <c r="BA798" s="419"/>
      <c r="BB798" s="419"/>
      <c r="BC798" s="419"/>
      <c r="BD798" s="419"/>
      <c r="BE798" s="419"/>
      <c r="BF798" s="419"/>
      <c r="BG798" s="419"/>
      <c r="BH798" s="419"/>
      <c r="BI798" s="419"/>
      <c r="BJ798" s="419"/>
      <c r="BK798" s="419"/>
      <c r="BL798" s="419"/>
      <c r="BM798" s="419"/>
      <c r="BN798" s="419"/>
      <c r="BO798" s="419"/>
      <c r="BP798" s="419"/>
      <c r="BQ798" s="419"/>
      <c r="BR798" s="419"/>
      <c r="BS798" s="419"/>
      <c r="BT798" s="419"/>
      <c r="BU798" s="419"/>
      <c r="BV798" s="419"/>
      <c r="BW798" s="419"/>
      <c r="BX798" s="419"/>
      <c r="BY798" s="419"/>
      <c r="BZ798" s="419"/>
      <c r="CA798" s="419"/>
      <c r="CB798" s="419"/>
      <c r="CC798" s="419"/>
      <c r="CD798" s="419"/>
      <c r="CE798" s="419"/>
      <c r="CF798" s="419"/>
      <c r="CG798" s="419"/>
      <c r="CH798" s="419"/>
      <c r="CI798" s="419"/>
      <c r="CJ798" s="419"/>
      <c r="CK798" s="419"/>
      <c r="CL798" s="419"/>
      <c r="CM798" s="419"/>
      <c r="CN798" s="419"/>
      <c r="CO798" s="419"/>
      <c r="CP798" s="419"/>
      <c r="CQ798" s="419"/>
      <c r="CR798" s="419"/>
      <c r="CS798" s="419"/>
    </row>
    <row r="799" spans="1:97">
      <c r="A799" s="419"/>
      <c r="B799" s="419"/>
      <c r="C799" s="419"/>
      <c r="D799" s="419"/>
      <c r="E799" s="419"/>
      <c r="F799" s="419"/>
      <c r="G799" s="419"/>
      <c r="H799" s="419"/>
      <c r="I799" s="419"/>
      <c r="J799" s="419"/>
      <c r="K799" s="419"/>
      <c r="L799" s="419"/>
      <c r="M799" s="419"/>
      <c r="N799" s="426"/>
      <c r="O799" s="426"/>
      <c r="P799" s="426"/>
      <c r="Q799" s="426"/>
      <c r="R799" s="426"/>
      <c r="S799" s="426"/>
      <c r="T799" s="426"/>
      <c r="U799" s="419"/>
      <c r="V799" s="419"/>
      <c r="W799" s="419"/>
      <c r="X799" s="427"/>
      <c r="Y799" s="427"/>
      <c r="Z799" s="427"/>
      <c r="AA799" s="427"/>
      <c r="AB799" s="427"/>
      <c r="AC799" s="427"/>
      <c r="AD799" s="427"/>
      <c r="AE799" s="427"/>
      <c r="AF799" s="427"/>
      <c r="AG799" s="427"/>
      <c r="AH799" s="427"/>
      <c r="AI799" s="428"/>
      <c r="AJ799" s="428"/>
      <c r="AK799" s="428"/>
      <c r="AL799" s="428"/>
      <c r="AM799" s="428"/>
      <c r="AN799" s="428"/>
      <c r="AO799" s="428"/>
      <c r="AP799" s="428"/>
      <c r="AQ799" s="419"/>
      <c r="AR799" s="419"/>
      <c r="AS799" s="419"/>
      <c r="AT799" s="419"/>
      <c r="AU799" s="419"/>
      <c r="AV799" s="419"/>
      <c r="AW799" s="419"/>
      <c r="AX799" s="419"/>
      <c r="AY799" s="419"/>
      <c r="AZ799" s="419"/>
      <c r="BA799" s="419"/>
      <c r="BB799" s="419"/>
      <c r="BC799" s="419"/>
      <c r="BD799" s="419"/>
      <c r="BE799" s="419"/>
      <c r="BF799" s="419"/>
      <c r="BG799" s="419"/>
      <c r="BH799" s="419"/>
      <c r="BI799" s="419"/>
      <c r="BJ799" s="419"/>
      <c r="BK799" s="419"/>
      <c r="BL799" s="419"/>
      <c r="BM799" s="419"/>
      <c r="BN799" s="419"/>
      <c r="BO799" s="419"/>
      <c r="BP799" s="419"/>
      <c r="BQ799" s="419"/>
      <c r="BR799" s="419"/>
      <c r="BS799" s="419"/>
      <c r="BT799" s="419"/>
      <c r="BU799" s="419"/>
      <c r="BV799" s="419"/>
      <c r="BW799" s="419"/>
      <c r="BX799" s="419"/>
      <c r="BY799" s="419"/>
      <c r="BZ799" s="419"/>
      <c r="CA799" s="419"/>
      <c r="CB799" s="419"/>
      <c r="CC799" s="419"/>
      <c r="CD799" s="419"/>
      <c r="CE799" s="419"/>
      <c r="CF799" s="419"/>
      <c r="CG799" s="419"/>
      <c r="CH799" s="419"/>
      <c r="CI799" s="419"/>
      <c r="CJ799" s="419"/>
      <c r="CK799" s="419"/>
      <c r="CL799" s="419"/>
      <c r="CM799" s="419"/>
      <c r="CN799" s="419"/>
      <c r="CO799" s="419"/>
      <c r="CP799" s="419"/>
      <c r="CQ799" s="419"/>
      <c r="CR799" s="419"/>
      <c r="CS799" s="419"/>
    </row>
    <row r="800" spans="1:97">
      <c r="A800" s="419"/>
      <c r="B800" s="419"/>
      <c r="C800" s="419"/>
      <c r="D800" s="419"/>
      <c r="E800" s="419"/>
      <c r="F800" s="419"/>
      <c r="G800" s="419"/>
      <c r="H800" s="419"/>
      <c r="I800" s="419"/>
      <c r="J800" s="419"/>
      <c r="K800" s="419"/>
      <c r="L800" s="419"/>
      <c r="M800" s="419"/>
      <c r="N800" s="426"/>
      <c r="O800" s="426"/>
      <c r="P800" s="426"/>
      <c r="Q800" s="426"/>
      <c r="R800" s="426"/>
      <c r="S800" s="426"/>
      <c r="T800" s="426"/>
      <c r="U800" s="419"/>
      <c r="V800" s="419"/>
      <c r="W800" s="419"/>
      <c r="X800" s="427"/>
      <c r="Y800" s="427"/>
      <c r="Z800" s="427"/>
      <c r="AA800" s="427"/>
      <c r="AB800" s="427"/>
      <c r="AC800" s="427"/>
      <c r="AD800" s="427"/>
      <c r="AE800" s="427"/>
      <c r="AF800" s="427"/>
      <c r="AG800" s="427"/>
      <c r="AH800" s="427"/>
      <c r="AI800" s="428"/>
      <c r="AJ800" s="428"/>
      <c r="AK800" s="428"/>
      <c r="AL800" s="428"/>
      <c r="AM800" s="428"/>
      <c r="AN800" s="428"/>
      <c r="AO800" s="428"/>
      <c r="AP800" s="428"/>
      <c r="AQ800" s="419"/>
      <c r="AR800" s="419"/>
      <c r="AS800" s="419"/>
      <c r="AT800" s="419"/>
      <c r="AU800" s="419"/>
      <c r="AV800" s="419"/>
      <c r="AW800" s="419"/>
      <c r="AX800" s="419"/>
      <c r="AY800" s="419"/>
      <c r="AZ800" s="419"/>
      <c r="BA800" s="419"/>
      <c r="BB800" s="419"/>
      <c r="BC800" s="419"/>
      <c r="BD800" s="419"/>
      <c r="BE800" s="419"/>
      <c r="BF800" s="419"/>
      <c r="BG800" s="419"/>
      <c r="BH800" s="419"/>
      <c r="BI800" s="419"/>
      <c r="BJ800" s="419"/>
      <c r="BK800" s="419"/>
      <c r="BL800" s="419"/>
      <c r="BM800" s="419"/>
      <c r="BN800" s="419"/>
      <c r="BO800" s="419"/>
      <c r="BP800" s="419"/>
      <c r="BQ800" s="419"/>
      <c r="BR800" s="419"/>
      <c r="BS800" s="419"/>
      <c r="BT800" s="419"/>
      <c r="BU800" s="419"/>
      <c r="BV800" s="419"/>
      <c r="BW800" s="419"/>
      <c r="BX800" s="419"/>
      <c r="BY800" s="419"/>
      <c r="BZ800" s="419"/>
      <c r="CA800" s="419"/>
      <c r="CB800" s="419"/>
      <c r="CC800" s="419"/>
      <c r="CD800" s="419"/>
      <c r="CE800" s="419"/>
      <c r="CF800" s="419"/>
      <c r="CG800" s="419"/>
      <c r="CH800" s="419"/>
      <c r="CI800" s="419"/>
      <c r="CJ800" s="419"/>
      <c r="CK800" s="419"/>
      <c r="CL800" s="419"/>
      <c r="CM800" s="419"/>
      <c r="CN800" s="419"/>
      <c r="CO800" s="419"/>
      <c r="CP800" s="419"/>
      <c r="CQ800" s="419"/>
      <c r="CR800" s="419"/>
      <c r="CS800" s="419"/>
    </row>
    <row r="801" spans="1:97">
      <c r="A801" s="419"/>
      <c r="B801" s="419"/>
      <c r="C801" s="419"/>
      <c r="D801" s="419"/>
      <c r="E801" s="419"/>
      <c r="F801" s="419"/>
      <c r="G801" s="419"/>
      <c r="H801" s="419"/>
      <c r="I801" s="419"/>
      <c r="J801" s="419"/>
      <c r="K801" s="419"/>
      <c r="L801" s="419"/>
      <c r="M801" s="419"/>
      <c r="N801" s="426"/>
      <c r="O801" s="426"/>
      <c r="P801" s="426"/>
      <c r="Q801" s="426"/>
      <c r="R801" s="426"/>
      <c r="S801" s="426"/>
      <c r="T801" s="426"/>
      <c r="U801" s="419"/>
      <c r="V801" s="419"/>
      <c r="W801" s="419"/>
      <c r="X801" s="427"/>
      <c r="Y801" s="427"/>
      <c r="Z801" s="427"/>
      <c r="AA801" s="427"/>
      <c r="AB801" s="427"/>
      <c r="AC801" s="427"/>
      <c r="AD801" s="427"/>
      <c r="AE801" s="427"/>
      <c r="AF801" s="427"/>
      <c r="AG801" s="427"/>
      <c r="AH801" s="427"/>
      <c r="AI801" s="428"/>
      <c r="AJ801" s="428"/>
      <c r="AK801" s="428"/>
      <c r="AL801" s="428"/>
      <c r="AM801" s="428"/>
      <c r="AN801" s="428"/>
      <c r="AO801" s="428"/>
      <c r="AP801" s="428"/>
      <c r="AQ801" s="419"/>
      <c r="AR801" s="419"/>
      <c r="AS801" s="419"/>
      <c r="AT801" s="419"/>
      <c r="AU801" s="419"/>
      <c r="AV801" s="419"/>
      <c r="AW801" s="419"/>
      <c r="AX801" s="419"/>
      <c r="AY801" s="419"/>
      <c r="AZ801" s="419"/>
      <c r="BA801" s="419"/>
      <c r="BB801" s="419"/>
      <c r="BC801" s="419"/>
      <c r="BD801" s="419"/>
      <c r="BE801" s="419"/>
      <c r="BF801" s="419"/>
      <c r="BG801" s="419"/>
      <c r="BH801" s="419"/>
      <c r="BI801" s="419"/>
      <c r="BJ801" s="419"/>
      <c r="BK801" s="419"/>
      <c r="BL801" s="419"/>
      <c r="BM801" s="419"/>
      <c r="BN801" s="419"/>
      <c r="BO801" s="419"/>
      <c r="BP801" s="419"/>
      <c r="BQ801" s="419"/>
      <c r="BR801" s="419"/>
      <c r="BS801" s="419"/>
      <c r="BT801" s="419"/>
      <c r="BU801" s="419"/>
      <c r="BV801" s="419"/>
      <c r="BW801" s="419"/>
      <c r="BX801" s="419"/>
      <c r="BY801" s="419"/>
      <c r="BZ801" s="419"/>
      <c r="CA801" s="419"/>
      <c r="CB801" s="419"/>
      <c r="CC801" s="419"/>
      <c r="CD801" s="419"/>
      <c r="CE801" s="419"/>
      <c r="CF801" s="419"/>
      <c r="CG801" s="419"/>
      <c r="CH801" s="419"/>
      <c r="CI801" s="419"/>
      <c r="CJ801" s="419"/>
      <c r="CK801" s="419"/>
      <c r="CL801" s="419"/>
      <c r="CM801" s="419"/>
      <c r="CN801" s="419"/>
      <c r="CO801" s="419"/>
      <c r="CP801" s="419"/>
      <c r="CQ801" s="419"/>
      <c r="CR801" s="419"/>
      <c r="CS801" s="419"/>
    </row>
    <row r="802" spans="1:97">
      <c r="A802" s="419"/>
      <c r="B802" s="419"/>
      <c r="C802" s="419"/>
      <c r="D802" s="419"/>
      <c r="E802" s="419"/>
      <c r="F802" s="419"/>
      <c r="G802" s="419"/>
      <c r="H802" s="419"/>
      <c r="I802" s="419"/>
      <c r="J802" s="419"/>
      <c r="K802" s="419"/>
      <c r="L802" s="419"/>
      <c r="M802" s="419"/>
      <c r="N802" s="426"/>
      <c r="O802" s="426"/>
      <c r="P802" s="426"/>
      <c r="Q802" s="426"/>
      <c r="R802" s="426"/>
      <c r="S802" s="426"/>
      <c r="T802" s="426"/>
      <c r="U802" s="419"/>
      <c r="V802" s="419"/>
      <c r="W802" s="419"/>
      <c r="X802" s="427"/>
      <c r="Y802" s="427"/>
      <c r="Z802" s="427"/>
      <c r="AA802" s="427"/>
      <c r="AB802" s="427"/>
      <c r="AC802" s="427"/>
      <c r="AD802" s="427"/>
      <c r="AE802" s="427"/>
      <c r="AF802" s="427"/>
      <c r="AG802" s="427"/>
      <c r="AH802" s="427"/>
      <c r="AI802" s="428"/>
      <c r="AJ802" s="428"/>
      <c r="AK802" s="428"/>
      <c r="AL802" s="428"/>
      <c r="AM802" s="428"/>
      <c r="AN802" s="428"/>
      <c r="AO802" s="428"/>
      <c r="AP802" s="428"/>
      <c r="AQ802" s="419"/>
      <c r="AR802" s="419"/>
      <c r="AS802" s="419"/>
      <c r="AT802" s="419"/>
      <c r="AU802" s="419"/>
      <c r="AV802" s="419"/>
      <c r="AW802" s="419"/>
      <c r="AX802" s="419"/>
      <c r="AY802" s="419"/>
      <c r="AZ802" s="419"/>
      <c r="BA802" s="419"/>
      <c r="BB802" s="419"/>
      <c r="BC802" s="419"/>
      <c r="BD802" s="419"/>
      <c r="BE802" s="419"/>
      <c r="BF802" s="419"/>
      <c r="BG802" s="419"/>
      <c r="BH802" s="419"/>
      <c r="BI802" s="419"/>
      <c r="BJ802" s="419"/>
      <c r="BK802" s="419"/>
      <c r="BL802" s="419"/>
      <c r="BM802" s="419"/>
      <c r="BN802" s="419"/>
      <c r="BO802" s="419"/>
      <c r="BP802" s="419"/>
      <c r="BQ802" s="419"/>
      <c r="BR802" s="419"/>
      <c r="BS802" s="419"/>
      <c r="BT802" s="419"/>
      <c r="BU802" s="419"/>
      <c r="BV802" s="419"/>
      <c r="BW802" s="419"/>
      <c r="BX802" s="419"/>
      <c r="BY802" s="419"/>
      <c r="BZ802" s="419"/>
      <c r="CA802" s="419"/>
      <c r="CB802" s="419"/>
      <c r="CC802" s="419"/>
      <c r="CD802" s="419"/>
      <c r="CE802" s="419"/>
      <c r="CF802" s="419"/>
      <c r="CG802" s="419"/>
      <c r="CH802" s="419"/>
      <c r="CI802" s="419"/>
      <c r="CJ802" s="419"/>
      <c r="CK802" s="419"/>
      <c r="CL802" s="419"/>
      <c r="CM802" s="419"/>
      <c r="CN802" s="419"/>
      <c r="CO802" s="419"/>
      <c r="CP802" s="419"/>
      <c r="CQ802" s="419"/>
      <c r="CR802" s="419"/>
      <c r="CS802" s="419"/>
    </row>
    <row r="803" spans="1:97">
      <c r="A803" s="419"/>
      <c r="B803" s="419"/>
      <c r="C803" s="419"/>
      <c r="D803" s="419"/>
      <c r="E803" s="419"/>
      <c r="F803" s="419"/>
      <c r="G803" s="419"/>
      <c r="H803" s="419"/>
      <c r="I803" s="419"/>
      <c r="J803" s="419"/>
      <c r="K803" s="419"/>
      <c r="L803" s="419"/>
      <c r="M803" s="419"/>
      <c r="N803" s="426"/>
      <c r="O803" s="426"/>
      <c r="P803" s="426"/>
      <c r="Q803" s="426"/>
      <c r="R803" s="426"/>
      <c r="S803" s="426"/>
      <c r="T803" s="426"/>
      <c r="U803" s="419"/>
      <c r="V803" s="419"/>
      <c r="W803" s="419"/>
      <c r="X803" s="427"/>
      <c r="Y803" s="427"/>
      <c r="Z803" s="427"/>
      <c r="AA803" s="427"/>
      <c r="AB803" s="427"/>
      <c r="AC803" s="427"/>
      <c r="AD803" s="427"/>
      <c r="AE803" s="427"/>
      <c r="AF803" s="427"/>
      <c r="AG803" s="427"/>
      <c r="AH803" s="427"/>
      <c r="AI803" s="428"/>
      <c r="AJ803" s="428"/>
      <c r="AK803" s="428"/>
      <c r="AL803" s="428"/>
      <c r="AM803" s="428"/>
      <c r="AN803" s="428"/>
      <c r="AO803" s="428"/>
      <c r="AP803" s="428"/>
      <c r="AQ803" s="419"/>
      <c r="AR803" s="419"/>
      <c r="AS803" s="419"/>
      <c r="AT803" s="419"/>
      <c r="AU803" s="419"/>
      <c r="AV803" s="419"/>
      <c r="AW803" s="419"/>
      <c r="AX803" s="419"/>
      <c r="AY803" s="419"/>
      <c r="AZ803" s="419"/>
      <c r="BA803" s="419"/>
      <c r="BB803" s="419"/>
      <c r="BC803" s="419"/>
      <c r="BD803" s="419"/>
      <c r="BE803" s="419"/>
      <c r="BF803" s="419"/>
      <c r="BG803" s="419"/>
      <c r="BH803" s="419"/>
      <c r="BI803" s="419"/>
      <c r="BJ803" s="419"/>
      <c r="BK803" s="419"/>
      <c r="BL803" s="419"/>
      <c r="BM803" s="419"/>
      <c r="BN803" s="419"/>
      <c r="BO803" s="419"/>
      <c r="BP803" s="419"/>
      <c r="BQ803" s="419"/>
      <c r="BR803" s="419"/>
      <c r="BS803" s="419"/>
      <c r="BT803" s="419"/>
      <c r="BU803" s="419"/>
      <c r="BV803" s="419"/>
      <c r="BW803" s="419"/>
      <c r="BX803" s="419"/>
      <c r="BY803" s="419"/>
      <c r="BZ803" s="419"/>
      <c r="CA803" s="419"/>
      <c r="CB803" s="419"/>
      <c r="CC803" s="419"/>
      <c r="CD803" s="419"/>
      <c r="CE803" s="419"/>
      <c r="CF803" s="419"/>
      <c r="CG803" s="419"/>
      <c r="CH803" s="419"/>
      <c r="CI803" s="419"/>
      <c r="CJ803" s="419"/>
      <c r="CK803" s="419"/>
      <c r="CL803" s="419"/>
      <c r="CM803" s="419"/>
      <c r="CN803" s="419"/>
      <c r="CO803" s="419"/>
      <c r="CP803" s="419"/>
      <c r="CQ803" s="419"/>
      <c r="CR803" s="419"/>
      <c r="CS803" s="419"/>
    </row>
    <row r="804" spans="1:97">
      <c r="A804" s="419"/>
      <c r="B804" s="419"/>
      <c r="C804" s="419"/>
      <c r="D804" s="419"/>
      <c r="E804" s="419"/>
      <c r="F804" s="419"/>
      <c r="G804" s="419"/>
      <c r="H804" s="419"/>
      <c r="I804" s="419"/>
      <c r="J804" s="419"/>
      <c r="K804" s="419"/>
      <c r="L804" s="419"/>
      <c r="M804" s="419"/>
      <c r="N804" s="426"/>
      <c r="O804" s="426"/>
      <c r="P804" s="426"/>
      <c r="Q804" s="426"/>
      <c r="R804" s="426"/>
      <c r="S804" s="426"/>
      <c r="T804" s="426"/>
      <c r="U804" s="419"/>
      <c r="V804" s="419"/>
      <c r="W804" s="419"/>
      <c r="X804" s="427"/>
      <c r="Y804" s="427"/>
      <c r="Z804" s="427"/>
      <c r="AA804" s="427"/>
      <c r="AB804" s="427"/>
      <c r="AC804" s="427"/>
      <c r="AD804" s="427"/>
      <c r="AE804" s="427"/>
      <c r="AF804" s="427"/>
      <c r="AG804" s="427"/>
      <c r="AH804" s="427"/>
      <c r="AI804" s="428"/>
      <c r="AJ804" s="428"/>
      <c r="AK804" s="428"/>
      <c r="AL804" s="428"/>
      <c r="AM804" s="428"/>
      <c r="AN804" s="428"/>
      <c r="AO804" s="428"/>
      <c r="AP804" s="428"/>
      <c r="AQ804" s="419"/>
      <c r="AR804" s="419"/>
      <c r="AS804" s="419"/>
      <c r="AT804" s="419"/>
      <c r="AU804" s="419"/>
      <c r="AV804" s="419"/>
      <c r="AW804" s="419"/>
      <c r="AX804" s="419"/>
      <c r="AY804" s="419"/>
      <c r="AZ804" s="419"/>
      <c r="BA804" s="419"/>
      <c r="BB804" s="419"/>
      <c r="BC804" s="419"/>
      <c r="BD804" s="419"/>
      <c r="BE804" s="419"/>
      <c r="BF804" s="419"/>
      <c r="BG804" s="419"/>
      <c r="BH804" s="419"/>
      <c r="BI804" s="419"/>
      <c r="BJ804" s="419"/>
      <c r="BK804" s="419"/>
      <c r="BL804" s="419"/>
      <c r="BM804" s="419"/>
      <c r="BN804" s="419"/>
      <c r="BO804" s="419"/>
      <c r="BP804" s="419"/>
      <c r="BQ804" s="419"/>
      <c r="BR804" s="419"/>
      <c r="BS804" s="419"/>
      <c r="BT804" s="419"/>
      <c r="BU804" s="419"/>
      <c r="BV804" s="419"/>
      <c r="BW804" s="419"/>
      <c r="BX804" s="419"/>
      <c r="BY804" s="419"/>
      <c r="BZ804" s="419"/>
      <c r="CA804" s="419"/>
      <c r="CB804" s="419"/>
      <c r="CC804" s="419"/>
      <c r="CD804" s="419"/>
      <c r="CE804" s="419"/>
      <c r="CF804" s="419"/>
      <c r="CG804" s="419"/>
      <c r="CH804" s="419"/>
      <c r="CI804" s="419"/>
      <c r="CJ804" s="419"/>
      <c r="CK804" s="419"/>
      <c r="CL804" s="419"/>
      <c r="CM804" s="419"/>
      <c r="CN804" s="419"/>
      <c r="CO804" s="419"/>
      <c r="CP804" s="419"/>
      <c r="CQ804" s="419"/>
      <c r="CR804" s="419"/>
      <c r="CS804" s="419"/>
    </row>
    <row r="805" spans="1:97">
      <c r="A805" s="419"/>
      <c r="B805" s="419"/>
      <c r="C805" s="419"/>
      <c r="D805" s="419"/>
      <c r="E805" s="419"/>
      <c r="F805" s="419"/>
      <c r="G805" s="419"/>
      <c r="H805" s="419"/>
      <c r="I805" s="419"/>
      <c r="J805" s="419"/>
      <c r="K805" s="419"/>
      <c r="L805" s="419"/>
      <c r="M805" s="419"/>
      <c r="N805" s="426"/>
      <c r="O805" s="426"/>
      <c r="P805" s="426"/>
      <c r="Q805" s="426"/>
      <c r="R805" s="426"/>
      <c r="S805" s="426"/>
      <c r="T805" s="426"/>
      <c r="U805" s="419"/>
      <c r="V805" s="419"/>
      <c r="W805" s="419"/>
      <c r="X805" s="427"/>
      <c r="Y805" s="427"/>
      <c r="Z805" s="427"/>
      <c r="AA805" s="427"/>
      <c r="AB805" s="427"/>
      <c r="AC805" s="427"/>
      <c r="AD805" s="427"/>
      <c r="AE805" s="427"/>
      <c r="AF805" s="427"/>
      <c r="AG805" s="427"/>
      <c r="AH805" s="427"/>
      <c r="AI805" s="428"/>
      <c r="AJ805" s="428"/>
      <c r="AK805" s="428"/>
      <c r="AL805" s="428"/>
      <c r="AM805" s="428"/>
      <c r="AN805" s="428"/>
      <c r="AO805" s="428"/>
      <c r="AP805" s="428"/>
      <c r="AQ805" s="419"/>
      <c r="AR805" s="419"/>
      <c r="AS805" s="419"/>
      <c r="AT805" s="419"/>
      <c r="AU805" s="419"/>
      <c r="AV805" s="419"/>
      <c r="AW805" s="419"/>
      <c r="AX805" s="419"/>
      <c r="AY805" s="419"/>
      <c r="AZ805" s="419"/>
      <c r="BA805" s="419"/>
      <c r="BB805" s="419"/>
      <c r="BC805" s="419"/>
      <c r="BD805" s="419"/>
      <c r="BE805" s="419"/>
      <c r="BF805" s="419"/>
      <c r="BG805" s="419"/>
      <c r="BH805" s="419"/>
      <c r="BI805" s="419"/>
      <c r="BJ805" s="419"/>
      <c r="BK805" s="419"/>
      <c r="BL805" s="419"/>
      <c r="BM805" s="419"/>
      <c r="BN805" s="419"/>
      <c r="BO805" s="419"/>
      <c r="BP805" s="419"/>
      <c r="BQ805" s="419"/>
      <c r="BR805" s="419"/>
      <c r="BS805" s="419"/>
      <c r="BT805" s="419"/>
      <c r="BU805" s="419"/>
      <c r="BV805" s="419"/>
      <c r="BW805" s="419"/>
      <c r="BX805" s="419"/>
      <c r="BY805" s="419"/>
      <c r="BZ805" s="419"/>
      <c r="CA805" s="419"/>
      <c r="CB805" s="419"/>
      <c r="CC805" s="419"/>
      <c r="CD805" s="419"/>
      <c r="CE805" s="419"/>
      <c r="CF805" s="419"/>
      <c r="CG805" s="419"/>
      <c r="CH805" s="419"/>
      <c r="CI805" s="419"/>
      <c r="CJ805" s="419"/>
      <c r="CK805" s="419"/>
      <c r="CL805" s="419"/>
      <c r="CM805" s="419"/>
      <c r="CN805" s="419"/>
      <c r="CO805" s="419"/>
      <c r="CP805" s="419"/>
      <c r="CQ805" s="419"/>
      <c r="CR805" s="419"/>
      <c r="CS805" s="419"/>
    </row>
    <row r="806" spans="1:97">
      <c r="A806" s="419"/>
      <c r="B806" s="419"/>
      <c r="C806" s="419"/>
      <c r="D806" s="419"/>
      <c r="E806" s="419"/>
      <c r="F806" s="419"/>
      <c r="G806" s="419"/>
      <c r="H806" s="419"/>
      <c r="I806" s="419"/>
      <c r="J806" s="419"/>
      <c r="K806" s="419"/>
      <c r="L806" s="419"/>
      <c r="M806" s="419"/>
      <c r="N806" s="426"/>
      <c r="O806" s="426"/>
      <c r="P806" s="426"/>
      <c r="Q806" s="426"/>
      <c r="R806" s="426"/>
      <c r="S806" s="426"/>
      <c r="T806" s="426"/>
      <c r="U806" s="419"/>
      <c r="V806" s="419"/>
      <c r="W806" s="419"/>
      <c r="X806" s="427"/>
      <c r="Y806" s="427"/>
      <c r="Z806" s="427"/>
      <c r="AA806" s="427"/>
      <c r="AB806" s="427"/>
      <c r="AC806" s="427"/>
      <c r="AD806" s="427"/>
      <c r="AE806" s="427"/>
      <c r="AF806" s="427"/>
      <c r="AG806" s="427"/>
      <c r="AH806" s="427"/>
      <c r="AI806" s="428"/>
      <c r="AJ806" s="428"/>
      <c r="AK806" s="428"/>
      <c r="AL806" s="428"/>
      <c r="AM806" s="428"/>
      <c r="AN806" s="428"/>
      <c r="AO806" s="428"/>
      <c r="AP806" s="428"/>
      <c r="AQ806" s="419"/>
      <c r="AR806" s="419"/>
      <c r="AS806" s="419"/>
      <c r="AT806" s="419"/>
      <c r="AU806" s="419"/>
      <c r="AV806" s="419"/>
      <c r="AW806" s="419"/>
      <c r="AX806" s="419"/>
      <c r="AY806" s="419"/>
      <c r="AZ806" s="419"/>
      <c r="BA806" s="419"/>
      <c r="BB806" s="419"/>
      <c r="BC806" s="419"/>
      <c r="BD806" s="419"/>
      <c r="BE806" s="419"/>
      <c r="BF806" s="419"/>
      <c r="BG806" s="419"/>
      <c r="BH806" s="419"/>
      <c r="BI806" s="419"/>
      <c r="BJ806" s="419"/>
      <c r="BK806" s="419"/>
      <c r="BL806" s="419"/>
      <c r="BM806" s="419"/>
      <c r="BN806" s="419"/>
      <c r="BO806" s="419"/>
      <c r="BP806" s="419"/>
      <c r="BQ806" s="419"/>
      <c r="BR806" s="419"/>
      <c r="BS806" s="419"/>
      <c r="BT806" s="419"/>
      <c r="BU806" s="419"/>
      <c r="BV806" s="419"/>
      <c r="BW806" s="419"/>
      <c r="BX806" s="419"/>
      <c r="BY806" s="419"/>
      <c r="BZ806" s="419"/>
      <c r="CA806" s="419"/>
      <c r="CB806" s="419"/>
      <c r="CC806" s="419"/>
      <c r="CD806" s="419"/>
      <c r="CE806" s="419"/>
      <c r="CF806" s="419"/>
      <c r="CG806" s="419"/>
      <c r="CH806" s="419"/>
      <c r="CI806" s="419"/>
      <c r="CJ806" s="419"/>
      <c r="CK806" s="419"/>
      <c r="CL806" s="419"/>
      <c r="CM806" s="419"/>
      <c r="CN806" s="419"/>
      <c r="CO806" s="419"/>
      <c r="CP806" s="419"/>
      <c r="CQ806" s="419"/>
      <c r="CR806" s="419"/>
      <c r="CS806" s="419"/>
    </row>
    <row r="807" spans="1:97">
      <c r="A807" s="419"/>
      <c r="B807" s="419"/>
      <c r="C807" s="419"/>
      <c r="D807" s="419"/>
      <c r="E807" s="419"/>
      <c r="F807" s="419"/>
      <c r="G807" s="419"/>
      <c r="H807" s="419"/>
      <c r="I807" s="419"/>
      <c r="J807" s="419"/>
      <c r="K807" s="419"/>
      <c r="L807" s="419"/>
      <c r="M807" s="419"/>
      <c r="N807" s="426"/>
      <c r="O807" s="426"/>
      <c r="P807" s="426"/>
      <c r="Q807" s="426"/>
      <c r="R807" s="426"/>
      <c r="S807" s="426"/>
      <c r="T807" s="426"/>
      <c r="U807" s="419"/>
      <c r="V807" s="419"/>
      <c r="W807" s="419"/>
      <c r="X807" s="427"/>
      <c r="Y807" s="427"/>
      <c r="Z807" s="427"/>
      <c r="AA807" s="427"/>
      <c r="AB807" s="427"/>
      <c r="AC807" s="427"/>
      <c r="AD807" s="427"/>
      <c r="AE807" s="427"/>
      <c r="AF807" s="427"/>
      <c r="AG807" s="427"/>
      <c r="AH807" s="427"/>
      <c r="AI807" s="428"/>
      <c r="AJ807" s="428"/>
      <c r="AK807" s="428"/>
      <c r="AL807" s="428"/>
      <c r="AM807" s="428"/>
      <c r="AN807" s="428"/>
      <c r="AO807" s="428"/>
      <c r="AP807" s="428"/>
      <c r="AQ807" s="419"/>
      <c r="AR807" s="419"/>
      <c r="AS807" s="419"/>
      <c r="AT807" s="419"/>
      <c r="AU807" s="419"/>
      <c r="AV807" s="419"/>
      <c r="AW807" s="419"/>
      <c r="AX807" s="419"/>
      <c r="AY807" s="419"/>
      <c r="AZ807" s="419"/>
      <c r="BA807" s="419"/>
      <c r="BB807" s="419"/>
      <c r="BC807" s="419"/>
      <c r="BD807" s="419"/>
      <c r="BE807" s="419"/>
      <c r="BF807" s="419"/>
      <c r="BG807" s="419"/>
      <c r="BH807" s="419"/>
      <c r="BI807" s="419"/>
      <c r="BJ807" s="419"/>
      <c r="BK807" s="419"/>
      <c r="BL807" s="419"/>
      <c r="BM807" s="419"/>
      <c r="BN807" s="419"/>
      <c r="BO807" s="419"/>
      <c r="BP807" s="419"/>
      <c r="BQ807" s="419"/>
      <c r="BR807" s="419"/>
      <c r="BS807" s="419"/>
      <c r="BT807" s="419"/>
      <c r="BU807" s="419"/>
      <c r="BV807" s="419"/>
      <c r="BW807" s="419"/>
      <c r="BX807" s="419"/>
      <c r="BY807" s="419"/>
      <c r="BZ807" s="419"/>
      <c r="CA807" s="419"/>
      <c r="CB807" s="419"/>
      <c r="CC807" s="419"/>
      <c r="CD807" s="419"/>
      <c r="CE807" s="419"/>
      <c r="CF807" s="419"/>
      <c r="CG807" s="419"/>
      <c r="CH807" s="419"/>
      <c r="CI807" s="419"/>
      <c r="CJ807" s="419"/>
      <c r="CK807" s="419"/>
      <c r="CL807" s="419"/>
      <c r="CM807" s="419"/>
      <c r="CN807" s="419"/>
      <c r="CO807" s="419"/>
      <c r="CP807" s="419"/>
      <c r="CQ807" s="419"/>
      <c r="CR807" s="419"/>
      <c r="CS807" s="419"/>
    </row>
    <row r="808" spans="1:97">
      <c r="A808" s="419"/>
      <c r="B808" s="419"/>
      <c r="C808" s="419"/>
      <c r="D808" s="419"/>
      <c r="E808" s="419"/>
      <c r="F808" s="419"/>
      <c r="G808" s="419"/>
      <c r="H808" s="419"/>
      <c r="I808" s="419"/>
      <c r="J808" s="419"/>
      <c r="K808" s="419"/>
      <c r="L808" s="419"/>
      <c r="M808" s="419"/>
      <c r="N808" s="426"/>
      <c r="O808" s="426"/>
      <c r="P808" s="426"/>
      <c r="Q808" s="426"/>
      <c r="R808" s="426"/>
      <c r="S808" s="426"/>
      <c r="T808" s="426"/>
      <c r="U808" s="419"/>
      <c r="V808" s="419"/>
      <c r="W808" s="419"/>
      <c r="X808" s="427"/>
      <c r="Y808" s="427"/>
      <c r="Z808" s="427"/>
      <c r="AA808" s="427"/>
      <c r="AB808" s="427"/>
      <c r="AC808" s="427"/>
      <c r="AD808" s="427"/>
      <c r="AE808" s="427"/>
      <c r="AF808" s="427"/>
      <c r="AG808" s="427"/>
      <c r="AH808" s="427"/>
      <c r="AI808" s="428"/>
      <c r="AJ808" s="428"/>
      <c r="AK808" s="428"/>
      <c r="AL808" s="428"/>
      <c r="AM808" s="428"/>
      <c r="AN808" s="428"/>
      <c r="AO808" s="428"/>
      <c r="AP808" s="428"/>
      <c r="AQ808" s="419"/>
      <c r="AR808" s="419"/>
      <c r="AS808" s="419"/>
      <c r="AT808" s="419"/>
      <c r="AU808" s="419"/>
      <c r="AV808" s="419"/>
      <c r="AW808" s="419"/>
      <c r="AX808" s="419"/>
      <c r="AY808" s="419"/>
      <c r="AZ808" s="419"/>
      <c r="BA808" s="419"/>
      <c r="BB808" s="419"/>
      <c r="BC808" s="419"/>
      <c r="BD808" s="419"/>
      <c r="BE808" s="419"/>
      <c r="BF808" s="419"/>
      <c r="BG808" s="419"/>
      <c r="BH808" s="419"/>
      <c r="BI808" s="419"/>
      <c r="BJ808" s="419"/>
      <c r="BK808" s="419"/>
      <c r="BL808" s="419"/>
      <c r="BM808" s="419"/>
      <c r="BN808" s="419"/>
      <c r="BO808" s="419"/>
      <c r="BP808" s="419"/>
      <c r="BQ808" s="419"/>
      <c r="BR808" s="419"/>
      <c r="BS808" s="419"/>
      <c r="BT808" s="419"/>
      <c r="BU808" s="419"/>
      <c r="BV808" s="419"/>
      <c r="BW808" s="419"/>
      <c r="BX808" s="419"/>
      <c r="BY808" s="419"/>
      <c r="BZ808" s="419"/>
      <c r="CA808" s="419"/>
      <c r="CB808" s="419"/>
      <c r="CC808" s="419"/>
      <c r="CD808" s="419"/>
      <c r="CE808" s="419"/>
      <c r="CF808" s="419"/>
      <c r="CG808" s="419"/>
      <c r="CH808" s="419"/>
      <c r="CI808" s="419"/>
      <c r="CJ808" s="419"/>
      <c r="CK808" s="419"/>
      <c r="CL808" s="419"/>
      <c r="CM808" s="419"/>
      <c r="CN808" s="419"/>
      <c r="CO808" s="419"/>
      <c r="CP808" s="419"/>
      <c r="CQ808" s="419"/>
      <c r="CR808" s="419"/>
      <c r="CS808" s="419"/>
    </row>
    <row r="809" spans="1:97">
      <c r="A809" s="419"/>
      <c r="B809" s="419"/>
      <c r="C809" s="419"/>
      <c r="D809" s="419"/>
      <c r="E809" s="419"/>
      <c r="F809" s="419"/>
      <c r="G809" s="419"/>
      <c r="H809" s="419"/>
      <c r="I809" s="419"/>
      <c r="J809" s="419"/>
      <c r="K809" s="419"/>
      <c r="L809" s="419"/>
      <c r="M809" s="419"/>
      <c r="N809" s="426"/>
      <c r="O809" s="426"/>
      <c r="P809" s="426"/>
      <c r="Q809" s="426"/>
      <c r="R809" s="426"/>
      <c r="S809" s="426"/>
      <c r="T809" s="426"/>
      <c r="U809" s="419"/>
      <c r="V809" s="419"/>
      <c r="W809" s="419"/>
      <c r="X809" s="427"/>
      <c r="Y809" s="427"/>
      <c r="Z809" s="427"/>
      <c r="AA809" s="427"/>
      <c r="AB809" s="427"/>
      <c r="AC809" s="427"/>
      <c r="AD809" s="427"/>
      <c r="AE809" s="427"/>
      <c r="AF809" s="427"/>
      <c r="AG809" s="427"/>
      <c r="AH809" s="427"/>
      <c r="AI809" s="428"/>
      <c r="AJ809" s="428"/>
      <c r="AK809" s="428"/>
      <c r="AL809" s="428"/>
      <c r="AM809" s="428"/>
      <c r="AN809" s="428"/>
      <c r="AO809" s="428"/>
      <c r="AP809" s="428"/>
      <c r="AQ809" s="419"/>
      <c r="AR809" s="419"/>
      <c r="AS809" s="419"/>
      <c r="AT809" s="419"/>
      <c r="AU809" s="419"/>
      <c r="AV809" s="419"/>
      <c r="AW809" s="419"/>
      <c r="AX809" s="419"/>
      <c r="AY809" s="419"/>
      <c r="AZ809" s="419"/>
      <c r="BA809" s="419"/>
      <c r="BB809" s="419"/>
      <c r="BC809" s="419"/>
      <c r="BD809" s="419"/>
      <c r="BE809" s="419"/>
      <c r="BF809" s="419"/>
      <c r="BG809" s="419"/>
      <c r="BH809" s="419"/>
      <c r="BI809" s="419"/>
      <c r="BJ809" s="419"/>
      <c r="BK809" s="419"/>
      <c r="BL809" s="419"/>
      <c r="BM809" s="419"/>
      <c r="BN809" s="419"/>
      <c r="BO809" s="419"/>
      <c r="BP809" s="419"/>
      <c r="BQ809" s="419"/>
      <c r="BR809" s="419"/>
      <c r="BS809" s="419"/>
      <c r="BT809" s="419"/>
      <c r="BU809" s="419"/>
      <c r="BV809" s="419"/>
      <c r="BW809" s="419"/>
      <c r="BX809" s="419"/>
      <c r="BY809" s="419"/>
      <c r="BZ809" s="419"/>
      <c r="CA809" s="419"/>
      <c r="CB809" s="419"/>
      <c r="CC809" s="419"/>
      <c r="CD809" s="419"/>
      <c r="CE809" s="419"/>
      <c r="CF809" s="419"/>
      <c r="CG809" s="419"/>
      <c r="CH809" s="419"/>
      <c r="CI809" s="419"/>
      <c r="CJ809" s="419"/>
      <c r="CK809" s="419"/>
      <c r="CL809" s="419"/>
      <c r="CM809" s="419"/>
      <c r="CN809" s="419"/>
      <c r="CO809" s="419"/>
      <c r="CP809" s="419"/>
      <c r="CQ809" s="419"/>
      <c r="CR809" s="419"/>
      <c r="CS809" s="419"/>
    </row>
    <row r="810" spans="1:97">
      <c r="A810" s="419"/>
      <c r="B810" s="419"/>
      <c r="C810" s="419"/>
      <c r="D810" s="419"/>
      <c r="E810" s="419"/>
      <c r="F810" s="419"/>
      <c r="G810" s="419"/>
      <c r="H810" s="419"/>
      <c r="I810" s="419"/>
      <c r="J810" s="419"/>
      <c r="K810" s="419"/>
      <c r="L810" s="419"/>
      <c r="M810" s="419"/>
      <c r="N810" s="426"/>
      <c r="O810" s="426"/>
      <c r="P810" s="426"/>
      <c r="Q810" s="426"/>
      <c r="R810" s="426"/>
      <c r="S810" s="426"/>
      <c r="T810" s="426"/>
      <c r="U810" s="419"/>
      <c r="V810" s="419"/>
      <c r="W810" s="419"/>
      <c r="X810" s="427"/>
      <c r="Y810" s="427"/>
      <c r="Z810" s="427"/>
      <c r="AA810" s="427"/>
      <c r="AB810" s="427"/>
      <c r="AC810" s="427"/>
      <c r="AD810" s="427"/>
      <c r="AE810" s="427"/>
      <c r="AF810" s="427"/>
      <c r="AG810" s="427"/>
      <c r="AH810" s="427"/>
      <c r="AI810" s="428"/>
      <c r="AJ810" s="428"/>
      <c r="AK810" s="428"/>
      <c r="AL810" s="428"/>
      <c r="AM810" s="428"/>
      <c r="AN810" s="428"/>
      <c r="AO810" s="428"/>
      <c r="AP810" s="428"/>
      <c r="AQ810" s="419"/>
      <c r="AR810" s="419"/>
      <c r="AS810" s="419"/>
      <c r="AT810" s="419"/>
      <c r="AU810" s="419"/>
      <c r="AV810" s="419"/>
      <c r="AW810" s="419"/>
      <c r="AX810" s="419"/>
      <c r="AY810" s="419"/>
      <c r="AZ810" s="419"/>
      <c r="BA810" s="419"/>
      <c r="BB810" s="419"/>
      <c r="BC810" s="419"/>
      <c r="BD810" s="419"/>
      <c r="BE810" s="419"/>
      <c r="BF810" s="419"/>
      <c r="BG810" s="419"/>
      <c r="BH810" s="419"/>
      <c r="BI810" s="419"/>
      <c r="BJ810" s="419"/>
      <c r="BK810" s="419"/>
      <c r="BL810" s="419"/>
      <c r="BM810" s="419"/>
      <c r="BN810" s="419"/>
      <c r="BO810" s="419"/>
      <c r="BP810" s="419"/>
      <c r="BQ810" s="419"/>
      <c r="BR810" s="419"/>
      <c r="BS810" s="419"/>
      <c r="BT810" s="419"/>
      <c r="BU810" s="419"/>
      <c r="BV810" s="419"/>
      <c r="BW810" s="419"/>
      <c r="BX810" s="419"/>
      <c r="BY810" s="419"/>
      <c r="BZ810" s="419"/>
      <c r="CA810" s="419"/>
      <c r="CB810" s="419"/>
      <c r="CC810" s="419"/>
      <c r="CD810" s="419"/>
      <c r="CE810" s="419"/>
      <c r="CF810" s="419"/>
      <c r="CG810" s="419"/>
      <c r="CH810" s="419"/>
      <c r="CI810" s="419"/>
      <c r="CJ810" s="419"/>
      <c r="CK810" s="419"/>
      <c r="CL810" s="419"/>
      <c r="CM810" s="419"/>
      <c r="CN810" s="419"/>
      <c r="CO810" s="419"/>
      <c r="CP810" s="419"/>
      <c r="CQ810" s="419"/>
      <c r="CR810" s="419"/>
      <c r="CS810" s="419"/>
    </row>
    <row r="811" spans="1:97">
      <c r="A811" s="419"/>
      <c r="B811" s="419"/>
      <c r="C811" s="419"/>
      <c r="D811" s="419"/>
      <c r="E811" s="419"/>
      <c r="F811" s="419"/>
      <c r="G811" s="419"/>
      <c r="H811" s="419"/>
      <c r="I811" s="419"/>
      <c r="J811" s="419"/>
      <c r="K811" s="419"/>
      <c r="L811" s="419"/>
      <c r="M811" s="419"/>
      <c r="N811" s="426"/>
      <c r="O811" s="426"/>
      <c r="P811" s="426"/>
      <c r="Q811" s="426"/>
      <c r="R811" s="426"/>
      <c r="S811" s="426"/>
      <c r="T811" s="426"/>
      <c r="U811" s="419"/>
      <c r="V811" s="419"/>
      <c r="W811" s="419"/>
      <c r="X811" s="427"/>
      <c r="Y811" s="427"/>
      <c r="Z811" s="427"/>
      <c r="AA811" s="427"/>
      <c r="AB811" s="427"/>
      <c r="AC811" s="427"/>
      <c r="AD811" s="427"/>
      <c r="AE811" s="427"/>
      <c r="AF811" s="427"/>
      <c r="AG811" s="427"/>
      <c r="AH811" s="427"/>
      <c r="AI811" s="428"/>
      <c r="AJ811" s="428"/>
      <c r="AK811" s="428"/>
      <c r="AL811" s="428"/>
      <c r="AM811" s="428"/>
      <c r="AN811" s="428"/>
      <c r="AO811" s="428"/>
      <c r="AP811" s="428"/>
      <c r="AQ811" s="419"/>
      <c r="AR811" s="419"/>
      <c r="AS811" s="419"/>
      <c r="AT811" s="419"/>
      <c r="AU811" s="419"/>
      <c r="AV811" s="419"/>
      <c r="AW811" s="419"/>
      <c r="AX811" s="419"/>
      <c r="AY811" s="419"/>
      <c r="AZ811" s="419"/>
      <c r="BA811" s="419"/>
      <c r="BB811" s="419"/>
      <c r="BC811" s="419"/>
      <c r="BD811" s="419"/>
      <c r="BE811" s="419"/>
      <c r="BF811" s="419"/>
      <c r="BG811" s="419"/>
      <c r="BH811" s="419"/>
      <c r="BI811" s="419"/>
      <c r="BJ811" s="419"/>
      <c r="BK811" s="419"/>
      <c r="BL811" s="419"/>
      <c r="BM811" s="419"/>
      <c r="BN811" s="419"/>
      <c r="BO811" s="419"/>
      <c r="BP811" s="419"/>
      <c r="BQ811" s="419"/>
      <c r="BR811" s="419"/>
      <c r="BS811" s="419"/>
      <c r="BT811" s="419"/>
      <c r="BU811" s="419"/>
      <c r="BV811" s="419"/>
      <c r="BW811" s="419"/>
      <c r="BX811" s="419"/>
      <c r="BY811" s="419"/>
      <c r="BZ811" s="419"/>
      <c r="CA811" s="419"/>
      <c r="CB811" s="419"/>
      <c r="CC811" s="419"/>
      <c r="CD811" s="419"/>
      <c r="CE811" s="419"/>
      <c r="CF811" s="419"/>
      <c r="CG811" s="419"/>
      <c r="CH811" s="419"/>
      <c r="CI811" s="419"/>
      <c r="CJ811" s="419"/>
      <c r="CK811" s="419"/>
      <c r="CL811" s="419"/>
      <c r="CM811" s="419"/>
      <c r="CN811" s="419"/>
      <c r="CO811" s="419"/>
      <c r="CP811" s="419"/>
      <c r="CQ811" s="419"/>
      <c r="CR811" s="419"/>
      <c r="CS811" s="419"/>
    </row>
    <row r="812" spans="1:97">
      <c r="A812" s="419"/>
      <c r="B812" s="419"/>
      <c r="C812" s="419"/>
      <c r="D812" s="419"/>
      <c r="E812" s="419"/>
      <c r="F812" s="419"/>
      <c r="G812" s="419"/>
      <c r="H812" s="419"/>
      <c r="I812" s="419"/>
      <c r="J812" s="419"/>
      <c r="K812" s="419"/>
      <c r="L812" s="419"/>
      <c r="M812" s="419"/>
      <c r="N812" s="426"/>
      <c r="O812" s="426"/>
      <c r="P812" s="426"/>
      <c r="Q812" s="426"/>
      <c r="R812" s="426"/>
      <c r="S812" s="426"/>
      <c r="T812" s="426"/>
      <c r="U812" s="419"/>
      <c r="V812" s="419"/>
      <c r="W812" s="419"/>
      <c r="X812" s="427"/>
      <c r="Y812" s="427"/>
      <c r="Z812" s="427"/>
      <c r="AA812" s="427"/>
      <c r="AB812" s="427"/>
      <c r="AC812" s="427"/>
      <c r="AD812" s="427"/>
      <c r="AE812" s="427"/>
      <c r="AF812" s="427"/>
      <c r="AG812" s="427"/>
      <c r="AH812" s="427"/>
      <c r="AI812" s="428"/>
      <c r="AJ812" s="428"/>
      <c r="AK812" s="428"/>
      <c r="AL812" s="428"/>
      <c r="AM812" s="428"/>
      <c r="AN812" s="428"/>
      <c r="AO812" s="428"/>
      <c r="AP812" s="428"/>
      <c r="AQ812" s="419"/>
      <c r="AR812" s="419"/>
      <c r="AS812" s="419"/>
      <c r="AT812" s="419"/>
      <c r="AU812" s="419"/>
      <c r="AV812" s="419"/>
      <c r="AW812" s="419"/>
      <c r="AX812" s="419"/>
      <c r="AY812" s="419"/>
      <c r="AZ812" s="419"/>
      <c r="BA812" s="419"/>
      <c r="BB812" s="419"/>
      <c r="BC812" s="419"/>
      <c r="BD812" s="419"/>
      <c r="BE812" s="419"/>
      <c r="BF812" s="419"/>
      <c r="BG812" s="419"/>
      <c r="BH812" s="419"/>
      <c r="BI812" s="419"/>
      <c r="BJ812" s="419"/>
      <c r="BK812" s="419"/>
      <c r="BL812" s="419"/>
      <c r="BM812" s="419"/>
      <c r="BN812" s="419"/>
      <c r="BO812" s="419"/>
      <c r="BP812" s="419"/>
      <c r="BQ812" s="419"/>
      <c r="BR812" s="419"/>
      <c r="BS812" s="419"/>
      <c r="BT812" s="419"/>
      <c r="BU812" s="419"/>
      <c r="BV812" s="419"/>
      <c r="BW812" s="419"/>
      <c r="BX812" s="419"/>
      <c r="BY812" s="419"/>
      <c r="BZ812" s="419"/>
      <c r="CA812" s="419"/>
      <c r="CB812" s="419"/>
      <c r="CC812" s="419"/>
      <c r="CD812" s="419"/>
      <c r="CE812" s="419"/>
      <c r="CF812" s="419"/>
      <c r="CG812" s="419"/>
      <c r="CH812" s="419"/>
      <c r="CI812" s="419"/>
      <c r="CJ812" s="419"/>
      <c r="CK812" s="419"/>
      <c r="CL812" s="419"/>
      <c r="CM812" s="419"/>
      <c r="CN812" s="419"/>
      <c r="CO812" s="419"/>
      <c r="CP812" s="419"/>
      <c r="CQ812" s="419"/>
      <c r="CR812" s="419"/>
      <c r="CS812" s="419"/>
    </row>
    <row r="813" spans="1:97">
      <c r="A813" s="419"/>
      <c r="B813" s="419"/>
      <c r="C813" s="419"/>
      <c r="D813" s="419"/>
      <c r="E813" s="419"/>
      <c r="F813" s="419"/>
      <c r="G813" s="419"/>
      <c r="H813" s="419"/>
      <c r="I813" s="419"/>
      <c r="J813" s="419"/>
      <c r="K813" s="419"/>
      <c r="L813" s="419"/>
      <c r="M813" s="419"/>
      <c r="N813" s="426"/>
      <c r="O813" s="426"/>
      <c r="P813" s="426"/>
      <c r="Q813" s="426"/>
      <c r="R813" s="426"/>
      <c r="S813" s="426"/>
      <c r="T813" s="426"/>
      <c r="U813" s="419"/>
      <c r="V813" s="419"/>
      <c r="W813" s="419"/>
      <c r="X813" s="427"/>
      <c r="Y813" s="427"/>
      <c r="Z813" s="427"/>
      <c r="AA813" s="427"/>
      <c r="AB813" s="427"/>
      <c r="AC813" s="427"/>
      <c r="AD813" s="427"/>
      <c r="AE813" s="427"/>
      <c r="AF813" s="427"/>
      <c r="AG813" s="427"/>
      <c r="AH813" s="427"/>
      <c r="AI813" s="428"/>
      <c r="AJ813" s="428"/>
      <c r="AK813" s="428"/>
      <c r="AL813" s="428"/>
      <c r="AM813" s="428"/>
      <c r="AN813" s="428"/>
      <c r="AO813" s="428"/>
      <c r="AP813" s="428"/>
      <c r="AQ813" s="419"/>
      <c r="AR813" s="419"/>
      <c r="AS813" s="419"/>
      <c r="AT813" s="419"/>
      <c r="AU813" s="419"/>
      <c r="AV813" s="419"/>
      <c r="AW813" s="419"/>
      <c r="AX813" s="419"/>
      <c r="AY813" s="419"/>
      <c r="AZ813" s="419"/>
      <c r="BA813" s="419"/>
      <c r="BB813" s="419"/>
      <c r="BC813" s="419"/>
      <c r="BD813" s="419"/>
      <c r="BE813" s="419"/>
      <c r="BF813" s="419"/>
      <c r="BG813" s="419"/>
      <c r="BH813" s="419"/>
      <c r="BI813" s="419"/>
      <c r="BJ813" s="419"/>
      <c r="BK813" s="419"/>
      <c r="BL813" s="419"/>
      <c r="BM813" s="419"/>
      <c r="BN813" s="419"/>
      <c r="BO813" s="419"/>
      <c r="BP813" s="419"/>
      <c r="BQ813" s="419"/>
      <c r="BR813" s="419"/>
      <c r="BS813" s="419"/>
      <c r="BT813" s="419"/>
      <c r="BU813" s="419"/>
      <c r="BV813" s="419"/>
      <c r="BW813" s="419"/>
      <c r="BX813" s="419"/>
      <c r="BY813" s="419"/>
      <c r="BZ813" s="419"/>
      <c r="CA813" s="419"/>
      <c r="CB813" s="419"/>
      <c r="CC813" s="419"/>
      <c r="CD813" s="419"/>
      <c r="CE813" s="419"/>
      <c r="CF813" s="419"/>
      <c r="CG813" s="419"/>
      <c r="CH813" s="419"/>
      <c r="CI813" s="419"/>
      <c r="CJ813" s="419"/>
      <c r="CK813" s="419"/>
      <c r="CL813" s="419"/>
      <c r="CM813" s="419"/>
      <c r="CN813" s="419"/>
      <c r="CO813" s="419"/>
      <c r="CP813" s="419"/>
      <c r="CQ813" s="419"/>
      <c r="CR813" s="419"/>
      <c r="CS813" s="419"/>
    </row>
    <row r="814" spans="1:97">
      <c r="A814" s="419"/>
      <c r="B814" s="419"/>
      <c r="C814" s="419"/>
      <c r="D814" s="419"/>
      <c r="E814" s="419"/>
      <c r="F814" s="419"/>
      <c r="G814" s="419"/>
      <c r="H814" s="419"/>
      <c r="I814" s="419"/>
      <c r="J814" s="419"/>
      <c r="K814" s="419"/>
      <c r="L814" s="419"/>
      <c r="M814" s="419"/>
      <c r="N814" s="426"/>
      <c r="O814" s="426"/>
      <c r="P814" s="426"/>
      <c r="Q814" s="426"/>
      <c r="R814" s="426"/>
      <c r="S814" s="426"/>
      <c r="T814" s="426"/>
      <c r="U814" s="419"/>
      <c r="V814" s="419"/>
      <c r="W814" s="419"/>
      <c r="X814" s="427"/>
      <c r="Y814" s="427"/>
      <c r="Z814" s="427"/>
      <c r="AA814" s="427"/>
      <c r="AB814" s="427"/>
      <c r="AC814" s="427"/>
      <c r="AD814" s="427"/>
      <c r="AE814" s="427"/>
      <c r="AF814" s="427"/>
      <c r="AG814" s="427"/>
      <c r="AH814" s="427"/>
      <c r="AI814" s="428"/>
      <c r="AJ814" s="428"/>
      <c r="AK814" s="428"/>
      <c r="AL814" s="428"/>
      <c r="AM814" s="428"/>
      <c r="AN814" s="428"/>
      <c r="AO814" s="428"/>
      <c r="AP814" s="428"/>
      <c r="AQ814" s="419"/>
      <c r="AR814" s="419"/>
      <c r="AS814" s="419"/>
      <c r="AT814" s="419"/>
      <c r="AU814" s="419"/>
      <c r="AV814" s="419"/>
      <c r="AW814" s="419"/>
      <c r="AX814" s="419"/>
      <c r="AY814" s="419"/>
      <c r="AZ814" s="419"/>
      <c r="BA814" s="419"/>
      <c r="BB814" s="419"/>
      <c r="BC814" s="419"/>
      <c r="BD814" s="419"/>
      <c r="BE814" s="419"/>
      <c r="BF814" s="419"/>
      <c r="BG814" s="419"/>
      <c r="BH814" s="419"/>
      <c r="BI814" s="419"/>
      <c r="BJ814" s="419"/>
      <c r="BK814" s="419"/>
      <c r="BL814" s="419"/>
      <c r="BM814" s="419"/>
      <c r="BN814" s="419"/>
      <c r="BO814" s="419"/>
      <c r="BP814" s="419"/>
      <c r="BQ814" s="419"/>
      <c r="BR814" s="419"/>
      <c r="BS814" s="419"/>
      <c r="BT814" s="419"/>
      <c r="BU814" s="419"/>
      <c r="BV814" s="419"/>
      <c r="BW814" s="419"/>
      <c r="BX814" s="419"/>
      <c r="BY814" s="419"/>
      <c r="BZ814" s="419"/>
      <c r="CA814" s="419"/>
      <c r="CB814" s="419"/>
      <c r="CC814" s="419"/>
      <c r="CD814" s="419"/>
      <c r="CE814" s="419"/>
      <c r="CF814" s="419"/>
      <c r="CG814" s="419"/>
      <c r="CH814" s="419"/>
      <c r="CI814" s="419"/>
      <c r="CJ814" s="419"/>
      <c r="CK814" s="419"/>
      <c r="CL814" s="419"/>
      <c r="CM814" s="419"/>
      <c r="CN814" s="419"/>
      <c r="CO814" s="419"/>
      <c r="CP814" s="419"/>
      <c r="CQ814" s="419"/>
      <c r="CR814" s="419"/>
      <c r="CS814" s="419"/>
    </row>
    <row r="815" spans="1:97">
      <c r="A815" s="419"/>
      <c r="B815" s="419"/>
      <c r="C815" s="419"/>
      <c r="D815" s="419"/>
      <c r="E815" s="419"/>
      <c r="F815" s="419"/>
      <c r="G815" s="419"/>
      <c r="H815" s="419"/>
      <c r="I815" s="419"/>
      <c r="J815" s="419"/>
      <c r="K815" s="419"/>
      <c r="L815" s="419"/>
      <c r="M815" s="419"/>
      <c r="N815" s="426"/>
      <c r="O815" s="426"/>
      <c r="P815" s="426"/>
      <c r="Q815" s="426"/>
      <c r="R815" s="426"/>
      <c r="S815" s="426"/>
      <c r="T815" s="426"/>
      <c r="U815" s="419"/>
      <c r="V815" s="419"/>
      <c r="W815" s="419"/>
      <c r="X815" s="427"/>
      <c r="Y815" s="427"/>
      <c r="Z815" s="427"/>
      <c r="AA815" s="427"/>
      <c r="AB815" s="427"/>
      <c r="AC815" s="427"/>
      <c r="AD815" s="427"/>
      <c r="AE815" s="427"/>
      <c r="AF815" s="427"/>
      <c r="AG815" s="427"/>
      <c r="AH815" s="427"/>
      <c r="AI815" s="428"/>
      <c r="AJ815" s="428"/>
      <c r="AK815" s="428"/>
      <c r="AL815" s="428"/>
      <c r="AM815" s="428"/>
      <c r="AN815" s="428"/>
      <c r="AO815" s="428"/>
      <c r="AP815" s="428"/>
      <c r="AQ815" s="419"/>
      <c r="AR815" s="419"/>
      <c r="AS815" s="419"/>
      <c r="AT815" s="419"/>
      <c r="AU815" s="419"/>
      <c r="AV815" s="419"/>
      <c r="AW815" s="419"/>
      <c r="AX815" s="419"/>
      <c r="AY815" s="419"/>
      <c r="AZ815" s="419"/>
      <c r="BA815" s="419"/>
      <c r="BB815" s="419"/>
      <c r="BC815" s="419"/>
      <c r="BD815" s="419"/>
      <c r="BE815" s="419"/>
      <c r="BF815" s="419"/>
      <c r="BG815" s="419"/>
      <c r="BH815" s="419"/>
      <c r="BI815" s="419"/>
      <c r="BJ815" s="419"/>
      <c r="BK815" s="419"/>
      <c r="BL815" s="419"/>
      <c r="BM815" s="419"/>
      <c r="BN815" s="419"/>
      <c r="BO815" s="419"/>
      <c r="BP815" s="419"/>
      <c r="BQ815" s="419"/>
      <c r="BR815" s="419"/>
      <c r="BS815" s="419"/>
      <c r="BT815" s="419"/>
      <c r="BU815" s="419"/>
      <c r="BV815" s="419"/>
      <c r="BW815" s="419"/>
      <c r="BX815" s="419"/>
      <c r="BY815" s="419"/>
      <c r="BZ815" s="419"/>
      <c r="CA815" s="419"/>
      <c r="CB815" s="419"/>
      <c r="CC815" s="419"/>
      <c r="CD815" s="419"/>
      <c r="CE815" s="419"/>
      <c r="CF815" s="419"/>
      <c r="CG815" s="419"/>
      <c r="CH815" s="419"/>
      <c r="CI815" s="419"/>
      <c r="CJ815" s="419"/>
      <c r="CK815" s="419"/>
      <c r="CL815" s="419"/>
      <c r="CM815" s="419"/>
      <c r="CN815" s="419"/>
      <c r="CO815" s="419"/>
      <c r="CP815" s="419"/>
      <c r="CQ815" s="419"/>
      <c r="CR815" s="419"/>
      <c r="CS815" s="419"/>
    </row>
    <row r="816" spans="1:97">
      <c r="A816" s="419"/>
      <c r="B816" s="419"/>
      <c r="C816" s="419"/>
      <c r="D816" s="419"/>
      <c r="E816" s="419"/>
      <c r="F816" s="419"/>
      <c r="G816" s="419"/>
      <c r="H816" s="419"/>
      <c r="I816" s="419"/>
      <c r="J816" s="419"/>
      <c r="K816" s="419"/>
      <c r="L816" s="419"/>
      <c r="M816" s="419"/>
      <c r="N816" s="426"/>
      <c r="O816" s="426"/>
      <c r="P816" s="426"/>
      <c r="Q816" s="426"/>
      <c r="R816" s="426"/>
      <c r="S816" s="426"/>
      <c r="T816" s="426"/>
      <c r="U816" s="419"/>
      <c r="V816" s="419"/>
      <c r="W816" s="419"/>
      <c r="X816" s="427"/>
      <c r="Y816" s="427"/>
      <c r="Z816" s="427"/>
      <c r="AA816" s="427"/>
      <c r="AB816" s="427"/>
      <c r="AC816" s="427"/>
      <c r="AD816" s="427"/>
      <c r="AE816" s="427"/>
      <c r="AF816" s="427"/>
      <c r="AG816" s="427"/>
      <c r="AH816" s="427"/>
      <c r="AI816" s="428"/>
      <c r="AJ816" s="428"/>
      <c r="AK816" s="428"/>
      <c r="AL816" s="428"/>
      <c r="AM816" s="428"/>
      <c r="AN816" s="428"/>
      <c r="AO816" s="428"/>
      <c r="AP816" s="428"/>
      <c r="AQ816" s="419"/>
      <c r="AR816" s="419"/>
      <c r="AS816" s="419"/>
      <c r="AT816" s="419"/>
      <c r="AU816" s="419"/>
      <c r="AV816" s="419"/>
      <c r="AW816" s="419"/>
      <c r="AX816" s="419"/>
      <c r="AY816" s="419"/>
      <c r="AZ816" s="419"/>
      <c r="BA816" s="419"/>
      <c r="BB816" s="419"/>
      <c r="BC816" s="419"/>
      <c r="BD816" s="419"/>
      <c r="BE816" s="419"/>
      <c r="BF816" s="419"/>
      <c r="BG816" s="419"/>
      <c r="BH816" s="419"/>
      <c r="BI816" s="419"/>
      <c r="BJ816" s="419"/>
      <c r="BK816" s="419"/>
      <c r="BL816" s="419"/>
      <c r="BM816" s="419"/>
      <c r="BN816" s="419"/>
      <c r="BO816" s="419"/>
      <c r="BP816" s="419"/>
      <c r="BQ816" s="419"/>
      <c r="BR816" s="419"/>
      <c r="BS816" s="419"/>
      <c r="BT816" s="419"/>
      <c r="BU816" s="419"/>
      <c r="BV816" s="419"/>
      <c r="BW816" s="419"/>
      <c r="BX816" s="419"/>
      <c r="BY816" s="419"/>
      <c r="BZ816" s="419"/>
      <c r="CA816" s="419"/>
      <c r="CB816" s="419"/>
      <c r="CC816" s="419"/>
      <c r="CD816" s="419"/>
      <c r="CE816" s="419"/>
      <c r="CF816" s="419"/>
      <c r="CG816" s="419"/>
      <c r="CH816" s="419"/>
      <c r="CI816" s="419"/>
      <c r="CJ816" s="419"/>
      <c r="CK816" s="419"/>
      <c r="CL816" s="419"/>
      <c r="CM816" s="419"/>
      <c r="CN816" s="419"/>
      <c r="CO816" s="419"/>
      <c r="CP816" s="419"/>
      <c r="CQ816" s="419"/>
      <c r="CR816" s="419"/>
      <c r="CS816" s="419"/>
    </row>
    <row r="817" spans="1:97">
      <c r="A817" s="419"/>
      <c r="B817" s="419"/>
      <c r="C817" s="419"/>
      <c r="D817" s="419"/>
      <c r="E817" s="419"/>
      <c r="F817" s="419"/>
      <c r="G817" s="419"/>
      <c r="H817" s="419"/>
      <c r="I817" s="419"/>
      <c r="J817" s="419"/>
      <c r="K817" s="419"/>
      <c r="L817" s="419"/>
      <c r="M817" s="419"/>
      <c r="N817" s="426"/>
      <c r="O817" s="426"/>
      <c r="P817" s="426"/>
      <c r="Q817" s="426"/>
      <c r="R817" s="426"/>
      <c r="S817" s="426"/>
      <c r="T817" s="426"/>
      <c r="U817" s="419"/>
      <c r="V817" s="419"/>
      <c r="W817" s="419"/>
      <c r="X817" s="427"/>
      <c r="Y817" s="427"/>
      <c r="Z817" s="427"/>
      <c r="AA817" s="427"/>
      <c r="AB817" s="427"/>
      <c r="AC817" s="427"/>
      <c r="AD817" s="427"/>
      <c r="AE817" s="427"/>
      <c r="AF817" s="427"/>
      <c r="AG817" s="427"/>
      <c r="AH817" s="427"/>
      <c r="AI817" s="428"/>
      <c r="AJ817" s="428"/>
      <c r="AK817" s="428"/>
      <c r="AL817" s="428"/>
      <c r="AM817" s="428"/>
      <c r="AN817" s="428"/>
      <c r="AO817" s="428"/>
      <c r="AP817" s="428"/>
      <c r="AQ817" s="419"/>
      <c r="AR817" s="419"/>
      <c r="AS817" s="419"/>
      <c r="AT817" s="419"/>
      <c r="AU817" s="419"/>
      <c r="AV817" s="419"/>
      <c r="AW817" s="419"/>
      <c r="AX817" s="419"/>
      <c r="AY817" s="419"/>
      <c r="AZ817" s="419"/>
      <c r="BA817" s="419"/>
      <c r="BB817" s="419"/>
      <c r="BC817" s="419"/>
      <c r="BD817" s="419"/>
      <c r="BE817" s="419"/>
      <c r="BF817" s="419"/>
      <c r="BG817" s="419"/>
      <c r="BH817" s="419"/>
      <c r="BI817" s="419"/>
      <c r="BJ817" s="419"/>
      <c r="BK817" s="419"/>
      <c r="BL817" s="419"/>
      <c r="BM817" s="419"/>
      <c r="BN817" s="419"/>
      <c r="BO817" s="419"/>
      <c r="BP817" s="419"/>
      <c r="BQ817" s="419"/>
      <c r="BR817" s="419"/>
      <c r="BS817" s="419"/>
      <c r="BT817" s="419"/>
      <c r="BU817" s="419"/>
      <c r="BV817" s="419"/>
      <c r="BW817" s="419"/>
      <c r="BX817" s="419"/>
      <c r="BY817" s="419"/>
      <c r="BZ817" s="419"/>
      <c r="CA817" s="419"/>
      <c r="CB817" s="419"/>
      <c r="CC817" s="419"/>
      <c r="CD817" s="419"/>
      <c r="CE817" s="419"/>
      <c r="CF817" s="419"/>
      <c r="CG817" s="419"/>
      <c r="CH817" s="419"/>
      <c r="CI817" s="419"/>
      <c r="CJ817" s="419"/>
      <c r="CK817" s="419"/>
      <c r="CL817" s="419"/>
      <c r="CM817" s="419"/>
      <c r="CN817" s="419"/>
      <c r="CO817" s="419"/>
      <c r="CP817" s="419"/>
      <c r="CQ817" s="419"/>
      <c r="CR817" s="419"/>
      <c r="CS817" s="419"/>
    </row>
    <row r="818" spans="1:97">
      <c r="A818" s="419"/>
      <c r="B818" s="419"/>
      <c r="C818" s="419"/>
      <c r="D818" s="419"/>
      <c r="E818" s="419"/>
      <c r="F818" s="419"/>
      <c r="G818" s="419"/>
      <c r="H818" s="419"/>
      <c r="I818" s="419"/>
      <c r="J818" s="419"/>
      <c r="K818" s="419"/>
      <c r="L818" s="419"/>
      <c r="M818" s="419"/>
      <c r="N818" s="426"/>
      <c r="O818" s="426"/>
      <c r="P818" s="426"/>
      <c r="Q818" s="426"/>
      <c r="R818" s="426"/>
      <c r="S818" s="426"/>
      <c r="T818" s="426"/>
      <c r="U818" s="419"/>
      <c r="V818" s="419"/>
      <c r="W818" s="419"/>
      <c r="X818" s="427"/>
      <c r="Y818" s="427"/>
      <c r="Z818" s="427"/>
      <c r="AA818" s="427"/>
      <c r="AB818" s="427"/>
      <c r="AC818" s="427"/>
      <c r="AD818" s="427"/>
      <c r="AE818" s="427"/>
      <c r="AF818" s="427"/>
      <c r="AG818" s="427"/>
      <c r="AH818" s="427"/>
      <c r="AI818" s="428"/>
      <c r="AJ818" s="428"/>
      <c r="AK818" s="428"/>
      <c r="AL818" s="428"/>
      <c r="AM818" s="428"/>
      <c r="AN818" s="428"/>
      <c r="AO818" s="428"/>
      <c r="AP818" s="428"/>
      <c r="AQ818" s="419"/>
      <c r="AR818" s="419"/>
      <c r="AS818" s="419"/>
      <c r="AT818" s="419"/>
      <c r="AU818" s="419"/>
      <c r="AV818" s="419"/>
      <c r="AW818" s="419"/>
      <c r="AX818" s="419"/>
      <c r="AY818" s="419"/>
      <c r="AZ818" s="419"/>
      <c r="BA818" s="419"/>
      <c r="BB818" s="419"/>
      <c r="BC818" s="419"/>
      <c r="BD818" s="419"/>
      <c r="BE818" s="419"/>
      <c r="BF818" s="419"/>
      <c r="BG818" s="419"/>
      <c r="BH818" s="419"/>
      <c r="BI818" s="419"/>
      <c r="BJ818" s="419"/>
      <c r="BK818" s="419"/>
      <c r="BL818" s="419"/>
      <c r="BM818" s="419"/>
      <c r="BN818" s="419"/>
      <c r="BO818" s="419"/>
      <c r="BP818" s="419"/>
      <c r="BQ818" s="419"/>
      <c r="BR818" s="419"/>
      <c r="BS818" s="419"/>
      <c r="BT818" s="419"/>
      <c r="BU818" s="419"/>
      <c r="BV818" s="419"/>
      <c r="BW818" s="419"/>
      <c r="BX818" s="419"/>
      <c r="BY818" s="419"/>
      <c r="BZ818" s="419"/>
      <c r="CA818" s="419"/>
      <c r="CB818" s="419"/>
      <c r="CC818" s="419"/>
      <c r="CD818" s="419"/>
      <c r="CE818" s="419"/>
      <c r="CF818" s="419"/>
      <c r="CG818" s="419"/>
      <c r="CH818" s="419"/>
      <c r="CI818" s="419"/>
      <c r="CJ818" s="419"/>
      <c r="CK818" s="419"/>
      <c r="CL818" s="419"/>
      <c r="CM818" s="419"/>
      <c r="CN818" s="419"/>
      <c r="CO818" s="419"/>
      <c r="CP818" s="419"/>
      <c r="CQ818" s="419"/>
      <c r="CR818" s="419"/>
      <c r="CS818" s="419"/>
    </row>
    <row r="819" spans="1:97">
      <c r="A819" s="419"/>
      <c r="B819" s="419"/>
      <c r="C819" s="419"/>
      <c r="D819" s="419"/>
      <c r="E819" s="419"/>
      <c r="F819" s="419"/>
      <c r="G819" s="419"/>
      <c r="H819" s="419"/>
      <c r="I819" s="419"/>
      <c r="J819" s="419"/>
      <c r="K819" s="419"/>
      <c r="L819" s="419"/>
      <c r="M819" s="419"/>
      <c r="N819" s="426"/>
      <c r="O819" s="426"/>
      <c r="P819" s="426"/>
      <c r="Q819" s="426"/>
      <c r="R819" s="426"/>
      <c r="S819" s="426"/>
      <c r="T819" s="426"/>
      <c r="U819" s="419"/>
      <c r="V819" s="419"/>
      <c r="W819" s="419"/>
      <c r="X819" s="427"/>
      <c r="Y819" s="427"/>
      <c r="Z819" s="427"/>
      <c r="AA819" s="427"/>
      <c r="AB819" s="427"/>
      <c r="AC819" s="427"/>
      <c r="AD819" s="427"/>
      <c r="AE819" s="427"/>
      <c r="AF819" s="427"/>
      <c r="AG819" s="427"/>
      <c r="AH819" s="427"/>
      <c r="AI819" s="428"/>
      <c r="AJ819" s="428"/>
      <c r="AK819" s="428"/>
      <c r="AL819" s="428"/>
      <c r="AM819" s="428"/>
      <c r="AN819" s="428"/>
      <c r="AO819" s="428"/>
      <c r="AP819" s="428"/>
      <c r="AQ819" s="419"/>
      <c r="AR819" s="419"/>
      <c r="AS819" s="419"/>
      <c r="AT819" s="419"/>
      <c r="AU819" s="419"/>
      <c r="AV819" s="419"/>
      <c r="AW819" s="419"/>
      <c r="AX819" s="419"/>
      <c r="AY819" s="419"/>
      <c r="AZ819" s="419"/>
      <c r="BA819" s="419"/>
      <c r="BB819" s="419"/>
      <c r="BC819" s="419"/>
      <c r="BD819" s="419"/>
      <c r="BE819" s="419"/>
      <c r="BF819" s="419"/>
      <c r="BG819" s="419"/>
      <c r="BH819" s="419"/>
      <c r="BI819" s="419"/>
      <c r="BJ819" s="419"/>
      <c r="BK819" s="419"/>
      <c r="BL819" s="419"/>
      <c r="BM819" s="419"/>
      <c r="BN819" s="419"/>
      <c r="BO819" s="419"/>
      <c r="BP819" s="419"/>
      <c r="BQ819" s="419"/>
      <c r="BR819" s="419"/>
      <c r="BS819" s="419"/>
      <c r="BT819" s="419"/>
      <c r="BU819" s="419"/>
      <c r="BV819" s="419"/>
      <c r="BW819" s="419"/>
      <c r="BX819" s="419"/>
      <c r="BY819" s="419"/>
      <c r="BZ819" s="419"/>
      <c r="CA819" s="419"/>
      <c r="CB819" s="419"/>
      <c r="CC819" s="419"/>
      <c r="CD819" s="419"/>
      <c r="CE819" s="419"/>
      <c r="CF819" s="419"/>
      <c r="CG819" s="419"/>
      <c r="CH819" s="419"/>
      <c r="CI819" s="419"/>
      <c r="CJ819" s="419"/>
      <c r="CK819" s="419"/>
      <c r="CL819" s="419"/>
      <c r="CM819" s="419"/>
      <c r="CN819" s="419"/>
      <c r="CO819" s="419"/>
      <c r="CP819" s="419"/>
      <c r="CQ819" s="419"/>
      <c r="CR819" s="419"/>
      <c r="CS819" s="419"/>
    </row>
    <row r="820" spans="1:97">
      <c r="A820" s="419"/>
      <c r="B820" s="419"/>
      <c r="C820" s="419"/>
      <c r="D820" s="419"/>
      <c r="E820" s="419"/>
      <c r="F820" s="419"/>
      <c r="G820" s="419"/>
      <c r="H820" s="419"/>
      <c r="I820" s="419"/>
      <c r="J820" s="419"/>
      <c r="K820" s="419"/>
      <c r="L820" s="419"/>
      <c r="M820" s="419"/>
      <c r="N820" s="426"/>
      <c r="O820" s="426"/>
      <c r="P820" s="426"/>
      <c r="Q820" s="426"/>
      <c r="R820" s="426"/>
      <c r="S820" s="426"/>
      <c r="T820" s="426"/>
      <c r="U820" s="419"/>
      <c r="V820" s="419"/>
      <c r="W820" s="419"/>
      <c r="X820" s="427"/>
      <c r="Y820" s="427"/>
      <c r="Z820" s="427"/>
      <c r="AA820" s="427"/>
      <c r="AB820" s="427"/>
      <c r="AC820" s="427"/>
      <c r="AD820" s="427"/>
      <c r="AE820" s="427"/>
      <c r="AF820" s="427"/>
      <c r="AG820" s="427"/>
      <c r="AH820" s="427"/>
      <c r="AI820" s="428"/>
      <c r="AJ820" s="428"/>
      <c r="AK820" s="428"/>
      <c r="AL820" s="428"/>
      <c r="AM820" s="428"/>
      <c r="AN820" s="428"/>
      <c r="AO820" s="428"/>
      <c r="AP820" s="428"/>
      <c r="AQ820" s="419"/>
      <c r="AR820" s="419"/>
      <c r="AS820" s="419"/>
      <c r="AT820" s="419"/>
      <c r="AU820" s="419"/>
      <c r="AV820" s="419"/>
      <c r="AW820" s="419"/>
      <c r="AX820" s="419"/>
      <c r="AY820" s="419"/>
      <c r="AZ820" s="419"/>
      <c r="BA820" s="419"/>
      <c r="BB820" s="419"/>
      <c r="BC820" s="419"/>
      <c r="BD820" s="419"/>
      <c r="BE820" s="419"/>
      <c r="BF820" s="419"/>
      <c r="BG820" s="419"/>
      <c r="BH820" s="419"/>
      <c r="BI820" s="419"/>
      <c r="BJ820" s="419"/>
      <c r="BK820" s="419"/>
      <c r="BL820" s="419"/>
      <c r="BM820" s="419"/>
      <c r="BN820" s="419"/>
      <c r="BO820" s="419"/>
      <c r="BP820" s="419"/>
      <c r="BQ820" s="419"/>
      <c r="BR820" s="419"/>
      <c r="BS820" s="419"/>
      <c r="BT820" s="419"/>
      <c r="BU820" s="419"/>
      <c r="BV820" s="419"/>
      <c r="BW820" s="419"/>
      <c r="BX820" s="419"/>
      <c r="BY820" s="419"/>
      <c r="BZ820" s="419"/>
      <c r="CA820" s="419"/>
      <c r="CB820" s="419"/>
      <c r="CC820" s="419"/>
      <c r="CD820" s="419"/>
      <c r="CE820" s="419"/>
      <c r="CF820" s="419"/>
      <c r="CG820" s="419"/>
      <c r="CH820" s="419"/>
      <c r="CI820" s="419"/>
      <c r="CJ820" s="419"/>
      <c r="CK820" s="419"/>
      <c r="CL820" s="419"/>
      <c r="CM820" s="419"/>
      <c r="CN820" s="419"/>
      <c r="CO820" s="419"/>
      <c r="CP820" s="419"/>
      <c r="CQ820" s="419"/>
      <c r="CR820" s="419"/>
      <c r="CS820" s="419"/>
    </row>
    <row r="821" spans="1:97">
      <c r="A821" s="419"/>
      <c r="B821" s="419"/>
      <c r="C821" s="419"/>
      <c r="D821" s="419"/>
      <c r="E821" s="419"/>
      <c r="F821" s="419"/>
      <c r="G821" s="419"/>
      <c r="H821" s="419"/>
      <c r="I821" s="419"/>
      <c r="J821" s="419"/>
      <c r="K821" s="419"/>
      <c r="L821" s="419"/>
      <c r="M821" s="419"/>
      <c r="N821" s="426"/>
      <c r="O821" s="426"/>
      <c r="P821" s="426"/>
      <c r="Q821" s="426"/>
      <c r="R821" s="426"/>
      <c r="S821" s="426"/>
      <c r="T821" s="426"/>
      <c r="U821" s="419"/>
      <c r="V821" s="419"/>
      <c r="W821" s="419"/>
      <c r="X821" s="427"/>
      <c r="Y821" s="427"/>
      <c r="Z821" s="427"/>
      <c r="AA821" s="427"/>
      <c r="AB821" s="427"/>
      <c r="AC821" s="427"/>
      <c r="AD821" s="427"/>
      <c r="AE821" s="427"/>
      <c r="AF821" s="427"/>
      <c r="AG821" s="427"/>
      <c r="AH821" s="427"/>
      <c r="AI821" s="428"/>
      <c r="AJ821" s="428"/>
      <c r="AK821" s="428"/>
      <c r="AL821" s="428"/>
      <c r="AM821" s="428"/>
      <c r="AN821" s="428"/>
      <c r="AO821" s="428"/>
      <c r="AP821" s="428"/>
      <c r="AQ821" s="419"/>
      <c r="AR821" s="419"/>
      <c r="AS821" s="419"/>
      <c r="AT821" s="419"/>
      <c r="AU821" s="419"/>
      <c r="AV821" s="419"/>
      <c r="AW821" s="419"/>
      <c r="AX821" s="419"/>
      <c r="AY821" s="419"/>
      <c r="AZ821" s="419"/>
      <c r="BA821" s="419"/>
      <c r="BB821" s="419"/>
      <c r="BC821" s="419"/>
      <c r="BD821" s="419"/>
      <c r="BE821" s="419"/>
      <c r="BF821" s="419"/>
      <c r="BG821" s="419"/>
      <c r="BH821" s="419"/>
      <c r="BI821" s="419"/>
      <c r="BJ821" s="419"/>
      <c r="BK821" s="419"/>
      <c r="BL821" s="419"/>
      <c r="BM821" s="419"/>
      <c r="BN821" s="419"/>
      <c r="BO821" s="419"/>
      <c r="BP821" s="419"/>
      <c r="BQ821" s="419"/>
      <c r="BR821" s="419"/>
      <c r="BS821" s="419"/>
      <c r="BT821" s="419"/>
      <c r="BU821" s="419"/>
      <c r="BV821" s="419"/>
      <c r="BW821" s="419"/>
      <c r="BX821" s="419"/>
      <c r="BY821" s="419"/>
      <c r="BZ821" s="419"/>
      <c r="CA821" s="419"/>
      <c r="CB821" s="419"/>
      <c r="CC821" s="419"/>
      <c r="CD821" s="419"/>
      <c r="CE821" s="419"/>
      <c r="CF821" s="419"/>
      <c r="CG821" s="419"/>
      <c r="CH821" s="419"/>
      <c r="CI821" s="419"/>
      <c r="CJ821" s="419"/>
      <c r="CK821" s="419"/>
      <c r="CL821" s="419"/>
      <c r="CM821" s="419"/>
      <c r="CN821" s="419"/>
      <c r="CO821" s="419"/>
      <c r="CP821" s="419"/>
      <c r="CQ821" s="419"/>
      <c r="CR821" s="419"/>
      <c r="CS821" s="419"/>
    </row>
    <row r="822" spans="1:97">
      <c r="A822" s="419"/>
      <c r="B822" s="419"/>
      <c r="C822" s="419"/>
      <c r="D822" s="419"/>
      <c r="E822" s="419"/>
      <c r="F822" s="419"/>
      <c r="G822" s="419"/>
      <c r="H822" s="419"/>
      <c r="I822" s="419"/>
      <c r="J822" s="419"/>
      <c r="K822" s="419"/>
      <c r="L822" s="419"/>
      <c r="M822" s="419"/>
      <c r="N822" s="426"/>
      <c r="O822" s="426"/>
      <c r="P822" s="426"/>
      <c r="Q822" s="426"/>
      <c r="R822" s="426"/>
      <c r="S822" s="426"/>
      <c r="T822" s="426"/>
      <c r="U822" s="419"/>
      <c r="V822" s="419"/>
      <c r="W822" s="419"/>
      <c r="X822" s="427"/>
      <c r="Y822" s="427"/>
      <c r="Z822" s="427"/>
      <c r="AA822" s="427"/>
      <c r="AB822" s="427"/>
      <c r="AC822" s="427"/>
      <c r="AD822" s="427"/>
      <c r="AE822" s="427"/>
      <c r="AF822" s="427"/>
      <c r="AG822" s="427"/>
      <c r="AH822" s="427"/>
      <c r="AI822" s="428"/>
      <c r="AJ822" s="428"/>
      <c r="AK822" s="428"/>
      <c r="AL822" s="428"/>
      <c r="AM822" s="428"/>
      <c r="AN822" s="428"/>
      <c r="AO822" s="428"/>
      <c r="AP822" s="428"/>
      <c r="AQ822" s="419"/>
      <c r="AR822" s="419"/>
      <c r="AS822" s="419"/>
      <c r="AT822" s="419"/>
      <c r="AU822" s="419"/>
      <c r="AV822" s="419"/>
      <c r="AW822" s="419"/>
      <c r="AX822" s="419"/>
      <c r="AY822" s="419"/>
      <c r="AZ822" s="419"/>
      <c r="BA822" s="419"/>
      <c r="BB822" s="419"/>
      <c r="BC822" s="419"/>
      <c r="BD822" s="419"/>
      <c r="BE822" s="419"/>
      <c r="BF822" s="419"/>
      <c r="BG822" s="419"/>
      <c r="BH822" s="419"/>
      <c r="BI822" s="419"/>
      <c r="BJ822" s="419"/>
      <c r="BK822" s="419"/>
      <c r="BL822" s="419"/>
      <c r="BM822" s="419"/>
      <c r="BN822" s="419"/>
      <c r="BO822" s="419"/>
      <c r="BP822" s="419"/>
      <c r="BQ822" s="419"/>
      <c r="BR822" s="419"/>
      <c r="BS822" s="419"/>
      <c r="BT822" s="419"/>
      <c r="BU822" s="419"/>
      <c r="BV822" s="419"/>
      <c r="BW822" s="419"/>
      <c r="BX822" s="419"/>
      <c r="BY822" s="419"/>
      <c r="BZ822" s="419"/>
      <c r="CA822" s="419"/>
      <c r="CB822" s="419"/>
      <c r="CC822" s="419"/>
      <c r="CD822" s="419"/>
      <c r="CE822" s="419"/>
      <c r="CF822" s="419"/>
      <c r="CG822" s="419"/>
      <c r="CH822" s="419"/>
      <c r="CI822" s="419"/>
      <c r="CJ822" s="419"/>
      <c r="CK822" s="419"/>
      <c r="CL822" s="419"/>
      <c r="CM822" s="419"/>
      <c r="CN822" s="419"/>
      <c r="CO822" s="419"/>
      <c r="CP822" s="419"/>
      <c r="CQ822" s="419"/>
      <c r="CR822" s="419"/>
      <c r="CS822" s="419"/>
    </row>
    <row r="823" spans="1:97">
      <c r="A823" s="419"/>
      <c r="B823" s="419"/>
      <c r="C823" s="419"/>
      <c r="D823" s="419"/>
      <c r="E823" s="419"/>
      <c r="F823" s="419"/>
      <c r="G823" s="419"/>
      <c r="H823" s="419"/>
      <c r="I823" s="419"/>
      <c r="J823" s="419"/>
      <c r="K823" s="419"/>
      <c r="L823" s="419"/>
      <c r="M823" s="419"/>
      <c r="N823" s="426"/>
      <c r="O823" s="426"/>
      <c r="P823" s="426"/>
      <c r="Q823" s="426"/>
      <c r="R823" s="426"/>
      <c r="S823" s="426"/>
      <c r="T823" s="426"/>
      <c r="U823" s="419"/>
      <c r="V823" s="419"/>
      <c r="W823" s="419"/>
      <c r="X823" s="427"/>
      <c r="Y823" s="427"/>
      <c r="Z823" s="427"/>
      <c r="AA823" s="427"/>
      <c r="AB823" s="427"/>
      <c r="AC823" s="427"/>
      <c r="AD823" s="427"/>
      <c r="AE823" s="427"/>
      <c r="AF823" s="427"/>
      <c r="AG823" s="427"/>
      <c r="AH823" s="427"/>
      <c r="AI823" s="428"/>
      <c r="AJ823" s="428"/>
      <c r="AK823" s="428"/>
      <c r="AL823" s="428"/>
      <c r="AM823" s="428"/>
      <c r="AN823" s="428"/>
      <c r="AO823" s="428"/>
      <c r="AP823" s="428"/>
      <c r="AQ823" s="419"/>
      <c r="AR823" s="419"/>
      <c r="AS823" s="419"/>
      <c r="AT823" s="419"/>
      <c r="AU823" s="419"/>
      <c r="AV823" s="419"/>
      <c r="AW823" s="419"/>
      <c r="AX823" s="419"/>
      <c r="AY823" s="419"/>
      <c r="AZ823" s="419"/>
      <c r="BA823" s="419"/>
      <c r="BB823" s="419"/>
      <c r="BC823" s="419"/>
      <c r="BD823" s="419"/>
      <c r="BE823" s="419"/>
      <c r="BF823" s="419"/>
      <c r="BG823" s="419"/>
      <c r="BH823" s="419"/>
      <c r="BI823" s="419"/>
      <c r="BJ823" s="419"/>
      <c r="BK823" s="419"/>
      <c r="BL823" s="419"/>
      <c r="BM823" s="419"/>
      <c r="BN823" s="419"/>
      <c r="BO823" s="419"/>
      <c r="BP823" s="419"/>
      <c r="BQ823" s="419"/>
      <c r="BR823" s="419"/>
      <c r="BS823" s="419"/>
      <c r="BT823" s="419"/>
      <c r="BU823" s="419"/>
      <c r="BV823" s="419"/>
      <c r="BW823" s="419"/>
      <c r="BX823" s="419"/>
      <c r="BY823" s="419"/>
      <c r="BZ823" s="419"/>
      <c r="CA823" s="419"/>
      <c r="CB823" s="419"/>
      <c r="CC823" s="419"/>
      <c r="CD823" s="419"/>
      <c r="CE823" s="419"/>
      <c r="CF823" s="419"/>
      <c r="CG823" s="419"/>
      <c r="CH823" s="419"/>
      <c r="CI823" s="419"/>
      <c r="CJ823" s="419"/>
      <c r="CK823" s="419"/>
      <c r="CL823" s="419"/>
      <c r="CM823" s="419"/>
      <c r="CN823" s="419"/>
      <c r="CO823" s="419"/>
      <c r="CP823" s="419"/>
      <c r="CQ823" s="419"/>
      <c r="CR823" s="419"/>
      <c r="CS823" s="419"/>
    </row>
    <row r="824" spans="1:97">
      <c r="A824" s="419"/>
      <c r="B824" s="419"/>
      <c r="C824" s="419"/>
      <c r="D824" s="419"/>
      <c r="E824" s="419"/>
      <c r="F824" s="419"/>
      <c r="G824" s="419"/>
      <c r="H824" s="419"/>
      <c r="I824" s="419"/>
      <c r="J824" s="419"/>
      <c r="K824" s="419"/>
      <c r="L824" s="419"/>
      <c r="M824" s="419"/>
      <c r="N824" s="426"/>
      <c r="O824" s="426"/>
      <c r="P824" s="426"/>
      <c r="Q824" s="426"/>
      <c r="R824" s="426"/>
      <c r="S824" s="426"/>
      <c r="T824" s="426"/>
      <c r="U824" s="419"/>
      <c r="V824" s="419"/>
      <c r="W824" s="419"/>
      <c r="X824" s="427"/>
      <c r="Y824" s="427"/>
      <c r="Z824" s="427"/>
      <c r="AA824" s="427"/>
      <c r="AB824" s="427"/>
      <c r="AC824" s="427"/>
      <c r="AD824" s="427"/>
      <c r="AE824" s="427"/>
      <c r="AF824" s="427"/>
      <c r="AG824" s="427"/>
      <c r="AH824" s="427"/>
      <c r="AI824" s="428"/>
      <c r="AJ824" s="428"/>
      <c r="AK824" s="428"/>
      <c r="AL824" s="428"/>
      <c r="AM824" s="428"/>
      <c r="AN824" s="428"/>
      <c r="AO824" s="428"/>
      <c r="AP824" s="428"/>
      <c r="AQ824" s="419"/>
      <c r="AR824" s="419"/>
      <c r="AS824" s="419"/>
      <c r="AT824" s="419"/>
      <c r="AU824" s="419"/>
      <c r="AV824" s="419"/>
      <c r="AW824" s="419"/>
      <c r="AX824" s="419"/>
      <c r="AY824" s="419"/>
      <c r="AZ824" s="419"/>
      <c r="BA824" s="419"/>
      <c r="BB824" s="419"/>
      <c r="BC824" s="419"/>
      <c r="BD824" s="419"/>
      <c r="BE824" s="419"/>
      <c r="BF824" s="419"/>
      <c r="BG824" s="419"/>
      <c r="BH824" s="419"/>
      <c r="BI824" s="419"/>
      <c r="BJ824" s="419"/>
      <c r="BK824" s="419"/>
      <c r="BL824" s="419"/>
      <c r="BM824" s="419"/>
      <c r="BN824" s="419"/>
      <c r="BO824" s="419"/>
      <c r="BP824" s="419"/>
      <c r="BQ824" s="419"/>
      <c r="BR824" s="419"/>
      <c r="BS824" s="419"/>
      <c r="BT824" s="419"/>
      <c r="BU824" s="419"/>
      <c r="BV824" s="419"/>
      <c r="BW824" s="419"/>
      <c r="BX824" s="419"/>
      <c r="BY824" s="419"/>
      <c r="BZ824" s="419"/>
      <c r="CA824" s="419"/>
      <c r="CB824" s="419"/>
      <c r="CC824" s="419"/>
      <c r="CD824" s="419"/>
      <c r="CE824" s="419"/>
      <c r="CF824" s="419"/>
      <c r="CG824" s="419"/>
      <c r="CH824" s="419"/>
      <c r="CI824" s="419"/>
      <c r="CJ824" s="419"/>
      <c r="CK824" s="419"/>
      <c r="CL824" s="419"/>
      <c r="CM824" s="419"/>
      <c r="CN824" s="419"/>
      <c r="CO824" s="419"/>
      <c r="CP824" s="419"/>
      <c r="CQ824" s="419"/>
      <c r="CR824" s="419"/>
      <c r="CS824" s="419"/>
    </row>
    <row r="825" spans="1:97">
      <c r="A825" s="419"/>
      <c r="B825" s="419"/>
      <c r="C825" s="419"/>
      <c r="D825" s="419"/>
      <c r="E825" s="419"/>
      <c r="F825" s="419"/>
      <c r="G825" s="419"/>
      <c r="H825" s="419"/>
      <c r="I825" s="419"/>
      <c r="J825" s="419"/>
      <c r="K825" s="419"/>
      <c r="L825" s="419"/>
      <c r="M825" s="419"/>
      <c r="N825" s="426"/>
      <c r="O825" s="426"/>
      <c r="P825" s="426"/>
      <c r="Q825" s="426"/>
      <c r="R825" s="426"/>
      <c r="S825" s="426"/>
      <c r="T825" s="426"/>
      <c r="U825" s="419"/>
      <c r="V825" s="419"/>
      <c r="W825" s="419"/>
      <c r="X825" s="427"/>
      <c r="Y825" s="427"/>
      <c r="Z825" s="427"/>
      <c r="AA825" s="427"/>
      <c r="AB825" s="427"/>
      <c r="AC825" s="427"/>
      <c r="AD825" s="427"/>
      <c r="AE825" s="427"/>
      <c r="AF825" s="427"/>
      <c r="AG825" s="427"/>
      <c r="AH825" s="427"/>
      <c r="AI825" s="428"/>
      <c r="AJ825" s="428"/>
      <c r="AK825" s="428"/>
      <c r="AL825" s="428"/>
      <c r="AM825" s="428"/>
      <c r="AN825" s="428"/>
      <c r="AO825" s="428"/>
      <c r="AP825" s="428"/>
      <c r="AQ825" s="419"/>
      <c r="AR825" s="419"/>
      <c r="AS825" s="419"/>
      <c r="AT825" s="419"/>
      <c r="AU825" s="419"/>
      <c r="AV825" s="419"/>
      <c r="AW825" s="419"/>
      <c r="AX825" s="419"/>
      <c r="AY825" s="419"/>
      <c r="AZ825" s="419"/>
      <c r="BA825" s="419"/>
      <c r="BB825" s="419"/>
      <c r="BC825" s="419"/>
      <c r="BD825" s="419"/>
      <c r="BE825" s="419"/>
      <c r="BF825" s="419"/>
      <c r="BG825" s="419"/>
      <c r="BH825" s="419"/>
      <c r="BI825" s="419"/>
      <c r="BJ825" s="419"/>
      <c r="BK825" s="419"/>
      <c r="BL825" s="419"/>
      <c r="BM825" s="419"/>
      <c r="BN825" s="419"/>
      <c r="BO825" s="419"/>
      <c r="BP825" s="419"/>
      <c r="BQ825" s="419"/>
      <c r="BR825" s="419"/>
      <c r="BS825" s="419"/>
      <c r="BT825" s="419"/>
      <c r="BU825" s="419"/>
      <c r="BV825" s="419"/>
      <c r="BW825" s="419"/>
      <c r="BX825" s="419"/>
      <c r="BY825" s="419"/>
      <c r="BZ825" s="419"/>
      <c r="CA825" s="419"/>
      <c r="CB825" s="419"/>
      <c r="CC825" s="419"/>
      <c r="CD825" s="419"/>
      <c r="CE825" s="419"/>
      <c r="CF825" s="419"/>
      <c r="CG825" s="419"/>
      <c r="CH825" s="419"/>
      <c r="CI825" s="419"/>
      <c r="CJ825" s="419"/>
      <c r="CK825" s="419"/>
      <c r="CL825" s="419"/>
      <c r="CM825" s="419"/>
      <c r="CN825" s="419"/>
      <c r="CO825" s="419"/>
      <c r="CP825" s="419"/>
      <c r="CQ825" s="419"/>
      <c r="CR825" s="419"/>
      <c r="CS825" s="419"/>
    </row>
    <row r="826" spans="1:97">
      <c r="A826" s="419"/>
      <c r="B826" s="419"/>
      <c r="C826" s="419"/>
      <c r="D826" s="419"/>
      <c r="E826" s="419"/>
      <c r="F826" s="419"/>
      <c r="G826" s="419"/>
      <c r="H826" s="419"/>
      <c r="I826" s="419"/>
      <c r="J826" s="419"/>
      <c r="K826" s="419"/>
      <c r="L826" s="419"/>
      <c r="M826" s="419"/>
      <c r="N826" s="426"/>
      <c r="O826" s="426"/>
      <c r="P826" s="426"/>
      <c r="Q826" s="426"/>
      <c r="R826" s="426"/>
      <c r="S826" s="426"/>
      <c r="T826" s="426"/>
      <c r="U826" s="419"/>
      <c r="V826" s="419"/>
      <c r="W826" s="419"/>
      <c r="X826" s="427"/>
      <c r="Y826" s="427"/>
      <c r="Z826" s="427"/>
      <c r="AA826" s="427"/>
      <c r="AB826" s="427"/>
      <c r="AC826" s="427"/>
      <c r="AD826" s="427"/>
      <c r="AE826" s="427"/>
      <c r="AF826" s="427"/>
      <c r="AG826" s="427"/>
      <c r="AH826" s="427"/>
      <c r="AI826" s="428"/>
      <c r="AJ826" s="428"/>
      <c r="AK826" s="428"/>
      <c r="AL826" s="428"/>
      <c r="AM826" s="428"/>
      <c r="AN826" s="428"/>
      <c r="AO826" s="428"/>
      <c r="AP826" s="428"/>
      <c r="AQ826" s="419"/>
      <c r="AR826" s="419"/>
      <c r="AS826" s="419"/>
      <c r="AT826" s="419"/>
      <c r="AU826" s="419"/>
      <c r="AV826" s="419"/>
      <c r="AW826" s="419"/>
      <c r="AX826" s="419"/>
      <c r="AY826" s="419"/>
      <c r="AZ826" s="419"/>
      <c r="BA826" s="419"/>
      <c r="BB826" s="419"/>
      <c r="BC826" s="419"/>
      <c r="BD826" s="419"/>
      <c r="BE826" s="419"/>
      <c r="BF826" s="419"/>
      <c r="BG826" s="419"/>
      <c r="BH826" s="419"/>
      <c r="BI826" s="419"/>
      <c r="BJ826" s="419"/>
      <c r="BK826" s="419"/>
      <c r="BL826" s="419"/>
      <c r="BM826" s="419"/>
      <c r="BN826" s="419"/>
      <c r="BO826" s="419"/>
      <c r="BP826" s="419"/>
      <c r="BQ826" s="419"/>
      <c r="BR826" s="419"/>
      <c r="BS826" s="419"/>
      <c r="BT826" s="419"/>
      <c r="BU826" s="419"/>
      <c r="BV826" s="419"/>
      <c r="BW826" s="419"/>
      <c r="BX826" s="419"/>
      <c r="BY826" s="419"/>
      <c r="BZ826" s="419"/>
      <c r="CA826" s="419"/>
      <c r="CB826" s="419"/>
      <c r="CC826" s="419"/>
      <c r="CD826" s="419"/>
      <c r="CE826" s="419"/>
      <c r="CF826" s="419"/>
      <c r="CG826" s="419"/>
      <c r="CH826" s="419"/>
      <c r="CI826" s="419"/>
      <c r="CJ826" s="419"/>
      <c r="CK826" s="419"/>
      <c r="CL826" s="419"/>
      <c r="CM826" s="419"/>
      <c r="CN826" s="419"/>
      <c r="CO826" s="419"/>
      <c r="CP826" s="419"/>
      <c r="CQ826" s="419"/>
      <c r="CR826" s="419"/>
      <c r="CS826" s="419"/>
    </row>
    <row r="827" spans="1:97">
      <c r="A827" s="419"/>
      <c r="B827" s="419"/>
      <c r="C827" s="419"/>
      <c r="D827" s="419"/>
      <c r="E827" s="419"/>
      <c r="F827" s="419"/>
      <c r="G827" s="419"/>
      <c r="H827" s="419"/>
      <c r="I827" s="419"/>
      <c r="J827" s="419"/>
      <c r="K827" s="419"/>
      <c r="L827" s="419"/>
      <c r="M827" s="419"/>
      <c r="N827" s="426"/>
      <c r="O827" s="426"/>
      <c r="P827" s="426"/>
      <c r="Q827" s="426"/>
      <c r="R827" s="426"/>
      <c r="S827" s="426"/>
      <c r="T827" s="426"/>
      <c r="U827" s="419"/>
      <c r="V827" s="419"/>
      <c r="W827" s="419"/>
      <c r="X827" s="427"/>
      <c r="Y827" s="427"/>
      <c r="Z827" s="427"/>
      <c r="AA827" s="427"/>
      <c r="AB827" s="427"/>
      <c r="AC827" s="427"/>
      <c r="AD827" s="427"/>
      <c r="AE827" s="427"/>
      <c r="AF827" s="427"/>
      <c r="AG827" s="427"/>
      <c r="AH827" s="427"/>
      <c r="AI827" s="428"/>
      <c r="AJ827" s="428"/>
      <c r="AK827" s="428"/>
      <c r="AL827" s="428"/>
      <c r="AM827" s="428"/>
      <c r="AN827" s="428"/>
      <c r="AO827" s="428"/>
      <c r="AP827" s="428"/>
      <c r="AQ827" s="419"/>
      <c r="AR827" s="419"/>
      <c r="AS827" s="419"/>
      <c r="AT827" s="419"/>
      <c r="AU827" s="419"/>
      <c r="AV827" s="419"/>
      <c r="AW827" s="419"/>
      <c r="AX827" s="419"/>
      <c r="AY827" s="419"/>
      <c r="AZ827" s="419"/>
      <c r="BA827" s="419"/>
      <c r="BB827" s="419"/>
      <c r="BC827" s="419"/>
      <c r="BD827" s="419"/>
      <c r="BE827" s="419"/>
      <c r="BF827" s="419"/>
      <c r="BG827" s="419"/>
      <c r="BH827" s="419"/>
      <c r="BI827" s="419"/>
      <c r="BJ827" s="419"/>
      <c r="BK827" s="419"/>
      <c r="BL827" s="419"/>
      <c r="BM827" s="419"/>
      <c r="BN827" s="419"/>
      <c r="BO827" s="419"/>
      <c r="BP827" s="419"/>
      <c r="BQ827" s="419"/>
      <c r="BR827" s="419"/>
      <c r="BS827" s="419"/>
      <c r="BT827" s="419"/>
      <c r="BU827" s="419"/>
      <c r="BV827" s="419"/>
      <c r="BW827" s="419"/>
      <c r="BX827" s="419"/>
      <c r="BY827" s="419"/>
      <c r="BZ827" s="419"/>
      <c r="CA827" s="419"/>
      <c r="CB827" s="419"/>
      <c r="CC827" s="419"/>
      <c r="CD827" s="419"/>
      <c r="CE827" s="419"/>
      <c r="CF827" s="419"/>
      <c r="CG827" s="419"/>
      <c r="CH827" s="419"/>
      <c r="CI827" s="419"/>
      <c r="CJ827" s="419"/>
      <c r="CK827" s="419"/>
      <c r="CL827" s="419"/>
      <c r="CM827" s="419"/>
      <c r="CN827" s="419"/>
      <c r="CO827" s="419"/>
      <c r="CP827" s="419"/>
      <c r="CQ827" s="419"/>
      <c r="CR827" s="419"/>
      <c r="CS827" s="419"/>
    </row>
    <row r="828" spans="1:97">
      <c r="A828" s="419"/>
      <c r="B828" s="419"/>
      <c r="C828" s="419"/>
      <c r="D828" s="419"/>
      <c r="E828" s="419"/>
      <c r="F828" s="419"/>
      <c r="G828" s="419"/>
      <c r="H828" s="419"/>
      <c r="I828" s="419"/>
      <c r="J828" s="419"/>
      <c r="K828" s="419"/>
      <c r="L828" s="419"/>
      <c r="M828" s="419"/>
      <c r="N828" s="426"/>
      <c r="O828" s="426"/>
      <c r="P828" s="426"/>
      <c r="Q828" s="426"/>
      <c r="R828" s="426"/>
      <c r="S828" s="426"/>
      <c r="T828" s="426"/>
      <c r="U828" s="419"/>
      <c r="V828" s="419"/>
      <c r="W828" s="419"/>
      <c r="X828" s="427"/>
      <c r="Y828" s="427"/>
      <c r="Z828" s="427"/>
      <c r="AA828" s="427"/>
      <c r="AB828" s="427"/>
      <c r="AC828" s="427"/>
      <c r="AD828" s="427"/>
      <c r="AE828" s="427"/>
      <c r="AF828" s="427"/>
      <c r="AG828" s="427"/>
      <c r="AH828" s="427"/>
      <c r="AI828" s="428"/>
      <c r="AJ828" s="428"/>
      <c r="AK828" s="428"/>
      <c r="AL828" s="428"/>
      <c r="AM828" s="428"/>
      <c r="AN828" s="428"/>
      <c r="AO828" s="428"/>
      <c r="AP828" s="428"/>
      <c r="AQ828" s="419"/>
      <c r="AR828" s="419"/>
      <c r="AS828" s="419"/>
      <c r="AT828" s="419"/>
      <c r="AU828" s="419"/>
      <c r="AV828" s="419"/>
      <c r="AW828" s="419"/>
      <c r="AX828" s="419"/>
      <c r="AY828" s="419"/>
      <c r="AZ828" s="419"/>
      <c r="BA828" s="419"/>
      <c r="BB828" s="419"/>
      <c r="BC828" s="419"/>
      <c r="BD828" s="419"/>
      <c r="BE828" s="419"/>
      <c r="BF828" s="419"/>
      <c r="BG828" s="419"/>
      <c r="BH828" s="419"/>
      <c r="BI828" s="419"/>
      <c r="BJ828" s="419"/>
      <c r="BK828" s="419"/>
      <c r="BL828" s="419"/>
      <c r="BM828" s="419"/>
      <c r="BN828" s="419"/>
      <c r="BO828" s="419"/>
      <c r="BP828" s="419"/>
      <c r="BQ828" s="419"/>
      <c r="BR828" s="419"/>
      <c r="BS828" s="419"/>
      <c r="BT828" s="419"/>
      <c r="BU828" s="419"/>
      <c r="BV828" s="419"/>
      <c r="BW828" s="419"/>
      <c r="BX828" s="419"/>
      <c r="BY828" s="419"/>
      <c r="BZ828" s="419"/>
      <c r="CA828" s="419"/>
      <c r="CB828" s="419"/>
      <c r="CC828" s="419"/>
      <c r="CD828" s="419"/>
      <c r="CE828" s="419"/>
      <c r="CF828" s="419"/>
      <c r="CG828" s="419"/>
      <c r="CH828" s="419"/>
      <c r="CI828" s="419"/>
      <c r="CJ828" s="419"/>
      <c r="CK828" s="419"/>
      <c r="CL828" s="419"/>
      <c r="CM828" s="419"/>
      <c r="CN828" s="419"/>
      <c r="CO828" s="419"/>
      <c r="CP828" s="419"/>
      <c r="CQ828" s="419"/>
      <c r="CR828" s="419"/>
      <c r="CS828" s="419"/>
    </row>
    <row r="829" spans="1:97">
      <c r="A829" s="419"/>
      <c r="B829" s="419"/>
      <c r="C829" s="419"/>
      <c r="D829" s="419"/>
      <c r="E829" s="419"/>
      <c r="F829" s="419"/>
      <c r="G829" s="419"/>
      <c r="H829" s="419"/>
      <c r="I829" s="419"/>
      <c r="J829" s="419"/>
      <c r="K829" s="419"/>
      <c r="L829" s="419"/>
      <c r="M829" s="419"/>
      <c r="N829" s="426"/>
      <c r="O829" s="426"/>
      <c r="P829" s="426"/>
      <c r="Q829" s="426"/>
      <c r="R829" s="426"/>
      <c r="S829" s="426"/>
      <c r="T829" s="426"/>
      <c r="U829" s="419"/>
      <c r="V829" s="419"/>
      <c r="W829" s="419"/>
      <c r="X829" s="427"/>
      <c r="Y829" s="427"/>
      <c r="Z829" s="427"/>
      <c r="AA829" s="427"/>
      <c r="AB829" s="427"/>
      <c r="AC829" s="427"/>
      <c r="AD829" s="427"/>
      <c r="AE829" s="427"/>
      <c r="AF829" s="427"/>
      <c r="AG829" s="427"/>
      <c r="AH829" s="427"/>
      <c r="AI829" s="428"/>
      <c r="AJ829" s="428"/>
      <c r="AK829" s="428"/>
      <c r="AL829" s="428"/>
      <c r="AM829" s="428"/>
      <c r="AN829" s="428"/>
      <c r="AO829" s="428"/>
      <c r="AP829" s="428"/>
      <c r="AQ829" s="419"/>
      <c r="AR829" s="419"/>
      <c r="AS829" s="419"/>
      <c r="AT829" s="419"/>
      <c r="AU829" s="419"/>
      <c r="AV829" s="419"/>
      <c r="AW829" s="419"/>
      <c r="AX829" s="419"/>
      <c r="AY829" s="419"/>
      <c r="AZ829" s="419"/>
      <c r="BA829" s="419"/>
      <c r="BB829" s="419"/>
      <c r="BC829" s="419"/>
      <c r="BD829" s="419"/>
      <c r="BE829" s="419"/>
      <c r="BF829" s="419"/>
      <c r="BG829" s="419"/>
      <c r="BH829" s="419"/>
      <c r="BI829" s="419"/>
      <c r="BJ829" s="419"/>
      <c r="BK829" s="419"/>
      <c r="BL829" s="419"/>
      <c r="BM829" s="419"/>
      <c r="BN829" s="419"/>
      <c r="BO829" s="419"/>
      <c r="BP829" s="419"/>
      <c r="BQ829" s="419"/>
      <c r="BR829" s="419"/>
      <c r="BS829" s="419"/>
      <c r="BT829" s="419"/>
      <c r="BU829" s="419"/>
      <c r="BV829" s="419"/>
      <c r="BW829" s="419"/>
      <c r="BX829" s="419"/>
      <c r="BY829" s="419"/>
      <c r="BZ829" s="419"/>
      <c r="CA829" s="419"/>
      <c r="CB829" s="419"/>
      <c r="CC829" s="419"/>
      <c r="CD829" s="419"/>
      <c r="CE829" s="419"/>
      <c r="CF829" s="419"/>
      <c r="CG829" s="419"/>
      <c r="CH829" s="419"/>
      <c r="CI829" s="419"/>
      <c r="CJ829" s="419"/>
      <c r="CK829" s="419"/>
      <c r="CL829" s="419"/>
      <c r="CM829" s="419"/>
      <c r="CN829" s="419"/>
      <c r="CO829" s="419"/>
      <c r="CP829" s="419"/>
      <c r="CQ829" s="419"/>
      <c r="CR829" s="419"/>
      <c r="CS829" s="419"/>
    </row>
    <row r="830" spans="1:97">
      <c r="A830" s="419"/>
      <c r="B830" s="419"/>
      <c r="C830" s="419"/>
      <c r="D830" s="419"/>
      <c r="E830" s="419"/>
      <c r="F830" s="419"/>
      <c r="G830" s="419"/>
      <c r="H830" s="419"/>
      <c r="I830" s="419"/>
      <c r="J830" s="419"/>
      <c r="K830" s="419"/>
      <c r="L830" s="419"/>
      <c r="M830" s="419"/>
      <c r="N830" s="426"/>
      <c r="O830" s="426"/>
      <c r="P830" s="426"/>
      <c r="Q830" s="426"/>
      <c r="R830" s="426"/>
      <c r="S830" s="426"/>
      <c r="T830" s="426"/>
      <c r="U830" s="419"/>
      <c r="V830" s="419"/>
      <c r="W830" s="419"/>
      <c r="X830" s="427"/>
      <c r="Y830" s="427"/>
      <c r="Z830" s="427"/>
      <c r="AA830" s="427"/>
      <c r="AB830" s="427"/>
      <c r="AC830" s="427"/>
      <c r="AD830" s="427"/>
      <c r="AE830" s="427"/>
      <c r="AF830" s="427"/>
      <c r="AG830" s="427"/>
      <c r="AH830" s="427"/>
      <c r="AI830" s="428"/>
      <c r="AJ830" s="428"/>
      <c r="AK830" s="428"/>
      <c r="AL830" s="428"/>
      <c r="AM830" s="428"/>
      <c r="AN830" s="428"/>
      <c r="AO830" s="428"/>
      <c r="AP830" s="428"/>
      <c r="AQ830" s="419"/>
      <c r="AR830" s="419"/>
      <c r="AS830" s="419"/>
      <c r="AT830" s="419"/>
      <c r="AU830" s="419"/>
      <c r="AV830" s="419"/>
      <c r="AW830" s="419"/>
      <c r="AX830" s="419"/>
      <c r="AY830" s="419"/>
      <c r="AZ830" s="419"/>
      <c r="BA830" s="419"/>
      <c r="BB830" s="419"/>
      <c r="BC830" s="419"/>
      <c r="BD830" s="419"/>
      <c r="BE830" s="419"/>
      <c r="BF830" s="419"/>
      <c r="BG830" s="419"/>
      <c r="BH830" s="419"/>
      <c r="BI830" s="419"/>
      <c r="BJ830" s="419"/>
      <c r="BK830" s="419"/>
      <c r="BL830" s="419"/>
      <c r="BM830" s="419"/>
      <c r="BN830" s="419"/>
      <c r="BO830" s="419"/>
      <c r="BP830" s="419"/>
      <c r="BQ830" s="419"/>
      <c r="BR830" s="419"/>
      <c r="BS830" s="419"/>
      <c r="BT830" s="419"/>
      <c r="BU830" s="419"/>
      <c r="BV830" s="419"/>
      <c r="BW830" s="419"/>
      <c r="BX830" s="419"/>
      <c r="BY830" s="419"/>
      <c r="BZ830" s="419"/>
      <c r="CA830" s="419"/>
      <c r="CB830" s="419"/>
      <c r="CC830" s="419"/>
      <c r="CD830" s="419"/>
      <c r="CE830" s="419"/>
      <c r="CF830" s="419"/>
      <c r="CG830" s="419"/>
      <c r="CH830" s="419"/>
      <c r="CI830" s="419"/>
      <c r="CJ830" s="419"/>
      <c r="CK830" s="419"/>
      <c r="CL830" s="419"/>
      <c r="CM830" s="419"/>
      <c r="CN830" s="419"/>
      <c r="CO830" s="419"/>
      <c r="CP830" s="419"/>
      <c r="CQ830" s="419"/>
      <c r="CR830" s="419"/>
      <c r="CS830" s="419"/>
    </row>
    <row r="831" spans="1:97">
      <c r="A831" s="419"/>
      <c r="B831" s="419"/>
      <c r="C831" s="419"/>
      <c r="D831" s="419"/>
      <c r="E831" s="419"/>
      <c r="F831" s="419"/>
      <c r="G831" s="419"/>
      <c r="H831" s="419"/>
      <c r="I831" s="419"/>
      <c r="J831" s="419"/>
      <c r="K831" s="419"/>
      <c r="L831" s="419"/>
      <c r="M831" s="419"/>
      <c r="N831" s="426"/>
      <c r="O831" s="426"/>
      <c r="P831" s="426"/>
      <c r="Q831" s="426"/>
      <c r="R831" s="426"/>
      <c r="S831" s="426"/>
      <c r="T831" s="426"/>
      <c r="U831" s="419"/>
      <c r="V831" s="419"/>
      <c r="W831" s="419"/>
      <c r="X831" s="427"/>
      <c r="Y831" s="427"/>
      <c r="Z831" s="427"/>
      <c r="AA831" s="427"/>
      <c r="AB831" s="427"/>
      <c r="AC831" s="427"/>
      <c r="AD831" s="427"/>
      <c r="AE831" s="427"/>
      <c r="AF831" s="427"/>
      <c r="AG831" s="427"/>
      <c r="AH831" s="427"/>
      <c r="AI831" s="428"/>
      <c r="AJ831" s="428"/>
      <c r="AK831" s="428"/>
      <c r="AL831" s="428"/>
      <c r="AM831" s="428"/>
      <c r="AN831" s="428"/>
      <c r="AO831" s="428"/>
      <c r="AP831" s="428"/>
      <c r="AQ831" s="419"/>
      <c r="AR831" s="419"/>
      <c r="AS831" s="419"/>
      <c r="AT831" s="419"/>
      <c r="AU831" s="419"/>
      <c r="AV831" s="419"/>
      <c r="AW831" s="419"/>
      <c r="AX831" s="419"/>
      <c r="AY831" s="419"/>
      <c r="AZ831" s="419"/>
      <c r="BA831" s="419"/>
      <c r="BB831" s="419"/>
      <c r="BC831" s="419"/>
      <c r="BD831" s="419"/>
      <c r="BE831" s="419"/>
      <c r="BF831" s="419"/>
      <c r="BG831" s="419"/>
      <c r="BH831" s="419"/>
      <c r="BI831" s="419"/>
      <c r="BJ831" s="419"/>
      <c r="BK831" s="419"/>
      <c r="BL831" s="419"/>
      <c r="BM831" s="419"/>
      <c r="BN831" s="419"/>
      <c r="BO831" s="419"/>
      <c r="BP831" s="419"/>
      <c r="BQ831" s="419"/>
      <c r="BR831" s="419"/>
      <c r="BS831" s="419"/>
      <c r="BT831" s="419"/>
      <c r="BU831" s="419"/>
      <c r="BV831" s="419"/>
      <c r="BW831" s="419"/>
      <c r="BX831" s="419"/>
      <c r="BY831" s="419"/>
      <c r="BZ831" s="419"/>
      <c r="CA831" s="419"/>
      <c r="CB831" s="419"/>
      <c r="CC831" s="419"/>
      <c r="CD831" s="419"/>
      <c r="CE831" s="419"/>
      <c r="CF831" s="419"/>
      <c r="CG831" s="419"/>
      <c r="CH831" s="419"/>
      <c r="CI831" s="419"/>
      <c r="CJ831" s="419"/>
      <c r="CK831" s="419"/>
      <c r="CL831" s="419"/>
      <c r="CM831" s="419"/>
      <c r="CN831" s="419"/>
      <c r="CO831" s="419"/>
      <c r="CP831" s="419"/>
      <c r="CQ831" s="419"/>
      <c r="CR831" s="419"/>
      <c r="CS831" s="419"/>
    </row>
    <row r="832" spans="1:97">
      <c r="A832" s="419"/>
      <c r="B832" s="419"/>
      <c r="C832" s="419"/>
      <c r="D832" s="419"/>
      <c r="E832" s="419"/>
      <c r="F832" s="419"/>
      <c r="G832" s="419"/>
      <c r="H832" s="419"/>
      <c r="I832" s="419"/>
      <c r="J832" s="419"/>
      <c r="K832" s="419"/>
      <c r="L832" s="419"/>
      <c r="M832" s="419"/>
      <c r="N832" s="426"/>
      <c r="O832" s="426"/>
      <c r="P832" s="426"/>
      <c r="Q832" s="426"/>
      <c r="R832" s="426"/>
      <c r="S832" s="426"/>
      <c r="T832" s="426"/>
      <c r="U832" s="419"/>
      <c r="V832" s="419"/>
      <c r="W832" s="419"/>
      <c r="X832" s="427"/>
      <c r="Y832" s="427"/>
      <c r="Z832" s="427"/>
      <c r="AA832" s="427"/>
      <c r="AB832" s="427"/>
      <c r="AC832" s="427"/>
      <c r="AD832" s="427"/>
      <c r="AE832" s="427"/>
      <c r="AF832" s="427"/>
      <c r="AG832" s="427"/>
      <c r="AH832" s="427"/>
      <c r="AI832" s="428"/>
      <c r="AJ832" s="428"/>
      <c r="AK832" s="428"/>
      <c r="AL832" s="428"/>
      <c r="AM832" s="428"/>
      <c r="AN832" s="428"/>
      <c r="AO832" s="428"/>
      <c r="AP832" s="428"/>
      <c r="AQ832" s="419"/>
      <c r="AR832" s="419"/>
      <c r="AS832" s="419"/>
      <c r="AT832" s="419"/>
      <c r="AU832" s="419"/>
      <c r="AV832" s="419"/>
      <c r="AW832" s="419"/>
      <c r="AX832" s="419"/>
      <c r="AY832" s="419"/>
      <c r="AZ832" s="419"/>
      <c r="BA832" s="419"/>
      <c r="BB832" s="419"/>
      <c r="BC832" s="419"/>
      <c r="BD832" s="419"/>
      <c r="BE832" s="419"/>
      <c r="BF832" s="419"/>
      <c r="BG832" s="419"/>
      <c r="BH832" s="419"/>
      <c r="BI832" s="419"/>
      <c r="BJ832" s="419"/>
      <c r="BK832" s="419"/>
      <c r="BL832" s="419"/>
      <c r="BM832" s="419"/>
      <c r="BN832" s="419"/>
      <c r="BO832" s="419"/>
      <c r="BP832" s="419"/>
      <c r="BQ832" s="419"/>
      <c r="BR832" s="419"/>
      <c r="BS832" s="419"/>
      <c r="BT832" s="419"/>
      <c r="BU832" s="419"/>
      <c r="BV832" s="419"/>
      <c r="BW832" s="419"/>
      <c r="BX832" s="419"/>
      <c r="BY832" s="419"/>
      <c r="BZ832" s="419"/>
      <c r="CA832" s="419"/>
      <c r="CB832" s="419"/>
      <c r="CC832" s="419"/>
      <c r="CD832" s="419"/>
      <c r="CE832" s="419"/>
      <c r="CF832" s="419"/>
      <c r="CG832" s="419"/>
      <c r="CH832" s="419"/>
      <c r="CI832" s="419"/>
      <c r="CJ832" s="419"/>
      <c r="CK832" s="419"/>
      <c r="CL832" s="419"/>
      <c r="CM832" s="419"/>
      <c r="CN832" s="419"/>
      <c r="CO832" s="419"/>
      <c r="CP832" s="419"/>
      <c r="CQ832" s="419"/>
      <c r="CR832" s="419"/>
      <c r="CS832" s="419"/>
    </row>
    <row r="833" spans="1:97">
      <c r="A833" s="419"/>
      <c r="B833" s="419"/>
      <c r="C833" s="419"/>
      <c r="D833" s="419"/>
      <c r="E833" s="419"/>
      <c r="F833" s="419"/>
      <c r="G833" s="419"/>
      <c r="H833" s="419"/>
      <c r="I833" s="419"/>
      <c r="J833" s="419"/>
      <c r="K833" s="419"/>
      <c r="L833" s="419"/>
      <c r="M833" s="419"/>
      <c r="N833" s="426"/>
      <c r="O833" s="426"/>
      <c r="P833" s="426"/>
      <c r="Q833" s="426"/>
      <c r="R833" s="426"/>
      <c r="S833" s="426"/>
      <c r="T833" s="426"/>
      <c r="U833" s="419"/>
      <c r="V833" s="419"/>
      <c r="W833" s="419"/>
      <c r="X833" s="427"/>
      <c r="Y833" s="427"/>
      <c r="Z833" s="427"/>
      <c r="AA833" s="427"/>
      <c r="AB833" s="427"/>
      <c r="AC833" s="427"/>
      <c r="AD833" s="427"/>
      <c r="AE833" s="427"/>
      <c r="AF833" s="427"/>
      <c r="AG833" s="427"/>
      <c r="AH833" s="427"/>
      <c r="AI833" s="428"/>
      <c r="AJ833" s="428"/>
      <c r="AK833" s="428"/>
      <c r="AL833" s="428"/>
      <c r="AM833" s="428"/>
      <c r="AN833" s="428"/>
      <c r="AO833" s="428"/>
      <c r="AP833" s="428"/>
      <c r="AQ833" s="419"/>
      <c r="AR833" s="419"/>
      <c r="AS833" s="419"/>
      <c r="AT833" s="419"/>
      <c r="AU833" s="419"/>
      <c r="AV833" s="419"/>
      <c r="AW833" s="419"/>
      <c r="AX833" s="419"/>
      <c r="AY833" s="419"/>
      <c r="AZ833" s="419"/>
      <c r="BA833" s="419"/>
      <c r="BB833" s="419"/>
      <c r="BC833" s="419"/>
      <c r="BD833" s="419"/>
      <c r="BE833" s="419"/>
      <c r="BF833" s="419"/>
      <c r="BG833" s="419"/>
      <c r="BH833" s="419"/>
      <c r="BI833" s="419"/>
      <c r="BJ833" s="419"/>
      <c r="BK833" s="419"/>
      <c r="BL833" s="419"/>
      <c r="BM833" s="419"/>
      <c r="BN833" s="419"/>
      <c r="BO833" s="419"/>
      <c r="BP833" s="419"/>
      <c r="BQ833" s="419"/>
      <c r="BR833" s="419"/>
      <c r="BS833" s="419"/>
      <c r="BT833" s="419"/>
      <c r="BU833" s="419"/>
      <c r="BV833" s="419"/>
      <c r="BW833" s="419"/>
      <c r="BX833" s="419"/>
      <c r="BY833" s="419"/>
      <c r="BZ833" s="419"/>
      <c r="CA833" s="419"/>
      <c r="CB833" s="419"/>
      <c r="CC833" s="419"/>
      <c r="CD833" s="419"/>
      <c r="CE833" s="419"/>
      <c r="CF833" s="419"/>
      <c r="CG833" s="419"/>
      <c r="CH833" s="419"/>
      <c r="CI833" s="419"/>
      <c r="CJ833" s="419"/>
      <c r="CK833" s="419"/>
      <c r="CL833" s="419"/>
      <c r="CM833" s="419"/>
      <c r="CN833" s="419"/>
      <c r="CO833" s="419"/>
      <c r="CP833" s="419"/>
      <c r="CQ833" s="419"/>
      <c r="CR833" s="419"/>
      <c r="CS833" s="419"/>
    </row>
    <row r="834" spans="1:97">
      <c r="A834" s="419"/>
      <c r="B834" s="419"/>
      <c r="C834" s="419"/>
      <c r="D834" s="419"/>
      <c r="E834" s="419"/>
      <c r="F834" s="419"/>
      <c r="G834" s="419"/>
      <c r="H834" s="419"/>
      <c r="I834" s="419"/>
      <c r="J834" s="419"/>
      <c r="K834" s="419"/>
      <c r="L834" s="419"/>
      <c r="M834" s="419"/>
      <c r="N834" s="426"/>
      <c r="O834" s="426"/>
      <c r="P834" s="426"/>
      <c r="Q834" s="426"/>
      <c r="R834" s="426"/>
      <c r="S834" s="426"/>
      <c r="T834" s="426"/>
      <c r="U834" s="419"/>
      <c r="V834" s="419"/>
      <c r="W834" s="419"/>
      <c r="X834" s="427"/>
      <c r="Y834" s="427"/>
      <c r="Z834" s="427"/>
      <c r="AA834" s="427"/>
      <c r="AB834" s="427"/>
      <c r="AC834" s="427"/>
      <c r="AD834" s="427"/>
      <c r="AE834" s="427"/>
      <c r="AF834" s="427"/>
      <c r="AG834" s="427"/>
      <c r="AH834" s="427"/>
      <c r="AI834" s="428"/>
      <c r="AJ834" s="428"/>
      <c r="AK834" s="428"/>
      <c r="AL834" s="428"/>
      <c r="AM834" s="428"/>
      <c r="AN834" s="428"/>
      <c r="AO834" s="428"/>
      <c r="AP834" s="428"/>
      <c r="AQ834" s="419"/>
      <c r="AR834" s="419"/>
      <c r="AS834" s="419"/>
      <c r="AT834" s="419"/>
      <c r="AU834" s="419"/>
      <c r="AV834" s="419"/>
      <c r="AW834" s="419"/>
      <c r="AX834" s="419"/>
      <c r="AY834" s="419"/>
      <c r="AZ834" s="419"/>
      <c r="BA834" s="419"/>
      <c r="BB834" s="419"/>
      <c r="BC834" s="419"/>
      <c r="BD834" s="419"/>
      <c r="BE834" s="419"/>
      <c r="BF834" s="419"/>
      <c r="BG834" s="419"/>
      <c r="BH834" s="419"/>
      <c r="BI834" s="419"/>
      <c r="BJ834" s="419"/>
      <c r="BK834" s="419"/>
      <c r="BL834" s="419"/>
      <c r="BM834" s="419"/>
      <c r="BN834" s="419"/>
      <c r="BO834" s="419"/>
      <c r="BP834" s="419"/>
      <c r="BQ834" s="419"/>
      <c r="BR834" s="419"/>
      <c r="BS834" s="419"/>
      <c r="BT834" s="419"/>
      <c r="BU834" s="419"/>
      <c r="BV834" s="419"/>
      <c r="BW834" s="419"/>
      <c r="BX834" s="419"/>
      <c r="BY834" s="419"/>
      <c r="BZ834" s="419"/>
      <c r="CA834" s="419"/>
      <c r="CB834" s="419"/>
      <c r="CC834" s="419"/>
      <c r="CD834" s="419"/>
      <c r="CE834" s="419"/>
      <c r="CF834" s="419"/>
      <c r="CG834" s="419"/>
      <c r="CH834" s="419"/>
      <c r="CI834" s="419"/>
      <c r="CJ834" s="419"/>
      <c r="CK834" s="419"/>
      <c r="CL834" s="419"/>
      <c r="CM834" s="419"/>
      <c r="CN834" s="419"/>
      <c r="CO834" s="419"/>
      <c r="CP834" s="419"/>
      <c r="CQ834" s="419"/>
      <c r="CR834" s="419"/>
      <c r="CS834" s="419"/>
    </row>
    <row r="835" spans="1:97">
      <c r="A835" s="419"/>
      <c r="B835" s="419"/>
      <c r="C835" s="419"/>
      <c r="D835" s="419"/>
      <c r="E835" s="419"/>
      <c r="F835" s="419"/>
      <c r="G835" s="419"/>
      <c r="H835" s="419"/>
      <c r="I835" s="419"/>
      <c r="J835" s="419"/>
      <c r="K835" s="419"/>
      <c r="L835" s="419"/>
      <c r="M835" s="419"/>
      <c r="N835" s="426"/>
      <c r="O835" s="426"/>
      <c r="P835" s="426"/>
      <c r="Q835" s="426"/>
      <c r="R835" s="426"/>
      <c r="S835" s="426"/>
      <c r="T835" s="426"/>
      <c r="U835" s="419"/>
      <c r="V835" s="419"/>
      <c r="W835" s="419"/>
      <c r="X835" s="427"/>
      <c r="Y835" s="427"/>
      <c r="Z835" s="427"/>
      <c r="AA835" s="427"/>
      <c r="AB835" s="427"/>
      <c r="AC835" s="427"/>
      <c r="AD835" s="427"/>
      <c r="AE835" s="427"/>
      <c r="AF835" s="427"/>
      <c r="AG835" s="427"/>
      <c r="AH835" s="427"/>
      <c r="AI835" s="428"/>
      <c r="AJ835" s="428"/>
      <c r="AK835" s="428"/>
      <c r="AL835" s="428"/>
      <c r="AM835" s="428"/>
      <c r="AN835" s="428"/>
      <c r="AO835" s="428"/>
      <c r="AP835" s="428"/>
      <c r="AQ835" s="419"/>
      <c r="AR835" s="419"/>
      <c r="AS835" s="419"/>
      <c r="AT835" s="419"/>
      <c r="AU835" s="419"/>
      <c r="AV835" s="419"/>
      <c r="AW835" s="419"/>
      <c r="AX835" s="419"/>
      <c r="AY835" s="419"/>
      <c r="AZ835" s="419"/>
      <c r="BA835" s="419"/>
      <c r="BB835" s="419"/>
      <c r="BC835" s="419"/>
      <c r="BD835" s="419"/>
      <c r="BE835" s="419"/>
      <c r="BF835" s="419"/>
      <c r="BG835" s="419"/>
      <c r="BH835" s="419"/>
      <c r="BI835" s="419"/>
      <c r="BJ835" s="419"/>
      <c r="BK835" s="419"/>
      <c r="BL835" s="419"/>
      <c r="BM835" s="419"/>
      <c r="BN835" s="419"/>
      <c r="BO835" s="419"/>
      <c r="BP835" s="419"/>
      <c r="BQ835" s="419"/>
      <c r="BR835" s="419"/>
      <c r="BS835" s="419"/>
      <c r="BT835" s="419"/>
      <c r="BU835" s="419"/>
      <c r="BV835" s="419"/>
      <c r="BW835" s="419"/>
      <c r="BX835" s="419"/>
      <c r="BY835" s="419"/>
      <c r="BZ835" s="419"/>
      <c r="CA835" s="419"/>
      <c r="CB835" s="419"/>
      <c r="CC835" s="419"/>
      <c r="CD835" s="419"/>
      <c r="CE835" s="419"/>
      <c r="CF835" s="419"/>
      <c r="CG835" s="419"/>
      <c r="CH835" s="419"/>
      <c r="CI835" s="419"/>
      <c r="CJ835" s="419"/>
      <c r="CK835" s="419"/>
      <c r="CL835" s="419"/>
      <c r="CM835" s="419"/>
      <c r="CN835" s="419"/>
      <c r="CO835" s="419"/>
      <c r="CP835" s="419"/>
      <c r="CQ835" s="419"/>
      <c r="CR835" s="419"/>
      <c r="CS835" s="419"/>
    </row>
    <row r="836" spans="1:97">
      <c r="A836" s="419"/>
      <c r="B836" s="419"/>
      <c r="C836" s="419"/>
      <c r="D836" s="419"/>
      <c r="E836" s="419"/>
      <c r="F836" s="419"/>
      <c r="G836" s="419"/>
      <c r="H836" s="419"/>
      <c r="I836" s="419"/>
      <c r="J836" s="419"/>
      <c r="K836" s="419"/>
      <c r="L836" s="419"/>
      <c r="M836" s="419"/>
      <c r="N836" s="426"/>
      <c r="O836" s="426"/>
      <c r="P836" s="426"/>
      <c r="Q836" s="426"/>
      <c r="R836" s="426"/>
      <c r="S836" s="426"/>
      <c r="T836" s="426"/>
      <c r="U836" s="419"/>
      <c r="V836" s="419"/>
      <c r="W836" s="419"/>
      <c r="X836" s="427"/>
      <c r="Y836" s="427"/>
      <c r="Z836" s="427"/>
      <c r="AA836" s="427"/>
      <c r="AB836" s="427"/>
      <c r="AC836" s="427"/>
      <c r="AD836" s="427"/>
      <c r="AE836" s="427"/>
      <c r="AF836" s="427"/>
      <c r="AG836" s="427"/>
      <c r="AH836" s="427"/>
      <c r="AI836" s="428"/>
      <c r="AJ836" s="428"/>
      <c r="AK836" s="428"/>
      <c r="AL836" s="428"/>
      <c r="AM836" s="428"/>
      <c r="AN836" s="428"/>
      <c r="AO836" s="428"/>
      <c r="AP836" s="428"/>
      <c r="AQ836" s="419"/>
      <c r="AR836" s="419"/>
      <c r="AS836" s="419"/>
      <c r="AT836" s="419"/>
      <c r="AU836" s="419"/>
      <c r="AV836" s="419"/>
      <c r="AW836" s="419"/>
      <c r="AX836" s="419"/>
      <c r="AY836" s="419"/>
      <c r="AZ836" s="419"/>
      <c r="BA836" s="419"/>
      <c r="BB836" s="419"/>
      <c r="BC836" s="419"/>
      <c r="BD836" s="419"/>
      <c r="BE836" s="419"/>
      <c r="BF836" s="419"/>
      <c r="BG836" s="419"/>
      <c r="BH836" s="419"/>
      <c r="BI836" s="419"/>
      <c r="BJ836" s="419"/>
      <c r="BK836" s="419"/>
      <c r="BL836" s="419"/>
      <c r="BM836" s="419"/>
      <c r="BN836" s="419"/>
      <c r="BO836" s="419"/>
      <c r="BP836" s="419"/>
      <c r="BQ836" s="419"/>
      <c r="BR836" s="419"/>
      <c r="BS836" s="419"/>
      <c r="BT836" s="419"/>
      <c r="BU836" s="419"/>
      <c r="BV836" s="419"/>
      <c r="BW836" s="419"/>
      <c r="BX836" s="419"/>
      <c r="BY836" s="419"/>
      <c r="BZ836" s="419"/>
      <c r="CA836" s="419"/>
      <c r="CB836" s="419"/>
      <c r="CC836" s="419"/>
      <c r="CD836" s="419"/>
      <c r="CE836" s="419"/>
      <c r="CF836" s="419"/>
      <c r="CG836" s="419"/>
      <c r="CH836" s="419"/>
      <c r="CI836" s="419"/>
      <c r="CJ836" s="419"/>
      <c r="CK836" s="419"/>
      <c r="CL836" s="419"/>
      <c r="CM836" s="419"/>
      <c r="CN836" s="419"/>
      <c r="CO836" s="419"/>
      <c r="CP836" s="419"/>
      <c r="CQ836" s="419"/>
      <c r="CR836" s="419"/>
      <c r="CS836" s="419"/>
    </row>
    <row r="837" spans="1:97">
      <c r="A837" s="419"/>
      <c r="B837" s="419"/>
      <c r="C837" s="419"/>
      <c r="D837" s="419"/>
      <c r="E837" s="419"/>
      <c r="F837" s="419"/>
      <c r="G837" s="419"/>
      <c r="H837" s="419"/>
      <c r="I837" s="419"/>
      <c r="J837" s="419"/>
      <c r="K837" s="419"/>
      <c r="L837" s="419"/>
      <c r="M837" s="419"/>
      <c r="N837" s="426"/>
      <c r="O837" s="426"/>
      <c r="P837" s="426"/>
      <c r="Q837" s="426"/>
      <c r="R837" s="426"/>
      <c r="S837" s="426"/>
      <c r="T837" s="426"/>
      <c r="U837" s="419"/>
      <c r="V837" s="419"/>
      <c r="W837" s="419"/>
      <c r="X837" s="427"/>
      <c r="Y837" s="427"/>
      <c r="Z837" s="427"/>
      <c r="AA837" s="427"/>
      <c r="AB837" s="427"/>
      <c r="AC837" s="427"/>
      <c r="AD837" s="427"/>
      <c r="AE837" s="427"/>
      <c r="AF837" s="427"/>
      <c r="AG837" s="427"/>
      <c r="AH837" s="427"/>
      <c r="AI837" s="428"/>
      <c r="AJ837" s="428"/>
      <c r="AK837" s="428"/>
      <c r="AL837" s="428"/>
      <c r="AM837" s="428"/>
      <c r="AN837" s="428"/>
      <c r="AO837" s="428"/>
      <c r="AP837" s="428"/>
      <c r="AQ837" s="419"/>
      <c r="AR837" s="419"/>
      <c r="AS837" s="419"/>
      <c r="AT837" s="419"/>
      <c r="AU837" s="419"/>
      <c r="AV837" s="419"/>
      <c r="AW837" s="419"/>
      <c r="AX837" s="419"/>
      <c r="AY837" s="419"/>
      <c r="AZ837" s="419"/>
      <c r="BA837" s="419"/>
      <c r="BB837" s="419"/>
      <c r="BC837" s="419"/>
      <c r="BD837" s="419"/>
      <c r="BE837" s="419"/>
      <c r="BF837" s="419"/>
      <c r="BG837" s="419"/>
      <c r="BH837" s="419"/>
      <c r="BI837" s="419"/>
      <c r="BJ837" s="419"/>
      <c r="BK837" s="419"/>
      <c r="BL837" s="419"/>
      <c r="BM837" s="419"/>
      <c r="BN837" s="419"/>
      <c r="BO837" s="419"/>
      <c r="BP837" s="419"/>
      <c r="BQ837" s="419"/>
      <c r="BR837" s="419"/>
      <c r="BS837" s="419"/>
      <c r="BT837" s="419"/>
      <c r="BU837" s="419"/>
      <c r="BV837" s="419"/>
      <c r="BW837" s="419"/>
      <c r="BX837" s="419"/>
      <c r="BY837" s="419"/>
      <c r="BZ837" s="419"/>
      <c r="CA837" s="419"/>
      <c r="CB837" s="419"/>
      <c r="CC837" s="419"/>
      <c r="CD837" s="419"/>
      <c r="CE837" s="419"/>
      <c r="CF837" s="419"/>
      <c r="CG837" s="419"/>
      <c r="CH837" s="419"/>
      <c r="CI837" s="419"/>
      <c r="CJ837" s="419"/>
      <c r="CK837" s="419"/>
      <c r="CL837" s="419"/>
      <c r="CM837" s="419"/>
      <c r="CN837" s="419"/>
      <c r="CO837" s="419"/>
      <c r="CP837" s="419"/>
      <c r="CQ837" s="419"/>
      <c r="CR837" s="419"/>
      <c r="CS837" s="419"/>
    </row>
    <row r="838" spans="1:97">
      <c r="A838" s="419"/>
      <c r="B838" s="419"/>
      <c r="C838" s="419"/>
      <c r="D838" s="419"/>
      <c r="E838" s="419"/>
      <c r="F838" s="419"/>
      <c r="G838" s="419"/>
      <c r="H838" s="419"/>
      <c r="I838" s="419"/>
      <c r="J838" s="419"/>
      <c r="K838" s="419"/>
      <c r="L838" s="419"/>
      <c r="M838" s="419"/>
      <c r="N838" s="426"/>
      <c r="O838" s="426"/>
      <c r="P838" s="426"/>
      <c r="Q838" s="426"/>
      <c r="R838" s="426"/>
      <c r="S838" s="426"/>
      <c r="T838" s="426"/>
      <c r="U838" s="419"/>
      <c r="V838" s="419"/>
      <c r="W838" s="419"/>
      <c r="X838" s="427"/>
      <c r="Y838" s="427"/>
      <c r="Z838" s="427"/>
      <c r="AA838" s="427"/>
      <c r="AB838" s="427"/>
      <c r="AC838" s="427"/>
      <c r="AD838" s="427"/>
      <c r="AE838" s="427"/>
      <c r="AF838" s="427"/>
      <c r="AG838" s="427"/>
      <c r="AH838" s="427"/>
      <c r="AI838" s="428"/>
      <c r="AJ838" s="428"/>
      <c r="AK838" s="428"/>
      <c r="AL838" s="428"/>
      <c r="AM838" s="428"/>
      <c r="AN838" s="428"/>
      <c r="AO838" s="428"/>
      <c r="AP838" s="428"/>
      <c r="AQ838" s="419"/>
      <c r="AR838" s="419"/>
      <c r="AS838" s="419"/>
      <c r="AT838" s="419"/>
      <c r="AU838" s="419"/>
      <c r="AV838" s="419"/>
      <c r="AW838" s="419"/>
      <c r="AX838" s="419"/>
      <c r="AY838" s="419"/>
      <c r="AZ838" s="419"/>
      <c r="BA838" s="419"/>
      <c r="BB838" s="419"/>
      <c r="BC838" s="419"/>
      <c r="BD838" s="419"/>
      <c r="BE838" s="419"/>
      <c r="BF838" s="419"/>
      <c r="BG838" s="419"/>
      <c r="BH838" s="419"/>
      <c r="BI838" s="419"/>
      <c r="BJ838" s="419"/>
      <c r="BK838" s="419"/>
      <c r="BL838" s="419"/>
      <c r="BM838" s="419"/>
      <c r="BN838" s="419"/>
      <c r="BO838" s="419"/>
      <c r="BP838" s="419"/>
      <c r="BQ838" s="419"/>
      <c r="BR838" s="419"/>
      <c r="BS838" s="419"/>
      <c r="BT838" s="419"/>
      <c r="BU838" s="419"/>
      <c r="BV838" s="419"/>
      <c r="BW838" s="419"/>
      <c r="BX838" s="419"/>
      <c r="BY838" s="419"/>
      <c r="BZ838" s="419"/>
      <c r="CA838" s="419"/>
      <c r="CB838" s="419"/>
      <c r="CC838" s="419"/>
      <c r="CD838" s="419"/>
      <c r="CE838" s="419"/>
      <c r="CF838" s="419"/>
      <c r="CG838" s="419"/>
      <c r="CH838" s="419"/>
      <c r="CI838" s="419"/>
      <c r="CJ838" s="419"/>
      <c r="CK838" s="419"/>
      <c r="CL838" s="419"/>
      <c r="CM838" s="419"/>
      <c r="CN838" s="419"/>
      <c r="CO838" s="419"/>
      <c r="CP838" s="419"/>
      <c r="CQ838" s="419"/>
      <c r="CR838" s="419"/>
      <c r="CS838" s="419"/>
    </row>
    <row r="839" spans="1:97">
      <c r="A839" s="419"/>
      <c r="B839" s="419"/>
      <c r="C839" s="419"/>
      <c r="D839" s="419"/>
      <c r="E839" s="419"/>
      <c r="F839" s="419"/>
      <c r="G839" s="419"/>
      <c r="H839" s="419"/>
      <c r="I839" s="419"/>
      <c r="J839" s="419"/>
      <c r="K839" s="419"/>
      <c r="L839" s="419"/>
      <c r="M839" s="419"/>
      <c r="N839" s="426"/>
      <c r="O839" s="426"/>
      <c r="P839" s="426"/>
      <c r="Q839" s="426"/>
      <c r="R839" s="426"/>
      <c r="S839" s="426"/>
      <c r="T839" s="426"/>
      <c r="U839" s="419"/>
      <c r="V839" s="419"/>
      <c r="W839" s="419"/>
      <c r="X839" s="427"/>
      <c r="Y839" s="427"/>
      <c r="Z839" s="427"/>
      <c r="AA839" s="427"/>
      <c r="AB839" s="427"/>
      <c r="AC839" s="427"/>
      <c r="AD839" s="427"/>
      <c r="AE839" s="427"/>
      <c r="AF839" s="427"/>
      <c r="AG839" s="427"/>
      <c r="AH839" s="427"/>
      <c r="AI839" s="428"/>
      <c r="AJ839" s="428"/>
      <c r="AK839" s="428"/>
      <c r="AL839" s="428"/>
      <c r="AM839" s="428"/>
      <c r="AN839" s="428"/>
      <c r="AO839" s="428"/>
      <c r="AP839" s="428"/>
      <c r="AQ839" s="419"/>
      <c r="AR839" s="419"/>
      <c r="AS839" s="419"/>
      <c r="AT839" s="419"/>
      <c r="AU839" s="419"/>
      <c r="AV839" s="419"/>
      <c r="AW839" s="419"/>
      <c r="AX839" s="419"/>
      <c r="AY839" s="419"/>
      <c r="AZ839" s="419"/>
      <c r="BA839" s="419"/>
      <c r="BB839" s="419"/>
      <c r="BC839" s="419"/>
      <c r="BD839" s="419"/>
      <c r="BE839" s="419"/>
      <c r="BF839" s="419"/>
      <c r="BG839" s="419"/>
      <c r="BH839" s="419"/>
      <c r="BI839" s="419"/>
      <c r="BJ839" s="419"/>
      <c r="BK839" s="419"/>
      <c r="BL839" s="419"/>
      <c r="BM839" s="419"/>
      <c r="BN839" s="419"/>
      <c r="BO839" s="419"/>
      <c r="BP839" s="419"/>
      <c r="BQ839" s="419"/>
      <c r="BR839" s="419"/>
      <c r="BS839" s="419"/>
      <c r="BT839" s="419"/>
      <c r="BU839" s="419"/>
      <c r="BV839" s="419"/>
      <c r="BW839" s="419"/>
      <c r="BX839" s="419"/>
      <c r="BY839" s="419"/>
      <c r="BZ839" s="419"/>
      <c r="CA839" s="419"/>
      <c r="CB839" s="419"/>
      <c r="CC839" s="419"/>
      <c r="CD839" s="419"/>
      <c r="CE839" s="419"/>
      <c r="CF839" s="419"/>
      <c r="CG839" s="419"/>
      <c r="CH839" s="419"/>
      <c r="CI839" s="419"/>
      <c r="CJ839" s="419"/>
      <c r="CK839" s="419"/>
      <c r="CL839" s="419"/>
      <c r="CM839" s="419"/>
      <c r="CN839" s="419"/>
      <c r="CO839" s="419"/>
      <c r="CP839" s="419"/>
      <c r="CQ839" s="419"/>
      <c r="CR839" s="419"/>
      <c r="CS839" s="419"/>
    </row>
    <row r="840" spans="1:97">
      <c r="A840" s="419"/>
      <c r="B840" s="419"/>
      <c r="C840" s="419"/>
      <c r="D840" s="419"/>
      <c r="E840" s="419"/>
      <c r="F840" s="419"/>
      <c r="G840" s="419"/>
      <c r="H840" s="419"/>
      <c r="I840" s="419"/>
      <c r="J840" s="419"/>
      <c r="K840" s="419"/>
      <c r="L840" s="419"/>
      <c r="M840" s="419"/>
      <c r="N840" s="426"/>
      <c r="O840" s="426"/>
      <c r="P840" s="426"/>
      <c r="Q840" s="426"/>
      <c r="R840" s="426"/>
      <c r="S840" s="426"/>
      <c r="T840" s="426"/>
      <c r="U840" s="419"/>
      <c r="V840" s="419"/>
      <c r="W840" s="419"/>
      <c r="X840" s="427"/>
      <c r="Y840" s="427"/>
      <c r="Z840" s="427"/>
      <c r="AA840" s="427"/>
      <c r="AB840" s="427"/>
      <c r="AC840" s="427"/>
      <c r="AD840" s="427"/>
      <c r="AE840" s="427"/>
      <c r="AF840" s="427"/>
      <c r="AG840" s="427"/>
      <c r="AH840" s="427"/>
      <c r="AI840" s="428"/>
      <c r="AJ840" s="428"/>
      <c r="AK840" s="428"/>
      <c r="AL840" s="428"/>
      <c r="AM840" s="428"/>
      <c r="AN840" s="428"/>
      <c r="AO840" s="428"/>
      <c r="AP840" s="428"/>
      <c r="AQ840" s="419"/>
      <c r="AR840" s="419"/>
      <c r="AS840" s="419"/>
      <c r="AT840" s="419"/>
      <c r="AU840" s="419"/>
      <c r="AV840" s="419"/>
      <c r="AW840" s="419"/>
      <c r="AX840" s="419"/>
      <c r="AY840" s="419"/>
      <c r="AZ840" s="419"/>
      <c r="BA840" s="419"/>
      <c r="BB840" s="419"/>
      <c r="BC840" s="419"/>
      <c r="BD840" s="419"/>
      <c r="BE840" s="419"/>
      <c r="BF840" s="419"/>
      <c r="BG840" s="419"/>
      <c r="BH840" s="419"/>
      <c r="BI840" s="419"/>
      <c r="BJ840" s="419"/>
      <c r="BK840" s="419"/>
      <c r="BL840" s="419"/>
      <c r="BM840" s="419"/>
      <c r="BN840" s="419"/>
      <c r="BO840" s="419"/>
      <c r="BP840" s="419"/>
      <c r="BQ840" s="419"/>
      <c r="BR840" s="419"/>
      <c r="BS840" s="419"/>
      <c r="BT840" s="419"/>
      <c r="BU840" s="419"/>
      <c r="BV840" s="419"/>
      <c r="BW840" s="419"/>
      <c r="BX840" s="419"/>
      <c r="BY840" s="419"/>
      <c r="BZ840" s="419"/>
      <c r="CA840" s="419"/>
      <c r="CB840" s="419"/>
      <c r="CC840" s="419"/>
      <c r="CD840" s="419"/>
      <c r="CE840" s="419"/>
      <c r="CF840" s="419"/>
      <c r="CG840" s="419"/>
      <c r="CH840" s="419"/>
      <c r="CI840" s="419"/>
      <c r="CJ840" s="419"/>
      <c r="CK840" s="419"/>
      <c r="CL840" s="419"/>
      <c r="CM840" s="419"/>
      <c r="CN840" s="419"/>
      <c r="CO840" s="419"/>
      <c r="CP840" s="419"/>
      <c r="CQ840" s="419"/>
      <c r="CR840" s="419"/>
      <c r="CS840" s="419"/>
    </row>
    <row r="841" spans="1:97">
      <c r="A841" s="419"/>
      <c r="B841" s="419"/>
      <c r="C841" s="419"/>
      <c r="D841" s="419"/>
      <c r="E841" s="419"/>
      <c r="F841" s="419"/>
      <c r="G841" s="419"/>
      <c r="H841" s="419"/>
      <c r="I841" s="419"/>
      <c r="J841" s="419"/>
      <c r="K841" s="419"/>
      <c r="L841" s="419"/>
      <c r="M841" s="419"/>
      <c r="N841" s="426"/>
      <c r="O841" s="426"/>
      <c r="P841" s="426"/>
      <c r="Q841" s="426"/>
      <c r="R841" s="426"/>
      <c r="S841" s="426"/>
      <c r="T841" s="426"/>
      <c r="U841" s="419"/>
      <c r="V841" s="419"/>
      <c r="W841" s="419"/>
      <c r="X841" s="427"/>
      <c r="Y841" s="427"/>
      <c r="Z841" s="427"/>
      <c r="AA841" s="427"/>
      <c r="AB841" s="427"/>
      <c r="AC841" s="427"/>
      <c r="AD841" s="427"/>
      <c r="AE841" s="427"/>
      <c r="AF841" s="427"/>
      <c r="AG841" s="427"/>
      <c r="AH841" s="427"/>
      <c r="AI841" s="428"/>
      <c r="AJ841" s="428"/>
      <c r="AK841" s="428"/>
      <c r="AL841" s="428"/>
      <c r="AM841" s="428"/>
      <c r="AN841" s="428"/>
      <c r="AO841" s="428"/>
      <c r="AP841" s="428"/>
      <c r="AQ841" s="419"/>
      <c r="AR841" s="419"/>
      <c r="AS841" s="419"/>
      <c r="AT841" s="419"/>
      <c r="AU841" s="419"/>
      <c r="AV841" s="419"/>
      <c r="AW841" s="419"/>
      <c r="AX841" s="419"/>
      <c r="AY841" s="419"/>
      <c r="AZ841" s="419"/>
      <c r="BA841" s="419"/>
      <c r="BB841" s="419"/>
      <c r="BC841" s="419"/>
      <c r="BD841" s="419"/>
      <c r="BE841" s="419"/>
      <c r="BF841" s="419"/>
      <c r="BG841" s="419"/>
      <c r="BH841" s="419"/>
      <c r="BI841" s="419"/>
      <c r="BJ841" s="419"/>
      <c r="BK841" s="419"/>
      <c r="BL841" s="419"/>
      <c r="BM841" s="419"/>
      <c r="BN841" s="419"/>
      <c r="BO841" s="419"/>
      <c r="BP841" s="419"/>
      <c r="BQ841" s="419"/>
      <c r="BR841" s="419"/>
      <c r="BS841" s="419"/>
      <c r="BT841" s="419"/>
      <c r="BU841" s="419"/>
      <c r="BV841" s="419"/>
      <c r="BW841" s="419"/>
      <c r="BX841" s="419"/>
      <c r="BY841" s="419"/>
      <c r="BZ841" s="419"/>
      <c r="CA841" s="419"/>
      <c r="CB841" s="419"/>
      <c r="CC841" s="419"/>
      <c r="CD841" s="419"/>
      <c r="CE841" s="419"/>
      <c r="CF841" s="419"/>
      <c r="CG841" s="419"/>
      <c r="CH841" s="419"/>
      <c r="CI841" s="419"/>
      <c r="CJ841" s="419"/>
      <c r="CK841" s="419"/>
      <c r="CL841" s="419"/>
      <c r="CM841" s="419"/>
      <c r="CN841" s="419"/>
      <c r="CO841" s="419"/>
      <c r="CP841" s="419"/>
      <c r="CQ841" s="419"/>
      <c r="CR841" s="419"/>
      <c r="CS841" s="419"/>
    </row>
    <row r="842" spans="1:97">
      <c r="A842" s="419"/>
      <c r="B842" s="419"/>
      <c r="C842" s="419"/>
      <c r="D842" s="419"/>
      <c r="E842" s="419"/>
      <c r="F842" s="419"/>
      <c r="G842" s="419"/>
      <c r="H842" s="419"/>
      <c r="I842" s="419"/>
      <c r="J842" s="419"/>
      <c r="K842" s="419"/>
      <c r="L842" s="419"/>
      <c r="M842" s="419"/>
      <c r="N842" s="426"/>
      <c r="O842" s="426"/>
      <c r="P842" s="426"/>
      <c r="Q842" s="426"/>
      <c r="R842" s="426"/>
      <c r="S842" s="426"/>
      <c r="T842" s="426"/>
      <c r="U842" s="419"/>
      <c r="V842" s="419"/>
      <c r="W842" s="419"/>
      <c r="X842" s="427"/>
      <c r="Y842" s="427"/>
      <c r="Z842" s="427"/>
      <c r="AA842" s="427"/>
      <c r="AB842" s="427"/>
      <c r="AC842" s="427"/>
      <c r="AD842" s="427"/>
      <c r="AE842" s="427"/>
      <c r="AF842" s="427"/>
      <c r="AG842" s="427"/>
      <c r="AH842" s="427"/>
      <c r="AI842" s="428"/>
      <c r="AJ842" s="428"/>
      <c r="AK842" s="428"/>
      <c r="AL842" s="428"/>
      <c r="AM842" s="428"/>
      <c r="AN842" s="428"/>
      <c r="AO842" s="428"/>
      <c r="AP842" s="428"/>
      <c r="AQ842" s="419"/>
      <c r="AR842" s="419"/>
      <c r="AS842" s="419"/>
      <c r="AT842" s="419"/>
      <c r="AU842" s="419"/>
      <c r="AV842" s="419"/>
      <c r="AW842" s="419"/>
      <c r="AX842" s="419"/>
      <c r="AY842" s="419"/>
      <c r="AZ842" s="419"/>
      <c r="BA842" s="419"/>
      <c r="BB842" s="419"/>
      <c r="BC842" s="419"/>
      <c r="BD842" s="419"/>
      <c r="BE842" s="419"/>
      <c r="BF842" s="419"/>
      <c r="BG842" s="419"/>
      <c r="BH842" s="419"/>
      <c r="BI842" s="419"/>
      <c r="BJ842" s="419"/>
      <c r="BK842" s="419"/>
      <c r="BL842" s="419"/>
      <c r="BM842" s="419"/>
      <c r="BN842" s="419"/>
      <c r="BO842" s="419"/>
      <c r="BP842" s="419"/>
      <c r="BQ842" s="419"/>
      <c r="BR842" s="419"/>
      <c r="BS842" s="419"/>
      <c r="BT842" s="419"/>
      <c r="BU842" s="419"/>
      <c r="BV842" s="419"/>
      <c r="BW842" s="419"/>
      <c r="BX842" s="419"/>
      <c r="BY842" s="419"/>
      <c r="BZ842" s="419"/>
      <c r="CA842" s="419"/>
      <c r="CB842" s="419"/>
      <c r="CC842" s="419"/>
      <c r="CD842" s="419"/>
      <c r="CE842" s="419"/>
      <c r="CF842" s="419"/>
      <c r="CG842" s="419"/>
      <c r="CH842" s="419"/>
      <c r="CI842" s="419"/>
      <c r="CJ842" s="419"/>
      <c r="CK842" s="419"/>
      <c r="CL842" s="419"/>
      <c r="CM842" s="419"/>
      <c r="CN842" s="419"/>
      <c r="CO842" s="419"/>
      <c r="CP842" s="419"/>
      <c r="CQ842" s="419"/>
      <c r="CR842" s="419"/>
      <c r="CS842" s="419"/>
    </row>
    <row r="843" spans="1:97">
      <c r="A843" s="419"/>
      <c r="B843" s="419"/>
      <c r="C843" s="419"/>
      <c r="D843" s="419"/>
      <c r="E843" s="419"/>
      <c r="F843" s="419"/>
      <c r="G843" s="419"/>
      <c r="H843" s="419"/>
      <c r="I843" s="419"/>
      <c r="J843" s="419"/>
      <c r="K843" s="419"/>
      <c r="L843" s="419"/>
      <c r="M843" s="419"/>
      <c r="N843" s="426"/>
      <c r="O843" s="426"/>
      <c r="P843" s="426"/>
      <c r="Q843" s="426"/>
      <c r="R843" s="426"/>
      <c r="S843" s="426"/>
      <c r="T843" s="426"/>
      <c r="U843" s="419"/>
      <c r="V843" s="419"/>
      <c r="W843" s="419"/>
      <c r="X843" s="427"/>
      <c r="Y843" s="427"/>
      <c r="Z843" s="427"/>
      <c r="AA843" s="427"/>
      <c r="AB843" s="427"/>
      <c r="AC843" s="427"/>
      <c r="AD843" s="427"/>
      <c r="AE843" s="427"/>
      <c r="AF843" s="427"/>
      <c r="AG843" s="427"/>
      <c r="AH843" s="427"/>
      <c r="AI843" s="428"/>
      <c r="AJ843" s="428"/>
      <c r="AK843" s="428"/>
      <c r="AL843" s="428"/>
      <c r="AM843" s="428"/>
      <c r="AN843" s="428"/>
      <c r="AO843" s="428"/>
      <c r="AP843" s="428"/>
      <c r="AQ843" s="419"/>
      <c r="AR843" s="419"/>
      <c r="AS843" s="419"/>
      <c r="AT843" s="419"/>
      <c r="AU843" s="419"/>
      <c r="AV843" s="419"/>
      <c r="AW843" s="419"/>
      <c r="AX843" s="419"/>
      <c r="AY843" s="419"/>
      <c r="AZ843" s="419"/>
      <c r="BA843" s="419"/>
      <c r="BB843" s="419"/>
      <c r="BC843" s="419"/>
      <c r="BD843" s="419"/>
      <c r="BE843" s="419"/>
      <c r="BF843" s="419"/>
      <c r="BG843" s="419"/>
      <c r="BH843" s="419"/>
      <c r="BI843" s="419"/>
      <c r="BJ843" s="419"/>
      <c r="BK843" s="419"/>
      <c r="BL843" s="419"/>
      <c r="BM843" s="419"/>
      <c r="BN843" s="419"/>
      <c r="BO843" s="419"/>
      <c r="BP843" s="419"/>
      <c r="BQ843" s="419"/>
      <c r="BR843" s="419"/>
      <c r="BS843" s="419"/>
      <c r="BT843" s="419"/>
      <c r="BU843" s="419"/>
      <c r="BV843" s="419"/>
      <c r="BW843" s="419"/>
      <c r="BX843" s="419"/>
      <c r="BY843" s="419"/>
      <c r="BZ843" s="419"/>
      <c r="CA843" s="419"/>
      <c r="CB843" s="419"/>
      <c r="CC843" s="419"/>
      <c r="CD843" s="419"/>
      <c r="CE843" s="419"/>
      <c r="CF843" s="419"/>
      <c r="CG843" s="419"/>
      <c r="CH843" s="419"/>
      <c r="CI843" s="419"/>
      <c r="CJ843" s="419"/>
      <c r="CK843" s="419"/>
      <c r="CL843" s="419"/>
      <c r="CM843" s="419"/>
      <c r="CN843" s="419"/>
      <c r="CO843" s="419"/>
      <c r="CP843" s="419"/>
      <c r="CQ843" s="419"/>
      <c r="CR843" s="419"/>
      <c r="CS843" s="419"/>
    </row>
    <row r="844" spans="1:97">
      <c r="A844" s="419"/>
      <c r="B844" s="419"/>
      <c r="C844" s="419"/>
      <c r="D844" s="419"/>
      <c r="E844" s="419"/>
      <c r="F844" s="419"/>
      <c r="G844" s="419"/>
      <c r="H844" s="419"/>
      <c r="I844" s="419"/>
      <c r="J844" s="419"/>
      <c r="K844" s="419"/>
      <c r="L844" s="419"/>
      <c r="M844" s="419"/>
      <c r="N844" s="426"/>
      <c r="O844" s="426"/>
      <c r="P844" s="426"/>
      <c r="Q844" s="426"/>
      <c r="R844" s="426"/>
      <c r="S844" s="426"/>
      <c r="T844" s="426"/>
      <c r="U844" s="419"/>
      <c r="V844" s="419"/>
      <c r="W844" s="419"/>
      <c r="X844" s="427"/>
      <c r="Y844" s="427"/>
      <c r="Z844" s="427"/>
      <c r="AA844" s="427"/>
      <c r="AB844" s="427"/>
      <c r="AC844" s="427"/>
      <c r="AD844" s="427"/>
      <c r="AE844" s="427"/>
      <c r="AF844" s="427"/>
      <c r="AG844" s="427"/>
      <c r="AH844" s="427"/>
      <c r="AI844" s="428"/>
      <c r="AJ844" s="428"/>
      <c r="AK844" s="428"/>
      <c r="AL844" s="428"/>
      <c r="AM844" s="428"/>
      <c r="AN844" s="428"/>
      <c r="AO844" s="428"/>
      <c r="AP844" s="428"/>
      <c r="AQ844" s="419"/>
      <c r="AR844" s="419"/>
      <c r="AS844" s="419"/>
      <c r="AT844" s="419"/>
      <c r="AU844" s="419"/>
      <c r="AV844" s="419"/>
      <c r="AW844" s="419"/>
      <c r="AX844" s="419"/>
      <c r="AY844" s="419"/>
      <c r="AZ844" s="419"/>
      <c r="BA844" s="419"/>
      <c r="BB844" s="419"/>
      <c r="BC844" s="419"/>
      <c r="BD844" s="419"/>
      <c r="BE844" s="419"/>
      <c r="BF844" s="419"/>
      <c r="BG844" s="419"/>
      <c r="BH844" s="419"/>
      <c r="BI844" s="419"/>
      <c r="BJ844" s="419"/>
      <c r="BK844" s="419"/>
      <c r="BL844" s="419"/>
      <c r="BM844" s="419"/>
      <c r="BN844" s="419"/>
      <c r="BO844" s="419"/>
      <c r="BP844" s="419"/>
      <c r="BQ844" s="419"/>
      <c r="BR844" s="419"/>
      <c r="BS844" s="419"/>
      <c r="BT844" s="419"/>
      <c r="BU844" s="419"/>
      <c r="BV844" s="419"/>
      <c r="BW844" s="419"/>
      <c r="BX844" s="419"/>
      <c r="BY844" s="419"/>
      <c r="BZ844" s="419"/>
      <c r="CA844" s="419"/>
      <c r="CB844" s="419"/>
      <c r="CC844" s="419"/>
      <c r="CD844" s="419"/>
      <c r="CE844" s="419"/>
      <c r="CF844" s="419"/>
      <c r="CG844" s="419"/>
      <c r="CH844" s="419"/>
      <c r="CI844" s="419"/>
      <c r="CJ844" s="419"/>
      <c r="CK844" s="419"/>
      <c r="CL844" s="419"/>
      <c r="CM844" s="419"/>
      <c r="CN844" s="419"/>
      <c r="CO844" s="419"/>
      <c r="CP844" s="419"/>
      <c r="CQ844" s="419"/>
      <c r="CR844" s="419"/>
      <c r="CS844" s="419"/>
    </row>
    <row r="845" spans="1:97">
      <c r="A845" s="419"/>
      <c r="B845" s="419"/>
      <c r="C845" s="419"/>
      <c r="D845" s="419"/>
      <c r="E845" s="419"/>
      <c r="F845" s="419"/>
      <c r="G845" s="419"/>
      <c r="H845" s="419"/>
      <c r="I845" s="419"/>
      <c r="J845" s="419"/>
      <c r="K845" s="419"/>
      <c r="L845" s="419"/>
      <c r="M845" s="419"/>
      <c r="N845" s="426"/>
      <c r="O845" s="426"/>
      <c r="P845" s="426"/>
      <c r="Q845" s="426"/>
      <c r="R845" s="426"/>
      <c r="S845" s="426"/>
      <c r="T845" s="426"/>
      <c r="U845" s="419"/>
      <c r="V845" s="419"/>
      <c r="W845" s="419"/>
      <c r="X845" s="427"/>
      <c r="Y845" s="427"/>
      <c r="Z845" s="427"/>
      <c r="AA845" s="427"/>
      <c r="AB845" s="427"/>
      <c r="AC845" s="427"/>
      <c r="AD845" s="427"/>
      <c r="AE845" s="427"/>
      <c r="AF845" s="427"/>
      <c r="AG845" s="427"/>
      <c r="AH845" s="427"/>
      <c r="AI845" s="428"/>
      <c r="AJ845" s="428"/>
      <c r="AK845" s="428"/>
      <c r="AL845" s="428"/>
      <c r="AM845" s="428"/>
      <c r="AN845" s="428"/>
      <c r="AO845" s="428"/>
      <c r="AP845" s="428"/>
      <c r="AQ845" s="419"/>
      <c r="AR845" s="419"/>
      <c r="AS845" s="419"/>
      <c r="AT845" s="419"/>
      <c r="AU845" s="419"/>
      <c r="AV845" s="419"/>
      <c r="AW845" s="419"/>
      <c r="AX845" s="419"/>
      <c r="AY845" s="419"/>
      <c r="AZ845" s="419"/>
      <c r="BA845" s="419"/>
      <c r="BB845" s="419"/>
      <c r="BC845" s="419"/>
      <c r="BD845" s="419"/>
      <c r="BE845" s="419"/>
      <c r="BF845" s="419"/>
      <c r="BG845" s="419"/>
      <c r="BH845" s="419"/>
      <c r="BI845" s="419"/>
      <c r="BJ845" s="419"/>
      <c r="BK845" s="419"/>
      <c r="BL845" s="419"/>
      <c r="BM845" s="419"/>
      <c r="BN845" s="419"/>
      <c r="BO845" s="419"/>
      <c r="BP845" s="419"/>
      <c r="BQ845" s="419"/>
      <c r="BR845" s="419"/>
      <c r="BS845" s="419"/>
      <c r="BT845" s="419"/>
      <c r="BU845" s="419"/>
      <c r="BV845" s="419"/>
      <c r="BW845" s="419"/>
      <c r="BX845" s="419"/>
      <c r="BY845" s="419"/>
      <c r="BZ845" s="419"/>
      <c r="CA845" s="419"/>
      <c r="CB845" s="419"/>
      <c r="CC845" s="419"/>
      <c r="CD845" s="419"/>
      <c r="CE845" s="419"/>
      <c r="CF845" s="419"/>
      <c r="CG845" s="419"/>
      <c r="CH845" s="419"/>
      <c r="CI845" s="419"/>
      <c r="CJ845" s="419"/>
      <c r="CK845" s="419"/>
      <c r="CL845" s="419"/>
      <c r="CM845" s="419"/>
      <c r="CN845" s="419"/>
      <c r="CO845" s="419"/>
      <c r="CP845" s="419"/>
      <c r="CQ845" s="419"/>
      <c r="CR845" s="419"/>
      <c r="CS845" s="419"/>
    </row>
    <row r="846" spans="1:97">
      <c r="A846" s="419"/>
      <c r="B846" s="419"/>
      <c r="C846" s="419"/>
      <c r="D846" s="419"/>
      <c r="E846" s="419"/>
      <c r="F846" s="419"/>
      <c r="G846" s="419"/>
      <c r="H846" s="419"/>
      <c r="I846" s="419"/>
      <c r="J846" s="419"/>
      <c r="K846" s="419"/>
      <c r="L846" s="419"/>
      <c r="M846" s="419"/>
      <c r="N846" s="426"/>
      <c r="O846" s="426"/>
      <c r="P846" s="426"/>
      <c r="Q846" s="426"/>
      <c r="R846" s="426"/>
      <c r="S846" s="426"/>
      <c r="T846" s="426"/>
      <c r="U846" s="419"/>
      <c r="V846" s="419"/>
      <c r="W846" s="419"/>
      <c r="X846" s="427"/>
      <c r="Y846" s="427"/>
      <c r="Z846" s="427"/>
      <c r="AA846" s="427"/>
      <c r="AB846" s="427"/>
      <c r="AC846" s="427"/>
      <c r="AD846" s="427"/>
      <c r="AE846" s="427"/>
      <c r="AF846" s="427"/>
      <c r="AG846" s="427"/>
      <c r="AH846" s="427"/>
      <c r="AI846" s="428"/>
      <c r="AJ846" s="428"/>
      <c r="AK846" s="428"/>
      <c r="AL846" s="428"/>
      <c r="AM846" s="428"/>
      <c r="AN846" s="428"/>
      <c r="AO846" s="428"/>
      <c r="AP846" s="428"/>
      <c r="AQ846" s="419"/>
      <c r="AR846" s="419"/>
      <c r="AS846" s="419"/>
      <c r="AT846" s="419"/>
      <c r="AU846" s="419"/>
      <c r="AV846" s="419"/>
      <c r="AW846" s="419"/>
      <c r="AX846" s="419"/>
      <c r="AY846" s="419"/>
      <c r="AZ846" s="419"/>
      <c r="BA846" s="419"/>
      <c r="BB846" s="419"/>
      <c r="BC846" s="419"/>
      <c r="BD846" s="419"/>
      <c r="BE846" s="419"/>
      <c r="BF846" s="419"/>
      <c r="BG846" s="419"/>
      <c r="BH846" s="419"/>
      <c r="BI846" s="419"/>
      <c r="BJ846" s="419"/>
      <c r="BK846" s="419"/>
      <c r="BL846" s="419"/>
      <c r="BM846" s="419"/>
      <c r="BN846" s="419"/>
      <c r="BO846" s="419"/>
      <c r="BP846" s="419"/>
      <c r="BQ846" s="419"/>
      <c r="BR846" s="419"/>
      <c r="BS846" s="419"/>
      <c r="BT846" s="419"/>
      <c r="BU846" s="419"/>
      <c r="BV846" s="419"/>
      <c r="BW846" s="419"/>
      <c r="BX846" s="419"/>
      <c r="BY846" s="419"/>
      <c r="BZ846" s="419"/>
      <c r="CA846" s="419"/>
      <c r="CB846" s="419"/>
      <c r="CC846" s="419"/>
      <c r="CD846" s="419"/>
      <c r="CE846" s="419"/>
      <c r="CF846" s="419"/>
      <c r="CG846" s="419"/>
      <c r="CH846" s="419"/>
      <c r="CI846" s="419"/>
      <c r="CJ846" s="419"/>
      <c r="CK846" s="419"/>
      <c r="CL846" s="419"/>
      <c r="CM846" s="419"/>
      <c r="CN846" s="419"/>
      <c r="CO846" s="419"/>
      <c r="CP846" s="419"/>
      <c r="CQ846" s="419"/>
      <c r="CR846" s="419"/>
      <c r="CS846" s="419"/>
    </row>
    <row r="847" spans="1:97">
      <c r="A847" s="419"/>
      <c r="B847" s="419"/>
      <c r="C847" s="419"/>
      <c r="D847" s="419"/>
      <c r="E847" s="419"/>
      <c r="F847" s="419"/>
      <c r="G847" s="419"/>
      <c r="H847" s="419"/>
      <c r="I847" s="419"/>
      <c r="J847" s="419"/>
      <c r="K847" s="419"/>
      <c r="L847" s="419"/>
      <c r="M847" s="419"/>
      <c r="N847" s="426"/>
      <c r="O847" s="426"/>
      <c r="P847" s="426"/>
      <c r="Q847" s="426"/>
      <c r="R847" s="426"/>
      <c r="S847" s="426"/>
      <c r="T847" s="426"/>
      <c r="U847" s="419"/>
      <c r="V847" s="419"/>
      <c r="W847" s="419"/>
      <c r="X847" s="427"/>
      <c r="Y847" s="427"/>
      <c r="Z847" s="427"/>
      <c r="AA847" s="427"/>
      <c r="AB847" s="427"/>
      <c r="AC847" s="427"/>
      <c r="AD847" s="427"/>
      <c r="AE847" s="427"/>
      <c r="AF847" s="427"/>
      <c r="AG847" s="427"/>
      <c r="AH847" s="427"/>
      <c r="AI847" s="428"/>
      <c r="AJ847" s="428"/>
      <c r="AK847" s="428"/>
      <c r="AL847" s="428"/>
      <c r="AM847" s="428"/>
      <c r="AN847" s="428"/>
      <c r="AO847" s="428"/>
      <c r="AP847" s="428"/>
      <c r="AQ847" s="419"/>
      <c r="AR847" s="419"/>
      <c r="AS847" s="419"/>
      <c r="AT847" s="419"/>
      <c r="AU847" s="419"/>
      <c r="AV847" s="419"/>
      <c r="AW847" s="419"/>
      <c r="AX847" s="419"/>
      <c r="AY847" s="419"/>
      <c r="AZ847" s="419"/>
      <c r="BA847" s="419"/>
      <c r="BB847" s="419"/>
      <c r="BC847" s="419"/>
      <c r="BD847" s="419"/>
      <c r="BE847" s="419"/>
      <c r="BF847" s="419"/>
      <c r="BG847" s="419"/>
      <c r="BH847" s="419"/>
      <c r="BI847" s="419"/>
      <c r="BJ847" s="419"/>
      <c r="BK847" s="419"/>
      <c r="BL847" s="419"/>
      <c r="BM847" s="419"/>
      <c r="BN847" s="419"/>
      <c r="BO847" s="419"/>
      <c r="BP847" s="419"/>
      <c r="BQ847" s="419"/>
      <c r="BR847" s="419"/>
      <c r="BS847" s="419"/>
      <c r="BT847" s="419"/>
      <c r="BU847" s="419"/>
      <c r="BV847" s="419"/>
      <c r="BW847" s="419"/>
      <c r="BX847" s="419"/>
      <c r="BY847" s="419"/>
      <c r="BZ847" s="419"/>
      <c r="CA847" s="419"/>
      <c r="CB847" s="419"/>
      <c r="CC847" s="419"/>
      <c r="CD847" s="419"/>
      <c r="CE847" s="419"/>
      <c r="CF847" s="419"/>
      <c r="CG847" s="419"/>
      <c r="CH847" s="419"/>
      <c r="CI847" s="419"/>
      <c r="CJ847" s="419"/>
      <c r="CK847" s="419"/>
      <c r="CL847" s="419"/>
      <c r="CM847" s="419"/>
      <c r="CN847" s="419"/>
      <c r="CO847" s="419"/>
      <c r="CP847" s="419"/>
      <c r="CQ847" s="419"/>
      <c r="CR847" s="419"/>
      <c r="CS847" s="419"/>
    </row>
    <row r="848" spans="1:97">
      <c r="A848" s="419"/>
      <c r="B848" s="419"/>
      <c r="C848" s="419"/>
      <c r="D848" s="419"/>
      <c r="E848" s="419"/>
      <c r="F848" s="419"/>
      <c r="G848" s="419"/>
      <c r="H848" s="419"/>
      <c r="I848" s="419"/>
      <c r="J848" s="419"/>
      <c r="K848" s="419"/>
      <c r="L848" s="419"/>
      <c r="M848" s="419"/>
      <c r="N848" s="426"/>
      <c r="O848" s="426"/>
      <c r="P848" s="426"/>
      <c r="Q848" s="426"/>
      <c r="R848" s="426"/>
      <c r="S848" s="426"/>
      <c r="T848" s="426"/>
      <c r="U848" s="419"/>
      <c r="V848" s="419"/>
      <c r="W848" s="419"/>
      <c r="X848" s="427"/>
      <c r="Y848" s="427"/>
      <c r="Z848" s="427"/>
      <c r="AA848" s="427"/>
      <c r="AB848" s="427"/>
      <c r="AC848" s="427"/>
      <c r="AD848" s="427"/>
      <c r="AE848" s="427"/>
      <c r="AF848" s="427"/>
      <c r="AG848" s="427"/>
      <c r="AH848" s="427"/>
      <c r="AI848" s="428"/>
      <c r="AJ848" s="428"/>
      <c r="AK848" s="428"/>
      <c r="AL848" s="428"/>
      <c r="AM848" s="428"/>
      <c r="AN848" s="428"/>
      <c r="AO848" s="428"/>
      <c r="AP848" s="428"/>
      <c r="AQ848" s="419"/>
      <c r="AR848" s="419"/>
      <c r="AS848" s="419"/>
      <c r="AT848" s="419"/>
      <c r="AU848" s="419"/>
      <c r="AV848" s="419"/>
      <c r="AW848" s="419"/>
      <c r="AX848" s="419"/>
      <c r="AY848" s="419"/>
      <c r="AZ848" s="419"/>
      <c r="BA848" s="419"/>
      <c r="BB848" s="419"/>
      <c r="BC848" s="419"/>
      <c r="BD848" s="419"/>
      <c r="BE848" s="419"/>
      <c r="BF848" s="419"/>
      <c r="BG848" s="419"/>
      <c r="BH848" s="419"/>
      <c r="BI848" s="419"/>
      <c r="BJ848" s="419"/>
      <c r="BK848" s="419"/>
      <c r="BL848" s="419"/>
      <c r="BM848" s="419"/>
      <c r="BN848" s="419"/>
      <c r="BO848" s="419"/>
      <c r="BP848" s="419"/>
      <c r="BQ848" s="419"/>
      <c r="BR848" s="419"/>
      <c r="BS848" s="419"/>
      <c r="BT848" s="419"/>
      <c r="BU848" s="419"/>
      <c r="BV848" s="419"/>
      <c r="BW848" s="419"/>
      <c r="BX848" s="419"/>
      <c r="BY848" s="419"/>
      <c r="BZ848" s="419"/>
      <c r="CA848" s="419"/>
      <c r="CB848" s="419"/>
      <c r="CC848" s="419"/>
      <c r="CD848" s="419"/>
      <c r="CE848" s="419"/>
      <c r="CF848" s="419"/>
      <c r="CG848" s="419"/>
      <c r="CH848" s="419"/>
      <c r="CI848" s="419"/>
      <c r="CJ848" s="419"/>
      <c r="CK848" s="419"/>
      <c r="CL848" s="419"/>
      <c r="CM848" s="419"/>
      <c r="CN848" s="419"/>
      <c r="CO848" s="419"/>
      <c r="CP848" s="419"/>
      <c r="CQ848" s="419"/>
      <c r="CR848" s="419"/>
      <c r="CS848" s="419"/>
    </row>
    <row r="849" spans="1:97">
      <c r="A849" s="419"/>
      <c r="B849" s="419"/>
      <c r="C849" s="419"/>
      <c r="D849" s="419"/>
      <c r="E849" s="419"/>
      <c r="F849" s="419"/>
      <c r="G849" s="419"/>
      <c r="H849" s="419"/>
      <c r="I849" s="419"/>
      <c r="J849" s="419"/>
      <c r="K849" s="419"/>
      <c r="L849" s="419"/>
      <c r="M849" s="419"/>
      <c r="N849" s="426"/>
      <c r="O849" s="426"/>
      <c r="P849" s="426"/>
      <c r="Q849" s="426"/>
      <c r="R849" s="426"/>
      <c r="S849" s="426"/>
      <c r="T849" s="426"/>
      <c r="U849" s="419"/>
      <c r="V849" s="419"/>
      <c r="W849" s="419"/>
      <c r="X849" s="427"/>
      <c r="Y849" s="427"/>
      <c r="Z849" s="427"/>
      <c r="AA849" s="427"/>
      <c r="AB849" s="427"/>
      <c r="AC849" s="427"/>
      <c r="AD849" s="427"/>
      <c r="AE849" s="427"/>
      <c r="AF849" s="427"/>
      <c r="AG849" s="427"/>
      <c r="AH849" s="427"/>
      <c r="AI849" s="428"/>
      <c r="AJ849" s="428"/>
      <c r="AK849" s="428"/>
      <c r="AL849" s="428"/>
      <c r="AM849" s="428"/>
      <c r="AN849" s="428"/>
      <c r="AO849" s="428"/>
      <c r="AP849" s="428"/>
      <c r="AQ849" s="419"/>
      <c r="AR849" s="419"/>
      <c r="AS849" s="419"/>
      <c r="AT849" s="419"/>
      <c r="AU849" s="419"/>
      <c r="AV849" s="419"/>
      <c r="AW849" s="419"/>
      <c r="AX849" s="419"/>
      <c r="AY849" s="419"/>
      <c r="AZ849" s="419"/>
      <c r="BA849" s="419"/>
      <c r="BB849" s="419"/>
      <c r="BC849" s="419"/>
      <c r="BD849" s="419"/>
      <c r="BE849" s="419"/>
      <c r="BF849" s="419"/>
      <c r="BG849" s="419"/>
      <c r="BH849" s="419"/>
      <c r="BI849" s="419"/>
      <c r="BJ849" s="419"/>
      <c r="BK849" s="419"/>
      <c r="BL849" s="419"/>
      <c r="BM849" s="419"/>
      <c r="BN849" s="419"/>
      <c r="BO849" s="419"/>
      <c r="BP849" s="419"/>
      <c r="BQ849" s="419"/>
      <c r="BR849" s="419"/>
      <c r="BS849" s="419"/>
      <c r="BT849" s="419"/>
      <c r="BU849" s="419"/>
      <c r="BV849" s="419"/>
      <c r="BW849" s="419"/>
      <c r="BX849" s="419"/>
      <c r="BY849" s="419"/>
      <c r="BZ849" s="419"/>
      <c r="CA849" s="419"/>
      <c r="CB849" s="419"/>
      <c r="CC849" s="419"/>
      <c r="CD849" s="419"/>
      <c r="CE849" s="419"/>
      <c r="CF849" s="419"/>
      <c r="CG849" s="419"/>
      <c r="CH849" s="419"/>
      <c r="CI849" s="419"/>
      <c r="CJ849" s="419"/>
      <c r="CK849" s="419"/>
      <c r="CL849" s="419"/>
      <c r="CM849" s="419"/>
      <c r="CN849" s="419"/>
      <c r="CO849" s="419"/>
      <c r="CP849" s="419"/>
      <c r="CQ849" s="419"/>
      <c r="CR849" s="419"/>
      <c r="CS849" s="419"/>
    </row>
    <row r="850" spans="1:97">
      <c r="A850" s="419"/>
      <c r="B850" s="419"/>
      <c r="C850" s="419"/>
      <c r="D850" s="419"/>
      <c r="E850" s="419"/>
      <c r="F850" s="419"/>
      <c r="G850" s="419"/>
      <c r="H850" s="419"/>
      <c r="I850" s="419"/>
      <c r="J850" s="419"/>
      <c r="K850" s="419"/>
      <c r="L850" s="419"/>
      <c r="M850" s="419"/>
      <c r="N850" s="426"/>
      <c r="O850" s="426"/>
      <c r="P850" s="426"/>
      <c r="Q850" s="426"/>
      <c r="R850" s="426"/>
      <c r="S850" s="426"/>
      <c r="T850" s="426"/>
      <c r="U850" s="419"/>
      <c r="V850" s="419"/>
      <c r="W850" s="419"/>
      <c r="X850" s="427"/>
      <c r="Y850" s="427"/>
      <c r="Z850" s="427"/>
      <c r="AA850" s="427"/>
      <c r="AB850" s="427"/>
      <c r="AC850" s="427"/>
      <c r="AD850" s="427"/>
      <c r="AE850" s="427"/>
      <c r="AF850" s="427"/>
      <c r="AG850" s="427"/>
      <c r="AH850" s="427"/>
      <c r="AI850" s="428"/>
      <c r="AJ850" s="428"/>
      <c r="AK850" s="428"/>
      <c r="AL850" s="428"/>
      <c r="AM850" s="428"/>
      <c r="AN850" s="428"/>
      <c r="AO850" s="428"/>
      <c r="AP850" s="428"/>
      <c r="AQ850" s="419"/>
      <c r="AR850" s="419"/>
      <c r="AS850" s="419"/>
      <c r="AT850" s="419"/>
      <c r="AU850" s="419"/>
      <c r="AV850" s="419"/>
      <c r="AW850" s="419"/>
      <c r="AX850" s="419"/>
      <c r="AY850" s="419"/>
      <c r="AZ850" s="419"/>
      <c r="BA850" s="419"/>
      <c r="BB850" s="419"/>
      <c r="BC850" s="419"/>
      <c r="BD850" s="419"/>
      <c r="BE850" s="419"/>
      <c r="BF850" s="419"/>
      <c r="BG850" s="419"/>
      <c r="BH850" s="419"/>
      <c r="BI850" s="419"/>
      <c r="BJ850" s="419"/>
      <c r="BK850" s="419"/>
      <c r="BL850" s="419"/>
      <c r="BM850" s="419"/>
      <c r="BN850" s="419"/>
      <c r="BO850" s="419"/>
      <c r="BP850" s="419"/>
      <c r="BQ850" s="419"/>
      <c r="BR850" s="419"/>
      <c r="BS850" s="419"/>
      <c r="BT850" s="419"/>
      <c r="BU850" s="419"/>
      <c r="BV850" s="419"/>
      <c r="BW850" s="419"/>
      <c r="BX850" s="419"/>
      <c r="BY850" s="419"/>
      <c r="BZ850" s="419"/>
      <c r="CA850" s="419"/>
      <c r="CB850" s="419"/>
      <c r="CC850" s="419"/>
      <c r="CD850" s="419"/>
      <c r="CE850" s="419"/>
      <c r="CF850" s="419"/>
      <c r="CG850" s="419"/>
      <c r="CH850" s="419"/>
      <c r="CI850" s="419"/>
      <c r="CJ850" s="419"/>
      <c r="CK850" s="419"/>
      <c r="CL850" s="419"/>
      <c r="CM850" s="419"/>
      <c r="CN850" s="419"/>
      <c r="CO850" s="419"/>
      <c r="CP850" s="419"/>
      <c r="CQ850" s="419"/>
      <c r="CR850" s="419"/>
      <c r="CS850" s="419"/>
    </row>
    <row r="851" spans="1:97">
      <c r="A851" s="419"/>
      <c r="B851" s="419"/>
      <c r="C851" s="419"/>
      <c r="D851" s="419"/>
      <c r="E851" s="419"/>
      <c r="F851" s="419"/>
      <c r="G851" s="419"/>
      <c r="H851" s="419"/>
      <c r="I851" s="419"/>
      <c r="J851" s="419"/>
      <c r="K851" s="419"/>
      <c r="L851" s="419"/>
      <c r="M851" s="419"/>
      <c r="N851" s="426"/>
      <c r="O851" s="426"/>
      <c r="P851" s="426"/>
      <c r="Q851" s="426"/>
      <c r="R851" s="426"/>
      <c r="S851" s="426"/>
      <c r="T851" s="426"/>
      <c r="U851" s="419"/>
      <c r="V851" s="419"/>
      <c r="W851" s="419"/>
      <c r="X851" s="427"/>
      <c r="Y851" s="427"/>
      <c r="Z851" s="427"/>
      <c r="AA851" s="427"/>
      <c r="AB851" s="427"/>
      <c r="AC851" s="427"/>
      <c r="AD851" s="427"/>
      <c r="AE851" s="427"/>
      <c r="AF851" s="427"/>
      <c r="AG851" s="427"/>
      <c r="AH851" s="427"/>
      <c r="AI851" s="428"/>
      <c r="AJ851" s="428"/>
      <c r="AK851" s="428"/>
      <c r="AL851" s="428"/>
      <c r="AM851" s="428"/>
      <c r="AN851" s="428"/>
      <c r="AO851" s="428"/>
      <c r="AP851" s="428"/>
      <c r="AQ851" s="419"/>
      <c r="AR851" s="419"/>
      <c r="AS851" s="419"/>
      <c r="AT851" s="419"/>
      <c r="AU851" s="419"/>
      <c r="AV851" s="419"/>
      <c r="AW851" s="419"/>
      <c r="AX851" s="419"/>
      <c r="AY851" s="419"/>
      <c r="AZ851" s="419"/>
      <c r="BA851" s="419"/>
      <c r="BB851" s="419"/>
      <c r="BC851" s="419"/>
      <c r="BD851" s="419"/>
      <c r="BE851" s="419"/>
      <c r="BF851" s="419"/>
      <c r="BG851" s="419"/>
      <c r="BH851" s="419"/>
      <c r="BI851" s="419"/>
      <c r="BJ851" s="419"/>
      <c r="BK851" s="419"/>
      <c r="BL851" s="419"/>
      <c r="BM851" s="419"/>
      <c r="BN851" s="419"/>
      <c r="BO851" s="419"/>
      <c r="BP851" s="419"/>
      <c r="BQ851" s="419"/>
      <c r="BR851" s="419"/>
      <c r="BS851" s="419"/>
      <c r="BT851" s="419"/>
      <c r="BU851" s="419"/>
      <c r="BV851" s="419"/>
      <c r="BW851" s="419"/>
      <c r="BX851" s="419"/>
      <c r="BY851" s="419"/>
      <c r="BZ851" s="419"/>
      <c r="CA851" s="419"/>
      <c r="CB851" s="419"/>
      <c r="CC851" s="419"/>
      <c r="CD851" s="419"/>
      <c r="CE851" s="419"/>
      <c r="CF851" s="419"/>
      <c r="CG851" s="419"/>
      <c r="CH851" s="419"/>
      <c r="CI851" s="419"/>
      <c r="CJ851" s="419"/>
      <c r="CK851" s="419"/>
      <c r="CL851" s="419"/>
      <c r="CM851" s="419"/>
      <c r="CN851" s="419"/>
      <c r="CO851" s="419"/>
      <c r="CP851" s="419"/>
      <c r="CQ851" s="419"/>
      <c r="CR851" s="419"/>
      <c r="CS851" s="419"/>
    </row>
    <row r="852" spans="1:97">
      <c r="A852" s="419"/>
      <c r="B852" s="419"/>
      <c r="C852" s="419"/>
      <c r="D852" s="419"/>
      <c r="E852" s="419"/>
      <c r="F852" s="419"/>
      <c r="G852" s="419"/>
      <c r="H852" s="419"/>
      <c r="I852" s="419"/>
      <c r="J852" s="419"/>
      <c r="K852" s="419"/>
      <c r="L852" s="419"/>
      <c r="M852" s="419"/>
      <c r="N852" s="426"/>
      <c r="O852" s="426"/>
      <c r="P852" s="426"/>
      <c r="Q852" s="426"/>
      <c r="R852" s="426"/>
      <c r="S852" s="426"/>
      <c r="T852" s="426"/>
      <c r="U852" s="419"/>
      <c r="V852" s="419"/>
      <c r="W852" s="419"/>
      <c r="X852" s="427"/>
      <c r="Y852" s="427"/>
      <c r="Z852" s="427"/>
      <c r="AA852" s="427"/>
      <c r="AB852" s="427"/>
      <c r="AC852" s="427"/>
      <c r="AD852" s="427"/>
      <c r="AE852" s="427"/>
      <c r="AF852" s="427"/>
      <c r="AG852" s="427"/>
      <c r="AH852" s="427"/>
      <c r="AI852" s="428"/>
      <c r="AJ852" s="428"/>
      <c r="AK852" s="428"/>
      <c r="AL852" s="428"/>
      <c r="AM852" s="428"/>
      <c r="AN852" s="428"/>
      <c r="AO852" s="428"/>
      <c r="AP852" s="428"/>
      <c r="AQ852" s="419"/>
      <c r="AR852" s="419"/>
      <c r="AS852" s="419"/>
      <c r="AT852" s="419"/>
      <c r="AU852" s="419"/>
      <c r="AV852" s="419"/>
      <c r="AW852" s="419"/>
      <c r="AX852" s="419"/>
      <c r="AY852" s="419"/>
      <c r="AZ852" s="419"/>
      <c r="BA852" s="419"/>
      <c r="BB852" s="419"/>
      <c r="BC852" s="419"/>
      <c r="BD852" s="419"/>
      <c r="BE852" s="419"/>
      <c r="BF852" s="419"/>
      <c r="BG852" s="419"/>
      <c r="BH852" s="419"/>
      <c r="BI852" s="419"/>
      <c r="BJ852" s="419"/>
      <c r="BK852" s="419"/>
      <c r="BL852" s="419"/>
      <c r="BM852" s="419"/>
      <c r="BN852" s="419"/>
      <c r="BO852" s="419"/>
      <c r="BP852" s="419"/>
      <c r="BQ852" s="419"/>
      <c r="BR852" s="419"/>
      <c r="BS852" s="419"/>
      <c r="BT852" s="419"/>
      <c r="BU852" s="419"/>
      <c r="BV852" s="419"/>
      <c r="BW852" s="419"/>
      <c r="BX852" s="419"/>
      <c r="BY852" s="419"/>
      <c r="BZ852" s="419"/>
      <c r="CA852" s="419"/>
      <c r="CB852" s="419"/>
      <c r="CC852" s="419"/>
      <c r="CD852" s="419"/>
      <c r="CE852" s="419"/>
      <c r="CF852" s="419"/>
      <c r="CG852" s="419"/>
      <c r="CH852" s="419"/>
      <c r="CI852" s="419"/>
      <c r="CJ852" s="419"/>
      <c r="CK852" s="419"/>
      <c r="CL852" s="419"/>
      <c r="CM852" s="419"/>
      <c r="CN852" s="419"/>
      <c r="CO852" s="419"/>
      <c r="CP852" s="419"/>
      <c r="CQ852" s="419"/>
      <c r="CR852" s="419"/>
      <c r="CS852" s="419"/>
    </row>
    <row r="853" spans="1:97">
      <c r="A853" s="419"/>
      <c r="B853" s="419"/>
      <c r="C853" s="419"/>
      <c r="D853" s="419"/>
      <c r="E853" s="419"/>
      <c r="F853" s="419"/>
      <c r="G853" s="419"/>
      <c r="H853" s="419"/>
      <c r="I853" s="419"/>
      <c r="J853" s="419"/>
      <c r="K853" s="419"/>
      <c r="L853" s="419"/>
      <c r="M853" s="419"/>
      <c r="N853" s="426"/>
      <c r="O853" s="426"/>
      <c r="P853" s="426"/>
      <c r="Q853" s="426"/>
      <c r="R853" s="426"/>
      <c r="S853" s="426"/>
      <c r="T853" s="426"/>
      <c r="U853" s="419"/>
      <c r="V853" s="419"/>
      <c r="W853" s="419"/>
      <c r="X853" s="427"/>
      <c r="Y853" s="427"/>
      <c r="Z853" s="427"/>
      <c r="AA853" s="427"/>
      <c r="AB853" s="427"/>
      <c r="AC853" s="427"/>
      <c r="AD853" s="427"/>
      <c r="AE853" s="427"/>
      <c r="AF853" s="427"/>
      <c r="AG853" s="427"/>
      <c r="AH853" s="427"/>
      <c r="AI853" s="428"/>
      <c r="AJ853" s="428"/>
      <c r="AK853" s="428"/>
      <c r="AL853" s="428"/>
      <c r="AM853" s="428"/>
      <c r="AN853" s="428"/>
      <c r="AO853" s="428"/>
      <c r="AP853" s="428"/>
      <c r="AQ853" s="419"/>
      <c r="AR853" s="419"/>
      <c r="AS853" s="419"/>
      <c r="AT853" s="419"/>
      <c r="AU853" s="419"/>
      <c r="AV853" s="419"/>
      <c r="AW853" s="419"/>
      <c r="AX853" s="419"/>
      <c r="AY853" s="419"/>
      <c r="AZ853" s="419"/>
      <c r="BA853" s="419"/>
      <c r="BB853" s="419"/>
      <c r="BC853" s="419"/>
      <c r="BD853" s="419"/>
      <c r="BE853" s="419"/>
      <c r="BF853" s="419"/>
      <c r="BG853" s="419"/>
      <c r="BH853" s="419"/>
      <c r="BI853" s="419"/>
      <c r="BJ853" s="419"/>
      <c r="BK853" s="419"/>
      <c r="BL853" s="419"/>
      <c r="BM853" s="419"/>
      <c r="BN853" s="419"/>
      <c r="BO853" s="419"/>
      <c r="BP853" s="419"/>
      <c r="BQ853" s="419"/>
      <c r="BR853" s="419"/>
      <c r="BS853" s="419"/>
      <c r="BT853" s="419"/>
      <c r="BU853" s="419"/>
      <c r="BV853" s="419"/>
      <c r="BW853" s="419"/>
      <c r="BX853" s="419"/>
      <c r="BY853" s="419"/>
      <c r="BZ853" s="419"/>
      <c r="CA853" s="419"/>
      <c r="CB853" s="419"/>
      <c r="CC853" s="419"/>
      <c r="CD853" s="419"/>
      <c r="CE853" s="419"/>
      <c r="CF853" s="419"/>
      <c r="CG853" s="419"/>
      <c r="CH853" s="419"/>
      <c r="CI853" s="419"/>
      <c r="CJ853" s="419"/>
      <c r="CK853" s="419"/>
      <c r="CL853" s="419"/>
      <c r="CM853" s="419"/>
      <c r="CN853" s="419"/>
      <c r="CO853" s="419"/>
      <c r="CP853" s="419"/>
      <c r="CQ853" s="419"/>
      <c r="CR853" s="419"/>
      <c r="CS853" s="419"/>
    </row>
    <row r="854" spans="1:97">
      <c r="A854" s="419"/>
      <c r="B854" s="419"/>
      <c r="C854" s="419"/>
      <c r="D854" s="419"/>
      <c r="E854" s="419"/>
      <c r="F854" s="419"/>
      <c r="G854" s="419"/>
      <c r="H854" s="419"/>
      <c r="I854" s="419"/>
      <c r="J854" s="419"/>
      <c r="K854" s="419"/>
      <c r="L854" s="419"/>
      <c r="M854" s="419"/>
      <c r="N854" s="426"/>
      <c r="O854" s="426"/>
      <c r="P854" s="426"/>
      <c r="Q854" s="426"/>
      <c r="R854" s="426"/>
      <c r="S854" s="426"/>
      <c r="T854" s="426"/>
      <c r="U854" s="419"/>
      <c r="V854" s="419"/>
      <c r="W854" s="419"/>
      <c r="X854" s="427"/>
      <c r="Y854" s="427"/>
      <c r="Z854" s="427"/>
      <c r="AA854" s="427"/>
      <c r="AB854" s="427"/>
      <c r="AC854" s="427"/>
      <c r="AD854" s="427"/>
      <c r="AE854" s="427"/>
      <c r="AF854" s="427"/>
      <c r="AG854" s="427"/>
      <c r="AH854" s="427"/>
      <c r="AI854" s="428"/>
      <c r="AJ854" s="428"/>
      <c r="AK854" s="428"/>
      <c r="AL854" s="428"/>
      <c r="AM854" s="428"/>
      <c r="AN854" s="428"/>
      <c r="AO854" s="428"/>
      <c r="AP854" s="428"/>
      <c r="AQ854" s="419"/>
      <c r="AR854" s="419"/>
      <c r="AS854" s="419"/>
      <c r="AT854" s="419"/>
      <c r="AU854" s="419"/>
      <c r="AV854" s="419"/>
      <c r="AW854" s="419"/>
      <c r="AX854" s="419"/>
      <c r="AY854" s="419"/>
      <c r="AZ854" s="419"/>
      <c r="BA854" s="419"/>
      <c r="BB854" s="419"/>
      <c r="BC854" s="419"/>
      <c r="BD854" s="419"/>
      <c r="BE854" s="419"/>
      <c r="BF854" s="419"/>
      <c r="BG854" s="419"/>
      <c r="BH854" s="419"/>
      <c r="BI854" s="419"/>
      <c r="BJ854" s="419"/>
      <c r="BK854" s="419"/>
      <c r="BL854" s="419"/>
      <c r="BM854" s="419"/>
      <c r="BN854" s="419"/>
      <c r="BO854" s="419"/>
      <c r="BP854" s="419"/>
      <c r="BQ854" s="419"/>
      <c r="BR854" s="419"/>
      <c r="BS854" s="419"/>
      <c r="BT854" s="419"/>
      <c r="BU854" s="419"/>
      <c r="BV854" s="419"/>
      <c r="BW854" s="419"/>
      <c r="BX854" s="419"/>
      <c r="BY854" s="419"/>
      <c r="BZ854" s="419"/>
      <c r="CA854" s="419"/>
      <c r="CB854" s="419"/>
      <c r="CC854" s="419"/>
      <c r="CD854" s="419"/>
      <c r="CE854" s="419"/>
      <c r="CF854" s="419"/>
      <c r="CG854" s="419"/>
      <c r="CH854" s="419"/>
      <c r="CI854" s="419"/>
      <c r="CJ854" s="419"/>
      <c r="CK854" s="419"/>
      <c r="CL854" s="419"/>
      <c r="CM854" s="419"/>
      <c r="CN854" s="419"/>
      <c r="CO854" s="419"/>
      <c r="CP854" s="419"/>
      <c r="CQ854" s="419"/>
      <c r="CR854" s="419"/>
      <c r="CS854" s="419"/>
    </row>
    <row r="855" spans="1:97">
      <c r="A855" s="419"/>
      <c r="B855" s="419"/>
      <c r="C855" s="419"/>
      <c r="D855" s="419"/>
      <c r="E855" s="419"/>
      <c r="F855" s="419"/>
      <c r="G855" s="419"/>
      <c r="H855" s="419"/>
      <c r="I855" s="419"/>
      <c r="J855" s="419"/>
      <c r="K855" s="419"/>
      <c r="L855" s="419"/>
      <c r="M855" s="419"/>
      <c r="N855" s="426"/>
      <c r="O855" s="426"/>
      <c r="P855" s="426"/>
      <c r="Q855" s="426"/>
      <c r="R855" s="426"/>
      <c r="S855" s="426"/>
      <c r="T855" s="426"/>
      <c r="U855" s="419"/>
      <c r="V855" s="419"/>
      <c r="W855" s="419"/>
      <c r="X855" s="427"/>
      <c r="Y855" s="427"/>
      <c r="Z855" s="427"/>
      <c r="AA855" s="427"/>
      <c r="AB855" s="427"/>
      <c r="AC855" s="427"/>
      <c r="AD855" s="427"/>
      <c r="AE855" s="427"/>
      <c r="AF855" s="427"/>
      <c r="AG855" s="427"/>
      <c r="AH855" s="427"/>
      <c r="AI855" s="428"/>
      <c r="AJ855" s="428"/>
      <c r="AK855" s="428"/>
      <c r="AL855" s="428"/>
      <c r="AM855" s="428"/>
      <c r="AN855" s="428"/>
      <c r="AO855" s="428"/>
      <c r="AP855" s="428"/>
      <c r="AQ855" s="419"/>
      <c r="AR855" s="419"/>
      <c r="AS855" s="419"/>
      <c r="AT855" s="419"/>
      <c r="AU855" s="419"/>
      <c r="AV855" s="419"/>
      <c r="AW855" s="419"/>
      <c r="AX855" s="419"/>
      <c r="AY855" s="419"/>
      <c r="AZ855" s="419"/>
      <c r="BA855" s="419"/>
      <c r="BB855" s="419"/>
      <c r="BC855" s="419"/>
      <c r="BD855" s="419"/>
      <c r="BE855" s="419"/>
      <c r="BF855" s="419"/>
      <c r="BG855" s="419"/>
      <c r="BH855" s="419"/>
      <c r="BI855" s="419"/>
      <c r="BJ855" s="419"/>
      <c r="BK855" s="419"/>
      <c r="BL855" s="419"/>
      <c r="BM855" s="419"/>
      <c r="BN855" s="419"/>
      <c r="BO855" s="419"/>
      <c r="BP855" s="419"/>
      <c r="BQ855" s="419"/>
      <c r="BR855" s="419"/>
      <c r="BS855" s="419"/>
      <c r="BT855" s="419"/>
      <c r="BU855" s="419"/>
      <c r="BV855" s="419"/>
      <c r="BW855" s="419"/>
      <c r="BX855" s="419"/>
      <c r="BY855" s="419"/>
      <c r="BZ855" s="419"/>
      <c r="CA855" s="419"/>
      <c r="CB855" s="419"/>
      <c r="CC855" s="419"/>
      <c r="CD855" s="419"/>
      <c r="CE855" s="419"/>
      <c r="CF855" s="419"/>
      <c r="CG855" s="419"/>
      <c r="CH855" s="419"/>
      <c r="CI855" s="419"/>
      <c r="CJ855" s="419"/>
      <c r="CK855" s="419"/>
      <c r="CL855" s="419"/>
      <c r="CM855" s="419"/>
      <c r="CN855" s="419"/>
      <c r="CO855" s="419"/>
      <c r="CP855" s="419"/>
      <c r="CQ855" s="419"/>
      <c r="CR855" s="419"/>
      <c r="CS855" s="419"/>
    </row>
    <row r="856" spans="1:97">
      <c r="A856" s="419"/>
      <c r="B856" s="419"/>
      <c r="C856" s="419"/>
      <c r="D856" s="419"/>
      <c r="E856" s="419"/>
      <c r="F856" s="419"/>
      <c r="G856" s="419"/>
      <c r="H856" s="419"/>
      <c r="I856" s="419"/>
      <c r="J856" s="419"/>
      <c r="K856" s="419"/>
      <c r="L856" s="419"/>
      <c r="M856" s="419"/>
      <c r="N856" s="426"/>
      <c r="O856" s="426"/>
      <c r="P856" s="426"/>
      <c r="Q856" s="426"/>
      <c r="R856" s="426"/>
      <c r="S856" s="426"/>
      <c r="T856" s="426"/>
      <c r="U856" s="419"/>
      <c r="V856" s="419"/>
      <c r="W856" s="419"/>
      <c r="X856" s="427"/>
      <c r="Y856" s="427"/>
      <c r="Z856" s="427"/>
      <c r="AA856" s="427"/>
      <c r="AB856" s="427"/>
      <c r="AC856" s="427"/>
      <c r="AD856" s="427"/>
      <c r="AE856" s="427"/>
      <c r="AF856" s="427"/>
      <c r="AG856" s="427"/>
      <c r="AH856" s="427"/>
      <c r="AI856" s="428"/>
      <c r="AJ856" s="428"/>
      <c r="AK856" s="428"/>
      <c r="AL856" s="428"/>
      <c r="AM856" s="428"/>
      <c r="AN856" s="428"/>
      <c r="AO856" s="428"/>
      <c r="AP856" s="428"/>
      <c r="AQ856" s="419"/>
      <c r="AR856" s="419"/>
      <c r="AS856" s="419"/>
      <c r="AT856" s="419"/>
      <c r="AU856" s="419"/>
      <c r="AV856" s="419"/>
      <c r="AW856" s="419"/>
      <c r="AX856" s="419"/>
      <c r="AY856" s="419"/>
      <c r="AZ856" s="419"/>
      <c r="BA856" s="419"/>
      <c r="BB856" s="419"/>
      <c r="BC856" s="419"/>
      <c r="BD856" s="419"/>
      <c r="BE856" s="419"/>
      <c r="BF856" s="419"/>
      <c r="BG856" s="419"/>
      <c r="BH856" s="419"/>
      <c r="BI856" s="419"/>
      <c r="BJ856" s="419"/>
      <c r="BK856" s="419"/>
      <c r="BL856" s="419"/>
      <c r="BM856" s="419"/>
      <c r="BN856" s="419"/>
      <c r="BO856" s="419"/>
      <c r="BP856" s="419"/>
      <c r="BQ856" s="419"/>
      <c r="BR856" s="419"/>
      <c r="BS856" s="419"/>
      <c r="BT856" s="419"/>
      <c r="BU856" s="419"/>
      <c r="BV856" s="419"/>
      <c r="BW856" s="419"/>
      <c r="BX856" s="419"/>
      <c r="BY856" s="419"/>
      <c r="BZ856" s="419"/>
      <c r="CA856" s="419"/>
      <c r="CB856" s="419"/>
      <c r="CC856" s="419"/>
      <c r="CD856" s="419"/>
      <c r="CE856" s="419"/>
      <c r="CF856" s="419"/>
      <c r="CG856" s="419"/>
      <c r="CH856" s="419"/>
      <c r="CI856" s="419"/>
      <c r="CJ856" s="419"/>
      <c r="CK856" s="419"/>
      <c r="CL856" s="419"/>
      <c r="CM856" s="419"/>
      <c r="CN856" s="419"/>
      <c r="CO856" s="419"/>
      <c r="CP856" s="419"/>
      <c r="CQ856" s="419"/>
      <c r="CR856" s="419"/>
      <c r="CS856" s="419"/>
    </row>
    <row r="857" spans="1:97">
      <c r="A857" s="419"/>
      <c r="B857" s="419"/>
      <c r="C857" s="419"/>
      <c r="D857" s="419"/>
      <c r="E857" s="419"/>
      <c r="F857" s="419"/>
      <c r="G857" s="419"/>
      <c r="H857" s="419"/>
      <c r="I857" s="419"/>
      <c r="J857" s="419"/>
      <c r="K857" s="419"/>
      <c r="L857" s="419"/>
      <c r="M857" s="419"/>
      <c r="N857" s="426"/>
      <c r="O857" s="426"/>
      <c r="P857" s="426"/>
      <c r="Q857" s="426"/>
      <c r="R857" s="426"/>
      <c r="S857" s="426"/>
      <c r="T857" s="426"/>
      <c r="U857" s="419"/>
      <c r="V857" s="419"/>
      <c r="W857" s="419"/>
      <c r="X857" s="427"/>
      <c r="Y857" s="427"/>
      <c r="Z857" s="427"/>
      <c r="AA857" s="427"/>
      <c r="AB857" s="427"/>
      <c r="AC857" s="427"/>
      <c r="AD857" s="427"/>
      <c r="AE857" s="427"/>
      <c r="AF857" s="427"/>
      <c r="AG857" s="427"/>
      <c r="AH857" s="427"/>
      <c r="AI857" s="428"/>
      <c r="AJ857" s="428"/>
      <c r="AK857" s="428"/>
      <c r="AL857" s="428"/>
      <c r="AM857" s="428"/>
      <c r="AN857" s="428"/>
      <c r="AO857" s="428"/>
      <c r="AP857" s="428"/>
      <c r="AQ857" s="419"/>
      <c r="AR857" s="419"/>
      <c r="AS857" s="419"/>
      <c r="AT857" s="419"/>
      <c r="AU857" s="419"/>
      <c r="AV857" s="419"/>
      <c r="AW857" s="419"/>
      <c r="AX857" s="419"/>
      <c r="AY857" s="419"/>
      <c r="AZ857" s="419"/>
      <c r="BA857" s="419"/>
      <c r="BB857" s="419"/>
      <c r="BC857" s="419"/>
      <c r="BD857" s="419"/>
      <c r="BE857" s="419"/>
      <c r="BF857" s="419"/>
      <c r="BG857" s="419"/>
      <c r="BH857" s="419"/>
      <c r="BI857" s="419"/>
      <c r="BJ857" s="419"/>
      <c r="BK857" s="419"/>
      <c r="BL857" s="419"/>
      <c r="BM857" s="419"/>
      <c r="BN857" s="419"/>
      <c r="BO857" s="419"/>
      <c r="BP857" s="419"/>
      <c r="BQ857" s="419"/>
      <c r="BR857" s="419"/>
      <c r="BS857" s="419"/>
      <c r="BT857" s="419"/>
      <c r="BU857" s="419"/>
      <c r="BV857" s="419"/>
      <c r="BW857" s="419"/>
      <c r="BX857" s="419"/>
      <c r="BY857" s="419"/>
      <c r="BZ857" s="419"/>
      <c r="CA857" s="419"/>
      <c r="CB857" s="419"/>
      <c r="CC857" s="419"/>
      <c r="CD857" s="419"/>
      <c r="CE857" s="419"/>
      <c r="CF857" s="419"/>
      <c r="CG857" s="419"/>
      <c r="CH857" s="419"/>
      <c r="CI857" s="419"/>
      <c r="CJ857" s="419"/>
      <c r="CK857" s="419"/>
      <c r="CL857" s="419"/>
      <c r="CM857" s="419"/>
      <c r="CN857" s="419"/>
      <c r="CO857" s="419"/>
      <c r="CP857" s="419"/>
      <c r="CQ857" s="419"/>
      <c r="CR857" s="419"/>
      <c r="CS857" s="419"/>
    </row>
    <row r="858" spans="1:97">
      <c r="A858" s="419"/>
      <c r="B858" s="419"/>
      <c r="C858" s="419"/>
      <c r="D858" s="419"/>
      <c r="E858" s="419"/>
      <c r="F858" s="419"/>
      <c r="G858" s="419"/>
      <c r="H858" s="419"/>
      <c r="I858" s="419"/>
      <c r="J858" s="419"/>
      <c r="K858" s="419"/>
      <c r="L858" s="419"/>
      <c r="M858" s="419"/>
      <c r="N858" s="426"/>
      <c r="O858" s="426"/>
      <c r="P858" s="426"/>
      <c r="Q858" s="426"/>
      <c r="R858" s="426"/>
      <c r="S858" s="426"/>
      <c r="T858" s="426"/>
      <c r="U858" s="419"/>
      <c r="V858" s="419"/>
      <c r="W858" s="419"/>
      <c r="X858" s="427"/>
      <c r="Y858" s="427"/>
      <c r="Z858" s="427"/>
      <c r="AA858" s="427"/>
      <c r="AB858" s="427"/>
      <c r="AC858" s="427"/>
      <c r="AD858" s="427"/>
      <c r="AE858" s="427"/>
      <c r="AF858" s="427"/>
      <c r="AG858" s="427"/>
      <c r="AH858" s="427"/>
      <c r="AI858" s="428"/>
      <c r="AJ858" s="428"/>
      <c r="AK858" s="428"/>
      <c r="AL858" s="428"/>
      <c r="AM858" s="428"/>
      <c r="AN858" s="428"/>
      <c r="AO858" s="428"/>
      <c r="AP858" s="428"/>
      <c r="AQ858" s="419"/>
      <c r="AR858" s="419"/>
      <c r="AS858" s="419"/>
      <c r="AT858" s="419"/>
      <c r="AU858" s="419"/>
      <c r="AV858" s="419"/>
      <c r="AW858" s="419"/>
      <c r="AX858" s="419"/>
      <c r="AY858" s="419"/>
      <c r="AZ858" s="419"/>
      <c r="BA858" s="419"/>
      <c r="BB858" s="419"/>
      <c r="BC858" s="419"/>
      <c r="BD858" s="419"/>
      <c r="BE858" s="419"/>
      <c r="BF858" s="419"/>
      <c r="BG858" s="419"/>
      <c r="BH858" s="419"/>
      <c r="BI858" s="419"/>
      <c r="BJ858" s="419"/>
      <c r="BK858" s="419"/>
      <c r="BL858" s="419"/>
      <c r="BM858" s="419"/>
      <c r="BN858" s="419"/>
      <c r="BO858" s="419"/>
      <c r="BP858" s="419"/>
      <c r="BQ858" s="419"/>
      <c r="BR858" s="419"/>
      <c r="BS858" s="419"/>
      <c r="BT858" s="419"/>
      <c r="BU858" s="419"/>
      <c r="BV858" s="419"/>
      <c r="BW858" s="419"/>
      <c r="BX858" s="419"/>
      <c r="BY858" s="419"/>
      <c r="BZ858" s="419"/>
      <c r="CA858" s="419"/>
      <c r="CB858" s="419"/>
      <c r="CC858" s="419"/>
      <c r="CD858" s="419"/>
      <c r="CE858" s="419"/>
      <c r="CF858" s="419"/>
      <c r="CG858" s="419"/>
      <c r="CH858" s="419"/>
      <c r="CI858" s="419"/>
      <c r="CJ858" s="419"/>
      <c r="CK858" s="419"/>
      <c r="CL858" s="419"/>
      <c r="CM858" s="419"/>
      <c r="CN858" s="419"/>
      <c r="CO858" s="419"/>
      <c r="CP858" s="419"/>
      <c r="CQ858" s="419"/>
      <c r="CR858" s="419"/>
      <c r="CS858" s="419"/>
    </row>
    <row r="859" spans="1:97">
      <c r="A859" s="419"/>
      <c r="B859" s="419"/>
      <c r="C859" s="419"/>
      <c r="D859" s="419"/>
      <c r="E859" s="419"/>
      <c r="F859" s="419"/>
      <c r="G859" s="419"/>
      <c r="H859" s="419"/>
      <c r="I859" s="419"/>
      <c r="J859" s="419"/>
      <c r="K859" s="419"/>
      <c r="L859" s="419"/>
      <c r="M859" s="419"/>
      <c r="N859" s="426"/>
      <c r="O859" s="426"/>
      <c r="P859" s="426"/>
      <c r="Q859" s="426"/>
      <c r="R859" s="426"/>
      <c r="S859" s="426"/>
      <c r="T859" s="426"/>
      <c r="U859" s="419"/>
      <c r="V859" s="419"/>
      <c r="W859" s="419"/>
      <c r="X859" s="427"/>
      <c r="Y859" s="427"/>
      <c r="Z859" s="427"/>
      <c r="AA859" s="427"/>
      <c r="AB859" s="427"/>
      <c r="AC859" s="427"/>
      <c r="AD859" s="427"/>
      <c r="AE859" s="427"/>
      <c r="AF859" s="427"/>
      <c r="AG859" s="427"/>
      <c r="AH859" s="427"/>
      <c r="AI859" s="428"/>
      <c r="AJ859" s="428"/>
      <c r="AK859" s="428"/>
      <c r="AL859" s="428"/>
      <c r="AM859" s="428"/>
      <c r="AN859" s="428"/>
      <c r="AO859" s="428"/>
      <c r="AP859" s="428"/>
      <c r="AQ859" s="419"/>
      <c r="AR859" s="419"/>
      <c r="AS859" s="419"/>
      <c r="AT859" s="419"/>
      <c r="AU859" s="419"/>
      <c r="AV859" s="419"/>
      <c r="AW859" s="419"/>
      <c r="AX859" s="419"/>
      <c r="AY859" s="419"/>
      <c r="AZ859" s="419"/>
      <c r="BA859" s="419"/>
      <c r="BB859" s="419"/>
      <c r="BC859" s="419"/>
      <c r="BD859" s="419"/>
      <c r="BE859" s="419"/>
      <c r="BF859" s="419"/>
      <c r="BG859" s="419"/>
      <c r="BH859" s="419"/>
      <c r="BI859" s="419"/>
      <c r="BJ859" s="419"/>
      <c r="BK859" s="419"/>
      <c r="BL859" s="419"/>
      <c r="BM859" s="419"/>
      <c r="BN859" s="419"/>
      <c r="BO859" s="419"/>
      <c r="BP859" s="419"/>
      <c r="BQ859" s="419"/>
      <c r="BR859" s="419"/>
      <c r="BS859" s="419"/>
      <c r="BT859" s="419"/>
      <c r="BU859" s="419"/>
      <c r="BV859" s="419"/>
      <c r="BW859" s="419"/>
      <c r="BX859" s="419"/>
      <c r="BY859" s="419"/>
      <c r="BZ859" s="419"/>
      <c r="CA859" s="419"/>
      <c r="CB859" s="419"/>
      <c r="CC859" s="419"/>
      <c r="CD859" s="419"/>
      <c r="CE859" s="419"/>
      <c r="CF859" s="419"/>
      <c r="CG859" s="419"/>
      <c r="CH859" s="419"/>
      <c r="CI859" s="419"/>
      <c r="CJ859" s="419"/>
      <c r="CK859" s="419"/>
      <c r="CL859" s="419"/>
      <c r="CM859" s="419"/>
      <c r="CN859" s="419"/>
      <c r="CO859" s="419"/>
      <c r="CP859" s="419"/>
      <c r="CQ859" s="419"/>
      <c r="CR859" s="419"/>
      <c r="CS859" s="419"/>
    </row>
    <row r="860" spans="1:97">
      <c r="A860" s="419"/>
      <c r="B860" s="419"/>
      <c r="C860" s="419"/>
      <c r="D860" s="419"/>
      <c r="E860" s="419"/>
      <c r="F860" s="419"/>
      <c r="G860" s="419"/>
      <c r="H860" s="419"/>
      <c r="I860" s="419"/>
      <c r="J860" s="419"/>
      <c r="K860" s="419"/>
      <c r="L860" s="419"/>
      <c r="M860" s="419"/>
      <c r="N860" s="426"/>
      <c r="O860" s="426"/>
      <c r="P860" s="426"/>
      <c r="Q860" s="426"/>
      <c r="R860" s="426"/>
      <c r="S860" s="426"/>
      <c r="T860" s="426"/>
      <c r="U860" s="419"/>
      <c r="V860" s="419"/>
      <c r="W860" s="419"/>
      <c r="X860" s="427"/>
      <c r="Y860" s="427"/>
      <c r="Z860" s="427"/>
      <c r="AA860" s="427"/>
      <c r="AB860" s="427"/>
      <c r="AC860" s="427"/>
      <c r="AD860" s="427"/>
      <c r="AE860" s="427"/>
      <c r="AF860" s="427"/>
      <c r="AG860" s="427"/>
      <c r="AH860" s="427"/>
      <c r="AI860" s="428"/>
      <c r="AJ860" s="428"/>
      <c r="AK860" s="428"/>
      <c r="AL860" s="428"/>
      <c r="AM860" s="428"/>
      <c r="AN860" s="428"/>
      <c r="AO860" s="428"/>
      <c r="AP860" s="428"/>
      <c r="AQ860" s="419"/>
      <c r="AR860" s="419"/>
      <c r="AS860" s="419"/>
      <c r="AT860" s="419"/>
      <c r="AU860" s="419"/>
      <c r="AV860" s="419"/>
      <c r="AW860" s="419"/>
      <c r="AX860" s="419"/>
      <c r="AY860" s="419"/>
      <c r="AZ860" s="419"/>
      <c r="BA860" s="419"/>
      <c r="BB860" s="419"/>
      <c r="BC860" s="419"/>
      <c r="BD860" s="419"/>
      <c r="BE860" s="419"/>
      <c r="BF860" s="419"/>
      <c r="BG860" s="419"/>
      <c r="BH860" s="419"/>
      <c r="BI860" s="419"/>
      <c r="BJ860" s="419"/>
      <c r="BK860" s="419"/>
      <c r="BL860" s="419"/>
      <c r="BM860" s="419"/>
      <c r="BN860" s="419"/>
      <c r="BO860" s="419"/>
      <c r="BP860" s="419"/>
      <c r="BQ860" s="419"/>
      <c r="BR860" s="419"/>
      <c r="BS860" s="419"/>
      <c r="BT860" s="419"/>
      <c r="BU860" s="419"/>
      <c r="BV860" s="419"/>
      <c r="BW860" s="419"/>
      <c r="BX860" s="419"/>
      <c r="BY860" s="419"/>
      <c r="BZ860" s="419"/>
      <c r="CA860" s="419"/>
      <c r="CB860" s="419"/>
      <c r="CC860" s="419"/>
      <c r="CD860" s="419"/>
      <c r="CE860" s="419"/>
      <c r="CF860" s="419"/>
      <c r="CG860" s="419"/>
      <c r="CH860" s="419"/>
      <c r="CI860" s="419"/>
      <c r="CJ860" s="419"/>
      <c r="CK860" s="419"/>
      <c r="CL860" s="419"/>
      <c r="CM860" s="419"/>
      <c r="CN860" s="419"/>
      <c r="CO860" s="419"/>
      <c r="CP860" s="419"/>
      <c r="CQ860" s="419"/>
      <c r="CR860" s="419"/>
      <c r="CS860" s="419"/>
    </row>
    <row r="861" spans="1:97">
      <c r="A861" s="419"/>
      <c r="B861" s="419"/>
      <c r="C861" s="419"/>
      <c r="D861" s="419"/>
      <c r="E861" s="419"/>
      <c r="F861" s="419"/>
      <c r="G861" s="419"/>
      <c r="H861" s="419"/>
      <c r="I861" s="419"/>
      <c r="J861" s="419"/>
      <c r="K861" s="419"/>
      <c r="L861" s="419"/>
      <c r="M861" s="419"/>
      <c r="N861" s="426"/>
      <c r="O861" s="426"/>
      <c r="P861" s="426"/>
      <c r="Q861" s="426"/>
      <c r="R861" s="426"/>
      <c r="S861" s="426"/>
      <c r="T861" s="426"/>
      <c r="U861" s="419"/>
      <c r="V861" s="419"/>
      <c r="W861" s="419"/>
      <c r="X861" s="427"/>
      <c r="Y861" s="427"/>
      <c r="Z861" s="427"/>
      <c r="AA861" s="427"/>
      <c r="AB861" s="427"/>
      <c r="AC861" s="427"/>
      <c r="AD861" s="427"/>
      <c r="AE861" s="427"/>
      <c r="AF861" s="427"/>
      <c r="AG861" s="427"/>
      <c r="AH861" s="427"/>
      <c r="AI861" s="428"/>
      <c r="AJ861" s="428"/>
      <c r="AK861" s="428"/>
      <c r="AL861" s="428"/>
      <c r="AM861" s="428"/>
      <c r="AN861" s="428"/>
      <c r="AO861" s="428"/>
      <c r="AP861" s="428"/>
      <c r="AQ861" s="419"/>
      <c r="AR861" s="419"/>
      <c r="AS861" s="419"/>
      <c r="AT861" s="419"/>
      <c r="AU861" s="419"/>
      <c r="AV861" s="419"/>
      <c r="AW861" s="419"/>
      <c r="AX861" s="419"/>
      <c r="AY861" s="419"/>
      <c r="AZ861" s="419"/>
      <c r="BA861" s="419"/>
      <c r="BB861" s="419"/>
      <c r="BC861" s="419"/>
      <c r="BD861" s="419"/>
      <c r="BE861" s="419"/>
      <c r="BF861" s="419"/>
      <c r="BG861" s="419"/>
      <c r="BH861" s="419"/>
      <c r="BI861" s="419"/>
      <c r="BJ861" s="419"/>
      <c r="BK861" s="419"/>
      <c r="BL861" s="419"/>
      <c r="BM861" s="419"/>
      <c r="BN861" s="419"/>
      <c r="BO861" s="419"/>
      <c r="BP861" s="419"/>
      <c r="BQ861" s="419"/>
      <c r="BR861" s="419"/>
      <c r="BS861" s="419"/>
      <c r="BT861" s="419"/>
      <c r="BU861" s="419"/>
      <c r="BV861" s="419"/>
      <c r="BW861" s="419"/>
      <c r="BX861" s="419"/>
      <c r="BY861" s="419"/>
      <c r="BZ861" s="419"/>
      <c r="CA861" s="419"/>
      <c r="CB861" s="419"/>
      <c r="CC861" s="419"/>
      <c r="CD861" s="419"/>
      <c r="CE861" s="419"/>
      <c r="CF861" s="419"/>
      <c r="CG861" s="419"/>
      <c r="CH861" s="419"/>
      <c r="CI861" s="419"/>
      <c r="CJ861" s="419"/>
      <c r="CK861" s="419"/>
      <c r="CL861" s="419"/>
      <c r="CM861" s="419"/>
      <c r="CN861" s="419"/>
      <c r="CO861" s="419"/>
      <c r="CP861" s="419"/>
      <c r="CQ861" s="419"/>
      <c r="CR861" s="419"/>
      <c r="CS861" s="419"/>
    </row>
    <row r="862" spans="1:97">
      <c r="A862" s="419"/>
      <c r="B862" s="419"/>
      <c r="C862" s="419"/>
      <c r="D862" s="419"/>
      <c r="E862" s="419"/>
      <c r="F862" s="419"/>
      <c r="G862" s="419"/>
      <c r="H862" s="419"/>
      <c r="I862" s="419"/>
      <c r="J862" s="419"/>
      <c r="K862" s="419"/>
      <c r="L862" s="419"/>
      <c r="M862" s="419"/>
      <c r="N862" s="426"/>
      <c r="O862" s="426"/>
      <c r="P862" s="426"/>
      <c r="Q862" s="426"/>
      <c r="R862" s="426"/>
      <c r="S862" s="426"/>
      <c r="T862" s="426"/>
      <c r="U862" s="419"/>
      <c r="V862" s="419"/>
      <c r="W862" s="419"/>
      <c r="X862" s="427"/>
      <c r="Y862" s="427"/>
      <c r="Z862" s="427"/>
      <c r="AA862" s="427"/>
      <c r="AB862" s="427"/>
      <c r="AC862" s="427"/>
      <c r="AD862" s="427"/>
      <c r="AE862" s="427"/>
      <c r="AF862" s="427"/>
      <c r="AG862" s="427"/>
      <c r="AH862" s="427"/>
      <c r="AI862" s="428"/>
      <c r="AJ862" s="428"/>
      <c r="AK862" s="428"/>
      <c r="AL862" s="428"/>
      <c r="AM862" s="428"/>
      <c r="AN862" s="428"/>
      <c r="AO862" s="428"/>
      <c r="AP862" s="428"/>
      <c r="AQ862" s="419"/>
      <c r="AR862" s="419"/>
      <c r="AS862" s="419"/>
      <c r="AT862" s="419"/>
      <c r="AU862" s="419"/>
      <c r="AV862" s="419"/>
      <c r="AW862" s="419"/>
      <c r="AX862" s="419"/>
      <c r="AY862" s="419"/>
      <c r="AZ862" s="419"/>
      <c r="BA862" s="419"/>
      <c r="BB862" s="419"/>
      <c r="BC862" s="419"/>
      <c r="BD862" s="419"/>
      <c r="BE862" s="419"/>
      <c r="BF862" s="419"/>
      <c r="BG862" s="419"/>
      <c r="BH862" s="419"/>
      <c r="BI862" s="419"/>
      <c r="BJ862" s="419"/>
      <c r="BK862" s="419"/>
      <c r="BL862" s="419"/>
      <c r="BM862" s="419"/>
      <c r="BN862" s="419"/>
      <c r="BO862" s="419"/>
      <c r="BP862" s="419"/>
      <c r="BQ862" s="419"/>
      <c r="BR862" s="419"/>
      <c r="BS862" s="419"/>
      <c r="BT862" s="419"/>
      <c r="BU862" s="419"/>
      <c r="BV862" s="419"/>
      <c r="BW862" s="419"/>
      <c r="BX862" s="419"/>
      <c r="BY862" s="419"/>
      <c r="BZ862" s="419"/>
      <c r="CA862" s="419"/>
      <c r="CB862" s="419"/>
      <c r="CC862" s="419"/>
      <c r="CD862" s="419"/>
      <c r="CE862" s="419"/>
      <c r="CF862" s="419"/>
      <c r="CG862" s="419"/>
      <c r="CH862" s="419"/>
      <c r="CI862" s="419"/>
      <c r="CJ862" s="419"/>
      <c r="CK862" s="419"/>
      <c r="CL862" s="419"/>
      <c r="CM862" s="419"/>
      <c r="CN862" s="419"/>
      <c r="CO862" s="419"/>
      <c r="CP862" s="419"/>
      <c r="CQ862" s="419"/>
      <c r="CR862" s="419"/>
      <c r="CS862" s="419"/>
    </row>
    <row r="863" spans="1:97">
      <c r="A863" s="419"/>
      <c r="B863" s="419"/>
      <c r="C863" s="419"/>
      <c r="D863" s="419"/>
      <c r="E863" s="419"/>
      <c r="F863" s="419"/>
      <c r="G863" s="419"/>
      <c r="H863" s="419"/>
      <c r="I863" s="419"/>
      <c r="J863" s="419"/>
      <c r="K863" s="419"/>
      <c r="L863" s="419"/>
      <c r="M863" s="419"/>
      <c r="N863" s="426"/>
      <c r="O863" s="426"/>
      <c r="P863" s="426"/>
      <c r="Q863" s="426"/>
      <c r="R863" s="426"/>
      <c r="S863" s="426"/>
      <c r="T863" s="426"/>
      <c r="U863" s="419"/>
      <c r="V863" s="419"/>
      <c r="W863" s="419"/>
      <c r="X863" s="427"/>
      <c r="Y863" s="427"/>
      <c r="Z863" s="427"/>
      <c r="AA863" s="427"/>
      <c r="AB863" s="427"/>
      <c r="AC863" s="427"/>
      <c r="AD863" s="427"/>
      <c r="AE863" s="427"/>
      <c r="AF863" s="427"/>
      <c r="AG863" s="427"/>
      <c r="AH863" s="427"/>
      <c r="AI863" s="428"/>
      <c r="AJ863" s="428"/>
      <c r="AK863" s="428"/>
      <c r="AL863" s="428"/>
      <c r="AM863" s="428"/>
      <c r="AN863" s="428"/>
      <c r="AO863" s="428"/>
      <c r="AP863" s="428"/>
      <c r="AQ863" s="419"/>
      <c r="AR863" s="419"/>
      <c r="AS863" s="419"/>
      <c r="AT863" s="419"/>
      <c r="AU863" s="419"/>
      <c r="AV863" s="419"/>
      <c r="AW863" s="419"/>
      <c r="AX863" s="419"/>
      <c r="AY863" s="419"/>
      <c r="AZ863" s="419"/>
      <c r="BA863" s="419"/>
      <c r="BB863" s="419"/>
      <c r="BC863" s="419"/>
      <c r="BD863" s="419"/>
      <c r="BE863" s="419"/>
      <c r="BF863" s="419"/>
      <c r="BG863" s="419"/>
      <c r="BH863" s="419"/>
      <c r="BI863" s="419"/>
      <c r="BJ863" s="419"/>
      <c r="BK863" s="419"/>
      <c r="BL863" s="419"/>
      <c r="BM863" s="419"/>
      <c r="BN863" s="419"/>
      <c r="BO863" s="419"/>
      <c r="BP863" s="419"/>
      <c r="BQ863" s="419"/>
      <c r="BR863" s="419"/>
      <c r="BS863" s="419"/>
      <c r="BT863" s="419"/>
      <c r="BU863" s="419"/>
      <c r="BV863" s="419"/>
      <c r="BW863" s="419"/>
      <c r="BX863" s="419"/>
      <c r="BY863" s="419"/>
      <c r="BZ863" s="419"/>
      <c r="CA863" s="419"/>
      <c r="CB863" s="419"/>
      <c r="CC863" s="419"/>
      <c r="CD863" s="419"/>
      <c r="CE863" s="419"/>
      <c r="CF863" s="419"/>
      <c r="CG863" s="419"/>
      <c r="CH863" s="419"/>
      <c r="CI863" s="419"/>
      <c r="CJ863" s="419"/>
      <c r="CK863" s="419"/>
      <c r="CL863" s="419"/>
      <c r="CM863" s="419"/>
      <c r="CN863" s="419"/>
      <c r="CO863" s="419"/>
      <c r="CP863" s="419"/>
      <c r="CQ863" s="419"/>
      <c r="CR863" s="419"/>
      <c r="CS863" s="419"/>
    </row>
    <row r="864" spans="1:97">
      <c r="A864" s="419"/>
      <c r="B864" s="419"/>
      <c r="C864" s="419"/>
      <c r="D864" s="419"/>
      <c r="E864" s="419"/>
      <c r="F864" s="419"/>
      <c r="G864" s="419"/>
      <c r="H864" s="419"/>
      <c r="I864" s="419"/>
      <c r="J864" s="419"/>
      <c r="K864" s="419"/>
      <c r="L864" s="419"/>
      <c r="M864" s="419"/>
      <c r="N864" s="426"/>
      <c r="O864" s="426"/>
      <c r="P864" s="426"/>
      <c r="Q864" s="426"/>
      <c r="R864" s="426"/>
      <c r="S864" s="426"/>
      <c r="T864" s="426"/>
      <c r="U864" s="419"/>
      <c r="V864" s="419"/>
      <c r="W864" s="419"/>
      <c r="X864" s="427"/>
      <c r="Y864" s="427"/>
      <c r="Z864" s="427"/>
      <c r="AA864" s="427"/>
      <c r="AB864" s="427"/>
      <c r="AC864" s="427"/>
      <c r="AD864" s="427"/>
      <c r="AE864" s="427"/>
      <c r="AF864" s="427"/>
      <c r="AG864" s="427"/>
      <c r="AH864" s="427"/>
      <c r="AI864" s="428"/>
      <c r="AJ864" s="428"/>
      <c r="AK864" s="428"/>
      <c r="AL864" s="428"/>
      <c r="AM864" s="428"/>
      <c r="AN864" s="428"/>
      <c r="AO864" s="428"/>
      <c r="AP864" s="428"/>
      <c r="AQ864" s="419"/>
      <c r="AR864" s="419"/>
      <c r="AS864" s="419"/>
      <c r="AT864" s="419"/>
      <c r="AU864" s="419"/>
      <c r="AV864" s="419"/>
      <c r="AW864" s="419"/>
      <c r="AX864" s="419"/>
      <c r="AY864" s="419"/>
      <c r="AZ864" s="419"/>
      <c r="BA864" s="419"/>
      <c r="BB864" s="419"/>
      <c r="BC864" s="419"/>
      <c r="BD864" s="419"/>
      <c r="BE864" s="419"/>
      <c r="BF864" s="419"/>
      <c r="BG864" s="419"/>
      <c r="BH864" s="419"/>
      <c r="BI864" s="419"/>
      <c r="BJ864" s="419"/>
      <c r="BK864" s="419"/>
      <c r="BL864" s="419"/>
      <c r="BM864" s="419"/>
      <c r="BN864" s="419"/>
      <c r="BO864" s="419"/>
      <c r="BP864" s="419"/>
      <c r="BQ864" s="419"/>
      <c r="BR864" s="419"/>
      <c r="BS864" s="419"/>
      <c r="BT864" s="419"/>
      <c r="BU864" s="419"/>
      <c r="BV864" s="419"/>
      <c r="BW864" s="419"/>
      <c r="BX864" s="419"/>
      <c r="BY864" s="419"/>
      <c r="BZ864" s="419"/>
      <c r="CA864" s="419"/>
      <c r="CB864" s="419"/>
      <c r="CC864" s="419"/>
      <c r="CD864" s="419"/>
      <c r="CE864" s="419"/>
      <c r="CF864" s="419"/>
      <c r="CG864" s="419"/>
      <c r="CH864" s="419"/>
      <c r="CI864" s="419"/>
      <c r="CJ864" s="419"/>
      <c r="CK864" s="419"/>
      <c r="CL864" s="419"/>
      <c r="CM864" s="419"/>
      <c r="CN864" s="419"/>
      <c r="CO864" s="419"/>
      <c r="CP864" s="419"/>
      <c r="CQ864" s="419"/>
      <c r="CR864" s="419"/>
      <c r="CS864" s="419"/>
    </row>
    <row r="865" spans="1:97">
      <c r="A865" s="419"/>
      <c r="B865" s="419"/>
      <c r="C865" s="419"/>
      <c r="D865" s="419"/>
      <c r="E865" s="419"/>
      <c r="F865" s="419"/>
      <c r="G865" s="419"/>
      <c r="H865" s="419"/>
      <c r="I865" s="419"/>
      <c r="J865" s="419"/>
      <c r="K865" s="419"/>
      <c r="L865" s="419"/>
      <c r="M865" s="419"/>
      <c r="N865" s="426"/>
      <c r="O865" s="426"/>
      <c r="P865" s="426"/>
      <c r="Q865" s="426"/>
      <c r="R865" s="426"/>
      <c r="S865" s="426"/>
      <c r="T865" s="426"/>
      <c r="U865" s="419"/>
      <c r="V865" s="419"/>
      <c r="W865" s="419"/>
      <c r="X865" s="427"/>
      <c r="Y865" s="427"/>
      <c r="Z865" s="427"/>
      <c r="AA865" s="427"/>
      <c r="AB865" s="427"/>
      <c r="AC865" s="427"/>
      <c r="AD865" s="427"/>
      <c r="AE865" s="427"/>
      <c r="AF865" s="427"/>
      <c r="AG865" s="427"/>
      <c r="AH865" s="427"/>
      <c r="AI865" s="428"/>
      <c r="AJ865" s="428"/>
      <c r="AK865" s="428"/>
      <c r="AL865" s="428"/>
      <c r="AM865" s="428"/>
      <c r="AN865" s="428"/>
      <c r="AO865" s="428"/>
      <c r="AP865" s="428"/>
      <c r="AQ865" s="419"/>
      <c r="AR865" s="419"/>
      <c r="AS865" s="419"/>
      <c r="AT865" s="419"/>
      <c r="AU865" s="419"/>
      <c r="AV865" s="419"/>
      <c r="AW865" s="419"/>
      <c r="AX865" s="419"/>
      <c r="AY865" s="419"/>
      <c r="AZ865" s="419"/>
      <c r="BA865" s="419"/>
      <c r="BB865" s="419"/>
      <c r="BC865" s="419"/>
      <c r="BD865" s="419"/>
      <c r="BE865" s="419"/>
      <c r="BF865" s="419"/>
      <c r="BG865" s="419"/>
      <c r="BH865" s="419"/>
      <c r="BI865" s="419"/>
      <c r="BJ865" s="419"/>
      <c r="BK865" s="419"/>
      <c r="BL865" s="419"/>
      <c r="BM865" s="419"/>
      <c r="BN865" s="419"/>
      <c r="BO865" s="419"/>
      <c r="BP865" s="419"/>
      <c r="BQ865" s="419"/>
      <c r="BR865" s="419"/>
      <c r="BS865" s="419"/>
      <c r="BT865" s="419"/>
      <c r="BU865" s="419"/>
      <c r="BV865" s="419"/>
      <c r="BW865" s="419"/>
      <c r="BX865" s="419"/>
      <c r="BY865" s="419"/>
      <c r="BZ865" s="419"/>
      <c r="CA865" s="419"/>
      <c r="CB865" s="419"/>
      <c r="CC865" s="419"/>
      <c r="CD865" s="419"/>
      <c r="CE865" s="419"/>
      <c r="CF865" s="419"/>
      <c r="CG865" s="419"/>
      <c r="CH865" s="419"/>
      <c r="CI865" s="419"/>
      <c r="CJ865" s="419"/>
      <c r="CK865" s="419"/>
      <c r="CL865" s="419"/>
      <c r="CM865" s="419"/>
      <c r="CN865" s="419"/>
      <c r="CO865" s="419"/>
      <c r="CP865" s="419"/>
      <c r="CQ865" s="419"/>
      <c r="CR865" s="419"/>
      <c r="CS865" s="419"/>
    </row>
    <row r="866" spans="1:97">
      <c r="A866" s="419"/>
      <c r="B866" s="419"/>
      <c r="C866" s="419"/>
      <c r="D866" s="419"/>
      <c r="E866" s="419"/>
      <c r="F866" s="419"/>
      <c r="G866" s="419"/>
      <c r="H866" s="419"/>
      <c r="I866" s="419"/>
      <c r="J866" s="419"/>
      <c r="K866" s="419"/>
      <c r="L866" s="419"/>
      <c r="M866" s="419"/>
      <c r="N866" s="426"/>
      <c r="O866" s="426"/>
      <c r="P866" s="426"/>
      <c r="Q866" s="426"/>
      <c r="R866" s="426"/>
      <c r="S866" s="426"/>
      <c r="T866" s="426"/>
      <c r="U866" s="419"/>
      <c r="V866" s="419"/>
      <c r="W866" s="419"/>
      <c r="X866" s="427"/>
      <c r="Y866" s="427"/>
      <c r="Z866" s="427"/>
      <c r="AA866" s="427"/>
      <c r="AB866" s="427"/>
      <c r="AC866" s="427"/>
      <c r="AD866" s="427"/>
      <c r="AE866" s="427"/>
      <c r="AF866" s="427"/>
      <c r="AG866" s="427"/>
      <c r="AH866" s="427"/>
      <c r="AI866" s="428"/>
      <c r="AJ866" s="428"/>
      <c r="AK866" s="428"/>
      <c r="AL866" s="428"/>
      <c r="AM866" s="428"/>
      <c r="AN866" s="428"/>
      <c r="AO866" s="428"/>
      <c r="AP866" s="428"/>
      <c r="AQ866" s="419"/>
      <c r="AR866" s="419"/>
      <c r="AS866" s="419"/>
      <c r="AT866" s="419"/>
      <c r="AU866" s="419"/>
      <c r="AV866" s="419"/>
      <c r="AW866" s="419"/>
      <c r="AX866" s="419"/>
      <c r="AY866" s="419"/>
      <c r="AZ866" s="419"/>
      <c r="BA866" s="419"/>
      <c r="BB866" s="419"/>
      <c r="BC866" s="419"/>
      <c r="BD866" s="419"/>
      <c r="BE866" s="419"/>
      <c r="BF866" s="419"/>
      <c r="BG866" s="419"/>
      <c r="BH866" s="419"/>
      <c r="BI866" s="419"/>
      <c r="BJ866" s="419"/>
      <c r="BK866" s="419"/>
      <c r="BL866" s="419"/>
      <c r="BM866" s="419"/>
      <c r="BN866" s="419"/>
      <c r="BO866" s="419"/>
      <c r="BP866" s="419"/>
      <c r="BQ866" s="419"/>
      <c r="BR866" s="419"/>
      <c r="BS866" s="419"/>
      <c r="BT866" s="419"/>
      <c r="BU866" s="419"/>
      <c r="BV866" s="419"/>
      <c r="BW866" s="419"/>
      <c r="BX866" s="419"/>
      <c r="BY866" s="419"/>
      <c r="BZ866" s="419"/>
      <c r="CA866" s="419"/>
      <c r="CB866" s="419"/>
      <c r="CC866" s="419"/>
      <c r="CD866" s="419"/>
      <c r="CE866" s="419"/>
      <c r="CF866" s="419"/>
      <c r="CG866" s="419"/>
      <c r="CH866" s="419"/>
      <c r="CI866" s="419"/>
      <c r="CJ866" s="419"/>
      <c r="CK866" s="419"/>
      <c r="CL866" s="419"/>
      <c r="CM866" s="419"/>
      <c r="CN866" s="419"/>
      <c r="CO866" s="419"/>
      <c r="CP866" s="419"/>
      <c r="CQ866" s="419"/>
      <c r="CR866" s="419"/>
      <c r="CS866" s="419"/>
    </row>
    <row r="867" spans="1:97">
      <c r="A867" s="419"/>
      <c r="B867" s="419"/>
      <c r="C867" s="419"/>
      <c r="D867" s="419"/>
      <c r="E867" s="419"/>
      <c r="F867" s="419"/>
      <c r="G867" s="419"/>
      <c r="H867" s="419"/>
      <c r="I867" s="419"/>
      <c r="J867" s="419"/>
      <c r="K867" s="419"/>
      <c r="L867" s="419"/>
      <c r="M867" s="419"/>
      <c r="N867" s="426"/>
      <c r="O867" s="426"/>
      <c r="P867" s="426"/>
      <c r="Q867" s="426"/>
      <c r="R867" s="426"/>
      <c r="S867" s="426"/>
      <c r="T867" s="426"/>
      <c r="U867" s="419"/>
      <c r="V867" s="419"/>
      <c r="W867" s="419"/>
      <c r="X867" s="427"/>
      <c r="Y867" s="427"/>
      <c r="Z867" s="427"/>
      <c r="AA867" s="427"/>
      <c r="AB867" s="427"/>
      <c r="AC867" s="427"/>
      <c r="AD867" s="427"/>
      <c r="AE867" s="427"/>
      <c r="AF867" s="427"/>
      <c r="AG867" s="427"/>
      <c r="AH867" s="427"/>
      <c r="AI867" s="428"/>
      <c r="AJ867" s="428"/>
      <c r="AK867" s="428"/>
      <c r="AL867" s="428"/>
      <c r="AM867" s="428"/>
      <c r="AN867" s="428"/>
      <c r="AO867" s="428"/>
      <c r="AP867" s="428"/>
      <c r="AQ867" s="419"/>
      <c r="AR867" s="419"/>
      <c r="AS867" s="419"/>
      <c r="AT867" s="419"/>
      <c r="AU867" s="419"/>
      <c r="AV867" s="419"/>
      <c r="AW867" s="419"/>
      <c r="AX867" s="419"/>
      <c r="AY867" s="419"/>
      <c r="AZ867" s="419"/>
      <c r="BA867" s="419"/>
      <c r="BB867" s="419"/>
      <c r="BC867" s="419"/>
      <c r="BD867" s="419"/>
      <c r="BE867" s="419"/>
      <c r="BF867" s="419"/>
      <c r="BG867" s="419"/>
      <c r="BH867" s="419"/>
      <c r="BI867" s="419"/>
      <c r="BJ867" s="419"/>
      <c r="BK867" s="419"/>
      <c r="BL867" s="419"/>
      <c r="BM867" s="419"/>
      <c r="BN867" s="419"/>
      <c r="BO867" s="419"/>
      <c r="BP867" s="419"/>
      <c r="BQ867" s="419"/>
      <c r="BR867" s="419"/>
      <c r="BS867" s="419"/>
      <c r="BT867" s="419"/>
      <c r="BU867" s="419"/>
      <c r="BV867" s="419"/>
      <c r="BW867" s="419"/>
      <c r="BX867" s="419"/>
      <c r="BY867" s="419"/>
      <c r="BZ867" s="419"/>
      <c r="CA867" s="419"/>
      <c r="CB867" s="419"/>
      <c r="CC867" s="419"/>
      <c r="CD867" s="419"/>
      <c r="CE867" s="419"/>
      <c r="CF867" s="419"/>
      <c r="CG867" s="419"/>
      <c r="CH867" s="419"/>
      <c r="CI867" s="419"/>
      <c r="CJ867" s="419"/>
      <c r="CK867" s="419"/>
      <c r="CL867" s="419"/>
      <c r="CM867" s="419"/>
      <c r="CN867" s="419"/>
      <c r="CO867" s="419"/>
      <c r="CP867" s="419"/>
      <c r="CQ867" s="419"/>
      <c r="CR867" s="419"/>
      <c r="CS867" s="419"/>
    </row>
    <row r="868" spans="1:97">
      <c r="A868" s="419"/>
      <c r="B868" s="419"/>
      <c r="C868" s="419"/>
      <c r="D868" s="419"/>
      <c r="E868" s="419"/>
      <c r="F868" s="419"/>
      <c r="G868" s="419"/>
      <c r="H868" s="419"/>
      <c r="I868" s="419"/>
      <c r="J868" s="419"/>
      <c r="K868" s="419"/>
      <c r="L868" s="419"/>
      <c r="M868" s="419"/>
      <c r="N868" s="426"/>
      <c r="O868" s="426"/>
      <c r="P868" s="426"/>
      <c r="Q868" s="426"/>
      <c r="R868" s="426"/>
      <c r="S868" s="426"/>
      <c r="T868" s="426"/>
      <c r="U868" s="419"/>
      <c r="V868" s="419"/>
      <c r="W868" s="419"/>
      <c r="X868" s="427"/>
      <c r="Y868" s="427"/>
      <c r="Z868" s="427"/>
      <c r="AA868" s="427"/>
      <c r="AB868" s="427"/>
      <c r="AC868" s="427"/>
      <c r="AD868" s="427"/>
      <c r="AE868" s="427"/>
      <c r="AF868" s="427"/>
      <c r="AG868" s="427"/>
      <c r="AH868" s="427"/>
      <c r="AI868" s="428"/>
      <c r="AJ868" s="428"/>
      <c r="AK868" s="428"/>
      <c r="AL868" s="428"/>
      <c r="AM868" s="428"/>
      <c r="AN868" s="428"/>
      <c r="AO868" s="428"/>
      <c r="AP868" s="428"/>
      <c r="AQ868" s="419"/>
      <c r="AR868" s="419"/>
      <c r="AS868" s="419"/>
      <c r="AT868" s="419"/>
      <c r="AU868" s="419"/>
      <c r="AV868" s="419"/>
      <c r="AW868" s="419"/>
      <c r="AX868" s="419"/>
      <c r="AY868" s="419"/>
      <c r="AZ868" s="419"/>
      <c r="BA868" s="419"/>
      <c r="BB868" s="419"/>
      <c r="BC868" s="419"/>
      <c r="BD868" s="419"/>
      <c r="BE868" s="419"/>
      <c r="BF868" s="419"/>
      <c r="BG868" s="419"/>
      <c r="BH868" s="419"/>
      <c r="BI868" s="419"/>
      <c r="BJ868" s="419"/>
      <c r="BK868" s="419"/>
      <c r="BL868" s="419"/>
      <c r="BM868" s="419"/>
      <c r="BN868" s="419"/>
      <c r="BO868" s="419"/>
      <c r="BP868" s="419"/>
      <c r="BQ868" s="419"/>
      <c r="BR868" s="419"/>
      <c r="BS868" s="419"/>
      <c r="BT868" s="419"/>
      <c r="BU868" s="419"/>
      <c r="BV868" s="419"/>
      <c r="BW868" s="419"/>
      <c r="BX868" s="419"/>
      <c r="BY868" s="419"/>
      <c r="BZ868" s="419"/>
      <c r="CA868" s="419"/>
      <c r="CB868" s="419"/>
      <c r="CC868" s="419"/>
      <c r="CD868" s="419"/>
      <c r="CE868" s="419"/>
      <c r="CF868" s="419"/>
      <c r="CG868" s="419"/>
      <c r="CH868" s="419"/>
      <c r="CI868" s="419"/>
      <c r="CJ868" s="419"/>
      <c r="CK868" s="419"/>
      <c r="CL868" s="419"/>
      <c r="CM868" s="419"/>
      <c r="CN868" s="419"/>
      <c r="CO868" s="419"/>
      <c r="CP868" s="419"/>
      <c r="CQ868" s="419"/>
      <c r="CR868" s="419"/>
      <c r="CS868" s="419"/>
    </row>
    <row r="869" spans="1:97">
      <c r="A869" s="419"/>
      <c r="B869" s="419"/>
      <c r="C869" s="419"/>
      <c r="D869" s="419"/>
      <c r="E869" s="419"/>
      <c r="F869" s="419"/>
      <c r="G869" s="419"/>
      <c r="H869" s="419"/>
      <c r="I869" s="419"/>
      <c r="J869" s="419"/>
      <c r="K869" s="419"/>
      <c r="L869" s="419"/>
      <c r="M869" s="419"/>
      <c r="N869" s="426"/>
      <c r="O869" s="426"/>
      <c r="P869" s="426"/>
      <c r="Q869" s="426"/>
      <c r="R869" s="426"/>
      <c r="S869" s="426"/>
      <c r="T869" s="426"/>
      <c r="U869" s="419"/>
      <c r="V869" s="419"/>
      <c r="W869" s="419"/>
      <c r="X869" s="427"/>
      <c r="Y869" s="427"/>
      <c r="Z869" s="427"/>
      <c r="AA869" s="427"/>
      <c r="AB869" s="427"/>
      <c r="AC869" s="427"/>
      <c r="AD869" s="427"/>
      <c r="AE869" s="427"/>
      <c r="AF869" s="427"/>
      <c r="AG869" s="427"/>
      <c r="AH869" s="427"/>
      <c r="AI869" s="428"/>
      <c r="AJ869" s="428"/>
      <c r="AK869" s="428"/>
      <c r="AL869" s="428"/>
      <c r="AM869" s="428"/>
      <c r="AN869" s="428"/>
      <c r="AO869" s="428"/>
      <c r="AP869" s="428"/>
      <c r="AQ869" s="419"/>
      <c r="AR869" s="419"/>
      <c r="AS869" s="419"/>
      <c r="AT869" s="419"/>
      <c r="AU869" s="419"/>
      <c r="AV869" s="419"/>
      <c r="AW869" s="419"/>
      <c r="AX869" s="419"/>
      <c r="AY869" s="419"/>
      <c r="AZ869" s="419"/>
      <c r="BA869" s="419"/>
      <c r="BB869" s="419"/>
      <c r="BC869" s="419"/>
      <c r="BD869" s="419"/>
      <c r="BE869" s="419"/>
      <c r="BF869" s="419"/>
      <c r="BG869" s="419"/>
      <c r="BH869" s="419"/>
      <c r="BI869" s="419"/>
      <c r="BJ869" s="419"/>
      <c r="BK869" s="419"/>
      <c r="BL869" s="419"/>
      <c r="BM869" s="419"/>
      <c r="BN869" s="419"/>
      <c r="BO869" s="419"/>
      <c r="BP869" s="419"/>
      <c r="BQ869" s="419"/>
      <c r="BR869" s="419"/>
      <c r="BS869" s="419"/>
      <c r="BT869" s="419"/>
      <c r="BU869" s="419"/>
      <c r="BV869" s="419"/>
      <c r="BW869" s="419"/>
      <c r="BX869" s="419"/>
      <c r="BY869" s="419"/>
      <c r="BZ869" s="419"/>
      <c r="CA869" s="419"/>
      <c r="CB869" s="419"/>
      <c r="CC869" s="419"/>
      <c r="CD869" s="419"/>
      <c r="CE869" s="419"/>
      <c r="CF869" s="419"/>
      <c r="CG869" s="419"/>
      <c r="CH869" s="419"/>
      <c r="CI869" s="419"/>
      <c r="CJ869" s="419"/>
      <c r="CK869" s="419"/>
      <c r="CL869" s="419"/>
      <c r="CM869" s="419"/>
      <c r="CN869" s="419"/>
      <c r="CO869" s="419"/>
      <c r="CP869" s="419"/>
      <c r="CQ869" s="419"/>
      <c r="CR869" s="419"/>
      <c r="CS869" s="419"/>
    </row>
    <row r="870" spans="1:97">
      <c r="A870" s="419"/>
      <c r="B870" s="419"/>
      <c r="C870" s="419"/>
      <c r="D870" s="419"/>
      <c r="E870" s="419"/>
      <c r="F870" s="419"/>
      <c r="G870" s="419"/>
      <c r="H870" s="419"/>
      <c r="I870" s="419"/>
      <c r="J870" s="419"/>
      <c r="K870" s="419"/>
      <c r="L870" s="419"/>
      <c r="M870" s="419"/>
      <c r="N870" s="426"/>
      <c r="O870" s="426"/>
      <c r="P870" s="426"/>
      <c r="Q870" s="426"/>
      <c r="R870" s="426"/>
      <c r="S870" s="426"/>
      <c r="T870" s="426"/>
      <c r="U870" s="419"/>
      <c r="V870" s="419"/>
      <c r="W870" s="419"/>
      <c r="X870" s="427"/>
      <c r="Y870" s="427"/>
      <c r="Z870" s="427"/>
      <c r="AA870" s="427"/>
      <c r="AB870" s="427"/>
      <c r="AC870" s="427"/>
      <c r="AD870" s="427"/>
      <c r="AE870" s="427"/>
      <c r="AF870" s="427"/>
      <c r="AG870" s="427"/>
      <c r="AH870" s="427"/>
      <c r="AI870" s="428"/>
      <c r="AJ870" s="428"/>
      <c r="AK870" s="428"/>
      <c r="AL870" s="428"/>
      <c r="AM870" s="428"/>
      <c r="AN870" s="428"/>
      <c r="AO870" s="428"/>
      <c r="AP870" s="428"/>
      <c r="AQ870" s="419"/>
      <c r="AR870" s="419"/>
      <c r="AS870" s="419"/>
      <c r="AT870" s="419"/>
      <c r="AU870" s="419"/>
      <c r="AV870" s="419"/>
      <c r="AW870" s="419"/>
      <c r="AX870" s="419"/>
      <c r="AY870" s="419"/>
      <c r="AZ870" s="419"/>
      <c r="BA870" s="419"/>
      <c r="BB870" s="419"/>
      <c r="BC870" s="419"/>
      <c r="BD870" s="419"/>
      <c r="BE870" s="419"/>
      <c r="BF870" s="419"/>
      <c r="BG870" s="419"/>
      <c r="BH870" s="419"/>
      <c r="BI870" s="419"/>
      <c r="BJ870" s="419"/>
      <c r="BK870" s="419"/>
      <c r="BL870" s="419"/>
      <c r="BM870" s="419"/>
      <c r="BN870" s="419"/>
      <c r="BO870" s="419"/>
      <c r="BP870" s="419"/>
      <c r="BQ870" s="419"/>
      <c r="BR870" s="419"/>
      <c r="BS870" s="419"/>
      <c r="BT870" s="419"/>
      <c r="BU870" s="419"/>
      <c r="BV870" s="419"/>
      <c r="BW870" s="419"/>
      <c r="BX870" s="419"/>
      <c r="BY870" s="419"/>
      <c r="BZ870" s="419"/>
      <c r="CA870" s="419"/>
      <c r="CB870" s="419"/>
      <c r="CC870" s="419"/>
      <c r="CD870" s="419"/>
      <c r="CE870" s="419"/>
      <c r="CF870" s="419"/>
      <c r="CG870" s="419"/>
      <c r="CH870" s="419"/>
      <c r="CI870" s="419"/>
      <c r="CJ870" s="419"/>
      <c r="CK870" s="419"/>
      <c r="CL870" s="419"/>
      <c r="CM870" s="419"/>
      <c r="CN870" s="419"/>
      <c r="CO870" s="419"/>
      <c r="CP870" s="419"/>
      <c r="CQ870" s="419"/>
      <c r="CR870" s="419"/>
      <c r="CS870" s="419"/>
    </row>
    <row r="871" spans="1:97">
      <c r="A871" s="419"/>
      <c r="B871" s="419"/>
      <c r="C871" s="419"/>
      <c r="D871" s="419"/>
      <c r="E871" s="419"/>
      <c r="F871" s="419"/>
      <c r="G871" s="419"/>
      <c r="H871" s="419"/>
      <c r="I871" s="419"/>
      <c r="J871" s="419"/>
      <c r="K871" s="419"/>
      <c r="L871" s="419"/>
      <c r="M871" s="419"/>
      <c r="N871" s="426"/>
      <c r="O871" s="426"/>
      <c r="P871" s="426"/>
      <c r="Q871" s="426"/>
      <c r="R871" s="426"/>
      <c r="S871" s="426"/>
      <c r="T871" s="426"/>
      <c r="U871" s="419"/>
      <c r="V871" s="419"/>
      <c r="W871" s="419"/>
      <c r="X871" s="427"/>
      <c r="Y871" s="427"/>
      <c r="Z871" s="427"/>
      <c r="AA871" s="427"/>
      <c r="AB871" s="427"/>
      <c r="AC871" s="427"/>
      <c r="AD871" s="427"/>
      <c r="AE871" s="427"/>
      <c r="AF871" s="427"/>
      <c r="AG871" s="427"/>
      <c r="AH871" s="427"/>
      <c r="AI871" s="428"/>
      <c r="AJ871" s="428"/>
      <c r="AK871" s="428"/>
      <c r="AL871" s="428"/>
      <c r="AM871" s="428"/>
      <c r="AN871" s="428"/>
      <c r="AO871" s="428"/>
      <c r="AP871" s="428"/>
      <c r="AQ871" s="419"/>
      <c r="AR871" s="419"/>
      <c r="AS871" s="419"/>
      <c r="AT871" s="419"/>
      <c r="AU871" s="419"/>
      <c r="AV871" s="419"/>
      <c r="AW871" s="419"/>
      <c r="AX871" s="419"/>
      <c r="AY871" s="419"/>
      <c r="AZ871" s="419"/>
      <c r="BA871" s="419"/>
      <c r="BB871" s="419"/>
      <c r="BC871" s="419"/>
      <c r="BD871" s="419"/>
      <c r="BE871" s="419"/>
      <c r="BF871" s="419"/>
      <c r="BG871" s="419"/>
      <c r="BH871" s="419"/>
      <c r="BI871" s="419"/>
      <c r="BJ871" s="419"/>
      <c r="BK871" s="419"/>
      <c r="BL871" s="419"/>
      <c r="BM871" s="419"/>
      <c r="BN871" s="419"/>
      <c r="BO871" s="419"/>
      <c r="BP871" s="419"/>
      <c r="BQ871" s="419"/>
      <c r="BR871" s="419"/>
      <c r="BS871" s="419"/>
      <c r="BT871" s="419"/>
      <c r="BU871" s="419"/>
      <c r="BV871" s="419"/>
      <c r="BW871" s="419"/>
      <c r="BX871" s="419"/>
      <c r="BY871" s="419"/>
      <c r="BZ871" s="419"/>
      <c r="CA871" s="419"/>
      <c r="CB871" s="419"/>
      <c r="CC871" s="419"/>
      <c r="CD871" s="419"/>
      <c r="CE871" s="419"/>
      <c r="CF871" s="419"/>
      <c r="CG871" s="419"/>
      <c r="CH871" s="419"/>
      <c r="CI871" s="419"/>
      <c r="CJ871" s="419"/>
      <c r="CK871" s="419"/>
      <c r="CL871" s="419"/>
      <c r="CM871" s="419"/>
      <c r="CN871" s="419"/>
      <c r="CO871" s="419"/>
      <c r="CP871" s="419"/>
      <c r="CQ871" s="419"/>
      <c r="CR871" s="419"/>
      <c r="CS871" s="419"/>
    </row>
    <row r="872" spans="1:97">
      <c r="A872" s="419"/>
      <c r="B872" s="419"/>
      <c r="C872" s="419"/>
      <c r="D872" s="419"/>
      <c r="E872" s="419"/>
      <c r="F872" s="419"/>
      <c r="G872" s="419"/>
      <c r="H872" s="419"/>
      <c r="I872" s="419"/>
      <c r="J872" s="419"/>
      <c r="K872" s="419"/>
      <c r="L872" s="419"/>
      <c r="M872" s="419"/>
      <c r="N872" s="426"/>
      <c r="O872" s="426"/>
      <c r="P872" s="426"/>
      <c r="Q872" s="426"/>
      <c r="R872" s="426"/>
      <c r="S872" s="426"/>
      <c r="T872" s="426"/>
      <c r="U872" s="419"/>
      <c r="V872" s="419"/>
      <c r="W872" s="419"/>
      <c r="X872" s="427"/>
      <c r="Y872" s="427"/>
      <c r="Z872" s="427"/>
      <c r="AA872" s="427"/>
      <c r="AB872" s="427"/>
      <c r="AC872" s="427"/>
      <c r="AD872" s="427"/>
      <c r="AE872" s="427"/>
      <c r="AF872" s="427"/>
      <c r="AG872" s="427"/>
      <c r="AH872" s="427"/>
      <c r="AI872" s="428"/>
      <c r="AJ872" s="428"/>
      <c r="AK872" s="428"/>
      <c r="AL872" s="428"/>
      <c r="AM872" s="428"/>
      <c r="AN872" s="428"/>
      <c r="AO872" s="428"/>
      <c r="AP872" s="428"/>
      <c r="AQ872" s="419"/>
      <c r="AR872" s="419"/>
      <c r="AS872" s="419"/>
      <c r="AT872" s="419"/>
      <c r="AU872" s="419"/>
      <c r="AV872" s="419"/>
      <c r="AW872" s="419"/>
      <c r="AX872" s="419"/>
      <c r="AY872" s="419"/>
      <c r="AZ872" s="419"/>
      <c r="BA872" s="419"/>
      <c r="BB872" s="419"/>
      <c r="BC872" s="419"/>
      <c r="BD872" s="419"/>
      <c r="BE872" s="419"/>
      <c r="BF872" s="419"/>
      <c r="BG872" s="419"/>
      <c r="BH872" s="419"/>
      <c r="BI872" s="419"/>
      <c r="BJ872" s="419"/>
      <c r="BK872" s="419"/>
      <c r="BL872" s="419"/>
      <c r="BM872" s="419"/>
      <c r="BN872" s="419"/>
      <c r="BO872" s="419"/>
      <c r="BP872" s="419"/>
      <c r="BQ872" s="419"/>
      <c r="BR872" s="419"/>
      <c r="BS872" s="419"/>
      <c r="BT872" s="419"/>
      <c r="BU872" s="419"/>
      <c r="BV872" s="419"/>
      <c r="BW872" s="419"/>
      <c r="BX872" s="419"/>
      <c r="BY872" s="419"/>
      <c r="BZ872" s="419"/>
      <c r="CA872" s="419"/>
      <c r="CB872" s="419"/>
      <c r="CC872" s="419"/>
      <c r="CD872" s="419"/>
      <c r="CE872" s="419"/>
      <c r="CF872" s="419"/>
      <c r="CG872" s="419"/>
      <c r="CH872" s="419"/>
      <c r="CI872" s="419"/>
      <c r="CJ872" s="419"/>
      <c r="CK872" s="419"/>
      <c r="CL872" s="419"/>
      <c r="CM872" s="419"/>
      <c r="CN872" s="419"/>
      <c r="CO872" s="419"/>
      <c r="CP872" s="419"/>
      <c r="CQ872" s="419"/>
      <c r="CR872" s="419"/>
      <c r="CS872" s="419"/>
    </row>
    <row r="873" spans="1:97">
      <c r="A873" s="419"/>
      <c r="B873" s="419"/>
      <c r="C873" s="419"/>
      <c r="D873" s="419"/>
      <c r="E873" s="419"/>
      <c r="F873" s="419"/>
      <c r="G873" s="419"/>
      <c r="H873" s="419"/>
      <c r="I873" s="419"/>
      <c r="J873" s="419"/>
      <c r="K873" s="419"/>
      <c r="L873" s="419"/>
      <c r="M873" s="419"/>
      <c r="N873" s="426"/>
      <c r="O873" s="426"/>
      <c r="P873" s="426"/>
      <c r="Q873" s="426"/>
      <c r="R873" s="426"/>
      <c r="S873" s="426"/>
      <c r="T873" s="426"/>
      <c r="U873" s="419"/>
      <c r="V873" s="419"/>
      <c r="W873" s="419"/>
      <c r="X873" s="427"/>
      <c r="Y873" s="427"/>
      <c r="Z873" s="427"/>
      <c r="AA873" s="427"/>
      <c r="AB873" s="427"/>
      <c r="AC873" s="427"/>
      <c r="AD873" s="427"/>
      <c r="AE873" s="427"/>
      <c r="AF873" s="427"/>
      <c r="AG873" s="427"/>
      <c r="AH873" s="427"/>
      <c r="AI873" s="428"/>
      <c r="AJ873" s="428"/>
      <c r="AK873" s="428"/>
      <c r="AL873" s="428"/>
      <c r="AM873" s="428"/>
      <c r="AN873" s="428"/>
      <c r="AO873" s="428"/>
      <c r="AP873" s="428"/>
      <c r="AQ873" s="419"/>
      <c r="AR873" s="419"/>
      <c r="AS873" s="419"/>
      <c r="AT873" s="419"/>
      <c r="AU873" s="419"/>
      <c r="AV873" s="419"/>
      <c r="AW873" s="419"/>
      <c r="AX873" s="419"/>
      <c r="AY873" s="419"/>
      <c r="AZ873" s="419"/>
      <c r="BA873" s="419"/>
      <c r="BB873" s="419"/>
      <c r="BC873" s="419"/>
      <c r="BD873" s="419"/>
      <c r="BE873" s="419"/>
      <c r="BF873" s="419"/>
      <c r="BG873" s="419"/>
      <c r="BH873" s="419"/>
      <c r="BI873" s="419"/>
      <c r="BJ873" s="419"/>
      <c r="BK873" s="419"/>
      <c r="BL873" s="419"/>
      <c r="BM873" s="419"/>
      <c r="BN873" s="419"/>
      <c r="BO873" s="419"/>
      <c r="BP873" s="419"/>
      <c r="BQ873" s="419"/>
      <c r="BR873" s="419"/>
      <c r="BS873" s="419"/>
      <c r="BT873" s="419"/>
      <c r="BU873" s="419"/>
      <c r="BV873" s="419"/>
      <c r="BW873" s="419"/>
      <c r="BX873" s="419"/>
      <c r="BY873" s="419"/>
      <c r="BZ873" s="419"/>
      <c r="CA873" s="419"/>
      <c r="CB873" s="419"/>
      <c r="CC873" s="419"/>
      <c r="CD873" s="419"/>
      <c r="CE873" s="419"/>
      <c r="CF873" s="419"/>
      <c r="CG873" s="419"/>
      <c r="CH873" s="419"/>
      <c r="CI873" s="419"/>
      <c r="CJ873" s="419"/>
      <c r="CK873" s="419"/>
      <c r="CL873" s="419"/>
      <c r="CM873" s="419"/>
      <c r="CN873" s="419"/>
      <c r="CO873" s="419"/>
      <c r="CP873" s="419"/>
      <c r="CQ873" s="419"/>
      <c r="CR873" s="419"/>
      <c r="CS873" s="419"/>
    </row>
    <row r="874" spans="1:97">
      <c r="A874" s="419"/>
      <c r="B874" s="419"/>
      <c r="C874" s="419"/>
      <c r="D874" s="419"/>
      <c r="E874" s="419"/>
      <c r="F874" s="419"/>
      <c r="G874" s="419"/>
      <c r="H874" s="419"/>
      <c r="I874" s="419"/>
      <c r="J874" s="419"/>
      <c r="K874" s="419"/>
      <c r="L874" s="419"/>
      <c r="M874" s="419"/>
      <c r="N874" s="426"/>
      <c r="O874" s="426"/>
      <c r="P874" s="426"/>
      <c r="Q874" s="426"/>
      <c r="R874" s="426"/>
      <c r="S874" s="426"/>
      <c r="T874" s="426"/>
      <c r="U874" s="419"/>
      <c r="V874" s="419"/>
      <c r="W874" s="419"/>
      <c r="X874" s="427"/>
      <c r="Y874" s="427"/>
      <c r="Z874" s="427"/>
      <c r="AA874" s="427"/>
      <c r="AB874" s="427"/>
      <c r="AC874" s="427"/>
      <c r="AD874" s="427"/>
      <c r="AE874" s="427"/>
      <c r="AF874" s="427"/>
      <c r="AG874" s="427"/>
      <c r="AH874" s="427"/>
      <c r="AI874" s="428"/>
      <c r="AJ874" s="428"/>
      <c r="AK874" s="428"/>
      <c r="AL874" s="428"/>
      <c r="AM874" s="428"/>
      <c r="AN874" s="428"/>
      <c r="AO874" s="428"/>
      <c r="AP874" s="428"/>
      <c r="AQ874" s="419"/>
      <c r="AR874" s="419"/>
      <c r="AS874" s="419"/>
      <c r="AT874" s="419"/>
      <c r="AU874" s="419"/>
      <c r="AV874" s="419"/>
      <c r="AW874" s="419"/>
      <c r="AX874" s="419"/>
      <c r="AY874" s="419"/>
      <c r="AZ874" s="419"/>
      <c r="BA874" s="419"/>
      <c r="BB874" s="419"/>
      <c r="BC874" s="419"/>
      <c r="BD874" s="419"/>
      <c r="BE874" s="419"/>
      <c r="BF874" s="419"/>
      <c r="BG874" s="419"/>
      <c r="BH874" s="419"/>
      <c r="BI874" s="419"/>
      <c r="BJ874" s="419"/>
      <c r="BK874" s="419"/>
      <c r="BL874" s="419"/>
      <c r="BM874" s="419"/>
      <c r="BN874" s="419"/>
      <c r="BO874" s="419"/>
      <c r="BP874" s="419"/>
      <c r="BQ874" s="419"/>
      <c r="BR874" s="419"/>
      <c r="BS874" s="419"/>
      <c r="BT874" s="419"/>
      <c r="BU874" s="419"/>
      <c r="BV874" s="419"/>
      <c r="BW874" s="419"/>
      <c r="BX874" s="419"/>
      <c r="BY874" s="419"/>
      <c r="BZ874" s="419"/>
      <c r="CA874" s="419"/>
      <c r="CB874" s="419"/>
      <c r="CC874" s="419"/>
      <c r="CD874" s="419"/>
      <c r="CE874" s="419"/>
      <c r="CF874" s="419"/>
      <c r="CG874" s="419"/>
      <c r="CH874" s="419"/>
      <c r="CI874" s="419"/>
      <c r="CJ874" s="419"/>
      <c r="CK874" s="419"/>
      <c r="CL874" s="419"/>
      <c r="CM874" s="419"/>
      <c r="CN874" s="419"/>
      <c r="CO874" s="419"/>
      <c r="CP874" s="419"/>
      <c r="CQ874" s="419"/>
      <c r="CR874" s="419"/>
      <c r="CS874" s="419"/>
    </row>
    <row r="875" spans="1:97">
      <c r="A875" s="419"/>
      <c r="B875" s="419"/>
      <c r="C875" s="419"/>
      <c r="D875" s="419"/>
      <c r="E875" s="419"/>
      <c r="F875" s="419"/>
      <c r="G875" s="419"/>
      <c r="H875" s="419"/>
      <c r="I875" s="419"/>
      <c r="J875" s="419"/>
      <c r="K875" s="419"/>
      <c r="L875" s="419"/>
      <c r="M875" s="419"/>
      <c r="N875" s="426"/>
      <c r="O875" s="426"/>
      <c r="P875" s="426"/>
      <c r="Q875" s="426"/>
      <c r="R875" s="426"/>
      <c r="S875" s="426"/>
      <c r="T875" s="426"/>
      <c r="U875" s="419"/>
      <c r="V875" s="419"/>
      <c r="W875" s="419"/>
      <c r="X875" s="427"/>
      <c r="Y875" s="427"/>
      <c r="Z875" s="427"/>
      <c r="AA875" s="427"/>
      <c r="AB875" s="427"/>
      <c r="AC875" s="427"/>
      <c r="AD875" s="427"/>
      <c r="AE875" s="427"/>
      <c r="AF875" s="427"/>
      <c r="AG875" s="427"/>
      <c r="AH875" s="427"/>
      <c r="AI875" s="428"/>
      <c r="AJ875" s="428"/>
      <c r="AK875" s="428"/>
      <c r="AL875" s="428"/>
      <c r="AM875" s="428"/>
      <c r="AN875" s="428"/>
      <c r="AO875" s="428"/>
      <c r="AP875" s="428"/>
      <c r="AQ875" s="419"/>
      <c r="AR875" s="419"/>
      <c r="AS875" s="419"/>
      <c r="AT875" s="419"/>
      <c r="AU875" s="419"/>
      <c r="AV875" s="419"/>
      <c r="AW875" s="419"/>
      <c r="AX875" s="419"/>
      <c r="AY875" s="419"/>
      <c r="AZ875" s="419"/>
      <c r="BA875" s="419"/>
      <c r="BB875" s="419"/>
      <c r="BC875" s="419"/>
      <c r="BD875" s="419"/>
      <c r="BE875" s="419"/>
      <c r="BF875" s="419"/>
      <c r="BG875" s="419"/>
      <c r="BH875" s="419"/>
      <c r="BI875" s="419"/>
      <c r="BJ875" s="419"/>
      <c r="BK875" s="419"/>
      <c r="BL875" s="419"/>
      <c r="BM875" s="419"/>
      <c r="BN875" s="419"/>
      <c r="BO875" s="419"/>
      <c r="BP875" s="419"/>
      <c r="BQ875" s="419"/>
      <c r="BR875" s="419"/>
      <c r="BS875" s="419"/>
      <c r="BT875" s="419"/>
      <c r="BU875" s="419"/>
      <c r="BV875" s="419"/>
      <c r="BW875" s="419"/>
      <c r="BX875" s="419"/>
      <c r="BY875" s="419"/>
      <c r="BZ875" s="419"/>
      <c r="CA875" s="419"/>
      <c r="CB875" s="419"/>
      <c r="CC875" s="419"/>
      <c r="CD875" s="419"/>
      <c r="CE875" s="419"/>
      <c r="CF875" s="419"/>
      <c r="CG875" s="419"/>
      <c r="CH875" s="419"/>
      <c r="CI875" s="419"/>
      <c r="CJ875" s="419"/>
      <c r="CK875" s="419"/>
      <c r="CL875" s="419"/>
      <c r="CM875" s="419"/>
      <c r="CN875" s="419"/>
      <c r="CO875" s="419"/>
      <c r="CP875" s="419"/>
      <c r="CQ875" s="419"/>
      <c r="CR875" s="419"/>
      <c r="CS875" s="419"/>
    </row>
    <row r="876" spans="1:97">
      <c r="A876" s="419"/>
      <c r="B876" s="419"/>
      <c r="C876" s="419"/>
      <c r="D876" s="419"/>
      <c r="E876" s="419"/>
      <c r="F876" s="419"/>
      <c r="G876" s="419"/>
      <c r="H876" s="419"/>
      <c r="I876" s="419"/>
      <c r="J876" s="419"/>
      <c r="K876" s="419"/>
      <c r="L876" s="419"/>
      <c r="M876" s="419"/>
      <c r="N876" s="426"/>
      <c r="O876" s="426"/>
      <c r="P876" s="426"/>
      <c r="Q876" s="426"/>
      <c r="R876" s="426"/>
      <c r="S876" s="426"/>
      <c r="T876" s="426"/>
      <c r="U876" s="419"/>
      <c r="V876" s="419"/>
      <c r="W876" s="419"/>
      <c r="X876" s="427"/>
      <c r="Y876" s="427"/>
      <c r="Z876" s="427"/>
      <c r="AA876" s="427"/>
      <c r="AB876" s="427"/>
      <c r="AC876" s="427"/>
      <c r="AD876" s="427"/>
      <c r="AE876" s="427"/>
      <c r="AF876" s="427"/>
      <c r="AG876" s="427"/>
      <c r="AH876" s="427"/>
      <c r="AI876" s="428"/>
      <c r="AJ876" s="428"/>
      <c r="AK876" s="428"/>
      <c r="AL876" s="428"/>
      <c r="AM876" s="428"/>
      <c r="AN876" s="428"/>
      <c r="AO876" s="428"/>
      <c r="AP876" s="428"/>
      <c r="AQ876" s="419"/>
      <c r="AR876" s="419"/>
      <c r="AS876" s="419"/>
      <c r="AT876" s="419"/>
      <c r="AU876" s="419"/>
      <c r="AV876" s="419"/>
      <c r="AW876" s="419"/>
      <c r="AX876" s="419"/>
      <c r="AY876" s="419"/>
      <c r="AZ876" s="419"/>
      <c r="BA876" s="419"/>
      <c r="BB876" s="419"/>
      <c r="BC876" s="419"/>
      <c r="BD876" s="419"/>
      <c r="BE876" s="419"/>
      <c r="BF876" s="419"/>
      <c r="BG876" s="419"/>
      <c r="BH876" s="419"/>
      <c r="BI876" s="419"/>
      <c r="BJ876" s="419"/>
      <c r="BK876" s="419"/>
      <c r="BL876" s="419"/>
      <c r="BM876" s="419"/>
      <c r="BN876" s="419"/>
      <c r="BO876" s="419"/>
      <c r="BP876" s="419"/>
      <c r="BQ876" s="419"/>
      <c r="BR876" s="419"/>
      <c r="BS876" s="419"/>
      <c r="BT876" s="419"/>
      <c r="BU876" s="419"/>
      <c r="BV876" s="419"/>
      <c r="BW876" s="419"/>
      <c r="BX876" s="419"/>
      <c r="BY876" s="419"/>
      <c r="BZ876" s="419"/>
      <c r="CA876" s="419"/>
      <c r="CB876" s="419"/>
      <c r="CC876" s="419"/>
      <c r="CD876" s="419"/>
      <c r="CE876" s="419"/>
      <c r="CF876" s="419"/>
      <c r="CG876" s="419"/>
      <c r="CH876" s="419"/>
      <c r="CI876" s="419"/>
      <c r="CJ876" s="419"/>
      <c r="CK876" s="419"/>
      <c r="CL876" s="419"/>
      <c r="CM876" s="419"/>
      <c r="CN876" s="419"/>
      <c r="CO876" s="419"/>
      <c r="CP876" s="419"/>
      <c r="CQ876" s="419"/>
      <c r="CR876" s="419"/>
      <c r="CS876" s="419"/>
    </row>
    <row r="877" spans="1:97">
      <c r="A877" s="419"/>
      <c r="B877" s="419"/>
      <c r="C877" s="419"/>
      <c r="D877" s="419"/>
      <c r="E877" s="419"/>
      <c r="F877" s="419"/>
      <c r="G877" s="419"/>
      <c r="H877" s="419"/>
      <c r="I877" s="419"/>
      <c r="J877" s="419"/>
      <c r="K877" s="419"/>
      <c r="L877" s="419"/>
      <c r="M877" s="419"/>
      <c r="N877" s="426"/>
      <c r="O877" s="426"/>
      <c r="P877" s="426"/>
      <c r="Q877" s="426"/>
      <c r="R877" s="426"/>
      <c r="S877" s="426"/>
      <c r="T877" s="426"/>
      <c r="U877" s="419"/>
      <c r="V877" s="419"/>
      <c r="W877" s="419"/>
      <c r="X877" s="427"/>
      <c r="Y877" s="427"/>
      <c r="Z877" s="427"/>
      <c r="AA877" s="427"/>
      <c r="AB877" s="427"/>
      <c r="AC877" s="427"/>
      <c r="AD877" s="427"/>
      <c r="AE877" s="427"/>
      <c r="AF877" s="427"/>
      <c r="AG877" s="427"/>
      <c r="AH877" s="427"/>
      <c r="AI877" s="428"/>
      <c r="AJ877" s="428"/>
      <c r="AK877" s="428"/>
      <c r="AL877" s="428"/>
      <c r="AM877" s="428"/>
      <c r="AN877" s="428"/>
      <c r="AO877" s="428"/>
      <c r="AP877" s="428"/>
      <c r="AQ877" s="419"/>
      <c r="AR877" s="419"/>
      <c r="AS877" s="419"/>
      <c r="AT877" s="419"/>
      <c r="AU877" s="419"/>
      <c r="AV877" s="419"/>
      <c r="AW877" s="419"/>
      <c r="AX877" s="419"/>
      <c r="AY877" s="419"/>
      <c r="AZ877" s="419"/>
      <c r="BA877" s="419"/>
      <c r="BB877" s="419"/>
      <c r="BC877" s="419"/>
      <c r="BD877" s="419"/>
      <c r="BE877" s="419"/>
      <c r="BF877" s="419"/>
      <c r="BG877" s="419"/>
      <c r="BH877" s="419"/>
      <c r="BI877" s="419"/>
      <c r="BJ877" s="419"/>
      <c r="BK877" s="419"/>
      <c r="BL877" s="419"/>
      <c r="BM877" s="419"/>
      <c r="BN877" s="419"/>
      <c r="BO877" s="419"/>
      <c r="BP877" s="419"/>
      <c r="BQ877" s="419"/>
      <c r="BR877" s="419"/>
      <c r="BS877" s="419"/>
      <c r="BT877" s="419"/>
      <c r="BU877" s="419"/>
      <c r="BV877" s="419"/>
      <c r="BW877" s="419"/>
      <c r="BX877" s="419"/>
      <c r="BY877" s="419"/>
      <c r="BZ877" s="419"/>
      <c r="CA877" s="419"/>
      <c r="CB877" s="419"/>
      <c r="CC877" s="419"/>
      <c r="CD877" s="419"/>
      <c r="CE877" s="419"/>
      <c r="CF877" s="419"/>
      <c r="CG877" s="419"/>
      <c r="CH877" s="419"/>
      <c r="CI877" s="419"/>
      <c r="CJ877" s="419"/>
      <c r="CK877" s="419"/>
      <c r="CL877" s="419"/>
      <c r="CM877" s="419"/>
      <c r="CN877" s="419"/>
      <c r="CO877" s="419"/>
      <c r="CP877" s="419"/>
      <c r="CQ877" s="419"/>
      <c r="CR877" s="419"/>
      <c r="CS877" s="419"/>
    </row>
    <row r="878" spans="1:97">
      <c r="A878" s="419"/>
      <c r="B878" s="419"/>
      <c r="C878" s="419"/>
      <c r="D878" s="419"/>
      <c r="E878" s="419"/>
      <c r="F878" s="419"/>
      <c r="G878" s="419"/>
      <c r="H878" s="419"/>
      <c r="I878" s="419"/>
      <c r="J878" s="419"/>
      <c r="K878" s="419"/>
      <c r="L878" s="419"/>
      <c r="M878" s="419"/>
      <c r="N878" s="426"/>
      <c r="O878" s="426"/>
      <c r="P878" s="426"/>
      <c r="Q878" s="426"/>
      <c r="R878" s="426"/>
      <c r="S878" s="426"/>
      <c r="T878" s="426"/>
      <c r="U878" s="419"/>
      <c r="V878" s="419"/>
      <c r="W878" s="419"/>
      <c r="X878" s="427"/>
      <c r="Y878" s="427"/>
      <c r="Z878" s="427"/>
      <c r="AA878" s="427"/>
      <c r="AB878" s="427"/>
      <c r="AC878" s="427"/>
      <c r="AD878" s="427"/>
      <c r="AE878" s="427"/>
      <c r="AF878" s="427"/>
      <c r="AG878" s="427"/>
      <c r="AH878" s="427"/>
      <c r="AI878" s="428"/>
      <c r="AJ878" s="428"/>
      <c r="AK878" s="428"/>
      <c r="AL878" s="428"/>
      <c r="AM878" s="428"/>
      <c r="AN878" s="428"/>
      <c r="AO878" s="428"/>
      <c r="AP878" s="428"/>
      <c r="AQ878" s="419"/>
      <c r="AR878" s="419"/>
      <c r="AS878" s="419"/>
      <c r="AT878" s="419"/>
      <c r="AU878" s="419"/>
      <c r="AV878" s="419"/>
      <c r="AW878" s="419"/>
      <c r="AX878" s="419"/>
      <c r="AY878" s="419"/>
      <c r="AZ878" s="419"/>
      <c r="BA878" s="419"/>
      <c r="BB878" s="419"/>
      <c r="BC878" s="419"/>
      <c r="BD878" s="419"/>
      <c r="BE878" s="419"/>
      <c r="BF878" s="419"/>
      <c r="BG878" s="419"/>
      <c r="BH878" s="419"/>
      <c r="BI878" s="419"/>
      <c r="BJ878" s="419"/>
      <c r="BK878" s="419"/>
      <c r="BL878" s="419"/>
      <c r="BM878" s="419"/>
      <c r="BN878" s="419"/>
      <c r="BO878" s="419"/>
      <c r="BP878" s="419"/>
      <c r="BQ878" s="419"/>
      <c r="BR878" s="419"/>
      <c r="BS878" s="419"/>
      <c r="BT878" s="419"/>
      <c r="BU878" s="419"/>
      <c r="BV878" s="419"/>
      <c r="BW878" s="419"/>
      <c r="BX878" s="419"/>
      <c r="BY878" s="419"/>
      <c r="BZ878" s="419"/>
      <c r="CA878" s="419"/>
      <c r="CB878" s="419"/>
      <c r="CC878" s="419"/>
      <c r="CD878" s="419"/>
      <c r="CE878" s="419"/>
      <c r="CF878" s="419"/>
      <c r="CG878" s="419"/>
      <c r="CH878" s="419"/>
      <c r="CI878" s="419"/>
      <c r="CJ878" s="419"/>
      <c r="CK878" s="419"/>
      <c r="CL878" s="419"/>
      <c r="CM878" s="419"/>
      <c r="CN878" s="419"/>
      <c r="CO878" s="419"/>
      <c r="CP878" s="419"/>
      <c r="CQ878" s="419"/>
      <c r="CR878" s="419"/>
      <c r="CS878" s="419"/>
    </row>
    <row r="879" spans="1:97">
      <c r="A879" s="419"/>
      <c r="B879" s="419"/>
      <c r="C879" s="419"/>
      <c r="D879" s="419"/>
      <c r="E879" s="419"/>
      <c r="F879" s="419"/>
      <c r="G879" s="419"/>
      <c r="H879" s="419"/>
      <c r="I879" s="419"/>
      <c r="J879" s="419"/>
      <c r="K879" s="419"/>
      <c r="L879" s="419"/>
      <c r="M879" s="419"/>
      <c r="N879" s="426"/>
      <c r="O879" s="426"/>
      <c r="P879" s="426"/>
      <c r="Q879" s="426"/>
      <c r="R879" s="426"/>
      <c r="S879" s="426"/>
      <c r="T879" s="426"/>
      <c r="U879" s="419"/>
      <c r="V879" s="419"/>
      <c r="W879" s="419"/>
      <c r="X879" s="427"/>
      <c r="Y879" s="427"/>
      <c r="Z879" s="427"/>
      <c r="AA879" s="427"/>
      <c r="AB879" s="427"/>
      <c r="AC879" s="427"/>
      <c r="AD879" s="427"/>
      <c r="AE879" s="427"/>
      <c r="AF879" s="427"/>
      <c r="AG879" s="427"/>
      <c r="AH879" s="427"/>
      <c r="AI879" s="428"/>
      <c r="AJ879" s="428"/>
      <c r="AK879" s="428"/>
      <c r="AL879" s="428"/>
      <c r="AM879" s="428"/>
      <c r="AN879" s="428"/>
      <c r="AO879" s="428"/>
      <c r="AP879" s="428"/>
      <c r="AQ879" s="419"/>
      <c r="AR879" s="419"/>
      <c r="AS879" s="419"/>
      <c r="AT879" s="419"/>
      <c r="AU879" s="419"/>
      <c r="AV879" s="419"/>
      <c r="AW879" s="419"/>
      <c r="AX879" s="419"/>
      <c r="AY879" s="419"/>
      <c r="AZ879" s="419"/>
      <c r="BA879" s="419"/>
      <c r="BB879" s="419"/>
      <c r="BC879" s="419"/>
      <c r="BD879" s="419"/>
      <c r="BE879" s="419"/>
      <c r="BF879" s="419"/>
      <c r="BG879" s="419"/>
      <c r="BH879" s="419"/>
      <c r="BI879" s="419"/>
      <c r="BJ879" s="419"/>
      <c r="BK879" s="419"/>
      <c r="BL879" s="419"/>
      <c r="BM879" s="419"/>
      <c r="BN879" s="419"/>
      <c r="BO879" s="419"/>
      <c r="BP879" s="419"/>
      <c r="BQ879" s="419"/>
      <c r="BR879" s="419"/>
      <c r="BS879" s="419"/>
      <c r="BT879" s="419"/>
      <c r="BU879" s="419"/>
      <c r="BV879" s="419"/>
      <c r="BW879" s="419"/>
      <c r="BX879" s="419"/>
      <c r="BY879" s="419"/>
      <c r="BZ879" s="419"/>
      <c r="CA879" s="419"/>
      <c r="CB879" s="419"/>
      <c r="CC879" s="419"/>
      <c r="CD879" s="419"/>
      <c r="CE879" s="419"/>
      <c r="CF879" s="419"/>
      <c r="CG879" s="419"/>
      <c r="CH879" s="419"/>
      <c r="CI879" s="419"/>
      <c r="CJ879" s="419"/>
      <c r="CK879" s="419"/>
      <c r="CL879" s="419"/>
      <c r="CM879" s="419"/>
      <c r="CN879" s="419"/>
      <c r="CO879" s="419"/>
      <c r="CP879" s="419"/>
      <c r="CQ879" s="419"/>
      <c r="CR879" s="419"/>
      <c r="CS879" s="419"/>
    </row>
    <row r="880" spans="1:97">
      <c r="A880" s="419"/>
      <c r="B880" s="419"/>
      <c r="C880" s="419"/>
      <c r="D880" s="419"/>
      <c r="E880" s="419"/>
      <c r="F880" s="419"/>
      <c r="G880" s="419"/>
      <c r="H880" s="419"/>
      <c r="I880" s="419"/>
      <c r="J880" s="419"/>
      <c r="K880" s="419"/>
      <c r="L880" s="419"/>
      <c r="M880" s="419"/>
      <c r="N880" s="426"/>
      <c r="O880" s="426"/>
      <c r="P880" s="426"/>
      <c r="Q880" s="426"/>
      <c r="R880" s="426"/>
      <c r="S880" s="426"/>
      <c r="T880" s="426"/>
      <c r="U880" s="419"/>
      <c r="V880" s="419"/>
      <c r="W880" s="419"/>
      <c r="X880" s="427"/>
      <c r="Y880" s="427"/>
      <c r="Z880" s="427"/>
      <c r="AA880" s="427"/>
      <c r="AB880" s="427"/>
      <c r="AC880" s="427"/>
      <c r="AD880" s="427"/>
      <c r="AE880" s="427"/>
      <c r="AF880" s="427"/>
      <c r="AG880" s="427"/>
      <c r="AH880" s="427"/>
      <c r="AI880" s="428"/>
      <c r="AJ880" s="428"/>
      <c r="AK880" s="428"/>
      <c r="AL880" s="428"/>
      <c r="AM880" s="428"/>
      <c r="AN880" s="428"/>
      <c r="AO880" s="428"/>
      <c r="AP880" s="428"/>
      <c r="AQ880" s="419"/>
      <c r="AR880" s="419"/>
      <c r="AS880" s="419"/>
      <c r="AT880" s="419"/>
      <c r="AU880" s="419"/>
      <c r="AV880" s="419"/>
      <c r="AW880" s="419"/>
      <c r="AX880" s="419"/>
      <c r="AY880" s="419"/>
      <c r="AZ880" s="419"/>
      <c r="BA880" s="419"/>
      <c r="BB880" s="419"/>
      <c r="BC880" s="419"/>
      <c r="BD880" s="419"/>
      <c r="BE880" s="419"/>
      <c r="BF880" s="419"/>
      <c r="BG880" s="419"/>
      <c r="BH880" s="419"/>
      <c r="BI880" s="419"/>
      <c r="BJ880" s="419"/>
      <c r="BK880" s="419"/>
      <c r="BL880" s="419"/>
      <c r="BM880" s="419"/>
      <c r="BN880" s="419"/>
      <c r="BO880" s="419"/>
      <c r="BP880" s="419"/>
      <c r="BQ880" s="419"/>
      <c r="BR880" s="419"/>
      <c r="BS880" s="419"/>
      <c r="BT880" s="419"/>
      <c r="BU880" s="419"/>
      <c r="BV880" s="419"/>
      <c r="BW880" s="419"/>
      <c r="BX880" s="419"/>
      <c r="BY880" s="419"/>
      <c r="BZ880" s="419"/>
      <c r="CA880" s="419"/>
      <c r="CB880" s="419"/>
      <c r="CC880" s="419"/>
      <c r="CD880" s="419"/>
      <c r="CE880" s="419"/>
      <c r="CF880" s="419"/>
      <c r="CG880" s="419"/>
      <c r="CH880" s="419"/>
      <c r="CI880" s="419"/>
      <c r="CJ880" s="419"/>
      <c r="CK880" s="419"/>
      <c r="CL880" s="419"/>
      <c r="CM880" s="419"/>
      <c r="CN880" s="419"/>
      <c r="CO880" s="419"/>
      <c r="CP880" s="419"/>
      <c r="CQ880" s="419"/>
      <c r="CR880" s="419"/>
      <c r="CS880" s="419"/>
    </row>
    <row r="881" spans="1:97">
      <c r="A881" s="419"/>
      <c r="B881" s="419"/>
      <c r="C881" s="419"/>
      <c r="D881" s="419"/>
      <c r="E881" s="419"/>
      <c r="F881" s="419"/>
      <c r="G881" s="419"/>
      <c r="H881" s="419"/>
      <c r="I881" s="419"/>
      <c r="J881" s="419"/>
      <c r="K881" s="419"/>
      <c r="L881" s="419"/>
      <c r="M881" s="419"/>
      <c r="N881" s="426"/>
      <c r="O881" s="426"/>
      <c r="P881" s="426"/>
      <c r="Q881" s="426"/>
      <c r="R881" s="426"/>
      <c r="S881" s="426"/>
      <c r="T881" s="426"/>
      <c r="U881" s="419"/>
      <c r="V881" s="419"/>
      <c r="W881" s="419"/>
      <c r="X881" s="427"/>
      <c r="Y881" s="427"/>
      <c r="Z881" s="427"/>
      <c r="AA881" s="427"/>
      <c r="AB881" s="427"/>
      <c r="AC881" s="427"/>
      <c r="AD881" s="427"/>
      <c r="AE881" s="427"/>
      <c r="AF881" s="427"/>
      <c r="AG881" s="427"/>
      <c r="AH881" s="427"/>
      <c r="AI881" s="428"/>
      <c r="AJ881" s="428"/>
      <c r="AK881" s="428"/>
      <c r="AL881" s="428"/>
      <c r="AM881" s="428"/>
      <c r="AN881" s="428"/>
      <c r="AO881" s="428"/>
      <c r="AP881" s="428"/>
      <c r="AQ881" s="419"/>
      <c r="AR881" s="419"/>
      <c r="AS881" s="419"/>
      <c r="AT881" s="419"/>
      <c r="AU881" s="419"/>
      <c r="AV881" s="419"/>
      <c r="AW881" s="419"/>
      <c r="AX881" s="419"/>
      <c r="AY881" s="419"/>
      <c r="AZ881" s="419"/>
      <c r="BA881" s="419"/>
      <c r="BB881" s="419"/>
      <c r="BC881" s="419"/>
      <c r="BD881" s="419"/>
      <c r="BE881" s="419"/>
      <c r="BF881" s="419"/>
      <c r="BG881" s="419"/>
      <c r="BH881" s="419"/>
      <c r="BI881" s="419"/>
      <c r="BJ881" s="419"/>
      <c r="BK881" s="419"/>
      <c r="BL881" s="419"/>
      <c r="BM881" s="419"/>
      <c r="BN881" s="419"/>
      <c r="BO881" s="419"/>
      <c r="BP881" s="419"/>
      <c r="BQ881" s="419"/>
      <c r="BR881" s="419"/>
      <c r="BS881" s="419"/>
      <c r="BT881" s="419"/>
      <c r="BU881" s="419"/>
      <c r="BV881" s="419"/>
      <c r="BW881" s="419"/>
      <c r="BX881" s="419"/>
      <c r="BY881" s="419"/>
      <c r="BZ881" s="419"/>
      <c r="CA881" s="419"/>
      <c r="CB881" s="419"/>
      <c r="CC881" s="419"/>
      <c r="CD881" s="419"/>
      <c r="CE881" s="419"/>
      <c r="CF881" s="419"/>
      <c r="CG881" s="419"/>
      <c r="CH881" s="419"/>
      <c r="CI881" s="419"/>
      <c r="CJ881" s="419"/>
      <c r="CK881" s="419"/>
      <c r="CL881" s="419"/>
      <c r="CM881" s="419"/>
      <c r="CN881" s="419"/>
      <c r="CO881" s="419"/>
      <c r="CP881" s="419"/>
      <c r="CQ881" s="419"/>
      <c r="CR881" s="419"/>
      <c r="CS881" s="419"/>
    </row>
    <row r="882" spans="1:97">
      <c r="A882" s="419"/>
      <c r="B882" s="419"/>
      <c r="C882" s="419"/>
      <c r="D882" s="419"/>
      <c r="E882" s="419"/>
      <c r="F882" s="419"/>
      <c r="G882" s="419"/>
      <c r="H882" s="419"/>
      <c r="I882" s="419"/>
      <c r="J882" s="419"/>
      <c r="K882" s="419"/>
      <c r="L882" s="419"/>
      <c r="M882" s="419"/>
      <c r="N882" s="426"/>
      <c r="O882" s="426"/>
      <c r="P882" s="426"/>
      <c r="Q882" s="426"/>
      <c r="R882" s="426"/>
      <c r="S882" s="426"/>
      <c r="T882" s="426"/>
      <c r="U882" s="419"/>
      <c r="V882" s="419"/>
      <c r="W882" s="419"/>
      <c r="X882" s="427"/>
      <c r="Y882" s="427"/>
      <c r="Z882" s="427"/>
      <c r="AA882" s="427"/>
      <c r="AB882" s="427"/>
      <c r="AC882" s="427"/>
      <c r="AD882" s="427"/>
      <c r="AE882" s="427"/>
      <c r="AF882" s="427"/>
      <c r="AG882" s="427"/>
      <c r="AH882" s="427"/>
      <c r="AI882" s="428"/>
      <c r="AJ882" s="428"/>
      <c r="AK882" s="428"/>
      <c r="AL882" s="428"/>
      <c r="AM882" s="428"/>
      <c r="AN882" s="428"/>
      <c r="AO882" s="428"/>
      <c r="AP882" s="428"/>
      <c r="AQ882" s="419"/>
      <c r="AR882" s="419"/>
      <c r="AS882" s="419"/>
      <c r="AT882" s="419"/>
      <c r="AU882" s="419"/>
      <c r="AV882" s="419"/>
      <c r="AW882" s="419"/>
      <c r="AX882" s="419"/>
      <c r="AY882" s="419"/>
      <c r="AZ882" s="419"/>
      <c r="BA882" s="419"/>
      <c r="BB882" s="419"/>
      <c r="BC882" s="419"/>
      <c r="BD882" s="419"/>
      <c r="BE882" s="419"/>
      <c r="BF882" s="419"/>
      <c r="BG882" s="419"/>
      <c r="BH882" s="419"/>
      <c r="BI882" s="419"/>
      <c r="BJ882" s="419"/>
      <c r="BK882" s="419"/>
      <c r="BL882" s="419"/>
      <c r="BM882" s="419"/>
      <c r="BN882" s="419"/>
      <c r="BO882" s="419"/>
      <c r="BP882" s="419"/>
      <c r="BQ882" s="419"/>
      <c r="BR882" s="419"/>
      <c r="BS882" s="419"/>
      <c r="BT882" s="419"/>
      <c r="BU882" s="419"/>
      <c r="BV882" s="419"/>
      <c r="BW882" s="419"/>
      <c r="BX882" s="419"/>
      <c r="BY882" s="419"/>
      <c r="BZ882" s="419"/>
      <c r="CA882" s="419"/>
      <c r="CB882" s="419"/>
      <c r="CC882" s="419"/>
      <c r="CD882" s="419"/>
      <c r="CE882" s="419"/>
      <c r="CF882" s="419"/>
      <c r="CG882" s="419"/>
      <c r="CH882" s="419"/>
      <c r="CI882" s="419"/>
      <c r="CJ882" s="419"/>
      <c r="CK882" s="419"/>
      <c r="CL882" s="419"/>
      <c r="CM882" s="419"/>
      <c r="CN882" s="419"/>
      <c r="CO882" s="419"/>
      <c r="CP882" s="419"/>
      <c r="CQ882" s="419"/>
      <c r="CR882" s="419"/>
      <c r="CS882" s="419"/>
    </row>
    <row r="883" spans="1:97">
      <c r="A883" s="419"/>
      <c r="B883" s="419"/>
      <c r="C883" s="419"/>
      <c r="D883" s="419"/>
      <c r="E883" s="419"/>
      <c r="F883" s="419"/>
      <c r="G883" s="419"/>
      <c r="H883" s="419"/>
      <c r="I883" s="419"/>
      <c r="J883" s="419"/>
      <c r="K883" s="419"/>
      <c r="L883" s="419"/>
      <c r="M883" s="419"/>
      <c r="N883" s="426"/>
      <c r="O883" s="426"/>
      <c r="P883" s="426"/>
      <c r="Q883" s="426"/>
      <c r="R883" s="426"/>
      <c r="S883" s="426"/>
      <c r="T883" s="426"/>
      <c r="U883" s="419"/>
      <c r="V883" s="419"/>
      <c r="W883" s="419"/>
      <c r="X883" s="427"/>
      <c r="Y883" s="427"/>
      <c r="Z883" s="427"/>
      <c r="AA883" s="427"/>
      <c r="AB883" s="427"/>
      <c r="AC883" s="427"/>
      <c r="AD883" s="427"/>
      <c r="AE883" s="427"/>
      <c r="AF883" s="427"/>
      <c r="AG883" s="427"/>
      <c r="AH883" s="427"/>
      <c r="AI883" s="428"/>
      <c r="AJ883" s="428"/>
      <c r="AK883" s="428"/>
      <c r="AL883" s="428"/>
      <c r="AM883" s="428"/>
      <c r="AN883" s="428"/>
      <c r="AO883" s="428"/>
      <c r="AP883" s="428"/>
      <c r="AQ883" s="419"/>
      <c r="AR883" s="419"/>
      <c r="AS883" s="419"/>
      <c r="AT883" s="419"/>
      <c r="AU883" s="419"/>
      <c r="AV883" s="419"/>
      <c r="AW883" s="419"/>
      <c r="AX883" s="419"/>
      <c r="AY883" s="419"/>
      <c r="AZ883" s="419"/>
      <c r="BA883" s="419"/>
      <c r="BB883" s="419"/>
      <c r="BC883" s="419"/>
      <c r="BD883" s="419"/>
      <c r="BE883" s="419"/>
      <c r="BF883" s="419"/>
      <c r="BG883" s="419"/>
      <c r="BH883" s="419"/>
      <c r="BI883" s="419"/>
      <c r="BJ883" s="419"/>
      <c r="BK883" s="419"/>
      <c r="BL883" s="419"/>
      <c r="BM883" s="419"/>
      <c r="BN883" s="419"/>
      <c r="BO883" s="419"/>
      <c r="BP883" s="419"/>
      <c r="BQ883" s="419"/>
      <c r="BR883" s="419"/>
      <c r="BS883" s="419"/>
      <c r="BT883" s="419"/>
      <c r="BU883" s="419"/>
      <c r="BV883" s="419"/>
      <c r="BW883" s="419"/>
      <c r="BX883" s="419"/>
      <c r="BY883" s="419"/>
      <c r="BZ883" s="419"/>
      <c r="CA883" s="419"/>
      <c r="CB883" s="419"/>
      <c r="CC883" s="419"/>
      <c r="CD883" s="419"/>
      <c r="CE883" s="419"/>
      <c r="CF883" s="419"/>
      <c r="CG883" s="419"/>
      <c r="CH883" s="419"/>
      <c r="CI883" s="419"/>
      <c r="CJ883" s="419"/>
      <c r="CK883" s="419"/>
      <c r="CL883" s="419"/>
      <c r="CM883" s="419"/>
      <c r="CN883" s="419"/>
      <c r="CO883" s="419"/>
      <c r="CP883" s="419"/>
      <c r="CQ883" s="419"/>
      <c r="CR883" s="419"/>
      <c r="CS883" s="419"/>
    </row>
  </sheetData>
  <autoFilter ref="A8:GO278" xr:uid="{8360D855-423F-4F42-87F3-56B6518EBCC3}">
    <filterColumn colId="0">
      <filters>
        <filter val="HE 1000 x 393"/>
        <filter val="HE 1000 x 409"/>
        <filter val="HE 1000 x 488"/>
        <filter val="HE 1000 x 579"/>
        <filter val="HE 900 x 391"/>
        <filter val="HE 900 x 466"/>
        <filter val="HL 920 x 365"/>
        <filter val="HL 920 x 387"/>
        <filter val="HL 920 x 417"/>
        <filter val="HL 920 x 446"/>
        <filter val="HL 920 x 488"/>
        <filter val="HL 920 x 534"/>
        <filter val="HL 920 x 585"/>
        <filter val="HL 920 x 653"/>
        <filter val="HL 920 x 784"/>
        <filter val="HL 920 x 967"/>
      </filters>
    </filterColumn>
    <filterColumn colId="19" showButton="0"/>
    <filterColumn colId="21" showButton="0"/>
  </autoFilter>
  <mergeCells count="172">
    <mergeCell ref="FX5:FX6"/>
    <mergeCell ref="FR5:FR6"/>
    <mergeCell ref="FS5:FS6"/>
    <mergeCell ref="FT5:FT6"/>
    <mergeCell ref="FL5:FL6"/>
    <mergeCell ref="FM5:FM6"/>
    <mergeCell ref="GH6:GO6"/>
    <mergeCell ref="GC7:GG7"/>
    <mergeCell ref="GH7:GO7"/>
    <mergeCell ref="FZ5:FZ6"/>
    <mergeCell ref="GA5:GA6"/>
    <mergeCell ref="GB5:GB6"/>
    <mergeCell ref="GC6:GG6"/>
    <mergeCell ref="FY5:FY6"/>
    <mergeCell ref="FV5:FV6"/>
    <mergeCell ref="FW5:FW6"/>
    <mergeCell ref="FB5:FB6"/>
    <mergeCell ref="FC5:FC6"/>
    <mergeCell ref="FD5:FD6"/>
    <mergeCell ref="FE5:FE6"/>
    <mergeCell ref="FF5:FF6"/>
    <mergeCell ref="FG5:FG6"/>
    <mergeCell ref="FU5:FU6"/>
    <mergeCell ref="FH5:FH6"/>
    <mergeCell ref="FI5:FI6"/>
    <mergeCell ref="FJ5:FJ6"/>
    <mergeCell ref="FK5:FK6"/>
    <mergeCell ref="FP5:FP6"/>
    <mergeCell ref="FN5:FN6"/>
    <mergeCell ref="FO5:FO6"/>
    <mergeCell ref="FQ5:FQ6"/>
    <mergeCell ref="DV5:DV6"/>
    <mergeCell ref="DW5:DW6"/>
    <mergeCell ref="EZ5:EZ6"/>
    <mergeCell ref="FA5:FA6"/>
    <mergeCell ref="EP5:EP6"/>
    <mergeCell ref="EQ5:EQ6"/>
    <mergeCell ref="ER5:ER6"/>
    <mergeCell ref="ES5:ES6"/>
    <mergeCell ref="ET5:ET6"/>
    <mergeCell ref="EU5:EU6"/>
    <mergeCell ref="EV5:EV6"/>
    <mergeCell ref="EW5:EW6"/>
    <mergeCell ref="EX5:EX6"/>
    <mergeCell ref="EY5:EY6"/>
    <mergeCell ref="CW5:CW6"/>
    <mergeCell ref="CX5:CX6"/>
    <mergeCell ref="DL5:DL6"/>
    <mergeCell ref="DM5:DM6"/>
    <mergeCell ref="DU5:DU6"/>
    <mergeCell ref="EN5:EN6"/>
    <mergeCell ref="EO5:EO6"/>
    <mergeCell ref="ED5:ED6"/>
    <mergeCell ref="EE5:EE6"/>
    <mergeCell ref="EF5:EF6"/>
    <mergeCell ref="EG5:EG6"/>
    <mergeCell ref="EH5:EH6"/>
    <mergeCell ref="EI5:EI6"/>
    <mergeCell ref="EL5:EL6"/>
    <mergeCell ref="EM5:EM6"/>
    <mergeCell ref="DZ5:DZ6"/>
    <mergeCell ref="EA5:EA6"/>
    <mergeCell ref="EB5:EB6"/>
    <mergeCell ref="EC5:EC6"/>
    <mergeCell ref="DX5:DX6"/>
    <mergeCell ref="DY5:DY6"/>
    <mergeCell ref="EK5:EK6"/>
    <mergeCell ref="EJ5:EJ6"/>
    <mergeCell ref="DS5:DS6"/>
    <mergeCell ref="CJ5:CJ6"/>
    <mergeCell ref="CK5:CK6"/>
    <mergeCell ref="DT5:DT6"/>
    <mergeCell ref="CP5:CP6"/>
    <mergeCell ref="CS5:CS6"/>
    <mergeCell ref="DN5:DN6"/>
    <mergeCell ref="DO5:DO6"/>
    <mergeCell ref="CY5:CY6"/>
    <mergeCell ref="DB5:DB6"/>
    <mergeCell ref="DR5:DR6"/>
    <mergeCell ref="DP5:DP6"/>
    <mergeCell ref="DD5:DD6"/>
    <mergeCell ref="DJ5:DJ6"/>
    <mergeCell ref="CZ5:CZ6"/>
    <mergeCell ref="DA5:DA6"/>
    <mergeCell ref="DC5:DC6"/>
    <mergeCell ref="DE5:DE6"/>
    <mergeCell ref="DQ5:DQ6"/>
    <mergeCell ref="DF5:DF6"/>
    <mergeCell ref="DG5:DG6"/>
    <mergeCell ref="DH5:DH6"/>
    <mergeCell ref="DI5:DI6"/>
    <mergeCell ref="DK5:DK6"/>
    <mergeCell ref="CV5:CV6"/>
    <mergeCell ref="CU5:CU6"/>
    <mergeCell ref="CL5:CL6"/>
    <mergeCell ref="CM5:CM6"/>
    <mergeCell ref="CN5:CN6"/>
    <mergeCell ref="CC5:CC6"/>
    <mergeCell ref="BP5:BP6"/>
    <mergeCell ref="BQ5:BQ6"/>
    <mergeCell ref="BR5:BR6"/>
    <mergeCell ref="BS5:BS6"/>
    <mergeCell ref="BV5:BV6"/>
    <mergeCell ref="BW5:BW6"/>
    <mergeCell ref="BX5:BX6"/>
    <mergeCell ref="BY5:BY6"/>
    <mergeCell ref="BZ5:BZ6"/>
    <mergeCell ref="CR5:CR6"/>
    <mergeCell ref="CQ5:CQ6"/>
    <mergeCell ref="CD5:CD6"/>
    <mergeCell ref="CE5:CE6"/>
    <mergeCell ref="CF5:CF6"/>
    <mergeCell ref="CG5:CG6"/>
    <mergeCell ref="CO5:CO6"/>
    <mergeCell ref="CT5:CT6"/>
    <mergeCell ref="CH5:CH6"/>
    <mergeCell ref="CI5:CI6"/>
    <mergeCell ref="BK5:BK6"/>
    <mergeCell ref="BH5:BH6"/>
    <mergeCell ref="BG5:BG6"/>
    <mergeCell ref="AZ5:AZ6"/>
    <mergeCell ref="BB5:BB6"/>
    <mergeCell ref="BF5:BF6"/>
    <mergeCell ref="BC5:BC6"/>
    <mergeCell ref="BD5:BD6"/>
    <mergeCell ref="BE5:BE6"/>
    <mergeCell ref="A5:A6"/>
    <mergeCell ref="J5:J6"/>
    <mergeCell ref="L5:M6"/>
    <mergeCell ref="AX5:AX6"/>
    <mergeCell ref="AU5:AV6"/>
    <mergeCell ref="AW5:AW6"/>
    <mergeCell ref="B5:I6"/>
    <mergeCell ref="X5:AH6"/>
    <mergeCell ref="N5:S6"/>
    <mergeCell ref="AQ5:AT6"/>
    <mergeCell ref="V8:W8"/>
    <mergeCell ref="T8:U8"/>
    <mergeCell ref="T5:U5"/>
    <mergeCell ref="V5:W5"/>
    <mergeCell ref="L4:M4"/>
    <mergeCell ref="T4:W4"/>
    <mergeCell ref="L7:M7"/>
    <mergeCell ref="AY5:AY6"/>
    <mergeCell ref="FA4:GA4"/>
    <mergeCell ref="AW4:BW4"/>
    <mergeCell ref="BX4:CX4"/>
    <mergeCell ref="CY4:DY4"/>
    <mergeCell ref="DZ4:EZ4"/>
    <mergeCell ref="BT5:BT6"/>
    <mergeCell ref="BU5:BU6"/>
    <mergeCell ref="CB5:CB6"/>
    <mergeCell ref="CA5:CA6"/>
    <mergeCell ref="BO5:BO6"/>
    <mergeCell ref="BJ5:BJ6"/>
    <mergeCell ref="BI5:BI6"/>
    <mergeCell ref="BL5:BL6"/>
    <mergeCell ref="BM5:BM6"/>
    <mergeCell ref="BN5:BN6"/>
    <mergeCell ref="BA5:BA6"/>
    <mergeCell ref="B4:I4"/>
    <mergeCell ref="N4:S4"/>
    <mergeCell ref="AQ4:AT4"/>
    <mergeCell ref="X4:AH4"/>
    <mergeCell ref="C2:H2"/>
    <mergeCell ref="C3:H3"/>
    <mergeCell ref="AM7:AN7"/>
    <mergeCell ref="AO7:AP7"/>
    <mergeCell ref="AK7:AL7"/>
    <mergeCell ref="AI4:AP4"/>
    <mergeCell ref="AI5:AP6"/>
    <mergeCell ref="AI7:AJ7"/>
  </mergeCells>
  <phoneticPr fontId="30" type="noConversion"/>
  <conditionalFormatting sqref="CT36:CX37 CE9:CX26 CT43:CU46 CM27:CU35 CV28:CX35 BJ49:BW85 DN27:DV35 DU43:DV46 DF9:DY26 DW28:DY35 DP36:DY37 DP38:DT47 DN36:DO47 DF27:DM47 CY9:DE47 EV43:EW46 EG9:EZ26 EO27:EW35 EQ36:EZ37 EX28:EZ35 FW43:FX46 FR36:GA37 FR38:FV47 FP36:FQ47 FH27:FO47 FA9:FG47 FP27:FX35 AI9:AU278 FW47:GA47 FY28:GA35 FA48:GA112 DZ9:EF112 CK52:CX93 CI94:CX112 CE27:CH112 BX9:CD112 DL52:DY112 BE113:GA278 BS43:BT46 BE9:BW26 BU28:BW37 BS27:BT37 BJ27:BN48 BO27:BR46 BO47:BW48 AW9:BD278 BI27:BI85 BI86:BW97 BF27:BH97 BE27:BE112 BF98:BW112 FH9:GA26 X9:X198 GB9:GB278 CM36:CS51 CI27:CJ93 CK27:CL51 CT47:CX51 CY48:DK112 DL48:DT51 DU47:DY51 EQ38:EU51 EG27:EL112 EM27:EN51 EO36:EP51 EM52:EZ112 EV47:EZ51 N9:S278">
    <cfRule type="cellIs" dxfId="7" priority="1" stopIfTrue="1" operator="equal">
      <formula>0</formula>
    </cfRule>
  </conditionalFormatting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37">
    <tabColor indexed="26"/>
  </sheetPr>
  <dimension ref="A1:R31"/>
  <sheetViews>
    <sheetView showZeros="0" zoomScale="75" zoomScaleNormal="75" workbookViewId="0">
      <selection activeCell="N37" sqref="N37"/>
    </sheetView>
  </sheetViews>
  <sheetFormatPr baseColWidth="10" defaultRowHeight="12.75"/>
  <cols>
    <col min="1" max="1" width="15.28515625" customWidth="1"/>
    <col min="2" max="2" width="10.140625" customWidth="1"/>
    <col min="3" max="3" width="10.28515625" customWidth="1"/>
    <col min="5" max="5" width="13.140625" bestFit="1" customWidth="1"/>
    <col min="6" max="6" width="5.85546875" customWidth="1"/>
    <col min="7" max="7" width="7.140625" customWidth="1"/>
    <col min="8" max="8" width="7.28515625" customWidth="1"/>
    <col min="9" max="9" width="8" customWidth="1"/>
    <col min="10" max="10" width="10.140625" customWidth="1"/>
    <col min="11" max="11" width="8.140625" customWidth="1"/>
    <col min="12" max="12" width="8.5703125" customWidth="1"/>
    <col min="13" max="13" width="7.7109375" customWidth="1"/>
    <col min="14" max="14" width="7.85546875" customWidth="1"/>
    <col min="17" max="17" width="15.28515625" customWidth="1"/>
  </cols>
  <sheetData>
    <row r="1" spans="1:18" ht="9.6" customHeight="1">
      <c r="P1" s="22"/>
      <c r="Q1" s="22"/>
      <c r="R1" s="22"/>
    </row>
    <row r="2" spans="1:18" ht="42" customHeight="1" thickBot="1">
      <c r="P2" s="22"/>
      <c r="Q2" s="22"/>
      <c r="R2" s="22"/>
    </row>
    <row r="3" spans="1:18" ht="16.149999999999999" customHeight="1" thickBot="1">
      <c r="A3" s="2" t="s">
        <v>188</v>
      </c>
      <c r="E3" s="3155" t="s">
        <v>189</v>
      </c>
      <c r="F3" s="3156"/>
      <c r="G3" s="3156"/>
      <c r="H3" s="3156"/>
      <c r="I3" s="3157"/>
      <c r="P3" s="22"/>
      <c r="Q3" s="22"/>
      <c r="R3" s="22"/>
    </row>
    <row r="4" spans="1:18" ht="16.149999999999999" customHeight="1" thickBot="1">
      <c r="A4" s="3" t="s">
        <v>190</v>
      </c>
      <c r="P4" s="22"/>
      <c r="Q4" s="22"/>
      <c r="R4" s="22"/>
    </row>
    <row r="5" spans="1:18" ht="18.75" thickBot="1">
      <c r="A5" s="3583"/>
      <c r="B5" s="3583"/>
      <c r="C5" s="3584"/>
      <c r="D5" s="3158" t="s">
        <v>901</v>
      </c>
      <c r="E5" s="3585"/>
      <c r="F5" s="3585"/>
      <c r="G5" s="3585"/>
      <c r="H5" s="3585"/>
      <c r="I5" s="3586"/>
      <c r="J5" s="28"/>
      <c r="K5" s="193"/>
      <c r="L5" s="193"/>
      <c r="M5" s="193"/>
      <c r="N5" s="194"/>
      <c r="O5" s="194"/>
    </row>
    <row r="6" spans="1:18" ht="16.5" thickBot="1">
      <c r="A6" s="195" t="s">
        <v>340</v>
      </c>
      <c r="B6" s="3161"/>
      <c r="C6" s="3161"/>
      <c r="D6" s="197" t="s">
        <v>336</v>
      </c>
      <c r="E6" s="198"/>
      <c r="F6" s="198"/>
      <c r="G6" s="198"/>
      <c r="H6" s="131"/>
      <c r="I6" s="199" t="s">
        <v>341</v>
      </c>
      <c r="J6" s="3587"/>
      <c r="K6" s="3587"/>
      <c r="L6" s="199" t="s">
        <v>342</v>
      </c>
      <c r="M6" s="3161"/>
      <c r="N6" s="3161"/>
      <c r="O6" s="201"/>
    </row>
    <row r="7" spans="1:18" ht="13.5" thickBot="1">
      <c r="A7" s="43" t="s">
        <v>289</v>
      </c>
      <c r="B7" s="43" t="s">
        <v>235</v>
      </c>
      <c r="C7" s="202" t="s">
        <v>268</v>
      </c>
      <c r="D7" s="3582" t="s">
        <v>343</v>
      </c>
      <c r="E7" s="3582"/>
      <c r="F7" s="203" t="s">
        <v>288</v>
      </c>
      <c r="G7" s="43" t="s">
        <v>193</v>
      </c>
      <c r="H7" s="203" t="s">
        <v>344</v>
      </c>
      <c r="I7" s="43" t="s">
        <v>344</v>
      </c>
      <c r="J7" s="43" t="s">
        <v>345</v>
      </c>
      <c r="K7" s="43" t="s">
        <v>346</v>
      </c>
      <c r="L7" s="43" t="s">
        <v>346</v>
      </c>
      <c r="M7" s="43" t="s">
        <v>347</v>
      </c>
      <c r="N7" s="43" t="s">
        <v>348</v>
      </c>
      <c r="O7" s="43" t="s">
        <v>197</v>
      </c>
    </row>
    <row r="8" spans="1:18" ht="15.75" thickBot="1">
      <c r="A8" s="204"/>
      <c r="B8" s="204"/>
      <c r="C8" s="205"/>
      <c r="D8" s="206" t="s">
        <v>902</v>
      </c>
      <c r="E8" s="207" t="s">
        <v>903</v>
      </c>
      <c r="F8" s="204"/>
      <c r="G8" s="204"/>
      <c r="H8" s="208" t="s">
        <v>349</v>
      </c>
      <c r="I8" s="204" t="s">
        <v>350</v>
      </c>
      <c r="J8" s="204" t="s">
        <v>351</v>
      </c>
      <c r="K8" s="204" t="s">
        <v>352</v>
      </c>
      <c r="L8" s="204" t="s">
        <v>353</v>
      </c>
      <c r="M8" s="204"/>
      <c r="N8" s="204"/>
      <c r="O8" s="204"/>
      <c r="Q8" s="312" t="s">
        <v>220</v>
      </c>
      <c r="R8" s="314" t="s">
        <v>356</v>
      </c>
    </row>
    <row r="9" spans="1:18" ht="15.75">
      <c r="A9" s="251" t="str">
        <f>PREVI!A10</f>
        <v>1100633635-636</v>
      </c>
      <c r="B9" s="210"/>
      <c r="C9" s="210"/>
      <c r="D9" s="434"/>
      <c r="E9" s="435"/>
      <c r="F9" s="211"/>
      <c r="G9" s="210"/>
      <c r="H9" s="212"/>
      <c r="I9" s="210"/>
      <c r="J9" s="210"/>
      <c r="K9" s="210"/>
      <c r="L9" s="210"/>
      <c r="M9" s="210"/>
      <c r="N9" s="210"/>
      <c r="O9" s="213"/>
      <c r="Q9" s="304" t="s">
        <v>499</v>
      </c>
      <c r="R9" s="320" t="s">
        <v>358</v>
      </c>
    </row>
    <row r="10" spans="1:18" ht="15.75">
      <c r="A10" s="214" t="str">
        <f>PREVI!A11</f>
        <v>Z128</v>
      </c>
      <c r="B10" s="215"/>
      <c r="C10" s="215"/>
      <c r="D10" s="436"/>
      <c r="E10" s="244"/>
      <c r="F10" s="216"/>
      <c r="G10" s="215"/>
      <c r="H10" s="217"/>
      <c r="I10" s="217"/>
      <c r="J10" s="215"/>
      <c r="K10" s="247"/>
      <c r="L10" s="247"/>
      <c r="M10" s="247"/>
      <c r="N10" s="247"/>
      <c r="O10" s="218"/>
      <c r="Q10" s="309" t="s">
        <v>493</v>
      </c>
      <c r="R10" s="318" t="s">
        <v>360</v>
      </c>
    </row>
    <row r="11" spans="1:18" ht="15.75">
      <c r="A11" s="214" t="str">
        <f>PREVI!A12</f>
        <v>1900015151-15087</v>
      </c>
      <c r="B11" s="215"/>
      <c r="C11" s="215"/>
      <c r="D11" s="242"/>
      <c r="E11" s="243"/>
      <c r="F11" s="220"/>
      <c r="G11" s="215"/>
      <c r="H11" s="215"/>
      <c r="I11" s="215"/>
      <c r="J11" s="215"/>
      <c r="K11" s="215"/>
      <c r="L11" s="215"/>
      <c r="M11" s="215"/>
      <c r="N11" s="247"/>
      <c r="O11" s="218"/>
      <c r="Q11" s="309" t="s">
        <v>489</v>
      </c>
      <c r="R11" s="318" t="s">
        <v>487</v>
      </c>
    </row>
    <row r="12" spans="1:18" ht="15.75" thickBot="1">
      <c r="A12" s="221" t="str">
        <f>PREVI!C10</f>
        <v>CIMOLAI</v>
      </c>
      <c r="B12" s="215"/>
      <c r="C12" s="215"/>
      <c r="D12" s="242"/>
      <c r="E12" s="243"/>
      <c r="F12" s="220"/>
      <c r="G12" s="215"/>
      <c r="H12" s="215"/>
      <c r="I12" s="215"/>
      <c r="J12" s="215"/>
      <c r="K12" s="215"/>
      <c r="L12" s="215"/>
      <c r="M12" s="215"/>
      <c r="N12" s="247"/>
      <c r="O12" s="218"/>
      <c r="Q12" s="309" t="s">
        <v>490</v>
      </c>
      <c r="R12" s="319" t="s">
        <v>364</v>
      </c>
    </row>
    <row r="13" spans="1:18" ht="16.5" thickBot="1">
      <c r="A13" s="221" t="str">
        <f>PREVI!C11</f>
        <v>PASSERELLE DE BELVAL</v>
      </c>
      <c r="B13" s="215"/>
      <c r="C13" s="215"/>
      <c r="D13" s="436"/>
      <c r="E13" s="244"/>
      <c r="F13" s="223"/>
      <c r="G13" s="215"/>
      <c r="H13" s="215"/>
      <c r="I13" s="215"/>
      <c r="J13" s="215"/>
      <c r="K13" s="247"/>
      <c r="L13" s="247"/>
      <c r="M13" s="247"/>
      <c r="N13" s="247"/>
      <c r="O13" s="218"/>
      <c r="Q13" s="310" t="s">
        <v>494</v>
      </c>
      <c r="R13" s="315" t="s">
        <v>363</v>
      </c>
    </row>
    <row r="14" spans="1:18" ht="15.75">
      <c r="A14" s="859" t="str">
        <f>PREVI!A23</f>
        <v>N° DE PLANS</v>
      </c>
      <c r="B14" s="215"/>
      <c r="C14" s="215"/>
      <c r="D14" s="436"/>
      <c r="E14" s="244"/>
      <c r="F14" s="223"/>
      <c r="G14" s="215"/>
      <c r="H14" s="215"/>
      <c r="I14" s="215"/>
      <c r="J14" s="215"/>
      <c r="K14" s="247"/>
      <c r="L14" s="247"/>
      <c r="M14" s="247"/>
      <c r="N14" s="247"/>
      <c r="O14" s="218"/>
      <c r="Q14" s="309"/>
      <c r="R14" s="301" t="s">
        <v>365</v>
      </c>
    </row>
    <row r="15" spans="1:18" ht="15">
      <c r="A15" s="222">
        <f>PREVI!A24</f>
        <v>0</v>
      </c>
      <c r="B15" s="215"/>
      <c r="C15" s="215"/>
      <c r="D15" s="242"/>
      <c r="E15" s="243"/>
      <c r="F15" s="220"/>
      <c r="G15" s="215"/>
      <c r="H15" s="215"/>
      <c r="I15" s="215"/>
      <c r="J15" s="215"/>
      <c r="K15" s="215"/>
      <c r="L15" s="215"/>
      <c r="M15" s="215"/>
      <c r="N15" s="247"/>
      <c r="O15" s="218"/>
      <c r="Q15" s="309"/>
      <c r="R15" s="302" t="s">
        <v>366</v>
      </c>
    </row>
    <row r="16" spans="1:18" ht="15.75">
      <c r="A16" s="222">
        <f>PREVI!A25</f>
        <v>0</v>
      </c>
      <c r="B16" s="215"/>
      <c r="C16" s="215"/>
      <c r="D16" s="436"/>
      <c r="E16" s="244"/>
      <c r="F16" s="223"/>
      <c r="G16" s="215"/>
      <c r="H16" s="215"/>
      <c r="I16" s="215"/>
      <c r="J16" s="215"/>
      <c r="K16" s="247"/>
      <c r="L16" s="247"/>
      <c r="M16" s="247"/>
      <c r="N16" s="247"/>
      <c r="O16" s="218"/>
      <c r="Q16" s="321"/>
      <c r="R16" s="302" t="s">
        <v>368</v>
      </c>
    </row>
    <row r="17" spans="1:15" ht="15.75">
      <c r="A17" s="222">
        <f>PREVI!A26</f>
        <v>0</v>
      </c>
      <c r="B17" s="215"/>
      <c r="C17" s="215"/>
      <c r="D17" s="436"/>
      <c r="E17" s="244"/>
      <c r="F17" s="223"/>
      <c r="G17" s="215"/>
      <c r="H17" s="215"/>
      <c r="I17" s="215"/>
      <c r="J17" s="215"/>
      <c r="K17" s="247"/>
      <c r="L17" s="247"/>
      <c r="M17" s="247"/>
      <c r="N17" s="247"/>
      <c r="O17" s="218"/>
    </row>
    <row r="18" spans="1:15" ht="15.75">
      <c r="A18" s="222">
        <f>PREVI!A27</f>
        <v>0</v>
      </c>
      <c r="B18" s="215"/>
      <c r="C18" s="215"/>
      <c r="D18" s="436"/>
      <c r="E18" s="244"/>
      <c r="F18" s="223"/>
      <c r="G18" s="215"/>
      <c r="H18" s="215"/>
      <c r="I18" s="215"/>
      <c r="J18" s="215"/>
      <c r="K18" s="215"/>
      <c r="L18" s="215"/>
      <c r="M18" s="215"/>
      <c r="N18" s="247"/>
      <c r="O18" s="218"/>
    </row>
    <row r="19" spans="1:15" ht="15.75">
      <c r="A19" s="222">
        <f>PREVI!A28</f>
        <v>0</v>
      </c>
      <c r="B19" s="215"/>
      <c r="C19" s="215"/>
      <c r="D19" s="436"/>
      <c r="E19" s="244"/>
      <c r="F19" s="223"/>
      <c r="G19" s="215"/>
      <c r="H19" s="215"/>
      <c r="I19" s="215"/>
      <c r="J19" s="215"/>
      <c r="K19" s="247"/>
      <c r="L19" s="247"/>
      <c r="M19" s="247"/>
      <c r="N19" s="247"/>
      <c r="O19" s="218"/>
    </row>
    <row r="20" spans="1:15" ht="15">
      <c r="A20" s="222">
        <f>PREVI!A29</f>
        <v>0</v>
      </c>
      <c r="B20" s="217"/>
      <c r="C20" s="217"/>
      <c r="D20" s="242"/>
      <c r="E20" s="243"/>
      <c r="F20" s="220"/>
      <c r="G20" s="215"/>
      <c r="H20" s="215"/>
      <c r="I20" s="215"/>
      <c r="J20" s="224"/>
      <c r="K20" s="247"/>
      <c r="L20" s="247"/>
      <c r="M20" s="247"/>
      <c r="N20" s="247"/>
      <c r="O20" s="225"/>
    </row>
    <row r="21" spans="1:15" ht="15.75">
      <c r="A21" s="222">
        <f>PREVI!A30</f>
        <v>0</v>
      </c>
      <c r="B21" s="215"/>
      <c r="C21" s="215"/>
      <c r="D21" s="436"/>
      <c r="E21" s="244"/>
      <c r="F21" s="223"/>
      <c r="G21" s="215"/>
      <c r="H21" s="215"/>
      <c r="I21" s="215"/>
      <c r="J21" s="219"/>
      <c r="K21" s="247"/>
      <c r="L21" s="247"/>
      <c r="M21" s="247"/>
      <c r="N21" s="247"/>
      <c r="O21" s="218"/>
    </row>
    <row r="22" spans="1:15" ht="15.75">
      <c r="A22" s="222">
        <f>PREVI!A31</f>
        <v>0</v>
      </c>
      <c r="B22" s="215"/>
      <c r="C22" s="215"/>
      <c r="D22" s="436"/>
      <c r="E22" s="244"/>
      <c r="F22" s="223"/>
      <c r="G22" s="215"/>
      <c r="H22" s="215"/>
      <c r="I22" s="215"/>
      <c r="J22" s="219"/>
      <c r="K22" s="247"/>
      <c r="L22" s="247"/>
      <c r="M22" s="247"/>
      <c r="N22" s="247"/>
      <c r="O22" s="218"/>
    </row>
    <row r="23" spans="1:15" ht="15.75">
      <c r="A23" s="222">
        <f>PREVI!A33</f>
        <v>0</v>
      </c>
      <c r="B23" s="215"/>
      <c r="C23" s="215"/>
      <c r="D23" s="436"/>
      <c r="E23" s="244"/>
      <c r="F23" s="223"/>
      <c r="G23" s="215"/>
      <c r="H23" s="215"/>
      <c r="I23" s="215"/>
      <c r="J23" s="219"/>
      <c r="K23" s="215"/>
      <c r="L23" s="215"/>
      <c r="M23" s="215"/>
      <c r="N23" s="247"/>
      <c r="O23" s="218"/>
    </row>
    <row r="24" spans="1:15" ht="15.75">
      <c r="A24" s="222"/>
      <c r="B24" s="215"/>
      <c r="C24" s="215"/>
      <c r="D24" s="436"/>
      <c r="E24" s="244"/>
      <c r="F24" s="223"/>
      <c r="G24" s="215"/>
      <c r="H24" s="215"/>
      <c r="I24" s="215"/>
      <c r="J24" s="219"/>
      <c r="K24" s="215"/>
      <c r="L24" s="215"/>
      <c r="M24" s="215"/>
      <c r="N24" s="247"/>
      <c r="O24" s="218"/>
    </row>
    <row r="25" spans="1:15" ht="15.75">
      <c r="A25" s="222"/>
      <c r="B25" s="215"/>
      <c r="C25" s="215"/>
      <c r="D25" s="436"/>
      <c r="E25" s="244"/>
      <c r="F25" s="223"/>
      <c r="G25" s="215"/>
      <c r="H25" s="215"/>
      <c r="I25" s="215"/>
      <c r="J25" s="215"/>
      <c r="K25" s="215"/>
      <c r="L25" s="215"/>
      <c r="M25" s="215"/>
      <c r="N25" s="247"/>
      <c r="O25" s="218"/>
    </row>
    <row r="26" spans="1:15" ht="15.75">
      <c r="A26" s="222"/>
      <c r="B26" s="215"/>
      <c r="C26" s="215"/>
      <c r="D26" s="436"/>
      <c r="E26" s="244"/>
      <c r="F26" s="223"/>
      <c r="G26" s="247"/>
      <c r="H26" s="215"/>
      <c r="I26" s="215"/>
      <c r="J26" s="247"/>
      <c r="K26" s="215"/>
      <c r="L26" s="215"/>
      <c r="M26" s="215"/>
      <c r="N26" s="247"/>
      <c r="O26" s="218"/>
    </row>
    <row r="27" spans="1:15" ht="15.75">
      <c r="A27" s="222"/>
      <c r="B27" s="215"/>
      <c r="C27" s="215"/>
      <c r="D27" s="436"/>
      <c r="E27" s="244"/>
      <c r="F27" s="223"/>
      <c r="G27" s="215"/>
      <c r="H27" s="220"/>
      <c r="I27" s="223"/>
      <c r="J27" s="215"/>
      <c r="K27" s="247"/>
      <c r="L27" s="247"/>
      <c r="M27" s="247"/>
      <c r="N27" s="247"/>
      <c r="O27" s="218"/>
    </row>
    <row r="28" spans="1:15" ht="15">
      <c r="A28" s="226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227"/>
    </row>
    <row r="29" spans="1:15" ht="15.75">
      <c r="A29" s="228" t="s">
        <v>354</v>
      </c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1"/>
    </row>
    <row r="30" spans="1:15" ht="15">
      <c r="A30" s="226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3"/>
    </row>
    <row r="31" spans="1:15" ht="15.75" thickBot="1">
      <c r="A31" s="234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6"/>
    </row>
  </sheetData>
  <mergeCells count="7">
    <mergeCell ref="M6:N6"/>
    <mergeCell ref="D7:E7"/>
    <mergeCell ref="B6:C6"/>
    <mergeCell ref="A5:C5"/>
    <mergeCell ref="E3:I3"/>
    <mergeCell ref="D5:I5"/>
    <mergeCell ref="J6:K6"/>
  </mergeCells>
  <phoneticPr fontId="30" type="noConversion"/>
  <dataValidations count="3">
    <dataValidation type="list" allowBlank="1" showInputMessage="1" showErrorMessage="1" sqref="B6:C6" xr:uid="{00000000-0002-0000-2C00-000000000000}">
      <formula1>$Q$9:$Q$15</formula1>
    </dataValidation>
    <dataValidation type="list" allowBlank="1" showInputMessage="1" showErrorMessage="1" sqref="J6:K6" xr:uid="{00000000-0002-0000-2C00-000001000000}">
      <formula1>$R$14:$R$16</formula1>
    </dataValidation>
    <dataValidation type="list" allowBlank="1" showInputMessage="1" showErrorMessage="1" sqref="M6:N6" xr:uid="{00000000-0002-0000-2C00-000002000000}">
      <formula1>$R$9:$R$12</formula1>
    </dataValidation>
  </dataValidations>
  <pageMargins left="0.39" right="0.32" top="0.37" bottom="0.41" header="0.2" footer="0.22"/>
  <pageSetup paperSize="9" scale="99" orientation="landscape" r:id="rId1"/>
  <headerFooter alignWithMargins="0">
    <oddHeader>&amp;RPAR-INSTR-001-7
Rév 1: oct 2014</oddHeader>
    <oddFooter>&amp;R&amp;Z&amp;F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FF00"/>
  </sheetPr>
  <dimension ref="A1:V1249"/>
  <sheetViews>
    <sheetView showZeros="0" zoomScale="70" zoomScaleNormal="70" workbookViewId="0">
      <selection activeCell="D22" sqref="D22:E22"/>
    </sheetView>
  </sheetViews>
  <sheetFormatPr baseColWidth="10" defaultRowHeight="12.75"/>
  <cols>
    <col min="1" max="1" width="17.28515625" customWidth="1"/>
    <col min="3" max="3" width="10.28515625" customWidth="1"/>
    <col min="4" max="4" width="95.28515625" customWidth="1"/>
    <col min="5" max="7" width="7.140625" customWidth="1"/>
    <col min="8" max="8" width="9.140625" customWidth="1"/>
    <col min="9" max="9" width="7.7109375" customWidth="1"/>
    <col min="11" max="11" width="7.28515625" customWidth="1"/>
    <col min="12" max="12" width="7.5703125" customWidth="1"/>
    <col min="13" max="13" width="7.7109375" customWidth="1"/>
    <col min="14" max="15" width="8.140625" customWidth="1"/>
    <col min="16" max="16" width="7.28515625" customWidth="1"/>
    <col min="17" max="17" width="15" customWidth="1"/>
  </cols>
  <sheetData>
    <row r="1" spans="1:22" ht="22.15" customHeight="1" thickBot="1">
      <c r="A1" s="7"/>
      <c r="E1" s="29" t="s">
        <v>1850</v>
      </c>
      <c r="H1" s="452"/>
      <c r="K1" s="452"/>
      <c r="L1" s="452"/>
      <c r="M1" s="452"/>
      <c r="N1" s="452"/>
      <c r="O1" s="452"/>
      <c r="P1" s="22"/>
      <c r="Q1" t="s">
        <v>220</v>
      </c>
      <c r="R1" s="314" t="s">
        <v>356</v>
      </c>
      <c r="S1" t="s">
        <v>363</v>
      </c>
      <c r="V1" s="7" t="s">
        <v>1851</v>
      </c>
    </row>
    <row r="2" spans="1:22" ht="22.15" customHeight="1">
      <c r="A2" s="7"/>
      <c r="E2" s="29" t="s">
        <v>1852</v>
      </c>
      <c r="P2" s="22"/>
      <c r="Q2" s="1184" t="s">
        <v>491</v>
      </c>
      <c r="R2" s="306" t="s">
        <v>358</v>
      </c>
      <c r="S2" s="301" t="s">
        <v>365</v>
      </c>
      <c r="V2" s="7" t="s">
        <v>1853</v>
      </c>
    </row>
    <row r="3" spans="1:22" ht="21.6" customHeight="1" thickBot="1">
      <c r="A3" s="7"/>
      <c r="E3" s="172" t="s">
        <v>1854</v>
      </c>
      <c r="P3" s="22"/>
      <c r="Q3" s="1184" t="s">
        <v>488</v>
      </c>
      <c r="R3" s="307" t="s">
        <v>360</v>
      </c>
      <c r="S3" s="302" t="s">
        <v>366</v>
      </c>
      <c r="V3" s="7" t="s">
        <v>1855</v>
      </c>
    </row>
    <row r="4" spans="1:22" ht="22.15" customHeight="1" thickBot="1">
      <c r="B4" s="3588"/>
      <c r="C4" s="3588"/>
      <c r="D4" s="3158" t="s">
        <v>1856</v>
      </c>
      <c r="E4" s="3585"/>
      <c r="F4" s="3585"/>
      <c r="G4" s="3585"/>
      <c r="H4" s="3585"/>
      <c r="I4" s="3586"/>
      <c r="J4" s="193"/>
      <c r="K4" s="193"/>
      <c r="L4" s="193"/>
      <c r="M4" s="193"/>
      <c r="N4" s="194"/>
      <c r="O4" s="194"/>
      <c r="P4" s="22"/>
      <c r="Q4" s="1184" t="s">
        <v>489</v>
      </c>
      <c r="R4" s="307" t="s">
        <v>498</v>
      </c>
      <c r="S4" s="302" t="s">
        <v>368</v>
      </c>
      <c r="V4" s="7" t="s">
        <v>1857</v>
      </c>
    </row>
    <row r="5" spans="1:22" ht="21.6" customHeight="1" thickBot="1">
      <c r="A5" s="195" t="s">
        <v>340</v>
      </c>
      <c r="B5" s="3161"/>
      <c r="C5" s="3161"/>
      <c r="D5" s="197" t="s">
        <v>336</v>
      </c>
      <c r="E5" s="3162"/>
      <c r="F5" s="3162"/>
      <c r="G5" s="450"/>
      <c r="H5" s="131"/>
      <c r="I5" s="199" t="s">
        <v>341</v>
      </c>
      <c r="J5" s="200"/>
      <c r="K5" s="160"/>
      <c r="L5" s="199" t="s">
        <v>342</v>
      </c>
      <c r="M5" s="3161"/>
      <c r="N5" s="3161"/>
      <c r="O5" s="300"/>
      <c r="P5" s="22"/>
      <c r="Q5" s="1759" t="s">
        <v>495</v>
      </c>
      <c r="R5" s="308" t="s">
        <v>491</v>
      </c>
      <c r="V5" s="7" t="s">
        <v>1858</v>
      </c>
    </row>
    <row r="6" spans="1:22" ht="16.149999999999999" customHeight="1">
      <c r="A6" s="43" t="s">
        <v>289</v>
      </c>
      <c r="B6" s="43" t="s">
        <v>235</v>
      </c>
      <c r="C6" s="164" t="s">
        <v>1859</v>
      </c>
      <c r="D6" s="3153" t="s">
        <v>343</v>
      </c>
      <c r="E6" s="3154"/>
      <c r="F6" s="43" t="s">
        <v>288</v>
      </c>
      <c r="G6" s="43" t="s">
        <v>193</v>
      </c>
      <c r="H6" s="203" t="s">
        <v>344</v>
      </c>
      <c r="I6" s="43" t="s">
        <v>344</v>
      </c>
      <c r="J6" s="43" t="s">
        <v>345</v>
      </c>
      <c r="K6" s="43" t="s">
        <v>346</v>
      </c>
      <c r="L6" s="43" t="s">
        <v>346</v>
      </c>
      <c r="M6" s="43" t="s">
        <v>347</v>
      </c>
      <c r="N6" s="43" t="s">
        <v>348</v>
      </c>
      <c r="O6" s="43" t="s">
        <v>197</v>
      </c>
      <c r="P6" s="22"/>
      <c r="Q6" s="1759" t="s">
        <v>1071</v>
      </c>
      <c r="R6" s="307" t="s">
        <v>499</v>
      </c>
      <c r="V6" s="7" t="s">
        <v>1860</v>
      </c>
    </row>
    <row r="7" spans="1:22" ht="21" thickBot="1">
      <c r="A7" s="204"/>
      <c r="B7" s="204"/>
      <c r="C7" s="205"/>
      <c r="D7" s="206"/>
      <c r="E7" s="207"/>
      <c r="F7" s="204"/>
      <c r="G7" s="204"/>
      <c r="H7" s="208" t="s">
        <v>349</v>
      </c>
      <c r="I7" s="204" t="s">
        <v>350</v>
      </c>
      <c r="J7" s="204" t="s">
        <v>351</v>
      </c>
      <c r="K7" s="204" t="s">
        <v>352</v>
      </c>
      <c r="L7" s="204" t="s">
        <v>353</v>
      </c>
      <c r="M7" s="204"/>
      <c r="N7" s="204"/>
      <c r="O7" s="204"/>
      <c r="Q7" s="1184"/>
      <c r="V7" s="7" t="s">
        <v>1861</v>
      </c>
    </row>
    <row r="8" spans="1:22" ht="18" customHeight="1">
      <c r="A8" s="214">
        <v>0</v>
      </c>
      <c r="B8" s="191">
        <v>0</v>
      </c>
      <c r="C8" s="169">
        <v>1</v>
      </c>
      <c r="D8" s="3588" t="s">
        <v>1862</v>
      </c>
      <c r="E8" s="3588"/>
      <c r="F8" s="116"/>
      <c r="G8" s="116">
        <v>0</v>
      </c>
      <c r="H8" s="120">
        <f>IF(C8,1,0)</f>
        <v>1</v>
      </c>
      <c r="I8" s="116">
        <v>0</v>
      </c>
      <c r="J8">
        <v>0</v>
      </c>
      <c r="K8" s="191">
        <v>0</v>
      </c>
      <c r="L8" s="191">
        <v>0</v>
      </c>
      <c r="M8" s="453" t="s">
        <v>1222</v>
      </c>
      <c r="N8" s="453" t="s">
        <v>1225</v>
      </c>
      <c r="O8">
        <v>0</v>
      </c>
      <c r="P8" s="22"/>
      <c r="Q8" s="178"/>
    </row>
    <row r="9" spans="1:22" ht="18" customHeight="1">
      <c r="A9" s="214">
        <v>0</v>
      </c>
      <c r="B9" s="191">
        <v>0</v>
      </c>
      <c r="C9" s="169">
        <v>2</v>
      </c>
      <c r="D9" s="3588" t="s">
        <v>1863</v>
      </c>
      <c r="E9" s="3588"/>
      <c r="F9" s="116"/>
      <c r="G9" s="116">
        <v>0</v>
      </c>
      <c r="H9" s="120">
        <f t="shared" ref="H9:H72" si="0">IF(C9,1,0)</f>
        <v>1</v>
      </c>
      <c r="I9" s="116">
        <v>0</v>
      </c>
      <c r="J9">
        <v>0</v>
      </c>
      <c r="K9" s="191">
        <v>0</v>
      </c>
      <c r="L9" s="191">
        <v>0</v>
      </c>
      <c r="O9">
        <v>0</v>
      </c>
      <c r="P9" s="22"/>
      <c r="Q9" s="178"/>
    </row>
    <row r="10" spans="1:22" ht="18" customHeight="1">
      <c r="A10" s="214">
        <v>0</v>
      </c>
      <c r="B10" s="191">
        <v>0</v>
      </c>
      <c r="C10" s="169">
        <v>3</v>
      </c>
      <c r="D10" s="2101" t="s">
        <v>1864</v>
      </c>
      <c r="E10" s="529"/>
      <c r="F10" s="116"/>
      <c r="G10" s="116">
        <v>0</v>
      </c>
      <c r="H10" s="120">
        <f t="shared" si="0"/>
        <v>1</v>
      </c>
      <c r="I10" s="116">
        <v>0</v>
      </c>
      <c r="J10">
        <v>0</v>
      </c>
      <c r="K10" s="191">
        <v>0</v>
      </c>
      <c r="L10" s="191">
        <v>0</v>
      </c>
      <c r="M10" s="191" t="s">
        <v>1222</v>
      </c>
      <c r="N10" t="s">
        <v>1225</v>
      </c>
      <c r="O10">
        <v>0</v>
      </c>
      <c r="P10" s="22"/>
    </row>
    <row r="11" spans="1:22" ht="18" customHeight="1">
      <c r="A11" s="662">
        <v>0</v>
      </c>
      <c r="B11" s="191">
        <v>0</v>
      </c>
      <c r="C11" s="169">
        <v>4</v>
      </c>
      <c r="D11" s="3588" t="s">
        <v>1865</v>
      </c>
      <c r="E11" s="3588"/>
      <c r="F11" s="116"/>
      <c r="G11" s="116">
        <v>0</v>
      </c>
      <c r="H11" s="120">
        <f t="shared" si="0"/>
        <v>1</v>
      </c>
      <c r="I11" s="116">
        <v>0</v>
      </c>
      <c r="J11">
        <v>0</v>
      </c>
      <c r="K11" s="191">
        <v>0</v>
      </c>
      <c r="L11" s="191">
        <v>0</v>
      </c>
      <c r="M11" s="191"/>
      <c r="O11">
        <v>0</v>
      </c>
      <c r="P11" s="22"/>
    </row>
    <row r="12" spans="1:22" ht="18" customHeight="1">
      <c r="A12" s="662">
        <v>0</v>
      </c>
      <c r="B12" s="191">
        <v>0</v>
      </c>
      <c r="C12" s="169">
        <v>5</v>
      </c>
      <c r="D12" s="3588" t="s">
        <v>1866</v>
      </c>
      <c r="E12" s="3588"/>
      <c r="F12" s="116"/>
      <c r="G12" s="116">
        <v>0</v>
      </c>
      <c r="H12" s="120">
        <f t="shared" si="0"/>
        <v>1</v>
      </c>
      <c r="I12" s="116">
        <v>0</v>
      </c>
      <c r="J12">
        <v>0</v>
      </c>
      <c r="K12" s="191">
        <v>0</v>
      </c>
      <c r="L12" s="191">
        <v>0</v>
      </c>
      <c r="M12" s="191" t="s">
        <v>1222</v>
      </c>
      <c r="N12" t="s">
        <v>1225</v>
      </c>
      <c r="O12">
        <v>0</v>
      </c>
      <c r="P12" s="22"/>
    </row>
    <row r="13" spans="1:22" ht="18" customHeight="1">
      <c r="A13" s="214" t="s">
        <v>1505</v>
      </c>
      <c r="B13" s="191">
        <v>0</v>
      </c>
      <c r="C13" s="169">
        <v>6</v>
      </c>
      <c r="D13" s="3588" t="s">
        <v>1867</v>
      </c>
      <c r="E13" s="3588"/>
      <c r="F13" s="116"/>
      <c r="G13" s="116">
        <v>0</v>
      </c>
      <c r="H13" s="120">
        <f t="shared" si="0"/>
        <v>1</v>
      </c>
      <c r="I13" s="116">
        <v>0</v>
      </c>
      <c r="J13">
        <v>0</v>
      </c>
      <c r="K13" s="191">
        <v>0</v>
      </c>
      <c r="L13" s="191">
        <v>0</v>
      </c>
      <c r="M13" s="191"/>
      <c r="O13">
        <v>0</v>
      </c>
      <c r="P13" s="22"/>
    </row>
    <row r="14" spans="1:22" ht="18" customHeight="1">
      <c r="A14" s="214">
        <v>0</v>
      </c>
      <c r="B14" s="191">
        <v>0</v>
      </c>
      <c r="C14" s="169">
        <v>7</v>
      </c>
      <c r="D14" s="3588" t="s">
        <v>1868</v>
      </c>
      <c r="E14" s="3588"/>
      <c r="F14" s="116"/>
      <c r="G14" s="116">
        <v>0</v>
      </c>
      <c r="H14" s="120">
        <f t="shared" si="0"/>
        <v>1</v>
      </c>
      <c r="I14" s="116">
        <v>0</v>
      </c>
      <c r="J14">
        <v>0</v>
      </c>
      <c r="K14" s="191">
        <v>0</v>
      </c>
      <c r="L14" s="191">
        <v>0</v>
      </c>
      <c r="M14" s="191" t="s">
        <v>1222</v>
      </c>
      <c r="N14" t="s">
        <v>1225</v>
      </c>
      <c r="O14">
        <v>0</v>
      </c>
      <c r="P14" s="22"/>
    </row>
    <row r="15" spans="1:22" ht="18" customHeight="1">
      <c r="A15" s="214">
        <v>0</v>
      </c>
      <c r="B15" s="191">
        <v>0</v>
      </c>
      <c r="C15" s="169">
        <v>8</v>
      </c>
      <c r="D15" s="3588" t="s">
        <v>1869</v>
      </c>
      <c r="E15" s="3588"/>
      <c r="F15" s="116"/>
      <c r="G15" s="116">
        <v>0</v>
      </c>
      <c r="H15" s="120">
        <f t="shared" si="0"/>
        <v>1</v>
      </c>
      <c r="I15" s="116">
        <v>0</v>
      </c>
      <c r="J15">
        <v>0</v>
      </c>
      <c r="K15" s="191">
        <v>0</v>
      </c>
      <c r="L15" s="191">
        <v>0</v>
      </c>
      <c r="M15" s="191"/>
      <c r="O15">
        <v>0</v>
      </c>
      <c r="P15" s="22"/>
    </row>
    <row r="16" spans="1:22" ht="18" customHeight="1">
      <c r="A16" s="214"/>
      <c r="B16" s="191">
        <v>0</v>
      </c>
      <c r="C16" s="169">
        <v>9</v>
      </c>
      <c r="D16" s="3588" t="s">
        <v>1870</v>
      </c>
      <c r="E16" s="3588"/>
      <c r="F16" s="116"/>
      <c r="G16" s="116">
        <v>0</v>
      </c>
      <c r="H16" s="120">
        <f t="shared" si="0"/>
        <v>1</v>
      </c>
      <c r="I16" s="116">
        <v>0</v>
      </c>
      <c r="J16">
        <v>0</v>
      </c>
      <c r="K16" s="191">
        <v>0</v>
      </c>
      <c r="L16" s="191">
        <v>0</v>
      </c>
      <c r="M16" s="191" t="s">
        <v>1222</v>
      </c>
      <c r="N16" t="s">
        <v>1225</v>
      </c>
      <c r="O16">
        <v>0</v>
      </c>
      <c r="P16" s="22"/>
    </row>
    <row r="17" spans="1:16" ht="18" customHeight="1">
      <c r="A17" s="214">
        <v>0</v>
      </c>
      <c r="B17" s="191">
        <v>0</v>
      </c>
      <c r="C17" s="169">
        <v>10</v>
      </c>
      <c r="D17" s="3588" t="s">
        <v>1871</v>
      </c>
      <c r="E17" s="3588"/>
      <c r="F17" s="116"/>
      <c r="G17" s="116">
        <v>0</v>
      </c>
      <c r="H17" s="120">
        <f t="shared" si="0"/>
        <v>1</v>
      </c>
      <c r="I17" s="116">
        <v>0</v>
      </c>
      <c r="J17">
        <v>0</v>
      </c>
      <c r="K17" s="191">
        <v>0</v>
      </c>
      <c r="L17" s="191">
        <v>0</v>
      </c>
      <c r="M17" s="191"/>
      <c r="O17">
        <v>0</v>
      </c>
      <c r="P17" s="22"/>
    </row>
    <row r="18" spans="1:16" ht="18" customHeight="1">
      <c r="A18" s="214">
        <v>0</v>
      </c>
      <c r="B18" s="191">
        <v>0</v>
      </c>
      <c r="C18" s="169">
        <v>11</v>
      </c>
      <c r="D18" s="3588" t="s">
        <v>1872</v>
      </c>
      <c r="E18" s="3588"/>
      <c r="F18" s="116"/>
      <c r="G18" s="116">
        <v>0</v>
      </c>
      <c r="H18" s="120">
        <f t="shared" si="0"/>
        <v>1</v>
      </c>
      <c r="I18" s="116">
        <v>0</v>
      </c>
      <c r="J18">
        <v>0</v>
      </c>
      <c r="K18" s="191">
        <v>0</v>
      </c>
      <c r="L18" s="191">
        <v>0</v>
      </c>
      <c r="M18" s="191" t="s">
        <v>1222</v>
      </c>
      <c r="N18" t="s">
        <v>1225</v>
      </c>
      <c r="O18">
        <v>0</v>
      </c>
      <c r="P18" s="22"/>
    </row>
    <row r="19" spans="1:16" ht="18" customHeight="1">
      <c r="A19" s="214">
        <v>0</v>
      </c>
      <c r="B19" s="191">
        <v>0</v>
      </c>
      <c r="C19" s="169">
        <v>12</v>
      </c>
      <c r="D19" s="3588" t="s">
        <v>1873</v>
      </c>
      <c r="E19" s="3588"/>
      <c r="F19" s="116"/>
      <c r="G19" s="116">
        <v>0</v>
      </c>
      <c r="H19" s="120">
        <f t="shared" si="0"/>
        <v>1</v>
      </c>
      <c r="I19" s="116">
        <v>0</v>
      </c>
      <c r="J19">
        <v>0</v>
      </c>
      <c r="K19" s="191">
        <v>0</v>
      </c>
      <c r="L19" s="191">
        <v>0</v>
      </c>
      <c r="M19" s="191"/>
      <c r="O19">
        <v>0</v>
      </c>
      <c r="P19" s="22"/>
    </row>
    <row r="20" spans="1:16" ht="18" customHeight="1">
      <c r="A20" s="662">
        <v>0</v>
      </c>
      <c r="B20" s="191">
        <v>0</v>
      </c>
      <c r="C20" s="169">
        <v>13</v>
      </c>
      <c r="D20" s="3588" t="s">
        <v>1874</v>
      </c>
      <c r="E20" s="3588"/>
      <c r="F20" s="116"/>
      <c r="G20" s="116">
        <v>0</v>
      </c>
      <c r="H20" s="120">
        <f t="shared" si="0"/>
        <v>1</v>
      </c>
      <c r="I20" s="116">
        <v>0</v>
      </c>
      <c r="J20">
        <v>0</v>
      </c>
      <c r="K20" s="191">
        <v>0</v>
      </c>
      <c r="L20" s="191">
        <v>0</v>
      </c>
      <c r="M20" s="191" t="s">
        <v>1222</v>
      </c>
      <c r="N20" t="s">
        <v>1225</v>
      </c>
      <c r="O20">
        <v>0</v>
      </c>
      <c r="P20" s="22"/>
    </row>
    <row r="21" spans="1:16" ht="18" customHeight="1">
      <c r="A21" s="662">
        <v>0</v>
      </c>
      <c r="B21" s="191">
        <v>0</v>
      </c>
      <c r="C21" s="169">
        <v>14</v>
      </c>
      <c r="D21" s="3588" t="s">
        <v>1875</v>
      </c>
      <c r="E21" s="3588"/>
      <c r="F21" s="116"/>
      <c r="G21" s="116">
        <v>0</v>
      </c>
      <c r="H21" s="120">
        <f t="shared" si="0"/>
        <v>1</v>
      </c>
      <c r="I21" s="116">
        <v>0</v>
      </c>
      <c r="J21">
        <v>0</v>
      </c>
      <c r="K21" s="191">
        <v>0</v>
      </c>
      <c r="L21" s="191">
        <v>0</v>
      </c>
      <c r="M21" s="191"/>
      <c r="O21">
        <v>0</v>
      </c>
      <c r="P21" s="22"/>
    </row>
    <row r="22" spans="1:16" ht="18" customHeight="1">
      <c r="A22" s="214" t="s">
        <v>1505</v>
      </c>
      <c r="B22" s="191">
        <v>0</v>
      </c>
      <c r="C22" s="169">
        <v>15</v>
      </c>
      <c r="D22" s="3588" t="s">
        <v>1876</v>
      </c>
      <c r="E22" s="3588"/>
      <c r="F22" s="116"/>
      <c r="G22" s="116">
        <v>0</v>
      </c>
      <c r="H22" s="120">
        <f>IF(C22,1,0)</f>
        <v>1</v>
      </c>
      <c r="I22" s="116">
        <v>0</v>
      </c>
      <c r="J22">
        <v>0</v>
      </c>
      <c r="K22" s="191">
        <v>0</v>
      </c>
      <c r="L22" s="191">
        <v>0</v>
      </c>
      <c r="M22" s="191" t="s">
        <v>1222</v>
      </c>
      <c r="N22" t="s">
        <v>1225</v>
      </c>
      <c r="O22">
        <v>0</v>
      </c>
      <c r="P22" s="22"/>
    </row>
    <row r="23" spans="1:16" ht="18" customHeight="1">
      <c r="A23" s="214">
        <v>0</v>
      </c>
      <c r="B23" s="191">
        <v>0</v>
      </c>
      <c r="C23" s="169">
        <v>16</v>
      </c>
      <c r="D23" s="3588" t="s">
        <v>1877</v>
      </c>
      <c r="E23" s="3588"/>
      <c r="F23" s="116"/>
      <c r="G23" s="116">
        <v>0</v>
      </c>
      <c r="H23" s="120">
        <f t="shared" si="0"/>
        <v>1</v>
      </c>
      <c r="I23" s="116">
        <v>0</v>
      </c>
      <c r="J23">
        <v>0</v>
      </c>
      <c r="K23" s="191">
        <v>0</v>
      </c>
      <c r="L23" s="191">
        <v>0</v>
      </c>
      <c r="M23" s="191"/>
      <c r="O23">
        <v>0</v>
      </c>
      <c r="P23" s="22"/>
    </row>
    <row r="24" spans="1:16" ht="18" customHeight="1">
      <c r="A24" s="214">
        <v>0</v>
      </c>
      <c r="B24" s="191">
        <v>0</v>
      </c>
      <c r="C24" s="169">
        <v>17</v>
      </c>
      <c r="D24" s="3588" t="s">
        <v>1878</v>
      </c>
      <c r="E24" s="3588"/>
      <c r="F24" s="116"/>
      <c r="G24" s="116">
        <v>0</v>
      </c>
      <c r="H24" s="120">
        <f t="shared" si="0"/>
        <v>1</v>
      </c>
      <c r="I24" s="116">
        <v>0</v>
      </c>
      <c r="J24">
        <v>0</v>
      </c>
      <c r="K24" s="191">
        <v>0</v>
      </c>
      <c r="L24" s="191">
        <v>0</v>
      </c>
      <c r="M24" s="191" t="s">
        <v>1222</v>
      </c>
      <c r="N24" t="s">
        <v>1225</v>
      </c>
      <c r="O24">
        <v>0</v>
      </c>
      <c r="P24" s="22"/>
    </row>
    <row r="25" spans="1:16" ht="18" customHeight="1">
      <c r="A25" s="214"/>
      <c r="B25" s="191">
        <v>0</v>
      </c>
      <c r="C25" s="169">
        <v>18</v>
      </c>
      <c r="D25" s="3588" t="s">
        <v>1879</v>
      </c>
      <c r="E25" s="3588"/>
      <c r="F25" s="116"/>
      <c r="G25" s="116">
        <v>0</v>
      </c>
      <c r="H25" s="120">
        <f t="shared" si="0"/>
        <v>1</v>
      </c>
      <c r="I25" s="116">
        <v>0</v>
      </c>
      <c r="J25">
        <v>0</v>
      </c>
      <c r="K25" s="191">
        <v>0</v>
      </c>
      <c r="L25" s="191">
        <v>0</v>
      </c>
      <c r="M25" s="191"/>
      <c r="O25">
        <v>0</v>
      </c>
      <c r="P25" s="22"/>
    </row>
    <row r="26" spans="1:16" ht="18" customHeight="1">
      <c r="A26" s="214">
        <v>0</v>
      </c>
      <c r="B26" s="191">
        <v>0</v>
      </c>
      <c r="C26" s="169">
        <v>19</v>
      </c>
      <c r="D26" s="3588" t="s">
        <v>1880</v>
      </c>
      <c r="E26" s="3588"/>
      <c r="F26" s="116"/>
      <c r="G26" s="116">
        <v>0</v>
      </c>
      <c r="H26" s="120">
        <f t="shared" si="0"/>
        <v>1</v>
      </c>
      <c r="I26" s="116">
        <v>0</v>
      </c>
      <c r="J26">
        <v>0</v>
      </c>
      <c r="K26" s="191">
        <v>0</v>
      </c>
      <c r="L26" s="191">
        <v>0</v>
      </c>
      <c r="M26" s="191" t="s">
        <v>1222</v>
      </c>
      <c r="N26" t="s">
        <v>1225</v>
      </c>
      <c r="O26">
        <v>0</v>
      </c>
      <c r="P26" s="22"/>
    </row>
    <row r="27" spans="1:16" ht="18" customHeight="1">
      <c r="A27" s="214">
        <v>0</v>
      </c>
      <c r="B27" s="191">
        <v>0</v>
      </c>
      <c r="C27" s="169">
        <v>20</v>
      </c>
      <c r="D27" s="3588" t="s">
        <v>1881</v>
      </c>
      <c r="E27" s="3588"/>
      <c r="F27" s="116"/>
      <c r="G27" s="116">
        <v>0</v>
      </c>
      <c r="H27" s="120">
        <f t="shared" si="0"/>
        <v>1</v>
      </c>
      <c r="I27" s="116">
        <v>0</v>
      </c>
      <c r="J27">
        <v>0</v>
      </c>
      <c r="K27" s="191">
        <v>0</v>
      </c>
      <c r="L27" s="191">
        <v>0</v>
      </c>
      <c r="M27" s="191"/>
      <c r="O27">
        <v>0</v>
      </c>
      <c r="P27" s="22"/>
    </row>
    <row r="28" spans="1:16" ht="18" customHeight="1">
      <c r="A28" s="214">
        <v>0</v>
      </c>
      <c r="B28" s="191">
        <v>0</v>
      </c>
      <c r="C28" s="169">
        <v>21</v>
      </c>
      <c r="D28" s="3588" t="s">
        <v>1882</v>
      </c>
      <c r="E28" s="3588"/>
      <c r="F28" s="116"/>
      <c r="G28" s="116">
        <v>0</v>
      </c>
      <c r="H28" s="120">
        <f t="shared" si="0"/>
        <v>1</v>
      </c>
      <c r="I28" s="116">
        <v>0</v>
      </c>
      <c r="J28">
        <v>0</v>
      </c>
      <c r="K28" s="191">
        <v>0</v>
      </c>
      <c r="L28" s="191">
        <v>0</v>
      </c>
      <c r="M28" s="191" t="s">
        <v>1222</v>
      </c>
      <c r="N28" t="s">
        <v>1225</v>
      </c>
      <c r="O28">
        <v>0</v>
      </c>
      <c r="P28" s="22"/>
    </row>
    <row r="29" spans="1:16" ht="18" customHeight="1">
      <c r="A29" s="662">
        <v>0</v>
      </c>
      <c r="B29" s="191">
        <v>0</v>
      </c>
      <c r="C29" s="169">
        <v>22</v>
      </c>
      <c r="D29" s="3588" t="s">
        <v>1883</v>
      </c>
      <c r="E29" s="3588"/>
      <c r="F29" s="116"/>
      <c r="G29" s="116">
        <v>0</v>
      </c>
      <c r="H29" s="120">
        <f t="shared" si="0"/>
        <v>1</v>
      </c>
      <c r="I29" s="116">
        <v>0</v>
      </c>
      <c r="J29">
        <v>0</v>
      </c>
      <c r="K29" s="191">
        <v>0</v>
      </c>
      <c r="L29" s="191">
        <v>0</v>
      </c>
      <c r="M29" s="191"/>
      <c r="O29">
        <v>0</v>
      </c>
      <c r="P29" s="22"/>
    </row>
    <row r="30" spans="1:16" ht="18" customHeight="1">
      <c r="A30" s="662">
        <v>0</v>
      </c>
      <c r="B30" s="191">
        <v>0</v>
      </c>
      <c r="C30" s="169">
        <v>23</v>
      </c>
      <c r="D30" s="3588" t="s">
        <v>1884</v>
      </c>
      <c r="E30" s="3588"/>
      <c r="F30" s="116"/>
      <c r="G30" s="116">
        <v>0</v>
      </c>
      <c r="H30" s="120">
        <f t="shared" si="0"/>
        <v>1</v>
      </c>
      <c r="I30" s="116">
        <v>0</v>
      </c>
      <c r="J30">
        <v>0</v>
      </c>
      <c r="K30" s="191">
        <v>0</v>
      </c>
      <c r="L30" s="191">
        <v>0</v>
      </c>
      <c r="M30" s="191" t="s">
        <v>1222</v>
      </c>
      <c r="N30" t="s">
        <v>1225</v>
      </c>
      <c r="O30">
        <v>0</v>
      </c>
      <c r="P30" s="22"/>
    </row>
    <row r="31" spans="1:16" ht="18" customHeight="1">
      <c r="A31" s="214" t="s">
        <v>1505</v>
      </c>
      <c r="B31" s="191">
        <v>0</v>
      </c>
      <c r="C31" s="169">
        <v>24</v>
      </c>
      <c r="D31" s="3588" t="s">
        <v>1885</v>
      </c>
      <c r="E31" s="3588"/>
      <c r="F31" s="116"/>
      <c r="G31" s="116">
        <v>0</v>
      </c>
      <c r="H31" s="120">
        <f t="shared" si="0"/>
        <v>1</v>
      </c>
      <c r="I31" s="116">
        <v>0</v>
      </c>
      <c r="J31">
        <v>0</v>
      </c>
      <c r="K31" s="191">
        <v>0</v>
      </c>
      <c r="L31" s="191">
        <v>0</v>
      </c>
      <c r="M31" s="191"/>
      <c r="O31">
        <v>0</v>
      </c>
      <c r="P31" s="22"/>
    </row>
    <row r="32" spans="1:16" ht="18" customHeight="1">
      <c r="A32" s="214">
        <v>0</v>
      </c>
      <c r="B32" s="191">
        <v>0</v>
      </c>
      <c r="C32" s="169">
        <v>25</v>
      </c>
      <c r="D32" s="3588" t="s">
        <v>1886</v>
      </c>
      <c r="E32" s="3588"/>
      <c r="F32" s="116"/>
      <c r="G32" s="116">
        <v>0</v>
      </c>
      <c r="H32" s="120">
        <f t="shared" si="0"/>
        <v>1</v>
      </c>
      <c r="I32" s="116">
        <v>0</v>
      </c>
      <c r="J32">
        <v>0</v>
      </c>
      <c r="K32" s="191">
        <v>0</v>
      </c>
      <c r="L32" s="191">
        <v>0</v>
      </c>
      <c r="M32" s="191" t="s">
        <v>1222</v>
      </c>
      <c r="N32" t="s">
        <v>1225</v>
      </c>
      <c r="O32">
        <v>0</v>
      </c>
    </row>
    <row r="33" spans="1:15" ht="18" customHeight="1">
      <c r="A33" s="214">
        <v>0</v>
      </c>
      <c r="B33" s="191">
        <v>0</v>
      </c>
      <c r="C33" s="169">
        <v>26</v>
      </c>
      <c r="D33" s="3588" t="s">
        <v>1887</v>
      </c>
      <c r="E33" s="3588"/>
      <c r="F33" s="116"/>
      <c r="G33" s="116">
        <v>0</v>
      </c>
      <c r="H33" s="120">
        <f t="shared" si="0"/>
        <v>1</v>
      </c>
      <c r="I33" s="116">
        <v>0</v>
      </c>
      <c r="J33">
        <v>0</v>
      </c>
      <c r="K33" s="191">
        <v>0</v>
      </c>
      <c r="L33" s="191">
        <v>0</v>
      </c>
      <c r="M33" s="191"/>
      <c r="O33">
        <v>0</v>
      </c>
    </row>
    <row r="34" spans="1:15" ht="18" customHeight="1">
      <c r="A34" s="214"/>
      <c r="B34" s="191">
        <v>0</v>
      </c>
      <c r="C34" s="169">
        <v>27</v>
      </c>
      <c r="D34" s="3588" t="s">
        <v>1888</v>
      </c>
      <c r="E34" s="3588"/>
      <c r="F34" s="116"/>
      <c r="G34" s="116">
        <v>0</v>
      </c>
      <c r="H34" s="120">
        <f t="shared" si="0"/>
        <v>1</v>
      </c>
      <c r="I34" s="116">
        <v>0</v>
      </c>
      <c r="J34">
        <v>0</v>
      </c>
      <c r="K34" s="191">
        <v>0</v>
      </c>
      <c r="L34" s="191">
        <v>0</v>
      </c>
      <c r="M34" s="191" t="s">
        <v>1222</v>
      </c>
      <c r="N34" t="s">
        <v>1225</v>
      </c>
      <c r="O34">
        <v>0</v>
      </c>
    </row>
    <row r="35" spans="1:15" ht="18" customHeight="1">
      <c r="A35" s="214">
        <v>0</v>
      </c>
      <c r="B35" s="191">
        <v>0</v>
      </c>
      <c r="C35" s="169">
        <v>28</v>
      </c>
      <c r="D35" s="3588" t="s">
        <v>1889</v>
      </c>
      <c r="E35" s="3588"/>
      <c r="F35" s="116"/>
      <c r="G35" s="116">
        <v>0</v>
      </c>
      <c r="H35" s="120">
        <f t="shared" si="0"/>
        <v>1</v>
      </c>
      <c r="I35" s="116">
        <v>0</v>
      </c>
      <c r="J35">
        <v>0</v>
      </c>
      <c r="K35" s="191">
        <v>0</v>
      </c>
      <c r="L35" s="191">
        <v>0</v>
      </c>
      <c r="M35" s="191"/>
      <c r="O35">
        <v>0</v>
      </c>
    </row>
    <row r="36" spans="1:15" ht="18" customHeight="1">
      <c r="A36" s="214">
        <v>0</v>
      </c>
      <c r="B36" s="191">
        <v>0</v>
      </c>
      <c r="C36" s="169">
        <v>29</v>
      </c>
      <c r="D36" s="3588" t="s">
        <v>1890</v>
      </c>
      <c r="E36" s="3588"/>
      <c r="F36" s="116"/>
      <c r="G36" s="116">
        <v>0</v>
      </c>
      <c r="H36" s="120">
        <f t="shared" si="0"/>
        <v>1</v>
      </c>
      <c r="I36" s="116">
        <v>0</v>
      </c>
      <c r="J36">
        <v>0</v>
      </c>
      <c r="K36" s="191">
        <v>0</v>
      </c>
      <c r="L36" s="191">
        <v>0</v>
      </c>
      <c r="M36" s="191" t="s">
        <v>1222</v>
      </c>
      <c r="N36" t="s">
        <v>1225</v>
      </c>
      <c r="O36">
        <v>0</v>
      </c>
    </row>
    <row r="37" spans="1:15" ht="18" customHeight="1">
      <c r="A37" s="214">
        <v>0</v>
      </c>
      <c r="B37" s="191">
        <v>0</v>
      </c>
      <c r="C37" s="169">
        <v>30</v>
      </c>
      <c r="D37" s="3588" t="s">
        <v>1891</v>
      </c>
      <c r="E37" s="3588"/>
      <c r="F37" s="116"/>
      <c r="G37" s="116">
        <v>0</v>
      </c>
      <c r="H37" s="120">
        <f t="shared" si="0"/>
        <v>1</v>
      </c>
      <c r="I37" s="116">
        <v>0</v>
      </c>
      <c r="J37">
        <v>0</v>
      </c>
      <c r="K37" s="191">
        <v>0</v>
      </c>
      <c r="L37" s="191">
        <v>0</v>
      </c>
      <c r="M37" s="191"/>
      <c r="O37">
        <v>0</v>
      </c>
    </row>
    <row r="38" spans="1:15" ht="18" customHeight="1">
      <c r="A38" s="662">
        <v>0</v>
      </c>
      <c r="B38" s="191">
        <v>0</v>
      </c>
      <c r="C38" s="169">
        <v>31</v>
      </c>
      <c r="D38" s="3588" t="s">
        <v>1892</v>
      </c>
      <c r="E38" s="3588"/>
      <c r="F38" s="116"/>
      <c r="G38" s="116">
        <v>0</v>
      </c>
      <c r="H38" s="120">
        <f t="shared" si="0"/>
        <v>1</v>
      </c>
      <c r="I38" s="116">
        <v>0</v>
      </c>
      <c r="J38">
        <v>0</v>
      </c>
      <c r="K38" s="191">
        <v>0</v>
      </c>
      <c r="L38" s="191">
        <v>0</v>
      </c>
      <c r="M38" s="191" t="s">
        <v>1222</v>
      </c>
      <c r="N38" t="s">
        <v>1225</v>
      </c>
      <c r="O38">
        <v>0</v>
      </c>
    </row>
    <row r="39" spans="1:15" ht="18" customHeight="1">
      <c r="A39" s="662">
        <v>0</v>
      </c>
      <c r="B39" s="191">
        <v>0</v>
      </c>
      <c r="C39" s="169">
        <v>32</v>
      </c>
      <c r="D39" s="3588" t="s">
        <v>1893</v>
      </c>
      <c r="E39" s="3588"/>
      <c r="F39" s="116"/>
      <c r="G39" s="116">
        <v>0</v>
      </c>
      <c r="H39" s="120">
        <f t="shared" si="0"/>
        <v>1</v>
      </c>
      <c r="I39" s="116">
        <v>0</v>
      </c>
      <c r="J39">
        <v>0</v>
      </c>
      <c r="K39" s="191">
        <v>0</v>
      </c>
      <c r="L39" s="191">
        <v>0</v>
      </c>
      <c r="M39" s="191"/>
      <c r="O39">
        <v>0</v>
      </c>
    </row>
    <row r="40" spans="1:15" ht="18" customHeight="1">
      <c r="A40" s="214" t="s">
        <v>1505</v>
      </c>
      <c r="B40" s="191">
        <v>0</v>
      </c>
      <c r="C40" s="169">
        <v>33</v>
      </c>
      <c r="D40" s="3588" t="s">
        <v>1894</v>
      </c>
      <c r="E40" s="3588"/>
      <c r="F40" s="116"/>
      <c r="G40" s="116">
        <v>0</v>
      </c>
      <c r="H40" s="120">
        <f t="shared" si="0"/>
        <v>1</v>
      </c>
      <c r="I40" s="116">
        <v>0</v>
      </c>
      <c r="J40">
        <v>0</v>
      </c>
      <c r="K40" s="191">
        <v>0</v>
      </c>
      <c r="L40" s="191">
        <v>0</v>
      </c>
      <c r="M40" s="191" t="s">
        <v>1222</v>
      </c>
      <c r="N40" t="s">
        <v>1225</v>
      </c>
      <c r="O40">
        <v>0</v>
      </c>
    </row>
    <row r="41" spans="1:15" ht="18" customHeight="1">
      <c r="A41" s="214">
        <v>0</v>
      </c>
      <c r="B41" s="191">
        <v>0</v>
      </c>
      <c r="C41" s="169">
        <v>34</v>
      </c>
      <c r="D41" s="3588" t="s">
        <v>1895</v>
      </c>
      <c r="E41" s="3588"/>
      <c r="F41" s="116"/>
      <c r="G41" s="116">
        <v>0</v>
      </c>
      <c r="H41" s="120">
        <f t="shared" si="0"/>
        <v>1</v>
      </c>
      <c r="I41" s="116">
        <v>0</v>
      </c>
      <c r="J41">
        <v>0</v>
      </c>
      <c r="K41" s="191">
        <v>0</v>
      </c>
      <c r="L41" s="191">
        <v>0</v>
      </c>
      <c r="M41" s="191"/>
      <c r="O41">
        <v>0</v>
      </c>
    </row>
    <row r="42" spans="1:15" ht="18" customHeight="1">
      <c r="A42" s="214" t="s">
        <v>388</v>
      </c>
      <c r="B42" s="191">
        <v>0</v>
      </c>
      <c r="C42" s="169">
        <v>35</v>
      </c>
      <c r="D42" s="3588" t="s">
        <v>1896</v>
      </c>
      <c r="E42" s="3588"/>
      <c r="F42" s="116"/>
      <c r="G42" s="116">
        <v>0</v>
      </c>
      <c r="H42" s="120">
        <f t="shared" si="0"/>
        <v>1</v>
      </c>
      <c r="I42" s="116">
        <v>0</v>
      </c>
      <c r="J42">
        <v>0</v>
      </c>
      <c r="K42" s="191">
        <v>0</v>
      </c>
      <c r="L42" s="191">
        <v>0</v>
      </c>
      <c r="M42" s="191" t="s">
        <v>1222</v>
      </c>
      <c r="N42" t="s">
        <v>1225</v>
      </c>
      <c r="O42">
        <v>0</v>
      </c>
    </row>
    <row r="43" spans="1:15" ht="18" customHeight="1">
      <c r="A43" s="214"/>
      <c r="B43" s="191">
        <v>0</v>
      </c>
      <c r="C43" s="169">
        <v>36</v>
      </c>
      <c r="D43" s="3588" t="s">
        <v>1897</v>
      </c>
      <c r="E43" s="3588"/>
      <c r="F43" s="116"/>
      <c r="G43" s="116">
        <v>0</v>
      </c>
      <c r="H43" s="120">
        <f t="shared" si="0"/>
        <v>1</v>
      </c>
      <c r="I43" s="116">
        <v>0</v>
      </c>
      <c r="J43">
        <v>0</v>
      </c>
      <c r="K43" s="191">
        <v>0</v>
      </c>
      <c r="L43" s="191">
        <v>0</v>
      </c>
      <c r="M43" s="191"/>
      <c r="O43">
        <v>0</v>
      </c>
    </row>
    <row r="44" spans="1:15" ht="18" customHeight="1">
      <c r="A44" s="214">
        <v>0</v>
      </c>
      <c r="B44" s="191">
        <v>0</v>
      </c>
      <c r="C44" s="169">
        <v>37</v>
      </c>
      <c r="D44" s="3588" t="s">
        <v>1898</v>
      </c>
      <c r="E44" s="3588"/>
      <c r="F44" s="116"/>
      <c r="G44" s="116">
        <v>0</v>
      </c>
      <c r="H44" s="120">
        <f t="shared" si="0"/>
        <v>1</v>
      </c>
      <c r="I44" s="116">
        <v>0</v>
      </c>
      <c r="J44">
        <v>0</v>
      </c>
      <c r="K44" s="191">
        <v>0</v>
      </c>
      <c r="L44" s="191">
        <v>0</v>
      </c>
      <c r="M44" s="191" t="s">
        <v>1222</v>
      </c>
      <c r="N44" t="s">
        <v>1225</v>
      </c>
      <c r="O44">
        <v>0</v>
      </c>
    </row>
    <row r="45" spans="1:15" ht="18" customHeight="1">
      <c r="A45" s="214">
        <v>0</v>
      </c>
      <c r="B45" s="191">
        <v>0</v>
      </c>
      <c r="C45" s="169">
        <v>38</v>
      </c>
      <c r="D45" s="3588" t="s">
        <v>1899</v>
      </c>
      <c r="E45" s="3588"/>
      <c r="F45" s="116"/>
      <c r="G45" s="116">
        <v>0</v>
      </c>
      <c r="H45" s="120">
        <f t="shared" si="0"/>
        <v>1</v>
      </c>
      <c r="I45" s="116">
        <v>0</v>
      </c>
      <c r="J45">
        <v>0</v>
      </c>
      <c r="K45" s="191">
        <v>0</v>
      </c>
      <c r="L45" s="191">
        <v>0</v>
      </c>
      <c r="M45" s="191"/>
      <c r="O45">
        <v>0</v>
      </c>
    </row>
    <row r="46" spans="1:15" ht="18" customHeight="1">
      <c r="A46" s="214">
        <v>0</v>
      </c>
      <c r="B46" s="191">
        <v>0</v>
      </c>
      <c r="C46" s="169">
        <v>39</v>
      </c>
      <c r="D46" s="3588" t="s">
        <v>1900</v>
      </c>
      <c r="E46" s="3588"/>
      <c r="F46" s="116"/>
      <c r="G46" s="116">
        <v>0</v>
      </c>
      <c r="H46" s="120">
        <f t="shared" si="0"/>
        <v>1</v>
      </c>
      <c r="I46" s="116">
        <v>0</v>
      </c>
      <c r="J46">
        <v>0</v>
      </c>
      <c r="K46" s="191">
        <v>0</v>
      </c>
      <c r="L46" s="191">
        <v>0</v>
      </c>
      <c r="M46" s="191" t="s">
        <v>1222</v>
      </c>
      <c r="N46" t="s">
        <v>1225</v>
      </c>
      <c r="O46">
        <v>0</v>
      </c>
    </row>
    <row r="47" spans="1:15" ht="18" customHeight="1">
      <c r="A47" s="662">
        <v>0</v>
      </c>
      <c r="B47" s="191">
        <v>0</v>
      </c>
      <c r="C47" s="169">
        <v>40</v>
      </c>
      <c r="D47" s="3588" t="s">
        <v>390</v>
      </c>
      <c r="E47" s="3588"/>
      <c r="F47" s="116"/>
      <c r="G47" s="116">
        <v>0</v>
      </c>
      <c r="H47" s="120">
        <f t="shared" si="0"/>
        <v>1</v>
      </c>
      <c r="I47" s="116">
        <v>0</v>
      </c>
      <c r="J47">
        <v>0</v>
      </c>
      <c r="K47" s="191">
        <v>0</v>
      </c>
      <c r="L47" s="191">
        <v>0</v>
      </c>
      <c r="M47" s="191"/>
      <c r="O47">
        <v>0</v>
      </c>
    </row>
    <row r="48" spans="1:15" ht="18" customHeight="1">
      <c r="A48" s="662">
        <v>0</v>
      </c>
      <c r="B48" s="191">
        <v>0</v>
      </c>
      <c r="C48" s="169">
        <v>41</v>
      </c>
      <c r="D48" s="3588" t="s">
        <v>1901</v>
      </c>
      <c r="E48" s="3588"/>
      <c r="F48" s="116"/>
      <c r="G48" s="116">
        <v>0</v>
      </c>
      <c r="H48" s="120">
        <f t="shared" si="0"/>
        <v>1</v>
      </c>
      <c r="I48" s="116">
        <v>0</v>
      </c>
      <c r="J48">
        <v>0</v>
      </c>
      <c r="K48" s="191">
        <v>0</v>
      </c>
      <c r="L48" s="191">
        <v>0</v>
      </c>
      <c r="M48" s="191" t="s">
        <v>1222</v>
      </c>
      <c r="N48" t="s">
        <v>1225</v>
      </c>
      <c r="O48">
        <v>0</v>
      </c>
    </row>
    <row r="49" spans="1:15" ht="18" customHeight="1">
      <c r="A49" s="214" t="s">
        <v>1505</v>
      </c>
      <c r="B49" s="191">
        <v>0</v>
      </c>
      <c r="C49" s="169">
        <v>42</v>
      </c>
      <c r="D49" s="3588" t="s">
        <v>1902</v>
      </c>
      <c r="E49" s="3588"/>
      <c r="F49" s="116"/>
      <c r="G49" s="116">
        <v>0</v>
      </c>
      <c r="H49" s="120">
        <f t="shared" si="0"/>
        <v>1</v>
      </c>
      <c r="I49" s="116">
        <v>0</v>
      </c>
      <c r="J49">
        <v>0</v>
      </c>
      <c r="K49" s="191">
        <v>0</v>
      </c>
      <c r="L49" s="191">
        <v>0</v>
      </c>
      <c r="M49" s="191"/>
      <c r="O49">
        <v>0</v>
      </c>
    </row>
    <row r="50" spans="1:15" ht="18" customHeight="1">
      <c r="A50" s="214">
        <v>0</v>
      </c>
      <c r="B50" s="191">
        <v>0</v>
      </c>
      <c r="C50" s="169">
        <v>43</v>
      </c>
      <c r="D50" s="3588" t="s">
        <v>1903</v>
      </c>
      <c r="E50" s="3588"/>
      <c r="F50" s="116"/>
      <c r="G50" s="116">
        <v>0</v>
      </c>
      <c r="H50" s="120">
        <f t="shared" si="0"/>
        <v>1</v>
      </c>
      <c r="I50" s="116">
        <v>0</v>
      </c>
      <c r="J50">
        <v>0</v>
      </c>
      <c r="K50" s="191">
        <v>0</v>
      </c>
      <c r="L50" s="191">
        <v>0</v>
      </c>
      <c r="M50" s="191" t="s">
        <v>1222</v>
      </c>
      <c r="N50" t="s">
        <v>1225</v>
      </c>
      <c r="O50">
        <v>0</v>
      </c>
    </row>
    <row r="51" spans="1:15" ht="18" customHeight="1">
      <c r="A51" s="214">
        <v>0</v>
      </c>
      <c r="B51" s="191">
        <v>0</v>
      </c>
      <c r="C51" s="169">
        <v>44</v>
      </c>
      <c r="D51" s="3588" t="s">
        <v>1904</v>
      </c>
      <c r="E51" s="3588"/>
      <c r="F51" s="116"/>
      <c r="G51" s="116">
        <v>0</v>
      </c>
      <c r="H51" s="120">
        <f t="shared" si="0"/>
        <v>1</v>
      </c>
      <c r="I51" s="116">
        <v>0</v>
      </c>
      <c r="J51">
        <v>0</v>
      </c>
      <c r="K51" s="191">
        <v>0</v>
      </c>
      <c r="L51" s="191">
        <v>0</v>
      </c>
      <c r="M51" s="191"/>
      <c r="O51">
        <v>0</v>
      </c>
    </row>
    <row r="52" spans="1:15" ht="18" customHeight="1">
      <c r="A52" s="214"/>
      <c r="B52" s="191">
        <v>0</v>
      </c>
      <c r="C52" s="169">
        <v>45</v>
      </c>
      <c r="D52" s="3173" t="s">
        <v>1905</v>
      </c>
      <c r="E52" s="3173"/>
      <c r="F52" s="116"/>
      <c r="G52" s="116">
        <v>0</v>
      </c>
      <c r="H52" s="120">
        <f t="shared" si="0"/>
        <v>1</v>
      </c>
      <c r="I52" s="116">
        <v>0</v>
      </c>
      <c r="J52">
        <v>0</v>
      </c>
      <c r="K52" s="191">
        <v>0</v>
      </c>
      <c r="L52" s="191">
        <v>0</v>
      </c>
      <c r="M52" s="191" t="s">
        <v>1222</v>
      </c>
      <c r="N52" t="s">
        <v>1225</v>
      </c>
      <c r="O52">
        <v>0</v>
      </c>
    </row>
    <row r="53" spans="1:15" ht="18" customHeight="1">
      <c r="A53" s="214">
        <v>0</v>
      </c>
      <c r="B53" s="191">
        <v>0</v>
      </c>
      <c r="C53" s="169">
        <v>46</v>
      </c>
      <c r="D53" s="3173" t="s">
        <v>1906</v>
      </c>
      <c r="E53" s="3173"/>
      <c r="F53" s="116"/>
      <c r="G53" s="116">
        <v>0</v>
      </c>
      <c r="H53" s="120">
        <f t="shared" si="0"/>
        <v>1</v>
      </c>
      <c r="I53" s="116">
        <v>0</v>
      </c>
      <c r="J53">
        <v>0</v>
      </c>
      <c r="K53" s="191">
        <v>0</v>
      </c>
      <c r="L53" s="191">
        <v>0</v>
      </c>
      <c r="M53" s="191"/>
      <c r="O53">
        <v>0</v>
      </c>
    </row>
    <row r="54" spans="1:15" ht="18" customHeight="1">
      <c r="A54" s="214">
        <v>0</v>
      </c>
      <c r="B54" s="191">
        <v>0</v>
      </c>
      <c r="C54" s="169">
        <v>47</v>
      </c>
      <c r="D54" s="3173" t="s">
        <v>1907</v>
      </c>
      <c r="E54" s="3173"/>
      <c r="F54" s="116"/>
      <c r="G54" s="116">
        <v>0</v>
      </c>
      <c r="H54" s="120">
        <f t="shared" si="0"/>
        <v>1</v>
      </c>
      <c r="I54" s="116">
        <v>0</v>
      </c>
      <c r="J54">
        <v>0</v>
      </c>
      <c r="K54" s="191">
        <v>0</v>
      </c>
      <c r="L54" s="191">
        <v>0</v>
      </c>
      <c r="M54" s="191" t="s">
        <v>1222</v>
      </c>
      <c r="N54" t="s">
        <v>1225</v>
      </c>
      <c r="O54">
        <v>0</v>
      </c>
    </row>
    <row r="55" spans="1:15" ht="18" customHeight="1">
      <c r="A55" s="214">
        <v>0</v>
      </c>
      <c r="B55" s="191">
        <v>0</v>
      </c>
      <c r="C55" s="169">
        <v>48</v>
      </c>
      <c r="D55" s="3173" t="s">
        <v>1908</v>
      </c>
      <c r="E55" s="3173"/>
      <c r="F55" s="116"/>
      <c r="G55" s="116">
        <v>0</v>
      </c>
      <c r="H55" s="120">
        <f t="shared" si="0"/>
        <v>1</v>
      </c>
      <c r="I55" s="116">
        <v>0</v>
      </c>
      <c r="J55">
        <v>0</v>
      </c>
      <c r="K55" s="191">
        <v>0</v>
      </c>
      <c r="L55" s="191">
        <v>0</v>
      </c>
      <c r="M55" s="191"/>
      <c r="O55">
        <v>0</v>
      </c>
    </row>
    <row r="56" spans="1:15" ht="18" customHeight="1">
      <c r="A56" s="662">
        <v>0</v>
      </c>
      <c r="B56" s="191">
        <v>0</v>
      </c>
      <c r="C56" s="169">
        <v>49</v>
      </c>
      <c r="D56" s="3173" t="s">
        <v>1909</v>
      </c>
      <c r="E56" s="3173"/>
      <c r="F56" s="116"/>
      <c r="G56" s="116">
        <v>0</v>
      </c>
      <c r="H56" s="120">
        <f t="shared" si="0"/>
        <v>1</v>
      </c>
      <c r="I56" s="116">
        <v>0</v>
      </c>
      <c r="J56">
        <v>0</v>
      </c>
      <c r="K56" s="191">
        <v>0</v>
      </c>
      <c r="L56" s="191">
        <v>0</v>
      </c>
      <c r="M56" s="191" t="s">
        <v>1222</v>
      </c>
      <c r="N56" t="s">
        <v>1225</v>
      </c>
      <c r="O56">
        <v>0</v>
      </c>
    </row>
    <row r="57" spans="1:15" ht="18" customHeight="1">
      <c r="A57" s="662">
        <v>0</v>
      </c>
      <c r="B57" s="191">
        <v>0</v>
      </c>
      <c r="C57" s="169">
        <v>50</v>
      </c>
      <c r="D57" s="3173" t="s">
        <v>1910</v>
      </c>
      <c r="E57" s="3173"/>
      <c r="F57" s="116"/>
      <c r="G57" s="116">
        <v>0</v>
      </c>
      <c r="H57" s="120">
        <f t="shared" si="0"/>
        <v>1</v>
      </c>
      <c r="I57" s="116">
        <v>0</v>
      </c>
      <c r="J57">
        <v>0</v>
      </c>
      <c r="K57" s="191">
        <v>0</v>
      </c>
      <c r="L57" s="191">
        <v>0</v>
      </c>
      <c r="M57" s="191"/>
      <c r="O57">
        <v>0</v>
      </c>
    </row>
    <row r="58" spans="1:15" ht="18" customHeight="1">
      <c r="A58" s="214" t="s">
        <v>1505</v>
      </c>
      <c r="B58" s="191">
        <v>0</v>
      </c>
      <c r="C58" s="169">
        <v>51</v>
      </c>
      <c r="D58" s="3173" t="s">
        <v>1911</v>
      </c>
      <c r="E58" s="3173"/>
      <c r="F58" s="116"/>
      <c r="G58" s="116">
        <v>0</v>
      </c>
      <c r="H58" s="120">
        <f t="shared" si="0"/>
        <v>1</v>
      </c>
      <c r="I58" s="116">
        <v>0</v>
      </c>
      <c r="J58">
        <v>0</v>
      </c>
      <c r="K58" s="191">
        <v>0</v>
      </c>
      <c r="L58" s="191">
        <v>0</v>
      </c>
      <c r="M58" s="191" t="s">
        <v>1222</v>
      </c>
      <c r="N58" t="s">
        <v>1225</v>
      </c>
      <c r="O58">
        <v>0</v>
      </c>
    </row>
    <row r="59" spans="1:15" ht="18" customHeight="1">
      <c r="A59" s="214">
        <v>0</v>
      </c>
      <c r="B59" s="191">
        <v>0</v>
      </c>
      <c r="C59" s="169">
        <v>52</v>
      </c>
      <c r="D59" s="3173" t="s">
        <v>1912</v>
      </c>
      <c r="E59" s="3173"/>
      <c r="F59" s="116"/>
      <c r="G59" s="116">
        <v>0</v>
      </c>
      <c r="H59" s="120">
        <f t="shared" si="0"/>
        <v>1</v>
      </c>
      <c r="I59" s="116">
        <v>0</v>
      </c>
      <c r="J59">
        <v>0</v>
      </c>
      <c r="K59" s="191">
        <v>0</v>
      </c>
      <c r="L59" s="191">
        <v>0</v>
      </c>
      <c r="M59" s="191"/>
      <c r="O59">
        <v>0</v>
      </c>
    </row>
    <row r="60" spans="1:15" ht="18" customHeight="1">
      <c r="A60" s="214">
        <v>0</v>
      </c>
      <c r="B60" s="191">
        <v>0</v>
      </c>
      <c r="C60" s="169">
        <v>53</v>
      </c>
      <c r="D60" s="3173" t="s">
        <v>1913</v>
      </c>
      <c r="E60" s="3173"/>
      <c r="F60" s="116"/>
      <c r="G60" s="116">
        <v>0</v>
      </c>
      <c r="H60" s="120">
        <f t="shared" si="0"/>
        <v>1</v>
      </c>
      <c r="I60" s="116">
        <v>0</v>
      </c>
      <c r="J60">
        <v>0</v>
      </c>
      <c r="K60" s="191">
        <v>0</v>
      </c>
      <c r="L60" s="191">
        <v>0</v>
      </c>
      <c r="M60" s="191" t="s">
        <v>1222</v>
      </c>
      <c r="N60" t="s">
        <v>1225</v>
      </c>
      <c r="O60">
        <v>0</v>
      </c>
    </row>
    <row r="61" spans="1:15" ht="18" customHeight="1">
      <c r="A61" s="214"/>
      <c r="B61" s="191">
        <v>0</v>
      </c>
      <c r="C61" s="169">
        <v>54</v>
      </c>
      <c r="D61" s="3173" t="s">
        <v>1914</v>
      </c>
      <c r="E61" s="3173"/>
      <c r="F61" s="116"/>
      <c r="G61" s="116">
        <v>0</v>
      </c>
      <c r="H61" s="120">
        <f t="shared" si="0"/>
        <v>1</v>
      </c>
      <c r="I61" s="116">
        <v>0</v>
      </c>
      <c r="J61">
        <v>0</v>
      </c>
      <c r="K61" s="191">
        <v>0</v>
      </c>
      <c r="L61" s="191">
        <v>0</v>
      </c>
      <c r="M61" s="191"/>
      <c r="O61">
        <v>0</v>
      </c>
    </row>
    <row r="62" spans="1:15" ht="18" customHeight="1">
      <c r="A62" s="214">
        <v>0</v>
      </c>
      <c r="B62" s="191">
        <v>0</v>
      </c>
      <c r="C62" s="169">
        <v>55</v>
      </c>
      <c r="D62" s="3173" t="s">
        <v>1915</v>
      </c>
      <c r="E62" s="3173"/>
      <c r="F62" s="116"/>
      <c r="G62" s="116">
        <v>0</v>
      </c>
      <c r="H62" s="120">
        <f t="shared" si="0"/>
        <v>1</v>
      </c>
      <c r="I62" s="116">
        <v>0</v>
      </c>
      <c r="J62">
        <v>0</v>
      </c>
      <c r="K62" s="191">
        <v>0</v>
      </c>
      <c r="L62" s="191">
        <v>0</v>
      </c>
      <c r="M62" s="191" t="s">
        <v>1222</v>
      </c>
      <c r="N62" t="s">
        <v>1225</v>
      </c>
      <c r="O62">
        <v>0</v>
      </c>
    </row>
    <row r="63" spans="1:15" ht="18" customHeight="1">
      <c r="A63" s="214">
        <v>0</v>
      </c>
      <c r="B63" s="191">
        <v>0</v>
      </c>
      <c r="C63" s="169">
        <v>56</v>
      </c>
      <c r="D63" s="3173" t="s">
        <v>1916</v>
      </c>
      <c r="E63" s="3173"/>
      <c r="F63" s="116"/>
      <c r="G63" s="116">
        <v>0</v>
      </c>
      <c r="H63" s="120">
        <f t="shared" si="0"/>
        <v>1</v>
      </c>
      <c r="I63" s="116">
        <v>0</v>
      </c>
      <c r="J63">
        <v>0</v>
      </c>
      <c r="K63" s="191">
        <v>0</v>
      </c>
      <c r="L63" s="191">
        <v>0</v>
      </c>
      <c r="M63" s="191"/>
      <c r="O63">
        <v>0</v>
      </c>
    </row>
    <row r="64" spans="1:15" ht="18" customHeight="1">
      <c r="A64" s="214">
        <v>0</v>
      </c>
      <c r="B64" s="191">
        <v>0</v>
      </c>
      <c r="C64" s="169">
        <v>57</v>
      </c>
      <c r="D64" s="3173" t="s">
        <v>1917</v>
      </c>
      <c r="E64" s="3173"/>
      <c r="F64" s="116"/>
      <c r="G64" s="116">
        <v>0</v>
      </c>
      <c r="H64" s="120">
        <f t="shared" si="0"/>
        <v>1</v>
      </c>
      <c r="I64" s="116">
        <v>0</v>
      </c>
      <c r="J64">
        <v>0</v>
      </c>
      <c r="K64" s="191">
        <v>0</v>
      </c>
      <c r="L64" s="191">
        <v>0</v>
      </c>
      <c r="M64" s="191" t="s">
        <v>1222</v>
      </c>
      <c r="N64" t="s">
        <v>1225</v>
      </c>
      <c r="O64">
        <v>0</v>
      </c>
    </row>
    <row r="65" spans="1:15" ht="18" customHeight="1">
      <c r="A65" s="662">
        <v>0</v>
      </c>
      <c r="B65" s="191">
        <v>0</v>
      </c>
      <c r="C65" s="169">
        <v>58</v>
      </c>
      <c r="D65" s="3173" t="s">
        <v>1918</v>
      </c>
      <c r="E65" s="3173"/>
      <c r="F65" s="116"/>
      <c r="G65" s="116">
        <v>0</v>
      </c>
      <c r="H65" s="120">
        <f t="shared" si="0"/>
        <v>1</v>
      </c>
      <c r="I65" s="116">
        <v>0</v>
      </c>
      <c r="J65">
        <v>0</v>
      </c>
      <c r="K65" s="191">
        <v>0</v>
      </c>
      <c r="L65" s="191">
        <v>0</v>
      </c>
      <c r="M65" s="191"/>
      <c r="O65">
        <v>0</v>
      </c>
    </row>
    <row r="66" spans="1:15" ht="18" customHeight="1">
      <c r="A66" s="662">
        <v>0</v>
      </c>
      <c r="B66" s="191">
        <v>0</v>
      </c>
      <c r="C66" s="169">
        <v>59</v>
      </c>
      <c r="D66" s="3173" t="s">
        <v>1919</v>
      </c>
      <c r="E66" s="3173"/>
      <c r="F66" s="116"/>
      <c r="G66" s="116">
        <v>0</v>
      </c>
      <c r="H66" s="120">
        <f t="shared" si="0"/>
        <v>1</v>
      </c>
      <c r="I66" s="116">
        <v>0</v>
      </c>
      <c r="J66">
        <v>0</v>
      </c>
      <c r="K66" s="191">
        <v>0</v>
      </c>
      <c r="L66" s="191">
        <v>0</v>
      </c>
      <c r="M66" s="191" t="s">
        <v>1222</v>
      </c>
      <c r="N66" t="s">
        <v>1225</v>
      </c>
      <c r="O66">
        <v>0</v>
      </c>
    </row>
    <row r="67" spans="1:15" ht="18" customHeight="1">
      <c r="A67" s="214" t="s">
        <v>1505</v>
      </c>
      <c r="B67" s="191">
        <v>0</v>
      </c>
      <c r="C67" s="169">
        <v>60</v>
      </c>
      <c r="D67" s="3173" t="s">
        <v>1920</v>
      </c>
      <c r="E67" s="3173"/>
      <c r="F67" s="116"/>
      <c r="G67" s="116">
        <v>0</v>
      </c>
      <c r="H67" s="120">
        <f t="shared" si="0"/>
        <v>1</v>
      </c>
      <c r="I67" s="116">
        <v>0</v>
      </c>
      <c r="J67">
        <v>0</v>
      </c>
      <c r="K67" s="191">
        <v>0</v>
      </c>
      <c r="L67" s="191">
        <v>0</v>
      </c>
      <c r="M67" s="191"/>
      <c r="O67">
        <v>0</v>
      </c>
    </row>
    <row r="68" spans="1:15" ht="18" customHeight="1">
      <c r="A68" s="214">
        <v>0</v>
      </c>
      <c r="B68" s="191">
        <v>0</v>
      </c>
      <c r="C68" s="169">
        <v>61</v>
      </c>
      <c r="D68" s="3173" t="s">
        <v>1921</v>
      </c>
      <c r="E68" s="3173"/>
      <c r="F68" s="116"/>
      <c r="G68" s="116">
        <v>0</v>
      </c>
      <c r="H68" s="120">
        <f t="shared" si="0"/>
        <v>1</v>
      </c>
      <c r="I68" s="116">
        <v>0</v>
      </c>
      <c r="J68">
        <v>0</v>
      </c>
      <c r="K68" s="191">
        <v>0</v>
      </c>
      <c r="L68" s="191">
        <v>0</v>
      </c>
      <c r="M68" s="191" t="s">
        <v>1222</v>
      </c>
      <c r="N68" t="s">
        <v>1225</v>
      </c>
      <c r="O68">
        <v>0</v>
      </c>
    </row>
    <row r="69" spans="1:15" ht="18" customHeight="1">
      <c r="A69" s="214">
        <v>0</v>
      </c>
      <c r="B69" s="191">
        <v>0</v>
      </c>
      <c r="C69" s="169">
        <v>62</v>
      </c>
      <c r="D69" s="3173" t="s">
        <v>1922</v>
      </c>
      <c r="E69" s="3173"/>
      <c r="F69" s="116"/>
      <c r="G69" s="116">
        <v>0</v>
      </c>
      <c r="H69" s="120">
        <f t="shared" si="0"/>
        <v>1</v>
      </c>
      <c r="I69" s="116">
        <v>0</v>
      </c>
      <c r="J69">
        <v>0</v>
      </c>
      <c r="K69" s="191">
        <v>0</v>
      </c>
      <c r="L69" s="191">
        <v>0</v>
      </c>
      <c r="M69" s="191"/>
      <c r="O69">
        <v>0</v>
      </c>
    </row>
    <row r="70" spans="1:15" ht="18" customHeight="1">
      <c r="A70" s="214"/>
      <c r="B70" s="191">
        <v>0</v>
      </c>
      <c r="C70" s="169">
        <v>63</v>
      </c>
      <c r="D70" s="3173" t="s">
        <v>1923</v>
      </c>
      <c r="E70" s="3173"/>
      <c r="F70" s="116"/>
      <c r="G70" s="116">
        <v>0</v>
      </c>
      <c r="H70" s="120">
        <f t="shared" si="0"/>
        <v>1</v>
      </c>
      <c r="I70" s="116">
        <v>0</v>
      </c>
      <c r="J70">
        <v>0</v>
      </c>
      <c r="K70" s="191">
        <v>0</v>
      </c>
      <c r="L70" s="191">
        <v>0</v>
      </c>
      <c r="M70" s="191" t="s">
        <v>1222</v>
      </c>
      <c r="N70" t="s">
        <v>1225</v>
      </c>
      <c r="O70">
        <v>0</v>
      </c>
    </row>
    <row r="71" spans="1:15" ht="18" customHeight="1">
      <c r="A71" s="214">
        <v>0</v>
      </c>
      <c r="B71" s="191">
        <v>0</v>
      </c>
      <c r="C71" s="169">
        <v>64</v>
      </c>
      <c r="D71" s="3173" t="s">
        <v>1924</v>
      </c>
      <c r="E71" s="3173"/>
      <c r="F71" s="116"/>
      <c r="G71" s="116">
        <v>0</v>
      </c>
      <c r="H71" s="120">
        <f t="shared" si="0"/>
        <v>1</v>
      </c>
      <c r="I71" s="116">
        <v>0</v>
      </c>
      <c r="J71">
        <v>0</v>
      </c>
      <c r="K71" s="191">
        <v>0</v>
      </c>
      <c r="L71" s="191">
        <v>0</v>
      </c>
      <c r="M71" s="191"/>
      <c r="O71">
        <v>0</v>
      </c>
    </row>
    <row r="72" spans="1:15" ht="18" customHeight="1">
      <c r="A72" s="214">
        <v>0</v>
      </c>
      <c r="B72" s="191">
        <v>0</v>
      </c>
      <c r="C72" s="169">
        <v>65</v>
      </c>
      <c r="D72" s="3173" t="s">
        <v>1925</v>
      </c>
      <c r="E72" s="3173"/>
      <c r="F72" s="116"/>
      <c r="G72" s="116">
        <v>0</v>
      </c>
      <c r="H72" s="120">
        <f t="shared" si="0"/>
        <v>1</v>
      </c>
      <c r="I72" s="116">
        <v>0</v>
      </c>
      <c r="J72">
        <v>0</v>
      </c>
      <c r="K72" s="191">
        <v>0</v>
      </c>
      <c r="L72" s="191">
        <v>0</v>
      </c>
      <c r="M72" s="191" t="s">
        <v>1222</v>
      </c>
      <c r="N72" t="s">
        <v>1225</v>
      </c>
      <c r="O72">
        <v>0</v>
      </c>
    </row>
    <row r="73" spans="1:15" ht="18" customHeight="1">
      <c r="A73" s="214">
        <v>0</v>
      </c>
      <c r="B73" s="191">
        <v>0</v>
      </c>
      <c r="C73" s="169">
        <v>66</v>
      </c>
      <c r="D73" s="3173" t="s">
        <v>1926</v>
      </c>
      <c r="E73" s="3173"/>
      <c r="F73" s="116"/>
      <c r="G73" s="116">
        <v>0</v>
      </c>
      <c r="H73" s="120">
        <f t="shared" ref="H73:H136" si="1">IF(C73,1,0)</f>
        <v>1</v>
      </c>
      <c r="I73" s="116">
        <v>0</v>
      </c>
      <c r="J73">
        <v>0</v>
      </c>
      <c r="K73" s="191">
        <v>0</v>
      </c>
      <c r="L73" s="191">
        <v>0</v>
      </c>
      <c r="O73">
        <v>0</v>
      </c>
    </row>
    <row r="74" spans="1:15" ht="18" customHeight="1">
      <c r="A74" s="662">
        <v>0</v>
      </c>
      <c r="B74" s="191">
        <v>0</v>
      </c>
      <c r="C74" s="169">
        <v>67</v>
      </c>
      <c r="D74" s="3173" t="s">
        <v>1927</v>
      </c>
      <c r="E74" s="3173"/>
      <c r="F74" s="116"/>
      <c r="G74" s="116">
        <v>0</v>
      </c>
      <c r="H74" s="120">
        <f t="shared" si="1"/>
        <v>1</v>
      </c>
      <c r="I74" s="116">
        <v>0</v>
      </c>
      <c r="J74">
        <v>0</v>
      </c>
      <c r="K74" s="191">
        <v>0</v>
      </c>
      <c r="L74" s="191">
        <v>0</v>
      </c>
      <c r="M74" s="191" t="s">
        <v>1222</v>
      </c>
      <c r="N74" t="s">
        <v>1225</v>
      </c>
      <c r="O74">
        <v>0</v>
      </c>
    </row>
    <row r="75" spans="1:15" ht="18" customHeight="1">
      <c r="A75" s="662">
        <v>0</v>
      </c>
      <c r="B75" s="191">
        <v>0</v>
      </c>
      <c r="C75" s="169">
        <v>68</v>
      </c>
      <c r="D75" s="3173" t="s">
        <v>1928</v>
      </c>
      <c r="E75" s="3173"/>
      <c r="F75" s="116"/>
      <c r="G75" s="116">
        <v>0</v>
      </c>
      <c r="H75" s="120">
        <f t="shared" si="1"/>
        <v>1</v>
      </c>
      <c r="I75" s="116">
        <v>0</v>
      </c>
      <c r="J75">
        <v>0</v>
      </c>
      <c r="K75" s="191">
        <v>0</v>
      </c>
      <c r="L75" s="191">
        <v>0</v>
      </c>
      <c r="O75">
        <v>0</v>
      </c>
    </row>
    <row r="76" spans="1:15" ht="18" customHeight="1">
      <c r="A76" s="214" t="s">
        <v>1505</v>
      </c>
      <c r="B76" s="191">
        <v>0</v>
      </c>
      <c r="C76" s="169">
        <v>69</v>
      </c>
      <c r="D76" s="3173" t="s">
        <v>1929</v>
      </c>
      <c r="E76" s="3173"/>
      <c r="F76" s="116"/>
      <c r="G76" s="116">
        <v>0</v>
      </c>
      <c r="H76" s="120">
        <f t="shared" si="1"/>
        <v>1</v>
      </c>
      <c r="I76" s="116">
        <v>0</v>
      </c>
      <c r="J76">
        <v>0</v>
      </c>
      <c r="K76" s="191">
        <v>0</v>
      </c>
      <c r="L76" s="191">
        <v>0</v>
      </c>
      <c r="M76" s="191" t="s">
        <v>1222</v>
      </c>
      <c r="N76" t="s">
        <v>1225</v>
      </c>
      <c r="O76">
        <v>0</v>
      </c>
    </row>
    <row r="77" spans="1:15" ht="18" customHeight="1">
      <c r="A77" s="214">
        <v>0</v>
      </c>
      <c r="B77" s="191">
        <v>0</v>
      </c>
      <c r="C77" s="169">
        <v>70</v>
      </c>
      <c r="D77" s="3173" t="s">
        <v>1930</v>
      </c>
      <c r="E77" s="3173"/>
      <c r="F77" s="116"/>
      <c r="G77" s="116">
        <v>0</v>
      </c>
      <c r="H77" s="120">
        <f t="shared" si="1"/>
        <v>1</v>
      </c>
      <c r="I77" s="116">
        <v>0</v>
      </c>
      <c r="J77">
        <v>0</v>
      </c>
      <c r="K77" s="191">
        <v>0</v>
      </c>
      <c r="L77" s="191">
        <v>0</v>
      </c>
      <c r="O77">
        <v>0</v>
      </c>
    </row>
    <row r="78" spans="1:15" ht="18" customHeight="1">
      <c r="A78" s="214">
        <v>0</v>
      </c>
      <c r="B78" s="191">
        <v>0</v>
      </c>
      <c r="C78" s="169">
        <v>71</v>
      </c>
      <c r="D78" s="3173" t="s">
        <v>1931</v>
      </c>
      <c r="E78" s="3173"/>
      <c r="F78" s="116"/>
      <c r="G78" s="116">
        <v>0</v>
      </c>
      <c r="H78" s="120">
        <f t="shared" si="1"/>
        <v>1</v>
      </c>
      <c r="I78" s="116">
        <v>0</v>
      </c>
      <c r="J78">
        <v>0</v>
      </c>
      <c r="K78" s="191">
        <v>0</v>
      </c>
      <c r="L78" s="191">
        <v>0</v>
      </c>
      <c r="M78" s="191" t="s">
        <v>1222</v>
      </c>
      <c r="N78" t="s">
        <v>1225</v>
      </c>
      <c r="O78">
        <v>0</v>
      </c>
    </row>
    <row r="79" spans="1:15" ht="18" customHeight="1">
      <c r="A79" s="214"/>
      <c r="B79" s="191">
        <v>0</v>
      </c>
      <c r="C79" s="169">
        <v>72</v>
      </c>
      <c r="D79" s="3173" t="s">
        <v>1932</v>
      </c>
      <c r="E79" s="3173"/>
      <c r="F79" s="116"/>
      <c r="G79" s="116">
        <v>0</v>
      </c>
      <c r="H79" s="120">
        <f t="shared" si="1"/>
        <v>1</v>
      </c>
      <c r="I79" s="116">
        <v>0</v>
      </c>
      <c r="J79">
        <v>0</v>
      </c>
      <c r="K79" s="191">
        <v>0</v>
      </c>
      <c r="L79" s="191">
        <v>0</v>
      </c>
      <c r="O79">
        <v>0</v>
      </c>
    </row>
    <row r="80" spans="1:15" ht="18" customHeight="1">
      <c r="A80" s="214">
        <v>0</v>
      </c>
      <c r="B80" s="191">
        <v>0</v>
      </c>
      <c r="C80" s="169">
        <v>73</v>
      </c>
      <c r="D80" s="3173" t="s">
        <v>1933</v>
      </c>
      <c r="E80" s="3173"/>
      <c r="F80" s="116"/>
      <c r="G80" s="116">
        <v>0</v>
      </c>
      <c r="H80" s="120">
        <f t="shared" si="1"/>
        <v>1</v>
      </c>
      <c r="I80" s="116">
        <v>0</v>
      </c>
      <c r="J80">
        <v>0</v>
      </c>
      <c r="K80" s="191">
        <v>0</v>
      </c>
      <c r="L80" s="191">
        <v>0</v>
      </c>
      <c r="M80" s="191" t="s">
        <v>1222</v>
      </c>
      <c r="N80" t="s">
        <v>1225</v>
      </c>
      <c r="O80">
        <v>0</v>
      </c>
    </row>
    <row r="81" spans="1:15" ht="18" customHeight="1">
      <c r="A81" s="214">
        <v>0</v>
      </c>
      <c r="B81" s="191">
        <v>0</v>
      </c>
      <c r="C81" s="169">
        <v>74</v>
      </c>
      <c r="D81" s="3173" t="s">
        <v>1934</v>
      </c>
      <c r="E81" s="3173"/>
      <c r="F81" s="116"/>
      <c r="G81" s="116">
        <v>0</v>
      </c>
      <c r="H81" s="120">
        <f t="shared" si="1"/>
        <v>1</v>
      </c>
      <c r="I81" s="116">
        <v>0</v>
      </c>
      <c r="J81">
        <v>0</v>
      </c>
      <c r="K81" s="191">
        <v>0</v>
      </c>
      <c r="L81" s="191">
        <v>0</v>
      </c>
      <c r="O81">
        <v>0</v>
      </c>
    </row>
    <row r="82" spans="1:15" ht="18" customHeight="1">
      <c r="A82" s="214">
        <v>0</v>
      </c>
      <c r="B82" s="191">
        <v>0</v>
      </c>
      <c r="C82" s="169">
        <v>75</v>
      </c>
      <c r="D82" s="3173" t="s">
        <v>1935</v>
      </c>
      <c r="E82" s="3173"/>
      <c r="F82" s="116"/>
      <c r="G82" s="116">
        <v>0</v>
      </c>
      <c r="H82" s="120">
        <f t="shared" si="1"/>
        <v>1</v>
      </c>
      <c r="I82" s="116">
        <v>0</v>
      </c>
      <c r="J82">
        <v>0</v>
      </c>
      <c r="K82" s="191">
        <v>0</v>
      </c>
      <c r="L82" s="191">
        <v>0</v>
      </c>
      <c r="M82" s="191" t="s">
        <v>1222</v>
      </c>
      <c r="N82" t="s">
        <v>1225</v>
      </c>
      <c r="O82">
        <v>0</v>
      </c>
    </row>
    <row r="83" spans="1:15" ht="18" customHeight="1">
      <c r="A83" s="662">
        <v>0</v>
      </c>
      <c r="B83" s="191">
        <v>0</v>
      </c>
      <c r="C83" s="169">
        <v>76</v>
      </c>
      <c r="D83" s="3173" t="s">
        <v>1936</v>
      </c>
      <c r="E83" s="3173"/>
      <c r="F83" s="116"/>
      <c r="G83" s="116">
        <v>0</v>
      </c>
      <c r="H83" s="120">
        <f t="shared" si="1"/>
        <v>1</v>
      </c>
      <c r="I83" s="116">
        <v>0</v>
      </c>
      <c r="J83">
        <v>0</v>
      </c>
      <c r="K83" s="191">
        <v>0</v>
      </c>
      <c r="L83" s="191">
        <v>0</v>
      </c>
      <c r="O83">
        <v>0</v>
      </c>
    </row>
    <row r="84" spans="1:15" ht="18" customHeight="1">
      <c r="A84" s="662">
        <v>0</v>
      </c>
      <c r="B84" s="191">
        <v>0</v>
      </c>
      <c r="C84" s="169">
        <v>77</v>
      </c>
      <c r="D84" s="3173" t="s">
        <v>1937</v>
      </c>
      <c r="E84" s="3173"/>
      <c r="F84" s="116"/>
      <c r="G84" s="116">
        <v>0</v>
      </c>
      <c r="H84" s="120">
        <f t="shared" si="1"/>
        <v>1</v>
      </c>
      <c r="I84" s="116">
        <v>0</v>
      </c>
      <c r="J84">
        <v>0</v>
      </c>
      <c r="K84" s="191">
        <v>0</v>
      </c>
      <c r="L84" s="191">
        <v>0</v>
      </c>
      <c r="M84" s="191" t="s">
        <v>1222</v>
      </c>
      <c r="N84" t="s">
        <v>1225</v>
      </c>
      <c r="O84">
        <v>0</v>
      </c>
    </row>
    <row r="85" spans="1:15" ht="18" customHeight="1">
      <c r="A85" s="214" t="s">
        <v>1505</v>
      </c>
      <c r="B85" s="191">
        <v>0</v>
      </c>
      <c r="C85" s="169">
        <v>79</v>
      </c>
      <c r="D85" s="3173" t="s">
        <v>1938</v>
      </c>
      <c r="E85" s="3173"/>
      <c r="F85" s="116"/>
      <c r="G85" s="116">
        <v>0</v>
      </c>
      <c r="H85" s="120">
        <f t="shared" si="1"/>
        <v>1</v>
      </c>
      <c r="I85" s="116">
        <v>0</v>
      </c>
      <c r="J85">
        <v>0</v>
      </c>
      <c r="K85" s="191">
        <v>0</v>
      </c>
      <c r="L85" s="191">
        <v>0</v>
      </c>
      <c r="O85">
        <v>0</v>
      </c>
    </row>
    <row r="86" spans="1:15" ht="18" customHeight="1">
      <c r="A86" s="214">
        <v>0</v>
      </c>
      <c r="B86" s="191">
        <v>0</v>
      </c>
      <c r="C86" s="169">
        <v>80</v>
      </c>
      <c r="D86" s="3173" t="s">
        <v>1939</v>
      </c>
      <c r="E86" s="3173"/>
      <c r="F86" s="116"/>
      <c r="G86" s="116">
        <v>0</v>
      </c>
      <c r="H86" s="120">
        <f t="shared" si="1"/>
        <v>1</v>
      </c>
      <c r="I86" s="116">
        <v>0</v>
      </c>
      <c r="J86">
        <v>0</v>
      </c>
      <c r="K86" s="191">
        <v>0</v>
      </c>
      <c r="L86" s="191">
        <v>0</v>
      </c>
      <c r="M86" s="191" t="s">
        <v>1222</v>
      </c>
      <c r="N86" t="s">
        <v>1225</v>
      </c>
      <c r="O86">
        <v>0</v>
      </c>
    </row>
    <row r="87" spans="1:15" ht="18" customHeight="1">
      <c r="A87" s="214">
        <v>0</v>
      </c>
      <c r="B87" s="191">
        <v>0</v>
      </c>
      <c r="C87" s="169">
        <v>81</v>
      </c>
      <c r="D87" s="3173" t="s">
        <v>1940</v>
      </c>
      <c r="E87" s="3173"/>
      <c r="F87" s="116"/>
      <c r="G87" s="116">
        <v>0</v>
      </c>
      <c r="H87" s="120">
        <f t="shared" si="1"/>
        <v>1</v>
      </c>
      <c r="I87" s="116">
        <v>0</v>
      </c>
      <c r="J87">
        <v>0</v>
      </c>
      <c r="K87" s="191">
        <v>0</v>
      </c>
      <c r="L87" s="191">
        <v>0</v>
      </c>
      <c r="O87">
        <v>0</v>
      </c>
    </row>
    <row r="88" spans="1:15" ht="18" customHeight="1">
      <c r="A88" s="214"/>
      <c r="B88" s="191">
        <v>0</v>
      </c>
      <c r="C88" s="169">
        <v>82</v>
      </c>
      <c r="D88" s="3173" t="s">
        <v>1941</v>
      </c>
      <c r="E88" s="3173"/>
      <c r="F88" s="116"/>
      <c r="G88" s="116">
        <v>0</v>
      </c>
      <c r="H88" s="120">
        <f t="shared" si="1"/>
        <v>1</v>
      </c>
      <c r="I88" s="116">
        <v>0</v>
      </c>
      <c r="J88">
        <v>0</v>
      </c>
      <c r="K88" s="191">
        <v>0</v>
      </c>
      <c r="L88" s="191">
        <v>0</v>
      </c>
      <c r="M88" s="191" t="s">
        <v>1222</v>
      </c>
      <c r="N88" t="s">
        <v>1225</v>
      </c>
      <c r="O88">
        <v>0</v>
      </c>
    </row>
    <row r="89" spans="1:15" ht="18" customHeight="1">
      <c r="A89" s="214">
        <v>0</v>
      </c>
      <c r="B89" s="191">
        <v>0</v>
      </c>
      <c r="C89" s="169">
        <v>83</v>
      </c>
      <c r="D89" s="3173" t="s">
        <v>1942</v>
      </c>
      <c r="E89" s="3173"/>
      <c r="F89" s="116"/>
      <c r="G89" s="116">
        <v>0</v>
      </c>
      <c r="H89" s="120">
        <f t="shared" si="1"/>
        <v>1</v>
      </c>
      <c r="I89" s="116">
        <v>0</v>
      </c>
      <c r="J89">
        <v>0</v>
      </c>
      <c r="K89" s="191">
        <v>0</v>
      </c>
      <c r="L89" s="191">
        <v>0</v>
      </c>
      <c r="O89">
        <v>0</v>
      </c>
    </row>
    <row r="90" spans="1:15" ht="18" customHeight="1">
      <c r="A90" s="214">
        <v>0</v>
      </c>
      <c r="B90" s="191">
        <v>0</v>
      </c>
      <c r="C90" s="169">
        <v>85</v>
      </c>
      <c r="D90" s="3173" t="s">
        <v>1943</v>
      </c>
      <c r="E90" s="3173"/>
      <c r="F90" s="116"/>
      <c r="G90" s="116">
        <v>0</v>
      </c>
      <c r="H90" s="120">
        <f t="shared" si="1"/>
        <v>1</v>
      </c>
      <c r="I90" s="116">
        <v>0</v>
      </c>
      <c r="J90">
        <v>0</v>
      </c>
      <c r="K90" s="191">
        <v>0</v>
      </c>
      <c r="L90" s="191">
        <v>0</v>
      </c>
      <c r="M90" s="191" t="s">
        <v>1222</v>
      </c>
      <c r="N90" t="s">
        <v>1225</v>
      </c>
      <c r="O90">
        <v>0</v>
      </c>
    </row>
    <row r="91" spans="1:15" ht="18" customHeight="1">
      <c r="A91" s="214">
        <v>0</v>
      </c>
      <c r="B91" s="191">
        <v>0</v>
      </c>
      <c r="C91" s="169">
        <v>86</v>
      </c>
      <c r="D91" s="3173" t="s">
        <v>1944</v>
      </c>
      <c r="E91" s="3173"/>
      <c r="F91" s="116"/>
      <c r="G91" s="116">
        <v>0</v>
      </c>
      <c r="H91" s="120">
        <f t="shared" si="1"/>
        <v>1</v>
      </c>
      <c r="I91" s="116">
        <v>0</v>
      </c>
      <c r="J91">
        <v>0</v>
      </c>
      <c r="K91" s="191">
        <v>0</v>
      </c>
      <c r="L91" s="191">
        <v>0</v>
      </c>
      <c r="O91">
        <v>0</v>
      </c>
    </row>
    <row r="92" spans="1:15" ht="18" customHeight="1">
      <c r="A92" s="662">
        <v>0</v>
      </c>
      <c r="B92" s="191">
        <v>0</v>
      </c>
      <c r="C92" s="169">
        <v>87</v>
      </c>
      <c r="D92" s="3173" t="s">
        <v>1945</v>
      </c>
      <c r="E92" s="3173"/>
      <c r="F92" s="116"/>
      <c r="G92" s="116">
        <v>0</v>
      </c>
      <c r="H92" s="120">
        <f t="shared" si="1"/>
        <v>1</v>
      </c>
      <c r="I92" s="116">
        <v>0</v>
      </c>
      <c r="J92">
        <v>0</v>
      </c>
      <c r="K92" s="191">
        <v>0</v>
      </c>
      <c r="L92" s="191">
        <v>0</v>
      </c>
      <c r="M92" s="191" t="s">
        <v>1222</v>
      </c>
      <c r="N92" t="s">
        <v>1225</v>
      </c>
      <c r="O92">
        <v>0</v>
      </c>
    </row>
    <row r="93" spans="1:15" ht="18" customHeight="1">
      <c r="A93" s="662">
        <v>0</v>
      </c>
      <c r="B93" s="191">
        <v>0</v>
      </c>
      <c r="C93" s="169">
        <v>88</v>
      </c>
      <c r="D93" s="3173" t="s">
        <v>1946</v>
      </c>
      <c r="E93" s="3173"/>
      <c r="F93" s="116"/>
      <c r="G93" s="116">
        <v>0</v>
      </c>
      <c r="H93" s="120">
        <f t="shared" si="1"/>
        <v>1</v>
      </c>
      <c r="I93" s="116">
        <v>0</v>
      </c>
      <c r="J93">
        <v>0</v>
      </c>
      <c r="K93" s="191">
        <v>0</v>
      </c>
      <c r="L93" s="191">
        <v>0</v>
      </c>
      <c r="O93">
        <v>0</v>
      </c>
    </row>
    <row r="94" spans="1:15" ht="18" customHeight="1">
      <c r="A94" s="214" t="s">
        <v>1505</v>
      </c>
      <c r="B94" s="191">
        <v>0</v>
      </c>
      <c r="C94" s="169">
        <v>89</v>
      </c>
      <c r="D94" s="3173" t="s">
        <v>1947</v>
      </c>
      <c r="E94" s="3173"/>
      <c r="F94" s="116"/>
      <c r="G94" s="116">
        <v>0</v>
      </c>
      <c r="H94" s="120">
        <f t="shared" si="1"/>
        <v>1</v>
      </c>
      <c r="I94" s="116">
        <v>0</v>
      </c>
      <c r="J94">
        <v>0</v>
      </c>
      <c r="K94" s="191">
        <v>0</v>
      </c>
      <c r="L94" s="191">
        <v>0</v>
      </c>
      <c r="M94" s="191" t="s">
        <v>1222</v>
      </c>
      <c r="N94" t="s">
        <v>1225</v>
      </c>
      <c r="O94">
        <v>0</v>
      </c>
    </row>
    <row r="95" spans="1:15" ht="18" customHeight="1">
      <c r="A95" s="214">
        <v>0</v>
      </c>
      <c r="B95" s="191">
        <v>0</v>
      </c>
      <c r="C95" s="169">
        <v>90</v>
      </c>
      <c r="D95" s="3173" t="s">
        <v>1948</v>
      </c>
      <c r="E95" s="3173"/>
      <c r="F95" s="116"/>
      <c r="G95" s="116">
        <v>0</v>
      </c>
      <c r="H95" s="120">
        <f t="shared" si="1"/>
        <v>1</v>
      </c>
      <c r="I95" s="116">
        <v>0</v>
      </c>
      <c r="J95">
        <v>0</v>
      </c>
      <c r="K95" s="191">
        <v>0</v>
      </c>
      <c r="L95" s="191">
        <v>0</v>
      </c>
      <c r="O95">
        <v>0</v>
      </c>
    </row>
    <row r="96" spans="1:15" ht="18" customHeight="1">
      <c r="A96" s="214">
        <v>0</v>
      </c>
      <c r="B96" s="191">
        <v>0</v>
      </c>
      <c r="C96" s="169">
        <v>91</v>
      </c>
      <c r="D96" s="3173" t="s">
        <v>1949</v>
      </c>
      <c r="E96" s="3173"/>
      <c r="F96" s="116"/>
      <c r="G96" s="116">
        <v>0</v>
      </c>
      <c r="H96" s="120">
        <f t="shared" si="1"/>
        <v>1</v>
      </c>
      <c r="I96" s="116">
        <v>0</v>
      </c>
      <c r="J96">
        <v>0</v>
      </c>
      <c r="K96" s="191">
        <v>0</v>
      </c>
      <c r="L96" s="191">
        <v>0</v>
      </c>
      <c r="M96" s="191" t="s">
        <v>1222</v>
      </c>
      <c r="N96" t="s">
        <v>1225</v>
      </c>
      <c r="O96">
        <v>0</v>
      </c>
    </row>
    <row r="97" spans="1:15" ht="18" customHeight="1">
      <c r="A97" s="214"/>
      <c r="B97" s="191">
        <v>0</v>
      </c>
      <c r="C97" s="169">
        <v>92</v>
      </c>
      <c r="D97" s="3173" t="s">
        <v>1950</v>
      </c>
      <c r="E97" s="3173"/>
      <c r="F97" s="116"/>
      <c r="G97" s="116">
        <v>0</v>
      </c>
      <c r="H97" s="120">
        <f t="shared" si="1"/>
        <v>1</v>
      </c>
      <c r="I97" s="116">
        <v>0</v>
      </c>
      <c r="J97">
        <v>0</v>
      </c>
      <c r="K97" s="191">
        <v>0</v>
      </c>
      <c r="L97" s="191">
        <v>0</v>
      </c>
      <c r="O97">
        <v>0</v>
      </c>
    </row>
    <row r="98" spans="1:15" ht="18" customHeight="1">
      <c r="A98" s="214">
        <v>0</v>
      </c>
      <c r="B98" s="191">
        <v>0</v>
      </c>
      <c r="C98" s="169">
        <v>93</v>
      </c>
      <c r="D98" s="3173" t="s">
        <v>1951</v>
      </c>
      <c r="E98" s="3173"/>
      <c r="F98" s="116"/>
      <c r="G98" s="116">
        <v>0</v>
      </c>
      <c r="H98" s="120">
        <f t="shared" si="1"/>
        <v>1</v>
      </c>
      <c r="I98" s="116">
        <v>0</v>
      </c>
      <c r="J98">
        <v>0</v>
      </c>
      <c r="K98" s="191">
        <v>0</v>
      </c>
      <c r="L98" s="191">
        <v>0</v>
      </c>
      <c r="M98" s="191" t="s">
        <v>1222</v>
      </c>
      <c r="N98" t="s">
        <v>1225</v>
      </c>
      <c r="O98">
        <v>0</v>
      </c>
    </row>
    <row r="99" spans="1:15" ht="18" customHeight="1">
      <c r="A99" s="214">
        <v>0</v>
      </c>
      <c r="B99" s="191">
        <v>0</v>
      </c>
      <c r="C99" s="169">
        <v>94</v>
      </c>
      <c r="D99" s="3173" t="s">
        <v>1952</v>
      </c>
      <c r="E99" s="3173"/>
      <c r="F99" s="116"/>
      <c r="G99" s="116">
        <v>0</v>
      </c>
      <c r="H99" s="120">
        <f t="shared" si="1"/>
        <v>1</v>
      </c>
      <c r="I99" s="116">
        <v>0</v>
      </c>
      <c r="J99">
        <v>0</v>
      </c>
      <c r="K99" s="191">
        <v>0</v>
      </c>
      <c r="L99" s="191">
        <v>0</v>
      </c>
      <c r="O99">
        <v>0</v>
      </c>
    </row>
    <row r="100" spans="1:15" ht="18" customHeight="1">
      <c r="A100" s="214">
        <v>0</v>
      </c>
      <c r="B100" s="191">
        <v>0</v>
      </c>
      <c r="C100" s="169">
        <v>95</v>
      </c>
      <c r="D100" s="3173" t="s">
        <v>1953</v>
      </c>
      <c r="E100" s="3173"/>
      <c r="F100" s="116"/>
      <c r="G100" s="116">
        <v>0</v>
      </c>
      <c r="H100" s="120">
        <f t="shared" si="1"/>
        <v>1</v>
      </c>
      <c r="I100" s="116">
        <v>0</v>
      </c>
      <c r="J100">
        <v>0</v>
      </c>
      <c r="K100" s="191">
        <v>0</v>
      </c>
      <c r="L100" s="191">
        <v>0</v>
      </c>
      <c r="M100" s="191" t="s">
        <v>1222</v>
      </c>
      <c r="N100" t="s">
        <v>1225</v>
      </c>
      <c r="O100">
        <v>0</v>
      </c>
    </row>
    <row r="101" spans="1:15" ht="18" customHeight="1">
      <c r="A101" s="662">
        <v>0</v>
      </c>
      <c r="B101" s="191">
        <v>0</v>
      </c>
      <c r="C101" s="169">
        <v>96</v>
      </c>
      <c r="D101" s="3173" t="s">
        <v>1954</v>
      </c>
      <c r="E101" s="3173"/>
      <c r="F101" s="116"/>
      <c r="G101" s="116">
        <v>0</v>
      </c>
      <c r="H101" s="120">
        <f t="shared" si="1"/>
        <v>1</v>
      </c>
      <c r="I101" s="116">
        <v>0</v>
      </c>
      <c r="J101">
        <v>0</v>
      </c>
      <c r="K101" s="191">
        <v>0</v>
      </c>
      <c r="L101" s="191">
        <v>0</v>
      </c>
      <c r="O101">
        <v>0</v>
      </c>
    </row>
    <row r="102" spans="1:15" ht="18" customHeight="1">
      <c r="A102" s="662">
        <v>0</v>
      </c>
      <c r="B102" s="191">
        <v>0</v>
      </c>
      <c r="C102" s="169">
        <v>97</v>
      </c>
      <c r="D102" s="3173" t="s">
        <v>1955</v>
      </c>
      <c r="E102" s="3173"/>
      <c r="F102" s="116"/>
      <c r="G102" s="116">
        <v>0</v>
      </c>
      <c r="H102" s="120">
        <f t="shared" si="1"/>
        <v>1</v>
      </c>
      <c r="I102" s="116">
        <v>0</v>
      </c>
      <c r="J102">
        <v>0</v>
      </c>
      <c r="K102" s="191">
        <v>0</v>
      </c>
      <c r="L102" s="191">
        <v>0</v>
      </c>
      <c r="M102" s="191" t="s">
        <v>1222</v>
      </c>
      <c r="N102" t="s">
        <v>1225</v>
      </c>
      <c r="O102">
        <v>0</v>
      </c>
    </row>
    <row r="103" spans="1:15" ht="18" customHeight="1">
      <c r="A103" s="214" t="s">
        <v>1505</v>
      </c>
      <c r="B103" s="191">
        <v>0</v>
      </c>
      <c r="C103" s="169">
        <v>98</v>
      </c>
      <c r="D103" s="3173" t="s">
        <v>1956</v>
      </c>
      <c r="E103" s="3173"/>
      <c r="F103" s="116"/>
      <c r="G103" s="116">
        <v>0</v>
      </c>
      <c r="H103" s="120">
        <f t="shared" si="1"/>
        <v>1</v>
      </c>
      <c r="I103" s="116">
        <v>0</v>
      </c>
      <c r="J103">
        <v>0</v>
      </c>
      <c r="K103" s="191">
        <v>0</v>
      </c>
      <c r="L103" s="191">
        <v>0</v>
      </c>
      <c r="O103">
        <v>0</v>
      </c>
    </row>
    <row r="104" spans="1:15" ht="18" customHeight="1">
      <c r="A104" s="214">
        <v>0</v>
      </c>
      <c r="B104" s="191">
        <v>0</v>
      </c>
      <c r="C104" s="191">
        <v>0</v>
      </c>
      <c r="D104" s="3173"/>
      <c r="E104" s="3173"/>
      <c r="F104" s="116"/>
      <c r="G104" s="116">
        <v>0</v>
      </c>
      <c r="H104" s="120">
        <f t="shared" si="1"/>
        <v>0</v>
      </c>
      <c r="I104" s="116">
        <v>0</v>
      </c>
      <c r="J104">
        <v>0</v>
      </c>
      <c r="K104" s="191">
        <v>0</v>
      </c>
      <c r="L104" s="191">
        <v>0</v>
      </c>
      <c r="M104" s="191" t="s">
        <v>1222</v>
      </c>
      <c r="N104" t="s">
        <v>1225</v>
      </c>
      <c r="O104">
        <v>0</v>
      </c>
    </row>
    <row r="105" spans="1:15" ht="18" customHeight="1">
      <c r="A105" s="214">
        <v>0</v>
      </c>
      <c r="B105" s="191">
        <v>0</v>
      </c>
      <c r="C105" s="191">
        <v>0</v>
      </c>
      <c r="D105" s="3173"/>
      <c r="E105" s="3173"/>
      <c r="F105" s="116"/>
      <c r="G105" s="116">
        <v>0</v>
      </c>
      <c r="H105" s="120">
        <f t="shared" si="1"/>
        <v>0</v>
      </c>
      <c r="I105" s="116">
        <v>0</v>
      </c>
      <c r="J105">
        <v>0</v>
      </c>
      <c r="K105" s="191">
        <v>0</v>
      </c>
      <c r="L105" s="191">
        <v>0</v>
      </c>
      <c r="O105">
        <v>0</v>
      </c>
    </row>
    <row r="106" spans="1:15" ht="18" customHeight="1">
      <c r="A106" s="214"/>
      <c r="B106" s="191">
        <v>0</v>
      </c>
      <c r="C106" s="191">
        <v>0</v>
      </c>
      <c r="D106" s="3173"/>
      <c r="E106" s="3173"/>
      <c r="F106" s="116"/>
      <c r="G106" s="116">
        <v>0</v>
      </c>
      <c r="H106" s="120">
        <f t="shared" si="1"/>
        <v>0</v>
      </c>
      <c r="I106" s="116">
        <v>0</v>
      </c>
      <c r="J106">
        <v>0</v>
      </c>
      <c r="K106" s="191">
        <v>0</v>
      </c>
      <c r="L106" s="191">
        <v>0</v>
      </c>
      <c r="M106" s="191" t="s">
        <v>1222</v>
      </c>
      <c r="N106" t="s">
        <v>1225</v>
      </c>
      <c r="O106">
        <v>0</v>
      </c>
    </row>
    <row r="107" spans="1:15" ht="18" customHeight="1">
      <c r="A107" s="214">
        <v>0</v>
      </c>
      <c r="B107" s="191">
        <v>0</v>
      </c>
      <c r="C107" s="191">
        <v>0</v>
      </c>
      <c r="D107" s="3173"/>
      <c r="E107" s="3173"/>
      <c r="F107" s="116"/>
      <c r="G107" s="116">
        <v>0</v>
      </c>
      <c r="H107" s="120">
        <f t="shared" si="1"/>
        <v>0</v>
      </c>
      <c r="I107" s="116">
        <v>0</v>
      </c>
      <c r="J107">
        <v>0</v>
      </c>
      <c r="K107" s="191">
        <v>0</v>
      </c>
      <c r="L107" s="191">
        <v>0</v>
      </c>
      <c r="O107">
        <v>0</v>
      </c>
    </row>
    <row r="108" spans="1:15" ht="18" customHeight="1">
      <c r="A108" s="214">
        <v>0</v>
      </c>
      <c r="B108" s="191">
        <v>0</v>
      </c>
      <c r="C108" s="191">
        <v>0</v>
      </c>
      <c r="D108" s="3173"/>
      <c r="E108" s="3173"/>
      <c r="F108" s="116"/>
      <c r="G108" s="116">
        <v>0</v>
      </c>
      <c r="H108" s="120">
        <f t="shared" si="1"/>
        <v>0</v>
      </c>
      <c r="I108" s="116">
        <v>0</v>
      </c>
      <c r="J108">
        <v>0</v>
      </c>
      <c r="K108" s="191">
        <v>0</v>
      </c>
      <c r="L108" s="191">
        <v>0</v>
      </c>
      <c r="M108" s="191" t="s">
        <v>1222</v>
      </c>
      <c r="N108" t="s">
        <v>1225</v>
      </c>
      <c r="O108">
        <v>0</v>
      </c>
    </row>
    <row r="109" spans="1:15" ht="18" customHeight="1">
      <c r="A109" s="214">
        <v>0</v>
      </c>
      <c r="B109" s="191">
        <v>0</v>
      </c>
      <c r="C109" s="191">
        <v>0</v>
      </c>
      <c r="D109" s="3173"/>
      <c r="E109" s="3173"/>
      <c r="F109" s="116"/>
      <c r="G109" s="116">
        <v>0</v>
      </c>
      <c r="H109" s="120">
        <f t="shared" si="1"/>
        <v>0</v>
      </c>
      <c r="I109" s="116">
        <v>0</v>
      </c>
      <c r="J109">
        <v>0</v>
      </c>
      <c r="K109" s="191">
        <v>0</v>
      </c>
      <c r="L109" s="191">
        <v>0</v>
      </c>
      <c r="O109">
        <v>0</v>
      </c>
    </row>
    <row r="110" spans="1:15" ht="18" customHeight="1">
      <c r="A110" s="662">
        <v>0</v>
      </c>
      <c r="B110" s="191">
        <v>0</v>
      </c>
      <c r="C110" s="191">
        <v>0</v>
      </c>
      <c r="D110" s="3173"/>
      <c r="E110" s="3173"/>
      <c r="F110" s="116"/>
      <c r="G110" s="116">
        <v>0</v>
      </c>
      <c r="H110" s="120">
        <f t="shared" si="1"/>
        <v>0</v>
      </c>
      <c r="I110" s="116">
        <v>0</v>
      </c>
      <c r="J110">
        <v>0</v>
      </c>
      <c r="K110" s="191">
        <v>0</v>
      </c>
      <c r="L110" s="191">
        <v>0</v>
      </c>
      <c r="M110" s="191" t="s">
        <v>1222</v>
      </c>
      <c r="N110" t="s">
        <v>1225</v>
      </c>
      <c r="O110">
        <v>0</v>
      </c>
    </row>
    <row r="111" spans="1:15" ht="18" customHeight="1">
      <c r="A111" s="662">
        <v>0</v>
      </c>
      <c r="B111" s="191">
        <v>0</v>
      </c>
      <c r="C111" s="191">
        <v>0</v>
      </c>
      <c r="D111" s="3173"/>
      <c r="E111" s="3173"/>
      <c r="F111" s="116"/>
      <c r="G111" s="116">
        <v>0</v>
      </c>
      <c r="H111" s="120">
        <f t="shared" si="1"/>
        <v>0</v>
      </c>
      <c r="I111" s="116">
        <v>0</v>
      </c>
      <c r="J111">
        <v>0</v>
      </c>
      <c r="K111" s="191">
        <v>0</v>
      </c>
      <c r="L111" s="191">
        <v>0</v>
      </c>
      <c r="O111">
        <v>0</v>
      </c>
    </row>
    <row r="112" spans="1:15" ht="18" customHeight="1">
      <c r="A112" s="214" t="s">
        <v>1505</v>
      </c>
      <c r="B112" s="191">
        <v>0</v>
      </c>
      <c r="C112" s="191">
        <v>0</v>
      </c>
      <c r="D112" s="3173"/>
      <c r="E112" s="3173"/>
      <c r="F112" s="116"/>
      <c r="G112" s="116">
        <v>0</v>
      </c>
      <c r="H112" s="120">
        <f t="shared" si="1"/>
        <v>0</v>
      </c>
      <c r="I112" s="116">
        <v>0</v>
      </c>
      <c r="J112">
        <v>0</v>
      </c>
      <c r="K112" s="191">
        <v>0</v>
      </c>
      <c r="L112" s="191">
        <v>0</v>
      </c>
      <c r="M112" s="191" t="s">
        <v>1222</v>
      </c>
      <c r="N112" t="s">
        <v>1225</v>
      </c>
      <c r="O112">
        <v>0</v>
      </c>
    </row>
    <row r="113" spans="1:15" ht="18" customHeight="1">
      <c r="A113" s="214">
        <v>0</v>
      </c>
      <c r="B113" s="191">
        <v>0</v>
      </c>
      <c r="C113" s="191">
        <v>0</v>
      </c>
      <c r="D113" s="3173"/>
      <c r="E113" s="3173"/>
      <c r="F113" s="116"/>
      <c r="G113" s="116">
        <v>0</v>
      </c>
      <c r="H113" s="120">
        <f t="shared" si="1"/>
        <v>0</v>
      </c>
      <c r="I113" s="116">
        <v>0</v>
      </c>
      <c r="J113">
        <v>0</v>
      </c>
      <c r="K113" s="191">
        <v>0</v>
      </c>
      <c r="L113" s="191">
        <v>0</v>
      </c>
      <c r="O113">
        <v>0</v>
      </c>
    </row>
    <row r="114" spans="1:15" ht="18" customHeight="1">
      <c r="A114" s="214">
        <v>0</v>
      </c>
      <c r="B114" s="191">
        <v>0</v>
      </c>
      <c r="C114" s="191">
        <v>0</v>
      </c>
      <c r="D114" s="3173"/>
      <c r="E114" s="3173"/>
      <c r="F114" s="116"/>
      <c r="G114" s="116">
        <v>0</v>
      </c>
      <c r="H114" s="120">
        <f t="shared" si="1"/>
        <v>0</v>
      </c>
      <c r="I114" s="116">
        <v>0</v>
      </c>
      <c r="J114">
        <v>0</v>
      </c>
      <c r="K114" s="191">
        <v>0</v>
      </c>
      <c r="L114" s="191">
        <v>0</v>
      </c>
      <c r="M114" s="191" t="s">
        <v>1222</v>
      </c>
      <c r="N114" t="s">
        <v>1225</v>
      </c>
      <c r="O114">
        <v>0</v>
      </c>
    </row>
    <row r="115" spans="1:15" ht="18" customHeight="1">
      <c r="A115" s="214"/>
      <c r="B115" s="191">
        <v>0</v>
      </c>
      <c r="C115" s="191">
        <v>0</v>
      </c>
      <c r="D115" s="3173"/>
      <c r="E115" s="3173"/>
      <c r="F115" s="116"/>
      <c r="G115" s="116">
        <v>0</v>
      </c>
      <c r="H115" s="120">
        <f t="shared" si="1"/>
        <v>0</v>
      </c>
      <c r="I115" s="116">
        <v>0</v>
      </c>
      <c r="J115">
        <v>0</v>
      </c>
      <c r="K115" s="191">
        <v>0</v>
      </c>
      <c r="L115" s="191">
        <v>0</v>
      </c>
      <c r="O115">
        <v>0</v>
      </c>
    </row>
    <row r="116" spans="1:15" ht="18" customHeight="1">
      <c r="A116" s="214">
        <v>0</v>
      </c>
      <c r="B116" s="191">
        <v>0</v>
      </c>
      <c r="C116" s="191">
        <v>0</v>
      </c>
      <c r="D116" s="3173"/>
      <c r="E116" s="3173"/>
      <c r="F116" s="116"/>
      <c r="G116" s="116">
        <v>0</v>
      </c>
      <c r="H116" s="120">
        <f t="shared" si="1"/>
        <v>0</v>
      </c>
      <c r="I116" s="116">
        <v>0</v>
      </c>
      <c r="J116">
        <v>0</v>
      </c>
      <c r="K116" s="191">
        <v>0</v>
      </c>
      <c r="L116" s="191">
        <v>0</v>
      </c>
      <c r="M116" s="191" t="s">
        <v>1222</v>
      </c>
      <c r="N116" t="s">
        <v>1225</v>
      </c>
      <c r="O116">
        <v>0</v>
      </c>
    </row>
    <row r="117" spans="1:15" ht="18" customHeight="1">
      <c r="A117" s="214">
        <v>0</v>
      </c>
      <c r="B117" s="191">
        <v>0</v>
      </c>
      <c r="C117" s="191">
        <v>0</v>
      </c>
      <c r="D117" s="3173"/>
      <c r="E117" s="3173"/>
      <c r="F117" s="116"/>
      <c r="G117" s="116">
        <v>0</v>
      </c>
      <c r="H117" s="120">
        <f t="shared" si="1"/>
        <v>0</v>
      </c>
      <c r="I117" s="116">
        <v>0</v>
      </c>
      <c r="J117">
        <v>0</v>
      </c>
      <c r="K117" s="191">
        <v>0</v>
      </c>
      <c r="L117" s="191">
        <v>0</v>
      </c>
      <c r="O117">
        <v>0</v>
      </c>
    </row>
    <row r="118" spans="1:15" ht="18" customHeight="1">
      <c r="A118" s="214">
        <v>0</v>
      </c>
      <c r="B118" s="191">
        <v>0</v>
      </c>
      <c r="C118" s="191">
        <v>0</v>
      </c>
      <c r="D118" s="3173"/>
      <c r="E118" s="3173"/>
      <c r="F118" s="116"/>
      <c r="G118" s="116">
        <v>0</v>
      </c>
      <c r="H118" s="120">
        <f t="shared" si="1"/>
        <v>0</v>
      </c>
      <c r="I118" s="116">
        <v>0</v>
      </c>
      <c r="J118">
        <v>0</v>
      </c>
      <c r="K118" s="191">
        <v>0</v>
      </c>
      <c r="L118" s="191">
        <v>0</v>
      </c>
      <c r="M118" s="191" t="s">
        <v>1222</v>
      </c>
      <c r="N118" t="s">
        <v>1225</v>
      </c>
      <c r="O118">
        <v>0</v>
      </c>
    </row>
    <row r="119" spans="1:15" ht="18" customHeight="1">
      <c r="A119" s="662">
        <v>0</v>
      </c>
      <c r="B119" s="191">
        <v>0</v>
      </c>
      <c r="C119" s="191">
        <v>0</v>
      </c>
      <c r="D119" s="3173"/>
      <c r="E119" s="3173"/>
      <c r="F119" s="116"/>
      <c r="G119" s="116">
        <v>0</v>
      </c>
      <c r="H119" s="120">
        <f t="shared" si="1"/>
        <v>0</v>
      </c>
      <c r="I119" s="116">
        <v>0</v>
      </c>
      <c r="J119">
        <v>0</v>
      </c>
      <c r="K119" s="191">
        <v>0</v>
      </c>
      <c r="L119" s="191">
        <v>0</v>
      </c>
      <c r="O119">
        <v>0</v>
      </c>
    </row>
    <row r="120" spans="1:15" ht="18" customHeight="1">
      <c r="A120" s="662">
        <v>0</v>
      </c>
      <c r="B120" s="191">
        <v>0</v>
      </c>
      <c r="C120" s="191">
        <v>0</v>
      </c>
      <c r="D120" s="3173"/>
      <c r="E120" s="3173"/>
      <c r="F120" s="116"/>
      <c r="G120" s="116">
        <v>0</v>
      </c>
      <c r="H120" s="120">
        <f t="shared" si="1"/>
        <v>0</v>
      </c>
      <c r="I120" s="116">
        <v>0</v>
      </c>
      <c r="J120">
        <v>0</v>
      </c>
      <c r="K120" s="191">
        <v>0</v>
      </c>
      <c r="L120" s="191">
        <v>0</v>
      </c>
      <c r="M120" s="191" t="s">
        <v>1222</v>
      </c>
      <c r="N120" t="s">
        <v>1225</v>
      </c>
      <c r="O120">
        <v>0</v>
      </c>
    </row>
    <row r="121" spans="1:15" ht="18" customHeight="1">
      <c r="A121" s="214" t="s">
        <v>1505</v>
      </c>
      <c r="B121" s="191">
        <v>0</v>
      </c>
      <c r="C121" s="191">
        <v>0</v>
      </c>
      <c r="D121" s="3173"/>
      <c r="E121" s="3173"/>
      <c r="F121" s="116"/>
      <c r="G121" s="116">
        <v>0</v>
      </c>
      <c r="H121" s="120">
        <f t="shared" si="1"/>
        <v>0</v>
      </c>
      <c r="I121" s="116">
        <v>0</v>
      </c>
      <c r="J121">
        <v>0</v>
      </c>
      <c r="K121" s="191">
        <v>0</v>
      </c>
      <c r="L121" s="191">
        <v>0</v>
      </c>
      <c r="O121">
        <v>0</v>
      </c>
    </row>
    <row r="122" spans="1:15" ht="18" customHeight="1">
      <c r="A122" s="214">
        <v>0</v>
      </c>
      <c r="B122" s="191">
        <v>0</v>
      </c>
      <c r="C122" s="191">
        <v>0</v>
      </c>
      <c r="D122" s="3173"/>
      <c r="E122" s="3173"/>
      <c r="F122" s="116"/>
      <c r="G122" s="116">
        <v>0</v>
      </c>
      <c r="H122" s="120">
        <f t="shared" si="1"/>
        <v>0</v>
      </c>
      <c r="I122" s="116">
        <v>0</v>
      </c>
      <c r="J122">
        <v>0</v>
      </c>
      <c r="K122" s="191">
        <v>0</v>
      </c>
      <c r="L122" s="191">
        <v>0</v>
      </c>
      <c r="M122" s="191" t="s">
        <v>1222</v>
      </c>
      <c r="N122" t="s">
        <v>1225</v>
      </c>
      <c r="O122">
        <v>0</v>
      </c>
    </row>
    <row r="123" spans="1:15" ht="18" customHeight="1">
      <c r="A123" s="214">
        <v>0</v>
      </c>
      <c r="B123" s="191">
        <v>0</v>
      </c>
      <c r="C123" s="191">
        <v>0</v>
      </c>
      <c r="D123" s="3173"/>
      <c r="E123" s="3173"/>
      <c r="F123" s="116"/>
      <c r="G123" s="116">
        <v>0</v>
      </c>
      <c r="H123" s="120">
        <f t="shared" si="1"/>
        <v>0</v>
      </c>
      <c r="I123" s="116">
        <v>0</v>
      </c>
      <c r="J123">
        <v>0</v>
      </c>
      <c r="K123" s="191">
        <v>0</v>
      </c>
      <c r="L123" s="191">
        <v>0</v>
      </c>
      <c r="O123">
        <v>0</v>
      </c>
    </row>
    <row r="124" spans="1:15" ht="18" customHeight="1">
      <c r="A124" s="214"/>
      <c r="B124" s="191">
        <v>0</v>
      </c>
      <c r="C124" s="191">
        <v>0</v>
      </c>
      <c r="D124" s="3173"/>
      <c r="E124" s="3173"/>
      <c r="F124" s="116"/>
      <c r="G124" s="116">
        <v>0</v>
      </c>
      <c r="H124" s="120">
        <f t="shared" si="1"/>
        <v>0</v>
      </c>
      <c r="I124" s="116">
        <v>0</v>
      </c>
      <c r="J124">
        <v>0</v>
      </c>
      <c r="K124" s="191">
        <v>0</v>
      </c>
      <c r="L124" s="191">
        <v>0</v>
      </c>
      <c r="M124" s="191" t="s">
        <v>1222</v>
      </c>
      <c r="N124" t="s">
        <v>1225</v>
      </c>
      <c r="O124">
        <v>0</v>
      </c>
    </row>
    <row r="125" spans="1:15" ht="18" customHeight="1">
      <c r="A125" s="214">
        <v>0</v>
      </c>
      <c r="B125" s="191">
        <v>0</v>
      </c>
      <c r="C125" s="191">
        <v>0</v>
      </c>
      <c r="D125" s="3173"/>
      <c r="E125" s="3173"/>
      <c r="F125" s="116"/>
      <c r="G125" s="116">
        <v>0</v>
      </c>
      <c r="H125" s="120">
        <f t="shared" si="1"/>
        <v>0</v>
      </c>
      <c r="I125" s="116">
        <v>0</v>
      </c>
      <c r="J125">
        <v>0</v>
      </c>
      <c r="K125" s="191">
        <v>0</v>
      </c>
      <c r="L125" s="191">
        <v>0</v>
      </c>
      <c r="O125">
        <v>0</v>
      </c>
    </row>
    <row r="126" spans="1:15" ht="18" customHeight="1">
      <c r="A126" s="214">
        <v>0</v>
      </c>
      <c r="B126" s="191">
        <v>0</v>
      </c>
      <c r="C126" s="191">
        <v>0</v>
      </c>
      <c r="D126" s="3173"/>
      <c r="E126" s="3173"/>
      <c r="F126" s="116"/>
      <c r="G126" s="116">
        <v>0</v>
      </c>
      <c r="H126" s="120">
        <f t="shared" si="1"/>
        <v>0</v>
      </c>
      <c r="I126" s="116">
        <v>0</v>
      </c>
      <c r="J126">
        <v>0</v>
      </c>
      <c r="K126" s="191">
        <v>0</v>
      </c>
      <c r="L126" s="191">
        <v>0</v>
      </c>
      <c r="M126" s="191" t="s">
        <v>1222</v>
      </c>
      <c r="N126" t="s">
        <v>1225</v>
      </c>
      <c r="O126">
        <v>0</v>
      </c>
    </row>
    <row r="127" spans="1:15" ht="18" customHeight="1">
      <c r="A127" s="214">
        <v>0</v>
      </c>
      <c r="B127" s="191">
        <v>0</v>
      </c>
      <c r="C127" s="191">
        <v>0</v>
      </c>
      <c r="D127" s="3173"/>
      <c r="E127" s="3173"/>
      <c r="F127" s="116"/>
      <c r="G127" s="116">
        <v>0</v>
      </c>
      <c r="H127" s="120">
        <f t="shared" si="1"/>
        <v>0</v>
      </c>
      <c r="I127" s="116">
        <v>0</v>
      </c>
      <c r="J127">
        <v>0</v>
      </c>
      <c r="K127" s="191">
        <v>0</v>
      </c>
      <c r="L127" s="191">
        <v>0</v>
      </c>
      <c r="O127">
        <v>0</v>
      </c>
    </row>
    <row r="128" spans="1:15" ht="18" customHeight="1">
      <c r="A128" s="662">
        <v>0</v>
      </c>
      <c r="B128" s="191">
        <v>0</v>
      </c>
      <c r="C128" s="191">
        <v>0</v>
      </c>
      <c r="D128" s="3173"/>
      <c r="E128" s="3173"/>
      <c r="F128" s="116"/>
      <c r="G128" s="116">
        <v>0</v>
      </c>
      <c r="H128" s="120">
        <f t="shared" si="1"/>
        <v>0</v>
      </c>
      <c r="I128" s="116">
        <v>0</v>
      </c>
      <c r="J128">
        <v>0</v>
      </c>
      <c r="K128" s="191">
        <v>0</v>
      </c>
      <c r="L128" s="191">
        <v>0</v>
      </c>
      <c r="M128" s="191" t="s">
        <v>1222</v>
      </c>
      <c r="N128" t="s">
        <v>1225</v>
      </c>
      <c r="O128">
        <v>0</v>
      </c>
    </row>
    <row r="129" spans="1:15" ht="18" customHeight="1">
      <c r="A129" s="662">
        <v>0</v>
      </c>
      <c r="B129" s="191">
        <v>0</v>
      </c>
      <c r="C129" s="191">
        <v>0</v>
      </c>
      <c r="D129" s="3173"/>
      <c r="E129" s="3173"/>
      <c r="F129" s="116"/>
      <c r="G129" s="116">
        <v>0</v>
      </c>
      <c r="H129" s="120">
        <f t="shared" si="1"/>
        <v>0</v>
      </c>
      <c r="I129" s="116">
        <v>0</v>
      </c>
      <c r="J129">
        <v>0</v>
      </c>
      <c r="K129" s="191">
        <v>0</v>
      </c>
      <c r="L129" s="191">
        <v>0</v>
      </c>
      <c r="O129">
        <v>0</v>
      </c>
    </row>
    <row r="130" spans="1:15" ht="18" customHeight="1">
      <c r="A130" s="214" t="s">
        <v>1505</v>
      </c>
      <c r="B130" s="191">
        <v>0</v>
      </c>
      <c r="C130" s="191">
        <v>0</v>
      </c>
      <c r="D130" s="3173"/>
      <c r="E130" s="3173"/>
      <c r="F130" s="116"/>
      <c r="G130" s="116">
        <v>0</v>
      </c>
      <c r="H130" s="120">
        <f t="shared" si="1"/>
        <v>0</v>
      </c>
      <c r="I130" s="116">
        <v>0</v>
      </c>
      <c r="J130">
        <v>0</v>
      </c>
      <c r="K130" s="191">
        <v>0</v>
      </c>
      <c r="L130" s="191">
        <v>0</v>
      </c>
      <c r="M130" s="191" t="s">
        <v>1222</v>
      </c>
      <c r="N130" t="s">
        <v>1225</v>
      </c>
      <c r="O130">
        <v>0</v>
      </c>
    </row>
    <row r="131" spans="1:15" ht="18" customHeight="1">
      <c r="A131" s="214">
        <v>0</v>
      </c>
      <c r="B131" s="191">
        <v>0</v>
      </c>
      <c r="C131" s="191">
        <v>0</v>
      </c>
      <c r="D131" s="3173"/>
      <c r="E131" s="3173"/>
      <c r="F131" s="116"/>
      <c r="G131" s="116">
        <v>0</v>
      </c>
      <c r="H131" s="120">
        <f t="shared" si="1"/>
        <v>0</v>
      </c>
      <c r="I131" s="116">
        <v>0</v>
      </c>
      <c r="J131">
        <v>0</v>
      </c>
      <c r="K131" s="191">
        <v>0</v>
      </c>
      <c r="L131" s="191">
        <v>0</v>
      </c>
      <c r="O131">
        <v>0</v>
      </c>
    </row>
    <row r="132" spans="1:15" ht="18" customHeight="1">
      <c r="A132" s="214">
        <v>0</v>
      </c>
      <c r="B132" s="191">
        <v>0</v>
      </c>
      <c r="C132" s="191">
        <v>0</v>
      </c>
      <c r="D132" s="3173"/>
      <c r="E132" s="3173"/>
      <c r="F132" s="116"/>
      <c r="G132" s="116">
        <v>0</v>
      </c>
      <c r="H132" s="120">
        <f t="shared" si="1"/>
        <v>0</v>
      </c>
      <c r="I132" s="116">
        <v>0</v>
      </c>
      <c r="J132">
        <v>0</v>
      </c>
      <c r="K132" s="191">
        <v>0</v>
      </c>
      <c r="L132" s="191">
        <v>0</v>
      </c>
      <c r="M132" s="191" t="s">
        <v>1222</v>
      </c>
      <c r="N132" t="s">
        <v>1225</v>
      </c>
      <c r="O132">
        <v>0</v>
      </c>
    </row>
    <row r="133" spans="1:15" ht="18" customHeight="1">
      <c r="A133" s="214"/>
      <c r="B133" s="191">
        <v>0</v>
      </c>
      <c r="C133" s="191">
        <v>0</v>
      </c>
      <c r="D133" s="3173"/>
      <c r="E133" s="3173"/>
      <c r="F133" s="116"/>
      <c r="G133" s="116">
        <v>0</v>
      </c>
      <c r="H133" s="120">
        <f t="shared" si="1"/>
        <v>0</v>
      </c>
      <c r="I133" s="116">
        <v>0</v>
      </c>
      <c r="J133">
        <v>0</v>
      </c>
      <c r="K133" s="191">
        <v>0</v>
      </c>
      <c r="L133" s="191">
        <v>0</v>
      </c>
      <c r="O133">
        <v>0</v>
      </c>
    </row>
    <row r="134" spans="1:15" ht="18" customHeight="1">
      <c r="A134" s="214">
        <v>0</v>
      </c>
      <c r="B134" s="191">
        <v>0</v>
      </c>
      <c r="C134" s="191">
        <v>0</v>
      </c>
      <c r="D134" s="3173"/>
      <c r="E134" s="3173"/>
      <c r="F134" s="116"/>
      <c r="G134" s="116">
        <v>0</v>
      </c>
      <c r="H134" s="120">
        <f t="shared" si="1"/>
        <v>0</v>
      </c>
      <c r="I134" s="116">
        <v>0</v>
      </c>
      <c r="J134">
        <v>0</v>
      </c>
      <c r="K134" s="191">
        <v>0</v>
      </c>
      <c r="L134" s="191">
        <v>0</v>
      </c>
      <c r="M134" s="191" t="s">
        <v>1222</v>
      </c>
      <c r="N134" t="s">
        <v>1225</v>
      </c>
      <c r="O134">
        <v>0</v>
      </c>
    </row>
    <row r="135" spans="1:15" ht="18" customHeight="1">
      <c r="A135" s="214">
        <v>0</v>
      </c>
      <c r="B135" s="191">
        <v>0</v>
      </c>
      <c r="C135" s="191">
        <v>0</v>
      </c>
      <c r="D135" s="3173"/>
      <c r="E135" s="3173"/>
      <c r="F135" s="116"/>
      <c r="G135" s="116">
        <v>0</v>
      </c>
      <c r="H135" s="120">
        <f t="shared" si="1"/>
        <v>0</v>
      </c>
      <c r="I135" s="116">
        <v>0</v>
      </c>
      <c r="J135">
        <v>0</v>
      </c>
      <c r="K135" s="191">
        <v>0</v>
      </c>
      <c r="L135" s="191">
        <v>0</v>
      </c>
      <c r="O135">
        <v>0</v>
      </c>
    </row>
    <row r="136" spans="1:15" ht="18" customHeight="1">
      <c r="A136" s="214">
        <v>0</v>
      </c>
      <c r="B136" s="191">
        <v>0</v>
      </c>
      <c r="C136" s="191">
        <v>0</v>
      </c>
      <c r="D136" s="3173"/>
      <c r="E136" s="3173"/>
      <c r="F136" s="116"/>
      <c r="G136" s="116">
        <v>0</v>
      </c>
      <c r="H136" s="120">
        <f t="shared" si="1"/>
        <v>0</v>
      </c>
      <c r="I136" s="116">
        <v>0</v>
      </c>
      <c r="J136">
        <v>0</v>
      </c>
      <c r="K136" s="191">
        <v>0</v>
      </c>
      <c r="L136" s="191">
        <v>0</v>
      </c>
      <c r="M136" s="191" t="s">
        <v>1222</v>
      </c>
      <c r="N136" t="s">
        <v>1225</v>
      </c>
      <c r="O136">
        <v>0</v>
      </c>
    </row>
    <row r="137" spans="1:15" ht="18" customHeight="1">
      <c r="A137" s="662">
        <v>0</v>
      </c>
      <c r="B137" s="191">
        <v>0</v>
      </c>
      <c r="C137" s="191">
        <v>0</v>
      </c>
      <c r="D137" s="3173"/>
      <c r="E137" s="3173"/>
      <c r="F137" s="116"/>
      <c r="G137" s="116">
        <v>0</v>
      </c>
      <c r="H137" s="120">
        <f t="shared" ref="H137:H200" si="2">IF(C137,1,0)</f>
        <v>0</v>
      </c>
      <c r="I137" s="116">
        <v>0</v>
      </c>
      <c r="J137">
        <v>0</v>
      </c>
      <c r="K137" s="191">
        <v>0</v>
      </c>
      <c r="L137" s="191">
        <v>0</v>
      </c>
      <c r="O137">
        <v>0</v>
      </c>
    </row>
    <row r="138" spans="1:15" ht="18" customHeight="1">
      <c r="A138" s="662">
        <v>0</v>
      </c>
      <c r="B138" s="191">
        <v>0</v>
      </c>
      <c r="C138" s="191">
        <v>0</v>
      </c>
      <c r="D138" s="3173"/>
      <c r="E138" s="3173"/>
      <c r="F138" s="116"/>
      <c r="G138" s="116">
        <v>0</v>
      </c>
      <c r="H138" s="120">
        <f t="shared" si="2"/>
        <v>0</v>
      </c>
      <c r="I138" s="116">
        <v>0</v>
      </c>
      <c r="J138">
        <v>0</v>
      </c>
      <c r="K138" s="191">
        <v>0</v>
      </c>
      <c r="L138" s="191">
        <v>0</v>
      </c>
      <c r="M138" s="191" t="s">
        <v>1222</v>
      </c>
      <c r="N138" t="s">
        <v>1225</v>
      </c>
      <c r="O138">
        <v>0</v>
      </c>
    </row>
    <row r="139" spans="1:15" ht="18" customHeight="1">
      <c r="A139" s="214" t="s">
        <v>1505</v>
      </c>
      <c r="B139" s="191">
        <v>0</v>
      </c>
      <c r="C139" s="191">
        <v>0</v>
      </c>
      <c r="D139" s="3173"/>
      <c r="E139" s="3173"/>
      <c r="F139" s="116"/>
      <c r="G139" s="116">
        <v>0</v>
      </c>
      <c r="H139" s="120">
        <f t="shared" si="2"/>
        <v>0</v>
      </c>
      <c r="I139" s="116">
        <v>0</v>
      </c>
      <c r="J139">
        <v>0</v>
      </c>
      <c r="K139" s="191">
        <v>0</v>
      </c>
      <c r="L139" s="191">
        <v>0</v>
      </c>
      <c r="O139">
        <v>0</v>
      </c>
    </row>
    <row r="140" spans="1:15" ht="18" customHeight="1">
      <c r="A140" s="214">
        <v>0</v>
      </c>
      <c r="B140" s="191">
        <v>0</v>
      </c>
      <c r="C140" s="191">
        <v>0</v>
      </c>
      <c r="D140" s="3173"/>
      <c r="E140" s="3173"/>
      <c r="F140" s="116"/>
      <c r="G140" s="116">
        <v>0</v>
      </c>
      <c r="H140" s="120">
        <f t="shared" si="2"/>
        <v>0</v>
      </c>
      <c r="I140" s="116">
        <v>0</v>
      </c>
      <c r="J140">
        <v>0</v>
      </c>
      <c r="K140" s="191">
        <v>0</v>
      </c>
      <c r="L140" s="191">
        <v>0</v>
      </c>
      <c r="M140" s="191" t="s">
        <v>1222</v>
      </c>
      <c r="N140" t="s">
        <v>1225</v>
      </c>
      <c r="O140">
        <v>0</v>
      </c>
    </row>
    <row r="141" spans="1:15" ht="18" customHeight="1">
      <c r="A141" s="214">
        <v>0</v>
      </c>
      <c r="B141" s="191">
        <v>0</v>
      </c>
      <c r="C141" s="191">
        <v>0</v>
      </c>
      <c r="D141" s="3173"/>
      <c r="E141" s="3173"/>
      <c r="F141" s="116"/>
      <c r="G141" s="116">
        <v>0</v>
      </c>
      <c r="H141" s="120">
        <f t="shared" si="2"/>
        <v>0</v>
      </c>
      <c r="I141" s="116">
        <v>0</v>
      </c>
      <c r="J141">
        <v>0</v>
      </c>
      <c r="K141" s="191">
        <v>0</v>
      </c>
      <c r="L141" s="191">
        <v>0</v>
      </c>
      <c r="O141">
        <v>0</v>
      </c>
    </row>
    <row r="142" spans="1:15" ht="18" customHeight="1">
      <c r="A142" s="214"/>
      <c r="B142" s="191">
        <v>0</v>
      </c>
      <c r="C142" s="191">
        <v>0</v>
      </c>
      <c r="D142" s="3173"/>
      <c r="E142" s="3173"/>
      <c r="F142" s="116"/>
      <c r="G142" s="116">
        <v>0</v>
      </c>
      <c r="H142" s="120">
        <f t="shared" si="2"/>
        <v>0</v>
      </c>
      <c r="I142" s="116">
        <v>0</v>
      </c>
      <c r="J142">
        <v>0</v>
      </c>
      <c r="K142" s="191">
        <v>0</v>
      </c>
      <c r="L142" s="191">
        <v>0</v>
      </c>
      <c r="M142" s="191" t="s">
        <v>1222</v>
      </c>
      <c r="N142" t="s">
        <v>1225</v>
      </c>
      <c r="O142">
        <v>0</v>
      </c>
    </row>
    <row r="143" spans="1:15" ht="18" customHeight="1">
      <c r="A143" s="214">
        <v>0</v>
      </c>
      <c r="B143" s="191">
        <v>0</v>
      </c>
      <c r="C143" s="191">
        <v>0</v>
      </c>
      <c r="D143" s="3173"/>
      <c r="E143" s="3173"/>
      <c r="F143" s="116"/>
      <c r="G143" s="116">
        <v>0</v>
      </c>
      <c r="H143" s="120">
        <f t="shared" si="2"/>
        <v>0</v>
      </c>
      <c r="I143" s="116">
        <v>0</v>
      </c>
      <c r="J143">
        <v>0</v>
      </c>
      <c r="K143" s="191">
        <v>0</v>
      </c>
      <c r="L143" s="191">
        <v>0</v>
      </c>
      <c r="O143">
        <v>0</v>
      </c>
    </row>
    <row r="144" spans="1:15" ht="18" customHeight="1">
      <c r="A144" s="214">
        <v>0</v>
      </c>
      <c r="B144" s="191">
        <v>0</v>
      </c>
      <c r="C144" s="191">
        <v>0</v>
      </c>
      <c r="D144" s="3173"/>
      <c r="E144" s="3173"/>
      <c r="F144" s="116"/>
      <c r="G144" s="116">
        <v>0</v>
      </c>
      <c r="H144" s="120">
        <f t="shared" si="2"/>
        <v>0</v>
      </c>
      <c r="I144" s="116">
        <v>0</v>
      </c>
      <c r="J144">
        <v>0</v>
      </c>
      <c r="K144" s="191">
        <v>0</v>
      </c>
      <c r="L144" s="191">
        <v>0</v>
      </c>
      <c r="M144" s="191" t="s">
        <v>1222</v>
      </c>
      <c r="N144" t="s">
        <v>1225</v>
      </c>
      <c r="O144">
        <v>0</v>
      </c>
    </row>
    <row r="145" spans="1:15" ht="18" customHeight="1">
      <c r="A145" s="214">
        <v>0</v>
      </c>
      <c r="B145" s="191">
        <v>0</v>
      </c>
      <c r="C145" s="191">
        <v>0</v>
      </c>
      <c r="D145" s="3173"/>
      <c r="E145" s="3173"/>
      <c r="F145" s="116"/>
      <c r="G145" s="116">
        <v>0</v>
      </c>
      <c r="H145" s="120">
        <f t="shared" si="2"/>
        <v>0</v>
      </c>
      <c r="I145" s="116">
        <v>0</v>
      </c>
      <c r="J145">
        <v>0</v>
      </c>
      <c r="K145" s="191">
        <v>0</v>
      </c>
      <c r="L145" s="191">
        <v>0</v>
      </c>
      <c r="O145">
        <v>0</v>
      </c>
    </row>
    <row r="146" spans="1:15" ht="18" customHeight="1">
      <c r="A146" s="662">
        <v>0</v>
      </c>
      <c r="B146" s="191">
        <v>0</v>
      </c>
      <c r="C146" s="191">
        <v>0</v>
      </c>
      <c r="D146" s="3173"/>
      <c r="E146" s="3173"/>
      <c r="F146" s="116"/>
      <c r="G146" s="116">
        <v>0</v>
      </c>
      <c r="H146" s="120">
        <f t="shared" si="2"/>
        <v>0</v>
      </c>
      <c r="I146" s="116">
        <v>0</v>
      </c>
      <c r="J146">
        <v>0</v>
      </c>
      <c r="K146" s="191">
        <v>0</v>
      </c>
      <c r="L146" s="191">
        <v>0</v>
      </c>
      <c r="M146" s="191" t="s">
        <v>1222</v>
      </c>
      <c r="N146" t="s">
        <v>1225</v>
      </c>
      <c r="O146">
        <v>0</v>
      </c>
    </row>
    <row r="147" spans="1:15" ht="18" customHeight="1">
      <c r="A147" s="662">
        <v>0</v>
      </c>
      <c r="B147" s="191">
        <v>0</v>
      </c>
      <c r="C147" s="191">
        <v>0</v>
      </c>
      <c r="D147" s="3173"/>
      <c r="E147" s="3173"/>
      <c r="F147" s="116"/>
      <c r="G147" s="116">
        <v>0</v>
      </c>
      <c r="H147" s="120">
        <f t="shared" si="2"/>
        <v>0</v>
      </c>
      <c r="I147" s="116">
        <v>0</v>
      </c>
      <c r="J147">
        <v>0</v>
      </c>
      <c r="K147" s="191">
        <v>0</v>
      </c>
      <c r="L147" s="191">
        <v>0</v>
      </c>
      <c r="O147">
        <v>0</v>
      </c>
    </row>
    <row r="148" spans="1:15" ht="18" customHeight="1">
      <c r="A148" s="214" t="s">
        <v>1505</v>
      </c>
      <c r="B148" s="191">
        <v>0</v>
      </c>
      <c r="C148" s="191">
        <v>0</v>
      </c>
      <c r="D148" s="3173"/>
      <c r="E148" s="3173"/>
      <c r="F148" s="116"/>
      <c r="G148" s="116">
        <v>0</v>
      </c>
      <c r="H148" s="120">
        <f t="shared" si="2"/>
        <v>0</v>
      </c>
      <c r="I148" s="116">
        <v>0</v>
      </c>
      <c r="J148">
        <v>0</v>
      </c>
      <c r="K148" s="191">
        <v>0</v>
      </c>
      <c r="L148" s="191">
        <v>0</v>
      </c>
      <c r="M148" s="191" t="s">
        <v>1222</v>
      </c>
      <c r="N148" t="s">
        <v>1225</v>
      </c>
      <c r="O148">
        <v>0</v>
      </c>
    </row>
    <row r="149" spans="1:15" ht="18" customHeight="1">
      <c r="A149" s="214">
        <v>0</v>
      </c>
      <c r="B149" s="191">
        <v>0</v>
      </c>
      <c r="C149" s="191">
        <v>0</v>
      </c>
      <c r="D149" s="3173"/>
      <c r="E149" s="3173"/>
      <c r="F149" s="116"/>
      <c r="G149" s="116">
        <v>0</v>
      </c>
      <c r="H149" s="120">
        <f t="shared" si="2"/>
        <v>0</v>
      </c>
      <c r="I149" s="116">
        <v>0</v>
      </c>
      <c r="J149">
        <v>0</v>
      </c>
      <c r="K149" s="191">
        <v>0</v>
      </c>
      <c r="L149" s="191">
        <v>0</v>
      </c>
      <c r="O149">
        <v>0</v>
      </c>
    </row>
    <row r="150" spans="1:15" ht="18" customHeight="1">
      <c r="A150" s="214">
        <v>0</v>
      </c>
      <c r="B150" s="191">
        <v>0</v>
      </c>
      <c r="C150" s="191">
        <v>0</v>
      </c>
      <c r="D150" s="3173"/>
      <c r="E150" s="3173"/>
      <c r="F150" s="116"/>
      <c r="G150" s="116">
        <v>0</v>
      </c>
      <c r="H150" s="120">
        <f t="shared" si="2"/>
        <v>0</v>
      </c>
      <c r="I150" s="116">
        <v>0</v>
      </c>
      <c r="J150">
        <v>0</v>
      </c>
      <c r="K150" s="191">
        <v>0</v>
      </c>
      <c r="L150" s="191">
        <v>0</v>
      </c>
      <c r="M150" s="191" t="s">
        <v>1222</v>
      </c>
      <c r="N150" t="s">
        <v>1225</v>
      </c>
      <c r="O150">
        <v>0</v>
      </c>
    </row>
    <row r="151" spans="1:15" ht="18" customHeight="1">
      <c r="A151" s="214"/>
      <c r="B151" s="191">
        <v>0</v>
      </c>
      <c r="C151" s="191">
        <v>0</v>
      </c>
      <c r="D151" s="3173"/>
      <c r="E151" s="3173"/>
      <c r="F151" s="116"/>
      <c r="G151" s="116">
        <v>0</v>
      </c>
      <c r="H151" s="120">
        <f t="shared" si="2"/>
        <v>0</v>
      </c>
      <c r="I151" s="116">
        <v>0</v>
      </c>
      <c r="J151">
        <v>0</v>
      </c>
      <c r="K151" s="191">
        <v>0</v>
      </c>
      <c r="L151" s="191">
        <v>0</v>
      </c>
      <c r="O151">
        <v>0</v>
      </c>
    </row>
    <row r="152" spans="1:15" ht="18" customHeight="1">
      <c r="A152" s="214">
        <v>0</v>
      </c>
      <c r="B152" s="191">
        <v>0</v>
      </c>
      <c r="C152" s="191">
        <v>0</v>
      </c>
      <c r="D152" s="3173"/>
      <c r="E152" s="3173"/>
      <c r="F152" s="116"/>
      <c r="G152" s="116">
        <v>0</v>
      </c>
      <c r="H152" s="120">
        <f t="shared" si="2"/>
        <v>0</v>
      </c>
      <c r="I152" s="116">
        <v>0</v>
      </c>
      <c r="J152">
        <v>0</v>
      </c>
      <c r="K152" s="191">
        <v>0</v>
      </c>
      <c r="L152" s="191">
        <v>0</v>
      </c>
      <c r="M152" s="191" t="s">
        <v>1222</v>
      </c>
      <c r="N152" t="s">
        <v>1225</v>
      </c>
      <c r="O152">
        <v>0</v>
      </c>
    </row>
    <row r="153" spans="1:15" ht="18" customHeight="1">
      <c r="A153" s="214">
        <v>0</v>
      </c>
      <c r="B153" s="191">
        <v>0</v>
      </c>
      <c r="C153" s="191">
        <v>0</v>
      </c>
      <c r="D153" s="3173"/>
      <c r="E153" s="3173"/>
      <c r="F153" s="116"/>
      <c r="G153" s="116">
        <v>0</v>
      </c>
      <c r="H153" s="120">
        <f t="shared" si="2"/>
        <v>0</v>
      </c>
      <c r="I153" s="116">
        <v>0</v>
      </c>
      <c r="J153">
        <v>0</v>
      </c>
      <c r="K153" s="191">
        <v>0</v>
      </c>
      <c r="L153" s="191">
        <v>0</v>
      </c>
      <c r="O153">
        <v>0</v>
      </c>
    </row>
    <row r="154" spans="1:15" ht="18" customHeight="1">
      <c r="A154" s="214">
        <v>0</v>
      </c>
      <c r="B154" s="191">
        <v>0</v>
      </c>
      <c r="C154" s="191">
        <v>0</v>
      </c>
      <c r="D154" s="3173"/>
      <c r="E154" s="3173"/>
      <c r="F154" s="116"/>
      <c r="G154" s="116">
        <v>0</v>
      </c>
      <c r="H154" s="120">
        <f t="shared" si="2"/>
        <v>0</v>
      </c>
      <c r="I154" s="116">
        <v>0</v>
      </c>
      <c r="J154">
        <v>0</v>
      </c>
      <c r="K154" s="191">
        <v>0</v>
      </c>
      <c r="L154" s="191">
        <v>0</v>
      </c>
      <c r="M154" s="191" t="s">
        <v>1222</v>
      </c>
      <c r="N154" t="s">
        <v>1225</v>
      </c>
      <c r="O154">
        <v>0</v>
      </c>
    </row>
    <row r="155" spans="1:15" ht="18" customHeight="1">
      <c r="A155" s="662">
        <v>0</v>
      </c>
      <c r="B155" s="191">
        <v>0</v>
      </c>
      <c r="C155" s="191">
        <v>0</v>
      </c>
      <c r="D155" s="3173"/>
      <c r="E155" s="3173"/>
      <c r="F155" s="116"/>
      <c r="G155" s="116">
        <v>0</v>
      </c>
      <c r="H155" s="120">
        <f t="shared" si="2"/>
        <v>0</v>
      </c>
      <c r="I155" s="116">
        <v>0</v>
      </c>
      <c r="J155">
        <v>0</v>
      </c>
      <c r="K155" s="191">
        <v>0</v>
      </c>
      <c r="L155" s="191">
        <v>0</v>
      </c>
      <c r="O155">
        <v>0</v>
      </c>
    </row>
    <row r="156" spans="1:15" ht="18" customHeight="1">
      <c r="A156" s="662">
        <v>0</v>
      </c>
      <c r="B156" s="191">
        <v>0</v>
      </c>
      <c r="C156" s="191">
        <v>0</v>
      </c>
      <c r="D156" s="3173"/>
      <c r="E156" s="3173"/>
      <c r="F156" s="116"/>
      <c r="G156" s="116">
        <v>0</v>
      </c>
      <c r="H156" s="120">
        <f t="shared" si="2"/>
        <v>0</v>
      </c>
      <c r="I156" s="116">
        <v>0</v>
      </c>
      <c r="J156">
        <v>0</v>
      </c>
      <c r="K156" s="191">
        <v>0</v>
      </c>
      <c r="L156" s="191">
        <v>0</v>
      </c>
      <c r="M156" s="191" t="s">
        <v>1222</v>
      </c>
      <c r="N156" t="s">
        <v>1225</v>
      </c>
      <c r="O156">
        <v>0</v>
      </c>
    </row>
    <row r="157" spans="1:15" ht="18" customHeight="1">
      <c r="A157" s="214" t="s">
        <v>1505</v>
      </c>
      <c r="B157" s="191">
        <v>0</v>
      </c>
      <c r="C157" s="191">
        <v>0</v>
      </c>
      <c r="D157" s="3173"/>
      <c r="E157" s="3173"/>
      <c r="F157" s="116"/>
      <c r="G157" s="116">
        <v>0</v>
      </c>
      <c r="H157" s="120">
        <f t="shared" si="2"/>
        <v>0</v>
      </c>
      <c r="I157" s="116">
        <v>0</v>
      </c>
      <c r="J157">
        <v>0</v>
      </c>
      <c r="K157" s="191">
        <v>0</v>
      </c>
      <c r="L157" s="191">
        <v>0</v>
      </c>
      <c r="O157">
        <v>0</v>
      </c>
    </row>
    <row r="158" spans="1:15" ht="18" customHeight="1">
      <c r="A158" s="214">
        <v>0</v>
      </c>
      <c r="B158" s="191">
        <v>0</v>
      </c>
      <c r="C158" s="191">
        <v>0</v>
      </c>
      <c r="D158" s="3173"/>
      <c r="E158" s="3173"/>
      <c r="F158" s="116"/>
      <c r="G158" s="116">
        <v>0</v>
      </c>
      <c r="H158" s="120">
        <f t="shared" si="2"/>
        <v>0</v>
      </c>
      <c r="I158" s="116">
        <v>0</v>
      </c>
      <c r="J158">
        <v>0</v>
      </c>
      <c r="K158" s="191">
        <v>0</v>
      </c>
      <c r="L158" s="191">
        <v>0</v>
      </c>
      <c r="M158" s="191" t="s">
        <v>1222</v>
      </c>
      <c r="N158" t="s">
        <v>1225</v>
      </c>
      <c r="O158">
        <v>0</v>
      </c>
    </row>
    <row r="159" spans="1:15" ht="18" customHeight="1">
      <c r="A159" s="214">
        <v>0</v>
      </c>
      <c r="B159" s="191">
        <v>0</v>
      </c>
      <c r="C159" s="191">
        <v>0</v>
      </c>
      <c r="D159" s="3173"/>
      <c r="E159" s="3173"/>
      <c r="F159" s="116"/>
      <c r="G159" s="116">
        <v>0</v>
      </c>
      <c r="H159" s="120">
        <f t="shared" si="2"/>
        <v>0</v>
      </c>
      <c r="I159" s="116">
        <v>0</v>
      </c>
      <c r="J159">
        <v>0</v>
      </c>
      <c r="K159" s="191">
        <v>0</v>
      </c>
      <c r="L159" s="191">
        <v>0</v>
      </c>
      <c r="O159">
        <v>0</v>
      </c>
    </row>
    <row r="160" spans="1:15" ht="18" customHeight="1">
      <c r="A160" s="214"/>
      <c r="B160" s="191">
        <v>0</v>
      </c>
      <c r="C160" s="191">
        <v>0</v>
      </c>
      <c r="D160" s="3173"/>
      <c r="E160" s="3173"/>
      <c r="F160" s="116"/>
      <c r="G160" s="116">
        <v>0</v>
      </c>
      <c r="H160" s="120">
        <f t="shared" si="2"/>
        <v>0</v>
      </c>
      <c r="I160" s="116">
        <v>0</v>
      </c>
      <c r="J160">
        <v>0</v>
      </c>
      <c r="K160" s="191">
        <v>0</v>
      </c>
      <c r="L160" s="191">
        <v>0</v>
      </c>
      <c r="M160" s="191" t="s">
        <v>1222</v>
      </c>
      <c r="N160" t="s">
        <v>1225</v>
      </c>
      <c r="O160">
        <v>0</v>
      </c>
    </row>
    <row r="161" spans="1:15" ht="18" customHeight="1">
      <c r="A161" s="214">
        <v>0</v>
      </c>
      <c r="B161" s="191">
        <v>0</v>
      </c>
      <c r="C161" s="191">
        <v>0</v>
      </c>
      <c r="D161" s="3173"/>
      <c r="E161" s="3173"/>
      <c r="F161" s="116"/>
      <c r="G161" s="116">
        <v>0</v>
      </c>
      <c r="H161" s="120">
        <f t="shared" si="2"/>
        <v>0</v>
      </c>
      <c r="I161" s="116">
        <v>0</v>
      </c>
      <c r="J161">
        <v>0</v>
      </c>
      <c r="K161" s="191">
        <v>0</v>
      </c>
      <c r="L161" s="191">
        <v>0</v>
      </c>
      <c r="O161">
        <v>0</v>
      </c>
    </row>
    <row r="162" spans="1:15" ht="18" customHeight="1">
      <c r="A162" s="214">
        <v>0</v>
      </c>
      <c r="B162" s="191">
        <v>0</v>
      </c>
      <c r="C162" s="191">
        <v>0</v>
      </c>
      <c r="D162" s="3173"/>
      <c r="E162" s="3173"/>
      <c r="F162" s="116"/>
      <c r="G162" s="116">
        <v>0</v>
      </c>
      <c r="H162" s="120">
        <f t="shared" si="2"/>
        <v>0</v>
      </c>
      <c r="I162" s="116">
        <v>0</v>
      </c>
      <c r="J162">
        <v>0</v>
      </c>
      <c r="K162" s="191">
        <v>0</v>
      </c>
      <c r="L162" s="191">
        <v>0</v>
      </c>
      <c r="M162" s="191" t="s">
        <v>1222</v>
      </c>
      <c r="N162" t="s">
        <v>1225</v>
      </c>
      <c r="O162">
        <v>0</v>
      </c>
    </row>
    <row r="163" spans="1:15" ht="18" customHeight="1">
      <c r="A163" s="214">
        <v>0</v>
      </c>
      <c r="B163" s="191">
        <v>0</v>
      </c>
      <c r="C163" s="191">
        <v>0</v>
      </c>
      <c r="D163" s="3173"/>
      <c r="E163" s="3173"/>
      <c r="F163" s="116"/>
      <c r="G163" s="116">
        <v>0</v>
      </c>
      <c r="H163" s="120">
        <f t="shared" si="2"/>
        <v>0</v>
      </c>
      <c r="I163" s="116">
        <v>0</v>
      </c>
      <c r="J163">
        <v>0</v>
      </c>
      <c r="K163" s="191">
        <v>0</v>
      </c>
      <c r="L163" s="191">
        <v>0</v>
      </c>
      <c r="O163">
        <v>0</v>
      </c>
    </row>
    <row r="164" spans="1:15" ht="18" customHeight="1">
      <c r="A164" s="662">
        <v>0</v>
      </c>
      <c r="B164" s="191">
        <v>0</v>
      </c>
      <c r="C164" s="191">
        <v>0</v>
      </c>
      <c r="D164" s="3173"/>
      <c r="E164" s="3173"/>
      <c r="F164" s="116"/>
      <c r="G164" s="116">
        <v>0</v>
      </c>
      <c r="H164" s="120">
        <f t="shared" si="2"/>
        <v>0</v>
      </c>
      <c r="I164" s="116">
        <v>0</v>
      </c>
      <c r="J164">
        <v>0</v>
      </c>
      <c r="K164" s="191">
        <v>0</v>
      </c>
      <c r="L164" s="191">
        <v>0</v>
      </c>
      <c r="M164" s="191" t="s">
        <v>1222</v>
      </c>
      <c r="N164" t="s">
        <v>1225</v>
      </c>
      <c r="O164">
        <v>0</v>
      </c>
    </row>
    <row r="165" spans="1:15" ht="18" customHeight="1">
      <c r="A165" s="662">
        <v>0</v>
      </c>
      <c r="B165" s="191">
        <v>0</v>
      </c>
      <c r="C165" s="191">
        <v>0</v>
      </c>
      <c r="D165" s="3173"/>
      <c r="E165" s="3173"/>
      <c r="F165" s="116"/>
      <c r="G165" s="116">
        <v>0</v>
      </c>
      <c r="H165" s="120">
        <f t="shared" si="2"/>
        <v>0</v>
      </c>
      <c r="I165" s="116">
        <v>0</v>
      </c>
      <c r="J165">
        <v>0</v>
      </c>
      <c r="K165" s="191">
        <v>0</v>
      </c>
      <c r="L165" s="191">
        <v>0</v>
      </c>
      <c r="O165">
        <v>0</v>
      </c>
    </row>
    <row r="166" spans="1:15" ht="18" customHeight="1">
      <c r="A166" s="214" t="s">
        <v>1505</v>
      </c>
      <c r="B166" s="191">
        <v>0</v>
      </c>
      <c r="C166" s="191">
        <v>0</v>
      </c>
      <c r="D166" s="3173"/>
      <c r="E166" s="3173"/>
      <c r="F166" s="116"/>
      <c r="G166" s="116">
        <v>0</v>
      </c>
      <c r="H166" s="120">
        <f t="shared" si="2"/>
        <v>0</v>
      </c>
      <c r="I166" s="116">
        <v>0</v>
      </c>
      <c r="J166">
        <v>0</v>
      </c>
      <c r="K166" s="191">
        <v>0</v>
      </c>
      <c r="L166" s="191">
        <v>0</v>
      </c>
      <c r="M166" s="191" t="s">
        <v>1222</v>
      </c>
      <c r="N166" t="s">
        <v>1225</v>
      </c>
      <c r="O166">
        <v>0</v>
      </c>
    </row>
    <row r="167" spans="1:15" ht="18" customHeight="1">
      <c r="A167" s="214">
        <v>0</v>
      </c>
      <c r="B167" s="191">
        <v>0</v>
      </c>
      <c r="C167" s="191">
        <v>0</v>
      </c>
      <c r="D167" s="3173"/>
      <c r="E167" s="3173"/>
      <c r="F167" s="116"/>
      <c r="G167" s="116">
        <v>0</v>
      </c>
      <c r="H167" s="120">
        <f t="shared" si="2"/>
        <v>0</v>
      </c>
      <c r="I167" s="116">
        <v>0</v>
      </c>
      <c r="J167">
        <v>0</v>
      </c>
      <c r="K167" s="191">
        <v>0</v>
      </c>
      <c r="L167" s="191">
        <v>0</v>
      </c>
      <c r="O167">
        <v>0</v>
      </c>
    </row>
    <row r="168" spans="1:15" ht="18" customHeight="1">
      <c r="A168" s="214">
        <v>0</v>
      </c>
      <c r="B168" s="191">
        <v>0</v>
      </c>
      <c r="C168" s="191">
        <v>0</v>
      </c>
      <c r="D168" s="3173"/>
      <c r="E168" s="3173"/>
      <c r="F168" s="116"/>
      <c r="G168" s="116">
        <v>0</v>
      </c>
      <c r="H168" s="120">
        <f t="shared" si="2"/>
        <v>0</v>
      </c>
      <c r="I168" s="116">
        <v>0</v>
      </c>
      <c r="J168">
        <v>0</v>
      </c>
      <c r="K168" s="191">
        <v>0</v>
      </c>
      <c r="L168" s="191">
        <v>0</v>
      </c>
      <c r="M168" s="191" t="s">
        <v>1222</v>
      </c>
      <c r="N168" t="s">
        <v>1225</v>
      </c>
      <c r="O168">
        <v>0</v>
      </c>
    </row>
    <row r="169" spans="1:15" ht="18" customHeight="1">
      <c r="A169" s="214"/>
      <c r="B169" s="191">
        <v>0</v>
      </c>
      <c r="C169" s="191">
        <v>0</v>
      </c>
      <c r="D169" s="3173"/>
      <c r="E169" s="3173"/>
      <c r="F169" s="116"/>
      <c r="G169" s="116">
        <v>0</v>
      </c>
      <c r="H169" s="120">
        <f t="shared" si="2"/>
        <v>0</v>
      </c>
      <c r="I169" s="116">
        <v>0</v>
      </c>
      <c r="J169">
        <v>0</v>
      </c>
      <c r="K169" s="191">
        <v>0</v>
      </c>
      <c r="L169" s="191">
        <v>0</v>
      </c>
      <c r="O169">
        <v>0</v>
      </c>
    </row>
    <row r="170" spans="1:15" ht="18" customHeight="1">
      <c r="A170" s="214">
        <v>0</v>
      </c>
      <c r="B170" s="191">
        <v>0</v>
      </c>
      <c r="C170" s="191">
        <v>0</v>
      </c>
      <c r="D170" s="3173"/>
      <c r="E170" s="3173"/>
      <c r="F170" s="116"/>
      <c r="G170" s="116">
        <v>0</v>
      </c>
      <c r="H170" s="120">
        <f t="shared" si="2"/>
        <v>0</v>
      </c>
      <c r="I170" s="116">
        <v>0</v>
      </c>
      <c r="J170">
        <v>0</v>
      </c>
      <c r="K170" s="191">
        <v>0</v>
      </c>
      <c r="L170" s="191">
        <v>0</v>
      </c>
      <c r="M170" s="191" t="s">
        <v>1222</v>
      </c>
      <c r="N170" t="s">
        <v>1225</v>
      </c>
      <c r="O170">
        <v>0</v>
      </c>
    </row>
    <row r="171" spans="1:15" ht="18" customHeight="1">
      <c r="A171" s="214">
        <v>0</v>
      </c>
      <c r="B171" s="191">
        <v>0</v>
      </c>
      <c r="C171" s="191">
        <v>0</v>
      </c>
      <c r="D171" s="3173"/>
      <c r="E171" s="3173"/>
      <c r="F171" s="116"/>
      <c r="G171" s="116">
        <v>0</v>
      </c>
      <c r="H171" s="120">
        <f t="shared" si="2"/>
        <v>0</v>
      </c>
      <c r="I171" s="116">
        <v>0</v>
      </c>
      <c r="J171">
        <v>0</v>
      </c>
      <c r="K171" s="191">
        <v>0</v>
      </c>
      <c r="L171" s="191">
        <v>0</v>
      </c>
      <c r="O171">
        <v>0</v>
      </c>
    </row>
    <row r="172" spans="1:15" ht="18" customHeight="1">
      <c r="A172" s="214">
        <v>0</v>
      </c>
      <c r="B172" s="191">
        <v>0</v>
      </c>
      <c r="C172" s="191">
        <v>0</v>
      </c>
      <c r="D172" s="3173"/>
      <c r="E172" s="3173"/>
      <c r="F172" s="116"/>
      <c r="G172" s="116">
        <v>0</v>
      </c>
      <c r="H172" s="120">
        <f t="shared" si="2"/>
        <v>0</v>
      </c>
      <c r="I172" s="116">
        <v>0</v>
      </c>
      <c r="J172">
        <v>0</v>
      </c>
      <c r="K172" s="191">
        <v>0</v>
      </c>
      <c r="L172" s="191">
        <v>0</v>
      </c>
      <c r="M172" s="191" t="s">
        <v>1222</v>
      </c>
      <c r="N172" t="s">
        <v>1225</v>
      </c>
      <c r="O172">
        <v>0</v>
      </c>
    </row>
    <row r="173" spans="1:15" ht="18" customHeight="1">
      <c r="A173" s="662">
        <v>0</v>
      </c>
      <c r="B173" s="191">
        <v>0</v>
      </c>
      <c r="C173" s="191">
        <v>0</v>
      </c>
      <c r="D173" s="3173"/>
      <c r="E173" s="3173"/>
      <c r="F173" s="116"/>
      <c r="G173" s="116">
        <v>0</v>
      </c>
      <c r="H173" s="120">
        <f t="shared" si="2"/>
        <v>0</v>
      </c>
      <c r="I173" s="116">
        <v>0</v>
      </c>
      <c r="J173">
        <v>0</v>
      </c>
      <c r="K173" s="191">
        <v>0</v>
      </c>
      <c r="L173" s="191">
        <v>0</v>
      </c>
      <c r="O173">
        <v>0</v>
      </c>
    </row>
    <row r="174" spans="1:15" ht="18" customHeight="1">
      <c r="A174" s="662">
        <v>0</v>
      </c>
      <c r="B174" s="191">
        <v>0</v>
      </c>
      <c r="C174" s="191">
        <v>0</v>
      </c>
      <c r="D174" s="3173"/>
      <c r="E174" s="3173"/>
      <c r="F174" s="116"/>
      <c r="G174" s="116">
        <v>0</v>
      </c>
      <c r="H174" s="120">
        <f t="shared" si="2"/>
        <v>0</v>
      </c>
      <c r="I174" s="116">
        <v>0</v>
      </c>
      <c r="J174">
        <v>0</v>
      </c>
      <c r="K174" s="191">
        <v>0</v>
      </c>
      <c r="L174" s="191">
        <v>0</v>
      </c>
      <c r="M174" s="191" t="s">
        <v>1222</v>
      </c>
      <c r="N174" t="s">
        <v>1225</v>
      </c>
      <c r="O174">
        <v>0</v>
      </c>
    </row>
    <row r="175" spans="1:15" ht="18" customHeight="1">
      <c r="A175" s="214" t="s">
        <v>1505</v>
      </c>
      <c r="B175" s="191">
        <v>0</v>
      </c>
      <c r="C175" s="191">
        <v>0</v>
      </c>
      <c r="D175" s="3173"/>
      <c r="E175" s="3173"/>
      <c r="F175" s="116"/>
      <c r="G175" s="116">
        <v>0</v>
      </c>
      <c r="H175" s="120">
        <f t="shared" si="2"/>
        <v>0</v>
      </c>
      <c r="I175" s="116">
        <v>0</v>
      </c>
      <c r="J175">
        <v>0</v>
      </c>
      <c r="K175" s="191">
        <v>0</v>
      </c>
      <c r="L175" s="191">
        <v>0</v>
      </c>
      <c r="O175">
        <v>0</v>
      </c>
    </row>
    <row r="176" spans="1:15" ht="18" customHeight="1">
      <c r="A176" s="214">
        <v>0</v>
      </c>
      <c r="B176" s="191">
        <v>0</v>
      </c>
      <c r="C176" s="191">
        <v>0</v>
      </c>
      <c r="D176" s="3173"/>
      <c r="E176" s="3173"/>
      <c r="F176" s="116"/>
      <c r="G176" s="116">
        <v>0</v>
      </c>
      <c r="H176" s="120">
        <f t="shared" si="2"/>
        <v>0</v>
      </c>
      <c r="I176" s="116">
        <v>0</v>
      </c>
      <c r="J176">
        <v>0</v>
      </c>
      <c r="K176" s="191">
        <v>0</v>
      </c>
      <c r="L176" s="191">
        <v>0</v>
      </c>
      <c r="M176" s="191" t="s">
        <v>1222</v>
      </c>
      <c r="N176" t="s">
        <v>1225</v>
      </c>
      <c r="O176">
        <v>0</v>
      </c>
    </row>
    <row r="177" spans="1:15" ht="18" customHeight="1">
      <c r="A177" s="214">
        <v>0</v>
      </c>
      <c r="B177" s="191">
        <v>0</v>
      </c>
      <c r="C177" s="191">
        <v>0</v>
      </c>
      <c r="D177" s="3173"/>
      <c r="E177" s="3173"/>
      <c r="F177" s="116"/>
      <c r="G177" s="116">
        <v>0</v>
      </c>
      <c r="H177" s="120">
        <f t="shared" si="2"/>
        <v>0</v>
      </c>
      <c r="I177" s="116">
        <v>0</v>
      </c>
      <c r="J177">
        <v>0</v>
      </c>
      <c r="K177" s="191">
        <v>0</v>
      </c>
      <c r="L177" s="191">
        <v>0</v>
      </c>
      <c r="O177">
        <v>0</v>
      </c>
    </row>
    <row r="178" spans="1:15" ht="18" customHeight="1">
      <c r="A178" s="214"/>
      <c r="B178" s="191">
        <v>0</v>
      </c>
      <c r="C178" s="191">
        <v>0</v>
      </c>
      <c r="D178" s="3173"/>
      <c r="E178" s="3173"/>
      <c r="F178" s="116"/>
      <c r="G178" s="116">
        <v>0</v>
      </c>
      <c r="H178" s="120">
        <f t="shared" si="2"/>
        <v>0</v>
      </c>
      <c r="I178" s="116">
        <v>0</v>
      </c>
      <c r="J178">
        <v>0</v>
      </c>
      <c r="K178" s="191">
        <v>0</v>
      </c>
      <c r="L178" s="191">
        <v>0</v>
      </c>
      <c r="M178" s="191" t="s">
        <v>1222</v>
      </c>
      <c r="N178" t="s">
        <v>1225</v>
      </c>
      <c r="O178">
        <v>0</v>
      </c>
    </row>
    <row r="179" spans="1:15" ht="18" customHeight="1">
      <c r="A179" s="214">
        <v>0</v>
      </c>
      <c r="B179" s="191">
        <v>0</v>
      </c>
      <c r="C179" s="191">
        <v>0</v>
      </c>
      <c r="D179" s="3173"/>
      <c r="E179" s="3173"/>
      <c r="F179" s="116"/>
      <c r="G179" s="116">
        <v>0</v>
      </c>
      <c r="H179" s="120">
        <f t="shared" si="2"/>
        <v>0</v>
      </c>
      <c r="I179" s="116">
        <v>0</v>
      </c>
      <c r="J179">
        <v>0</v>
      </c>
      <c r="K179" s="191">
        <v>0</v>
      </c>
      <c r="L179" s="191">
        <v>0</v>
      </c>
      <c r="O179">
        <v>0</v>
      </c>
    </row>
    <row r="180" spans="1:15" ht="18" customHeight="1">
      <c r="A180" s="214">
        <v>0</v>
      </c>
      <c r="B180" s="191">
        <v>0</v>
      </c>
      <c r="C180" s="191">
        <v>0</v>
      </c>
      <c r="D180" s="3173"/>
      <c r="E180" s="3173"/>
      <c r="F180" s="116"/>
      <c r="G180" s="116">
        <v>0</v>
      </c>
      <c r="H180" s="120">
        <f t="shared" si="2"/>
        <v>0</v>
      </c>
      <c r="I180" s="116">
        <v>0</v>
      </c>
      <c r="J180">
        <v>0</v>
      </c>
      <c r="K180" s="191">
        <v>0</v>
      </c>
      <c r="L180" s="191">
        <v>0</v>
      </c>
      <c r="M180" s="191" t="s">
        <v>1222</v>
      </c>
      <c r="N180" t="s">
        <v>1225</v>
      </c>
      <c r="O180">
        <v>0</v>
      </c>
    </row>
    <row r="181" spans="1:15" ht="18" customHeight="1">
      <c r="A181" s="214">
        <v>0</v>
      </c>
      <c r="B181" s="191">
        <v>0</v>
      </c>
      <c r="C181" s="191">
        <v>0</v>
      </c>
      <c r="D181" s="3173"/>
      <c r="E181" s="3173"/>
      <c r="F181" s="116"/>
      <c r="G181" s="116">
        <v>0</v>
      </c>
      <c r="H181" s="120">
        <f t="shared" si="2"/>
        <v>0</v>
      </c>
      <c r="I181" s="116">
        <v>0</v>
      </c>
      <c r="J181">
        <v>0</v>
      </c>
      <c r="K181" s="191">
        <v>0</v>
      </c>
      <c r="L181" s="191">
        <v>0</v>
      </c>
      <c r="O181">
        <v>0</v>
      </c>
    </row>
    <row r="182" spans="1:15" ht="18" customHeight="1">
      <c r="A182" s="662">
        <v>0</v>
      </c>
      <c r="B182" s="191">
        <v>0</v>
      </c>
      <c r="C182" s="191">
        <v>0</v>
      </c>
      <c r="D182" s="3173"/>
      <c r="E182" s="3173"/>
      <c r="F182" s="116"/>
      <c r="G182" s="116">
        <v>0</v>
      </c>
      <c r="H182" s="120">
        <f t="shared" si="2"/>
        <v>0</v>
      </c>
      <c r="I182" s="116">
        <v>0</v>
      </c>
      <c r="J182">
        <v>0</v>
      </c>
      <c r="K182" s="191">
        <v>0</v>
      </c>
      <c r="L182" s="191">
        <v>0</v>
      </c>
      <c r="M182" s="191" t="s">
        <v>1222</v>
      </c>
      <c r="N182" t="s">
        <v>1225</v>
      </c>
      <c r="O182">
        <v>0</v>
      </c>
    </row>
    <row r="183" spans="1:15" ht="18" customHeight="1">
      <c r="A183" s="662">
        <v>0</v>
      </c>
      <c r="B183" s="191">
        <v>0</v>
      </c>
      <c r="C183" s="191">
        <v>0</v>
      </c>
      <c r="D183" s="3173"/>
      <c r="E183" s="3173"/>
      <c r="F183" s="116"/>
      <c r="G183" s="116">
        <v>0</v>
      </c>
      <c r="H183" s="120">
        <f t="shared" si="2"/>
        <v>0</v>
      </c>
      <c r="I183" s="116">
        <v>0</v>
      </c>
      <c r="J183">
        <v>0</v>
      </c>
      <c r="K183" s="191">
        <v>0</v>
      </c>
      <c r="L183" s="191">
        <v>0</v>
      </c>
      <c r="O183">
        <v>0</v>
      </c>
    </row>
    <row r="184" spans="1:15" ht="18" customHeight="1">
      <c r="A184" s="214" t="s">
        <v>1505</v>
      </c>
      <c r="B184" s="191">
        <v>0</v>
      </c>
      <c r="C184" s="191">
        <v>0</v>
      </c>
      <c r="D184" s="3173"/>
      <c r="E184" s="3173"/>
      <c r="F184" s="116"/>
      <c r="G184" s="116">
        <v>0</v>
      </c>
      <c r="H184" s="120">
        <f t="shared" si="2"/>
        <v>0</v>
      </c>
      <c r="I184" s="116">
        <v>0</v>
      </c>
      <c r="J184">
        <v>0</v>
      </c>
      <c r="K184" s="191">
        <v>0</v>
      </c>
      <c r="L184" s="191">
        <v>0</v>
      </c>
      <c r="M184" s="191" t="s">
        <v>1222</v>
      </c>
      <c r="N184" t="s">
        <v>1225</v>
      </c>
      <c r="O184">
        <v>0</v>
      </c>
    </row>
    <row r="185" spans="1:15" ht="18" customHeight="1">
      <c r="A185" s="214">
        <v>0</v>
      </c>
      <c r="B185" s="191">
        <v>0</v>
      </c>
      <c r="C185" s="191">
        <v>0</v>
      </c>
      <c r="D185" s="3173"/>
      <c r="E185" s="3173"/>
      <c r="F185" s="116"/>
      <c r="G185" s="116">
        <v>0</v>
      </c>
      <c r="H185" s="120">
        <f t="shared" si="2"/>
        <v>0</v>
      </c>
      <c r="I185" s="116">
        <v>0</v>
      </c>
      <c r="J185">
        <v>0</v>
      </c>
      <c r="K185" s="191">
        <v>0</v>
      </c>
      <c r="L185" s="191">
        <v>0</v>
      </c>
      <c r="O185">
        <v>0</v>
      </c>
    </row>
    <row r="186" spans="1:15" ht="18" customHeight="1">
      <c r="A186" s="214">
        <v>0</v>
      </c>
      <c r="B186" s="191">
        <v>0</v>
      </c>
      <c r="C186" s="191">
        <v>0</v>
      </c>
      <c r="D186" s="3173"/>
      <c r="E186" s="3173"/>
      <c r="F186" s="116"/>
      <c r="G186" s="116">
        <v>0</v>
      </c>
      <c r="H186" s="120">
        <f t="shared" si="2"/>
        <v>0</v>
      </c>
      <c r="I186" s="116">
        <v>0</v>
      </c>
      <c r="J186">
        <v>0</v>
      </c>
      <c r="K186" s="191">
        <v>0</v>
      </c>
      <c r="L186" s="191">
        <v>0</v>
      </c>
      <c r="M186" s="191" t="s">
        <v>1222</v>
      </c>
      <c r="N186" t="s">
        <v>1225</v>
      </c>
      <c r="O186">
        <v>0</v>
      </c>
    </row>
    <row r="187" spans="1:15" ht="18" customHeight="1">
      <c r="A187" s="214"/>
      <c r="B187" s="191">
        <v>0</v>
      </c>
      <c r="C187" s="191">
        <v>0</v>
      </c>
      <c r="D187" s="3173"/>
      <c r="E187" s="3173"/>
      <c r="F187" s="116"/>
      <c r="G187" s="116">
        <v>0</v>
      </c>
      <c r="H187" s="120">
        <f t="shared" si="2"/>
        <v>0</v>
      </c>
      <c r="I187" s="116">
        <v>0</v>
      </c>
      <c r="J187">
        <v>0</v>
      </c>
      <c r="K187" s="191">
        <v>0</v>
      </c>
      <c r="L187" s="191">
        <v>0</v>
      </c>
      <c r="O187">
        <v>0</v>
      </c>
    </row>
    <row r="188" spans="1:15" ht="18" customHeight="1">
      <c r="A188" s="214">
        <v>0</v>
      </c>
      <c r="B188" s="191">
        <v>0</v>
      </c>
      <c r="C188" s="191">
        <v>0</v>
      </c>
      <c r="D188" s="3173"/>
      <c r="E188" s="3173"/>
      <c r="F188" s="116"/>
      <c r="G188" s="116">
        <v>0</v>
      </c>
      <c r="H188" s="120">
        <f t="shared" si="2"/>
        <v>0</v>
      </c>
      <c r="I188" s="116">
        <v>0</v>
      </c>
      <c r="J188">
        <v>0</v>
      </c>
      <c r="K188" s="191">
        <v>0</v>
      </c>
      <c r="L188" s="191">
        <v>0</v>
      </c>
      <c r="M188" s="191" t="s">
        <v>1222</v>
      </c>
      <c r="N188" t="s">
        <v>1225</v>
      </c>
      <c r="O188">
        <v>0</v>
      </c>
    </row>
    <row r="189" spans="1:15" ht="18" customHeight="1">
      <c r="A189" s="214">
        <v>0</v>
      </c>
      <c r="B189" s="191">
        <v>0</v>
      </c>
      <c r="C189" s="191">
        <v>0</v>
      </c>
      <c r="D189" s="3173"/>
      <c r="E189" s="3173"/>
      <c r="F189" s="116"/>
      <c r="G189" s="116">
        <v>0</v>
      </c>
      <c r="H189" s="120">
        <f t="shared" si="2"/>
        <v>0</v>
      </c>
      <c r="I189" s="116">
        <v>0</v>
      </c>
      <c r="J189">
        <v>0</v>
      </c>
      <c r="K189" s="191">
        <v>0</v>
      </c>
      <c r="L189" s="191">
        <v>0</v>
      </c>
      <c r="O189">
        <v>0</v>
      </c>
    </row>
    <row r="190" spans="1:15" ht="18" customHeight="1">
      <c r="A190" s="214">
        <v>0</v>
      </c>
      <c r="B190" s="191">
        <v>0</v>
      </c>
      <c r="C190" s="191">
        <v>0</v>
      </c>
      <c r="D190" s="3173"/>
      <c r="E190" s="3173"/>
      <c r="F190" s="116"/>
      <c r="G190" s="116">
        <v>0</v>
      </c>
      <c r="H190" s="120">
        <f t="shared" si="2"/>
        <v>0</v>
      </c>
      <c r="I190" s="116">
        <v>0</v>
      </c>
      <c r="J190">
        <v>0</v>
      </c>
      <c r="K190" s="191">
        <v>0</v>
      </c>
      <c r="L190" s="191">
        <v>0</v>
      </c>
      <c r="M190" s="191" t="s">
        <v>1222</v>
      </c>
      <c r="N190" t="s">
        <v>1225</v>
      </c>
      <c r="O190">
        <v>0</v>
      </c>
    </row>
    <row r="191" spans="1:15" ht="18" customHeight="1">
      <c r="A191" s="662">
        <v>0</v>
      </c>
      <c r="B191" s="191">
        <v>0</v>
      </c>
      <c r="C191" s="191">
        <v>0</v>
      </c>
      <c r="D191" s="3173"/>
      <c r="E191" s="3173"/>
      <c r="F191" s="116"/>
      <c r="G191" s="116">
        <v>0</v>
      </c>
      <c r="H191" s="120">
        <f t="shared" si="2"/>
        <v>0</v>
      </c>
      <c r="I191" s="116">
        <v>0</v>
      </c>
      <c r="J191">
        <v>0</v>
      </c>
      <c r="K191" s="191">
        <v>0</v>
      </c>
      <c r="L191" s="191">
        <v>0</v>
      </c>
      <c r="O191">
        <v>0</v>
      </c>
    </row>
    <row r="192" spans="1:15" ht="18" customHeight="1">
      <c r="A192" s="662">
        <v>0</v>
      </c>
      <c r="B192" s="191">
        <v>0</v>
      </c>
      <c r="C192" s="191">
        <v>0</v>
      </c>
      <c r="D192" s="3173"/>
      <c r="E192" s="3173"/>
      <c r="F192" s="116"/>
      <c r="G192" s="116">
        <v>0</v>
      </c>
      <c r="H192" s="120">
        <f t="shared" si="2"/>
        <v>0</v>
      </c>
      <c r="I192" s="116">
        <v>0</v>
      </c>
      <c r="J192">
        <v>0</v>
      </c>
      <c r="K192" s="191">
        <v>0</v>
      </c>
      <c r="L192" s="191">
        <v>0</v>
      </c>
      <c r="M192" s="191" t="s">
        <v>1222</v>
      </c>
      <c r="N192" t="s">
        <v>1225</v>
      </c>
      <c r="O192">
        <v>0</v>
      </c>
    </row>
    <row r="193" spans="1:18" ht="18" customHeight="1">
      <c r="A193" s="214" t="s">
        <v>1505</v>
      </c>
      <c r="B193" s="191">
        <v>0</v>
      </c>
      <c r="C193" s="191">
        <v>0</v>
      </c>
      <c r="D193" s="3173"/>
      <c r="E193" s="3173"/>
      <c r="F193" s="116"/>
      <c r="G193" s="116">
        <v>0</v>
      </c>
      <c r="H193" s="120">
        <f t="shared" si="2"/>
        <v>0</v>
      </c>
      <c r="I193" s="116">
        <v>0</v>
      </c>
      <c r="J193">
        <v>0</v>
      </c>
      <c r="K193" s="191">
        <v>0</v>
      </c>
      <c r="L193" s="191">
        <v>0</v>
      </c>
      <c r="O193">
        <v>0</v>
      </c>
    </row>
    <row r="194" spans="1:18" ht="18" customHeight="1">
      <c r="A194" s="214">
        <v>0</v>
      </c>
      <c r="B194" s="191">
        <v>0</v>
      </c>
      <c r="C194" s="191">
        <v>0</v>
      </c>
      <c r="D194" s="3173"/>
      <c r="E194" s="3173"/>
      <c r="F194" s="116"/>
      <c r="G194" s="116">
        <v>0</v>
      </c>
      <c r="H194" s="120">
        <f t="shared" si="2"/>
        <v>0</v>
      </c>
      <c r="I194" s="116">
        <v>0</v>
      </c>
      <c r="J194">
        <v>0</v>
      </c>
      <c r="K194" s="191">
        <v>0</v>
      </c>
      <c r="L194" s="191">
        <v>0</v>
      </c>
      <c r="M194" s="191" t="s">
        <v>1222</v>
      </c>
      <c r="N194" t="s">
        <v>1225</v>
      </c>
      <c r="O194">
        <v>0</v>
      </c>
    </row>
    <row r="195" spans="1:18" ht="18" customHeight="1">
      <c r="A195" s="214">
        <v>0</v>
      </c>
      <c r="B195" s="191">
        <v>0</v>
      </c>
      <c r="C195" s="191">
        <v>0</v>
      </c>
      <c r="D195" s="3173"/>
      <c r="E195" s="3173"/>
      <c r="F195" s="116"/>
      <c r="G195" s="116">
        <v>0</v>
      </c>
      <c r="H195" s="120">
        <f t="shared" si="2"/>
        <v>0</v>
      </c>
      <c r="I195" s="116">
        <v>0</v>
      </c>
      <c r="J195">
        <v>0</v>
      </c>
      <c r="K195" s="191">
        <v>0</v>
      </c>
      <c r="L195" s="191">
        <v>0</v>
      </c>
      <c r="O195">
        <v>0</v>
      </c>
    </row>
    <row r="196" spans="1:18" ht="18" customHeight="1">
      <c r="A196" s="214"/>
      <c r="B196" s="191">
        <v>0</v>
      </c>
      <c r="C196" s="191">
        <v>0</v>
      </c>
      <c r="D196" s="3173"/>
      <c r="E196" s="3173"/>
      <c r="F196" s="116"/>
      <c r="G196" s="116">
        <v>0</v>
      </c>
      <c r="H196" s="120">
        <f t="shared" si="2"/>
        <v>0</v>
      </c>
      <c r="I196" s="116">
        <v>0</v>
      </c>
      <c r="J196">
        <v>0</v>
      </c>
      <c r="K196" s="191">
        <v>0</v>
      </c>
      <c r="L196" s="191">
        <v>0</v>
      </c>
      <c r="M196" s="191" t="s">
        <v>1222</v>
      </c>
      <c r="N196" t="s">
        <v>1225</v>
      </c>
      <c r="O196">
        <v>0</v>
      </c>
    </row>
    <row r="197" spans="1:18" ht="18" customHeight="1">
      <c r="A197" s="214">
        <v>0</v>
      </c>
      <c r="B197" s="191">
        <v>0</v>
      </c>
      <c r="C197" s="191">
        <v>0</v>
      </c>
      <c r="D197" s="3173"/>
      <c r="E197" s="3173"/>
      <c r="F197" s="116"/>
      <c r="G197" s="116">
        <v>0</v>
      </c>
      <c r="H197" s="120">
        <f t="shared" si="2"/>
        <v>0</v>
      </c>
      <c r="I197" s="116">
        <v>0</v>
      </c>
      <c r="J197">
        <v>0</v>
      </c>
      <c r="K197" s="191">
        <v>0</v>
      </c>
      <c r="L197" s="191">
        <v>0</v>
      </c>
      <c r="O197">
        <v>0</v>
      </c>
    </row>
    <row r="198" spans="1:18" ht="18" customHeight="1">
      <c r="A198" s="214">
        <v>0</v>
      </c>
      <c r="B198" s="191">
        <v>0</v>
      </c>
      <c r="C198" s="191">
        <v>0</v>
      </c>
      <c r="D198" s="3173"/>
      <c r="E198" s="3173"/>
      <c r="F198" s="116"/>
      <c r="G198" s="116">
        <v>0</v>
      </c>
      <c r="H198" s="120">
        <f t="shared" si="2"/>
        <v>0</v>
      </c>
      <c r="I198" s="116">
        <v>0</v>
      </c>
      <c r="J198">
        <v>0</v>
      </c>
      <c r="K198" s="191">
        <v>0</v>
      </c>
      <c r="L198" s="191">
        <v>0</v>
      </c>
      <c r="M198" s="191" t="s">
        <v>1222</v>
      </c>
      <c r="N198" t="s">
        <v>1225</v>
      </c>
      <c r="O198">
        <v>0</v>
      </c>
    </row>
    <row r="199" spans="1:18" ht="18" customHeight="1">
      <c r="A199" s="214">
        <v>0</v>
      </c>
      <c r="B199" s="191">
        <v>0</v>
      </c>
      <c r="C199" s="191">
        <v>0</v>
      </c>
      <c r="D199" s="3173"/>
      <c r="E199" s="3173"/>
      <c r="F199" s="116"/>
      <c r="G199" s="116">
        <v>0</v>
      </c>
      <c r="H199" s="120">
        <f t="shared" si="2"/>
        <v>0</v>
      </c>
      <c r="I199" s="116">
        <v>0</v>
      </c>
      <c r="J199">
        <v>0</v>
      </c>
      <c r="K199" s="191">
        <v>0</v>
      </c>
      <c r="L199" s="191">
        <v>0</v>
      </c>
      <c r="O199">
        <v>0</v>
      </c>
    </row>
    <row r="200" spans="1:18" ht="18" customHeight="1">
      <c r="A200" s="662">
        <v>0</v>
      </c>
      <c r="B200" s="191">
        <v>0</v>
      </c>
      <c r="C200" s="191">
        <v>0</v>
      </c>
      <c r="D200" s="3173"/>
      <c r="E200" s="3173"/>
      <c r="F200" s="116"/>
      <c r="G200" s="116">
        <v>0</v>
      </c>
      <c r="H200" s="120">
        <f t="shared" si="2"/>
        <v>0</v>
      </c>
      <c r="I200" s="116">
        <v>0</v>
      </c>
      <c r="J200">
        <v>0</v>
      </c>
      <c r="K200" s="191">
        <v>0</v>
      </c>
      <c r="L200" s="191">
        <v>0</v>
      </c>
      <c r="M200" s="191" t="s">
        <v>1222</v>
      </c>
      <c r="N200" t="s">
        <v>1225</v>
      </c>
      <c r="O200">
        <v>0</v>
      </c>
    </row>
    <row r="201" spans="1:18" ht="18" customHeight="1">
      <c r="A201" s="662">
        <v>0</v>
      </c>
      <c r="B201" s="191">
        <v>0</v>
      </c>
      <c r="C201" s="191">
        <v>0</v>
      </c>
      <c r="D201" s="3173"/>
      <c r="E201" s="3173"/>
      <c r="F201" s="116"/>
      <c r="G201" s="116">
        <v>0</v>
      </c>
      <c r="H201" s="120">
        <f t="shared" ref="H201:H207" si="3">IF(C201,1,0)</f>
        <v>0</v>
      </c>
      <c r="I201" s="116">
        <v>0</v>
      </c>
      <c r="J201">
        <v>0</v>
      </c>
      <c r="K201" s="191">
        <v>0</v>
      </c>
      <c r="L201" s="191">
        <v>0</v>
      </c>
      <c r="O201">
        <v>0</v>
      </c>
    </row>
    <row r="202" spans="1:18" ht="18" customHeight="1">
      <c r="A202" s="214" t="s">
        <v>1505</v>
      </c>
      <c r="B202" s="191">
        <v>0</v>
      </c>
      <c r="C202" s="191">
        <v>0</v>
      </c>
      <c r="D202" s="3173"/>
      <c r="E202" s="3173"/>
      <c r="F202" s="116"/>
      <c r="G202" s="116">
        <v>0</v>
      </c>
      <c r="H202" s="120">
        <f t="shared" si="3"/>
        <v>0</v>
      </c>
      <c r="I202" s="116">
        <v>0</v>
      </c>
      <c r="J202">
        <v>0</v>
      </c>
      <c r="K202" s="191">
        <v>0</v>
      </c>
      <c r="L202" s="191">
        <v>0</v>
      </c>
      <c r="M202" s="191" t="s">
        <v>1222</v>
      </c>
      <c r="N202" t="s">
        <v>1225</v>
      </c>
      <c r="O202">
        <v>0</v>
      </c>
    </row>
    <row r="203" spans="1:18" ht="18" customHeight="1">
      <c r="A203" s="214">
        <v>0</v>
      </c>
      <c r="B203" s="191">
        <v>0</v>
      </c>
      <c r="C203" s="191">
        <v>0</v>
      </c>
      <c r="D203" s="3173"/>
      <c r="E203" s="3173"/>
      <c r="F203" s="116"/>
      <c r="G203" s="116">
        <v>0</v>
      </c>
      <c r="H203" s="120">
        <f t="shared" si="3"/>
        <v>0</v>
      </c>
      <c r="I203" s="116">
        <v>0</v>
      </c>
      <c r="J203">
        <v>0</v>
      </c>
      <c r="K203" s="191">
        <v>0</v>
      </c>
      <c r="L203" s="191">
        <v>0</v>
      </c>
      <c r="O203">
        <v>0</v>
      </c>
    </row>
    <row r="204" spans="1:18" ht="18" customHeight="1">
      <c r="A204" s="214">
        <v>0</v>
      </c>
      <c r="B204" s="191">
        <v>0</v>
      </c>
      <c r="C204" s="191">
        <v>0</v>
      </c>
      <c r="D204" s="3173"/>
      <c r="E204" s="3173"/>
      <c r="F204" s="116"/>
      <c r="G204" s="116">
        <v>0</v>
      </c>
      <c r="H204" s="120">
        <f t="shared" si="3"/>
        <v>0</v>
      </c>
      <c r="I204" s="116">
        <v>0</v>
      </c>
      <c r="J204">
        <v>0</v>
      </c>
      <c r="K204" s="191">
        <v>0</v>
      </c>
      <c r="L204" s="191">
        <v>0</v>
      </c>
      <c r="M204" s="191" t="s">
        <v>1222</v>
      </c>
      <c r="N204" t="s">
        <v>1225</v>
      </c>
      <c r="O204">
        <v>0</v>
      </c>
    </row>
    <row r="205" spans="1:18" ht="18" customHeight="1">
      <c r="A205" s="214"/>
      <c r="B205" s="191">
        <v>0</v>
      </c>
      <c r="C205" s="191">
        <v>0</v>
      </c>
      <c r="D205" s="3173"/>
      <c r="E205" s="3173"/>
      <c r="F205" s="116"/>
      <c r="G205" s="116">
        <v>0</v>
      </c>
      <c r="H205" s="120">
        <f t="shared" si="3"/>
        <v>0</v>
      </c>
      <c r="I205" s="116">
        <v>0</v>
      </c>
      <c r="J205">
        <v>0</v>
      </c>
      <c r="K205" s="191">
        <v>0</v>
      </c>
      <c r="L205" s="191">
        <v>0</v>
      </c>
      <c r="O205">
        <v>0</v>
      </c>
    </row>
    <row r="206" spans="1:18" ht="18" customHeight="1">
      <c r="A206" s="214">
        <v>0</v>
      </c>
      <c r="B206" s="191">
        <v>0</v>
      </c>
      <c r="C206" s="191">
        <v>0</v>
      </c>
      <c r="D206" s="3173"/>
      <c r="E206" s="3173"/>
      <c r="F206" s="116"/>
      <c r="G206" s="116">
        <v>0</v>
      </c>
      <c r="H206" s="120">
        <f t="shared" si="3"/>
        <v>0</v>
      </c>
      <c r="I206" s="116">
        <v>0</v>
      </c>
      <c r="J206">
        <v>0</v>
      </c>
      <c r="K206" s="191">
        <v>0</v>
      </c>
      <c r="L206" s="191">
        <v>0</v>
      </c>
      <c r="M206" s="191" t="s">
        <v>1222</v>
      </c>
      <c r="N206" t="s">
        <v>1225</v>
      </c>
      <c r="O206">
        <v>0</v>
      </c>
    </row>
    <row r="207" spans="1:18" ht="18" customHeight="1" thickBot="1">
      <c r="A207" s="1824">
        <v>0</v>
      </c>
      <c r="B207" s="1740">
        <v>0</v>
      </c>
      <c r="C207" s="1740">
        <v>0</v>
      </c>
      <c r="D207" s="3173"/>
      <c r="E207" s="3173"/>
      <c r="F207" s="1834"/>
      <c r="G207" s="1834">
        <v>0</v>
      </c>
      <c r="H207" s="1836">
        <f t="shared" si="3"/>
        <v>0</v>
      </c>
      <c r="I207" s="116">
        <v>0</v>
      </c>
      <c r="J207" s="1835">
        <v>0</v>
      </c>
      <c r="K207" s="1740">
        <v>0</v>
      </c>
      <c r="L207" s="1740">
        <v>0</v>
      </c>
      <c r="O207">
        <v>0</v>
      </c>
      <c r="P207" s="162"/>
      <c r="Q207" s="665" t="s">
        <v>1502</v>
      </c>
      <c r="R207" s="162"/>
    </row>
    <row r="208" spans="1:18" ht="18" customHeight="1" thickBot="1">
      <c r="A208" s="665" t="s">
        <v>1502</v>
      </c>
      <c r="B208" s="665" t="s">
        <v>1502</v>
      </c>
      <c r="C208" s="665" t="s">
        <v>1502</v>
      </c>
      <c r="D208" s="665" t="s">
        <v>1502</v>
      </c>
      <c r="E208" s="665" t="s">
        <v>1502</v>
      </c>
      <c r="F208" s="665" t="s">
        <v>1502</v>
      </c>
      <c r="G208" s="665" t="s">
        <v>1502</v>
      </c>
      <c r="H208" s="665" t="s">
        <v>1502</v>
      </c>
      <c r="I208" s="665" t="s">
        <v>1502</v>
      </c>
      <c r="J208" s="665" t="s">
        <v>1502</v>
      </c>
      <c r="K208" s="665" t="s">
        <v>1502</v>
      </c>
      <c r="L208" s="665" t="s">
        <v>1502</v>
      </c>
      <c r="M208" s="665" t="s">
        <v>1502</v>
      </c>
      <c r="N208" s="665" t="s">
        <v>1502</v>
      </c>
      <c r="O208" s="665" t="s">
        <v>1502</v>
      </c>
      <c r="P208" s="665" t="s">
        <v>1502</v>
      </c>
      <c r="Q208" s="665" t="s">
        <v>1502</v>
      </c>
      <c r="R208" s="665" t="s">
        <v>1502</v>
      </c>
    </row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</sheetData>
  <autoFilter ref="A7:V7" xr:uid="{00000000-0009-0000-0000-00002D000000}"/>
  <mergeCells count="205">
    <mergeCell ref="D207:E207"/>
    <mergeCell ref="D201:E201"/>
    <mergeCell ref="D202:E202"/>
    <mergeCell ref="D203:E203"/>
    <mergeCell ref="D204:E204"/>
    <mergeCell ref="D205:E205"/>
    <mergeCell ref="D206:E206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B4:C4"/>
    <mergeCell ref="D4:I4"/>
    <mergeCell ref="B5:C5"/>
    <mergeCell ref="E5:F5"/>
    <mergeCell ref="M5:N5"/>
    <mergeCell ref="D6:E6"/>
    <mergeCell ref="D8:E8"/>
    <mergeCell ref="D9:E9"/>
    <mergeCell ref="D11:E11"/>
  </mergeCells>
  <conditionalFormatting sqref="O8:O207">
    <cfRule type="cellIs" dxfId="6" priority="3" stopIfTrue="1" operator="lessThanOrEqual">
      <formula>0</formula>
    </cfRule>
  </conditionalFormatting>
  <conditionalFormatting sqref="F8:O207 B8:C207">
    <cfRule type="expression" dxfId="5" priority="2" stopIfTrue="1">
      <formula>$I8=1</formula>
    </cfRule>
  </conditionalFormatting>
  <conditionalFormatting sqref="M8:N207">
    <cfRule type="expression" dxfId="4" priority="1">
      <formula>$I$9=1</formula>
    </cfRule>
  </conditionalFormatting>
  <dataValidations count="5">
    <dataValidation type="list" allowBlank="1" showInputMessage="1" showErrorMessage="1" sqref="B5 B4:C4" xr:uid="{00000000-0002-0000-2D00-000000000000}">
      <formula1>$Q$2:$Q$9</formula1>
    </dataValidation>
    <dataValidation type="list" allowBlank="1" showInputMessage="1" showErrorMessage="1" sqref="J5" xr:uid="{00000000-0002-0000-2D00-000001000000}">
      <formula1>$S$2:$S$4</formula1>
    </dataValidation>
    <dataValidation type="list" allowBlank="1" showInputMessage="1" showErrorMessage="1" sqref="M5:N5" xr:uid="{00000000-0002-0000-2D00-000002000000}">
      <formula1>$R$2:$R$6</formula1>
    </dataValidation>
    <dataValidation type="list" allowBlank="1" showInputMessage="1" showErrorMessage="1" sqref="A3 V7" xr:uid="{00000000-0002-0000-2D00-000003000000}">
      <formula1>$V$1:$V$6</formula1>
    </dataValidation>
    <dataValidation type="list" allowBlank="1" showInputMessage="1" showErrorMessage="1" sqref="A2" xr:uid="{00000000-0002-0000-2D00-000004000000}">
      <formula1>$V$1:$V$7</formula1>
    </dataValidation>
  </dataValidations>
  <pageMargins left="0.31496062992125984" right="0.31496062992125984" top="0.35433070866141736" bottom="0.74803149606299213" header="0.31496062992125984" footer="0.31496062992125984"/>
  <pageSetup paperSize="9" scale="95" orientation="landscape" r:id="rId1"/>
  <headerFooter>
    <oddFooter>&amp;L&amp;G&amp;CPAR-INSTR-001-1&amp;R&amp;F</oddFooter>
  </headerFooter>
  <rowBreaks count="4" manualBreakCount="4">
    <brk id="25" min="2" max="4" man="1"/>
    <brk id="43" min="2" max="4" man="1"/>
    <brk id="61" min="2" max="4" man="1"/>
    <brk id="79" min="2" max="4" man="1"/>
  </rowBreaks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CD39-7F1E-4FDF-AC95-826FE75324B4}">
  <sheetPr>
    <tabColor indexed="29"/>
  </sheetPr>
  <dimension ref="A1:T43"/>
  <sheetViews>
    <sheetView showZeros="0" workbookViewId="0">
      <selection activeCell="F4" sqref="F4:G25"/>
    </sheetView>
  </sheetViews>
  <sheetFormatPr baseColWidth="10" defaultColWidth="11.42578125" defaultRowHeight="12.75"/>
  <cols>
    <col min="1" max="1" width="10.140625" style="1329" customWidth="1"/>
    <col min="2" max="3" width="11.42578125" style="1329"/>
    <col min="4" max="4" width="11" style="1329" customWidth="1"/>
    <col min="5" max="5" width="8.5703125" style="1329" customWidth="1"/>
    <col min="6" max="6" width="8.7109375" style="1329" customWidth="1"/>
    <col min="7" max="7" width="9.7109375" style="1329" customWidth="1"/>
    <col min="8" max="8" width="8.28515625" style="1329" customWidth="1"/>
    <col min="9" max="9" width="9" style="1329" customWidth="1"/>
    <col min="10" max="10" width="16.140625" style="1329" customWidth="1"/>
    <col min="11" max="11" width="13" style="1329" customWidth="1"/>
    <col min="12" max="12" width="12.7109375" style="1330" customWidth="1"/>
    <col min="13" max="13" width="13.7109375" style="1329" customWidth="1"/>
    <col min="14" max="14" width="17" style="1329" customWidth="1"/>
    <col min="15" max="15" width="12.7109375" style="1329" customWidth="1"/>
    <col min="16" max="16" width="16.140625" style="1329" customWidth="1"/>
    <col min="17" max="16384" width="11.42578125" style="1329"/>
  </cols>
  <sheetData>
    <row r="1" spans="1:20" ht="24" thickBot="1">
      <c r="A1" s="3589" t="s">
        <v>412</v>
      </c>
      <c r="B1" s="3589"/>
      <c r="C1" s="3589"/>
      <c r="D1" s="3589"/>
      <c r="E1" s="3589"/>
      <c r="F1" s="3589"/>
      <c r="G1" s="3589"/>
      <c r="H1" s="3589"/>
      <c r="I1" s="3589"/>
    </row>
    <row r="2" spans="1:20" ht="16.5" thickBot="1">
      <c r="A2" s="3408" t="s">
        <v>196</v>
      </c>
      <c r="B2" s="3591" t="s">
        <v>413</v>
      </c>
      <c r="C2" s="3592"/>
      <c r="D2" s="3591" t="s">
        <v>414</v>
      </c>
      <c r="E2" s="3592"/>
      <c r="F2" s="3591" t="s">
        <v>415</v>
      </c>
      <c r="G2" s="3592"/>
      <c r="H2" s="3591" t="s">
        <v>416</v>
      </c>
      <c r="I2" s="3593"/>
      <c r="J2" s="3596" t="s">
        <v>417</v>
      </c>
      <c r="K2" s="3597"/>
      <c r="L2" s="1331" t="s">
        <v>1409</v>
      </c>
      <c r="M2" s="1783" t="s">
        <v>1410</v>
      </c>
      <c r="N2" s="1784" t="s">
        <v>1411</v>
      </c>
      <c r="O2" s="1785" t="s">
        <v>1412</v>
      </c>
      <c r="P2" s="1785"/>
      <c r="Q2" s="1332"/>
      <c r="R2" s="1332"/>
      <c r="S2" s="1332"/>
      <c r="T2" s="1333"/>
    </row>
    <row r="3" spans="1:20" ht="13.5" thickBot="1">
      <c r="A3" s="3590"/>
      <c r="B3" s="1334" t="s">
        <v>405</v>
      </c>
      <c r="C3" s="1335" t="s">
        <v>406</v>
      </c>
      <c r="D3" s="1335" t="s">
        <v>405</v>
      </c>
      <c r="E3" s="1335" t="s">
        <v>406</v>
      </c>
      <c r="F3" s="1335" t="s">
        <v>405</v>
      </c>
      <c r="G3" s="1335" t="s">
        <v>406</v>
      </c>
      <c r="H3" s="1335" t="s">
        <v>405</v>
      </c>
      <c r="I3" s="1336" t="s">
        <v>406</v>
      </c>
      <c r="J3" s="3598" t="s">
        <v>1413</v>
      </c>
      <c r="K3" s="3599"/>
      <c r="L3" s="1337" t="s">
        <v>1414</v>
      </c>
      <c r="M3" s="1773" t="s">
        <v>1409</v>
      </c>
      <c r="N3" s="1774" t="s">
        <v>355</v>
      </c>
      <c r="O3" s="268"/>
      <c r="P3" s="268"/>
      <c r="Q3" s="1333"/>
      <c r="R3" s="1333"/>
      <c r="S3" s="1333"/>
      <c r="T3" s="1333"/>
    </row>
    <row r="4" spans="1:20" ht="13.5" thickBot="1">
      <c r="A4" s="1338" t="s">
        <v>418</v>
      </c>
      <c r="B4" s="1339">
        <v>0.15</v>
      </c>
      <c r="C4" s="1340">
        <v>0.2</v>
      </c>
      <c r="D4" s="1339">
        <v>0.151</v>
      </c>
      <c r="E4" s="1341">
        <v>0.21099999999999999</v>
      </c>
      <c r="F4" s="1339">
        <v>0.158</v>
      </c>
      <c r="G4" s="1340">
        <v>0.21</v>
      </c>
      <c r="H4" s="1342"/>
      <c r="I4" s="1343"/>
      <c r="J4" s="1344" t="s">
        <v>410</v>
      </c>
      <c r="K4" s="1345" t="s">
        <v>411</v>
      </c>
      <c r="L4" s="1346"/>
      <c r="M4" s="1775">
        <v>4</v>
      </c>
      <c r="N4" s="1776">
        <f>(K5*(M4+1)/M4)+0.1*(M4-1)</f>
        <v>1.0692307692307694</v>
      </c>
      <c r="O4" s="268"/>
      <c r="P4" s="268"/>
      <c r="Q4" s="1333"/>
      <c r="R4" s="1333"/>
      <c r="S4" s="1333"/>
      <c r="T4" s="1333"/>
    </row>
    <row r="5" spans="1:20" ht="13.5" thickBot="1">
      <c r="A5" s="1347">
        <v>220</v>
      </c>
      <c r="B5" s="1348">
        <v>0.16600000000000001</v>
      </c>
      <c r="C5" s="1349">
        <v>0.221</v>
      </c>
      <c r="D5" s="1348">
        <v>0.16700000000000001</v>
      </c>
      <c r="E5" s="1349">
        <v>0.222</v>
      </c>
      <c r="F5" s="1348">
        <v>0.17299999999999999</v>
      </c>
      <c r="G5" s="1349">
        <v>0.23100000000000001</v>
      </c>
      <c r="H5" s="1350"/>
      <c r="I5" s="1351"/>
      <c r="J5" s="1352">
        <v>0.5</v>
      </c>
      <c r="K5" s="1353">
        <f>IF(J5=0,"",Q5)</f>
        <v>0.61538461538461542</v>
      </c>
      <c r="L5" s="1354">
        <f>8/K5</f>
        <v>13</v>
      </c>
      <c r="M5" s="267"/>
      <c r="N5" s="267"/>
      <c r="O5" s="268"/>
      <c r="P5" s="1786">
        <f>8/J5-3</f>
        <v>13</v>
      </c>
      <c r="Q5" s="1355">
        <f>8/P5</f>
        <v>0.61538461538461542</v>
      </c>
      <c r="R5" s="1333"/>
      <c r="S5" s="1333"/>
      <c r="T5" s="1333"/>
    </row>
    <row r="6" spans="1:20" ht="13.5" thickBot="1">
      <c r="A6" s="1347">
        <v>240</v>
      </c>
      <c r="B6" s="1348">
        <v>0.17899999999999999</v>
      </c>
      <c r="C6" s="1349">
        <v>0.23899999999999999</v>
      </c>
      <c r="D6" s="1348">
        <v>0.18</v>
      </c>
      <c r="E6" s="1349">
        <v>0.24</v>
      </c>
      <c r="F6" s="1348">
        <v>0.192</v>
      </c>
      <c r="G6" s="1349">
        <v>0.25600000000000001</v>
      </c>
      <c r="H6" s="1348">
        <v>0.12</v>
      </c>
      <c r="I6" s="1356">
        <v>0.16</v>
      </c>
      <c r="J6" s="3596" t="s">
        <v>420</v>
      </c>
      <c r="K6" s="3597"/>
      <c r="L6" s="1354"/>
      <c r="M6" s="268"/>
      <c r="N6" s="268"/>
      <c r="O6" s="268"/>
      <c r="P6" s="268"/>
      <c r="Q6" s="1333"/>
      <c r="R6" s="1333"/>
      <c r="S6" s="1333"/>
      <c r="T6" s="1333"/>
    </row>
    <row r="7" spans="1:20" ht="13.5" thickBot="1">
      <c r="A7" s="1347">
        <v>260</v>
      </c>
      <c r="B7" s="1348">
        <v>0.19500000000000001</v>
      </c>
      <c r="C7" s="1349" t="s">
        <v>419</v>
      </c>
      <c r="D7" s="1348">
        <v>0.19700000000000001</v>
      </c>
      <c r="E7" s="1349">
        <v>0.26300000000000001</v>
      </c>
      <c r="F7" s="1348">
        <v>0.20599999999999999</v>
      </c>
      <c r="G7" s="1349">
        <v>0.27400000000000002</v>
      </c>
      <c r="H7" s="1350"/>
      <c r="I7" s="1351" t="s">
        <v>230</v>
      </c>
      <c r="J7" s="3598" t="s">
        <v>1413</v>
      </c>
      <c r="K7" s="3599"/>
      <c r="L7" s="1354"/>
      <c r="M7" s="1783" t="s">
        <v>1410</v>
      </c>
      <c r="N7" s="1784" t="s">
        <v>1415</v>
      </c>
      <c r="O7" s="1785" t="s">
        <v>1416</v>
      </c>
      <c r="P7" s="268"/>
      <c r="Q7" s="1333"/>
      <c r="R7" s="1333"/>
      <c r="S7" s="1333"/>
      <c r="T7" s="1333"/>
    </row>
    <row r="8" spans="1:20" ht="13.5" thickBot="1">
      <c r="A8" s="1347">
        <v>280</v>
      </c>
      <c r="B8" s="1348">
        <v>0.21</v>
      </c>
      <c r="C8" s="1349">
        <v>0.28000000000000003</v>
      </c>
      <c r="D8" s="1348">
        <v>0.21299999999999999</v>
      </c>
      <c r="E8" s="1349">
        <v>0.28399999999999997</v>
      </c>
      <c r="F8" s="1348">
        <v>0.221</v>
      </c>
      <c r="G8" s="1349">
        <v>0.29499999999999998</v>
      </c>
      <c r="H8" s="1348">
        <v>0.13700000000000001</v>
      </c>
      <c r="I8" s="1356">
        <v>0.182</v>
      </c>
      <c r="J8" s="1344" t="s">
        <v>410</v>
      </c>
      <c r="K8" s="1345" t="s">
        <v>411</v>
      </c>
      <c r="L8" s="1354"/>
      <c r="M8" s="1773" t="s">
        <v>1409</v>
      </c>
      <c r="N8" s="1774" t="s">
        <v>355</v>
      </c>
      <c r="O8" s="268"/>
      <c r="P8" s="268"/>
      <c r="Q8" s="1333"/>
      <c r="R8" s="1333"/>
      <c r="S8" s="1333"/>
      <c r="T8" s="1333"/>
    </row>
    <row r="9" spans="1:20" ht="13.5" thickBot="1">
      <c r="A9" s="1347">
        <v>300</v>
      </c>
      <c r="B9" s="1348">
        <v>0.22600000000000001</v>
      </c>
      <c r="C9" s="1349">
        <v>0.30099999999999999</v>
      </c>
      <c r="D9" s="1348">
        <v>0.22700000000000001</v>
      </c>
      <c r="E9" s="1349">
        <v>0.30199999999999999</v>
      </c>
      <c r="F9" s="1348">
        <v>0.23300000000000001</v>
      </c>
      <c r="G9" s="2308">
        <v>0.31</v>
      </c>
      <c r="H9" s="1348">
        <v>0.152</v>
      </c>
      <c r="I9" s="1356">
        <v>0.2</v>
      </c>
      <c r="J9" s="1357">
        <f>K5</f>
        <v>0.61538461538461542</v>
      </c>
      <c r="K9" s="1353">
        <f>0.25+J9</f>
        <v>0.86538461538461542</v>
      </c>
      <c r="L9" s="1354">
        <f>8/K9</f>
        <v>9.2444444444444436</v>
      </c>
      <c r="M9" s="1777">
        <v>4</v>
      </c>
      <c r="N9" s="1778">
        <f>K5*(M9+1)/M9</f>
        <v>0.76923076923076927</v>
      </c>
      <c r="O9" s="268"/>
      <c r="P9" s="268"/>
      <c r="Q9" s="1333"/>
      <c r="R9" s="1333"/>
      <c r="S9" s="1333"/>
      <c r="T9" s="1333"/>
    </row>
    <row r="10" spans="1:20" ht="13.5" thickBot="1">
      <c r="A10" s="1347">
        <v>320</v>
      </c>
      <c r="B10" s="1348">
        <v>0.23100000000000001</v>
      </c>
      <c r="C10" s="1349">
        <v>0.308</v>
      </c>
      <c r="D10" s="1348">
        <v>0.23200000000000001</v>
      </c>
      <c r="E10" s="1349">
        <v>0.309</v>
      </c>
      <c r="F10" s="1348">
        <v>0.245</v>
      </c>
      <c r="G10" s="1349">
        <v>0.32700000000000001</v>
      </c>
      <c r="H10" s="1350"/>
      <c r="I10" s="1351"/>
      <c r="J10" s="3596" t="s">
        <v>409</v>
      </c>
      <c r="K10" s="3597"/>
      <c r="L10" s="1354"/>
      <c r="M10" s="267"/>
      <c r="N10" s="267"/>
      <c r="O10" s="267"/>
      <c r="P10" s="268"/>
      <c r="Q10" s="1333"/>
      <c r="R10" s="1333"/>
      <c r="S10" s="1333"/>
      <c r="T10" s="1333"/>
    </row>
    <row r="11" spans="1:20" ht="13.5" thickBot="1">
      <c r="A11" s="1347">
        <v>330</v>
      </c>
      <c r="B11" s="1350"/>
      <c r="C11" s="1358"/>
      <c r="D11" s="1350"/>
      <c r="E11" s="1358"/>
      <c r="F11" s="1350"/>
      <c r="G11" s="1358"/>
      <c r="H11" s="1348">
        <v>0.16400000000000001</v>
      </c>
      <c r="I11" s="1356">
        <v>0.218</v>
      </c>
      <c r="J11" s="3598" t="s">
        <v>1413</v>
      </c>
      <c r="K11" s="3599"/>
      <c r="L11" s="1354"/>
      <c r="M11" s="267"/>
      <c r="N11" s="267"/>
      <c r="O11" s="268"/>
      <c r="P11" s="268"/>
      <c r="Q11" s="1333"/>
      <c r="R11" s="1333"/>
      <c r="S11" s="1333"/>
      <c r="T11" s="1333"/>
    </row>
    <row r="12" spans="1:20" ht="13.5" thickBot="1">
      <c r="A12" s="1347">
        <v>340</v>
      </c>
      <c r="B12" s="1348">
        <v>0.23599999999999999</v>
      </c>
      <c r="C12" s="1349">
        <v>0.313</v>
      </c>
      <c r="D12" s="1348">
        <v>0.23699999999999999</v>
      </c>
      <c r="E12" s="1349">
        <v>0.316</v>
      </c>
      <c r="F12" s="1348">
        <v>0.25</v>
      </c>
      <c r="G12" s="1349">
        <v>0.33300000000000002</v>
      </c>
      <c r="H12" s="1350"/>
      <c r="I12" s="1351"/>
      <c r="J12" s="1344" t="s">
        <v>410</v>
      </c>
      <c r="K12" s="1345" t="s">
        <v>411</v>
      </c>
      <c r="L12" s="1354"/>
      <c r="M12" s="708"/>
      <c r="N12" s="268"/>
      <c r="O12" s="268"/>
      <c r="P12" s="268"/>
      <c r="Q12" s="1333"/>
      <c r="R12" s="1333"/>
      <c r="S12" s="1333"/>
      <c r="T12" s="1333"/>
    </row>
    <row r="13" spans="1:20" ht="13.5" thickBot="1">
      <c r="A13" s="1347">
        <v>360</v>
      </c>
      <c r="B13" s="1348">
        <v>0.24</v>
      </c>
      <c r="C13" s="1349">
        <v>0.32</v>
      </c>
      <c r="D13" s="1348">
        <v>0.24199999999999999</v>
      </c>
      <c r="E13" s="1349">
        <v>0.32300000000000001</v>
      </c>
      <c r="F13" s="1348">
        <v>0.253</v>
      </c>
      <c r="G13" s="1349">
        <v>0.33700000000000002</v>
      </c>
      <c r="H13" s="1348">
        <v>0.17699999999999999</v>
      </c>
      <c r="I13" s="1356">
        <v>0.23599999999999999</v>
      </c>
      <c r="J13" s="1357">
        <f>K5</f>
        <v>0.61538461538461542</v>
      </c>
      <c r="K13" s="1353">
        <f>0.5+J13</f>
        <v>1.1153846153846154</v>
      </c>
      <c r="L13" s="1354">
        <f>8/K13</f>
        <v>7.1724137931034484</v>
      </c>
      <c r="M13" s="1787"/>
      <c r="N13" s="268"/>
      <c r="O13" s="267"/>
      <c r="P13" s="267"/>
      <c r="Q13" s="1333"/>
      <c r="R13" s="1333"/>
      <c r="S13" s="1333"/>
      <c r="T13" s="1333"/>
    </row>
    <row r="14" spans="1:20" ht="13.5" thickBot="1">
      <c r="A14" s="1347">
        <v>400</v>
      </c>
      <c r="B14" s="1348">
        <v>0.251</v>
      </c>
      <c r="C14" s="1349">
        <v>0.33450000000000002</v>
      </c>
      <c r="D14" s="1348">
        <v>0.253</v>
      </c>
      <c r="E14" s="1349">
        <v>0.33700000000000002</v>
      </c>
      <c r="F14" s="1348">
        <v>0.26300000000000001</v>
      </c>
      <c r="G14" s="1349">
        <v>0.35</v>
      </c>
      <c r="H14" s="1348">
        <v>0.193</v>
      </c>
      <c r="I14" s="1356">
        <v>0.25700000000000001</v>
      </c>
      <c r="J14" s="3600" t="s">
        <v>1417</v>
      </c>
      <c r="K14" s="3601"/>
      <c r="L14" s="1354"/>
      <c r="M14" s="1769" t="s">
        <v>1410</v>
      </c>
      <c r="N14" s="1770" t="s">
        <v>1411</v>
      </c>
      <c r="O14" s="1771" t="s">
        <v>1410</v>
      </c>
      <c r="P14" s="1772" t="s">
        <v>1415</v>
      </c>
      <c r="Q14" s="1333"/>
      <c r="R14" s="1333"/>
      <c r="S14" s="1333"/>
      <c r="T14" s="1333"/>
    </row>
    <row r="15" spans="1:20" ht="13.5" thickBot="1">
      <c r="A15" s="1347">
        <v>450</v>
      </c>
      <c r="B15" s="1348">
        <v>0.26300000000000001</v>
      </c>
      <c r="C15" s="1349">
        <v>0.35099999999999998</v>
      </c>
      <c r="D15" s="1348">
        <v>0.26600000000000001</v>
      </c>
      <c r="E15" s="1349">
        <v>0.35499999999999998</v>
      </c>
      <c r="F15" s="1348">
        <v>0.27600000000000002</v>
      </c>
      <c r="G15" s="1349">
        <v>0.36799999999999999</v>
      </c>
      <c r="H15" s="1348">
        <v>0.21099999999999999</v>
      </c>
      <c r="I15" s="1356">
        <v>0.28100000000000003</v>
      </c>
      <c r="J15" s="3600" t="s">
        <v>1413</v>
      </c>
      <c r="K15" s="3601"/>
      <c r="L15" s="1354"/>
      <c r="M15" s="1773" t="s">
        <v>1409</v>
      </c>
      <c r="N15" s="1774" t="s">
        <v>355</v>
      </c>
      <c r="O15" s="1773" t="s">
        <v>1409</v>
      </c>
      <c r="P15" s="1774" t="s">
        <v>355</v>
      </c>
      <c r="Q15" s="1333"/>
      <c r="R15" s="1333"/>
      <c r="S15" s="1333"/>
      <c r="T15" s="1333"/>
    </row>
    <row r="16" spans="1:20" ht="13.5" thickBot="1">
      <c r="A16" s="1347">
        <v>500</v>
      </c>
      <c r="B16" s="1348">
        <v>0.27700000000000002</v>
      </c>
      <c r="C16" s="1349">
        <v>0.36899999999999999</v>
      </c>
      <c r="D16" s="1348">
        <v>0.27800000000000002</v>
      </c>
      <c r="E16" s="1349">
        <v>0.371</v>
      </c>
      <c r="F16" s="1348">
        <v>0.28699999999999998</v>
      </c>
      <c r="G16" s="1349">
        <v>0.38200000000000001</v>
      </c>
      <c r="H16" s="1348">
        <v>0.22900000000000001</v>
      </c>
      <c r="I16" s="1356">
        <v>0.30499999999999999</v>
      </c>
      <c r="J16" s="1360" t="s">
        <v>410</v>
      </c>
      <c r="K16" s="1345" t="s">
        <v>411</v>
      </c>
      <c r="L16" s="1354"/>
      <c r="M16" s="1775">
        <v>4</v>
      </c>
      <c r="N16" s="1776">
        <f>(K17*(M16+1)/M16)+0.1*(M16-1)</f>
        <v>1.3192307692307692</v>
      </c>
      <c r="O16" s="1777">
        <v>4</v>
      </c>
      <c r="P16" s="1778">
        <f>K17*(O16+1)/O16</f>
        <v>1.0192307692307692</v>
      </c>
    </row>
    <row r="17" spans="1:16" ht="13.5" thickBot="1">
      <c r="A17" s="1347">
        <v>550</v>
      </c>
      <c r="B17" s="1348">
        <v>0.28999999999999998</v>
      </c>
      <c r="C17" s="1349">
        <v>0.38600000000000001</v>
      </c>
      <c r="D17" s="1348">
        <v>0.29199999999999998</v>
      </c>
      <c r="E17" s="1349">
        <v>0.38900000000000001</v>
      </c>
      <c r="F17" s="1348">
        <v>0.29899999999999999</v>
      </c>
      <c r="G17" s="1349">
        <v>0.39900000000000002</v>
      </c>
      <c r="H17" s="1348">
        <v>0.247</v>
      </c>
      <c r="I17" s="1356">
        <v>0.32900000000000001</v>
      </c>
      <c r="J17" s="1357">
        <f>K5</f>
        <v>0.61538461538461542</v>
      </c>
      <c r="K17" s="1353">
        <f>J17+0.2</f>
        <v>0.81538461538461537</v>
      </c>
      <c r="L17" s="1354">
        <f>8/K17</f>
        <v>9.8113207547169807</v>
      </c>
      <c r="M17" s="267"/>
      <c r="N17" s="267"/>
      <c r="O17" s="267"/>
      <c r="P17" s="268"/>
    </row>
    <row r="18" spans="1:16" ht="13.5" thickBot="1">
      <c r="A18" s="1347">
        <v>600</v>
      </c>
      <c r="B18" s="1348">
        <v>0.30299999999999999</v>
      </c>
      <c r="C18" s="1349">
        <v>0.40400000000000003</v>
      </c>
      <c r="D18" s="1348">
        <v>0.30499999999999999</v>
      </c>
      <c r="E18" s="1349">
        <v>0.40600000000000003</v>
      </c>
      <c r="F18" s="1348">
        <v>0.311</v>
      </c>
      <c r="G18" s="1349">
        <v>0.41399999999999998</v>
      </c>
      <c r="H18" s="1348">
        <v>0.26300000000000001</v>
      </c>
      <c r="I18" s="1356">
        <v>0.35099999999999998</v>
      </c>
      <c r="J18" s="3602" t="s">
        <v>1418</v>
      </c>
      <c r="K18" s="3603"/>
      <c r="L18" s="1354"/>
      <c r="M18" s="1779" t="s">
        <v>1410</v>
      </c>
      <c r="N18" s="1780" t="s">
        <v>1411</v>
      </c>
      <c r="O18" s="1781" t="s">
        <v>1410</v>
      </c>
      <c r="P18" s="1782" t="s">
        <v>1415</v>
      </c>
    </row>
    <row r="19" spans="1:16" ht="13.5" thickBot="1">
      <c r="A19" s="1347">
        <v>650</v>
      </c>
      <c r="B19" s="1348">
        <v>0.316</v>
      </c>
      <c r="C19" s="1349">
        <v>0.42099999999999999</v>
      </c>
      <c r="D19" s="1348">
        <v>0.31</v>
      </c>
      <c r="E19" s="1349">
        <v>0.42399999999999999</v>
      </c>
      <c r="F19" s="1348">
        <v>0.32400000000000001</v>
      </c>
      <c r="G19" s="1349">
        <v>0.432</v>
      </c>
      <c r="H19" s="1350"/>
      <c r="I19" s="1351"/>
      <c r="J19" s="3602" t="s">
        <v>1413</v>
      </c>
      <c r="K19" s="3603"/>
      <c r="L19" s="1354"/>
      <c r="M19" s="1773" t="s">
        <v>1409</v>
      </c>
      <c r="N19" s="1774" t="s">
        <v>355</v>
      </c>
      <c r="O19" s="1773" t="s">
        <v>1409</v>
      </c>
      <c r="P19" s="1774" t="s">
        <v>355</v>
      </c>
    </row>
    <row r="20" spans="1:16" ht="13.5" thickBot="1">
      <c r="A20" s="1347">
        <v>700</v>
      </c>
      <c r="B20" s="1348">
        <v>0.32800000000000001</v>
      </c>
      <c r="C20" s="1349">
        <v>0.437</v>
      </c>
      <c r="D20" s="1348">
        <v>0.33100000000000002</v>
      </c>
      <c r="E20" s="1349">
        <v>0.441</v>
      </c>
      <c r="F20" s="1348">
        <v>0.33600000000000002</v>
      </c>
      <c r="G20" s="1349">
        <v>0.44800000000000001</v>
      </c>
      <c r="H20" s="1350"/>
      <c r="I20" s="1351"/>
      <c r="J20" s="1360" t="s">
        <v>410</v>
      </c>
      <c r="K20" s="1345" t="s">
        <v>411</v>
      </c>
      <c r="L20" s="1354"/>
      <c r="M20" s="1775">
        <v>4</v>
      </c>
      <c r="N20" s="1776">
        <f>(K21*(M20+1)/M20)+0.1*(M20-1)</f>
        <v>1.3817307692307692</v>
      </c>
      <c r="O20" s="1777">
        <v>4</v>
      </c>
      <c r="P20" s="1778">
        <f>K21*(O20+1)/O20</f>
        <v>1.0817307692307692</v>
      </c>
    </row>
    <row r="21" spans="1:16" ht="13.5" thickBot="1">
      <c r="A21" s="1347">
        <v>750</v>
      </c>
      <c r="B21" s="1350"/>
      <c r="C21" s="1358"/>
      <c r="D21" s="1350"/>
      <c r="E21" s="1358"/>
      <c r="F21" s="1350"/>
      <c r="G21" s="1358"/>
      <c r="H21" s="1348">
        <v>0.33100000000000002</v>
      </c>
      <c r="I21" s="1356">
        <v>0.441</v>
      </c>
      <c r="J21" s="1357">
        <f>K5</f>
        <v>0.61538461538461542</v>
      </c>
      <c r="K21" s="1353">
        <f>J21+0.25</f>
        <v>0.86538461538461542</v>
      </c>
      <c r="L21" s="1354">
        <f>8/K21</f>
        <v>9.2444444444444436</v>
      </c>
      <c r="M21" s="1361"/>
      <c r="P21" s="1333"/>
    </row>
    <row r="22" spans="1:16" ht="13.5" thickBot="1">
      <c r="A22" s="1347">
        <v>800</v>
      </c>
      <c r="B22" s="1348">
        <v>0.35299999999999998</v>
      </c>
      <c r="C22" s="1349">
        <v>0.46899999999999997</v>
      </c>
      <c r="D22" s="1348">
        <v>0.35599999999999998</v>
      </c>
      <c r="E22" s="1349">
        <v>0.47399999999999998</v>
      </c>
      <c r="F22" s="1348">
        <v>0.36499999999999999</v>
      </c>
      <c r="G22" s="1349">
        <v>0.48699999999999999</v>
      </c>
      <c r="H22" s="1350"/>
      <c r="I22" s="1351"/>
      <c r="J22" s="3604" t="s">
        <v>421</v>
      </c>
      <c r="K22" s="3605"/>
      <c r="L22" s="1354"/>
      <c r="M22" s="1362"/>
    </row>
    <row r="23" spans="1:16" ht="13.5" thickBot="1">
      <c r="A23" s="1347">
        <v>900</v>
      </c>
      <c r="B23" s="1348">
        <v>0.38100000000000001</v>
      </c>
      <c r="C23" s="1349">
        <v>0.50800000000000001</v>
      </c>
      <c r="D23" s="1348">
        <v>0.38200000000000001</v>
      </c>
      <c r="E23" s="1349">
        <v>0.50900000000000001</v>
      </c>
      <c r="F23" s="1348">
        <v>0.38400000000000001</v>
      </c>
      <c r="G23" s="1349">
        <v>0.51200000000000001</v>
      </c>
      <c r="H23" s="1350"/>
      <c r="I23" s="1351"/>
      <c r="J23" s="3594" t="s">
        <v>1413</v>
      </c>
      <c r="K23" s="3595"/>
      <c r="L23" s="1354"/>
      <c r="M23" s="1359"/>
    </row>
    <row r="24" spans="1:16" ht="13.5" thickBot="1">
      <c r="A24" s="1347">
        <v>1000</v>
      </c>
      <c r="B24" s="1348">
        <v>0.40699999999999997</v>
      </c>
      <c r="C24" s="1349">
        <v>0.54300000000000004</v>
      </c>
      <c r="D24" s="1348">
        <v>0.40699999999999997</v>
      </c>
      <c r="E24" s="1349">
        <v>0.54300000000000004</v>
      </c>
      <c r="F24" s="1348">
        <v>0.41</v>
      </c>
      <c r="G24" s="1349">
        <v>0.54700000000000004</v>
      </c>
      <c r="H24" s="1350"/>
      <c r="I24" s="1351"/>
      <c r="J24" s="1360" t="s">
        <v>410</v>
      </c>
      <c r="K24" s="1363" t="s">
        <v>1419</v>
      </c>
      <c r="L24" s="1354"/>
    </row>
    <row r="25" spans="1:16" ht="13.5" thickBot="1">
      <c r="A25" s="1364">
        <v>1100</v>
      </c>
      <c r="B25" s="1365">
        <v>1.1000000000000001</v>
      </c>
      <c r="C25" s="1366">
        <v>1.6</v>
      </c>
      <c r="D25" s="1365">
        <v>1.1000000000000001</v>
      </c>
      <c r="E25" s="1366">
        <v>1.6</v>
      </c>
      <c r="F25" s="1365">
        <v>1.1000000000000001</v>
      </c>
      <c r="G25" s="1366">
        <v>1.6</v>
      </c>
      <c r="H25" s="1367"/>
      <c r="I25" s="1368"/>
      <c r="J25" s="1357">
        <f>K5</f>
        <v>0.61538461538461542</v>
      </c>
      <c r="K25" s="1353">
        <f>K5*0.75</f>
        <v>0.46153846153846156</v>
      </c>
      <c r="L25" s="1369">
        <f>8/K25</f>
        <v>17.333333333333332</v>
      </c>
    </row>
    <row r="26" spans="1:16" ht="9" customHeight="1" thickBot="1"/>
    <row r="27" spans="1:16" ht="15">
      <c r="A27" s="1790">
        <v>0.45</v>
      </c>
      <c r="B27" s="1791">
        <v>0.5</v>
      </c>
      <c r="C27" s="1792">
        <v>0.55000000000000004</v>
      </c>
      <c r="D27" s="1793">
        <v>0.6</v>
      </c>
      <c r="E27" s="1794"/>
      <c r="G27" s="1370" t="s">
        <v>1000</v>
      </c>
    </row>
    <row r="28" spans="1:16" ht="15.75">
      <c r="A28" s="1795" t="s">
        <v>422</v>
      </c>
      <c r="B28" s="1796" t="s">
        <v>423</v>
      </c>
      <c r="C28" s="1795" t="s">
        <v>424</v>
      </c>
      <c r="D28" s="1797" t="s">
        <v>425</v>
      </c>
      <c r="E28" s="1794"/>
      <c r="H28" s="1371"/>
      <c r="I28" s="1371"/>
      <c r="J28" s="1371"/>
      <c r="K28" s="1372"/>
    </row>
    <row r="29" spans="1:16">
      <c r="A29" s="1806"/>
      <c r="B29" s="1807"/>
      <c r="C29" s="1806"/>
      <c r="D29" s="1808"/>
      <c r="E29" s="1794"/>
      <c r="J29" s="1373" t="s">
        <v>1420</v>
      </c>
      <c r="K29" s="1374"/>
    </row>
    <row r="30" spans="1:16" ht="15.75">
      <c r="A30" s="1798">
        <v>0.65</v>
      </c>
      <c r="B30" s="1799">
        <v>0.7</v>
      </c>
      <c r="C30" s="1798">
        <v>0.75</v>
      </c>
      <c r="D30" s="1800">
        <v>0.8</v>
      </c>
      <c r="E30" s="1794"/>
      <c r="H30" s="1375"/>
      <c r="I30" s="1333"/>
      <c r="J30" s="1333"/>
      <c r="K30" s="1333"/>
      <c r="L30" s="1376"/>
      <c r="M30" s="1333"/>
      <c r="N30" s="1332"/>
      <c r="O30" s="1333"/>
    </row>
    <row r="31" spans="1:16">
      <c r="A31" s="1795" t="s">
        <v>426</v>
      </c>
      <c r="B31" s="1796" t="s">
        <v>427</v>
      </c>
      <c r="C31" s="1795" t="s">
        <v>428</v>
      </c>
      <c r="D31" s="1797" t="s">
        <v>429</v>
      </c>
      <c r="E31" s="1794"/>
    </row>
    <row r="32" spans="1:16" ht="15.75">
      <c r="A32" s="1806"/>
      <c r="B32" s="1807"/>
      <c r="C32" s="1806"/>
      <c r="D32" s="1808"/>
      <c r="E32" s="1794"/>
      <c r="I32" s="1377"/>
      <c r="J32" s="1377"/>
    </row>
    <row r="33" spans="1:16">
      <c r="A33" s="1798">
        <v>0.85</v>
      </c>
      <c r="B33" s="1799">
        <v>0.9</v>
      </c>
      <c r="C33" s="1798">
        <v>0.95</v>
      </c>
      <c r="D33" s="1800">
        <v>1</v>
      </c>
      <c r="E33" s="268"/>
    </row>
    <row r="34" spans="1:16" ht="15.75">
      <c r="A34" s="1795" t="s">
        <v>430</v>
      </c>
      <c r="B34" s="1796" t="s">
        <v>431</v>
      </c>
      <c r="C34" s="1795" t="s">
        <v>432</v>
      </c>
      <c r="D34" s="1797" t="s">
        <v>433</v>
      </c>
      <c r="E34" s="267"/>
      <c r="H34" s="1375"/>
      <c r="O34" s="1333"/>
      <c r="P34" s="1333"/>
    </row>
    <row r="35" spans="1:16">
      <c r="A35" s="1806"/>
      <c r="B35" s="1807"/>
      <c r="C35" s="1806"/>
      <c r="D35" s="1808"/>
      <c r="E35" s="267"/>
    </row>
    <row r="36" spans="1:16">
      <c r="A36" s="1798">
        <v>1.1000000000000001</v>
      </c>
      <c r="B36" s="1799">
        <v>1.2</v>
      </c>
      <c r="C36" s="1798">
        <v>1.3</v>
      </c>
      <c r="D36" s="1800">
        <v>1.4</v>
      </c>
      <c r="E36" s="267"/>
    </row>
    <row r="37" spans="1:16">
      <c r="A37" s="1795" t="s">
        <v>434</v>
      </c>
      <c r="B37" s="1796" t="s">
        <v>435</v>
      </c>
      <c r="C37" s="1795" t="s">
        <v>436</v>
      </c>
      <c r="D37" s="1797" t="s">
        <v>437</v>
      </c>
      <c r="E37" s="267"/>
    </row>
    <row r="38" spans="1:16">
      <c r="A38" s="1806"/>
      <c r="B38" s="1807"/>
      <c r="C38" s="1806"/>
      <c r="D38" s="1808"/>
      <c r="E38" s="267"/>
    </row>
    <row r="39" spans="1:16">
      <c r="A39" s="1795"/>
      <c r="B39" s="1799">
        <v>1.8</v>
      </c>
      <c r="C39" s="1798">
        <v>1.9</v>
      </c>
      <c r="D39" s="1800">
        <v>2</v>
      </c>
    </row>
    <row r="40" spans="1:16">
      <c r="A40" s="1795"/>
      <c r="B40" s="1796" t="s">
        <v>438</v>
      </c>
      <c r="C40" s="1795" t="s">
        <v>439</v>
      </c>
      <c r="D40" s="1797" t="s">
        <v>440</v>
      </c>
    </row>
    <row r="41" spans="1:16">
      <c r="A41" s="1806"/>
      <c r="B41" s="1807"/>
      <c r="C41" s="1806"/>
      <c r="D41" s="1808"/>
    </row>
    <row r="42" spans="1:16">
      <c r="A42" s="1795"/>
      <c r="B42" s="1801"/>
      <c r="C42" s="1798">
        <v>2.4</v>
      </c>
      <c r="D42" s="1800">
        <v>2.5</v>
      </c>
    </row>
    <row r="43" spans="1:16" ht="13.5" thickBot="1">
      <c r="A43" s="1802"/>
      <c r="B43" s="1803"/>
      <c r="C43" s="1804" t="s">
        <v>1421</v>
      </c>
      <c r="D43" s="1805" t="s">
        <v>1422</v>
      </c>
    </row>
  </sheetData>
  <mergeCells count="18">
    <mergeCell ref="J23:K23"/>
    <mergeCell ref="J2:K2"/>
    <mergeCell ref="J3:K3"/>
    <mergeCell ref="J6:K6"/>
    <mergeCell ref="J7:K7"/>
    <mergeCell ref="J10:K10"/>
    <mergeCell ref="J11:K11"/>
    <mergeCell ref="J14:K14"/>
    <mergeCell ref="J15:K15"/>
    <mergeCell ref="J18:K18"/>
    <mergeCell ref="J19:K19"/>
    <mergeCell ref="J22:K22"/>
    <mergeCell ref="A1:I1"/>
    <mergeCell ref="A2:A3"/>
    <mergeCell ref="B2:C2"/>
    <mergeCell ref="D2:E2"/>
    <mergeCell ref="F2:G2"/>
    <mergeCell ref="H2:I2"/>
  </mergeCells>
  <pageMargins left="0.17" right="0.17" top="0.63" bottom="1" header="0.4921259845" footer="0.4921259845"/>
  <pageSetup paperSize="9" orientation="landscape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</sheetPr>
  <dimension ref="A1:BI272"/>
  <sheetViews>
    <sheetView view="pageBreakPreview" zoomScaleNormal="100" zoomScaleSheetLayoutView="100" workbookViewId="0">
      <selection activeCell="A225" sqref="A225:XFD232"/>
    </sheetView>
  </sheetViews>
  <sheetFormatPr baseColWidth="10" defaultRowHeight="12.75"/>
  <cols>
    <col min="1" max="1" width="8" customWidth="1"/>
    <col min="2" max="2" width="6.42578125" customWidth="1"/>
    <col min="3" max="3" width="5.85546875" customWidth="1"/>
    <col min="4" max="4" width="11" customWidth="1"/>
    <col min="5" max="5" width="9.7109375" customWidth="1"/>
    <col min="6" max="6" width="10.28515625" customWidth="1"/>
    <col min="7" max="10" width="6.5703125" customWidth="1"/>
    <col min="11" max="11" width="7.85546875" customWidth="1"/>
    <col min="12" max="16" width="6.5703125" customWidth="1"/>
    <col min="17" max="17" width="12.7109375" customWidth="1"/>
    <col min="18" max="18" width="6.5703125" customWidth="1"/>
    <col min="19" max="19" width="13.140625" customWidth="1"/>
    <col min="20" max="20" width="0.85546875" customWidth="1"/>
    <col min="21" max="21" width="8.28515625" customWidth="1"/>
    <col min="22" max="22" width="6.42578125" customWidth="1"/>
    <col min="23" max="23" width="5.85546875" customWidth="1"/>
    <col min="24" max="24" width="11" customWidth="1"/>
    <col min="25" max="25" width="9.7109375" customWidth="1"/>
    <col min="26" max="26" width="10.28515625" customWidth="1"/>
    <col min="27" max="38" width="6.85546875" customWidth="1"/>
    <col min="39" max="39" width="15.7109375" customWidth="1"/>
    <col min="40" max="40" width="0.5703125" customWidth="1"/>
    <col min="41" max="41" width="7.42578125" customWidth="1"/>
    <col min="42" max="42" width="6.42578125" customWidth="1"/>
    <col min="43" max="43" width="5.85546875" customWidth="1"/>
    <col min="44" max="44" width="11" customWidth="1"/>
    <col min="45" max="45" width="9.7109375" customWidth="1"/>
    <col min="46" max="46" width="10.28515625" customWidth="1"/>
    <col min="47" max="58" width="6.85546875" customWidth="1"/>
    <col min="60" max="60" width="7.7109375" customWidth="1"/>
    <col min="63" max="63" width="13.28515625" customWidth="1"/>
  </cols>
  <sheetData>
    <row r="1" spans="1:59" ht="42" customHeight="1" thickBot="1">
      <c r="L1" s="770"/>
      <c r="M1" s="770"/>
      <c r="N1" s="770"/>
      <c r="O1" s="770"/>
      <c r="P1" s="770"/>
      <c r="Q1" s="770"/>
      <c r="R1" s="770"/>
      <c r="S1" s="770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70"/>
      <c r="AK1" s="770"/>
      <c r="AL1" s="770"/>
      <c r="AM1" s="770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944"/>
      <c r="BC1" s="6"/>
      <c r="BD1" s="770"/>
      <c r="BE1" s="770"/>
      <c r="BF1" s="770"/>
      <c r="BG1" s="770"/>
    </row>
    <row r="2" spans="1:59" ht="16.149999999999999" customHeight="1" thickBot="1">
      <c r="A2" s="2" t="s">
        <v>188</v>
      </c>
      <c r="G2" s="3155" t="s">
        <v>189</v>
      </c>
      <c r="H2" s="3156"/>
      <c r="I2" s="3156"/>
      <c r="J2" s="3157"/>
      <c r="L2" s="770"/>
      <c r="M2" s="770"/>
      <c r="N2" s="770"/>
      <c r="O2" s="770"/>
      <c r="P2" s="770"/>
      <c r="Q2" s="770"/>
      <c r="R2" s="770"/>
      <c r="S2" s="770"/>
      <c r="U2" s="746" t="s">
        <v>188</v>
      </c>
      <c r="V2" s="6"/>
      <c r="W2" s="6"/>
      <c r="X2" s="6"/>
      <c r="Y2" s="6"/>
      <c r="Z2" s="6"/>
      <c r="AA2" s="3155" t="s">
        <v>189</v>
      </c>
      <c r="AB2" s="3156"/>
      <c r="AC2" s="3156"/>
      <c r="AD2" s="3156"/>
      <c r="AE2" s="3156"/>
      <c r="AF2" s="3157"/>
      <c r="AG2" s="504"/>
      <c r="AH2" s="504"/>
      <c r="AI2" s="6"/>
      <c r="AJ2" s="770"/>
      <c r="AK2" s="770"/>
      <c r="AL2" s="770"/>
      <c r="AM2" s="770"/>
      <c r="AO2" s="746" t="s">
        <v>188</v>
      </c>
      <c r="AP2" s="6"/>
      <c r="AQ2" s="6"/>
      <c r="AR2" s="6"/>
      <c r="AS2" s="6"/>
      <c r="AT2" s="6"/>
      <c r="AU2" s="3155" t="s">
        <v>189</v>
      </c>
      <c r="AV2" s="3156"/>
      <c r="AW2" s="3156"/>
      <c r="AX2" s="3156"/>
      <c r="AY2" s="3156"/>
      <c r="AZ2" s="3157"/>
      <c r="BA2" s="504"/>
      <c r="BB2" s="944"/>
      <c r="BC2" s="6"/>
      <c r="BD2" s="770"/>
      <c r="BE2" s="770"/>
      <c r="BF2" s="770"/>
      <c r="BG2" s="770"/>
    </row>
    <row r="3" spans="1:59" ht="21.75" customHeight="1" thickBot="1">
      <c r="A3" s="1943" t="s">
        <v>190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771"/>
      <c r="M3" s="771"/>
      <c r="N3" s="771"/>
      <c r="O3" s="771"/>
      <c r="P3" s="771"/>
      <c r="Q3" s="771"/>
      <c r="R3" s="771"/>
      <c r="S3" s="771"/>
      <c r="U3" s="1943" t="s">
        <v>190</v>
      </c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6"/>
      <c r="AG3" s="6"/>
      <c r="AH3" s="944"/>
      <c r="AI3" s="162"/>
      <c r="AJ3" s="162"/>
      <c r="AK3" s="771"/>
      <c r="AL3" s="6"/>
      <c r="AM3" s="136"/>
      <c r="AO3" s="1943" t="s">
        <v>190</v>
      </c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6"/>
      <c r="BB3" s="944"/>
      <c r="BC3" s="162"/>
      <c r="BD3" s="162"/>
      <c r="BE3" s="770"/>
      <c r="BF3" s="6"/>
      <c r="BG3" s="28"/>
    </row>
    <row r="4" spans="1:59" ht="21" thickBot="1">
      <c r="A4" s="1946" t="s">
        <v>856</v>
      </c>
      <c r="B4" s="1813"/>
      <c r="C4" s="1813"/>
      <c r="D4" s="1813"/>
      <c r="E4" s="1813"/>
      <c r="F4" s="1813"/>
      <c r="G4" s="114"/>
      <c r="H4" s="114"/>
      <c r="I4" s="114"/>
      <c r="J4" s="114"/>
      <c r="K4" s="954"/>
      <c r="L4" s="140"/>
      <c r="M4" s="140"/>
      <c r="O4" s="1945" t="s">
        <v>847</v>
      </c>
      <c r="P4" s="1813"/>
      <c r="Q4" s="957"/>
      <c r="R4" s="957"/>
      <c r="S4" s="141"/>
      <c r="T4" s="958"/>
      <c r="U4" s="1947" t="s">
        <v>856</v>
      </c>
      <c r="V4" s="1813"/>
      <c r="W4" s="1813"/>
      <c r="X4" s="1813"/>
      <c r="Y4" s="1813"/>
      <c r="Z4" s="1813"/>
      <c r="AA4" s="114"/>
      <c r="AB4" s="114"/>
      <c r="AC4" s="114"/>
      <c r="AD4" s="114"/>
      <c r="AE4" s="956"/>
      <c r="AF4" s="140"/>
      <c r="AG4" s="140"/>
      <c r="AH4" s="3629" t="s">
        <v>398</v>
      </c>
      <c r="AI4" s="3630"/>
      <c r="AJ4" s="3630"/>
      <c r="AK4" s="3630"/>
      <c r="AL4" s="3630"/>
      <c r="AM4" s="3631"/>
      <c r="AO4" s="1947" t="s">
        <v>856</v>
      </c>
      <c r="AP4" s="1813"/>
      <c r="AQ4" s="1813"/>
      <c r="AR4" s="1813"/>
      <c r="AS4" s="1813"/>
      <c r="AT4" s="1813"/>
      <c r="AU4" s="114"/>
      <c r="AV4" s="114"/>
      <c r="AW4" s="114"/>
      <c r="AX4" s="114"/>
      <c r="AY4" s="956"/>
      <c r="AZ4" s="28"/>
      <c r="BA4" s="140"/>
      <c r="BB4" s="946"/>
      <c r="BE4" s="140"/>
      <c r="BF4" s="160"/>
      <c r="BG4" s="141"/>
    </row>
    <row r="5" spans="1:59" ht="16.5" thickTop="1">
      <c r="A5" s="953" t="s">
        <v>855</v>
      </c>
      <c r="B5" s="28"/>
      <c r="C5" s="35" t="str">
        <f>PREVI!A10</f>
        <v>1100633635-636</v>
      </c>
      <c r="D5" s="28"/>
      <c r="E5" s="37" t="s">
        <v>854</v>
      </c>
      <c r="F5" s="35">
        <f>PREVI!A24</f>
        <v>0</v>
      </c>
      <c r="G5" s="28"/>
      <c r="H5" s="28"/>
      <c r="I5" s="35"/>
      <c r="J5" s="35" t="s">
        <v>2208</v>
      </c>
      <c r="L5" s="28"/>
      <c r="M5" s="28"/>
      <c r="N5" s="28"/>
      <c r="O5" s="28"/>
      <c r="P5" s="28"/>
      <c r="Q5" s="1944" t="s">
        <v>852</v>
      </c>
      <c r="R5" s="28"/>
      <c r="S5" s="134"/>
      <c r="U5" s="953" t="s">
        <v>855</v>
      </c>
      <c r="V5" s="28"/>
      <c r="W5" s="35" t="str">
        <f>PREVI!A10</f>
        <v>1100633635-636</v>
      </c>
      <c r="X5" s="28"/>
      <c r="Y5" s="37" t="s">
        <v>854</v>
      </c>
      <c r="Z5" s="35">
        <f>PREVI!A24</f>
        <v>0</v>
      </c>
      <c r="AA5" s="28"/>
      <c r="AB5" s="28"/>
      <c r="AC5" s="35"/>
      <c r="AD5" s="35" t="s">
        <v>2208</v>
      </c>
      <c r="AE5" s="28"/>
      <c r="AF5" s="28"/>
      <c r="AG5" s="28"/>
      <c r="AH5" s="28"/>
      <c r="AI5" s="28"/>
      <c r="AJ5" s="28"/>
      <c r="AK5" s="28"/>
      <c r="AL5" s="28"/>
      <c r="AM5" s="134"/>
      <c r="AO5" s="953" t="s">
        <v>855</v>
      </c>
      <c r="AP5" s="28"/>
      <c r="AQ5" s="35" t="str">
        <f>PREVI!A10</f>
        <v>1100633635-636</v>
      </c>
      <c r="AR5" s="28"/>
      <c r="AS5" s="37" t="s">
        <v>854</v>
      </c>
      <c r="AT5" s="35">
        <f>PREVI!A24</f>
        <v>0</v>
      </c>
      <c r="AU5" s="28"/>
      <c r="AV5" s="28"/>
      <c r="AW5" s="35"/>
      <c r="AX5" s="35" t="s">
        <v>2208</v>
      </c>
      <c r="AY5" s="28"/>
      <c r="AZ5" s="28"/>
      <c r="BA5" s="28"/>
      <c r="BB5" s="28"/>
      <c r="BC5" s="28"/>
      <c r="BD5" s="28"/>
      <c r="BE5" s="28"/>
      <c r="BF5" s="28"/>
      <c r="BG5" s="134"/>
    </row>
    <row r="6" spans="1:59" ht="15.75" thickBot="1">
      <c r="A6" s="911" t="s">
        <v>926</v>
      </c>
      <c r="B6" s="28"/>
      <c r="C6" s="28"/>
      <c r="D6" s="28"/>
      <c r="E6" s="927" t="s">
        <v>911</v>
      </c>
      <c r="F6" s="927"/>
      <c r="G6" s="28"/>
      <c r="H6" s="28"/>
      <c r="I6" s="912"/>
      <c r="J6" s="912" t="s">
        <v>2209</v>
      </c>
      <c r="L6" s="28"/>
      <c r="M6" s="28"/>
      <c r="N6" s="28"/>
      <c r="O6" s="28"/>
      <c r="P6" s="28"/>
      <c r="Q6" s="959" t="s">
        <v>853</v>
      </c>
      <c r="R6" s="114"/>
      <c r="S6" s="166"/>
      <c r="U6" s="911" t="s">
        <v>926</v>
      </c>
      <c r="V6" s="28"/>
      <c r="W6" s="28"/>
      <c r="X6" s="28"/>
      <c r="Y6" s="927" t="s">
        <v>911</v>
      </c>
      <c r="Z6" s="927"/>
      <c r="AA6" s="28"/>
      <c r="AB6" s="28"/>
      <c r="AC6" s="912"/>
      <c r="AD6" s="912" t="s">
        <v>2209</v>
      </c>
      <c r="AE6" s="28"/>
      <c r="AF6" s="28"/>
      <c r="AG6" s="28"/>
      <c r="AH6" s="28"/>
      <c r="AI6" s="28"/>
      <c r="AJ6" s="28"/>
      <c r="AK6" s="28"/>
      <c r="AL6" s="28"/>
      <c r="AM6" s="134"/>
      <c r="AO6" s="911" t="s">
        <v>926</v>
      </c>
      <c r="AP6" s="28"/>
      <c r="AQ6" s="28"/>
      <c r="AR6" s="28"/>
      <c r="AS6" s="927" t="s">
        <v>911</v>
      </c>
      <c r="AT6" s="927"/>
      <c r="AU6" s="28"/>
      <c r="AV6" s="28"/>
      <c r="AW6" s="912"/>
      <c r="AX6" s="912" t="s">
        <v>2209</v>
      </c>
      <c r="AY6" s="28"/>
      <c r="AZ6" s="28"/>
      <c r="BA6" s="28"/>
      <c r="BB6" s="28"/>
      <c r="BC6" s="28"/>
      <c r="BD6" s="28"/>
      <c r="BE6" s="28"/>
      <c r="BF6" s="28"/>
      <c r="BG6" s="134"/>
    </row>
    <row r="7" spans="1:59" ht="15.75" thickTop="1">
      <c r="A7" s="911" t="s">
        <v>927</v>
      </c>
      <c r="B7" s="28"/>
      <c r="C7" s="28"/>
      <c r="D7" s="28"/>
      <c r="E7" s="927" t="s">
        <v>27</v>
      </c>
      <c r="F7" s="927"/>
      <c r="G7" s="28"/>
      <c r="H7" s="28"/>
      <c r="I7" s="912"/>
      <c r="J7" s="912" t="s">
        <v>2210</v>
      </c>
      <c r="L7" s="28"/>
      <c r="M7" s="28"/>
      <c r="N7" s="28"/>
      <c r="O7" s="28"/>
      <c r="P7" s="28"/>
      <c r="Q7" s="912"/>
      <c r="R7" s="28"/>
      <c r="S7" s="134"/>
      <c r="U7" s="911" t="s">
        <v>927</v>
      </c>
      <c r="V7" s="28"/>
      <c r="W7" s="28"/>
      <c r="X7" s="28"/>
      <c r="Y7" s="927" t="s">
        <v>27</v>
      </c>
      <c r="Z7" s="927"/>
      <c r="AA7" s="28"/>
      <c r="AB7" s="28"/>
      <c r="AC7" s="912"/>
      <c r="AD7" s="912" t="s">
        <v>2210</v>
      </c>
      <c r="AE7" s="28"/>
      <c r="AF7" s="28"/>
      <c r="AG7" s="28"/>
      <c r="AH7" s="28"/>
      <c r="AI7" s="28"/>
      <c r="AJ7" s="28"/>
      <c r="AK7" s="28"/>
      <c r="AL7" s="28"/>
      <c r="AM7" s="134"/>
      <c r="AO7" s="911" t="s">
        <v>927</v>
      </c>
      <c r="AP7" s="28"/>
      <c r="AQ7" s="28"/>
      <c r="AR7" s="28"/>
      <c r="AS7" s="927" t="s">
        <v>27</v>
      </c>
      <c r="AT7" s="927"/>
      <c r="AU7" s="28"/>
      <c r="AV7" s="28"/>
      <c r="AW7" s="912"/>
      <c r="AX7" s="912" t="s">
        <v>2210</v>
      </c>
      <c r="AY7" s="28"/>
      <c r="AZ7" s="28"/>
      <c r="BA7" s="28"/>
      <c r="BB7" s="28"/>
      <c r="BC7" s="28"/>
      <c r="BD7" s="28"/>
      <c r="BE7" s="28"/>
      <c r="BF7" s="28"/>
      <c r="BG7" s="134"/>
    </row>
    <row r="8" spans="1:59" ht="15.75" thickBot="1">
      <c r="A8" s="937" t="s">
        <v>925</v>
      </c>
      <c r="B8" s="114"/>
      <c r="C8" s="114"/>
      <c r="D8" s="114"/>
      <c r="E8" s="938" t="s">
        <v>782</v>
      </c>
      <c r="F8" s="938"/>
      <c r="G8" s="114"/>
      <c r="H8" s="114"/>
      <c r="I8" s="114"/>
      <c r="J8" s="939" t="s">
        <v>2211</v>
      </c>
      <c r="K8" s="939"/>
      <c r="L8" s="114"/>
      <c r="M8" s="114"/>
      <c r="N8" s="114"/>
      <c r="O8" s="114"/>
      <c r="P8" s="114"/>
      <c r="Q8" s="114"/>
      <c r="R8" s="114"/>
      <c r="S8" s="166"/>
      <c r="U8" s="937" t="s">
        <v>925</v>
      </c>
      <c r="V8" s="114"/>
      <c r="W8" s="114"/>
      <c r="X8" s="114"/>
      <c r="Y8" s="938" t="s">
        <v>782</v>
      </c>
      <c r="Z8" s="938"/>
      <c r="AA8" s="114"/>
      <c r="AB8" s="114"/>
      <c r="AC8" s="114"/>
      <c r="AD8" s="939" t="s">
        <v>2211</v>
      </c>
      <c r="AE8" s="955"/>
      <c r="AF8" s="114"/>
      <c r="AG8" s="114"/>
      <c r="AH8" s="114"/>
      <c r="AI8" s="114"/>
      <c r="AJ8" s="114"/>
      <c r="AK8" s="114"/>
      <c r="AL8" s="114"/>
      <c r="AM8" s="166"/>
      <c r="AO8" s="937" t="s">
        <v>925</v>
      </c>
      <c r="AP8" s="114"/>
      <c r="AQ8" s="114"/>
      <c r="AR8" s="114"/>
      <c r="AS8" s="938" t="s">
        <v>782</v>
      </c>
      <c r="AT8" s="938"/>
      <c r="AU8" s="114"/>
      <c r="AV8" s="114"/>
      <c r="AW8" s="114"/>
      <c r="AX8" s="939" t="s">
        <v>2211</v>
      </c>
      <c r="AY8" s="955"/>
      <c r="AZ8" s="114"/>
      <c r="BA8" s="114"/>
      <c r="BB8" s="114"/>
      <c r="BC8" s="114"/>
      <c r="BD8" s="114"/>
      <c r="BE8" s="114"/>
      <c r="BF8" s="114"/>
      <c r="BG8" s="956"/>
    </row>
    <row r="9" spans="1:59" ht="13.5" thickTop="1">
      <c r="A9" s="133"/>
      <c r="B9" s="28"/>
      <c r="C9" s="28"/>
      <c r="D9" s="28"/>
      <c r="E9" s="28"/>
      <c r="F9" s="28"/>
      <c r="G9" s="28"/>
      <c r="H9" s="28"/>
      <c r="I9" s="124"/>
      <c r="J9" s="28"/>
      <c r="K9" s="28"/>
      <c r="L9" s="28"/>
      <c r="M9" s="28"/>
      <c r="N9" s="28"/>
      <c r="O9" s="28"/>
      <c r="P9" s="28"/>
      <c r="Q9" s="28"/>
      <c r="R9" s="28"/>
      <c r="S9" s="134"/>
      <c r="U9" s="947" t="s">
        <v>401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151"/>
      <c r="AM9" s="134"/>
      <c r="AO9" s="947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151"/>
      <c r="BG9" s="134"/>
    </row>
    <row r="10" spans="1:59">
      <c r="A10" s="133"/>
      <c r="B10" s="28"/>
      <c r="C10" s="28"/>
      <c r="D10" s="28"/>
      <c r="E10" s="28"/>
      <c r="F10" s="28"/>
      <c r="G10" s="28" t="s">
        <v>401</v>
      </c>
      <c r="H10" s="28"/>
      <c r="I10" s="124"/>
      <c r="J10" s="151" t="s">
        <v>857</v>
      </c>
      <c r="K10" s="28"/>
      <c r="L10" s="28"/>
      <c r="M10" s="28"/>
      <c r="N10" s="28"/>
      <c r="O10" s="28"/>
      <c r="P10" s="28"/>
      <c r="Q10" s="28"/>
      <c r="R10" s="28"/>
      <c r="S10" s="134"/>
      <c r="U10" s="133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6"/>
      <c r="AM10" s="134"/>
      <c r="AO10" s="133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G10" s="134"/>
    </row>
    <row r="11" spans="1:59">
      <c r="A11" s="133"/>
      <c r="B11" s="28"/>
      <c r="C11" s="28"/>
      <c r="D11" s="28"/>
      <c r="E11" s="28"/>
      <c r="F11" s="28"/>
      <c r="G11" s="28"/>
      <c r="H11" s="28"/>
      <c r="I11" s="124"/>
      <c r="J11" s="28"/>
      <c r="K11" s="125"/>
      <c r="L11" s="112"/>
      <c r="M11" s="112"/>
      <c r="N11" s="112"/>
      <c r="O11" s="112"/>
      <c r="P11" s="112"/>
      <c r="Q11" s="126"/>
      <c r="R11" s="28"/>
      <c r="S11" s="134"/>
      <c r="U11" s="133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970" t="s">
        <v>1622</v>
      </c>
      <c r="AJ11" s="28"/>
      <c r="AK11" s="28"/>
      <c r="AL11" s="28"/>
      <c r="AM11" s="134"/>
      <c r="AO11" s="133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970" t="s">
        <v>863</v>
      </c>
      <c r="BD11" s="28"/>
      <c r="BE11" s="28"/>
      <c r="BF11" s="28"/>
      <c r="BG11" s="134"/>
    </row>
    <row r="12" spans="1:59">
      <c r="A12" s="133"/>
      <c r="B12" s="28"/>
      <c r="C12" s="28"/>
      <c r="D12" s="28"/>
      <c r="E12" s="28"/>
      <c r="F12" s="28"/>
      <c r="G12" s="28"/>
      <c r="H12" s="28"/>
      <c r="I12" s="124"/>
      <c r="J12" s="28"/>
      <c r="K12" s="121"/>
      <c r="L12" s="122"/>
      <c r="M12" s="122"/>
      <c r="N12" s="122"/>
      <c r="O12" s="122"/>
      <c r="P12" s="122"/>
      <c r="Q12" s="123"/>
      <c r="R12" s="28"/>
      <c r="S12" s="134"/>
      <c r="U12" s="133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1959" t="s">
        <v>1623</v>
      </c>
      <c r="AJ12" s="28"/>
      <c r="AK12" s="28"/>
      <c r="AL12" s="28"/>
      <c r="AM12" s="134"/>
      <c r="AO12" s="133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971"/>
      <c r="BD12" s="28"/>
      <c r="BE12" s="28"/>
      <c r="BF12" s="28"/>
      <c r="BG12" s="134"/>
    </row>
    <row r="13" spans="1:59">
      <c r="A13" s="133"/>
      <c r="B13" s="28"/>
      <c r="C13" s="28"/>
      <c r="D13" s="28"/>
      <c r="E13" s="28"/>
      <c r="F13" s="28"/>
      <c r="G13" s="28"/>
      <c r="H13" s="28"/>
      <c r="I13" s="124"/>
      <c r="J13" s="28"/>
      <c r="K13" s="28"/>
      <c r="L13" s="28"/>
      <c r="M13" s="28"/>
      <c r="N13" s="28"/>
      <c r="O13" s="28"/>
      <c r="P13" s="28"/>
      <c r="Q13" s="924"/>
      <c r="R13" s="28"/>
      <c r="S13" s="134"/>
      <c r="U13" s="133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971"/>
      <c r="AJ13" s="28"/>
      <c r="AK13" s="28"/>
      <c r="AL13" s="28"/>
      <c r="AM13" s="134"/>
      <c r="AO13" s="133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971"/>
      <c r="BD13" s="28"/>
      <c r="BE13" s="28"/>
      <c r="BF13" s="28"/>
      <c r="BG13" s="134"/>
    </row>
    <row r="14" spans="1:59">
      <c r="A14" s="133"/>
      <c r="B14" s="28"/>
      <c r="C14" s="28"/>
      <c r="D14" s="28"/>
      <c r="E14" s="28"/>
      <c r="F14" s="28"/>
      <c r="G14" s="28"/>
      <c r="H14" s="28"/>
      <c r="I14" s="124"/>
      <c r="J14" s="28"/>
      <c r="K14" s="28"/>
      <c r="L14" s="28"/>
      <c r="M14" s="28"/>
      <c r="N14" s="28"/>
      <c r="O14" s="960"/>
      <c r="P14" s="28"/>
      <c r="Q14" s="961"/>
      <c r="R14" s="28"/>
      <c r="S14" s="134"/>
      <c r="U14" s="133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971"/>
      <c r="AJ14" s="28"/>
      <c r="AK14" s="28"/>
      <c r="AL14" s="28"/>
      <c r="AM14" s="134"/>
      <c r="AO14" s="133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971"/>
      <c r="BD14" s="28"/>
      <c r="BE14" s="28"/>
      <c r="BF14" s="28"/>
      <c r="BG14" s="134"/>
    </row>
    <row r="15" spans="1:59">
      <c r="A15" s="133"/>
      <c r="B15" s="28"/>
      <c r="C15" s="28"/>
      <c r="D15" s="28"/>
      <c r="E15" s="28"/>
      <c r="F15" s="28"/>
      <c r="G15" s="28"/>
      <c r="H15" s="28"/>
      <c r="I15" s="124"/>
      <c r="J15" s="28"/>
      <c r="K15" s="28"/>
      <c r="L15" s="28"/>
      <c r="M15" s="28"/>
      <c r="N15" s="28"/>
      <c r="O15" s="960"/>
      <c r="P15" s="28"/>
      <c r="Q15" s="924"/>
      <c r="R15" s="28"/>
      <c r="S15" s="134"/>
      <c r="U15" s="133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970" t="s">
        <v>1625</v>
      </c>
      <c r="AJ15" s="28"/>
      <c r="AK15" s="28"/>
      <c r="AL15" s="28"/>
      <c r="AM15" s="134"/>
      <c r="AO15" s="133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972" t="s">
        <v>864</v>
      </c>
      <c r="BD15" s="28"/>
      <c r="BE15" s="28"/>
      <c r="BF15" s="28"/>
      <c r="BG15" s="134"/>
    </row>
    <row r="16" spans="1:59">
      <c r="A16" s="133"/>
      <c r="B16" s="28"/>
      <c r="C16" s="28"/>
      <c r="D16" s="28"/>
      <c r="E16" s="28"/>
      <c r="F16" s="28"/>
      <c r="G16" s="28"/>
      <c r="H16" s="28"/>
      <c r="I16" s="124"/>
      <c r="J16" s="151" t="s">
        <v>858</v>
      </c>
      <c r="K16" s="28"/>
      <c r="L16" s="28"/>
      <c r="M16" s="122"/>
      <c r="N16" s="122"/>
      <c r="O16" s="122"/>
      <c r="P16" s="122"/>
      <c r="Q16" s="962"/>
      <c r="R16" s="28"/>
      <c r="S16" s="134"/>
      <c r="U16" s="133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1959" t="s">
        <v>1624</v>
      </c>
      <c r="AJ16" s="28"/>
      <c r="AK16" s="28"/>
      <c r="AL16" s="28"/>
      <c r="AM16" s="134"/>
      <c r="AO16" s="133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134"/>
    </row>
    <row r="17" spans="1:61">
      <c r="A17" s="133"/>
      <c r="B17" s="28"/>
      <c r="C17" s="28"/>
      <c r="D17" s="28"/>
      <c r="E17" s="28"/>
      <c r="F17" s="28"/>
      <c r="G17" s="28"/>
      <c r="H17" s="28"/>
      <c r="I17" s="124"/>
      <c r="J17" s="28"/>
      <c r="K17" s="125"/>
      <c r="L17" s="112"/>
      <c r="M17" s="28"/>
      <c r="N17" s="28"/>
      <c r="O17" s="28"/>
      <c r="P17" s="28"/>
      <c r="Q17" s="124"/>
      <c r="R17" s="28"/>
      <c r="S17" s="134"/>
      <c r="U17" s="133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134"/>
      <c r="AO17" s="133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134"/>
    </row>
    <row r="18" spans="1:61">
      <c r="A18" s="133"/>
      <c r="B18" s="28"/>
      <c r="C18" s="28"/>
      <c r="D18" s="28"/>
      <c r="E18" s="28"/>
      <c r="F18" s="28"/>
      <c r="G18" s="28"/>
      <c r="H18" s="28"/>
      <c r="I18" s="124"/>
      <c r="J18" s="28"/>
      <c r="K18" s="121"/>
      <c r="L18" s="122"/>
      <c r="M18" s="122"/>
      <c r="N18" s="122"/>
      <c r="O18" s="122"/>
      <c r="P18" s="122"/>
      <c r="Q18" s="123"/>
      <c r="R18" s="28"/>
      <c r="S18" s="134"/>
      <c r="U18" s="133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134"/>
      <c r="AO18" s="133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134"/>
    </row>
    <row r="19" spans="1:61" ht="13.5" thickBot="1">
      <c r="A19" s="965"/>
      <c r="B19" s="114"/>
      <c r="C19" s="114"/>
      <c r="D19" s="114"/>
      <c r="E19" s="114"/>
      <c r="F19" s="114"/>
      <c r="G19" s="114"/>
      <c r="H19" s="114"/>
      <c r="I19" s="910"/>
      <c r="J19" s="114"/>
      <c r="K19" s="114"/>
      <c r="L19" s="114"/>
      <c r="M19" s="114"/>
      <c r="N19" s="114"/>
      <c r="O19" s="114"/>
      <c r="P19" s="114"/>
      <c r="Q19" s="114"/>
      <c r="R19" s="114"/>
      <c r="S19" s="166"/>
      <c r="U19" s="965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66"/>
      <c r="AO19" s="965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66"/>
    </row>
    <row r="20" spans="1:61" s="22" customFormat="1" ht="13.5" thickTop="1">
      <c r="A20" s="963" t="s">
        <v>234</v>
      </c>
      <c r="B20" s="964" t="s">
        <v>1227</v>
      </c>
      <c r="C20" s="964" t="s">
        <v>796</v>
      </c>
      <c r="D20" s="964" t="s">
        <v>235</v>
      </c>
      <c r="E20" s="964" t="s">
        <v>268</v>
      </c>
      <c r="F20" s="1838" t="s">
        <v>859</v>
      </c>
      <c r="G20" s="3606" t="s">
        <v>860</v>
      </c>
      <c r="H20" s="3607"/>
      <c r="I20" s="3607"/>
      <c r="J20" s="3607"/>
      <c r="K20" s="3607"/>
      <c r="L20" s="3607"/>
      <c r="M20" s="3607"/>
      <c r="N20" s="3607"/>
      <c r="O20" s="3607"/>
      <c r="P20" s="3607"/>
      <c r="Q20" s="1958" t="s">
        <v>260</v>
      </c>
      <c r="R20" s="2272" t="s">
        <v>908</v>
      </c>
      <c r="S20" s="967" t="s">
        <v>261</v>
      </c>
      <c r="U20" s="963" t="s">
        <v>234</v>
      </c>
      <c r="V20" s="964" t="s">
        <v>1227</v>
      </c>
      <c r="W20" s="964" t="s">
        <v>796</v>
      </c>
      <c r="X20" s="964" t="s">
        <v>235</v>
      </c>
      <c r="Y20" s="964" t="s">
        <v>268</v>
      </c>
      <c r="Z20" s="1105" t="s">
        <v>859</v>
      </c>
      <c r="AA20" s="3606" t="s">
        <v>860</v>
      </c>
      <c r="AB20" s="3607"/>
      <c r="AC20" s="3607"/>
      <c r="AD20" s="3607"/>
      <c r="AE20" s="3607"/>
      <c r="AF20" s="3607"/>
      <c r="AG20" s="3607"/>
      <c r="AH20" s="3607"/>
      <c r="AI20" s="3607"/>
      <c r="AJ20" s="3607"/>
      <c r="AK20" s="3607"/>
      <c r="AL20" s="3607"/>
      <c r="AM20" s="967" t="s">
        <v>260</v>
      </c>
      <c r="AO20" s="963" t="s">
        <v>234</v>
      </c>
      <c r="AP20" s="964" t="s">
        <v>1227</v>
      </c>
      <c r="AQ20" s="964" t="s">
        <v>796</v>
      </c>
      <c r="AR20" s="964" t="s">
        <v>235</v>
      </c>
      <c r="AS20" s="964" t="s">
        <v>268</v>
      </c>
      <c r="AT20" s="1105" t="s">
        <v>859</v>
      </c>
      <c r="AU20" s="3609" t="s">
        <v>1235</v>
      </c>
      <c r="AV20" s="3610"/>
      <c r="AW20" s="3610"/>
      <c r="AX20" s="3610"/>
      <c r="AY20" s="3610"/>
      <c r="AZ20" s="3610"/>
      <c r="BA20" s="3610"/>
      <c r="BB20" s="3610"/>
      <c r="BC20" s="3610"/>
      <c r="BD20" s="3610"/>
      <c r="BE20" s="3610"/>
      <c r="BF20" s="3611"/>
      <c r="BG20" s="973" t="s">
        <v>260</v>
      </c>
      <c r="BH20" s="170" t="s">
        <v>1221</v>
      </c>
    </row>
    <row r="21" spans="1:61" s="22" customFormat="1" ht="16.149999999999999" customHeight="1">
      <c r="A21" s="920" t="s">
        <v>58</v>
      </c>
      <c r="B21" s="921" t="s">
        <v>941</v>
      </c>
      <c r="C21" s="921" t="s">
        <v>941</v>
      </c>
      <c r="D21" s="921" t="s">
        <v>235</v>
      </c>
      <c r="E21" s="921" t="s">
        <v>59</v>
      </c>
      <c r="F21" s="935" t="s">
        <v>967</v>
      </c>
      <c r="G21" s="97" t="s">
        <v>114</v>
      </c>
      <c r="H21" s="1026" t="s">
        <v>2212</v>
      </c>
      <c r="I21" s="1026" t="s">
        <v>2212</v>
      </c>
      <c r="J21" s="1026" t="s">
        <v>2212</v>
      </c>
      <c r="K21" s="97" t="s">
        <v>114</v>
      </c>
      <c r="L21" s="97" t="s">
        <v>114</v>
      </c>
      <c r="M21" s="1026" t="s">
        <v>2212</v>
      </c>
      <c r="N21" s="1026" t="s">
        <v>2212</v>
      </c>
      <c r="O21" s="1026" t="s">
        <v>2212</v>
      </c>
      <c r="P21" s="1026" t="s">
        <v>2212</v>
      </c>
      <c r="Q21" s="922" t="s">
        <v>63</v>
      </c>
      <c r="R21" s="968" t="s">
        <v>942</v>
      </c>
      <c r="S21" s="923" t="s">
        <v>946</v>
      </c>
      <c r="U21" s="920" t="s">
        <v>58</v>
      </c>
      <c r="V21" s="921" t="s">
        <v>941</v>
      </c>
      <c r="W21" s="921" t="s">
        <v>941</v>
      </c>
      <c r="X21" s="921" t="s">
        <v>235</v>
      </c>
      <c r="Y21" s="921" t="s">
        <v>59</v>
      </c>
      <c r="Z21" s="935" t="s">
        <v>967</v>
      </c>
      <c r="AA21" s="1026" t="s">
        <v>2214</v>
      </c>
      <c r="AB21" s="1026" t="s">
        <v>2214</v>
      </c>
      <c r="AC21" s="1026" t="s">
        <v>2214</v>
      </c>
      <c r="AD21" s="1026" t="s">
        <v>2214</v>
      </c>
      <c r="AE21" s="1026" t="s">
        <v>2214</v>
      </c>
      <c r="AF21" s="1026" t="s">
        <v>2214</v>
      </c>
      <c r="AG21" s="1026" t="s">
        <v>2214</v>
      </c>
      <c r="AH21" s="1026" t="s">
        <v>2214</v>
      </c>
      <c r="AI21" s="1026" t="s">
        <v>2214</v>
      </c>
      <c r="AJ21" s="1026" t="s">
        <v>2214</v>
      </c>
      <c r="AK21" s="1026" t="s">
        <v>2214</v>
      </c>
      <c r="AL21" s="1026" t="s">
        <v>2214</v>
      </c>
      <c r="AM21" s="974" t="s">
        <v>63</v>
      </c>
      <c r="AO21" s="920" t="s">
        <v>58</v>
      </c>
      <c r="AP21" s="921" t="s">
        <v>941</v>
      </c>
      <c r="AQ21" s="921" t="s">
        <v>941</v>
      </c>
      <c r="AR21" s="921" t="s">
        <v>235</v>
      </c>
      <c r="AS21" s="921" t="s">
        <v>59</v>
      </c>
      <c r="AT21" s="935" t="s">
        <v>967</v>
      </c>
      <c r="AU21" s="3612"/>
      <c r="AV21" s="3613"/>
      <c r="AW21" s="3613"/>
      <c r="AX21" s="3613"/>
      <c r="AY21" s="3613"/>
      <c r="AZ21" s="3613"/>
      <c r="BA21" s="3613"/>
      <c r="BB21" s="3613"/>
      <c r="BC21" s="3613"/>
      <c r="BD21" s="3613"/>
      <c r="BE21" s="3613"/>
      <c r="BF21" s="3614"/>
      <c r="BG21" s="974" t="s">
        <v>63</v>
      </c>
    </row>
    <row r="22" spans="1:61" s="22" customFormat="1" ht="15" customHeight="1">
      <c r="A22" s="920" t="s">
        <v>234</v>
      </c>
      <c r="B22" s="921" t="s">
        <v>942</v>
      </c>
      <c r="C22" s="921" t="s">
        <v>941</v>
      </c>
      <c r="D22" s="921" t="s">
        <v>22</v>
      </c>
      <c r="E22" s="921" t="s">
        <v>23</v>
      </c>
      <c r="F22" s="935" t="s">
        <v>24</v>
      </c>
      <c r="G22" s="302" t="s">
        <v>2213</v>
      </c>
      <c r="H22" s="1027" t="s">
        <v>111</v>
      </c>
      <c r="I22" s="302" t="s">
        <v>165</v>
      </c>
      <c r="J22" s="302" t="s">
        <v>112</v>
      </c>
      <c r="K22" s="302" t="s">
        <v>1070</v>
      </c>
      <c r="L22" s="302" t="s">
        <v>165</v>
      </c>
      <c r="M22" s="302" t="s">
        <v>165</v>
      </c>
      <c r="N22" s="302" t="s">
        <v>165</v>
      </c>
      <c r="O22" s="1027" t="s">
        <v>165</v>
      </c>
      <c r="P22" s="1027" t="s">
        <v>165</v>
      </c>
      <c r="Q22" s="922" t="s">
        <v>25</v>
      </c>
      <c r="R22" s="968" t="s">
        <v>861</v>
      </c>
      <c r="S22" s="923" t="s">
        <v>21</v>
      </c>
      <c r="U22" s="920" t="s">
        <v>234</v>
      </c>
      <c r="V22" s="921" t="s">
        <v>942</v>
      </c>
      <c r="W22" s="921" t="s">
        <v>941</v>
      </c>
      <c r="X22" s="921" t="s">
        <v>22</v>
      </c>
      <c r="Y22" s="921" t="s">
        <v>23</v>
      </c>
      <c r="Z22" s="935" t="s">
        <v>24</v>
      </c>
      <c r="AA22" s="1027" t="s">
        <v>1219</v>
      </c>
      <c r="AB22" s="1027" t="s">
        <v>166</v>
      </c>
      <c r="AC22" s="1030" t="s">
        <v>1219</v>
      </c>
      <c r="AD22" s="1027" t="s">
        <v>166</v>
      </c>
      <c r="AE22" s="1030" t="s">
        <v>1219</v>
      </c>
      <c r="AF22" s="1030" t="s">
        <v>1219</v>
      </c>
      <c r="AG22" s="1030" t="s">
        <v>1219</v>
      </c>
      <c r="AH22" s="1030" t="s">
        <v>1219</v>
      </c>
      <c r="AI22" s="1027" t="s">
        <v>166</v>
      </c>
      <c r="AJ22" s="1027" t="s">
        <v>166</v>
      </c>
      <c r="AK22" s="1027" t="s">
        <v>166</v>
      </c>
      <c r="AL22" s="1027" t="s">
        <v>166</v>
      </c>
      <c r="AM22" s="974" t="s">
        <v>25</v>
      </c>
      <c r="AO22" s="920" t="s">
        <v>234</v>
      </c>
      <c r="AP22" s="921" t="s">
        <v>942</v>
      </c>
      <c r="AQ22" s="921" t="s">
        <v>941</v>
      </c>
      <c r="AR22" s="921" t="s">
        <v>22</v>
      </c>
      <c r="AS22" s="921" t="s">
        <v>23</v>
      </c>
      <c r="AT22" s="935" t="s">
        <v>24</v>
      </c>
      <c r="AU22" s="3615" t="s">
        <v>1230</v>
      </c>
      <c r="AV22" s="3616"/>
      <c r="AW22" s="3615" t="s">
        <v>1229</v>
      </c>
      <c r="AX22" s="3616"/>
      <c r="AY22" s="3618" t="s">
        <v>1231</v>
      </c>
      <c r="AZ22" s="3619"/>
      <c r="BA22" s="3618" t="s">
        <v>1232</v>
      </c>
      <c r="BB22" s="3619"/>
      <c r="BC22" s="3618" t="s">
        <v>1233</v>
      </c>
      <c r="BD22" s="3619"/>
      <c r="BE22" s="3618" t="s">
        <v>1234</v>
      </c>
      <c r="BF22" s="3619"/>
      <c r="BG22" s="974" t="s">
        <v>25</v>
      </c>
    </row>
    <row r="23" spans="1:61" s="22" customFormat="1" ht="15" customHeight="1" thickBot="1">
      <c r="A23" s="940" t="s">
        <v>930</v>
      </c>
      <c r="B23" s="941" t="s">
        <v>785</v>
      </c>
      <c r="C23" s="942" t="s">
        <v>786</v>
      </c>
      <c r="D23" s="942" t="s">
        <v>235</v>
      </c>
      <c r="E23" s="942" t="s">
        <v>931</v>
      </c>
      <c r="F23" s="943" t="s">
        <v>787</v>
      </c>
      <c r="G23" s="966" t="s">
        <v>276</v>
      </c>
      <c r="H23" s="966" t="s">
        <v>277</v>
      </c>
      <c r="I23" s="966" t="s">
        <v>278</v>
      </c>
      <c r="J23" s="966" t="s">
        <v>279</v>
      </c>
      <c r="K23" s="966" t="s">
        <v>280</v>
      </c>
      <c r="L23" s="966" t="s">
        <v>281</v>
      </c>
      <c r="M23" s="966" t="s">
        <v>282</v>
      </c>
      <c r="N23" s="966" t="s">
        <v>283</v>
      </c>
      <c r="O23" s="966" t="s">
        <v>292</v>
      </c>
      <c r="P23" s="1031" t="s">
        <v>293</v>
      </c>
      <c r="Q23" s="1956" t="s">
        <v>932</v>
      </c>
      <c r="R23" s="1032" t="s">
        <v>862</v>
      </c>
      <c r="S23" s="1957" t="s">
        <v>261</v>
      </c>
      <c r="T23" s="1033"/>
      <c r="U23" s="940" t="s">
        <v>930</v>
      </c>
      <c r="V23" s="941" t="s">
        <v>785</v>
      </c>
      <c r="W23" s="942" t="s">
        <v>786</v>
      </c>
      <c r="X23" s="942" t="s">
        <v>235</v>
      </c>
      <c r="Y23" s="942" t="s">
        <v>931</v>
      </c>
      <c r="Z23" s="943" t="s">
        <v>787</v>
      </c>
      <c r="AA23" s="966" t="s">
        <v>276</v>
      </c>
      <c r="AB23" s="1031" t="s">
        <v>277</v>
      </c>
      <c r="AC23" s="966" t="s">
        <v>278</v>
      </c>
      <c r="AD23" s="1031" t="s">
        <v>279</v>
      </c>
      <c r="AE23" s="966" t="s">
        <v>280</v>
      </c>
      <c r="AF23" s="966" t="s">
        <v>298</v>
      </c>
      <c r="AG23" s="966" t="s">
        <v>299</v>
      </c>
      <c r="AH23" s="966" t="s">
        <v>300</v>
      </c>
      <c r="AI23" s="966" t="s">
        <v>399</v>
      </c>
      <c r="AJ23" s="966" t="s">
        <v>402</v>
      </c>
      <c r="AK23" s="966" t="s">
        <v>281</v>
      </c>
      <c r="AL23" s="1031" t="s">
        <v>400</v>
      </c>
      <c r="AM23" s="975" t="s">
        <v>932</v>
      </c>
      <c r="AO23" s="940" t="s">
        <v>930</v>
      </c>
      <c r="AP23" s="941" t="s">
        <v>785</v>
      </c>
      <c r="AQ23" s="942" t="s">
        <v>786</v>
      </c>
      <c r="AR23" s="942" t="s">
        <v>235</v>
      </c>
      <c r="AS23" s="942" t="s">
        <v>931</v>
      </c>
      <c r="AT23" s="943" t="s">
        <v>787</v>
      </c>
      <c r="AU23" s="3617"/>
      <c r="AV23" s="3617"/>
      <c r="AW23" s="3617"/>
      <c r="AX23" s="3617"/>
      <c r="AY23" s="3620"/>
      <c r="AZ23" s="3621"/>
      <c r="BA23" s="3620"/>
      <c r="BB23" s="3621"/>
      <c r="BC23" s="3620"/>
      <c r="BD23" s="3621"/>
      <c r="BE23" s="3620"/>
      <c r="BF23" s="3621"/>
      <c r="BG23" s="975" t="s">
        <v>932</v>
      </c>
    </row>
    <row r="24" spans="1:61" ht="25.15" customHeight="1" thickTop="1">
      <c r="A24" s="1961" t="e">
        <f>SUIVI!#REF!</f>
        <v>#REF!</v>
      </c>
      <c r="B24" s="320" t="e">
        <f>SUIVI!#REF!</f>
        <v>#REF!</v>
      </c>
      <c r="C24" s="320" t="e">
        <f>SUIVI!#REF!</f>
        <v>#REF!</v>
      </c>
      <c r="D24" s="145" t="str">
        <f>SUIVI!H9</f>
        <v>HL1100A</v>
      </c>
      <c r="E24" s="145">
        <f>SUIVI!J9</f>
        <v>10300</v>
      </c>
      <c r="F24" s="1097" t="str">
        <f>SUIVI!U9</f>
        <v>/</v>
      </c>
      <c r="G24" s="948">
        <f ca="1">RANDBETWEEN(-3,3)</f>
        <v>1</v>
      </c>
      <c r="H24" s="948">
        <f ca="1">RANDBETWEEN(0,3)</f>
        <v>2</v>
      </c>
      <c r="I24" s="1955">
        <f ca="1">RANDBETWEEN(1,2)</f>
        <v>1</v>
      </c>
      <c r="J24" s="1955">
        <f ca="1">RANDBETWEEN(2,4)</f>
        <v>3</v>
      </c>
      <c r="K24" s="1955">
        <f ca="1">RANDBETWEEN(1,3)</f>
        <v>1</v>
      </c>
      <c r="L24" s="1955">
        <f ca="1">RANDBETWEEN(1,2)</f>
        <v>1</v>
      </c>
      <c r="M24" s="1955">
        <f t="shared" ref="M24:P39" ca="1" si="0">RANDBETWEEN(1,2)</f>
        <v>1</v>
      </c>
      <c r="N24" s="1955">
        <f t="shared" ca="1" si="0"/>
        <v>2</v>
      </c>
      <c r="O24" s="1955">
        <f t="shared" ca="1" si="0"/>
        <v>1</v>
      </c>
      <c r="P24" s="1955">
        <f t="shared" ca="1" si="0"/>
        <v>2</v>
      </c>
      <c r="Q24" s="1960" t="s">
        <v>492</v>
      </c>
      <c r="R24" s="437" t="s">
        <v>1249</v>
      </c>
      <c r="S24" s="768"/>
      <c r="U24" s="1962" t="e">
        <f>SUIVI!#REF!</f>
        <v>#REF!</v>
      </c>
      <c r="V24" s="320" t="e">
        <f>SUIVI!#REF!</f>
        <v>#REF!</v>
      </c>
      <c r="W24" s="320" t="e">
        <f>SUIVI!#REF!</f>
        <v>#REF!</v>
      </c>
      <c r="X24" s="145" t="str">
        <f>SUIVI!H9</f>
        <v>HL1100A</v>
      </c>
      <c r="Y24" s="145">
        <f>SUIVI!J9</f>
        <v>10300</v>
      </c>
      <c r="Z24" s="1097" t="str">
        <f>SUIVI!U9</f>
        <v>/</v>
      </c>
      <c r="AA24" s="948">
        <f ca="1">RANDBETWEEN(0,2)</f>
        <v>0</v>
      </c>
      <c r="AB24" s="1955">
        <f ca="1">RANDBETWEEN(1,1)</f>
        <v>1</v>
      </c>
      <c r="AC24" s="948">
        <f ca="1">RANDBETWEEN(0,2)</f>
        <v>0</v>
      </c>
      <c r="AD24" s="1955">
        <f ca="1">RANDBETWEEN(1,1)</f>
        <v>1</v>
      </c>
      <c r="AE24" s="948">
        <f ca="1">RANDBETWEEN(0,2)</f>
        <v>2</v>
      </c>
      <c r="AF24" s="948">
        <f ca="1">RANDBETWEEN(0,2)</f>
        <v>1</v>
      </c>
      <c r="AG24" s="948">
        <f ca="1">RANDBETWEEN(0,2)</f>
        <v>1</v>
      </c>
      <c r="AH24" s="948">
        <f ca="1">RANDBETWEEN(0,2)</f>
        <v>0</v>
      </c>
      <c r="AI24" s="1955">
        <f ca="1">RANDBETWEEN(1,2)</f>
        <v>2</v>
      </c>
      <c r="AJ24" s="1955">
        <f ca="1">RANDBETWEEN(1,1)</f>
        <v>1</v>
      </c>
      <c r="AK24" s="1955">
        <f ca="1">RANDBETWEEN(1,1)</f>
        <v>1</v>
      </c>
      <c r="AL24" s="1955">
        <f ca="1">RANDBETWEEN(1,1)</f>
        <v>1</v>
      </c>
      <c r="AM24" s="768" t="str">
        <f>Q24</f>
        <v>BERTRAND</v>
      </c>
      <c r="AO24" s="945"/>
      <c r="AP24" s="320" t="e">
        <f>SUIVI!#REF!</f>
        <v>#REF!</v>
      </c>
      <c r="AQ24" s="320" t="e">
        <f>SUIVI!#REF!</f>
        <v>#REF!</v>
      </c>
      <c r="AR24" s="145" t="str">
        <f>SUIVI!H9</f>
        <v>HL1100A</v>
      </c>
      <c r="AS24" s="145">
        <f>SUIVI!J9</f>
        <v>10300</v>
      </c>
      <c r="AT24" s="1097" t="str">
        <f>SUIVI!U9</f>
        <v>/</v>
      </c>
      <c r="AU24" s="3632"/>
      <c r="AV24" s="3633"/>
      <c r="AW24" s="3632"/>
      <c r="AX24" s="3633"/>
      <c r="AY24" s="3632"/>
      <c r="AZ24" s="3633"/>
      <c r="BA24" s="3632"/>
      <c r="BB24" s="3633"/>
      <c r="BC24" s="3632"/>
      <c r="BD24" s="3633"/>
      <c r="BE24" s="3632"/>
      <c r="BF24" s="3633"/>
      <c r="BG24" s="768"/>
      <c r="BH24" s="776">
        <v>1</v>
      </c>
      <c r="BI24" s="776"/>
    </row>
    <row r="25" spans="1:61" ht="25.15" customHeight="1">
      <c r="A25" s="1961" t="e">
        <f>SUIVI!#REF!</f>
        <v>#REF!</v>
      </c>
      <c r="B25" s="320" t="e">
        <f>SUIVI!#REF!</f>
        <v>#REF!</v>
      </c>
      <c r="C25" s="320" t="e">
        <f>SUIVI!#REF!</f>
        <v>#REF!</v>
      </c>
      <c r="D25" s="145" t="str">
        <f>SUIVI!H10</f>
        <v>HL1100A</v>
      </c>
      <c r="E25" s="145">
        <f>SUIVI!J10</f>
        <v>10300</v>
      </c>
      <c r="F25" s="1097" t="str">
        <f>SUIVI!U10</f>
        <v>/</v>
      </c>
      <c r="G25" s="948">
        <f t="shared" ref="G25:G88" ca="1" si="1">RANDBETWEEN(-3,3)</f>
        <v>1</v>
      </c>
      <c r="H25" s="948">
        <f t="shared" ref="H25:H56" ca="1" si="2">RANDBETWEEN(0,3)</f>
        <v>2</v>
      </c>
      <c r="I25" s="1955">
        <f t="shared" ref="I25:I88" ca="1" si="3">RANDBETWEEN(1,2)</f>
        <v>1</v>
      </c>
      <c r="J25" s="1955">
        <f t="shared" ref="J25:J88" ca="1" si="4">RANDBETWEEN(2,4)</f>
        <v>4</v>
      </c>
      <c r="K25" s="1955">
        <f t="shared" ref="K25:K88" ca="1" si="5">RANDBETWEEN(1,3)</f>
        <v>3</v>
      </c>
      <c r="L25" s="1955">
        <f t="shared" ref="L25:P56" ca="1" si="6">RANDBETWEEN(1,2)</f>
        <v>1</v>
      </c>
      <c r="M25" s="1955">
        <f t="shared" ca="1" si="0"/>
        <v>2</v>
      </c>
      <c r="N25" s="1955">
        <f t="shared" ca="1" si="0"/>
        <v>1</v>
      </c>
      <c r="O25" s="1955">
        <f t="shared" ca="1" si="0"/>
        <v>2</v>
      </c>
      <c r="P25" s="1955">
        <f t="shared" ca="1" si="0"/>
        <v>2</v>
      </c>
      <c r="Q25" s="1960" t="s">
        <v>1224</v>
      </c>
      <c r="R25" s="437" t="s">
        <v>1249</v>
      </c>
      <c r="S25" s="48"/>
      <c r="U25" s="1962" t="e">
        <f>SUIVI!#REF!</f>
        <v>#REF!</v>
      </c>
      <c r="V25" s="320" t="e">
        <f>SUIVI!#REF!</f>
        <v>#REF!</v>
      </c>
      <c r="W25" s="320" t="e">
        <f>SUIVI!#REF!</f>
        <v>#REF!</v>
      </c>
      <c r="X25" s="145" t="str">
        <f>SUIVI!H10</f>
        <v>HL1100A</v>
      </c>
      <c r="Y25" s="145">
        <f>SUIVI!J10</f>
        <v>10300</v>
      </c>
      <c r="Z25" s="1097" t="str">
        <f>SUIVI!U10</f>
        <v>/</v>
      </c>
      <c r="AA25" s="948">
        <f t="shared" ref="AA25:AA88" ca="1" si="7">RANDBETWEEN(0,2)</f>
        <v>0</v>
      </c>
      <c r="AB25" s="1955">
        <f t="shared" ref="AB25:AB88" ca="1" si="8">RANDBETWEEN(1,1)</f>
        <v>1</v>
      </c>
      <c r="AC25" s="948">
        <f t="shared" ref="AC25:AC88" ca="1" si="9">RANDBETWEEN(0,2)</f>
        <v>1</v>
      </c>
      <c r="AD25" s="1955">
        <f t="shared" ref="AD25:AD88" ca="1" si="10">RANDBETWEEN(1,1)</f>
        <v>1</v>
      </c>
      <c r="AE25" s="948">
        <f t="shared" ref="AE25:AH56" ca="1" si="11">RANDBETWEEN(0,2)</f>
        <v>1</v>
      </c>
      <c r="AF25" s="948">
        <f t="shared" ca="1" si="11"/>
        <v>1</v>
      </c>
      <c r="AG25" s="948">
        <f t="shared" ca="1" si="11"/>
        <v>1</v>
      </c>
      <c r="AH25" s="948">
        <f t="shared" ca="1" si="11"/>
        <v>2</v>
      </c>
      <c r="AI25" s="1955">
        <f t="shared" ref="AI25:AI88" ca="1" si="12">RANDBETWEEN(1,2)</f>
        <v>1</v>
      </c>
      <c r="AJ25" s="1955">
        <f t="shared" ref="AJ25:AL56" ca="1" si="13">RANDBETWEEN(1,1)</f>
        <v>1</v>
      </c>
      <c r="AK25" s="1955">
        <f t="shared" ca="1" si="13"/>
        <v>1</v>
      </c>
      <c r="AL25" s="1955">
        <f t="shared" ca="1" si="13"/>
        <v>1</v>
      </c>
      <c r="AM25" s="768" t="str">
        <f t="shared" ref="AM25:AM88" si="14">Q25</f>
        <v>SCHMITZ</v>
      </c>
      <c r="AO25" s="167"/>
      <c r="AP25" s="320" t="e">
        <f>SUIVI!#REF!</f>
        <v>#REF!</v>
      </c>
      <c r="AQ25" s="320" t="e">
        <f>SUIVI!#REF!</f>
        <v>#REF!</v>
      </c>
      <c r="AR25" s="145" t="str">
        <f>SUIVI!H10</f>
        <v>HL1100A</v>
      </c>
      <c r="AS25" s="145">
        <f>SUIVI!J10</f>
        <v>10300</v>
      </c>
      <c r="AT25" s="1097" t="str">
        <f>SUIVI!U10</f>
        <v>/</v>
      </c>
      <c r="AU25" s="3627"/>
      <c r="AV25" s="3628"/>
      <c r="AW25" s="3627"/>
      <c r="AX25" s="3628"/>
      <c r="AY25" s="3627"/>
      <c r="AZ25" s="3628"/>
      <c r="BA25" s="3627"/>
      <c r="BB25" s="3628"/>
      <c r="BC25" s="3627"/>
      <c r="BD25" s="3628"/>
      <c r="BE25" s="3627"/>
      <c r="BF25" s="3628"/>
      <c r="BG25" s="48"/>
      <c r="BH25" s="776">
        <v>2</v>
      </c>
      <c r="BI25" s="776"/>
    </row>
    <row r="26" spans="1:61" ht="25.15" customHeight="1">
      <c r="A26" s="1961" t="e">
        <f>SUIVI!#REF!</f>
        <v>#REF!</v>
      </c>
      <c r="B26" s="320" t="e">
        <f>SUIVI!#REF!</f>
        <v>#REF!</v>
      </c>
      <c r="C26" s="320" t="e">
        <f>SUIVI!#REF!</f>
        <v>#REF!</v>
      </c>
      <c r="D26" s="145" t="str">
        <f>SUIVI!H11</f>
        <v>HL1100A</v>
      </c>
      <c r="E26" s="145">
        <f>SUIVI!J11</f>
        <v>10400</v>
      </c>
      <c r="F26" s="1097" t="str">
        <f>SUIVI!U11</f>
        <v>/</v>
      </c>
      <c r="G26" s="948">
        <f t="shared" ca="1" si="1"/>
        <v>-1</v>
      </c>
      <c r="H26" s="948">
        <f t="shared" ca="1" si="2"/>
        <v>3</v>
      </c>
      <c r="I26" s="1955">
        <f t="shared" ca="1" si="3"/>
        <v>2</v>
      </c>
      <c r="J26" s="1955">
        <f t="shared" ca="1" si="4"/>
        <v>2</v>
      </c>
      <c r="K26" s="1955">
        <f t="shared" ca="1" si="5"/>
        <v>3</v>
      </c>
      <c r="L26" s="1955">
        <f t="shared" ca="1" si="6"/>
        <v>2</v>
      </c>
      <c r="M26" s="1955">
        <f t="shared" ca="1" si="0"/>
        <v>1</v>
      </c>
      <c r="N26" s="1955">
        <f t="shared" ca="1" si="0"/>
        <v>1</v>
      </c>
      <c r="O26" s="1955">
        <f t="shared" ca="1" si="0"/>
        <v>1</v>
      </c>
      <c r="P26" s="1955">
        <f t="shared" ca="1" si="0"/>
        <v>2</v>
      </c>
      <c r="Q26" s="1960" t="s">
        <v>1224</v>
      </c>
      <c r="R26" s="437" t="s">
        <v>1249</v>
      </c>
      <c r="S26" s="48"/>
      <c r="U26" s="1962" t="e">
        <f>SUIVI!#REF!</f>
        <v>#REF!</v>
      </c>
      <c r="V26" s="320" t="e">
        <f>SUIVI!#REF!</f>
        <v>#REF!</v>
      </c>
      <c r="W26" s="320" t="e">
        <f>SUIVI!#REF!</f>
        <v>#REF!</v>
      </c>
      <c r="X26" s="145" t="str">
        <f>SUIVI!H11</f>
        <v>HL1100A</v>
      </c>
      <c r="Y26" s="145">
        <f>SUIVI!J11</f>
        <v>10400</v>
      </c>
      <c r="Z26" s="1097" t="str">
        <f>SUIVI!U11</f>
        <v>/</v>
      </c>
      <c r="AA26" s="948">
        <f t="shared" ca="1" si="7"/>
        <v>2</v>
      </c>
      <c r="AB26" s="1955">
        <f t="shared" ca="1" si="8"/>
        <v>1</v>
      </c>
      <c r="AC26" s="948">
        <f t="shared" ca="1" si="9"/>
        <v>0</v>
      </c>
      <c r="AD26" s="1955">
        <f t="shared" ca="1" si="10"/>
        <v>1</v>
      </c>
      <c r="AE26" s="948">
        <f t="shared" ca="1" si="11"/>
        <v>2</v>
      </c>
      <c r="AF26" s="948">
        <f t="shared" ca="1" si="11"/>
        <v>0</v>
      </c>
      <c r="AG26" s="948">
        <f t="shared" ca="1" si="11"/>
        <v>2</v>
      </c>
      <c r="AH26" s="948">
        <f t="shared" ca="1" si="11"/>
        <v>2</v>
      </c>
      <c r="AI26" s="1955">
        <f t="shared" ca="1" si="12"/>
        <v>1</v>
      </c>
      <c r="AJ26" s="1955">
        <f t="shared" ca="1" si="13"/>
        <v>1</v>
      </c>
      <c r="AK26" s="1955">
        <f t="shared" ca="1" si="13"/>
        <v>1</v>
      </c>
      <c r="AL26" s="1955">
        <f t="shared" ca="1" si="13"/>
        <v>1</v>
      </c>
      <c r="AM26" s="768" t="str">
        <f t="shared" si="14"/>
        <v>SCHMITZ</v>
      </c>
      <c r="AO26" s="167"/>
      <c r="AP26" s="320" t="e">
        <f>SUIVI!#REF!</f>
        <v>#REF!</v>
      </c>
      <c r="AQ26" s="320" t="e">
        <f>SUIVI!#REF!</f>
        <v>#REF!</v>
      </c>
      <c r="AR26" s="145" t="str">
        <f>SUIVI!H11</f>
        <v>HL1100A</v>
      </c>
      <c r="AS26" s="145">
        <f>SUIVI!J11</f>
        <v>10400</v>
      </c>
      <c r="AT26" s="1097" t="str">
        <f>SUIVI!U11</f>
        <v>/</v>
      </c>
      <c r="AU26" s="3627"/>
      <c r="AV26" s="3628"/>
      <c r="AW26" s="3627"/>
      <c r="AX26" s="3628"/>
      <c r="AY26" s="3627"/>
      <c r="AZ26" s="3628"/>
      <c r="BA26" s="3627"/>
      <c r="BB26" s="3628"/>
      <c r="BC26" s="3627"/>
      <c r="BD26" s="3628"/>
      <c r="BE26" s="3627"/>
      <c r="BF26" s="3628"/>
      <c r="BG26" s="48"/>
      <c r="BH26" s="776">
        <v>3</v>
      </c>
      <c r="BI26" s="776"/>
    </row>
    <row r="27" spans="1:61" ht="25.15" customHeight="1">
      <c r="A27" s="1961" t="e">
        <f>SUIVI!#REF!</f>
        <v>#REF!</v>
      </c>
      <c r="B27" s="320" t="e">
        <f>SUIVI!#REF!</f>
        <v>#REF!</v>
      </c>
      <c r="C27" s="320" t="e">
        <f>SUIVI!#REF!</f>
        <v>#REF!</v>
      </c>
      <c r="D27" s="145" t="str">
        <f>SUIVI!H12</f>
        <v>HL1100A</v>
      </c>
      <c r="E27" s="145">
        <f>SUIVI!J12</f>
        <v>9000</v>
      </c>
      <c r="F27" s="1097" t="str">
        <f>SUIVI!U12</f>
        <v>/</v>
      </c>
      <c r="G27" s="948">
        <f t="shared" ca="1" si="1"/>
        <v>-3</v>
      </c>
      <c r="H27" s="948">
        <f t="shared" ca="1" si="2"/>
        <v>2</v>
      </c>
      <c r="I27" s="1955">
        <f t="shared" ca="1" si="3"/>
        <v>1</v>
      </c>
      <c r="J27" s="1955">
        <f t="shared" ca="1" si="4"/>
        <v>4</v>
      </c>
      <c r="K27" s="1955">
        <f t="shared" ca="1" si="5"/>
        <v>1</v>
      </c>
      <c r="L27" s="1955">
        <f t="shared" ca="1" si="6"/>
        <v>1</v>
      </c>
      <c r="M27" s="1955">
        <f t="shared" ca="1" si="0"/>
        <v>1</v>
      </c>
      <c r="N27" s="1955">
        <f t="shared" ca="1" si="0"/>
        <v>2</v>
      </c>
      <c r="O27" s="1955">
        <f t="shared" ca="1" si="0"/>
        <v>1</v>
      </c>
      <c r="P27" s="1955">
        <f t="shared" ca="1" si="0"/>
        <v>1</v>
      </c>
      <c r="Q27" s="1960" t="s">
        <v>492</v>
      </c>
      <c r="R27" s="437" t="s">
        <v>1249</v>
      </c>
      <c r="S27" s="48"/>
      <c r="U27" s="1962" t="e">
        <f>SUIVI!#REF!</f>
        <v>#REF!</v>
      </c>
      <c r="V27" s="320" t="e">
        <f>SUIVI!#REF!</f>
        <v>#REF!</v>
      </c>
      <c r="W27" s="320" t="e">
        <f>SUIVI!#REF!</f>
        <v>#REF!</v>
      </c>
      <c r="X27" s="145" t="str">
        <f>SUIVI!H12</f>
        <v>HL1100A</v>
      </c>
      <c r="Y27" s="145">
        <f>SUIVI!J12</f>
        <v>9000</v>
      </c>
      <c r="Z27" s="1097" t="str">
        <f>SUIVI!U12</f>
        <v>/</v>
      </c>
      <c r="AA27" s="948">
        <f t="shared" ca="1" si="7"/>
        <v>1</v>
      </c>
      <c r="AB27" s="1955">
        <f t="shared" ca="1" si="8"/>
        <v>1</v>
      </c>
      <c r="AC27" s="948">
        <f t="shared" ca="1" si="9"/>
        <v>0</v>
      </c>
      <c r="AD27" s="1955">
        <f t="shared" ca="1" si="10"/>
        <v>1</v>
      </c>
      <c r="AE27" s="948">
        <f t="shared" ca="1" si="11"/>
        <v>2</v>
      </c>
      <c r="AF27" s="948">
        <f t="shared" ca="1" si="11"/>
        <v>2</v>
      </c>
      <c r="AG27" s="948">
        <f t="shared" ca="1" si="11"/>
        <v>1</v>
      </c>
      <c r="AH27" s="948">
        <f t="shared" ca="1" si="11"/>
        <v>0</v>
      </c>
      <c r="AI27" s="1955">
        <f t="shared" ca="1" si="12"/>
        <v>1</v>
      </c>
      <c r="AJ27" s="1955">
        <f t="shared" ca="1" si="13"/>
        <v>1</v>
      </c>
      <c r="AK27" s="1955">
        <f t="shared" ca="1" si="13"/>
        <v>1</v>
      </c>
      <c r="AL27" s="1955">
        <f t="shared" ca="1" si="13"/>
        <v>1</v>
      </c>
      <c r="AM27" s="768" t="str">
        <f t="shared" si="14"/>
        <v>BERTRAND</v>
      </c>
      <c r="AO27" s="167"/>
      <c r="AP27" s="320" t="e">
        <f>SUIVI!#REF!</f>
        <v>#REF!</v>
      </c>
      <c r="AQ27" s="320" t="e">
        <f>SUIVI!#REF!</f>
        <v>#REF!</v>
      </c>
      <c r="AR27" s="145" t="str">
        <f>SUIVI!H12</f>
        <v>HL1100A</v>
      </c>
      <c r="AS27" s="145">
        <f>SUIVI!J12</f>
        <v>9000</v>
      </c>
      <c r="AT27" s="1097" t="str">
        <f>SUIVI!U12</f>
        <v>/</v>
      </c>
      <c r="AU27" s="3627"/>
      <c r="AV27" s="3628"/>
      <c r="AW27" s="3627"/>
      <c r="AX27" s="3628"/>
      <c r="AY27" s="3627"/>
      <c r="AZ27" s="3628"/>
      <c r="BA27" s="3627"/>
      <c r="BB27" s="3628"/>
      <c r="BC27" s="3627"/>
      <c r="BD27" s="3628"/>
      <c r="BE27" s="3627"/>
      <c r="BF27" s="3628"/>
      <c r="BG27" s="48"/>
      <c r="BH27" s="776">
        <v>4</v>
      </c>
      <c r="BI27" s="776"/>
    </row>
    <row r="28" spans="1:61" ht="25.15" customHeight="1">
      <c r="A28" s="1961" t="e">
        <f>SUIVI!#REF!</f>
        <v>#REF!</v>
      </c>
      <c r="B28" s="320" t="e">
        <f>SUIVI!#REF!</f>
        <v>#REF!</v>
      </c>
      <c r="C28" s="320" t="e">
        <f>SUIVI!#REF!</f>
        <v>#REF!</v>
      </c>
      <c r="D28" s="145" t="str">
        <f>SUIVI!H13</f>
        <v>HL1100A</v>
      </c>
      <c r="E28" s="145">
        <f>SUIVI!J13</f>
        <v>10100</v>
      </c>
      <c r="F28" s="1097" t="str">
        <f>SUIVI!U13</f>
        <v>/</v>
      </c>
      <c r="G28" s="948">
        <f t="shared" ca="1" si="1"/>
        <v>1</v>
      </c>
      <c r="H28" s="948">
        <f t="shared" ca="1" si="2"/>
        <v>3</v>
      </c>
      <c r="I28" s="1955">
        <f t="shared" ca="1" si="3"/>
        <v>2</v>
      </c>
      <c r="J28" s="1955">
        <f t="shared" ca="1" si="4"/>
        <v>2</v>
      </c>
      <c r="K28" s="1955">
        <f t="shared" ca="1" si="5"/>
        <v>3</v>
      </c>
      <c r="L28" s="1955">
        <f t="shared" ca="1" si="6"/>
        <v>2</v>
      </c>
      <c r="M28" s="1955">
        <f t="shared" ca="1" si="0"/>
        <v>1</v>
      </c>
      <c r="N28" s="1955">
        <f t="shared" ca="1" si="0"/>
        <v>1</v>
      </c>
      <c r="O28" s="1955">
        <f t="shared" ca="1" si="0"/>
        <v>1</v>
      </c>
      <c r="P28" s="1955">
        <f t="shared" ca="1" si="0"/>
        <v>2</v>
      </c>
      <c r="Q28" s="321" t="s">
        <v>1224</v>
      </c>
      <c r="R28" s="437" t="s">
        <v>1249</v>
      </c>
      <c r="S28" s="48"/>
      <c r="U28" s="1962" t="e">
        <f>SUIVI!#REF!</f>
        <v>#REF!</v>
      </c>
      <c r="V28" s="320" t="e">
        <f>SUIVI!#REF!</f>
        <v>#REF!</v>
      </c>
      <c r="W28" s="320" t="e">
        <f>SUIVI!#REF!</f>
        <v>#REF!</v>
      </c>
      <c r="X28" s="145" t="str">
        <f>SUIVI!H13</f>
        <v>HL1100A</v>
      </c>
      <c r="Y28" s="145">
        <f>SUIVI!J13</f>
        <v>10100</v>
      </c>
      <c r="Z28" s="1097" t="str">
        <f>SUIVI!U13</f>
        <v>/</v>
      </c>
      <c r="AA28" s="948">
        <f t="shared" ca="1" si="7"/>
        <v>1</v>
      </c>
      <c r="AB28" s="1955">
        <f t="shared" ca="1" si="8"/>
        <v>1</v>
      </c>
      <c r="AC28" s="948">
        <f t="shared" ca="1" si="9"/>
        <v>0</v>
      </c>
      <c r="AD28" s="1955">
        <f t="shared" ca="1" si="10"/>
        <v>1</v>
      </c>
      <c r="AE28" s="948">
        <f t="shared" ca="1" si="11"/>
        <v>1</v>
      </c>
      <c r="AF28" s="948">
        <f t="shared" ca="1" si="11"/>
        <v>0</v>
      </c>
      <c r="AG28" s="948">
        <f t="shared" ca="1" si="11"/>
        <v>1</v>
      </c>
      <c r="AH28" s="948">
        <f t="shared" ca="1" si="11"/>
        <v>2</v>
      </c>
      <c r="AI28" s="1955">
        <f t="shared" ca="1" si="12"/>
        <v>1</v>
      </c>
      <c r="AJ28" s="1955">
        <f t="shared" ca="1" si="13"/>
        <v>1</v>
      </c>
      <c r="AK28" s="1955">
        <f t="shared" ca="1" si="13"/>
        <v>1</v>
      </c>
      <c r="AL28" s="1955">
        <f t="shared" ca="1" si="13"/>
        <v>1</v>
      </c>
      <c r="AM28" s="768" t="str">
        <f t="shared" si="14"/>
        <v>SCHMITZ</v>
      </c>
      <c r="AO28" s="167"/>
      <c r="AP28" s="320" t="e">
        <f>SUIVI!#REF!</f>
        <v>#REF!</v>
      </c>
      <c r="AQ28" s="320" t="e">
        <f>SUIVI!#REF!</f>
        <v>#REF!</v>
      </c>
      <c r="AR28" s="145" t="str">
        <f>SUIVI!H13</f>
        <v>HL1100A</v>
      </c>
      <c r="AS28" s="145">
        <f>SUIVI!J13</f>
        <v>10100</v>
      </c>
      <c r="AT28" s="1097" t="str">
        <f>SUIVI!U13</f>
        <v>/</v>
      </c>
      <c r="AU28" s="3627"/>
      <c r="AV28" s="3628"/>
      <c r="AW28" s="3627"/>
      <c r="AX28" s="3628"/>
      <c r="AY28" s="3627"/>
      <c r="AZ28" s="3628"/>
      <c r="BA28" s="3627"/>
      <c r="BB28" s="3628"/>
      <c r="BC28" s="3627"/>
      <c r="BD28" s="3628"/>
      <c r="BE28" s="3627"/>
      <c r="BF28" s="3628"/>
      <c r="BG28" s="48"/>
      <c r="BH28" s="776">
        <v>5</v>
      </c>
      <c r="BI28" s="776"/>
    </row>
    <row r="29" spans="1:61" ht="25.15" customHeight="1">
      <c r="A29" s="1961" t="e">
        <f>SUIVI!#REF!</f>
        <v>#REF!</v>
      </c>
      <c r="B29" s="320" t="e">
        <f>SUIVI!#REF!</f>
        <v>#REF!</v>
      </c>
      <c r="C29" s="320" t="e">
        <f>SUIVI!#REF!</f>
        <v>#REF!</v>
      </c>
      <c r="D29" s="145" t="str">
        <f>SUIVI!H14</f>
        <v>HL1100A</v>
      </c>
      <c r="E29" s="145">
        <f>SUIVI!J14</f>
        <v>10400</v>
      </c>
      <c r="F29" s="1097" t="str">
        <f>SUIVI!U14</f>
        <v>/</v>
      </c>
      <c r="G29" s="948">
        <f t="shared" ca="1" si="1"/>
        <v>1</v>
      </c>
      <c r="H29" s="948">
        <f t="shared" ca="1" si="2"/>
        <v>2</v>
      </c>
      <c r="I29" s="1955">
        <f t="shared" ca="1" si="3"/>
        <v>1</v>
      </c>
      <c r="J29" s="1955">
        <f t="shared" ca="1" si="4"/>
        <v>4</v>
      </c>
      <c r="K29" s="1955">
        <f t="shared" ca="1" si="5"/>
        <v>1</v>
      </c>
      <c r="L29" s="1955">
        <f t="shared" ca="1" si="6"/>
        <v>2</v>
      </c>
      <c r="M29" s="1955">
        <f t="shared" ca="1" si="0"/>
        <v>1</v>
      </c>
      <c r="N29" s="1955">
        <f t="shared" ca="1" si="0"/>
        <v>2</v>
      </c>
      <c r="O29" s="1955">
        <f t="shared" ca="1" si="0"/>
        <v>2</v>
      </c>
      <c r="P29" s="1955">
        <f t="shared" ca="1" si="0"/>
        <v>1</v>
      </c>
      <c r="Q29" s="321" t="s">
        <v>489</v>
      </c>
      <c r="R29" s="437" t="s">
        <v>1249</v>
      </c>
      <c r="S29" s="48"/>
      <c r="U29" s="1962" t="e">
        <f>SUIVI!#REF!</f>
        <v>#REF!</v>
      </c>
      <c r="V29" s="320" t="e">
        <f>SUIVI!#REF!</f>
        <v>#REF!</v>
      </c>
      <c r="W29" s="320" t="e">
        <f>SUIVI!#REF!</f>
        <v>#REF!</v>
      </c>
      <c r="X29" s="145" t="str">
        <f>SUIVI!H14</f>
        <v>HL1100A</v>
      </c>
      <c r="Y29" s="145">
        <f>SUIVI!J14</f>
        <v>10400</v>
      </c>
      <c r="Z29" s="1097" t="str">
        <f>SUIVI!U14</f>
        <v>/</v>
      </c>
      <c r="AA29" s="948">
        <f t="shared" ca="1" si="7"/>
        <v>1</v>
      </c>
      <c r="AB29" s="1955">
        <f t="shared" ca="1" si="8"/>
        <v>1</v>
      </c>
      <c r="AC29" s="948">
        <f t="shared" ca="1" si="9"/>
        <v>1</v>
      </c>
      <c r="AD29" s="1955">
        <f t="shared" ca="1" si="10"/>
        <v>1</v>
      </c>
      <c r="AE29" s="948">
        <f t="shared" ca="1" si="11"/>
        <v>0</v>
      </c>
      <c r="AF29" s="948">
        <f t="shared" ca="1" si="11"/>
        <v>2</v>
      </c>
      <c r="AG29" s="948">
        <f t="shared" ca="1" si="11"/>
        <v>0</v>
      </c>
      <c r="AH29" s="948">
        <f t="shared" ca="1" si="11"/>
        <v>2</v>
      </c>
      <c r="AI29" s="1955">
        <f t="shared" ca="1" si="12"/>
        <v>1</v>
      </c>
      <c r="AJ29" s="1955">
        <f t="shared" ca="1" si="13"/>
        <v>1</v>
      </c>
      <c r="AK29" s="1955">
        <f t="shared" ca="1" si="13"/>
        <v>1</v>
      </c>
      <c r="AL29" s="1955">
        <f t="shared" ca="1" si="13"/>
        <v>1</v>
      </c>
      <c r="AM29" s="768" t="str">
        <f t="shared" si="14"/>
        <v>HOSCHEID</v>
      </c>
      <c r="AO29" s="167"/>
      <c r="AP29" s="320" t="e">
        <f>SUIVI!#REF!</f>
        <v>#REF!</v>
      </c>
      <c r="AQ29" s="320" t="e">
        <f>SUIVI!#REF!</f>
        <v>#REF!</v>
      </c>
      <c r="AR29" s="145" t="str">
        <f>SUIVI!H14</f>
        <v>HL1100A</v>
      </c>
      <c r="AS29" s="145">
        <f>SUIVI!J14</f>
        <v>10400</v>
      </c>
      <c r="AT29" s="1097" t="str">
        <f>SUIVI!U14</f>
        <v>/</v>
      </c>
      <c r="AU29" s="3627"/>
      <c r="AV29" s="3628"/>
      <c r="AW29" s="3627"/>
      <c r="AX29" s="3628"/>
      <c r="AY29" s="3627"/>
      <c r="AZ29" s="3628"/>
      <c r="BA29" s="3627"/>
      <c r="BB29" s="3628"/>
      <c r="BC29" s="3627"/>
      <c r="BD29" s="3628"/>
      <c r="BE29" s="3627"/>
      <c r="BF29" s="3628"/>
      <c r="BG29" s="48"/>
      <c r="BH29" s="776">
        <v>6</v>
      </c>
      <c r="BI29" s="776"/>
    </row>
    <row r="30" spans="1:61" ht="25.15" customHeight="1">
      <c r="A30" s="1961" t="e">
        <f>SUIVI!#REF!</f>
        <v>#REF!</v>
      </c>
      <c r="B30" s="320" t="e">
        <f>SUIVI!#REF!</f>
        <v>#REF!</v>
      </c>
      <c r="C30" s="320" t="e">
        <f>SUIVI!#REF!</f>
        <v>#REF!</v>
      </c>
      <c r="D30" s="145" t="str">
        <f>SUIVI!H15</f>
        <v>HL1100A</v>
      </c>
      <c r="E30" s="145">
        <f>SUIVI!J15</f>
        <v>10400</v>
      </c>
      <c r="F30" s="1097" t="str">
        <f>SUIVI!U15</f>
        <v>/</v>
      </c>
      <c r="G30" s="948">
        <f t="shared" ca="1" si="1"/>
        <v>-2</v>
      </c>
      <c r="H30" s="948">
        <f t="shared" ca="1" si="2"/>
        <v>1</v>
      </c>
      <c r="I30" s="1955">
        <f t="shared" ca="1" si="3"/>
        <v>1</v>
      </c>
      <c r="J30" s="1955">
        <f t="shared" ca="1" si="4"/>
        <v>4</v>
      </c>
      <c r="K30" s="1955">
        <f t="shared" ca="1" si="5"/>
        <v>3</v>
      </c>
      <c r="L30" s="1955">
        <f t="shared" ca="1" si="6"/>
        <v>1</v>
      </c>
      <c r="M30" s="1955">
        <f t="shared" ca="1" si="0"/>
        <v>1</v>
      </c>
      <c r="N30" s="1955">
        <f t="shared" ca="1" si="0"/>
        <v>1</v>
      </c>
      <c r="O30" s="1955">
        <f t="shared" ca="1" si="0"/>
        <v>2</v>
      </c>
      <c r="P30" s="1955">
        <f t="shared" ca="1" si="0"/>
        <v>2</v>
      </c>
      <c r="Q30" s="321" t="s">
        <v>489</v>
      </c>
      <c r="R30" s="437" t="s">
        <v>1249</v>
      </c>
      <c r="S30" s="48"/>
      <c r="U30" s="1962" t="e">
        <f>SUIVI!#REF!</f>
        <v>#REF!</v>
      </c>
      <c r="V30" s="320" t="e">
        <f>SUIVI!#REF!</f>
        <v>#REF!</v>
      </c>
      <c r="W30" s="320" t="e">
        <f>SUIVI!#REF!</f>
        <v>#REF!</v>
      </c>
      <c r="X30" s="145" t="str">
        <f>SUIVI!H15</f>
        <v>HL1100A</v>
      </c>
      <c r="Y30" s="145">
        <f>SUIVI!J15</f>
        <v>10400</v>
      </c>
      <c r="Z30" s="1097" t="str">
        <f>SUIVI!U15</f>
        <v>/</v>
      </c>
      <c r="AA30" s="948">
        <f t="shared" ca="1" si="7"/>
        <v>0</v>
      </c>
      <c r="AB30" s="1955">
        <f t="shared" ca="1" si="8"/>
        <v>1</v>
      </c>
      <c r="AC30" s="948">
        <f t="shared" ca="1" si="9"/>
        <v>2</v>
      </c>
      <c r="AD30" s="1955">
        <f t="shared" ca="1" si="10"/>
        <v>1</v>
      </c>
      <c r="AE30" s="948">
        <f t="shared" ca="1" si="11"/>
        <v>2</v>
      </c>
      <c r="AF30" s="948">
        <f t="shared" ca="1" si="11"/>
        <v>2</v>
      </c>
      <c r="AG30" s="948">
        <f t="shared" ca="1" si="11"/>
        <v>2</v>
      </c>
      <c r="AH30" s="948">
        <f t="shared" ca="1" si="11"/>
        <v>2</v>
      </c>
      <c r="AI30" s="1955">
        <f t="shared" ca="1" si="12"/>
        <v>1</v>
      </c>
      <c r="AJ30" s="1955">
        <f t="shared" ca="1" si="13"/>
        <v>1</v>
      </c>
      <c r="AK30" s="1955">
        <f t="shared" ca="1" si="13"/>
        <v>1</v>
      </c>
      <c r="AL30" s="1955">
        <f t="shared" ca="1" si="13"/>
        <v>1</v>
      </c>
      <c r="AM30" s="768" t="str">
        <f t="shared" si="14"/>
        <v>HOSCHEID</v>
      </c>
      <c r="AO30" s="167"/>
      <c r="AP30" s="320" t="e">
        <f>SUIVI!#REF!</f>
        <v>#REF!</v>
      </c>
      <c r="AQ30" s="320" t="e">
        <f>SUIVI!#REF!</f>
        <v>#REF!</v>
      </c>
      <c r="AR30" s="145" t="str">
        <f>SUIVI!H15</f>
        <v>HL1100A</v>
      </c>
      <c r="AS30" s="145">
        <f>SUIVI!J15</f>
        <v>10400</v>
      </c>
      <c r="AT30" s="1097" t="str">
        <f>SUIVI!U15</f>
        <v>/</v>
      </c>
      <c r="AU30" s="3627"/>
      <c r="AV30" s="3628"/>
      <c r="AW30" s="3627"/>
      <c r="AX30" s="3628"/>
      <c r="AY30" s="3627"/>
      <c r="AZ30" s="3628"/>
      <c r="BA30" s="3627"/>
      <c r="BB30" s="3628"/>
      <c r="BC30" s="3627"/>
      <c r="BD30" s="3628"/>
      <c r="BE30" s="3627"/>
      <c r="BF30" s="3628"/>
      <c r="BG30" s="48"/>
      <c r="BH30" s="776">
        <v>7</v>
      </c>
      <c r="BI30" s="776"/>
    </row>
    <row r="31" spans="1:61" ht="25.15" customHeight="1">
      <c r="A31" s="1961" t="e">
        <f>SUIVI!#REF!</f>
        <v>#REF!</v>
      </c>
      <c r="B31" s="320" t="e">
        <f>SUIVI!#REF!</f>
        <v>#REF!</v>
      </c>
      <c r="C31" s="320" t="e">
        <f>SUIVI!#REF!</f>
        <v>#REF!</v>
      </c>
      <c r="D31" s="145" t="str">
        <f>SUIVI!H16</f>
        <v>HL1100A</v>
      </c>
      <c r="E31" s="145">
        <f>SUIVI!J16</f>
        <v>10400</v>
      </c>
      <c r="F31" s="1097" t="str">
        <f>SUIVI!U16</f>
        <v>/</v>
      </c>
      <c r="G31" s="948">
        <f t="shared" ca="1" si="1"/>
        <v>3</v>
      </c>
      <c r="H31" s="948">
        <f t="shared" ca="1" si="2"/>
        <v>3</v>
      </c>
      <c r="I31" s="1955">
        <f t="shared" ca="1" si="3"/>
        <v>2</v>
      </c>
      <c r="J31" s="1955">
        <f t="shared" ca="1" si="4"/>
        <v>4</v>
      </c>
      <c r="K31" s="1955">
        <f t="shared" ca="1" si="5"/>
        <v>2</v>
      </c>
      <c r="L31" s="1955">
        <f t="shared" ca="1" si="6"/>
        <v>2</v>
      </c>
      <c r="M31" s="1955">
        <f t="shared" ca="1" si="0"/>
        <v>2</v>
      </c>
      <c r="N31" s="1955">
        <f t="shared" ca="1" si="0"/>
        <v>2</v>
      </c>
      <c r="O31" s="1955">
        <f t="shared" ca="1" si="0"/>
        <v>1</v>
      </c>
      <c r="P31" s="1955">
        <f t="shared" ca="1" si="0"/>
        <v>1</v>
      </c>
      <c r="Q31" s="321" t="s">
        <v>492</v>
      </c>
      <c r="R31" s="437" t="s">
        <v>1249</v>
      </c>
      <c r="S31" s="48"/>
      <c r="U31" s="1962" t="e">
        <f>SUIVI!#REF!</f>
        <v>#REF!</v>
      </c>
      <c r="V31" s="320" t="e">
        <f>SUIVI!#REF!</f>
        <v>#REF!</v>
      </c>
      <c r="W31" s="320" t="e">
        <f>SUIVI!#REF!</f>
        <v>#REF!</v>
      </c>
      <c r="X31" s="145" t="str">
        <f>SUIVI!H16</f>
        <v>HL1100A</v>
      </c>
      <c r="Y31" s="145">
        <f>SUIVI!J16</f>
        <v>10400</v>
      </c>
      <c r="Z31" s="1097" t="str">
        <f>SUIVI!U16</f>
        <v>/</v>
      </c>
      <c r="AA31" s="948">
        <f t="shared" ca="1" si="7"/>
        <v>2</v>
      </c>
      <c r="AB31" s="1955">
        <f t="shared" ca="1" si="8"/>
        <v>1</v>
      </c>
      <c r="AC31" s="948">
        <f t="shared" ca="1" si="9"/>
        <v>0</v>
      </c>
      <c r="AD31" s="1955">
        <f t="shared" ca="1" si="10"/>
        <v>1</v>
      </c>
      <c r="AE31" s="948">
        <f t="shared" ca="1" si="11"/>
        <v>0</v>
      </c>
      <c r="AF31" s="948">
        <f t="shared" ca="1" si="11"/>
        <v>2</v>
      </c>
      <c r="AG31" s="948">
        <f t="shared" ca="1" si="11"/>
        <v>0</v>
      </c>
      <c r="AH31" s="948">
        <f t="shared" ca="1" si="11"/>
        <v>0</v>
      </c>
      <c r="AI31" s="1955">
        <f t="shared" ca="1" si="12"/>
        <v>1</v>
      </c>
      <c r="AJ31" s="1955">
        <f t="shared" ca="1" si="13"/>
        <v>1</v>
      </c>
      <c r="AK31" s="1955">
        <f t="shared" ca="1" si="13"/>
        <v>1</v>
      </c>
      <c r="AL31" s="1955">
        <f t="shared" ca="1" si="13"/>
        <v>1</v>
      </c>
      <c r="AM31" s="768" t="str">
        <f t="shared" si="14"/>
        <v>BERTRAND</v>
      </c>
      <c r="AO31" s="167"/>
      <c r="AP31" s="320" t="e">
        <f>SUIVI!#REF!</f>
        <v>#REF!</v>
      </c>
      <c r="AQ31" s="320" t="e">
        <f>SUIVI!#REF!</f>
        <v>#REF!</v>
      </c>
      <c r="AR31" s="145" t="str">
        <f>SUIVI!H16</f>
        <v>HL1100A</v>
      </c>
      <c r="AS31" s="145">
        <f>SUIVI!J16</f>
        <v>10400</v>
      </c>
      <c r="AT31" s="1097" t="str">
        <f>SUIVI!U16</f>
        <v>/</v>
      </c>
      <c r="AU31" s="3627"/>
      <c r="AV31" s="3628"/>
      <c r="AW31" s="3627"/>
      <c r="AX31" s="3628"/>
      <c r="AY31" s="3627"/>
      <c r="AZ31" s="3628"/>
      <c r="BA31" s="3627"/>
      <c r="BB31" s="3628"/>
      <c r="BC31" s="3627"/>
      <c r="BD31" s="3628"/>
      <c r="BE31" s="3627"/>
      <c r="BF31" s="3628"/>
      <c r="BG31" s="48"/>
      <c r="BH31" s="776">
        <v>8</v>
      </c>
      <c r="BI31" s="776"/>
    </row>
    <row r="32" spans="1:61" ht="25.15" customHeight="1">
      <c r="A32" s="1961" t="e">
        <f>SUIVI!#REF!</f>
        <v>#REF!</v>
      </c>
      <c r="B32" s="320" t="e">
        <f>SUIVI!#REF!</f>
        <v>#REF!</v>
      </c>
      <c r="C32" s="320" t="e">
        <f>SUIVI!#REF!</f>
        <v>#REF!</v>
      </c>
      <c r="D32" s="145" t="str">
        <f>SUIVI!H17</f>
        <v>HL1100A</v>
      </c>
      <c r="E32" s="145">
        <f>SUIVI!J17</f>
        <v>10400</v>
      </c>
      <c r="F32" s="1097" t="str">
        <f>SUIVI!U17</f>
        <v>/</v>
      </c>
      <c r="G32" s="948">
        <f t="shared" ca="1" si="1"/>
        <v>-3</v>
      </c>
      <c r="H32" s="948">
        <f t="shared" ca="1" si="2"/>
        <v>1</v>
      </c>
      <c r="I32" s="1955">
        <f t="shared" ca="1" si="3"/>
        <v>2</v>
      </c>
      <c r="J32" s="1955">
        <f t="shared" ca="1" si="4"/>
        <v>3</v>
      </c>
      <c r="K32" s="1955">
        <f t="shared" ca="1" si="5"/>
        <v>3</v>
      </c>
      <c r="L32" s="1955">
        <f t="shared" ca="1" si="6"/>
        <v>2</v>
      </c>
      <c r="M32" s="1955">
        <f t="shared" ca="1" si="0"/>
        <v>1</v>
      </c>
      <c r="N32" s="1955">
        <f t="shared" ca="1" si="0"/>
        <v>1</v>
      </c>
      <c r="O32" s="1955">
        <f t="shared" ca="1" si="0"/>
        <v>1</v>
      </c>
      <c r="P32" s="1955">
        <f t="shared" ca="1" si="0"/>
        <v>1</v>
      </c>
      <c r="Q32" s="321" t="s">
        <v>1485</v>
      </c>
      <c r="R32" s="437" t="s">
        <v>1249</v>
      </c>
      <c r="S32" s="48"/>
      <c r="U32" s="1962" t="e">
        <f>SUIVI!#REF!</f>
        <v>#REF!</v>
      </c>
      <c r="V32" s="320" t="e">
        <f>SUIVI!#REF!</f>
        <v>#REF!</v>
      </c>
      <c r="W32" s="320" t="e">
        <f>SUIVI!#REF!</f>
        <v>#REF!</v>
      </c>
      <c r="X32" s="145" t="str">
        <f>SUIVI!H17</f>
        <v>HL1100A</v>
      </c>
      <c r="Y32" s="145">
        <f>SUIVI!J17</f>
        <v>10400</v>
      </c>
      <c r="Z32" s="1097" t="str">
        <f>SUIVI!U17</f>
        <v>/</v>
      </c>
      <c r="AA32" s="948">
        <f t="shared" ca="1" si="7"/>
        <v>1</v>
      </c>
      <c r="AB32" s="1955">
        <f t="shared" ca="1" si="8"/>
        <v>1</v>
      </c>
      <c r="AC32" s="948">
        <f t="shared" ca="1" si="9"/>
        <v>2</v>
      </c>
      <c r="AD32" s="1955">
        <f t="shared" ca="1" si="10"/>
        <v>1</v>
      </c>
      <c r="AE32" s="948">
        <f t="shared" ca="1" si="11"/>
        <v>1</v>
      </c>
      <c r="AF32" s="948">
        <f t="shared" ca="1" si="11"/>
        <v>0</v>
      </c>
      <c r="AG32" s="948">
        <f t="shared" ca="1" si="11"/>
        <v>0</v>
      </c>
      <c r="AH32" s="948">
        <f t="shared" ca="1" si="11"/>
        <v>0</v>
      </c>
      <c r="AI32" s="1955">
        <f t="shared" ca="1" si="12"/>
        <v>1</v>
      </c>
      <c r="AJ32" s="1955">
        <f t="shared" ca="1" si="13"/>
        <v>1</v>
      </c>
      <c r="AK32" s="1955">
        <f t="shared" ca="1" si="13"/>
        <v>1</v>
      </c>
      <c r="AL32" s="1955">
        <f t="shared" ca="1" si="13"/>
        <v>1</v>
      </c>
      <c r="AM32" s="768" t="str">
        <f t="shared" si="14"/>
        <v>GERON</v>
      </c>
      <c r="AO32" s="167"/>
      <c r="AP32" s="320" t="e">
        <f>SUIVI!#REF!</f>
        <v>#REF!</v>
      </c>
      <c r="AQ32" s="320" t="e">
        <f>SUIVI!#REF!</f>
        <v>#REF!</v>
      </c>
      <c r="AR32" s="145" t="str">
        <f>SUIVI!H17</f>
        <v>HL1100A</v>
      </c>
      <c r="AS32" s="145">
        <f>SUIVI!J17</f>
        <v>10400</v>
      </c>
      <c r="AT32" s="1097" t="str">
        <f>SUIVI!U17</f>
        <v>/</v>
      </c>
      <c r="AU32" s="3627"/>
      <c r="AV32" s="3628"/>
      <c r="AW32" s="3627"/>
      <c r="AX32" s="3628"/>
      <c r="AY32" s="3627"/>
      <c r="AZ32" s="3628"/>
      <c r="BA32" s="3627"/>
      <c r="BB32" s="3628"/>
      <c r="BC32" s="3627"/>
      <c r="BD32" s="3628"/>
      <c r="BE32" s="3627"/>
      <c r="BF32" s="3628"/>
      <c r="BG32" s="48"/>
      <c r="BH32" s="776">
        <v>9</v>
      </c>
      <c r="BI32" s="776"/>
    </row>
    <row r="33" spans="1:61" ht="25.15" customHeight="1">
      <c r="A33" s="1961" t="e">
        <f>SUIVI!#REF!</f>
        <v>#REF!</v>
      </c>
      <c r="B33" s="320" t="e">
        <f>SUIVI!#REF!</f>
        <v>#REF!</v>
      </c>
      <c r="C33" s="320" t="e">
        <f>SUIVI!#REF!</f>
        <v>#REF!</v>
      </c>
      <c r="D33" s="145" t="str">
        <f>SUIVI!H18</f>
        <v>HL1100B</v>
      </c>
      <c r="E33" s="145">
        <f>SUIVI!J18</f>
        <v>5300</v>
      </c>
      <c r="F33" s="1097" t="str">
        <f>SUIVI!U18</f>
        <v>/</v>
      </c>
      <c r="G33" s="948">
        <f t="shared" ca="1" si="1"/>
        <v>-2</v>
      </c>
      <c r="H33" s="948">
        <f t="shared" ca="1" si="2"/>
        <v>3</v>
      </c>
      <c r="I33" s="1955">
        <f t="shared" ca="1" si="3"/>
        <v>1</v>
      </c>
      <c r="J33" s="1955">
        <f t="shared" ca="1" si="4"/>
        <v>3</v>
      </c>
      <c r="K33" s="1955">
        <f t="shared" ca="1" si="5"/>
        <v>2</v>
      </c>
      <c r="L33" s="1955">
        <f t="shared" ca="1" si="6"/>
        <v>2</v>
      </c>
      <c r="M33" s="1955">
        <f t="shared" ca="1" si="0"/>
        <v>2</v>
      </c>
      <c r="N33" s="1955">
        <f t="shared" ca="1" si="0"/>
        <v>1</v>
      </c>
      <c r="O33" s="1955">
        <f t="shared" ca="1" si="0"/>
        <v>2</v>
      </c>
      <c r="P33" s="1955">
        <f t="shared" ca="1" si="0"/>
        <v>2</v>
      </c>
      <c r="Q33" s="321" t="s">
        <v>489</v>
      </c>
      <c r="R33" s="437" t="s">
        <v>1249</v>
      </c>
      <c r="S33" s="48"/>
      <c r="U33" s="1962" t="e">
        <f>SUIVI!#REF!</f>
        <v>#REF!</v>
      </c>
      <c r="V33" s="320" t="e">
        <f>SUIVI!#REF!</f>
        <v>#REF!</v>
      </c>
      <c r="W33" s="320" t="e">
        <f>SUIVI!#REF!</f>
        <v>#REF!</v>
      </c>
      <c r="X33" s="145" t="str">
        <f>SUIVI!H18</f>
        <v>HL1100B</v>
      </c>
      <c r="Y33" s="145">
        <f>SUIVI!J18</f>
        <v>5300</v>
      </c>
      <c r="Z33" s="1097" t="str">
        <f>SUIVI!U18</f>
        <v>/</v>
      </c>
      <c r="AA33" s="948">
        <f t="shared" ca="1" si="7"/>
        <v>0</v>
      </c>
      <c r="AB33" s="1955">
        <f t="shared" ca="1" si="8"/>
        <v>1</v>
      </c>
      <c r="AC33" s="948">
        <f t="shared" ca="1" si="9"/>
        <v>1</v>
      </c>
      <c r="AD33" s="1955">
        <f t="shared" ca="1" si="10"/>
        <v>1</v>
      </c>
      <c r="AE33" s="948">
        <f t="shared" ca="1" si="11"/>
        <v>1</v>
      </c>
      <c r="AF33" s="948">
        <f t="shared" ca="1" si="11"/>
        <v>1</v>
      </c>
      <c r="AG33" s="948">
        <f t="shared" ca="1" si="11"/>
        <v>2</v>
      </c>
      <c r="AH33" s="948">
        <f t="shared" ca="1" si="11"/>
        <v>2</v>
      </c>
      <c r="AI33" s="1955">
        <f t="shared" ca="1" si="12"/>
        <v>2</v>
      </c>
      <c r="AJ33" s="1955">
        <f t="shared" ca="1" si="13"/>
        <v>1</v>
      </c>
      <c r="AK33" s="1955">
        <f t="shared" ca="1" si="13"/>
        <v>1</v>
      </c>
      <c r="AL33" s="1955">
        <f t="shared" ca="1" si="13"/>
        <v>1</v>
      </c>
      <c r="AM33" s="768" t="str">
        <f t="shared" si="14"/>
        <v>HOSCHEID</v>
      </c>
      <c r="AO33" s="167"/>
      <c r="AP33" s="320" t="e">
        <f>SUIVI!#REF!</f>
        <v>#REF!</v>
      </c>
      <c r="AQ33" s="320" t="e">
        <f>SUIVI!#REF!</f>
        <v>#REF!</v>
      </c>
      <c r="AR33" s="145" t="str">
        <f>SUIVI!H18</f>
        <v>HL1100B</v>
      </c>
      <c r="AS33" s="145">
        <f>SUIVI!J18</f>
        <v>5300</v>
      </c>
      <c r="AT33" s="1097" t="str">
        <f>SUIVI!U18</f>
        <v>/</v>
      </c>
      <c r="AU33" s="3627"/>
      <c r="AV33" s="3628"/>
      <c r="AW33" s="3627"/>
      <c r="AX33" s="3628"/>
      <c r="AY33" s="3627"/>
      <c r="AZ33" s="3628"/>
      <c r="BA33" s="3627"/>
      <c r="BB33" s="3628"/>
      <c r="BC33" s="3627"/>
      <c r="BD33" s="3628"/>
      <c r="BE33" s="3627"/>
      <c r="BF33" s="3628"/>
      <c r="BG33" s="48"/>
      <c r="BH33" s="776">
        <v>10</v>
      </c>
      <c r="BI33" s="776"/>
    </row>
    <row r="34" spans="1:61" ht="25.15" customHeight="1">
      <c r="A34" s="1961" t="e">
        <f>SUIVI!#REF!</f>
        <v>#REF!</v>
      </c>
      <c r="B34" s="320" t="e">
        <f>SUIVI!#REF!</f>
        <v>#REF!</v>
      </c>
      <c r="C34" s="320" t="e">
        <f>SUIVI!#REF!</f>
        <v>#REF!</v>
      </c>
      <c r="D34" s="145" t="e">
        <f>SUIVI!#REF!</f>
        <v>#REF!</v>
      </c>
      <c r="E34" s="145" t="e">
        <f>SUIVI!#REF!</f>
        <v>#REF!</v>
      </c>
      <c r="F34" s="1097" t="e">
        <f>SUIVI!#REF!</f>
        <v>#REF!</v>
      </c>
      <c r="G34" s="948">
        <f t="shared" ca="1" si="1"/>
        <v>0</v>
      </c>
      <c r="H34" s="948">
        <f t="shared" ca="1" si="2"/>
        <v>1</v>
      </c>
      <c r="I34" s="1955">
        <f t="shared" ca="1" si="3"/>
        <v>1</v>
      </c>
      <c r="J34" s="1955">
        <f t="shared" ca="1" si="4"/>
        <v>4</v>
      </c>
      <c r="K34" s="1955">
        <f t="shared" ca="1" si="5"/>
        <v>1</v>
      </c>
      <c r="L34" s="1955">
        <f t="shared" ca="1" si="6"/>
        <v>2</v>
      </c>
      <c r="M34" s="1955">
        <f t="shared" ca="1" si="0"/>
        <v>2</v>
      </c>
      <c r="N34" s="1955">
        <f t="shared" ca="1" si="0"/>
        <v>2</v>
      </c>
      <c r="O34" s="1955">
        <f t="shared" ca="1" si="0"/>
        <v>2</v>
      </c>
      <c r="P34" s="1955">
        <f t="shared" ca="1" si="0"/>
        <v>1</v>
      </c>
      <c r="Q34" s="321" t="s">
        <v>1224</v>
      </c>
      <c r="R34" s="437" t="s">
        <v>1249</v>
      </c>
      <c r="S34" s="48"/>
      <c r="U34" s="1962" t="e">
        <f>SUIVI!#REF!</f>
        <v>#REF!</v>
      </c>
      <c r="V34" s="320" t="e">
        <f>SUIVI!#REF!</f>
        <v>#REF!</v>
      </c>
      <c r="W34" s="320" t="e">
        <f>SUIVI!#REF!</f>
        <v>#REF!</v>
      </c>
      <c r="X34" s="145" t="e">
        <f>SUIVI!#REF!</f>
        <v>#REF!</v>
      </c>
      <c r="Y34" s="145" t="e">
        <f>SUIVI!#REF!</f>
        <v>#REF!</v>
      </c>
      <c r="Z34" s="1097" t="e">
        <f>SUIVI!#REF!</f>
        <v>#REF!</v>
      </c>
      <c r="AA34" s="948">
        <f t="shared" ca="1" si="7"/>
        <v>0</v>
      </c>
      <c r="AB34" s="1955">
        <f t="shared" ca="1" si="8"/>
        <v>1</v>
      </c>
      <c r="AC34" s="948">
        <f t="shared" ca="1" si="9"/>
        <v>0</v>
      </c>
      <c r="AD34" s="1955">
        <f t="shared" ca="1" si="10"/>
        <v>1</v>
      </c>
      <c r="AE34" s="948">
        <f t="shared" ca="1" si="11"/>
        <v>1</v>
      </c>
      <c r="AF34" s="948">
        <f t="shared" ca="1" si="11"/>
        <v>1</v>
      </c>
      <c r="AG34" s="948">
        <f t="shared" ca="1" si="11"/>
        <v>0</v>
      </c>
      <c r="AH34" s="948">
        <f t="shared" ca="1" si="11"/>
        <v>2</v>
      </c>
      <c r="AI34" s="1955">
        <f t="shared" ca="1" si="12"/>
        <v>1</v>
      </c>
      <c r="AJ34" s="1955">
        <f t="shared" ca="1" si="13"/>
        <v>1</v>
      </c>
      <c r="AK34" s="1955">
        <f t="shared" ca="1" si="13"/>
        <v>1</v>
      </c>
      <c r="AL34" s="1955">
        <f t="shared" ca="1" si="13"/>
        <v>1</v>
      </c>
      <c r="AM34" s="768" t="str">
        <f t="shared" si="14"/>
        <v>SCHMITZ</v>
      </c>
      <c r="AO34" s="167"/>
      <c r="AP34" s="320" t="e">
        <f>SUIVI!#REF!</f>
        <v>#REF!</v>
      </c>
      <c r="AQ34" s="320" t="e">
        <f>SUIVI!#REF!</f>
        <v>#REF!</v>
      </c>
      <c r="AR34" s="145" t="e">
        <f>SUIVI!#REF!</f>
        <v>#REF!</v>
      </c>
      <c r="AS34" s="145" t="e">
        <f>SUIVI!#REF!</f>
        <v>#REF!</v>
      </c>
      <c r="AT34" s="1097" t="e">
        <f>SUIVI!#REF!</f>
        <v>#REF!</v>
      </c>
      <c r="AU34" s="3627"/>
      <c r="AV34" s="3628"/>
      <c r="AW34" s="3627"/>
      <c r="AX34" s="3628"/>
      <c r="AY34" s="3627"/>
      <c r="AZ34" s="3628"/>
      <c r="BA34" s="3627"/>
      <c r="BB34" s="3628"/>
      <c r="BC34" s="3627"/>
      <c r="BD34" s="3628"/>
      <c r="BE34" s="3627"/>
      <c r="BF34" s="3628"/>
      <c r="BG34" s="48"/>
      <c r="BH34" s="776">
        <v>11</v>
      </c>
      <c r="BI34" s="776"/>
    </row>
    <row r="35" spans="1:61" ht="25.15" customHeight="1">
      <c r="A35" s="1961" t="e">
        <f>SUIVI!#REF!</f>
        <v>#REF!</v>
      </c>
      <c r="B35" s="320" t="e">
        <f>SUIVI!#REF!</f>
        <v>#REF!</v>
      </c>
      <c r="C35" s="320" t="e">
        <f>SUIVI!#REF!</f>
        <v>#REF!</v>
      </c>
      <c r="D35" s="145" t="e">
        <f>SUIVI!#REF!</f>
        <v>#REF!</v>
      </c>
      <c r="E35" s="145" t="e">
        <f>SUIVI!#REF!</f>
        <v>#REF!</v>
      </c>
      <c r="F35" s="1097" t="e">
        <f>SUIVI!#REF!</f>
        <v>#REF!</v>
      </c>
      <c r="G35" s="948">
        <f t="shared" ca="1" si="1"/>
        <v>3</v>
      </c>
      <c r="H35" s="948">
        <f t="shared" ca="1" si="2"/>
        <v>2</v>
      </c>
      <c r="I35" s="1955">
        <f t="shared" ca="1" si="3"/>
        <v>2</v>
      </c>
      <c r="J35" s="1955">
        <f t="shared" ca="1" si="4"/>
        <v>2</v>
      </c>
      <c r="K35" s="1955">
        <f t="shared" ca="1" si="5"/>
        <v>1</v>
      </c>
      <c r="L35" s="1955">
        <f t="shared" ca="1" si="6"/>
        <v>2</v>
      </c>
      <c r="M35" s="1955">
        <f t="shared" ca="1" si="0"/>
        <v>1</v>
      </c>
      <c r="N35" s="1955">
        <f t="shared" ca="1" si="0"/>
        <v>2</v>
      </c>
      <c r="O35" s="1955">
        <f t="shared" ca="1" si="0"/>
        <v>1</v>
      </c>
      <c r="P35" s="1955">
        <f t="shared" ca="1" si="0"/>
        <v>1</v>
      </c>
      <c r="Q35" s="321" t="s">
        <v>489</v>
      </c>
      <c r="R35" s="437" t="s">
        <v>1249</v>
      </c>
      <c r="S35" s="48"/>
      <c r="U35" s="1962" t="e">
        <f>SUIVI!#REF!</f>
        <v>#REF!</v>
      </c>
      <c r="V35" s="320" t="e">
        <f>SUIVI!#REF!</f>
        <v>#REF!</v>
      </c>
      <c r="W35" s="320" t="e">
        <f>SUIVI!#REF!</f>
        <v>#REF!</v>
      </c>
      <c r="X35" s="145" t="e">
        <f>SUIVI!#REF!</f>
        <v>#REF!</v>
      </c>
      <c r="Y35" s="145" t="e">
        <f>SUIVI!#REF!</f>
        <v>#REF!</v>
      </c>
      <c r="Z35" s="1097" t="e">
        <f>SUIVI!#REF!</f>
        <v>#REF!</v>
      </c>
      <c r="AA35" s="948">
        <f t="shared" ca="1" si="7"/>
        <v>1</v>
      </c>
      <c r="AB35" s="1955">
        <f t="shared" ca="1" si="8"/>
        <v>1</v>
      </c>
      <c r="AC35" s="948">
        <f t="shared" ca="1" si="9"/>
        <v>2</v>
      </c>
      <c r="AD35" s="1955">
        <f t="shared" ca="1" si="10"/>
        <v>1</v>
      </c>
      <c r="AE35" s="948">
        <f t="shared" ca="1" si="11"/>
        <v>1</v>
      </c>
      <c r="AF35" s="948">
        <f t="shared" ca="1" si="11"/>
        <v>0</v>
      </c>
      <c r="AG35" s="948">
        <f t="shared" ca="1" si="11"/>
        <v>1</v>
      </c>
      <c r="AH35" s="948">
        <f t="shared" ca="1" si="11"/>
        <v>0</v>
      </c>
      <c r="AI35" s="1955">
        <f t="shared" ca="1" si="12"/>
        <v>1</v>
      </c>
      <c r="AJ35" s="1955">
        <f t="shared" ca="1" si="13"/>
        <v>1</v>
      </c>
      <c r="AK35" s="1955">
        <f t="shared" ca="1" si="13"/>
        <v>1</v>
      </c>
      <c r="AL35" s="1955">
        <f t="shared" ca="1" si="13"/>
        <v>1</v>
      </c>
      <c r="AM35" s="768" t="str">
        <f t="shared" si="14"/>
        <v>HOSCHEID</v>
      </c>
      <c r="AO35" s="167"/>
      <c r="AP35" s="320" t="e">
        <f>SUIVI!#REF!</f>
        <v>#REF!</v>
      </c>
      <c r="AQ35" s="320" t="e">
        <f>SUIVI!#REF!</f>
        <v>#REF!</v>
      </c>
      <c r="AR35" s="145" t="e">
        <f>SUIVI!#REF!</f>
        <v>#REF!</v>
      </c>
      <c r="AS35" s="145" t="e">
        <f>SUIVI!#REF!</f>
        <v>#REF!</v>
      </c>
      <c r="AT35" s="1097" t="e">
        <f>SUIVI!#REF!</f>
        <v>#REF!</v>
      </c>
      <c r="AU35" s="3627"/>
      <c r="AV35" s="3628"/>
      <c r="AW35" s="3627"/>
      <c r="AX35" s="3628"/>
      <c r="AY35" s="3627"/>
      <c r="AZ35" s="3628"/>
      <c r="BA35" s="3627"/>
      <c r="BB35" s="3628"/>
      <c r="BC35" s="3627"/>
      <c r="BD35" s="3628"/>
      <c r="BE35" s="3627"/>
      <c r="BF35" s="3628"/>
      <c r="BG35" s="48"/>
      <c r="BH35" s="776">
        <v>12</v>
      </c>
      <c r="BI35" s="776"/>
    </row>
    <row r="36" spans="1:61" ht="25.15" customHeight="1">
      <c r="A36" s="1961" t="e">
        <f>SUIVI!#REF!</f>
        <v>#REF!</v>
      </c>
      <c r="B36" s="320" t="e">
        <f>SUIVI!#REF!</f>
        <v>#REF!</v>
      </c>
      <c r="C36" s="320" t="e">
        <f>SUIVI!#REF!</f>
        <v>#REF!</v>
      </c>
      <c r="D36" s="145" t="e">
        <f>SUIVI!#REF!</f>
        <v>#REF!</v>
      </c>
      <c r="E36" s="145" t="e">
        <f>SUIVI!#REF!</f>
        <v>#REF!</v>
      </c>
      <c r="F36" s="1097" t="e">
        <f>SUIVI!#REF!</f>
        <v>#REF!</v>
      </c>
      <c r="G36" s="948">
        <f t="shared" ca="1" si="1"/>
        <v>-3</v>
      </c>
      <c r="H36" s="948">
        <f t="shared" ca="1" si="2"/>
        <v>0</v>
      </c>
      <c r="I36" s="1955">
        <f t="shared" ca="1" si="3"/>
        <v>2</v>
      </c>
      <c r="J36" s="1955">
        <f t="shared" ca="1" si="4"/>
        <v>2</v>
      </c>
      <c r="K36" s="1955">
        <f t="shared" ca="1" si="5"/>
        <v>2</v>
      </c>
      <c r="L36" s="1955">
        <f t="shared" ca="1" si="6"/>
        <v>1</v>
      </c>
      <c r="M36" s="1955">
        <f t="shared" ca="1" si="0"/>
        <v>2</v>
      </c>
      <c r="N36" s="1955">
        <f t="shared" ca="1" si="0"/>
        <v>1</v>
      </c>
      <c r="O36" s="1955">
        <f t="shared" ca="1" si="0"/>
        <v>1</v>
      </c>
      <c r="P36" s="1955">
        <f t="shared" ca="1" si="0"/>
        <v>2</v>
      </c>
      <c r="Q36" s="321" t="s">
        <v>492</v>
      </c>
      <c r="R36" s="437" t="s">
        <v>1249</v>
      </c>
      <c r="S36" s="48"/>
      <c r="U36" s="1962" t="e">
        <f>SUIVI!#REF!</f>
        <v>#REF!</v>
      </c>
      <c r="V36" s="320" t="e">
        <f>SUIVI!#REF!</f>
        <v>#REF!</v>
      </c>
      <c r="W36" s="320" t="e">
        <f>SUIVI!#REF!</f>
        <v>#REF!</v>
      </c>
      <c r="X36" s="145" t="e">
        <f>SUIVI!#REF!</f>
        <v>#REF!</v>
      </c>
      <c r="Y36" s="145" t="e">
        <f>SUIVI!#REF!</f>
        <v>#REF!</v>
      </c>
      <c r="Z36" s="1097" t="e">
        <f>SUIVI!#REF!</f>
        <v>#REF!</v>
      </c>
      <c r="AA36" s="948">
        <f t="shared" ca="1" si="7"/>
        <v>0</v>
      </c>
      <c r="AB36" s="1955">
        <f t="shared" ca="1" si="8"/>
        <v>1</v>
      </c>
      <c r="AC36" s="948">
        <f t="shared" ca="1" si="9"/>
        <v>2</v>
      </c>
      <c r="AD36" s="1955">
        <f t="shared" ca="1" si="10"/>
        <v>1</v>
      </c>
      <c r="AE36" s="948">
        <f t="shared" ca="1" si="11"/>
        <v>2</v>
      </c>
      <c r="AF36" s="948">
        <f t="shared" ca="1" si="11"/>
        <v>0</v>
      </c>
      <c r="AG36" s="948">
        <f t="shared" ca="1" si="11"/>
        <v>0</v>
      </c>
      <c r="AH36" s="948">
        <f t="shared" ca="1" si="11"/>
        <v>0</v>
      </c>
      <c r="AI36" s="1955">
        <f t="shared" ca="1" si="12"/>
        <v>2</v>
      </c>
      <c r="AJ36" s="1955">
        <f t="shared" ca="1" si="13"/>
        <v>1</v>
      </c>
      <c r="AK36" s="1955">
        <f t="shared" ca="1" si="13"/>
        <v>1</v>
      </c>
      <c r="AL36" s="1955">
        <f t="shared" ca="1" si="13"/>
        <v>1</v>
      </c>
      <c r="AM36" s="768" t="str">
        <f t="shared" si="14"/>
        <v>BERTRAND</v>
      </c>
      <c r="AO36" s="167"/>
      <c r="AP36" s="320" t="e">
        <f>SUIVI!#REF!</f>
        <v>#REF!</v>
      </c>
      <c r="AQ36" s="320" t="e">
        <f>SUIVI!#REF!</f>
        <v>#REF!</v>
      </c>
      <c r="AR36" s="145" t="e">
        <f>SUIVI!#REF!</f>
        <v>#REF!</v>
      </c>
      <c r="AS36" s="145" t="e">
        <f>SUIVI!#REF!</f>
        <v>#REF!</v>
      </c>
      <c r="AT36" s="1097" t="e">
        <f>SUIVI!#REF!</f>
        <v>#REF!</v>
      </c>
      <c r="AU36" s="3627"/>
      <c r="AV36" s="3628"/>
      <c r="AW36" s="3627"/>
      <c r="AX36" s="3628"/>
      <c r="AY36" s="3627"/>
      <c r="AZ36" s="3628"/>
      <c r="BA36" s="3627"/>
      <c r="BB36" s="3628"/>
      <c r="BC36" s="3627"/>
      <c r="BD36" s="3628"/>
      <c r="BE36" s="3627"/>
      <c r="BF36" s="3628"/>
      <c r="BG36" s="48"/>
      <c r="BH36" s="776">
        <v>13</v>
      </c>
      <c r="BI36" s="776"/>
    </row>
    <row r="37" spans="1:61" ht="25.15" customHeight="1">
      <c r="A37" s="1961" t="e">
        <f>SUIVI!#REF!</f>
        <v>#REF!</v>
      </c>
      <c r="B37" s="320" t="e">
        <f>SUIVI!#REF!</f>
        <v>#REF!</v>
      </c>
      <c r="C37" s="320" t="e">
        <f>SUIVI!#REF!</f>
        <v>#REF!</v>
      </c>
      <c r="D37" s="145" t="e">
        <f>SUIVI!#REF!</f>
        <v>#REF!</v>
      </c>
      <c r="E37" s="145" t="e">
        <f>SUIVI!#REF!</f>
        <v>#REF!</v>
      </c>
      <c r="F37" s="1097" t="e">
        <f>SUIVI!#REF!</f>
        <v>#REF!</v>
      </c>
      <c r="G37" s="948">
        <f t="shared" ca="1" si="1"/>
        <v>2</v>
      </c>
      <c r="H37" s="948">
        <f t="shared" ca="1" si="2"/>
        <v>1</v>
      </c>
      <c r="I37" s="1955">
        <f t="shared" ca="1" si="3"/>
        <v>2</v>
      </c>
      <c r="J37" s="1955">
        <f t="shared" ca="1" si="4"/>
        <v>2</v>
      </c>
      <c r="K37" s="1955">
        <f t="shared" ca="1" si="5"/>
        <v>1</v>
      </c>
      <c r="L37" s="1955">
        <f t="shared" ca="1" si="6"/>
        <v>2</v>
      </c>
      <c r="M37" s="1955">
        <f t="shared" ca="1" si="0"/>
        <v>1</v>
      </c>
      <c r="N37" s="1955">
        <f t="shared" ca="1" si="0"/>
        <v>2</v>
      </c>
      <c r="O37" s="1955">
        <f t="shared" ca="1" si="0"/>
        <v>1</v>
      </c>
      <c r="P37" s="1955">
        <f t="shared" ca="1" si="0"/>
        <v>2</v>
      </c>
      <c r="Q37" s="321" t="s">
        <v>492</v>
      </c>
      <c r="R37" s="437" t="s">
        <v>1249</v>
      </c>
      <c r="S37" s="48"/>
      <c r="U37" s="1962" t="e">
        <f>SUIVI!#REF!</f>
        <v>#REF!</v>
      </c>
      <c r="V37" s="320" t="e">
        <f>SUIVI!#REF!</f>
        <v>#REF!</v>
      </c>
      <c r="W37" s="320" t="e">
        <f>SUIVI!#REF!</f>
        <v>#REF!</v>
      </c>
      <c r="X37" s="145" t="e">
        <f>SUIVI!#REF!</f>
        <v>#REF!</v>
      </c>
      <c r="Y37" s="145" t="e">
        <f>SUIVI!#REF!</f>
        <v>#REF!</v>
      </c>
      <c r="Z37" s="1097" t="e">
        <f>SUIVI!#REF!</f>
        <v>#REF!</v>
      </c>
      <c r="AA37" s="948">
        <f t="shared" ca="1" si="7"/>
        <v>0</v>
      </c>
      <c r="AB37" s="1955">
        <f t="shared" ca="1" si="8"/>
        <v>1</v>
      </c>
      <c r="AC37" s="948">
        <f t="shared" ca="1" si="9"/>
        <v>1</v>
      </c>
      <c r="AD37" s="1955">
        <f t="shared" ca="1" si="10"/>
        <v>1</v>
      </c>
      <c r="AE37" s="948">
        <f t="shared" ca="1" si="11"/>
        <v>2</v>
      </c>
      <c r="AF37" s="948">
        <f t="shared" ca="1" si="11"/>
        <v>2</v>
      </c>
      <c r="AG37" s="948">
        <f t="shared" ca="1" si="11"/>
        <v>1</v>
      </c>
      <c r="AH37" s="948">
        <f t="shared" ca="1" si="11"/>
        <v>1</v>
      </c>
      <c r="AI37" s="1955">
        <f t="shared" ca="1" si="12"/>
        <v>1</v>
      </c>
      <c r="AJ37" s="1955">
        <f t="shared" ca="1" si="13"/>
        <v>1</v>
      </c>
      <c r="AK37" s="1955">
        <f t="shared" ca="1" si="13"/>
        <v>1</v>
      </c>
      <c r="AL37" s="1955">
        <f t="shared" ca="1" si="13"/>
        <v>1</v>
      </c>
      <c r="AM37" s="768" t="str">
        <f t="shared" si="14"/>
        <v>BERTRAND</v>
      </c>
      <c r="AO37" s="167"/>
      <c r="AP37" s="320" t="e">
        <f>SUIVI!#REF!</f>
        <v>#REF!</v>
      </c>
      <c r="AQ37" s="320" t="e">
        <f>SUIVI!#REF!</f>
        <v>#REF!</v>
      </c>
      <c r="AR37" s="145" t="e">
        <f>SUIVI!#REF!</f>
        <v>#REF!</v>
      </c>
      <c r="AS37" s="145" t="e">
        <f>SUIVI!#REF!</f>
        <v>#REF!</v>
      </c>
      <c r="AT37" s="1097" t="e">
        <f>SUIVI!#REF!</f>
        <v>#REF!</v>
      </c>
      <c r="AU37" s="3627"/>
      <c r="AV37" s="3628"/>
      <c r="AW37" s="3627"/>
      <c r="AX37" s="3628"/>
      <c r="AY37" s="3627"/>
      <c r="AZ37" s="3628"/>
      <c r="BA37" s="3627"/>
      <c r="BB37" s="3628"/>
      <c r="BC37" s="3627"/>
      <c r="BD37" s="3628"/>
      <c r="BE37" s="3627"/>
      <c r="BF37" s="3628"/>
      <c r="BG37" s="48"/>
      <c r="BH37" s="776">
        <v>14</v>
      </c>
      <c r="BI37" s="776"/>
    </row>
    <row r="38" spans="1:61" ht="25.15" customHeight="1">
      <c r="A38" s="1961" t="e">
        <f>SUIVI!#REF!</f>
        <v>#REF!</v>
      </c>
      <c r="B38" s="320" t="e">
        <f>SUIVI!#REF!</f>
        <v>#REF!</v>
      </c>
      <c r="C38" s="320" t="e">
        <f>SUIVI!#REF!</f>
        <v>#REF!</v>
      </c>
      <c r="D38" s="145" t="e">
        <f>SUIVI!#REF!</f>
        <v>#REF!</v>
      </c>
      <c r="E38" s="145" t="e">
        <f>SUIVI!#REF!</f>
        <v>#REF!</v>
      </c>
      <c r="F38" s="1097" t="e">
        <f>SUIVI!#REF!</f>
        <v>#REF!</v>
      </c>
      <c r="G38" s="948">
        <f t="shared" ca="1" si="1"/>
        <v>0</v>
      </c>
      <c r="H38" s="948">
        <f t="shared" ca="1" si="2"/>
        <v>2</v>
      </c>
      <c r="I38" s="1955">
        <f t="shared" ca="1" si="3"/>
        <v>2</v>
      </c>
      <c r="J38" s="1955">
        <f t="shared" ca="1" si="4"/>
        <v>2</v>
      </c>
      <c r="K38" s="1955">
        <f t="shared" ca="1" si="5"/>
        <v>2</v>
      </c>
      <c r="L38" s="1955">
        <f t="shared" ca="1" si="6"/>
        <v>1</v>
      </c>
      <c r="M38" s="1955">
        <f t="shared" ca="1" si="0"/>
        <v>1</v>
      </c>
      <c r="N38" s="1955">
        <f t="shared" ca="1" si="0"/>
        <v>2</v>
      </c>
      <c r="O38" s="1955">
        <f t="shared" ca="1" si="0"/>
        <v>2</v>
      </c>
      <c r="P38" s="1955">
        <f t="shared" ca="1" si="0"/>
        <v>2</v>
      </c>
      <c r="Q38" s="321" t="s">
        <v>489</v>
      </c>
      <c r="R38" s="437" t="s">
        <v>1249</v>
      </c>
      <c r="S38" s="48"/>
      <c r="U38" s="1962" t="e">
        <f>SUIVI!#REF!</f>
        <v>#REF!</v>
      </c>
      <c r="V38" s="320" t="e">
        <f>SUIVI!#REF!</f>
        <v>#REF!</v>
      </c>
      <c r="W38" s="320" t="e">
        <f>SUIVI!#REF!</f>
        <v>#REF!</v>
      </c>
      <c r="X38" s="145" t="e">
        <f>SUIVI!#REF!</f>
        <v>#REF!</v>
      </c>
      <c r="Y38" s="145" t="e">
        <f>SUIVI!#REF!</f>
        <v>#REF!</v>
      </c>
      <c r="Z38" s="1097" t="e">
        <f>SUIVI!#REF!</f>
        <v>#REF!</v>
      </c>
      <c r="AA38" s="948">
        <f t="shared" ca="1" si="7"/>
        <v>2</v>
      </c>
      <c r="AB38" s="1955">
        <f t="shared" ca="1" si="8"/>
        <v>1</v>
      </c>
      <c r="AC38" s="948">
        <f t="shared" ca="1" si="9"/>
        <v>1</v>
      </c>
      <c r="AD38" s="1955">
        <f t="shared" ca="1" si="10"/>
        <v>1</v>
      </c>
      <c r="AE38" s="948">
        <f t="shared" ca="1" si="11"/>
        <v>2</v>
      </c>
      <c r="AF38" s="948">
        <f t="shared" ca="1" si="11"/>
        <v>2</v>
      </c>
      <c r="AG38" s="948">
        <f t="shared" ca="1" si="11"/>
        <v>1</v>
      </c>
      <c r="AH38" s="948">
        <f t="shared" ca="1" si="11"/>
        <v>1</v>
      </c>
      <c r="AI38" s="1955">
        <f t="shared" ca="1" si="12"/>
        <v>2</v>
      </c>
      <c r="AJ38" s="1955">
        <f t="shared" ca="1" si="13"/>
        <v>1</v>
      </c>
      <c r="AK38" s="1955">
        <f t="shared" ca="1" si="13"/>
        <v>1</v>
      </c>
      <c r="AL38" s="1955">
        <f t="shared" ca="1" si="13"/>
        <v>1</v>
      </c>
      <c r="AM38" s="768" t="str">
        <f t="shared" si="14"/>
        <v>HOSCHEID</v>
      </c>
      <c r="AO38" s="167"/>
      <c r="AP38" s="320" t="e">
        <f>SUIVI!#REF!</f>
        <v>#REF!</v>
      </c>
      <c r="AQ38" s="320" t="e">
        <f>SUIVI!#REF!</f>
        <v>#REF!</v>
      </c>
      <c r="AR38" s="145" t="e">
        <f>SUIVI!#REF!</f>
        <v>#REF!</v>
      </c>
      <c r="AS38" s="145" t="e">
        <f>SUIVI!#REF!</f>
        <v>#REF!</v>
      </c>
      <c r="AT38" s="1097" t="e">
        <f>SUIVI!#REF!</f>
        <v>#REF!</v>
      </c>
      <c r="AU38" s="3627"/>
      <c r="AV38" s="3628"/>
      <c r="AW38" s="3627"/>
      <c r="AX38" s="3628"/>
      <c r="AY38" s="3627"/>
      <c r="AZ38" s="3628"/>
      <c r="BA38" s="3627"/>
      <c r="BB38" s="3628"/>
      <c r="BC38" s="3627"/>
      <c r="BD38" s="3628"/>
      <c r="BE38" s="3627"/>
      <c r="BF38" s="3628"/>
      <c r="BG38" s="48"/>
      <c r="BH38" s="776">
        <v>15</v>
      </c>
      <c r="BI38" s="776"/>
    </row>
    <row r="39" spans="1:61" ht="25.15" customHeight="1">
      <c r="A39" s="1961" t="e">
        <f>SUIVI!#REF!</f>
        <v>#REF!</v>
      </c>
      <c r="B39" s="320" t="e">
        <f>SUIVI!#REF!</f>
        <v>#REF!</v>
      </c>
      <c r="C39" s="320" t="e">
        <f>SUIVI!#REF!</f>
        <v>#REF!</v>
      </c>
      <c r="D39" s="145" t="e">
        <f>SUIVI!#REF!</f>
        <v>#REF!</v>
      </c>
      <c r="E39" s="145" t="e">
        <f>SUIVI!#REF!</f>
        <v>#REF!</v>
      </c>
      <c r="F39" s="1097" t="e">
        <f>SUIVI!#REF!</f>
        <v>#REF!</v>
      </c>
      <c r="G39" s="948">
        <f t="shared" ca="1" si="1"/>
        <v>2</v>
      </c>
      <c r="H39" s="948">
        <f t="shared" ca="1" si="2"/>
        <v>2</v>
      </c>
      <c r="I39" s="1955">
        <f t="shared" ca="1" si="3"/>
        <v>1</v>
      </c>
      <c r="J39" s="1955">
        <f t="shared" ca="1" si="4"/>
        <v>3</v>
      </c>
      <c r="K39" s="1955">
        <f t="shared" ca="1" si="5"/>
        <v>3</v>
      </c>
      <c r="L39" s="1955">
        <f t="shared" ca="1" si="6"/>
        <v>1</v>
      </c>
      <c r="M39" s="1955">
        <f t="shared" ca="1" si="0"/>
        <v>1</v>
      </c>
      <c r="N39" s="1955">
        <f t="shared" ca="1" si="0"/>
        <v>2</v>
      </c>
      <c r="O39" s="1955">
        <f t="shared" ca="1" si="0"/>
        <v>2</v>
      </c>
      <c r="P39" s="1955">
        <f t="shared" ca="1" si="0"/>
        <v>1</v>
      </c>
      <c r="Q39" s="321" t="s">
        <v>489</v>
      </c>
      <c r="R39" s="437" t="s">
        <v>1249</v>
      </c>
      <c r="S39" s="48"/>
      <c r="U39" s="1962" t="e">
        <f>SUIVI!#REF!</f>
        <v>#REF!</v>
      </c>
      <c r="V39" s="320" t="e">
        <f>SUIVI!#REF!</f>
        <v>#REF!</v>
      </c>
      <c r="W39" s="320" t="e">
        <f>SUIVI!#REF!</f>
        <v>#REF!</v>
      </c>
      <c r="X39" s="145" t="e">
        <f>SUIVI!#REF!</f>
        <v>#REF!</v>
      </c>
      <c r="Y39" s="145" t="e">
        <f>SUIVI!#REF!</f>
        <v>#REF!</v>
      </c>
      <c r="Z39" s="1097" t="e">
        <f>SUIVI!#REF!</f>
        <v>#REF!</v>
      </c>
      <c r="AA39" s="948">
        <f t="shared" ca="1" si="7"/>
        <v>2</v>
      </c>
      <c r="AB39" s="1955">
        <f t="shared" ca="1" si="8"/>
        <v>1</v>
      </c>
      <c r="AC39" s="948">
        <f t="shared" ca="1" si="9"/>
        <v>2</v>
      </c>
      <c r="AD39" s="1955">
        <f t="shared" ca="1" si="10"/>
        <v>1</v>
      </c>
      <c r="AE39" s="948">
        <f t="shared" ca="1" si="11"/>
        <v>1</v>
      </c>
      <c r="AF39" s="948">
        <f t="shared" ca="1" si="11"/>
        <v>1</v>
      </c>
      <c r="AG39" s="948">
        <f t="shared" ca="1" si="11"/>
        <v>0</v>
      </c>
      <c r="AH39" s="948">
        <f t="shared" ca="1" si="11"/>
        <v>0</v>
      </c>
      <c r="AI39" s="1955">
        <f t="shared" ca="1" si="12"/>
        <v>1</v>
      </c>
      <c r="AJ39" s="1955">
        <f t="shared" ca="1" si="13"/>
        <v>1</v>
      </c>
      <c r="AK39" s="1955">
        <f t="shared" ca="1" si="13"/>
        <v>1</v>
      </c>
      <c r="AL39" s="1955">
        <f t="shared" ca="1" si="13"/>
        <v>1</v>
      </c>
      <c r="AM39" s="768" t="str">
        <f t="shared" si="14"/>
        <v>HOSCHEID</v>
      </c>
      <c r="AO39" s="167"/>
      <c r="AP39" s="320" t="e">
        <f>SUIVI!#REF!</f>
        <v>#REF!</v>
      </c>
      <c r="AQ39" s="320" t="e">
        <f>SUIVI!#REF!</f>
        <v>#REF!</v>
      </c>
      <c r="AR39" s="145" t="e">
        <f>SUIVI!#REF!</f>
        <v>#REF!</v>
      </c>
      <c r="AS39" s="145" t="e">
        <f>SUIVI!#REF!</f>
        <v>#REF!</v>
      </c>
      <c r="AT39" s="1097" t="e">
        <f>SUIVI!#REF!</f>
        <v>#REF!</v>
      </c>
      <c r="AU39" s="3627"/>
      <c r="AV39" s="3628"/>
      <c r="AW39" s="3627"/>
      <c r="AX39" s="3628"/>
      <c r="AY39" s="3627"/>
      <c r="AZ39" s="3628"/>
      <c r="BA39" s="3627"/>
      <c r="BB39" s="3628"/>
      <c r="BC39" s="3627"/>
      <c r="BD39" s="3628"/>
      <c r="BE39" s="3627"/>
      <c r="BF39" s="3628"/>
      <c r="BG39" s="48"/>
      <c r="BH39" s="776">
        <v>16</v>
      </c>
      <c r="BI39" s="776"/>
    </row>
    <row r="40" spans="1:61" ht="25.15" customHeight="1">
      <c r="A40" s="1961" t="e">
        <f>SUIVI!#REF!</f>
        <v>#REF!</v>
      </c>
      <c r="B40" s="320" t="e">
        <f>SUIVI!#REF!</f>
        <v>#REF!</v>
      </c>
      <c r="C40" s="320" t="e">
        <f>SUIVI!#REF!</f>
        <v>#REF!</v>
      </c>
      <c r="D40" s="145" t="e">
        <f>SUIVI!#REF!</f>
        <v>#REF!</v>
      </c>
      <c r="E40" s="145" t="e">
        <f>SUIVI!#REF!</f>
        <v>#REF!</v>
      </c>
      <c r="F40" s="1097" t="e">
        <f>SUIVI!#REF!</f>
        <v>#REF!</v>
      </c>
      <c r="G40" s="948">
        <f t="shared" ca="1" si="1"/>
        <v>0</v>
      </c>
      <c r="H40" s="948">
        <f t="shared" ca="1" si="2"/>
        <v>3</v>
      </c>
      <c r="I40" s="1955">
        <f t="shared" ca="1" si="3"/>
        <v>2</v>
      </c>
      <c r="J40" s="1955">
        <f t="shared" ca="1" si="4"/>
        <v>3</v>
      </c>
      <c r="K40" s="1955">
        <f t="shared" ca="1" si="5"/>
        <v>2</v>
      </c>
      <c r="L40" s="1955">
        <f t="shared" ca="1" si="6"/>
        <v>2</v>
      </c>
      <c r="M40" s="1955">
        <f t="shared" ca="1" si="6"/>
        <v>2</v>
      </c>
      <c r="N40" s="1955">
        <f t="shared" ca="1" si="6"/>
        <v>2</v>
      </c>
      <c r="O40" s="1955">
        <f t="shared" ca="1" si="6"/>
        <v>1</v>
      </c>
      <c r="P40" s="1955">
        <f t="shared" ca="1" si="6"/>
        <v>2</v>
      </c>
      <c r="Q40" s="321" t="s">
        <v>1224</v>
      </c>
      <c r="R40" s="437" t="s">
        <v>1249</v>
      </c>
      <c r="S40" s="48"/>
      <c r="U40" s="1962" t="e">
        <f>SUIVI!#REF!</f>
        <v>#REF!</v>
      </c>
      <c r="V40" s="320" t="e">
        <f>SUIVI!#REF!</f>
        <v>#REF!</v>
      </c>
      <c r="W40" s="320" t="e">
        <f>SUIVI!#REF!</f>
        <v>#REF!</v>
      </c>
      <c r="X40" s="145" t="e">
        <f>SUIVI!#REF!</f>
        <v>#REF!</v>
      </c>
      <c r="Y40" s="145" t="e">
        <f>SUIVI!#REF!</f>
        <v>#REF!</v>
      </c>
      <c r="Z40" s="1097" t="e">
        <f>SUIVI!#REF!</f>
        <v>#REF!</v>
      </c>
      <c r="AA40" s="948">
        <f t="shared" ca="1" si="7"/>
        <v>0</v>
      </c>
      <c r="AB40" s="1955">
        <f t="shared" ca="1" si="8"/>
        <v>1</v>
      </c>
      <c r="AC40" s="948">
        <f t="shared" ca="1" si="9"/>
        <v>2</v>
      </c>
      <c r="AD40" s="1955">
        <f t="shared" ca="1" si="10"/>
        <v>1</v>
      </c>
      <c r="AE40" s="948">
        <f t="shared" ca="1" si="11"/>
        <v>2</v>
      </c>
      <c r="AF40" s="948">
        <f t="shared" ca="1" si="11"/>
        <v>1</v>
      </c>
      <c r="AG40" s="948">
        <f t="shared" ca="1" si="11"/>
        <v>0</v>
      </c>
      <c r="AH40" s="948">
        <f t="shared" ca="1" si="11"/>
        <v>2</v>
      </c>
      <c r="AI40" s="1955">
        <f t="shared" ca="1" si="12"/>
        <v>1</v>
      </c>
      <c r="AJ40" s="1955">
        <f t="shared" ca="1" si="13"/>
        <v>1</v>
      </c>
      <c r="AK40" s="1955">
        <f t="shared" ca="1" si="13"/>
        <v>1</v>
      </c>
      <c r="AL40" s="1955">
        <f t="shared" ca="1" si="13"/>
        <v>1</v>
      </c>
      <c r="AM40" s="768" t="str">
        <f t="shared" si="14"/>
        <v>SCHMITZ</v>
      </c>
      <c r="AO40" s="167"/>
      <c r="AP40" s="320" t="e">
        <f>SUIVI!#REF!</f>
        <v>#REF!</v>
      </c>
      <c r="AQ40" s="320" t="e">
        <f>SUIVI!#REF!</f>
        <v>#REF!</v>
      </c>
      <c r="AR40" s="145" t="e">
        <f>SUIVI!#REF!</f>
        <v>#REF!</v>
      </c>
      <c r="AS40" s="145" t="e">
        <f>SUIVI!#REF!</f>
        <v>#REF!</v>
      </c>
      <c r="AT40" s="1097" t="e">
        <f>SUIVI!#REF!</f>
        <v>#REF!</v>
      </c>
      <c r="AU40" s="3627"/>
      <c r="AV40" s="3628"/>
      <c r="AW40" s="3627"/>
      <c r="AX40" s="3628"/>
      <c r="AY40" s="3627"/>
      <c r="AZ40" s="3628"/>
      <c r="BA40" s="3627"/>
      <c r="BB40" s="3628"/>
      <c r="BC40" s="3627"/>
      <c r="BD40" s="3628"/>
      <c r="BE40" s="3627"/>
      <c r="BF40" s="3628"/>
      <c r="BG40" s="48"/>
      <c r="BH40" s="776">
        <v>17</v>
      </c>
      <c r="BI40" s="776"/>
    </row>
    <row r="41" spans="1:61" ht="25.15" customHeight="1">
      <c r="A41" s="1961" t="e">
        <f>SUIVI!#REF!</f>
        <v>#REF!</v>
      </c>
      <c r="B41" s="320" t="e">
        <f>SUIVI!#REF!</f>
        <v>#REF!</v>
      </c>
      <c r="C41" s="320" t="e">
        <f>SUIVI!#REF!</f>
        <v>#REF!</v>
      </c>
      <c r="D41" s="145" t="e">
        <f>SUIVI!#REF!</f>
        <v>#REF!</v>
      </c>
      <c r="E41" s="145" t="e">
        <f>SUIVI!#REF!</f>
        <v>#REF!</v>
      </c>
      <c r="F41" s="1097" t="e">
        <f>SUIVI!#REF!</f>
        <v>#REF!</v>
      </c>
      <c r="G41" s="948">
        <f t="shared" ca="1" si="1"/>
        <v>1</v>
      </c>
      <c r="H41" s="948">
        <f t="shared" ca="1" si="2"/>
        <v>2</v>
      </c>
      <c r="I41" s="1955">
        <f t="shared" ca="1" si="3"/>
        <v>1</v>
      </c>
      <c r="J41" s="1955">
        <f t="shared" ca="1" si="4"/>
        <v>3</v>
      </c>
      <c r="K41" s="1955">
        <f t="shared" ca="1" si="5"/>
        <v>3</v>
      </c>
      <c r="L41" s="1955">
        <f t="shared" ca="1" si="6"/>
        <v>2</v>
      </c>
      <c r="M41" s="1955">
        <f t="shared" ca="1" si="6"/>
        <v>1</v>
      </c>
      <c r="N41" s="1955">
        <f t="shared" ca="1" si="6"/>
        <v>2</v>
      </c>
      <c r="O41" s="1955">
        <f t="shared" ca="1" si="6"/>
        <v>1</v>
      </c>
      <c r="P41" s="1955">
        <f t="shared" ca="1" si="6"/>
        <v>2</v>
      </c>
      <c r="Q41" s="321" t="s">
        <v>492</v>
      </c>
      <c r="R41" s="437" t="s">
        <v>1249</v>
      </c>
      <c r="S41" s="48"/>
      <c r="U41" s="1962" t="e">
        <f>SUIVI!#REF!</f>
        <v>#REF!</v>
      </c>
      <c r="V41" s="320" t="e">
        <f>SUIVI!#REF!</f>
        <v>#REF!</v>
      </c>
      <c r="W41" s="320" t="e">
        <f>SUIVI!#REF!</f>
        <v>#REF!</v>
      </c>
      <c r="X41" s="145" t="e">
        <f>SUIVI!#REF!</f>
        <v>#REF!</v>
      </c>
      <c r="Y41" s="145" t="e">
        <f>SUIVI!#REF!</f>
        <v>#REF!</v>
      </c>
      <c r="Z41" s="1097" t="e">
        <f>SUIVI!#REF!</f>
        <v>#REF!</v>
      </c>
      <c r="AA41" s="948">
        <f t="shared" ca="1" si="7"/>
        <v>1</v>
      </c>
      <c r="AB41" s="1955">
        <f t="shared" ca="1" si="8"/>
        <v>1</v>
      </c>
      <c r="AC41" s="948">
        <f t="shared" ca="1" si="9"/>
        <v>1</v>
      </c>
      <c r="AD41" s="1955">
        <f t="shared" ca="1" si="10"/>
        <v>1</v>
      </c>
      <c r="AE41" s="948">
        <f t="shared" ca="1" si="11"/>
        <v>0</v>
      </c>
      <c r="AF41" s="948">
        <f t="shared" ca="1" si="11"/>
        <v>0</v>
      </c>
      <c r="AG41" s="948">
        <f t="shared" ca="1" si="11"/>
        <v>1</v>
      </c>
      <c r="AH41" s="948">
        <f t="shared" ca="1" si="11"/>
        <v>2</v>
      </c>
      <c r="AI41" s="1955">
        <f t="shared" ca="1" si="12"/>
        <v>2</v>
      </c>
      <c r="AJ41" s="1955">
        <f t="shared" ca="1" si="13"/>
        <v>1</v>
      </c>
      <c r="AK41" s="1955">
        <f t="shared" ca="1" si="13"/>
        <v>1</v>
      </c>
      <c r="AL41" s="1955">
        <f t="shared" ca="1" si="13"/>
        <v>1</v>
      </c>
      <c r="AM41" s="768" t="str">
        <f t="shared" si="14"/>
        <v>BERTRAND</v>
      </c>
      <c r="AO41" s="167"/>
      <c r="AP41" s="320" t="e">
        <f>SUIVI!#REF!</f>
        <v>#REF!</v>
      </c>
      <c r="AQ41" s="320" t="e">
        <f>SUIVI!#REF!</f>
        <v>#REF!</v>
      </c>
      <c r="AR41" s="145" t="e">
        <f>SUIVI!#REF!</f>
        <v>#REF!</v>
      </c>
      <c r="AS41" s="145" t="e">
        <f>SUIVI!#REF!</f>
        <v>#REF!</v>
      </c>
      <c r="AT41" s="1097" t="e">
        <f>SUIVI!#REF!</f>
        <v>#REF!</v>
      </c>
      <c r="AU41" s="3627"/>
      <c r="AV41" s="3628"/>
      <c r="AW41" s="3627"/>
      <c r="AX41" s="3628"/>
      <c r="AY41" s="3627"/>
      <c r="AZ41" s="3628"/>
      <c r="BA41" s="3627"/>
      <c r="BB41" s="3628"/>
      <c r="BC41" s="3627"/>
      <c r="BD41" s="3628"/>
      <c r="BE41" s="3627"/>
      <c r="BF41" s="3628"/>
      <c r="BG41" s="48"/>
      <c r="BH41" s="776">
        <v>18</v>
      </c>
      <c r="BI41" s="776"/>
    </row>
    <row r="42" spans="1:61" ht="25.15" customHeight="1">
      <c r="A42" s="1961" t="e">
        <f>SUIVI!#REF!</f>
        <v>#REF!</v>
      </c>
      <c r="B42" s="320" t="e">
        <f>SUIVI!#REF!</f>
        <v>#REF!</v>
      </c>
      <c r="C42" s="320" t="e">
        <f>SUIVI!#REF!</f>
        <v>#REF!</v>
      </c>
      <c r="D42" s="145" t="e">
        <f>SUIVI!#REF!</f>
        <v>#REF!</v>
      </c>
      <c r="E42" s="145" t="e">
        <f>SUIVI!#REF!</f>
        <v>#REF!</v>
      </c>
      <c r="F42" s="1097" t="e">
        <f>SUIVI!#REF!</f>
        <v>#REF!</v>
      </c>
      <c r="G42" s="948">
        <f t="shared" ca="1" si="1"/>
        <v>-3</v>
      </c>
      <c r="H42" s="948">
        <f t="shared" ca="1" si="2"/>
        <v>2</v>
      </c>
      <c r="I42" s="1955">
        <f t="shared" ca="1" si="3"/>
        <v>2</v>
      </c>
      <c r="J42" s="1955">
        <f t="shared" ca="1" si="4"/>
        <v>4</v>
      </c>
      <c r="K42" s="1955">
        <f t="shared" ca="1" si="5"/>
        <v>2</v>
      </c>
      <c r="L42" s="1955">
        <f t="shared" ca="1" si="6"/>
        <v>2</v>
      </c>
      <c r="M42" s="1955">
        <f t="shared" ca="1" si="6"/>
        <v>2</v>
      </c>
      <c r="N42" s="1955">
        <f t="shared" ca="1" si="6"/>
        <v>2</v>
      </c>
      <c r="O42" s="1955">
        <f t="shared" ca="1" si="6"/>
        <v>2</v>
      </c>
      <c r="P42" s="1955">
        <f t="shared" ca="1" si="6"/>
        <v>2</v>
      </c>
      <c r="Q42" s="321" t="s">
        <v>492</v>
      </c>
      <c r="R42" s="437" t="s">
        <v>1249</v>
      </c>
      <c r="S42" s="48"/>
      <c r="U42" s="1962" t="e">
        <f>SUIVI!#REF!</f>
        <v>#REF!</v>
      </c>
      <c r="V42" s="320" t="e">
        <f>SUIVI!#REF!</f>
        <v>#REF!</v>
      </c>
      <c r="W42" s="320" t="e">
        <f>SUIVI!#REF!</f>
        <v>#REF!</v>
      </c>
      <c r="X42" s="145" t="e">
        <f>SUIVI!#REF!</f>
        <v>#REF!</v>
      </c>
      <c r="Y42" s="145" t="e">
        <f>SUIVI!#REF!</f>
        <v>#REF!</v>
      </c>
      <c r="Z42" s="1097" t="e">
        <f>SUIVI!#REF!</f>
        <v>#REF!</v>
      </c>
      <c r="AA42" s="948">
        <f t="shared" ca="1" si="7"/>
        <v>0</v>
      </c>
      <c r="AB42" s="1955">
        <f t="shared" ca="1" si="8"/>
        <v>1</v>
      </c>
      <c r="AC42" s="948">
        <f t="shared" ca="1" si="9"/>
        <v>0</v>
      </c>
      <c r="AD42" s="1955">
        <f t="shared" ca="1" si="10"/>
        <v>1</v>
      </c>
      <c r="AE42" s="948">
        <f t="shared" ca="1" si="11"/>
        <v>1</v>
      </c>
      <c r="AF42" s="948">
        <f t="shared" ca="1" si="11"/>
        <v>1</v>
      </c>
      <c r="AG42" s="948">
        <f t="shared" ca="1" si="11"/>
        <v>0</v>
      </c>
      <c r="AH42" s="948">
        <f t="shared" ca="1" si="11"/>
        <v>0</v>
      </c>
      <c r="AI42" s="1955">
        <f t="shared" ca="1" si="12"/>
        <v>1</v>
      </c>
      <c r="AJ42" s="1955">
        <f t="shared" ca="1" si="13"/>
        <v>1</v>
      </c>
      <c r="AK42" s="1955">
        <f t="shared" ca="1" si="13"/>
        <v>1</v>
      </c>
      <c r="AL42" s="1955">
        <f t="shared" ca="1" si="13"/>
        <v>1</v>
      </c>
      <c r="AM42" s="768" t="str">
        <f t="shared" si="14"/>
        <v>BERTRAND</v>
      </c>
      <c r="AO42" s="167"/>
      <c r="AP42" s="320" t="e">
        <f>SUIVI!#REF!</f>
        <v>#REF!</v>
      </c>
      <c r="AQ42" s="320" t="e">
        <f>SUIVI!#REF!</f>
        <v>#REF!</v>
      </c>
      <c r="AR42" s="145" t="e">
        <f>SUIVI!#REF!</f>
        <v>#REF!</v>
      </c>
      <c r="AS42" s="145" t="e">
        <f>SUIVI!#REF!</f>
        <v>#REF!</v>
      </c>
      <c r="AT42" s="1097" t="e">
        <f>SUIVI!#REF!</f>
        <v>#REF!</v>
      </c>
      <c r="AU42" s="3627"/>
      <c r="AV42" s="3628"/>
      <c r="AW42" s="3627"/>
      <c r="AX42" s="3628"/>
      <c r="AY42" s="3627"/>
      <c r="AZ42" s="3628"/>
      <c r="BA42" s="3627"/>
      <c r="BB42" s="3628"/>
      <c r="BC42" s="3627"/>
      <c r="BD42" s="3628"/>
      <c r="BE42" s="3627"/>
      <c r="BF42" s="3628"/>
      <c r="BG42" s="48"/>
      <c r="BH42" s="776">
        <v>19</v>
      </c>
      <c r="BI42" s="776"/>
    </row>
    <row r="43" spans="1:61" ht="25.15" customHeight="1">
      <c r="A43" s="1961" t="e">
        <f>SUIVI!#REF!</f>
        <v>#REF!</v>
      </c>
      <c r="B43" s="320" t="e">
        <f>SUIVI!#REF!</f>
        <v>#REF!</v>
      </c>
      <c r="C43" s="320" t="e">
        <f>SUIVI!#REF!</f>
        <v>#REF!</v>
      </c>
      <c r="D43" s="145" t="e">
        <f>SUIVI!#REF!</f>
        <v>#REF!</v>
      </c>
      <c r="E43" s="145" t="e">
        <f>SUIVI!#REF!</f>
        <v>#REF!</v>
      </c>
      <c r="F43" s="1097" t="e">
        <f>SUIVI!#REF!</f>
        <v>#REF!</v>
      </c>
      <c r="G43" s="948">
        <f t="shared" ca="1" si="1"/>
        <v>3</v>
      </c>
      <c r="H43" s="948">
        <f t="shared" ca="1" si="2"/>
        <v>2</v>
      </c>
      <c r="I43" s="1955">
        <f t="shared" ca="1" si="3"/>
        <v>1</v>
      </c>
      <c r="J43" s="1955">
        <f t="shared" ca="1" si="4"/>
        <v>4</v>
      </c>
      <c r="K43" s="1955">
        <f t="shared" ca="1" si="5"/>
        <v>1</v>
      </c>
      <c r="L43" s="1955">
        <f t="shared" ca="1" si="6"/>
        <v>1</v>
      </c>
      <c r="M43" s="1955">
        <f t="shared" ca="1" si="6"/>
        <v>1</v>
      </c>
      <c r="N43" s="1955">
        <f t="shared" ca="1" si="6"/>
        <v>2</v>
      </c>
      <c r="O43" s="1955">
        <f t="shared" ca="1" si="6"/>
        <v>1</v>
      </c>
      <c r="P43" s="1955">
        <f t="shared" ca="1" si="6"/>
        <v>2</v>
      </c>
      <c r="Q43" s="321" t="s">
        <v>1224</v>
      </c>
      <c r="R43" s="437" t="s">
        <v>1249</v>
      </c>
      <c r="S43" s="48"/>
      <c r="U43" s="1962" t="e">
        <f>SUIVI!#REF!</f>
        <v>#REF!</v>
      </c>
      <c r="V43" s="320" t="e">
        <f>SUIVI!#REF!</f>
        <v>#REF!</v>
      </c>
      <c r="W43" s="320" t="e">
        <f>SUIVI!#REF!</f>
        <v>#REF!</v>
      </c>
      <c r="X43" s="145" t="e">
        <f>SUIVI!#REF!</f>
        <v>#REF!</v>
      </c>
      <c r="Y43" s="145" t="e">
        <f>SUIVI!#REF!</f>
        <v>#REF!</v>
      </c>
      <c r="Z43" s="1097" t="e">
        <f>SUIVI!#REF!</f>
        <v>#REF!</v>
      </c>
      <c r="AA43" s="948">
        <f t="shared" ca="1" si="7"/>
        <v>2</v>
      </c>
      <c r="AB43" s="1955">
        <f t="shared" ca="1" si="8"/>
        <v>1</v>
      </c>
      <c r="AC43" s="948">
        <f t="shared" ca="1" si="9"/>
        <v>2</v>
      </c>
      <c r="AD43" s="1955">
        <f t="shared" ca="1" si="10"/>
        <v>1</v>
      </c>
      <c r="AE43" s="948">
        <f t="shared" ca="1" si="11"/>
        <v>0</v>
      </c>
      <c r="AF43" s="948">
        <f t="shared" ca="1" si="11"/>
        <v>2</v>
      </c>
      <c r="AG43" s="948">
        <f t="shared" ca="1" si="11"/>
        <v>0</v>
      </c>
      <c r="AH43" s="948">
        <f t="shared" ca="1" si="11"/>
        <v>0</v>
      </c>
      <c r="AI43" s="1955">
        <f t="shared" ca="1" si="12"/>
        <v>2</v>
      </c>
      <c r="AJ43" s="1955">
        <f t="shared" ca="1" si="13"/>
        <v>1</v>
      </c>
      <c r="AK43" s="1955">
        <f t="shared" ca="1" si="13"/>
        <v>1</v>
      </c>
      <c r="AL43" s="1955">
        <f t="shared" ca="1" si="13"/>
        <v>1</v>
      </c>
      <c r="AM43" s="768" t="str">
        <f t="shared" si="14"/>
        <v>SCHMITZ</v>
      </c>
      <c r="AO43" s="167"/>
      <c r="AP43" s="320" t="e">
        <f>SUIVI!#REF!</f>
        <v>#REF!</v>
      </c>
      <c r="AQ43" s="320" t="e">
        <f>SUIVI!#REF!</f>
        <v>#REF!</v>
      </c>
      <c r="AR43" s="145" t="e">
        <f>SUIVI!#REF!</f>
        <v>#REF!</v>
      </c>
      <c r="AS43" s="145" t="e">
        <f>SUIVI!#REF!</f>
        <v>#REF!</v>
      </c>
      <c r="AT43" s="1097" t="e">
        <f>SUIVI!#REF!</f>
        <v>#REF!</v>
      </c>
      <c r="AU43" s="3627"/>
      <c r="AV43" s="3628"/>
      <c r="AW43" s="3627"/>
      <c r="AX43" s="3628"/>
      <c r="AY43" s="3627"/>
      <c r="AZ43" s="3628"/>
      <c r="BA43" s="3627"/>
      <c r="BB43" s="3628"/>
      <c r="BC43" s="3627"/>
      <c r="BD43" s="3628"/>
      <c r="BE43" s="3627"/>
      <c r="BF43" s="3628"/>
      <c r="BG43" s="48"/>
      <c r="BH43" s="776">
        <v>20</v>
      </c>
      <c r="BI43" s="776"/>
    </row>
    <row r="44" spans="1:61" ht="25.15" customHeight="1">
      <c r="A44" s="1961" t="e">
        <f>SUIVI!#REF!</f>
        <v>#REF!</v>
      </c>
      <c r="B44" s="320" t="e">
        <f>SUIVI!#REF!</f>
        <v>#REF!</v>
      </c>
      <c r="C44" s="320" t="e">
        <f>SUIVI!#REF!</f>
        <v>#REF!</v>
      </c>
      <c r="D44" s="145" t="e">
        <f>SUIVI!#REF!</f>
        <v>#REF!</v>
      </c>
      <c r="E44" s="145" t="e">
        <f>SUIVI!#REF!</f>
        <v>#REF!</v>
      </c>
      <c r="F44" s="1097" t="e">
        <f>SUIVI!#REF!</f>
        <v>#REF!</v>
      </c>
      <c r="G44" s="948">
        <f t="shared" ca="1" si="1"/>
        <v>-3</v>
      </c>
      <c r="H44" s="948">
        <f t="shared" ca="1" si="2"/>
        <v>1</v>
      </c>
      <c r="I44" s="1955">
        <f t="shared" ca="1" si="3"/>
        <v>1</v>
      </c>
      <c r="J44" s="1955">
        <f t="shared" ca="1" si="4"/>
        <v>4</v>
      </c>
      <c r="K44" s="1955">
        <f t="shared" ca="1" si="5"/>
        <v>3</v>
      </c>
      <c r="L44" s="1955">
        <f t="shared" ca="1" si="6"/>
        <v>1</v>
      </c>
      <c r="M44" s="1955">
        <f t="shared" ca="1" si="6"/>
        <v>2</v>
      </c>
      <c r="N44" s="1955">
        <f t="shared" ca="1" si="6"/>
        <v>2</v>
      </c>
      <c r="O44" s="1955">
        <f t="shared" ca="1" si="6"/>
        <v>2</v>
      </c>
      <c r="P44" s="1955">
        <f t="shared" ca="1" si="6"/>
        <v>2</v>
      </c>
      <c r="Q44" s="321" t="s">
        <v>489</v>
      </c>
      <c r="R44" s="437" t="s">
        <v>1249</v>
      </c>
      <c r="S44" s="48"/>
      <c r="U44" s="1962" t="e">
        <f>SUIVI!#REF!</f>
        <v>#REF!</v>
      </c>
      <c r="V44" s="320" t="e">
        <f>SUIVI!#REF!</f>
        <v>#REF!</v>
      </c>
      <c r="W44" s="320" t="e">
        <f>SUIVI!#REF!</f>
        <v>#REF!</v>
      </c>
      <c r="X44" s="145" t="e">
        <f>SUIVI!#REF!</f>
        <v>#REF!</v>
      </c>
      <c r="Y44" s="145" t="e">
        <f>SUIVI!#REF!</f>
        <v>#REF!</v>
      </c>
      <c r="Z44" s="1097" t="e">
        <f>SUIVI!#REF!</f>
        <v>#REF!</v>
      </c>
      <c r="AA44" s="948">
        <f t="shared" ca="1" si="7"/>
        <v>2</v>
      </c>
      <c r="AB44" s="1955">
        <f t="shared" ca="1" si="8"/>
        <v>1</v>
      </c>
      <c r="AC44" s="948">
        <f t="shared" ca="1" si="9"/>
        <v>1</v>
      </c>
      <c r="AD44" s="1955">
        <f t="shared" ca="1" si="10"/>
        <v>1</v>
      </c>
      <c r="AE44" s="948">
        <f t="shared" ca="1" si="11"/>
        <v>1</v>
      </c>
      <c r="AF44" s="948">
        <f t="shared" ca="1" si="11"/>
        <v>1</v>
      </c>
      <c r="AG44" s="948">
        <f t="shared" ca="1" si="11"/>
        <v>0</v>
      </c>
      <c r="AH44" s="948">
        <f t="shared" ca="1" si="11"/>
        <v>1</v>
      </c>
      <c r="AI44" s="1955">
        <f t="shared" ca="1" si="12"/>
        <v>1</v>
      </c>
      <c r="AJ44" s="1955">
        <f t="shared" ca="1" si="13"/>
        <v>1</v>
      </c>
      <c r="AK44" s="1955">
        <f t="shared" ca="1" si="13"/>
        <v>1</v>
      </c>
      <c r="AL44" s="1955">
        <f t="shared" ca="1" si="13"/>
        <v>1</v>
      </c>
      <c r="AM44" s="768" t="str">
        <f t="shared" si="14"/>
        <v>HOSCHEID</v>
      </c>
      <c r="AO44" s="167"/>
      <c r="AP44" s="320" t="e">
        <f>SUIVI!#REF!</f>
        <v>#REF!</v>
      </c>
      <c r="AQ44" s="320" t="e">
        <f>SUIVI!#REF!</f>
        <v>#REF!</v>
      </c>
      <c r="AR44" s="145" t="e">
        <f>SUIVI!#REF!</f>
        <v>#REF!</v>
      </c>
      <c r="AS44" s="145" t="e">
        <f>SUIVI!#REF!</f>
        <v>#REF!</v>
      </c>
      <c r="AT44" s="1097" t="e">
        <f>SUIVI!#REF!</f>
        <v>#REF!</v>
      </c>
      <c r="AU44" s="3627"/>
      <c r="AV44" s="3628"/>
      <c r="AW44" s="3627"/>
      <c r="AX44" s="3628"/>
      <c r="AY44" s="3627"/>
      <c r="AZ44" s="3628"/>
      <c r="BA44" s="3627"/>
      <c r="BB44" s="3628"/>
      <c r="BC44" s="3627"/>
      <c r="BD44" s="3628"/>
      <c r="BE44" s="3627"/>
      <c r="BF44" s="3628"/>
      <c r="BG44" s="48"/>
      <c r="BH44" s="776">
        <v>21</v>
      </c>
      <c r="BI44" s="776"/>
    </row>
    <row r="45" spans="1:61" ht="25.15" customHeight="1">
      <c r="A45" s="1961" t="e">
        <f>SUIVI!#REF!</f>
        <v>#REF!</v>
      </c>
      <c r="B45" s="320" t="e">
        <f>SUIVI!#REF!</f>
        <v>#REF!</v>
      </c>
      <c r="C45" s="320" t="e">
        <f>SUIVI!#REF!</f>
        <v>#REF!</v>
      </c>
      <c r="D45" s="145" t="e">
        <f>SUIVI!#REF!</f>
        <v>#REF!</v>
      </c>
      <c r="E45" s="145" t="e">
        <f>SUIVI!#REF!</f>
        <v>#REF!</v>
      </c>
      <c r="F45" s="1097" t="e">
        <f>SUIVI!#REF!</f>
        <v>#REF!</v>
      </c>
      <c r="G45" s="948">
        <f t="shared" ca="1" si="1"/>
        <v>3</v>
      </c>
      <c r="H45" s="948">
        <f t="shared" ca="1" si="2"/>
        <v>2</v>
      </c>
      <c r="I45" s="1955">
        <f t="shared" ca="1" si="3"/>
        <v>2</v>
      </c>
      <c r="J45" s="1955">
        <f t="shared" ca="1" si="4"/>
        <v>3</v>
      </c>
      <c r="K45" s="1955">
        <f t="shared" ca="1" si="5"/>
        <v>1</v>
      </c>
      <c r="L45" s="1955">
        <f t="shared" ca="1" si="6"/>
        <v>2</v>
      </c>
      <c r="M45" s="1955">
        <f t="shared" ca="1" si="6"/>
        <v>1</v>
      </c>
      <c r="N45" s="1955">
        <f t="shared" ca="1" si="6"/>
        <v>2</v>
      </c>
      <c r="O45" s="1955">
        <f t="shared" ca="1" si="6"/>
        <v>1</v>
      </c>
      <c r="P45" s="1955">
        <f t="shared" ca="1" si="6"/>
        <v>1</v>
      </c>
      <c r="Q45" s="321" t="s">
        <v>489</v>
      </c>
      <c r="R45" s="437" t="s">
        <v>1249</v>
      </c>
      <c r="S45" s="48"/>
      <c r="U45" s="1962" t="e">
        <f>SUIVI!#REF!</f>
        <v>#REF!</v>
      </c>
      <c r="V45" s="320" t="e">
        <f>SUIVI!#REF!</f>
        <v>#REF!</v>
      </c>
      <c r="W45" s="320" t="e">
        <f>SUIVI!#REF!</f>
        <v>#REF!</v>
      </c>
      <c r="X45" s="145" t="e">
        <f>SUIVI!#REF!</f>
        <v>#REF!</v>
      </c>
      <c r="Y45" s="145" t="e">
        <f>SUIVI!#REF!</f>
        <v>#REF!</v>
      </c>
      <c r="Z45" s="1097" t="e">
        <f>SUIVI!#REF!</f>
        <v>#REF!</v>
      </c>
      <c r="AA45" s="948">
        <f t="shared" ca="1" si="7"/>
        <v>1</v>
      </c>
      <c r="AB45" s="1955">
        <f t="shared" ca="1" si="8"/>
        <v>1</v>
      </c>
      <c r="AC45" s="948">
        <f t="shared" ca="1" si="9"/>
        <v>1</v>
      </c>
      <c r="AD45" s="1955">
        <f t="shared" ca="1" si="10"/>
        <v>1</v>
      </c>
      <c r="AE45" s="948">
        <f t="shared" ca="1" si="11"/>
        <v>1</v>
      </c>
      <c r="AF45" s="948">
        <f t="shared" ca="1" si="11"/>
        <v>1</v>
      </c>
      <c r="AG45" s="948">
        <f t="shared" ca="1" si="11"/>
        <v>0</v>
      </c>
      <c r="AH45" s="948">
        <f t="shared" ca="1" si="11"/>
        <v>1</v>
      </c>
      <c r="AI45" s="1955">
        <f t="shared" ca="1" si="12"/>
        <v>2</v>
      </c>
      <c r="AJ45" s="1955">
        <f t="shared" ca="1" si="13"/>
        <v>1</v>
      </c>
      <c r="AK45" s="1955">
        <f t="shared" ca="1" si="13"/>
        <v>1</v>
      </c>
      <c r="AL45" s="1955">
        <f t="shared" ca="1" si="13"/>
        <v>1</v>
      </c>
      <c r="AM45" s="768" t="str">
        <f t="shared" si="14"/>
        <v>HOSCHEID</v>
      </c>
      <c r="AO45" s="167"/>
      <c r="AP45" s="320" t="e">
        <f>SUIVI!#REF!</f>
        <v>#REF!</v>
      </c>
      <c r="AQ45" s="320" t="e">
        <f>SUIVI!#REF!</f>
        <v>#REF!</v>
      </c>
      <c r="AR45" s="145" t="e">
        <f>SUIVI!#REF!</f>
        <v>#REF!</v>
      </c>
      <c r="AS45" s="145" t="e">
        <f>SUIVI!#REF!</f>
        <v>#REF!</v>
      </c>
      <c r="AT45" s="1097" t="e">
        <f>SUIVI!#REF!</f>
        <v>#REF!</v>
      </c>
      <c r="AU45" s="3627"/>
      <c r="AV45" s="3628"/>
      <c r="AW45" s="3627"/>
      <c r="AX45" s="3628"/>
      <c r="AY45" s="3627"/>
      <c r="AZ45" s="3628"/>
      <c r="BA45" s="3627"/>
      <c r="BB45" s="3628"/>
      <c r="BC45" s="3627"/>
      <c r="BD45" s="3628"/>
      <c r="BE45" s="3627"/>
      <c r="BF45" s="3628"/>
      <c r="BG45" s="48"/>
      <c r="BH45" s="776">
        <v>22</v>
      </c>
      <c r="BI45" s="776"/>
    </row>
    <row r="46" spans="1:61" ht="25.15" customHeight="1">
      <c r="A46" s="1961" t="e">
        <f>SUIVI!#REF!</f>
        <v>#REF!</v>
      </c>
      <c r="B46" s="320" t="e">
        <f>SUIVI!#REF!</f>
        <v>#REF!</v>
      </c>
      <c r="C46" s="320" t="e">
        <f>SUIVI!#REF!</f>
        <v>#REF!</v>
      </c>
      <c r="D46" s="145" t="e">
        <f>SUIVI!#REF!</f>
        <v>#REF!</v>
      </c>
      <c r="E46" s="145" t="e">
        <f>SUIVI!#REF!</f>
        <v>#REF!</v>
      </c>
      <c r="F46" s="1097" t="e">
        <f>SUIVI!#REF!</f>
        <v>#REF!</v>
      </c>
      <c r="G46" s="948">
        <f t="shared" ca="1" si="1"/>
        <v>-3</v>
      </c>
      <c r="H46" s="948">
        <f t="shared" ca="1" si="2"/>
        <v>0</v>
      </c>
      <c r="I46" s="1955">
        <f t="shared" ca="1" si="3"/>
        <v>1</v>
      </c>
      <c r="J46" s="1955">
        <f t="shared" ca="1" si="4"/>
        <v>3</v>
      </c>
      <c r="K46" s="1955">
        <f t="shared" ca="1" si="5"/>
        <v>1</v>
      </c>
      <c r="L46" s="1955">
        <f t="shared" ca="1" si="6"/>
        <v>2</v>
      </c>
      <c r="M46" s="1955">
        <f t="shared" ca="1" si="6"/>
        <v>2</v>
      </c>
      <c r="N46" s="1955">
        <f t="shared" ca="1" si="6"/>
        <v>2</v>
      </c>
      <c r="O46" s="1955">
        <f t="shared" ca="1" si="6"/>
        <v>2</v>
      </c>
      <c r="P46" s="1955">
        <f t="shared" ca="1" si="6"/>
        <v>2</v>
      </c>
      <c r="Q46" s="321" t="s">
        <v>490</v>
      </c>
      <c r="R46" s="437" t="s">
        <v>1249</v>
      </c>
      <c r="S46" s="48"/>
      <c r="U46" s="1962" t="e">
        <f>SUIVI!#REF!</f>
        <v>#REF!</v>
      </c>
      <c r="V46" s="320" t="e">
        <f>SUIVI!#REF!</f>
        <v>#REF!</v>
      </c>
      <c r="W46" s="320" t="e">
        <f>SUIVI!#REF!</f>
        <v>#REF!</v>
      </c>
      <c r="X46" s="145" t="e">
        <f>SUIVI!#REF!</f>
        <v>#REF!</v>
      </c>
      <c r="Y46" s="145" t="e">
        <f>SUIVI!#REF!</f>
        <v>#REF!</v>
      </c>
      <c r="Z46" s="1097" t="e">
        <f>SUIVI!#REF!</f>
        <v>#REF!</v>
      </c>
      <c r="AA46" s="948">
        <f t="shared" ca="1" si="7"/>
        <v>0</v>
      </c>
      <c r="AB46" s="1955">
        <f t="shared" ca="1" si="8"/>
        <v>1</v>
      </c>
      <c r="AC46" s="948">
        <f t="shared" ca="1" si="9"/>
        <v>1</v>
      </c>
      <c r="AD46" s="1955">
        <f t="shared" ca="1" si="10"/>
        <v>1</v>
      </c>
      <c r="AE46" s="948">
        <f t="shared" ca="1" si="11"/>
        <v>0</v>
      </c>
      <c r="AF46" s="948">
        <f t="shared" ca="1" si="11"/>
        <v>1</v>
      </c>
      <c r="AG46" s="948">
        <f t="shared" ca="1" si="11"/>
        <v>0</v>
      </c>
      <c r="AH46" s="948">
        <f t="shared" ca="1" si="11"/>
        <v>0</v>
      </c>
      <c r="AI46" s="1955">
        <f t="shared" ca="1" si="12"/>
        <v>2</v>
      </c>
      <c r="AJ46" s="1955">
        <f t="shared" ca="1" si="13"/>
        <v>1</v>
      </c>
      <c r="AK46" s="1955">
        <f t="shared" ca="1" si="13"/>
        <v>1</v>
      </c>
      <c r="AL46" s="1955">
        <f t="shared" ca="1" si="13"/>
        <v>1</v>
      </c>
      <c r="AM46" s="768" t="str">
        <f t="shared" si="14"/>
        <v>MATHIEU</v>
      </c>
      <c r="AO46" s="167"/>
      <c r="AP46" s="320" t="e">
        <f>SUIVI!#REF!</f>
        <v>#REF!</v>
      </c>
      <c r="AQ46" s="320" t="e">
        <f>SUIVI!#REF!</f>
        <v>#REF!</v>
      </c>
      <c r="AR46" s="145" t="e">
        <f>SUIVI!#REF!</f>
        <v>#REF!</v>
      </c>
      <c r="AS46" s="145" t="e">
        <f>SUIVI!#REF!</f>
        <v>#REF!</v>
      </c>
      <c r="AT46" s="1097" t="e">
        <f>SUIVI!#REF!</f>
        <v>#REF!</v>
      </c>
      <c r="AU46" s="3627"/>
      <c r="AV46" s="3628"/>
      <c r="AW46" s="3627"/>
      <c r="AX46" s="3628"/>
      <c r="AY46" s="3627"/>
      <c r="AZ46" s="3628"/>
      <c r="BA46" s="3627"/>
      <c r="BB46" s="3628"/>
      <c r="BC46" s="3627"/>
      <c r="BD46" s="3628"/>
      <c r="BE46" s="3627"/>
      <c r="BF46" s="3628"/>
      <c r="BG46" s="48"/>
      <c r="BH46" s="776">
        <v>23</v>
      </c>
      <c r="BI46" s="776"/>
    </row>
    <row r="47" spans="1:61" ht="25.15" customHeight="1">
      <c r="A47" s="1961" t="e">
        <f>SUIVI!#REF!</f>
        <v>#REF!</v>
      </c>
      <c r="B47" s="320" t="e">
        <f>SUIVI!#REF!</f>
        <v>#REF!</v>
      </c>
      <c r="C47" s="320" t="e">
        <f>SUIVI!#REF!</f>
        <v>#REF!</v>
      </c>
      <c r="D47" s="145" t="e">
        <f>SUIVI!#REF!</f>
        <v>#REF!</v>
      </c>
      <c r="E47" s="145" t="e">
        <f>SUIVI!#REF!</f>
        <v>#REF!</v>
      </c>
      <c r="F47" s="1097" t="e">
        <f>SUIVI!#REF!</f>
        <v>#REF!</v>
      </c>
      <c r="G47" s="948">
        <f t="shared" ca="1" si="1"/>
        <v>-1</v>
      </c>
      <c r="H47" s="948">
        <f t="shared" ca="1" si="2"/>
        <v>3</v>
      </c>
      <c r="I47" s="1955">
        <f t="shared" ca="1" si="3"/>
        <v>2</v>
      </c>
      <c r="J47" s="1955">
        <f t="shared" ca="1" si="4"/>
        <v>4</v>
      </c>
      <c r="K47" s="1955">
        <f t="shared" ca="1" si="5"/>
        <v>2</v>
      </c>
      <c r="L47" s="1955">
        <f t="shared" ca="1" si="6"/>
        <v>1</v>
      </c>
      <c r="M47" s="1955">
        <f t="shared" ca="1" si="6"/>
        <v>1</v>
      </c>
      <c r="N47" s="1955">
        <f t="shared" ca="1" si="6"/>
        <v>2</v>
      </c>
      <c r="O47" s="1955">
        <f t="shared" ca="1" si="6"/>
        <v>2</v>
      </c>
      <c r="P47" s="1955">
        <f t="shared" ca="1" si="6"/>
        <v>2</v>
      </c>
      <c r="Q47" s="321" t="s">
        <v>489</v>
      </c>
      <c r="R47" s="437" t="s">
        <v>1249</v>
      </c>
      <c r="S47" s="48"/>
      <c r="U47" s="1962" t="e">
        <f>SUIVI!#REF!</f>
        <v>#REF!</v>
      </c>
      <c r="V47" s="320" t="e">
        <f>SUIVI!#REF!</f>
        <v>#REF!</v>
      </c>
      <c r="W47" s="320" t="e">
        <f>SUIVI!#REF!</f>
        <v>#REF!</v>
      </c>
      <c r="X47" s="145" t="e">
        <f>SUIVI!#REF!</f>
        <v>#REF!</v>
      </c>
      <c r="Y47" s="145" t="e">
        <f>SUIVI!#REF!</f>
        <v>#REF!</v>
      </c>
      <c r="Z47" s="1097" t="e">
        <f>SUIVI!#REF!</f>
        <v>#REF!</v>
      </c>
      <c r="AA47" s="948">
        <f t="shared" ca="1" si="7"/>
        <v>2</v>
      </c>
      <c r="AB47" s="1955">
        <f t="shared" ca="1" si="8"/>
        <v>1</v>
      </c>
      <c r="AC47" s="948">
        <f t="shared" ca="1" si="9"/>
        <v>2</v>
      </c>
      <c r="AD47" s="1955">
        <f t="shared" ca="1" si="10"/>
        <v>1</v>
      </c>
      <c r="AE47" s="948">
        <f t="shared" ca="1" si="11"/>
        <v>2</v>
      </c>
      <c r="AF47" s="948">
        <f t="shared" ca="1" si="11"/>
        <v>2</v>
      </c>
      <c r="AG47" s="948">
        <f t="shared" ca="1" si="11"/>
        <v>1</v>
      </c>
      <c r="AH47" s="948">
        <f t="shared" ca="1" si="11"/>
        <v>0</v>
      </c>
      <c r="AI47" s="1955">
        <f t="shared" ca="1" si="12"/>
        <v>2</v>
      </c>
      <c r="AJ47" s="1955">
        <f t="shared" ca="1" si="13"/>
        <v>1</v>
      </c>
      <c r="AK47" s="1955">
        <f t="shared" ca="1" si="13"/>
        <v>1</v>
      </c>
      <c r="AL47" s="1955">
        <f t="shared" ca="1" si="13"/>
        <v>1</v>
      </c>
      <c r="AM47" s="768" t="str">
        <f t="shared" si="14"/>
        <v>HOSCHEID</v>
      </c>
      <c r="AO47" s="167"/>
      <c r="AP47" s="320" t="e">
        <f>SUIVI!#REF!</f>
        <v>#REF!</v>
      </c>
      <c r="AQ47" s="320" t="e">
        <f>SUIVI!#REF!</f>
        <v>#REF!</v>
      </c>
      <c r="AR47" s="145" t="e">
        <f>SUIVI!#REF!</f>
        <v>#REF!</v>
      </c>
      <c r="AS47" s="145" t="e">
        <f>SUIVI!#REF!</f>
        <v>#REF!</v>
      </c>
      <c r="AT47" s="1097" t="e">
        <f>SUIVI!#REF!</f>
        <v>#REF!</v>
      </c>
      <c r="AU47" s="3627"/>
      <c r="AV47" s="3628"/>
      <c r="AW47" s="3627"/>
      <c r="AX47" s="3628"/>
      <c r="AY47" s="3627"/>
      <c r="AZ47" s="3628"/>
      <c r="BA47" s="3627"/>
      <c r="BB47" s="3628"/>
      <c r="BC47" s="3627"/>
      <c r="BD47" s="3628"/>
      <c r="BE47" s="3627"/>
      <c r="BF47" s="3628"/>
      <c r="BG47" s="48"/>
      <c r="BH47" s="776">
        <v>24</v>
      </c>
      <c r="BI47" s="776"/>
    </row>
    <row r="48" spans="1:61" ht="25.15" customHeight="1">
      <c r="A48" s="1961" t="e">
        <f>SUIVI!#REF!</f>
        <v>#REF!</v>
      </c>
      <c r="B48" s="320" t="e">
        <f>SUIVI!#REF!</f>
        <v>#REF!</v>
      </c>
      <c r="C48" s="320" t="e">
        <f>SUIVI!#REF!</f>
        <v>#REF!</v>
      </c>
      <c r="D48" s="145" t="e">
        <f>SUIVI!#REF!</f>
        <v>#REF!</v>
      </c>
      <c r="E48" s="145" t="e">
        <f>SUIVI!#REF!</f>
        <v>#REF!</v>
      </c>
      <c r="F48" s="1097" t="e">
        <f>SUIVI!#REF!</f>
        <v>#REF!</v>
      </c>
      <c r="G48" s="948">
        <f t="shared" ca="1" si="1"/>
        <v>-2</v>
      </c>
      <c r="H48" s="948">
        <f t="shared" ca="1" si="2"/>
        <v>3</v>
      </c>
      <c r="I48" s="1955">
        <f t="shared" ca="1" si="3"/>
        <v>2</v>
      </c>
      <c r="J48" s="1955">
        <f t="shared" ca="1" si="4"/>
        <v>3</v>
      </c>
      <c r="K48" s="1955">
        <f t="shared" ca="1" si="5"/>
        <v>3</v>
      </c>
      <c r="L48" s="1955">
        <f t="shared" ca="1" si="6"/>
        <v>2</v>
      </c>
      <c r="M48" s="1955">
        <f t="shared" ca="1" si="6"/>
        <v>2</v>
      </c>
      <c r="N48" s="1955">
        <f t="shared" ca="1" si="6"/>
        <v>1</v>
      </c>
      <c r="O48" s="1955">
        <f t="shared" ca="1" si="6"/>
        <v>1</v>
      </c>
      <c r="P48" s="1955">
        <f t="shared" ca="1" si="6"/>
        <v>2</v>
      </c>
      <c r="Q48" s="321" t="s">
        <v>1224</v>
      </c>
      <c r="R48" s="437" t="s">
        <v>1249</v>
      </c>
      <c r="S48" s="48"/>
      <c r="U48" s="1962" t="e">
        <f>SUIVI!#REF!</f>
        <v>#REF!</v>
      </c>
      <c r="V48" s="320" t="e">
        <f>SUIVI!#REF!</f>
        <v>#REF!</v>
      </c>
      <c r="W48" s="320" t="e">
        <f>SUIVI!#REF!</f>
        <v>#REF!</v>
      </c>
      <c r="X48" s="145" t="e">
        <f>SUIVI!#REF!</f>
        <v>#REF!</v>
      </c>
      <c r="Y48" s="145" t="e">
        <f>SUIVI!#REF!</f>
        <v>#REF!</v>
      </c>
      <c r="Z48" s="1097" t="e">
        <f>SUIVI!#REF!</f>
        <v>#REF!</v>
      </c>
      <c r="AA48" s="948">
        <f t="shared" ca="1" si="7"/>
        <v>0</v>
      </c>
      <c r="AB48" s="1955">
        <f t="shared" ca="1" si="8"/>
        <v>1</v>
      </c>
      <c r="AC48" s="948">
        <f t="shared" ca="1" si="9"/>
        <v>0</v>
      </c>
      <c r="AD48" s="1955">
        <f t="shared" ca="1" si="10"/>
        <v>1</v>
      </c>
      <c r="AE48" s="948">
        <f t="shared" ca="1" si="11"/>
        <v>2</v>
      </c>
      <c r="AF48" s="948">
        <f t="shared" ca="1" si="11"/>
        <v>2</v>
      </c>
      <c r="AG48" s="948">
        <f t="shared" ca="1" si="11"/>
        <v>1</v>
      </c>
      <c r="AH48" s="948">
        <f t="shared" ca="1" si="11"/>
        <v>0</v>
      </c>
      <c r="AI48" s="1955">
        <f t="shared" ca="1" si="12"/>
        <v>1</v>
      </c>
      <c r="AJ48" s="1955">
        <f t="shared" ca="1" si="13"/>
        <v>1</v>
      </c>
      <c r="AK48" s="1955">
        <f t="shared" ca="1" si="13"/>
        <v>1</v>
      </c>
      <c r="AL48" s="1955">
        <f t="shared" ca="1" si="13"/>
        <v>1</v>
      </c>
      <c r="AM48" s="768" t="str">
        <f t="shared" si="14"/>
        <v>SCHMITZ</v>
      </c>
      <c r="AO48" s="167"/>
      <c r="AP48" s="320" t="e">
        <f>SUIVI!#REF!</f>
        <v>#REF!</v>
      </c>
      <c r="AQ48" s="320" t="e">
        <f>SUIVI!#REF!</f>
        <v>#REF!</v>
      </c>
      <c r="AR48" s="145" t="e">
        <f>SUIVI!#REF!</f>
        <v>#REF!</v>
      </c>
      <c r="AS48" s="145" t="e">
        <f>SUIVI!#REF!</f>
        <v>#REF!</v>
      </c>
      <c r="AT48" s="1097" t="e">
        <f>SUIVI!#REF!</f>
        <v>#REF!</v>
      </c>
      <c r="AU48" s="3627"/>
      <c r="AV48" s="3628"/>
      <c r="AW48" s="3627"/>
      <c r="AX48" s="3628"/>
      <c r="AY48" s="3627"/>
      <c r="AZ48" s="3628"/>
      <c r="BA48" s="3627"/>
      <c r="BB48" s="3628"/>
      <c r="BC48" s="3627"/>
      <c r="BD48" s="3628"/>
      <c r="BE48" s="3627"/>
      <c r="BF48" s="3628"/>
      <c r="BG48" s="48"/>
      <c r="BH48" s="776">
        <v>25</v>
      </c>
      <c r="BI48" s="776"/>
    </row>
    <row r="49" spans="1:61" ht="25.15" customHeight="1">
      <c r="A49" s="1961" t="e">
        <f>SUIVI!#REF!</f>
        <v>#REF!</v>
      </c>
      <c r="B49" s="320" t="e">
        <f>SUIVI!#REF!</f>
        <v>#REF!</v>
      </c>
      <c r="C49" s="320" t="e">
        <f>SUIVI!#REF!</f>
        <v>#REF!</v>
      </c>
      <c r="D49" s="145" t="e">
        <f>SUIVI!#REF!</f>
        <v>#REF!</v>
      </c>
      <c r="E49" s="145" t="e">
        <f>SUIVI!#REF!</f>
        <v>#REF!</v>
      </c>
      <c r="F49" s="1097" t="e">
        <f>SUIVI!#REF!</f>
        <v>#REF!</v>
      </c>
      <c r="G49" s="948">
        <f t="shared" ca="1" si="1"/>
        <v>3</v>
      </c>
      <c r="H49" s="948">
        <f t="shared" ca="1" si="2"/>
        <v>2</v>
      </c>
      <c r="I49" s="1955">
        <f t="shared" ca="1" si="3"/>
        <v>2</v>
      </c>
      <c r="J49" s="1955">
        <f t="shared" ca="1" si="4"/>
        <v>2</v>
      </c>
      <c r="K49" s="1955">
        <f t="shared" ca="1" si="5"/>
        <v>3</v>
      </c>
      <c r="L49" s="1955">
        <f t="shared" ca="1" si="6"/>
        <v>1</v>
      </c>
      <c r="M49" s="1955">
        <f t="shared" ca="1" si="6"/>
        <v>2</v>
      </c>
      <c r="N49" s="1955">
        <f t="shared" ca="1" si="6"/>
        <v>1</v>
      </c>
      <c r="O49" s="1955">
        <f t="shared" ca="1" si="6"/>
        <v>2</v>
      </c>
      <c r="P49" s="1955">
        <f t="shared" ca="1" si="6"/>
        <v>2</v>
      </c>
      <c r="Q49" s="321" t="s">
        <v>492</v>
      </c>
      <c r="R49" s="437" t="s">
        <v>1249</v>
      </c>
      <c r="S49" s="48"/>
      <c r="U49" s="1962" t="e">
        <f>SUIVI!#REF!</f>
        <v>#REF!</v>
      </c>
      <c r="V49" s="320" t="e">
        <f>SUIVI!#REF!</f>
        <v>#REF!</v>
      </c>
      <c r="W49" s="320" t="e">
        <f>SUIVI!#REF!</f>
        <v>#REF!</v>
      </c>
      <c r="X49" s="145" t="e">
        <f>SUIVI!#REF!</f>
        <v>#REF!</v>
      </c>
      <c r="Y49" s="145" t="e">
        <f>SUIVI!#REF!</f>
        <v>#REF!</v>
      </c>
      <c r="Z49" s="1097" t="e">
        <f>SUIVI!#REF!</f>
        <v>#REF!</v>
      </c>
      <c r="AA49" s="948">
        <f t="shared" ca="1" si="7"/>
        <v>2</v>
      </c>
      <c r="AB49" s="1955">
        <f t="shared" ca="1" si="8"/>
        <v>1</v>
      </c>
      <c r="AC49" s="948">
        <f t="shared" ca="1" si="9"/>
        <v>2</v>
      </c>
      <c r="AD49" s="1955">
        <f t="shared" ca="1" si="10"/>
        <v>1</v>
      </c>
      <c r="AE49" s="948">
        <f t="shared" ca="1" si="11"/>
        <v>1</v>
      </c>
      <c r="AF49" s="948">
        <f t="shared" ca="1" si="11"/>
        <v>0</v>
      </c>
      <c r="AG49" s="948">
        <f t="shared" ca="1" si="11"/>
        <v>2</v>
      </c>
      <c r="AH49" s="948">
        <f t="shared" ca="1" si="11"/>
        <v>0</v>
      </c>
      <c r="AI49" s="1955">
        <f t="shared" ca="1" si="12"/>
        <v>2</v>
      </c>
      <c r="AJ49" s="1955">
        <f t="shared" ca="1" si="13"/>
        <v>1</v>
      </c>
      <c r="AK49" s="1955">
        <f t="shared" ca="1" si="13"/>
        <v>1</v>
      </c>
      <c r="AL49" s="1955">
        <f t="shared" ca="1" si="13"/>
        <v>1</v>
      </c>
      <c r="AM49" s="768" t="str">
        <f t="shared" si="14"/>
        <v>BERTRAND</v>
      </c>
      <c r="AO49" s="167"/>
      <c r="AP49" s="320" t="e">
        <f>SUIVI!#REF!</f>
        <v>#REF!</v>
      </c>
      <c r="AQ49" s="320" t="e">
        <f>SUIVI!#REF!</f>
        <v>#REF!</v>
      </c>
      <c r="AR49" s="145" t="e">
        <f>SUIVI!#REF!</f>
        <v>#REF!</v>
      </c>
      <c r="AS49" s="145" t="e">
        <f>SUIVI!#REF!</f>
        <v>#REF!</v>
      </c>
      <c r="AT49" s="1097" t="e">
        <f>SUIVI!#REF!</f>
        <v>#REF!</v>
      </c>
      <c r="AU49" s="3627"/>
      <c r="AV49" s="3628"/>
      <c r="AW49" s="3627"/>
      <c r="AX49" s="3628"/>
      <c r="AY49" s="3627"/>
      <c r="AZ49" s="3628"/>
      <c r="BA49" s="3627"/>
      <c r="BB49" s="3628"/>
      <c r="BC49" s="3627"/>
      <c r="BD49" s="3628"/>
      <c r="BE49" s="3627"/>
      <c r="BF49" s="3628"/>
      <c r="BG49" s="48"/>
      <c r="BH49" s="776">
        <v>26</v>
      </c>
      <c r="BI49" s="776"/>
    </row>
    <row r="50" spans="1:61" ht="25.15" customHeight="1">
      <c r="A50" s="1961" t="e">
        <f>SUIVI!#REF!</f>
        <v>#REF!</v>
      </c>
      <c r="B50" s="320" t="e">
        <f>SUIVI!#REF!</f>
        <v>#REF!</v>
      </c>
      <c r="C50" s="320" t="e">
        <f>SUIVI!#REF!</f>
        <v>#REF!</v>
      </c>
      <c r="D50" s="145" t="e">
        <f>SUIVI!#REF!</f>
        <v>#REF!</v>
      </c>
      <c r="E50" s="145" t="e">
        <f>SUIVI!#REF!</f>
        <v>#REF!</v>
      </c>
      <c r="F50" s="1097" t="e">
        <f>SUIVI!#REF!</f>
        <v>#REF!</v>
      </c>
      <c r="G50" s="948">
        <f t="shared" ca="1" si="1"/>
        <v>-3</v>
      </c>
      <c r="H50" s="948">
        <f t="shared" ca="1" si="2"/>
        <v>3</v>
      </c>
      <c r="I50" s="1955">
        <f t="shared" ca="1" si="3"/>
        <v>2</v>
      </c>
      <c r="J50" s="1955">
        <f t="shared" ca="1" si="4"/>
        <v>4</v>
      </c>
      <c r="K50" s="1955">
        <f t="shared" ca="1" si="5"/>
        <v>2</v>
      </c>
      <c r="L50" s="1955">
        <f t="shared" ca="1" si="6"/>
        <v>2</v>
      </c>
      <c r="M50" s="1955">
        <f t="shared" ca="1" si="6"/>
        <v>2</v>
      </c>
      <c r="N50" s="1955">
        <f t="shared" ca="1" si="6"/>
        <v>1</v>
      </c>
      <c r="O50" s="1955">
        <f t="shared" ca="1" si="6"/>
        <v>1</v>
      </c>
      <c r="P50" s="1955">
        <f t="shared" ca="1" si="6"/>
        <v>1</v>
      </c>
      <c r="Q50" s="321" t="s">
        <v>492</v>
      </c>
      <c r="R50" s="437" t="s">
        <v>1249</v>
      </c>
      <c r="S50" s="48"/>
      <c r="U50" s="1962" t="e">
        <f>SUIVI!#REF!</f>
        <v>#REF!</v>
      </c>
      <c r="V50" s="320" t="e">
        <f>SUIVI!#REF!</f>
        <v>#REF!</v>
      </c>
      <c r="W50" s="320" t="e">
        <f>SUIVI!#REF!</f>
        <v>#REF!</v>
      </c>
      <c r="X50" s="145" t="e">
        <f>SUIVI!#REF!</f>
        <v>#REF!</v>
      </c>
      <c r="Y50" s="145" t="e">
        <f>SUIVI!#REF!</f>
        <v>#REF!</v>
      </c>
      <c r="Z50" s="1097" t="e">
        <f>SUIVI!#REF!</f>
        <v>#REF!</v>
      </c>
      <c r="AA50" s="948">
        <f t="shared" ca="1" si="7"/>
        <v>0</v>
      </c>
      <c r="AB50" s="1955">
        <f t="shared" ca="1" si="8"/>
        <v>1</v>
      </c>
      <c r="AC50" s="948">
        <f t="shared" ca="1" si="9"/>
        <v>0</v>
      </c>
      <c r="AD50" s="1955">
        <f t="shared" ca="1" si="10"/>
        <v>1</v>
      </c>
      <c r="AE50" s="948">
        <f t="shared" ca="1" si="11"/>
        <v>1</v>
      </c>
      <c r="AF50" s="948">
        <f t="shared" ca="1" si="11"/>
        <v>0</v>
      </c>
      <c r="AG50" s="948">
        <f t="shared" ca="1" si="11"/>
        <v>1</v>
      </c>
      <c r="AH50" s="948">
        <f t="shared" ca="1" si="11"/>
        <v>2</v>
      </c>
      <c r="AI50" s="1955">
        <f t="shared" ca="1" si="12"/>
        <v>1</v>
      </c>
      <c r="AJ50" s="1955">
        <f t="shared" ca="1" si="13"/>
        <v>1</v>
      </c>
      <c r="AK50" s="1955">
        <f t="shared" ca="1" si="13"/>
        <v>1</v>
      </c>
      <c r="AL50" s="1955">
        <f t="shared" ca="1" si="13"/>
        <v>1</v>
      </c>
      <c r="AM50" s="768" t="str">
        <f t="shared" si="14"/>
        <v>BERTRAND</v>
      </c>
      <c r="AO50" s="167"/>
      <c r="AP50" s="320" t="e">
        <f>SUIVI!#REF!</f>
        <v>#REF!</v>
      </c>
      <c r="AQ50" s="320" t="e">
        <f>SUIVI!#REF!</f>
        <v>#REF!</v>
      </c>
      <c r="AR50" s="145" t="e">
        <f>SUIVI!#REF!</f>
        <v>#REF!</v>
      </c>
      <c r="AS50" s="145" t="e">
        <f>SUIVI!#REF!</f>
        <v>#REF!</v>
      </c>
      <c r="AT50" s="1097" t="e">
        <f>SUIVI!#REF!</f>
        <v>#REF!</v>
      </c>
      <c r="AU50" s="3627"/>
      <c r="AV50" s="3628"/>
      <c r="AW50" s="3627"/>
      <c r="AX50" s="3628"/>
      <c r="AY50" s="3627"/>
      <c r="AZ50" s="3628"/>
      <c r="BA50" s="3627"/>
      <c r="BB50" s="3628"/>
      <c r="BC50" s="3627"/>
      <c r="BD50" s="3628"/>
      <c r="BE50" s="3627"/>
      <c r="BF50" s="3628"/>
      <c r="BG50" s="48"/>
      <c r="BH50" s="776">
        <v>27</v>
      </c>
      <c r="BI50" s="776"/>
    </row>
    <row r="51" spans="1:61" ht="25.15" customHeight="1">
      <c r="A51" s="1961" t="e">
        <f>SUIVI!#REF!</f>
        <v>#REF!</v>
      </c>
      <c r="B51" s="320" t="e">
        <f>SUIVI!#REF!</f>
        <v>#REF!</v>
      </c>
      <c r="C51" s="320" t="e">
        <f>SUIVI!#REF!</f>
        <v>#REF!</v>
      </c>
      <c r="D51" s="145" t="e">
        <f>SUIVI!#REF!</f>
        <v>#REF!</v>
      </c>
      <c r="E51" s="145" t="e">
        <f>SUIVI!#REF!</f>
        <v>#REF!</v>
      </c>
      <c r="F51" s="1097" t="e">
        <f>SUIVI!#REF!</f>
        <v>#REF!</v>
      </c>
      <c r="G51" s="948">
        <f t="shared" ca="1" si="1"/>
        <v>1</v>
      </c>
      <c r="H51" s="948">
        <f t="shared" ca="1" si="2"/>
        <v>0</v>
      </c>
      <c r="I51" s="1955">
        <f t="shared" ca="1" si="3"/>
        <v>1</v>
      </c>
      <c r="J51" s="1955">
        <f t="shared" ca="1" si="4"/>
        <v>4</v>
      </c>
      <c r="K51" s="1955">
        <f t="shared" ca="1" si="5"/>
        <v>2</v>
      </c>
      <c r="L51" s="1955">
        <f t="shared" ca="1" si="6"/>
        <v>1</v>
      </c>
      <c r="M51" s="1955">
        <f t="shared" ca="1" si="6"/>
        <v>2</v>
      </c>
      <c r="N51" s="1955">
        <f t="shared" ca="1" si="6"/>
        <v>2</v>
      </c>
      <c r="O51" s="1955">
        <f t="shared" ca="1" si="6"/>
        <v>2</v>
      </c>
      <c r="P51" s="1955">
        <f t="shared" ca="1" si="6"/>
        <v>1</v>
      </c>
      <c r="Q51" s="321" t="s">
        <v>1224</v>
      </c>
      <c r="R51" s="437" t="s">
        <v>1249</v>
      </c>
      <c r="S51" s="48"/>
      <c r="U51" s="1962" t="e">
        <f>SUIVI!#REF!</f>
        <v>#REF!</v>
      </c>
      <c r="V51" s="320" t="e">
        <f>SUIVI!#REF!</f>
        <v>#REF!</v>
      </c>
      <c r="W51" s="320" t="e">
        <f>SUIVI!#REF!</f>
        <v>#REF!</v>
      </c>
      <c r="X51" s="145" t="e">
        <f>SUIVI!#REF!</f>
        <v>#REF!</v>
      </c>
      <c r="Y51" s="145" t="e">
        <f>SUIVI!#REF!</f>
        <v>#REF!</v>
      </c>
      <c r="Z51" s="1097" t="e">
        <f>SUIVI!#REF!</f>
        <v>#REF!</v>
      </c>
      <c r="AA51" s="948">
        <f t="shared" ca="1" si="7"/>
        <v>1</v>
      </c>
      <c r="AB51" s="1955">
        <f t="shared" ca="1" si="8"/>
        <v>1</v>
      </c>
      <c r="AC51" s="948">
        <f t="shared" ca="1" si="9"/>
        <v>1</v>
      </c>
      <c r="AD51" s="1955">
        <f t="shared" ca="1" si="10"/>
        <v>1</v>
      </c>
      <c r="AE51" s="948">
        <f t="shared" ca="1" si="11"/>
        <v>0</v>
      </c>
      <c r="AF51" s="948">
        <f t="shared" ca="1" si="11"/>
        <v>0</v>
      </c>
      <c r="AG51" s="948">
        <f t="shared" ca="1" si="11"/>
        <v>2</v>
      </c>
      <c r="AH51" s="948">
        <f t="shared" ca="1" si="11"/>
        <v>0</v>
      </c>
      <c r="AI51" s="1955">
        <f t="shared" ca="1" si="12"/>
        <v>2</v>
      </c>
      <c r="AJ51" s="1955">
        <f t="shared" ca="1" si="13"/>
        <v>1</v>
      </c>
      <c r="AK51" s="1955">
        <f t="shared" ca="1" si="13"/>
        <v>1</v>
      </c>
      <c r="AL51" s="1955">
        <f t="shared" ca="1" si="13"/>
        <v>1</v>
      </c>
      <c r="AM51" s="768" t="str">
        <f t="shared" si="14"/>
        <v>SCHMITZ</v>
      </c>
      <c r="AO51" s="167"/>
      <c r="AP51" s="320" t="e">
        <f>SUIVI!#REF!</f>
        <v>#REF!</v>
      </c>
      <c r="AQ51" s="320" t="e">
        <f>SUIVI!#REF!</f>
        <v>#REF!</v>
      </c>
      <c r="AR51" s="145" t="e">
        <f>SUIVI!#REF!</f>
        <v>#REF!</v>
      </c>
      <c r="AS51" s="145" t="e">
        <f>SUIVI!#REF!</f>
        <v>#REF!</v>
      </c>
      <c r="AT51" s="1097" t="e">
        <f>SUIVI!#REF!</f>
        <v>#REF!</v>
      </c>
      <c r="AU51" s="3627"/>
      <c r="AV51" s="3628"/>
      <c r="AW51" s="3627"/>
      <c r="AX51" s="3628"/>
      <c r="AY51" s="3627"/>
      <c r="AZ51" s="3628"/>
      <c r="BA51" s="3627"/>
      <c r="BB51" s="3628"/>
      <c r="BC51" s="3627"/>
      <c r="BD51" s="3628"/>
      <c r="BE51" s="3627"/>
      <c r="BF51" s="3628"/>
      <c r="BG51" s="48"/>
      <c r="BH51" s="776">
        <v>28</v>
      </c>
      <c r="BI51" s="776"/>
    </row>
    <row r="52" spans="1:61" ht="25.15" customHeight="1">
      <c r="A52" s="1961" t="e">
        <f>SUIVI!#REF!</f>
        <v>#REF!</v>
      </c>
      <c r="B52" s="320" t="e">
        <f>SUIVI!#REF!</f>
        <v>#REF!</v>
      </c>
      <c r="C52" s="320" t="e">
        <f>SUIVI!#REF!</f>
        <v>#REF!</v>
      </c>
      <c r="D52" s="145" t="e">
        <f>SUIVI!#REF!</f>
        <v>#REF!</v>
      </c>
      <c r="E52" s="145" t="e">
        <f>SUIVI!#REF!</f>
        <v>#REF!</v>
      </c>
      <c r="F52" s="1097" t="e">
        <f>SUIVI!#REF!</f>
        <v>#REF!</v>
      </c>
      <c r="G52" s="948">
        <f t="shared" ca="1" si="1"/>
        <v>-1</v>
      </c>
      <c r="H52" s="948">
        <f t="shared" ca="1" si="2"/>
        <v>0</v>
      </c>
      <c r="I52" s="1955">
        <f t="shared" ca="1" si="3"/>
        <v>1</v>
      </c>
      <c r="J52" s="1955">
        <f t="shared" ca="1" si="4"/>
        <v>2</v>
      </c>
      <c r="K52" s="1955">
        <f t="shared" ca="1" si="5"/>
        <v>1</v>
      </c>
      <c r="L52" s="1955">
        <f t="shared" ca="1" si="6"/>
        <v>1</v>
      </c>
      <c r="M52" s="1955">
        <f t="shared" ca="1" si="6"/>
        <v>2</v>
      </c>
      <c r="N52" s="1955">
        <f t="shared" ca="1" si="6"/>
        <v>1</v>
      </c>
      <c r="O52" s="1955">
        <f t="shared" ca="1" si="6"/>
        <v>1</v>
      </c>
      <c r="P52" s="1955">
        <f t="shared" ca="1" si="6"/>
        <v>2</v>
      </c>
      <c r="Q52" s="321" t="s">
        <v>489</v>
      </c>
      <c r="R52" s="437" t="s">
        <v>1249</v>
      </c>
      <c r="S52" s="48"/>
      <c r="U52" s="1962" t="e">
        <f>SUIVI!#REF!</f>
        <v>#REF!</v>
      </c>
      <c r="V52" s="320" t="e">
        <f>SUIVI!#REF!</f>
        <v>#REF!</v>
      </c>
      <c r="W52" s="320" t="e">
        <f>SUIVI!#REF!</f>
        <v>#REF!</v>
      </c>
      <c r="X52" s="145" t="e">
        <f>SUIVI!#REF!</f>
        <v>#REF!</v>
      </c>
      <c r="Y52" s="145" t="e">
        <f>SUIVI!#REF!</f>
        <v>#REF!</v>
      </c>
      <c r="Z52" s="1097" t="e">
        <f>SUIVI!#REF!</f>
        <v>#REF!</v>
      </c>
      <c r="AA52" s="948">
        <f t="shared" ca="1" si="7"/>
        <v>2</v>
      </c>
      <c r="AB52" s="1955">
        <f t="shared" ca="1" si="8"/>
        <v>1</v>
      </c>
      <c r="AC52" s="948">
        <f t="shared" ca="1" si="9"/>
        <v>0</v>
      </c>
      <c r="AD52" s="1955">
        <f t="shared" ca="1" si="10"/>
        <v>1</v>
      </c>
      <c r="AE52" s="948">
        <f t="shared" ca="1" si="11"/>
        <v>1</v>
      </c>
      <c r="AF52" s="948">
        <f t="shared" ca="1" si="11"/>
        <v>2</v>
      </c>
      <c r="AG52" s="948">
        <f t="shared" ca="1" si="11"/>
        <v>2</v>
      </c>
      <c r="AH52" s="948">
        <f t="shared" ca="1" si="11"/>
        <v>2</v>
      </c>
      <c r="AI52" s="1955">
        <f t="shared" ca="1" si="12"/>
        <v>2</v>
      </c>
      <c r="AJ52" s="1955">
        <f t="shared" ca="1" si="13"/>
        <v>1</v>
      </c>
      <c r="AK52" s="1955">
        <f t="shared" ca="1" si="13"/>
        <v>1</v>
      </c>
      <c r="AL52" s="1955">
        <f t="shared" ca="1" si="13"/>
        <v>1</v>
      </c>
      <c r="AM52" s="768" t="str">
        <f t="shared" si="14"/>
        <v>HOSCHEID</v>
      </c>
      <c r="AO52" s="167"/>
      <c r="AP52" s="320" t="e">
        <f>SUIVI!#REF!</f>
        <v>#REF!</v>
      </c>
      <c r="AQ52" s="320" t="e">
        <f>SUIVI!#REF!</f>
        <v>#REF!</v>
      </c>
      <c r="AR52" s="145" t="e">
        <f>SUIVI!#REF!</f>
        <v>#REF!</v>
      </c>
      <c r="AS52" s="145" t="e">
        <f>SUIVI!#REF!</f>
        <v>#REF!</v>
      </c>
      <c r="AT52" s="1097" t="e">
        <f>SUIVI!#REF!</f>
        <v>#REF!</v>
      </c>
      <c r="AU52" s="3627"/>
      <c r="AV52" s="3628"/>
      <c r="AW52" s="3627"/>
      <c r="AX52" s="3628"/>
      <c r="AY52" s="3627"/>
      <c r="AZ52" s="3628"/>
      <c r="BA52" s="3627"/>
      <c r="BB52" s="3628"/>
      <c r="BC52" s="3627"/>
      <c r="BD52" s="3628"/>
      <c r="BE52" s="3627"/>
      <c r="BF52" s="3628"/>
      <c r="BG52" s="48"/>
      <c r="BH52" s="776">
        <v>29</v>
      </c>
      <c r="BI52" s="776"/>
    </row>
    <row r="53" spans="1:61" ht="25.15" customHeight="1">
      <c r="A53" s="1961" t="e">
        <f>SUIVI!#REF!</f>
        <v>#REF!</v>
      </c>
      <c r="B53" s="320" t="e">
        <f>SUIVI!#REF!</f>
        <v>#REF!</v>
      </c>
      <c r="C53" s="320" t="e">
        <f>SUIVI!#REF!</f>
        <v>#REF!</v>
      </c>
      <c r="D53" s="145" t="e">
        <f>SUIVI!#REF!</f>
        <v>#REF!</v>
      </c>
      <c r="E53" s="145" t="e">
        <f>SUIVI!#REF!</f>
        <v>#REF!</v>
      </c>
      <c r="F53" s="1097" t="e">
        <f>SUIVI!#REF!</f>
        <v>#REF!</v>
      </c>
      <c r="G53" s="948">
        <f t="shared" ca="1" si="1"/>
        <v>1</v>
      </c>
      <c r="H53" s="948">
        <f t="shared" ca="1" si="2"/>
        <v>2</v>
      </c>
      <c r="I53" s="1955">
        <f t="shared" ca="1" si="3"/>
        <v>1</v>
      </c>
      <c r="J53" s="1955">
        <f t="shared" ca="1" si="4"/>
        <v>2</v>
      </c>
      <c r="K53" s="1955">
        <f t="shared" ca="1" si="5"/>
        <v>2</v>
      </c>
      <c r="L53" s="1955">
        <f t="shared" ca="1" si="6"/>
        <v>1</v>
      </c>
      <c r="M53" s="1955">
        <f t="shared" ca="1" si="6"/>
        <v>2</v>
      </c>
      <c r="N53" s="1955">
        <f t="shared" ca="1" si="6"/>
        <v>1</v>
      </c>
      <c r="O53" s="1955">
        <f t="shared" ca="1" si="6"/>
        <v>2</v>
      </c>
      <c r="P53" s="1955">
        <f t="shared" ca="1" si="6"/>
        <v>1</v>
      </c>
      <c r="Q53" s="321" t="s">
        <v>489</v>
      </c>
      <c r="R53" s="437" t="s">
        <v>1249</v>
      </c>
      <c r="S53" s="48"/>
      <c r="U53" s="1962" t="e">
        <f>SUIVI!#REF!</f>
        <v>#REF!</v>
      </c>
      <c r="V53" s="320" t="e">
        <f>SUIVI!#REF!</f>
        <v>#REF!</v>
      </c>
      <c r="W53" s="320" t="e">
        <f>SUIVI!#REF!</f>
        <v>#REF!</v>
      </c>
      <c r="X53" s="145" t="e">
        <f>SUIVI!#REF!</f>
        <v>#REF!</v>
      </c>
      <c r="Y53" s="145" t="e">
        <f>SUIVI!#REF!</f>
        <v>#REF!</v>
      </c>
      <c r="Z53" s="1097" t="e">
        <f>SUIVI!#REF!</f>
        <v>#REF!</v>
      </c>
      <c r="AA53" s="948">
        <f t="shared" ca="1" si="7"/>
        <v>2</v>
      </c>
      <c r="AB53" s="1955">
        <f t="shared" ca="1" si="8"/>
        <v>1</v>
      </c>
      <c r="AC53" s="948">
        <f t="shared" ca="1" si="9"/>
        <v>0</v>
      </c>
      <c r="AD53" s="1955">
        <f t="shared" ca="1" si="10"/>
        <v>1</v>
      </c>
      <c r="AE53" s="948">
        <f t="shared" ca="1" si="11"/>
        <v>2</v>
      </c>
      <c r="AF53" s="948">
        <f t="shared" ca="1" si="11"/>
        <v>2</v>
      </c>
      <c r="AG53" s="948">
        <f t="shared" ca="1" si="11"/>
        <v>1</v>
      </c>
      <c r="AH53" s="948">
        <f t="shared" ca="1" si="11"/>
        <v>0</v>
      </c>
      <c r="AI53" s="1955">
        <f t="shared" ca="1" si="12"/>
        <v>2</v>
      </c>
      <c r="AJ53" s="1955">
        <f t="shared" ca="1" si="13"/>
        <v>1</v>
      </c>
      <c r="AK53" s="1955">
        <f t="shared" ca="1" si="13"/>
        <v>1</v>
      </c>
      <c r="AL53" s="1955">
        <f t="shared" ca="1" si="13"/>
        <v>1</v>
      </c>
      <c r="AM53" s="768" t="str">
        <f t="shared" si="14"/>
        <v>HOSCHEID</v>
      </c>
      <c r="AO53" s="167"/>
      <c r="AP53" s="320" t="e">
        <f>SUIVI!#REF!</f>
        <v>#REF!</v>
      </c>
      <c r="AQ53" s="320" t="e">
        <f>SUIVI!#REF!</f>
        <v>#REF!</v>
      </c>
      <c r="AR53" s="145" t="e">
        <f>SUIVI!#REF!</f>
        <v>#REF!</v>
      </c>
      <c r="AS53" s="145" t="e">
        <f>SUIVI!#REF!</f>
        <v>#REF!</v>
      </c>
      <c r="AT53" s="1097" t="e">
        <f>SUIVI!#REF!</f>
        <v>#REF!</v>
      </c>
      <c r="AU53" s="3627"/>
      <c r="AV53" s="3628"/>
      <c r="AW53" s="3627"/>
      <c r="AX53" s="3628"/>
      <c r="AY53" s="3627"/>
      <c r="AZ53" s="3628"/>
      <c r="BA53" s="3627"/>
      <c r="BB53" s="3628"/>
      <c r="BC53" s="3627"/>
      <c r="BD53" s="3628"/>
      <c r="BE53" s="3627"/>
      <c r="BF53" s="3628"/>
      <c r="BG53" s="48"/>
      <c r="BH53" s="776">
        <v>30</v>
      </c>
      <c r="BI53" s="776"/>
    </row>
    <row r="54" spans="1:61" ht="25.15" customHeight="1">
      <c r="A54" s="1961" t="e">
        <f>SUIVI!#REF!</f>
        <v>#REF!</v>
      </c>
      <c r="B54" s="320" t="e">
        <f>SUIVI!#REF!</f>
        <v>#REF!</v>
      </c>
      <c r="C54" s="320" t="e">
        <f>SUIVI!#REF!</f>
        <v>#REF!</v>
      </c>
      <c r="D54" s="145" t="e">
        <f>SUIVI!#REF!</f>
        <v>#REF!</v>
      </c>
      <c r="E54" s="145" t="e">
        <f>SUIVI!#REF!</f>
        <v>#REF!</v>
      </c>
      <c r="F54" s="1097" t="e">
        <f>SUIVI!#REF!</f>
        <v>#REF!</v>
      </c>
      <c r="G54" s="948">
        <f t="shared" ca="1" si="1"/>
        <v>0</v>
      </c>
      <c r="H54" s="948">
        <f t="shared" ca="1" si="2"/>
        <v>3</v>
      </c>
      <c r="I54" s="1955">
        <f t="shared" ca="1" si="3"/>
        <v>1</v>
      </c>
      <c r="J54" s="1955">
        <f t="shared" ca="1" si="4"/>
        <v>3</v>
      </c>
      <c r="K54" s="1955">
        <f t="shared" ca="1" si="5"/>
        <v>3</v>
      </c>
      <c r="L54" s="1955">
        <f t="shared" ca="1" si="6"/>
        <v>1</v>
      </c>
      <c r="M54" s="1955">
        <f t="shared" ca="1" si="6"/>
        <v>2</v>
      </c>
      <c r="N54" s="1955">
        <f t="shared" ca="1" si="6"/>
        <v>2</v>
      </c>
      <c r="O54" s="1955">
        <f t="shared" ca="1" si="6"/>
        <v>1</v>
      </c>
      <c r="P54" s="1955">
        <f t="shared" ca="1" si="6"/>
        <v>1</v>
      </c>
      <c r="Q54" s="321" t="s">
        <v>490</v>
      </c>
      <c r="R54" s="437" t="s">
        <v>1249</v>
      </c>
      <c r="S54" s="48"/>
      <c r="U54" s="1962" t="e">
        <f>SUIVI!#REF!</f>
        <v>#REF!</v>
      </c>
      <c r="V54" s="320" t="e">
        <f>SUIVI!#REF!</f>
        <v>#REF!</v>
      </c>
      <c r="W54" s="320" t="e">
        <f>SUIVI!#REF!</f>
        <v>#REF!</v>
      </c>
      <c r="X54" s="145" t="e">
        <f>SUIVI!#REF!</f>
        <v>#REF!</v>
      </c>
      <c r="Y54" s="145" t="e">
        <f>SUIVI!#REF!</f>
        <v>#REF!</v>
      </c>
      <c r="Z54" s="1097" t="e">
        <f>SUIVI!#REF!</f>
        <v>#REF!</v>
      </c>
      <c r="AA54" s="948">
        <f t="shared" ca="1" si="7"/>
        <v>2</v>
      </c>
      <c r="AB54" s="1955">
        <f t="shared" ca="1" si="8"/>
        <v>1</v>
      </c>
      <c r="AC54" s="948">
        <f t="shared" ca="1" si="9"/>
        <v>2</v>
      </c>
      <c r="AD54" s="1955">
        <f t="shared" ca="1" si="10"/>
        <v>1</v>
      </c>
      <c r="AE54" s="948">
        <f t="shared" ca="1" si="11"/>
        <v>2</v>
      </c>
      <c r="AF54" s="948">
        <f t="shared" ca="1" si="11"/>
        <v>2</v>
      </c>
      <c r="AG54" s="948">
        <f t="shared" ca="1" si="11"/>
        <v>2</v>
      </c>
      <c r="AH54" s="948">
        <f t="shared" ca="1" si="11"/>
        <v>1</v>
      </c>
      <c r="AI54" s="1955">
        <f t="shared" ca="1" si="12"/>
        <v>1</v>
      </c>
      <c r="AJ54" s="1955">
        <f t="shared" ca="1" si="13"/>
        <v>1</v>
      </c>
      <c r="AK54" s="1955">
        <f t="shared" ca="1" si="13"/>
        <v>1</v>
      </c>
      <c r="AL54" s="1955">
        <f t="shared" ca="1" si="13"/>
        <v>1</v>
      </c>
      <c r="AM54" s="768" t="str">
        <f t="shared" si="14"/>
        <v>MATHIEU</v>
      </c>
      <c r="AO54" s="167"/>
      <c r="AP54" s="320" t="e">
        <f>SUIVI!#REF!</f>
        <v>#REF!</v>
      </c>
      <c r="AQ54" s="320" t="e">
        <f>SUIVI!#REF!</f>
        <v>#REF!</v>
      </c>
      <c r="AR54" s="145" t="e">
        <f>SUIVI!#REF!</f>
        <v>#REF!</v>
      </c>
      <c r="AS54" s="145" t="e">
        <f>SUIVI!#REF!</f>
        <v>#REF!</v>
      </c>
      <c r="AT54" s="1097" t="e">
        <f>SUIVI!#REF!</f>
        <v>#REF!</v>
      </c>
      <c r="AU54" s="3627"/>
      <c r="AV54" s="3628"/>
      <c r="AW54" s="3627"/>
      <c r="AX54" s="3628"/>
      <c r="AY54" s="3627"/>
      <c r="AZ54" s="3628"/>
      <c r="BA54" s="3627"/>
      <c r="BB54" s="3628"/>
      <c r="BC54" s="3627"/>
      <c r="BD54" s="3628"/>
      <c r="BE54" s="3627"/>
      <c r="BF54" s="3628"/>
      <c r="BG54" s="48"/>
      <c r="BH54" s="776">
        <v>31</v>
      </c>
      <c r="BI54" s="776"/>
    </row>
    <row r="55" spans="1:61" ht="25.15" customHeight="1">
      <c r="A55" s="1961" t="e">
        <f>SUIVI!#REF!</f>
        <v>#REF!</v>
      </c>
      <c r="B55" s="320" t="e">
        <f>SUIVI!#REF!</f>
        <v>#REF!</v>
      </c>
      <c r="C55" s="320" t="e">
        <f>SUIVI!#REF!</f>
        <v>#REF!</v>
      </c>
      <c r="D55" s="145" t="e">
        <f>SUIVI!#REF!</f>
        <v>#REF!</v>
      </c>
      <c r="E55" s="145" t="e">
        <f>SUIVI!#REF!</f>
        <v>#REF!</v>
      </c>
      <c r="F55" s="1097" t="e">
        <f>SUIVI!#REF!</f>
        <v>#REF!</v>
      </c>
      <c r="G55" s="948">
        <f t="shared" ca="1" si="1"/>
        <v>1</v>
      </c>
      <c r="H55" s="948">
        <f t="shared" ca="1" si="2"/>
        <v>0</v>
      </c>
      <c r="I55" s="1955">
        <f t="shared" ca="1" si="3"/>
        <v>2</v>
      </c>
      <c r="J55" s="1955">
        <f t="shared" ca="1" si="4"/>
        <v>3</v>
      </c>
      <c r="K55" s="1955">
        <f t="shared" ca="1" si="5"/>
        <v>3</v>
      </c>
      <c r="L55" s="1955">
        <f t="shared" ca="1" si="6"/>
        <v>2</v>
      </c>
      <c r="M55" s="1955">
        <f t="shared" ca="1" si="6"/>
        <v>2</v>
      </c>
      <c r="N55" s="1955">
        <f t="shared" ca="1" si="6"/>
        <v>2</v>
      </c>
      <c r="O55" s="1955">
        <f t="shared" ca="1" si="6"/>
        <v>2</v>
      </c>
      <c r="P55" s="1955">
        <f t="shared" ca="1" si="6"/>
        <v>2</v>
      </c>
      <c r="Q55" s="321" t="s">
        <v>489</v>
      </c>
      <c r="R55" s="437" t="s">
        <v>1249</v>
      </c>
      <c r="S55" s="48"/>
      <c r="U55" s="1962" t="e">
        <f>SUIVI!#REF!</f>
        <v>#REF!</v>
      </c>
      <c r="V55" s="320" t="e">
        <f>SUIVI!#REF!</f>
        <v>#REF!</v>
      </c>
      <c r="W55" s="320" t="e">
        <f>SUIVI!#REF!</f>
        <v>#REF!</v>
      </c>
      <c r="X55" s="145" t="e">
        <f>SUIVI!#REF!</f>
        <v>#REF!</v>
      </c>
      <c r="Y55" s="145" t="e">
        <f>SUIVI!#REF!</f>
        <v>#REF!</v>
      </c>
      <c r="Z55" s="1097" t="e">
        <f>SUIVI!#REF!</f>
        <v>#REF!</v>
      </c>
      <c r="AA55" s="948">
        <f t="shared" ca="1" si="7"/>
        <v>0</v>
      </c>
      <c r="AB55" s="1955">
        <f t="shared" ca="1" si="8"/>
        <v>1</v>
      </c>
      <c r="AC55" s="948">
        <f t="shared" ca="1" si="9"/>
        <v>2</v>
      </c>
      <c r="AD55" s="1955">
        <f t="shared" ca="1" si="10"/>
        <v>1</v>
      </c>
      <c r="AE55" s="948">
        <f t="shared" ca="1" si="11"/>
        <v>1</v>
      </c>
      <c r="AF55" s="948">
        <f t="shared" ca="1" si="11"/>
        <v>1</v>
      </c>
      <c r="AG55" s="948">
        <f t="shared" ca="1" si="11"/>
        <v>1</v>
      </c>
      <c r="AH55" s="948">
        <f t="shared" ca="1" si="11"/>
        <v>2</v>
      </c>
      <c r="AI55" s="1955">
        <f t="shared" ca="1" si="12"/>
        <v>2</v>
      </c>
      <c r="AJ55" s="1955">
        <f t="shared" ca="1" si="13"/>
        <v>1</v>
      </c>
      <c r="AK55" s="1955">
        <f t="shared" ca="1" si="13"/>
        <v>1</v>
      </c>
      <c r="AL55" s="1955">
        <f t="shared" ca="1" si="13"/>
        <v>1</v>
      </c>
      <c r="AM55" s="768" t="str">
        <f t="shared" si="14"/>
        <v>HOSCHEID</v>
      </c>
      <c r="AO55" s="167"/>
      <c r="AP55" s="320" t="e">
        <f>SUIVI!#REF!</f>
        <v>#REF!</v>
      </c>
      <c r="AQ55" s="320" t="e">
        <f>SUIVI!#REF!</f>
        <v>#REF!</v>
      </c>
      <c r="AR55" s="145" t="e">
        <f>SUIVI!#REF!</f>
        <v>#REF!</v>
      </c>
      <c r="AS55" s="145" t="e">
        <f>SUIVI!#REF!</f>
        <v>#REF!</v>
      </c>
      <c r="AT55" s="1097" t="e">
        <f>SUIVI!#REF!</f>
        <v>#REF!</v>
      </c>
      <c r="AU55" s="3627"/>
      <c r="AV55" s="3628"/>
      <c r="AW55" s="3627"/>
      <c r="AX55" s="3628"/>
      <c r="AY55" s="3627"/>
      <c r="AZ55" s="3628"/>
      <c r="BA55" s="3627"/>
      <c r="BB55" s="3628"/>
      <c r="BC55" s="3627"/>
      <c r="BD55" s="3628"/>
      <c r="BE55" s="3627"/>
      <c r="BF55" s="3628"/>
      <c r="BG55" s="48"/>
      <c r="BH55" s="776">
        <v>32</v>
      </c>
      <c r="BI55" s="776"/>
    </row>
    <row r="56" spans="1:61" ht="25.15" customHeight="1">
      <c r="A56" s="1961" t="e">
        <f>SUIVI!#REF!</f>
        <v>#REF!</v>
      </c>
      <c r="B56" s="320" t="e">
        <f>SUIVI!#REF!</f>
        <v>#REF!</v>
      </c>
      <c r="C56" s="320" t="e">
        <f>SUIVI!#REF!</f>
        <v>#REF!</v>
      </c>
      <c r="D56" s="145" t="e">
        <f>SUIVI!#REF!</f>
        <v>#REF!</v>
      </c>
      <c r="E56" s="145" t="e">
        <f>SUIVI!#REF!</f>
        <v>#REF!</v>
      </c>
      <c r="F56" s="1097" t="e">
        <f>SUIVI!#REF!</f>
        <v>#REF!</v>
      </c>
      <c r="G56" s="948">
        <f t="shared" ca="1" si="1"/>
        <v>-3</v>
      </c>
      <c r="H56" s="948">
        <f t="shared" ca="1" si="2"/>
        <v>3</v>
      </c>
      <c r="I56" s="1955">
        <f t="shared" ca="1" si="3"/>
        <v>1</v>
      </c>
      <c r="J56" s="1955">
        <f t="shared" ca="1" si="4"/>
        <v>4</v>
      </c>
      <c r="K56" s="1955">
        <f t="shared" ca="1" si="5"/>
        <v>3</v>
      </c>
      <c r="L56" s="1955">
        <f t="shared" ca="1" si="6"/>
        <v>2</v>
      </c>
      <c r="M56" s="1955">
        <f t="shared" ca="1" si="6"/>
        <v>1</v>
      </c>
      <c r="N56" s="1955">
        <f t="shared" ca="1" si="6"/>
        <v>2</v>
      </c>
      <c r="O56" s="1955">
        <f t="shared" ca="1" si="6"/>
        <v>2</v>
      </c>
      <c r="P56" s="1955">
        <f t="shared" ca="1" si="6"/>
        <v>2</v>
      </c>
      <c r="Q56" s="321" t="s">
        <v>1224</v>
      </c>
      <c r="R56" s="437" t="s">
        <v>1249</v>
      </c>
      <c r="S56" s="48"/>
      <c r="U56" s="1962" t="e">
        <f>SUIVI!#REF!</f>
        <v>#REF!</v>
      </c>
      <c r="V56" s="320" t="e">
        <f>SUIVI!#REF!</f>
        <v>#REF!</v>
      </c>
      <c r="W56" s="320" t="e">
        <f>SUIVI!#REF!</f>
        <v>#REF!</v>
      </c>
      <c r="X56" s="145" t="e">
        <f>SUIVI!#REF!</f>
        <v>#REF!</v>
      </c>
      <c r="Y56" s="145" t="e">
        <f>SUIVI!#REF!</f>
        <v>#REF!</v>
      </c>
      <c r="Z56" s="1097" t="e">
        <f>SUIVI!#REF!</f>
        <v>#REF!</v>
      </c>
      <c r="AA56" s="948">
        <f t="shared" ca="1" si="7"/>
        <v>2</v>
      </c>
      <c r="AB56" s="1955">
        <f t="shared" ca="1" si="8"/>
        <v>1</v>
      </c>
      <c r="AC56" s="948">
        <f t="shared" ca="1" si="9"/>
        <v>1</v>
      </c>
      <c r="AD56" s="1955">
        <f t="shared" ca="1" si="10"/>
        <v>1</v>
      </c>
      <c r="AE56" s="948">
        <f t="shared" ca="1" si="11"/>
        <v>0</v>
      </c>
      <c r="AF56" s="948">
        <f t="shared" ca="1" si="11"/>
        <v>1</v>
      </c>
      <c r="AG56" s="948">
        <f t="shared" ca="1" si="11"/>
        <v>1</v>
      </c>
      <c r="AH56" s="948">
        <f t="shared" ca="1" si="11"/>
        <v>2</v>
      </c>
      <c r="AI56" s="1955">
        <f t="shared" ca="1" si="12"/>
        <v>1</v>
      </c>
      <c r="AJ56" s="1955">
        <f t="shared" ca="1" si="13"/>
        <v>1</v>
      </c>
      <c r="AK56" s="1955">
        <f t="shared" ca="1" si="13"/>
        <v>1</v>
      </c>
      <c r="AL56" s="1955">
        <f t="shared" ca="1" si="13"/>
        <v>1</v>
      </c>
      <c r="AM56" s="768" t="str">
        <f t="shared" si="14"/>
        <v>SCHMITZ</v>
      </c>
      <c r="AO56" s="167"/>
      <c r="AP56" s="320" t="e">
        <f>SUIVI!#REF!</f>
        <v>#REF!</v>
      </c>
      <c r="AQ56" s="320" t="e">
        <f>SUIVI!#REF!</f>
        <v>#REF!</v>
      </c>
      <c r="AR56" s="145" t="e">
        <f>SUIVI!#REF!</f>
        <v>#REF!</v>
      </c>
      <c r="AS56" s="145" t="e">
        <f>SUIVI!#REF!</f>
        <v>#REF!</v>
      </c>
      <c r="AT56" s="1097" t="e">
        <f>SUIVI!#REF!</f>
        <v>#REF!</v>
      </c>
      <c r="AU56" s="3627"/>
      <c r="AV56" s="3628"/>
      <c r="AW56" s="3627"/>
      <c r="AX56" s="3628"/>
      <c r="AY56" s="3627"/>
      <c r="AZ56" s="3628"/>
      <c r="BA56" s="3627"/>
      <c r="BB56" s="3628"/>
      <c r="BC56" s="3627"/>
      <c r="BD56" s="3628"/>
      <c r="BE56" s="3627"/>
      <c r="BF56" s="3628"/>
      <c r="BG56" s="48"/>
      <c r="BH56" s="776">
        <v>33</v>
      </c>
      <c r="BI56" s="776"/>
    </row>
    <row r="57" spans="1:61" ht="25.15" customHeight="1">
      <c r="A57" s="1961" t="e">
        <f>SUIVI!#REF!</f>
        <v>#REF!</v>
      </c>
      <c r="B57" s="320" t="e">
        <f>SUIVI!#REF!</f>
        <v>#REF!</v>
      </c>
      <c r="C57" s="320" t="e">
        <f>SUIVI!#REF!</f>
        <v>#REF!</v>
      </c>
      <c r="D57" s="145" t="e">
        <f>SUIVI!#REF!</f>
        <v>#REF!</v>
      </c>
      <c r="E57" s="145" t="e">
        <f>SUIVI!#REF!</f>
        <v>#REF!</v>
      </c>
      <c r="F57" s="1097" t="e">
        <f>SUIVI!#REF!</f>
        <v>#REF!</v>
      </c>
      <c r="G57" s="948">
        <f t="shared" ca="1" si="1"/>
        <v>-1</v>
      </c>
      <c r="H57" s="948">
        <f t="shared" ref="H57:H88" ca="1" si="15">RANDBETWEEN(0,3)</f>
        <v>0</v>
      </c>
      <c r="I57" s="1955">
        <f t="shared" ca="1" si="3"/>
        <v>1</v>
      </c>
      <c r="J57" s="1955">
        <f t="shared" ca="1" si="4"/>
        <v>2</v>
      </c>
      <c r="K57" s="1955">
        <f t="shared" ca="1" si="5"/>
        <v>3</v>
      </c>
      <c r="L57" s="1955">
        <f t="shared" ref="L57:P88" ca="1" si="16">RANDBETWEEN(1,2)</f>
        <v>1</v>
      </c>
      <c r="M57" s="1955">
        <f t="shared" ca="1" si="16"/>
        <v>2</v>
      </c>
      <c r="N57" s="1955">
        <f t="shared" ca="1" si="16"/>
        <v>1</v>
      </c>
      <c r="O57" s="1955">
        <f t="shared" ca="1" si="16"/>
        <v>1</v>
      </c>
      <c r="P57" s="1955">
        <f t="shared" ca="1" si="16"/>
        <v>1</v>
      </c>
      <c r="Q57" s="321" t="s">
        <v>492</v>
      </c>
      <c r="R57" s="437" t="s">
        <v>1249</v>
      </c>
      <c r="S57" s="48"/>
      <c r="U57" s="1962" t="e">
        <f>SUIVI!#REF!</f>
        <v>#REF!</v>
      </c>
      <c r="V57" s="320" t="e">
        <f>SUIVI!#REF!</f>
        <v>#REF!</v>
      </c>
      <c r="W57" s="320" t="e">
        <f>SUIVI!#REF!</f>
        <v>#REF!</v>
      </c>
      <c r="X57" s="145" t="e">
        <f>SUIVI!#REF!</f>
        <v>#REF!</v>
      </c>
      <c r="Y57" s="145" t="e">
        <f>SUIVI!#REF!</f>
        <v>#REF!</v>
      </c>
      <c r="Z57" s="1097" t="e">
        <f>SUIVI!#REF!</f>
        <v>#REF!</v>
      </c>
      <c r="AA57" s="948">
        <f t="shared" ca="1" si="7"/>
        <v>1</v>
      </c>
      <c r="AB57" s="1955">
        <f t="shared" ca="1" si="8"/>
        <v>1</v>
      </c>
      <c r="AC57" s="948">
        <f t="shared" ca="1" si="9"/>
        <v>0</v>
      </c>
      <c r="AD57" s="1955">
        <f t="shared" ca="1" si="10"/>
        <v>1</v>
      </c>
      <c r="AE57" s="948">
        <f t="shared" ref="AE57:AH88" ca="1" si="17">RANDBETWEEN(0,2)</f>
        <v>1</v>
      </c>
      <c r="AF57" s="948">
        <f t="shared" ca="1" si="17"/>
        <v>1</v>
      </c>
      <c r="AG57" s="948">
        <f t="shared" ca="1" si="17"/>
        <v>1</v>
      </c>
      <c r="AH57" s="948">
        <f t="shared" ca="1" si="17"/>
        <v>2</v>
      </c>
      <c r="AI57" s="1955">
        <f t="shared" ca="1" si="12"/>
        <v>1</v>
      </c>
      <c r="AJ57" s="1955">
        <f t="shared" ref="AJ57:AL88" ca="1" si="18">RANDBETWEEN(1,1)</f>
        <v>1</v>
      </c>
      <c r="AK57" s="1955">
        <f t="shared" ca="1" si="18"/>
        <v>1</v>
      </c>
      <c r="AL57" s="1955">
        <f t="shared" ca="1" si="18"/>
        <v>1</v>
      </c>
      <c r="AM57" s="768" t="str">
        <f t="shared" si="14"/>
        <v>BERTRAND</v>
      </c>
      <c r="AO57" s="167"/>
      <c r="AP57" s="320" t="e">
        <f>SUIVI!#REF!</f>
        <v>#REF!</v>
      </c>
      <c r="AQ57" s="320" t="e">
        <f>SUIVI!#REF!</f>
        <v>#REF!</v>
      </c>
      <c r="AR57" s="145" t="e">
        <f>SUIVI!#REF!</f>
        <v>#REF!</v>
      </c>
      <c r="AS57" s="145" t="e">
        <f>SUIVI!#REF!</f>
        <v>#REF!</v>
      </c>
      <c r="AT57" s="1097" t="e">
        <f>SUIVI!#REF!</f>
        <v>#REF!</v>
      </c>
      <c r="AU57" s="3627"/>
      <c r="AV57" s="3628"/>
      <c r="AW57" s="3627"/>
      <c r="AX57" s="3628"/>
      <c r="AY57" s="3627"/>
      <c r="AZ57" s="3628"/>
      <c r="BA57" s="3627"/>
      <c r="BB57" s="3628"/>
      <c r="BC57" s="3627"/>
      <c r="BD57" s="3628"/>
      <c r="BE57" s="3627"/>
      <c r="BF57" s="3628"/>
      <c r="BG57" s="48"/>
      <c r="BH57" s="776">
        <v>34</v>
      </c>
      <c r="BI57" s="776"/>
    </row>
    <row r="58" spans="1:61" ht="25.15" customHeight="1">
      <c r="A58" s="1961" t="e">
        <f>SUIVI!#REF!</f>
        <v>#REF!</v>
      </c>
      <c r="B58" s="320" t="e">
        <f>SUIVI!#REF!</f>
        <v>#REF!</v>
      </c>
      <c r="C58" s="320" t="e">
        <f>SUIVI!#REF!</f>
        <v>#REF!</v>
      </c>
      <c r="D58" s="145" t="e">
        <f>SUIVI!#REF!</f>
        <v>#REF!</v>
      </c>
      <c r="E58" s="145" t="e">
        <f>SUIVI!#REF!</f>
        <v>#REF!</v>
      </c>
      <c r="F58" s="1097" t="e">
        <f>SUIVI!#REF!</f>
        <v>#REF!</v>
      </c>
      <c r="G58" s="948">
        <f t="shared" ca="1" si="1"/>
        <v>-3</v>
      </c>
      <c r="H58" s="948">
        <f t="shared" ca="1" si="15"/>
        <v>2</v>
      </c>
      <c r="I58" s="1955">
        <f t="shared" ca="1" si="3"/>
        <v>1</v>
      </c>
      <c r="J58" s="1955">
        <f t="shared" ca="1" si="4"/>
        <v>4</v>
      </c>
      <c r="K58" s="1955">
        <f t="shared" ca="1" si="5"/>
        <v>1</v>
      </c>
      <c r="L58" s="1955">
        <f t="shared" ca="1" si="16"/>
        <v>1</v>
      </c>
      <c r="M58" s="1955">
        <f t="shared" ca="1" si="16"/>
        <v>2</v>
      </c>
      <c r="N58" s="1955">
        <f t="shared" ca="1" si="16"/>
        <v>2</v>
      </c>
      <c r="O58" s="1955">
        <f t="shared" ca="1" si="16"/>
        <v>1</v>
      </c>
      <c r="P58" s="1955">
        <f t="shared" ca="1" si="16"/>
        <v>1</v>
      </c>
      <c r="Q58" s="321" t="s">
        <v>492</v>
      </c>
      <c r="R58" s="437" t="s">
        <v>1249</v>
      </c>
      <c r="S58" s="48"/>
      <c r="U58" s="1962" t="e">
        <f>SUIVI!#REF!</f>
        <v>#REF!</v>
      </c>
      <c r="V58" s="320" t="e">
        <f>SUIVI!#REF!</f>
        <v>#REF!</v>
      </c>
      <c r="W58" s="320" t="e">
        <f>SUIVI!#REF!</f>
        <v>#REF!</v>
      </c>
      <c r="X58" s="145" t="e">
        <f>SUIVI!#REF!</f>
        <v>#REF!</v>
      </c>
      <c r="Y58" s="145" t="e">
        <f>SUIVI!#REF!</f>
        <v>#REF!</v>
      </c>
      <c r="Z58" s="1097" t="e">
        <f>SUIVI!#REF!</f>
        <v>#REF!</v>
      </c>
      <c r="AA58" s="948">
        <f t="shared" ca="1" si="7"/>
        <v>0</v>
      </c>
      <c r="AB58" s="1955">
        <f t="shared" ca="1" si="8"/>
        <v>1</v>
      </c>
      <c r="AC58" s="948">
        <f t="shared" ca="1" si="9"/>
        <v>0</v>
      </c>
      <c r="AD58" s="1955">
        <f t="shared" ca="1" si="10"/>
        <v>1</v>
      </c>
      <c r="AE58" s="948">
        <f t="shared" ca="1" si="17"/>
        <v>2</v>
      </c>
      <c r="AF58" s="948">
        <f t="shared" ca="1" si="17"/>
        <v>2</v>
      </c>
      <c r="AG58" s="948">
        <f t="shared" ca="1" si="17"/>
        <v>1</v>
      </c>
      <c r="AH58" s="948">
        <f t="shared" ca="1" si="17"/>
        <v>1</v>
      </c>
      <c r="AI58" s="1955">
        <f t="shared" ca="1" si="12"/>
        <v>1</v>
      </c>
      <c r="AJ58" s="1955">
        <f t="shared" ca="1" si="18"/>
        <v>1</v>
      </c>
      <c r="AK58" s="1955">
        <f t="shared" ca="1" si="18"/>
        <v>1</v>
      </c>
      <c r="AL58" s="1955">
        <f t="shared" ca="1" si="18"/>
        <v>1</v>
      </c>
      <c r="AM58" s="768" t="str">
        <f t="shared" si="14"/>
        <v>BERTRAND</v>
      </c>
      <c r="AO58" s="167"/>
      <c r="AP58" s="320" t="e">
        <f>SUIVI!#REF!</f>
        <v>#REF!</v>
      </c>
      <c r="AQ58" s="320" t="e">
        <f>SUIVI!#REF!</f>
        <v>#REF!</v>
      </c>
      <c r="AR58" s="145" t="e">
        <f>SUIVI!#REF!</f>
        <v>#REF!</v>
      </c>
      <c r="AS58" s="145" t="e">
        <f>SUIVI!#REF!</f>
        <v>#REF!</v>
      </c>
      <c r="AT58" s="1097" t="e">
        <f>SUIVI!#REF!</f>
        <v>#REF!</v>
      </c>
      <c r="AU58" s="3627"/>
      <c r="AV58" s="3628"/>
      <c r="AW58" s="3627"/>
      <c r="AX58" s="3628"/>
      <c r="AY58" s="3627"/>
      <c r="AZ58" s="3628"/>
      <c r="BA58" s="3627"/>
      <c r="BB58" s="3628"/>
      <c r="BC58" s="3627"/>
      <c r="BD58" s="3628"/>
      <c r="BE58" s="3627"/>
      <c r="BF58" s="3628"/>
      <c r="BG58" s="48"/>
      <c r="BH58" s="776">
        <v>35</v>
      </c>
      <c r="BI58" s="776"/>
    </row>
    <row r="59" spans="1:61" ht="25.15" customHeight="1">
      <c r="A59" s="1961" t="e">
        <f>SUIVI!#REF!</f>
        <v>#REF!</v>
      </c>
      <c r="B59" s="320" t="e">
        <f>SUIVI!#REF!</f>
        <v>#REF!</v>
      </c>
      <c r="C59" s="320" t="e">
        <f>SUIVI!#REF!</f>
        <v>#REF!</v>
      </c>
      <c r="D59" s="145" t="e">
        <f>SUIVI!#REF!</f>
        <v>#REF!</v>
      </c>
      <c r="E59" s="145" t="e">
        <f>SUIVI!#REF!</f>
        <v>#REF!</v>
      </c>
      <c r="F59" s="1097" t="e">
        <f>SUIVI!#REF!</f>
        <v>#REF!</v>
      </c>
      <c r="G59" s="948">
        <f t="shared" ca="1" si="1"/>
        <v>3</v>
      </c>
      <c r="H59" s="948">
        <f t="shared" ca="1" si="15"/>
        <v>1</v>
      </c>
      <c r="I59" s="1955">
        <f t="shared" ca="1" si="3"/>
        <v>1</v>
      </c>
      <c r="J59" s="1955">
        <f t="shared" ca="1" si="4"/>
        <v>3</v>
      </c>
      <c r="K59" s="1955">
        <f t="shared" ca="1" si="5"/>
        <v>1</v>
      </c>
      <c r="L59" s="1955">
        <f t="shared" ca="1" si="16"/>
        <v>1</v>
      </c>
      <c r="M59" s="1955">
        <f t="shared" ca="1" si="16"/>
        <v>1</v>
      </c>
      <c r="N59" s="1955">
        <f t="shared" ca="1" si="16"/>
        <v>2</v>
      </c>
      <c r="O59" s="1955">
        <f t="shared" ca="1" si="16"/>
        <v>1</v>
      </c>
      <c r="P59" s="1955">
        <f t="shared" ca="1" si="16"/>
        <v>2</v>
      </c>
      <c r="Q59" s="321" t="s">
        <v>1224</v>
      </c>
      <c r="R59" s="437" t="s">
        <v>1249</v>
      </c>
      <c r="S59" s="48"/>
      <c r="U59" s="1962" t="e">
        <f>SUIVI!#REF!</f>
        <v>#REF!</v>
      </c>
      <c r="V59" s="320" t="e">
        <f>SUIVI!#REF!</f>
        <v>#REF!</v>
      </c>
      <c r="W59" s="320" t="e">
        <f>SUIVI!#REF!</f>
        <v>#REF!</v>
      </c>
      <c r="X59" s="145" t="e">
        <f>SUIVI!#REF!</f>
        <v>#REF!</v>
      </c>
      <c r="Y59" s="145" t="e">
        <f>SUIVI!#REF!</f>
        <v>#REF!</v>
      </c>
      <c r="Z59" s="1097" t="e">
        <f>SUIVI!#REF!</f>
        <v>#REF!</v>
      </c>
      <c r="AA59" s="948">
        <f t="shared" ca="1" si="7"/>
        <v>0</v>
      </c>
      <c r="AB59" s="1955">
        <f t="shared" ca="1" si="8"/>
        <v>1</v>
      </c>
      <c r="AC59" s="948">
        <f t="shared" ca="1" si="9"/>
        <v>2</v>
      </c>
      <c r="AD59" s="1955">
        <f t="shared" ca="1" si="10"/>
        <v>1</v>
      </c>
      <c r="AE59" s="948">
        <f t="shared" ca="1" si="17"/>
        <v>1</v>
      </c>
      <c r="AF59" s="948">
        <f t="shared" ca="1" si="17"/>
        <v>2</v>
      </c>
      <c r="AG59" s="948">
        <f t="shared" ca="1" si="17"/>
        <v>2</v>
      </c>
      <c r="AH59" s="948">
        <f t="shared" ca="1" si="17"/>
        <v>2</v>
      </c>
      <c r="AI59" s="1955">
        <f t="shared" ca="1" si="12"/>
        <v>2</v>
      </c>
      <c r="AJ59" s="1955">
        <f t="shared" ca="1" si="18"/>
        <v>1</v>
      </c>
      <c r="AK59" s="1955">
        <f t="shared" ca="1" si="18"/>
        <v>1</v>
      </c>
      <c r="AL59" s="1955">
        <f t="shared" ca="1" si="18"/>
        <v>1</v>
      </c>
      <c r="AM59" s="768" t="str">
        <f t="shared" si="14"/>
        <v>SCHMITZ</v>
      </c>
      <c r="AO59" s="167"/>
      <c r="AP59" s="320" t="e">
        <f>SUIVI!#REF!</f>
        <v>#REF!</v>
      </c>
      <c r="AQ59" s="320" t="e">
        <f>SUIVI!#REF!</f>
        <v>#REF!</v>
      </c>
      <c r="AR59" s="145" t="e">
        <f>SUIVI!#REF!</f>
        <v>#REF!</v>
      </c>
      <c r="AS59" s="145" t="e">
        <f>SUIVI!#REF!</f>
        <v>#REF!</v>
      </c>
      <c r="AT59" s="1097" t="e">
        <f>SUIVI!#REF!</f>
        <v>#REF!</v>
      </c>
      <c r="AU59" s="3627"/>
      <c r="AV59" s="3628"/>
      <c r="AW59" s="3627"/>
      <c r="AX59" s="3628"/>
      <c r="AY59" s="3627"/>
      <c r="AZ59" s="3628"/>
      <c r="BA59" s="3627"/>
      <c r="BB59" s="3628"/>
      <c r="BC59" s="3627"/>
      <c r="BD59" s="3628"/>
      <c r="BE59" s="3627"/>
      <c r="BF59" s="3628"/>
      <c r="BG59" s="48"/>
      <c r="BH59" s="776">
        <v>36</v>
      </c>
      <c r="BI59" s="776"/>
    </row>
    <row r="60" spans="1:61" ht="25.15" customHeight="1">
      <c r="A60" s="1961" t="e">
        <f>SUIVI!#REF!</f>
        <v>#REF!</v>
      </c>
      <c r="B60" s="320" t="e">
        <f>SUIVI!#REF!</f>
        <v>#REF!</v>
      </c>
      <c r="C60" s="320" t="e">
        <f>SUIVI!#REF!</f>
        <v>#REF!</v>
      </c>
      <c r="D60" s="145" t="e">
        <f>SUIVI!#REF!</f>
        <v>#REF!</v>
      </c>
      <c r="E60" s="145" t="e">
        <f>SUIVI!#REF!</f>
        <v>#REF!</v>
      </c>
      <c r="F60" s="1097" t="e">
        <f>SUIVI!#REF!</f>
        <v>#REF!</v>
      </c>
      <c r="G60" s="948">
        <f t="shared" ca="1" si="1"/>
        <v>0</v>
      </c>
      <c r="H60" s="948">
        <f t="shared" ca="1" si="15"/>
        <v>3</v>
      </c>
      <c r="I60" s="1955">
        <f t="shared" ca="1" si="3"/>
        <v>2</v>
      </c>
      <c r="J60" s="1955">
        <f t="shared" ca="1" si="4"/>
        <v>4</v>
      </c>
      <c r="K60" s="1955">
        <f t="shared" ca="1" si="5"/>
        <v>3</v>
      </c>
      <c r="L60" s="1955">
        <f t="shared" ca="1" si="16"/>
        <v>2</v>
      </c>
      <c r="M60" s="1955">
        <f t="shared" ca="1" si="16"/>
        <v>2</v>
      </c>
      <c r="N60" s="1955">
        <f t="shared" ca="1" si="16"/>
        <v>2</v>
      </c>
      <c r="O60" s="1955">
        <f t="shared" ca="1" si="16"/>
        <v>1</v>
      </c>
      <c r="P60" s="1955">
        <f t="shared" ca="1" si="16"/>
        <v>1</v>
      </c>
      <c r="Q60" s="321" t="s">
        <v>489</v>
      </c>
      <c r="R60" s="437" t="s">
        <v>1249</v>
      </c>
      <c r="S60" s="48"/>
      <c r="U60" s="1962" t="e">
        <f>SUIVI!#REF!</f>
        <v>#REF!</v>
      </c>
      <c r="V60" s="320" t="e">
        <f>SUIVI!#REF!</f>
        <v>#REF!</v>
      </c>
      <c r="W60" s="320" t="e">
        <f>SUIVI!#REF!</f>
        <v>#REF!</v>
      </c>
      <c r="X60" s="145" t="e">
        <f>SUIVI!#REF!</f>
        <v>#REF!</v>
      </c>
      <c r="Y60" s="145" t="e">
        <f>SUIVI!#REF!</f>
        <v>#REF!</v>
      </c>
      <c r="Z60" s="1097" t="e">
        <f>SUIVI!#REF!</f>
        <v>#REF!</v>
      </c>
      <c r="AA60" s="948">
        <f t="shared" ca="1" si="7"/>
        <v>1</v>
      </c>
      <c r="AB60" s="1955">
        <f t="shared" ca="1" si="8"/>
        <v>1</v>
      </c>
      <c r="AC60" s="948">
        <f t="shared" ca="1" si="9"/>
        <v>0</v>
      </c>
      <c r="AD60" s="1955">
        <f t="shared" ca="1" si="10"/>
        <v>1</v>
      </c>
      <c r="AE60" s="948">
        <f t="shared" ca="1" si="17"/>
        <v>0</v>
      </c>
      <c r="AF60" s="948">
        <f t="shared" ca="1" si="17"/>
        <v>0</v>
      </c>
      <c r="AG60" s="948">
        <f t="shared" ca="1" si="17"/>
        <v>0</v>
      </c>
      <c r="AH60" s="948">
        <f t="shared" ca="1" si="17"/>
        <v>0</v>
      </c>
      <c r="AI60" s="1955">
        <f t="shared" ca="1" si="12"/>
        <v>2</v>
      </c>
      <c r="AJ60" s="1955">
        <f t="shared" ca="1" si="18"/>
        <v>1</v>
      </c>
      <c r="AK60" s="1955">
        <f t="shared" ca="1" si="18"/>
        <v>1</v>
      </c>
      <c r="AL60" s="1955">
        <f t="shared" ca="1" si="18"/>
        <v>1</v>
      </c>
      <c r="AM60" s="768" t="str">
        <f t="shared" si="14"/>
        <v>HOSCHEID</v>
      </c>
      <c r="AO60" s="167"/>
      <c r="AP60" s="320" t="e">
        <f>SUIVI!#REF!</f>
        <v>#REF!</v>
      </c>
      <c r="AQ60" s="320" t="e">
        <f>SUIVI!#REF!</f>
        <v>#REF!</v>
      </c>
      <c r="AR60" s="145" t="e">
        <f>SUIVI!#REF!</f>
        <v>#REF!</v>
      </c>
      <c r="AS60" s="145" t="e">
        <f>SUIVI!#REF!</f>
        <v>#REF!</v>
      </c>
      <c r="AT60" s="1097" t="e">
        <f>SUIVI!#REF!</f>
        <v>#REF!</v>
      </c>
      <c r="AU60" s="3627"/>
      <c r="AV60" s="3628"/>
      <c r="AW60" s="3627"/>
      <c r="AX60" s="3628"/>
      <c r="AY60" s="3627"/>
      <c r="AZ60" s="3628"/>
      <c r="BA60" s="3627"/>
      <c r="BB60" s="3628"/>
      <c r="BC60" s="3627"/>
      <c r="BD60" s="3628"/>
      <c r="BE60" s="3627"/>
      <c r="BF60" s="3628"/>
      <c r="BG60" s="48"/>
      <c r="BH60" s="776">
        <v>37</v>
      </c>
      <c r="BI60" s="776"/>
    </row>
    <row r="61" spans="1:61" ht="25.15" customHeight="1">
      <c r="A61" s="1961" t="e">
        <f>SUIVI!#REF!</f>
        <v>#REF!</v>
      </c>
      <c r="B61" s="320" t="e">
        <f>SUIVI!#REF!</f>
        <v>#REF!</v>
      </c>
      <c r="C61" s="320" t="e">
        <f>SUIVI!#REF!</f>
        <v>#REF!</v>
      </c>
      <c r="D61" s="145" t="e">
        <f>SUIVI!#REF!</f>
        <v>#REF!</v>
      </c>
      <c r="E61" s="145" t="e">
        <f>SUIVI!#REF!</f>
        <v>#REF!</v>
      </c>
      <c r="F61" s="1097" t="e">
        <f>SUIVI!#REF!</f>
        <v>#REF!</v>
      </c>
      <c r="G61" s="948">
        <f t="shared" ca="1" si="1"/>
        <v>2</v>
      </c>
      <c r="H61" s="948">
        <f t="shared" ca="1" si="15"/>
        <v>2</v>
      </c>
      <c r="I61" s="1955">
        <f t="shared" ca="1" si="3"/>
        <v>1</v>
      </c>
      <c r="J61" s="1955">
        <f t="shared" ca="1" si="4"/>
        <v>2</v>
      </c>
      <c r="K61" s="1955">
        <f t="shared" ca="1" si="5"/>
        <v>1</v>
      </c>
      <c r="L61" s="1955">
        <f t="shared" ca="1" si="16"/>
        <v>1</v>
      </c>
      <c r="M61" s="1955">
        <f t="shared" ca="1" si="16"/>
        <v>1</v>
      </c>
      <c r="N61" s="1955">
        <f t="shared" ca="1" si="16"/>
        <v>2</v>
      </c>
      <c r="O61" s="1955">
        <f t="shared" ca="1" si="16"/>
        <v>2</v>
      </c>
      <c r="P61" s="1955">
        <f t="shared" ca="1" si="16"/>
        <v>1</v>
      </c>
      <c r="Q61" s="321" t="s">
        <v>489</v>
      </c>
      <c r="R61" s="437" t="s">
        <v>1249</v>
      </c>
      <c r="S61" s="48"/>
      <c r="U61" s="1962" t="e">
        <f>SUIVI!#REF!</f>
        <v>#REF!</v>
      </c>
      <c r="V61" s="320" t="e">
        <f>SUIVI!#REF!</f>
        <v>#REF!</v>
      </c>
      <c r="W61" s="320" t="e">
        <f>SUIVI!#REF!</f>
        <v>#REF!</v>
      </c>
      <c r="X61" s="145" t="e">
        <f>SUIVI!#REF!</f>
        <v>#REF!</v>
      </c>
      <c r="Y61" s="145" t="e">
        <f>SUIVI!#REF!</f>
        <v>#REF!</v>
      </c>
      <c r="Z61" s="1097" t="e">
        <f>SUIVI!#REF!</f>
        <v>#REF!</v>
      </c>
      <c r="AA61" s="948">
        <f t="shared" ca="1" si="7"/>
        <v>1</v>
      </c>
      <c r="AB61" s="1955">
        <f t="shared" ca="1" si="8"/>
        <v>1</v>
      </c>
      <c r="AC61" s="948">
        <f t="shared" ca="1" si="9"/>
        <v>2</v>
      </c>
      <c r="AD61" s="1955">
        <f t="shared" ca="1" si="10"/>
        <v>1</v>
      </c>
      <c r="AE61" s="948">
        <f t="shared" ca="1" si="17"/>
        <v>1</v>
      </c>
      <c r="AF61" s="948">
        <f t="shared" ca="1" si="17"/>
        <v>1</v>
      </c>
      <c r="AG61" s="948">
        <f t="shared" ca="1" si="17"/>
        <v>2</v>
      </c>
      <c r="AH61" s="948">
        <f t="shared" ca="1" si="17"/>
        <v>2</v>
      </c>
      <c r="AI61" s="1955">
        <f t="shared" ca="1" si="12"/>
        <v>2</v>
      </c>
      <c r="AJ61" s="1955">
        <f t="shared" ca="1" si="18"/>
        <v>1</v>
      </c>
      <c r="AK61" s="1955">
        <f t="shared" ca="1" si="18"/>
        <v>1</v>
      </c>
      <c r="AL61" s="1955">
        <f t="shared" ca="1" si="18"/>
        <v>1</v>
      </c>
      <c r="AM61" s="768" t="str">
        <f t="shared" si="14"/>
        <v>HOSCHEID</v>
      </c>
      <c r="AO61" s="167"/>
      <c r="AP61" s="320" t="e">
        <f>SUIVI!#REF!</f>
        <v>#REF!</v>
      </c>
      <c r="AQ61" s="320" t="e">
        <f>SUIVI!#REF!</f>
        <v>#REF!</v>
      </c>
      <c r="AR61" s="145" t="e">
        <f>SUIVI!#REF!</f>
        <v>#REF!</v>
      </c>
      <c r="AS61" s="145" t="e">
        <f>SUIVI!#REF!</f>
        <v>#REF!</v>
      </c>
      <c r="AT61" s="1097" t="e">
        <f>SUIVI!#REF!</f>
        <v>#REF!</v>
      </c>
      <c r="AU61" s="3627"/>
      <c r="AV61" s="3628"/>
      <c r="AW61" s="3627"/>
      <c r="AX61" s="3628"/>
      <c r="AY61" s="3627"/>
      <c r="AZ61" s="3628"/>
      <c r="BA61" s="3627"/>
      <c r="BB61" s="3628"/>
      <c r="BC61" s="3627"/>
      <c r="BD61" s="3628"/>
      <c r="BE61" s="3627"/>
      <c r="BF61" s="3628"/>
      <c r="BG61" s="48"/>
      <c r="BH61" s="776">
        <v>38</v>
      </c>
      <c r="BI61" s="776"/>
    </row>
    <row r="62" spans="1:61" ht="25.15" customHeight="1">
      <c r="A62" s="1961" t="e">
        <f>SUIVI!#REF!</f>
        <v>#REF!</v>
      </c>
      <c r="B62" s="320" t="e">
        <f>SUIVI!#REF!</f>
        <v>#REF!</v>
      </c>
      <c r="C62" s="320" t="e">
        <f>SUIVI!#REF!</f>
        <v>#REF!</v>
      </c>
      <c r="D62" s="145" t="e">
        <f>SUIVI!#REF!</f>
        <v>#REF!</v>
      </c>
      <c r="E62" s="145" t="e">
        <f>SUIVI!#REF!</f>
        <v>#REF!</v>
      </c>
      <c r="F62" s="1097" t="e">
        <f>SUIVI!#REF!</f>
        <v>#REF!</v>
      </c>
      <c r="G62" s="948">
        <f t="shared" ca="1" si="1"/>
        <v>-3</v>
      </c>
      <c r="H62" s="948">
        <f t="shared" ca="1" si="15"/>
        <v>2</v>
      </c>
      <c r="I62" s="1955">
        <f t="shared" ca="1" si="3"/>
        <v>2</v>
      </c>
      <c r="J62" s="1955">
        <f t="shared" ca="1" si="4"/>
        <v>4</v>
      </c>
      <c r="K62" s="1955">
        <f t="shared" ca="1" si="5"/>
        <v>3</v>
      </c>
      <c r="L62" s="1955">
        <f t="shared" ca="1" si="16"/>
        <v>1</v>
      </c>
      <c r="M62" s="1955">
        <f t="shared" ca="1" si="16"/>
        <v>2</v>
      </c>
      <c r="N62" s="1955">
        <f t="shared" ca="1" si="16"/>
        <v>2</v>
      </c>
      <c r="O62" s="1955">
        <f t="shared" ca="1" si="16"/>
        <v>2</v>
      </c>
      <c r="P62" s="1955">
        <f t="shared" ca="1" si="16"/>
        <v>1</v>
      </c>
      <c r="Q62" s="321" t="s">
        <v>490</v>
      </c>
      <c r="R62" s="437" t="s">
        <v>1249</v>
      </c>
      <c r="S62" s="48"/>
      <c r="U62" s="1962" t="e">
        <f>SUIVI!#REF!</f>
        <v>#REF!</v>
      </c>
      <c r="V62" s="320" t="e">
        <f>SUIVI!#REF!</f>
        <v>#REF!</v>
      </c>
      <c r="W62" s="320" t="e">
        <f>SUIVI!#REF!</f>
        <v>#REF!</v>
      </c>
      <c r="X62" s="145" t="e">
        <f>SUIVI!#REF!</f>
        <v>#REF!</v>
      </c>
      <c r="Y62" s="145" t="e">
        <f>SUIVI!#REF!</f>
        <v>#REF!</v>
      </c>
      <c r="Z62" s="1097" t="e">
        <f>SUIVI!#REF!</f>
        <v>#REF!</v>
      </c>
      <c r="AA62" s="948">
        <f t="shared" ca="1" si="7"/>
        <v>2</v>
      </c>
      <c r="AB62" s="1955">
        <f t="shared" ca="1" si="8"/>
        <v>1</v>
      </c>
      <c r="AC62" s="948">
        <f t="shared" ca="1" si="9"/>
        <v>1</v>
      </c>
      <c r="AD62" s="1955">
        <f t="shared" ca="1" si="10"/>
        <v>1</v>
      </c>
      <c r="AE62" s="948">
        <f t="shared" ca="1" si="17"/>
        <v>2</v>
      </c>
      <c r="AF62" s="948">
        <f t="shared" ca="1" si="17"/>
        <v>0</v>
      </c>
      <c r="AG62" s="948">
        <f t="shared" ca="1" si="17"/>
        <v>0</v>
      </c>
      <c r="AH62" s="948">
        <f t="shared" ca="1" si="17"/>
        <v>0</v>
      </c>
      <c r="AI62" s="1955">
        <f t="shared" ca="1" si="12"/>
        <v>1</v>
      </c>
      <c r="AJ62" s="1955">
        <f t="shared" ca="1" si="18"/>
        <v>1</v>
      </c>
      <c r="AK62" s="1955">
        <f t="shared" ca="1" si="18"/>
        <v>1</v>
      </c>
      <c r="AL62" s="1955">
        <f t="shared" ca="1" si="18"/>
        <v>1</v>
      </c>
      <c r="AM62" s="768" t="str">
        <f t="shared" si="14"/>
        <v>MATHIEU</v>
      </c>
      <c r="AO62" s="167"/>
      <c r="AP62" s="320" t="e">
        <f>SUIVI!#REF!</f>
        <v>#REF!</v>
      </c>
      <c r="AQ62" s="320" t="e">
        <f>SUIVI!#REF!</f>
        <v>#REF!</v>
      </c>
      <c r="AR62" s="145" t="e">
        <f>SUIVI!#REF!</f>
        <v>#REF!</v>
      </c>
      <c r="AS62" s="145" t="e">
        <f>SUIVI!#REF!</f>
        <v>#REF!</v>
      </c>
      <c r="AT62" s="1097" t="e">
        <f>SUIVI!#REF!</f>
        <v>#REF!</v>
      </c>
      <c r="AU62" s="3627"/>
      <c r="AV62" s="3628"/>
      <c r="AW62" s="3627"/>
      <c r="AX62" s="3628"/>
      <c r="AY62" s="3627"/>
      <c r="AZ62" s="3628"/>
      <c r="BA62" s="3627"/>
      <c r="BB62" s="3628"/>
      <c r="BC62" s="3627"/>
      <c r="BD62" s="3628"/>
      <c r="BE62" s="3627"/>
      <c r="BF62" s="3628"/>
      <c r="BG62" s="48"/>
      <c r="BH62" s="776">
        <v>39</v>
      </c>
      <c r="BI62" s="776"/>
    </row>
    <row r="63" spans="1:61" ht="25.15" customHeight="1">
      <c r="A63" s="1961" t="e">
        <f>SUIVI!#REF!</f>
        <v>#REF!</v>
      </c>
      <c r="B63" s="320" t="e">
        <f>SUIVI!#REF!</f>
        <v>#REF!</v>
      </c>
      <c r="C63" s="320" t="e">
        <f>SUIVI!#REF!</f>
        <v>#REF!</v>
      </c>
      <c r="D63" s="145" t="e">
        <f>SUIVI!#REF!</f>
        <v>#REF!</v>
      </c>
      <c r="E63" s="145" t="e">
        <f>SUIVI!#REF!</f>
        <v>#REF!</v>
      </c>
      <c r="F63" s="1097" t="e">
        <f>SUIVI!#REF!</f>
        <v>#REF!</v>
      </c>
      <c r="G63" s="948">
        <f t="shared" ca="1" si="1"/>
        <v>2</v>
      </c>
      <c r="H63" s="948">
        <f t="shared" ca="1" si="15"/>
        <v>0</v>
      </c>
      <c r="I63" s="1955">
        <f t="shared" ca="1" si="3"/>
        <v>1</v>
      </c>
      <c r="J63" s="1955">
        <f t="shared" ca="1" si="4"/>
        <v>4</v>
      </c>
      <c r="K63" s="1955">
        <f t="shared" ca="1" si="5"/>
        <v>1</v>
      </c>
      <c r="L63" s="1955">
        <f t="shared" ca="1" si="16"/>
        <v>1</v>
      </c>
      <c r="M63" s="1955">
        <f t="shared" ca="1" si="16"/>
        <v>1</v>
      </c>
      <c r="N63" s="1955">
        <f t="shared" ca="1" si="16"/>
        <v>1</v>
      </c>
      <c r="O63" s="1955">
        <f t="shared" ca="1" si="16"/>
        <v>2</v>
      </c>
      <c r="P63" s="1955">
        <f t="shared" ca="1" si="16"/>
        <v>2</v>
      </c>
      <c r="Q63" s="321" t="s">
        <v>489</v>
      </c>
      <c r="R63" s="437" t="s">
        <v>1249</v>
      </c>
      <c r="S63" s="48"/>
      <c r="U63" s="1962" t="e">
        <f>SUIVI!#REF!</f>
        <v>#REF!</v>
      </c>
      <c r="V63" s="320" t="e">
        <f>SUIVI!#REF!</f>
        <v>#REF!</v>
      </c>
      <c r="W63" s="320" t="e">
        <f>SUIVI!#REF!</f>
        <v>#REF!</v>
      </c>
      <c r="X63" s="145" t="e">
        <f>SUIVI!#REF!</f>
        <v>#REF!</v>
      </c>
      <c r="Y63" s="145" t="e">
        <f>SUIVI!#REF!</f>
        <v>#REF!</v>
      </c>
      <c r="Z63" s="1097" t="e">
        <f>SUIVI!#REF!</f>
        <v>#REF!</v>
      </c>
      <c r="AA63" s="948">
        <f t="shared" ca="1" si="7"/>
        <v>2</v>
      </c>
      <c r="AB63" s="1955">
        <f t="shared" ca="1" si="8"/>
        <v>1</v>
      </c>
      <c r="AC63" s="948">
        <f t="shared" ca="1" si="9"/>
        <v>0</v>
      </c>
      <c r="AD63" s="1955">
        <f t="shared" ca="1" si="10"/>
        <v>1</v>
      </c>
      <c r="AE63" s="948">
        <f t="shared" ca="1" si="17"/>
        <v>0</v>
      </c>
      <c r="AF63" s="948">
        <f t="shared" ca="1" si="17"/>
        <v>1</v>
      </c>
      <c r="AG63" s="948">
        <f t="shared" ca="1" si="17"/>
        <v>1</v>
      </c>
      <c r="AH63" s="948">
        <f t="shared" ca="1" si="17"/>
        <v>0</v>
      </c>
      <c r="AI63" s="1955">
        <f t="shared" ca="1" si="12"/>
        <v>1</v>
      </c>
      <c r="AJ63" s="1955">
        <f t="shared" ca="1" si="18"/>
        <v>1</v>
      </c>
      <c r="AK63" s="1955">
        <f t="shared" ca="1" si="18"/>
        <v>1</v>
      </c>
      <c r="AL63" s="1955">
        <f t="shared" ca="1" si="18"/>
        <v>1</v>
      </c>
      <c r="AM63" s="768" t="str">
        <f t="shared" si="14"/>
        <v>HOSCHEID</v>
      </c>
      <c r="AO63" s="167"/>
      <c r="AP63" s="320" t="e">
        <f>SUIVI!#REF!</f>
        <v>#REF!</v>
      </c>
      <c r="AQ63" s="320" t="e">
        <f>SUIVI!#REF!</f>
        <v>#REF!</v>
      </c>
      <c r="AR63" s="145" t="e">
        <f>SUIVI!#REF!</f>
        <v>#REF!</v>
      </c>
      <c r="AS63" s="145" t="e">
        <f>SUIVI!#REF!</f>
        <v>#REF!</v>
      </c>
      <c r="AT63" s="1097" t="e">
        <f>SUIVI!#REF!</f>
        <v>#REF!</v>
      </c>
      <c r="AU63" s="3627"/>
      <c r="AV63" s="3628"/>
      <c r="AW63" s="3627"/>
      <c r="AX63" s="3628"/>
      <c r="AY63" s="3627"/>
      <c r="AZ63" s="3628"/>
      <c r="BA63" s="3627"/>
      <c r="BB63" s="3628"/>
      <c r="BC63" s="3627"/>
      <c r="BD63" s="3628"/>
      <c r="BE63" s="3627"/>
      <c r="BF63" s="3628"/>
      <c r="BG63" s="48"/>
      <c r="BH63" s="776">
        <v>40</v>
      </c>
      <c r="BI63" s="776"/>
    </row>
    <row r="64" spans="1:61" s="22" customFormat="1" ht="25.15" customHeight="1">
      <c r="A64" s="1961" t="e">
        <f>SUIVI!#REF!</f>
        <v>#REF!</v>
      </c>
      <c r="B64" s="320" t="e">
        <f>SUIVI!#REF!</f>
        <v>#REF!</v>
      </c>
      <c r="C64" s="320" t="e">
        <f>SUIVI!#REF!</f>
        <v>#REF!</v>
      </c>
      <c r="D64" s="145" t="e">
        <f>SUIVI!#REF!</f>
        <v>#REF!</v>
      </c>
      <c r="E64" s="145" t="e">
        <f>SUIVI!#REF!</f>
        <v>#REF!</v>
      </c>
      <c r="F64" s="1097" t="e">
        <f>SUIVI!#REF!</f>
        <v>#REF!</v>
      </c>
      <c r="G64" s="948">
        <f t="shared" ca="1" si="1"/>
        <v>3</v>
      </c>
      <c r="H64" s="948">
        <f t="shared" ca="1" si="15"/>
        <v>1</v>
      </c>
      <c r="I64" s="1955">
        <f t="shared" ca="1" si="3"/>
        <v>1</v>
      </c>
      <c r="J64" s="1955">
        <f t="shared" ca="1" si="4"/>
        <v>4</v>
      </c>
      <c r="K64" s="1955">
        <f t="shared" ca="1" si="5"/>
        <v>1</v>
      </c>
      <c r="L64" s="1955">
        <f t="shared" ca="1" si="16"/>
        <v>2</v>
      </c>
      <c r="M64" s="1955">
        <f t="shared" ca="1" si="16"/>
        <v>1</v>
      </c>
      <c r="N64" s="1955">
        <f t="shared" ca="1" si="16"/>
        <v>2</v>
      </c>
      <c r="O64" s="1955">
        <f t="shared" ca="1" si="16"/>
        <v>2</v>
      </c>
      <c r="P64" s="1955">
        <f t="shared" ca="1" si="16"/>
        <v>1</v>
      </c>
      <c r="Q64" s="321" t="s">
        <v>1224</v>
      </c>
      <c r="R64" s="437" t="s">
        <v>1249</v>
      </c>
      <c r="S64" s="48"/>
      <c r="U64" s="1962" t="e">
        <f>SUIVI!#REF!</f>
        <v>#REF!</v>
      </c>
      <c r="V64" s="320" t="e">
        <f>SUIVI!#REF!</f>
        <v>#REF!</v>
      </c>
      <c r="W64" s="320" t="e">
        <f>SUIVI!#REF!</f>
        <v>#REF!</v>
      </c>
      <c r="X64" s="145" t="e">
        <f>SUIVI!#REF!</f>
        <v>#REF!</v>
      </c>
      <c r="Y64" s="145" t="e">
        <f>SUIVI!#REF!</f>
        <v>#REF!</v>
      </c>
      <c r="Z64" s="1097" t="e">
        <f>SUIVI!#REF!</f>
        <v>#REF!</v>
      </c>
      <c r="AA64" s="948">
        <f t="shared" ca="1" si="7"/>
        <v>0</v>
      </c>
      <c r="AB64" s="1955">
        <f t="shared" ca="1" si="8"/>
        <v>1</v>
      </c>
      <c r="AC64" s="948">
        <f t="shared" ca="1" si="9"/>
        <v>2</v>
      </c>
      <c r="AD64" s="1955">
        <f t="shared" ca="1" si="10"/>
        <v>1</v>
      </c>
      <c r="AE64" s="948">
        <f t="shared" ca="1" si="17"/>
        <v>0</v>
      </c>
      <c r="AF64" s="948">
        <f t="shared" ca="1" si="17"/>
        <v>0</v>
      </c>
      <c r="AG64" s="948">
        <f t="shared" ca="1" si="17"/>
        <v>0</v>
      </c>
      <c r="AH64" s="948">
        <f t="shared" ca="1" si="17"/>
        <v>2</v>
      </c>
      <c r="AI64" s="1955">
        <f t="shared" ca="1" si="12"/>
        <v>2</v>
      </c>
      <c r="AJ64" s="1955">
        <f t="shared" ca="1" si="18"/>
        <v>1</v>
      </c>
      <c r="AK64" s="1955">
        <f t="shared" ca="1" si="18"/>
        <v>1</v>
      </c>
      <c r="AL64" s="1955">
        <f t="shared" ca="1" si="18"/>
        <v>1</v>
      </c>
      <c r="AM64" s="768" t="str">
        <f t="shared" si="14"/>
        <v>SCHMITZ</v>
      </c>
      <c r="AO64" s="167"/>
      <c r="AP64" s="320" t="e">
        <f>SUIVI!#REF!</f>
        <v>#REF!</v>
      </c>
      <c r="AQ64" s="320" t="e">
        <f>SUIVI!#REF!</f>
        <v>#REF!</v>
      </c>
      <c r="AR64" s="145" t="e">
        <f>SUIVI!#REF!</f>
        <v>#REF!</v>
      </c>
      <c r="AS64" s="145" t="e">
        <f>SUIVI!#REF!</f>
        <v>#REF!</v>
      </c>
      <c r="AT64" s="1097" t="e">
        <f>SUIVI!#REF!</f>
        <v>#REF!</v>
      </c>
      <c r="AU64" s="3627"/>
      <c r="AV64" s="3628"/>
      <c r="AW64" s="3627"/>
      <c r="AX64" s="3628"/>
      <c r="AY64" s="3627"/>
      <c r="AZ64" s="3628"/>
      <c r="BA64" s="3627"/>
      <c r="BB64" s="3628"/>
      <c r="BC64" s="3627"/>
      <c r="BD64" s="3628"/>
      <c r="BE64" s="3627"/>
      <c r="BF64" s="3628"/>
      <c r="BG64" s="48"/>
      <c r="BH64" s="776">
        <v>41</v>
      </c>
      <c r="BI64" s="776"/>
    </row>
    <row r="65" spans="1:61" s="22" customFormat="1" ht="25.15" customHeight="1">
      <c r="A65" s="1961" t="e">
        <f>SUIVI!#REF!</f>
        <v>#REF!</v>
      </c>
      <c r="B65" s="320" t="e">
        <f>SUIVI!#REF!</f>
        <v>#REF!</v>
      </c>
      <c r="C65" s="320" t="e">
        <f>SUIVI!#REF!</f>
        <v>#REF!</v>
      </c>
      <c r="D65" s="145" t="e">
        <f>SUIVI!#REF!</f>
        <v>#REF!</v>
      </c>
      <c r="E65" s="145" t="e">
        <f>SUIVI!#REF!</f>
        <v>#REF!</v>
      </c>
      <c r="F65" s="1097" t="e">
        <f>SUIVI!#REF!</f>
        <v>#REF!</v>
      </c>
      <c r="G65" s="948">
        <f t="shared" ca="1" si="1"/>
        <v>-3</v>
      </c>
      <c r="H65" s="948">
        <f t="shared" ca="1" si="15"/>
        <v>0</v>
      </c>
      <c r="I65" s="1955">
        <f t="shared" ca="1" si="3"/>
        <v>2</v>
      </c>
      <c r="J65" s="1955">
        <f t="shared" ca="1" si="4"/>
        <v>4</v>
      </c>
      <c r="K65" s="1955">
        <f t="shared" ca="1" si="5"/>
        <v>1</v>
      </c>
      <c r="L65" s="1955">
        <f t="shared" ca="1" si="16"/>
        <v>2</v>
      </c>
      <c r="M65" s="1955">
        <f t="shared" ca="1" si="16"/>
        <v>1</v>
      </c>
      <c r="N65" s="1955">
        <f t="shared" ca="1" si="16"/>
        <v>2</v>
      </c>
      <c r="O65" s="1955">
        <f t="shared" ca="1" si="16"/>
        <v>1</v>
      </c>
      <c r="P65" s="1955">
        <f t="shared" ca="1" si="16"/>
        <v>1</v>
      </c>
      <c r="Q65" s="321" t="s">
        <v>492</v>
      </c>
      <c r="R65" s="437" t="s">
        <v>1249</v>
      </c>
      <c r="S65" s="48"/>
      <c r="U65" s="1962" t="e">
        <f>SUIVI!#REF!</f>
        <v>#REF!</v>
      </c>
      <c r="V65" s="320" t="e">
        <f>SUIVI!#REF!</f>
        <v>#REF!</v>
      </c>
      <c r="W65" s="320" t="e">
        <f>SUIVI!#REF!</f>
        <v>#REF!</v>
      </c>
      <c r="X65" s="145" t="e">
        <f>SUIVI!#REF!</f>
        <v>#REF!</v>
      </c>
      <c r="Y65" s="145" t="e">
        <f>SUIVI!#REF!</f>
        <v>#REF!</v>
      </c>
      <c r="Z65" s="1097" t="e">
        <f>SUIVI!#REF!</f>
        <v>#REF!</v>
      </c>
      <c r="AA65" s="948">
        <f t="shared" ca="1" si="7"/>
        <v>1</v>
      </c>
      <c r="AB65" s="1955">
        <f t="shared" ca="1" si="8"/>
        <v>1</v>
      </c>
      <c r="AC65" s="948">
        <f t="shared" ca="1" si="9"/>
        <v>1</v>
      </c>
      <c r="AD65" s="1955">
        <f t="shared" ca="1" si="10"/>
        <v>1</v>
      </c>
      <c r="AE65" s="948">
        <f t="shared" ca="1" si="17"/>
        <v>0</v>
      </c>
      <c r="AF65" s="948">
        <f t="shared" ca="1" si="17"/>
        <v>0</v>
      </c>
      <c r="AG65" s="948">
        <f t="shared" ca="1" si="17"/>
        <v>2</v>
      </c>
      <c r="AH65" s="948">
        <f t="shared" ca="1" si="17"/>
        <v>1</v>
      </c>
      <c r="AI65" s="1955">
        <f t="shared" ca="1" si="12"/>
        <v>2</v>
      </c>
      <c r="AJ65" s="1955">
        <f t="shared" ca="1" si="18"/>
        <v>1</v>
      </c>
      <c r="AK65" s="1955">
        <f t="shared" ca="1" si="18"/>
        <v>1</v>
      </c>
      <c r="AL65" s="1955">
        <f t="shared" ca="1" si="18"/>
        <v>1</v>
      </c>
      <c r="AM65" s="768" t="str">
        <f t="shared" si="14"/>
        <v>BERTRAND</v>
      </c>
      <c r="AO65" s="167"/>
      <c r="AP65" s="320" t="e">
        <f>SUIVI!#REF!</f>
        <v>#REF!</v>
      </c>
      <c r="AQ65" s="320" t="e">
        <f>SUIVI!#REF!</f>
        <v>#REF!</v>
      </c>
      <c r="AR65" s="145" t="e">
        <f>SUIVI!#REF!</f>
        <v>#REF!</v>
      </c>
      <c r="AS65" s="145" t="e">
        <f>SUIVI!#REF!</f>
        <v>#REF!</v>
      </c>
      <c r="AT65" s="1097" t="e">
        <f>SUIVI!#REF!</f>
        <v>#REF!</v>
      </c>
      <c r="AU65" s="3627"/>
      <c r="AV65" s="3628"/>
      <c r="AW65" s="3627"/>
      <c r="AX65" s="3628"/>
      <c r="AY65" s="3627"/>
      <c r="AZ65" s="3628"/>
      <c r="BA65" s="3627"/>
      <c r="BB65" s="3628"/>
      <c r="BC65" s="3627"/>
      <c r="BD65" s="3628"/>
      <c r="BE65" s="3627"/>
      <c r="BF65" s="3628"/>
      <c r="BG65" s="48"/>
      <c r="BH65" s="776">
        <v>42</v>
      </c>
      <c r="BI65" s="776"/>
    </row>
    <row r="66" spans="1:61" s="22" customFormat="1" ht="25.15" customHeight="1">
      <c r="A66" s="1961" t="e">
        <f>SUIVI!#REF!</f>
        <v>#REF!</v>
      </c>
      <c r="B66" s="320" t="e">
        <f>SUIVI!#REF!</f>
        <v>#REF!</v>
      </c>
      <c r="C66" s="320" t="e">
        <f>SUIVI!#REF!</f>
        <v>#REF!</v>
      </c>
      <c r="D66" s="145" t="e">
        <f>SUIVI!#REF!</f>
        <v>#REF!</v>
      </c>
      <c r="E66" s="145" t="e">
        <f>SUIVI!#REF!</f>
        <v>#REF!</v>
      </c>
      <c r="F66" s="1097" t="e">
        <f>SUIVI!#REF!</f>
        <v>#REF!</v>
      </c>
      <c r="G66" s="948">
        <f t="shared" ca="1" si="1"/>
        <v>-3</v>
      </c>
      <c r="H66" s="948">
        <f t="shared" ca="1" si="15"/>
        <v>0</v>
      </c>
      <c r="I66" s="1955">
        <f t="shared" ca="1" si="3"/>
        <v>1</v>
      </c>
      <c r="J66" s="1955">
        <f t="shared" ca="1" si="4"/>
        <v>3</v>
      </c>
      <c r="K66" s="1955">
        <f t="shared" ca="1" si="5"/>
        <v>3</v>
      </c>
      <c r="L66" s="1955">
        <f t="shared" ca="1" si="16"/>
        <v>1</v>
      </c>
      <c r="M66" s="1955">
        <f t="shared" ca="1" si="16"/>
        <v>1</v>
      </c>
      <c r="N66" s="1955">
        <f t="shared" ca="1" si="16"/>
        <v>1</v>
      </c>
      <c r="O66" s="1955">
        <f t="shared" ca="1" si="16"/>
        <v>1</v>
      </c>
      <c r="P66" s="1955">
        <f t="shared" ca="1" si="16"/>
        <v>2</v>
      </c>
      <c r="Q66" s="321" t="s">
        <v>492</v>
      </c>
      <c r="R66" s="437" t="s">
        <v>1249</v>
      </c>
      <c r="S66" s="48"/>
      <c r="U66" s="1962" t="e">
        <f>SUIVI!#REF!</f>
        <v>#REF!</v>
      </c>
      <c r="V66" s="320" t="e">
        <f>SUIVI!#REF!</f>
        <v>#REF!</v>
      </c>
      <c r="W66" s="320" t="e">
        <f>SUIVI!#REF!</f>
        <v>#REF!</v>
      </c>
      <c r="X66" s="145" t="e">
        <f>SUIVI!#REF!</f>
        <v>#REF!</v>
      </c>
      <c r="Y66" s="145" t="e">
        <f>SUIVI!#REF!</f>
        <v>#REF!</v>
      </c>
      <c r="Z66" s="1097" t="e">
        <f>SUIVI!#REF!</f>
        <v>#REF!</v>
      </c>
      <c r="AA66" s="948">
        <f t="shared" ca="1" si="7"/>
        <v>1</v>
      </c>
      <c r="AB66" s="1955">
        <f t="shared" ca="1" si="8"/>
        <v>1</v>
      </c>
      <c r="AC66" s="948">
        <f t="shared" ca="1" si="9"/>
        <v>1</v>
      </c>
      <c r="AD66" s="1955">
        <f t="shared" ca="1" si="10"/>
        <v>1</v>
      </c>
      <c r="AE66" s="948">
        <f t="shared" ca="1" si="17"/>
        <v>1</v>
      </c>
      <c r="AF66" s="948">
        <f t="shared" ca="1" si="17"/>
        <v>2</v>
      </c>
      <c r="AG66" s="948">
        <f t="shared" ca="1" si="17"/>
        <v>2</v>
      </c>
      <c r="AH66" s="948">
        <f t="shared" ca="1" si="17"/>
        <v>0</v>
      </c>
      <c r="AI66" s="1955">
        <f t="shared" ca="1" si="12"/>
        <v>1</v>
      </c>
      <c r="AJ66" s="1955">
        <f t="shared" ca="1" si="18"/>
        <v>1</v>
      </c>
      <c r="AK66" s="1955">
        <f t="shared" ca="1" si="18"/>
        <v>1</v>
      </c>
      <c r="AL66" s="1955">
        <f t="shared" ca="1" si="18"/>
        <v>1</v>
      </c>
      <c r="AM66" s="768" t="str">
        <f t="shared" si="14"/>
        <v>BERTRAND</v>
      </c>
      <c r="AO66" s="167"/>
      <c r="AP66" s="320" t="e">
        <f>SUIVI!#REF!</f>
        <v>#REF!</v>
      </c>
      <c r="AQ66" s="320" t="e">
        <f>SUIVI!#REF!</f>
        <v>#REF!</v>
      </c>
      <c r="AR66" s="145" t="e">
        <f>SUIVI!#REF!</f>
        <v>#REF!</v>
      </c>
      <c r="AS66" s="145" t="e">
        <f>SUIVI!#REF!</f>
        <v>#REF!</v>
      </c>
      <c r="AT66" s="1097" t="e">
        <f>SUIVI!#REF!</f>
        <v>#REF!</v>
      </c>
      <c r="AU66" s="3627"/>
      <c r="AV66" s="3628"/>
      <c r="AW66" s="3627"/>
      <c r="AX66" s="3628"/>
      <c r="AY66" s="3627"/>
      <c r="AZ66" s="3628"/>
      <c r="BA66" s="3627"/>
      <c r="BB66" s="3628"/>
      <c r="BC66" s="3627"/>
      <c r="BD66" s="3628"/>
      <c r="BE66" s="3627"/>
      <c r="BF66" s="3628"/>
      <c r="BG66" s="48"/>
      <c r="BH66" s="776">
        <v>43</v>
      </c>
      <c r="BI66" s="776"/>
    </row>
    <row r="67" spans="1:61" s="22" customFormat="1" ht="25.15" customHeight="1">
      <c r="A67" s="1961" t="e">
        <f>SUIVI!#REF!</f>
        <v>#REF!</v>
      </c>
      <c r="B67" s="320" t="e">
        <f>SUIVI!#REF!</f>
        <v>#REF!</v>
      </c>
      <c r="C67" s="320" t="e">
        <f>SUIVI!#REF!</f>
        <v>#REF!</v>
      </c>
      <c r="D67" s="145" t="e">
        <f>SUIVI!#REF!</f>
        <v>#REF!</v>
      </c>
      <c r="E67" s="145" t="e">
        <f>SUIVI!#REF!</f>
        <v>#REF!</v>
      </c>
      <c r="F67" s="1097" t="e">
        <f>SUIVI!#REF!</f>
        <v>#REF!</v>
      </c>
      <c r="G67" s="948">
        <f t="shared" ca="1" si="1"/>
        <v>2</v>
      </c>
      <c r="H67" s="948">
        <f t="shared" ca="1" si="15"/>
        <v>3</v>
      </c>
      <c r="I67" s="1955">
        <f t="shared" ca="1" si="3"/>
        <v>2</v>
      </c>
      <c r="J67" s="1955">
        <f t="shared" ca="1" si="4"/>
        <v>2</v>
      </c>
      <c r="K67" s="1955">
        <f t="shared" ca="1" si="5"/>
        <v>3</v>
      </c>
      <c r="L67" s="1955">
        <f t="shared" ca="1" si="16"/>
        <v>2</v>
      </c>
      <c r="M67" s="1955">
        <f t="shared" ca="1" si="16"/>
        <v>2</v>
      </c>
      <c r="N67" s="1955">
        <f t="shared" ca="1" si="16"/>
        <v>1</v>
      </c>
      <c r="O67" s="1955">
        <f t="shared" ca="1" si="16"/>
        <v>1</v>
      </c>
      <c r="P67" s="1955">
        <f t="shared" ca="1" si="16"/>
        <v>2</v>
      </c>
      <c r="Q67" s="321" t="s">
        <v>1224</v>
      </c>
      <c r="R67" s="437" t="s">
        <v>1249</v>
      </c>
      <c r="S67" s="48"/>
      <c r="U67" s="1962" t="e">
        <f>SUIVI!#REF!</f>
        <v>#REF!</v>
      </c>
      <c r="V67" s="320" t="e">
        <f>SUIVI!#REF!</f>
        <v>#REF!</v>
      </c>
      <c r="W67" s="320" t="e">
        <f>SUIVI!#REF!</f>
        <v>#REF!</v>
      </c>
      <c r="X67" s="145" t="e">
        <f>SUIVI!#REF!</f>
        <v>#REF!</v>
      </c>
      <c r="Y67" s="145" t="e">
        <f>SUIVI!#REF!</f>
        <v>#REF!</v>
      </c>
      <c r="Z67" s="1097" t="e">
        <f>SUIVI!#REF!</f>
        <v>#REF!</v>
      </c>
      <c r="AA67" s="948">
        <f t="shared" ca="1" si="7"/>
        <v>2</v>
      </c>
      <c r="AB67" s="1955">
        <f t="shared" ca="1" si="8"/>
        <v>1</v>
      </c>
      <c r="AC67" s="948">
        <f t="shared" ca="1" si="9"/>
        <v>0</v>
      </c>
      <c r="AD67" s="1955">
        <f t="shared" ca="1" si="10"/>
        <v>1</v>
      </c>
      <c r="AE67" s="948">
        <f t="shared" ca="1" si="17"/>
        <v>0</v>
      </c>
      <c r="AF67" s="948">
        <f t="shared" ca="1" si="17"/>
        <v>2</v>
      </c>
      <c r="AG67" s="948">
        <f t="shared" ca="1" si="17"/>
        <v>0</v>
      </c>
      <c r="AH67" s="948">
        <f t="shared" ca="1" si="17"/>
        <v>2</v>
      </c>
      <c r="AI67" s="1955">
        <f t="shared" ca="1" si="12"/>
        <v>2</v>
      </c>
      <c r="AJ67" s="1955">
        <f t="shared" ca="1" si="18"/>
        <v>1</v>
      </c>
      <c r="AK67" s="1955">
        <f t="shared" ca="1" si="18"/>
        <v>1</v>
      </c>
      <c r="AL67" s="1955">
        <f t="shared" ca="1" si="18"/>
        <v>1</v>
      </c>
      <c r="AM67" s="768" t="str">
        <f t="shared" si="14"/>
        <v>SCHMITZ</v>
      </c>
      <c r="AO67" s="167"/>
      <c r="AP67" s="320" t="e">
        <f>SUIVI!#REF!</f>
        <v>#REF!</v>
      </c>
      <c r="AQ67" s="320" t="e">
        <f>SUIVI!#REF!</f>
        <v>#REF!</v>
      </c>
      <c r="AR67" s="145" t="e">
        <f>SUIVI!#REF!</f>
        <v>#REF!</v>
      </c>
      <c r="AS67" s="145" t="e">
        <f>SUIVI!#REF!</f>
        <v>#REF!</v>
      </c>
      <c r="AT67" s="1097" t="e">
        <f>SUIVI!#REF!</f>
        <v>#REF!</v>
      </c>
      <c r="AU67" s="3627"/>
      <c r="AV67" s="3628"/>
      <c r="AW67" s="3627"/>
      <c r="AX67" s="3628"/>
      <c r="AY67" s="3627"/>
      <c r="AZ67" s="3628"/>
      <c r="BA67" s="3627"/>
      <c r="BB67" s="3628"/>
      <c r="BC67" s="3627"/>
      <c r="BD67" s="3628"/>
      <c r="BE67" s="3627"/>
      <c r="BF67" s="3628"/>
      <c r="BG67" s="48"/>
      <c r="BH67" s="776">
        <v>44</v>
      </c>
      <c r="BI67" s="776"/>
    </row>
    <row r="68" spans="1:61" s="22" customFormat="1" ht="25.15" customHeight="1">
      <c r="A68" s="1961" t="e">
        <f>SUIVI!#REF!</f>
        <v>#REF!</v>
      </c>
      <c r="B68" s="320" t="e">
        <f>SUIVI!#REF!</f>
        <v>#REF!</v>
      </c>
      <c r="C68" s="320" t="e">
        <f>SUIVI!#REF!</f>
        <v>#REF!</v>
      </c>
      <c r="D68" s="145" t="e">
        <f>SUIVI!#REF!</f>
        <v>#REF!</v>
      </c>
      <c r="E68" s="145" t="e">
        <f>SUIVI!#REF!</f>
        <v>#REF!</v>
      </c>
      <c r="F68" s="1097" t="e">
        <f>SUIVI!#REF!</f>
        <v>#REF!</v>
      </c>
      <c r="G68" s="948">
        <f t="shared" ca="1" si="1"/>
        <v>-1</v>
      </c>
      <c r="H68" s="948">
        <f t="shared" ca="1" si="15"/>
        <v>1</v>
      </c>
      <c r="I68" s="1955">
        <f t="shared" ca="1" si="3"/>
        <v>2</v>
      </c>
      <c r="J68" s="1955">
        <f t="shared" ca="1" si="4"/>
        <v>2</v>
      </c>
      <c r="K68" s="1955">
        <f t="shared" ca="1" si="5"/>
        <v>3</v>
      </c>
      <c r="L68" s="1955">
        <f t="shared" ca="1" si="16"/>
        <v>1</v>
      </c>
      <c r="M68" s="1955">
        <f t="shared" ca="1" si="16"/>
        <v>1</v>
      </c>
      <c r="N68" s="1955">
        <f t="shared" ca="1" si="16"/>
        <v>1</v>
      </c>
      <c r="O68" s="1955">
        <f t="shared" ca="1" si="16"/>
        <v>1</v>
      </c>
      <c r="P68" s="1955">
        <f t="shared" ca="1" si="16"/>
        <v>1</v>
      </c>
      <c r="Q68" s="321" t="s">
        <v>489</v>
      </c>
      <c r="R68" s="437" t="s">
        <v>1249</v>
      </c>
      <c r="S68" s="48"/>
      <c r="U68" s="1962" t="e">
        <f>SUIVI!#REF!</f>
        <v>#REF!</v>
      </c>
      <c r="V68" s="320" t="e">
        <f>SUIVI!#REF!</f>
        <v>#REF!</v>
      </c>
      <c r="W68" s="320" t="e">
        <f>SUIVI!#REF!</f>
        <v>#REF!</v>
      </c>
      <c r="X68" s="145" t="e">
        <f>SUIVI!#REF!</f>
        <v>#REF!</v>
      </c>
      <c r="Y68" s="145" t="e">
        <f>SUIVI!#REF!</f>
        <v>#REF!</v>
      </c>
      <c r="Z68" s="1097" t="e">
        <f>SUIVI!#REF!</f>
        <v>#REF!</v>
      </c>
      <c r="AA68" s="948">
        <f t="shared" ca="1" si="7"/>
        <v>0</v>
      </c>
      <c r="AB68" s="1955">
        <f t="shared" ca="1" si="8"/>
        <v>1</v>
      </c>
      <c r="AC68" s="948">
        <f t="shared" ca="1" si="9"/>
        <v>1</v>
      </c>
      <c r="AD68" s="1955">
        <f t="shared" ca="1" si="10"/>
        <v>1</v>
      </c>
      <c r="AE68" s="948">
        <f t="shared" ca="1" si="17"/>
        <v>1</v>
      </c>
      <c r="AF68" s="948">
        <f t="shared" ca="1" si="17"/>
        <v>0</v>
      </c>
      <c r="AG68" s="948">
        <f t="shared" ca="1" si="17"/>
        <v>1</v>
      </c>
      <c r="AH68" s="948">
        <f t="shared" ca="1" si="17"/>
        <v>2</v>
      </c>
      <c r="AI68" s="1955">
        <f t="shared" ca="1" si="12"/>
        <v>1</v>
      </c>
      <c r="AJ68" s="1955">
        <f t="shared" ca="1" si="18"/>
        <v>1</v>
      </c>
      <c r="AK68" s="1955">
        <f t="shared" ca="1" si="18"/>
        <v>1</v>
      </c>
      <c r="AL68" s="1955">
        <f t="shared" ca="1" si="18"/>
        <v>1</v>
      </c>
      <c r="AM68" s="768" t="str">
        <f t="shared" si="14"/>
        <v>HOSCHEID</v>
      </c>
      <c r="AO68" s="167"/>
      <c r="AP68" s="320" t="e">
        <f>SUIVI!#REF!</f>
        <v>#REF!</v>
      </c>
      <c r="AQ68" s="320" t="e">
        <f>SUIVI!#REF!</f>
        <v>#REF!</v>
      </c>
      <c r="AR68" s="145" t="e">
        <f>SUIVI!#REF!</f>
        <v>#REF!</v>
      </c>
      <c r="AS68" s="145" t="e">
        <f>SUIVI!#REF!</f>
        <v>#REF!</v>
      </c>
      <c r="AT68" s="1097" t="e">
        <f>SUIVI!#REF!</f>
        <v>#REF!</v>
      </c>
      <c r="AU68" s="3627"/>
      <c r="AV68" s="3628"/>
      <c r="AW68" s="3627"/>
      <c r="AX68" s="3628"/>
      <c r="AY68" s="3627"/>
      <c r="AZ68" s="3628"/>
      <c r="BA68" s="3627"/>
      <c r="BB68" s="3628"/>
      <c r="BC68" s="3627"/>
      <c r="BD68" s="3628"/>
      <c r="BE68" s="3627"/>
      <c r="BF68" s="3628"/>
      <c r="BG68" s="48"/>
      <c r="BH68" s="776">
        <v>45</v>
      </c>
      <c r="BI68" s="776"/>
    </row>
    <row r="69" spans="1:61" s="22" customFormat="1" ht="25.15" customHeight="1">
      <c r="A69" s="1961" t="e">
        <f>SUIVI!#REF!</f>
        <v>#REF!</v>
      </c>
      <c r="B69" s="320" t="e">
        <f>SUIVI!#REF!</f>
        <v>#REF!</v>
      </c>
      <c r="C69" s="320" t="e">
        <f>SUIVI!#REF!</f>
        <v>#REF!</v>
      </c>
      <c r="D69" s="145" t="e">
        <f>SUIVI!#REF!</f>
        <v>#REF!</v>
      </c>
      <c r="E69" s="145" t="e">
        <f>SUIVI!#REF!</f>
        <v>#REF!</v>
      </c>
      <c r="F69" s="1097" t="e">
        <f>SUIVI!#REF!</f>
        <v>#REF!</v>
      </c>
      <c r="G69" s="948">
        <f t="shared" ca="1" si="1"/>
        <v>3</v>
      </c>
      <c r="H69" s="948">
        <f t="shared" ca="1" si="15"/>
        <v>0</v>
      </c>
      <c r="I69" s="1955">
        <f t="shared" ca="1" si="3"/>
        <v>1</v>
      </c>
      <c r="J69" s="1955">
        <f t="shared" ca="1" si="4"/>
        <v>3</v>
      </c>
      <c r="K69" s="1955">
        <f t="shared" ca="1" si="5"/>
        <v>1</v>
      </c>
      <c r="L69" s="1955">
        <f t="shared" ca="1" si="16"/>
        <v>1</v>
      </c>
      <c r="M69" s="1955">
        <f t="shared" ca="1" si="16"/>
        <v>2</v>
      </c>
      <c r="N69" s="1955">
        <f t="shared" ca="1" si="16"/>
        <v>2</v>
      </c>
      <c r="O69" s="1955">
        <f t="shared" ca="1" si="16"/>
        <v>2</v>
      </c>
      <c r="P69" s="1955">
        <f t="shared" ca="1" si="16"/>
        <v>1</v>
      </c>
      <c r="Q69" s="321" t="s">
        <v>489</v>
      </c>
      <c r="R69" s="437" t="s">
        <v>1249</v>
      </c>
      <c r="S69" s="48"/>
      <c r="U69" s="1962" t="e">
        <f>SUIVI!#REF!</f>
        <v>#REF!</v>
      </c>
      <c r="V69" s="320" t="e">
        <f>SUIVI!#REF!</f>
        <v>#REF!</v>
      </c>
      <c r="W69" s="320" t="e">
        <f>SUIVI!#REF!</f>
        <v>#REF!</v>
      </c>
      <c r="X69" s="145" t="e">
        <f>SUIVI!#REF!</f>
        <v>#REF!</v>
      </c>
      <c r="Y69" s="145" t="e">
        <f>SUIVI!#REF!</f>
        <v>#REF!</v>
      </c>
      <c r="Z69" s="1097" t="e">
        <f>SUIVI!#REF!</f>
        <v>#REF!</v>
      </c>
      <c r="AA69" s="948">
        <f t="shared" ca="1" si="7"/>
        <v>1</v>
      </c>
      <c r="AB69" s="1955">
        <f t="shared" ca="1" si="8"/>
        <v>1</v>
      </c>
      <c r="AC69" s="948">
        <f t="shared" ca="1" si="9"/>
        <v>2</v>
      </c>
      <c r="AD69" s="1955">
        <f t="shared" ca="1" si="10"/>
        <v>1</v>
      </c>
      <c r="AE69" s="948">
        <f t="shared" ca="1" si="17"/>
        <v>1</v>
      </c>
      <c r="AF69" s="948">
        <f t="shared" ca="1" si="17"/>
        <v>2</v>
      </c>
      <c r="AG69" s="948">
        <f t="shared" ca="1" si="17"/>
        <v>2</v>
      </c>
      <c r="AH69" s="948">
        <f t="shared" ca="1" si="17"/>
        <v>0</v>
      </c>
      <c r="AI69" s="1955">
        <f t="shared" ca="1" si="12"/>
        <v>1</v>
      </c>
      <c r="AJ69" s="1955">
        <f t="shared" ca="1" si="18"/>
        <v>1</v>
      </c>
      <c r="AK69" s="1955">
        <f t="shared" ca="1" si="18"/>
        <v>1</v>
      </c>
      <c r="AL69" s="1955">
        <f t="shared" ca="1" si="18"/>
        <v>1</v>
      </c>
      <c r="AM69" s="768" t="str">
        <f t="shared" si="14"/>
        <v>HOSCHEID</v>
      </c>
      <c r="AO69" s="167"/>
      <c r="AP69" s="320" t="e">
        <f>SUIVI!#REF!</f>
        <v>#REF!</v>
      </c>
      <c r="AQ69" s="320" t="e">
        <f>SUIVI!#REF!</f>
        <v>#REF!</v>
      </c>
      <c r="AR69" s="145" t="e">
        <f>SUIVI!#REF!</f>
        <v>#REF!</v>
      </c>
      <c r="AS69" s="145" t="e">
        <f>SUIVI!#REF!</f>
        <v>#REF!</v>
      </c>
      <c r="AT69" s="1097" t="e">
        <f>SUIVI!#REF!</f>
        <v>#REF!</v>
      </c>
      <c r="AU69" s="3627"/>
      <c r="AV69" s="3628"/>
      <c r="AW69" s="3627"/>
      <c r="AX69" s="3628"/>
      <c r="AY69" s="3627"/>
      <c r="AZ69" s="3628"/>
      <c r="BA69" s="3627"/>
      <c r="BB69" s="3628"/>
      <c r="BC69" s="3627"/>
      <c r="BD69" s="3628"/>
      <c r="BE69" s="3627"/>
      <c r="BF69" s="3628"/>
      <c r="BG69" s="48"/>
      <c r="BH69" s="776">
        <v>46</v>
      </c>
      <c r="BI69" s="776"/>
    </row>
    <row r="70" spans="1:61" s="22" customFormat="1" ht="25.15" customHeight="1">
      <c r="A70" s="1961" t="e">
        <f>SUIVI!#REF!</f>
        <v>#REF!</v>
      </c>
      <c r="B70" s="320" t="e">
        <f>SUIVI!#REF!</f>
        <v>#REF!</v>
      </c>
      <c r="C70" s="320" t="e">
        <f>SUIVI!#REF!</f>
        <v>#REF!</v>
      </c>
      <c r="D70" s="145" t="e">
        <f>SUIVI!#REF!</f>
        <v>#REF!</v>
      </c>
      <c r="E70" s="145" t="e">
        <f>SUIVI!#REF!</f>
        <v>#REF!</v>
      </c>
      <c r="F70" s="1097" t="e">
        <f>SUIVI!#REF!</f>
        <v>#REF!</v>
      </c>
      <c r="G70" s="948">
        <f t="shared" ca="1" si="1"/>
        <v>3</v>
      </c>
      <c r="H70" s="948">
        <f t="shared" ca="1" si="15"/>
        <v>2</v>
      </c>
      <c r="I70" s="1955">
        <f t="shared" ca="1" si="3"/>
        <v>2</v>
      </c>
      <c r="J70" s="1955">
        <f t="shared" ca="1" si="4"/>
        <v>3</v>
      </c>
      <c r="K70" s="1955">
        <f t="shared" ca="1" si="5"/>
        <v>1</v>
      </c>
      <c r="L70" s="1955">
        <f t="shared" ca="1" si="16"/>
        <v>1</v>
      </c>
      <c r="M70" s="1955">
        <f t="shared" ca="1" si="16"/>
        <v>1</v>
      </c>
      <c r="N70" s="1955">
        <f t="shared" ca="1" si="16"/>
        <v>1</v>
      </c>
      <c r="O70" s="1955">
        <f t="shared" ca="1" si="16"/>
        <v>2</v>
      </c>
      <c r="P70" s="1955">
        <f t="shared" ca="1" si="16"/>
        <v>1</v>
      </c>
      <c r="Q70" s="321" t="s">
        <v>490</v>
      </c>
      <c r="R70" s="437" t="s">
        <v>1249</v>
      </c>
      <c r="S70" s="48"/>
      <c r="U70" s="1962" t="e">
        <f>SUIVI!#REF!</f>
        <v>#REF!</v>
      </c>
      <c r="V70" s="320" t="e">
        <f>SUIVI!#REF!</f>
        <v>#REF!</v>
      </c>
      <c r="W70" s="320" t="e">
        <f>SUIVI!#REF!</f>
        <v>#REF!</v>
      </c>
      <c r="X70" s="145" t="e">
        <f>SUIVI!#REF!</f>
        <v>#REF!</v>
      </c>
      <c r="Y70" s="145" t="e">
        <f>SUIVI!#REF!</f>
        <v>#REF!</v>
      </c>
      <c r="Z70" s="1097" t="e">
        <f>SUIVI!#REF!</f>
        <v>#REF!</v>
      </c>
      <c r="AA70" s="948">
        <f t="shared" ca="1" si="7"/>
        <v>0</v>
      </c>
      <c r="AB70" s="1955">
        <f t="shared" ca="1" si="8"/>
        <v>1</v>
      </c>
      <c r="AC70" s="948">
        <f t="shared" ca="1" si="9"/>
        <v>2</v>
      </c>
      <c r="AD70" s="1955">
        <f t="shared" ca="1" si="10"/>
        <v>1</v>
      </c>
      <c r="AE70" s="948">
        <f t="shared" ca="1" si="17"/>
        <v>2</v>
      </c>
      <c r="AF70" s="948">
        <f t="shared" ca="1" si="17"/>
        <v>2</v>
      </c>
      <c r="AG70" s="948">
        <f t="shared" ca="1" si="17"/>
        <v>2</v>
      </c>
      <c r="AH70" s="948">
        <f t="shared" ca="1" si="17"/>
        <v>0</v>
      </c>
      <c r="AI70" s="1955">
        <f t="shared" ca="1" si="12"/>
        <v>2</v>
      </c>
      <c r="AJ70" s="1955">
        <f t="shared" ca="1" si="18"/>
        <v>1</v>
      </c>
      <c r="AK70" s="1955">
        <f t="shared" ca="1" si="18"/>
        <v>1</v>
      </c>
      <c r="AL70" s="1955">
        <f t="shared" ca="1" si="18"/>
        <v>1</v>
      </c>
      <c r="AM70" s="768" t="str">
        <f t="shared" si="14"/>
        <v>MATHIEU</v>
      </c>
      <c r="AO70" s="167"/>
      <c r="AP70" s="320" t="e">
        <f>SUIVI!#REF!</f>
        <v>#REF!</v>
      </c>
      <c r="AQ70" s="320" t="e">
        <f>SUIVI!#REF!</f>
        <v>#REF!</v>
      </c>
      <c r="AR70" s="145" t="e">
        <f>SUIVI!#REF!</f>
        <v>#REF!</v>
      </c>
      <c r="AS70" s="145" t="e">
        <f>SUIVI!#REF!</f>
        <v>#REF!</v>
      </c>
      <c r="AT70" s="1097" t="e">
        <f>SUIVI!#REF!</f>
        <v>#REF!</v>
      </c>
      <c r="AU70" s="3627"/>
      <c r="AV70" s="3628"/>
      <c r="AW70" s="3627"/>
      <c r="AX70" s="3628"/>
      <c r="AY70" s="3627"/>
      <c r="AZ70" s="3628"/>
      <c r="BA70" s="3627"/>
      <c r="BB70" s="3628"/>
      <c r="BC70" s="3627"/>
      <c r="BD70" s="3628"/>
      <c r="BE70" s="3627"/>
      <c r="BF70" s="3628"/>
      <c r="BG70" s="48"/>
      <c r="BH70" s="776">
        <v>47</v>
      </c>
      <c r="BI70" s="776"/>
    </row>
    <row r="71" spans="1:61" s="22" customFormat="1" ht="25.15" customHeight="1">
      <c r="A71" s="1961" t="e">
        <f>SUIVI!#REF!</f>
        <v>#REF!</v>
      </c>
      <c r="B71" s="320" t="e">
        <f>SUIVI!#REF!</f>
        <v>#REF!</v>
      </c>
      <c r="C71" s="320" t="e">
        <f>SUIVI!#REF!</f>
        <v>#REF!</v>
      </c>
      <c r="D71" s="145" t="e">
        <f>SUIVI!#REF!</f>
        <v>#REF!</v>
      </c>
      <c r="E71" s="145" t="e">
        <f>SUIVI!#REF!</f>
        <v>#REF!</v>
      </c>
      <c r="F71" s="1097" t="e">
        <f>SUIVI!#REF!</f>
        <v>#REF!</v>
      </c>
      <c r="G71" s="948">
        <f t="shared" ca="1" si="1"/>
        <v>3</v>
      </c>
      <c r="H71" s="948">
        <f t="shared" ca="1" si="15"/>
        <v>3</v>
      </c>
      <c r="I71" s="1955">
        <f t="shared" ca="1" si="3"/>
        <v>2</v>
      </c>
      <c r="J71" s="1955">
        <f t="shared" ca="1" si="4"/>
        <v>2</v>
      </c>
      <c r="K71" s="1955">
        <f t="shared" ca="1" si="5"/>
        <v>1</v>
      </c>
      <c r="L71" s="1955">
        <f t="shared" ca="1" si="16"/>
        <v>1</v>
      </c>
      <c r="M71" s="1955">
        <f t="shared" ca="1" si="16"/>
        <v>2</v>
      </c>
      <c r="N71" s="1955">
        <f t="shared" ca="1" si="16"/>
        <v>2</v>
      </c>
      <c r="O71" s="1955">
        <f t="shared" ca="1" si="16"/>
        <v>2</v>
      </c>
      <c r="P71" s="1955">
        <f t="shared" ca="1" si="16"/>
        <v>1</v>
      </c>
      <c r="Q71" s="47" t="s">
        <v>489</v>
      </c>
      <c r="R71" s="437" t="s">
        <v>1249</v>
      </c>
      <c r="S71" s="48"/>
      <c r="U71" s="1962" t="e">
        <f>SUIVI!#REF!</f>
        <v>#REF!</v>
      </c>
      <c r="V71" s="320" t="e">
        <f>SUIVI!#REF!</f>
        <v>#REF!</v>
      </c>
      <c r="W71" s="320" t="e">
        <f>SUIVI!#REF!</f>
        <v>#REF!</v>
      </c>
      <c r="X71" s="145" t="e">
        <f>SUIVI!#REF!</f>
        <v>#REF!</v>
      </c>
      <c r="Y71" s="145" t="e">
        <f>SUIVI!#REF!</f>
        <v>#REF!</v>
      </c>
      <c r="Z71" s="1097" t="e">
        <f>SUIVI!#REF!</f>
        <v>#REF!</v>
      </c>
      <c r="AA71" s="948">
        <f t="shared" ca="1" si="7"/>
        <v>2</v>
      </c>
      <c r="AB71" s="1955">
        <f t="shared" ca="1" si="8"/>
        <v>1</v>
      </c>
      <c r="AC71" s="948">
        <f t="shared" ca="1" si="9"/>
        <v>1</v>
      </c>
      <c r="AD71" s="1955">
        <f t="shared" ca="1" si="10"/>
        <v>1</v>
      </c>
      <c r="AE71" s="948">
        <f t="shared" ca="1" si="17"/>
        <v>0</v>
      </c>
      <c r="AF71" s="948">
        <f t="shared" ca="1" si="17"/>
        <v>0</v>
      </c>
      <c r="AG71" s="948">
        <f t="shared" ca="1" si="17"/>
        <v>2</v>
      </c>
      <c r="AH71" s="948">
        <f t="shared" ca="1" si="17"/>
        <v>1</v>
      </c>
      <c r="AI71" s="1955">
        <f t="shared" ca="1" si="12"/>
        <v>2</v>
      </c>
      <c r="AJ71" s="1955">
        <f t="shared" ca="1" si="18"/>
        <v>1</v>
      </c>
      <c r="AK71" s="1955">
        <f t="shared" ca="1" si="18"/>
        <v>1</v>
      </c>
      <c r="AL71" s="1955">
        <f t="shared" ca="1" si="18"/>
        <v>1</v>
      </c>
      <c r="AM71" s="768" t="str">
        <f t="shared" si="14"/>
        <v>HOSCHEID</v>
      </c>
      <c r="AO71" s="167"/>
      <c r="AP71" s="320" t="e">
        <f>SUIVI!#REF!</f>
        <v>#REF!</v>
      </c>
      <c r="AQ71" s="320" t="e">
        <f>SUIVI!#REF!</f>
        <v>#REF!</v>
      </c>
      <c r="AR71" s="145" t="e">
        <f>SUIVI!#REF!</f>
        <v>#REF!</v>
      </c>
      <c r="AS71" s="145" t="e">
        <f>SUIVI!#REF!</f>
        <v>#REF!</v>
      </c>
      <c r="AT71" s="1097" t="e">
        <f>SUIVI!#REF!</f>
        <v>#REF!</v>
      </c>
      <c r="AU71" s="3627"/>
      <c r="AV71" s="3628"/>
      <c r="AW71" s="3627"/>
      <c r="AX71" s="3628"/>
      <c r="AY71" s="3627"/>
      <c r="AZ71" s="3628"/>
      <c r="BA71" s="3627"/>
      <c r="BB71" s="3628"/>
      <c r="BC71" s="3627"/>
      <c r="BD71" s="3628"/>
      <c r="BE71" s="3627"/>
      <c r="BF71" s="3628"/>
      <c r="BG71" s="48"/>
      <c r="BH71" s="776">
        <v>48</v>
      </c>
      <c r="BI71" s="776"/>
    </row>
    <row r="72" spans="1:61" s="22" customFormat="1" ht="25.15" customHeight="1">
      <c r="A72" s="1961" t="e">
        <f>SUIVI!#REF!</f>
        <v>#REF!</v>
      </c>
      <c r="B72" s="320" t="e">
        <f>SUIVI!#REF!</f>
        <v>#REF!</v>
      </c>
      <c r="C72" s="320" t="e">
        <f>SUIVI!#REF!</f>
        <v>#REF!</v>
      </c>
      <c r="D72" s="145" t="e">
        <f>SUIVI!#REF!</f>
        <v>#REF!</v>
      </c>
      <c r="E72" s="145" t="e">
        <f>SUIVI!#REF!</f>
        <v>#REF!</v>
      </c>
      <c r="F72" s="1097" t="e">
        <f>SUIVI!#REF!</f>
        <v>#REF!</v>
      </c>
      <c r="G72" s="948">
        <f t="shared" ca="1" si="1"/>
        <v>-2</v>
      </c>
      <c r="H72" s="948">
        <f t="shared" ca="1" si="15"/>
        <v>3</v>
      </c>
      <c r="I72" s="1955">
        <f t="shared" ca="1" si="3"/>
        <v>2</v>
      </c>
      <c r="J72" s="1955">
        <f t="shared" ca="1" si="4"/>
        <v>2</v>
      </c>
      <c r="K72" s="1955">
        <f t="shared" ca="1" si="5"/>
        <v>1</v>
      </c>
      <c r="L72" s="1955">
        <f t="shared" ca="1" si="16"/>
        <v>2</v>
      </c>
      <c r="M72" s="1955">
        <f t="shared" ca="1" si="16"/>
        <v>2</v>
      </c>
      <c r="N72" s="1955">
        <f t="shared" ca="1" si="16"/>
        <v>2</v>
      </c>
      <c r="O72" s="1955">
        <f t="shared" ca="1" si="16"/>
        <v>2</v>
      </c>
      <c r="P72" s="1955">
        <f t="shared" ca="1" si="16"/>
        <v>1</v>
      </c>
      <c r="Q72" s="47" t="s">
        <v>489</v>
      </c>
      <c r="R72" s="437" t="s">
        <v>1249</v>
      </c>
      <c r="S72" s="48"/>
      <c r="U72" s="1962" t="e">
        <f>SUIVI!#REF!</f>
        <v>#REF!</v>
      </c>
      <c r="V72" s="320" t="e">
        <f>SUIVI!#REF!</f>
        <v>#REF!</v>
      </c>
      <c r="W72" s="320" t="e">
        <f>SUIVI!#REF!</f>
        <v>#REF!</v>
      </c>
      <c r="X72" s="145" t="e">
        <f>SUIVI!#REF!</f>
        <v>#REF!</v>
      </c>
      <c r="Y72" s="145" t="e">
        <f>SUIVI!#REF!</f>
        <v>#REF!</v>
      </c>
      <c r="Z72" s="1097" t="e">
        <f>SUIVI!#REF!</f>
        <v>#REF!</v>
      </c>
      <c r="AA72" s="948">
        <f t="shared" ca="1" si="7"/>
        <v>2</v>
      </c>
      <c r="AB72" s="1955">
        <f t="shared" ca="1" si="8"/>
        <v>1</v>
      </c>
      <c r="AC72" s="948">
        <f t="shared" ca="1" si="9"/>
        <v>2</v>
      </c>
      <c r="AD72" s="1955">
        <f t="shared" ca="1" si="10"/>
        <v>1</v>
      </c>
      <c r="AE72" s="948">
        <f t="shared" ca="1" si="17"/>
        <v>2</v>
      </c>
      <c r="AF72" s="948">
        <f t="shared" ca="1" si="17"/>
        <v>0</v>
      </c>
      <c r="AG72" s="948">
        <f t="shared" ca="1" si="17"/>
        <v>1</v>
      </c>
      <c r="AH72" s="948">
        <f t="shared" ca="1" si="17"/>
        <v>2</v>
      </c>
      <c r="AI72" s="1955">
        <f t="shared" ca="1" si="12"/>
        <v>1</v>
      </c>
      <c r="AJ72" s="1955">
        <f t="shared" ca="1" si="18"/>
        <v>1</v>
      </c>
      <c r="AK72" s="1955">
        <f t="shared" ca="1" si="18"/>
        <v>1</v>
      </c>
      <c r="AL72" s="1955">
        <f t="shared" ca="1" si="18"/>
        <v>1</v>
      </c>
      <c r="AM72" s="768" t="str">
        <f t="shared" si="14"/>
        <v>HOSCHEID</v>
      </c>
      <c r="AO72" s="167"/>
      <c r="AP72" s="320" t="e">
        <f>SUIVI!#REF!</f>
        <v>#REF!</v>
      </c>
      <c r="AQ72" s="320" t="e">
        <f>SUIVI!#REF!</f>
        <v>#REF!</v>
      </c>
      <c r="AR72" s="145" t="e">
        <f>SUIVI!#REF!</f>
        <v>#REF!</v>
      </c>
      <c r="AS72" s="145" t="e">
        <f>SUIVI!#REF!</f>
        <v>#REF!</v>
      </c>
      <c r="AT72" s="1097" t="e">
        <f>SUIVI!#REF!</f>
        <v>#REF!</v>
      </c>
      <c r="AU72" s="3627"/>
      <c r="AV72" s="3628"/>
      <c r="AW72" s="3627"/>
      <c r="AX72" s="3628"/>
      <c r="AY72" s="3627"/>
      <c r="AZ72" s="3628"/>
      <c r="BA72" s="3627"/>
      <c r="BB72" s="3628"/>
      <c r="BC72" s="3627"/>
      <c r="BD72" s="3628"/>
      <c r="BE72" s="3627"/>
      <c r="BF72" s="3628"/>
      <c r="BG72" s="48"/>
      <c r="BH72" s="776">
        <v>49</v>
      </c>
      <c r="BI72" s="776"/>
    </row>
    <row r="73" spans="1:61" s="22" customFormat="1" ht="25.15" customHeight="1">
      <c r="A73" s="1961" t="e">
        <f>SUIVI!#REF!</f>
        <v>#REF!</v>
      </c>
      <c r="B73" s="320" t="e">
        <f>SUIVI!#REF!</f>
        <v>#REF!</v>
      </c>
      <c r="C73" s="320" t="e">
        <f>SUIVI!#REF!</f>
        <v>#REF!</v>
      </c>
      <c r="D73" s="145" t="e">
        <f>SUIVI!#REF!</f>
        <v>#REF!</v>
      </c>
      <c r="E73" s="145" t="e">
        <f>SUIVI!#REF!</f>
        <v>#REF!</v>
      </c>
      <c r="F73" s="1097" t="e">
        <f>SUIVI!#REF!</f>
        <v>#REF!</v>
      </c>
      <c r="G73" s="948">
        <f t="shared" ca="1" si="1"/>
        <v>3</v>
      </c>
      <c r="H73" s="948">
        <f t="shared" ca="1" si="15"/>
        <v>2</v>
      </c>
      <c r="I73" s="1955">
        <f t="shared" ca="1" si="3"/>
        <v>1</v>
      </c>
      <c r="J73" s="1955">
        <f t="shared" ca="1" si="4"/>
        <v>3</v>
      </c>
      <c r="K73" s="1955">
        <f t="shared" ca="1" si="5"/>
        <v>2</v>
      </c>
      <c r="L73" s="1955">
        <f t="shared" ca="1" si="16"/>
        <v>2</v>
      </c>
      <c r="M73" s="1955">
        <f t="shared" ca="1" si="16"/>
        <v>1</v>
      </c>
      <c r="N73" s="1955">
        <f t="shared" ca="1" si="16"/>
        <v>2</v>
      </c>
      <c r="O73" s="1955">
        <f t="shared" ca="1" si="16"/>
        <v>1</v>
      </c>
      <c r="P73" s="1955">
        <f t="shared" ca="1" si="16"/>
        <v>2</v>
      </c>
      <c r="Q73" s="47" t="s">
        <v>489</v>
      </c>
      <c r="R73" s="437" t="s">
        <v>1249</v>
      </c>
      <c r="S73" s="48"/>
      <c r="U73" s="1962" t="e">
        <f>SUIVI!#REF!</f>
        <v>#REF!</v>
      </c>
      <c r="V73" s="320" t="e">
        <f>SUIVI!#REF!</f>
        <v>#REF!</v>
      </c>
      <c r="W73" s="320" t="e">
        <f>SUIVI!#REF!</f>
        <v>#REF!</v>
      </c>
      <c r="X73" s="145" t="e">
        <f>SUIVI!#REF!</f>
        <v>#REF!</v>
      </c>
      <c r="Y73" s="145" t="e">
        <f>SUIVI!#REF!</f>
        <v>#REF!</v>
      </c>
      <c r="Z73" s="1097" t="e">
        <f>SUIVI!#REF!</f>
        <v>#REF!</v>
      </c>
      <c r="AA73" s="948">
        <f t="shared" ca="1" si="7"/>
        <v>0</v>
      </c>
      <c r="AB73" s="1955">
        <f t="shared" ca="1" si="8"/>
        <v>1</v>
      </c>
      <c r="AC73" s="948">
        <f t="shared" ca="1" si="9"/>
        <v>1</v>
      </c>
      <c r="AD73" s="1955">
        <f t="shared" ca="1" si="10"/>
        <v>1</v>
      </c>
      <c r="AE73" s="948">
        <f t="shared" ca="1" si="17"/>
        <v>1</v>
      </c>
      <c r="AF73" s="948">
        <f t="shared" ca="1" si="17"/>
        <v>0</v>
      </c>
      <c r="AG73" s="948">
        <f t="shared" ca="1" si="17"/>
        <v>0</v>
      </c>
      <c r="AH73" s="948">
        <f t="shared" ca="1" si="17"/>
        <v>1</v>
      </c>
      <c r="AI73" s="1955">
        <f t="shared" ca="1" si="12"/>
        <v>1</v>
      </c>
      <c r="AJ73" s="1955">
        <f t="shared" ca="1" si="18"/>
        <v>1</v>
      </c>
      <c r="AK73" s="1955">
        <f t="shared" ca="1" si="18"/>
        <v>1</v>
      </c>
      <c r="AL73" s="1955">
        <f t="shared" ca="1" si="18"/>
        <v>1</v>
      </c>
      <c r="AM73" s="768" t="str">
        <f t="shared" si="14"/>
        <v>HOSCHEID</v>
      </c>
      <c r="AO73" s="167"/>
      <c r="AP73" s="320" t="e">
        <f>SUIVI!#REF!</f>
        <v>#REF!</v>
      </c>
      <c r="AQ73" s="320" t="e">
        <f>SUIVI!#REF!</f>
        <v>#REF!</v>
      </c>
      <c r="AR73" s="145" t="e">
        <f>SUIVI!#REF!</f>
        <v>#REF!</v>
      </c>
      <c r="AS73" s="145" t="e">
        <f>SUIVI!#REF!</f>
        <v>#REF!</v>
      </c>
      <c r="AT73" s="1097" t="e">
        <f>SUIVI!#REF!</f>
        <v>#REF!</v>
      </c>
      <c r="AU73" s="3627"/>
      <c r="AV73" s="3628"/>
      <c r="AW73" s="3627"/>
      <c r="AX73" s="3628"/>
      <c r="AY73" s="3627"/>
      <c r="AZ73" s="3628"/>
      <c r="BA73" s="3627"/>
      <c r="BB73" s="3628"/>
      <c r="BC73" s="3627"/>
      <c r="BD73" s="3628"/>
      <c r="BE73" s="3627"/>
      <c r="BF73" s="3628"/>
      <c r="BG73" s="48"/>
      <c r="BH73" s="776">
        <v>50</v>
      </c>
      <c r="BI73" s="776"/>
    </row>
    <row r="74" spans="1:61" s="22" customFormat="1" ht="25.15" customHeight="1">
      <c r="A74" s="1961" t="e">
        <f>SUIVI!#REF!</f>
        <v>#REF!</v>
      </c>
      <c r="B74" s="320" t="e">
        <f>SUIVI!#REF!</f>
        <v>#REF!</v>
      </c>
      <c r="C74" s="320" t="e">
        <f>SUIVI!#REF!</f>
        <v>#REF!</v>
      </c>
      <c r="D74" s="145" t="e">
        <f>SUIVI!#REF!</f>
        <v>#REF!</v>
      </c>
      <c r="E74" s="145" t="e">
        <f>SUIVI!#REF!</f>
        <v>#REF!</v>
      </c>
      <c r="F74" s="1097" t="e">
        <f>SUIVI!#REF!</f>
        <v>#REF!</v>
      </c>
      <c r="G74" s="948">
        <f t="shared" ca="1" si="1"/>
        <v>2</v>
      </c>
      <c r="H74" s="948">
        <f t="shared" ca="1" si="15"/>
        <v>2</v>
      </c>
      <c r="I74" s="1955">
        <f t="shared" ca="1" si="3"/>
        <v>1</v>
      </c>
      <c r="J74" s="1955">
        <f t="shared" ca="1" si="4"/>
        <v>4</v>
      </c>
      <c r="K74" s="1955">
        <f t="shared" ca="1" si="5"/>
        <v>2</v>
      </c>
      <c r="L74" s="1955">
        <f t="shared" ca="1" si="16"/>
        <v>1</v>
      </c>
      <c r="M74" s="1955">
        <f t="shared" ca="1" si="16"/>
        <v>2</v>
      </c>
      <c r="N74" s="1955">
        <f t="shared" ca="1" si="16"/>
        <v>2</v>
      </c>
      <c r="O74" s="1955">
        <f t="shared" ca="1" si="16"/>
        <v>1</v>
      </c>
      <c r="P74" s="1955">
        <f t="shared" ca="1" si="16"/>
        <v>2</v>
      </c>
      <c r="Q74" s="47" t="s">
        <v>492</v>
      </c>
      <c r="R74" s="437" t="s">
        <v>1249</v>
      </c>
      <c r="S74" s="48"/>
      <c r="U74" s="1962" t="e">
        <f>SUIVI!#REF!</f>
        <v>#REF!</v>
      </c>
      <c r="V74" s="320" t="e">
        <f>SUIVI!#REF!</f>
        <v>#REF!</v>
      </c>
      <c r="W74" s="320" t="e">
        <f>SUIVI!#REF!</f>
        <v>#REF!</v>
      </c>
      <c r="X74" s="145" t="e">
        <f>SUIVI!#REF!</f>
        <v>#REF!</v>
      </c>
      <c r="Y74" s="145" t="e">
        <f>SUIVI!#REF!</f>
        <v>#REF!</v>
      </c>
      <c r="Z74" s="1097" t="e">
        <f>SUIVI!#REF!</f>
        <v>#REF!</v>
      </c>
      <c r="AA74" s="948">
        <f t="shared" ca="1" si="7"/>
        <v>0</v>
      </c>
      <c r="AB74" s="1955">
        <f t="shared" ca="1" si="8"/>
        <v>1</v>
      </c>
      <c r="AC74" s="948">
        <f t="shared" ca="1" si="9"/>
        <v>1</v>
      </c>
      <c r="AD74" s="1955">
        <f t="shared" ca="1" si="10"/>
        <v>1</v>
      </c>
      <c r="AE74" s="948">
        <f t="shared" ca="1" si="17"/>
        <v>1</v>
      </c>
      <c r="AF74" s="948">
        <f t="shared" ca="1" si="17"/>
        <v>2</v>
      </c>
      <c r="AG74" s="948">
        <f t="shared" ca="1" si="17"/>
        <v>1</v>
      </c>
      <c r="AH74" s="948">
        <f t="shared" ca="1" si="17"/>
        <v>0</v>
      </c>
      <c r="AI74" s="1955">
        <f t="shared" ca="1" si="12"/>
        <v>1</v>
      </c>
      <c r="AJ74" s="1955">
        <f t="shared" ca="1" si="18"/>
        <v>1</v>
      </c>
      <c r="AK74" s="1955">
        <f t="shared" ca="1" si="18"/>
        <v>1</v>
      </c>
      <c r="AL74" s="1955">
        <f t="shared" ca="1" si="18"/>
        <v>1</v>
      </c>
      <c r="AM74" s="768" t="str">
        <f t="shared" si="14"/>
        <v>BERTRAND</v>
      </c>
      <c r="AO74" s="167"/>
      <c r="AP74" s="320" t="e">
        <f>SUIVI!#REF!</f>
        <v>#REF!</v>
      </c>
      <c r="AQ74" s="320" t="e">
        <f>SUIVI!#REF!</f>
        <v>#REF!</v>
      </c>
      <c r="AR74" s="145" t="e">
        <f>SUIVI!#REF!</f>
        <v>#REF!</v>
      </c>
      <c r="AS74" s="145" t="e">
        <f>SUIVI!#REF!</f>
        <v>#REF!</v>
      </c>
      <c r="AT74" s="1097" t="e">
        <f>SUIVI!#REF!</f>
        <v>#REF!</v>
      </c>
      <c r="AU74" s="3627"/>
      <c r="AV74" s="3628"/>
      <c r="AW74" s="3627"/>
      <c r="AX74" s="3628"/>
      <c r="AY74" s="3627"/>
      <c r="AZ74" s="3628"/>
      <c r="BA74" s="3627"/>
      <c r="BB74" s="3628"/>
      <c r="BC74" s="3627"/>
      <c r="BD74" s="3628"/>
      <c r="BE74" s="3627"/>
      <c r="BF74" s="3628"/>
      <c r="BG74" s="48"/>
      <c r="BH74" s="776">
        <v>51</v>
      </c>
      <c r="BI74" s="776"/>
    </row>
    <row r="75" spans="1:61" ht="25.15" customHeight="1">
      <c r="A75" s="1961" t="e">
        <f>SUIVI!#REF!</f>
        <v>#REF!</v>
      </c>
      <c r="B75" s="320" t="e">
        <f>SUIVI!#REF!</f>
        <v>#REF!</v>
      </c>
      <c r="C75" s="320" t="e">
        <f>SUIVI!#REF!</f>
        <v>#REF!</v>
      </c>
      <c r="D75" s="145" t="e">
        <f>SUIVI!#REF!</f>
        <v>#REF!</v>
      </c>
      <c r="E75" s="145" t="e">
        <f>SUIVI!#REF!</f>
        <v>#REF!</v>
      </c>
      <c r="F75" s="1097" t="e">
        <f>SUIVI!#REF!</f>
        <v>#REF!</v>
      </c>
      <c r="G75" s="948">
        <f t="shared" ca="1" si="1"/>
        <v>-2</v>
      </c>
      <c r="H75" s="948">
        <f t="shared" ca="1" si="15"/>
        <v>2</v>
      </c>
      <c r="I75" s="1955">
        <f t="shared" ca="1" si="3"/>
        <v>2</v>
      </c>
      <c r="J75" s="1955">
        <f t="shared" ca="1" si="4"/>
        <v>4</v>
      </c>
      <c r="K75" s="1955">
        <f t="shared" ca="1" si="5"/>
        <v>1</v>
      </c>
      <c r="L75" s="1955">
        <f t="shared" ca="1" si="16"/>
        <v>2</v>
      </c>
      <c r="M75" s="1955">
        <f t="shared" ca="1" si="16"/>
        <v>1</v>
      </c>
      <c r="N75" s="1955">
        <f t="shared" ca="1" si="16"/>
        <v>2</v>
      </c>
      <c r="O75" s="1955">
        <f t="shared" ca="1" si="16"/>
        <v>1</v>
      </c>
      <c r="P75" s="1955">
        <f t="shared" ca="1" si="16"/>
        <v>2</v>
      </c>
      <c r="Q75" s="47" t="s">
        <v>367</v>
      </c>
      <c r="R75" s="437" t="s">
        <v>1249</v>
      </c>
      <c r="S75" s="48"/>
      <c r="U75" s="1962" t="e">
        <f>SUIVI!#REF!</f>
        <v>#REF!</v>
      </c>
      <c r="V75" s="320" t="e">
        <f>SUIVI!#REF!</f>
        <v>#REF!</v>
      </c>
      <c r="W75" s="320" t="e">
        <f>SUIVI!#REF!</f>
        <v>#REF!</v>
      </c>
      <c r="X75" s="145" t="e">
        <f>SUIVI!#REF!</f>
        <v>#REF!</v>
      </c>
      <c r="Y75" s="145" t="e">
        <f>SUIVI!#REF!</f>
        <v>#REF!</v>
      </c>
      <c r="Z75" s="1097" t="e">
        <f>SUIVI!#REF!</f>
        <v>#REF!</v>
      </c>
      <c r="AA75" s="948">
        <f t="shared" ca="1" si="7"/>
        <v>2</v>
      </c>
      <c r="AB75" s="1955">
        <f t="shared" ca="1" si="8"/>
        <v>1</v>
      </c>
      <c r="AC75" s="948">
        <f t="shared" ca="1" si="9"/>
        <v>0</v>
      </c>
      <c r="AD75" s="1955">
        <f t="shared" ca="1" si="10"/>
        <v>1</v>
      </c>
      <c r="AE75" s="948">
        <f t="shared" ca="1" si="17"/>
        <v>2</v>
      </c>
      <c r="AF75" s="948">
        <f t="shared" ca="1" si="17"/>
        <v>1</v>
      </c>
      <c r="AG75" s="948">
        <f t="shared" ca="1" si="17"/>
        <v>0</v>
      </c>
      <c r="AH75" s="948">
        <f t="shared" ca="1" si="17"/>
        <v>2</v>
      </c>
      <c r="AI75" s="1955">
        <f t="shared" ca="1" si="12"/>
        <v>2</v>
      </c>
      <c r="AJ75" s="1955">
        <f t="shared" ca="1" si="18"/>
        <v>1</v>
      </c>
      <c r="AK75" s="1955">
        <f t="shared" ca="1" si="18"/>
        <v>1</v>
      </c>
      <c r="AL75" s="1955">
        <f t="shared" ca="1" si="18"/>
        <v>1</v>
      </c>
      <c r="AM75" s="768" t="str">
        <f t="shared" si="14"/>
        <v>BAUDENS</v>
      </c>
      <c r="AO75" s="167"/>
      <c r="AP75" s="320" t="e">
        <f>SUIVI!#REF!</f>
        <v>#REF!</v>
      </c>
      <c r="AQ75" s="320" t="e">
        <f>SUIVI!#REF!</f>
        <v>#REF!</v>
      </c>
      <c r="AR75" s="145" t="e">
        <f>SUIVI!#REF!</f>
        <v>#REF!</v>
      </c>
      <c r="AS75" s="145" t="e">
        <f>SUIVI!#REF!</f>
        <v>#REF!</v>
      </c>
      <c r="AT75" s="1097" t="e">
        <f>SUIVI!#REF!</f>
        <v>#REF!</v>
      </c>
      <c r="AU75" s="3627"/>
      <c r="AV75" s="3628"/>
      <c r="AW75" s="3627"/>
      <c r="AX75" s="3628"/>
      <c r="AY75" s="3627"/>
      <c r="AZ75" s="3628"/>
      <c r="BA75" s="3627"/>
      <c r="BB75" s="3628"/>
      <c r="BC75" s="3627"/>
      <c r="BD75" s="3628"/>
      <c r="BE75" s="3627"/>
      <c r="BF75" s="3628"/>
      <c r="BG75" s="48"/>
      <c r="BH75" s="776">
        <v>52</v>
      </c>
      <c r="BI75" s="776"/>
    </row>
    <row r="76" spans="1:61" ht="25.15" customHeight="1">
      <c r="A76" s="1961" t="e">
        <f>SUIVI!#REF!</f>
        <v>#REF!</v>
      </c>
      <c r="B76" s="320" t="e">
        <f>SUIVI!#REF!</f>
        <v>#REF!</v>
      </c>
      <c r="C76" s="320" t="e">
        <f>SUIVI!#REF!</f>
        <v>#REF!</v>
      </c>
      <c r="D76" s="145" t="e">
        <f>SUIVI!#REF!</f>
        <v>#REF!</v>
      </c>
      <c r="E76" s="145" t="e">
        <f>SUIVI!#REF!</f>
        <v>#REF!</v>
      </c>
      <c r="F76" s="1097" t="e">
        <f>SUIVI!#REF!</f>
        <v>#REF!</v>
      </c>
      <c r="G76" s="948">
        <f t="shared" ca="1" si="1"/>
        <v>1</v>
      </c>
      <c r="H76" s="948">
        <f t="shared" ca="1" si="15"/>
        <v>1</v>
      </c>
      <c r="I76" s="1955">
        <f t="shared" ca="1" si="3"/>
        <v>2</v>
      </c>
      <c r="J76" s="1955">
        <f t="shared" ca="1" si="4"/>
        <v>4</v>
      </c>
      <c r="K76" s="1955">
        <f t="shared" ca="1" si="5"/>
        <v>3</v>
      </c>
      <c r="L76" s="1955">
        <f t="shared" ca="1" si="16"/>
        <v>2</v>
      </c>
      <c r="M76" s="1955">
        <f t="shared" ca="1" si="16"/>
        <v>1</v>
      </c>
      <c r="N76" s="1955">
        <f t="shared" ca="1" si="16"/>
        <v>2</v>
      </c>
      <c r="O76" s="1955">
        <f t="shared" ca="1" si="16"/>
        <v>1</v>
      </c>
      <c r="P76" s="1955">
        <f t="shared" ca="1" si="16"/>
        <v>1</v>
      </c>
      <c r="Q76" s="47" t="s">
        <v>367</v>
      </c>
      <c r="R76" s="437" t="s">
        <v>1249</v>
      </c>
      <c r="S76" s="48"/>
      <c r="U76" s="1962" t="e">
        <f>SUIVI!#REF!</f>
        <v>#REF!</v>
      </c>
      <c r="V76" s="320" t="e">
        <f>SUIVI!#REF!</f>
        <v>#REF!</v>
      </c>
      <c r="W76" s="320" t="e">
        <f>SUIVI!#REF!</f>
        <v>#REF!</v>
      </c>
      <c r="X76" s="145" t="e">
        <f>SUIVI!#REF!</f>
        <v>#REF!</v>
      </c>
      <c r="Y76" s="145" t="e">
        <f>SUIVI!#REF!</f>
        <v>#REF!</v>
      </c>
      <c r="Z76" s="1097" t="e">
        <f>SUIVI!#REF!</f>
        <v>#REF!</v>
      </c>
      <c r="AA76" s="948">
        <f t="shared" ca="1" si="7"/>
        <v>1</v>
      </c>
      <c r="AB76" s="1955">
        <f t="shared" ca="1" si="8"/>
        <v>1</v>
      </c>
      <c r="AC76" s="948">
        <f t="shared" ca="1" si="9"/>
        <v>1</v>
      </c>
      <c r="AD76" s="1955">
        <f t="shared" ca="1" si="10"/>
        <v>1</v>
      </c>
      <c r="AE76" s="948">
        <f t="shared" ca="1" si="17"/>
        <v>0</v>
      </c>
      <c r="AF76" s="948">
        <f t="shared" ca="1" si="17"/>
        <v>1</v>
      </c>
      <c r="AG76" s="948">
        <f t="shared" ca="1" si="17"/>
        <v>2</v>
      </c>
      <c r="AH76" s="948">
        <f t="shared" ca="1" si="17"/>
        <v>1</v>
      </c>
      <c r="AI76" s="1955">
        <f t="shared" ca="1" si="12"/>
        <v>2</v>
      </c>
      <c r="AJ76" s="1955">
        <f t="shared" ca="1" si="18"/>
        <v>1</v>
      </c>
      <c r="AK76" s="1955">
        <f t="shared" ca="1" si="18"/>
        <v>1</v>
      </c>
      <c r="AL76" s="1955">
        <f t="shared" ca="1" si="18"/>
        <v>1</v>
      </c>
      <c r="AM76" s="768" t="str">
        <f t="shared" si="14"/>
        <v>BAUDENS</v>
      </c>
      <c r="AO76" s="167"/>
      <c r="AP76" s="320" t="e">
        <f>SUIVI!#REF!</f>
        <v>#REF!</v>
      </c>
      <c r="AQ76" s="320" t="e">
        <f>SUIVI!#REF!</f>
        <v>#REF!</v>
      </c>
      <c r="AR76" s="145" t="e">
        <f>SUIVI!#REF!</f>
        <v>#REF!</v>
      </c>
      <c r="AS76" s="145" t="e">
        <f>SUIVI!#REF!</f>
        <v>#REF!</v>
      </c>
      <c r="AT76" s="1097" t="e">
        <f>SUIVI!#REF!</f>
        <v>#REF!</v>
      </c>
      <c r="AU76" s="3627"/>
      <c r="AV76" s="3628"/>
      <c r="AW76" s="3627"/>
      <c r="AX76" s="3628"/>
      <c r="AY76" s="3627"/>
      <c r="AZ76" s="3628"/>
      <c r="BA76" s="3627"/>
      <c r="BB76" s="3628"/>
      <c r="BC76" s="3627"/>
      <c r="BD76" s="3628"/>
      <c r="BE76" s="3627"/>
      <c r="BF76" s="3628"/>
      <c r="BG76" s="48"/>
      <c r="BH76" s="776">
        <v>53</v>
      </c>
      <c r="BI76" s="776"/>
    </row>
    <row r="77" spans="1:61" ht="25.15" customHeight="1">
      <c r="A77" s="1961" t="e">
        <f>SUIVI!#REF!</f>
        <v>#REF!</v>
      </c>
      <c r="B77" s="320" t="e">
        <f>SUIVI!#REF!</f>
        <v>#REF!</v>
      </c>
      <c r="C77" s="320" t="e">
        <f>SUIVI!#REF!</f>
        <v>#REF!</v>
      </c>
      <c r="D77" s="145" t="e">
        <f>SUIVI!#REF!</f>
        <v>#REF!</v>
      </c>
      <c r="E77" s="145" t="e">
        <f>SUIVI!#REF!</f>
        <v>#REF!</v>
      </c>
      <c r="F77" s="1097" t="e">
        <f>SUIVI!#REF!</f>
        <v>#REF!</v>
      </c>
      <c r="G77" s="948">
        <f t="shared" ca="1" si="1"/>
        <v>-3</v>
      </c>
      <c r="H77" s="948">
        <f t="shared" ca="1" si="15"/>
        <v>2</v>
      </c>
      <c r="I77" s="1955">
        <f t="shared" ca="1" si="3"/>
        <v>2</v>
      </c>
      <c r="J77" s="1955">
        <f t="shared" ca="1" si="4"/>
        <v>2</v>
      </c>
      <c r="K77" s="1955">
        <f t="shared" ca="1" si="5"/>
        <v>1</v>
      </c>
      <c r="L77" s="1955">
        <f t="shared" ca="1" si="16"/>
        <v>1</v>
      </c>
      <c r="M77" s="1955">
        <f t="shared" ca="1" si="16"/>
        <v>2</v>
      </c>
      <c r="N77" s="1955">
        <f t="shared" ca="1" si="16"/>
        <v>1</v>
      </c>
      <c r="O77" s="1955">
        <f t="shared" ca="1" si="16"/>
        <v>2</v>
      </c>
      <c r="P77" s="1955">
        <f t="shared" ca="1" si="16"/>
        <v>2</v>
      </c>
      <c r="Q77" s="47" t="s">
        <v>367</v>
      </c>
      <c r="R77" s="437" t="s">
        <v>1249</v>
      </c>
      <c r="S77" s="48"/>
      <c r="U77" s="1962" t="e">
        <f>SUIVI!#REF!</f>
        <v>#REF!</v>
      </c>
      <c r="V77" s="320" t="e">
        <f>SUIVI!#REF!</f>
        <v>#REF!</v>
      </c>
      <c r="W77" s="320" t="e">
        <f>SUIVI!#REF!</f>
        <v>#REF!</v>
      </c>
      <c r="X77" s="145" t="e">
        <f>SUIVI!#REF!</f>
        <v>#REF!</v>
      </c>
      <c r="Y77" s="145" t="e">
        <f>SUIVI!#REF!</f>
        <v>#REF!</v>
      </c>
      <c r="Z77" s="1097" t="e">
        <f>SUIVI!#REF!</f>
        <v>#REF!</v>
      </c>
      <c r="AA77" s="948">
        <f t="shared" ca="1" si="7"/>
        <v>1</v>
      </c>
      <c r="AB77" s="1955">
        <f t="shared" ca="1" si="8"/>
        <v>1</v>
      </c>
      <c r="AC77" s="948">
        <f t="shared" ca="1" si="9"/>
        <v>1</v>
      </c>
      <c r="AD77" s="1955">
        <f t="shared" ca="1" si="10"/>
        <v>1</v>
      </c>
      <c r="AE77" s="948">
        <f t="shared" ca="1" si="17"/>
        <v>1</v>
      </c>
      <c r="AF77" s="948">
        <f t="shared" ca="1" si="17"/>
        <v>2</v>
      </c>
      <c r="AG77" s="948">
        <f t="shared" ca="1" si="17"/>
        <v>0</v>
      </c>
      <c r="AH77" s="948">
        <f t="shared" ca="1" si="17"/>
        <v>2</v>
      </c>
      <c r="AI77" s="1955">
        <f t="shared" ca="1" si="12"/>
        <v>2</v>
      </c>
      <c r="AJ77" s="1955">
        <f t="shared" ca="1" si="18"/>
        <v>1</v>
      </c>
      <c r="AK77" s="1955">
        <f t="shared" ca="1" si="18"/>
        <v>1</v>
      </c>
      <c r="AL77" s="1955">
        <f t="shared" ca="1" si="18"/>
        <v>1</v>
      </c>
      <c r="AM77" s="768" t="str">
        <f t="shared" si="14"/>
        <v>BAUDENS</v>
      </c>
      <c r="AO77" s="167"/>
      <c r="AP77" s="320" t="e">
        <f>SUIVI!#REF!</f>
        <v>#REF!</v>
      </c>
      <c r="AQ77" s="320" t="e">
        <f>SUIVI!#REF!</f>
        <v>#REF!</v>
      </c>
      <c r="AR77" s="145" t="e">
        <f>SUIVI!#REF!</f>
        <v>#REF!</v>
      </c>
      <c r="AS77" s="145" t="e">
        <f>SUIVI!#REF!</f>
        <v>#REF!</v>
      </c>
      <c r="AT77" s="1097" t="e">
        <f>SUIVI!#REF!</f>
        <v>#REF!</v>
      </c>
      <c r="AU77" s="3627"/>
      <c r="AV77" s="3628"/>
      <c r="AW77" s="3627"/>
      <c r="AX77" s="3628"/>
      <c r="AY77" s="3627"/>
      <c r="AZ77" s="3628"/>
      <c r="BA77" s="3627"/>
      <c r="BB77" s="3628"/>
      <c r="BC77" s="3627"/>
      <c r="BD77" s="3628"/>
      <c r="BE77" s="3627"/>
      <c r="BF77" s="3628"/>
      <c r="BG77" s="48"/>
      <c r="BH77" s="776">
        <v>54</v>
      </c>
      <c r="BI77" s="776"/>
    </row>
    <row r="78" spans="1:61" ht="25.15" customHeight="1">
      <c r="A78" s="1961" t="e">
        <f>SUIVI!#REF!</f>
        <v>#REF!</v>
      </c>
      <c r="B78" s="320" t="e">
        <f>SUIVI!#REF!</f>
        <v>#REF!</v>
      </c>
      <c r="C78" s="320" t="e">
        <f>SUIVI!#REF!</f>
        <v>#REF!</v>
      </c>
      <c r="D78" s="145" t="e">
        <f>SUIVI!#REF!</f>
        <v>#REF!</v>
      </c>
      <c r="E78" s="145" t="e">
        <f>SUIVI!#REF!</f>
        <v>#REF!</v>
      </c>
      <c r="F78" s="1097" t="e">
        <f>SUIVI!#REF!</f>
        <v>#REF!</v>
      </c>
      <c r="G78" s="948">
        <f t="shared" ca="1" si="1"/>
        <v>-3</v>
      </c>
      <c r="H78" s="948">
        <f t="shared" ca="1" si="15"/>
        <v>3</v>
      </c>
      <c r="I78" s="1955">
        <f t="shared" ca="1" si="3"/>
        <v>1</v>
      </c>
      <c r="J78" s="1955">
        <f t="shared" ca="1" si="4"/>
        <v>4</v>
      </c>
      <c r="K78" s="1955">
        <f t="shared" ca="1" si="5"/>
        <v>3</v>
      </c>
      <c r="L78" s="1955">
        <f t="shared" ca="1" si="16"/>
        <v>2</v>
      </c>
      <c r="M78" s="1955">
        <f t="shared" ca="1" si="16"/>
        <v>2</v>
      </c>
      <c r="N78" s="1955">
        <f t="shared" ca="1" si="16"/>
        <v>2</v>
      </c>
      <c r="O78" s="1955">
        <f t="shared" ca="1" si="16"/>
        <v>1</v>
      </c>
      <c r="P78" s="1955">
        <f t="shared" ca="1" si="16"/>
        <v>2</v>
      </c>
      <c r="Q78" s="47" t="s">
        <v>367</v>
      </c>
      <c r="R78" s="437" t="s">
        <v>1249</v>
      </c>
      <c r="S78" s="48"/>
      <c r="U78" s="1962" t="e">
        <f>SUIVI!#REF!</f>
        <v>#REF!</v>
      </c>
      <c r="V78" s="320" t="e">
        <f>SUIVI!#REF!</f>
        <v>#REF!</v>
      </c>
      <c r="W78" s="320" t="e">
        <f>SUIVI!#REF!</f>
        <v>#REF!</v>
      </c>
      <c r="X78" s="145" t="e">
        <f>SUIVI!#REF!</f>
        <v>#REF!</v>
      </c>
      <c r="Y78" s="145" t="e">
        <f>SUIVI!#REF!</f>
        <v>#REF!</v>
      </c>
      <c r="Z78" s="1097" t="e">
        <f>SUIVI!#REF!</f>
        <v>#REF!</v>
      </c>
      <c r="AA78" s="948">
        <f t="shared" ca="1" si="7"/>
        <v>2</v>
      </c>
      <c r="AB78" s="1955">
        <f t="shared" ca="1" si="8"/>
        <v>1</v>
      </c>
      <c r="AC78" s="948">
        <f t="shared" ca="1" si="9"/>
        <v>0</v>
      </c>
      <c r="AD78" s="1955">
        <f t="shared" ca="1" si="10"/>
        <v>1</v>
      </c>
      <c r="AE78" s="948">
        <f t="shared" ca="1" si="17"/>
        <v>0</v>
      </c>
      <c r="AF78" s="948">
        <f t="shared" ca="1" si="17"/>
        <v>0</v>
      </c>
      <c r="AG78" s="948">
        <f t="shared" ca="1" si="17"/>
        <v>0</v>
      </c>
      <c r="AH78" s="948">
        <f t="shared" ca="1" si="17"/>
        <v>2</v>
      </c>
      <c r="AI78" s="1955">
        <f t="shared" ca="1" si="12"/>
        <v>2</v>
      </c>
      <c r="AJ78" s="1955">
        <f t="shared" ca="1" si="18"/>
        <v>1</v>
      </c>
      <c r="AK78" s="1955">
        <f t="shared" ca="1" si="18"/>
        <v>1</v>
      </c>
      <c r="AL78" s="1955">
        <f t="shared" ca="1" si="18"/>
        <v>1</v>
      </c>
      <c r="AM78" s="768" t="str">
        <f t="shared" si="14"/>
        <v>BAUDENS</v>
      </c>
      <c r="AO78" s="167"/>
      <c r="AP78" s="320" t="e">
        <f>SUIVI!#REF!</f>
        <v>#REF!</v>
      </c>
      <c r="AQ78" s="320" t="e">
        <f>SUIVI!#REF!</f>
        <v>#REF!</v>
      </c>
      <c r="AR78" s="145" t="e">
        <f>SUIVI!#REF!</f>
        <v>#REF!</v>
      </c>
      <c r="AS78" s="145" t="e">
        <f>SUIVI!#REF!</f>
        <v>#REF!</v>
      </c>
      <c r="AT78" s="1097" t="e">
        <f>SUIVI!#REF!</f>
        <v>#REF!</v>
      </c>
      <c r="AU78" s="3627"/>
      <c r="AV78" s="3628"/>
      <c r="AW78" s="3627"/>
      <c r="AX78" s="3628"/>
      <c r="AY78" s="3627"/>
      <c r="AZ78" s="3628"/>
      <c r="BA78" s="3627"/>
      <c r="BB78" s="3628"/>
      <c r="BC78" s="3627"/>
      <c r="BD78" s="3628"/>
      <c r="BE78" s="3627"/>
      <c r="BF78" s="3628"/>
      <c r="BG78" s="48"/>
      <c r="BH78" s="776">
        <v>55</v>
      </c>
      <c r="BI78" s="776"/>
    </row>
    <row r="79" spans="1:61" ht="25.15" customHeight="1">
      <c r="A79" s="1961" t="e">
        <f>SUIVI!#REF!</f>
        <v>#REF!</v>
      </c>
      <c r="B79" s="320" t="e">
        <f>SUIVI!#REF!</f>
        <v>#REF!</v>
      </c>
      <c r="C79" s="320" t="e">
        <f>SUIVI!#REF!</f>
        <v>#REF!</v>
      </c>
      <c r="D79" s="145" t="e">
        <f>SUIVI!#REF!</f>
        <v>#REF!</v>
      </c>
      <c r="E79" s="145" t="e">
        <f>SUIVI!#REF!</f>
        <v>#REF!</v>
      </c>
      <c r="F79" s="1097" t="e">
        <f>SUIVI!#REF!</f>
        <v>#REF!</v>
      </c>
      <c r="G79" s="948">
        <f t="shared" ca="1" si="1"/>
        <v>2</v>
      </c>
      <c r="H79" s="948">
        <f t="shared" ca="1" si="15"/>
        <v>0</v>
      </c>
      <c r="I79" s="1955">
        <f t="shared" ca="1" si="3"/>
        <v>2</v>
      </c>
      <c r="J79" s="1955">
        <f t="shared" ca="1" si="4"/>
        <v>4</v>
      </c>
      <c r="K79" s="1955">
        <f t="shared" ca="1" si="5"/>
        <v>3</v>
      </c>
      <c r="L79" s="1955">
        <f t="shared" ca="1" si="16"/>
        <v>2</v>
      </c>
      <c r="M79" s="1955">
        <f t="shared" ca="1" si="16"/>
        <v>1</v>
      </c>
      <c r="N79" s="1955">
        <f t="shared" ca="1" si="16"/>
        <v>1</v>
      </c>
      <c r="O79" s="1955">
        <f t="shared" ca="1" si="16"/>
        <v>2</v>
      </c>
      <c r="P79" s="1955">
        <f t="shared" ca="1" si="16"/>
        <v>1</v>
      </c>
      <c r="Q79" s="47" t="s">
        <v>367</v>
      </c>
      <c r="R79" s="437" t="s">
        <v>1249</v>
      </c>
      <c r="S79" s="48"/>
      <c r="U79" s="1962" t="e">
        <f>SUIVI!#REF!</f>
        <v>#REF!</v>
      </c>
      <c r="V79" s="320" t="e">
        <f>SUIVI!#REF!</f>
        <v>#REF!</v>
      </c>
      <c r="W79" s="320" t="e">
        <f>SUIVI!#REF!</f>
        <v>#REF!</v>
      </c>
      <c r="X79" s="145" t="e">
        <f>SUIVI!#REF!</f>
        <v>#REF!</v>
      </c>
      <c r="Y79" s="145" t="e">
        <f>SUIVI!#REF!</f>
        <v>#REF!</v>
      </c>
      <c r="Z79" s="1097" t="e">
        <f>SUIVI!#REF!</f>
        <v>#REF!</v>
      </c>
      <c r="AA79" s="948">
        <f t="shared" ca="1" si="7"/>
        <v>2</v>
      </c>
      <c r="AB79" s="1955">
        <f t="shared" ca="1" si="8"/>
        <v>1</v>
      </c>
      <c r="AC79" s="948">
        <f t="shared" ca="1" si="9"/>
        <v>2</v>
      </c>
      <c r="AD79" s="1955">
        <f t="shared" ca="1" si="10"/>
        <v>1</v>
      </c>
      <c r="AE79" s="948">
        <f t="shared" ca="1" si="17"/>
        <v>2</v>
      </c>
      <c r="AF79" s="948">
        <f t="shared" ca="1" si="17"/>
        <v>1</v>
      </c>
      <c r="AG79" s="948">
        <f t="shared" ca="1" si="17"/>
        <v>0</v>
      </c>
      <c r="AH79" s="948">
        <f t="shared" ca="1" si="17"/>
        <v>1</v>
      </c>
      <c r="AI79" s="1955">
        <f t="shared" ca="1" si="12"/>
        <v>2</v>
      </c>
      <c r="AJ79" s="1955">
        <f t="shared" ca="1" si="18"/>
        <v>1</v>
      </c>
      <c r="AK79" s="1955">
        <f t="shared" ca="1" si="18"/>
        <v>1</v>
      </c>
      <c r="AL79" s="1955">
        <f t="shared" ca="1" si="18"/>
        <v>1</v>
      </c>
      <c r="AM79" s="768" t="str">
        <f t="shared" si="14"/>
        <v>BAUDENS</v>
      </c>
      <c r="AO79" s="167"/>
      <c r="AP79" s="320" t="e">
        <f>SUIVI!#REF!</f>
        <v>#REF!</v>
      </c>
      <c r="AQ79" s="320" t="e">
        <f>SUIVI!#REF!</f>
        <v>#REF!</v>
      </c>
      <c r="AR79" s="145" t="e">
        <f>SUIVI!#REF!</f>
        <v>#REF!</v>
      </c>
      <c r="AS79" s="145" t="e">
        <f>SUIVI!#REF!</f>
        <v>#REF!</v>
      </c>
      <c r="AT79" s="1097" t="e">
        <f>SUIVI!#REF!</f>
        <v>#REF!</v>
      </c>
      <c r="AU79" s="3627"/>
      <c r="AV79" s="3628"/>
      <c r="AW79" s="3627"/>
      <c r="AX79" s="3628"/>
      <c r="AY79" s="3627"/>
      <c r="AZ79" s="3628"/>
      <c r="BA79" s="3627"/>
      <c r="BB79" s="3628"/>
      <c r="BC79" s="3627"/>
      <c r="BD79" s="3628"/>
      <c r="BE79" s="3627"/>
      <c r="BF79" s="3628"/>
      <c r="BG79" s="48"/>
      <c r="BH79" s="776">
        <v>56</v>
      </c>
      <c r="BI79" s="776"/>
    </row>
    <row r="80" spans="1:61" ht="25.15" customHeight="1">
      <c r="A80" s="1961" t="e">
        <f>SUIVI!#REF!</f>
        <v>#REF!</v>
      </c>
      <c r="B80" s="320" t="e">
        <f>SUIVI!#REF!</f>
        <v>#REF!</v>
      </c>
      <c r="C80" s="320" t="e">
        <f>SUIVI!#REF!</f>
        <v>#REF!</v>
      </c>
      <c r="D80" s="145" t="e">
        <f>SUIVI!#REF!</f>
        <v>#REF!</v>
      </c>
      <c r="E80" s="145" t="e">
        <f>SUIVI!#REF!</f>
        <v>#REF!</v>
      </c>
      <c r="F80" s="1097" t="e">
        <f>SUIVI!#REF!</f>
        <v>#REF!</v>
      </c>
      <c r="G80" s="948">
        <f t="shared" ca="1" si="1"/>
        <v>1</v>
      </c>
      <c r="H80" s="948">
        <f t="shared" ca="1" si="15"/>
        <v>2</v>
      </c>
      <c r="I80" s="1955">
        <f t="shared" ca="1" si="3"/>
        <v>1</v>
      </c>
      <c r="J80" s="1955">
        <f t="shared" ca="1" si="4"/>
        <v>3</v>
      </c>
      <c r="K80" s="1955">
        <f t="shared" ca="1" si="5"/>
        <v>1</v>
      </c>
      <c r="L80" s="1955">
        <f t="shared" ca="1" si="16"/>
        <v>1</v>
      </c>
      <c r="M80" s="1955">
        <f t="shared" ca="1" si="16"/>
        <v>2</v>
      </c>
      <c r="N80" s="1955">
        <f t="shared" ca="1" si="16"/>
        <v>2</v>
      </c>
      <c r="O80" s="1955">
        <f t="shared" ca="1" si="16"/>
        <v>1</v>
      </c>
      <c r="P80" s="1955">
        <f t="shared" ca="1" si="16"/>
        <v>1</v>
      </c>
      <c r="Q80" s="47" t="s">
        <v>367</v>
      </c>
      <c r="R80" s="437" t="s">
        <v>1249</v>
      </c>
      <c r="S80" s="48"/>
      <c r="U80" s="1962" t="e">
        <f>SUIVI!#REF!</f>
        <v>#REF!</v>
      </c>
      <c r="V80" s="320" t="e">
        <f>SUIVI!#REF!</f>
        <v>#REF!</v>
      </c>
      <c r="W80" s="320" t="e">
        <f>SUIVI!#REF!</f>
        <v>#REF!</v>
      </c>
      <c r="X80" s="145" t="e">
        <f>SUIVI!#REF!</f>
        <v>#REF!</v>
      </c>
      <c r="Y80" s="145" t="e">
        <f>SUIVI!#REF!</f>
        <v>#REF!</v>
      </c>
      <c r="Z80" s="1097" t="e">
        <f>SUIVI!#REF!</f>
        <v>#REF!</v>
      </c>
      <c r="AA80" s="948">
        <f t="shared" ca="1" si="7"/>
        <v>1</v>
      </c>
      <c r="AB80" s="1955">
        <f t="shared" ca="1" si="8"/>
        <v>1</v>
      </c>
      <c r="AC80" s="948">
        <f t="shared" ca="1" si="9"/>
        <v>2</v>
      </c>
      <c r="AD80" s="1955">
        <f t="shared" ca="1" si="10"/>
        <v>1</v>
      </c>
      <c r="AE80" s="948">
        <f t="shared" ca="1" si="17"/>
        <v>2</v>
      </c>
      <c r="AF80" s="948">
        <f t="shared" ca="1" si="17"/>
        <v>0</v>
      </c>
      <c r="AG80" s="948">
        <f t="shared" ca="1" si="17"/>
        <v>1</v>
      </c>
      <c r="AH80" s="948">
        <f t="shared" ca="1" si="17"/>
        <v>1</v>
      </c>
      <c r="AI80" s="1955">
        <f t="shared" ca="1" si="12"/>
        <v>2</v>
      </c>
      <c r="AJ80" s="1955">
        <f t="shared" ca="1" si="18"/>
        <v>1</v>
      </c>
      <c r="AK80" s="1955">
        <f t="shared" ca="1" si="18"/>
        <v>1</v>
      </c>
      <c r="AL80" s="1955">
        <f t="shared" ca="1" si="18"/>
        <v>1</v>
      </c>
      <c r="AM80" s="768" t="str">
        <f t="shared" si="14"/>
        <v>BAUDENS</v>
      </c>
      <c r="AO80" s="167"/>
      <c r="AP80" s="320" t="e">
        <f>SUIVI!#REF!</f>
        <v>#REF!</v>
      </c>
      <c r="AQ80" s="320" t="e">
        <f>SUIVI!#REF!</f>
        <v>#REF!</v>
      </c>
      <c r="AR80" s="145" t="e">
        <f>SUIVI!#REF!</f>
        <v>#REF!</v>
      </c>
      <c r="AS80" s="145" t="e">
        <f>SUIVI!#REF!</f>
        <v>#REF!</v>
      </c>
      <c r="AT80" s="1097" t="e">
        <f>SUIVI!#REF!</f>
        <v>#REF!</v>
      </c>
      <c r="AU80" s="3627"/>
      <c r="AV80" s="3628"/>
      <c r="AW80" s="3627"/>
      <c r="AX80" s="3628"/>
      <c r="AY80" s="3627"/>
      <c r="AZ80" s="3628"/>
      <c r="BA80" s="3627"/>
      <c r="BB80" s="3628"/>
      <c r="BC80" s="3627"/>
      <c r="BD80" s="3628"/>
      <c r="BE80" s="3627"/>
      <c r="BF80" s="3628"/>
      <c r="BG80" s="48"/>
      <c r="BH80" s="776">
        <v>57</v>
      </c>
      <c r="BI80" s="776"/>
    </row>
    <row r="81" spans="1:61" ht="25.15" customHeight="1">
      <c r="A81" s="1961" t="e">
        <f>SUIVI!#REF!</f>
        <v>#REF!</v>
      </c>
      <c r="B81" s="320" t="e">
        <f>SUIVI!#REF!</f>
        <v>#REF!</v>
      </c>
      <c r="C81" s="320" t="e">
        <f>SUIVI!#REF!</f>
        <v>#REF!</v>
      </c>
      <c r="D81" s="145" t="e">
        <f>SUIVI!#REF!</f>
        <v>#REF!</v>
      </c>
      <c r="E81" s="145" t="e">
        <f>SUIVI!#REF!</f>
        <v>#REF!</v>
      </c>
      <c r="F81" s="1097" t="e">
        <f>SUIVI!#REF!</f>
        <v>#REF!</v>
      </c>
      <c r="G81" s="948">
        <f t="shared" ca="1" si="1"/>
        <v>-2</v>
      </c>
      <c r="H81" s="948">
        <f t="shared" ca="1" si="15"/>
        <v>0</v>
      </c>
      <c r="I81" s="1955">
        <f t="shared" ca="1" si="3"/>
        <v>2</v>
      </c>
      <c r="J81" s="1955">
        <f t="shared" ca="1" si="4"/>
        <v>2</v>
      </c>
      <c r="K81" s="1955">
        <f t="shared" ca="1" si="5"/>
        <v>3</v>
      </c>
      <c r="L81" s="1955">
        <f t="shared" ca="1" si="16"/>
        <v>2</v>
      </c>
      <c r="M81" s="1955">
        <f t="shared" ca="1" si="16"/>
        <v>1</v>
      </c>
      <c r="N81" s="1955">
        <f t="shared" ca="1" si="16"/>
        <v>1</v>
      </c>
      <c r="O81" s="1955">
        <f t="shared" ca="1" si="16"/>
        <v>1</v>
      </c>
      <c r="P81" s="1955">
        <f t="shared" ca="1" si="16"/>
        <v>1</v>
      </c>
      <c r="Q81" s="47" t="s">
        <v>367</v>
      </c>
      <c r="R81" s="437" t="s">
        <v>1249</v>
      </c>
      <c r="S81" s="48"/>
      <c r="U81" s="1962" t="e">
        <f>SUIVI!#REF!</f>
        <v>#REF!</v>
      </c>
      <c r="V81" s="320" t="e">
        <f>SUIVI!#REF!</f>
        <v>#REF!</v>
      </c>
      <c r="W81" s="320" t="e">
        <f>SUIVI!#REF!</f>
        <v>#REF!</v>
      </c>
      <c r="X81" s="145" t="e">
        <f>SUIVI!#REF!</f>
        <v>#REF!</v>
      </c>
      <c r="Y81" s="145" t="e">
        <f>SUIVI!#REF!</f>
        <v>#REF!</v>
      </c>
      <c r="Z81" s="1097" t="e">
        <f>SUIVI!#REF!</f>
        <v>#REF!</v>
      </c>
      <c r="AA81" s="948">
        <f t="shared" ca="1" si="7"/>
        <v>1</v>
      </c>
      <c r="AB81" s="1955">
        <f t="shared" ca="1" si="8"/>
        <v>1</v>
      </c>
      <c r="AC81" s="948">
        <f t="shared" ca="1" si="9"/>
        <v>0</v>
      </c>
      <c r="AD81" s="1955">
        <f t="shared" ca="1" si="10"/>
        <v>1</v>
      </c>
      <c r="AE81" s="948">
        <f t="shared" ca="1" si="17"/>
        <v>0</v>
      </c>
      <c r="AF81" s="948">
        <f t="shared" ca="1" si="17"/>
        <v>0</v>
      </c>
      <c r="AG81" s="948">
        <f t="shared" ca="1" si="17"/>
        <v>1</v>
      </c>
      <c r="AH81" s="948">
        <f t="shared" ca="1" si="17"/>
        <v>0</v>
      </c>
      <c r="AI81" s="1955">
        <f t="shared" ca="1" si="12"/>
        <v>1</v>
      </c>
      <c r="AJ81" s="1955">
        <f t="shared" ca="1" si="18"/>
        <v>1</v>
      </c>
      <c r="AK81" s="1955">
        <f t="shared" ca="1" si="18"/>
        <v>1</v>
      </c>
      <c r="AL81" s="1955">
        <f t="shared" ca="1" si="18"/>
        <v>1</v>
      </c>
      <c r="AM81" s="768" t="str">
        <f t="shared" si="14"/>
        <v>BAUDENS</v>
      </c>
      <c r="AO81" s="167"/>
      <c r="AP81" s="320" t="e">
        <f>SUIVI!#REF!</f>
        <v>#REF!</v>
      </c>
      <c r="AQ81" s="320" t="e">
        <f>SUIVI!#REF!</f>
        <v>#REF!</v>
      </c>
      <c r="AR81" s="145" t="e">
        <f>SUIVI!#REF!</f>
        <v>#REF!</v>
      </c>
      <c r="AS81" s="145" t="e">
        <f>SUIVI!#REF!</f>
        <v>#REF!</v>
      </c>
      <c r="AT81" s="1097" t="e">
        <f>SUIVI!#REF!</f>
        <v>#REF!</v>
      </c>
      <c r="AU81" s="3627"/>
      <c r="AV81" s="3628"/>
      <c r="AW81" s="3627"/>
      <c r="AX81" s="3628"/>
      <c r="AY81" s="3627"/>
      <c r="AZ81" s="3628"/>
      <c r="BA81" s="3627"/>
      <c r="BB81" s="3628"/>
      <c r="BC81" s="3627"/>
      <c r="BD81" s="3628"/>
      <c r="BE81" s="3627"/>
      <c r="BF81" s="3628"/>
      <c r="BG81" s="48"/>
      <c r="BH81" s="776">
        <v>58</v>
      </c>
      <c r="BI81" s="776"/>
    </row>
    <row r="82" spans="1:61" ht="25.15" customHeight="1">
      <c r="A82" s="1961" t="e">
        <f>SUIVI!#REF!</f>
        <v>#REF!</v>
      </c>
      <c r="B82" s="320" t="e">
        <f>SUIVI!#REF!</f>
        <v>#REF!</v>
      </c>
      <c r="C82" s="320" t="e">
        <f>SUIVI!#REF!</f>
        <v>#REF!</v>
      </c>
      <c r="D82" s="145" t="e">
        <f>SUIVI!#REF!</f>
        <v>#REF!</v>
      </c>
      <c r="E82" s="145" t="e">
        <f>SUIVI!#REF!</f>
        <v>#REF!</v>
      </c>
      <c r="F82" s="1097" t="e">
        <f>SUIVI!#REF!</f>
        <v>#REF!</v>
      </c>
      <c r="G82" s="948">
        <f t="shared" ca="1" si="1"/>
        <v>-3</v>
      </c>
      <c r="H82" s="948">
        <f t="shared" ca="1" si="15"/>
        <v>3</v>
      </c>
      <c r="I82" s="1955">
        <f t="shared" ca="1" si="3"/>
        <v>1</v>
      </c>
      <c r="J82" s="1955">
        <f t="shared" ca="1" si="4"/>
        <v>3</v>
      </c>
      <c r="K82" s="1955">
        <f t="shared" ca="1" si="5"/>
        <v>1</v>
      </c>
      <c r="L82" s="1955">
        <f t="shared" ca="1" si="16"/>
        <v>2</v>
      </c>
      <c r="M82" s="1955">
        <f t="shared" ca="1" si="16"/>
        <v>2</v>
      </c>
      <c r="N82" s="1955">
        <f t="shared" ca="1" si="16"/>
        <v>2</v>
      </c>
      <c r="O82" s="1955">
        <f t="shared" ca="1" si="16"/>
        <v>2</v>
      </c>
      <c r="P82" s="1955">
        <f t="shared" ca="1" si="16"/>
        <v>1</v>
      </c>
      <c r="Q82" s="47" t="s">
        <v>367</v>
      </c>
      <c r="R82" s="437" t="s">
        <v>1249</v>
      </c>
      <c r="S82" s="48"/>
      <c r="U82" s="1962" t="e">
        <f>SUIVI!#REF!</f>
        <v>#REF!</v>
      </c>
      <c r="V82" s="320" t="e">
        <f>SUIVI!#REF!</f>
        <v>#REF!</v>
      </c>
      <c r="W82" s="320" t="e">
        <f>SUIVI!#REF!</f>
        <v>#REF!</v>
      </c>
      <c r="X82" s="145" t="e">
        <f>SUIVI!#REF!</f>
        <v>#REF!</v>
      </c>
      <c r="Y82" s="145" t="e">
        <f>SUIVI!#REF!</f>
        <v>#REF!</v>
      </c>
      <c r="Z82" s="1097" t="e">
        <f>SUIVI!#REF!</f>
        <v>#REF!</v>
      </c>
      <c r="AA82" s="948">
        <f t="shared" ca="1" si="7"/>
        <v>0</v>
      </c>
      <c r="AB82" s="1955">
        <f t="shared" ca="1" si="8"/>
        <v>1</v>
      </c>
      <c r="AC82" s="948">
        <f t="shared" ca="1" si="9"/>
        <v>2</v>
      </c>
      <c r="AD82" s="1955">
        <f t="shared" ca="1" si="10"/>
        <v>1</v>
      </c>
      <c r="AE82" s="948">
        <f t="shared" ca="1" si="17"/>
        <v>0</v>
      </c>
      <c r="AF82" s="948">
        <f t="shared" ca="1" si="17"/>
        <v>2</v>
      </c>
      <c r="AG82" s="948">
        <f t="shared" ca="1" si="17"/>
        <v>2</v>
      </c>
      <c r="AH82" s="948">
        <f t="shared" ca="1" si="17"/>
        <v>0</v>
      </c>
      <c r="AI82" s="1955">
        <f t="shared" ca="1" si="12"/>
        <v>1</v>
      </c>
      <c r="AJ82" s="1955">
        <f t="shared" ca="1" si="18"/>
        <v>1</v>
      </c>
      <c r="AK82" s="1955">
        <f t="shared" ca="1" si="18"/>
        <v>1</v>
      </c>
      <c r="AL82" s="1955">
        <f t="shared" ca="1" si="18"/>
        <v>1</v>
      </c>
      <c r="AM82" s="768" t="str">
        <f t="shared" si="14"/>
        <v>BAUDENS</v>
      </c>
      <c r="AO82" s="167"/>
      <c r="AP82" s="320" t="e">
        <f>SUIVI!#REF!</f>
        <v>#REF!</v>
      </c>
      <c r="AQ82" s="320" t="e">
        <f>SUIVI!#REF!</f>
        <v>#REF!</v>
      </c>
      <c r="AR82" s="145" t="e">
        <f>SUIVI!#REF!</f>
        <v>#REF!</v>
      </c>
      <c r="AS82" s="145" t="e">
        <f>SUIVI!#REF!</f>
        <v>#REF!</v>
      </c>
      <c r="AT82" s="1097" t="e">
        <f>SUIVI!#REF!</f>
        <v>#REF!</v>
      </c>
      <c r="AU82" s="3627"/>
      <c r="AV82" s="3628"/>
      <c r="AW82" s="3627"/>
      <c r="AX82" s="3628"/>
      <c r="AY82" s="3627"/>
      <c r="AZ82" s="3628"/>
      <c r="BA82" s="3627"/>
      <c r="BB82" s="3628"/>
      <c r="BC82" s="3627"/>
      <c r="BD82" s="3628"/>
      <c r="BE82" s="3627"/>
      <c r="BF82" s="3628"/>
      <c r="BG82" s="48"/>
      <c r="BH82" s="776">
        <v>59</v>
      </c>
      <c r="BI82" s="776"/>
    </row>
    <row r="83" spans="1:61" ht="25.15" customHeight="1">
      <c r="A83" s="1961" t="e">
        <f>SUIVI!#REF!</f>
        <v>#REF!</v>
      </c>
      <c r="B83" s="320" t="e">
        <f>SUIVI!#REF!</f>
        <v>#REF!</v>
      </c>
      <c r="C83" s="320" t="e">
        <f>SUIVI!#REF!</f>
        <v>#REF!</v>
      </c>
      <c r="D83" s="145" t="e">
        <f>SUIVI!#REF!</f>
        <v>#REF!</v>
      </c>
      <c r="E83" s="145" t="e">
        <f>SUIVI!#REF!</f>
        <v>#REF!</v>
      </c>
      <c r="F83" s="1097" t="e">
        <f>SUIVI!#REF!</f>
        <v>#REF!</v>
      </c>
      <c r="G83" s="948">
        <f t="shared" ca="1" si="1"/>
        <v>-2</v>
      </c>
      <c r="H83" s="948">
        <f t="shared" ca="1" si="15"/>
        <v>1</v>
      </c>
      <c r="I83" s="1955">
        <f t="shared" ca="1" si="3"/>
        <v>1</v>
      </c>
      <c r="J83" s="1955">
        <f t="shared" ca="1" si="4"/>
        <v>2</v>
      </c>
      <c r="K83" s="1955">
        <f t="shared" ca="1" si="5"/>
        <v>1</v>
      </c>
      <c r="L83" s="1955">
        <f t="shared" ca="1" si="16"/>
        <v>2</v>
      </c>
      <c r="M83" s="1955">
        <f t="shared" ca="1" si="16"/>
        <v>2</v>
      </c>
      <c r="N83" s="1955">
        <f t="shared" ca="1" si="16"/>
        <v>2</v>
      </c>
      <c r="O83" s="1955">
        <f t="shared" ca="1" si="16"/>
        <v>1</v>
      </c>
      <c r="P83" s="1955">
        <f t="shared" ca="1" si="16"/>
        <v>2</v>
      </c>
      <c r="Q83" s="47" t="s">
        <v>367</v>
      </c>
      <c r="R83" s="437" t="s">
        <v>1249</v>
      </c>
      <c r="S83" s="48"/>
      <c r="U83" s="1962" t="e">
        <f>SUIVI!#REF!</f>
        <v>#REF!</v>
      </c>
      <c r="V83" s="320" t="e">
        <f>SUIVI!#REF!</f>
        <v>#REF!</v>
      </c>
      <c r="W83" s="320" t="e">
        <f>SUIVI!#REF!</f>
        <v>#REF!</v>
      </c>
      <c r="X83" s="145" t="e">
        <f>SUIVI!#REF!</f>
        <v>#REF!</v>
      </c>
      <c r="Y83" s="145" t="e">
        <f>SUIVI!#REF!</f>
        <v>#REF!</v>
      </c>
      <c r="Z83" s="1097" t="e">
        <f>SUIVI!#REF!</f>
        <v>#REF!</v>
      </c>
      <c r="AA83" s="948">
        <f t="shared" ca="1" si="7"/>
        <v>1</v>
      </c>
      <c r="AB83" s="1955">
        <f t="shared" ca="1" si="8"/>
        <v>1</v>
      </c>
      <c r="AC83" s="948">
        <f t="shared" ca="1" si="9"/>
        <v>0</v>
      </c>
      <c r="AD83" s="1955">
        <f t="shared" ca="1" si="10"/>
        <v>1</v>
      </c>
      <c r="AE83" s="948">
        <f t="shared" ca="1" si="17"/>
        <v>2</v>
      </c>
      <c r="AF83" s="948">
        <f t="shared" ca="1" si="17"/>
        <v>0</v>
      </c>
      <c r="AG83" s="948">
        <f t="shared" ca="1" si="17"/>
        <v>0</v>
      </c>
      <c r="AH83" s="948">
        <f t="shared" ca="1" si="17"/>
        <v>1</v>
      </c>
      <c r="AI83" s="1955">
        <f t="shared" ca="1" si="12"/>
        <v>1</v>
      </c>
      <c r="AJ83" s="1955">
        <f t="shared" ca="1" si="18"/>
        <v>1</v>
      </c>
      <c r="AK83" s="1955">
        <f t="shared" ca="1" si="18"/>
        <v>1</v>
      </c>
      <c r="AL83" s="1955">
        <f t="shared" ca="1" si="18"/>
        <v>1</v>
      </c>
      <c r="AM83" s="768" t="str">
        <f t="shared" si="14"/>
        <v>BAUDENS</v>
      </c>
      <c r="AO83" s="167"/>
      <c r="AP83" s="320" t="e">
        <f>SUIVI!#REF!</f>
        <v>#REF!</v>
      </c>
      <c r="AQ83" s="320" t="e">
        <f>SUIVI!#REF!</f>
        <v>#REF!</v>
      </c>
      <c r="AR83" s="145" t="e">
        <f>SUIVI!#REF!</f>
        <v>#REF!</v>
      </c>
      <c r="AS83" s="145" t="e">
        <f>SUIVI!#REF!</f>
        <v>#REF!</v>
      </c>
      <c r="AT83" s="1097" t="e">
        <f>SUIVI!#REF!</f>
        <v>#REF!</v>
      </c>
      <c r="AU83" s="3627"/>
      <c r="AV83" s="3628"/>
      <c r="AW83" s="3627"/>
      <c r="AX83" s="3628"/>
      <c r="AY83" s="3627"/>
      <c r="AZ83" s="3628"/>
      <c r="BA83" s="3627"/>
      <c r="BB83" s="3628"/>
      <c r="BC83" s="3627"/>
      <c r="BD83" s="3628"/>
      <c r="BE83" s="3627"/>
      <c r="BF83" s="3628"/>
      <c r="BG83" s="48"/>
      <c r="BH83" s="776">
        <v>60</v>
      </c>
      <c r="BI83" s="776"/>
    </row>
    <row r="84" spans="1:61" ht="25.15" customHeight="1">
      <c r="A84" s="1961" t="e">
        <f>SUIVI!#REF!</f>
        <v>#REF!</v>
      </c>
      <c r="B84" s="320" t="e">
        <f>SUIVI!#REF!</f>
        <v>#REF!</v>
      </c>
      <c r="C84" s="320" t="e">
        <f>SUIVI!#REF!</f>
        <v>#REF!</v>
      </c>
      <c r="D84" s="145" t="e">
        <f>SUIVI!#REF!</f>
        <v>#REF!</v>
      </c>
      <c r="E84" s="145" t="e">
        <f>SUIVI!#REF!</f>
        <v>#REF!</v>
      </c>
      <c r="F84" s="1097" t="e">
        <f>SUIVI!#REF!</f>
        <v>#REF!</v>
      </c>
      <c r="G84" s="948">
        <f t="shared" ca="1" si="1"/>
        <v>1</v>
      </c>
      <c r="H84" s="948">
        <f t="shared" ca="1" si="15"/>
        <v>3</v>
      </c>
      <c r="I84" s="1955">
        <f t="shared" ca="1" si="3"/>
        <v>1</v>
      </c>
      <c r="J84" s="1955">
        <f t="shared" ca="1" si="4"/>
        <v>2</v>
      </c>
      <c r="K84" s="1955">
        <f t="shared" ca="1" si="5"/>
        <v>2</v>
      </c>
      <c r="L84" s="1955">
        <f t="shared" ca="1" si="16"/>
        <v>1</v>
      </c>
      <c r="M84" s="1955">
        <f t="shared" ca="1" si="16"/>
        <v>2</v>
      </c>
      <c r="N84" s="1955">
        <f t="shared" ca="1" si="16"/>
        <v>2</v>
      </c>
      <c r="O84" s="1955">
        <f t="shared" ca="1" si="16"/>
        <v>1</v>
      </c>
      <c r="P84" s="1955">
        <f t="shared" ca="1" si="16"/>
        <v>1</v>
      </c>
      <c r="Q84" s="1955"/>
      <c r="R84" s="437" t="s">
        <v>1249</v>
      </c>
      <c r="S84" s="48"/>
      <c r="U84" s="1962" t="e">
        <f>SUIVI!#REF!</f>
        <v>#REF!</v>
      </c>
      <c r="V84" s="320" t="e">
        <f>SUIVI!#REF!</f>
        <v>#REF!</v>
      </c>
      <c r="W84" s="320" t="e">
        <f>SUIVI!#REF!</f>
        <v>#REF!</v>
      </c>
      <c r="X84" s="145" t="e">
        <f>SUIVI!#REF!</f>
        <v>#REF!</v>
      </c>
      <c r="Y84" s="145" t="e">
        <f>SUIVI!#REF!</f>
        <v>#REF!</v>
      </c>
      <c r="Z84" s="1097" t="e">
        <f>SUIVI!#REF!</f>
        <v>#REF!</v>
      </c>
      <c r="AA84" s="948">
        <f t="shared" ca="1" si="7"/>
        <v>0</v>
      </c>
      <c r="AB84" s="1955">
        <f t="shared" ca="1" si="8"/>
        <v>1</v>
      </c>
      <c r="AC84" s="948">
        <f t="shared" ca="1" si="9"/>
        <v>2</v>
      </c>
      <c r="AD84" s="1955">
        <f t="shared" ca="1" si="10"/>
        <v>1</v>
      </c>
      <c r="AE84" s="948">
        <f t="shared" ca="1" si="17"/>
        <v>2</v>
      </c>
      <c r="AF84" s="948">
        <f t="shared" ca="1" si="17"/>
        <v>1</v>
      </c>
      <c r="AG84" s="948">
        <f t="shared" ca="1" si="17"/>
        <v>2</v>
      </c>
      <c r="AH84" s="948">
        <f t="shared" ca="1" si="17"/>
        <v>1</v>
      </c>
      <c r="AI84" s="1955">
        <f t="shared" ca="1" si="12"/>
        <v>2</v>
      </c>
      <c r="AJ84" s="1955">
        <f t="shared" ca="1" si="18"/>
        <v>1</v>
      </c>
      <c r="AK84" s="1955">
        <f t="shared" ca="1" si="18"/>
        <v>1</v>
      </c>
      <c r="AL84" s="1955">
        <f t="shared" ca="1" si="18"/>
        <v>1</v>
      </c>
      <c r="AM84" s="768">
        <f t="shared" si="14"/>
        <v>0</v>
      </c>
      <c r="AO84" s="167"/>
      <c r="AP84" s="320" t="e">
        <f>SUIVI!#REF!</f>
        <v>#REF!</v>
      </c>
      <c r="AQ84" s="320" t="e">
        <f>SUIVI!#REF!</f>
        <v>#REF!</v>
      </c>
      <c r="AR84" s="145" t="e">
        <f>SUIVI!#REF!</f>
        <v>#REF!</v>
      </c>
      <c r="AS84" s="145" t="e">
        <f>SUIVI!#REF!</f>
        <v>#REF!</v>
      </c>
      <c r="AT84" s="1097" t="e">
        <f>SUIVI!#REF!</f>
        <v>#REF!</v>
      </c>
      <c r="AU84" s="3627"/>
      <c r="AV84" s="3628"/>
      <c r="AW84" s="3627"/>
      <c r="AX84" s="3628"/>
      <c r="AY84" s="3627"/>
      <c r="AZ84" s="3628"/>
      <c r="BA84" s="3627"/>
      <c r="BB84" s="3628"/>
      <c r="BC84" s="3627"/>
      <c r="BD84" s="3628"/>
      <c r="BE84" s="3627"/>
      <c r="BF84" s="3628"/>
      <c r="BG84" s="48"/>
      <c r="BH84" s="776">
        <v>61</v>
      </c>
      <c r="BI84" s="776"/>
    </row>
    <row r="85" spans="1:61" ht="25.15" customHeight="1">
      <c r="A85" s="1961" t="e">
        <f>SUIVI!#REF!</f>
        <v>#REF!</v>
      </c>
      <c r="B85" s="320" t="e">
        <f>SUIVI!#REF!</f>
        <v>#REF!</v>
      </c>
      <c r="C85" s="320" t="e">
        <f>SUIVI!#REF!</f>
        <v>#REF!</v>
      </c>
      <c r="D85" s="145" t="e">
        <f>SUIVI!#REF!</f>
        <v>#REF!</v>
      </c>
      <c r="E85" s="145" t="e">
        <f>SUIVI!#REF!</f>
        <v>#REF!</v>
      </c>
      <c r="F85" s="1097" t="e">
        <f>SUIVI!#REF!</f>
        <v>#REF!</v>
      </c>
      <c r="G85" s="948">
        <f t="shared" ca="1" si="1"/>
        <v>3</v>
      </c>
      <c r="H85" s="948">
        <f t="shared" ca="1" si="15"/>
        <v>2</v>
      </c>
      <c r="I85" s="1955">
        <f t="shared" ca="1" si="3"/>
        <v>2</v>
      </c>
      <c r="J85" s="1955">
        <f t="shared" ca="1" si="4"/>
        <v>3</v>
      </c>
      <c r="K85" s="1955">
        <f t="shared" ca="1" si="5"/>
        <v>2</v>
      </c>
      <c r="L85" s="1955">
        <f t="shared" ca="1" si="16"/>
        <v>2</v>
      </c>
      <c r="M85" s="1955">
        <f t="shared" ca="1" si="16"/>
        <v>2</v>
      </c>
      <c r="N85" s="1955">
        <f t="shared" ca="1" si="16"/>
        <v>1</v>
      </c>
      <c r="O85" s="1955">
        <f t="shared" ca="1" si="16"/>
        <v>2</v>
      </c>
      <c r="P85" s="1955">
        <f t="shared" ca="1" si="16"/>
        <v>2</v>
      </c>
      <c r="Q85" s="1955"/>
      <c r="R85" s="437" t="s">
        <v>1249</v>
      </c>
      <c r="S85" s="48"/>
      <c r="U85" s="1962" t="e">
        <f>SUIVI!#REF!</f>
        <v>#REF!</v>
      </c>
      <c r="V85" s="320" t="e">
        <f>SUIVI!#REF!</f>
        <v>#REF!</v>
      </c>
      <c r="W85" s="320" t="e">
        <f>SUIVI!#REF!</f>
        <v>#REF!</v>
      </c>
      <c r="X85" s="145" t="e">
        <f>SUIVI!#REF!</f>
        <v>#REF!</v>
      </c>
      <c r="Y85" s="145" t="e">
        <f>SUIVI!#REF!</f>
        <v>#REF!</v>
      </c>
      <c r="Z85" s="1097" t="e">
        <f>SUIVI!#REF!</f>
        <v>#REF!</v>
      </c>
      <c r="AA85" s="948">
        <f t="shared" ca="1" si="7"/>
        <v>2</v>
      </c>
      <c r="AB85" s="1955">
        <f t="shared" ca="1" si="8"/>
        <v>1</v>
      </c>
      <c r="AC85" s="948">
        <f t="shared" ca="1" si="9"/>
        <v>1</v>
      </c>
      <c r="AD85" s="1955">
        <f t="shared" ca="1" si="10"/>
        <v>1</v>
      </c>
      <c r="AE85" s="948">
        <f t="shared" ca="1" si="17"/>
        <v>2</v>
      </c>
      <c r="AF85" s="948">
        <f t="shared" ca="1" si="17"/>
        <v>0</v>
      </c>
      <c r="AG85" s="948">
        <f t="shared" ca="1" si="17"/>
        <v>0</v>
      </c>
      <c r="AH85" s="948">
        <f t="shared" ca="1" si="17"/>
        <v>2</v>
      </c>
      <c r="AI85" s="1955">
        <f t="shared" ca="1" si="12"/>
        <v>1</v>
      </c>
      <c r="AJ85" s="1955">
        <f t="shared" ca="1" si="18"/>
        <v>1</v>
      </c>
      <c r="AK85" s="1955">
        <f t="shared" ca="1" si="18"/>
        <v>1</v>
      </c>
      <c r="AL85" s="1955">
        <f t="shared" ca="1" si="18"/>
        <v>1</v>
      </c>
      <c r="AM85" s="768">
        <f t="shared" si="14"/>
        <v>0</v>
      </c>
      <c r="AO85" s="167"/>
      <c r="AP85" s="320" t="e">
        <f>SUIVI!#REF!</f>
        <v>#REF!</v>
      </c>
      <c r="AQ85" s="320" t="e">
        <f>SUIVI!#REF!</f>
        <v>#REF!</v>
      </c>
      <c r="AR85" s="145" t="e">
        <f>SUIVI!#REF!</f>
        <v>#REF!</v>
      </c>
      <c r="AS85" s="145" t="e">
        <f>SUIVI!#REF!</f>
        <v>#REF!</v>
      </c>
      <c r="AT85" s="1097" t="e">
        <f>SUIVI!#REF!</f>
        <v>#REF!</v>
      </c>
      <c r="AU85" s="3627"/>
      <c r="AV85" s="3628"/>
      <c r="AW85" s="3627"/>
      <c r="AX85" s="3628"/>
      <c r="AY85" s="3627"/>
      <c r="AZ85" s="3628"/>
      <c r="BA85" s="3627"/>
      <c r="BB85" s="3628"/>
      <c r="BC85" s="3627"/>
      <c r="BD85" s="3628"/>
      <c r="BE85" s="3627"/>
      <c r="BF85" s="3628"/>
      <c r="BG85" s="48"/>
      <c r="BH85" s="776">
        <v>62</v>
      </c>
      <c r="BI85" s="776"/>
    </row>
    <row r="86" spans="1:61" ht="25.15" customHeight="1">
      <c r="A86" s="1961" t="e">
        <f>SUIVI!#REF!</f>
        <v>#REF!</v>
      </c>
      <c r="B86" s="320" t="e">
        <f>SUIVI!#REF!</f>
        <v>#REF!</v>
      </c>
      <c r="C86" s="320" t="e">
        <f>SUIVI!#REF!</f>
        <v>#REF!</v>
      </c>
      <c r="D86" s="145" t="e">
        <f>SUIVI!#REF!</f>
        <v>#REF!</v>
      </c>
      <c r="E86" s="145" t="e">
        <f>SUIVI!#REF!</f>
        <v>#REF!</v>
      </c>
      <c r="F86" s="1097" t="e">
        <f>SUIVI!#REF!</f>
        <v>#REF!</v>
      </c>
      <c r="G86" s="948">
        <f t="shared" ca="1" si="1"/>
        <v>2</v>
      </c>
      <c r="H86" s="948">
        <f t="shared" ca="1" si="15"/>
        <v>1</v>
      </c>
      <c r="I86" s="1955">
        <f t="shared" ca="1" si="3"/>
        <v>1</v>
      </c>
      <c r="J86" s="1955">
        <f t="shared" ca="1" si="4"/>
        <v>3</v>
      </c>
      <c r="K86" s="1955">
        <f t="shared" ca="1" si="5"/>
        <v>1</v>
      </c>
      <c r="L86" s="1955">
        <f t="shared" ca="1" si="16"/>
        <v>2</v>
      </c>
      <c r="M86" s="1955">
        <f t="shared" ca="1" si="16"/>
        <v>2</v>
      </c>
      <c r="N86" s="1955">
        <f t="shared" ca="1" si="16"/>
        <v>2</v>
      </c>
      <c r="O86" s="1955">
        <f t="shared" ca="1" si="16"/>
        <v>2</v>
      </c>
      <c r="P86" s="1955">
        <f t="shared" ca="1" si="16"/>
        <v>1</v>
      </c>
      <c r="Q86" s="1955"/>
      <c r="R86" s="437" t="s">
        <v>1249</v>
      </c>
      <c r="S86" s="48"/>
      <c r="U86" s="1962" t="e">
        <f>SUIVI!#REF!</f>
        <v>#REF!</v>
      </c>
      <c r="V86" s="320" t="e">
        <f>SUIVI!#REF!</f>
        <v>#REF!</v>
      </c>
      <c r="W86" s="320" t="e">
        <f>SUIVI!#REF!</f>
        <v>#REF!</v>
      </c>
      <c r="X86" s="145" t="e">
        <f>SUIVI!#REF!</f>
        <v>#REF!</v>
      </c>
      <c r="Y86" s="145" t="e">
        <f>SUIVI!#REF!</f>
        <v>#REF!</v>
      </c>
      <c r="Z86" s="1097" t="e">
        <f>SUIVI!#REF!</f>
        <v>#REF!</v>
      </c>
      <c r="AA86" s="948">
        <f t="shared" ca="1" si="7"/>
        <v>0</v>
      </c>
      <c r="AB86" s="1955">
        <f t="shared" ca="1" si="8"/>
        <v>1</v>
      </c>
      <c r="AC86" s="948">
        <f t="shared" ca="1" si="9"/>
        <v>2</v>
      </c>
      <c r="AD86" s="1955">
        <f t="shared" ca="1" si="10"/>
        <v>1</v>
      </c>
      <c r="AE86" s="948">
        <f t="shared" ca="1" si="17"/>
        <v>1</v>
      </c>
      <c r="AF86" s="948">
        <f t="shared" ca="1" si="17"/>
        <v>2</v>
      </c>
      <c r="AG86" s="948">
        <f t="shared" ca="1" si="17"/>
        <v>2</v>
      </c>
      <c r="AH86" s="948">
        <f t="shared" ca="1" si="17"/>
        <v>1</v>
      </c>
      <c r="AI86" s="1955">
        <f t="shared" ca="1" si="12"/>
        <v>2</v>
      </c>
      <c r="AJ86" s="1955">
        <f t="shared" ca="1" si="18"/>
        <v>1</v>
      </c>
      <c r="AK86" s="1955">
        <f t="shared" ca="1" si="18"/>
        <v>1</v>
      </c>
      <c r="AL86" s="1955">
        <f t="shared" ca="1" si="18"/>
        <v>1</v>
      </c>
      <c r="AM86" s="768">
        <f t="shared" si="14"/>
        <v>0</v>
      </c>
      <c r="AO86" s="167"/>
      <c r="AP86" s="320" t="e">
        <f>SUIVI!#REF!</f>
        <v>#REF!</v>
      </c>
      <c r="AQ86" s="320" t="e">
        <f>SUIVI!#REF!</f>
        <v>#REF!</v>
      </c>
      <c r="AR86" s="145" t="e">
        <f>SUIVI!#REF!</f>
        <v>#REF!</v>
      </c>
      <c r="AS86" s="145" t="e">
        <f>SUIVI!#REF!</f>
        <v>#REF!</v>
      </c>
      <c r="AT86" s="1097" t="e">
        <f>SUIVI!#REF!</f>
        <v>#REF!</v>
      </c>
      <c r="AU86" s="3627"/>
      <c r="AV86" s="3628"/>
      <c r="AW86" s="3627"/>
      <c r="AX86" s="3628"/>
      <c r="AY86" s="3627"/>
      <c r="AZ86" s="3628"/>
      <c r="BA86" s="3627"/>
      <c r="BB86" s="3628"/>
      <c r="BC86" s="3627"/>
      <c r="BD86" s="3628"/>
      <c r="BE86" s="3627"/>
      <c r="BF86" s="3628"/>
      <c r="BG86" s="48"/>
      <c r="BH86" s="776">
        <v>63</v>
      </c>
      <c r="BI86" s="776"/>
    </row>
    <row r="87" spans="1:61" ht="25.15" customHeight="1">
      <c r="A87" s="1961" t="e">
        <f>SUIVI!#REF!</f>
        <v>#REF!</v>
      </c>
      <c r="B87" s="320" t="e">
        <f>SUIVI!#REF!</f>
        <v>#REF!</v>
      </c>
      <c r="C87" s="320" t="e">
        <f>SUIVI!#REF!</f>
        <v>#REF!</v>
      </c>
      <c r="D87" s="145" t="e">
        <f>SUIVI!#REF!</f>
        <v>#REF!</v>
      </c>
      <c r="E87" s="145" t="e">
        <f>SUIVI!#REF!</f>
        <v>#REF!</v>
      </c>
      <c r="F87" s="1097" t="e">
        <f>SUIVI!#REF!</f>
        <v>#REF!</v>
      </c>
      <c r="G87" s="948">
        <f t="shared" ca="1" si="1"/>
        <v>-1</v>
      </c>
      <c r="H87" s="948">
        <f t="shared" ca="1" si="15"/>
        <v>3</v>
      </c>
      <c r="I87" s="1955">
        <f t="shared" ca="1" si="3"/>
        <v>1</v>
      </c>
      <c r="J87" s="1955">
        <f t="shared" ca="1" si="4"/>
        <v>3</v>
      </c>
      <c r="K87" s="1955">
        <f t="shared" ca="1" si="5"/>
        <v>1</v>
      </c>
      <c r="L87" s="1955">
        <f t="shared" ca="1" si="16"/>
        <v>1</v>
      </c>
      <c r="M87" s="1955">
        <f t="shared" ca="1" si="16"/>
        <v>1</v>
      </c>
      <c r="N87" s="1955">
        <f t="shared" ca="1" si="16"/>
        <v>2</v>
      </c>
      <c r="O87" s="1955">
        <f t="shared" ca="1" si="16"/>
        <v>1</v>
      </c>
      <c r="P87" s="1955">
        <f t="shared" ca="1" si="16"/>
        <v>2</v>
      </c>
      <c r="Q87" s="1955"/>
      <c r="R87" s="437" t="s">
        <v>1249</v>
      </c>
      <c r="S87" s="48"/>
      <c r="U87" s="1962" t="e">
        <f>SUIVI!#REF!</f>
        <v>#REF!</v>
      </c>
      <c r="V87" s="320" t="e">
        <f>SUIVI!#REF!</f>
        <v>#REF!</v>
      </c>
      <c r="W87" s="320" t="e">
        <f>SUIVI!#REF!</f>
        <v>#REF!</v>
      </c>
      <c r="X87" s="145" t="e">
        <f>SUIVI!#REF!</f>
        <v>#REF!</v>
      </c>
      <c r="Y87" s="145" t="e">
        <f>SUIVI!#REF!</f>
        <v>#REF!</v>
      </c>
      <c r="Z87" s="1097" t="e">
        <f>SUIVI!#REF!</f>
        <v>#REF!</v>
      </c>
      <c r="AA87" s="948">
        <f t="shared" ca="1" si="7"/>
        <v>1</v>
      </c>
      <c r="AB87" s="1955">
        <f t="shared" ca="1" si="8"/>
        <v>1</v>
      </c>
      <c r="AC87" s="948">
        <f t="shared" ca="1" si="9"/>
        <v>2</v>
      </c>
      <c r="AD87" s="1955">
        <f t="shared" ca="1" si="10"/>
        <v>1</v>
      </c>
      <c r="AE87" s="948">
        <f t="shared" ca="1" si="17"/>
        <v>0</v>
      </c>
      <c r="AF87" s="948">
        <f t="shared" ca="1" si="17"/>
        <v>0</v>
      </c>
      <c r="AG87" s="948">
        <f t="shared" ca="1" si="17"/>
        <v>0</v>
      </c>
      <c r="AH87" s="948">
        <f t="shared" ca="1" si="17"/>
        <v>2</v>
      </c>
      <c r="AI87" s="1955">
        <f t="shared" ca="1" si="12"/>
        <v>2</v>
      </c>
      <c r="AJ87" s="1955">
        <f t="shared" ca="1" si="18"/>
        <v>1</v>
      </c>
      <c r="AK87" s="1955">
        <f t="shared" ca="1" si="18"/>
        <v>1</v>
      </c>
      <c r="AL87" s="1955">
        <f t="shared" ca="1" si="18"/>
        <v>1</v>
      </c>
      <c r="AM87" s="768">
        <f t="shared" si="14"/>
        <v>0</v>
      </c>
      <c r="AO87" s="167"/>
      <c r="AP87" s="320" t="e">
        <f>SUIVI!#REF!</f>
        <v>#REF!</v>
      </c>
      <c r="AQ87" s="320" t="e">
        <f>SUIVI!#REF!</f>
        <v>#REF!</v>
      </c>
      <c r="AR87" s="145" t="e">
        <f>SUIVI!#REF!</f>
        <v>#REF!</v>
      </c>
      <c r="AS87" s="145" t="e">
        <f>SUIVI!#REF!</f>
        <v>#REF!</v>
      </c>
      <c r="AT87" s="1097" t="e">
        <f>SUIVI!#REF!</f>
        <v>#REF!</v>
      </c>
      <c r="AU87" s="3627"/>
      <c r="AV87" s="3628"/>
      <c r="AW87" s="3627"/>
      <c r="AX87" s="3628"/>
      <c r="AY87" s="3627"/>
      <c r="AZ87" s="3628"/>
      <c r="BA87" s="3627"/>
      <c r="BB87" s="3628"/>
      <c r="BC87" s="3627"/>
      <c r="BD87" s="3628"/>
      <c r="BE87" s="3627"/>
      <c r="BF87" s="3628"/>
      <c r="BG87" s="48"/>
      <c r="BH87" s="776">
        <v>64</v>
      </c>
      <c r="BI87" s="776"/>
    </row>
    <row r="88" spans="1:61" ht="25.15" customHeight="1">
      <c r="A88" s="1961" t="e">
        <f>SUIVI!#REF!</f>
        <v>#REF!</v>
      </c>
      <c r="B88" s="320" t="e">
        <f>SUIVI!#REF!</f>
        <v>#REF!</v>
      </c>
      <c r="C88" s="320" t="e">
        <f>SUIVI!#REF!</f>
        <v>#REF!</v>
      </c>
      <c r="D88" s="145" t="e">
        <f>SUIVI!#REF!</f>
        <v>#REF!</v>
      </c>
      <c r="E88" s="145" t="e">
        <f>SUIVI!#REF!</f>
        <v>#REF!</v>
      </c>
      <c r="F88" s="1097" t="e">
        <f>SUIVI!#REF!</f>
        <v>#REF!</v>
      </c>
      <c r="G88" s="948">
        <f t="shared" ca="1" si="1"/>
        <v>2</v>
      </c>
      <c r="H88" s="948">
        <f t="shared" ca="1" si="15"/>
        <v>3</v>
      </c>
      <c r="I88" s="1955">
        <f t="shared" ca="1" si="3"/>
        <v>2</v>
      </c>
      <c r="J88" s="1955">
        <f t="shared" ca="1" si="4"/>
        <v>3</v>
      </c>
      <c r="K88" s="1955">
        <f t="shared" ca="1" si="5"/>
        <v>1</v>
      </c>
      <c r="L88" s="1955">
        <f t="shared" ca="1" si="16"/>
        <v>1</v>
      </c>
      <c r="M88" s="1955">
        <f t="shared" ca="1" si="16"/>
        <v>2</v>
      </c>
      <c r="N88" s="1955">
        <f t="shared" ca="1" si="16"/>
        <v>2</v>
      </c>
      <c r="O88" s="1955">
        <f t="shared" ca="1" si="16"/>
        <v>1</v>
      </c>
      <c r="P88" s="1955">
        <f t="shared" ca="1" si="16"/>
        <v>2</v>
      </c>
      <c r="Q88" s="1955"/>
      <c r="R88" s="437" t="s">
        <v>1249</v>
      </c>
      <c r="S88" s="48"/>
      <c r="U88" s="1962" t="e">
        <f>SUIVI!#REF!</f>
        <v>#REF!</v>
      </c>
      <c r="V88" s="320" t="e">
        <f>SUIVI!#REF!</f>
        <v>#REF!</v>
      </c>
      <c r="W88" s="320" t="e">
        <f>SUIVI!#REF!</f>
        <v>#REF!</v>
      </c>
      <c r="X88" s="145" t="e">
        <f>SUIVI!#REF!</f>
        <v>#REF!</v>
      </c>
      <c r="Y88" s="145" t="e">
        <f>SUIVI!#REF!</f>
        <v>#REF!</v>
      </c>
      <c r="Z88" s="1097" t="e">
        <f>SUIVI!#REF!</f>
        <v>#REF!</v>
      </c>
      <c r="AA88" s="948">
        <f t="shared" ca="1" si="7"/>
        <v>2</v>
      </c>
      <c r="AB88" s="1955">
        <f t="shared" ca="1" si="8"/>
        <v>1</v>
      </c>
      <c r="AC88" s="948">
        <f t="shared" ca="1" si="9"/>
        <v>2</v>
      </c>
      <c r="AD88" s="1955">
        <f t="shared" ca="1" si="10"/>
        <v>1</v>
      </c>
      <c r="AE88" s="948">
        <f t="shared" ca="1" si="17"/>
        <v>0</v>
      </c>
      <c r="AF88" s="948">
        <f t="shared" ca="1" si="17"/>
        <v>1</v>
      </c>
      <c r="AG88" s="948">
        <f t="shared" ca="1" si="17"/>
        <v>0</v>
      </c>
      <c r="AH88" s="948">
        <f t="shared" ca="1" si="17"/>
        <v>1</v>
      </c>
      <c r="AI88" s="1955">
        <f t="shared" ca="1" si="12"/>
        <v>2</v>
      </c>
      <c r="AJ88" s="1955">
        <f t="shared" ca="1" si="18"/>
        <v>1</v>
      </c>
      <c r="AK88" s="1955">
        <f t="shared" ca="1" si="18"/>
        <v>1</v>
      </c>
      <c r="AL88" s="1955">
        <f t="shared" ca="1" si="18"/>
        <v>1</v>
      </c>
      <c r="AM88" s="768">
        <f t="shared" si="14"/>
        <v>0</v>
      </c>
      <c r="AO88" s="167"/>
      <c r="AP88" s="320" t="e">
        <f>SUIVI!#REF!</f>
        <v>#REF!</v>
      </c>
      <c r="AQ88" s="320" t="e">
        <f>SUIVI!#REF!</f>
        <v>#REF!</v>
      </c>
      <c r="AR88" s="145" t="e">
        <f>SUIVI!#REF!</f>
        <v>#REF!</v>
      </c>
      <c r="AS88" s="145" t="e">
        <f>SUIVI!#REF!</f>
        <v>#REF!</v>
      </c>
      <c r="AT88" s="1097" t="e">
        <f>SUIVI!#REF!</f>
        <v>#REF!</v>
      </c>
      <c r="AU88" s="3627"/>
      <c r="AV88" s="3628"/>
      <c r="AW88" s="3627"/>
      <c r="AX88" s="3628"/>
      <c r="AY88" s="3627"/>
      <c r="AZ88" s="3628"/>
      <c r="BA88" s="3627"/>
      <c r="BB88" s="3628"/>
      <c r="BC88" s="3627"/>
      <c r="BD88" s="3628"/>
      <c r="BE88" s="3627"/>
      <c r="BF88" s="3628"/>
      <c r="BG88" s="48"/>
      <c r="BH88" s="776">
        <v>65</v>
      </c>
      <c r="BI88" s="776"/>
    </row>
    <row r="89" spans="1:61" ht="25.15" customHeight="1">
      <c r="A89" s="1961" t="e">
        <f>SUIVI!#REF!</f>
        <v>#REF!</v>
      </c>
      <c r="B89" s="320" t="e">
        <f>SUIVI!#REF!</f>
        <v>#REF!</v>
      </c>
      <c r="C89" s="320" t="e">
        <f>SUIVI!#REF!</f>
        <v>#REF!</v>
      </c>
      <c r="D89" s="145" t="e">
        <f>SUIVI!#REF!</f>
        <v>#REF!</v>
      </c>
      <c r="E89" s="145" t="e">
        <f>SUIVI!#REF!</f>
        <v>#REF!</v>
      </c>
      <c r="F89" s="1097" t="e">
        <f>SUIVI!#REF!</f>
        <v>#REF!</v>
      </c>
      <c r="G89" s="948">
        <f t="shared" ref="G89:G152" ca="1" si="19">RANDBETWEEN(-3,3)</f>
        <v>2</v>
      </c>
      <c r="H89" s="948">
        <f t="shared" ref="H89:H120" ca="1" si="20">RANDBETWEEN(0,3)</f>
        <v>0</v>
      </c>
      <c r="I89" s="1955">
        <f t="shared" ref="I89:I152" ca="1" si="21">RANDBETWEEN(1,2)</f>
        <v>2</v>
      </c>
      <c r="J89" s="1955">
        <f t="shared" ref="J89:J152" ca="1" si="22">RANDBETWEEN(2,4)</f>
        <v>3</v>
      </c>
      <c r="K89" s="1955">
        <f t="shared" ref="K89:K152" ca="1" si="23">RANDBETWEEN(1,3)</f>
        <v>1</v>
      </c>
      <c r="L89" s="1955">
        <f t="shared" ref="L89:P120" ca="1" si="24">RANDBETWEEN(1,2)</f>
        <v>2</v>
      </c>
      <c r="M89" s="1955">
        <f t="shared" ca="1" si="24"/>
        <v>1</v>
      </c>
      <c r="N89" s="1955">
        <f t="shared" ca="1" si="24"/>
        <v>2</v>
      </c>
      <c r="O89" s="1955">
        <f t="shared" ca="1" si="24"/>
        <v>2</v>
      </c>
      <c r="P89" s="1955">
        <f t="shared" ca="1" si="24"/>
        <v>1</v>
      </c>
      <c r="Q89" s="1955"/>
      <c r="R89" s="437" t="s">
        <v>1249</v>
      </c>
      <c r="S89" s="48"/>
      <c r="U89" s="1962" t="e">
        <f>SUIVI!#REF!</f>
        <v>#REF!</v>
      </c>
      <c r="V89" s="320" t="e">
        <f>SUIVI!#REF!</f>
        <v>#REF!</v>
      </c>
      <c r="W89" s="320" t="e">
        <f>SUIVI!#REF!</f>
        <v>#REF!</v>
      </c>
      <c r="X89" s="145" t="e">
        <f>SUIVI!#REF!</f>
        <v>#REF!</v>
      </c>
      <c r="Y89" s="145" t="e">
        <f>SUIVI!#REF!</f>
        <v>#REF!</v>
      </c>
      <c r="Z89" s="1097" t="e">
        <f>SUIVI!#REF!</f>
        <v>#REF!</v>
      </c>
      <c r="AA89" s="948">
        <f t="shared" ref="AA89:AA152" ca="1" si="25">RANDBETWEEN(0,2)</f>
        <v>1</v>
      </c>
      <c r="AB89" s="1955">
        <f t="shared" ref="AB89:AB152" ca="1" si="26">RANDBETWEEN(1,1)</f>
        <v>1</v>
      </c>
      <c r="AC89" s="948">
        <f t="shared" ref="AC89:AC152" ca="1" si="27">RANDBETWEEN(0,2)</f>
        <v>1</v>
      </c>
      <c r="AD89" s="1955">
        <f t="shared" ref="AD89:AD152" ca="1" si="28">RANDBETWEEN(1,1)</f>
        <v>1</v>
      </c>
      <c r="AE89" s="948">
        <f t="shared" ref="AE89:AH120" ca="1" si="29">RANDBETWEEN(0,2)</f>
        <v>2</v>
      </c>
      <c r="AF89" s="948">
        <f t="shared" ca="1" si="29"/>
        <v>1</v>
      </c>
      <c r="AG89" s="948">
        <f t="shared" ca="1" si="29"/>
        <v>2</v>
      </c>
      <c r="AH89" s="948">
        <f t="shared" ca="1" si="29"/>
        <v>0</v>
      </c>
      <c r="AI89" s="1955">
        <f t="shared" ref="AI89:AI152" ca="1" si="30">RANDBETWEEN(1,2)</f>
        <v>2</v>
      </c>
      <c r="AJ89" s="1955">
        <f t="shared" ref="AJ89:AL120" ca="1" si="31">RANDBETWEEN(1,1)</f>
        <v>1</v>
      </c>
      <c r="AK89" s="1955">
        <f t="shared" ca="1" si="31"/>
        <v>1</v>
      </c>
      <c r="AL89" s="1955">
        <f t="shared" ca="1" si="31"/>
        <v>1</v>
      </c>
      <c r="AM89" s="768">
        <f t="shared" ref="AM89:AM152" si="32">Q89</f>
        <v>0</v>
      </c>
      <c r="AO89" s="167"/>
      <c r="AP89" s="320" t="e">
        <f>SUIVI!#REF!</f>
        <v>#REF!</v>
      </c>
      <c r="AQ89" s="320" t="e">
        <f>SUIVI!#REF!</f>
        <v>#REF!</v>
      </c>
      <c r="AR89" s="145" t="e">
        <f>SUIVI!#REF!</f>
        <v>#REF!</v>
      </c>
      <c r="AS89" s="145" t="e">
        <f>SUIVI!#REF!</f>
        <v>#REF!</v>
      </c>
      <c r="AT89" s="1097" t="e">
        <f>SUIVI!#REF!</f>
        <v>#REF!</v>
      </c>
      <c r="AU89" s="3627"/>
      <c r="AV89" s="3628"/>
      <c r="AW89" s="3627"/>
      <c r="AX89" s="3628"/>
      <c r="AY89" s="3627"/>
      <c r="AZ89" s="3628"/>
      <c r="BA89" s="3627"/>
      <c r="BB89" s="3628"/>
      <c r="BC89" s="3627"/>
      <c r="BD89" s="3628"/>
      <c r="BE89" s="3627"/>
      <c r="BF89" s="3628"/>
      <c r="BG89" s="48"/>
      <c r="BH89" s="776">
        <v>66</v>
      </c>
      <c r="BI89" s="776"/>
    </row>
    <row r="90" spans="1:61" ht="25.15" customHeight="1">
      <c r="A90" s="1961" t="e">
        <f>SUIVI!#REF!</f>
        <v>#REF!</v>
      </c>
      <c r="B90" s="320" t="e">
        <f>SUIVI!#REF!</f>
        <v>#REF!</v>
      </c>
      <c r="C90" s="320" t="e">
        <f>SUIVI!#REF!</f>
        <v>#REF!</v>
      </c>
      <c r="D90" s="145" t="e">
        <f>SUIVI!#REF!</f>
        <v>#REF!</v>
      </c>
      <c r="E90" s="145" t="e">
        <f>SUIVI!#REF!</f>
        <v>#REF!</v>
      </c>
      <c r="F90" s="1097" t="e">
        <f>SUIVI!#REF!</f>
        <v>#REF!</v>
      </c>
      <c r="G90" s="948">
        <f t="shared" ca="1" si="19"/>
        <v>-2</v>
      </c>
      <c r="H90" s="948">
        <f t="shared" ca="1" si="20"/>
        <v>3</v>
      </c>
      <c r="I90" s="1955">
        <f t="shared" ca="1" si="21"/>
        <v>2</v>
      </c>
      <c r="J90" s="1955">
        <f t="shared" ca="1" si="22"/>
        <v>4</v>
      </c>
      <c r="K90" s="1955">
        <f t="shared" ca="1" si="23"/>
        <v>1</v>
      </c>
      <c r="L90" s="1955">
        <f t="shared" ca="1" si="24"/>
        <v>1</v>
      </c>
      <c r="M90" s="1955">
        <f t="shared" ca="1" si="24"/>
        <v>1</v>
      </c>
      <c r="N90" s="1955">
        <f t="shared" ca="1" si="24"/>
        <v>1</v>
      </c>
      <c r="O90" s="1955">
        <f t="shared" ca="1" si="24"/>
        <v>1</v>
      </c>
      <c r="P90" s="1955">
        <f t="shared" ca="1" si="24"/>
        <v>2</v>
      </c>
      <c r="Q90" s="1955"/>
      <c r="R90" s="437" t="s">
        <v>1249</v>
      </c>
      <c r="S90" s="48"/>
      <c r="U90" s="1962" t="e">
        <f>SUIVI!#REF!</f>
        <v>#REF!</v>
      </c>
      <c r="V90" s="320" t="e">
        <f>SUIVI!#REF!</f>
        <v>#REF!</v>
      </c>
      <c r="W90" s="320" t="e">
        <f>SUIVI!#REF!</f>
        <v>#REF!</v>
      </c>
      <c r="X90" s="145" t="e">
        <f>SUIVI!#REF!</f>
        <v>#REF!</v>
      </c>
      <c r="Y90" s="145" t="e">
        <f>SUIVI!#REF!</f>
        <v>#REF!</v>
      </c>
      <c r="Z90" s="1097" t="e">
        <f>SUIVI!#REF!</f>
        <v>#REF!</v>
      </c>
      <c r="AA90" s="948">
        <f t="shared" ca="1" si="25"/>
        <v>2</v>
      </c>
      <c r="AB90" s="1955">
        <f t="shared" ca="1" si="26"/>
        <v>1</v>
      </c>
      <c r="AC90" s="948">
        <f t="shared" ca="1" si="27"/>
        <v>1</v>
      </c>
      <c r="AD90" s="1955">
        <f t="shared" ca="1" si="28"/>
        <v>1</v>
      </c>
      <c r="AE90" s="948">
        <f t="shared" ca="1" si="29"/>
        <v>0</v>
      </c>
      <c r="AF90" s="948">
        <f t="shared" ca="1" si="29"/>
        <v>1</v>
      </c>
      <c r="AG90" s="948">
        <f t="shared" ca="1" si="29"/>
        <v>2</v>
      </c>
      <c r="AH90" s="948">
        <f t="shared" ca="1" si="29"/>
        <v>1</v>
      </c>
      <c r="AI90" s="1955">
        <f t="shared" ca="1" si="30"/>
        <v>2</v>
      </c>
      <c r="AJ90" s="1955">
        <f t="shared" ca="1" si="31"/>
        <v>1</v>
      </c>
      <c r="AK90" s="1955">
        <f t="shared" ca="1" si="31"/>
        <v>1</v>
      </c>
      <c r="AL90" s="1955">
        <f t="shared" ca="1" si="31"/>
        <v>1</v>
      </c>
      <c r="AM90" s="768">
        <f t="shared" si="32"/>
        <v>0</v>
      </c>
      <c r="AO90" s="167"/>
      <c r="AP90" s="320" t="e">
        <f>SUIVI!#REF!</f>
        <v>#REF!</v>
      </c>
      <c r="AQ90" s="320" t="e">
        <f>SUIVI!#REF!</f>
        <v>#REF!</v>
      </c>
      <c r="AR90" s="145" t="e">
        <f>SUIVI!#REF!</f>
        <v>#REF!</v>
      </c>
      <c r="AS90" s="145" t="e">
        <f>SUIVI!#REF!</f>
        <v>#REF!</v>
      </c>
      <c r="AT90" s="1097" t="e">
        <f>SUIVI!#REF!</f>
        <v>#REF!</v>
      </c>
      <c r="AU90" s="3627"/>
      <c r="AV90" s="3628"/>
      <c r="AW90" s="3627"/>
      <c r="AX90" s="3628"/>
      <c r="AY90" s="3627"/>
      <c r="AZ90" s="3628"/>
      <c r="BA90" s="3627"/>
      <c r="BB90" s="3628"/>
      <c r="BC90" s="3627"/>
      <c r="BD90" s="3628"/>
      <c r="BE90" s="3627"/>
      <c r="BF90" s="3628"/>
      <c r="BG90" s="48"/>
      <c r="BH90" s="776">
        <v>67</v>
      </c>
      <c r="BI90" s="776"/>
    </row>
    <row r="91" spans="1:61" ht="25.15" customHeight="1">
      <c r="A91" s="1961" t="e">
        <f>SUIVI!#REF!</f>
        <v>#REF!</v>
      </c>
      <c r="B91" s="320" t="e">
        <f>SUIVI!#REF!</f>
        <v>#REF!</v>
      </c>
      <c r="C91" s="320" t="e">
        <f>SUIVI!#REF!</f>
        <v>#REF!</v>
      </c>
      <c r="D91" s="145" t="e">
        <f>SUIVI!#REF!</f>
        <v>#REF!</v>
      </c>
      <c r="E91" s="145" t="e">
        <f>SUIVI!#REF!</f>
        <v>#REF!</v>
      </c>
      <c r="F91" s="1097" t="e">
        <f>SUIVI!#REF!</f>
        <v>#REF!</v>
      </c>
      <c r="G91" s="948">
        <f t="shared" ca="1" si="19"/>
        <v>-3</v>
      </c>
      <c r="H91" s="948">
        <f t="shared" ca="1" si="20"/>
        <v>3</v>
      </c>
      <c r="I91" s="1955">
        <f t="shared" ca="1" si="21"/>
        <v>2</v>
      </c>
      <c r="J91" s="1955">
        <f t="shared" ca="1" si="22"/>
        <v>3</v>
      </c>
      <c r="K91" s="1955">
        <f t="shared" ca="1" si="23"/>
        <v>2</v>
      </c>
      <c r="L91" s="1955">
        <f t="shared" ca="1" si="24"/>
        <v>1</v>
      </c>
      <c r="M91" s="1955">
        <f t="shared" ca="1" si="24"/>
        <v>1</v>
      </c>
      <c r="N91" s="1955">
        <f t="shared" ca="1" si="24"/>
        <v>1</v>
      </c>
      <c r="O91" s="1955">
        <f t="shared" ca="1" si="24"/>
        <v>2</v>
      </c>
      <c r="P91" s="1955">
        <f t="shared" ca="1" si="24"/>
        <v>1</v>
      </c>
      <c r="Q91" s="1955"/>
      <c r="R91" s="437" t="s">
        <v>1249</v>
      </c>
      <c r="S91" s="48"/>
      <c r="U91" s="1962" t="e">
        <f>SUIVI!#REF!</f>
        <v>#REF!</v>
      </c>
      <c r="V91" s="320" t="e">
        <f>SUIVI!#REF!</f>
        <v>#REF!</v>
      </c>
      <c r="W91" s="320" t="e">
        <f>SUIVI!#REF!</f>
        <v>#REF!</v>
      </c>
      <c r="X91" s="145" t="e">
        <f>SUIVI!#REF!</f>
        <v>#REF!</v>
      </c>
      <c r="Y91" s="145" t="e">
        <f>SUIVI!#REF!</f>
        <v>#REF!</v>
      </c>
      <c r="Z91" s="1097" t="e">
        <f>SUIVI!#REF!</f>
        <v>#REF!</v>
      </c>
      <c r="AA91" s="948">
        <f t="shared" ca="1" si="25"/>
        <v>1</v>
      </c>
      <c r="AB91" s="1955">
        <f t="shared" ca="1" si="26"/>
        <v>1</v>
      </c>
      <c r="AC91" s="948">
        <f t="shared" ca="1" si="27"/>
        <v>1</v>
      </c>
      <c r="AD91" s="1955">
        <f t="shared" ca="1" si="28"/>
        <v>1</v>
      </c>
      <c r="AE91" s="948">
        <f t="shared" ca="1" si="29"/>
        <v>1</v>
      </c>
      <c r="AF91" s="948">
        <f t="shared" ca="1" si="29"/>
        <v>2</v>
      </c>
      <c r="AG91" s="948">
        <f t="shared" ca="1" si="29"/>
        <v>1</v>
      </c>
      <c r="AH91" s="948">
        <f t="shared" ca="1" si="29"/>
        <v>0</v>
      </c>
      <c r="AI91" s="1955">
        <f t="shared" ca="1" si="30"/>
        <v>2</v>
      </c>
      <c r="AJ91" s="1955">
        <f t="shared" ca="1" si="31"/>
        <v>1</v>
      </c>
      <c r="AK91" s="1955">
        <f t="shared" ca="1" si="31"/>
        <v>1</v>
      </c>
      <c r="AL91" s="1955">
        <f t="shared" ca="1" si="31"/>
        <v>1</v>
      </c>
      <c r="AM91" s="768">
        <f t="shared" si="32"/>
        <v>0</v>
      </c>
      <c r="AO91" s="167"/>
      <c r="AP91" s="320" t="e">
        <f>SUIVI!#REF!</f>
        <v>#REF!</v>
      </c>
      <c r="AQ91" s="320" t="e">
        <f>SUIVI!#REF!</f>
        <v>#REF!</v>
      </c>
      <c r="AR91" s="145" t="e">
        <f>SUIVI!#REF!</f>
        <v>#REF!</v>
      </c>
      <c r="AS91" s="145" t="e">
        <f>SUIVI!#REF!</f>
        <v>#REF!</v>
      </c>
      <c r="AT91" s="1097" t="e">
        <f>SUIVI!#REF!</f>
        <v>#REF!</v>
      </c>
      <c r="AU91" s="3627"/>
      <c r="AV91" s="3628"/>
      <c r="AW91" s="3627"/>
      <c r="AX91" s="3628"/>
      <c r="AY91" s="3627"/>
      <c r="AZ91" s="3628"/>
      <c r="BA91" s="3627"/>
      <c r="BB91" s="3628"/>
      <c r="BC91" s="3627"/>
      <c r="BD91" s="3628"/>
      <c r="BE91" s="3627"/>
      <c r="BF91" s="3628"/>
      <c r="BG91" s="48"/>
      <c r="BH91" s="776">
        <v>68</v>
      </c>
      <c r="BI91" s="776"/>
    </row>
    <row r="92" spans="1:61" ht="25.15" customHeight="1">
      <c r="A92" s="1961" t="e">
        <f>SUIVI!#REF!</f>
        <v>#REF!</v>
      </c>
      <c r="B92" s="320" t="e">
        <f>SUIVI!#REF!</f>
        <v>#REF!</v>
      </c>
      <c r="C92" s="320" t="e">
        <f>SUIVI!#REF!</f>
        <v>#REF!</v>
      </c>
      <c r="D92" s="145" t="e">
        <f>SUIVI!#REF!</f>
        <v>#REF!</v>
      </c>
      <c r="E92" s="145" t="e">
        <f>SUIVI!#REF!</f>
        <v>#REF!</v>
      </c>
      <c r="F92" s="1097" t="e">
        <f>SUIVI!#REF!</f>
        <v>#REF!</v>
      </c>
      <c r="G92" s="948">
        <f t="shared" ca="1" si="19"/>
        <v>2</v>
      </c>
      <c r="H92" s="948">
        <f t="shared" ca="1" si="20"/>
        <v>1</v>
      </c>
      <c r="I92" s="1955">
        <f t="shared" ca="1" si="21"/>
        <v>1</v>
      </c>
      <c r="J92" s="1955">
        <f t="shared" ca="1" si="22"/>
        <v>3</v>
      </c>
      <c r="K92" s="1955">
        <f t="shared" ca="1" si="23"/>
        <v>2</v>
      </c>
      <c r="L92" s="1955">
        <f t="shared" ca="1" si="24"/>
        <v>2</v>
      </c>
      <c r="M92" s="1955">
        <f t="shared" ca="1" si="24"/>
        <v>1</v>
      </c>
      <c r="N92" s="1955">
        <f t="shared" ca="1" si="24"/>
        <v>1</v>
      </c>
      <c r="O92" s="1955">
        <f t="shared" ca="1" si="24"/>
        <v>2</v>
      </c>
      <c r="P92" s="1955">
        <f t="shared" ca="1" si="24"/>
        <v>1</v>
      </c>
      <c r="Q92" s="1955"/>
      <c r="R92" s="437" t="s">
        <v>1249</v>
      </c>
      <c r="S92" s="48"/>
      <c r="U92" s="1962" t="e">
        <f>SUIVI!#REF!</f>
        <v>#REF!</v>
      </c>
      <c r="V92" s="320" t="e">
        <f>SUIVI!#REF!</f>
        <v>#REF!</v>
      </c>
      <c r="W92" s="320" t="e">
        <f>SUIVI!#REF!</f>
        <v>#REF!</v>
      </c>
      <c r="X92" s="145" t="e">
        <f>SUIVI!#REF!</f>
        <v>#REF!</v>
      </c>
      <c r="Y92" s="145" t="e">
        <f>SUIVI!#REF!</f>
        <v>#REF!</v>
      </c>
      <c r="Z92" s="1097" t="e">
        <f>SUIVI!#REF!</f>
        <v>#REF!</v>
      </c>
      <c r="AA92" s="948">
        <f t="shared" ca="1" si="25"/>
        <v>0</v>
      </c>
      <c r="AB92" s="1955">
        <f t="shared" ca="1" si="26"/>
        <v>1</v>
      </c>
      <c r="AC92" s="948">
        <f t="shared" ca="1" si="27"/>
        <v>0</v>
      </c>
      <c r="AD92" s="1955">
        <f t="shared" ca="1" si="28"/>
        <v>1</v>
      </c>
      <c r="AE92" s="948">
        <f t="shared" ca="1" si="29"/>
        <v>0</v>
      </c>
      <c r="AF92" s="948">
        <f t="shared" ca="1" si="29"/>
        <v>0</v>
      </c>
      <c r="AG92" s="948">
        <f t="shared" ca="1" si="29"/>
        <v>1</v>
      </c>
      <c r="AH92" s="948">
        <f t="shared" ca="1" si="29"/>
        <v>2</v>
      </c>
      <c r="AI92" s="1955">
        <f t="shared" ca="1" si="30"/>
        <v>2</v>
      </c>
      <c r="AJ92" s="1955">
        <f t="shared" ca="1" si="31"/>
        <v>1</v>
      </c>
      <c r="AK92" s="1955">
        <f t="shared" ca="1" si="31"/>
        <v>1</v>
      </c>
      <c r="AL92" s="1955">
        <f t="shared" ca="1" si="31"/>
        <v>1</v>
      </c>
      <c r="AM92" s="768">
        <f t="shared" si="32"/>
        <v>0</v>
      </c>
      <c r="AO92" s="167"/>
      <c r="AP92" s="320" t="e">
        <f>SUIVI!#REF!</f>
        <v>#REF!</v>
      </c>
      <c r="AQ92" s="320" t="e">
        <f>SUIVI!#REF!</f>
        <v>#REF!</v>
      </c>
      <c r="AR92" s="145" t="e">
        <f>SUIVI!#REF!</f>
        <v>#REF!</v>
      </c>
      <c r="AS92" s="145" t="e">
        <f>SUIVI!#REF!</f>
        <v>#REF!</v>
      </c>
      <c r="AT92" s="1097" t="e">
        <f>SUIVI!#REF!</f>
        <v>#REF!</v>
      </c>
      <c r="AU92" s="3627"/>
      <c r="AV92" s="3628"/>
      <c r="AW92" s="3627"/>
      <c r="AX92" s="3628"/>
      <c r="AY92" s="3627"/>
      <c r="AZ92" s="3628"/>
      <c r="BA92" s="3627"/>
      <c r="BB92" s="3628"/>
      <c r="BC92" s="3627"/>
      <c r="BD92" s="3628"/>
      <c r="BE92" s="3627"/>
      <c r="BF92" s="3628"/>
      <c r="BG92" s="48"/>
      <c r="BH92" s="776">
        <v>69</v>
      </c>
      <c r="BI92" s="776"/>
    </row>
    <row r="93" spans="1:61" ht="25.15" customHeight="1">
      <c r="A93" s="1961" t="e">
        <f>SUIVI!#REF!</f>
        <v>#REF!</v>
      </c>
      <c r="B93" s="320" t="e">
        <f>SUIVI!#REF!</f>
        <v>#REF!</v>
      </c>
      <c r="C93" s="320" t="e">
        <f>SUIVI!#REF!</f>
        <v>#REF!</v>
      </c>
      <c r="D93" s="145" t="e">
        <f>SUIVI!#REF!</f>
        <v>#REF!</v>
      </c>
      <c r="E93" s="145" t="e">
        <f>SUIVI!#REF!</f>
        <v>#REF!</v>
      </c>
      <c r="F93" s="1097" t="e">
        <f>SUIVI!#REF!</f>
        <v>#REF!</v>
      </c>
      <c r="G93" s="948">
        <f t="shared" ca="1" si="19"/>
        <v>-3</v>
      </c>
      <c r="H93" s="948">
        <f t="shared" ca="1" si="20"/>
        <v>2</v>
      </c>
      <c r="I93" s="1955">
        <f t="shared" ca="1" si="21"/>
        <v>2</v>
      </c>
      <c r="J93" s="1955">
        <f t="shared" ca="1" si="22"/>
        <v>4</v>
      </c>
      <c r="K93" s="1955">
        <f t="shared" ca="1" si="23"/>
        <v>2</v>
      </c>
      <c r="L93" s="1955">
        <f t="shared" ca="1" si="24"/>
        <v>2</v>
      </c>
      <c r="M93" s="1955">
        <f t="shared" ca="1" si="24"/>
        <v>1</v>
      </c>
      <c r="N93" s="1955">
        <f t="shared" ca="1" si="24"/>
        <v>2</v>
      </c>
      <c r="O93" s="1955">
        <f t="shared" ca="1" si="24"/>
        <v>2</v>
      </c>
      <c r="P93" s="1955">
        <f t="shared" ca="1" si="24"/>
        <v>1</v>
      </c>
      <c r="Q93" s="1955"/>
      <c r="R93" s="437" t="s">
        <v>1249</v>
      </c>
      <c r="S93" s="48"/>
      <c r="U93" s="1962" t="e">
        <f>SUIVI!#REF!</f>
        <v>#REF!</v>
      </c>
      <c r="V93" s="320" t="e">
        <f>SUIVI!#REF!</f>
        <v>#REF!</v>
      </c>
      <c r="W93" s="320" t="e">
        <f>SUIVI!#REF!</f>
        <v>#REF!</v>
      </c>
      <c r="X93" s="145" t="e">
        <f>SUIVI!#REF!</f>
        <v>#REF!</v>
      </c>
      <c r="Y93" s="145" t="e">
        <f>SUIVI!#REF!</f>
        <v>#REF!</v>
      </c>
      <c r="Z93" s="1097" t="e">
        <f>SUIVI!#REF!</f>
        <v>#REF!</v>
      </c>
      <c r="AA93" s="948">
        <f t="shared" ca="1" si="25"/>
        <v>1</v>
      </c>
      <c r="AB93" s="1955">
        <f t="shared" ca="1" si="26"/>
        <v>1</v>
      </c>
      <c r="AC93" s="948">
        <f t="shared" ca="1" si="27"/>
        <v>0</v>
      </c>
      <c r="AD93" s="1955">
        <f t="shared" ca="1" si="28"/>
        <v>1</v>
      </c>
      <c r="AE93" s="948">
        <f t="shared" ca="1" si="29"/>
        <v>2</v>
      </c>
      <c r="AF93" s="948">
        <f t="shared" ca="1" si="29"/>
        <v>0</v>
      </c>
      <c r="AG93" s="948">
        <f t="shared" ca="1" si="29"/>
        <v>0</v>
      </c>
      <c r="AH93" s="948">
        <f t="shared" ca="1" si="29"/>
        <v>1</v>
      </c>
      <c r="AI93" s="1955">
        <f t="shared" ca="1" si="30"/>
        <v>2</v>
      </c>
      <c r="AJ93" s="1955">
        <f t="shared" ca="1" si="31"/>
        <v>1</v>
      </c>
      <c r="AK93" s="1955">
        <f t="shared" ca="1" si="31"/>
        <v>1</v>
      </c>
      <c r="AL93" s="1955">
        <f t="shared" ca="1" si="31"/>
        <v>1</v>
      </c>
      <c r="AM93" s="768">
        <f t="shared" si="32"/>
        <v>0</v>
      </c>
      <c r="AO93" s="167"/>
      <c r="AP93" s="320" t="e">
        <f>SUIVI!#REF!</f>
        <v>#REF!</v>
      </c>
      <c r="AQ93" s="320" t="e">
        <f>SUIVI!#REF!</f>
        <v>#REF!</v>
      </c>
      <c r="AR93" s="145" t="e">
        <f>SUIVI!#REF!</f>
        <v>#REF!</v>
      </c>
      <c r="AS93" s="145" t="e">
        <f>SUIVI!#REF!</f>
        <v>#REF!</v>
      </c>
      <c r="AT93" s="1097" t="e">
        <f>SUIVI!#REF!</f>
        <v>#REF!</v>
      </c>
      <c r="AU93" s="3627"/>
      <c r="AV93" s="3628"/>
      <c r="AW93" s="3627"/>
      <c r="AX93" s="3628"/>
      <c r="AY93" s="3627"/>
      <c r="AZ93" s="3628"/>
      <c r="BA93" s="3627"/>
      <c r="BB93" s="3628"/>
      <c r="BC93" s="3627"/>
      <c r="BD93" s="3628"/>
      <c r="BE93" s="3627"/>
      <c r="BF93" s="3628"/>
      <c r="BG93" s="48"/>
      <c r="BH93" s="776">
        <v>70</v>
      </c>
      <c r="BI93" s="776"/>
    </row>
    <row r="94" spans="1:61" ht="25.15" customHeight="1">
      <c r="A94" s="1961" t="e">
        <f>SUIVI!#REF!</f>
        <v>#REF!</v>
      </c>
      <c r="B94" s="320" t="e">
        <f>SUIVI!#REF!</f>
        <v>#REF!</v>
      </c>
      <c r="C94" s="320" t="e">
        <f>SUIVI!#REF!</f>
        <v>#REF!</v>
      </c>
      <c r="D94" s="145" t="e">
        <f>SUIVI!#REF!</f>
        <v>#REF!</v>
      </c>
      <c r="E94" s="145" t="e">
        <f>SUIVI!#REF!</f>
        <v>#REF!</v>
      </c>
      <c r="F94" s="1097" t="e">
        <f>SUIVI!#REF!</f>
        <v>#REF!</v>
      </c>
      <c r="G94" s="948">
        <f t="shared" ca="1" si="19"/>
        <v>-1</v>
      </c>
      <c r="H94" s="948">
        <f t="shared" ca="1" si="20"/>
        <v>1</v>
      </c>
      <c r="I94" s="1955">
        <f t="shared" ca="1" si="21"/>
        <v>2</v>
      </c>
      <c r="J94" s="1955">
        <f t="shared" ca="1" si="22"/>
        <v>4</v>
      </c>
      <c r="K94" s="1955">
        <f t="shared" ca="1" si="23"/>
        <v>3</v>
      </c>
      <c r="L94" s="1955">
        <f t="shared" ca="1" si="24"/>
        <v>2</v>
      </c>
      <c r="M94" s="1955">
        <f t="shared" ca="1" si="24"/>
        <v>1</v>
      </c>
      <c r="N94" s="1955">
        <f t="shared" ca="1" si="24"/>
        <v>2</v>
      </c>
      <c r="O94" s="1955">
        <f t="shared" ca="1" si="24"/>
        <v>1</v>
      </c>
      <c r="P94" s="1955">
        <f t="shared" ca="1" si="24"/>
        <v>1</v>
      </c>
      <c r="Q94" s="1955"/>
      <c r="R94" s="437" t="s">
        <v>1249</v>
      </c>
      <c r="S94" s="48"/>
      <c r="U94" s="1962" t="e">
        <f>SUIVI!#REF!</f>
        <v>#REF!</v>
      </c>
      <c r="V94" s="320" t="e">
        <f>SUIVI!#REF!</f>
        <v>#REF!</v>
      </c>
      <c r="W94" s="320" t="e">
        <f>SUIVI!#REF!</f>
        <v>#REF!</v>
      </c>
      <c r="X94" s="145" t="e">
        <f>SUIVI!#REF!</f>
        <v>#REF!</v>
      </c>
      <c r="Y94" s="145" t="e">
        <f>SUIVI!#REF!</f>
        <v>#REF!</v>
      </c>
      <c r="Z94" s="1097" t="e">
        <f>SUIVI!#REF!</f>
        <v>#REF!</v>
      </c>
      <c r="AA94" s="948">
        <f t="shared" ca="1" si="25"/>
        <v>1</v>
      </c>
      <c r="AB94" s="1955">
        <f t="shared" ca="1" si="26"/>
        <v>1</v>
      </c>
      <c r="AC94" s="948">
        <f t="shared" ca="1" si="27"/>
        <v>0</v>
      </c>
      <c r="AD94" s="1955">
        <f t="shared" ca="1" si="28"/>
        <v>1</v>
      </c>
      <c r="AE94" s="948">
        <f t="shared" ca="1" si="29"/>
        <v>1</v>
      </c>
      <c r="AF94" s="948">
        <f t="shared" ca="1" si="29"/>
        <v>2</v>
      </c>
      <c r="AG94" s="948">
        <f t="shared" ca="1" si="29"/>
        <v>0</v>
      </c>
      <c r="AH94" s="948">
        <f t="shared" ca="1" si="29"/>
        <v>2</v>
      </c>
      <c r="AI94" s="1955">
        <f t="shared" ca="1" si="30"/>
        <v>2</v>
      </c>
      <c r="AJ94" s="1955">
        <f t="shared" ca="1" si="31"/>
        <v>1</v>
      </c>
      <c r="AK94" s="1955">
        <f t="shared" ca="1" si="31"/>
        <v>1</v>
      </c>
      <c r="AL94" s="1955">
        <f t="shared" ca="1" si="31"/>
        <v>1</v>
      </c>
      <c r="AM94" s="768">
        <f t="shared" si="32"/>
        <v>0</v>
      </c>
      <c r="AO94" s="167"/>
      <c r="AP94" s="320" t="e">
        <f>SUIVI!#REF!</f>
        <v>#REF!</v>
      </c>
      <c r="AQ94" s="320" t="e">
        <f>SUIVI!#REF!</f>
        <v>#REF!</v>
      </c>
      <c r="AR94" s="145" t="e">
        <f>SUIVI!#REF!</f>
        <v>#REF!</v>
      </c>
      <c r="AS94" s="145" t="e">
        <f>SUIVI!#REF!</f>
        <v>#REF!</v>
      </c>
      <c r="AT94" s="1097" t="e">
        <f>SUIVI!#REF!</f>
        <v>#REF!</v>
      </c>
      <c r="AU94" s="3627"/>
      <c r="AV94" s="3628"/>
      <c r="AW94" s="3627"/>
      <c r="AX94" s="3628"/>
      <c r="AY94" s="3627"/>
      <c r="AZ94" s="3628"/>
      <c r="BA94" s="3627"/>
      <c r="BB94" s="3628"/>
      <c r="BC94" s="3627"/>
      <c r="BD94" s="3628"/>
      <c r="BE94" s="3627"/>
      <c r="BF94" s="3628"/>
      <c r="BG94" s="48"/>
      <c r="BH94" s="776">
        <v>71</v>
      </c>
      <c r="BI94" s="776"/>
    </row>
    <row r="95" spans="1:61" ht="25.15" customHeight="1">
      <c r="A95" s="1961" t="e">
        <f>SUIVI!#REF!</f>
        <v>#REF!</v>
      </c>
      <c r="B95" s="320" t="e">
        <f>SUIVI!#REF!</f>
        <v>#REF!</v>
      </c>
      <c r="C95" s="320" t="e">
        <f>SUIVI!#REF!</f>
        <v>#REF!</v>
      </c>
      <c r="D95" s="145" t="e">
        <f>SUIVI!#REF!</f>
        <v>#REF!</v>
      </c>
      <c r="E95" s="145" t="e">
        <f>SUIVI!#REF!</f>
        <v>#REF!</v>
      </c>
      <c r="F95" s="1097" t="e">
        <f>SUIVI!#REF!</f>
        <v>#REF!</v>
      </c>
      <c r="G95" s="948">
        <f t="shared" ca="1" si="19"/>
        <v>1</v>
      </c>
      <c r="H95" s="948">
        <f t="shared" ca="1" si="20"/>
        <v>1</v>
      </c>
      <c r="I95" s="1955">
        <f t="shared" ca="1" si="21"/>
        <v>2</v>
      </c>
      <c r="J95" s="1955">
        <f t="shared" ca="1" si="22"/>
        <v>3</v>
      </c>
      <c r="K95" s="1955">
        <f t="shared" ca="1" si="23"/>
        <v>3</v>
      </c>
      <c r="L95" s="1955">
        <f t="shared" ca="1" si="24"/>
        <v>1</v>
      </c>
      <c r="M95" s="1955">
        <f t="shared" ca="1" si="24"/>
        <v>2</v>
      </c>
      <c r="N95" s="1955">
        <f t="shared" ca="1" si="24"/>
        <v>2</v>
      </c>
      <c r="O95" s="1955">
        <f t="shared" ca="1" si="24"/>
        <v>2</v>
      </c>
      <c r="P95" s="1955">
        <f t="shared" ca="1" si="24"/>
        <v>1</v>
      </c>
      <c r="Q95" s="1955"/>
      <c r="R95" s="437" t="s">
        <v>1249</v>
      </c>
      <c r="S95" s="48"/>
      <c r="U95" s="1962" t="e">
        <f>SUIVI!#REF!</f>
        <v>#REF!</v>
      </c>
      <c r="V95" s="320" t="e">
        <f>SUIVI!#REF!</f>
        <v>#REF!</v>
      </c>
      <c r="W95" s="320" t="e">
        <f>SUIVI!#REF!</f>
        <v>#REF!</v>
      </c>
      <c r="X95" s="145" t="e">
        <f>SUIVI!#REF!</f>
        <v>#REF!</v>
      </c>
      <c r="Y95" s="145" t="e">
        <f>SUIVI!#REF!</f>
        <v>#REF!</v>
      </c>
      <c r="Z95" s="1097" t="e">
        <f>SUIVI!#REF!</f>
        <v>#REF!</v>
      </c>
      <c r="AA95" s="948">
        <f t="shared" ca="1" si="25"/>
        <v>2</v>
      </c>
      <c r="AB95" s="1955">
        <f t="shared" ca="1" si="26"/>
        <v>1</v>
      </c>
      <c r="AC95" s="948">
        <f t="shared" ca="1" si="27"/>
        <v>0</v>
      </c>
      <c r="AD95" s="1955">
        <f t="shared" ca="1" si="28"/>
        <v>1</v>
      </c>
      <c r="AE95" s="948">
        <f t="shared" ca="1" si="29"/>
        <v>0</v>
      </c>
      <c r="AF95" s="948">
        <f t="shared" ca="1" si="29"/>
        <v>2</v>
      </c>
      <c r="AG95" s="948">
        <f t="shared" ca="1" si="29"/>
        <v>0</v>
      </c>
      <c r="AH95" s="948">
        <f t="shared" ca="1" si="29"/>
        <v>1</v>
      </c>
      <c r="AI95" s="1955">
        <f t="shared" ca="1" si="30"/>
        <v>1</v>
      </c>
      <c r="AJ95" s="1955">
        <f t="shared" ca="1" si="31"/>
        <v>1</v>
      </c>
      <c r="AK95" s="1955">
        <f t="shared" ca="1" si="31"/>
        <v>1</v>
      </c>
      <c r="AL95" s="1955">
        <f t="shared" ca="1" si="31"/>
        <v>1</v>
      </c>
      <c r="AM95" s="768">
        <f t="shared" si="32"/>
        <v>0</v>
      </c>
      <c r="AO95" s="167"/>
      <c r="AP95" s="320" t="e">
        <f>SUIVI!#REF!</f>
        <v>#REF!</v>
      </c>
      <c r="AQ95" s="320" t="e">
        <f>SUIVI!#REF!</f>
        <v>#REF!</v>
      </c>
      <c r="AR95" s="145" t="e">
        <f>SUIVI!#REF!</f>
        <v>#REF!</v>
      </c>
      <c r="AS95" s="145" t="e">
        <f>SUIVI!#REF!</f>
        <v>#REF!</v>
      </c>
      <c r="AT95" s="1097" t="e">
        <f>SUIVI!#REF!</f>
        <v>#REF!</v>
      </c>
      <c r="AU95" s="3627"/>
      <c r="AV95" s="3628"/>
      <c r="AW95" s="3627"/>
      <c r="AX95" s="3628"/>
      <c r="AY95" s="3627"/>
      <c r="AZ95" s="3628"/>
      <c r="BA95" s="3627"/>
      <c r="BB95" s="3628"/>
      <c r="BC95" s="3627"/>
      <c r="BD95" s="3628"/>
      <c r="BE95" s="3627"/>
      <c r="BF95" s="3628"/>
      <c r="BG95" s="48"/>
      <c r="BH95" s="776">
        <v>72</v>
      </c>
      <c r="BI95" s="776"/>
    </row>
    <row r="96" spans="1:61" ht="25.15" customHeight="1">
      <c r="A96" s="1961" t="e">
        <f>SUIVI!#REF!</f>
        <v>#REF!</v>
      </c>
      <c r="B96" s="320" t="e">
        <f>SUIVI!#REF!</f>
        <v>#REF!</v>
      </c>
      <c r="C96" s="320" t="e">
        <f>SUIVI!#REF!</f>
        <v>#REF!</v>
      </c>
      <c r="D96" s="145" t="e">
        <f>SUIVI!#REF!</f>
        <v>#REF!</v>
      </c>
      <c r="E96" s="145" t="e">
        <f>SUIVI!#REF!</f>
        <v>#REF!</v>
      </c>
      <c r="F96" s="1097" t="e">
        <f>SUIVI!#REF!</f>
        <v>#REF!</v>
      </c>
      <c r="G96" s="948">
        <f t="shared" ca="1" si="19"/>
        <v>2</v>
      </c>
      <c r="H96" s="948">
        <f t="shared" ca="1" si="20"/>
        <v>0</v>
      </c>
      <c r="I96" s="1955">
        <f t="shared" ca="1" si="21"/>
        <v>2</v>
      </c>
      <c r="J96" s="1955">
        <f t="shared" ca="1" si="22"/>
        <v>4</v>
      </c>
      <c r="K96" s="1955">
        <f t="shared" ca="1" si="23"/>
        <v>3</v>
      </c>
      <c r="L96" s="1955">
        <f t="shared" ca="1" si="24"/>
        <v>2</v>
      </c>
      <c r="M96" s="1955">
        <f t="shared" ca="1" si="24"/>
        <v>1</v>
      </c>
      <c r="N96" s="1955">
        <f t="shared" ca="1" si="24"/>
        <v>1</v>
      </c>
      <c r="O96" s="1955">
        <f t="shared" ca="1" si="24"/>
        <v>1</v>
      </c>
      <c r="P96" s="1955">
        <f t="shared" ca="1" si="24"/>
        <v>2</v>
      </c>
      <c r="Q96" s="1955"/>
      <c r="R96" s="437" t="s">
        <v>1249</v>
      </c>
      <c r="S96" s="48"/>
      <c r="U96" s="1962" t="e">
        <f>SUIVI!#REF!</f>
        <v>#REF!</v>
      </c>
      <c r="V96" s="320" t="e">
        <f>SUIVI!#REF!</f>
        <v>#REF!</v>
      </c>
      <c r="W96" s="320" t="e">
        <f>SUIVI!#REF!</f>
        <v>#REF!</v>
      </c>
      <c r="X96" s="145" t="e">
        <f>SUIVI!#REF!</f>
        <v>#REF!</v>
      </c>
      <c r="Y96" s="145" t="e">
        <f>SUIVI!#REF!</f>
        <v>#REF!</v>
      </c>
      <c r="Z96" s="1097" t="e">
        <f>SUIVI!#REF!</f>
        <v>#REF!</v>
      </c>
      <c r="AA96" s="948">
        <f t="shared" ca="1" si="25"/>
        <v>2</v>
      </c>
      <c r="AB96" s="1955">
        <f t="shared" ca="1" si="26"/>
        <v>1</v>
      </c>
      <c r="AC96" s="948">
        <f t="shared" ca="1" si="27"/>
        <v>0</v>
      </c>
      <c r="AD96" s="1955">
        <f t="shared" ca="1" si="28"/>
        <v>1</v>
      </c>
      <c r="AE96" s="948">
        <f t="shared" ca="1" si="29"/>
        <v>0</v>
      </c>
      <c r="AF96" s="948">
        <f t="shared" ca="1" si="29"/>
        <v>1</v>
      </c>
      <c r="AG96" s="948">
        <f t="shared" ca="1" si="29"/>
        <v>0</v>
      </c>
      <c r="AH96" s="948">
        <f t="shared" ca="1" si="29"/>
        <v>2</v>
      </c>
      <c r="AI96" s="1955">
        <f t="shared" ca="1" si="30"/>
        <v>2</v>
      </c>
      <c r="AJ96" s="1955">
        <f t="shared" ca="1" si="31"/>
        <v>1</v>
      </c>
      <c r="AK96" s="1955">
        <f t="shared" ca="1" si="31"/>
        <v>1</v>
      </c>
      <c r="AL96" s="1955">
        <f t="shared" ca="1" si="31"/>
        <v>1</v>
      </c>
      <c r="AM96" s="768">
        <f t="shared" si="32"/>
        <v>0</v>
      </c>
      <c r="AO96" s="167"/>
      <c r="AP96" s="320" t="e">
        <f>SUIVI!#REF!</f>
        <v>#REF!</v>
      </c>
      <c r="AQ96" s="320" t="e">
        <f>SUIVI!#REF!</f>
        <v>#REF!</v>
      </c>
      <c r="AR96" s="145" t="e">
        <f>SUIVI!#REF!</f>
        <v>#REF!</v>
      </c>
      <c r="AS96" s="145" t="e">
        <f>SUIVI!#REF!</f>
        <v>#REF!</v>
      </c>
      <c r="AT96" s="1097" t="e">
        <f>SUIVI!#REF!</f>
        <v>#REF!</v>
      </c>
      <c r="AU96" s="3627"/>
      <c r="AV96" s="3628"/>
      <c r="AW96" s="3627"/>
      <c r="AX96" s="3628"/>
      <c r="AY96" s="3627"/>
      <c r="AZ96" s="3628"/>
      <c r="BA96" s="3627"/>
      <c r="BB96" s="3628"/>
      <c r="BC96" s="3627"/>
      <c r="BD96" s="3628"/>
      <c r="BE96" s="3627"/>
      <c r="BF96" s="3628"/>
      <c r="BG96" s="48"/>
      <c r="BH96" s="776">
        <v>73</v>
      </c>
      <c r="BI96" s="776"/>
    </row>
    <row r="97" spans="1:61" ht="25.15" customHeight="1">
      <c r="A97" s="1961" t="e">
        <f>SUIVI!#REF!</f>
        <v>#REF!</v>
      </c>
      <c r="B97" s="320" t="e">
        <f>SUIVI!#REF!</f>
        <v>#REF!</v>
      </c>
      <c r="C97" s="320" t="e">
        <f>SUIVI!#REF!</f>
        <v>#REF!</v>
      </c>
      <c r="D97" s="145" t="e">
        <f>SUIVI!#REF!</f>
        <v>#REF!</v>
      </c>
      <c r="E97" s="145" t="e">
        <f>SUIVI!#REF!</f>
        <v>#REF!</v>
      </c>
      <c r="F97" s="1097" t="e">
        <f>SUIVI!#REF!</f>
        <v>#REF!</v>
      </c>
      <c r="G97" s="948">
        <f t="shared" ca="1" si="19"/>
        <v>0</v>
      </c>
      <c r="H97" s="948">
        <f t="shared" ca="1" si="20"/>
        <v>3</v>
      </c>
      <c r="I97" s="1955">
        <f t="shared" ca="1" si="21"/>
        <v>1</v>
      </c>
      <c r="J97" s="1955">
        <f t="shared" ca="1" si="22"/>
        <v>4</v>
      </c>
      <c r="K97" s="1955">
        <f t="shared" ca="1" si="23"/>
        <v>2</v>
      </c>
      <c r="L97" s="1955">
        <f t="shared" ca="1" si="24"/>
        <v>1</v>
      </c>
      <c r="M97" s="1955">
        <f t="shared" ca="1" si="24"/>
        <v>1</v>
      </c>
      <c r="N97" s="1955">
        <f t="shared" ca="1" si="24"/>
        <v>2</v>
      </c>
      <c r="O97" s="1955">
        <f t="shared" ca="1" si="24"/>
        <v>2</v>
      </c>
      <c r="P97" s="1955">
        <f t="shared" ca="1" si="24"/>
        <v>2</v>
      </c>
      <c r="Q97" s="1955"/>
      <c r="R97" s="437" t="s">
        <v>1249</v>
      </c>
      <c r="S97" s="48"/>
      <c r="U97" s="1962" t="e">
        <f>SUIVI!#REF!</f>
        <v>#REF!</v>
      </c>
      <c r="V97" s="320" t="e">
        <f>SUIVI!#REF!</f>
        <v>#REF!</v>
      </c>
      <c r="W97" s="320" t="e">
        <f>SUIVI!#REF!</f>
        <v>#REF!</v>
      </c>
      <c r="X97" s="145" t="e">
        <f>SUIVI!#REF!</f>
        <v>#REF!</v>
      </c>
      <c r="Y97" s="145" t="e">
        <f>SUIVI!#REF!</f>
        <v>#REF!</v>
      </c>
      <c r="Z97" s="1097" t="e">
        <f>SUIVI!#REF!</f>
        <v>#REF!</v>
      </c>
      <c r="AA97" s="948">
        <f t="shared" ca="1" si="25"/>
        <v>1</v>
      </c>
      <c r="AB97" s="1955">
        <f t="shared" ca="1" si="26"/>
        <v>1</v>
      </c>
      <c r="AC97" s="948">
        <f t="shared" ca="1" si="27"/>
        <v>0</v>
      </c>
      <c r="AD97" s="1955">
        <f t="shared" ca="1" si="28"/>
        <v>1</v>
      </c>
      <c r="AE97" s="948">
        <f t="shared" ca="1" si="29"/>
        <v>0</v>
      </c>
      <c r="AF97" s="948">
        <f t="shared" ca="1" si="29"/>
        <v>2</v>
      </c>
      <c r="AG97" s="948">
        <f t="shared" ca="1" si="29"/>
        <v>2</v>
      </c>
      <c r="AH97" s="948">
        <f t="shared" ca="1" si="29"/>
        <v>2</v>
      </c>
      <c r="AI97" s="1955">
        <f t="shared" ca="1" si="30"/>
        <v>2</v>
      </c>
      <c r="AJ97" s="1955">
        <f t="shared" ca="1" si="31"/>
        <v>1</v>
      </c>
      <c r="AK97" s="1955">
        <f t="shared" ca="1" si="31"/>
        <v>1</v>
      </c>
      <c r="AL97" s="1955">
        <f t="shared" ca="1" si="31"/>
        <v>1</v>
      </c>
      <c r="AM97" s="768">
        <f t="shared" si="32"/>
        <v>0</v>
      </c>
      <c r="AO97" s="167"/>
      <c r="AP97" s="320" t="e">
        <f>SUIVI!#REF!</f>
        <v>#REF!</v>
      </c>
      <c r="AQ97" s="320" t="e">
        <f>SUIVI!#REF!</f>
        <v>#REF!</v>
      </c>
      <c r="AR97" s="145" t="e">
        <f>SUIVI!#REF!</f>
        <v>#REF!</v>
      </c>
      <c r="AS97" s="145" t="e">
        <f>SUIVI!#REF!</f>
        <v>#REF!</v>
      </c>
      <c r="AT97" s="1097" t="e">
        <f>SUIVI!#REF!</f>
        <v>#REF!</v>
      </c>
      <c r="AU97" s="3627"/>
      <c r="AV97" s="3628"/>
      <c r="AW97" s="3627"/>
      <c r="AX97" s="3628"/>
      <c r="AY97" s="3627"/>
      <c r="AZ97" s="3628"/>
      <c r="BA97" s="3627"/>
      <c r="BB97" s="3628"/>
      <c r="BC97" s="3627"/>
      <c r="BD97" s="3628"/>
      <c r="BE97" s="3627"/>
      <c r="BF97" s="3628"/>
      <c r="BG97" s="48"/>
      <c r="BH97" s="776">
        <v>74</v>
      </c>
      <c r="BI97" s="776"/>
    </row>
    <row r="98" spans="1:61" ht="25.15" customHeight="1">
      <c r="A98" s="1961" t="e">
        <f>SUIVI!#REF!</f>
        <v>#REF!</v>
      </c>
      <c r="B98" s="320" t="e">
        <f>SUIVI!#REF!</f>
        <v>#REF!</v>
      </c>
      <c r="C98" s="320" t="e">
        <f>SUIVI!#REF!</f>
        <v>#REF!</v>
      </c>
      <c r="D98" s="145" t="e">
        <f>SUIVI!#REF!</f>
        <v>#REF!</v>
      </c>
      <c r="E98" s="145" t="e">
        <f>SUIVI!#REF!</f>
        <v>#REF!</v>
      </c>
      <c r="F98" s="1097" t="e">
        <f>SUIVI!#REF!</f>
        <v>#REF!</v>
      </c>
      <c r="G98" s="948">
        <f t="shared" ca="1" si="19"/>
        <v>-3</v>
      </c>
      <c r="H98" s="948">
        <f t="shared" ca="1" si="20"/>
        <v>3</v>
      </c>
      <c r="I98" s="1955">
        <f t="shared" ca="1" si="21"/>
        <v>1</v>
      </c>
      <c r="J98" s="1955">
        <f t="shared" ca="1" si="22"/>
        <v>3</v>
      </c>
      <c r="K98" s="1955">
        <f t="shared" ca="1" si="23"/>
        <v>1</v>
      </c>
      <c r="L98" s="1955">
        <f t="shared" ca="1" si="24"/>
        <v>1</v>
      </c>
      <c r="M98" s="1955">
        <f t="shared" ca="1" si="24"/>
        <v>2</v>
      </c>
      <c r="N98" s="1955">
        <f t="shared" ca="1" si="24"/>
        <v>1</v>
      </c>
      <c r="O98" s="1955">
        <f t="shared" ca="1" si="24"/>
        <v>2</v>
      </c>
      <c r="P98" s="1955">
        <f t="shared" ca="1" si="24"/>
        <v>2</v>
      </c>
      <c r="Q98" s="1955"/>
      <c r="R98" s="437" t="s">
        <v>1249</v>
      </c>
      <c r="S98" s="48"/>
      <c r="U98" s="1962" t="e">
        <f>SUIVI!#REF!</f>
        <v>#REF!</v>
      </c>
      <c r="V98" s="320" t="e">
        <f>SUIVI!#REF!</f>
        <v>#REF!</v>
      </c>
      <c r="W98" s="320" t="e">
        <f>SUIVI!#REF!</f>
        <v>#REF!</v>
      </c>
      <c r="X98" s="145" t="e">
        <f>SUIVI!#REF!</f>
        <v>#REF!</v>
      </c>
      <c r="Y98" s="145" t="e">
        <f>SUIVI!#REF!</f>
        <v>#REF!</v>
      </c>
      <c r="Z98" s="1097" t="e">
        <f>SUIVI!#REF!</f>
        <v>#REF!</v>
      </c>
      <c r="AA98" s="948">
        <f t="shared" ca="1" si="25"/>
        <v>2</v>
      </c>
      <c r="AB98" s="1955">
        <f t="shared" ca="1" si="26"/>
        <v>1</v>
      </c>
      <c r="AC98" s="948">
        <f t="shared" ca="1" si="27"/>
        <v>2</v>
      </c>
      <c r="AD98" s="1955">
        <f t="shared" ca="1" si="28"/>
        <v>1</v>
      </c>
      <c r="AE98" s="948">
        <f t="shared" ca="1" si="29"/>
        <v>0</v>
      </c>
      <c r="AF98" s="948">
        <f t="shared" ca="1" si="29"/>
        <v>2</v>
      </c>
      <c r="AG98" s="948">
        <f t="shared" ca="1" si="29"/>
        <v>0</v>
      </c>
      <c r="AH98" s="948">
        <f t="shared" ca="1" si="29"/>
        <v>1</v>
      </c>
      <c r="AI98" s="1955">
        <f t="shared" ca="1" si="30"/>
        <v>1</v>
      </c>
      <c r="AJ98" s="1955">
        <f t="shared" ca="1" si="31"/>
        <v>1</v>
      </c>
      <c r="AK98" s="1955">
        <f t="shared" ca="1" si="31"/>
        <v>1</v>
      </c>
      <c r="AL98" s="1955">
        <f t="shared" ca="1" si="31"/>
        <v>1</v>
      </c>
      <c r="AM98" s="768">
        <f t="shared" si="32"/>
        <v>0</v>
      </c>
      <c r="AO98" s="167"/>
      <c r="AP98" s="320" t="e">
        <f>SUIVI!#REF!</f>
        <v>#REF!</v>
      </c>
      <c r="AQ98" s="320" t="e">
        <f>SUIVI!#REF!</f>
        <v>#REF!</v>
      </c>
      <c r="AR98" s="145" t="e">
        <f>SUIVI!#REF!</f>
        <v>#REF!</v>
      </c>
      <c r="AS98" s="145" t="e">
        <f>SUIVI!#REF!</f>
        <v>#REF!</v>
      </c>
      <c r="AT98" s="1097" t="e">
        <f>SUIVI!#REF!</f>
        <v>#REF!</v>
      </c>
      <c r="AU98" s="3627"/>
      <c r="AV98" s="3628"/>
      <c r="AW98" s="3627"/>
      <c r="AX98" s="3628"/>
      <c r="AY98" s="3627"/>
      <c r="AZ98" s="3628"/>
      <c r="BA98" s="3627"/>
      <c r="BB98" s="3628"/>
      <c r="BC98" s="3627"/>
      <c r="BD98" s="3628"/>
      <c r="BE98" s="3627"/>
      <c r="BF98" s="3628"/>
      <c r="BG98" s="48"/>
      <c r="BH98" s="776">
        <v>75</v>
      </c>
      <c r="BI98" s="776"/>
    </row>
    <row r="99" spans="1:61" ht="25.15" customHeight="1">
      <c r="A99" s="1961" t="e">
        <f>SUIVI!#REF!</f>
        <v>#REF!</v>
      </c>
      <c r="B99" s="320" t="e">
        <f>SUIVI!#REF!</f>
        <v>#REF!</v>
      </c>
      <c r="C99" s="320" t="e">
        <f>SUIVI!#REF!</f>
        <v>#REF!</v>
      </c>
      <c r="D99" s="145" t="e">
        <f>SUIVI!#REF!</f>
        <v>#REF!</v>
      </c>
      <c r="E99" s="145" t="e">
        <f>SUIVI!#REF!</f>
        <v>#REF!</v>
      </c>
      <c r="F99" s="1097" t="e">
        <f>SUIVI!#REF!</f>
        <v>#REF!</v>
      </c>
      <c r="G99" s="948">
        <f t="shared" ca="1" si="19"/>
        <v>2</v>
      </c>
      <c r="H99" s="948">
        <f t="shared" ca="1" si="20"/>
        <v>2</v>
      </c>
      <c r="I99" s="1955">
        <f t="shared" ca="1" si="21"/>
        <v>2</v>
      </c>
      <c r="J99" s="1955">
        <f t="shared" ca="1" si="22"/>
        <v>4</v>
      </c>
      <c r="K99" s="1955">
        <f t="shared" ca="1" si="23"/>
        <v>3</v>
      </c>
      <c r="L99" s="1955">
        <f t="shared" ca="1" si="24"/>
        <v>1</v>
      </c>
      <c r="M99" s="1955">
        <f t="shared" ca="1" si="24"/>
        <v>1</v>
      </c>
      <c r="N99" s="1955">
        <f t="shared" ca="1" si="24"/>
        <v>1</v>
      </c>
      <c r="O99" s="1955">
        <f t="shared" ca="1" si="24"/>
        <v>2</v>
      </c>
      <c r="P99" s="1955">
        <f t="shared" ca="1" si="24"/>
        <v>1</v>
      </c>
      <c r="Q99" s="1955"/>
      <c r="R99" s="437" t="s">
        <v>1249</v>
      </c>
      <c r="S99" s="48"/>
      <c r="U99" s="1962" t="e">
        <f>SUIVI!#REF!</f>
        <v>#REF!</v>
      </c>
      <c r="V99" s="320" t="e">
        <f>SUIVI!#REF!</f>
        <v>#REF!</v>
      </c>
      <c r="W99" s="320" t="e">
        <f>SUIVI!#REF!</f>
        <v>#REF!</v>
      </c>
      <c r="X99" s="145" t="e">
        <f>SUIVI!#REF!</f>
        <v>#REF!</v>
      </c>
      <c r="Y99" s="145" t="e">
        <f>SUIVI!#REF!</f>
        <v>#REF!</v>
      </c>
      <c r="Z99" s="1097" t="e">
        <f>SUIVI!#REF!</f>
        <v>#REF!</v>
      </c>
      <c r="AA99" s="948">
        <f t="shared" ca="1" si="25"/>
        <v>1</v>
      </c>
      <c r="AB99" s="1955">
        <f t="shared" ca="1" si="26"/>
        <v>1</v>
      </c>
      <c r="AC99" s="948">
        <f t="shared" ca="1" si="27"/>
        <v>1</v>
      </c>
      <c r="AD99" s="1955">
        <f t="shared" ca="1" si="28"/>
        <v>1</v>
      </c>
      <c r="AE99" s="948">
        <f t="shared" ca="1" si="29"/>
        <v>2</v>
      </c>
      <c r="AF99" s="948">
        <f t="shared" ca="1" si="29"/>
        <v>2</v>
      </c>
      <c r="AG99" s="948">
        <f t="shared" ca="1" si="29"/>
        <v>1</v>
      </c>
      <c r="AH99" s="948">
        <f t="shared" ca="1" si="29"/>
        <v>0</v>
      </c>
      <c r="AI99" s="1955">
        <f t="shared" ca="1" si="30"/>
        <v>1</v>
      </c>
      <c r="AJ99" s="1955">
        <f t="shared" ca="1" si="31"/>
        <v>1</v>
      </c>
      <c r="AK99" s="1955">
        <f t="shared" ca="1" si="31"/>
        <v>1</v>
      </c>
      <c r="AL99" s="1955">
        <f t="shared" ca="1" si="31"/>
        <v>1</v>
      </c>
      <c r="AM99" s="768">
        <f t="shared" si="32"/>
        <v>0</v>
      </c>
      <c r="AO99" s="167"/>
      <c r="AP99" s="320" t="e">
        <f>SUIVI!#REF!</f>
        <v>#REF!</v>
      </c>
      <c r="AQ99" s="320" t="e">
        <f>SUIVI!#REF!</f>
        <v>#REF!</v>
      </c>
      <c r="AR99" s="145" t="e">
        <f>SUIVI!#REF!</f>
        <v>#REF!</v>
      </c>
      <c r="AS99" s="145" t="e">
        <f>SUIVI!#REF!</f>
        <v>#REF!</v>
      </c>
      <c r="AT99" s="1097" t="e">
        <f>SUIVI!#REF!</f>
        <v>#REF!</v>
      </c>
      <c r="AU99" s="3627"/>
      <c r="AV99" s="3628"/>
      <c r="AW99" s="3627"/>
      <c r="AX99" s="3628"/>
      <c r="AY99" s="3627"/>
      <c r="AZ99" s="3628"/>
      <c r="BA99" s="3627"/>
      <c r="BB99" s="3628"/>
      <c r="BC99" s="3627"/>
      <c r="BD99" s="3628"/>
      <c r="BE99" s="3627"/>
      <c r="BF99" s="3628"/>
      <c r="BG99" s="48"/>
      <c r="BH99" s="776">
        <v>76</v>
      </c>
      <c r="BI99" s="776"/>
    </row>
    <row r="100" spans="1:61" ht="25.15" customHeight="1">
      <c r="A100" s="1961" t="e">
        <f>SUIVI!#REF!</f>
        <v>#REF!</v>
      </c>
      <c r="B100" s="320" t="e">
        <f>SUIVI!#REF!</f>
        <v>#REF!</v>
      </c>
      <c r="C100" s="320" t="e">
        <f>SUIVI!#REF!</f>
        <v>#REF!</v>
      </c>
      <c r="D100" s="145" t="e">
        <f>SUIVI!#REF!</f>
        <v>#REF!</v>
      </c>
      <c r="E100" s="145" t="e">
        <f>SUIVI!#REF!</f>
        <v>#REF!</v>
      </c>
      <c r="F100" s="1097" t="e">
        <f>SUIVI!#REF!</f>
        <v>#REF!</v>
      </c>
      <c r="G100" s="948">
        <f t="shared" ca="1" si="19"/>
        <v>-2</v>
      </c>
      <c r="H100" s="948">
        <f t="shared" ca="1" si="20"/>
        <v>3</v>
      </c>
      <c r="I100" s="1955">
        <f t="shared" ca="1" si="21"/>
        <v>1</v>
      </c>
      <c r="J100" s="1955">
        <f t="shared" ca="1" si="22"/>
        <v>2</v>
      </c>
      <c r="K100" s="1955">
        <f t="shared" ca="1" si="23"/>
        <v>3</v>
      </c>
      <c r="L100" s="1955">
        <f t="shared" ca="1" si="24"/>
        <v>1</v>
      </c>
      <c r="M100" s="1955">
        <f t="shared" ca="1" si="24"/>
        <v>1</v>
      </c>
      <c r="N100" s="1955">
        <f t="shared" ca="1" si="24"/>
        <v>1</v>
      </c>
      <c r="O100" s="1955">
        <f t="shared" ca="1" si="24"/>
        <v>1</v>
      </c>
      <c r="P100" s="1955">
        <f t="shared" ca="1" si="24"/>
        <v>2</v>
      </c>
      <c r="Q100" s="1955"/>
      <c r="R100" s="437" t="s">
        <v>1249</v>
      </c>
      <c r="S100" s="48"/>
      <c r="U100" s="1962" t="e">
        <f>SUIVI!#REF!</f>
        <v>#REF!</v>
      </c>
      <c r="V100" s="320" t="e">
        <f>SUIVI!#REF!</f>
        <v>#REF!</v>
      </c>
      <c r="W100" s="320" t="e">
        <f>SUIVI!#REF!</f>
        <v>#REF!</v>
      </c>
      <c r="X100" s="145" t="e">
        <f>SUIVI!#REF!</f>
        <v>#REF!</v>
      </c>
      <c r="Y100" s="145" t="e">
        <f>SUIVI!#REF!</f>
        <v>#REF!</v>
      </c>
      <c r="Z100" s="1097" t="e">
        <f>SUIVI!#REF!</f>
        <v>#REF!</v>
      </c>
      <c r="AA100" s="948">
        <f t="shared" ca="1" si="25"/>
        <v>0</v>
      </c>
      <c r="AB100" s="1955">
        <f t="shared" ca="1" si="26"/>
        <v>1</v>
      </c>
      <c r="AC100" s="948">
        <f t="shared" ca="1" si="27"/>
        <v>2</v>
      </c>
      <c r="AD100" s="1955">
        <f t="shared" ca="1" si="28"/>
        <v>1</v>
      </c>
      <c r="AE100" s="948">
        <f t="shared" ca="1" si="29"/>
        <v>1</v>
      </c>
      <c r="AF100" s="948">
        <f t="shared" ca="1" si="29"/>
        <v>0</v>
      </c>
      <c r="AG100" s="948">
        <f t="shared" ca="1" si="29"/>
        <v>2</v>
      </c>
      <c r="AH100" s="948">
        <f t="shared" ca="1" si="29"/>
        <v>1</v>
      </c>
      <c r="AI100" s="1955">
        <f t="shared" ca="1" si="30"/>
        <v>1</v>
      </c>
      <c r="AJ100" s="1955">
        <f t="shared" ca="1" si="31"/>
        <v>1</v>
      </c>
      <c r="AK100" s="1955">
        <f t="shared" ca="1" si="31"/>
        <v>1</v>
      </c>
      <c r="AL100" s="1955">
        <f t="shared" ca="1" si="31"/>
        <v>1</v>
      </c>
      <c r="AM100" s="768">
        <f t="shared" si="32"/>
        <v>0</v>
      </c>
      <c r="AO100" s="167"/>
      <c r="AP100" s="320" t="e">
        <f>SUIVI!#REF!</f>
        <v>#REF!</v>
      </c>
      <c r="AQ100" s="320" t="e">
        <f>SUIVI!#REF!</f>
        <v>#REF!</v>
      </c>
      <c r="AR100" s="145" t="e">
        <f>SUIVI!#REF!</f>
        <v>#REF!</v>
      </c>
      <c r="AS100" s="145" t="e">
        <f>SUIVI!#REF!</f>
        <v>#REF!</v>
      </c>
      <c r="AT100" s="1097" t="e">
        <f>SUIVI!#REF!</f>
        <v>#REF!</v>
      </c>
      <c r="AU100" s="3627"/>
      <c r="AV100" s="3628"/>
      <c r="AW100" s="3627"/>
      <c r="AX100" s="3628"/>
      <c r="AY100" s="3627"/>
      <c r="AZ100" s="3628"/>
      <c r="BA100" s="3627"/>
      <c r="BB100" s="3628"/>
      <c r="BC100" s="3627"/>
      <c r="BD100" s="3628"/>
      <c r="BE100" s="3627"/>
      <c r="BF100" s="3628"/>
      <c r="BG100" s="48"/>
      <c r="BH100" s="776">
        <v>77</v>
      </c>
      <c r="BI100" s="776"/>
    </row>
    <row r="101" spans="1:61" ht="25.15" customHeight="1">
      <c r="A101" s="1961" t="e">
        <f>SUIVI!#REF!</f>
        <v>#REF!</v>
      </c>
      <c r="B101" s="320" t="e">
        <f>SUIVI!#REF!</f>
        <v>#REF!</v>
      </c>
      <c r="C101" s="320" t="e">
        <f>SUIVI!#REF!</f>
        <v>#REF!</v>
      </c>
      <c r="D101" s="145" t="e">
        <f>SUIVI!#REF!</f>
        <v>#REF!</v>
      </c>
      <c r="E101" s="145" t="e">
        <f>SUIVI!#REF!</f>
        <v>#REF!</v>
      </c>
      <c r="F101" s="1097" t="e">
        <f>SUIVI!#REF!</f>
        <v>#REF!</v>
      </c>
      <c r="G101" s="948">
        <f t="shared" ca="1" si="19"/>
        <v>-1</v>
      </c>
      <c r="H101" s="948">
        <f t="shared" ca="1" si="20"/>
        <v>2</v>
      </c>
      <c r="I101" s="1955">
        <f t="shared" ca="1" si="21"/>
        <v>1</v>
      </c>
      <c r="J101" s="1955">
        <f t="shared" ca="1" si="22"/>
        <v>2</v>
      </c>
      <c r="K101" s="1955">
        <f t="shared" ca="1" si="23"/>
        <v>1</v>
      </c>
      <c r="L101" s="1955">
        <f t="shared" ca="1" si="24"/>
        <v>2</v>
      </c>
      <c r="M101" s="1955">
        <f t="shared" ca="1" si="24"/>
        <v>1</v>
      </c>
      <c r="N101" s="1955">
        <f t="shared" ca="1" si="24"/>
        <v>1</v>
      </c>
      <c r="O101" s="1955">
        <f t="shared" ca="1" si="24"/>
        <v>2</v>
      </c>
      <c r="P101" s="1955">
        <f t="shared" ca="1" si="24"/>
        <v>1</v>
      </c>
      <c r="Q101" s="1955"/>
      <c r="R101" s="437" t="s">
        <v>1249</v>
      </c>
      <c r="S101" s="48"/>
      <c r="U101" s="1962" t="e">
        <f>SUIVI!#REF!</f>
        <v>#REF!</v>
      </c>
      <c r="V101" s="320" t="e">
        <f>SUIVI!#REF!</f>
        <v>#REF!</v>
      </c>
      <c r="W101" s="320" t="e">
        <f>SUIVI!#REF!</f>
        <v>#REF!</v>
      </c>
      <c r="X101" s="145" t="e">
        <f>SUIVI!#REF!</f>
        <v>#REF!</v>
      </c>
      <c r="Y101" s="145" t="e">
        <f>SUIVI!#REF!</f>
        <v>#REF!</v>
      </c>
      <c r="Z101" s="1097" t="e">
        <f>SUIVI!#REF!</f>
        <v>#REF!</v>
      </c>
      <c r="AA101" s="948">
        <f t="shared" ca="1" si="25"/>
        <v>2</v>
      </c>
      <c r="AB101" s="1955">
        <f t="shared" ca="1" si="26"/>
        <v>1</v>
      </c>
      <c r="AC101" s="948">
        <f t="shared" ca="1" si="27"/>
        <v>0</v>
      </c>
      <c r="AD101" s="1955">
        <f t="shared" ca="1" si="28"/>
        <v>1</v>
      </c>
      <c r="AE101" s="948">
        <f t="shared" ca="1" si="29"/>
        <v>1</v>
      </c>
      <c r="AF101" s="948">
        <f t="shared" ca="1" si="29"/>
        <v>2</v>
      </c>
      <c r="AG101" s="948">
        <f t="shared" ca="1" si="29"/>
        <v>2</v>
      </c>
      <c r="AH101" s="948">
        <f t="shared" ca="1" si="29"/>
        <v>2</v>
      </c>
      <c r="AI101" s="1955">
        <f t="shared" ca="1" si="30"/>
        <v>2</v>
      </c>
      <c r="AJ101" s="1955">
        <f t="shared" ca="1" si="31"/>
        <v>1</v>
      </c>
      <c r="AK101" s="1955">
        <f t="shared" ca="1" si="31"/>
        <v>1</v>
      </c>
      <c r="AL101" s="1955">
        <f t="shared" ca="1" si="31"/>
        <v>1</v>
      </c>
      <c r="AM101" s="768">
        <f t="shared" si="32"/>
        <v>0</v>
      </c>
      <c r="AO101" s="167"/>
      <c r="AP101" s="320" t="e">
        <f>SUIVI!#REF!</f>
        <v>#REF!</v>
      </c>
      <c r="AQ101" s="320" t="e">
        <f>SUIVI!#REF!</f>
        <v>#REF!</v>
      </c>
      <c r="AR101" s="145" t="e">
        <f>SUIVI!#REF!</f>
        <v>#REF!</v>
      </c>
      <c r="AS101" s="145" t="e">
        <f>SUIVI!#REF!</f>
        <v>#REF!</v>
      </c>
      <c r="AT101" s="1097" t="e">
        <f>SUIVI!#REF!</f>
        <v>#REF!</v>
      </c>
      <c r="AU101" s="3627"/>
      <c r="AV101" s="3628"/>
      <c r="AW101" s="3627"/>
      <c r="AX101" s="3628"/>
      <c r="AY101" s="3627"/>
      <c r="AZ101" s="3628"/>
      <c r="BA101" s="3627"/>
      <c r="BB101" s="3628"/>
      <c r="BC101" s="3627"/>
      <c r="BD101" s="3628"/>
      <c r="BE101" s="3627"/>
      <c r="BF101" s="3628"/>
      <c r="BG101" s="48"/>
      <c r="BH101" s="776">
        <v>78</v>
      </c>
      <c r="BI101" s="776"/>
    </row>
    <row r="102" spans="1:61" ht="25.15" customHeight="1">
      <c r="A102" s="1961" t="e">
        <f>SUIVI!#REF!</f>
        <v>#REF!</v>
      </c>
      <c r="B102" s="320" t="e">
        <f>SUIVI!#REF!</f>
        <v>#REF!</v>
      </c>
      <c r="C102" s="320" t="e">
        <f>SUIVI!#REF!</f>
        <v>#REF!</v>
      </c>
      <c r="D102" s="145" t="e">
        <f>SUIVI!#REF!</f>
        <v>#REF!</v>
      </c>
      <c r="E102" s="145" t="e">
        <f>SUIVI!#REF!</f>
        <v>#REF!</v>
      </c>
      <c r="F102" s="1097" t="e">
        <f>SUIVI!#REF!</f>
        <v>#REF!</v>
      </c>
      <c r="G102" s="948">
        <f t="shared" ca="1" si="19"/>
        <v>-1</v>
      </c>
      <c r="H102" s="948">
        <f t="shared" ca="1" si="20"/>
        <v>0</v>
      </c>
      <c r="I102" s="1955">
        <f t="shared" ca="1" si="21"/>
        <v>2</v>
      </c>
      <c r="J102" s="1955">
        <f t="shared" ca="1" si="22"/>
        <v>4</v>
      </c>
      <c r="K102" s="1955">
        <f t="shared" ca="1" si="23"/>
        <v>2</v>
      </c>
      <c r="L102" s="1955">
        <f t="shared" ca="1" si="24"/>
        <v>2</v>
      </c>
      <c r="M102" s="1955">
        <f t="shared" ca="1" si="24"/>
        <v>2</v>
      </c>
      <c r="N102" s="1955">
        <f t="shared" ca="1" si="24"/>
        <v>1</v>
      </c>
      <c r="O102" s="1955">
        <f t="shared" ca="1" si="24"/>
        <v>1</v>
      </c>
      <c r="P102" s="1955">
        <f t="shared" ca="1" si="24"/>
        <v>2</v>
      </c>
      <c r="Q102" s="1955"/>
      <c r="R102" s="437" t="s">
        <v>1249</v>
      </c>
      <c r="S102" s="48"/>
      <c r="U102" s="1962" t="e">
        <f>SUIVI!#REF!</f>
        <v>#REF!</v>
      </c>
      <c r="V102" s="320" t="e">
        <f>SUIVI!#REF!</f>
        <v>#REF!</v>
      </c>
      <c r="W102" s="320" t="e">
        <f>SUIVI!#REF!</f>
        <v>#REF!</v>
      </c>
      <c r="X102" s="145" t="e">
        <f>SUIVI!#REF!</f>
        <v>#REF!</v>
      </c>
      <c r="Y102" s="145" t="e">
        <f>SUIVI!#REF!</f>
        <v>#REF!</v>
      </c>
      <c r="Z102" s="1097" t="e">
        <f>SUIVI!#REF!</f>
        <v>#REF!</v>
      </c>
      <c r="AA102" s="948">
        <f t="shared" ca="1" si="25"/>
        <v>0</v>
      </c>
      <c r="AB102" s="1955">
        <f t="shared" ca="1" si="26"/>
        <v>1</v>
      </c>
      <c r="AC102" s="948">
        <f t="shared" ca="1" si="27"/>
        <v>0</v>
      </c>
      <c r="AD102" s="1955">
        <f t="shared" ca="1" si="28"/>
        <v>1</v>
      </c>
      <c r="AE102" s="948">
        <f t="shared" ca="1" si="29"/>
        <v>0</v>
      </c>
      <c r="AF102" s="948">
        <f t="shared" ca="1" si="29"/>
        <v>2</v>
      </c>
      <c r="AG102" s="948">
        <f t="shared" ca="1" si="29"/>
        <v>2</v>
      </c>
      <c r="AH102" s="948">
        <f t="shared" ca="1" si="29"/>
        <v>2</v>
      </c>
      <c r="AI102" s="1955">
        <f t="shared" ca="1" si="30"/>
        <v>1</v>
      </c>
      <c r="AJ102" s="1955">
        <f t="shared" ca="1" si="31"/>
        <v>1</v>
      </c>
      <c r="AK102" s="1955">
        <f t="shared" ca="1" si="31"/>
        <v>1</v>
      </c>
      <c r="AL102" s="1955">
        <f t="shared" ca="1" si="31"/>
        <v>1</v>
      </c>
      <c r="AM102" s="768">
        <f t="shared" si="32"/>
        <v>0</v>
      </c>
      <c r="AO102" s="167"/>
      <c r="AP102" s="320" t="e">
        <f>SUIVI!#REF!</f>
        <v>#REF!</v>
      </c>
      <c r="AQ102" s="320" t="e">
        <f>SUIVI!#REF!</f>
        <v>#REF!</v>
      </c>
      <c r="AR102" s="145" t="e">
        <f>SUIVI!#REF!</f>
        <v>#REF!</v>
      </c>
      <c r="AS102" s="145" t="e">
        <f>SUIVI!#REF!</f>
        <v>#REF!</v>
      </c>
      <c r="AT102" s="1097" t="e">
        <f>SUIVI!#REF!</f>
        <v>#REF!</v>
      </c>
      <c r="AU102" s="3627"/>
      <c r="AV102" s="3628"/>
      <c r="AW102" s="3627"/>
      <c r="AX102" s="3628"/>
      <c r="AY102" s="3627"/>
      <c r="AZ102" s="3628"/>
      <c r="BA102" s="3627"/>
      <c r="BB102" s="3628"/>
      <c r="BC102" s="3627"/>
      <c r="BD102" s="3628"/>
      <c r="BE102" s="3627"/>
      <c r="BF102" s="3628"/>
      <c r="BG102" s="48"/>
      <c r="BH102" s="776">
        <v>79</v>
      </c>
      <c r="BI102" s="776"/>
    </row>
    <row r="103" spans="1:61" ht="25.15" customHeight="1">
      <c r="A103" s="1961" t="e">
        <f>SUIVI!#REF!</f>
        <v>#REF!</v>
      </c>
      <c r="B103" s="320" t="e">
        <f>SUIVI!#REF!</f>
        <v>#REF!</v>
      </c>
      <c r="C103" s="320" t="e">
        <f>SUIVI!#REF!</f>
        <v>#REF!</v>
      </c>
      <c r="D103" s="145" t="e">
        <f>SUIVI!#REF!</f>
        <v>#REF!</v>
      </c>
      <c r="E103" s="145" t="e">
        <f>SUIVI!#REF!</f>
        <v>#REF!</v>
      </c>
      <c r="F103" s="1097" t="e">
        <f>SUIVI!#REF!</f>
        <v>#REF!</v>
      </c>
      <c r="G103" s="948">
        <f t="shared" ca="1" si="19"/>
        <v>1</v>
      </c>
      <c r="H103" s="948">
        <f t="shared" ca="1" si="20"/>
        <v>2</v>
      </c>
      <c r="I103" s="1955">
        <f t="shared" ca="1" si="21"/>
        <v>1</v>
      </c>
      <c r="J103" s="1955">
        <f t="shared" ca="1" si="22"/>
        <v>4</v>
      </c>
      <c r="K103" s="1955">
        <f t="shared" ca="1" si="23"/>
        <v>2</v>
      </c>
      <c r="L103" s="1955">
        <f t="shared" ca="1" si="24"/>
        <v>2</v>
      </c>
      <c r="M103" s="1955">
        <f t="shared" ca="1" si="24"/>
        <v>2</v>
      </c>
      <c r="N103" s="1955">
        <f t="shared" ca="1" si="24"/>
        <v>2</v>
      </c>
      <c r="O103" s="1955">
        <f t="shared" ca="1" si="24"/>
        <v>1</v>
      </c>
      <c r="P103" s="1955">
        <f t="shared" ca="1" si="24"/>
        <v>1</v>
      </c>
      <c r="Q103" s="1955"/>
      <c r="R103" s="437" t="s">
        <v>1249</v>
      </c>
      <c r="S103" s="48"/>
      <c r="U103" s="1962" t="e">
        <f>SUIVI!#REF!</f>
        <v>#REF!</v>
      </c>
      <c r="V103" s="320" t="e">
        <f>SUIVI!#REF!</f>
        <v>#REF!</v>
      </c>
      <c r="W103" s="320" t="e">
        <f>SUIVI!#REF!</f>
        <v>#REF!</v>
      </c>
      <c r="X103" s="145" t="e">
        <f>SUIVI!#REF!</f>
        <v>#REF!</v>
      </c>
      <c r="Y103" s="145" t="e">
        <f>SUIVI!#REF!</f>
        <v>#REF!</v>
      </c>
      <c r="Z103" s="1097" t="e">
        <f>SUIVI!#REF!</f>
        <v>#REF!</v>
      </c>
      <c r="AA103" s="948">
        <f t="shared" ca="1" si="25"/>
        <v>1</v>
      </c>
      <c r="AB103" s="1955">
        <f t="shared" ca="1" si="26"/>
        <v>1</v>
      </c>
      <c r="AC103" s="948">
        <f t="shared" ca="1" si="27"/>
        <v>2</v>
      </c>
      <c r="AD103" s="1955">
        <f t="shared" ca="1" si="28"/>
        <v>1</v>
      </c>
      <c r="AE103" s="948">
        <f t="shared" ca="1" si="29"/>
        <v>0</v>
      </c>
      <c r="AF103" s="948">
        <f t="shared" ca="1" si="29"/>
        <v>2</v>
      </c>
      <c r="AG103" s="948">
        <f t="shared" ca="1" si="29"/>
        <v>0</v>
      </c>
      <c r="AH103" s="948">
        <f t="shared" ca="1" si="29"/>
        <v>1</v>
      </c>
      <c r="AI103" s="1955">
        <f t="shared" ca="1" si="30"/>
        <v>2</v>
      </c>
      <c r="AJ103" s="1955">
        <f t="shared" ca="1" si="31"/>
        <v>1</v>
      </c>
      <c r="AK103" s="1955">
        <f t="shared" ca="1" si="31"/>
        <v>1</v>
      </c>
      <c r="AL103" s="1955">
        <f t="shared" ca="1" si="31"/>
        <v>1</v>
      </c>
      <c r="AM103" s="768">
        <f t="shared" si="32"/>
        <v>0</v>
      </c>
      <c r="AO103" s="167"/>
      <c r="AP103" s="320" t="e">
        <f>SUIVI!#REF!</f>
        <v>#REF!</v>
      </c>
      <c r="AQ103" s="320" t="e">
        <f>SUIVI!#REF!</f>
        <v>#REF!</v>
      </c>
      <c r="AR103" s="145" t="e">
        <f>SUIVI!#REF!</f>
        <v>#REF!</v>
      </c>
      <c r="AS103" s="145" t="e">
        <f>SUIVI!#REF!</f>
        <v>#REF!</v>
      </c>
      <c r="AT103" s="1097" t="e">
        <f>SUIVI!#REF!</f>
        <v>#REF!</v>
      </c>
      <c r="AU103" s="3627"/>
      <c r="AV103" s="3628"/>
      <c r="AW103" s="3627"/>
      <c r="AX103" s="3628"/>
      <c r="AY103" s="3627"/>
      <c r="AZ103" s="3628"/>
      <c r="BA103" s="3627"/>
      <c r="BB103" s="3628"/>
      <c r="BC103" s="3627"/>
      <c r="BD103" s="3628"/>
      <c r="BE103" s="3627"/>
      <c r="BF103" s="3628"/>
      <c r="BG103" s="48"/>
      <c r="BH103" s="776">
        <v>80</v>
      </c>
      <c r="BI103" s="776"/>
    </row>
    <row r="104" spans="1:61" ht="25.15" customHeight="1">
      <c r="A104" s="1961" t="e">
        <f>SUIVI!#REF!</f>
        <v>#REF!</v>
      </c>
      <c r="B104" s="320" t="e">
        <f>SUIVI!#REF!</f>
        <v>#REF!</v>
      </c>
      <c r="C104" s="320" t="e">
        <f>SUIVI!#REF!</f>
        <v>#REF!</v>
      </c>
      <c r="D104" s="145" t="e">
        <f>SUIVI!#REF!</f>
        <v>#REF!</v>
      </c>
      <c r="E104" s="145" t="e">
        <f>SUIVI!#REF!</f>
        <v>#REF!</v>
      </c>
      <c r="F104" s="1097" t="e">
        <f>SUIVI!#REF!</f>
        <v>#REF!</v>
      </c>
      <c r="G104" s="948">
        <f t="shared" ca="1" si="19"/>
        <v>-2</v>
      </c>
      <c r="H104" s="948">
        <f t="shared" ca="1" si="20"/>
        <v>2</v>
      </c>
      <c r="I104" s="1955">
        <f t="shared" ca="1" si="21"/>
        <v>2</v>
      </c>
      <c r="J104" s="1955">
        <f t="shared" ca="1" si="22"/>
        <v>2</v>
      </c>
      <c r="K104" s="1955">
        <f t="shared" ca="1" si="23"/>
        <v>3</v>
      </c>
      <c r="L104" s="1955">
        <f t="shared" ca="1" si="24"/>
        <v>1</v>
      </c>
      <c r="M104" s="1955">
        <f t="shared" ca="1" si="24"/>
        <v>1</v>
      </c>
      <c r="N104" s="1955">
        <f t="shared" ca="1" si="24"/>
        <v>1</v>
      </c>
      <c r="O104" s="1955">
        <f t="shared" ca="1" si="24"/>
        <v>1</v>
      </c>
      <c r="P104" s="1955">
        <f t="shared" ca="1" si="24"/>
        <v>1</v>
      </c>
      <c r="Q104" s="1955"/>
      <c r="R104" s="437" t="s">
        <v>1249</v>
      </c>
      <c r="S104" s="48"/>
      <c r="U104" s="1962" t="e">
        <f>SUIVI!#REF!</f>
        <v>#REF!</v>
      </c>
      <c r="V104" s="320" t="e">
        <f>SUIVI!#REF!</f>
        <v>#REF!</v>
      </c>
      <c r="W104" s="320" t="e">
        <f>SUIVI!#REF!</f>
        <v>#REF!</v>
      </c>
      <c r="X104" s="145" t="e">
        <f>SUIVI!#REF!</f>
        <v>#REF!</v>
      </c>
      <c r="Y104" s="145" t="e">
        <f>SUIVI!#REF!</f>
        <v>#REF!</v>
      </c>
      <c r="Z104" s="1097" t="e">
        <f>SUIVI!#REF!</f>
        <v>#REF!</v>
      </c>
      <c r="AA104" s="948">
        <f t="shared" ca="1" si="25"/>
        <v>0</v>
      </c>
      <c r="AB104" s="1955">
        <f t="shared" ca="1" si="26"/>
        <v>1</v>
      </c>
      <c r="AC104" s="948">
        <f t="shared" ca="1" si="27"/>
        <v>0</v>
      </c>
      <c r="AD104" s="1955">
        <f t="shared" ca="1" si="28"/>
        <v>1</v>
      </c>
      <c r="AE104" s="948">
        <f t="shared" ca="1" si="29"/>
        <v>1</v>
      </c>
      <c r="AF104" s="948">
        <f t="shared" ca="1" si="29"/>
        <v>1</v>
      </c>
      <c r="AG104" s="948">
        <f t="shared" ca="1" si="29"/>
        <v>1</v>
      </c>
      <c r="AH104" s="948">
        <f t="shared" ca="1" si="29"/>
        <v>0</v>
      </c>
      <c r="AI104" s="1955">
        <f t="shared" ca="1" si="30"/>
        <v>1</v>
      </c>
      <c r="AJ104" s="1955">
        <f t="shared" ca="1" si="31"/>
        <v>1</v>
      </c>
      <c r="AK104" s="1955">
        <f t="shared" ca="1" si="31"/>
        <v>1</v>
      </c>
      <c r="AL104" s="1955">
        <f t="shared" ca="1" si="31"/>
        <v>1</v>
      </c>
      <c r="AM104" s="768">
        <f t="shared" si="32"/>
        <v>0</v>
      </c>
      <c r="AO104" s="167"/>
      <c r="AP104" s="320" t="e">
        <f>SUIVI!#REF!</f>
        <v>#REF!</v>
      </c>
      <c r="AQ104" s="320" t="e">
        <f>SUIVI!#REF!</f>
        <v>#REF!</v>
      </c>
      <c r="AR104" s="145" t="e">
        <f>SUIVI!#REF!</f>
        <v>#REF!</v>
      </c>
      <c r="AS104" s="145" t="e">
        <f>SUIVI!#REF!</f>
        <v>#REF!</v>
      </c>
      <c r="AT104" s="1097" t="e">
        <f>SUIVI!#REF!</f>
        <v>#REF!</v>
      </c>
      <c r="AU104" s="3627"/>
      <c r="AV104" s="3628"/>
      <c r="AW104" s="3627"/>
      <c r="AX104" s="3628"/>
      <c r="AY104" s="3627"/>
      <c r="AZ104" s="3628"/>
      <c r="BA104" s="3627"/>
      <c r="BB104" s="3628"/>
      <c r="BC104" s="3627"/>
      <c r="BD104" s="3628"/>
      <c r="BE104" s="3627"/>
      <c r="BF104" s="3628"/>
      <c r="BG104" s="48"/>
      <c r="BH104" s="776">
        <v>81</v>
      </c>
      <c r="BI104" s="776"/>
    </row>
    <row r="105" spans="1:61" ht="25.15" customHeight="1">
      <c r="A105" s="1961" t="e">
        <f>SUIVI!#REF!</f>
        <v>#REF!</v>
      </c>
      <c r="B105" s="320" t="e">
        <f>SUIVI!#REF!</f>
        <v>#REF!</v>
      </c>
      <c r="C105" s="320" t="e">
        <f>SUIVI!#REF!</f>
        <v>#REF!</v>
      </c>
      <c r="D105" s="145" t="e">
        <f>SUIVI!#REF!</f>
        <v>#REF!</v>
      </c>
      <c r="E105" s="145" t="e">
        <f>SUIVI!#REF!</f>
        <v>#REF!</v>
      </c>
      <c r="F105" s="1097" t="e">
        <f>SUIVI!#REF!</f>
        <v>#REF!</v>
      </c>
      <c r="G105" s="948">
        <f t="shared" ca="1" si="19"/>
        <v>-2</v>
      </c>
      <c r="H105" s="948">
        <f t="shared" ca="1" si="20"/>
        <v>0</v>
      </c>
      <c r="I105" s="1955">
        <f t="shared" ca="1" si="21"/>
        <v>1</v>
      </c>
      <c r="J105" s="1955">
        <f t="shared" ca="1" si="22"/>
        <v>2</v>
      </c>
      <c r="K105" s="1955">
        <f t="shared" ca="1" si="23"/>
        <v>1</v>
      </c>
      <c r="L105" s="1955">
        <f t="shared" ca="1" si="24"/>
        <v>1</v>
      </c>
      <c r="M105" s="1955">
        <f t="shared" ca="1" si="24"/>
        <v>1</v>
      </c>
      <c r="N105" s="1955">
        <f t="shared" ca="1" si="24"/>
        <v>1</v>
      </c>
      <c r="O105" s="1955">
        <f t="shared" ca="1" si="24"/>
        <v>1</v>
      </c>
      <c r="P105" s="1955">
        <f t="shared" ca="1" si="24"/>
        <v>1</v>
      </c>
      <c r="Q105" s="1955"/>
      <c r="R105" s="437" t="s">
        <v>1249</v>
      </c>
      <c r="S105" s="48"/>
      <c r="U105" s="1962" t="e">
        <f>SUIVI!#REF!</f>
        <v>#REF!</v>
      </c>
      <c r="V105" s="320" t="e">
        <f>SUIVI!#REF!</f>
        <v>#REF!</v>
      </c>
      <c r="W105" s="320" t="e">
        <f>SUIVI!#REF!</f>
        <v>#REF!</v>
      </c>
      <c r="X105" s="145" t="e">
        <f>SUIVI!#REF!</f>
        <v>#REF!</v>
      </c>
      <c r="Y105" s="145" t="e">
        <f>SUIVI!#REF!</f>
        <v>#REF!</v>
      </c>
      <c r="Z105" s="1097" t="e">
        <f>SUIVI!#REF!</f>
        <v>#REF!</v>
      </c>
      <c r="AA105" s="948">
        <f t="shared" ca="1" si="25"/>
        <v>0</v>
      </c>
      <c r="AB105" s="1955">
        <f t="shared" ca="1" si="26"/>
        <v>1</v>
      </c>
      <c r="AC105" s="948">
        <f t="shared" ca="1" si="27"/>
        <v>1</v>
      </c>
      <c r="AD105" s="1955">
        <f t="shared" ca="1" si="28"/>
        <v>1</v>
      </c>
      <c r="AE105" s="948">
        <f t="shared" ca="1" si="29"/>
        <v>1</v>
      </c>
      <c r="AF105" s="948">
        <f t="shared" ca="1" si="29"/>
        <v>1</v>
      </c>
      <c r="AG105" s="948">
        <f t="shared" ca="1" si="29"/>
        <v>0</v>
      </c>
      <c r="AH105" s="948">
        <f t="shared" ca="1" si="29"/>
        <v>1</v>
      </c>
      <c r="AI105" s="1955">
        <f t="shared" ca="1" si="30"/>
        <v>2</v>
      </c>
      <c r="AJ105" s="1955">
        <f t="shared" ca="1" si="31"/>
        <v>1</v>
      </c>
      <c r="AK105" s="1955">
        <f t="shared" ca="1" si="31"/>
        <v>1</v>
      </c>
      <c r="AL105" s="1955">
        <f t="shared" ca="1" si="31"/>
        <v>1</v>
      </c>
      <c r="AM105" s="768">
        <f t="shared" si="32"/>
        <v>0</v>
      </c>
      <c r="AO105" s="167"/>
      <c r="AP105" s="320" t="e">
        <f>SUIVI!#REF!</f>
        <v>#REF!</v>
      </c>
      <c r="AQ105" s="320" t="e">
        <f>SUIVI!#REF!</f>
        <v>#REF!</v>
      </c>
      <c r="AR105" s="145" t="e">
        <f>SUIVI!#REF!</f>
        <v>#REF!</v>
      </c>
      <c r="AS105" s="145" t="e">
        <f>SUIVI!#REF!</f>
        <v>#REF!</v>
      </c>
      <c r="AT105" s="1097" t="e">
        <f>SUIVI!#REF!</f>
        <v>#REF!</v>
      </c>
      <c r="AU105" s="3627"/>
      <c r="AV105" s="3628"/>
      <c r="AW105" s="3627"/>
      <c r="AX105" s="3628"/>
      <c r="AY105" s="3627"/>
      <c r="AZ105" s="3628"/>
      <c r="BA105" s="3627"/>
      <c r="BB105" s="3628"/>
      <c r="BC105" s="3627"/>
      <c r="BD105" s="3628"/>
      <c r="BE105" s="3627"/>
      <c r="BF105" s="3628"/>
      <c r="BG105" s="48"/>
      <c r="BH105" s="776">
        <v>82</v>
      </c>
      <c r="BI105" s="776"/>
    </row>
    <row r="106" spans="1:61" ht="25.15" customHeight="1">
      <c r="A106" s="1961" t="e">
        <f>SUIVI!#REF!</f>
        <v>#REF!</v>
      </c>
      <c r="B106" s="320" t="e">
        <f>SUIVI!#REF!</f>
        <v>#REF!</v>
      </c>
      <c r="C106" s="320" t="e">
        <f>SUIVI!#REF!</f>
        <v>#REF!</v>
      </c>
      <c r="D106" s="145" t="e">
        <f>SUIVI!#REF!</f>
        <v>#REF!</v>
      </c>
      <c r="E106" s="145" t="e">
        <f>SUIVI!#REF!</f>
        <v>#REF!</v>
      </c>
      <c r="F106" s="1097" t="e">
        <f>SUIVI!#REF!</f>
        <v>#REF!</v>
      </c>
      <c r="G106" s="948">
        <f t="shared" ca="1" si="19"/>
        <v>2</v>
      </c>
      <c r="H106" s="948">
        <f t="shared" ca="1" si="20"/>
        <v>3</v>
      </c>
      <c r="I106" s="1955">
        <f t="shared" ca="1" si="21"/>
        <v>2</v>
      </c>
      <c r="J106" s="1955">
        <f t="shared" ca="1" si="22"/>
        <v>3</v>
      </c>
      <c r="K106" s="1955">
        <f t="shared" ca="1" si="23"/>
        <v>2</v>
      </c>
      <c r="L106" s="1955">
        <f t="shared" ca="1" si="24"/>
        <v>2</v>
      </c>
      <c r="M106" s="1955">
        <f t="shared" ca="1" si="24"/>
        <v>2</v>
      </c>
      <c r="N106" s="1955">
        <f t="shared" ca="1" si="24"/>
        <v>2</v>
      </c>
      <c r="O106" s="1955">
        <f t="shared" ca="1" si="24"/>
        <v>2</v>
      </c>
      <c r="P106" s="1955">
        <f t="shared" ca="1" si="24"/>
        <v>1</v>
      </c>
      <c r="Q106" s="1955"/>
      <c r="R106" s="437" t="s">
        <v>1249</v>
      </c>
      <c r="S106" s="48"/>
      <c r="U106" s="1962" t="e">
        <f>SUIVI!#REF!</f>
        <v>#REF!</v>
      </c>
      <c r="V106" s="320" t="e">
        <f>SUIVI!#REF!</f>
        <v>#REF!</v>
      </c>
      <c r="W106" s="320" t="e">
        <f>SUIVI!#REF!</f>
        <v>#REF!</v>
      </c>
      <c r="X106" s="145" t="e">
        <f>SUIVI!#REF!</f>
        <v>#REF!</v>
      </c>
      <c r="Y106" s="145" t="e">
        <f>SUIVI!#REF!</f>
        <v>#REF!</v>
      </c>
      <c r="Z106" s="1097" t="e">
        <f>SUIVI!#REF!</f>
        <v>#REF!</v>
      </c>
      <c r="AA106" s="948">
        <f t="shared" ca="1" si="25"/>
        <v>2</v>
      </c>
      <c r="AB106" s="1955">
        <f t="shared" ca="1" si="26"/>
        <v>1</v>
      </c>
      <c r="AC106" s="948">
        <f t="shared" ca="1" si="27"/>
        <v>0</v>
      </c>
      <c r="AD106" s="1955">
        <f t="shared" ca="1" si="28"/>
        <v>1</v>
      </c>
      <c r="AE106" s="948">
        <f t="shared" ca="1" si="29"/>
        <v>2</v>
      </c>
      <c r="AF106" s="948">
        <f t="shared" ca="1" si="29"/>
        <v>0</v>
      </c>
      <c r="AG106" s="948">
        <f t="shared" ca="1" si="29"/>
        <v>2</v>
      </c>
      <c r="AH106" s="948">
        <f t="shared" ca="1" si="29"/>
        <v>1</v>
      </c>
      <c r="AI106" s="1955">
        <f t="shared" ca="1" si="30"/>
        <v>1</v>
      </c>
      <c r="AJ106" s="1955">
        <f t="shared" ca="1" si="31"/>
        <v>1</v>
      </c>
      <c r="AK106" s="1955">
        <f t="shared" ca="1" si="31"/>
        <v>1</v>
      </c>
      <c r="AL106" s="1955">
        <f t="shared" ca="1" si="31"/>
        <v>1</v>
      </c>
      <c r="AM106" s="768">
        <f t="shared" si="32"/>
        <v>0</v>
      </c>
      <c r="AO106" s="167"/>
      <c r="AP106" s="320" t="e">
        <f>SUIVI!#REF!</f>
        <v>#REF!</v>
      </c>
      <c r="AQ106" s="320" t="e">
        <f>SUIVI!#REF!</f>
        <v>#REF!</v>
      </c>
      <c r="AR106" s="145" t="e">
        <f>SUIVI!#REF!</f>
        <v>#REF!</v>
      </c>
      <c r="AS106" s="145" t="e">
        <f>SUIVI!#REF!</f>
        <v>#REF!</v>
      </c>
      <c r="AT106" s="1097" t="e">
        <f>SUIVI!#REF!</f>
        <v>#REF!</v>
      </c>
      <c r="AU106" s="3627"/>
      <c r="AV106" s="3628"/>
      <c r="AW106" s="3627"/>
      <c r="AX106" s="3628"/>
      <c r="AY106" s="3627"/>
      <c r="AZ106" s="3628"/>
      <c r="BA106" s="3627"/>
      <c r="BB106" s="3628"/>
      <c r="BC106" s="3627"/>
      <c r="BD106" s="3628"/>
      <c r="BE106" s="3627"/>
      <c r="BF106" s="3628"/>
      <c r="BG106" s="48"/>
      <c r="BH106" s="776">
        <v>83</v>
      </c>
      <c r="BI106" s="776"/>
    </row>
    <row r="107" spans="1:61" ht="25.15" customHeight="1">
      <c r="A107" s="1961" t="e">
        <f>SUIVI!#REF!</f>
        <v>#REF!</v>
      </c>
      <c r="B107" s="320" t="e">
        <f>SUIVI!#REF!</f>
        <v>#REF!</v>
      </c>
      <c r="C107" s="320" t="e">
        <f>SUIVI!#REF!</f>
        <v>#REF!</v>
      </c>
      <c r="D107" s="145" t="e">
        <f>SUIVI!#REF!</f>
        <v>#REF!</v>
      </c>
      <c r="E107" s="145" t="e">
        <f>SUIVI!#REF!</f>
        <v>#REF!</v>
      </c>
      <c r="F107" s="1097" t="e">
        <f>SUIVI!#REF!</f>
        <v>#REF!</v>
      </c>
      <c r="G107" s="948">
        <f t="shared" ca="1" si="19"/>
        <v>2</v>
      </c>
      <c r="H107" s="948">
        <f t="shared" ca="1" si="20"/>
        <v>3</v>
      </c>
      <c r="I107" s="1955">
        <f t="shared" ca="1" si="21"/>
        <v>1</v>
      </c>
      <c r="J107" s="1955">
        <f t="shared" ca="1" si="22"/>
        <v>4</v>
      </c>
      <c r="K107" s="1955">
        <f t="shared" ca="1" si="23"/>
        <v>1</v>
      </c>
      <c r="L107" s="1955">
        <f t="shared" ca="1" si="24"/>
        <v>1</v>
      </c>
      <c r="M107" s="1955">
        <f t="shared" ca="1" si="24"/>
        <v>1</v>
      </c>
      <c r="N107" s="1955">
        <f t="shared" ca="1" si="24"/>
        <v>1</v>
      </c>
      <c r="O107" s="1955">
        <f t="shared" ca="1" si="24"/>
        <v>1</v>
      </c>
      <c r="P107" s="1955">
        <f t="shared" ca="1" si="24"/>
        <v>1</v>
      </c>
      <c r="Q107" s="1955"/>
      <c r="R107" s="437" t="s">
        <v>1249</v>
      </c>
      <c r="S107" s="48"/>
      <c r="U107" s="1962" t="e">
        <f>SUIVI!#REF!</f>
        <v>#REF!</v>
      </c>
      <c r="V107" s="320" t="e">
        <f>SUIVI!#REF!</f>
        <v>#REF!</v>
      </c>
      <c r="W107" s="320" t="e">
        <f>SUIVI!#REF!</f>
        <v>#REF!</v>
      </c>
      <c r="X107" s="145" t="e">
        <f>SUIVI!#REF!</f>
        <v>#REF!</v>
      </c>
      <c r="Y107" s="145" t="e">
        <f>SUIVI!#REF!</f>
        <v>#REF!</v>
      </c>
      <c r="Z107" s="1097" t="e">
        <f>SUIVI!#REF!</f>
        <v>#REF!</v>
      </c>
      <c r="AA107" s="948">
        <f t="shared" ca="1" si="25"/>
        <v>0</v>
      </c>
      <c r="AB107" s="1955">
        <f t="shared" ca="1" si="26"/>
        <v>1</v>
      </c>
      <c r="AC107" s="948">
        <f t="shared" ca="1" si="27"/>
        <v>0</v>
      </c>
      <c r="AD107" s="1955">
        <f t="shared" ca="1" si="28"/>
        <v>1</v>
      </c>
      <c r="AE107" s="948">
        <f t="shared" ca="1" si="29"/>
        <v>0</v>
      </c>
      <c r="AF107" s="948">
        <f t="shared" ca="1" si="29"/>
        <v>2</v>
      </c>
      <c r="AG107" s="948">
        <f t="shared" ca="1" si="29"/>
        <v>2</v>
      </c>
      <c r="AH107" s="948">
        <f t="shared" ca="1" si="29"/>
        <v>0</v>
      </c>
      <c r="AI107" s="1955">
        <f t="shared" ca="1" si="30"/>
        <v>2</v>
      </c>
      <c r="AJ107" s="1955">
        <f t="shared" ca="1" si="31"/>
        <v>1</v>
      </c>
      <c r="AK107" s="1955">
        <f t="shared" ca="1" si="31"/>
        <v>1</v>
      </c>
      <c r="AL107" s="1955">
        <f t="shared" ca="1" si="31"/>
        <v>1</v>
      </c>
      <c r="AM107" s="768">
        <f t="shared" si="32"/>
        <v>0</v>
      </c>
      <c r="AO107" s="167"/>
      <c r="AP107" s="320" t="e">
        <f>SUIVI!#REF!</f>
        <v>#REF!</v>
      </c>
      <c r="AQ107" s="320" t="e">
        <f>SUIVI!#REF!</f>
        <v>#REF!</v>
      </c>
      <c r="AR107" s="145" t="e">
        <f>SUIVI!#REF!</f>
        <v>#REF!</v>
      </c>
      <c r="AS107" s="145" t="e">
        <f>SUIVI!#REF!</f>
        <v>#REF!</v>
      </c>
      <c r="AT107" s="1097" t="e">
        <f>SUIVI!#REF!</f>
        <v>#REF!</v>
      </c>
      <c r="AU107" s="3627"/>
      <c r="AV107" s="3628"/>
      <c r="AW107" s="3627"/>
      <c r="AX107" s="3628"/>
      <c r="AY107" s="3627"/>
      <c r="AZ107" s="3628"/>
      <c r="BA107" s="3627"/>
      <c r="BB107" s="3628"/>
      <c r="BC107" s="3627"/>
      <c r="BD107" s="3628"/>
      <c r="BE107" s="3627"/>
      <c r="BF107" s="3628"/>
      <c r="BG107" s="48"/>
      <c r="BH107" s="776">
        <v>84</v>
      </c>
      <c r="BI107" s="776"/>
    </row>
    <row r="108" spans="1:61" ht="25.15" customHeight="1">
      <c r="A108" s="1961" t="e">
        <f>SUIVI!#REF!</f>
        <v>#REF!</v>
      </c>
      <c r="B108" s="320" t="e">
        <f>SUIVI!#REF!</f>
        <v>#REF!</v>
      </c>
      <c r="C108" s="320" t="e">
        <f>SUIVI!#REF!</f>
        <v>#REF!</v>
      </c>
      <c r="D108" s="145" t="e">
        <f>SUIVI!#REF!</f>
        <v>#REF!</v>
      </c>
      <c r="E108" s="145" t="e">
        <f>SUIVI!#REF!</f>
        <v>#REF!</v>
      </c>
      <c r="F108" s="1097" t="e">
        <f>SUIVI!#REF!</f>
        <v>#REF!</v>
      </c>
      <c r="G108" s="948">
        <f t="shared" ca="1" si="19"/>
        <v>-2</v>
      </c>
      <c r="H108" s="948">
        <f t="shared" ca="1" si="20"/>
        <v>1</v>
      </c>
      <c r="I108" s="1955">
        <f t="shared" ca="1" si="21"/>
        <v>2</v>
      </c>
      <c r="J108" s="1955">
        <f t="shared" ca="1" si="22"/>
        <v>2</v>
      </c>
      <c r="K108" s="1955">
        <f t="shared" ca="1" si="23"/>
        <v>3</v>
      </c>
      <c r="L108" s="1955">
        <f t="shared" ca="1" si="24"/>
        <v>2</v>
      </c>
      <c r="M108" s="1955">
        <f t="shared" ca="1" si="24"/>
        <v>1</v>
      </c>
      <c r="N108" s="1955">
        <f t="shared" ca="1" si="24"/>
        <v>1</v>
      </c>
      <c r="O108" s="1955">
        <f t="shared" ca="1" si="24"/>
        <v>1</v>
      </c>
      <c r="P108" s="1955">
        <f t="shared" ca="1" si="24"/>
        <v>1</v>
      </c>
      <c r="Q108" s="1955"/>
      <c r="R108" s="437" t="s">
        <v>1249</v>
      </c>
      <c r="S108" s="48"/>
      <c r="U108" s="1962" t="e">
        <f>SUIVI!#REF!</f>
        <v>#REF!</v>
      </c>
      <c r="V108" s="320" t="e">
        <f>SUIVI!#REF!</f>
        <v>#REF!</v>
      </c>
      <c r="W108" s="320" t="e">
        <f>SUIVI!#REF!</f>
        <v>#REF!</v>
      </c>
      <c r="X108" s="145" t="e">
        <f>SUIVI!#REF!</f>
        <v>#REF!</v>
      </c>
      <c r="Y108" s="145" t="e">
        <f>SUIVI!#REF!</f>
        <v>#REF!</v>
      </c>
      <c r="Z108" s="1097" t="e">
        <f>SUIVI!#REF!</f>
        <v>#REF!</v>
      </c>
      <c r="AA108" s="948">
        <f t="shared" ca="1" si="25"/>
        <v>0</v>
      </c>
      <c r="AB108" s="1955">
        <f t="shared" ca="1" si="26"/>
        <v>1</v>
      </c>
      <c r="AC108" s="948">
        <f t="shared" ca="1" si="27"/>
        <v>0</v>
      </c>
      <c r="AD108" s="1955">
        <f t="shared" ca="1" si="28"/>
        <v>1</v>
      </c>
      <c r="AE108" s="948">
        <f t="shared" ca="1" si="29"/>
        <v>2</v>
      </c>
      <c r="AF108" s="948">
        <f t="shared" ca="1" si="29"/>
        <v>1</v>
      </c>
      <c r="AG108" s="948">
        <f t="shared" ca="1" si="29"/>
        <v>2</v>
      </c>
      <c r="AH108" s="948">
        <f t="shared" ca="1" si="29"/>
        <v>1</v>
      </c>
      <c r="AI108" s="1955">
        <f t="shared" ca="1" si="30"/>
        <v>1</v>
      </c>
      <c r="AJ108" s="1955">
        <f t="shared" ca="1" si="31"/>
        <v>1</v>
      </c>
      <c r="AK108" s="1955">
        <f t="shared" ca="1" si="31"/>
        <v>1</v>
      </c>
      <c r="AL108" s="1955">
        <f t="shared" ca="1" si="31"/>
        <v>1</v>
      </c>
      <c r="AM108" s="768">
        <f t="shared" si="32"/>
        <v>0</v>
      </c>
      <c r="AO108" s="167"/>
      <c r="AP108" s="320" t="e">
        <f>SUIVI!#REF!</f>
        <v>#REF!</v>
      </c>
      <c r="AQ108" s="320" t="e">
        <f>SUIVI!#REF!</f>
        <v>#REF!</v>
      </c>
      <c r="AR108" s="145" t="e">
        <f>SUIVI!#REF!</f>
        <v>#REF!</v>
      </c>
      <c r="AS108" s="145" t="e">
        <f>SUIVI!#REF!</f>
        <v>#REF!</v>
      </c>
      <c r="AT108" s="1097" t="e">
        <f>SUIVI!#REF!</f>
        <v>#REF!</v>
      </c>
      <c r="AU108" s="3627"/>
      <c r="AV108" s="3628"/>
      <c r="AW108" s="3627"/>
      <c r="AX108" s="3628"/>
      <c r="AY108" s="3627"/>
      <c r="AZ108" s="3628"/>
      <c r="BA108" s="3627"/>
      <c r="BB108" s="3628"/>
      <c r="BC108" s="3627"/>
      <c r="BD108" s="3628"/>
      <c r="BE108" s="3627"/>
      <c r="BF108" s="3628"/>
      <c r="BG108" s="48"/>
      <c r="BH108" s="776">
        <v>85</v>
      </c>
      <c r="BI108" s="776"/>
    </row>
    <row r="109" spans="1:61" s="22" customFormat="1" ht="25.15" customHeight="1">
      <c r="A109" s="1961" t="e">
        <f>SUIVI!#REF!</f>
        <v>#REF!</v>
      </c>
      <c r="B109" s="320" t="e">
        <f>SUIVI!#REF!</f>
        <v>#REF!</v>
      </c>
      <c r="C109" s="320" t="e">
        <f>SUIVI!#REF!</f>
        <v>#REF!</v>
      </c>
      <c r="D109" s="145" t="e">
        <f>SUIVI!#REF!</f>
        <v>#REF!</v>
      </c>
      <c r="E109" s="145" t="e">
        <f>SUIVI!#REF!</f>
        <v>#REF!</v>
      </c>
      <c r="F109" s="1097" t="e">
        <f>SUIVI!#REF!</f>
        <v>#REF!</v>
      </c>
      <c r="G109" s="948">
        <f t="shared" ca="1" si="19"/>
        <v>0</v>
      </c>
      <c r="H109" s="948">
        <f t="shared" ca="1" si="20"/>
        <v>1</v>
      </c>
      <c r="I109" s="1955">
        <f t="shared" ca="1" si="21"/>
        <v>2</v>
      </c>
      <c r="J109" s="1955">
        <f t="shared" ca="1" si="22"/>
        <v>3</v>
      </c>
      <c r="K109" s="1955">
        <f t="shared" ca="1" si="23"/>
        <v>3</v>
      </c>
      <c r="L109" s="1955">
        <f t="shared" ca="1" si="24"/>
        <v>1</v>
      </c>
      <c r="M109" s="1955">
        <f t="shared" ca="1" si="24"/>
        <v>2</v>
      </c>
      <c r="N109" s="1955">
        <f t="shared" ca="1" si="24"/>
        <v>1</v>
      </c>
      <c r="O109" s="1955">
        <f t="shared" ca="1" si="24"/>
        <v>2</v>
      </c>
      <c r="P109" s="1955">
        <f t="shared" ca="1" si="24"/>
        <v>2</v>
      </c>
      <c r="Q109" s="1955"/>
      <c r="R109" s="437" t="s">
        <v>1249</v>
      </c>
      <c r="S109" s="48"/>
      <c r="U109" s="1962" t="e">
        <f>SUIVI!#REF!</f>
        <v>#REF!</v>
      </c>
      <c r="V109" s="320" t="e">
        <f>SUIVI!#REF!</f>
        <v>#REF!</v>
      </c>
      <c r="W109" s="320" t="e">
        <f>SUIVI!#REF!</f>
        <v>#REF!</v>
      </c>
      <c r="X109" s="145" t="e">
        <f>SUIVI!#REF!</f>
        <v>#REF!</v>
      </c>
      <c r="Y109" s="145" t="e">
        <f>SUIVI!#REF!</f>
        <v>#REF!</v>
      </c>
      <c r="Z109" s="1097" t="e">
        <f>SUIVI!#REF!</f>
        <v>#REF!</v>
      </c>
      <c r="AA109" s="948">
        <f t="shared" ca="1" si="25"/>
        <v>2</v>
      </c>
      <c r="AB109" s="1955">
        <f t="shared" ca="1" si="26"/>
        <v>1</v>
      </c>
      <c r="AC109" s="948">
        <f t="shared" ca="1" si="27"/>
        <v>2</v>
      </c>
      <c r="AD109" s="1955">
        <f t="shared" ca="1" si="28"/>
        <v>1</v>
      </c>
      <c r="AE109" s="948">
        <f t="shared" ca="1" si="29"/>
        <v>2</v>
      </c>
      <c r="AF109" s="948">
        <f t="shared" ca="1" si="29"/>
        <v>1</v>
      </c>
      <c r="AG109" s="948">
        <f t="shared" ca="1" si="29"/>
        <v>2</v>
      </c>
      <c r="AH109" s="948">
        <f t="shared" ca="1" si="29"/>
        <v>0</v>
      </c>
      <c r="AI109" s="1955">
        <f t="shared" ca="1" si="30"/>
        <v>2</v>
      </c>
      <c r="AJ109" s="1955">
        <f t="shared" ca="1" si="31"/>
        <v>1</v>
      </c>
      <c r="AK109" s="1955">
        <f t="shared" ca="1" si="31"/>
        <v>1</v>
      </c>
      <c r="AL109" s="1955">
        <f t="shared" ca="1" si="31"/>
        <v>1</v>
      </c>
      <c r="AM109" s="768">
        <f t="shared" si="32"/>
        <v>0</v>
      </c>
      <c r="AO109" s="167"/>
      <c r="AP109" s="320" t="e">
        <f>SUIVI!#REF!</f>
        <v>#REF!</v>
      </c>
      <c r="AQ109" s="320" t="e">
        <f>SUIVI!#REF!</f>
        <v>#REF!</v>
      </c>
      <c r="AR109" s="145" t="e">
        <f>SUIVI!#REF!</f>
        <v>#REF!</v>
      </c>
      <c r="AS109" s="145" t="e">
        <f>SUIVI!#REF!</f>
        <v>#REF!</v>
      </c>
      <c r="AT109" s="1097" t="e">
        <f>SUIVI!#REF!</f>
        <v>#REF!</v>
      </c>
      <c r="AU109" s="3627"/>
      <c r="AV109" s="3628"/>
      <c r="AW109" s="3627"/>
      <c r="AX109" s="3628"/>
      <c r="AY109" s="3627"/>
      <c r="AZ109" s="3628"/>
      <c r="BA109" s="3627"/>
      <c r="BB109" s="3628"/>
      <c r="BC109" s="3627"/>
      <c r="BD109" s="3628"/>
      <c r="BE109" s="3627"/>
      <c r="BF109" s="3628"/>
      <c r="BG109" s="48"/>
      <c r="BH109" s="776">
        <v>86</v>
      </c>
      <c r="BI109" s="776"/>
    </row>
    <row r="110" spans="1:61" s="22" customFormat="1" ht="25.15" customHeight="1">
      <c r="A110" s="1961" t="e">
        <f>SUIVI!#REF!</f>
        <v>#REF!</v>
      </c>
      <c r="B110" s="320" t="e">
        <f>SUIVI!#REF!</f>
        <v>#REF!</v>
      </c>
      <c r="C110" s="320" t="e">
        <f>SUIVI!#REF!</f>
        <v>#REF!</v>
      </c>
      <c r="D110" s="145" t="e">
        <f>SUIVI!#REF!</f>
        <v>#REF!</v>
      </c>
      <c r="E110" s="145" t="e">
        <f>SUIVI!#REF!</f>
        <v>#REF!</v>
      </c>
      <c r="F110" s="1097" t="e">
        <f>SUIVI!#REF!</f>
        <v>#REF!</v>
      </c>
      <c r="G110" s="948">
        <f t="shared" ca="1" si="19"/>
        <v>-2</v>
      </c>
      <c r="H110" s="948">
        <f t="shared" ca="1" si="20"/>
        <v>2</v>
      </c>
      <c r="I110" s="1955">
        <f t="shared" ca="1" si="21"/>
        <v>1</v>
      </c>
      <c r="J110" s="1955">
        <f t="shared" ca="1" si="22"/>
        <v>2</v>
      </c>
      <c r="K110" s="1955">
        <f t="shared" ca="1" si="23"/>
        <v>2</v>
      </c>
      <c r="L110" s="1955">
        <f t="shared" ca="1" si="24"/>
        <v>1</v>
      </c>
      <c r="M110" s="1955">
        <f t="shared" ca="1" si="24"/>
        <v>2</v>
      </c>
      <c r="N110" s="1955">
        <f t="shared" ca="1" si="24"/>
        <v>2</v>
      </c>
      <c r="O110" s="1955">
        <f t="shared" ca="1" si="24"/>
        <v>2</v>
      </c>
      <c r="P110" s="1955">
        <f t="shared" ca="1" si="24"/>
        <v>2</v>
      </c>
      <c r="Q110" s="1955"/>
      <c r="R110" s="437" t="s">
        <v>1249</v>
      </c>
      <c r="S110" s="48"/>
      <c r="U110" s="1962" t="e">
        <f>SUIVI!#REF!</f>
        <v>#REF!</v>
      </c>
      <c r="V110" s="320" t="e">
        <f>SUIVI!#REF!</f>
        <v>#REF!</v>
      </c>
      <c r="W110" s="320" t="e">
        <f>SUIVI!#REF!</f>
        <v>#REF!</v>
      </c>
      <c r="X110" s="145" t="e">
        <f>SUIVI!#REF!</f>
        <v>#REF!</v>
      </c>
      <c r="Y110" s="145" t="e">
        <f>SUIVI!#REF!</f>
        <v>#REF!</v>
      </c>
      <c r="Z110" s="1097" t="e">
        <f>SUIVI!#REF!</f>
        <v>#REF!</v>
      </c>
      <c r="AA110" s="948">
        <f t="shared" ca="1" si="25"/>
        <v>1</v>
      </c>
      <c r="AB110" s="1955">
        <f t="shared" ca="1" si="26"/>
        <v>1</v>
      </c>
      <c r="AC110" s="948">
        <f t="shared" ca="1" si="27"/>
        <v>0</v>
      </c>
      <c r="AD110" s="1955">
        <f t="shared" ca="1" si="28"/>
        <v>1</v>
      </c>
      <c r="AE110" s="948">
        <f t="shared" ca="1" si="29"/>
        <v>1</v>
      </c>
      <c r="AF110" s="948">
        <f t="shared" ca="1" si="29"/>
        <v>1</v>
      </c>
      <c r="AG110" s="948">
        <f t="shared" ca="1" si="29"/>
        <v>0</v>
      </c>
      <c r="AH110" s="948">
        <f t="shared" ca="1" si="29"/>
        <v>0</v>
      </c>
      <c r="AI110" s="1955">
        <f t="shared" ca="1" si="30"/>
        <v>2</v>
      </c>
      <c r="AJ110" s="1955">
        <f t="shared" ca="1" si="31"/>
        <v>1</v>
      </c>
      <c r="AK110" s="1955">
        <f t="shared" ca="1" si="31"/>
        <v>1</v>
      </c>
      <c r="AL110" s="1955">
        <f t="shared" ca="1" si="31"/>
        <v>1</v>
      </c>
      <c r="AM110" s="768">
        <f t="shared" si="32"/>
        <v>0</v>
      </c>
      <c r="AO110" s="167"/>
      <c r="AP110" s="320" t="e">
        <f>SUIVI!#REF!</f>
        <v>#REF!</v>
      </c>
      <c r="AQ110" s="320" t="e">
        <f>SUIVI!#REF!</f>
        <v>#REF!</v>
      </c>
      <c r="AR110" s="145" t="e">
        <f>SUIVI!#REF!</f>
        <v>#REF!</v>
      </c>
      <c r="AS110" s="145" t="e">
        <f>SUIVI!#REF!</f>
        <v>#REF!</v>
      </c>
      <c r="AT110" s="1097" t="e">
        <f>SUIVI!#REF!</f>
        <v>#REF!</v>
      </c>
      <c r="AU110" s="3627"/>
      <c r="AV110" s="3628"/>
      <c r="AW110" s="3627"/>
      <c r="AX110" s="3628"/>
      <c r="AY110" s="3627"/>
      <c r="AZ110" s="3628"/>
      <c r="BA110" s="3627"/>
      <c r="BB110" s="3628"/>
      <c r="BC110" s="3627"/>
      <c r="BD110" s="3628"/>
      <c r="BE110" s="3627"/>
      <c r="BF110" s="3628"/>
      <c r="BG110" s="48"/>
      <c r="BH110" s="776">
        <v>87</v>
      </c>
      <c r="BI110" s="776"/>
    </row>
    <row r="111" spans="1:61" s="22" customFormat="1" ht="25.15" customHeight="1">
      <c r="A111" s="1961" t="e">
        <f>SUIVI!#REF!</f>
        <v>#REF!</v>
      </c>
      <c r="B111" s="320" t="e">
        <f>SUIVI!#REF!</f>
        <v>#REF!</v>
      </c>
      <c r="C111" s="320" t="e">
        <f>SUIVI!#REF!</f>
        <v>#REF!</v>
      </c>
      <c r="D111" s="145" t="e">
        <f>SUIVI!#REF!</f>
        <v>#REF!</v>
      </c>
      <c r="E111" s="145" t="e">
        <f>SUIVI!#REF!</f>
        <v>#REF!</v>
      </c>
      <c r="F111" s="1097" t="e">
        <f>SUIVI!#REF!</f>
        <v>#REF!</v>
      </c>
      <c r="G111" s="948">
        <f t="shared" ca="1" si="19"/>
        <v>2</v>
      </c>
      <c r="H111" s="948">
        <f t="shared" ca="1" si="20"/>
        <v>0</v>
      </c>
      <c r="I111" s="1955">
        <f t="shared" ca="1" si="21"/>
        <v>1</v>
      </c>
      <c r="J111" s="1955">
        <f t="shared" ca="1" si="22"/>
        <v>3</v>
      </c>
      <c r="K111" s="1955">
        <f t="shared" ca="1" si="23"/>
        <v>2</v>
      </c>
      <c r="L111" s="1955">
        <f t="shared" ca="1" si="24"/>
        <v>1</v>
      </c>
      <c r="M111" s="1955">
        <f t="shared" ca="1" si="24"/>
        <v>1</v>
      </c>
      <c r="N111" s="1955">
        <f t="shared" ca="1" si="24"/>
        <v>2</v>
      </c>
      <c r="O111" s="1955">
        <f t="shared" ca="1" si="24"/>
        <v>1</v>
      </c>
      <c r="P111" s="1955">
        <f t="shared" ca="1" si="24"/>
        <v>2</v>
      </c>
      <c r="Q111" s="1955"/>
      <c r="R111" s="437" t="s">
        <v>1249</v>
      </c>
      <c r="S111" s="48"/>
      <c r="U111" s="1962" t="e">
        <f>SUIVI!#REF!</f>
        <v>#REF!</v>
      </c>
      <c r="V111" s="320" t="e">
        <f>SUIVI!#REF!</f>
        <v>#REF!</v>
      </c>
      <c r="W111" s="320" t="e">
        <f>SUIVI!#REF!</f>
        <v>#REF!</v>
      </c>
      <c r="X111" s="145" t="e">
        <f>SUIVI!#REF!</f>
        <v>#REF!</v>
      </c>
      <c r="Y111" s="145" t="e">
        <f>SUIVI!#REF!</f>
        <v>#REF!</v>
      </c>
      <c r="Z111" s="1097" t="e">
        <f>SUIVI!#REF!</f>
        <v>#REF!</v>
      </c>
      <c r="AA111" s="948">
        <f t="shared" ca="1" si="25"/>
        <v>2</v>
      </c>
      <c r="AB111" s="1955">
        <f t="shared" ca="1" si="26"/>
        <v>1</v>
      </c>
      <c r="AC111" s="948">
        <f t="shared" ca="1" si="27"/>
        <v>2</v>
      </c>
      <c r="AD111" s="1955">
        <f t="shared" ca="1" si="28"/>
        <v>1</v>
      </c>
      <c r="AE111" s="948">
        <f t="shared" ca="1" si="29"/>
        <v>1</v>
      </c>
      <c r="AF111" s="948">
        <f t="shared" ca="1" si="29"/>
        <v>0</v>
      </c>
      <c r="AG111" s="948">
        <f t="shared" ca="1" si="29"/>
        <v>1</v>
      </c>
      <c r="AH111" s="948">
        <f t="shared" ca="1" si="29"/>
        <v>2</v>
      </c>
      <c r="AI111" s="1955">
        <f t="shared" ca="1" si="30"/>
        <v>2</v>
      </c>
      <c r="AJ111" s="1955">
        <f t="shared" ca="1" si="31"/>
        <v>1</v>
      </c>
      <c r="AK111" s="1955">
        <f t="shared" ca="1" si="31"/>
        <v>1</v>
      </c>
      <c r="AL111" s="1955">
        <f t="shared" ca="1" si="31"/>
        <v>1</v>
      </c>
      <c r="AM111" s="768">
        <f t="shared" si="32"/>
        <v>0</v>
      </c>
      <c r="AO111" s="167"/>
      <c r="AP111" s="320" t="e">
        <f>SUIVI!#REF!</f>
        <v>#REF!</v>
      </c>
      <c r="AQ111" s="320" t="e">
        <f>SUIVI!#REF!</f>
        <v>#REF!</v>
      </c>
      <c r="AR111" s="145" t="e">
        <f>SUIVI!#REF!</f>
        <v>#REF!</v>
      </c>
      <c r="AS111" s="145" t="e">
        <f>SUIVI!#REF!</f>
        <v>#REF!</v>
      </c>
      <c r="AT111" s="1097" t="e">
        <f>SUIVI!#REF!</f>
        <v>#REF!</v>
      </c>
      <c r="AU111" s="3627"/>
      <c r="AV111" s="3628"/>
      <c r="AW111" s="3627"/>
      <c r="AX111" s="3628"/>
      <c r="AY111" s="3627"/>
      <c r="AZ111" s="3628"/>
      <c r="BA111" s="3627"/>
      <c r="BB111" s="3628"/>
      <c r="BC111" s="3627"/>
      <c r="BD111" s="3628"/>
      <c r="BE111" s="3627"/>
      <c r="BF111" s="3628"/>
      <c r="BG111" s="48"/>
      <c r="BH111" s="776">
        <v>88</v>
      </c>
      <c r="BI111" s="776"/>
    </row>
    <row r="112" spans="1:61" s="22" customFormat="1" ht="25.15" customHeight="1">
      <c r="A112" s="1961" t="e">
        <f>SUIVI!#REF!</f>
        <v>#REF!</v>
      </c>
      <c r="B112" s="320" t="e">
        <f>SUIVI!#REF!</f>
        <v>#REF!</v>
      </c>
      <c r="C112" s="320" t="e">
        <f>SUIVI!#REF!</f>
        <v>#REF!</v>
      </c>
      <c r="D112" s="145" t="e">
        <f>SUIVI!#REF!</f>
        <v>#REF!</v>
      </c>
      <c r="E112" s="145" t="e">
        <f>SUIVI!#REF!</f>
        <v>#REF!</v>
      </c>
      <c r="F112" s="1097" t="e">
        <f>SUIVI!#REF!</f>
        <v>#REF!</v>
      </c>
      <c r="G112" s="948">
        <f t="shared" ca="1" si="19"/>
        <v>2</v>
      </c>
      <c r="H112" s="948">
        <f t="shared" ca="1" si="20"/>
        <v>1</v>
      </c>
      <c r="I112" s="1955">
        <f t="shared" ca="1" si="21"/>
        <v>2</v>
      </c>
      <c r="J112" s="1955">
        <f t="shared" ca="1" si="22"/>
        <v>3</v>
      </c>
      <c r="K112" s="1955">
        <f t="shared" ca="1" si="23"/>
        <v>2</v>
      </c>
      <c r="L112" s="1955">
        <f t="shared" ca="1" si="24"/>
        <v>2</v>
      </c>
      <c r="M112" s="1955">
        <f t="shared" ca="1" si="24"/>
        <v>2</v>
      </c>
      <c r="N112" s="1955">
        <f t="shared" ca="1" si="24"/>
        <v>2</v>
      </c>
      <c r="O112" s="1955">
        <f t="shared" ca="1" si="24"/>
        <v>2</v>
      </c>
      <c r="P112" s="1955">
        <f t="shared" ca="1" si="24"/>
        <v>1</v>
      </c>
      <c r="Q112" s="1955"/>
      <c r="R112" s="437" t="s">
        <v>1249</v>
      </c>
      <c r="S112" s="48"/>
      <c r="U112" s="1962" t="e">
        <f>SUIVI!#REF!</f>
        <v>#REF!</v>
      </c>
      <c r="V112" s="320" t="e">
        <f>SUIVI!#REF!</f>
        <v>#REF!</v>
      </c>
      <c r="W112" s="320" t="e">
        <f>SUIVI!#REF!</f>
        <v>#REF!</v>
      </c>
      <c r="X112" s="145" t="e">
        <f>SUIVI!#REF!</f>
        <v>#REF!</v>
      </c>
      <c r="Y112" s="145" t="e">
        <f>SUIVI!#REF!</f>
        <v>#REF!</v>
      </c>
      <c r="Z112" s="1097" t="e">
        <f>SUIVI!#REF!</f>
        <v>#REF!</v>
      </c>
      <c r="AA112" s="948">
        <f t="shared" ca="1" si="25"/>
        <v>2</v>
      </c>
      <c r="AB112" s="1955">
        <f t="shared" ca="1" si="26"/>
        <v>1</v>
      </c>
      <c r="AC112" s="948">
        <f t="shared" ca="1" si="27"/>
        <v>2</v>
      </c>
      <c r="AD112" s="1955">
        <f t="shared" ca="1" si="28"/>
        <v>1</v>
      </c>
      <c r="AE112" s="948">
        <f t="shared" ca="1" si="29"/>
        <v>1</v>
      </c>
      <c r="AF112" s="948">
        <f t="shared" ca="1" si="29"/>
        <v>1</v>
      </c>
      <c r="AG112" s="948">
        <f t="shared" ca="1" si="29"/>
        <v>2</v>
      </c>
      <c r="AH112" s="948">
        <f t="shared" ca="1" si="29"/>
        <v>0</v>
      </c>
      <c r="AI112" s="1955">
        <f t="shared" ca="1" si="30"/>
        <v>2</v>
      </c>
      <c r="AJ112" s="1955">
        <f t="shared" ca="1" si="31"/>
        <v>1</v>
      </c>
      <c r="AK112" s="1955">
        <f t="shared" ca="1" si="31"/>
        <v>1</v>
      </c>
      <c r="AL112" s="1955">
        <f t="shared" ca="1" si="31"/>
        <v>1</v>
      </c>
      <c r="AM112" s="768">
        <f t="shared" si="32"/>
        <v>0</v>
      </c>
      <c r="AO112" s="167"/>
      <c r="AP112" s="320" t="e">
        <f>SUIVI!#REF!</f>
        <v>#REF!</v>
      </c>
      <c r="AQ112" s="320" t="e">
        <f>SUIVI!#REF!</f>
        <v>#REF!</v>
      </c>
      <c r="AR112" s="145" t="e">
        <f>SUIVI!#REF!</f>
        <v>#REF!</v>
      </c>
      <c r="AS112" s="145" t="e">
        <f>SUIVI!#REF!</f>
        <v>#REF!</v>
      </c>
      <c r="AT112" s="1097" t="e">
        <f>SUIVI!#REF!</f>
        <v>#REF!</v>
      </c>
      <c r="AU112" s="3627"/>
      <c r="AV112" s="3628"/>
      <c r="AW112" s="3627"/>
      <c r="AX112" s="3628"/>
      <c r="AY112" s="3627"/>
      <c r="AZ112" s="3628"/>
      <c r="BA112" s="3627"/>
      <c r="BB112" s="3628"/>
      <c r="BC112" s="3627"/>
      <c r="BD112" s="3628"/>
      <c r="BE112" s="3627"/>
      <c r="BF112" s="3628"/>
      <c r="BG112" s="48"/>
      <c r="BH112" s="776">
        <v>89</v>
      </c>
      <c r="BI112" s="776"/>
    </row>
    <row r="113" spans="1:61" s="22" customFormat="1" ht="25.15" customHeight="1">
      <c r="A113" s="1961" t="e">
        <f>SUIVI!#REF!</f>
        <v>#REF!</v>
      </c>
      <c r="B113" s="320" t="e">
        <f>SUIVI!#REF!</f>
        <v>#REF!</v>
      </c>
      <c r="C113" s="320" t="e">
        <f>SUIVI!#REF!</f>
        <v>#REF!</v>
      </c>
      <c r="D113" s="145" t="e">
        <f>SUIVI!#REF!</f>
        <v>#REF!</v>
      </c>
      <c r="E113" s="145" t="e">
        <f>SUIVI!#REF!</f>
        <v>#REF!</v>
      </c>
      <c r="F113" s="1097" t="e">
        <f>SUIVI!#REF!</f>
        <v>#REF!</v>
      </c>
      <c r="G113" s="948">
        <f t="shared" ca="1" si="19"/>
        <v>3</v>
      </c>
      <c r="H113" s="948">
        <f t="shared" ca="1" si="20"/>
        <v>2</v>
      </c>
      <c r="I113" s="1955">
        <f t="shared" ca="1" si="21"/>
        <v>2</v>
      </c>
      <c r="J113" s="1955">
        <f t="shared" ca="1" si="22"/>
        <v>2</v>
      </c>
      <c r="K113" s="1955">
        <f t="shared" ca="1" si="23"/>
        <v>3</v>
      </c>
      <c r="L113" s="1955">
        <f t="shared" ca="1" si="24"/>
        <v>2</v>
      </c>
      <c r="M113" s="1955">
        <f t="shared" ca="1" si="24"/>
        <v>2</v>
      </c>
      <c r="N113" s="1955">
        <f t="shared" ca="1" si="24"/>
        <v>2</v>
      </c>
      <c r="O113" s="1955">
        <f t="shared" ca="1" si="24"/>
        <v>2</v>
      </c>
      <c r="P113" s="1955">
        <f t="shared" ca="1" si="24"/>
        <v>1</v>
      </c>
      <c r="Q113" s="1955"/>
      <c r="R113" s="437" t="s">
        <v>1249</v>
      </c>
      <c r="S113" s="48"/>
      <c r="U113" s="1962" t="e">
        <f>SUIVI!#REF!</f>
        <v>#REF!</v>
      </c>
      <c r="V113" s="320" t="e">
        <f>SUIVI!#REF!</f>
        <v>#REF!</v>
      </c>
      <c r="W113" s="320" t="e">
        <f>SUIVI!#REF!</f>
        <v>#REF!</v>
      </c>
      <c r="X113" s="145" t="e">
        <f>SUIVI!#REF!</f>
        <v>#REF!</v>
      </c>
      <c r="Y113" s="145" t="e">
        <f>SUIVI!#REF!</f>
        <v>#REF!</v>
      </c>
      <c r="Z113" s="1097" t="e">
        <f>SUIVI!#REF!</f>
        <v>#REF!</v>
      </c>
      <c r="AA113" s="948">
        <f t="shared" ca="1" si="25"/>
        <v>2</v>
      </c>
      <c r="AB113" s="1955">
        <f t="shared" ca="1" si="26"/>
        <v>1</v>
      </c>
      <c r="AC113" s="948">
        <f t="shared" ca="1" si="27"/>
        <v>0</v>
      </c>
      <c r="AD113" s="1955">
        <f t="shared" ca="1" si="28"/>
        <v>1</v>
      </c>
      <c r="AE113" s="948">
        <f t="shared" ca="1" si="29"/>
        <v>0</v>
      </c>
      <c r="AF113" s="948">
        <f t="shared" ca="1" si="29"/>
        <v>1</v>
      </c>
      <c r="AG113" s="948">
        <f t="shared" ca="1" si="29"/>
        <v>0</v>
      </c>
      <c r="AH113" s="948">
        <f t="shared" ca="1" si="29"/>
        <v>2</v>
      </c>
      <c r="AI113" s="1955">
        <f t="shared" ca="1" si="30"/>
        <v>2</v>
      </c>
      <c r="AJ113" s="1955">
        <f t="shared" ca="1" si="31"/>
        <v>1</v>
      </c>
      <c r="AK113" s="1955">
        <f t="shared" ca="1" si="31"/>
        <v>1</v>
      </c>
      <c r="AL113" s="1955">
        <f t="shared" ca="1" si="31"/>
        <v>1</v>
      </c>
      <c r="AM113" s="768">
        <f t="shared" si="32"/>
        <v>0</v>
      </c>
      <c r="AO113" s="167"/>
      <c r="AP113" s="320" t="e">
        <f>SUIVI!#REF!</f>
        <v>#REF!</v>
      </c>
      <c r="AQ113" s="320" t="e">
        <f>SUIVI!#REF!</f>
        <v>#REF!</v>
      </c>
      <c r="AR113" s="145" t="e">
        <f>SUIVI!#REF!</f>
        <v>#REF!</v>
      </c>
      <c r="AS113" s="145" t="e">
        <f>SUIVI!#REF!</f>
        <v>#REF!</v>
      </c>
      <c r="AT113" s="1097" t="e">
        <f>SUIVI!#REF!</f>
        <v>#REF!</v>
      </c>
      <c r="AU113" s="3627"/>
      <c r="AV113" s="3628"/>
      <c r="AW113" s="3627"/>
      <c r="AX113" s="3628"/>
      <c r="AY113" s="3627"/>
      <c r="AZ113" s="3628"/>
      <c r="BA113" s="3627"/>
      <c r="BB113" s="3628"/>
      <c r="BC113" s="3627"/>
      <c r="BD113" s="3628"/>
      <c r="BE113" s="3627"/>
      <c r="BF113" s="3628"/>
      <c r="BG113" s="48"/>
      <c r="BH113" s="776">
        <v>90</v>
      </c>
      <c r="BI113" s="776"/>
    </row>
    <row r="114" spans="1:61" s="22" customFormat="1" ht="25.15" customHeight="1">
      <c r="A114" s="1961" t="e">
        <f>SUIVI!#REF!</f>
        <v>#REF!</v>
      </c>
      <c r="B114" s="320" t="e">
        <f>SUIVI!#REF!</f>
        <v>#REF!</v>
      </c>
      <c r="C114" s="320" t="e">
        <f>SUIVI!#REF!</f>
        <v>#REF!</v>
      </c>
      <c r="D114" s="145" t="e">
        <f>SUIVI!#REF!</f>
        <v>#REF!</v>
      </c>
      <c r="E114" s="145" t="e">
        <f>SUIVI!#REF!</f>
        <v>#REF!</v>
      </c>
      <c r="F114" s="1097" t="e">
        <f>SUIVI!#REF!</f>
        <v>#REF!</v>
      </c>
      <c r="G114" s="948">
        <f t="shared" ca="1" si="19"/>
        <v>3</v>
      </c>
      <c r="H114" s="948">
        <f t="shared" ca="1" si="20"/>
        <v>1</v>
      </c>
      <c r="I114" s="1955">
        <f t="shared" ca="1" si="21"/>
        <v>2</v>
      </c>
      <c r="J114" s="1955">
        <f t="shared" ca="1" si="22"/>
        <v>4</v>
      </c>
      <c r="K114" s="1955">
        <f t="shared" ca="1" si="23"/>
        <v>2</v>
      </c>
      <c r="L114" s="1955">
        <f t="shared" ca="1" si="24"/>
        <v>2</v>
      </c>
      <c r="M114" s="1955">
        <f t="shared" ca="1" si="24"/>
        <v>1</v>
      </c>
      <c r="N114" s="1955">
        <f t="shared" ca="1" si="24"/>
        <v>2</v>
      </c>
      <c r="O114" s="1955">
        <f t="shared" ca="1" si="24"/>
        <v>2</v>
      </c>
      <c r="P114" s="1955">
        <f t="shared" ca="1" si="24"/>
        <v>2</v>
      </c>
      <c r="Q114" s="1955"/>
      <c r="R114" s="437" t="s">
        <v>1249</v>
      </c>
      <c r="S114" s="48"/>
      <c r="U114" s="1962" t="e">
        <f>SUIVI!#REF!</f>
        <v>#REF!</v>
      </c>
      <c r="V114" s="320" t="e">
        <f>SUIVI!#REF!</f>
        <v>#REF!</v>
      </c>
      <c r="W114" s="320" t="e">
        <f>SUIVI!#REF!</f>
        <v>#REF!</v>
      </c>
      <c r="X114" s="145" t="e">
        <f>SUIVI!#REF!</f>
        <v>#REF!</v>
      </c>
      <c r="Y114" s="145" t="e">
        <f>SUIVI!#REF!</f>
        <v>#REF!</v>
      </c>
      <c r="Z114" s="1097" t="e">
        <f>SUIVI!#REF!</f>
        <v>#REF!</v>
      </c>
      <c r="AA114" s="948">
        <f t="shared" ca="1" si="25"/>
        <v>0</v>
      </c>
      <c r="AB114" s="1955">
        <f t="shared" ca="1" si="26"/>
        <v>1</v>
      </c>
      <c r="AC114" s="948">
        <f t="shared" ca="1" si="27"/>
        <v>2</v>
      </c>
      <c r="AD114" s="1955">
        <f t="shared" ca="1" si="28"/>
        <v>1</v>
      </c>
      <c r="AE114" s="948">
        <f t="shared" ca="1" si="29"/>
        <v>1</v>
      </c>
      <c r="AF114" s="948">
        <f t="shared" ca="1" si="29"/>
        <v>0</v>
      </c>
      <c r="AG114" s="948">
        <f t="shared" ca="1" si="29"/>
        <v>0</v>
      </c>
      <c r="AH114" s="948">
        <f t="shared" ca="1" si="29"/>
        <v>1</v>
      </c>
      <c r="AI114" s="1955">
        <f t="shared" ca="1" si="30"/>
        <v>1</v>
      </c>
      <c r="AJ114" s="1955">
        <f t="shared" ca="1" si="31"/>
        <v>1</v>
      </c>
      <c r="AK114" s="1955">
        <f t="shared" ca="1" si="31"/>
        <v>1</v>
      </c>
      <c r="AL114" s="1955">
        <f t="shared" ca="1" si="31"/>
        <v>1</v>
      </c>
      <c r="AM114" s="768">
        <f t="shared" si="32"/>
        <v>0</v>
      </c>
      <c r="AO114" s="167"/>
      <c r="AP114" s="320" t="e">
        <f>SUIVI!#REF!</f>
        <v>#REF!</v>
      </c>
      <c r="AQ114" s="320" t="e">
        <f>SUIVI!#REF!</f>
        <v>#REF!</v>
      </c>
      <c r="AR114" s="145" t="e">
        <f>SUIVI!#REF!</f>
        <v>#REF!</v>
      </c>
      <c r="AS114" s="145" t="e">
        <f>SUIVI!#REF!</f>
        <v>#REF!</v>
      </c>
      <c r="AT114" s="1097" t="e">
        <f>SUIVI!#REF!</f>
        <v>#REF!</v>
      </c>
      <c r="AU114" s="3627"/>
      <c r="AV114" s="3628"/>
      <c r="AW114" s="3627"/>
      <c r="AX114" s="3628"/>
      <c r="AY114" s="3627"/>
      <c r="AZ114" s="3628"/>
      <c r="BA114" s="3627"/>
      <c r="BB114" s="3628"/>
      <c r="BC114" s="3627"/>
      <c r="BD114" s="3628"/>
      <c r="BE114" s="3627"/>
      <c r="BF114" s="3628"/>
      <c r="BG114" s="48"/>
      <c r="BH114" s="776">
        <v>91</v>
      </c>
      <c r="BI114" s="776"/>
    </row>
    <row r="115" spans="1:61" s="22" customFormat="1" ht="25.15" customHeight="1">
      <c r="A115" s="1961" t="e">
        <f>SUIVI!#REF!</f>
        <v>#REF!</v>
      </c>
      <c r="B115" s="320" t="e">
        <f>SUIVI!#REF!</f>
        <v>#REF!</v>
      </c>
      <c r="C115" s="320" t="e">
        <f>SUIVI!#REF!</f>
        <v>#REF!</v>
      </c>
      <c r="D115" s="145" t="e">
        <f>SUIVI!#REF!</f>
        <v>#REF!</v>
      </c>
      <c r="E115" s="145" t="e">
        <f>SUIVI!#REF!</f>
        <v>#REF!</v>
      </c>
      <c r="F115" s="1097" t="e">
        <f>SUIVI!#REF!</f>
        <v>#REF!</v>
      </c>
      <c r="G115" s="948">
        <f t="shared" ca="1" si="19"/>
        <v>-3</v>
      </c>
      <c r="H115" s="948">
        <f t="shared" ca="1" si="20"/>
        <v>3</v>
      </c>
      <c r="I115" s="1955">
        <f t="shared" ca="1" si="21"/>
        <v>1</v>
      </c>
      <c r="J115" s="1955">
        <f t="shared" ca="1" si="22"/>
        <v>2</v>
      </c>
      <c r="K115" s="1955">
        <f t="shared" ca="1" si="23"/>
        <v>1</v>
      </c>
      <c r="L115" s="1955">
        <f t="shared" ca="1" si="24"/>
        <v>1</v>
      </c>
      <c r="M115" s="1955">
        <f t="shared" ca="1" si="24"/>
        <v>2</v>
      </c>
      <c r="N115" s="1955">
        <f t="shared" ca="1" si="24"/>
        <v>2</v>
      </c>
      <c r="O115" s="1955">
        <f t="shared" ca="1" si="24"/>
        <v>1</v>
      </c>
      <c r="P115" s="1955">
        <f t="shared" ca="1" si="24"/>
        <v>1</v>
      </c>
      <c r="Q115" s="1955"/>
      <c r="R115" s="437" t="s">
        <v>1249</v>
      </c>
      <c r="S115" s="48"/>
      <c r="U115" s="1962" t="e">
        <f>SUIVI!#REF!</f>
        <v>#REF!</v>
      </c>
      <c r="V115" s="320" t="e">
        <f>SUIVI!#REF!</f>
        <v>#REF!</v>
      </c>
      <c r="W115" s="320" t="e">
        <f>SUIVI!#REF!</f>
        <v>#REF!</v>
      </c>
      <c r="X115" s="145" t="e">
        <f>SUIVI!#REF!</f>
        <v>#REF!</v>
      </c>
      <c r="Y115" s="145" t="e">
        <f>SUIVI!#REF!</f>
        <v>#REF!</v>
      </c>
      <c r="Z115" s="1097" t="e">
        <f>SUIVI!#REF!</f>
        <v>#REF!</v>
      </c>
      <c r="AA115" s="948">
        <f t="shared" ca="1" si="25"/>
        <v>0</v>
      </c>
      <c r="AB115" s="1955">
        <f t="shared" ca="1" si="26"/>
        <v>1</v>
      </c>
      <c r="AC115" s="948">
        <f t="shared" ca="1" si="27"/>
        <v>0</v>
      </c>
      <c r="AD115" s="1955">
        <f t="shared" ca="1" si="28"/>
        <v>1</v>
      </c>
      <c r="AE115" s="948">
        <f t="shared" ca="1" si="29"/>
        <v>0</v>
      </c>
      <c r="AF115" s="948">
        <f t="shared" ca="1" si="29"/>
        <v>1</v>
      </c>
      <c r="AG115" s="948">
        <f t="shared" ca="1" si="29"/>
        <v>1</v>
      </c>
      <c r="AH115" s="948">
        <f t="shared" ca="1" si="29"/>
        <v>1</v>
      </c>
      <c r="AI115" s="1955">
        <f t="shared" ca="1" si="30"/>
        <v>2</v>
      </c>
      <c r="AJ115" s="1955">
        <f t="shared" ca="1" si="31"/>
        <v>1</v>
      </c>
      <c r="AK115" s="1955">
        <f t="shared" ca="1" si="31"/>
        <v>1</v>
      </c>
      <c r="AL115" s="1955">
        <f t="shared" ca="1" si="31"/>
        <v>1</v>
      </c>
      <c r="AM115" s="768">
        <f t="shared" si="32"/>
        <v>0</v>
      </c>
      <c r="AO115" s="167"/>
      <c r="AP115" s="320" t="e">
        <f>SUIVI!#REF!</f>
        <v>#REF!</v>
      </c>
      <c r="AQ115" s="320" t="e">
        <f>SUIVI!#REF!</f>
        <v>#REF!</v>
      </c>
      <c r="AR115" s="145" t="e">
        <f>SUIVI!#REF!</f>
        <v>#REF!</v>
      </c>
      <c r="AS115" s="145" t="e">
        <f>SUIVI!#REF!</f>
        <v>#REF!</v>
      </c>
      <c r="AT115" s="1097" t="e">
        <f>SUIVI!#REF!</f>
        <v>#REF!</v>
      </c>
      <c r="AU115" s="3627"/>
      <c r="AV115" s="3628"/>
      <c r="AW115" s="3627"/>
      <c r="AX115" s="3628"/>
      <c r="AY115" s="3627"/>
      <c r="AZ115" s="3628"/>
      <c r="BA115" s="3627"/>
      <c r="BB115" s="3628"/>
      <c r="BC115" s="3627"/>
      <c r="BD115" s="3628"/>
      <c r="BE115" s="3627"/>
      <c r="BF115" s="3628"/>
      <c r="BG115" s="48"/>
      <c r="BH115" s="776">
        <v>92</v>
      </c>
      <c r="BI115" s="776"/>
    </row>
    <row r="116" spans="1:61" s="22" customFormat="1" ht="25.15" customHeight="1">
      <c r="A116" s="1961" t="e">
        <f>SUIVI!#REF!</f>
        <v>#REF!</v>
      </c>
      <c r="B116" s="320" t="e">
        <f>SUIVI!#REF!</f>
        <v>#REF!</v>
      </c>
      <c r="C116" s="320" t="e">
        <f>SUIVI!#REF!</f>
        <v>#REF!</v>
      </c>
      <c r="D116" s="145" t="e">
        <f>SUIVI!#REF!</f>
        <v>#REF!</v>
      </c>
      <c r="E116" s="145" t="e">
        <f>SUIVI!#REF!</f>
        <v>#REF!</v>
      </c>
      <c r="F116" s="1097" t="e">
        <f>SUIVI!#REF!</f>
        <v>#REF!</v>
      </c>
      <c r="G116" s="948">
        <f t="shared" ca="1" si="19"/>
        <v>2</v>
      </c>
      <c r="H116" s="948">
        <f t="shared" ca="1" si="20"/>
        <v>1</v>
      </c>
      <c r="I116" s="1955">
        <f t="shared" ca="1" si="21"/>
        <v>1</v>
      </c>
      <c r="J116" s="1955">
        <f t="shared" ca="1" si="22"/>
        <v>3</v>
      </c>
      <c r="K116" s="1955">
        <f t="shared" ca="1" si="23"/>
        <v>3</v>
      </c>
      <c r="L116" s="1955">
        <f t="shared" ca="1" si="24"/>
        <v>1</v>
      </c>
      <c r="M116" s="1955">
        <f t="shared" ca="1" si="24"/>
        <v>2</v>
      </c>
      <c r="N116" s="1955">
        <f t="shared" ca="1" si="24"/>
        <v>1</v>
      </c>
      <c r="O116" s="1955">
        <f t="shared" ca="1" si="24"/>
        <v>2</v>
      </c>
      <c r="P116" s="1955">
        <f t="shared" ca="1" si="24"/>
        <v>2</v>
      </c>
      <c r="Q116" s="1955"/>
      <c r="R116" s="437" t="s">
        <v>1249</v>
      </c>
      <c r="S116" s="48"/>
      <c r="U116" s="1962" t="e">
        <f>SUIVI!#REF!</f>
        <v>#REF!</v>
      </c>
      <c r="V116" s="320" t="e">
        <f>SUIVI!#REF!</f>
        <v>#REF!</v>
      </c>
      <c r="W116" s="320" t="e">
        <f>SUIVI!#REF!</f>
        <v>#REF!</v>
      </c>
      <c r="X116" s="145" t="e">
        <f>SUIVI!#REF!</f>
        <v>#REF!</v>
      </c>
      <c r="Y116" s="145" t="e">
        <f>SUIVI!#REF!</f>
        <v>#REF!</v>
      </c>
      <c r="Z116" s="1097" t="e">
        <f>SUIVI!#REF!</f>
        <v>#REF!</v>
      </c>
      <c r="AA116" s="948">
        <f t="shared" ca="1" si="25"/>
        <v>0</v>
      </c>
      <c r="AB116" s="1955">
        <f t="shared" ca="1" si="26"/>
        <v>1</v>
      </c>
      <c r="AC116" s="948">
        <f t="shared" ca="1" si="27"/>
        <v>0</v>
      </c>
      <c r="AD116" s="1955">
        <f t="shared" ca="1" si="28"/>
        <v>1</v>
      </c>
      <c r="AE116" s="948">
        <f t="shared" ca="1" si="29"/>
        <v>2</v>
      </c>
      <c r="AF116" s="948">
        <f t="shared" ca="1" si="29"/>
        <v>1</v>
      </c>
      <c r="AG116" s="948">
        <f t="shared" ca="1" si="29"/>
        <v>2</v>
      </c>
      <c r="AH116" s="948">
        <f t="shared" ca="1" si="29"/>
        <v>0</v>
      </c>
      <c r="AI116" s="1955">
        <f t="shared" ca="1" si="30"/>
        <v>2</v>
      </c>
      <c r="AJ116" s="1955">
        <f t="shared" ca="1" si="31"/>
        <v>1</v>
      </c>
      <c r="AK116" s="1955">
        <f t="shared" ca="1" si="31"/>
        <v>1</v>
      </c>
      <c r="AL116" s="1955">
        <f t="shared" ca="1" si="31"/>
        <v>1</v>
      </c>
      <c r="AM116" s="768">
        <f t="shared" si="32"/>
        <v>0</v>
      </c>
      <c r="AO116" s="167"/>
      <c r="AP116" s="320" t="e">
        <f>SUIVI!#REF!</f>
        <v>#REF!</v>
      </c>
      <c r="AQ116" s="320" t="e">
        <f>SUIVI!#REF!</f>
        <v>#REF!</v>
      </c>
      <c r="AR116" s="145" t="e">
        <f>SUIVI!#REF!</f>
        <v>#REF!</v>
      </c>
      <c r="AS116" s="145" t="e">
        <f>SUIVI!#REF!</f>
        <v>#REF!</v>
      </c>
      <c r="AT116" s="1097" t="e">
        <f>SUIVI!#REF!</f>
        <v>#REF!</v>
      </c>
      <c r="AU116" s="3627"/>
      <c r="AV116" s="3628"/>
      <c r="AW116" s="3627"/>
      <c r="AX116" s="3628"/>
      <c r="AY116" s="3627"/>
      <c r="AZ116" s="3628"/>
      <c r="BA116" s="3627"/>
      <c r="BB116" s="3628"/>
      <c r="BC116" s="3627"/>
      <c r="BD116" s="3628"/>
      <c r="BE116" s="3627"/>
      <c r="BF116" s="3628"/>
      <c r="BG116" s="48"/>
      <c r="BH116" s="776">
        <v>93</v>
      </c>
      <c r="BI116" s="776"/>
    </row>
    <row r="117" spans="1:61" ht="25.15" customHeight="1">
      <c r="A117" s="1961" t="e">
        <f>SUIVI!#REF!</f>
        <v>#REF!</v>
      </c>
      <c r="B117" s="320" t="e">
        <f>SUIVI!#REF!</f>
        <v>#REF!</v>
      </c>
      <c r="C117" s="320" t="e">
        <f>SUIVI!#REF!</f>
        <v>#REF!</v>
      </c>
      <c r="D117" s="145" t="e">
        <f>SUIVI!#REF!</f>
        <v>#REF!</v>
      </c>
      <c r="E117" s="145" t="e">
        <f>SUIVI!#REF!</f>
        <v>#REF!</v>
      </c>
      <c r="F117" s="1097" t="e">
        <f>SUIVI!#REF!</f>
        <v>#REF!</v>
      </c>
      <c r="G117" s="948">
        <f t="shared" ca="1" si="19"/>
        <v>-1</v>
      </c>
      <c r="H117" s="948">
        <f t="shared" ca="1" si="20"/>
        <v>0</v>
      </c>
      <c r="I117" s="1955">
        <f t="shared" ca="1" si="21"/>
        <v>1</v>
      </c>
      <c r="J117" s="1955">
        <f t="shared" ca="1" si="22"/>
        <v>4</v>
      </c>
      <c r="K117" s="1955">
        <f t="shared" ca="1" si="23"/>
        <v>2</v>
      </c>
      <c r="L117" s="1955">
        <f t="shared" ca="1" si="24"/>
        <v>1</v>
      </c>
      <c r="M117" s="1955">
        <f t="shared" ca="1" si="24"/>
        <v>2</v>
      </c>
      <c r="N117" s="1955">
        <f t="shared" ca="1" si="24"/>
        <v>1</v>
      </c>
      <c r="O117" s="1955">
        <f t="shared" ca="1" si="24"/>
        <v>1</v>
      </c>
      <c r="P117" s="1955">
        <f t="shared" ca="1" si="24"/>
        <v>2</v>
      </c>
      <c r="Q117" s="1955"/>
      <c r="R117" s="437" t="s">
        <v>1249</v>
      </c>
      <c r="S117" s="48"/>
      <c r="U117" s="1962" t="e">
        <f>SUIVI!#REF!</f>
        <v>#REF!</v>
      </c>
      <c r="V117" s="320" t="e">
        <f>SUIVI!#REF!</f>
        <v>#REF!</v>
      </c>
      <c r="W117" s="320" t="e">
        <f>SUIVI!#REF!</f>
        <v>#REF!</v>
      </c>
      <c r="X117" s="145" t="e">
        <f>SUIVI!#REF!</f>
        <v>#REF!</v>
      </c>
      <c r="Y117" s="145" t="e">
        <f>SUIVI!#REF!</f>
        <v>#REF!</v>
      </c>
      <c r="Z117" s="1097" t="e">
        <f>SUIVI!#REF!</f>
        <v>#REF!</v>
      </c>
      <c r="AA117" s="948">
        <f t="shared" ca="1" si="25"/>
        <v>1</v>
      </c>
      <c r="AB117" s="1955">
        <f t="shared" ca="1" si="26"/>
        <v>1</v>
      </c>
      <c r="AC117" s="948">
        <f t="shared" ca="1" si="27"/>
        <v>0</v>
      </c>
      <c r="AD117" s="1955">
        <f t="shared" ca="1" si="28"/>
        <v>1</v>
      </c>
      <c r="AE117" s="948">
        <f t="shared" ca="1" si="29"/>
        <v>1</v>
      </c>
      <c r="AF117" s="948">
        <f t="shared" ca="1" si="29"/>
        <v>0</v>
      </c>
      <c r="AG117" s="948">
        <f t="shared" ca="1" si="29"/>
        <v>2</v>
      </c>
      <c r="AH117" s="948">
        <f t="shared" ca="1" si="29"/>
        <v>1</v>
      </c>
      <c r="AI117" s="1955">
        <f t="shared" ca="1" si="30"/>
        <v>1</v>
      </c>
      <c r="AJ117" s="1955">
        <f t="shared" ca="1" si="31"/>
        <v>1</v>
      </c>
      <c r="AK117" s="1955">
        <f t="shared" ca="1" si="31"/>
        <v>1</v>
      </c>
      <c r="AL117" s="1955">
        <f t="shared" ca="1" si="31"/>
        <v>1</v>
      </c>
      <c r="AM117" s="768">
        <f t="shared" si="32"/>
        <v>0</v>
      </c>
      <c r="AO117" s="167"/>
      <c r="AP117" s="320" t="e">
        <f>SUIVI!#REF!</f>
        <v>#REF!</v>
      </c>
      <c r="AQ117" s="320" t="e">
        <f>SUIVI!#REF!</f>
        <v>#REF!</v>
      </c>
      <c r="AR117" s="145" t="e">
        <f>SUIVI!#REF!</f>
        <v>#REF!</v>
      </c>
      <c r="AS117" s="145" t="e">
        <f>SUIVI!#REF!</f>
        <v>#REF!</v>
      </c>
      <c r="AT117" s="1097" t="e">
        <f>SUIVI!#REF!</f>
        <v>#REF!</v>
      </c>
      <c r="AU117" s="3627"/>
      <c r="AV117" s="3628"/>
      <c r="AW117" s="3627"/>
      <c r="AX117" s="3628"/>
      <c r="AY117" s="3627"/>
      <c r="AZ117" s="3628"/>
      <c r="BA117" s="3627"/>
      <c r="BB117" s="3628"/>
      <c r="BC117" s="3627"/>
      <c r="BD117" s="3628"/>
      <c r="BE117" s="3627"/>
      <c r="BF117" s="3628"/>
      <c r="BG117" s="48"/>
      <c r="BH117" s="776">
        <v>94</v>
      </c>
      <c r="BI117" s="776"/>
    </row>
    <row r="118" spans="1:61" ht="25.15" customHeight="1">
      <c r="A118" s="1961" t="e">
        <f>SUIVI!#REF!</f>
        <v>#REF!</v>
      </c>
      <c r="B118" s="320" t="e">
        <f>SUIVI!#REF!</f>
        <v>#REF!</v>
      </c>
      <c r="C118" s="320" t="e">
        <f>SUIVI!#REF!</f>
        <v>#REF!</v>
      </c>
      <c r="D118" s="145" t="e">
        <f>SUIVI!#REF!</f>
        <v>#REF!</v>
      </c>
      <c r="E118" s="145" t="e">
        <f>SUIVI!#REF!</f>
        <v>#REF!</v>
      </c>
      <c r="F118" s="1097" t="e">
        <f>SUIVI!#REF!</f>
        <v>#REF!</v>
      </c>
      <c r="G118" s="948">
        <f t="shared" ca="1" si="19"/>
        <v>-3</v>
      </c>
      <c r="H118" s="948">
        <f t="shared" ca="1" si="20"/>
        <v>1</v>
      </c>
      <c r="I118" s="1955">
        <f t="shared" ca="1" si="21"/>
        <v>2</v>
      </c>
      <c r="J118" s="1955">
        <f t="shared" ca="1" si="22"/>
        <v>3</v>
      </c>
      <c r="K118" s="1955">
        <f t="shared" ca="1" si="23"/>
        <v>2</v>
      </c>
      <c r="L118" s="1955">
        <f t="shared" ca="1" si="24"/>
        <v>1</v>
      </c>
      <c r="M118" s="1955">
        <f t="shared" ca="1" si="24"/>
        <v>2</v>
      </c>
      <c r="N118" s="1955">
        <f t="shared" ca="1" si="24"/>
        <v>1</v>
      </c>
      <c r="O118" s="1955">
        <f t="shared" ca="1" si="24"/>
        <v>2</v>
      </c>
      <c r="P118" s="1955">
        <f t="shared" ca="1" si="24"/>
        <v>2</v>
      </c>
      <c r="Q118" s="1955"/>
      <c r="R118" s="437" t="s">
        <v>1249</v>
      </c>
      <c r="S118" s="48"/>
      <c r="U118" s="1962" t="e">
        <f>SUIVI!#REF!</f>
        <v>#REF!</v>
      </c>
      <c r="V118" s="320" t="e">
        <f>SUIVI!#REF!</f>
        <v>#REF!</v>
      </c>
      <c r="W118" s="320" t="e">
        <f>SUIVI!#REF!</f>
        <v>#REF!</v>
      </c>
      <c r="X118" s="145" t="e">
        <f>SUIVI!#REF!</f>
        <v>#REF!</v>
      </c>
      <c r="Y118" s="145" t="e">
        <f>SUIVI!#REF!</f>
        <v>#REF!</v>
      </c>
      <c r="Z118" s="1097" t="e">
        <f>SUIVI!#REF!</f>
        <v>#REF!</v>
      </c>
      <c r="AA118" s="948">
        <f t="shared" ca="1" si="25"/>
        <v>0</v>
      </c>
      <c r="AB118" s="1955">
        <f t="shared" ca="1" si="26"/>
        <v>1</v>
      </c>
      <c r="AC118" s="948">
        <f t="shared" ca="1" si="27"/>
        <v>0</v>
      </c>
      <c r="AD118" s="1955">
        <f t="shared" ca="1" si="28"/>
        <v>1</v>
      </c>
      <c r="AE118" s="948">
        <f t="shared" ca="1" si="29"/>
        <v>0</v>
      </c>
      <c r="AF118" s="948">
        <f t="shared" ca="1" si="29"/>
        <v>2</v>
      </c>
      <c r="AG118" s="948">
        <f t="shared" ca="1" si="29"/>
        <v>2</v>
      </c>
      <c r="AH118" s="948">
        <f t="shared" ca="1" si="29"/>
        <v>2</v>
      </c>
      <c r="AI118" s="1955">
        <f t="shared" ca="1" si="30"/>
        <v>1</v>
      </c>
      <c r="AJ118" s="1955">
        <f t="shared" ca="1" si="31"/>
        <v>1</v>
      </c>
      <c r="AK118" s="1955">
        <f t="shared" ca="1" si="31"/>
        <v>1</v>
      </c>
      <c r="AL118" s="1955">
        <f t="shared" ca="1" si="31"/>
        <v>1</v>
      </c>
      <c r="AM118" s="768">
        <f t="shared" si="32"/>
        <v>0</v>
      </c>
      <c r="AO118" s="167"/>
      <c r="AP118" s="320" t="e">
        <f>SUIVI!#REF!</f>
        <v>#REF!</v>
      </c>
      <c r="AQ118" s="320" t="e">
        <f>SUIVI!#REF!</f>
        <v>#REF!</v>
      </c>
      <c r="AR118" s="145" t="e">
        <f>SUIVI!#REF!</f>
        <v>#REF!</v>
      </c>
      <c r="AS118" s="145" t="e">
        <f>SUIVI!#REF!</f>
        <v>#REF!</v>
      </c>
      <c r="AT118" s="1097" t="e">
        <f>SUIVI!#REF!</f>
        <v>#REF!</v>
      </c>
      <c r="AU118" s="3627"/>
      <c r="AV118" s="3628"/>
      <c r="AW118" s="3627"/>
      <c r="AX118" s="3628"/>
      <c r="AY118" s="3627"/>
      <c r="AZ118" s="3628"/>
      <c r="BA118" s="3627"/>
      <c r="BB118" s="3628"/>
      <c r="BC118" s="3627"/>
      <c r="BD118" s="3628"/>
      <c r="BE118" s="3627"/>
      <c r="BF118" s="3628"/>
      <c r="BG118" s="48"/>
      <c r="BH118" s="776">
        <v>95</v>
      </c>
      <c r="BI118" s="776"/>
    </row>
    <row r="119" spans="1:61" ht="25.15" customHeight="1">
      <c r="A119" s="1961" t="e">
        <f>SUIVI!#REF!</f>
        <v>#REF!</v>
      </c>
      <c r="B119" s="320" t="e">
        <f>SUIVI!#REF!</f>
        <v>#REF!</v>
      </c>
      <c r="C119" s="320" t="e">
        <f>SUIVI!#REF!</f>
        <v>#REF!</v>
      </c>
      <c r="D119" s="145" t="e">
        <f>SUIVI!#REF!</f>
        <v>#REF!</v>
      </c>
      <c r="E119" s="145" t="e">
        <f>SUIVI!#REF!</f>
        <v>#REF!</v>
      </c>
      <c r="F119" s="1097" t="e">
        <f>SUIVI!#REF!</f>
        <v>#REF!</v>
      </c>
      <c r="G119" s="948">
        <f t="shared" ca="1" si="19"/>
        <v>-1</v>
      </c>
      <c r="H119" s="948">
        <f t="shared" ca="1" si="20"/>
        <v>3</v>
      </c>
      <c r="I119" s="1955">
        <f t="shared" ca="1" si="21"/>
        <v>2</v>
      </c>
      <c r="J119" s="1955">
        <f t="shared" ca="1" si="22"/>
        <v>2</v>
      </c>
      <c r="K119" s="1955">
        <f t="shared" ca="1" si="23"/>
        <v>1</v>
      </c>
      <c r="L119" s="1955">
        <f t="shared" ca="1" si="24"/>
        <v>2</v>
      </c>
      <c r="M119" s="1955">
        <f t="shared" ca="1" si="24"/>
        <v>2</v>
      </c>
      <c r="N119" s="1955">
        <f t="shared" ca="1" si="24"/>
        <v>2</v>
      </c>
      <c r="O119" s="1955">
        <f t="shared" ca="1" si="24"/>
        <v>1</v>
      </c>
      <c r="P119" s="1955">
        <f t="shared" ca="1" si="24"/>
        <v>2</v>
      </c>
      <c r="Q119" s="1955"/>
      <c r="R119" s="437" t="s">
        <v>1249</v>
      </c>
      <c r="S119" s="48"/>
      <c r="U119" s="1962" t="e">
        <f>SUIVI!#REF!</f>
        <v>#REF!</v>
      </c>
      <c r="V119" s="320" t="e">
        <f>SUIVI!#REF!</f>
        <v>#REF!</v>
      </c>
      <c r="W119" s="320" t="e">
        <f>SUIVI!#REF!</f>
        <v>#REF!</v>
      </c>
      <c r="X119" s="145" t="e">
        <f>SUIVI!#REF!</f>
        <v>#REF!</v>
      </c>
      <c r="Y119" s="145" t="e">
        <f>SUIVI!#REF!</f>
        <v>#REF!</v>
      </c>
      <c r="Z119" s="1097" t="e">
        <f>SUIVI!#REF!</f>
        <v>#REF!</v>
      </c>
      <c r="AA119" s="948">
        <f t="shared" ca="1" si="25"/>
        <v>1</v>
      </c>
      <c r="AB119" s="1955">
        <f t="shared" ca="1" si="26"/>
        <v>1</v>
      </c>
      <c r="AC119" s="948">
        <f t="shared" ca="1" si="27"/>
        <v>1</v>
      </c>
      <c r="AD119" s="1955">
        <f t="shared" ca="1" si="28"/>
        <v>1</v>
      </c>
      <c r="AE119" s="948">
        <f t="shared" ca="1" si="29"/>
        <v>1</v>
      </c>
      <c r="AF119" s="948">
        <f t="shared" ca="1" si="29"/>
        <v>0</v>
      </c>
      <c r="AG119" s="948">
        <f t="shared" ca="1" si="29"/>
        <v>2</v>
      </c>
      <c r="AH119" s="948">
        <f t="shared" ca="1" si="29"/>
        <v>2</v>
      </c>
      <c r="AI119" s="1955">
        <f t="shared" ca="1" si="30"/>
        <v>1</v>
      </c>
      <c r="AJ119" s="1955">
        <f t="shared" ca="1" si="31"/>
        <v>1</v>
      </c>
      <c r="AK119" s="1955">
        <f t="shared" ca="1" si="31"/>
        <v>1</v>
      </c>
      <c r="AL119" s="1955">
        <f t="shared" ca="1" si="31"/>
        <v>1</v>
      </c>
      <c r="AM119" s="768">
        <f t="shared" si="32"/>
        <v>0</v>
      </c>
      <c r="AO119" s="167"/>
      <c r="AP119" s="320" t="e">
        <f>SUIVI!#REF!</f>
        <v>#REF!</v>
      </c>
      <c r="AQ119" s="320" t="e">
        <f>SUIVI!#REF!</f>
        <v>#REF!</v>
      </c>
      <c r="AR119" s="145" t="e">
        <f>SUIVI!#REF!</f>
        <v>#REF!</v>
      </c>
      <c r="AS119" s="145" t="e">
        <f>SUIVI!#REF!</f>
        <v>#REF!</v>
      </c>
      <c r="AT119" s="1097" t="e">
        <f>SUIVI!#REF!</f>
        <v>#REF!</v>
      </c>
      <c r="AU119" s="3627"/>
      <c r="AV119" s="3628"/>
      <c r="AW119" s="3627"/>
      <c r="AX119" s="3628"/>
      <c r="AY119" s="3627"/>
      <c r="AZ119" s="3628"/>
      <c r="BA119" s="3627"/>
      <c r="BB119" s="3628"/>
      <c r="BC119" s="3627"/>
      <c r="BD119" s="3628"/>
      <c r="BE119" s="3627"/>
      <c r="BF119" s="3628"/>
      <c r="BG119" s="48"/>
      <c r="BH119" s="776">
        <v>96</v>
      </c>
      <c r="BI119" s="776"/>
    </row>
    <row r="120" spans="1:61" ht="25.15" customHeight="1">
      <c r="A120" s="1961" t="e">
        <f>SUIVI!#REF!</f>
        <v>#REF!</v>
      </c>
      <c r="B120" s="320" t="e">
        <f>SUIVI!#REF!</f>
        <v>#REF!</v>
      </c>
      <c r="C120" s="320" t="e">
        <f>SUIVI!#REF!</f>
        <v>#REF!</v>
      </c>
      <c r="D120" s="145" t="e">
        <f>SUIVI!#REF!</f>
        <v>#REF!</v>
      </c>
      <c r="E120" s="145" t="e">
        <f>SUIVI!#REF!</f>
        <v>#REF!</v>
      </c>
      <c r="F120" s="1097" t="e">
        <f>SUIVI!#REF!</f>
        <v>#REF!</v>
      </c>
      <c r="G120" s="948">
        <f t="shared" ca="1" si="19"/>
        <v>3</v>
      </c>
      <c r="H120" s="948">
        <f t="shared" ca="1" si="20"/>
        <v>1</v>
      </c>
      <c r="I120" s="1955">
        <f t="shared" ca="1" si="21"/>
        <v>2</v>
      </c>
      <c r="J120" s="1955">
        <f t="shared" ca="1" si="22"/>
        <v>3</v>
      </c>
      <c r="K120" s="1955">
        <f t="shared" ca="1" si="23"/>
        <v>2</v>
      </c>
      <c r="L120" s="1955">
        <f t="shared" ca="1" si="24"/>
        <v>1</v>
      </c>
      <c r="M120" s="1955">
        <f t="shared" ca="1" si="24"/>
        <v>1</v>
      </c>
      <c r="N120" s="1955">
        <f t="shared" ca="1" si="24"/>
        <v>2</v>
      </c>
      <c r="O120" s="1955">
        <f t="shared" ca="1" si="24"/>
        <v>1</v>
      </c>
      <c r="P120" s="1955">
        <f t="shared" ca="1" si="24"/>
        <v>1</v>
      </c>
      <c r="Q120" s="1955"/>
      <c r="R120" s="437" t="s">
        <v>1249</v>
      </c>
      <c r="S120" s="48"/>
      <c r="U120" s="1962" t="e">
        <f>SUIVI!#REF!</f>
        <v>#REF!</v>
      </c>
      <c r="V120" s="320" t="e">
        <f>SUIVI!#REF!</f>
        <v>#REF!</v>
      </c>
      <c r="W120" s="320" t="e">
        <f>SUIVI!#REF!</f>
        <v>#REF!</v>
      </c>
      <c r="X120" s="145" t="e">
        <f>SUIVI!#REF!</f>
        <v>#REF!</v>
      </c>
      <c r="Y120" s="145" t="e">
        <f>SUIVI!#REF!</f>
        <v>#REF!</v>
      </c>
      <c r="Z120" s="1097" t="e">
        <f>SUIVI!#REF!</f>
        <v>#REF!</v>
      </c>
      <c r="AA120" s="948">
        <f t="shared" ca="1" si="25"/>
        <v>0</v>
      </c>
      <c r="AB120" s="1955">
        <f t="shared" ca="1" si="26"/>
        <v>1</v>
      </c>
      <c r="AC120" s="948">
        <f t="shared" ca="1" si="27"/>
        <v>0</v>
      </c>
      <c r="AD120" s="1955">
        <f t="shared" ca="1" si="28"/>
        <v>1</v>
      </c>
      <c r="AE120" s="948">
        <f t="shared" ca="1" si="29"/>
        <v>0</v>
      </c>
      <c r="AF120" s="948">
        <f t="shared" ca="1" si="29"/>
        <v>1</v>
      </c>
      <c r="AG120" s="948">
        <f t="shared" ca="1" si="29"/>
        <v>0</v>
      </c>
      <c r="AH120" s="948">
        <f t="shared" ca="1" si="29"/>
        <v>1</v>
      </c>
      <c r="AI120" s="1955">
        <f t="shared" ca="1" si="30"/>
        <v>2</v>
      </c>
      <c r="AJ120" s="1955">
        <f t="shared" ca="1" si="31"/>
        <v>1</v>
      </c>
      <c r="AK120" s="1955">
        <f t="shared" ca="1" si="31"/>
        <v>1</v>
      </c>
      <c r="AL120" s="1955">
        <f t="shared" ca="1" si="31"/>
        <v>1</v>
      </c>
      <c r="AM120" s="768">
        <f t="shared" si="32"/>
        <v>0</v>
      </c>
      <c r="AO120" s="167"/>
      <c r="AP120" s="320" t="e">
        <f>SUIVI!#REF!</f>
        <v>#REF!</v>
      </c>
      <c r="AQ120" s="320" t="e">
        <f>SUIVI!#REF!</f>
        <v>#REF!</v>
      </c>
      <c r="AR120" s="145" t="e">
        <f>SUIVI!#REF!</f>
        <v>#REF!</v>
      </c>
      <c r="AS120" s="145" t="e">
        <f>SUIVI!#REF!</f>
        <v>#REF!</v>
      </c>
      <c r="AT120" s="1097" t="e">
        <f>SUIVI!#REF!</f>
        <v>#REF!</v>
      </c>
      <c r="AU120" s="3627"/>
      <c r="AV120" s="3628"/>
      <c r="AW120" s="3627"/>
      <c r="AX120" s="3628"/>
      <c r="AY120" s="3627"/>
      <c r="AZ120" s="3628"/>
      <c r="BA120" s="3627"/>
      <c r="BB120" s="3628"/>
      <c r="BC120" s="3627"/>
      <c r="BD120" s="3628"/>
      <c r="BE120" s="3627"/>
      <c r="BF120" s="3628"/>
      <c r="BG120" s="48"/>
      <c r="BH120" s="776">
        <v>97</v>
      </c>
      <c r="BI120" s="776"/>
    </row>
    <row r="121" spans="1:61" ht="25.15" customHeight="1">
      <c r="A121" s="1961" t="e">
        <f>SUIVI!#REF!</f>
        <v>#REF!</v>
      </c>
      <c r="B121" s="320" t="e">
        <f>SUIVI!#REF!</f>
        <v>#REF!</v>
      </c>
      <c r="C121" s="320" t="e">
        <f>SUIVI!#REF!</f>
        <v>#REF!</v>
      </c>
      <c r="D121" s="145" t="e">
        <f>SUIVI!#REF!</f>
        <v>#REF!</v>
      </c>
      <c r="E121" s="145" t="e">
        <f>SUIVI!#REF!</f>
        <v>#REF!</v>
      </c>
      <c r="F121" s="1097" t="e">
        <f>SUIVI!#REF!</f>
        <v>#REF!</v>
      </c>
      <c r="G121" s="948">
        <f t="shared" ca="1" si="19"/>
        <v>-3</v>
      </c>
      <c r="H121" s="948">
        <f t="shared" ref="H121:H152" ca="1" si="33">RANDBETWEEN(0,3)</f>
        <v>0</v>
      </c>
      <c r="I121" s="1955">
        <f t="shared" ca="1" si="21"/>
        <v>2</v>
      </c>
      <c r="J121" s="1955">
        <f t="shared" ca="1" si="22"/>
        <v>3</v>
      </c>
      <c r="K121" s="1955">
        <f t="shared" ca="1" si="23"/>
        <v>1</v>
      </c>
      <c r="L121" s="1955">
        <f t="shared" ref="L121:P152" ca="1" si="34">RANDBETWEEN(1,2)</f>
        <v>2</v>
      </c>
      <c r="M121" s="1955">
        <f t="shared" ca="1" si="34"/>
        <v>2</v>
      </c>
      <c r="N121" s="1955">
        <f t="shared" ca="1" si="34"/>
        <v>1</v>
      </c>
      <c r="O121" s="1955">
        <f t="shared" ca="1" si="34"/>
        <v>2</v>
      </c>
      <c r="P121" s="1955">
        <f t="shared" ca="1" si="34"/>
        <v>1</v>
      </c>
      <c r="Q121" s="1955"/>
      <c r="R121" s="437" t="s">
        <v>1249</v>
      </c>
      <c r="S121" s="48"/>
      <c r="U121" s="1962" t="e">
        <f>SUIVI!#REF!</f>
        <v>#REF!</v>
      </c>
      <c r="V121" s="320" t="e">
        <f>SUIVI!#REF!</f>
        <v>#REF!</v>
      </c>
      <c r="W121" s="320" t="e">
        <f>SUIVI!#REF!</f>
        <v>#REF!</v>
      </c>
      <c r="X121" s="145" t="e">
        <f>SUIVI!#REF!</f>
        <v>#REF!</v>
      </c>
      <c r="Y121" s="145" t="e">
        <f>SUIVI!#REF!</f>
        <v>#REF!</v>
      </c>
      <c r="Z121" s="1097" t="e">
        <f>SUIVI!#REF!</f>
        <v>#REF!</v>
      </c>
      <c r="AA121" s="948">
        <f t="shared" ca="1" si="25"/>
        <v>1</v>
      </c>
      <c r="AB121" s="1955">
        <f t="shared" ca="1" si="26"/>
        <v>1</v>
      </c>
      <c r="AC121" s="948">
        <f t="shared" ca="1" si="27"/>
        <v>0</v>
      </c>
      <c r="AD121" s="1955">
        <f t="shared" ca="1" si="28"/>
        <v>1</v>
      </c>
      <c r="AE121" s="948">
        <f t="shared" ref="AE121:AH152" ca="1" si="35">RANDBETWEEN(0,2)</f>
        <v>0</v>
      </c>
      <c r="AF121" s="948">
        <f t="shared" ca="1" si="35"/>
        <v>1</v>
      </c>
      <c r="AG121" s="948">
        <f t="shared" ca="1" si="35"/>
        <v>2</v>
      </c>
      <c r="AH121" s="948">
        <f t="shared" ca="1" si="35"/>
        <v>0</v>
      </c>
      <c r="AI121" s="1955">
        <f t="shared" ca="1" si="30"/>
        <v>1</v>
      </c>
      <c r="AJ121" s="1955">
        <f t="shared" ref="AJ121:AL152" ca="1" si="36">RANDBETWEEN(1,1)</f>
        <v>1</v>
      </c>
      <c r="AK121" s="1955">
        <f t="shared" ca="1" si="36"/>
        <v>1</v>
      </c>
      <c r="AL121" s="1955">
        <f t="shared" ca="1" si="36"/>
        <v>1</v>
      </c>
      <c r="AM121" s="768">
        <f t="shared" si="32"/>
        <v>0</v>
      </c>
      <c r="AO121" s="167"/>
      <c r="AP121" s="320" t="e">
        <f>SUIVI!#REF!</f>
        <v>#REF!</v>
      </c>
      <c r="AQ121" s="320" t="e">
        <f>SUIVI!#REF!</f>
        <v>#REF!</v>
      </c>
      <c r="AR121" s="145" t="e">
        <f>SUIVI!#REF!</f>
        <v>#REF!</v>
      </c>
      <c r="AS121" s="145" t="e">
        <f>SUIVI!#REF!</f>
        <v>#REF!</v>
      </c>
      <c r="AT121" s="1097" t="e">
        <f>SUIVI!#REF!</f>
        <v>#REF!</v>
      </c>
      <c r="AU121" s="3627"/>
      <c r="AV121" s="3628"/>
      <c r="AW121" s="3627"/>
      <c r="AX121" s="3628"/>
      <c r="AY121" s="3627"/>
      <c r="AZ121" s="3628"/>
      <c r="BA121" s="3627"/>
      <c r="BB121" s="3628"/>
      <c r="BC121" s="3627"/>
      <c r="BD121" s="3628"/>
      <c r="BE121" s="3627"/>
      <c r="BF121" s="3628"/>
      <c r="BG121" s="48"/>
      <c r="BH121" s="776">
        <v>98</v>
      </c>
      <c r="BI121" s="776"/>
    </row>
    <row r="122" spans="1:61" ht="25.15" customHeight="1">
      <c r="A122" s="1961" t="e">
        <f>SUIVI!#REF!</f>
        <v>#REF!</v>
      </c>
      <c r="B122" s="320" t="e">
        <f>SUIVI!#REF!</f>
        <v>#REF!</v>
      </c>
      <c r="C122" s="320" t="e">
        <f>SUIVI!#REF!</f>
        <v>#REF!</v>
      </c>
      <c r="D122" s="145" t="e">
        <f>SUIVI!#REF!</f>
        <v>#REF!</v>
      </c>
      <c r="E122" s="145" t="e">
        <f>SUIVI!#REF!</f>
        <v>#REF!</v>
      </c>
      <c r="F122" s="1097" t="e">
        <f>SUIVI!#REF!</f>
        <v>#REF!</v>
      </c>
      <c r="G122" s="948">
        <f t="shared" ca="1" si="19"/>
        <v>0</v>
      </c>
      <c r="H122" s="948">
        <f t="shared" ca="1" si="33"/>
        <v>3</v>
      </c>
      <c r="I122" s="1955">
        <f t="shared" ca="1" si="21"/>
        <v>2</v>
      </c>
      <c r="J122" s="1955">
        <f t="shared" ca="1" si="22"/>
        <v>2</v>
      </c>
      <c r="K122" s="1955">
        <f t="shared" ca="1" si="23"/>
        <v>3</v>
      </c>
      <c r="L122" s="1955">
        <f t="shared" ca="1" si="34"/>
        <v>2</v>
      </c>
      <c r="M122" s="1955">
        <f t="shared" ca="1" si="34"/>
        <v>2</v>
      </c>
      <c r="N122" s="1955">
        <f t="shared" ca="1" si="34"/>
        <v>1</v>
      </c>
      <c r="O122" s="1955">
        <f t="shared" ca="1" si="34"/>
        <v>2</v>
      </c>
      <c r="P122" s="1955">
        <f t="shared" ca="1" si="34"/>
        <v>1</v>
      </c>
      <c r="Q122" s="1955"/>
      <c r="R122" s="437" t="s">
        <v>1249</v>
      </c>
      <c r="S122" s="48"/>
      <c r="U122" s="1962" t="e">
        <f>SUIVI!#REF!</f>
        <v>#REF!</v>
      </c>
      <c r="V122" s="320" t="e">
        <f>SUIVI!#REF!</f>
        <v>#REF!</v>
      </c>
      <c r="W122" s="320" t="e">
        <f>SUIVI!#REF!</f>
        <v>#REF!</v>
      </c>
      <c r="X122" s="145" t="e">
        <f>SUIVI!#REF!</f>
        <v>#REF!</v>
      </c>
      <c r="Y122" s="145" t="e">
        <f>SUIVI!#REF!</f>
        <v>#REF!</v>
      </c>
      <c r="Z122" s="1097" t="e">
        <f>SUIVI!#REF!</f>
        <v>#REF!</v>
      </c>
      <c r="AA122" s="948">
        <f t="shared" ca="1" si="25"/>
        <v>2</v>
      </c>
      <c r="AB122" s="1955">
        <f t="shared" ca="1" si="26"/>
        <v>1</v>
      </c>
      <c r="AC122" s="948">
        <f t="shared" ca="1" si="27"/>
        <v>1</v>
      </c>
      <c r="AD122" s="1955">
        <f t="shared" ca="1" si="28"/>
        <v>1</v>
      </c>
      <c r="AE122" s="948">
        <f t="shared" ca="1" si="35"/>
        <v>0</v>
      </c>
      <c r="AF122" s="948">
        <f t="shared" ca="1" si="35"/>
        <v>2</v>
      </c>
      <c r="AG122" s="948">
        <f t="shared" ca="1" si="35"/>
        <v>0</v>
      </c>
      <c r="AH122" s="948">
        <f t="shared" ca="1" si="35"/>
        <v>2</v>
      </c>
      <c r="AI122" s="1955">
        <f t="shared" ca="1" si="30"/>
        <v>2</v>
      </c>
      <c r="AJ122" s="1955">
        <f t="shared" ca="1" si="36"/>
        <v>1</v>
      </c>
      <c r="AK122" s="1955">
        <f t="shared" ca="1" si="36"/>
        <v>1</v>
      </c>
      <c r="AL122" s="1955">
        <f t="shared" ca="1" si="36"/>
        <v>1</v>
      </c>
      <c r="AM122" s="768">
        <f t="shared" si="32"/>
        <v>0</v>
      </c>
      <c r="AO122" s="167"/>
      <c r="AP122" s="320" t="e">
        <f>SUIVI!#REF!</f>
        <v>#REF!</v>
      </c>
      <c r="AQ122" s="320" t="e">
        <f>SUIVI!#REF!</f>
        <v>#REF!</v>
      </c>
      <c r="AR122" s="145" t="e">
        <f>SUIVI!#REF!</f>
        <v>#REF!</v>
      </c>
      <c r="AS122" s="145" t="e">
        <f>SUIVI!#REF!</f>
        <v>#REF!</v>
      </c>
      <c r="AT122" s="1097" t="e">
        <f>SUIVI!#REF!</f>
        <v>#REF!</v>
      </c>
      <c r="AU122" s="3627"/>
      <c r="AV122" s="3628"/>
      <c r="AW122" s="3627"/>
      <c r="AX122" s="3628"/>
      <c r="AY122" s="3627"/>
      <c r="AZ122" s="3628"/>
      <c r="BA122" s="3627"/>
      <c r="BB122" s="3628"/>
      <c r="BC122" s="3627"/>
      <c r="BD122" s="3628"/>
      <c r="BE122" s="3627"/>
      <c r="BF122" s="3628"/>
      <c r="BG122" s="48"/>
      <c r="BH122" s="776">
        <v>99</v>
      </c>
      <c r="BI122" s="776"/>
    </row>
    <row r="123" spans="1:61" ht="25.15" customHeight="1">
      <c r="A123" s="1961" t="e">
        <f>SUIVI!#REF!</f>
        <v>#REF!</v>
      </c>
      <c r="B123" s="320" t="e">
        <f>SUIVI!#REF!</f>
        <v>#REF!</v>
      </c>
      <c r="C123" s="320" t="e">
        <f>SUIVI!#REF!</f>
        <v>#REF!</v>
      </c>
      <c r="D123" s="145" t="e">
        <f>SUIVI!#REF!</f>
        <v>#REF!</v>
      </c>
      <c r="E123" s="145" t="e">
        <f>SUIVI!#REF!</f>
        <v>#REF!</v>
      </c>
      <c r="F123" s="1097" t="e">
        <f>SUIVI!#REF!</f>
        <v>#REF!</v>
      </c>
      <c r="G123" s="948">
        <f t="shared" ca="1" si="19"/>
        <v>-1</v>
      </c>
      <c r="H123" s="948">
        <f t="shared" ca="1" si="33"/>
        <v>2</v>
      </c>
      <c r="I123" s="1955">
        <f t="shared" ca="1" si="21"/>
        <v>2</v>
      </c>
      <c r="J123" s="1955">
        <f t="shared" ca="1" si="22"/>
        <v>2</v>
      </c>
      <c r="K123" s="1955">
        <f t="shared" ca="1" si="23"/>
        <v>1</v>
      </c>
      <c r="L123" s="1955">
        <f t="shared" ca="1" si="34"/>
        <v>2</v>
      </c>
      <c r="M123" s="1955">
        <f t="shared" ca="1" si="34"/>
        <v>2</v>
      </c>
      <c r="N123" s="1955">
        <f t="shared" ca="1" si="34"/>
        <v>1</v>
      </c>
      <c r="O123" s="1955">
        <f t="shared" ca="1" si="34"/>
        <v>1</v>
      </c>
      <c r="P123" s="1955">
        <f t="shared" ca="1" si="34"/>
        <v>1</v>
      </c>
      <c r="Q123" s="1955"/>
      <c r="R123" s="437" t="s">
        <v>1249</v>
      </c>
      <c r="S123" s="48"/>
      <c r="U123" s="1962" t="e">
        <f>SUIVI!#REF!</f>
        <v>#REF!</v>
      </c>
      <c r="V123" s="320" t="e">
        <f>SUIVI!#REF!</f>
        <v>#REF!</v>
      </c>
      <c r="W123" s="320" t="e">
        <f>SUIVI!#REF!</f>
        <v>#REF!</v>
      </c>
      <c r="X123" s="145" t="e">
        <f>SUIVI!#REF!</f>
        <v>#REF!</v>
      </c>
      <c r="Y123" s="145" t="e">
        <f>SUIVI!#REF!</f>
        <v>#REF!</v>
      </c>
      <c r="Z123" s="1097" t="e">
        <f>SUIVI!#REF!</f>
        <v>#REF!</v>
      </c>
      <c r="AA123" s="948">
        <f t="shared" ca="1" si="25"/>
        <v>1</v>
      </c>
      <c r="AB123" s="1955">
        <f t="shared" ca="1" si="26"/>
        <v>1</v>
      </c>
      <c r="AC123" s="948">
        <f t="shared" ca="1" si="27"/>
        <v>0</v>
      </c>
      <c r="AD123" s="1955">
        <f t="shared" ca="1" si="28"/>
        <v>1</v>
      </c>
      <c r="AE123" s="948">
        <f t="shared" ca="1" si="35"/>
        <v>1</v>
      </c>
      <c r="AF123" s="948">
        <f t="shared" ca="1" si="35"/>
        <v>1</v>
      </c>
      <c r="AG123" s="948">
        <f t="shared" ca="1" si="35"/>
        <v>2</v>
      </c>
      <c r="AH123" s="948">
        <f t="shared" ca="1" si="35"/>
        <v>1</v>
      </c>
      <c r="AI123" s="1955">
        <f t="shared" ca="1" si="30"/>
        <v>1</v>
      </c>
      <c r="AJ123" s="1955">
        <f t="shared" ca="1" si="36"/>
        <v>1</v>
      </c>
      <c r="AK123" s="1955">
        <f t="shared" ca="1" si="36"/>
        <v>1</v>
      </c>
      <c r="AL123" s="1955">
        <f t="shared" ca="1" si="36"/>
        <v>1</v>
      </c>
      <c r="AM123" s="768">
        <f t="shared" si="32"/>
        <v>0</v>
      </c>
      <c r="AO123" s="167"/>
      <c r="AP123" s="320" t="e">
        <f>SUIVI!#REF!</f>
        <v>#REF!</v>
      </c>
      <c r="AQ123" s="320" t="e">
        <f>SUIVI!#REF!</f>
        <v>#REF!</v>
      </c>
      <c r="AR123" s="145" t="e">
        <f>SUIVI!#REF!</f>
        <v>#REF!</v>
      </c>
      <c r="AS123" s="145" t="e">
        <f>SUIVI!#REF!</f>
        <v>#REF!</v>
      </c>
      <c r="AT123" s="1097" t="e">
        <f>SUIVI!#REF!</f>
        <v>#REF!</v>
      </c>
      <c r="AU123" s="3627"/>
      <c r="AV123" s="3628"/>
      <c r="AW123" s="3627"/>
      <c r="AX123" s="3628"/>
      <c r="AY123" s="3627"/>
      <c r="AZ123" s="3628"/>
      <c r="BA123" s="3627"/>
      <c r="BB123" s="3628"/>
      <c r="BC123" s="3627"/>
      <c r="BD123" s="3628"/>
      <c r="BE123" s="3627"/>
      <c r="BF123" s="3628"/>
      <c r="BG123" s="48"/>
      <c r="BH123" s="776">
        <v>100</v>
      </c>
      <c r="BI123" s="776"/>
    </row>
    <row r="124" spans="1:61" ht="25.15" customHeight="1">
      <c r="A124" s="1961" t="e">
        <f>SUIVI!#REF!</f>
        <v>#REF!</v>
      </c>
      <c r="B124" s="320" t="e">
        <f>SUIVI!#REF!</f>
        <v>#REF!</v>
      </c>
      <c r="C124" s="320" t="e">
        <f>SUIVI!#REF!</f>
        <v>#REF!</v>
      </c>
      <c r="D124" s="145" t="e">
        <f>SUIVI!#REF!</f>
        <v>#REF!</v>
      </c>
      <c r="E124" s="145" t="e">
        <f>SUIVI!#REF!</f>
        <v>#REF!</v>
      </c>
      <c r="F124" s="1097" t="e">
        <f>SUIVI!#REF!</f>
        <v>#REF!</v>
      </c>
      <c r="G124" s="948">
        <f t="shared" ca="1" si="19"/>
        <v>2</v>
      </c>
      <c r="H124" s="948">
        <f t="shared" ca="1" si="33"/>
        <v>1</v>
      </c>
      <c r="I124" s="1955">
        <f t="shared" ca="1" si="21"/>
        <v>2</v>
      </c>
      <c r="J124" s="1955">
        <f t="shared" ca="1" si="22"/>
        <v>4</v>
      </c>
      <c r="K124" s="1955">
        <f t="shared" ca="1" si="23"/>
        <v>1</v>
      </c>
      <c r="L124" s="1955">
        <f t="shared" ca="1" si="34"/>
        <v>2</v>
      </c>
      <c r="M124" s="1955">
        <f t="shared" ca="1" si="34"/>
        <v>1</v>
      </c>
      <c r="N124" s="1955">
        <f t="shared" ca="1" si="34"/>
        <v>1</v>
      </c>
      <c r="O124" s="1955">
        <f t="shared" ca="1" si="34"/>
        <v>1</v>
      </c>
      <c r="P124" s="1955">
        <f t="shared" ca="1" si="34"/>
        <v>2</v>
      </c>
      <c r="Q124" s="1955"/>
      <c r="R124" s="437" t="s">
        <v>1249</v>
      </c>
      <c r="S124" s="48"/>
      <c r="U124" s="1962" t="e">
        <f>SUIVI!#REF!</f>
        <v>#REF!</v>
      </c>
      <c r="V124" s="320" t="e">
        <f>SUIVI!#REF!</f>
        <v>#REF!</v>
      </c>
      <c r="W124" s="320" t="e">
        <f>SUIVI!#REF!</f>
        <v>#REF!</v>
      </c>
      <c r="X124" s="145" t="e">
        <f>SUIVI!#REF!</f>
        <v>#REF!</v>
      </c>
      <c r="Y124" s="145" t="e">
        <f>SUIVI!#REF!</f>
        <v>#REF!</v>
      </c>
      <c r="Z124" s="1097" t="e">
        <f>SUIVI!#REF!</f>
        <v>#REF!</v>
      </c>
      <c r="AA124" s="948">
        <f t="shared" ca="1" si="25"/>
        <v>2</v>
      </c>
      <c r="AB124" s="1955">
        <f t="shared" ca="1" si="26"/>
        <v>1</v>
      </c>
      <c r="AC124" s="948">
        <f t="shared" ca="1" si="27"/>
        <v>1</v>
      </c>
      <c r="AD124" s="1955">
        <f t="shared" ca="1" si="28"/>
        <v>1</v>
      </c>
      <c r="AE124" s="948">
        <f t="shared" ca="1" si="35"/>
        <v>0</v>
      </c>
      <c r="AF124" s="948">
        <f t="shared" ca="1" si="35"/>
        <v>1</v>
      </c>
      <c r="AG124" s="948">
        <f t="shared" ca="1" si="35"/>
        <v>0</v>
      </c>
      <c r="AH124" s="948">
        <f t="shared" ca="1" si="35"/>
        <v>1</v>
      </c>
      <c r="AI124" s="1955">
        <f t="shared" ca="1" si="30"/>
        <v>2</v>
      </c>
      <c r="AJ124" s="1955">
        <f t="shared" ca="1" si="36"/>
        <v>1</v>
      </c>
      <c r="AK124" s="1955">
        <f t="shared" ca="1" si="36"/>
        <v>1</v>
      </c>
      <c r="AL124" s="1955">
        <f t="shared" ca="1" si="36"/>
        <v>1</v>
      </c>
      <c r="AM124" s="768">
        <f t="shared" si="32"/>
        <v>0</v>
      </c>
      <c r="AO124" s="167"/>
      <c r="AP124" s="320" t="e">
        <f>SUIVI!#REF!</f>
        <v>#REF!</v>
      </c>
      <c r="AQ124" s="320" t="e">
        <f>SUIVI!#REF!</f>
        <v>#REF!</v>
      </c>
      <c r="AR124" s="145" t="e">
        <f>SUIVI!#REF!</f>
        <v>#REF!</v>
      </c>
      <c r="AS124" s="145" t="e">
        <f>SUIVI!#REF!</f>
        <v>#REF!</v>
      </c>
      <c r="AT124" s="1097" t="e">
        <f>SUIVI!#REF!</f>
        <v>#REF!</v>
      </c>
      <c r="AU124" s="3627"/>
      <c r="AV124" s="3628"/>
      <c r="AW124" s="3627"/>
      <c r="AX124" s="3628"/>
      <c r="AY124" s="3627"/>
      <c r="AZ124" s="3628"/>
      <c r="BA124" s="3627"/>
      <c r="BB124" s="3628"/>
      <c r="BC124" s="3627"/>
      <c r="BD124" s="3628"/>
      <c r="BE124" s="3627"/>
      <c r="BF124" s="3628"/>
      <c r="BG124" s="48"/>
      <c r="BH124" s="776">
        <v>101</v>
      </c>
      <c r="BI124" s="776"/>
    </row>
    <row r="125" spans="1:61" ht="25.15" customHeight="1">
      <c r="A125" s="1961" t="e">
        <f>SUIVI!#REF!</f>
        <v>#REF!</v>
      </c>
      <c r="B125" s="320" t="e">
        <f>SUIVI!#REF!</f>
        <v>#REF!</v>
      </c>
      <c r="C125" s="320" t="e">
        <f>SUIVI!#REF!</f>
        <v>#REF!</v>
      </c>
      <c r="D125" s="145" t="e">
        <f>SUIVI!#REF!</f>
        <v>#REF!</v>
      </c>
      <c r="E125" s="145" t="e">
        <f>SUIVI!#REF!</f>
        <v>#REF!</v>
      </c>
      <c r="F125" s="1097" t="e">
        <f>SUIVI!#REF!</f>
        <v>#REF!</v>
      </c>
      <c r="G125" s="948">
        <f t="shared" ca="1" si="19"/>
        <v>-3</v>
      </c>
      <c r="H125" s="948">
        <f t="shared" ca="1" si="33"/>
        <v>0</v>
      </c>
      <c r="I125" s="1955">
        <f t="shared" ca="1" si="21"/>
        <v>1</v>
      </c>
      <c r="J125" s="1955">
        <f t="shared" ca="1" si="22"/>
        <v>4</v>
      </c>
      <c r="K125" s="1955">
        <f t="shared" ca="1" si="23"/>
        <v>2</v>
      </c>
      <c r="L125" s="1955">
        <f t="shared" ca="1" si="34"/>
        <v>2</v>
      </c>
      <c r="M125" s="1955">
        <f t="shared" ca="1" si="34"/>
        <v>1</v>
      </c>
      <c r="N125" s="1955">
        <f t="shared" ca="1" si="34"/>
        <v>2</v>
      </c>
      <c r="O125" s="1955">
        <f t="shared" ca="1" si="34"/>
        <v>1</v>
      </c>
      <c r="P125" s="1955">
        <f t="shared" ca="1" si="34"/>
        <v>2</v>
      </c>
      <c r="Q125" s="1955"/>
      <c r="R125" s="437" t="s">
        <v>1249</v>
      </c>
      <c r="S125" s="48"/>
      <c r="U125" s="1962" t="e">
        <f>SUIVI!#REF!</f>
        <v>#REF!</v>
      </c>
      <c r="V125" s="320" t="e">
        <f>SUIVI!#REF!</f>
        <v>#REF!</v>
      </c>
      <c r="W125" s="320" t="e">
        <f>SUIVI!#REF!</f>
        <v>#REF!</v>
      </c>
      <c r="X125" s="145" t="e">
        <f>SUIVI!#REF!</f>
        <v>#REF!</v>
      </c>
      <c r="Y125" s="145" t="e">
        <f>SUIVI!#REF!</f>
        <v>#REF!</v>
      </c>
      <c r="Z125" s="1097" t="e">
        <f>SUIVI!#REF!</f>
        <v>#REF!</v>
      </c>
      <c r="AA125" s="948">
        <f t="shared" ca="1" si="25"/>
        <v>1</v>
      </c>
      <c r="AB125" s="1955">
        <f t="shared" ca="1" si="26"/>
        <v>1</v>
      </c>
      <c r="AC125" s="948">
        <f t="shared" ca="1" si="27"/>
        <v>1</v>
      </c>
      <c r="AD125" s="1955">
        <f t="shared" ca="1" si="28"/>
        <v>1</v>
      </c>
      <c r="AE125" s="948">
        <f t="shared" ca="1" si="35"/>
        <v>1</v>
      </c>
      <c r="AF125" s="948">
        <f t="shared" ca="1" si="35"/>
        <v>1</v>
      </c>
      <c r="AG125" s="948">
        <f t="shared" ca="1" si="35"/>
        <v>2</v>
      </c>
      <c r="AH125" s="948">
        <f t="shared" ca="1" si="35"/>
        <v>2</v>
      </c>
      <c r="AI125" s="1955">
        <f t="shared" ca="1" si="30"/>
        <v>1</v>
      </c>
      <c r="AJ125" s="1955">
        <f t="shared" ca="1" si="36"/>
        <v>1</v>
      </c>
      <c r="AK125" s="1955">
        <f t="shared" ca="1" si="36"/>
        <v>1</v>
      </c>
      <c r="AL125" s="1955">
        <f t="shared" ca="1" si="36"/>
        <v>1</v>
      </c>
      <c r="AM125" s="768">
        <f t="shared" si="32"/>
        <v>0</v>
      </c>
      <c r="AO125" s="167"/>
      <c r="AP125" s="320" t="e">
        <f>SUIVI!#REF!</f>
        <v>#REF!</v>
      </c>
      <c r="AQ125" s="320" t="e">
        <f>SUIVI!#REF!</f>
        <v>#REF!</v>
      </c>
      <c r="AR125" s="145" t="e">
        <f>SUIVI!#REF!</f>
        <v>#REF!</v>
      </c>
      <c r="AS125" s="145" t="e">
        <f>SUIVI!#REF!</f>
        <v>#REF!</v>
      </c>
      <c r="AT125" s="1097" t="e">
        <f>SUIVI!#REF!</f>
        <v>#REF!</v>
      </c>
      <c r="AU125" s="3627"/>
      <c r="AV125" s="3628"/>
      <c r="AW125" s="3627"/>
      <c r="AX125" s="3628"/>
      <c r="AY125" s="3627"/>
      <c r="AZ125" s="3628"/>
      <c r="BA125" s="3627"/>
      <c r="BB125" s="3628"/>
      <c r="BC125" s="3627"/>
      <c r="BD125" s="3628"/>
      <c r="BE125" s="3627"/>
      <c r="BF125" s="3628"/>
      <c r="BG125" s="48"/>
      <c r="BH125" s="776">
        <v>102</v>
      </c>
      <c r="BI125" s="776"/>
    </row>
    <row r="126" spans="1:61" ht="25.15" customHeight="1">
      <c r="A126" s="1961" t="e">
        <f>SUIVI!#REF!</f>
        <v>#REF!</v>
      </c>
      <c r="B126" s="320" t="e">
        <f>SUIVI!#REF!</f>
        <v>#REF!</v>
      </c>
      <c r="C126" s="320" t="e">
        <f>SUIVI!#REF!</f>
        <v>#REF!</v>
      </c>
      <c r="D126" s="145" t="e">
        <f>SUIVI!#REF!</f>
        <v>#REF!</v>
      </c>
      <c r="E126" s="145" t="e">
        <f>SUIVI!#REF!</f>
        <v>#REF!</v>
      </c>
      <c r="F126" s="1097" t="e">
        <f>SUIVI!#REF!</f>
        <v>#REF!</v>
      </c>
      <c r="G126" s="948">
        <f t="shared" ca="1" si="19"/>
        <v>-2</v>
      </c>
      <c r="H126" s="948">
        <f t="shared" ca="1" si="33"/>
        <v>2</v>
      </c>
      <c r="I126" s="1955">
        <f t="shared" ca="1" si="21"/>
        <v>2</v>
      </c>
      <c r="J126" s="1955">
        <f t="shared" ca="1" si="22"/>
        <v>4</v>
      </c>
      <c r="K126" s="1955">
        <f t="shared" ca="1" si="23"/>
        <v>1</v>
      </c>
      <c r="L126" s="1955">
        <f t="shared" ca="1" si="34"/>
        <v>2</v>
      </c>
      <c r="M126" s="1955">
        <f t="shared" ca="1" si="34"/>
        <v>2</v>
      </c>
      <c r="N126" s="1955">
        <f t="shared" ca="1" si="34"/>
        <v>1</v>
      </c>
      <c r="O126" s="1955">
        <f t="shared" ca="1" si="34"/>
        <v>1</v>
      </c>
      <c r="P126" s="1955">
        <f t="shared" ca="1" si="34"/>
        <v>1</v>
      </c>
      <c r="Q126" s="1955"/>
      <c r="R126" s="437" t="s">
        <v>1249</v>
      </c>
      <c r="S126" s="48"/>
      <c r="U126" s="1962" t="e">
        <f>SUIVI!#REF!</f>
        <v>#REF!</v>
      </c>
      <c r="V126" s="320" t="e">
        <f>SUIVI!#REF!</f>
        <v>#REF!</v>
      </c>
      <c r="W126" s="320" t="e">
        <f>SUIVI!#REF!</f>
        <v>#REF!</v>
      </c>
      <c r="X126" s="145" t="e">
        <f>SUIVI!#REF!</f>
        <v>#REF!</v>
      </c>
      <c r="Y126" s="145" t="e">
        <f>SUIVI!#REF!</f>
        <v>#REF!</v>
      </c>
      <c r="Z126" s="1097" t="e">
        <f>SUIVI!#REF!</f>
        <v>#REF!</v>
      </c>
      <c r="AA126" s="948">
        <f t="shared" ca="1" si="25"/>
        <v>1</v>
      </c>
      <c r="AB126" s="1955">
        <f t="shared" ca="1" si="26"/>
        <v>1</v>
      </c>
      <c r="AC126" s="948">
        <f t="shared" ca="1" si="27"/>
        <v>2</v>
      </c>
      <c r="AD126" s="1955">
        <f t="shared" ca="1" si="28"/>
        <v>1</v>
      </c>
      <c r="AE126" s="948">
        <f t="shared" ca="1" si="35"/>
        <v>1</v>
      </c>
      <c r="AF126" s="948">
        <f t="shared" ca="1" si="35"/>
        <v>1</v>
      </c>
      <c r="AG126" s="948">
        <f t="shared" ca="1" si="35"/>
        <v>2</v>
      </c>
      <c r="AH126" s="948">
        <f t="shared" ca="1" si="35"/>
        <v>2</v>
      </c>
      <c r="AI126" s="1955">
        <f t="shared" ca="1" si="30"/>
        <v>1</v>
      </c>
      <c r="AJ126" s="1955">
        <f t="shared" ca="1" si="36"/>
        <v>1</v>
      </c>
      <c r="AK126" s="1955">
        <f t="shared" ca="1" si="36"/>
        <v>1</v>
      </c>
      <c r="AL126" s="1955">
        <f t="shared" ca="1" si="36"/>
        <v>1</v>
      </c>
      <c r="AM126" s="768">
        <f t="shared" si="32"/>
        <v>0</v>
      </c>
      <c r="AO126" s="167"/>
      <c r="AP126" s="320" t="e">
        <f>SUIVI!#REF!</f>
        <v>#REF!</v>
      </c>
      <c r="AQ126" s="320" t="e">
        <f>SUIVI!#REF!</f>
        <v>#REF!</v>
      </c>
      <c r="AR126" s="145" t="e">
        <f>SUIVI!#REF!</f>
        <v>#REF!</v>
      </c>
      <c r="AS126" s="145" t="e">
        <f>SUIVI!#REF!</f>
        <v>#REF!</v>
      </c>
      <c r="AT126" s="1097" t="e">
        <f>SUIVI!#REF!</f>
        <v>#REF!</v>
      </c>
      <c r="AU126" s="3627"/>
      <c r="AV126" s="3628"/>
      <c r="AW126" s="3627"/>
      <c r="AX126" s="3628"/>
      <c r="AY126" s="3627"/>
      <c r="AZ126" s="3628"/>
      <c r="BA126" s="3627"/>
      <c r="BB126" s="3628"/>
      <c r="BC126" s="3627"/>
      <c r="BD126" s="3628"/>
      <c r="BE126" s="3627"/>
      <c r="BF126" s="3628"/>
      <c r="BG126" s="48"/>
      <c r="BH126" s="776">
        <v>103</v>
      </c>
      <c r="BI126" s="776"/>
    </row>
    <row r="127" spans="1:61" ht="25.15" customHeight="1">
      <c r="A127" s="1961" t="e">
        <f>SUIVI!#REF!</f>
        <v>#REF!</v>
      </c>
      <c r="B127" s="320" t="e">
        <f>SUIVI!#REF!</f>
        <v>#REF!</v>
      </c>
      <c r="C127" s="320" t="e">
        <f>SUIVI!#REF!</f>
        <v>#REF!</v>
      </c>
      <c r="D127" s="145" t="e">
        <f>SUIVI!#REF!</f>
        <v>#REF!</v>
      </c>
      <c r="E127" s="145" t="e">
        <f>SUIVI!#REF!</f>
        <v>#REF!</v>
      </c>
      <c r="F127" s="1097" t="e">
        <f>SUIVI!#REF!</f>
        <v>#REF!</v>
      </c>
      <c r="G127" s="948">
        <f t="shared" ca="1" si="19"/>
        <v>-3</v>
      </c>
      <c r="H127" s="948">
        <f t="shared" ca="1" si="33"/>
        <v>3</v>
      </c>
      <c r="I127" s="1955">
        <f t="shared" ca="1" si="21"/>
        <v>1</v>
      </c>
      <c r="J127" s="1955">
        <f t="shared" ca="1" si="22"/>
        <v>2</v>
      </c>
      <c r="K127" s="1955">
        <f t="shared" ca="1" si="23"/>
        <v>2</v>
      </c>
      <c r="L127" s="1955">
        <f t="shared" ca="1" si="34"/>
        <v>2</v>
      </c>
      <c r="M127" s="1955">
        <f t="shared" ca="1" si="34"/>
        <v>2</v>
      </c>
      <c r="N127" s="1955">
        <f t="shared" ca="1" si="34"/>
        <v>2</v>
      </c>
      <c r="O127" s="1955">
        <f t="shared" ca="1" si="34"/>
        <v>2</v>
      </c>
      <c r="P127" s="1955">
        <f t="shared" ca="1" si="34"/>
        <v>2</v>
      </c>
      <c r="Q127" s="1955"/>
      <c r="R127" s="437" t="s">
        <v>1249</v>
      </c>
      <c r="S127" s="48"/>
      <c r="U127" s="1962" t="e">
        <f>SUIVI!#REF!</f>
        <v>#REF!</v>
      </c>
      <c r="V127" s="320" t="e">
        <f>SUIVI!#REF!</f>
        <v>#REF!</v>
      </c>
      <c r="W127" s="320" t="e">
        <f>SUIVI!#REF!</f>
        <v>#REF!</v>
      </c>
      <c r="X127" s="145" t="e">
        <f>SUIVI!#REF!</f>
        <v>#REF!</v>
      </c>
      <c r="Y127" s="145" t="e">
        <f>SUIVI!#REF!</f>
        <v>#REF!</v>
      </c>
      <c r="Z127" s="1097" t="e">
        <f>SUIVI!#REF!</f>
        <v>#REF!</v>
      </c>
      <c r="AA127" s="948">
        <f t="shared" ca="1" si="25"/>
        <v>1</v>
      </c>
      <c r="AB127" s="1955">
        <f t="shared" ca="1" si="26"/>
        <v>1</v>
      </c>
      <c r="AC127" s="948">
        <f t="shared" ca="1" si="27"/>
        <v>2</v>
      </c>
      <c r="AD127" s="1955">
        <f t="shared" ca="1" si="28"/>
        <v>1</v>
      </c>
      <c r="AE127" s="948">
        <f t="shared" ca="1" si="35"/>
        <v>2</v>
      </c>
      <c r="AF127" s="948">
        <f t="shared" ca="1" si="35"/>
        <v>0</v>
      </c>
      <c r="AG127" s="948">
        <f t="shared" ca="1" si="35"/>
        <v>0</v>
      </c>
      <c r="AH127" s="948">
        <f t="shared" ca="1" si="35"/>
        <v>0</v>
      </c>
      <c r="AI127" s="1955">
        <f t="shared" ca="1" si="30"/>
        <v>1</v>
      </c>
      <c r="AJ127" s="1955">
        <f t="shared" ca="1" si="36"/>
        <v>1</v>
      </c>
      <c r="AK127" s="1955">
        <f t="shared" ca="1" si="36"/>
        <v>1</v>
      </c>
      <c r="AL127" s="1955">
        <f t="shared" ca="1" si="36"/>
        <v>1</v>
      </c>
      <c r="AM127" s="768">
        <f t="shared" si="32"/>
        <v>0</v>
      </c>
      <c r="AO127" s="167"/>
      <c r="AP127" s="320" t="e">
        <f>SUIVI!#REF!</f>
        <v>#REF!</v>
      </c>
      <c r="AQ127" s="320" t="e">
        <f>SUIVI!#REF!</f>
        <v>#REF!</v>
      </c>
      <c r="AR127" s="145" t="e">
        <f>SUIVI!#REF!</f>
        <v>#REF!</v>
      </c>
      <c r="AS127" s="145" t="e">
        <f>SUIVI!#REF!</f>
        <v>#REF!</v>
      </c>
      <c r="AT127" s="1097" t="e">
        <f>SUIVI!#REF!</f>
        <v>#REF!</v>
      </c>
      <c r="AU127" s="3627"/>
      <c r="AV127" s="3628"/>
      <c r="AW127" s="3627"/>
      <c r="AX127" s="3628"/>
      <c r="AY127" s="3627"/>
      <c r="AZ127" s="3628"/>
      <c r="BA127" s="3627"/>
      <c r="BB127" s="3628"/>
      <c r="BC127" s="3627"/>
      <c r="BD127" s="3628"/>
      <c r="BE127" s="3627"/>
      <c r="BF127" s="3628"/>
      <c r="BG127" s="48"/>
      <c r="BH127" s="776">
        <v>104</v>
      </c>
      <c r="BI127" s="776"/>
    </row>
    <row r="128" spans="1:61" ht="25.15" customHeight="1">
      <c r="A128" s="1961" t="e">
        <f>SUIVI!#REF!</f>
        <v>#REF!</v>
      </c>
      <c r="B128" s="320" t="e">
        <f>SUIVI!#REF!</f>
        <v>#REF!</v>
      </c>
      <c r="C128" s="320" t="e">
        <f>SUIVI!#REF!</f>
        <v>#REF!</v>
      </c>
      <c r="D128" s="145" t="e">
        <f>SUIVI!#REF!</f>
        <v>#REF!</v>
      </c>
      <c r="E128" s="145" t="e">
        <f>SUIVI!#REF!</f>
        <v>#REF!</v>
      </c>
      <c r="F128" s="1097" t="e">
        <f>SUIVI!#REF!</f>
        <v>#REF!</v>
      </c>
      <c r="G128" s="948">
        <f t="shared" ca="1" si="19"/>
        <v>2</v>
      </c>
      <c r="H128" s="948">
        <f t="shared" ca="1" si="33"/>
        <v>1</v>
      </c>
      <c r="I128" s="1955">
        <f t="shared" ca="1" si="21"/>
        <v>2</v>
      </c>
      <c r="J128" s="1955">
        <f t="shared" ca="1" si="22"/>
        <v>3</v>
      </c>
      <c r="K128" s="1955">
        <f t="shared" ca="1" si="23"/>
        <v>3</v>
      </c>
      <c r="L128" s="1955">
        <f t="shared" ca="1" si="34"/>
        <v>2</v>
      </c>
      <c r="M128" s="1955">
        <f t="shared" ca="1" si="34"/>
        <v>2</v>
      </c>
      <c r="N128" s="1955">
        <f t="shared" ca="1" si="34"/>
        <v>2</v>
      </c>
      <c r="O128" s="1955">
        <f t="shared" ca="1" si="34"/>
        <v>2</v>
      </c>
      <c r="P128" s="1955">
        <f t="shared" ca="1" si="34"/>
        <v>1</v>
      </c>
      <c r="Q128" s="1955"/>
      <c r="R128" s="437" t="s">
        <v>1249</v>
      </c>
      <c r="S128" s="48"/>
      <c r="U128" s="1962" t="e">
        <f>SUIVI!#REF!</f>
        <v>#REF!</v>
      </c>
      <c r="V128" s="320" t="e">
        <f>SUIVI!#REF!</f>
        <v>#REF!</v>
      </c>
      <c r="W128" s="320" t="e">
        <f>SUIVI!#REF!</f>
        <v>#REF!</v>
      </c>
      <c r="X128" s="145" t="e">
        <f>SUIVI!#REF!</f>
        <v>#REF!</v>
      </c>
      <c r="Y128" s="145" t="e">
        <f>SUIVI!#REF!</f>
        <v>#REF!</v>
      </c>
      <c r="Z128" s="1097" t="e">
        <f>SUIVI!#REF!</f>
        <v>#REF!</v>
      </c>
      <c r="AA128" s="948">
        <f t="shared" ca="1" si="25"/>
        <v>2</v>
      </c>
      <c r="AB128" s="1955">
        <f t="shared" ca="1" si="26"/>
        <v>1</v>
      </c>
      <c r="AC128" s="948">
        <f t="shared" ca="1" si="27"/>
        <v>0</v>
      </c>
      <c r="AD128" s="1955">
        <f t="shared" ca="1" si="28"/>
        <v>1</v>
      </c>
      <c r="AE128" s="948">
        <f t="shared" ca="1" si="35"/>
        <v>2</v>
      </c>
      <c r="AF128" s="948">
        <f t="shared" ca="1" si="35"/>
        <v>2</v>
      </c>
      <c r="AG128" s="948">
        <f t="shared" ca="1" si="35"/>
        <v>0</v>
      </c>
      <c r="AH128" s="948">
        <f t="shared" ca="1" si="35"/>
        <v>2</v>
      </c>
      <c r="AI128" s="1955">
        <f t="shared" ca="1" si="30"/>
        <v>1</v>
      </c>
      <c r="AJ128" s="1955">
        <f t="shared" ca="1" si="36"/>
        <v>1</v>
      </c>
      <c r="AK128" s="1955">
        <f t="shared" ca="1" si="36"/>
        <v>1</v>
      </c>
      <c r="AL128" s="1955">
        <f t="shared" ca="1" si="36"/>
        <v>1</v>
      </c>
      <c r="AM128" s="768">
        <f t="shared" si="32"/>
        <v>0</v>
      </c>
      <c r="AO128" s="167"/>
      <c r="AP128" s="320" t="e">
        <f>SUIVI!#REF!</f>
        <v>#REF!</v>
      </c>
      <c r="AQ128" s="320" t="e">
        <f>SUIVI!#REF!</f>
        <v>#REF!</v>
      </c>
      <c r="AR128" s="145" t="e">
        <f>SUIVI!#REF!</f>
        <v>#REF!</v>
      </c>
      <c r="AS128" s="145" t="e">
        <f>SUIVI!#REF!</f>
        <v>#REF!</v>
      </c>
      <c r="AT128" s="1097" t="e">
        <f>SUIVI!#REF!</f>
        <v>#REF!</v>
      </c>
      <c r="AU128" s="3627"/>
      <c r="AV128" s="3628"/>
      <c r="AW128" s="3627"/>
      <c r="AX128" s="3628"/>
      <c r="AY128" s="3627"/>
      <c r="AZ128" s="3628"/>
      <c r="BA128" s="3627"/>
      <c r="BB128" s="3628"/>
      <c r="BC128" s="3627"/>
      <c r="BD128" s="3628"/>
      <c r="BE128" s="3627"/>
      <c r="BF128" s="3628"/>
      <c r="BG128" s="48"/>
      <c r="BH128" s="776">
        <v>105</v>
      </c>
      <c r="BI128" s="776"/>
    </row>
    <row r="129" spans="1:61" ht="25.15" customHeight="1">
      <c r="A129" s="1961" t="e">
        <f>SUIVI!#REF!</f>
        <v>#REF!</v>
      </c>
      <c r="B129" s="320" t="e">
        <f>SUIVI!#REF!</f>
        <v>#REF!</v>
      </c>
      <c r="C129" s="320" t="e">
        <f>SUIVI!#REF!</f>
        <v>#REF!</v>
      </c>
      <c r="D129" s="145" t="e">
        <f>SUIVI!#REF!</f>
        <v>#REF!</v>
      </c>
      <c r="E129" s="145" t="e">
        <f>SUIVI!#REF!</f>
        <v>#REF!</v>
      </c>
      <c r="F129" s="1097" t="e">
        <f>SUIVI!#REF!</f>
        <v>#REF!</v>
      </c>
      <c r="G129" s="948">
        <f t="shared" ca="1" si="19"/>
        <v>0</v>
      </c>
      <c r="H129" s="948">
        <f t="shared" ca="1" si="33"/>
        <v>0</v>
      </c>
      <c r="I129" s="1955">
        <f t="shared" ca="1" si="21"/>
        <v>1</v>
      </c>
      <c r="J129" s="1955">
        <f t="shared" ca="1" si="22"/>
        <v>4</v>
      </c>
      <c r="K129" s="1955">
        <f t="shared" ca="1" si="23"/>
        <v>3</v>
      </c>
      <c r="L129" s="1955">
        <f t="shared" ca="1" si="34"/>
        <v>2</v>
      </c>
      <c r="M129" s="1955">
        <f t="shared" ca="1" si="34"/>
        <v>2</v>
      </c>
      <c r="N129" s="1955">
        <f t="shared" ca="1" si="34"/>
        <v>2</v>
      </c>
      <c r="O129" s="1955">
        <f t="shared" ca="1" si="34"/>
        <v>2</v>
      </c>
      <c r="P129" s="1955">
        <f t="shared" ca="1" si="34"/>
        <v>2</v>
      </c>
      <c r="Q129" s="1955"/>
      <c r="R129" s="437" t="s">
        <v>1249</v>
      </c>
      <c r="S129" s="48"/>
      <c r="U129" s="1962" t="e">
        <f>SUIVI!#REF!</f>
        <v>#REF!</v>
      </c>
      <c r="V129" s="320" t="e">
        <f>SUIVI!#REF!</f>
        <v>#REF!</v>
      </c>
      <c r="W129" s="320" t="e">
        <f>SUIVI!#REF!</f>
        <v>#REF!</v>
      </c>
      <c r="X129" s="145" t="e">
        <f>SUIVI!#REF!</f>
        <v>#REF!</v>
      </c>
      <c r="Y129" s="145" t="e">
        <f>SUIVI!#REF!</f>
        <v>#REF!</v>
      </c>
      <c r="Z129" s="1097" t="e">
        <f>SUIVI!#REF!</f>
        <v>#REF!</v>
      </c>
      <c r="AA129" s="948">
        <f t="shared" ca="1" si="25"/>
        <v>1</v>
      </c>
      <c r="AB129" s="1955">
        <f t="shared" ca="1" si="26"/>
        <v>1</v>
      </c>
      <c r="AC129" s="948">
        <f t="shared" ca="1" si="27"/>
        <v>1</v>
      </c>
      <c r="AD129" s="1955">
        <f t="shared" ca="1" si="28"/>
        <v>1</v>
      </c>
      <c r="AE129" s="948">
        <f t="shared" ca="1" si="35"/>
        <v>2</v>
      </c>
      <c r="AF129" s="948">
        <f t="shared" ca="1" si="35"/>
        <v>1</v>
      </c>
      <c r="AG129" s="948">
        <f t="shared" ca="1" si="35"/>
        <v>1</v>
      </c>
      <c r="AH129" s="948">
        <f t="shared" ca="1" si="35"/>
        <v>0</v>
      </c>
      <c r="AI129" s="1955">
        <f t="shared" ca="1" si="30"/>
        <v>1</v>
      </c>
      <c r="AJ129" s="1955">
        <f t="shared" ca="1" si="36"/>
        <v>1</v>
      </c>
      <c r="AK129" s="1955">
        <f t="shared" ca="1" si="36"/>
        <v>1</v>
      </c>
      <c r="AL129" s="1955">
        <f t="shared" ca="1" si="36"/>
        <v>1</v>
      </c>
      <c r="AM129" s="768">
        <f t="shared" si="32"/>
        <v>0</v>
      </c>
      <c r="AO129" s="167"/>
      <c r="AP129" s="320" t="e">
        <f>SUIVI!#REF!</f>
        <v>#REF!</v>
      </c>
      <c r="AQ129" s="320" t="e">
        <f>SUIVI!#REF!</f>
        <v>#REF!</v>
      </c>
      <c r="AR129" s="145" t="e">
        <f>SUIVI!#REF!</f>
        <v>#REF!</v>
      </c>
      <c r="AS129" s="145" t="e">
        <f>SUIVI!#REF!</f>
        <v>#REF!</v>
      </c>
      <c r="AT129" s="1097" t="e">
        <f>SUIVI!#REF!</f>
        <v>#REF!</v>
      </c>
      <c r="AU129" s="3627"/>
      <c r="AV129" s="3628"/>
      <c r="AW129" s="3627"/>
      <c r="AX129" s="3628"/>
      <c r="AY129" s="3627"/>
      <c r="AZ129" s="3628"/>
      <c r="BA129" s="3627"/>
      <c r="BB129" s="3628"/>
      <c r="BC129" s="3627"/>
      <c r="BD129" s="3628"/>
      <c r="BE129" s="3627"/>
      <c r="BF129" s="3628"/>
      <c r="BG129" s="48"/>
      <c r="BH129" s="776">
        <v>106</v>
      </c>
      <c r="BI129" s="776"/>
    </row>
    <row r="130" spans="1:61" ht="25.15" customHeight="1">
      <c r="A130" s="1961" t="e">
        <f>SUIVI!#REF!</f>
        <v>#REF!</v>
      </c>
      <c r="B130" s="320" t="e">
        <f>SUIVI!#REF!</f>
        <v>#REF!</v>
      </c>
      <c r="C130" s="320" t="e">
        <f>SUIVI!#REF!</f>
        <v>#REF!</v>
      </c>
      <c r="D130" s="145" t="e">
        <f>SUIVI!#REF!</f>
        <v>#REF!</v>
      </c>
      <c r="E130" s="145" t="e">
        <f>SUIVI!#REF!</f>
        <v>#REF!</v>
      </c>
      <c r="F130" s="1097" t="e">
        <f>SUIVI!#REF!</f>
        <v>#REF!</v>
      </c>
      <c r="G130" s="948">
        <f t="shared" ca="1" si="19"/>
        <v>1</v>
      </c>
      <c r="H130" s="948">
        <f t="shared" ca="1" si="33"/>
        <v>0</v>
      </c>
      <c r="I130" s="1955">
        <f t="shared" ca="1" si="21"/>
        <v>1</v>
      </c>
      <c r="J130" s="1955">
        <f t="shared" ca="1" si="22"/>
        <v>4</v>
      </c>
      <c r="K130" s="1955">
        <f t="shared" ca="1" si="23"/>
        <v>2</v>
      </c>
      <c r="L130" s="1955">
        <f t="shared" ca="1" si="34"/>
        <v>1</v>
      </c>
      <c r="M130" s="1955">
        <f t="shared" ca="1" si="34"/>
        <v>1</v>
      </c>
      <c r="N130" s="1955">
        <f t="shared" ca="1" si="34"/>
        <v>1</v>
      </c>
      <c r="O130" s="1955">
        <f t="shared" ca="1" si="34"/>
        <v>2</v>
      </c>
      <c r="P130" s="1955">
        <f t="shared" ca="1" si="34"/>
        <v>2</v>
      </c>
      <c r="Q130" s="1955"/>
      <c r="R130" s="437" t="s">
        <v>1249</v>
      </c>
      <c r="S130" s="48"/>
      <c r="U130" s="1962" t="e">
        <f>SUIVI!#REF!</f>
        <v>#REF!</v>
      </c>
      <c r="V130" s="320" t="e">
        <f>SUIVI!#REF!</f>
        <v>#REF!</v>
      </c>
      <c r="W130" s="320" t="e">
        <f>SUIVI!#REF!</f>
        <v>#REF!</v>
      </c>
      <c r="X130" s="145" t="e">
        <f>SUIVI!#REF!</f>
        <v>#REF!</v>
      </c>
      <c r="Y130" s="145" t="e">
        <f>SUIVI!#REF!</f>
        <v>#REF!</v>
      </c>
      <c r="Z130" s="1097" t="e">
        <f>SUIVI!#REF!</f>
        <v>#REF!</v>
      </c>
      <c r="AA130" s="948">
        <f t="shared" ca="1" si="25"/>
        <v>2</v>
      </c>
      <c r="AB130" s="1955">
        <f t="shared" ca="1" si="26"/>
        <v>1</v>
      </c>
      <c r="AC130" s="948">
        <f t="shared" ca="1" si="27"/>
        <v>2</v>
      </c>
      <c r="AD130" s="1955">
        <f t="shared" ca="1" si="28"/>
        <v>1</v>
      </c>
      <c r="AE130" s="948">
        <f t="shared" ca="1" si="35"/>
        <v>2</v>
      </c>
      <c r="AF130" s="948">
        <f t="shared" ca="1" si="35"/>
        <v>2</v>
      </c>
      <c r="AG130" s="948">
        <f t="shared" ca="1" si="35"/>
        <v>2</v>
      </c>
      <c r="AH130" s="948">
        <f t="shared" ca="1" si="35"/>
        <v>1</v>
      </c>
      <c r="AI130" s="1955">
        <f t="shared" ca="1" si="30"/>
        <v>1</v>
      </c>
      <c r="AJ130" s="1955">
        <f t="shared" ca="1" si="36"/>
        <v>1</v>
      </c>
      <c r="AK130" s="1955">
        <f t="shared" ca="1" si="36"/>
        <v>1</v>
      </c>
      <c r="AL130" s="1955">
        <f t="shared" ca="1" si="36"/>
        <v>1</v>
      </c>
      <c r="AM130" s="768">
        <f t="shared" si="32"/>
        <v>0</v>
      </c>
      <c r="AO130" s="167"/>
      <c r="AP130" s="320" t="e">
        <f>SUIVI!#REF!</f>
        <v>#REF!</v>
      </c>
      <c r="AQ130" s="320" t="e">
        <f>SUIVI!#REF!</f>
        <v>#REF!</v>
      </c>
      <c r="AR130" s="145" t="e">
        <f>SUIVI!#REF!</f>
        <v>#REF!</v>
      </c>
      <c r="AS130" s="145" t="e">
        <f>SUIVI!#REF!</f>
        <v>#REF!</v>
      </c>
      <c r="AT130" s="1097" t="e">
        <f>SUIVI!#REF!</f>
        <v>#REF!</v>
      </c>
      <c r="AU130" s="3627"/>
      <c r="AV130" s="3628"/>
      <c r="AW130" s="3627"/>
      <c r="AX130" s="3628"/>
      <c r="AY130" s="3627"/>
      <c r="AZ130" s="3628"/>
      <c r="BA130" s="3627"/>
      <c r="BB130" s="3628"/>
      <c r="BC130" s="3627"/>
      <c r="BD130" s="3628"/>
      <c r="BE130" s="3627"/>
      <c r="BF130" s="3628"/>
      <c r="BG130" s="48"/>
      <c r="BH130" s="776">
        <v>107</v>
      </c>
      <c r="BI130" s="776"/>
    </row>
    <row r="131" spans="1:61" ht="25.15" customHeight="1">
      <c r="A131" s="1961" t="e">
        <f>SUIVI!#REF!</f>
        <v>#REF!</v>
      </c>
      <c r="B131" s="320" t="e">
        <f>SUIVI!#REF!</f>
        <v>#REF!</v>
      </c>
      <c r="C131" s="320" t="e">
        <f>SUIVI!#REF!</f>
        <v>#REF!</v>
      </c>
      <c r="D131" s="145" t="e">
        <f>SUIVI!#REF!</f>
        <v>#REF!</v>
      </c>
      <c r="E131" s="145" t="e">
        <f>SUIVI!#REF!</f>
        <v>#REF!</v>
      </c>
      <c r="F131" s="1097" t="e">
        <f>SUIVI!#REF!</f>
        <v>#REF!</v>
      </c>
      <c r="G131" s="948">
        <f t="shared" ca="1" si="19"/>
        <v>2</v>
      </c>
      <c r="H131" s="948">
        <f t="shared" ca="1" si="33"/>
        <v>1</v>
      </c>
      <c r="I131" s="1955">
        <f t="shared" ca="1" si="21"/>
        <v>1</v>
      </c>
      <c r="J131" s="1955">
        <f t="shared" ca="1" si="22"/>
        <v>4</v>
      </c>
      <c r="K131" s="1955">
        <f t="shared" ca="1" si="23"/>
        <v>1</v>
      </c>
      <c r="L131" s="1955">
        <f t="shared" ca="1" si="34"/>
        <v>1</v>
      </c>
      <c r="M131" s="1955">
        <f t="shared" ca="1" si="34"/>
        <v>1</v>
      </c>
      <c r="N131" s="1955">
        <f t="shared" ca="1" si="34"/>
        <v>1</v>
      </c>
      <c r="O131" s="1955">
        <f t="shared" ca="1" si="34"/>
        <v>2</v>
      </c>
      <c r="P131" s="1955">
        <f t="shared" ca="1" si="34"/>
        <v>1</v>
      </c>
      <c r="Q131" s="1955"/>
      <c r="R131" s="437" t="s">
        <v>1249</v>
      </c>
      <c r="S131" s="48"/>
      <c r="U131" s="1962" t="e">
        <f>SUIVI!#REF!</f>
        <v>#REF!</v>
      </c>
      <c r="V131" s="320" t="e">
        <f>SUIVI!#REF!</f>
        <v>#REF!</v>
      </c>
      <c r="W131" s="320" t="e">
        <f>SUIVI!#REF!</f>
        <v>#REF!</v>
      </c>
      <c r="X131" s="145" t="e">
        <f>SUIVI!#REF!</f>
        <v>#REF!</v>
      </c>
      <c r="Y131" s="145" t="e">
        <f>SUIVI!#REF!</f>
        <v>#REF!</v>
      </c>
      <c r="Z131" s="1097" t="e">
        <f>SUIVI!#REF!</f>
        <v>#REF!</v>
      </c>
      <c r="AA131" s="948">
        <f t="shared" ca="1" si="25"/>
        <v>2</v>
      </c>
      <c r="AB131" s="1955">
        <f t="shared" ca="1" si="26"/>
        <v>1</v>
      </c>
      <c r="AC131" s="948">
        <f t="shared" ca="1" si="27"/>
        <v>0</v>
      </c>
      <c r="AD131" s="1955">
        <f t="shared" ca="1" si="28"/>
        <v>1</v>
      </c>
      <c r="AE131" s="948">
        <f t="shared" ca="1" si="35"/>
        <v>1</v>
      </c>
      <c r="AF131" s="948">
        <f t="shared" ca="1" si="35"/>
        <v>1</v>
      </c>
      <c r="AG131" s="948">
        <f t="shared" ca="1" si="35"/>
        <v>1</v>
      </c>
      <c r="AH131" s="948">
        <f t="shared" ca="1" si="35"/>
        <v>1</v>
      </c>
      <c r="AI131" s="1955">
        <f t="shared" ca="1" si="30"/>
        <v>1</v>
      </c>
      <c r="AJ131" s="1955">
        <f t="shared" ca="1" si="36"/>
        <v>1</v>
      </c>
      <c r="AK131" s="1955">
        <f t="shared" ca="1" si="36"/>
        <v>1</v>
      </c>
      <c r="AL131" s="1955">
        <f t="shared" ca="1" si="36"/>
        <v>1</v>
      </c>
      <c r="AM131" s="768">
        <f t="shared" si="32"/>
        <v>0</v>
      </c>
      <c r="AO131" s="167"/>
      <c r="AP131" s="320" t="e">
        <f>SUIVI!#REF!</f>
        <v>#REF!</v>
      </c>
      <c r="AQ131" s="320" t="e">
        <f>SUIVI!#REF!</f>
        <v>#REF!</v>
      </c>
      <c r="AR131" s="145" t="e">
        <f>SUIVI!#REF!</f>
        <v>#REF!</v>
      </c>
      <c r="AS131" s="145" t="e">
        <f>SUIVI!#REF!</f>
        <v>#REF!</v>
      </c>
      <c r="AT131" s="1097" t="e">
        <f>SUIVI!#REF!</f>
        <v>#REF!</v>
      </c>
      <c r="AU131" s="3627"/>
      <c r="AV131" s="3628"/>
      <c r="AW131" s="3627"/>
      <c r="AX131" s="3628"/>
      <c r="AY131" s="3627"/>
      <c r="AZ131" s="3628"/>
      <c r="BA131" s="3627"/>
      <c r="BB131" s="3628"/>
      <c r="BC131" s="3627"/>
      <c r="BD131" s="3628"/>
      <c r="BE131" s="3627"/>
      <c r="BF131" s="3628"/>
      <c r="BG131" s="48"/>
      <c r="BH131" s="776">
        <v>108</v>
      </c>
      <c r="BI131" s="776"/>
    </row>
    <row r="132" spans="1:61" ht="25.15" customHeight="1">
      <c r="A132" s="1961" t="e">
        <f>SUIVI!#REF!</f>
        <v>#REF!</v>
      </c>
      <c r="B132" s="320" t="e">
        <f>SUIVI!#REF!</f>
        <v>#REF!</v>
      </c>
      <c r="C132" s="320" t="e">
        <f>SUIVI!#REF!</f>
        <v>#REF!</v>
      </c>
      <c r="D132" s="145" t="e">
        <f>SUIVI!#REF!</f>
        <v>#REF!</v>
      </c>
      <c r="E132" s="145" t="e">
        <f>SUIVI!#REF!</f>
        <v>#REF!</v>
      </c>
      <c r="F132" s="1097" t="e">
        <f>SUIVI!#REF!</f>
        <v>#REF!</v>
      </c>
      <c r="G132" s="948">
        <f t="shared" ca="1" si="19"/>
        <v>1</v>
      </c>
      <c r="H132" s="948">
        <f t="shared" ca="1" si="33"/>
        <v>2</v>
      </c>
      <c r="I132" s="1955">
        <f t="shared" ca="1" si="21"/>
        <v>2</v>
      </c>
      <c r="J132" s="1955">
        <f t="shared" ca="1" si="22"/>
        <v>3</v>
      </c>
      <c r="K132" s="1955">
        <f t="shared" ca="1" si="23"/>
        <v>1</v>
      </c>
      <c r="L132" s="1955">
        <f t="shared" ca="1" si="34"/>
        <v>1</v>
      </c>
      <c r="M132" s="1955">
        <f t="shared" ca="1" si="34"/>
        <v>1</v>
      </c>
      <c r="N132" s="1955">
        <f t="shared" ca="1" si="34"/>
        <v>2</v>
      </c>
      <c r="O132" s="1955">
        <f t="shared" ca="1" si="34"/>
        <v>2</v>
      </c>
      <c r="P132" s="1955">
        <f t="shared" ca="1" si="34"/>
        <v>2</v>
      </c>
      <c r="Q132" s="1955"/>
      <c r="R132" s="437" t="s">
        <v>1249</v>
      </c>
      <c r="S132" s="48"/>
      <c r="U132" s="1962" t="e">
        <f>SUIVI!#REF!</f>
        <v>#REF!</v>
      </c>
      <c r="V132" s="320" t="e">
        <f>SUIVI!#REF!</f>
        <v>#REF!</v>
      </c>
      <c r="W132" s="320" t="e">
        <f>SUIVI!#REF!</f>
        <v>#REF!</v>
      </c>
      <c r="X132" s="145" t="e">
        <f>SUIVI!#REF!</f>
        <v>#REF!</v>
      </c>
      <c r="Y132" s="145" t="e">
        <f>SUIVI!#REF!</f>
        <v>#REF!</v>
      </c>
      <c r="Z132" s="1097" t="e">
        <f>SUIVI!#REF!</f>
        <v>#REF!</v>
      </c>
      <c r="AA132" s="948">
        <f t="shared" ca="1" si="25"/>
        <v>0</v>
      </c>
      <c r="AB132" s="1955">
        <f t="shared" ca="1" si="26"/>
        <v>1</v>
      </c>
      <c r="AC132" s="948">
        <f t="shared" ca="1" si="27"/>
        <v>0</v>
      </c>
      <c r="AD132" s="1955">
        <f t="shared" ca="1" si="28"/>
        <v>1</v>
      </c>
      <c r="AE132" s="948">
        <f t="shared" ca="1" si="35"/>
        <v>2</v>
      </c>
      <c r="AF132" s="948">
        <f t="shared" ca="1" si="35"/>
        <v>0</v>
      </c>
      <c r="AG132" s="948">
        <f t="shared" ca="1" si="35"/>
        <v>2</v>
      </c>
      <c r="AH132" s="948">
        <f t="shared" ca="1" si="35"/>
        <v>1</v>
      </c>
      <c r="AI132" s="1955">
        <f t="shared" ca="1" si="30"/>
        <v>1</v>
      </c>
      <c r="AJ132" s="1955">
        <f t="shared" ca="1" si="36"/>
        <v>1</v>
      </c>
      <c r="AK132" s="1955">
        <f t="shared" ca="1" si="36"/>
        <v>1</v>
      </c>
      <c r="AL132" s="1955">
        <f t="shared" ca="1" si="36"/>
        <v>1</v>
      </c>
      <c r="AM132" s="768">
        <f t="shared" si="32"/>
        <v>0</v>
      </c>
      <c r="AO132" s="167"/>
      <c r="AP132" s="320" t="e">
        <f>SUIVI!#REF!</f>
        <v>#REF!</v>
      </c>
      <c r="AQ132" s="320" t="e">
        <f>SUIVI!#REF!</f>
        <v>#REF!</v>
      </c>
      <c r="AR132" s="145" t="e">
        <f>SUIVI!#REF!</f>
        <v>#REF!</v>
      </c>
      <c r="AS132" s="145" t="e">
        <f>SUIVI!#REF!</f>
        <v>#REF!</v>
      </c>
      <c r="AT132" s="1097" t="e">
        <f>SUIVI!#REF!</f>
        <v>#REF!</v>
      </c>
      <c r="AU132" s="3627"/>
      <c r="AV132" s="3628"/>
      <c r="AW132" s="3627"/>
      <c r="AX132" s="3628"/>
      <c r="AY132" s="3627"/>
      <c r="AZ132" s="3628"/>
      <c r="BA132" s="3627"/>
      <c r="BB132" s="3628"/>
      <c r="BC132" s="3627"/>
      <c r="BD132" s="3628"/>
      <c r="BE132" s="3627"/>
      <c r="BF132" s="3628"/>
      <c r="BG132" s="48"/>
      <c r="BH132" s="776">
        <v>109</v>
      </c>
      <c r="BI132" s="776"/>
    </row>
    <row r="133" spans="1:61" ht="25.15" customHeight="1">
      <c r="A133" s="1961" t="e">
        <f>SUIVI!#REF!</f>
        <v>#REF!</v>
      </c>
      <c r="B133" s="320" t="e">
        <f>SUIVI!#REF!</f>
        <v>#REF!</v>
      </c>
      <c r="C133" s="320" t="e">
        <f>SUIVI!#REF!</f>
        <v>#REF!</v>
      </c>
      <c r="D133" s="145" t="e">
        <f>SUIVI!#REF!</f>
        <v>#REF!</v>
      </c>
      <c r="E133" s="145" t="e">
        <f>SUIVI!#REF!</f>
        <v>#REF!</v>
      </c>
      <c r="F133" s="1097" t="e">
        <f>SUIVI!#REF!</f>
        <v>#REF!</v>
      </c>
      <c r="G133" s="948">
        <f t="shared" ca="1" si="19"/>
        <v>0</v>
      </c>
      <c r="H133" s="948">
        <f t="shared" ca="1" si="33"/>
        <v>3</v>
      </c>
      <c r="I133" s="1955">
        <f t="shared" ca="1" si="21"/>
        <v>1</v>
      </c>
      <c r="J133" s="1955">
        <f t="shared" ca="1" si="22"/>
        <v>4</v>
      </c>
      <c r="K133" s="1955">
        <f t="shared" ca="1" si="23"/>
        <v>2</v>
      </c>
      <c r="L133" s="1955">
        <f t="shared" ca="1" si="34"/>
        <v>1</v>
      </c>
      <c r="M133" s="1955">
        <f t="shared" ca="1" si="34"/>
        <v>1</v>
      </c>
      <c r="N133" s="1955">
        <f t="shared" ca="1" si="34"/>
        <v>2</v>
      </c>
      <c r="O133" s="1955">
        <f t="shared" ca="1" si="34"/>
        <v>2</v>
      </c>
      <c r="P133" s="1955">
        <f t="shared" ca="1" si="34"/>
        <v>1</v>
      </c>
      <c r="Q133" s="1955"/>
      <c r="R133" s="437" t="s">
        <v>1249</v>
      </c>
      <c r="S133" s="48"/>
      <c r="U133" s="1962" t="e">
        <f>SUIVI!#REF!</f>
        <v>#REF!</v>
      </c>
      <c r="V133" s="320" t="e">
        <f>SUIVI!#REF!</f>
        <v>#REF!</v>
      </c>
      <c r="W133" s="320" t="e">
        <f>SUIVI!#REF!</f>
        <v>#REF!</v>
      </c>
      <c r="X133" s="145" t="e">
        <f>SUIVI!#REF!</f>
        <v>#REF!</v>
      </c>
      <c r="Y133" s="145" t="e">
        <f>SUIVI!#REF!</f>
        <v>#REF!</v>
      </c>
      <c r="Z133" s="1097" t="e">
        <f>SUIVI!#REF!</f>
        <v>#REF!</v>
      </c>
      <c r="AA133" s="948">
        <f t="shared" ca="1" si="25"/>
        <v>1</v>
      </c>
      <c r="AB133" s="1955">
        <f t="shared" ca="1" si="26"/>
        <v>1</v>
      </c>
      <c r="AC133" s="948">
        <f t="shared" ca="1" si="27"/>
        <v>0</v>
      </c>
      <c r="AD133" s="1955">
        <f t="shared" ca="1" si="28"/>
        <v>1</v>
      </c>
      <c r="AE133" s="948">
        <f t="shared" ca="1" si="35"/>
        <v>1</v>
      </c>
      <c r="AF133" s="948">
        <f t="shared" ca="1" si="35"/>
        <v>1</v>
      </c>
      <c r="AG133" s="948">
        <f t="shared" ca="1" si="35"/>
        <v>2</v>
      </c>
      <c r="AH133" s="948">
        <f t="shared" ca="1" si="35"/>
        <v>2</v>
      </c>
      <c r="AI133" s="1955">
        <f t="shared" ca="1" si="30"/>
        <v>2</v>
      </c>
      <c r="AJ133" s="1955">
        <f t="shared" ca="1" si="36"/>
        <v>1</v>
      </c>
      <c r="AK133" s="1955">
        <f t="shared" ca="1" si="36"/>
        <v>1</v>
      </c>
      <c r="AL133" s="1955">
        <f t="shared" ca="1" si="36"/>
        <v>1</v>
      </c>
      <c r="AM133" s="768">
        <f t="shared" si="32"/>
        <v>0</v>
      </c>
      <c r="AO133" s="167"/>
      <c r="AP133" s="320" t="e">
        <f>SUIVI!#REF!</f>
        <v>#REF!</v>
      </c>
      <c r="AQ133" s="320" t="e">
        <f>SUIVI!#REF!</f>
        <v>#REF!</v>
      </c>
      <c r="AR133" s="145" t="e">
        <f>SUIVI!#REF!</f>
        <v>#REF!</v>
      </c>
      <c r="AS133" s="145" t="e">
        <f>SUIVI!#REF!</f>
        <v>#REF!</v>
      </c>
      <c r="AT133" s="1097" t="e">
        <f>SUIVI!#REF!</f>
        <v>#REF!</v>
      </c>
      <c r="AU133" s="3627"/>
      <c r="AV133" s="3628"/>
      <c r="AW133" s="3627"/>
      <c r="AX133" s="3628"/>
      <c r="AY133" s="3627"/>
      <c r="AZ133" s="3628"/>
      <c r="BA133" s="3627"/>
      <c r="BB133" s="3628"/>
      <c r="BC133" s="3627"/>
      <c r="BD133" s="3628"/>
      <c r="BE133" s="3627"/>
      <c r="BF133" s="3628"/>
      <c r="BG133" s="48"/>
      <c r="BH133" s="776">
        <v>110</v>
      </c>
      <c r="BI133" s="776"/>
    </row>
    <row r="134" spans="1:61" ht="25.15" customHeight="1">
      <c r="A134" s="1961" t="e">
        <f>SUIVI!#REF!</f>
        <v>#REF!</v>
      </c>
      <c r="B134" s="320" t="e">
        <f>SUIVI!#REF!</f>
        <v>#REF!</v>
      </c>
      <c r="C134" s="320" t="e">
        <f>SUIVI!#REF!</f>
        <v>#REF!</v>
      </c>
      <c r="D134" s="145" t="e">
        <f>SUIVI!#REF!</f>
        <v>#REF!</v>
      </c>
      <c r="E134" s="145" t="e">
        <f>SUIVI!#REF!</f>
        <v>#REF!</v>
      </c>
      <c r="F134" s="1097" t="e">
        <f>SUIVI!#REF!</f>
        <v>#REF!</v>
      </c>
      <c r="G134" s="948">
        <f t="shared" ca="1" si="19"/>
        <v>1</v>
      </c>
      <c r="H134" s="948">
        <f t="shared" ca="1" si="33"/>
        <v>2</v>
      </c>
      <c r="I134" s="1955">
        <f t="shared" ca="1" si="21"/>
        <v>1</v>
      </c>
      <c r="J134" s="1955">
        <f t="shared" ca="1" si="22"/>
        <v>4</v>
      </c>
      <c r="K134" s="1955">
        <f t="shared" ca="1" si="23"/>
        <v>3</v>
      </c>
      <c r="L134" s="1955">
        <f t="shared" ca="1" si="34"/>
        <v>1</v>
      </c>
      <c r="M134" s="1955">
        <f t="shared" ca="1" si="34"/>
        <v>1</v>
      </c>
      <c r="N134" s="1955">
        <f t="shared" ca="1" si="34"/>
        <v>1</v>
      </c>
      <c r="O134" s="1955">
        <f t="shared" ca="1" si="34"/>
        <v>1</v>
      </c>
      <c r="P134" s="1955">
        <f t="shared" ca="1" si="34"/>
        <v>1</v>
      </c>
      <c r="Q134" s="1955"/>
      <c r="R134" s="437" t="s">
        <v>1249</v>
      </c>
      <c r="S134" s="48"/>
      <c r="U134" s="1962" t="e">
        <f>SUIVI!#REF!</f>
        <v>#REF!</v>
      </c>
      <c r="V134" s="320" t="e">
        <f>SUIVI!#REF!</f>
        <v>#REF!</v>
      </c>
      <c r="W134" s="320" t="e">
        <f>SUIVI!#REF!</f>
        <v>#REF!</v>
      </c>
      <c r="X134" s="145" t="e">
        <f>SUIVI!#REF!</f>
        <v>#REF!</v>
      </c>
      <c r="Y134" s="145" t="e">
        <f>SUIVI!#REF!</f>
        <v>#REF!</v>
      </c>
      <c r="Z134" s="1097" t="e">
        <f>SUIVI!#REF!</f>
        <v>#REF!</v>
      </c>
      <c r="AA134" s="948">
        <f t="shared" ca="1" si="25"/>
        <v>1</v>
      </c>
      <c r="AB134" s="1955">
        <f t="shared" ca="1" si="26"/>
        <v>1</v>
      </c>
      <c r="AC134" s="948">
        <f t="shared" ca="1" si="27"/>
        <v>1</v>
      </c>
      <c r="AD134" s="1955">
        <f t="shared" ca="1" si="28"/>
        <v>1</v>
      </c>
      <c r="AE134" s="948">
        <f t="shared" ca="1" si="35"/>
        <v>2</v>
      </c>
      <c r="AF134" s="948">
        <f t="shared" ca="1" si="35"/>
        <v>0</v>
      </c>
      <c r="AG134" s="948">
        <f t="shared" ca="1" si="35"/>
        <v>2</v>
      </c>
      <c r="AH134" s="948">
        <f t="shared" ca="1" si="35"/>
        <v>1</v>
      </c>
      <c r="AI134" s="1955">
        <f t="shared" ca="1" si="30"/>
        <v>2</v>
      </c>
      <c r="AJ134" s="1955">
        <f t="shared" ca="1" si="36"/>
        <v>1</v>
      </c>
      <c r="AK134" s="1955">
        <f t="shared" ca="1" si="36"/>
        <v>1</v>
      </c>
      <c r="AL134" s="1955">
        <f t="shared" ca="1" si="36"/>
        <v>1</v>
      </c>
      <c r="AM134" s="768">
        <f t="shared" si="32"/>
        <v>0</v>
      </c>
      <c r="AO134" s="167"/>
      <c r="AP134" s="320" t="e">
        <f>SUIVI!#REF!</f>
        <v>#REF!</v>
      </c>
      <c r="AQ134" s="320" t="e">
        <f>SUIVI!#REF!</f>
        <v>#REF!</v>
      </c>
      <c r="AR134" s="145" t="e">
        <f>SUIVI!#REF!</f>
        <v>#REF!</v>
      </c>
      <c r="AS134" s="145" t="e">
        <f>SUIVI!#REF!</f>
        <v>#REF!</v>
      </c>
      <c r="AT134" s="1097" t="e">
        <f>SUIVI!#REF!</f>
        <v>#REF!</v>
      </c>
      <c r="AU134" s="3627"/>
      <c r="AV134" s="3628"/>
      <c r="AW134" s="3627"/>
      <c r="AX134" s="3628"/>
      <c r="AY134" s="3627"/>
      <c r="AZ134" s="3628"/>
      <c r="BA134" s="3627"/>
      <c r="BB134" s="3628"/>
      <c r="BC134" s="3627"/>
      <c r="BD134" s="3628"/>
      <c r="BE134" s="3627"/>
      <c r="BF134" s="3628"/>
      <c r="BG134" s="48"/>
      <c r="BH134" s="776">
        <v>111</v>
      </c>
      <c r="BI134" s="776"/>
    </row>
    <row r="135" spans="1:61" ht="25.15" customHeight="1">
      <c r="A135" s="1961" t="e">
        <f>SUIVI!#REF!</f>
        <v>#REF!</v>
      </c>
      <c r="B135" s="320" t="e">
        <f>SUIVI!#REF!</f>
        <v>#REF!</v>
      </c>
      <c r="C135" s="320" t="e">
        <f>SUIVI!#REF!</f>
        <v>#REF!</v>
      </c>
      <c r="D135" s="145" t="e">
        <f>SUIVI!#REF!</f>
        <v>#REF!</v>
      </c>
      <c r="E135" s="145" t="e">
        <f>SUIVI!#REF!</f>
        <v>#REF!</v>
      </c>
      <c r="F135" s="1097" t="e">
        <f>SUIVI!#REF!</f>
        <v>#REF!</v>
      </c>
      <c r="G135" s="948">
        <f t="shared" ca="1" si="19"/>
        <v>2</v>
      </c>
      <c r="H135" s="948">
        <f t="shared" ca="1" si="33"/>
        <v>1</v>
      </c>
      <c r="I135" s="1955">
        <f t="shared" ca="1" si="21"/>
        <v>2</v>
      </c>
      <c r="J135" s="1955">
        <f t="shared" ca="1" si="22"/>
        <v>2</v>
      </c>
      <c r="K135" s="1955">
        <f t="shared" ca="1" si="23"/>
        <v>3</v>
      </c>
      <c r="L135" s="1955">
        <f t="shared" ca="1" si="34"/>
        <v>1</v>
      </c>
      <c r="M135" s="1955">
        <f t="shared" ca="1" si="34"/>
        <v>2</v>
      </c>
      <c r="N135" s="1955">
        <f t="shared" ca="1" si="34"/>
        <v>2</v>
      </c>
      <c r="O135" s="1955">
        <f t="shared" ca="1" si="34"/>
        <v>2</v>
      </c>
      <c r="P135" s="1955">
        <f t="shared" ca="1" si="34"/>
        <v>1</v>
      </c>
      <c r="Q135" s="1955"/>
      <c r="R135" s="437" t="s">
        <v>1249</v>
      </c>
      <c r="S135" s="48"/>
      <c r="U135" s="1962" t="e">
        <f>SUIVI!#REF!</f>
        <v>#REF!</v>
      </c>
      <c r="V135" s="320" t="e">
        <f>SUIVI!#REF!</f>
        <v>#REF!</v>
      </c>
      <c r="W135" s="320" t="e">
        <f>SUIVI!#REF!</f>
        <v>#REF!</v>
      </c>
      <c r="X135" s="145" t="e">
        <f>SUIVI!#REF!</f>
        <v>#REF!</v>
      </c>
      <c r="Y135" s="145" t="e">
        <f>SUIVI!#REF!</f>
        <v>#REF!</v>
      </c>
      <c r="Z135" s="1097" t="e">
        <f>SUIVI!#REF!</f>
        <v>#REF!</v>
      </c>
      <c r="AA135" s="948">
        <f t="shared" ca="1" si="25"/>
        <v>0</v>
      </c>
      <c r="AB135" s="1955">
        <f t="shared" ca="1" si="26"/>
        <v>1</v>
      </c>
      <c r="AC135" s="948">
        <f t="shared" ca="1" si="27"/>
        <v>2</v>
      </c>
      <c r="AD135" s="1955">
        <f t="shared" ca="1" si="28"/>
        <v>1</v>
      </c>
      <c r="AE135" s="948">
        <f t="shared" ca="1" si="35"/>
        <v>1</v>
      </c>
      <c r="AF135" s="948">
        <f t="shared" ca="1" si="35"/>
        <v>1</v>
      </c>
      <c r="AG135" s="948">
        <f t="shared" ca="1" si="35"/>
        <v>1</v>
      </c>
      <c r="AH135" s="948">
        <f t="shared" ca="1" si="35"/>
        <v>1</v>
      </c>
      <c r="AI135" s="1955">
        <f t="shared" ca="1" si="30"/>
        <v>1</v>
      </c>
      <c r="AJ135" s="1955">
        <f t="shared" ca="1" si="36"/>
        <v>1</v>
      </c>
      <c r="AK135" s="1955">
        <f t="shared" ca="1" si="36"/>
        <v>1</v>
      </c>
      <c r="AL135" s="1955">
        <f t="shared" ca="1" si="36"/>
        <v>1</v>
      </c>
      <c r="AM135" s="768">
        <f t="shared" si="32"/>
        <v>0</v>
      </c>
      <c r="AO135" s="167"/>
      <c r="AP135" s="320" t="e">
        <f>SUIVI!#REF!</f>
        <v>#REF!</v>
      </c>
      <c r="AQ135" s="320" t="e">
        <f>SUIVI!#REF!</f>
        <v>#REF!</v>
      </c>
      <c r="AR135" s="145" t="e">
        <f>SUIVI!#REF!</f>
        <v>#REF!</v>
      </c>
      <c r="AS135" s="145" t="e">
        <f>SUIVI!#REF!</f>
        <v>#REF!</v>
      </c>
      <c r="AT135" s="1097" t="e">
        <f>SUIVI!#REF!</f>
        <v>#REF!</v>
      </c>
      <c r="AU135" s="3627"/>
      <c r="AV135" s="3628"/>
      <c r="AW135" s="3627"/>
      <c r="AX135" s="3628"/>
      <c r="AY135" s="3627"/>
      <c r="AZ135" s="3628"/>
      <c r="BA135" s="3627"/>
      <c r="BB135" s="3628"/>
      <c r="BC135" s="3627"/>
      <c r="BD135" s="3628"/>
      <c r="BE135" s="3627"/>
      <c r="BF135" s="3628"/>
      <c r="BG135" s="48"/>
      <c r="BH135" s="776">
        <v>112</v>
      </c>
      <c r="BI135" s="776"/>
    </row>
    <row r="136" spans="1:61" ht="25.15" customHeight="1">
      <c r="A136" s="1961" t="e">
        <f>SUIVI!#REF!</f>
        <v>#REF!</v>
      </c>
      <c r="B136" s="320" t="e">
        <f>SUIVI!#REF!</f>
        <v>#REF!</v>
      </c>
      <c r="C136" s="320" t="e">
        <f>SUIVI!#REF!</f>
        <v>#REF!</v>
      </c>
      <c r="D136" s="145" t="e">
        <f>SUIVI!#REF!</f>
        <v>#REF!</v>
      </c>
      <c r="E136" s="145" t="e">
        <f>SUIVI!#REF!</f>
        <v>#REF!</v>
      </c>
      <c r="F136" s="1097" t="e">
        <f>SUIVI!#REF!</f>
        <v>#REF!</v>
      </c>
      <c r="G136" s="948">
        <f t="shared" ca="1" si="19"/>
        <v>-1</v>
      </c>
      <c r="H136" s="948">
        <f t="shared" ca="1" si="33"/>
        <v>0</v>
      </c>
      <c r="I136" s="1955">
        <f t="shared" ca="1" si="21"/>
        <v>1</v>
      </c>
      <c r="J136" s="1955">
        <f t="shared" ca="1" si="22"/>
        <v>4</v>
      </c>
      <c r="K136" s="1955">
        <f t="shared" ca="1" si="23"/>
        <v>3</v>
      </c>
      <c r="L136" s="1955">
        <f t="shared" ca="1" si="34"/>
        <v>1</v>
      </c>
      <c r="M136" s="1955">
        <f t="shared" ca="1" si="34"/>
        <v>1</v>
      </c>
      <c r="N136" s="1955">
        <f t="shared" ca="1" si="34"/>
        <v>2</v>
      </c>
      <c r="O136" s="1955">
        <f t="shared" ca="1" si="34"/>
        <v>2</v>
      </c>
      <c r="P136" s="1955">
        <f t="shared" ca="1" si="34"/>
        <v>1</v>
      </c>
      <c r="Q136" s="1955"/>
      <c r="R136" s="437" t="s">
        <v>1249</v>
      </c>
      <c r="S136" s="48"/>
      <c r="U136" s="1962" t="e">
        <f>SUIVI!#REF!</f>
        <v>#REF!</v>
      </c>
      <c r="V136" s="320" t="e">
        <f>SUIVI!#REF!</f>
        <v>#REF!</v>
      </c>
      <c r="W136" s="320" t="e">
        <f>SUIVI!#REF!</f>
        <v>#REF!</v>
      </c>
      <c r="X136" s="145" t="e">
        <f>SUIVI!#REF!</f>
        <v>#REF!</v>
      </c>
      <c r="Y136" s="145" t="e">
        <f>SUIVI!#REF!</f>
        <v>#REF!</v>
      </c>
      <c r="Z136" s="1097" t="e">
        <f>SUIVI!#REF!</f>
        <v>#REF!</v>
      </c>
      <c r="AA136" s="948">
        <f t="shared" ca="1" si="25"/>
        <v>0</v>
      </c>
      <c r="AB136" s="1955">
        <f t="shared" ca="1" si="26"/>
        <v>1</v>
      </c>
      <c r="AC136" s="948">
        <f t="shared" ca="1" si="27"/>
        <v>2</v>
      </c>
      <c r="AD136" s="1955">
        <f t="shared" ca="1" si="28"/>
        <v>1</v>
      </c>
      <c r="AE136" s="948">
        <f t="shared" ca="1" si="35"/>
        <v>1</v>
      </c>
      <c r="AF136" s="948">
        <f t="shared" ca="1" si="35"/>
        <v>0</v>
      </c>
      <c r="AG136" s="948">
        <f t="shared" ca="1" si="35"/>
        <v>0</v>
      </c>
      <c r="AH136" s="948">
        <f t="shared" ca="1" si="35"/>
        <v>2</v>
      </c>
      <c r="AI136" s="1955">
        <f t="shared" ca="1" si="30"/>
        <v>1</v>
      </c>
      <c r="AJ136" s="1955">
        <f t="shared" ca="1" si="36"/>
        <v>1</v>
      </c>
      <c r="AK136" s="1955">
        <f t="shared" ca="1" si="36"/>
        <v>1</v>
      </c>
      <c r="AL136" s="1955">
        <f t="shared" ca="1" si="36"/>
        <v>1</v>
      </c>
      <c r="AM136" s="768">
        <f t="shared" si="32"/>
        <v>0</v>
      </c>
      <c r="AO136" s="167"/>
      <c r="AP136" s="320" t="e">
        <f>SUIVI!#REF!</f>
        <v>#REF!</v>
      </c>
      <c r="AQ136" s="320" t="e">
        <f>SUIVI!#REF!</f>
        <v>#REF!</v>
      </c>
      <c r="AR136" s="145" t="e">
        <f>SUIVI!#REF!</f>
        <v>#REF!</v>
      </c>
      <c r="AS136" s="145" t="e">
        <f>SUIVI!#REF!</f>
        <v>#REF!</v>
      </c>
      <c r="AT136" s="1097" t="e">
        <f>SUIVI!#REF!</f>
        <v>#REF!</v>
      </c>
      <c r="AU136" s="3627"/>
      <c r="AV136" s="3628"/>
      <c r="AW136" s="3627"/>
      <c r="AX136" s="3628"/>
      <c r="AY136" s="3627"/>
      <c r="AZ136" s="3628"/>
      <c r="BA136" s="3627"/>
      <c r="BB136" s="3628"/>
      <c r="BC136" s="3627"/>
      <c r="BD136" s="3628"/>
      <c r="BE136" s="3627"/>
      <c r="BF136" s="3628"/>
      <c r="BG136" s="48"/>
      <c r="BH136" s="776">
        <v>113</v>
      </c>
      <c r="BI136" s="776"/>
    </row>
    <row r="137" spans="1:61" ht="25.15" customHeight="1">
      <c r="A137" s="1961" t="e">
        <f>SUIVI!#REF!</f>
        <v>#REF!</v>
      </c>
      <c r="B137" s="320" t="e">
        <f>SUIVI!#REF!</f>
        <v>#REF!</v>
      </c>
      <c r="C137" s="320" t="e">
        <f>SUIVI!#REF!</f>
        <v>#REF!</v>
      </c>
      <c r="D137" s="145" t="e">
        <f>SUIVI!#REF!</f>
        <v>#REF!</v>
      </c>
      <c r="E137" s="145" t="e">
        <f>SUIVI!#REF!</f>
        <v>#REF!</v>
      </c>
      <c r="F137" s="1097" t="e">
        <f>SUIVI!#REF!</f>
        <v>#REF!</v>
      </c>
      <c r="G137" s="948">
        <f t="shared" ca="1" si="19"/>
        <v>0</v>
      </c>
      <c r="H137" s="948">
        <f t="shared" ca="1" si="33"/>
        <v>0</v>
      </c>
      <c r="I137" s="1955">
        <f t="shared" ca="1" si="21"/>
        <v>2</v>
      </c>
      <c r="J137" s="1955">
        <f t="shared" ca="1" si="22"/>
        <v>3</v>
      </c>
      <c r="K137" s="1955">
        <f t="shared" ca="1" si="23"/>
        <v>3</v>
      </c>
      <c r="L137" s="1955">
        <f t="shared" ca="1" si="34"/>
        <v>2</v>
      </c>
      <c r="M137" s="1955">
        <f t="shared" ca="1" si="34"/>
        <v>1</v>
      </c>
      <c r="N137" s="1955">
        <f t="shared" ca="1" si="34"/>
        <v>1</v>
      </c>
      <c r="O137" s="1955">
        <f t="shared" ca="1" si="34"/>
        <v>1</v>
      </c>
      <c r="P137" s="1955">
        <f t="shared" ca="1" si="34"/>
        <v>1</v>
      </c>
      <c r="Q137" s="1955"/>
      <c r="R137" s="437" t="s">
        <v>1249</v>
      </c>
      <c r="S137" s="48"/>
      <c r="U137" s="1962" t="e">
        <f>SUIVI!#REF!</f>
        <v>#REF!</v>
      </c>
      <c r="V137" s="320" t="e">
        <f>SUIVI!#REF!</f>
        <v>#REF!</v>
      </c>
      <c r="W137" s="320" t="e">
        <f>SUIVI!#REF!</f>
        <v>#REF!</v>
      </c>
      <c r="X137" s="145" t="e">
        <f>SUIVI!#REF!</f>
        <v>#REF!</v>
      </c>
      <c r="Y137" s="145" t="e">
        <f>SUIVI!#REF!</f>
        <v>#REF!</v>
      </c>
      <c r="Z137" s="1097" t="e">
        <f>SUIVI!#REF!</f>
        <v>#REF!</v>
      </c>
      <c r="AA137" s="948">
        <f t="shared" ca="1" si="25"/>
        <v>2</v>
      </c>
      <c r="AB137" s="1955">
        <f t="shared" ca="1" si="26"/>
        <v>1</v>
      </c>
      <c r="AC137" s="948">
        <f t="shared" ca="1" si="27"/>
        <v>0</v>
      </c>
      <c r="AD137" s="1955">
        <f t="shared" ca="1" si="28"/>
        <v>1</v>
      </c>
      <c r="AE137" s="948">
        <f t="shared" ca="1" si="35"/>
        <v>0</v>
      </c>
      <c r="AF137" s="948">
        <f t="shared" ca="1" si="35"/>
        <v>1</v>
      </c>
      <c r="AG137" s="948">
        <f t="shared" ca="1" si="35"/>
        <v>1</v>
      </c>
      <c r="AH137" s="948">
        <f t="shared" ca="1" si="35"/>
        <v>2</v>
      </c>
      <c r="AI137" s="1955">
        <f t="shared" ca="1" si="30"/>
        <v>1</v>
      </c>
      <c r="AJ137" s="1955">
        <f t="shared" ca="1" si="36"/>
        <v>1</v>
      </c>
      <c r="AK137" s="1955">
        <f t="shared" ca="1" si="36"/>
        <v>1</v>
      </c>
      <c r="AL137" s="1955">
        <f t="shared" ca="1" si="36"/>
        <v>1</v>
      </c>
      <c r="AM137" s="768">
        <f t="shared" si="32"/>
        <v>0</v>
      </c>
      <c r="AO137" s="167"/>
      <c r="AP137" s="320" t="e">
        <f>SUIVI!#REF!</f>
        <v>#REF!</v>
      </c>
      <c r="AQ137" s="320" t="e">
        <f>SUIVI!#REF!</f>
        <v>#REF!</v>
      </c>
      <c r="AR137" s="145" t="e">
        <f>SUIVI!#REF!</f>
        <v>#REF!</v>
      </c>
      <c r="AS137" s="145" t="e">
        <f>SUIVI!#REF!</f>
        <v>#REF!</v>
      </c>
      <c r="AT137" s="1097" t="e">
        <f>SUIVI!#REF!</f>
        <v>#REF!</v>
      </c>
      <c r="AU137" s="3627"/>
      <c r="AV137" s="3628"/>
      <c r="AW137" s="3627"/>
      <c r="AX137" s="3628"/>
      <c r="AY137" s="3627"/>
      <c r="AZ137" s="3628"/>
      <c r="BA137" s="3627"/>
      <c r="BB137" s="3628"/>
      <c r="BC137" s="3627"/>
      <c r="BD137" s="3628"/>
      <c r="BE137" s="3627"/>
      <c r="BF137" s="3628"/>
      <c r="BG137" s="48"/>
      <c r="BH137" s="776">
        <v>114</v>
      </c>
      <c r="BI137" s="776"/>
    </row>
    <row r="138" spans="1:61" ht="25.15" customHeight="1">
      <c r="A138" s="1961" t="e">
        <f>SUIVI!#REF!</f>
        <v>#REF!</v>
      </c>
      <c r="B138" s="320" t="e">
        <f>SUIVI!#REF!</f>
        <v>#REF!</v>
      </c>
      <c r="C138" s="320" t="e">
        <f>SUIVI!#REF!</f>
        <v>#REF!</v>
      </c>
      <c r="D138" s="145" t="e">
        <f>SUIVI!#REF!</f>
        <v>#REF!</v>
      </c>
      <c r="E138" s="145" t="e">
        <f>SUIVI!#REF!</f>
        <v>#REF!</v>
      </c>
      <c r="F138" s="1097" t="e">
        <f>SUIVI!#REF!</f>
        <v>#REF!</v>
      </c>
      <c r="G138" s="948">
        <f t="shared" ca="1" si="19"/>
        <v>-3</v>
      </c>
      <c r="H138" s="948">
        <f t="shared" ca="1" si="33"/>
        <v>3</v>
      </c>
      <c r="I138" s="1955">
        <f t="shared" ca="1" si="21"/>
        <v>1</v>
      </c>
      <c r="J138" s="1955">
        <f t="shared" ca="1" si="22"/>
        <v>3</v>
      </c>
      <c r="K138" s="1955">
        <f t="shared" ca="1" si="23"/>
        <v>2</v>
      </c>
      <c r="L138" s="1955">
        <f t="shared" ca="1" si="34"/>
        <v>1</v>
      </c>
      <c r="M138" s="1955">
        <f t="shared" ca="1" si="34"/>
        <v>2</v>
      </c>
      <c r="N138" s="1955">
        <f t="shared" ca="1" si="34"/>
        <v>2</v>
      </c>
      <c r="O138" s="1955">
        <f t="shared" ca="1" si="34"/>
        <v>2</v>
      </c>
      <c r="P138" s="1955">
        <f t="shared" ca="1" si="34"/>
        <v>2</v>
      </c>
      <c r="Q138" s="1955"/>
      <c r="R138" s="437" t="s">
        <v>1249</v>
      </c>
      <c r="S138" s="48"/>
      <c r="U138" s="1962" t="e">
        <f>SUIVI!#REF!</f>
        <v>#REF!</v>
      </c>
      <c r="V138" s="320" t="e">
        <f>SUIVI!#REF!</f>
        <v>#REF!</v>
      </c>
      <c r="W138" s="320" t="e">
        <f>SUIVI!#REF!</f>
        <v>#REF!</v>
      </c>
      <c r="X138" s="145" t="e">
        <f>SUIVI!#REF!</f>
        <v>#REF!</v>
      </c>
      <c r="Y138" s="145" t="e">
        <f>SUIVI!#REF!</f>
        <v>#REF!</v>
      </c>
      <c r="Z138" s="1097" t="e">
        <f>SUIVI!#REF!</f>
        <v>#REF!</v>
      </c>
      <c r="AA138" s="948">
        <f t="shared" ca="1" si="25"/>
        <v>0</v>
      </c>
      <c r="AB138" s="1955">
        <f t="shared" ca="1" si="26"/>
        <v>1</v>
      </c>
      <c r="AC138" s="948">
        <f t="shared" ca="1" si="27"/>
        <v>0</v>
      </c>
      <c r="AD138" s="1955">
        <f t="shared" ca="1" si="28"/>
        <v>1</v>
      </c>
      <c r="AE138" s="948">
        <f t="shared" ca="1" si="35"/>
        <v>0</v>
      </c>
      <c r="AF138" s="948">
        <f t="shared" ca="1" si="35"/>
        <v>2</v>
      </c>
      <c r="AG138" s="948">
        <f t="shared" ca="1" si="35"/>
        <v>0</v>
      </c>
      <c r="AH138" s="948">
        <f t="shared" ca="1" si="35"/>
        <v>1</v>
      </c>
      <c r="AI138" s="1955">
        <f t="shared" ca="1" si="30"/>
        <v>2</v>
      </c>
      <c r="AJ138" s="1955">
        <f t="shared" ca="1" si="36"/>
        <v>1</v>
      </c>
      <c r="AK138" s="1955">
        <f t="shared" ca="1" si="36"/>
        <v>1</v>
      </c>
      <c r="AL138" s="1955">
        <f t="shared" ca="1" si="36"/>
        <v>1</v>
      </c>
      <c r="AM138" s="768">
        <f t="shared" si="32"/>
        <v>0</v>
      </c>
      <c r="AO138" s="167"/>
      <c r="AP138" s="320" t="e">
        <f>SUIVI!#REF!</f>
        <v>#REF!</v>
      </c>
      <c r="AQ138" s="320" t="e">
        <f>SUIVI!#REF!</f>
        <v>#REF!</v>
      </c>
      <c r="AR138" s="145" t="e">
        <f>SUIVI!#REF!</f>
        <v>#REF!</v>
      </c>
      <c r="AS138" s="145" t="e">
        <f>SUIVI!#REF!</f>
        <v>#REF!</v>
      </c>
      <c r="AT138" s="1097" t="e">
        <f>SUIVI!#REF!</f>
        <v>#REF!</v>
      </c>
      <c r="AU138" s="3627"/>
      <c r="AV138" s="3628"/>
      <c r="AW138" s="3627"/>
      <c r="AX138" s="3628"/>
      <c r="AY138" s="3627"/>
      <c r="AZ138" s="3628"/>
      <c r="BA138" s="3627"/>
      <c r="BB138" s="3628"/>
      <c r="BC138" s="3627"/>
      <c r="BD138" s="3628"/>
      <c r="BE138" s="3627"/>
      <c r="BF138" s="3628"/>
      <c r="BG138" s="48"/>
      <c r="BH138" s="776">
        <v>115</v>
      </c>
      <c r="BI138" s="776"/>
    </row>
    <row r="139" spans="1:61" ht="25.15" customHeight="1">
      <c r="A139" s="1961" t="e">
        <f>SUIVI!#REF!</f>
        <v>#REF!</v>
      </c>
      <c r="B139" s="320" t="e">
        <f>SUIVI!#REF!</f>
        <v>#REF!</v>
      </c>
      <c r="C139" s="320" t="e">
        <f>SUIVI!#REF!</f>
        <v>#REF!</v>
      </c>
      <c r="D139" s="145" t="e">
        <f>SUIVI!#REF!</f>
        <v>#REF!</v>
      </c>
      <c r="E139" s="145" t="e">
        <f>SUIVI!#REF!</f>
        <v>#REF!</v>
      </c>
      <c r="F139" s="1097" t="e">
        <f>SUIVI!#REF!</f>
        <v>#REF!</v>
      </c>
      <c r="G139" s="948">
        <f t="shared" ca="1" si="19"/>
        <v>-2</v>
      </c>
      <c r="H139" s="948">
        <f t="shared" ca="1" si="33"/>
        <v>1</v>
      </c>
      <c r="I139" s="1955">
        <f t="shared" ca="1" si="21"/>
        <v>1</v>
      </c>
      <c r="J139" s="1955">
        <f t="shared" ca="1" si="22"/>
        <v>4</v>
      </c>
      <c r="K139" s="1955">
        <f t="shared" ca="1" si="23"/>
        <v>3</v>
      </c>
      <c r="L139" s="1955">
        <f t="shared" ca="1" si="34"/>
        <v>1</v>
      </c>
      <c r="M139" s="1955">
        <f t="shared" ca="1" si="34"/>
        <v>1</v>
      </c>
      <c r="N139" s="1955">
        <f t="shared" ca="1" si="34"/>
        <v>2</v>
      </c>
      <c r="O139" s="1955">
        <f t="shared" ca="1" si="34"/>
        <v>2</v>
      </c>
      <c r="P139" s="1955">
        <f t="shared" ca="1" si="34"/>
        <v>1</v>
      </c>
      <c r="Q139" s="1955"/>
      <c r="R139" s="437" t="s">
        <v>1249</v>
      </c>
      <c r="S139" s="48"/>
      <c r="U139" s="1962" t="e">
        <f>SUIVI!#REF!</f>
        <v>#REF!</v>
      </c>
      <c r="V139" s="320" t="e">
        <f>SUIVI!#REF!</f>
        <v>#REF!</v>
      </c>
      <c r="W139" s="320" t="e">
        <f>SUIVI!#REF!</f>
        <v>#REF!</v>
      </c>
      <c r="X139" s="145" t="e">
        <f>SUIVI!#REF!</f>
        <v>#REF!</v>
      </c>
      <c r="Y139" s="145" t="e">
        <f>SUIVI!#REF!</f>
        <v>#REF!</v>
      </c>
      <c r="Z139" s="1097" t="e">
        <f>SUIVI!#REF!</f>
        <v>#REF!</v>
      </c>
      <c r="AA139" s="948">
        <f t="shared" ca="1" si="25"/>
        <v>0</v>
      </c>
      <c r="AB139" s="1955">
        <f t="shared" ca="1" si="26"/>
        <v>1</v>
      </c>
      <c r="AC139" s="948">
        <f t="shared" ca="1" si="27"/>
        <v>0</v>
      </c>
      <c r="AD139" s="1955">
        <f t="shared" ca="1" si="28"/>
        <v>1</v>
      </c>
      <c r="AE139" s="948">
        <f t="shared" ca="1" si="35"/>
        <v>2</v>
      </c>
      <c r="AF139" s="948">
        <f t="shared" ca="1" si="35"/>
        <v>0</v>
      </c>
      <c r="AG139" s="948">
        <f t="shared" ca="1" si="35"/>
        <v>2</v>
      </c>
      <c r="AH139" s="948">
        <f t="shared" ca="1" si="35"/>
        <v>2</v>
      </c>
      <c r="AI139" s="1955">
        <f t="shared" ca="1" si="30"/>
        <v>1</v>
      </c>
      <c r="AJ139" s="1955">
        <f t="shared" ca="1" si="36"/>
        <v>1</v>
      </c>
      <c r="AK139" s="1955">
        <f t="shared" ca="1" si="36"/>
        <v>1</v>
      </c>
      <c r="AL139" s="1955">
        <f t="shared" ca="1" si="36"/>
        <v>1</v>
      </c>
      <c r="AM139" s="768">
        <f t="shared" si="32"/>
        <v>0</v>
      </c>
      <c r="AO139" s="167"/>
      <c r="AP139" s="320" t="e">
        <f>SUIVI!#REF!</f>
        <v>#REF!</v>
      </c>
      <c r="AQ139" s="320" t="e">
        <f>SUIVI!#REF!</f>
        <v>#REF!</v>
      </c>
      <c r="AR139" s="145" t="e">
        <f>SUIVI!#REF!</f>
        <v>#REF!</v>
      </c>
      <c r="AS139" s="145" t="e">
        <f>SUIVI!#REF!</f>
        <v>#REF!</v>
      </c>
      <c r="AT139" s="1097" t="e">
        <f>SUIVI!#REF!</f>
        <v>#REF!</v>
      </c>
      <c r="AU139" s="3627"/>
      <c r="AV139" s="3628"/>
      <c r="AW139" s="3627"/>
      <c r="AX139" s="3628"/>
      <c r="AY139" s="3627"/>
      <c r="AZ139" s="3628"/>
      <c r="BA139" s="3627"/>
      <c r="BB139" s="3628"/>
      <c r="BC139" s="3627"/>
      <c r="BD139" s="3628"/>
      <c r="BE139" s="3627"/>
      <c r="BF139" s="3628"/>
      <c r="BG139" s="48"/>
      <c r="BH139" s="776">
        <v>116</v>
      </c>
      <c r="BI139" s="776"/>
    </row>
    <row r="140" spans="1:61" ht="25.15" customHeight="1">
      <c r="A140" s="1961" t="e">
        <f>SUIVI!#REF!</f>
        <v>#REF!</v>
      </c>
      <c r="B140" s="320" t="e">
        <f>SUIVI!#REF!</f>
        <v>#REF!</v>
      </c>
      <c r="C140" s="320" t="e">
        <f>SUIVI!#REF!</f>
        <v>#REF!</v>
      </c>
      <c r="D140" s="145" t="e">
        <f>SUIVI!#REF!</f>
        <v>#REF!</v>
      </c>
      <c r="E140" s="145" t="e">
        <f>SUIVI!#REF!</f>
        <v>#REF!</v>
      </c>
      <c r="F140" s="1097" t="e">
        <f>SUIVI!#REF!</f>
        <v>#REF!</v>
      </c>
      <c r="G140" s="948">
        <f t="shared" ca="1" si="19"/>
        <v>-3</v>
      </c>
      <c r="H140" s="948">
        <f t="shared" ca="1" si="33"/>
        <v>2</v>
      </c>
      <c r="I140" s="1955">
        <f t="shared" ca="1" si="21"/>
        <v>1</v>
      </c>
      <c r="J140" s="1955">
        <f t="shared" ca="1" si="22"/>
        <v>2</v>
      </c>
      <c r="K140" s="1955">
        <f t="shared" ca="1" si="23"/>
        <v>3</v>
      </c>
      <c r="L140" s="1955">
        <f t="shared" ca="1" si="34"/>
        <v>2</v>
      </c>
      <c r="M140" s="1955">
        <f t="shared" ca="1" si="34"/>
        <v>2</v>
      </c>
      <c r="N140" s="1955">
        <f t="shared" ca="1" si="34"/>
        <v>2</v>
      </c>
      <c r="O140" s="1955">
        <f t="shared" ca="1" si="34"/>
        <v>1</v>
      </c>
      <c r="P140" s="1955">
        <f t="shared" ca="1" si="34"/>
        <v>1</v>
      </c>
      <c r="Q140" s="1955"/>
      <c r="R140" s="437" t="s">
        <v>1249</v>
      </c>
      <c r="S140" s="48"/>
      <c r="U140" s="1962" t="e">
        <f>SUIVI!#REF!</f>
        <v>#REF!</v>
      </c>
      <c r="V140" s="320" t="e">
        <f>SUIVI!#REF!</f>
        <v>#REF!</v>
      </c>
      <c r="W140" s="320" t="e">
        <f>SUIVI!#REF!</f>
        <v>#REF!</v>
      </c>
      <c r="X140" s="145" t="e">
        <f>SUIVI!#REF!</f>
        <v>#REF!</v>
      </c>
      <c r="Y140" s="145" t="e">
        <f>SUIVI!#REF!</f>
        <v>#REF!</v>
      </c>
      <c r="Z140" s="1097" t="e">
        <f>SUIVI!#REF!</f>
        <v>#REF!</v>
      </c>
      <c r="AA140" s="948">
        <f t="shared" ca="1" si="25"/>
        <v>2</v>
      </c>
      <c r="AB140" s="1955">
        <f t="shared" ca="1" si="26"/>
        <v>1</v>
      </c>
      <c r="AC140" s="948">
        <f t="shared" ca="1" si="27"/>
        <v>0</v>
      </c>
      <c r="AD140" s="1955">
        <f t="shared" ca="1" si="28"/>
        <v>1</v>
      </c>
      <c r="AE140" s="948">
        <f t="shared" ca="1" si="35"/>
        <v>2</v>
      </c>
      <c r="AF140" s="948">
        <f t="shared" ca="1" si="35"/>
        <v>2</v>
      </c>
      <c r="AG140" s="948">
        <f t="shared" ca="1" si="35"/>
        <v>0</v>
      </c>
      <c r="AH140" s="948">
        <f t="shared" ca="1" si="35"/>
        <v>1</v>
      </c>
      <c r="AI140" s="1955">
        <f t="shared" ca="1" si="30"/>
        <v>1</v>
      </c>
      <c r="AJ140" s="1955">
        <f t="shared" ca="1" si="36"/>
        <v>1</v>
      </c>
      <c r="AK140" s="1955">
        <f t="shared" ca="1" si="36"/>
        <v>1</v>
      </c>
      <c r="AL140" s="1955">
        <f t="shared" ca="1" si="36"/>
        <v>1</v>
      </c>
      <c r="AM140" s="768">
        <f t="shared" si="32"/>
        <v>0</v>
      </c>
      <c r="AO140" s="167"/>
      <c r="AP140" s="320" t="e">
        <f>SUIVI!#REF!</f>
        <v>#REF!</v>
      </c>
      <c r="AQ140" s="320" t="e">
        <f>SUIVI!#REF!</f>
        <v>#REF!</v>
      </c>
      <c r="AR140" s="145" t="e">
        <f>SUIVI!#REF!</f>
        <v>#REF!</v>
      </c>
      <c r="AS140" s="145" t="e">
        <f>SUIVI!#REF!</f>
        <v>#REF!</v>
      </c>
      <c r="AT140" s="1097" t="e">
        <f>SUIVI!#REF!</f>
        <v>#REF!</v>
      </c>
      <c r="AU140" s="3627"/>
      <c r="AV140" s="3628"/>
      <c r="AW140" s="3627"/>
      <c r="AX140" s="3628"/>
      <c r="AY140" s="3627"/>
      <c r="AZ140" s="3628"/>
      <c r="BA140" s="3627"/>
      <c r="BB140" s="3628"/>
      <c r="BC140" s="3627"/>
      <c r="BD140" s="3628"/>
      <c r="BE140" s="3627"/>
      <c r="BF140" s="3628"/>
      <c r="BG140" s="48"/>
      <c r="BH140" s="776">
        <v>117</v>
      </c>
      <c r="BI140" s="776"/>
    </row>
    <row r="141" spans="1:61" ht="25.15" customHeight="1">
      <c r="A141" s="1961" t="e">
        <f>SUIVI!#REF!</f>
        <v>#REF!</v>
      </c>
      <c r="B141" s="320" t="e">
        <f>SUIVI!#REF!</f>
        <v>#REF!</v>
      </c>
      <c r="C141" s="320" t="e">
        <f>SUIVI!#REF!</f>
        <v>#REF!</v>
      </c>
      <c r="D141" s="145" t="e">
        <f>SUIVI!#REF!</f>
        <v>#REF!</v>
      </c>
      <c r="E141" s="145" t="e">
        <f>SUIVI!#REF!</f>
        <v>#REF!</v>
      </c>
      <c r="F141" s="1097" t="e">
        <f>SUIVI!#REF!</f>
        <v>#REF!</v>
      </c>
      <c r="G141" s="948">
        <f t="shared" ca="1" si="19"/>
        <v>2</v>
      </c>
      <c r="H141" s="948">
        <f t="shared" ca="1" si="33"/>
        <v>3</v>
      </c>
      <c r="I141" s="1955">
        <f t="shared" ca="1" si="21"/>
        <v>1</v>
      </c>
      <c r="J141" s="1955">
        <f t="shared" ca="1" si="22"/>
        <v>2</v>
      </c>
      <c r="K141" s="1955">
        <f t="shared" ca="1" si="23"/>
        <v>2</v>
      </c>
      <c r="L141" s="1955">
        <f t="shared" ca="1" si="34"/>
        <v>2</v>
      </c>
      <c r="M141" s="1955">
        <f t="shared" ca="1" si="34"/>
        <v>1</v>
      </c>
      <c r="N141" s="1955">
        <f t="shared" ca="1" si="34"/>
        <v>2</v>
      </c>
      <c r="O141" s="1955">
        <f t="shared" ca="1" si="34"/>
        <v>1</v>
      </c>
      <c r="P141" s="1955">
        <f t="shared" ca="1" si="34"/>
        <v>1</v>
      </c>
      <c r="Q141" s="1955"/>
      <c r="R141" s="437" t="s">
        <v>1249</v>
      </c>
      <c r="S141" s="48"/>
      <c r="U141" s="1962" t="e">
        <f>SUIVI!#REF!</f>
        <v>#REF!</v>
      </c>
      <c r="V141" s="320" t="e">
        <f>SUIVI!#REF!</f>
        <v>#REF!</v>
      </c>
      <c r="W141" s="320" t="e">
        <f>SUIVI!#REF!</f>
        <v>#REF!</v>
      </c>
      <c r="X141" s="145" t="e">
        <f>SUIVI!#REF!</f>
        <v>#REF!</v>
      </c>
      <c r="Y141" s="145" t="e">
        <f>SUIVI!#REF!</f>
        <v>#REF!</v>
      </c>
      <c r="Z141" s="1097" t="e">
        <f>SUIVI!#REF!</f>
        <v>#REF!</v>
      </c>
      <c r="AA141" s="948">
        <f t="shared" ca="1" si="25"/>
        <v>1</v>
      </c>
      <c r="AB141" s="1955">
        <f t="shared" ca="1" si="26"/>
        <v>1</v>
      </c>
      <c r="AC141" s="948">
        <f t="shared" ca="1" si="27"/>
        <v>2</v>
      </c>
      <c r="AD141" s="1955">
        <f t="shared" ca="1" si="28"/>
        <v>1</v>
      </c>
      <c r="AE141" s="948">
        <f t="shared" ca="1" si="35"/>
        <v>2</v>
      </c>
      <c r="AF141" s="948">
        <f t="shared" ca="1" si="35"/>
        <v>0</v>
      </c>
      <c r="AG141" s="948">
        <f t="shared" ca="1" si="35"/>
        <v>1</v>
      </c>
      <c r="AH141" s="948">
        <f t="shared" ca="1" si="35"/>
        <v>1</v>
      </c>
      <c r="AI141" s="1955">
        <f t="shared" ca="1" si="30"/>
        <v>1</v>
      </c>
      <c r="AJ141" s="1955">
        <f t="shared" ca="1" si="36"/>
        <v>1</v>
      </c>
      <c r="AK141" s="1955">
        <f t="shared" ca="1" si="36"/>
        <v>1</v>
      </c>
      <c r="AL141" s="1955">
        <f t="shared" ca="1" si="36"/>
        <v>1</v>
      </c>
      <c r="AM141" s="768">
        <f t="shared" si="32"/>
        <v>0</v>
      </c>
      <c r="AO141" s="167"/>
      <c r="AP141" s="320" t="e">
        <f>SUIVI!#REF!</f>
        <v>#REF!</v>
      </c>
      <c r="AQ141" s="320" t="e">
        <f>SUIVI!#REF!</f>
        <v>#REF!</v>
      </c>
      <c r="AR141" s="145" t="e">
        <f>SUIVI!#REF!</f>
        <v>#REF!</v>
      </c>
      <c r="AS141" s="145" t="e">
        <f>SUIVI!#REF!</f>
        <v>#REF!</v>
      </c>
      <c r="AT141" s="1097" t="e">
        <f>SUIVI!#REF!</f>
        <v>#REF!</v>
      </c>
      <c r="AU141" s="3627"/>
      <c r="AV141" s="3628"/>
      <c r="AW141" s="3627"/>
      <c r="AX141" s="3628"/>
      <c r="AY141" s="3627"/>
      <c r="AZ141" s="3628"/>
      <c r="BA141" s="3627"/>
      <c r="BB141" s="3628"/>
      <c r="BC141" s="3627"/>
      <c r="BD141" s="3628"/>
      <c r="BE141" s="3627"/>
      <c r="BF141" s="3628"/>
      <c r="BG141" s="48"/>
      <c r="BH141" s="776">
        <v>118</v>
      </c>
      <c r="BI141" s="776"/>
    </row>
    <row r="142" spans="1:61" ht="25.15" customHeight="1">
      <c r="A142" s="1961" t="e">
        <f>SUIVI!#REF!</f>
        <v>#REF!</v>
      </c>
      <c r="B142" s="320" t="e">
        <f>SUIVI!#REF!</f>
        <v>#REF!</v>
      </c>
      <c r="C142" s="320" t="e">
        <f>SUIVI!#REF!</f>
        <v>#REF!</v>
      </c>
      <c r="D142" s="145" t="e">
        <f>SUIVI!#REF!</f>
        <v>#REF!</v>
      </c>
      <c r="E142" s="145" t="e">
        <f>SUIVI!#REF!</f>
        <v>#REF!</v>
      </c>
      <c r="F142" s="1097" t="e">
        <f>SUIVI!#REF!</f>
        <v>#REF!</v>
      </c>
      <c r="G142" s="948">
        <f t="shared" ca="1" si="19"/>
        <v>0</v>
      </c>
      <c r="H142" s="948">
        <f t="shared" ca="1" si="33"/>
        <v>0</v>
      </c>
      <c r="I142" s="1955">
        <f t="shared" ca="1" si="21"/>
        <v>1</v>
      </c>
      <c r="J142" s="1955">
        <f t="shared" ca="1" si="22"/>
        <v>3</v>
      </c>
      <c r="K142" s="1955">
        <f t="shared" ca="1" si="23"/>
        <v>1</v>
      </c>
      <c r="L142" s="1955">
        <f t="shared" ca="1" si="34"/>
        <v>2</v>
      </c>
      <c r="M142" s="1955">
        <f t="shared" ca="1" si="34"/>
        <v>2</v>
      </c>
      <c r="N142" s="1955">
        <f t="shared" ca="1" si="34"/>
        <v>1</v>
      </c>
      <c r="O142" s="1955">
        <f t="shared" ca="1" si="34"/>
        <v>1</v>
      </c>
      <c r="P142" s="1955">
        <f t="shared" ca="1" si="34"/>
        <v>2</v>
      </c>
      <c r="Q142" s="1955"/>
      <c r="R142" s="437" t="s">
        <v>1249</v>
      </c>
      <c r="S142" s="48"/>
      <c r="U142" s="1962" t="e">
        <f>SUIVI!#REF!</f>
        <v>#REF!</v>
      </c>
      <c r="V142" s="320" t="e">
        <f>SUIVI!#REF!</f>
        <v>#REF!</v>
      </c>
      <c r="W142" s="320" t="e">
        <f>SUIVI!#REF!</f>
        <v>#REF!</v>
      </c>
      <c r="X142" s="145" t="e">
        <f>SUIVI!#REF!</f>
        <v>#REF!</v>
      </c>
      <c r="Y142" s="145" t="e">
        <f>SUIVI!#REF!</f>
        <v>#REF!</v>
      </c>
      <c r="Z142" s="1097" t="e">
        <f>SUIVI!#REF!</f>
        <v>#REF!</v>
      </c>
      <c r="AA142" s="948">
        <f t="shared" ca="1" si="25"/>
        <v>0</v>
      </c>
      <c r="AB142" s="1955">
        <f t="shared" ca="1" si="26"/>
        <v>1</v>
      </c>
      <c r="AC142" s="948">
        <f t="shared" ca="1" si="27"/>
        <v>1</v>
      </c>
      <c r="AD142" s="1955">
        <f t="shared" ca="1" si="28"/>
        <v>1</v>
      </c>
      <c r="AE142" s="948">
        <f t="shared" ca="1" si="35"/>
        <v>2</v>
      </c>
      <c r="AF142" s="948">
        <f t="shared" ca="1" si="35"/>
        <v>2</v>
      </c>
      <c r="AG142" s="948">
        <f t="shared" ca="1" si="35"/>
        <v>1</v>
      </c>
      <c r="AH142" s="948">
        <f t="shared" ca="1" si="35"/>
        <v>0</v>
      </c>
      <c r="AI142" s="1955">
        <f t="shared" ca="1" si="30"/>
        <v>2</v>
      </c>
      <c r="AJ142" s="1955">
        <f t="shared" ca="1" si="36"/>
        <v>1</v>
      </c>
      <c r="AK142" s="1955">
        <f t="shared" ca="1" si="36"/>
        <v>1</v>
      </c>
      <c r="AL142" s="1955">
        <f t="shared" ca="1" si="36"/>
        <v>1</v>
      </c>
      <c r="AM142" s="768">
        <f t="shared" si="32"/>
        <v>0</v>
      </c>
      <c r="AO142" s="167"/>
      <c r="AP142" s="320" t="e">
        <f>SUIVI!#REF!</f>
        <v>#REF!</v>
      </c>
      <c r="AQ142" s="320" t="e">
        <f>SUIVI!#REF!</f>
        <v>#REF!</v>
      </c>
      <c r="AR142" s="145" t="e">
        <f>SUIVI!#REF!</f>
        <v>#REF!</v>
      </c>
      <c r="AS142" s="145" t="e">
        <f>SUIVI!#REF!</f>
        <v>#REF!</v>
      </c>
      <c r="AT142" s="1097" t="e">
        <f>SUIVI!#REF!</f>
        <v>#REF!</v>
      </c>
      <c r="AU142" s="3627"/>
      <c r="AV142" s="3628"/>
      <c r="AW142" s="3627"/>
      <c r="AX142" s="3628"/>
      <c r="AY142" s="3627"/>
      <c r="AZ142" s="3628"/>
      <c r="BA142" s="3627"/>
      <c r="BB142" s="3628"/>
      <c r="BC142" s="3627"/>
      <c r="BD142" s="3628"/>
      <c r="BE142" s="3627"/>
      <c r="BF142" s="3628"/>
      <c r="BG142" s="48"/>
      <c r="BH142" s="776">
        <v>119</v>
      </c>
      <c r="BI142" s="776"/>
    </row>
    <row r="143" spans="1:61" ht="25.15" customHeight="1">
      <c r="A143" s="1961" t="e">
        <f>SUIVI!#REF!</f>
        <v>#REF!</v>
      </c>
      <c r="B143" s="320" t="e">
        <f>SUIVI!#REF!</f>
        <v>#REF!</v>
      </c>
      <c r="C143" s="320" t="e">
        <f>SUIVI!#REF!</f>
        <v>#REF!</v>
      </c>
      <c r="D143" s="145" t="e">
        <f>SUIVI!#REF!</f>
        <v>#REF!</v>
      </c>
      <c r="E143" s="145" t="e">
        <f>SUIVI!#REF!</f>
        <v>#REF!</v>
      </c>
      <c r="F143" s="1097" t="e">
        <f>SUIVI!#REF!</f>
        <v>#REF!</v>
      </c>
      <c r="G143" s="948">
        <f t="shared" ca="1" si="19"/>
        <v>3</v>
      </c>
      <c r="H143" s="948">
        <f t="shared" ca="1" si="33"/>
        <v>0</v>
      </c>
      <c r="I143" s="1955">
        <f t="shared" ca="1" si="21"/>
        <v>1</v>
      </c>
      <c r="J143" s="1955">
        <f t="shared" ca="1" si="22"/>
        <v>4</v>
      </c>
      <c r="K143" s="1955">
        <f t="shared" ca="1" si="23"/>
        <v>2</v>
      </c>
      <c r="L143" s="1955">
        <f t="shared" ca="1" si="34"/>
        <v>2</v>
      </c>
      <c r="M143" s="1955">
        <f t="shared" ca="1" si="34"/>
        <v>2</v>
      </c>
      <c r="N143" s="1955">
        <f t="shared" ca="1" si="34"/>
        <v>2</v>
      </c>
      <c r="O143" s="1955">
        <f t="shared" ca="1" si="34"/>
        <v>1</v>
      </c>
      <c r="P143" s="1955">
        <f t="shared" ca="1" si="34"/>
        <v>2</v>
      </c>
      <c r="Q143" s="1955"/>
      <c r="R143" s="437" t="s">
        <v>1249</v>
      </c>
      <c r="S143" s="48"/>
      <c r="U143" s="1962" t="e">
        <f>SUIVI!#REF!</f>
        <v>#REF!</v>
      </c>
      <c r="V143" s="320" t="e">
        <f>SUIVI!#REF!</f>
        <v>#REF!</v>
      </c>
      <c r="W143" s="320" t="e">
        <f>SUIVI!#REF!</f>
        <v>#REF!</v>
      </c>
      <c r="X143" s="145" t="e">
        <f>SUIVI!#REF!</f>
        <v>#REF!</v>
      </c>
      <c r="Y143" s="145" t="e">
        <f>SUIVI!#REF!</f>
        <v>#REF!</v>
      </c>
      <c r="Z143" s="1097" t="e">
        <f>SUIVI!#REF!</f>
        <v>#REF!</v>
      </c>
      <c r="AA143" s="948">
        <f t="shared" ca="1" si="25"/>
        <v>0</v>
      </c>
      <c r="AB143" s="1955">
        <f t="shared" ca="1" si="26"/>
        <v>1</v>
      </c>
      <c r="AC143" s="948">
        <f t="shared" ca="1" si="27"/>
        <v>1</v>
      </c>
      <c r="AD143" s="1955">
        <f t="shared" ca="1" si="28"/>
        <v>1</v>
      </c>
      <c r="AE143" s="948">
        <f t="shared" ca="1" si="35"/>
        <v>0</v>
      </c>
      <c r="AF143" s="948">
        <f t="shared" ca="1" si="35"/>
        <v>2</v>
      </c>
      <c r="AG143" s="948">
        <f t="shared" ca="1" si="35"/>
        <v>0</v>
      </c>
      <c r="AH143" s="948">
        <f t="shared" ca="1" si="35"/>
        <v>2</v>
      </c>
      <c r="AI143" s="1955">
        <f t="shared" ca="1" si="30"/>
        <v>1</v>
      </c>
      <c r="AJ143" s="1955">
        <f t="shared" ca="1" si="36"/>
        <v>1</v>
      </c>
      <c r="AK143" s="1955">
        <f t="shared" ca="1" si="36"/>
        <v>1</v>
      </c>
      <c r="AL143" s="1955">
        <f t="shared" ca="1" si="36"/>
        <v>1</v>
      </c>
      <c r="AM143" s="768">
        <f t="shared" si="32"/>
        <v>0</v>
      </c>
      <c r="AO143" s="167"/>
      <c r="AP143" s="320" t="e">
        <f>SUIVI!#REF!</f>
        <v>#REF!</v>
      </c>
      <c r="AQ143" s="320" t="e">
        <f>SUIVI!#REF!</f>
        <v>#REF!</v>
      </c>
      <c r="AR143" s="145" t="e">
        <f>SUIVI!#REF!</f>
        <v>#REF!</v>
      </c>
      <c r="AS143" s="145" t="e">
        <f>SUIVI!#REF!</f>
        <v>#REF!</v>
      </c>
      <c r="AT143" s="1097" t="e">
        <f>SUIVI!#REF!</f>
        <v>#REF!</v>
      </c>
      <c r="AU143" s="3627"/>
      <c r="AV143" s="3628"/>
      <c r="AW143" s="3627"/>
      <c r="AX143" s="3628"/>
      <c r="AY143" s="3627"/>
      <c r="AZ143" s="3628"/>
      <c r="BA143" s="3627"/>
      <c r="BB143" s="3628"/>
      <c r="BC143" s="3627"/>
      <c r="BD143" s="3628"/>
      <c r="BE143" s="3627"/>
      <c r="BF143" s="3628"/>
      <c r="BG143" s="48"/>
      <c r="BH143" s="776">
        <v>120</v>
      </c>
      <c r="BI143" s="776"/>
    </row>
    <row r="144" spans="1:61" ht="25.15" customHeight="1">
      <c r="A144" s="1961" t="e">
        <f>SUIVI!#REF!</f>
        <v>#REF!</v>
      </c>
      <c r="B144" s="320" t="e">
        <f>SUIVI!#REF!</f>
        <v>#REF!</v>
      </c>
      <c r="C144" s="320" t="e">
        <f>SUIVI!#REF!</f>
        <v>#REF!</v>
      </c>
      <c r="D144" s="145" t="e">
        <f>SUIVI!#REF!</f>
        <v>#REF!</v>
      </c>
      <c r="E144" s="145" t="e">
        <f>SUIVI!#REF!</f>
        <v>#REF!</v>
      </c>
      <c r="F144" s="1097" t="e">
        <f>SUIVI!#REF!</f>
        <v>#REF!</v>
      </c>
      <c r="G144" s="948">
        <f t="shared" ca="1" si="19"/>
        <v>1</v>
      </c>
      <c r="H144" s="948">
        <f t="shared" ca="1" si="33"/>
        <v>3</v>
      </c>
      <c r="I144" s="1955">
        <f t="shared" ca="1" si="21"/>
        <v>1</v>
      </c>
      <c r="J144" s="1955">
        <f t="shared" ca="1" si="22"/>
        <v>3</v>
      </c>
      <c r="K144" s="1955">
        <f t="shared" ca="1" si="23"/>
        <v>2</v>
      </c>
      <c r="L144" s="1955">
        <f t="shared" ca="1" si="34"/>
        <v>2</v>
      </c>
      <c r="M144" s="1955">
        <f t="shared" ca="1" si="34"/>
        <v>2</v>
      </c>
      <c r="N144" s="1955">
        <f t="shared" ca="1" si="34"/>
        <v>1</v>
      </c>
      <c r="O144" s="1955">
        <f t="shared" ca="1" si="34"/>
        <v>2</v>
      </c>
      <c r="P144" s="1955">
        <f t="shared" ca="1" si="34"/>
        <v>2</v>
      </c>
      <c r="Q144" s="1955"/>
      <c r="R144" s="437" t="s">
        <v>1249</v>
      </c>
      <c r="S144" s="48"/>
      <c r="U144" s="1962" t="e">
        <f>SUIVI!#REF!</f>
        <v>#REF!</v>
      </c>
      <c r="V144" s="320" t="e">
        <f>SUIVI!#REF!</f>
        <v>#REF!</v>
      </c>
      <c r="W144" s="320" t="e">
        <f>SUIVI!#REF!</f>
        <v>#REF!</v>
      </c>
      <c r="X144" s="145" t="e">
        <f>SUIVI!#REF!</f>
        <v>#REF!</v>
      </c>
      <c r="Y144" s="145" t="e">
        <f>SUIVI!#REF!</f>
        <v>#REF!</v>
      </c>
      <c r="Z144" s="1097" t="e">
        <f>SUIVI!#REF!</f>
        <v>#REF!</v>
      </c>
      <c r="AA144" s="948">
        <f t="shared" ca="1" si="25"/>
        <v>1</v>
      </c>
      <c r="AB144" s="1955">
        <f t="shared" ca="1" si="26"/>
        <v>1</v>
      </c>
      <c r="AC144" s="948">
        <f t="shared" ca="1" si="27"/>
        <v>0</v>
      </c>
      <c r="AD144" s="1955">
        <f t="shared" ca="1" si="28"/>
        <v>1</v>
      </c>
      <c r="AE144" s="948">
        <f t="shared" ca="1" si="35"/>
        <v>2</v>
      </c>
      <c r="AF144" s="948">
        <f t="shared" ca="1" si="35"/>
        <v>2</v>
      </c>
      <c r="AG144" s="948">
        <f t="shared" ca="1" si="35"/>
        <v>2</v>
      </c>
      <c r="AH144" s="948">
        <f t="shared" ca="1" si="35"/>
        <v>1</v>
      </c>
      <c r="AI144" s="1955">
        <f t="shared" ca="1" si="30"/>
        <v>1</v>
      </c>
      <c r="AJ144" s="1955">
        <f t="shared" ca="1" si="36"/>
        <v>1</v>
      </c>
      <c r="AK144" s="1955">
        <f t="shared" ca="1" si="36"/>
        <v>1</v>
      </c>
      <c r="AL144" s="1955">
        <f t="shared" ca="1" si="36"/>
        <v>1</v>
      </c>
      <c r="AM144" s="768">
        <f t="shared" si="32"/>
        <v>0</v>
      </c>
      <c r="AO144" s="167"/>
      <c r="AP144" s="320" t="e">
        <f>SUIVI!#REF!</f>
        <v>#REF!</v>
      </c>
      <c r="AQ144" s="320" t="e">
        <f>SUIVI!#REF!</f>
        <v>#REF!</v>
      </c>
      <c r="AR144" s="145" t="e">
        <f>SUIVI!#REF!</f>
        <v>#REF!</v>
      </c>
      <c r="AS144" s="145" t="e">
        <f>SUIVI!#REF!</f>
        <v>#REF!</v>
      </c>
      <c r="AT144" s="1097" t="e">
        <f>SUIVI!#REF!</f>
        <v>#REF!</v>
      </c>
      <c r="AU144" s="3627"/>
      <c r="AV144" s="3628"/>
      <c r="AW144" s="3627"/>
      <c r="AX144" s="3628"/>
      <c r="AY144" s="3627"/>
      <c r="AZ144" s="3628"/>
      <c r="BA144" s="3627"/>
      <c r="BB144" s="3628"/>
      <c r="BC144" s="3627"/>
      <c r="BD144" s="3628"/>
      <c r="BE144" s="3627"/>
      <c r="BF144" s="3628"/>
      <c r="BG144" s="48"/>
      <c r="BH144" s="776">
        <v>121</v>
      </c>
      <c r="BI144" s="776"/>
    </row>
    <row r="145" spans="1:61" ht="25.15" customHeight="1">
      <c r="A145" s="1961" t="e">
        <f>SUIVI!#REF!</f>
        <v>#REF!</v>
      </c>
      <c r="B145" s="320" t="e">
        <f>SUIVI!#REF!</f>
        <v>#REF!</v>
      </c>
      <c r="C145" s="320" t="e">
        <f>SUIVI!#REF!</f>
        <v>#REF!</v>
      </c>
      <c r="D145" s="145" t="e">
        <f>SUIVI!#REF!</f>
        <v>#REF!</v>
      </c>
      <c r="E145" s="145" t="e">
        <f>SUIVI!#REF!</f>
        <v>#REF!</v>
      </c>
      <c r="F145" s="1097" t="e">
        <f>SUIVI!#REF!</f>
        <v>#REF!</v>
      </c>
      <c r="G145" s="948">
        <f t="shared" ca="1" si="19"/>
        <v>-3</v>
      </c>
      <c r="H145" s="948">
        <f t="shared" ca="1" si="33"/>
        <v>1</v>
      </c>
      <c r="I145" s="1955">
        <f t="shared" ca="1" si="21"/>
        <v>2</v>
      </c>
      <c r="J145" s="1955">
        <f t="shared" ca="1" si="22"/>
        <v>3</v>
      </c>
      <c r="K145" s="1955">
        <f t="shared" ca="1" si="23"/>
        <v>3</v>
      </c>
      <c r="L145" s="1955">
        <f t="shared" ca="1" si="34"/>
        <v>2</v>
      </c>
      <c r="M145" s="1955">
        <f t="shared" ca="1" si="34"/>
        <v>1</v>
      </c>
      <c r="N145" s="1955">
        <f t="shared" ca="1" si="34"/>
        <v>1</v>
      </c>
      <c r="O145" s="1955">
        <f t="shared" ca="1" si="34"/>
        <v>2</v>
      </c>
      <c r="P145" s="1955">
        <f t="shared" ca="1" si="34"/>
        <v>1</v>
      </c>
      <c r="Q145" s="1955"/>
      <c r="R145" s="437" t="s">
        <v>1249</v>
      </c>
      <c r="S145" s="48"/>
      <c r="U145" s="1962" t="e">
        <f>SUIVI!#REF!</f>
        <v>#REF!</v>
      </c>
      <c r="V145" s="320" t="e">
        <f>SUIVI!#REF!</f>
        <v>#REF!</v>
      </c>
      <c r="W145" s="320" t="e">
        <f>SUIVI!#REF!</f>
        <v>#REF!</v>
      </c>
      <c r="X145" s="145" t="e">
        <f>SUIVI!#REF!</f>
        <v>#REF!</v>
      </c>
      <c r="Y145" s="145" t="e">
        <f>SUIVI!#REF!</f>
        <v>#REF!</v>
      </c>
      <c r="Z145" s="1097" t="e">
        <f>SUIVI!#REF!</f>
        <v>#REF!</v>
      </c>
      <c r="AA145" s="948">
        <f t="shared" ca="1" si="25"/>
        <v>2</v>
      </c>
      <c r="AB145" s="1955">
        <f t="shared" ca="1" si="26"/>
        <v>1</v>
      </c>
      <c r="AC145" s="948">
        <f t="shared" ca="1" si="27"/>
        <v>1</v>
      </c>
      <c r="AD145" s="1955">
        <f t="shared" ca="1" si="28"/>
        <v>1</v>
      </c>
      <c r="AE145" s="948">
        <f t="shared" ca="1" si="35"/>
        <v>1</v>
      </c>
      <c r="AF145" s="948">
        <f t="shared" ca="1" si="35"/>
        <v>2</v>
      </c>
      <c r="AG145" s="948">
        <f t="shared" ca="1" si="35"/>
        <v>0</v>
      </c>
      <c r="AH145" s="948">
        <f t="shared" ca="1" si="35"/>
        <v>2</v>
      </c>
      <c r="AI145" s="1955">
        <f t="shared" ca="1" si="30"/>
        <v>2</v>
      </c>
      <c r="AJ145" s="1955">
        <f t="shared" ca="1" si="36"/>
        <v>1</v>
      </c>
      <c r="AK145" s="1955">
        <f t="shared" ca="1" si="36"/>
        <v>1</v>
      </c>
      <c r="AL145" s="1955">
        <f t="shared" ca="1" si="36"/>
        <v>1</v>
      </c>
      <c r="AM145" s="768">
        <f t="shared" si="32"/>
        <v>0</v>
      </c>
      <c r="AO145" s="167"/>
      <c r="AP145" s="320" t="e">
        <f>SUIVI!#REF!</f>
        <v>#REF!</v>
      </c>
      <c r="AQ145" s="320" t="e">
        <f>SUIVI!#REF!</f>
        <v>#REF!</v>
      </c>
      <c r="AR145" s="145" t="e">
        <f>SUIVI!#REF!</f>
        <v>#REF!</v>
      </c>
      <c r="AS145" s="145" t="e">
        <f>SUIVI!#REF!</f>
        <v>#REF!</v>
      </c>
      <c r="AT145" s="1097" t="e">
        <f>SUIVI!#REF!</f>
        <v>#REF!</v>
      </c>
      <c r="AU145" s="3627"/>
      <c r="AV145" s="3628"/>
      <c r="AW145" s="3627"/>
      <c r="AX145" s="3628"/>
      <c r="AY145" s="3627"/>
      <c r="AZ145" s="3628"/>
      <c r="BA145" s="3627"/>
      <c r="BB145" s="3628"/>
      <c r="BC145" s="3627"/>
      <c r="BD145" s="3628"/>
      <c r="BE145" s="3627"/>
      <c r="BF145" s="3628"/>
      <c r="BG145" s="48"/>
      <c r="BH145" s="776">
        <v>122</v>
      </c>
      <c r="BI145" s="776"/>
    </row>
    <row r="146" spans="1:61" ht="25.15" customHeight="1">
      <c r="A146" s="1961" t="e">
        <f>SUIVI!#REF!</f>
        <v>#REF!</v>
      </c>
      <c r="B146" s="320" t="e">
        <f>SUIVI!#REF!</f>
        <v>#REF!</v>
      </c>
      <c r="C146" s="320" t="e">
        <f>SUIVI!#REF!</f>
        <v>#REF!</v>
      </c>
      <c r="D146" s="145" t="e">
        <f>SUIVI!#REF!</f>
        <v>#REF!</v>
      </c>
      <c r="E146" s="145" t="e">
        <f>SUIVI!#REF!</f>
        <v>#REF!</v>
      </c>
      <c r="F146" s="1097" t="e">
        <f>SUIVI!#REF!</f>
        <v>#REF!</v>
      </c>
      <c r="G146" s="948">
        <f t="shared" ca="1" si="19"/>
        <v>0</v>
      </c>
      <c r="H146" s="948">
        <f t="shared" ca="1" si="33"/>
        <v>3</v>
      </c>
      <c r="I146" s="1955">
        <f t="shared" ca="1" si="21"/>
        <v>1</v>
      </c>
      <c r="J146" s="1955">
        <f t="shared" ca="1" si="22"/>
        <v>2</v>
      </c>
      <c r="K146" s="1955">
        <f t="shared" ca="1" si="23"/>
        <v>3</v>
      </c>
      <c r="L146" s="1955">
        <f t="shared" ca="1" si="34"/>
        <v>1</v>
      </c>
      <c r="M146" s="1955">
        <f t="shared" ca="1" si="34"/>
        <v>1</v>
      </c>
      <c r="N146" s="1955">
        <f t="shared" ca="1" si="34"/>
        <v>2</v>
      </c>
      <c r="O146" s="1955">
        <f t="shared" ca="1" si="34"/>
        <v>1</v>
      </c>
      <c r="P146" s="1955">
        <f t="shared" ca="1" si="34"/>
        <v>2</v>
      </c>
      <c r="Q146" s="1955"/>
      <c r="R146" s="437" t="s">
        <v>1249</v>
      </c>
      <c r="S146" s="48"/>
      <c r="U146" s="1962" t="e">
        <f>SUIVI!#REF!</f>
        <v>#REF!</v>
      </c>
      <c r="V146" s="320" t="e">
        <f>SUIVI!#REF!</f>
        <v>#REF!</v>
      </c>
      <c r="W146" s="320" t="e">
        <f>SUIVI!#REF!</f>
        <v>#REF!</v>
      </c>
      <c r="X146" s="145" t="e">
        <f>SUIVI!#REF!</f>
        <v>#REF!</v>
      </c>
      <c r="Y146" s="145" t="e">
        <f>SUIVI!#REF!</f>
        <v>#REF!</v>
      </c>
      <c r="Z146" s="1097" t="e">
        <f>SUIVI!#REF!</f>
        <v>#REF!</v>
      </c>
      <c r="AA146" s="948">
        <f t="shared" ca="1" si="25"/>
        <v>0</v>
      </c>
      <c r="AB146" s="1955">
        <f t="shared" ca="1" si="26"/>
        <v>1</v>
      </c>
      <c r="AC146" s="948">
        <f t="shared" ca="1" si="27"/>
        <v>2</v>
      </c>
      <c r="AD146" s="1955">
        <f t="shared" ca="1" si="28"/>
        <v>1</v>
      </c>
      <c r="AE146" s="948">
        <f t="shared" ca="1" si="35"/>
        <v>2</v>
      </c>
      <c r="AF146" s="948">
        <f t="shared" ca="1" si="35"/>
        <v>2</v>
      </c>
      <c r="AG146" s="948">
        <f t="shared" ca="1" si="35"/>
        <v>0</v>
      </c>
      <c r="AH146" s="948">
        <f t="shared" ca="1" si="35"/>
        <v>0</v>
      </c>
      <c r="AI146" s="1955">
        <f t="shared" ca="1" si="30"/>
        <v>2</v>
      </c>
      <c r="AJ146" s="1955">
        <f t="shared" ca="1" si="36"/>
        <v>1</v>
      </c>
      <c r="AK146" s="1955">
        <f t="shared" ca="1" si="36"/>
        <v>1</v>
      </c>
      <c r="AL146" s="1955">
        <f t="shared" ca="1" si="36"/>
        <v>1</v>
      </c>
      <c r="AM146" s="768">
        <f t="shared" si="32"/>
        <v>0</v>
      </c>
      <c r="AO146" s="167"/>
      <c r="AP146" s="320" t="e">
        <f>SUIVI!#REF!</f>
        <v>#REF!</v>
      </c>
      <c r="AQ146" s="320" t="e">
        <f>SUIVI!#REF!</f>
        <v>#REF!</v>
      </c>
      <c r="AR146" s="145" t="e">
        <f>SUIVI!#REF!</f>
        <v>#REF!</v>
      </c>
      <c r="AS146" s="145" t="e">
        <f>SUIVI!#REF!</f>
        <v>#REF!</v>
      </c>
      <c r="AT146" s="1097" t="e">
        <f>SUIVI!#REF!</f>
        <v>#REF!</v>
      </c>
      <c r="AU146" s="3627"/>
      <c r="AV146" s="3628"/>
      <c r="AW146" s="3627"/>
      <c r="AX146" s="3628"/>
      <c r="AY146" s="3627"/>
      <c r="AZ146" s="3628"/>
      <c r="BA146" s="3627"/>
      <c r="BB146" s="3628"/>
      <c r="BC146" s="3627"/>
      <c r="BD146" s="3628"/>
      <c r="BE146" s="3627"/>
      <c r="BF146" s="3628"/>
      <c r="BG146" s="48"/>
      <c r="BH146" s="776">
        <v>123</v>
      </c>
      <c r="BI146" s="776"/>
    </row>
    <row r="147" spans="1:61" ht="25.15" customHeight="1">
      <c r="A147" s="1961" t="e">
        <f>SUIVI!#REF!</f>
        <v>#REF!</v>
      </c>
      <c r="B147" s="320" t="e">
        <f>SUIVI!#REF!</f>
        <v>#REF!</v>
      </c>
      <c r="C147" s="320" t="e">
        <f>SUIVI!#REF!</f>
        <v>#REF!</v>
      </c>
      <c r="D147" s="145" t="e">
        <f>SUIVI!#REF!</f>
        <v>#REF!</v>
      </c>
      <c r="E147" s="145" t="e">
        <f>SUIVI!#REF!</f>
        <v>#REF!</v>
      </c>
      <c r="F147" s="1097" t="e">
        <f>SUIVI!#REF!</f>
        <v>#REF!</v>
      </c>
      <c r="G147" s="948">
        <f t="shared" ca="1" si="19"/>
        <v>2</v>
      </c>
      <c r="H147" s="948">
        <f t="shared" ca="1" si="33"/>
        <v>1</v>
      </c>
      <c r="I147" s="1955">
        <f t="shared" ca="1" si="21"/>
        <v>1</v>
      </c>
      <c r="J147" s="1955">
        <f t="shared" ca="1" si="22"/>
        <v>3</v>
      </c>
      <c r="K147" s="1955">
        <f t="shared" ca="1" si="23"/>
        <v>1</v>
      </c>
      <c r="L147" s="1955">
        <f t="shared" ca="1" si="34"/>
        <v>2</v>
      </c>
      <c r="M147" s="1955">
        <f t="shared" ca="1" si="34"/>
        <v>1</v>
      </c>
      <c r="N147" s="1955">
        <f t="shared" ca="1" si="34"/>
        <v>2</v>
      </c>
      <c r="O147" s="1955">
        <f t="shared" ca="1" si="34"/>
        <v>1</v>
      </c>
      <c r="P147" s="1955">
        <f t="shared" ca="1" si="34"/>
        <v>1</v>
      </c>
      <c r="Q147" s="1955"/>
      <c r="R147" s="437" t="s">
        <v>1249</v>
      </c>
      <c r="S147" s="48"/>
      <c r="U147" s="1962" t="e">
        <f>SUIVI!#REF!</f>
        <v>#REF!</v>
      </c>
      <c r="V147" s="320" t="e">
        <f>SUIVI!#REF!</f>
        <v>#REF!</v>
      </c>
      <c r="W147" s="320" t="e">
        <f>SUIVI!#REF!</f>
        <v>#REF!</v>
      </c>
      <c r="X147" s="145" t="e">
        <f>SUIVI!#REF!</f>
        <v>#REF!</v>
      </c>
      <c r="Y147" s="145" t="e">
        <f>SUIVI!#REF!</f>
        <v>#REF!</v>
      </c>
      <c r="Z147" s="1097" t="e">
        <f>SUIVI!#REF!</f>
        <v>#REF!</v>
      </c>
      <c r="AA147" s="948">
        <f t="shared" ca="1" si="25"/>
        <v>1</v>
      </c>
      <c r="AB147" s="1955">
        <f t="shared" ca="1" si="26"/>
        <v>1</v>
      </c>
      <c r="AC147" s="948">
        <f t="shared" ca="1" si="27"/>
        <v>1</v>
      </c>
      <c r="AD147" s="1955">
        <f t="shared" ca="1" si="28"/>
        <v>1</v>
      </c>
      <c r="AE147" s="948">
        <f t="shared" ca="1" si="35"/>
        <v>1</v>
      </c>
      <c r="AF147" s="948">
        <f t="shared" ca="1" si="35"/>
        <v>0</v>
      </c>
      <c r="AG147" s="948">
        <f t="shared" ca="1" si="35"/>
        <v>2</v>
      </c>
      <c r="AH147" s="948">
        <f t="shared" ca="1" si="35"/>
        <v>2</v>
      </c>
      <c r="AI147" s="1955">
        <f t="shared" ca="1" si="30"/>
        <v>2</v>
      </c>
      <c r="AJ147" s="1955">
        <f t="shared" ca="1" si="36"/>
        <v>1</v>
      </c>
      <c r="AK147" s="1955">
        <f t="shared" ca="1" si="36"/>
        <v>1</v>
      </c>
      <c r="AL147" s="1955">
        <f t="shared" ca="1" si="36"/>
        <v>1</v>
      </c>
      <c r="AM147" s="768">
        <f t="shared" si="32"/>
        <v>0</v>
      </c>
      <c r="AO147" s="167"/>
      <c r="AP147" s="320" t="e">
        <f>SUIVI!#REF!</f>
        <v>#REF!</v>
      </c>
      <c r="AQ147" s="320" t="e">
        <f>SUIVI!#REF!</f>
        <v>#REF!</v>
      </c>
      <c r="AR147" s="145" t="e">
        <f>SUIVI!#REF!</f>
        <v>#REF!</v>
      </c>
      <c r="AS147" s="145" t="e">
        <f>SUIVI!#REF!</f>
        <v>#REF!</v>
      </c>
      <c r="AT147" s="1097" t="e">
        <f>SUIVI!#REF!</f>
        <v>#REF!</v>
      </c>
      <c r="AU147" s="3627"/>
      <c r="AV147" s="3628"/>
      <c r="AW147" s="3627"/>
      <c r="AX147" s="3628"/>
      <c r="AY147" s="3627"/>
      <c r="AZ147" s="3628"/>
      <c r="BA147" s="3627"/>
      <c r="BB147" s="3628"/>
      <c r="BC147" s="3627"/>
      <c r="BD147" s="3628"/>
      <c r="BE147" s="3627"/>
      <c r="BF147" s="3628"/>
      <c r="BG147" s="48"/>
      <c r="BH147" s="776">
        <v>124</v>
      </c>
      <c r="BI147" s="776"/>
    </row>
    <row r="148" spans="1:61" ht="25.15" customHeight="1">
      <c r="A148" s="1961" t="e">
        <f>SUIVI!#REF!</f>
        <v>#REF!</v>
      </c>
      <c r="B148" s="320" t="e">
        <f>SUIVI!#REF!</f>
        <v>#REF!</v>
      </c>
      <c r="C148" s="320" t="e">
        <f>SUIVI!#REF!</f>
        <v>#REF!</v>
      </c>
      <c r="D148" s="145" t="e">
        <f>SUIVI!#REF!</f>
        <v>#REF!</v>
      </c>
      <c r="E148" s="145" t="e">
        <f>SUIVI!#REF!</f>
        <v>#REF!</v>
      </c>
      <c r="F148" s="1097" t="e">
        <f>SUIVI!#REF!</f>
        <v>#REF!</v>
      </c>
      <c r="G148" s="948">
        <f t="shared" ca="1" si="19"/>
        <v>0</v>
      </c>
      <c r="H148" s="948">
        <f t="shared" ca="1" si="33"/>
        <v>2</v>
      </c>
      <c r="I148" s="1955">
        <f t="shared" ca="1" si="21"/>
        <v>1</v>
      </c>
      <c r="J148" s="1955">
        <f t="shared" ca="1" si="22"/>
        <v>4</v>
      </c>
      <c r="K148" s="1955">
        <f t="shared" ca="1" si="23"/>
        <v>3</v>
      </c>
      <c r="L148" s="1955">
        <f t="shared" ca="1" si="34"/>
        <v>1</v>
      </c>
      <c r="M148" s="1955">
        <f t="shared" ca="1" si="34"/>
        <v>2</v>
      </c>
      <c r="N148" s="1955">
        <f t="shared" ca="1" si="34"/>
        <v>1</v>
      </c>
      <c r="O148" s="1955">
        <f t="shared" ca="1" si="34"/>
        <v>1</v>
      </c>
      <c r="P148" s="1955">
        <f t="shared" ca="1" si="34"/>
        <v>1</v>
      </c>
      <c r="Q148" s="1955"/>
      <c r="R148" s="437" t="s">
        <v>1249</v>
      </c>
      <c r="S148" s="48"/>
      <c r="U148" s="1962" t="e">
        <f>SUIVI!#REF!</f>
        <v>#REF!</v>
      </c>
      <c r="V148" s="320" t="e">
        <f>SUIVI!#REF!</f>
        <v>#REF!</v>
      </c>
      <c r="W148" s="320" t="e">
        <f>SUIVI!#REF!</f>
        <v>#REF!</v>
      </c>
      <c r="X148" s="145" t="e">
        <f>SUIVI!#REF!</f>
        <v>#REF!</v>
      </c>
      <c r="Y148" s="145" t="e">
        <f>SUIVI!#REF!</f>
        <v>#REF!</v>
      </c>
      <c r="Z148" s="1097" t="e">
        <f>SUIVI!#REF!</f>
        <v>#REF!</v>
      </c>
      <c r="AA148" s="948">
        <f t="shared" ca="1" si="25"/>
        <v>1</v>
      </c>
      <c r="AB148" s="1955">
        <f t="shared" ca="1" si="26"/>
        <v>1</v>
      </c>
      <c r="AC148" s="948">
        <f t="shared" ca="1" si="27"/>
        <v>1</v>
      </c>
      <c r="AD148" s="1955">
        <f t="shared" ca="1" si="28"/>
        <v>1</v>
      </c>
      <c r="AE148" s="948">
        <f t="shared" ca="1" si="35"/>
        <v>0</v>
      </c>
      <c r="AF148" s="948">
        <f t="shared" ca="1" si="35"/>
        <v>0</v>
      </c>
      <c r="AG148" s="948">
        <f t="shared" ca="1" si="35"/>
        <v>1</v>
      </c>
      <c r="AH148" s="948">
        <f t="shared" ca="1" si="35"/>
        <v>2</v>
      </c>
      <c r="AI148" s="1955">
        <f t="shared" ca="1" si="30"/>
        <v>2</v>
      </c>
      <c r="AJ148" s="1955">
        <f t="shared" ca="1" si="36"/>
        <v>1</v>
      </c>
      <c r="AK148" s="1955">
        <f t="shared" ca="1" si="36"/>
        <v>1</v>
      </c>
      <c r="AL148" s="1955">
        <f t="shared" ca="1" si="36"/>
        <v>1</v>
      </c>
      <c r="AM148" s="768">
        <f t="shared" si="32"/>
        <v>0</v>
      </c>
      <c r="AO148" s="167"/>
      <c r="AP148" s="320" t="e">
        <f>SUIVI!#REF!</f>
        <v>#REF!</v>
      </c>
      <c r="AQ148" s="320" t="e">
        <f>SUIVI!#REF!</f>
        <v>#REF!</v>
      </c>
      <c r="AR148" s="145" t="e">
        <f>SUIVI!#REF!</f>
        <v>#REF!</v>
      </c>
      <c r="AS148" s="145" t="e">
        <f>SUIVI!#REF!</f>
        <v>#REF!</v>
      </c>
      <c r="AT148" s="1097" t="e">
        <f>SUIVI!#REF!</f>
        <v>#REF!</v>
      </c>
      <c r="AU148" s="3627"/>
      <c r="AV148" s="3628"/>
      <c r="AW148" s="3627"/>
      <c r="AX148" s="3628"/>
      <c r="AY148" s="3627"/>
      <c r="AZ148" s="3628"/>
      <c r="BA148" s="3627"/>
      <c r="BB148" s="3628"/>
      <c r="BC148" s="3627"/>
      <c r="BD148" s="3628"/>
      <c r="BE148" s="3627"/>
      <c r="BF148" s="3628"/>
      <c r="BG148" s="48"/>
      <c r="BH148" s="776">
        <v>125</v>
      </c>
      <c r="BI148" s="776"/>
    </row>
    <row r="149" spans="1:61" ht="25.15" customHeight="1">
      <c r="A149" s="1961" t="e">
        <f>SUIVI!#REF!</f>
        <v>#REF!</v>
      </c>
      <c r="B149" s="320" t="e">
        <f>SUIVI!#REF!</f>
        <v>#REF!</v>
      </c>
      <c r="C149" s="320" t="e">
        <f>SUIVI!#REF!</f>
        <v>#REF!</v>
      </c>
      <c r="D149" s="145" t="e">
        <f>SUIVI!#REF!</f>
        <v>#REF!</v>
      </c>
      <c r="E149" s="145" t="e">
        <f>SUIVI!#REF!</f>
        <v>#REF!</v>
      </c>
      <c r="F149" s="1097" t="e">
        <f>SUIVI!#REF!</f>
        <v>#REF!</v>
      </c>
      <c r="G149" s="948">
        <f t="shared" ca="1" si="19"/>
        <v>-1</v>
      </c>
      <c r="H149" s="948">
        <f t="shared" ca="1" si="33"/>
        <v>2</v>
      </c>
      <c r="I149" s="1955">
        <f t="shared" ca="1" si="21"/>
        <v>2</v>
      </c>
      <c r="J149" s="1955">
        <f t="shared" ca="1" si="22"/>
        <v>2</v>
      </c>
      <c r="K149" s="1955">
        <f t="shared" ca="1" si="23"/>
        <v>1</v>
      </c>
      <c r="L149" s="1955">
        <f t="shared" ca="1" si="34"/>
        <v>1</v>
      </c>
      <c r="M149" s="1955">
        <f t="shared" ca="1" si="34"/>
        <v>2</v>
      </c>
      <c r="N149" s="1955">
        <f t="shared" ca="1" si="34"/>
        <v>1</v>
      </c>
      <c r="O149" s="1955">
        <f t="shared" ca="1" si="34"/>
        <v>1</v>
      </c>
      <c r="P149" s="1955">
        <f t="shared" ca="1" si="34"/>
        <v>1</v>
      </c>
      <c r="Q149" s="1955"/>
      <c r="R149" s="437" t="s">
        <v>1249</v>
      </c>
      <c r="S149" s="48"/>
      <c r="U149" s="1962" t="e">
        <f>SUIVI!#REF!</f>
        <v>#REF!</v>
      </c>
      <c r="V149" s="320" t="e">
        <f>SUIVI!#REF!</f>
        <v>#REF!</v>
      </c>
      <c r="W149" s="320" t="e">
        <f>SUIVI!#REF!</f>
        <v>#REF!</v>
      </c>
      <c r="X149" s="145" t="e">
        <f>SUIVI!#REF!</f>
        <v>#REF!</v>
      </c>
      <c r="Y149" s="145" t="e">
        <f>SUIVI!#REF!</f>
        <v>#REF!</v>
      </c>
      <c r="Z149" s="1097" t="e">
        <f>SUIVI!#REF!</f>
        <v>#REF!</v>
      </c>
      <c r="AA149" s="948">
        <f t="shared" ca="1" si="25"/>
        <v>1</v>
      </c>
      <c r="AB149" s="1955">
        <f t="shared" ca="1" si="26"/>
        <v>1</v>
      </c>
      <c r="AC149" s="948">
        <f t="shared" ca="1" si="27"/>
        <v>0</v>
      </c>
      <c r="AD149" s="1955">
        <f t="shared" ca="1" si="28"/>
        <v>1</v>
      </c>
      <c r="AE149" s="948">
        <f t="shared" ca="1" si="35"/>
        <v>2</v>
      </c>
      <c r="AF149" s="948">
        <f t="shared" ca="1" si="35"/>
        <v>1</v>
      </c>
      <c r="AG149" s="948">
        <f t="shared" ca="1" si="35"/>
        <v>1</v>
      </c>
      <c r="AH149" s="948">
        <f t="shared" ca="1" si="35"/>
        <v>0</v>
      </c>
      <c r="AI149" s="1955">
        <f t="shared" ca="1" si="30"/>
        <v>1</v>
      </c>
      <c r="AJ149" s="1955">
        <f t="shared" ca="1" si="36"/>
        <v>1</v>
      </c>
      <c r="AK149" s="1955">
        <f t="shared" ca="1" si="36"/>
        <v>1</v>
      </c>
      <c r="AL149" s="1955">
        <f t="shared" ca="1" si="36"/>
        <v>1</v>
      </c>
      <c r="AM149" s="768">
        <f t="shared" si="32"/>
        <v>0</v>
      </c>
      <c r="AO149" s="167"/>
      <c r="AP149" s="320" t="e">
        <f>SUIVI!#REF!</f>
        <v>#REF!</v>
      </c>
      <c r="AQ149" s="320" t="e">
        <f>SUIVI!#REF!</f>
        <v>#REF!</v>
      </c>
      <c r="AR149" s="145" t="e">
        <f>SUIVI!#REF!</f>
        <v>#REF!</v>
      </c>
      <c r="AS149" s="145" t="e">
        <f>SUIVI!#REF!</f>
        <v>#REF!</v>
      </c>
      <c r="AT149" s="1097" t="e">
        <f>SUIVI!#REF!</f>
        <v>#REF!</v>
      </c>
      <c r="AU149" s="3627"/>
      <c r="AV149" s="3628"/>
      <c r="AW149" s="3627"/>
      <c r="AX149" s="3628"/>
      <c r="AY149" s="3627"/>
      <c r="AZ149" s="3628"/>
      <c r="BA149" s="3627"/>
      <c r="BB149" s="3628"/>
      <c r="BC149" s="3627"/>
      <c r="BD149" s="3628"/>
      <c r="BE149" s="3627"/>
      <c r="BF149" s="3628"/>
      <c r="BG149" s="48"/>
      <c r="BH149" s="776">
        <v>126</v>
      </c>
      <c r="BI149" s="776"/>
    </row>
    <row r="150" spans="1:61" ht="25.15" customHeight="1">
      <c r="A150" s="1961" t="e">
        <f>SUIVI!#REF!</f>
        <v>#REF!</v>
      </c>
      <c r="B150" s="320" t="e">
        <f>SUIVI!#REF!</f>
        <v>#REF!</v>
      </c>
      <c r="C150" s="320" t="e">
        <f>SUIVI!#REF!</f>
        <v>#REF!</v>
      </c>
      <c r="D150" s="145" t="e">
        <f>SUIVI!#REF!</f>
        <v>#REF!</v>
      </c>
      <c r="E150" s="145" t="e">
        <f>SUIVI!#REF!</f>
        <v>#REF!</v>
      </c>
      <c r="F150" s="1097" t="e">
        <f>SUIVI!#REF!</f>
        <v>#REF!</v>
      </c>
      <c r="G150" s="948">
        <f t="shared" ca="1" si="19"/>
        <v>3</v>
      </c>
      <c r="H150" s="948">
        <f t="shared" ca="1" si="33"/>
        <v>3</v>
      </c>
      <c r="I150" s="1955">
        <f t="shared" ca="1" si="21"/>
        <v>1</v>
      </c>
      <c r="J150" s="1955">
        <f t="shared" ca="1" si="22"/>
        <v>3</v>
      </c>
      <c r="K150" s="1955">
        <f t="shared" ca="1" si="23"/>
        <v>2</v>
      </c>
      <c r="L150" s="1955">
        <f t="shared" ca="1" si="34"/>
        <v>1</v>
      </c>
      <c r="M150" s="1955">
        <f t="shared" ca="1" si="34"/>
        <v>2</v>
      </c>
      <c r="N150" s="1955">
        <f t="shared" ca="1" si="34"/>
        <v>1</v>
      </c>
      <c r="O150" s="1955">
        <f t="shared" ca="1" si="34"/>
        <v>1</v>
      </c>
      <c r="P150" s="1955">
        <f t="shared" ca="1" si="34"/>
        <v>1</v>
      </c>
      <c r="Q150" s="1955"/>
      <c r="R150" s="437" t="s">
        <v>1249</v>
      </c>
      <c r="S150" s="48"/>
      <c r="U150" s="1962" t="e">
        <f>SUIVI!#REF!</f>
        <v>#REF!</v>
      </c>
      <c r="V150" s="320" t="e">
        <f>SUIVI!#REF!</f>
        <v>#REF!</v>
      </c>
      <c r="W150" s="320" t="e">
        <f>SUIVI!#REF!</f>
        <v>#REF!</v>
      </c>
      <c r="X150" s="145" t="e">
        <f>SUIVI!#REF!</f>
        <v>#REF!</v>
      </c>
      <c r="Y150" s="145" t="e">
        <f>SUIVI!#REF!</f>
        <v>#REF!</v>
      </c>
      <c r="Z150" s="1097" t="e">
        <f>SUIVI!#REF!</f>
        <v>#REF!</v>
      </c>
      <c r="AA150" s="948">
        <f t="shared" ca="1" si="25"/>
        <v>0</v>
      </c>
      <c r="AB150" s="1955">
        <f t="shared" ca="1" si="26"/>
        <v>1</v>
      </c>
      <c r="AC150" s="948">
        <f t="shared" ca="1" si="27"/>
        <v>2</v>
      </c>
      <c r="AD150" s="1955">
        <f t="shared" ca="1" si="28"/>
        <v>1</v>
      </c>
      <c r="AE150" s="948">
        <f t="shared" ca="1" si="35"/>
        <v>2</v>
      </c>
      <c r="AF150" s="948">
        <f t="shared" ca="1" si="35"/>
        <v>1</v>
      </c>
      <c r="AG150" s="948">
        <f t="shared" ca="1" si="35"/>
        <v>1</v>
      </c>
      <c r="AH150" s="948">
        <f t="shared" ca="1" si="35"/>
        <v>1</v>
      </c>
      <c r="AI150" s="1955">
        <f t="shared" ca="1" si="30"/>
        <v>1</v>
      </c>
      <c r="AJ150" s="1955">
        <f t="shared" ca="1" si="36"/>
        <v>1</v>
      </c>
      <c r="AK150" s="1955">
        <f t="shared" ca="1" si="36"/>
        <v>1</v>
      </c>
      <c r="AL150" s="1955">
        <f t="shared" ca="1" si="36"/>
        <v>1</v>
      </c>
      <c r="AM150" s="768">
        <f t="shared" si="32"/>
        <v>0</v>
      </c>
      <c r="AO150" s="167"/>
      <c r="AP150" s="320" t="e">
        <f>SUIVI!#REF!</f>
        <v>#REF!</v>
      </c>
      <c r="AQ150" s="320" t="e">
        <f>SUIVI!#REF!</f>
        <v>#REF!</v>
      </c>
      <c r="AR150" s="145" t="e">
        <f>SUIVI!#REF!</f>
        <v>#REF!</v>
      </c>
      <c r="AS150" s="145" t="e">
        <f>SUIVI!#REF!</f>
        <v>#REF!</v>
      </c>
      <c r="AT150" s="1097" t="e">
        <f>SUIVI!#REF!</f>
        <v>#REF!</v>
      </c>
      <c r="AU150" s="3627"/>
      <c r="AV150" s="3628"/>
      <c r="AW150" s="3627"/>
      <c r="AX150" s="3628"/>
      <c r="AY150" s="3627"/>
      <c r="AZ150" s="3628"/>
      <c r="BA150" s="3627"/>
      <c r="BB150" s="3628"/>
      <c r="BC150" s="3627"/>
      <c r="BD150" s="3628"/>
      <c r="BE150" s="3627"/>
      <c r="BF150" s="3628"/>
      <c r="BG150" s="48"/>
      <c r="BH150" s="776">
        <v>127</v>
      </c>
      <c r="BI150" s="776"/>
    </row>
    <row r="151" spans="1:61" s="22" customFormat="1" ht="25.15" customHeight="1">
      <c r="A151" s="1961" t="e">
        <f>SUIVI!#REF!</f>
        <v>#REF!</v>
      </c>
      <c r="B151" s="320" t="e">
        <f>SUIVI!#REF!</f>
        <v>#REF!</v>
      </c>
      <c r="C151" s="320" t="e">
        <f>SUIVI!#REF!</f>
        <v>#REF!</v>
      </c>
      <c r="D151" s="145" t="e">
        <f>SUIVI!#REF!</f>
        <v>#REF!</v>
      </c>
      <c r="E151" s="145" t="e">
        <f>SUIVI!#REF!</f>
        <v>#REF!</v>
      </c>
      <c r="F151" s="1097" t="e">
        <f>SUIVI!#REF!</f>
        <v>#REF!</v>
      </c>
      <c r="G151" s="948">
        <f t="shared" ca="1" si="19"/>
        <v>0</v>
      </c>
      <c r="H151" s="948">
        <f t="shared" ca="1" si="33"/>
        <v>1</v>
      </c>
      <c r="I151" s="1955">
        <f t="shared" ca="1" si="21"/>
        <v>2</v>
      </c>
      <c r="J151" s="1955">
        <f t="shared" ca="1" si="22"/>
        <v>3</v>
      </c>
      <c r="K151" s="1955">
        <f t="shared" ca="1" si="23"/>
        <v>2</v>
      </c>
      <c r="L151" s="1955">
        <f t="shared" ca="1" si="34"/>
        <v>2</v>
      </c>
      <c r="M151" s="1955">
        <f t="shared" ca="1" si="34"/>
        <v>1</v>
      </c>
      <c r="N151" s="1955">
        <f t="shared" ca="1" si="34"/>
        <v>1</v>
      </c>
      <c r="O151" s="1955">
        <f t="shared" ca="1" si="34"/>
        <v>1</v>
      </c>
      <c r="P151" s="1955">
        <f t="shared" ca="1" si="34"/>
        <v>1</v>
      </c>
      <c r="Q151" s="1955"/>
      <c r="R151" s="437" t="s">
        <v>1249</v>
      </c>
      <c r="S151" s="48"/>
      <c r="U151" s="1962" t="e">
        <f>SUIVI!#REF!</f>
        <v>#REF!</v>
      </c>
      <c r="V151" s="320" t="e">
        <f>SUIVI!#REF!</f>
        <v>#REF!</v>
      </c>
      <c r="W151" s="320" t="e">
        <f>SUIVI!#REF!</f>
        <v>#REF!</v>
      </c>
      <c r="X151" s="145" t="e">
        <f>SUIVI!#REF!</f>
        <v>#REF!</v>
      </c>
      <c r="Y151" s="145" t="e">
        <f>SUIVI!#REF!</f>
        <v>#REF!</v>
      </c>
      <c r="Z151" s="1097" t="e">
        <f>SUIVI!#REF!</f>
        <v>#REF!</v>
      </c>
      <c r="AA151" s="948">
        <f t="shared" ca="1" si="25"/>
        <v>1</v>
      </c>
      <c r="AB151" s="1955">
        <f t="shared" ca="1" si="26"/>
        <v>1</v>
      </c>
      <c r="AC151" s="948">
        <f t="shared" ca="1" si="27"/>
        <v>1</v>
      </c>
      <c r="AD151" s="1955">
        <f t="shared" ca="1" si="28"/>
        <v>1</v>
      </c>
      <c r="AE151" s="948">
        <f t="shared" ca="1" si="35"/>
        <v>0</v>
      </c>
      <c r="AF151" s="948">
        <f t="shared" ca="1" si="35"/>
        <v>2</v>
      </c>
      <c r="AG151" s="948">
        <f t="shared" ca="1" si="35"/>
        <v>2</v>
      </c>
      <c r="AH151" s="948">
        <f t="shared" ca="1" si="35"/>
        <v>2</v>
      </c>
      <c r="AI151" s="1955">
        <f t="shared" ca="1" si="30"/>
        <v>1</v>
      </c>
      <c r="AJ151" s="1955">
        <f t="shared" ca="1" si="36"/>
        <v>1</v>
      </c>
      <c r="AK151" s="1955">
        <f t="shared" ca="1" si="36"/>
        <v>1</v>
      </c>
      <c r="AL151" s="1955">
        <f t="shared" ca="1" si="36"/>
        <v>1</v>
      </c>
      <c r="AM151" s="768">
        <f t="shared" si="32"/>
        <v>0</v>
      </c>
      <c r="AO151" s="167"/>
      <c r="AP151" s="320" t="e">
        <f>SUIVI!#REF!</f>
        <v>#REF!</v>
      </c>
      <c r="AQ151" s="320" t="e">
        <f>SUIVI!#REF!</f>
        <v>#REF!</v>
      </c>
      <c r="AR151" s="145" t="e">
        <f>SUIVI!#REF!</f>
        <v>#REF!</v>
      </c>
      <c r="AS151" s="145" t="e">
        <f>SUIVI!#REF!</f>
        <v>#REF!</v>
      </c>
      <c r="AT151" s="1097" t="e">
        <f>SUIVI!#REF!</f>
        <v>#REF!</v>
      </c>
      <c r="AU151" s="3627"/>
      <c r="AV151" s="3628"/>
      <c r="AW151" s="3627"/>
      <c r="AX151" s="3628"/>
      <c r="AY151" s="3627"/>
      <c r="AZ151" s="3628"/>
      <c r="BA151" s="3627"/>
      <c r="BB151" s="3628"/>
      <c r="BC151" s="3627"/>
      <c r="BD151" s="3628"/>
      <c r="BE151" s="3627"/>
      <c r="BF151" s="3628"/>
      <c r="BG151" s="48"/>
      <c r="BH151" s="776">
        <v>128</v>
      </c>
      <c r="BI151" s="776"/>
    </row>
    <row r="152" spans="1:61" s="22" customFormat="1" ht="25.15" customHeight="1">
      <c r="A152" s="1961" t="e">
        <f>SUIVI!#REF!</f>
        <v>#REF!</v>
      </c>
      <c r="B152" s="320" t="e">
        <f>SUIVI!#REF!</f>
        <v>#REF!</v>
      </c>
      <c r="C152" s="320" t="e">
        <f>SUIVI!#REF!</f>
        <v>#REF!</v>
      </c>
      <c r="D152" s="145" t="e">
        <f>SUIVI!#REF!</f>
        <v>#REF!</v>
      </c>
      <c r="E152" s="145" t="e">
        <f>SUIVI!#REF!</f>
        <v>#REF!</v>
      </c>
      <c r="F152" s="1097" t="e">
        <f>SUIVI!#REF!</f>
        <v>#REF!</v>
      </c>
      <c r="G152" s="948">
        <f t="shared" ca="1" si="19"/>
        <v>2</v>
      </c>
      <c r="H152" s="948">
        <f t="shared" ca="1" si="33"/>
        <v>0</v>
      </c>
      <c r="I152" s="1955">
        <f t="shared" ca="1" si="21"/>
        <v>1</v>
      </c>
      <c r="J152" s="1955">
        <f t="shared" ca="1" si="22"/>
        <v>3</v>
      </c>
      <c r="K152" s="1955">
        <f t="shared" ca="1" si="23"/>
        <v>2</v>
      </c>
      <c r="L152" s="1955">
        <f t="shared" ca="1" si="34"/>
        <v>2</v>
      </c>
      <c r="M152" s="1955">
        <f t="shared" ca="1" si="34"/>
        <v>2</v>
      </c>
      <c r="N152" s="1955">
        <f t="shared" ca="1" si="34"/>
        <v>2</v>
      </c>
      <c r="O152" s="1955">
        <f t="shared" ca="1" si="34"/>
        <v>1</v>
      </c>
      <c r="P152" s="1955">
        <f t="shared" ca="1" si="34"/>
        <v>1</v>
      </c>
      <c r="Q152" s="1955"/>
      <c r="R152" s="437" t="s">
        <v>1249</v>
      </c>
      <c r="S152" s="48"/>
      <c r="U152" s="1962" t="e">
        <f>SUIVI!#REF!</f>
        <v>#REF!</v>
      </c>
      <c r="V152" s="320" t="e">
        <f>SUIVI!#REF!</f>
        <v>#REF!</v>
      </c>
      <c r="W152" s="320" t="e">
        <f>SUIVI!#REF!</f>
        <v>#REF!</v>
      </c>
      <c r="X152" s="145" t="e">
        <f>SUIVI!#REF!</f>
        <v>#REF!</v>
      </c>
      <c r="Y152" s="145" t="e">
        <f>SUIVI!#REF!</f>
        <v>#REF!</v>
      </c>
      <c r="Z152" s="1097" t="e">
        <f>SUIVI!#REF!</f>
        <v>#REF!</v>
      </c>
      <c r="AA152" s="948">
        <f t="shared" ca="1" si="25"/>
        <v>2</v>
      </c>
      <c r="AB152" s="1955">
        <f t="shared" ca="1" si="26"/>
        <v>1</v>
      </c>
      <c r="AC152" s="948">
        <f t="shared" ca="1" si="27"/>
        <v>1</v>
      </c>
      <c r="AD152" s="1955">
        <f t="shared" ca="1" si="28"/>
        <v>1</v>
      </c>
      <c r="AE152" s="948">
        <f t="shared" ca="1" si="35"/>
        <v>0</v>
      </c>
      <c r="AF152" s="948">
        <f t="shared" ca="1" si="35"/>
        <v>1</v>
      </c>
      <c r="AG152" s="948">
        <f t="shared" ca="1" si="35"/>
        <v>2</v>
      </c>
      <c r="AH152" s="948">
        <f t="shared" ca="1" si="35"/>
        <v>0</v>
      </c>
      <c r="AI152" s="1955">
        <f t="shared" ca="1" si="30"/>
        <v>1</v>
      </c>
      <c r="AJ152" s="1955">
        <f t="shared" ca="1" si="36"/>
        <v>1</v>
      </c>
      <c r="AK152" s="1955">
        <f t="shared" ca="1" si="36"/>
        <v>1</v>
      </c>
      <c r="AL152" s="1955">
        <f t="shared" ca="1" si="36"/>
        <v>1</v>
      </c>
      <c r="AM152" s="768">
        <f t="shared" si="32"/>
        <v>0</v>
      </c>
      <c r="AO152" s="167"/>
      <c r="AP152" s="320" t="e">
        <f>SUIVI!#REF!</f>
        <v>#REF!</v>
      </c>
      <c r="AQ152" s="320" t="e">
        <f>SUIVI!#REF!</f>
        <v>#REF!</v>
      </c>
      <c r="AR152" s="145" t="e">
        <f>SUIVI!#REF!</f>
        <v>#REF!</v>
      </c>
      <c r="AS152" s="145" t="e">
        <f>SUIVI!#REF!</f>
        <v>#REF!</v>
      </c>
      <c r="AT152" s="1097" t="e">
        <f>SUIVI!#REF!</f>
        <v>#REF!</v>
      </c>
      <c r="AU152" s="3627"/>
      <c r="AV152" s="3628"/>
      <c r="AW152" s="3627"/>
      <c r="AX152" s="3628"/>
      <c r="AY152" s="3627"/>
      <c r="AZ152" s="3628"/>
      <c r="BA152" s="3627"/>
      <c r="BB152" s="3628"/>
      <c r="BC152" s="3627"/>
      <c r="BD152" s="3628"/>
      <c r="BE152" s="3627"/>
      <c r="BF152" s="3628"/>
      <c r="BG152" s="48"/>
      <c r="BH152" s="776">
        <v>129</v>
      </c>
      <c r="BI152" s="776"/>
    </row>
    <row r="153" spans="1:61" s="22" customFormat="1" ht="25.15" customHeight="1">
      <c r="A153" s="1961" t="e">
        <f>SUIVI!#REF!</f>
        <v>#REF!</v>
      </c>
      <c r="B153" s="320" t="e">
        <f>SUIVI!#REF!</f>
        <v>#REF!</v>
      </c>
      <c r="C153" s="320" t="e">
        <f>SUIVI!#REF!</f>
        <v>#REF!</v>
      </c>
      <c r="D153" s="145" t="e">
        <f>SUIVI!#REF!</f>
        <v>#REF!</v>
      </c>
      <c r="E153" s="145" t="e">
        <f>SUIVI!#REF!</f>
        <v>#REF!</v>
      </c>
      <c r="F153" s="1097" t="e">
        <f>SUIVI!#REF!</f>
        <v>#REF!</v>
      </c>
      <c r="G153" s="948">
        <f t="shared" ref="G153:G216" ca="1" si="37">RANDBETWEEN(-3,3)</f>
        <v>0</v>
      </c>
      <c r="H153" s="948">
        <f t="shared" ref="H153:H184" ca="1" si="38">RANDBETWEEN(0,3)</f>
        <v>1</v>
      </c>
      <c r="I153" s="1955">
        <f t="shared" ref="I153:I216" ca="1" si="39">RANDBETWEEN(1,2)</f>
        <v>2</v>
      </c>
      <c r="J153" s="1955">
        <f t="shared" ref="J153:J216" ca="1" si="40">RANDBETWEEN(2,4)</f>
        <v>4</v>
      </c>
      <c r="K153" s="1955">
        <f t="shared" ref="K153:K216" ca="1" si="41">RANDBETWEEN(1,3)</f>
        <v>2</v>
      </c>
      <c r="L153" s="1955">
        <f t="shared" ref="L153:P184" ca="1" si="42">RANDBETWEEN(1,2)</f>
        <v>2</v>
      </c>
      <c r="M153" s="1955">
        <f t="shared" ca="1" si="42"/>
        <v>1</v>
      </c>
      <c r="N153" s="1955">
        <f t="shared" ca="1" si="42"/>
        <v>2</v>
      </c>
      <c r="O153" s="1955">
        <f t="shared" ca="1" si="42"/>
        <v>1</v>
      </c>
      <c r="P153" s="1955">
        <f t="shared" ca="1" si="42"/>
        <v>2</v>
      </c>
      <c r="Q153" s="1955"/>
      <c r="R153" s="437" t="s">
        <v>1249</v>
      </c>
      <c r="S153" s="48"/>
      <c r="U153" s="1962" t="e">
        <f>SUIVI!#REF!</f>
        <v>#REF!</v>
      </c>
      <c r="V153" s="320" t="e">
        <f>SUIVI!#REF!</f>
        <v>#REF!</v>
      </c>
      <c r="W153" s="320" t="e">
        <f>SUIVI!#REF!</f>
        <v>#REF!</v>
      </c>
      <c r="X153" s="145" t="e">
        <f>SUIVI!#REF!</f>
        <v>#REF!</v>
      </c>
      <c r="Y153" s="145" t="e">
        <f>SUIVI!#REF!</f>
        <v>#REF!</v>
      </c>
      <c r="Z153" s="1097" t="e">
        <f>SUIVI!#REF!</f>
        <v>#REF!</v>
      </c>
      <c r="AA153" s="948">
        <f t="shared" ref="AA153:AA216" ca="1" si="43">RANDBETWEEN(0,2)</f>
        <v>2</v>
      </c>
      <c r="AB153" s="1955">
        <f t="shared" ref="AB153:AB216" ca="1" si="44">RANDBETWEEN(1,1)</f>
        <v>1</v>
      </c>
      <c r="AC153" s="948">
        <f t="shared" ref="AC153:AC216" ca="1" si="45">RANDBETWEEN(0,2)</f>
        <v>0</v>
      </c>
      <c r="AD153" s="1955">
        <f t="shared" ref="AD153:AD216" ca="1" si="46">RANDBETWEEN(1,1)</f>
        <v>1</v>
      </c>
      <c r="AE153" s="948">
        <f t="shared" ref="AE153:AH184" ca="1" si="47">RANDBETWEEN(0,2)</f>
        <v>1</v>
      </c>
      <c r="AF153" s="948">
        <f t="shared" ca="1" si="47"/>
        <v>1</v>
      </c>
      <c r="AG153" s="948">
        <f t="shared" ca="1" si="47"/>
        <v>0</v>
      </c>
      <c r="AH153" s="948">
        <f t="shared" ca="1" si="47"/>
        <v>0</v>
      </c>
      <c r="AI153" s="1955">
        <f t="shared" ref="AI153:AI216" ca="1" si="48">RANDBETWEEN(1,2)</f>
        <v>1</v>
      </c>
      <c r="AJ153" s="1955">
        <f t="shared" ref="AJ153:AL184" ca="1" si="49">RANDBETWEEN(1,1)</f>
        <v>1</v>
      </c>
      <c r="AK153" s="1955">
        <f t="shared" ca="1" si="49"/>
        <v>1</v>
      </c>
      <c r="AL153" s="1955">
        <f t="shared" ca="1" si="49"/>
        <v>1</v>
      </c>
      <c r="AM153" s="768">
        <f t="shared" ref="AM153:AM216" si="50">Q153</f>
        <v>0</v>
      </c>
      <c r="AO153" s="167"/>
      <c r="AP153" s="320" t="e">
        <f>SUIVI!#REF!</f>
        <v>#REF!</v>
      </c>
      <c r="AQ153" s="320" t="e">
        <f>SUIVI!#REF!</f>
        <v>#REF!</v>
      </c>
      <c r="AR153" s="145" t="e">
        <f>SUIVI!#REF!</f>
        <v>#REF!</v>
      </c>
      <c r="AS153" s="145" t="e">
        <f>SUIVI!#REF!</f>
        <v>#REF!</v>
      </c>
      <c r="AT153" s="1097" t="e">
        <f>SUIVI!#REF!</f>
        <v>#REF!</v>
      </c>
      <c r="AU153" s="3627"/>
      <c r="AV153" s="3628"/>
      <c r="AW153" s="3627"/>
      <c r="AX153" s="3628"/>
      <c r="AY153" s="3627"/>
      <c r="AZ153" s="3628"/>
      <c r="BA153" s="3627"/>
      <c r="BB153" s="3628"/>
      <c r="BC153" s="3627"/>
      <c r="BD153" s="3628"/>
      <c r="BE153" s="3627"/>
      <c r="BF153" s="3628"/>
      <c r="BG153" s="48"/>
      <c r="BH153" s="776">
        <v>130</v>
      </c>
      <c r="BI153" s="776"/>
    </row>
    <row r="154" spans="1:61" s="22" customFormat="1" ht="25.15" customHeight="1">
      <c r="A154" s="1961" t="e">
        <f>SUIVI!#REF!</f>
        <v>#REF!</v>
      </c>
      <c r="B154" s="320" t="e">
        <f>SUIVI!#REF!</f>
        <v>#REF!</v>
      </c>
      <c r="C154" s="320" t="e">
        <f>SUIVI!#REF!</f>
        <v>#REF!</v>
      </c>
      <c r="D154" s="145" t="e">
        <f>SUIVI!#REF!</f>
        <v>#REF!</v>
      </c>
      <c r="E154" s="145" t="e">
        <f>SUIVI!#REF!</f>
        <v>#REF!</v>
      </c>
      <c r="F154" s="1097" t="e">
        <f>SUIVI!#REF!</f>
        <v>#REF!</v>
      </c>
      <c r="G154" s="948">
        <f t="shared" ca="1" si="37"/>
        <v>-3</v>
      </c>
      <c r="H154" s="948">
        <f t="shared" ca="1" si="38"/>
        <v>2</v>
      </c>
      <c r="I154" s="1955">
        <f t="shared" ca="1" si="39"/>
        <v>1</v>
      </c>
      <c r="J154" s="1955">
        <f t="shared" ca="1" si="40"/>
        <v>2</v>
      </c>
      <c r="K154" s="1955">
        <f t="shared" ca="1" si="41"/>
        <v>3</v>
      </c>
      <c r="L154" s="1955">
        <f t="shared" ca="1" si="42"/>
        <v>1</v>
      </c>
      <c r="M154" s="1955">
        <f t="shared" ca="1" si="42"/>
        <v>2</v>
      </c>
      <c r="N154" s="1955">
        <f t="shared" ca="1" si="42"/>
        <v>1</v>
      </c>
      <c r="O154" s="1955">
        <f t="shared" ca="1" si="42"/>
        <v>2</v>
      </c>
      <c r="P154" s="1955">
        <f t="shared" ca="1" si="42"/>
        <v>1</v>
      </c>
      <c r="Q154" s="1955"/>
      <c r="R154" s="437" t="s">
        <v>1249</v>
      </c>
      <c r="S154" s="48"/>
      <c r="U154" s="1962" t="e">
        <f>SUIVI!#REF!</f>
        <v>#REF!</v>
      </c>
      <c r="V154" s="320" t="e">
        <f>SUIVI!#REF!</f>
        <v>#REF!</v>
      </c>
      <c r="W154" s="320" t="e">
        <f>SUIVI!#REF!</f>
        <v>#REF!</v>
      </c>
      <c r="X154" s="145" t="e">
        <f>SUIVI!#REF!</f>
        <v>#REF!</v>
      </c>
      <c r="Y154" s="145" t="e">
        <f>SUIVI!#REF!</f>
        <v>#REF!</v>
      </c>
      <c r="Z154" s="1097" t="e">
        <f>SUIVI!#REF!</f>
        <v>#REF!</v>
      </c>
      <c r="AA154" s="948">
        <f t="shared" ca="1" si="43"/>
        <v>1</v>
      </c>
      <c r="AB154" s="1955">
        <f t="shared" ca="1" si="44"/>
        <v>1</v>
      </c>
      <c r="AC154" s="948">
        <f t="shared" ca="1" si="45"/>
        <v>1</v>
      </c>
      <c r="AD154" s="1955">
        <f t="shared" ca="1" si="46"/>
        <v>1</v>
      </c>
      <c r="AE154" s="948">
        <f t="shared" ca="1" si="47"/>
        <v>1</v>
      </c>
      <c r="AF154" s="948">
        <f t="shared" ca="1" si="47"/>
        <v>1</v>
      </c>
      <c r="AG154" s="948">
        <f t="shared" ca="1" si="47"/>
        <v>1</v>
      </c>
      <c r="AH154" s="948">
        <f t="shared" ca="1" si="47"/>
        <v>2</v>
      </c>
      <c r="AI154" s="1955">
        <f t="shared" ca="1" si="48"/>
        <v>2</v>
      </c>
      <c r="AJ154" s="1955">
        <f t="shared" ca="1" si="49"/>
        <v>1</v>
      </c>
      <c r="AK154" s="1955">
        <f t="shared" ca="1" si="49"/>
        <v>1</v>
      </c>
      <c r="AL154" s="1955">
        <f t="shared" ca="1" si="49"/>
        <v>1</v>
      </c>
      <c r="AM154" s="768">
        <f t="shared" si="50"/>
        <v>0</v>
      </c>
      <c r="AO154" s="167"/>
      <c r="AP154" s="320" t="e">
        <f>SUIVI!#REF!</f>
        <v>#REF!</v>
      </c>
      <c r="AQ154" s="320" t="e">
        <f>SUIVI!#REF!</f>
        <v>#REF!</v>
      </c>
      <c r="AR154" s="145" t="e">
        <f>SUIVI!#REF!</f>
        <v>#REF!</v>
      </c>
      <c r="AS154" s="145" t="e">
        <f>SUIVI!#REF!</f>
        <v>#REF!</v>
      </c>
      <c r="AT154" s="1097" t="e">
        <f>SUIVI!#REF!</f>
        <v>#REF!</v>
      </c>
      <c r="AU154" s="3627"/>
      <c r="AV154" s="3628"/>
      <c r="AW154" s="3627"/>
      <c r="AX154" s="3628"/>
      <c r="AY154" s="3627"/>
      <c r="AZ154" s="3628"/>
      <c r="BA154" s="3627"/>
      <c r="BB154" s="3628"/>
      <c r="BC154" s="3627"/>
      <c r="BD154" s="3628"/>
      <c r="BE154" s="3627"/>
      <c r="BF154" s="3628"/>
      <c r="BG154" s="48"/>
      <c r="BH154" s="776">
        <v>131</v>
      </c>
      <c r="BI154" s="776"/>
    </row>
    <row r="155" spans="1:61" s="22" customFormat="1" ht="25.15" customHeight="1">
      <c r="A155" s="1961" t="e">
        <f>SUIVI!#REF!</f>
        <v>#REF!</v>
      </c>
      <c r="B155" s="320" t="e">
        <f>SUIVI!#REF!</f>
        <v>#REF!</v>
      </c>
      <c r="C155" s="320" t="e">
        <f>SUIVI!#REF!</f>
        <v>#REF!</v>
      </c>
      <c r="D155" s="145" t="e">
        <f>SUIVI!#REF!</f>
        <v>#REF!</v>
      </c>
      <c r="E155" s="145" t="e">
        <f>SUIVI!#REF!</f>
        <v>#REF!</v>
      </c>
      <c r="F155" s="1097" t="e">
        <f>SUIVI!#REF!</f>
        <v>#REF!</v>
      </c>
      <c r="G155" s="948">
        <f t="shared" ca="1" si="37"/>
        <v>-2</v>
      </c>
      <c r="H155" s="948">
        <f t="shared" ca="1" si="38"/>
        <v>3</v>
      </c>
      <c r="I155" s="1955">
        <f t="shared" ca="1" si="39"/>
        <v>1</v>
      </c>
      <c r="J155" s="1955">
        <f t="shared" ca="1" si="40"/>
        <v>3</v>
      </c>
      <c r="K155" s="1955">
        <f t="shared" ca="1" si="41"/>
        <v>3</v>
      </c>
      <c r="L155" s="1955">
        <f t="shared" ca="1" si="42"/>
        <v>2</v>
      </c>
      <c r="M155" s="1955">
        <f t="shared" ca="1" si="42"/>
        <v>1</v>
      </c>
      <c r="N155" s="1955">
        <f t="shared" ca="1" si="42"/>
        <v>2</v>
      </c>
      <c r="O155" s="1955">
        <f t="shared" ca="1" si="42"/>
        <v>2</v>
      </c>
      <c r="P155" s="1955">
        <f t="shared" ca="1" si="42"/>
        <v>1</v>
      </c>
      <c r="Q155" s="1955"/>
      <c r="R155" s="437" t="s">
        <v>1249</v>
      </c>
      <c r="S155" s="48"/>
      <c r="U155" s="1962" t="e">
        <f>SUIVI!#REF!</f>
        <v>#REF!</v>
      </c>
      <c r="V155" s="320" t="e">
        <f>SUIVI!#REF!</f>
        <v>#REF!</v>
      </c>
      <c r="W155" s="320" t="e">
        <f>SUIVI!#REF!</f>
        <v>#REF!</v>
      </c>
      <c r="X155" s="145" t="e">
        <f>SUIVI!#REF!</f>
        <v>#REF!</v>
      </c>
      <c r="Y155" s="145" t="e">
        <f>SUIVI!#REF!</f>
        <v>#REF!</v>
      </c>
      <c r="Z155" s="1097" t="e">
        <f>SUIVI!#REF!</f>
        <v>#REF!</v>
      </c>
      <c r="AA155" s="948">
        <f t="shared" ca="1" si="43"/>
        <v>2</v>
      </c>
      <c r="AB155" s="1955">
        <f t="shared" ca="1" si="44"/>
        <v>1</v>
      </c>
      <c r="AC155" s="948">
        <f t="shared" ca="1" si="45"/>
        <v>1</v>
      </c>
      <c r="AD155" s="1955">
        <f t="shared" ca="1" si="46"/>
        <v>1</v>
      </c>
      <c r="AE155" s="948">
        <f t="shared" ca="1" si="47"/>
        <v>2</v>
      </c>
      <c r="AF155" s="948">
        <f t="shared" ca="1" si="47"/>
        <v>2</v>
      </c>
      <c r="AG155" s="948">
        <f t="shared" ca="1" si="47"/>
        <v>2</v>
      </c>
      <c r="AH155" s="948">
        <f t="shared" ca="1" si="47"/>
        <v>0</v>
      </c>
      <c r="AI155" s="1955">
        <f t="shared" ca="1" si="48"/>
        <v>1</v>
      </c>
      <c r="AJ155" s="1955">
        <f t="shared" ca="1" si="49"/>
        <v>1</v>
      </c>
      <c r="AK155" s="1955">
        <f t="shared" ca="1" si="49"/>
        <v>1</v>
      </c>
      <c r="AL155" s="1955">
        <f t="shared" ca="1" si="49"/>
        <v>1</v>
      </c>
      <c r="AM155" s="768">
        <f t="shared" si="50"/>
        <v>0</v>
      </c>
      <c r="AO155" s="167"/>
      <c r="AP155" s="320" t="e">
        <f>SUIVI!#REF!</f>
        <v>#REF!</v>
      </c>
      <c r="AQ155" s="320" t="e">
        <f>SUIVI!#REF!</f>
        <v>#REF!</v>
      </c>
      <c r="AR155" s="145" t="e">
        <f>SUIVI!#REF!</f>
        <v>#REF!</v>
      </c>
      <c r="AS155" s="145" t="e">
        <f>SUIVI!#REF!</f>
        <v>#REF!</v>
      </c>
      <c r="AT155" s="1097" t="e">
        <f>SUIVI!#REF!</f>
        <v>#REF!</v>
      </c>
      <c r="AU155" s="3627"/>
      <c r="AV155" s="3628"/>
      <c r="AW155" s="3627"/>
      <c r="AX155" s="3628"/>
      <c r="AY155" s="3627"/>
      <c r="AZ155" s="3628"/>
      <c r="BA155" s="3627"/>
      <c r="BB155" s="3628"/>
      <c r="BC155" s="3627"/>
      <c r="BD155" s="3628"/>
      <c r="BE155" s="3627"/>
      <c r="BF155" s="3628"/>
      <c r="BG155" s="48"/>
      <c r="BH155" s="776">
        <v>132</v>
      </c>
      <c r="BI155" s="776"/>
    </row>
    <row r="156" spans="1:61" s="22" customFormat="1" ht="25.15" customHeight="1">
      <c r="A156" s="1961" t="e">
        <f>SUIVI!#REF!</f>
        <v>#REF!</v>
      </c>
      <c r="B156" s="320" t="e">
        <f>SUIVI!#REF!</f>
        <v>#REF!</v>
      </c>
      <c r="C156" s="320" t="e">
        <f>SUIVI!#REF!</f>
        <v>#REF!</v>
      </c>
      <c r="D156" s="145" t="e">
        <f>SUIVI!#REF!</f>
        <v>#REF!</v>
      </c>
      <c r="E156" s="145" t="e">
        <f>SUIVI!#REF!</f>
        <v>#REF!</v>
      </c>
      <c r="F156" s="1097" t="e">
        <f>SUIVI!#REF!</f>
        <v>#REF!</v>
      </c>
      <c r="G156" s="948">
        <f t="shared" ca="1" si="37"/>
        <v>-3</v>
      </c>
      <c r="H156" s="948">
        <f t="shared" ca="1" si="38"/>
        <v>3</v>
      </c>
      <c r="I156" s="1955">
        <f t="shared" ca="1" si="39"/>
        <v>1</v>
      </c>
      <c r="J156" s="1955">
        <f t="shared" ca="1" si="40"/>
        <v>3</v>
      </c>
      <c r="K156" s="1955">
        <f t="shared" ca="1" si="41"/>
        <v>3</v>
      </c>
      <c r="L156" s="1955">
        <f t="shared" ca="1" si="42"/>
        <v>2</v>
      </c>
      <c r="M156" s="1955">
        <f t="shared" ca="1" si="42"/>
        <v>1</v>
      </c>
      <c r="N156" s="1955">
        <f t="shared" ca="1" si="42"/>
        <v>2</v>
      </c>
      <c r="O156" s="1955">
        <f t="shared" ca="1" si="42"/>
        <v>2</v>
      </c>
      <c r="P156" s="1955">
        <f t="shared" ca="1" si="42"/>
        <v>2</v>
      </c>
      <c r="Q156" s="1955"/>
      <c r="R156" s="437" t="s">
        <v>1249</v>
      </c>
      <c r="S156" s="48"/>
      <c r="U156" s="1962" t="e">
        <f>SUIVI!#REF!</f>
        <v>#REF!</v>
      </c>
      <c r="V156" s="320" t="e">
        <f>SUIVI!#REF!</f>
        <v>#REF!</v>
      </c>
      <c r="W156" s="320" t="e">
        <f>SUIVI!#REF!</f>
        <v>#REF!</v>
      </c>
      <c r="X156" s="145" t="e">
        <f>SUIVI!#REF!</f>
        <v>#REF!</v>
      </c>
      <c r="Y156" s="145" t="e">
        <f>SUIVI!#REF!</f>
        <v>#REF!</v>
      </c>
      <c r="Z156" s="1097" t="e">
        <f>SUIVI!#REF!</f>
        <v>#REF!</v>
      </c>
      <c r="AA156" s="948">
        <f t="shared" ca="1" si="43"/>
        <v>1</v>
      </c>
      <c r="AB156" s="1955">
        <f t="shared" ca="1" si="44"/>
        <v>1</v>
      </c>
      <c r="AC156" s="948">
        <f t="shared" ca="1" si="45"/>
        <v>2</v>
      </c>
      <c r="AD156" s="1955">
        <f t="shared" ca="1" si="46"/>
        <v>1</v>
      </c>
      <c r="AE156" s="948">
        <f t="shared" ca="1" si="47"/>
        <v>0</v>
      </c>
      <c r="AF156" s="948">
        <f t="shared" ca="1" si="47"/>
        <v>0</v>
      </c>
      <c r="AG156" s="948">
        <f t="shared" ca="1" si="47"/>
        <v>2</v>
      </c>
      <c r="AH156" s="948">
        <f t="shared" ca="1" si="47"/>
        <v>1</v>
      </c>
      <c r="AI156" s="1955">
        <f t="shared" ca="1" si="48"/>
        <v>2</v>
      </c>
      <c r="AJ156" s="1955">
        <f t="shared" ca="1" si="49"/>
        <v>1</v>
      </c>
      <c r="AK156" s="1955">
        <f t="shared" ca="1" si="49"/>
        <v>1</v>
      </c>
      <c r="AL156" s="1955">
        <f t="shared" ca="1" si="49"/>
        <v>1</v>
      </c>
      <c r="AM156" s="768">
        <f t="shared" si="50"/>
        <v>0</v>
      </c>
      <c r="AO156" s="167"/>
      <c r="AP156" s="320" t="e">
        <f>SUIVI!#REF!</f>
        <v>#REF!</v>
      </c>
      <c r="AQ156" s="320" t="e">
        <f>SUIVI!#REF!</f>
        <v>#REF!</v>
      </c>
      <c r="AR156" s="145" t="e">
        <f>SUIVI!#REF!</f>
        <v>#REF!</v>
      </c>
      <c r="AS156" s="145" t="e">
        <f>SUIVI!#REF!</f>
        <v>#REF!</v>
      </c>
      <c r="AT156" s="1097" t="e">
        <f>SUIVI!#REF!</f>
        <v>#REF!</v>
      </c>
      <c r="AU156" s="3627"/>
      <c r="AV156" s="3628"/>
      <c r="AW156" s="3627"/>
      <c r="AX156" s="3628"/>
      <c r="AY156" s="3627"/>
      <c r="AZ156" s="3628"/>
      <c r="BA156" s="3627"/>
      <c r="BB156" s="3628"/>
      <c r="BC156" s="3627"/>
      <c r="BD156" s="3628"/>
      <c r="BE156" s="3627"/>
      <c r="BF156" s="3628"/>
      <c r="BG156" s="48"/>
      <c r="BH156" s="776">
        <v>133</v>
      </c>
      <c r="BI156" s="776"/>
    </row>
    <row r="157" spans="1:61" s="22" customFormat="1" ht="25.15" customHeight="1">
      <c r="A157" s="1961" t="e">
        <f>SUIVI!#REF!</f>
        <v>#REF!</v>
      </c>
      <c r="B157" s="320" t="e">
        <f>SUIVI!#REF!</f>
        <v>#REF!</v>
      </c>
      <c r="C157" s="320" t="e">
        <f>SUIVI!#REF!</f>
        <v>#REF!</v>
      </c>
      <c r="D157" s="145" t="e">
        <f>SUIVI!#REF!</f>
        <v>#REF!</v>
      </c>
      <c r="E157" s="145" t="e">
        <f>SUIVI!#REF!</f>
        <v>#REF!</v>
      </c>
      <c r="F157" s="1097" t="e">
        <f>SUIVI!#REF!</f>
        <v>#REF!</v>
      </c>
      <c r="G157" s="948">
        <f t="shared" ca="1" si="37"/>
        <v>2</v>
      </c>
      <c r="H157" s="948">
        <f t="shared" ca="1" si="38"/>
        <v>2</v>
      </c>
      <c r="I157" s="1955">
        <f t="shared" ca="1" si="39"/>
        <v>1</v>
      </c>
      <c r="J157" s="1955">
        <f t="shared" ca="1" si="40"/>
        <v>3</v>
      </c>
      <c r="K157" s="1955">
        <f t="shared" ca="1" si="41"/>
        <v>1</v>
      </c>
      <c r="L157" s="1955">
        <f t="shared" ca="1" si="42"/>
        <v>1</v>
      </c>
      <c r="M157" s="1955">
        <f t="shared" ca="1" si="42"/>
        <v>2</v>
      </c>
      <c r="N157" s="1955">
        <f t="shared" ca="1" si="42"/>
        <v>1</v>
      </c>
      <c r="O157" s="1955">
        <f t="shared" ca="1" si="42"/>
        <v>1</v>
      </c>
      <c r="P157" s="1955">
        <f t="shared" ca="1" si="42"/>
        <v>1</v>
      </c>
      <c r="Q157" s="1955"/>
      <c r="R157" s="437" t="s">
        <v>1249</v>
      </c>
      <c r="S157" s="48"/>
      <c r="U157" s="1962" t="e">
        <f>SUIVI!#REF!</f>
        <v>#REF!</v>
      </c>
      <c r="V157" s="320" t="e">
        <f>SUIVI!#REF!</f>
        <v>#REF!</v>
      </c>
      <c r="W157" s="320" t="e">
        <f>SUIVI!#REF!</f>
        <v>#REF!</v>
      </c>
      <c r="X157" s="145" t="e">
        <f>SUIVI!#REF!</f>
        <v>#REF!</v>
      </c>
      <c r="Y157" s="145" t="e">
        <f>SUIVI!#REF!</f>
        <v>#REF!</v>
      </c>
      <c r="Z157" s="1097" t="e">
        <f>SUIVI!#REF!</f>
        <v>#REF!</v>
      </c>
      <c r="AA157" s="948">
        <f t="shared" ca="1" si="43"/>
        <v>2</v>
      </c>
      <c r="AB157" s="1955">
        <f t="shared" ca="1" si="44"/>
        <v>1</v>
      </c>
      <c r="AC157" s="948">
        <f t="shared" ca="1" si="45"/>
        <v>2</v>
      </c>
      <c r="AD157" s="1955">
        <f t="shared" ca="1" si="46"/>
        <v>1</v>
      </c>
      <c r="AE157" s="948">
        <f t="shared" ca="1" si="47"/>
        <v>2</v>
      </c>
      <c r="AF157" s="948">
        <f t="shared" ca="1" si="47"/>
        <v>1</v>
      </c>
      <c r="AG157" s="948">
        <f t="shared" ca="1" si="47"/>
        <v>1</v>
      </c>
      <c r="AH157" s="948">
        <f t="shared" ca="1" si="47"/>
        <v>0</v>
      </c>
      <c r="AI157" s="1955">
        <f t="shared" ca="1" si="48"/>
        <v>2</v>
      </c>
      <c r="AJ157" s="1955">
        <f t="shared" ca="1" si="49"/>
        <v>1</v>
      </c>
      <c r="AK157" s="1955">
        <f t="shared" ca="1" si="49"/>
        <v>1</v>
      </c>
      <c r="AL157" s="1955">
        <f t="shared" ca="1" si="49"/>
        <v>1</v>
      </c>
      <c r="AM157" s="768">
        <f t="shared" si="50"/>
        <v>0</v>
      </c>
      <c r="AO157" s="167"/>
      <c r="AP157" s="320" t="e">
        <f>SUIVI!#REF!</f>
        <v>#REF!</v>
      </c>
      <c r="AQ157" s="320" t="e">
        <f>SUIVI!#REF!</f>
        <v>#REF!</v>
      </c>
      <c r="AR157" s="145" t="e">
        <f>SUIVI!#REF!</f>
        <v>#REF!</v>
      </c>
      <c r="AS157" s="145" t="e">
        <f>SUIVI!#REF!</f>
        <v>#REF!</v>
      </c>
      <c r="AT157" s="1097" t="e">
        <f>SUIVI!#REF!</f>
        <v>#REF!</v>
      </c>
      <c r="AU157" s="3627"/>
      <c r="AV157" s="3628"/>
      <c r="AW157" s="3627"/>
      <c r="AX157" s="3628"/>
      <c r="AY157" s="3627"/>
      <c r="AZ157" s="3628"/>
      <c r="BA157" s="3627"/>
      <c r="BB157" s="3628"/>
      <c r="BC157" s="3627"/>
      <c r="BD157" s="3628"/>
      <c r="BE157" s="3627"/>
      <c r="BF157" s="3628"/>
      <c r="BG157" s="48"/>
      <c r="BH157" s="776">
        <v>134</v>
      </c>
      <c r="BI157" s="776"/>
    </row>
    <row r="158" spans="1:61" s="22" customFormat="1" ht="25.15" customHeight="1">
      <c r="A158" s="1961" t="e">
        <f>SUIVI!#REF!</f>
        <v>#REF!</v>
      </c>
      <c r="B158" s="320" t="e">
        <f>SUIVI!#REF!</f>
        <v>#REF!</v>
      </c>
      <c r="C158" s="320" t="e">
        <f>SUIVI!#REF!</f>
        <v>#REF!</v>
      </c>
      <c r="D158" s="145" t="e">
        <f>SUIVI!#REF!</f>
        <v>#REF!</v>
      </c>
      <c r="E158" s="145" t="e">
        <f>SUIVI!#REF!</f>
        <v>#REF!</v>
      </c>
      <c r="F158" s="1097" t="e">
        <f>SUIVI!#REF!</f>
        <v>#REF!</v>
      </c>
      <c r="G158" s="948">
        <f t="shared" ca="1" si="37"/>
        <v>1</v>
      </c>
      <c r="H158" s="948">
        <f t="shared" ca="1" si="38"/>
        <v>0</v>
      </c>
      <c r="I158" s="1955">
        <f t="shared" ca="1" si="39"/>
        <v>1</v>
      </c>
      <c r="J158" s="1955">
        <f t="shared" ca="1" si="40"/>
        <v>2</v>
      </c>
      <c r="K158" s="1955">
        <f t="shared" ca="1" si="41"/>
        <v>2</v>
      </c>
      <c r="L158" s="1955">
        <f t="shared" ca="1" si="42"/>
        <v>2</v>
      </c>
      <c r="M158" s="1955">
        <f t="shared" ca="1" si="42"/>
        <v>2</v>
      </c>
      <c r="N158" s="1955">
        <f t="shared" ca="1" si="42"/>
        <v>1</v>
      </c>
      <c r="O158" s="1955">
        <f t="shared" ca="1" si="42"/>
        <v>2</v>
      </c>
      <c r="P158" s="1955">
        <f t="shared" ca="1" si="42"/>
        <v>1</v>
      </c>
      <c r="Q158" s="1955"/>
      <c r="R158" s="437" t="s">
        <v>1249</v>
      </c>
      <c r="S158" s="48"/>
      <c r="U158" s="1962" t="e">
        <f>SUIVI!#REF!</f>
        <v>#REF!</v>
      </c>
      <c r="V158" s="320" t="e">
        <f>SUIVI!#REF!</f>
        <v>#REF!</v>
      </c>
      <c r="W158" s="320" t="e">
        <f>SUIVI!#REF!</f>
        <v>#REF!</v>
      </c>
      <c r="X158" s="145" t="e">
        <f>SUIVI!#REF!</f>
        <v>#REF!</v>
      </c>
      <c r="Y158" s="145" t="e">
        <f>SUIVI!#REF!</f>
        <v>#REF!</v>
      </c>
      <c r="Z158" s="1097" t="e">
        <f>SUIVI!#REF!</f>
        <v>#REF!</v>
      </c>
      <c r="AA158" s="948">
        <f t="shared" ca="1" si="43"/>
        <v>0</v>
      </c>
      <c r="AB158" s="1955">
        <f t="shared" ca="1" si="44"/>
        <v>1</v>
      </c>
      <c r="AC158" s="948">
        <f t="shared" ca="1" si="45"/>
        <v>0</v>
      </c>
      <c r="AD158" s="1955">
        <f t="shared" ca="1" si="46"/>
        <v>1</v>
      </c>
      <c r="AE158" s="948">
        <f t="shared" ca="1" si="47"/>
        <v>1</v>
      </c>
      <c r="AF158" s="948">
        <f t="shared" ca="1" si="47"/>
        <v>1</v>
      </c>
      <c r="AG158" s="948">
        <f t="shared" ca="1" si="47"/>
        <v>1</v>
      </c>
      <c r="AH158" s="948">
        <f t="shared" ca="1" si="47"/>
        <v>2</v>
      </c>
      <c r="AI158" s="1955">
        <f t="shared" ca="1" si="48"/>
        <v>1</v>
      </c>
      <c r="AJ158" s="1955">
        <f t="shared" ca="1" si="49"/>
        <v>1</v>
      </c>
      <c r="AK158" s="1955">
        <f t="shared" ca="1" si="49"/>
        <v>1</v>
      </c>
      <c r="AL158" s="1955">
        <f t="shared" ca="1" si="49"/>
        <v>1</v>
      </c>
      <c r="AM158" s="768">
        <f t="shared" si="50"/>
        <v>0</v>
      </c>
      <c r="AO158" s="167"/>
      <c r="AP158" s="320" t="e">
        <f>SUIVI!#REF!</f>
        <v>#REF!</v>
      </c>
      <c r="AQ158" s="320" t="e">
        <f>SUIVI!#REF!</f>
        <v>#REF!</v>
      </c>
      <c r="AR158" s="145" t="e">
        <f>SUIVI!#REF!</f>
        <v>#REF!</v>
      </c>
      <c r="AS158" s="145" t="e">
        <f>SUIVI!#REF!</f>
        <v>#REF!</v>
      </c>
      <c r="AT158" s="1097" t="e">
        <f>SUIVI!#REF!</f>
        <v>#REF!</v>
      </c>
      <c r="AU158" s="3627"/>
      <c r="AV158" s="3628"/>
      <c r="AW158" s="3627"/>
      <c r="AX158" s="3628"/>
      <c r="AY158" s="3627"/>
      <c r="AZ158" s="3628"/>
      <c r="BA158" s="3627"/>
      <c r="BB158" s="3628"/>
      <c r="BC158" s="3627"/>
      <c r="BD158" s="3628"/>
      <c r="BE158" s="3627"/>
      <c r="BF158" s="3628"/>
      <c r="BG158" s="48"/>
      <c r="BH158" s="776">
        <v>135</v>
      </c>
      <c r="BI158" s="776"/>
    </row>
    <row r="159" spans="1:61" ht="25.15" customHeight="1">
      <c r="A159" s="1961" t="e">
        <f>SUIVI!#REF!</f>
        <v>#REF!</v>
      </c>
      <c r="B159" s="320" t="e">
        <f>SUIVI!#REF!</f>
        <v>#REF!</v>
      </c>
      <c r="C159" s="320" t="e">
        <f>SUIVI!#REF!</f>
        <v>#REF!</v>
      </c>
      <c r="D159" s="145" t="e">
        <f>SUIVI!#REF!</f>
        <v>#REF!</v>
      </c>
      <c r="E159" s="145" t="e">
        <f>SUIVI!#REF!</f>
        <v>#REF!</v>
      </c>
      <c r="F159" s="1097" t="e">
        <f>SUIVI!#REF!</f>
        <v>#REF!</v>
      </c>
      <c r="G159" s="948">
        <f t="shared" ca="1" si="37"/>
        <v>2</v>
      </c>
      <c r="H159" s="948">
        <f t="shared" ca="1" si="38"/>
        <v>0</v>
      </c>
      <c r="I159" s="1955">
        <f t="shared" ca="1" si="39"/>
        <v>2</v>
      </c>
      <c r="J159" s="1955">
        <f t="shared" ca="1" si="40"/>
        <v>3</v>
      </c>
      <c r="K159" s="1955">
        <f t="shared" ca="1" si="41"/>
        <v>1</v>
      </c>
      <c r="L159" s="1955">
        <f t="shared" ca="1" si="42"/>
        <v>1</v>
      </c>
      <c r="M159" s="1955">
        <f t="shared" ca="1" si="42"/>
        <v>2</v>
      </c>
      <c r="N159" s="1955">
        <f t="shared" ca="1" si="42"/>
        <v>2</v>
      </c>
      <c r="O159" s="1955">
        <f t="shared" ca="1" si="42"/>
        <v>2</v>
      </c>
      <c r="P159" s="1955">
        <f t="shared" ca="1" si="42"/>
        <v>2</v>
      </c>
      <c r="Q159" s="1955"/>
      <c r="R159" s="437" t="s">
        <v>1249</v>
      </c>
      <c r="S159" s="48"/>
      <c r="U159" s="1962" t="e">
        <f>SUIVI!#REF!</f>
        <v>#REF!</v>
      </c>
      <c r="V159" s="320" t="e">
        <f>SUIVI!#REF!</f>
        <v>#REF!</v>
      </c>
      <c r="W159" s="320" t="e">
        <f>SUIVI!#REF!</f>
        <v>#REF!</v>
      </c>
      <c r="X159" s="145" t="e">
        <f>SUIVI!#REF!</f>
        <v>#REF!</v>
      </c>
      <c r="Y159" s="145" t="e">
        <f>SUIVI!#REF!</f>
        <v>#REF!</v>
      </c>
      <c r="Z159" s="1097" t="e">
        <f>SUIVI!#REF!</f>
        <v>#REF!</v>
      </c>
      <c r="AA159" s="948">
        <f t="shared" ca="1" si="43"/>
        <v>1</v>
      </c>
      <c r="AB159" s="1955">
        <f t="shared" ca="1" si="44"/>
        <v>1</v>
      </c>
      <c r="AC159" s="948">
        <f t="shared" ca="1" si="45"/>
        <v>0</v>
      </c>
      <c r="AD159" s="1955">
        <f t="shared" ca="1" si="46"/>
        <v>1</v>
      </c>
      <c r="AE159" s="948">
        <f t="shared" ca="1" si="47"/>
        <v>1</v>
      </c>
      <c r="AF159" s="948">
        <f t="shared" ca="1" si="47"/>
        <v>2</v>
      </c>
      <c r="AG159" s="948">
        <f t="shared" ca="1" si="47"/>
        <v>1</v>
      </c>
      <c r="AH159" s="948">
        <f t="shared" ca="1" si="47"/>
        <v>0</v>
      </c>
      <c r="AI159" s="1955">
        <f t="shared" ca="1" si="48"/>
        <v>2</v>
      </c>
      <c r="AJ159" s="1955">
        <f t="shared" ca="1" si="49"/>
        <v>1</v>
      </c>
      <c r="AK159" s="1955">
        <f t="shared" ca="1" si="49"/>
        <v>1</v>
      </c>
      <c r="AL159" s="1955">
        <f t="shared" ca="1" si="49"/>
        <v>1</v>
      </c>
      <c r="AM159" s="768">
        <f t="shared" si="50"/>
        <v>0</v>
      </c>
      <c r="AO159" s="167"/>
      <c r="AP159" s="320" t="e">
        <f>SUIVI!#REF!</f>
        <v>#REF!</v>
      </c>
      <c r="AQ159" s="320" t="e">
        <f>SUIVI!#REF!</f>
        <v>#REF!</v>
      </c>
      <c r="AR159" s="145" t="e">
        <f>SUIVI!#REF!</f>
        <v>#REF!</v>
      </c>
      <c r="AS159" s="145" t="e">
        <f>SUIVI!#REF!</f>
        <v>#REF!</v>
      </c>
      <c r="AT159" s="1097" t="e">
        <f>SUIVI!#REF!</f>
        <v>#REF!</v>
      </c>
      <c r="AU159" s="3627"/>
      <c r="AV159" s="3628"/>
      <c r="AW159" s="3627"/>
      <c r="AX159" s="3628"/>
      <c r="AY159" s="3627"/>
      <c r="AZ159" s="3628"/>
      <c r="BA159" s="3627"/>
      <c r="BB159" s="3628"/>
      <c r="BC159" s="3627"/>
      <c r="BD159" s="3628"/>
      <c r="BE159" s="3627"/>
      <c r="BF159" s="3628"/>
      <c r="BG159" s="48"/>
      <c r="BH159" s="776">
        <v>136</v>
      </c>
      <c r="BI159" s="776"/>
    </row>
    <row r="160" spans="1:61" ht="25.15" customHeight="1">
      <c r="A160" s="1961" t="e">
        <f>SUIVI!#REF!</f>
        <v>#REF!</v>
      </c>
      <c r="B160" s="320" t="e">
        <f>SUIVI!#REF!</f>
        <v>#REF!</v>
      </c>
      <c r="C160" s="320" t="e">
        <f>SUIVI!#REF!</f>
        <v>#REF!</v>
      </c>
      <c r="D160" s="145" t="e">
        <f>SUIVI!#REF!</f>
        <v>#REF!</v>
      </c>
      <c r="E160" s="145" t="e">
        <f>SUIVI!#REF!</f>
        <v>#REF!</v>
      </c>
      <c r="F160" s="1097" t="e">
        <f>SUIVI!#REF!</f>
        <v>#REF!</v>
      </c>
      <c r="G160" s="948">
        <f t="shared" ca="1" si="37"/>
        <v>2</v>
      </c>
      <c r="H160" s="948">
        <f t="shared" ca="1" si="38"/>
        <v>0</v>
      </c>
      <c r="I160" s="1955">
        <f t="shared" ca="1" si="39"/>
        <v>1</v>
      </c>
      <c r="J160" s="1955">
        <f t="shared" ca="1" si="40"/>
        <v>3</v>
      </c>
      <c r="K160" s="1955">
        <f t="shared" ca="1" si="41"/>
        <v>2</v>
      </c>
      <c r="L160" s="1955">
        <f t="shared" ca="1" si="42"/>
        <v>1</v>
      </c>
      <c r="M160" s="1955">
        <f t="shared" ca="1" si="42"/>
        <v>1</v>
      </c>
      <c r="N160" s="1955">
        <f t="shared" ca="1" si="42"/>
        <v>2</v>
      </c>
      <c r="O160" s="1955">
        <f t="shared" ca="1" si="42"/>
        <v>2</v>
      </c>
      <c r="P160" s="1955">
        <f t="shared" ca="1" si="42"/>
        <v>1</v>
      </c>
      <c r="Q160" s="1955"/>
      <c r="R160" s="437" t="s">
        <v>1249</v>
      </c>
      <c r="S160" s="48"/>
      <c r="U160" s="1962" t="e">
        <f>SUIVI!#REF!</f>
        <v>#REF!</v>
      </c>
      <c r="V160" s="320" t="e">
        <f>SUIVI!#REF!</f>
        <v>#REF!</v>
      </c>
      <c r="W160" s="320" t="e">
        <f>SUIVI!#REF!</f>
        <v>#REF!</v>
      </c>
      <c r="X160" s="145" t="e">
        <f>SUIVI!#REF!</f>
        <v>#REF!</v>
      </c>
      <c r="Y160" s="145" t="e">
        <f>SUIVI!#REF!</f>
        <v>#REF!</v>
      </c>
      <c r="Z160" s="1097" t="e">
        <f>SUIVI!#REF!</f>
        <v>#REF!</v>
      </c>
      <c r="AA160" s="948">
        <f t="shared" ca="1" si="43"/>
        <v>2</v>
      </c>
      <c r="AB160" s="1955">
        <f t="shared" ca="1" si="44"/>
        <v>1</v>
      </c>
      <c r="AC160" s="948">
        <f t="shared" ca="1" si="45"/>
        <v>1</v>
      </c>
      <c r="AD160" s="1955">
        <f t="shared" ca="1" si="46"/>
        <v>1</v>
      </c>
      <c r="AE160" s="948">
        <f t="shared" ca="1" si="47"/>
        <v>2</v>
      </c>
      <c r="AF160" s="948">
        <f t="shared" ca="1" si="47"/>
        <v>1</v>
      </c>
      <c r="AG160" s="948">
        <f t="shared" ca="1" si="47"/>
        <v>2</v>
      </c>
      <c r="AH160" s="948">
        <f t="shared" ca="1" si="47"/>
        <v>0</v>
      </c>
      <c r="AI160" s="1955">
        <f t="shared" ca="1" si="48"/>
        <v>2</v>
      </c>
      <c r="AJ160" s="1955">
        <f t="shared" ca="1" si="49"/>
        <v>1</v>
      </c>
      <c r="AK160" s="1955">
        <f t="shared" ca="1" si="49"/>
        <v>1</v>
      </c>
      <c r="AL160" s="1955">
        <f t="shared" ca="1" si="49"/>
        <v>1</v>
      </c>
      <c r="AM160" s="768">
        <f t="shared" si="50"/>
        <v>0</v>
      </c>
      <c r="AO160" s="167"/>
      <c r="AP160" s="320" t="e">
        <f>SUIVI!#REF!</f>
        <v>#REF!</v>
      </c>
      <c r="AQ160" s="320" t="e">
        <f>SUIVI!#REF!</f>
        <v>#REF!</v>
      </c>
      <c r="AR160" s="145" t="e">
        <f>SUIVI!#REF!</f>
        <v>#REF!</v>
      </c>
      <c r="AS160" s="145" t="e">
        <f>SUIVI!#REF!</f>
        <v>#REF!</v>
      </c>
      <c r="AT160" s="1097" t="e">
        <f>SUIVI!#REF!</f>
        <v>#REF!</v>
      </c>
      <c r="AU160" s="3627"/>
      <c r="AV160" s="3628"/>
      <c r="AW160" s="3627"/>
      <c r="AX160" s="3628"/>
      <c r="AY160" s="3627"/>
      <c r="AZ160" s="3628"/>
      <c r="BA160" s="3627"/>
      <c r="BB160" s="3628"/>
      <c r="BC160" s="3627"/>
      <c r="BD160" s="3628"/>
      <c r="BE160" s="3627"/>
      <c r="BF160" s="3628"/>
      <c r="BG160" s="48"/>
      <c r="BH160" s="776">
        <v>137</v>
      </c>
      <c r="BI160" s="776"/>
    </row>
    <row r="161" spans="1:61" ht="25.15" customHeight="1">
      <c r="A161" s="1961" t="e">
        <f>SUIVI!#REF!</f>
        <v>#REF!</v>
      </c>
      <c r="B161" s="320" t="e">
        <f>SUIVI!#REF!</f>
        <v>#REF!</v>
      </c>
      <c r="C161" s="320" t="e">
        <f>SUIVI!#REF!</f>
        <v>#REF!</v>
      </c>
      <c r="D161" s="145" t="e">
        <f>SUIVI!#REF!</f>
        <v>#REF!</v>
      </c>
      <c r="E161" s="145" t="e">
        <f>SUIVI!#REF!</f>
        <v>#REF!</v>
      </c>
      <c r="F161" s="1097" t="e">
        <f>SUIVI!#REF!</f>
        <v>#REF!</v>
      </c>
      <c r="G161" s="948">
        <f t="shared" ca="1" si="37"/>
        <v>-2</v>
      </c>
      <c r="H161" s="948">
        <f t="shared" ca="1" si="38"/>
        <v>0</v>
      </c>
      <c r="I161" s="1955">
        <f t="shared" ca="1" si="39"/>
        <v>1</v>
      </c>
      <c r="J161" s="1955">
        <f t="shared" ca="1" si="40"/>
        <v>4</v>
      </c>
      <c r="K161" s="1955">
        <f t="shared" ca="1" si="41"/>
        <v>3</v>
      </c>
      <c r="L161" s="1955">
        <f t="shared" ca="1" si="42"/>
        <v>1</v>
      </c>
      <c r="M161" s="1955">
        <f t="shared" ca="1" si="42"/>
        <v>2</v>
      </c>
      <c r="N161" s="1955">
        <f t="shared" ca="1" si="42"/>
        <v>2</v>
      </c>
      <c r="O161" s="1955">
        <f t="shared" ca="1" si="42"/>
        <v>2</v>
      </c>
      <c r="P161" s="1955">
        <f t="shared" ca="1" si="42"/>
        <v>2</v>
      </c>
      <c r="Q161" s="1955"/>
      <c r="R161" s="437" t="s">
        <v>1249</v>
      </c>
      <c r="S161" s="48"/>
      <c r="U161" s="1962" t="e">
        <f>SUIVI!#REF!</f>
        <v>#REF!</v>
      </c>
      <c r="V161" s="320" t="e">
        <f>SUIVI!#REF!</f>
        <v>#REF!</v>
      </c>
      <c r="W161" s="320" t="e">
        <f>SUIVI!#REF!</f>
        <v>#REF!</v>
      </c>
      <c r="X161" s="145" t="e">
        <f>SUIVI!#REF!</f>
        <v>#REF!</v>
      </c>
      <c r="Y161" s="145" t="e">
        <f>SUIVI!#REF!</f>
        <v>#REF!</v>
      </c>
      <c r="Z161" s="1097" t="e">
        <f>SUIVI!#REF!</f>
        <v>#REF!</v>
      </c>
      <c r="AA161" s="948">
        <f t="shared" ca="1" si="43"/>
        <v>1</v>
      </c>
      <c r="AB161" s="1955">
        <f t="shared" ca="1" si="44"/>
        <v>1</v>
      </c>
      <c r="AC161" s="948">
        <f t="shared" ca="1" si="45"/>
        <v>0</v>
      </c>
      <c r="AD161" s="1955">
        <f t="shared" ca="1" si="46"/>
        <v>1</v>
      </c>
      <c r="AE161" s="948">
        <f t="shared" ca="1" si="47"/>
        <v>2</v>
      </c>
      <c r="AF161" s="948">
        <f t="shared" ca="1" si="47"/>
        <v>0</v>
      </c>
      <c r="AG161" s="948">
        <f t="shared" ca="1" si="47"/>
        <v>2</v>
      </c>
      <c r="AH161" s="948">
        <f t="shared" ca="1" si="47"/>
        <v>0</v>
      </c>
      <c r="AI161" s="1955">
        <f t="shared" ca="1" si="48"/>
        <v>1</v>
      </c>
      <c r="AJ161" s="1955">
        <f t="shared" ca="1" si="49"/>
        <v>1</v>
      </c>
      <c r="AK161" s="1955">
        <f t="shared" ca="1" si="49"/>
        <v>1</v>
      </c>
      <c r="AL161" s="1955">
        <f t="shared" ca="1" si="49"/>
        <v>1</v>
      </c>
      <c r="AM161" s="768">
        <f t="shared" si="50"/>
        <v>0</v>
      </c>
      <c r="AO161" s="167"/>
      <c r="AP161" s="320" t="e">
        <f>SUIVI!#REF!</f>
        <v>#REF!</v>
      </c>
      <c r="AQ161" s="320" t="e">
        <f>SUIVI!#REF!</f>
        <v>#REF!</v>
      </c>
      <c r="AR161" s="145" t="e">
        <f>SUIVI!#REF!</f>
        <v>#REF!</v>
      </c>
      <c r="AS161" s="145" t="e">
        <f>SUIVI!#REF!</f>
        <v>#REF!</v>
      </c>
      <c r="AT161" s="1097" t="e">
        <f>SUIVI!#REF!</f>
        <v>#REF!</v>
      </c>
      <c r="AU161" s="3627"/>
      <c r="AV161" s="3628"/>
      <c r="AW161" s="3627"/>
      <c r="AX161" s="3628"/>
      <c r="AY161" s="3627"/>
      <c r="AZ161" s="3628"/>
      <c r="BA161" s="3627"/>
      <c r="BB161" s="3628"/>
      <c r="BC161" s="3627"/>
      <c r="BD161" s="3628"/>
      <c r="BE161" s="3627"/>
      <c r="BF161" s="3628"/>
      <c r="BG161" s="48"/>
      <c r="BH161" s="776">
        <v>138</v>
      </c>
      <c r="BI161" s="776"/>
    </row>
    <row r="162" spans="1:61" ht="25.15" customHeight="1">
      <c r="A162" s="1961" t="e">
        <f>SUIVI!#REF!</f>
        <v>#REF!</v>
      </c>
      <c r="B162" s="320" t="e">
        <f>SUIVI!#REF!</f>
        <v>#REF!</v>
      </c>
      <c r="C162" s="320" t="e">
        <f>SUIVI!#REF!</f>
        <v>#REF!</v>
      </c>
      <c r="D162" s="145" t="e">
        <f>SUIVI!#REF!</f>
        <v>#REF!</v>
      </c>
      <c r="E162" s="145" t="e">
        <f>SUIVI!#REF!</f>
        <v>#REF!</v>
      </c>
      <c r="F162" s="1097" t="e">
        <f>SUIVI!#REF!</f>
        <v>#REF!</v>
      </c>
      <c r="G162" s="948">
        <f t="shared" ca="1" si="37"/>
        <v>0</v>
      </c>
      <c r="H162" s="948">
        <f t="shared" ca="1" si="38"/>
        <v>1</v>
      </c>
      <c r="I162" s="1955">
        <f t="shared" ca="1" si="39"/>
        <v>1</v>
      </c>
      <c r="J162" s="1955">
        <f t="shared" ca="1" si="40"/>
        <v>3</v>
      </c>
      <c r="K162" s="1955">
        <f t="shared" ca="1" si="41"/>
        <v>1</v>
      </c>
      <c r="L162" s="1955">
        <f t="shared" ca="1" si="42"/>
        <v>2</v>
      </c>
      <c r="M162" s="1955">
        <f t="shared" ca="1" si="42"/>
        <v>2</v>
      </c>
      <c r="N162" s="1955">
        <f t="shared" ca="1" si="42"/>
        <v>1</v>
      </c>
      <c r="O162" s="1955">
        <f t="shared" ca="1" si="42"/>
        <v>1</v>
      </c>
      <c r="P162" s="1955">
        <f t="shared" ca="1" si="42"/>
        <v>1</v>
      </c>
      <c r="Q162" s="1955"/>
      <c r="R162" s="437" t="s">
        <v>1249</v>
      </c>
      <c r="S162" s="48"/>
      <c r="U162" s="1962" t="e">
        <f>SUIVI!#REF!</f>
        <v>#REF!</v>
      </c>
      <c r="V162" s="320" t="e">
        <f>SUIVI!#REF!</f>
        <v>#REF!</v>
      </c>
      <c r="W162" s="320" t="e">
        <f>SUIVI!#REF!</f>
        <v>#REF!</v>
      </c>
      <c r="X162" s="145" t="e">
        <f>SUIVI!#REF!</f>
        <v>#REF!</v>
      </c>
      <c r="Y162" s="145" t="e">
        <f>SUIVI!#REF!</f>
        <v>#REF!</v>
      </c>
      <c r="Z162" s="1097" t="e">
        <f>SUIVI!#REF!</f>
        <v>#REF!</v>
      </c>
      <c r="AA162" s="948">
        <f t="shared" ca="1" si="43"/>
        <v>1</v>
      </c>
      <c r="AB162" s="1955">
        <f t="shared" ca="1" si="44"/>
        <v>1</v>
      </c>
      <c r="AC162" s="948">
        <f t="shared" ca="1" si="45"/>
        <v>2</v>
      </c>
      <c r="AD162" s="1955">
        <f t="shared" ca="1" si="46"/>
        <v>1</v>
      </c>
      <c r="AE162" s="948">
        <f t="shared" ca="1" si="47"/>
        <v>2</v>
      </c>
      <c r="AF162" s="948">
        <f t="shared" ca="1" si="47"/>
        <v>1</v>
      </c>
      <c r="AG162" s="948">
        <f t="shared" ca="1" si="47"/>
        <v>2</v>
      </c>
      <c r="AH162" s="948">
        <f t="shared" ca="1" si="47"/>
        <v>1</v>
      </c>
      <c r="AI162" s="1955">
        <f t="shared" ca="1" si="48"/>
        <v>1</v>
      </c>
      <c r="AJ162" s="1955">
        <f t="shared" ca="1" si="49"/>
        <v>1</v>
      </c>
      <c r="AK162" s="1955">
        <f t="shared" ca="1" si="49"/>
        <v>1</v>
      </c>
      <c r="AL162" s="1955">
        <f t="shared" ca="1" si="49"/>
        <v>1</v>
      </c>
      <c r="AM162" s="768">
        <f t="shared" si="50"/>
        <v>0</v>
      </c>
      <c r="AO162" s="167"/>
      <c r="AP162" s="320" t="e">
        <f>SUIVI!#REF!</f>
        <v>#REF!</v>
      </c>
      <c r="AQ162" s="320" t="e">
        <f>SUIVI!#REF!</f>
        <v>#REF!</v>
      </c>
      <c r="AR162" s="145" t="e">
        <f>SUIVI!#REF!</f>
        <v>#REF!</v>
      </c>
      <c r="AS162" s="145" t="e">
        <f>SUIVI!#REF!</f>
        <v>#REF!</v>
      </c>
      <c r="AT162" s="1097" t="e">
        <f>SUIVI!#REF!</f>
        <v>#REF!</v>
      </c>
      <c r="AU162" s="3627"/>
      <c r="AV162" s="3628"/>
      <c r="AW162" s="3627"/>
      <c r="AX162" s="3628"/>
      <c r="AY162" s="3627"/>
      <c r="AZ162" s="3628"/>
      <c r="BA162" s="3627"/>
      <c r="BB162" s="3628"/>
      <c r="BC162" s="3627"/>
      <c r="BD162" s="3628"/>
      <c r="BE162" s="3627"/>
      <c r="BF162" s="3628"/>
      <c r="BG162" s="48"/>
      <c r="BH162" s="776">
        <v>139</v>
      </c>
      <c r="BI162" s="776"/>
    </row>
    <row r="163" spans="1:61" ht="25.15" customHeight="1">
      <c r="A163" s="1961" t="e">
        <f>SUIVI!#REF!</f>
        <v>#REF!</v>
      </c>
      <c r="B163" s="320" t="e">
        <f>SUIVI!#REF!</f>
        <v>#REF!</v>
      </c>
      <c r="C163" s="320" t="e">
        <f>SUIVI!#REF!</f>
        <v>#REF!</v>
      </c>
      <c r="D163" s="145" t="e">
        <f>SUIVI!#REF!</f>
        <v>#REF!</v>
      </c>
      <c r="E163" s="145" t="e">
        <f>SUIVI!#REF!</f>
        <v>#REF!</v>
      </c>
      <c r="F163" s="1097" t="e">
        <f>SUIVI!#REF!</f>
        <v>#REF!</v>
      </c>
      <c r="G163" s="948">
        <f t="shared" ca="1" si="37"/>
        <v>1</v>
      </c>
      <c r="H163" s="948">
        <f t="shared" ca="1" si="38"/>
        <v>0</v>
      </c>
      <c r="I163" s="1955">
        <f t="shared" ca="1" si="39"/>
        <v>1</v>
      </c>
      <c r="J163" s="1955">
        <f t="shared" ca="1" si="40"/>
        <v>4</v>
      </c>
      <c r="K163" s="1955">
        <f t="shared" ca="1" si="41"/>
        <v>1</v>
      </c>
      <c r="L163" s="1955">
        <f t="shared" ca="1" si="42"/>
        <v>1</v>
      </c>
      <c r="M163" s="1955">
        <f t="shared" ca="1" si="42"/>
        <v>1</v>
      </c>
      <c r="N163" s="1955">
        <f t="shared" ca="1" si="42"/>
        <v>1</v>
      </c>
      <c r="O163" s="1955">
        <f t="shared" ca="1" si="42"/>
        <v>1</v>
      </c>
      <c r="P163" s="1955">
        <f t="shared" ca="1" si="42"/>
        <v>1</v>
      </c>
      <c r="Q163" s="1955"/>
      <c r="R163" s="437" t="s">
        <v>1249</v>
      </c>
      <c r="S163" s="48"/>
      <c r="U163" s="1962" t="e">
        <f>SUIVI!#REF!</f>
        <v>#REF!</v>
      </c>
      <c r="V163" s="320" t="e">
        <f>SUIVI!#REF!</f>
        <v>#REF!</v>
      </c>
      <c r="W163" s="320" t="e">
        <f>SUIVI!#REF!</f>
        <v>#REF!</v>
      </c>
      <c r="X163" s="145" t="e">
        <f>SUIVI!#REF!</f>
        <v>#REF!</v>
      </c>
      <c r="Y163" s="145" t="e">
        <f>SUIVI!#REF!</f>
        <v>#REF!</v>
      </c>
      <c r="Z163" s="1097" t="e">
        <f>SUIVI!#REF!</f>
        <v>#REF!</v>
      </c>
      <c r="AA163" s="948">
        <f t="shared" ca="1" si="43"/>
        <v>0</v>
      </c>
      <c r="AB163" s="1955">
        <f t="shared" ca="1" si="44"/>
        <v>1</v>
      </c>
      <c r="AC163" s="948">
        <f t="shared" ca="1" si="45"/>
        <v>0</v>
      </c>
      <c r="AD163" s="1955">
        <f t="shared" ca="1" si="46"/>
        <v>1</v>
      </c>
      <c r="AE163" s="948">
        <f t="shared" ca="1" si="47"/>
        <v>0</v>
      </c>
      <c r="AF163" s="948">
        <f t="shared" ca="1" si="47"/>
        <v>1</v>
      </c>
      <c r="AG163" s="948">
        <f t="shared" ca="1" si="47"/>
        <v>0</v>
      </c>
      <c r="AH163" s="948">
        <f t="shared" ca="1" si="47"/>
        <v>2</v>
      </c>
      <c r="AI163" s="1955">
        <f t="shared" ca="1" si="48"/>
        <v>2</v>
      </c>
      <c r="AJ163" s="1955">
        <f t="shared" ca="1" si="49"/>
        <v>1</v>
      </c>
      <c r="AK163" s="1955">
        <f t="shared" ca="1" si="49"/>
        <v>1</v>
      </c>
      <c r="AL163" s="1955">
        <f t="shared" ca="1" si="49"/>
        <v>1</v>
      </c>
      <c r="AM163" s="768">
        <f t="shared" si="50"/>
        <v>0</v>
      </c>
      <c r="AO163" s="167"/>
      <c r="AP163" s="320" t="e">
        <f>SUIVI!#REF!</f>
        <v>#REF!</v>
      </c>
      <c r="AQ163" s="320" t="e">
        <f>SUIVI!#REF!</f>
        <v>#REF!</v>
      </c>
      <c r="AR163" s="145" t="e">
        <f>SUIVI!#REF!</f>
        <v>#REF!</v>
      </c>
      <c r="AS163" s="145" t="e">
        <f>SUIVI!#REF!</f>
        <v>#REF!</v>
      </c>
      <c r="AT163" s="1097" t="e">
        <f>SUIVI!#REF!</f>
        <v>#REF!</v>
      </c>
      <c r="AU163" s="3627"/>
      <c r="AV163" s="3628"/>
      <c r="AW163" s="3627"/>
      <c r="AX163" s="3628"/>
      <c r="AY163" s="3627"/>
      <c r="AZ163" s="3628"/>
      <c r="BA163" s="3627"/>
      <c r="BB163" s="3628"/>
      <c r="BC163" s="3627"/>
      <c r="BD163" s="3628"/>
      <c r="BE163" s="3627"/>
      <c r="BF163" s="3628"/>
      <c r="BG163" s="48"/>
      <c r="BH163" s="776">
        <v>140</v>
      </c>
      <c r="BI163" s="776"/>
    </row>
    <row r="164" spans="1:61" ht="25.15" customHeight="1">
      <c r="A164" s="1961" t="e">
        <f>SUIVI!#REF!</f>
        <v>#REF!</v>
      </c>
      <c r="B164" s="320" t="e">
        <f>SUIVI!#REF!</f>
        <v>#REF!</v>
      </c>
      <c r="C164" s="320" t="e">
        <f>SUIVI!#REF!</f>
        <v>#REF!</v>
      </c>
      <c r="D164" s="145" t="e">
        <f>SUIVI!#REF!</f>
        <v>#REF!</v>
      </c>
      <c r="E164" s="145" t="e">
        <f>SUIVI!#REF!</f>
        <v>#REF!</v>
      </c>
      <c r="F164" s="1097" t="e">
        <f>SUIVI!#REF!</f>
        <v>#REF!</v>
      </c>
      <c r="G164" s="948">
        <f t="shared" ca="1" si="37"/>
        <v>0</v>
      </c>
      <c r="H164" s="948">
        <f t="shared" ca="1" si="38"/>
        <v>0</v>
      </c>
      <c r="I164" s="1955">
        <f t="shared" ca="1" si="39"/>
        <v>2</v>
      </c>
      <c r="J164" s="1955">
        <f t="shared" ca="1" si="40"/>
        <v>2</v>
      </c>
      <c r="K164" s="1955">
        <f t="shared" ca="1" si="41"/>
        <v>3</v>
      </c>
      <c r="L164" s="1955">
        <f t="shared" ca="1" si="42"/>
        <v>2</v>
      </c>
      <c r="M164" s="1955">
        <f t="shared" ca="1" si="42"/>
        <v>1</v>
      </c>
      <c r="N164" s="1955">
        <f t="shared" ca="1" si="42"/>
        <v>2</v>
      </c>
      <c r="O164" s="1955">
        <f t="shared" ca="1" si="42"/>
        <v>2</v>
      </c>
      <c r="P164" s="1955">
        <f t="shared" ca="1" si="42"/>
        <v>1</v>
      </c>
      <c r="Q164" s="1955"/>
      <c r="R164" s="437" t="s">
        <v>1249</v>
      </c>
      <c r="S164" s="48"/>
      <c r="U164" s="1962" t="e">
        <f>SUIVI!#REF!</f>
        <v>#REF!</v>
      </c>
      <c r="V164" s="320" t="e">
        <f>SUIVI!#REF!</f>
        <v>#REF!</v>
      </c>
      <c r="W164" s="320" t="e">
        <f>SUIVI!#REF!</f>
        <v>#REF!</v>
      </c>
      <c r="X164" s="145" t="e">
        <f>SUIVI!#REF!</f>
        <v>#REF!</v>
      </c>
      <c r="Y164" s="145" t="e">
        <f>SUIVI!#REF!</f>
        <v>#REF!</v>
      </c>
      <c r="Z164" s="1097" t="e">
        <f>SUIVI!#REF!</f>
        <v>#REF!</v>
      </c>
      <c r="AA164" s="948">
        <f t="shared" ca="1" si="43"/>
        <v>1</v>
      </c>
      <c r="AB164" s="1955">
        <f t="shared" ca="1" si="44"/>
        <v>1</v>
      </c>
      <c r="AC164" s="948">
        <f t="shared" ca="1" si="45"/>
        <v>1</v>
      </c>
      <c r="AD164" s="1955">
        <f t="shared" ca="1" si="46"/>
        <v>1</v>
      </c>
      <c r="AE164" s="948">
        <f t="shared" ca="1" si="47"/>
        <v>0</v>
      </c>
      <c r="AF164" s="948">
        <f t="shared" ca="1" si="47"/>
        <v>0</v>
      </c>
      <c r="AG164" s="948">
        <f t="shared" ca="1" si="47"/>
        <v>1</v>
      </c>
      <c r="AH164" s="948">
        <f t="shared" ca="1" si="47"/>
        <v>0</v>
      </c>
      <c r="AI164" s="1955">
        <f t="shared" ca="1" si="48"/>
        <v>2</v>
      </c>
      <c r="AJ164" s="1955">
        <f t="shared" ca="1" si="49"/>
        <v>1</v>
      </c>
      <c r="AK164" s="1955">
        <f t="shared" ca="1" si="49"/>
        <v>1</v>
      </c>
      <c r="AL164" s="1955">
        <f t="shared" ca="1" si="49"/>
        <v>1</v>
      </c>
      <c r="AM164" s="768">
        <f t="shared" si="50"/>
        <v>0</v>
      </c>
      <c r="AO164" s="167"/>
      <c r="AP164" s="320" t="e">
        <f>SUIVI!#REF!</f>
        <v>#REF!</v>
      </c>
      <c r="AQ164" s="320" t="e">
        <f>SUIVI!#REF!</f>
        <v>#REF!</v>
      </c>
      <c r="AR164" s="145" t="e">
        <f>SUIVI!#REF!</f>
        <v>#REF!</v>
      </c>
      <c r="AS164" s="145" t="e">
        <f>SUIVI!#REF!</f>
        <v>#REF!</v>
      </c>
      <c r="AT164" s="1097" t="e">
        <f>SUIVI!#REF!</f>
        <v>#REF!</v>
      </c>
      <c r="AU164" s="3627"/>
      <c r="AV164" s="3628"/>
      <c r="AW164" s="3627"/>
      <c r="AX164" s="3628"/>
      <c r="AY164" s="3627"/>
      <c r="AZ164" s="3628"/>
      <c r="BA164" s="3627"/>
      <c r="BB164" s="3628"/>
      <c r="BC164" s="3627"/>
      <c r="BD164" s="3628"/>
      <c r="BE164" s="3627"/>
      <c r="BF164" s="3628"/>
      <c r="BG164" s="48"/>
      <c r="BH164" s="776">
        <v>141</v>
      </c>
      <c r="BI164" s="776"/>
    </row>
    <row r="165" spans="1:61" ht="25.15" customHeight="1">
      <c r="A165" s="1961" t="e">
        <f>SUIVI!#REF!</f>
        <v>#REF!</v>
      </c>
      <c r="B165" s="320" t="e">
        <f>SUIVI!#REF!</f>
        <v>#REF!</v>
      </c>
      <c r="C165" s="320" t="e">
        <f>SUIVI!#REF!</f>
        <v>#REF!</v>
      </c>
      <c r="D165" s="145" t="e">
        <f>SUIVI!#REF!</f>
        <v>#REF!</v>
      </c>
      <c r="E165" s="145" t="e">
        <f>SUIVI!#REF!</f>
        <v>#REF!</v>
      </c>
      <c r="F165" s="1097" t="e">
        <f>SUIVI!#REF!</f>
        <v>#REF!</v>
      </c>
      <c r="G165" s="948">
        <f t="shared" ca="1" si="37"/>
        <v>-1</v>
      </c>
      <c r="H165" s="948">
        <f t="shared" ca="1" si="38"/>
        <v>0</v>
      </c>
      <c r="I165" s="1955">
        <f t="shared" ca="1" si="39"/>
        <v>1</v>
      </c>
      <c r="J165" s="1955">
        <f t="shared" ca="1" si="40"/>
        <v>3</v>
      </c>
      <c r="K165" s="1955">
        <f t="shared" ca="1" si="41"/>
        <v>2</v>
      </c>
      <c r="L165" s="1955">
        <f t="shared" ca="1" si="42"/>
        <v>2</v>
      </c>
      <c r="M165" s="1955">
        <f t="shared" ca="1" si="42"/>
        <v>1</v>
      </c>
      <c r="N165" s="1955">
        <f t="shared" ca="1" si="42"/>
        <v>2</v>
      </c>
      <c r="O165" s="1955">
        <f t="shared" ca="1" si="42"/>
        <v>2</v>
      </c>
      <c r="P165" s="1955">
        <f t="shared" ca="1" si="42"/>
        <v>1</v>
      </c>
      <c r="Q165" s="1955"/>
      <c r="R165" s="437" t="s">
        <v>1249</v>
      </c>
      <c r="S165" s="48"/>
      <c r="U165" s="1962" t="e">
        <f>SUIVI!#REF!</f>
        <v>#REF!</v>
      </c>
      <c r="V165" s="320" t="e">
        <f>SUIVI!#REF!</f>
        <v>#REF!</v>
      </c>
      <c r="W165" s="320" t="e">
        <f>SUIVI!#REF!</f>
        <v>#REF!</v>
      </c>
      <c r="X165" s="145" t="e">
        <f>SUIVI!#REF!</f>
        <v>#REF!</v>
      </c>
      <c r="Y165" s="145" t="e">
        <f>SUIVI!#REF!</f>
        <v>#REF!</v>
      </c>
      <c r="Z165" s="1097" t="e">
        <f>SUIVI!#REF!</f>
        <v>#REF!</v>
      </c>
      <c r="AA165" s="948">
        <f t="shared" ca="1" si="43"/>
        <v>0</v>
      </c>
      <c r="AB165" s="1955">
        <f t="shared" ca="1" si="44"/>
        <v>1</v>
      </c>
      <c r="AC165" s="948">
        <f t="shared" ca="1" si="45"/>
        <v>1</v>
      </c>
      <c r="AD165" s="1955">
        <f t="shared" ca="1" si="46"/>
        <v>1</v>
      </c>
      <c r="AE165" s="948">
        <f t="shared" ca="1" si="47"/>
        <v>0</v>
      </c>
      <c r="AF165" s="948">
        <f t="shared" ca="1" si="47"/>
        <v>1</v>
      </c>
      <c r="AG165" s="948">
        <f t="shared" ca="1" si="47"/>
        <v>2</v>
      </c>
      <c r="AH165" s="948">
        <f t="shared" ca="1" si="47"/>
        <v>0</v>
      </c>
      <c r="AI165" s="1955">
        <f t="shared" ca="1" si="48"/>
        <v>1</v>
      </c>
      <c r="AJ165" s="1955">
        <f t="shared" ca="1" si="49"/>
        <v>1</v>
      </c>
      <c r="AK165" s="1955">
        <f t="shared" ca="1" si="49"/>
        <v>1</v>
      </c>
      <c r="AL165" s="1955">
        <f t="shared" ca="1" si="49"/>
        <v>1</v>
      </c>
      <c r="AM165" s="768">
        <f t="shared" si="50"/>
        <v>0</v>
      </c>
      <c r="AO165" s="167"/>
      <c r="AP165" s="320" t="e">
        <f>SUIVI!#REF!</f>
        <v>#REF!</v>
      </c>
      <c r="AQ165" s="320" t="e">
        <f>SUIVI!#REF!</f>
        <v>#REF!</v>
      </c>
      <c r="AR165" s="145" t="e">
        <f>SUIVI!#REF!</f>
        <v>#REF!</v>
      </c>
      <c r="AS165" s="145" t="e">
        <f>SUIVI!#REF!</f>
        <v>#REF!</v>
      </c>
      <c r="AT165" s="1097" t="e">
        <f>SUIVI!#REF!</f>
        <v>#REF!</v>
      </c>
      <c r="AU165" s="3627"/>
      <c r="AV165" s="3628"/>
      <c r="AW165" s="3627"/>
      <c r="AX165" s="3628"/>
      <c r="AY165" s="3627"/>
      <c r="AZ165" s="3628"/>
      <c r="BA165" s="3627"/>
      <c r="BB165" s="3628"/>
      <c r="BC165" s="3627"/>
      <c r="BD165" s="3628"/>
      <c r="BE165" s="3627"/>
      <c r="BF165" s="3628"/>
      <c r="BG165" s="48"/>
      <c r="BH165" s="776">
        <v>142</v>
      </c>
      <c r="BI165" s="776"/>
    </row>
    <row r="166" spans="1:61" ht="25.15" customHeight="1">
      <c r="A166" s="1961" t="e">
        <f>SUIVI!#REF!</f>
        <v>#REF!</v>
      </c>
      <c r="B166" s="320" t="e">
        <f>SUIVI!#REF!</f>
        <v>#REF!</v>
      </c>
      <c r="C166" s="320" t="e">
        <f>SUIVI!#REF!</f>
        <v>#REF!</v>
      </c>
      <c r="D166" s="145" t="e">
        <f>SUIVI!#REF!</f>
        <v>#REF!</v>
      </c>
      <c r="E166" s="145" t="e">
        <f>SUIVI!#REF!</f>
        <v>#REF!</v>
      </c>
      <c r="F166" s="1097" t="e">
        <f>SUIVI!#REF!</f>
        <v>#REF!</v>
      </c>
      <c r="G166" s="948">
        <f t="shared" ca="1" si="37"/>
        <v>2</v>
      </c>
      <c r="H166" s="948">
        <f t="shared" ca="1" si="38"/>
        <v>3</v>
      </c>
      <c r="I166" s="1955">
        <f t="shared" ca="1" si="39"/>
        <v>2</v>
      </c>
      <c r="J166" s="1955">
        <f t="shared" ca="1" si="40"/>
        <v>4</v>
      </c>
      <c r="K166" s="1955">
        <f t="shared" ca="1" si="41"/>
        <v>2</v>
      </c>
      <c r="L166" s="1955">
        <f t="shared" ca="1" si="42"/>
        <v>2</v>
      </c>
      <c r="M166" s="1955">
        <f t="shared" ca="1" si="42"/>
        <v>2</v>
      </c>
      <c r="N166" s="1955">
        <f t="shared" ca="1" si="42"/>
        <v>1</v>
      </c>
      <c r="O166" s="1955">
        <f t="shared" ca="1" si="42"/>
        <v>2</v>
      </c>
      <c r="P166" s="1955">
        <f t="shared" ca="1" si="42"/>
        <v>2</v>
      </c>
      <c r="Q166" s="1955"/>
      <c r="R166" s="437" t="s">
        <v>1249</v>
      </c>
      <c r="S166" s="48"/>
      <c r="U166" s="1962" t="e">
        <f>SUIVI!#REF!</f>
        <v>#REF!</v>
      </c>
      <c r="V166" s="320" t="e">
        <f>SUIVI!#REF!</f>
        <v>#REF!</v>
      </c>
      <c r="W166" s="320" t="e">
        <f>SUIVI!#REF!</f>
        <v>#REF!</v>
      </c>
      <c r="X166" s="145" t="e">
        <f>SUIVI!#REF!</f>
        <v>#REF!</v>
      </c>
      <c r="Y166" s="145" t="e">
        <f>SUIVI!#REF!</f>
        <v>#REF!</v>
      </c>
      <c r="Z166" s="1097" t="e">
        <f>SUIVI!#REF!</f>
        <v>#REF!</v>
      </c>
      <c r="AA166" s="948">
        <f t="shared" ca="1" si="43"/>
        <v>0</v>
      </c>
      <c r="AB166" s="1955">
        <f t="shared" ca="1" si="44"/>
        <v>1</v>
      </c>
      <c r="AC166" s="948">
        <f t="shared" ca="1" si="45"/>
        <v>0</v>
      </c>
      <c r="AD166" s="1955">
        <f t="shared" ca="1" si="46"/>
        <v>1</v>
      </c>
      <c r="AE166" s="948">
        <f t="shared" ca="1" si="47"/>
        <v>0</v>
      </c>
      <c r="AF166" s="948">
        <f t="shared" ca="1" si="47"/>
        <v>0</v>
      </c>
      <c r="AG166" s="948">
        <f t="shared" ca="1" si="47"/>
        <v>2</v>
      </c>
      <c r="AH166" s="948">
        <f t="shared" ca="1" si="47"/>
        <v>2</v>
      </c>
      <c r="AI166" s="1955">
        <f t="shared" ca="1" si="48"/>
        <v>2</v>
      </c>
      <c r="AJ166" s="1955">
        <f t="shared" ca="1" si="49"/>
        <v>1</v>
      </c>
      <c r="AK166" s="1955">
        <f t="shared" ca="1" si="49"/>
        <v>1</v>
      </c>
      <c r="AL166" s="1955">
        <f t="shared" ca="1" si="49"/>
        <v>1</v>
      </c>
      <c r="AM166" s="768">
        <f t="shared" si="50"/>
        <v>0</v>
      </c>
      <c r="AO166" s="167"/>
      <c r="AP166" s="320" t="e">
        <f>SUIVI!#REF!</f>
        <v>#REF!</v>
      </c>
      <c r="AQ166" s="320" t="e">
        <f>SUIVI!#REF!</f>
        <v>#REF!</v>
      </c>
      <c r="AR166" s="145" t="e">
        <f>SUIVI!#REF!</f>
        <v>#REF!</v>
      </c>
      <c r="AS166" s="145" t="e">
        <f>SUIVI!#REF!</f>
        <v>#REF!</v>
      </c>
      <c r="AT166" s="1097" t="e">
        <f>SUIVI!#REF!</f>
        <v>#REF!</v>
      </c>
      <c r="AU166" s="3627"/>
      <c r="AV166" s="3628"/>
      <c r="AW166" s="3627"/>
      <c r="AX166" s="3628"/>
      <c r="AY166" s="3627"/>
      <c r="AZ166" s="3628"/>
      <c r="BA166" s="3627"/>
      <c r="BB166" s="3628"/>
      <c r="BC166" s="3627"/>
      <c r="BD166" s="3628"/>
      <c r="BE166" s="3627"/>
      <c r="BF166" s="3628"/>
      <c r="BG166" s="48"/>
      <c r="BH166" s="776">
        <v>143</v>
      </c>
      <c r="BI166" s="776"/>
    </row>
    <row r="167" spans="1:61" ht="25.15" customHeight="1">
      <c r="A167" s="1961" t="e">
        <f>SUIVI!#REF!</f>
        <v>#REF!</v>
      </c>
      <c r="B167" s="320" t="e">
        <f>SUIVI!#REF!</f>
        <v>#REF!</v>
      </c>
      <c r="C167" s="320" t="e">
        <f>SUIVI!#REF!</f>
        <v>#REF!</v>
      </c>
      <c r="D167" s="145" t="e">
        <f>SUIVI!#REF!</f>
        <v>#REF!</v>
      </c>
      <c r="E167" s="145" t="e">
        <f>SUIVI!#REF!</f>
        <v>#REF!</v>
      </c>
      <c r="F167" s="1097" t="e">
        <f>SUIVI!#REF!</f>
        <v>#REF!</v>
      </c>
      <c r="G167" s="948">
        <f t="shared" ca="1" si="37"/>
        <v>3</v>
      </c>
      <c r="H167" s="948">
        <f t="shared" ca="1" si="38"/>
        <v>1</v>
      </c>
      <c r="I167" s="1955">
        <f t="shared" ca="1" si="39"/>
        <v>2</v>
      </c>
      <c r="J167" s="1955">
        <f t="shared" ca="1" si="40"/>
        <v>2</v>
      </c>
      <c r="K167" s="1955">
        <f t="shared" ca="1" si="41"/>
        <v>3</v>
      </c>
      <c r="L167" s="1955">
        <f t="shared" ca="1" si="42"/>
        <v>1</v>
      </c>
      <c r="M167" s="1955">
        <f t="shared" ca="1" si="42"/>
        <v>1</v>
      </c>
      <c r="N167" s="1955">
        <f t="shared" ca="1" si="42"/>
        <v>2</v>
      </c>
      <c r="O167" s="1955">
        <f t="shared" ca="1" si="42"/>
        <v>1</v>
      </c>
      <c r="P167" s="1955">
        <f t="shared" ca="1" si="42"/>
        <v>2</v>
      </c>
      <c r="Q167" s="1955"/>
      <c r="R167" s="437" t="s">
        <v>1249</v>
      </c>
      <c r="S167" s="48"/>
      <c r="U167" s="1962" t="e">
        <f>SUIVI!#REF!</f>
        <v>#REF!</v>
      </c>
      <c r="V167" s="320" t="e">
        <f>SUIVI!#REF!</f>
        <v>#REF!</v>
      </c>
      <c r="W167" s="320" t="e">
        <f>SUIVI!#REF!</f>
        <v>#REF!</v>
      </c>
      <c r="X167" s="145" t="e">
        <f>SUIVI!#REF!</f>
        <v>#REF!</v>
      </c>
      <c r="Y167" s="145" t="e">
        <f>SUIVI!#REF!</f>
        <v>#REF!</v>
      </c>
      <c r="Z167" s="1097" t="e">
        <f>SUIVI!#REF!</f>
        <v>#REF!</v>
      </c>
      <c r="AA167" s="948">
        <f t="shared" ca="1" si="43"/>
        <v>0</v>
      </c>
      <c r="AB167" s="1955">
        <f t="shared" ca="1" si="44"/>
        <v>1</v>
      </c>
      <c r="AC167" s="948">
        <f t="shared" ca="1" si="45"/>
        <v>0</v>
      </c>
      <c r="AD167" s="1955">
        <f t="shared" ca="1" si="46"/>
        <v>1</v>
      </c>
      <c r="AE167" s="948">
        <f t="shared" ca="1" si="47"/>
        <v>0</v>
      </c>
      <c r="AF167" s="948">
        <f t="shared" ca="1" si="47"/>
        <v>0</v>
      </c>
      <c r="AG167" s="948">
        <f t="shared" ca="1" si="47"/>
        <v>1</v>
      </c>
      <c r="AH167" s="948">
        <f t="shared" ca="1" si="47"/>
        <v>2</v>
      </c>
      <c r="AI167" s="1955">
        <f t="shared" ca="1" si="48"/>
        <v>1</v>
      </c>
      <c r="AJ167" s="1955">
        <f t="shared" ca="1" si="49"/>
        <v>1</v>
      </c>
      <c r="AK167" s="1955">
        <f t="shared" ca="1" si="49"/>
        <v>1</v>
      </c>
      <c r="AL167" s="1955">
        <f t="shared" ca="1" si="49"/>
        <v>1</v>
      </c>
      <c r="AM167" s="768">
        <f t="shared" si="50"/>
        <v>0</v>
      </c>
      <c r="AO167" s="167"/>
      <c r="AP167" s="320" t="e">
        <f>SUIVI!#REF!</f>
        <v>#REF!</v>
      </c>
      <c r="AQ167" s="320" t="e">
        <f>SUIVI!#REF!</f>
        <v>#REF!</v>
      </c>
      <c r="AR167" s="145" t="e">
        <f>SUIVI!#REF!</f>
        <v>#REF!</v>
      </c>
      <c r="AS167" s="145" t="e">
        <f>SUIVI!#REF!</f>
        <v>#REF!</v>
      </c>
      <c r="AT167" s="1097" t="e">
        <f>SUIVI!#REF!</f>
        <v>#REF!</v>
      </c>
      <c r="AU167" s="3627"/>
      <c r="AV167" s="3628"/>
      <c r="AW167" s="3627"/>
      <c r="AX167" s="3628"/>
      <c r="AY167" s="3627"/>
      <c r="AZ167" s="3628"/>
      <c r="BA167" s="3627"/>
      <c r="BB167" s="3628"/>
      <c r="BC167" s="3627"/>
      <c r="BD167" s="3628"/>
      <c r="BE167" s="3627"/>
      <c r="BF167" s="3628"/>
      <c r="BG167" s="48"/>
      <c r="BH167" s="776">
        <v>144</v>
      </c>
      <c r="BI167" s="776"/>
    </row>
    <row r="168" spans="1:61" ht="25.15" customHeight="1">
      <c r="A168" s="1961" t="e">
        <f>SUIVI!#REF!</f>
        <v>#REF!</v>
      </c>
      <c r="B168" s="320" t="e">
        <f>SUIVI!#REF!</f>
        <v>#REF!</v>
      </c>
      <c r="C168" s="320" t="e">
        <f>SUIVI!#REF!</f>
        <v>#REF!</v>
      </c>
      <c r="D168" s="145" t="e">
        <f>SUIVI!#REF!</f>
        <v>#REF!</v>
      </c>
      <c r="E168" s="145" t="e">
        <f>SUIVI!#REF!</f>
        <v>#REF!</v>
      </c>
      <c r="F168" s="1097" t="e">
        <f>SUIVI!#REF!</f>
        <v>#REF!</v>
      </c>
      <c r="G168" s="948">
        <f t="shared" ca="1" si="37"/>
        <v>0</v>
      </c>
      <c r="H168" s="948">
        <f t="shared" ca="1" si="38"/>
        <v>2</v>
      </c>
      <c r="I168" s="1955">
        <f t="shared" ca="1" si="39"/>
        <v>1</v>
      </c>
      <c r="J168" s="1955">
        <f t="shared" ca="1" si="40"/>
        <v>2</v>
      </c>
      <c r="K168" s="1955">
        <f t="shared" ca="1" si="41"/>
        <v>3</v>
      </c>
      <c r="L168" s="1955">
        <f t="shared" ca="1" si="42"/>
        <v>2</v>
      </c>
      <c r="M168" s="1955">
        <f t="shared" ca="1" si="42"/>
        <v>2</v>
      </c>
      <c r="N168" s="1955">
        <f t="shared" ca="1" si="42"/>
        <v>1</v>
      </c>
      <c r="O168" s="1955">
        <f t="shared" ca="1" si="42"/>
        <v>2</v>
      </c>
      <c r="P168" s="1955">
        <f t="shared" ca="1" si="42"/>
        <v>2</v>
      </c>
      <c r="Q168" s="1955"/>
      <c r="R168" s="437" t="s">
        <v>1249</v>
      </c>
      <c r="S168" s="48"/>
      <c r="U168" s="1962" t="e">
        <f>SUIVI!#REF!</f>
        <v>#REF!</v>
      </c>
      <c r="V168" s="320" t="e">
        <f>SUIVI!#REF!</f>
        <v>#REF!</v>
      </c>
      <c r="W168" s="320" t="e">
        <f>SUIVI!#REF!</f>
        <v>#REF!</v>
      </c>
      <c r="X168" s="145" t="e">
        <f>SUIVI!#REF!</f>
        <v>#REF!</v>
      </c>
      <c r="Y168" s="145" t="e">
        <f>SUIVI!#REF!</f>
        <v>#REF!</v>
      </c>
      <c r="Z168" s="1097" t="e">
        <f>SUIVI!#REF!</f>
        <v>#REF!</v>
      </c>
      <c r="AA168" s="948">
        <f t="shared" ca="1" si="43"/>
        <v>1</v>
      </c>
      <c r="AB168" s="1955">
        <f t="shared" ca="1" si="44"/>
        <v>1</v>
      </c>
      <c r="AC168" s="948">
        <f t="shared" ca="1" si="45"/>
        <v>1</v>
      </c>
      <c r="AD168" s="1955">
        <f t="shared" ca="1" si="46"/>
        <v>1</v>
      </c>
      <c r="AE168" s="948">
        <f t="shared" ca="1" si="47"/>
        <v>0</v>
      </c>
      <c r="AF168" s="948">
        <f t="shared" ca="1" si="47"/>
        <v>0</v>
      </c>
      <c r="AG168" s="948">
        <f t="shared" ca="1" si="47"/>
        <v>2</v>
      </c>
      <c r="AH168" s="948">
        <f t="shared" ca="1" si="47"/>
        <v>0</v>
      </c>
      <c r="AI168" s="1955">
        <f t="shared" ca="1" si="48"/>
        <v>1</v>
      </c>
      <c r="AJ168" s="1955">
        <f t="shared" ca="1" si="49"/>
        <v>1</v>
      </c>
      <c r="AK168" s="1955">
        <f t="shared" ca="1" si="49"/>
        <v>1</v>
      </c>
      <c r="AL168" s="1955">
        <f t="shared" ca="1" si="49"/>
        <v>1</v>
      </c>
      <c r="AM168" s="768">
        <f t="shared" si="50"/>
        <v>0</v>
      </c>
      <c r="AO168" s="167"/>
      <c r="AP168" s="320" t="e">
        <f>SUIVI!#REF!</f>
        <v>#REF!</v>
      </c>
      <c r="AQ168" s="320" t="e">
        <f>SUIVI!#REF!</f>
        <v>#REF!</v>
      </c>
      <c r="AR168" s="145" t="e">
        <f>SUIVI!#REF!</f>
        <v>#REF!</v>
      </c>
      <c r="AS168" s="145" t="e">
        <f>SUIVI!#REF!</f>
        <v>#REF!</v>
      </c>
      <c r="AT168" s="1097" t="e">
        <f>SUIVI!#REF!</f>
        <v>#REF!</v>
      </c>
      <c r="AU168" s="3627"/>
      <c r="AV168" s="3628"/>
      <c r="AW168" s="3627"/>
      <c r="AX168" s="3628"/>
      <c r="AY168" s="3627"/>
      <c r="AZ168" s="3628"/>
      <c r="BA168" s="3627"/>
      <c r="BB168" s="3628"/>
      <c r="BC168" s="3627"/>
      <c r="BD168" s="3628"/>
      <c r="BE168" s="3627"/>
      <c r="BF168" s="3628"/>
      <c r="BG168" s="48"/>
      <c r="BH168" s="776">
        <v>145</v>
      </c>
      <c r="BI168" s="776"/>
    </row>
    <row r="169" spans="1:61" ht="25.15" customHeight="1">
      <c r="A169" s="1961" t="e">
        <f>SUIVI!#REF!</f>
        <v>#REF!</v>
      </c>
      <c r="B169" s="320" t="e">
        <f>SUIVI!#REF!</f>
        <v>#REF!</v>
      </c>
      <c r="C169" s="320" t="e">
        <f>SUIVI!#REF!</f>
        <v>#REF!</v>
      </c>
      <c r="D169" s="145" t="e">
        <f>SUIVI!#REF!</f>
        <v>#REF!</v>
      </c>
      <c r="E169" s="145" t="e">
        <f>SUIVI!#REF!</f>
        <v>#REF!</v>
      </c>
      <c r="F169" s="1097" t="e">
        <f>SUIVI!#REF!</f>
        <v>#REF!</v>
      </c>
      <c r="G169" s="948">
        <f t="shared" ca="1" si="37"/>
        <v>-3</v>
      </c>
      <c r="H169" s="948">
        <f t="shared" ca="1" si="38"/>
        <v>2</v>
      </c>
      <c r="I169" s="1955">
        <f t="shared" ca="1" si="39"/>
        <v>2</v>
      </c>
      <c r="J169" s="1955">
        <f t="shared" ca="1" si="40"/>
        <v>3</v>
      </c>
      <c r="K169" s="1955">
        <f t="shared" ca="1" si="41"/>
        <v>3</v>
      </c>
      <c r="L169" s="1955">
        <f t="shared" ca="1" si="42"/>
        <v>1</v>
      </c>
      <c r="M169" s="1955">
        <f t="shared" ca="1" si="42"/>
        <v>1</v>
      </c>
      <c r="N169" s="1955">
        <f t="shared" ca="1" si="42"/>
        <v>2</v>
      </c>
      <c r="O169" s="1955">
        <f t="shared" ca="1" si="42"/>
        <v>2</v>
      </c>
      <c r="P169" s="1955">
        <f t="shared" ca="1" si="42"/>
        <v>2</v>
      </c>
      <c r="Q169" s="1955"/>
      <c r="R169" s="437" t="s">
        <v>1249</v>
      </c>
      <c r="S169" s="48"/>
      <c r="U169" s="1962" t="e">
        <f>SUIVI!#REF!</f>
        <v>#REF!</v>
      </c>
      <c r="V169" s="320" t="e">
        <f>SUIVI!#REF!</f>
        <v>#REF!</v>
      </c>
      <c r="W169" s="320" t="e">
        <f>SUIVI!#REF!</f>
        <v>#REF!</v>
      </c>
      <c r="X169" s="145" t="e">
        <f>SUIVI!#REF!</f>
        <v>#REF!</v>
      </c>
      <c r="Y169" s="145" t="e">
        <f>SUIVI!#REF!</f>
        <v>#REF!</v>
      </c>
      <c r="Z169" s="1097" t="e">
        <f>SUIVI!#REF!</f>
        <v>#REF!</v>
      </c>
      <c r="AA169" s="948">
        <f t="shared" ca="1" si="43"/>
        <v>1</v>
      </c>
      <c r="AB169" s="1955">
        <f t="shared" ca="1" si="44"/>
        <v>1</v>
      </c>
      <c r="AC169" s="948">
        <f t="shared" ca="1" si="45"/>
        <v>0</v>
      </c>
      <c r="AD169" s="1955">
        <f t="shared" ca="1" si="46"/>
        <v>1</v>
      </c>
      <c r="AE169" s="948">
        <f t="shared" ca="1" si="47"/>
        <v>1</v>
      </c>
      <c r="AF169" s="948">
        <f t="shared" ca="1" si="47"/>
        <v>2</v>
      </c>
      <c r="AG169" s="948">
        <f t="shared" ca="1" si="47"/>
        <v>2</v>
      </c>
      <c r="AH169" s="948">
        <f t="shared" ca="1" si="47"/>
        <v>2</v>
      </c>
      <c r="AI169" s="1955">
        <f t="shared" ca="1" si="48"/>
        <v>1</v>
      </c>
      <c r="AJ169" s="1955">
        <f t="shared" ca="1" si="49"/>
        <v>1</v>
      </c>
      <c r="AK169" s="1955">
        <f t="shared" ca="1" si="49"/>
        <v>1</v>
      </c>
      <c r="AL169" s="1955">
        <f t="shared" ca="1" si="49"/>
        <v>1</v>
      </c>
      <c r="AM169" s="768">
        <f t="shared" si="50"/>
        <v>0</v>
      </c>
      <c r="AO169" s="167"/>
      <c r="AP169" s="320" t="e">
        <f>SUIVI!#REF!</f>
        <v>#REF!</v>
      </c>
      <c r="AQ169" s="320" t="e">
        <f>SUIVI!#REF!</f>
        <v>#REF!</v>
      </c>
      <c r="AR169" s="145" t="e">
        <f>SUIVI!#REF!</f>
        <v>#REF!</v>
      </c>
      <c r="AS169" s="145" t="e">
        <f>SUIVI!#REF!</f>
        <v>#REF!</v>
      </c>
      <c r="AT169" s="1097" t="e">
        <f>SUIVI!#REF!</f>
        <v>#REF!</v>
      </c>
      <c r="AU169" s="3627"/>
      <c r="AV169" s="3628"/>
      <c r="AW169" s="3627"/>
      <c r="AX169" s="3628"/>
      <c r="AY169" s="3627"/>
      <c r="AZ169" s="3628"/>
      <c r="BA169" s="3627"/>
      <c r="BB169" s="3628"/>
      <c r="BC169" s="3627"/>
      <c r="BD169" s="3628"/>
      <c r="BE169" s="3627"/>
      <c r="BF169" s="3628"/>
      <c r="BG169" s="48"/>
      <c r="BH169" s="776">
        <v>146</v>
      </c>
      <c r="BI169" s="776"/>
    </row>
    <row r="170" spans="1:61" ht="25.15" customHeight="1">
      <c r="A170" s="1961" t="e">
        <f>SUIVI!#REF!</f>
        <v>#REF!</v>
      </c>
      <c r="B170" s="320" t="e">
        <f>SUIVI!#REF!</f>
        <v>#REF!</v>
      </c>
      <c r="C170" s="320" t="e">
        <f>SUIVI!#REF!</f>
        <v>#REF!</v>
      </c>
      <c r="D170" s="145" t="e">
        <f>SUIVI!#REF!</f>
        <v>#REF!</v>
      </c>
      <c r="E170" s="145" t="e">
        <f>SUIVI!#REF!</f>
        <v>#REF!</v>
      </c>
      <c r="F170" s="1097" t="e">
        <f>SUIVI!#REF!</f>
        <v>#REF!</v>
      </c>
      <c r="G170" s="948">
        <f t="shared" ca="1" si="37"/>
        <v>-3</v>
      </c>
      <c r="H170" s="948">
        <f t="shared" ca="1" si="38"/>
        <v>0</v>
      </c>
      <c r="I170" s="1955">
        <f t="shared" ca="1" si="39"/>
        <v>2</v>
      </c>
      <c r="J170" s="1955">
        <f t="shared" ca="1" si="40"/>
        <v>3</v>
      </c>
      <c r="K170" s="1955">
        <f t="shared" ca="1" si="41"/>
        <v>1</v>
      </c>
      <c r="L170" s="1955">
        <f t="shared" ca="1" si="42"/>
        <v>1</v>
      </c>
      <c r="M170" s="1955">
        <f t="shared" ca="1" si="42"/>
        <v>2</v>
      </c>
      <c r="N170" s="1955">
        <f t="shared" ca="1" si="42"/>
        <v>1</v>
      </c>
      <c r="O170" s="1955">
        <f t="shared" ca="1" si="42"/>
        <v>2</v>
      </c>
      <c r="P170" s="1955">
        <f t="shared" ca="1" si="42"/>
        <v>2</v>
      </c>
      <c r="Q170" s="1955"/>
      <c r="R170" s="437" t="s">
        <v>1249</v>
      </c>
      <c r="S170" s="48"/>
      <c r="U170" s="1962" t="e">
        <f>SUIVI!#REF!</f>
        <v>#REF!</v>
      </c>
      <c r="V170" s="320" t="e">
        <f>SUIVI!#REF!</f>
        <v>#REF!</v>
      </c>
      <c r="W170" s="320" t="e">
        <f>SUIVI!#REF!</f>
        <v>#REF!</v>
      </c>
      <c r="X170" s="145" t="e">
        <f>SUIVI!#REF!</f>
        <v>#REF!</v>
      </c>
      <c r="Y170" s="145" t="e">
        <f>SUIVI!#REF!</f>
        <v>#REF!</v>
      </c>
      <c r="Z170" s="1097" t="e">
        <f>SUIVI!#REF!</f>
        <v>#REF!</v>
      </c>
      <c r="AA170" s="948">
        <f t="shared" ca="1" si="43"/>
        <v>1</v>
      </c>
      <c r="AB170" s="1955">
        <f t="shared" ca="1" si="44"/>
        <v>1</v>
      </c>
      <c r="AC170" s="948">
        <f t="shared" ca="1" si="45"/>
        <v>2</v>
      </c>
      <c r="AD170" s="1955">
        <f t="shared" ca="1" si="46"/>
        <v>1</v>
      </c>
      <c r="AE170" s="948">
        <f t="shared" ca="1" si="47"/>
        <v>1</v>
      </c>
      <c r="AF170" s="948">
        <f t="shared" ca="1" si="47"/>
        <v>1</v>
      </c>
      <c r="AG170" s="948">
        <f t="shared" ca="1" si="47"/>
        <v>2</v>
      </c>
      <c r="AH170" s="948">
        <f t="shared" ca="1" si="47"/>
        <v>0</v>
      </c>
      <c r="AI170" s="1955">
        <f t="shared" ca="1" si="48"/>
        <v>1</v>
      </c>
      <c r="AJ170" s="1955">
        <f t="shared" ca="1" si="49"/>
        <v>1</v>
      </c>
      <c r="AK170" s="1955">
        <f t="shared" ca="1" si="49"/>
        <v>1</v>
      </c>
      <c r="AL170" s="1955">
        <f t="shared" ca="1" si="49"/>
        <v>1</v>
      </c>
      <c r="AM170" s="768">
        <f t="shared" si="50"/>
        <v>0</v>
      </c>
      <c r="AO170" s="167"/>
      <c r="AP170" s="320" t="e">
        <f>SUIVI!#REF!</f>
        <v>#REF!</v>
      </c>
      <c r="AQ170" s="320" t="e">
        <f>SUIVI!#REF!</f>
        <v>#REF!</v>
      </c>
      <c r="AR170" s="145" t="e">
        <f>SUIVI!#REF!</f>
        <v>#REF!</v>
      </c>
      <c r="AS170" s="145" t="e">
        <f>SUIVI!#REF!</f>
        <v>#REF!</v>
      </c>
      <c r="AT170" s="1097" t="e">
        <f>SUIVI!#REF!</f>
        <v>#REF!</v>
      </c>
      <c r="AU170" s="3627"/>
      <c r="AV170" s="3628"/>
      <c r="AW170" s="3627"/>
      <c r="AX170" s="3628"/>
      <c r="AY170" s="3627"/>
      <c r="AZ170" s="3628"/>
      <c r="BA170" s="3627"/>
      <c r="BB170" s="3628"/>
      <c r="BC170" s="3627"/>
      <c r="BD170" s="3628"/>
      <c r="BE170" s="3627"/>
      <c r="BF170" s="3628"/>
      <c r="BG170" s="48"/>
      <c r="BH170" s="776">
        <v>147</v>
      </c>
      <c r="BI170" s="776"/>
    </row>
    <row r="171" spans="1:61" ht="25.15" customHeight="1">
      <c r="A171" s="1961" t="e">
        <f>SUIVI!#REF!</f>
        <v>#REF!</v>
      </c>
      <c r="B171" s="320" t="e">
        <f>SUIVI!#REF!</f>
        <v>#REF!</v>
      </c>
      <c r="C171" s="320" t="e">
        <f>SUIVI!#REF!</f>
        <v>#REF!</v>
      </c>
      <c r="D171" s="145" t="e">
        <f>SUIVI!#REF!</f>
        <v>#REF!</v>
      </c>
      <c r="E171" s="145" t="e">
        <f>SUIVI!#REF!</f>
        <v>#REF!</v>
      </c>
      <c r="F171" s="1097" t="e">
        <f>SUIVI!#REF!</f>
        <v>#REF!</v>
      </c>
      <c r="G171" s="948">
        <f t="shared" ca="1" si="37"/>
        <v>3</v>
      </c>
      <c r="H171" s="948">
        <f t="shared" ca="1" si="38"/>
        <v>3</v>
      </c>
      <c r="I171" s="1955">
        <f t="shared" ca="1" si="39"/>
        <v>1</v>
      </c>
      <c r="J171" s="1955">
        <f t="shared" ca="1" si="40"/>
        <v>2</v>
      </c>
      <c r="K171" s="1955">
        <f t="shared" ca="1" si="41"/>
        <v>2</v>
      </c>
      <c r="L171" s="1955">
        <f t="shared" ca="1" si="42"/>
        <v>1</v>
      </c>
      <c r="M171" s="1955">
        <f t="shared" ca="1" si="42"/>
        <v>2</v>
      </c>
      <c r="N171" s="1955">
        <f t="shared" ca="1" si="42"/>
        <v>2</v>
      </c>
      <c r="O171" s="1955">
        <f t="shared" ca="1" si="42"/>
        <v>1</v>
      </c>
      <c r="P171" s="1955">
        <f t="shared" ca="1" si="42"/>
        <v>2</v>
      </c>
      <c r="Q171" s="1955"/>
      <c r="R171" s="437" t="s">
        <v>1249</v>
      </c>
      <c r="S171" s="48"/>
      <c r="U171" s="1962" t="e">
        <f>SUIVI!#REF!</f>
        <v>#REF!</v>
      </c>
      <c r="V171" s="320" t="e">
        <f>SUIVI!#REF!</f>
        <v>#REF!</v>
      </c>
      <c r="W171" s="320" t="e">
        <f>SUIVI!#REF!</f>
        <v>#REF!</v>
      </c>
      <c r="X171" s="145" t="e">
        <f>SUIVI!#REF!</f>
        <v>#REF!</v>
      </c>
      <c r="Y171" s="145" t="e">
        <f>SUIVI!#REF!</f>
        <v>#REF!</v>
      </c>
      <c r="Z171" s="1097" t="e">
        <f>SUIVI!#REF!</f>
        <v>#REF!</v>
      </c>
      <c r="AA171" s="948">
        <f t="shared" ca="1" si="43"/>
        <v>0</v>
      </c>
      <c r="AB171" s="1955">
        <f t="shared" ca="1" si="44"/>
        <v>1</v>
      </c>
      <c r="AC171" s="948">
        <f t="shared" ca="1" si="45"/>
        <v>1</v>
      </c>
      <c r="AD171" s="1955">
        <f t="shared" ca="1" si="46"/>
        <v>1</v>
      </c>
      <c r="AE171" s="948">
        <f t="shared" ca="1" si="47"/>
        <v>2</v>
      </c>
      <c r="AF171" s="948">
        <f t="shared" ca="1" si="47"/>
        <v>2</v>
      </c>
      <c r="AG171" s="948">
        <f t="shared" ca="1" si="47"/>
        <v>1</v>
      </c>
      <c r="AH171" s="948">
        <f t="shared" ca="1" si="47"/>
        <v>1</v>
      </c>
      <c r="AI171" s="1955">
        <f t="shared" ca="1" si="48"/>
        <v>1</v>
      </c>
      <c r="AJ171" s="1955">
        <f t="shared" ca="1" si="49"/>
        <v>1</v>
      </c>
      <c r="AK171" s="1955">
        <f t="shared" ca="1" si="49"/>
        <v>1</v>
      </c>
      <c r="AL171" s="1955">
        <f t="shared" ca="1" si="49"/>
        <v>1</v>
      </c>
      <c r="AM171" s="768">
        <f t="shared" si="50"/>
        <v>0</v>
      </c>
      <c r="AO171" s="167"/>
      <c r="AP171" s="320" t="e">
        <f>SUIVI!#REF!</f>
        <v>#REF!</v>
      </c>
      <c r="AQ171" s="320" t="e">
        <f>SUIVI!#REF!</f>
        <v>#REF!</v>
      </c>
      <c r="AR171" s="145" t="e">
        <f>SUIVI!#REF!</f>
        <v>#REF!</v>
      </c>
      <c r="AS171" s="145" t="e">
        <f>SUIVI!#REF!</f>
        <v>#REF!</v>
      </c>
      <c r="AT171" s="1097" t="e">
        <f>SUIVI!#REF!</f>
        <v>#REF!</v>
      </c>
      <c r="AU171" s="3627"/>
      <c r="AV171" s="3628"/>
      <c r="AW171" s="3627"/>
      <c r="AX171" s="3628"/>
      <c r="AY171" s="3627"/>
      <c r="AZ171" s="3628"/>
      <c r="BA171" s="3627"/>
      <c r="BB171" s="3628"/>
      <c r="BC171" s="3627"/>
      <c r="BD171" s="3628"/>
      <c r="BE171" s="3627"/>
      <c r="BF171" s="3628"/>
      <c r="BG171" s="48"/>
      <c r="BH171" s="776">
        <v>148</v>
      </c>
      <c r="BI171" s="776"/>
    </row>
    <row r="172" spans="1:61" ht="25.15" customHeight="1">
      <c r="A172" s="1961" t="e">
        <f>SUIVI!#REF!</f>
        <v>#REF!</v>
      </c>
      <c r="B172" s="320" t="e">
        <f>SUIVI!#REF!</f>
        <v>#REF!</v>
      </c>
      <c r="C172" s="320" t="e">
        <f>SUIVI!#REF!</f>
        <v>#REF!</v>
      </c>
      <c r="D172" s="145" t="e">
        <f>SUIVI!#REF!</f>
        <v>#REF!</v>
      </c>
      <c r="E172" s="145" t="e">
        <f>SUIVI!#REF!</f>
        <v>#REF!</v>
      </c>
      <c r="F172" s="1097" t="e">
        <f>SUIVI!#REF!</f>
        <v>#REF!</v>
      </c>
      <c r="G172" s="948">
        <f t="shared" ca="1" si="37"/>
        <v>2</v>
      </c>
      <c r="H172" s="948">
        <f t="shared" ca="1" si="38"/>
        <v>0</v>
      </c>
      <c r="I172" s="1955">
        <f t="shared" ca="1" si="39"/>
        <v>1</v>
      </c>
      <c r="J172" s="1955">
        <f t="shared" ca="1" si="40"/>
        <v>3</v>
      </c>
      <c r="K172" s="1955">
        <f t="shared" ca="1" si="41"/>
        <v>3</v>
      </c>
      <c r="L172" s="1955">
        <f t="shared" ca="1" si="42"/>
        <v>1</v>
      </c>
      <c r="M172" s="1955">
        <f t="shared" ca="1" si="42"/>
        <v>1</v>
      </c>
      <c r="N172" s="1955">
        <f t="shared" ca="1" si="42"/>
        <v>2</v>
      </c>
      <c r="O172" s="1955">
        <f t="shared" ca="1" si="42"/>
        <v>1</v>
      </c>
      <c r="P172" s="1955">
        <f t="shared" ca="1" si="42"/>
        <v>2</v>
      </c>
      <c r="Q172" s="1955"/>
      <c r="R172" s="437" t="s">
        <v>1249</v>
      </c>
      <c r="S172" s="48"/>
      <c r="U172" s="1962" t="e">
        <f>SUIVI!#REF!</f>
        <v>#REF!</v>
      </c>
      <c r="V172" s="320" t="e">
        <f>SUIVI!#REF!</f>
        <v>#REF!</v>
      </c>
      <c r="W172" s="320" t="e">
        <f>SUIVI!#REF!</f>
        <v>#REF!</v>
      </c>
      <c r="X172" s="145" t="e">
        <f>SUIVI!#REF!</f>
        <v>#REF!</v>
      </c>
      <c r="Y172" s="145" t="e">
        <f>SUIVI!#REF!</f>
        <v>#REF!</v>
      </c>
      <c r="Z172" s="1097" t="e">
        <f>SUIVI!#REF!</f>
        <v>#REF!</v>
      </c>
      <c r="AA172" s="948">
        <f t="shared" ca="1" si="43"/>
        <v>0</v>
      </c>
      <c r="AB172" s="1955">
        <f t="shared" ca="1" si="44"/>
        <v>1</v>
      </c>
      <c r="AC172" s="948">
        <f t="shared" ca="1" si="45"/>
        <v>1</v>
      </c>
      <c r="AD172" s="1955">
        <f t="shared" ca="1" si="46"/>
        <v>1</v>
      </c>
      <c r="AE172" s="948">
        <f t="shared" ca="1" si="47"/>
        <v>0</v>
      </c>
      <c r="AF172" s="948">
        <f t="shared" ca="1" si="47"/>
        <v>2</v>
      </c>
      <c r="AG172" s="948">
        <f t="shared" ca="1" si="47"/>
        <v>1</v>
      </c>
      <c r="AH172" s="948">
        <f t="shared" ca="1" si="47"/>
        <v>0</v>
      </c>
      <c r="AI172" s="1955">
        <f t="shared" ca="1" si="48"/>
        <v>2</v>
      </c>
      <c r="AJ172" s="1955">
        <f t="shared" ca="1" si="49"/>
        <v>1</v>
      </c>
      <c r="AK172" s="1955">
        <f t="shared" ca="1" si="49"/>
        <v>1</v>
      </c>
      <c r="AL172" s="1955">
        <f t="shared" ca="1" si="49"/>
        <v>1</v>
      </c>
      <c r="AM172" s="768">
        <f t="shared" si="50"/>
        <v>0</v>
      </c>
      <c r="AO172" s="167"/>
      <c r="AP172" s="320" t="e">
        <f>SUIVI!#REF!</f>
        <v>#REF!</v>
      </c>
      <c r="AQ172" s="320" t="e">
        <f>SUIVI!#REF!</f>
        <v>#REF!</v>
      </c>
      <c r="AR172" s="145" t="e">
        <f>SUIVI!#REF!</f>
        <v>#REF!</v>
      </c>
      <c r="AS172" s="145" t="e">
        <f>SUIVI!#REF!</f>
        <v>#REF!</v>
      </c>
      <c r="AT172" s="1097" t="e">
        <f>SUIVI!#REF!</f>
        <v>#REF!</v>
      </c>
      <c r="AU172" s="3627"/>
      <c r="AV172" s="3628"/>
      <c r="AW172" s="3627"/>
      <c r="AX172" s="3628"/>
      <c r="AY172" s="3627"/>
      <c r="AZ172" s="3628"/>
      <c r="BA172" s="3627"/>
      <c r="BB172" s="3628"/>
      <c r="BC172" s="3627"/>
      <c r="BD172" s="3628"/>
      <c r="BE172" s="3627"/>
      <c r="BF172" s="3628"/>
      <c r="BG172" s="48"/>
      <c r="BH172" s="776">
        <v>149</v>
      </c>
      <c r="BI172" s="776"/>
    </row>
    <row r="173" spans="1:61" ht="25.15" customHeight="1">
      <c r="A173" s="1961" t="e">
        <f>SUIVI!#REF!</f>
        <v>#REF!</v>
      </c>
      <c r="B173" s="320" t="e">
        <f>SUIVI!#REF!</f>
        <v>#REF!</v>
      </c>
      <c r="C173" s="320" t="e">
        <f>SUIVI!#REF!</f>
        <v>#REF!</v>
      </c>
      <c r="D173" s="145" t="e">
        <f>SUIVI!#REF!</f>
        <v>#REF!</v>
      </c>
      <c r="E173" s="145" t="e">
        <f>SUIVI!#REF!</f>
        <v>#REF!</v>
      </c>
      <c r="F173" s="1097" t="e">
        <f>SUIVI!#REF!</f>
        <v>#REF!</v>
      </c>
      <c r="G173" s="948">
        <f t="shared" ca="1" si="37"/>
        <v>2</v>
      </c>
      <c r="H173" s="948">
        <f t="shared" ca="1" si="38"/>
        <v>2</v>
      </c>
      <c r="I173" s="1955">
        <f t="shared" ca="1" si="39"/>
        <v>1</v>
      </c>
      <c r="J173" s="1955">
        <f t="shared" ca="1" si="40"/>
        <v>2</v>
      </c>
      <c r="K173" s="1955">
        <f t="shared" ca="1" si="41"/>
        <v>2</v>
      </c>
      <c r="L173" s="1955">
        <f t="shared" ca="1" si="42"/>
        <v>2</v>
      </c>
      <c r="M173" s="1955">
        <f t="shared" ca="1" si="42"/>
        <v>2</v>
      </c>
      <c r="N173" s="1955">
        <f t="shared" ca="1" si="42"/>
        <v>2</v>
      </c>
      <c r="O173" s="1955">
        <f t="shared" ca="1" si="42"/>
        <v>1</v>
      </c>
      <c r="P173" s="1955">
        <f t="shared" ca="1" si="42"/>
        <v>1</v>
      </c>
      <c r="Q173" s="1955"/>
      <c r="R173" s="437" t="s">
        <v>1249</v>
      </c>
      <c r="S173" s="48"/>
      <c r="U173" s="1962" t="e">
        <f>SUIVI!#REF!</f>
        <v>#REF!</v>
      </c>
      <c r="V173" s="320" t="e">
        <f>SUIVI!#REF!</f>
        <v>#REF!</v>
      </c>
      <c r="W173" s="320" t="e">
        <f>SUIVI!#REF!</f>
        <v>#REF!</v>
      </c>
      <c r="X173" s="145" t="e">
        <f>SUIVI!#REF!</f>
        <v>#REF!</v>
      </c>
      <c r="Y173" s="145" t="e">
        <f>SUIVI!#REF!</f>
        <v>#REF!</v>
      </c>
      <c r="Z173" s="1097" t="e">
        <f>SUIVI!#REF!</f>
        <v>#REF!</v>
      </c>
      <c r="AA173" s="948">
        <f t="shared" ca="1" si="43"/>
        <v>1</v>
      </c>
      <c r="AB173" s="1955">
        <f t="shared" ca="1" si="44"/>
        <v>1</v>
      </c>
      <c r="AC173" s="948">
        <f t="shared" ca="1" si="45"/>
        <v>0</v>
      </c>
      <c r="AD173" s="1955">
        <f t="shared" ca="1" si="46"/>
        <v>1</v>
      </c>
      <c r="AE173" s="948">
        <f t="shared" ca="1" si="47"/>
        <v>0</v>
      </c>
      <c r="AF173" s="948">
        <f t="shared" ca="1" si="47"/>
        <v>2</v>
      </c>
      <c r="AG173" s="948">
        <f t="shared" ca="1" si="47"/>
        <v>2</v>
      </c>
      <c r="AH173" s="948">
        <f t="shared" ca="1" si="47"/>
        <v>0</v>
      </c>
      <c r="AI173" s="1955">
        <f t="shared" ca="1" si="48"/>
        <v>1</v>
      </c>
      <c r="AJ173" s="1955">
        <f t="shared" ca="1" si="49"/>
        <v>1</v>
      </c>
      <c r="AK173" s="1955">
        <f t="shared" ca="1" si="49"/>
        <v>1</v>
      </c>
      <c r="AL173" s="1955">
        <f t="shared" ca="1" si="49"/>
        <v>1</v>
      </c>
      <c r="AM173" s="768">
        <f t="shared" si="50"/>
        <v>0</v>
      </c>
      <c r="AO173" s="167"/>
      <c r="AP173" s="320" t="e">
        <f>SUIVI!#REF!</f>
        <v>#REF!</v>
      </c>
      <c r="AQ173" s="320" t="e">
        <f>SUIVI!#REF!</f>
        <v>#REF!</v>
      </c>
      <c r="AR173" s="145" t="e">
        <f>SUIVI!#REF!</f>
        <v>#REF!</v>
      </c>
      <c r="AS173" s="145" t="e">
        <f>SUIVI!#REF!</f>
        <v>#REF!</v>
      </c>
      <c r="AT173" s="1097" t="e">
        <f>SUIVI!#REF!</f>
        <v>#REF!</v>
      </c>
      <c r="AU173" s="3627"/>
      <c r="AV173" s="3628"/>
      <c r="AW173" s="3627"/>
      <c r="AX173" s="3628"/>
      <c r="AY173" s="3627"/>
      <c r="AZ173" s="3628"/>
      <c r="BA173" s="3627"/>
      <c r="BB173" s="3628"/>
      <c r="BC173" s="3627"/>
      <c r="BD173" s="3628"/>
      <c r="BE173" s="3627"/>
      <c r="BF173" s="3628"/>
      <c r="BG173" s="48"/>
      <c r="BH173" s="776">
        <v>150</v>
      </c>
      <c r="BI173" s="776"/>
    </row>
    <row r="174" spans="1:61" ht="25.15" customHeight="1">
      <c r="A174" s="1961" t="e">
        <f>SUIVI!#REF!</f>
        <v>#REF!</v>
      </c>
      <c r="B174" s="320" t="e">
        <f>SUIVI!#REF!</f>
        <v>#REF!</v>
      </c>
      <c r="C174" s="320" t="e">
        <f>SUIVI!#REF!</f>
        <v>#REF!</v>
      </c>
      <c r="D174" s="145" t="e">
        <f>SUIVI!#REF!</f>
        <v>#REF!</v>
      </c>
      <c r="E174" s="145" t="e">
        <f>SUIVI!#REF!</f>
        <v>#REF!</v>
      </c>
      <c r="F174" s="1097" t="e">
        <f>SUIVI!#REF!</f>
        <v>#REF!</v>
      </c>
      <c r="G174" s="948">
        <f t="shared" ca="1" si="37"/>
        <v>0</v>
      </c>
      <c r="H174" s="948">
        <f t="shared" ca="1" si="38"/>
        <v>1</v>
      </c>
      <c r="I174" s="1955">
        <f t="shared" ca="1" si="39"/>
        <v>1</v>
      </c>
      <c r="J174" s="1955">
        <f t="shared" ca="1" si="40"/>
        <v>4</v>
      </c>
      <c r="K174" s="1955">
        <f t="shared" ca="1" si="41"/>
        <v>1</v>
      </c>
      <c r="L174" s="1955">
        <f t="shared" ca="1" si="42"/>
        <v>2</v>
      </c>
      <c r="M174" s="1955">
        <f t="shared" ca="1" si="42"/>
        <v>1</v>
      </c>
      <c r="N174" s="1955">
        <f t="shared" ca="1" si="42"/>
        <v>1</v>
      </c>
      <c r="O174" s="1955">
        <f t="shared" ca="1" si="42"/>
        <v>1</v>
      </c>
      <c r="P174" s="1955">
        <f t="shared" ca="1" si="42"/>
        <v>2</v>
      </c>
      <c r="Q174" s="1955"/>
      <c r="R174" s="437" t="s">
        <v>1249</v>
      </c>
      <c r="S174" s="48"/>
      <c r="U174" s="1962" t="e">
        <f>SUIVI!#REF!</f>
        <v>#REF!</v>
      </c>
      <c r="V174" s="320" t="e">
        <f>SUIVI!#REF!</f>
        <v>#REF!</v>
      </c>
      <c r="W174" s="320" t="e">
        <f>SUIVI!#REF!</f>
        <v>#REF!</v>
      </c>
      <c r="X174" s="145" t="e">
        <f>SUIVI!#REF!</f>
        <v>#REF!</v>
      </c>
      <c r="Y174" s="145" t="e">
        <f>SUIVI!#REF!</f>
        <v>#REF!</v>
      </c>
      <c r="Z174" s="1097" t="e">
        <f>SUIVI!#REF!</f>
        <v>#REF!</v>
      </c>
      <c r="AA174" s="948">
        <f t="shared" ca="1" si="43"/>
        <v>0</v>
      </c>
      <c r="AB174" s="1955">
        <f t="shared" ca="1" si="44"/>
        <v>1</v>
      </c>
      <c r="AC174" s="948">
        <f t="shared" ca="1" si="45"/>
        <v>1</v>
      </c>
      <c r="AD174" s="1955">
        <f t="shared" ca="1" si="46"/>
        <v>1</v>
      </c>
      <c r="AE174" s="948">
        <f t="shared" ca="1" si="47"/>
        <v>0</v>
      </c>
      <c r="AF174" s="948">
        <f t="shared" ca="1" si="47"/>
        <v>2</v>
      </c>
      <c r="AG174" s="948">
        <f t="shared" ca="1" si="47"/>
        <v>0</v>
      </c>
      <c r="AH174" s="948">
        <f t="shared" ca="1" si="47"/>
        <v>0</v>
      </c>
      <c r="AI174" s="1955">
        <f t="shared" ca="1" si="48"/>
        <v>2</v>
      </c>
      <c r="AJ174" s="1955">
        <f t="shared" ca="1" si="49"/>
        <v>1</v>
      </c>
      <c r="AK174" s="1955">
        <f t="shared" ca="1" si="49"/>
        <v>1</v>
      </c>
      <c r="AL174" s="1955">
        <f t="shared" ca="1" si="49"/>
        <v>1</v>
      </c>
      <c r="AM174" s="768">
        <f t="shared" si="50"/>
        <v>0</v>
      </c>
      <c r="AO174" s="167"/>
      <c r="AP174" s="320" t="e">
        <f>SUIVI!#REF!</f>
        <v>#REF!</v>
      </c>
      <c r="AQ174" s="320" t="e">
        <f>SUIVI!#REF!</f>
        <v>#REF!</v>
      </c>
      <c r="AR174" s="145" t="e">
        <f>SUIVI!#REF!</f>
        <v>#REF!</v>
      </c>
      <c r="AS174" s="145" t="e">
        <f>SUIVI!#REF!</f>
        <v>#REF!</v>
      </c>
      <c r="AT174" s="1097" t="e">
        <f>SUIVI!#REF!</f>
        <v>#REF!</v>
      </c>
      <c r="AU174" s="3627"/>
      <c r="AV174" s="3628"/>
      <c r="AW174" s="3627"/>
      <c r="AX174" s="3628"/>
      <c r="AY174" s="3627"/>
      <c r="AZ174" s="3628"/>
      <c r="BA174" s="3627"/>
      <c r="BB174" s="3628"/>
      <c r="BC174" s="3627"/>
      <c r="BD174" s="3628"/>
      <c r="BE174" s="3627"/>
      <c r="BF174" s="3628"/>
      <c r="BG174" s="48"/>
      <c r="BH174" s="776">
        <v>151</v>
      </c>
      <c r="BI174" s="776"/>
    </row>
    <row r="175" spans="1:61" ht="25.15" customHeight="1">
      <c r="A175" s="1961" t="e">
        <f>SUIVI!#REF!</f>
        <v>#REF!</v>
      </c>
      <c r="B175" s="320" t="e">
        <f>SUIVI!#REF!</f>
        <v>#REF!</v>
      </c>
      <c r="C175" s="320" t="e">
        <f>SUIVI!#REF!</f>
        <v>#REF!</v>
      </c>
      <c r="D175" s="145" t="e">
        <f>SUIVI!#REF!</f>
        <v>#REF!</v>
      </c>
      <c r="E175" s="145" t="e">
        <f>SUIVI!#REF!</f>
        <v>#REF!</v>
      </c>
      <c r="F175" s="1097" t="e">
        <f>SUIVI!#REF!</f>
        <v>#REF!</v>
      </c>
      <c r="G175" s="948">
        <f t="shared" ca="1" si="37"/>
        <v>1</v>
      </c>
      <c r="H175" s="948">
        <f t="shared" ca="1" si="38"/>
        <v>0</v>
      </c>
      <c r="I175" s="1955">
        <f t="shared" ca="1" si="39"/>
        <v>2</v>
      </c>
      <c r="J175" s="1955">
        <f t="shared" ca="1" si="40"/>
        <v>2</v>
      </c>
      <c r="K175" s="1955">
        <f t="shared" ca="1" si="41"/>
        <v>2</v>
      </c>
      <c r="L175" s="1955">
        <f t="shared" ca="1" si="42"/>
        <v>1</v>
      </c>
      <c r="M175" s="1955">
        <f t="shared" ca="1" si="42"/>
        <v>1</v>
      </c>
      <c r="N175" s="1955">
        <f t="shared" ca="1" si="42"/>
        <v>2</v>
      </c>
      <c r="O175" s="1955">
        <f t="shared" ca="1" si="42"/>
        <v>1</v>
      </c>
      <c r="P175" s="1955">
        <f t="shared" ca="1" si="42"/>
        <v>2</v>
      </c>
      <c r="Q175" s="1955"/>
      <c r="R175" s="437" t="s">
        <v>1249</v>
      </c>
      <c r="S175" s="48"/>
      <c r="U175" s="1962" t="e">
        <f>SUIVI!#REF!</f>
        <v>#REF!</v>
      </c>
      <c r="V175" s="320" t="e">
        <f>SUIVI!#REF!</f>
        <v>#REF!</v>
      </c>
      <c r="W175" s="320" t="e">
        <f>SUIVI!#REF!</f>
        <v>#REF!</v>
      </c>
      <c r="X175" s="145" t="e">
        <f>SUIVI!#REF!</f>
        <v>#REF!</v>
      </c>
      <c r="Y175" s="145" t="e">
        <f>SUIVI!#REF!</f>
        <v>#REF!</v>
      </c>
      <c r="Z175" s="1097" t="e">
        <f>SUIVI!#REF!</f>
        <v>#REF!</v>
      </c>
      <c r="AA175" s="948">
        <f t="shared" ca="1" si="43"/>
        <v>0</v>
      </c>
      <c r="AB175" s="1955">
        <f t="shared" ca="1" si="44"/>
        <v>1</v>
      </c>
      <c r="AC175" s="948">
        <f t="shared" ca="1" si="45"/>
        <v>1</v>
      </c>
      <c r="AD175" s="1955">
        <f t="shared" ca="1" si="46"/>
        <v>1</v>
      </c>
      <c r="AE175" s="948">
        <f t="shared" ca="1" si="47"/>
        <v>0</v>
      </c>
      <c r="AF175" s="948">
        <f t="shared" ca="1" si="47"/>
        <v>0</v>
      </c>
      <c r="AG175" s="948">
        <f t="shared" ca="1" si="47"/>
        <v>2</v>
      </c>
      <c r="AH175" s="948">
        <f t="shared" ca="1" si="47"/>
        <v>1</v>
      </c>
      <c r="AI175" s="1955">
        <f t="shared" ca="1" si="48"/>
        <v>2</v>
      </c>
      <c r="AJ175" s="1955">
        <f t="shared" ca="1" si="49"/>
        <v>1</v>
      </c>
      <c r="AK175" s="1955">
        <f t="shared" ca="1" si="49"/>
        <v>1</v>
      </c>
      <c r="AL175" s="1955">
        <f t="shared" ca="1" si="49"/>
        <v>1</v>
      </c>
      <c r="AM175" s="768">
        <f t="shared" si="50"/>
        <v>0</v>
      </c>
      <c r="AO175" s="167"/>
      <c r="AP175" s="320" t="e">
        <f>SUIVI!#REF!</f>
        <v>#REF!</v>
      </c>
      <c r="AQ175" s="320" t="e">
        <f>SUIVI!#REF!</f>
        <v>#REF!</v>
      </c>
      <c r="AR175" s="145" t="e">
        <f>SUIVI!#REF!</f>
        <v>#REF!</v>
      </c>
      <c r="AS175" s="145" t="e">
        <f>SUIVI!#REF!</f>
        <v>#REF!</v>
      </c>
      <c r="AT175" s="1097" t="e">
        <f>SUIVI!#REF!</f>
        <v>#REF!</v>
      </c>
      <c r="AU175" s="3627"/>
      <c r="AV175" s="3628"/>
      <c r="AW175" s="3627"/>
      <c r="AX175" s="3628"/>
      <c r="AY175" s="3627"/>
      <c r="AZ175" s="3628"/>
      <c r="BA175" s="3627"/>
      <c r="BB175" s="3628"/>
      <c r="BC175" s="3627"/>
      <c r="BD175" s="3628"/>
      <c r="BE175" s="3627"/>
      <c r="BF175" s="3628"/>
      <c r="BG175" s="48"/>
      <c r="BH175" s="776">
        <v>152</v>
      </c>
      <c r="BI175" s="776"/>
    </row>
    <row r="176" spans="1:61" ht="25.15" customHeight="1">
      <c r="A176" s="1961" t="e">
        <f>SUIVI!#REF!</f>
        <v>#REF!</v>
      </c>
      <c r="B176" s="320" t="e">
        <f>SUIVI!#REF!</f>
        <v>#REF!</v>
      </c>
      <c r="C176" s="320" t="e">
        <f>SUIVI!#REF!</f>
        <v>#REF!</v>
      </c>
      <c r="D176" s="145" t="e">
        <f>SUIVI!#REF!</f>
        <v>#REF!</v>
      </c>
      <c r="E176" s="145" t="e">
        <f>SUIVI!#REF!</f>
        <v>#REF!</v>
      </c>
      <c r="F176" s="1097" t="e">
        <f>SUIVI!#REF!</f>
        <v>#REF!</v>
      </c>
      <c r="G176" s="948">
        <f t="shared" ca="1" si="37"/>
        <v>0</v>
      </c>
      <c r="H176" s="948">
        <f t="shared" ca="1" si="38"/>
        <v>0</v>
      </c>
      <c r="I176" s="1955">
        <f t="shared" ca="1" si="39"/>
        <v>1</v>
      </c>
      <c r="J176" s="1955">
        <f t="shared" ca="1" si="40"/>
        <v>4</v>
      </c>
      <c r="K176" s="1955">
        <f t="shared" ca="1" si="41"/>
        <v>1</v>
      </c>
      <c r="L176" s="1955">
        <f t="shared" ca="1" si="42"/>
        <v>2</v>
      </c>
      <c r="M176" s="1955">
        <f t="shared" ca="1" si="42"/>
        <v>1</v>
      </c>
      <c r="N176" s="1955">
        <f t="shared" ca="1" si="42"/>
        <v>1</v>
      </c>
      <c r="O176" s="1955">
        <f t="shared" ca="1" si="42"/>
        <v>2</v>
      </c>
      <c r="P176" s="1955">
        <f t="shared" ca="1" si="42"/>
        <v>2</v>
      </c>
      <c r="Q176" s="1955"/>
      <c r="R176" s="437" t="s">
        <v>1249</v>
      </c>
      <c r="S176" s="48"/>
      <c r="U176" s="1962" t="e">
        <f>SUIVI!#REF!</f>
        <v>#REF!</v>
      </c>
      <c r="V176" s="320" t="e">
        <f>SUIVI!#REF!</f>
        <v>#REF!</v>
      </c>
      <c r="W176" s="320" t="e">
        <f>SUIVI!#REF!</f>
        <v>#REF!</v>
      </c>
      <c r="X176" s="145" t="e">
        <f>SUIVI!#REF!</f>
        <v>#REF!</v>
      </c>
      <c r="Y176" s="145" t="e">
        <f>SUIVI!#REF!</f>
        <v>#REF!</v>
      </c>
      <c r="Z176" s="1097" t="e">
        <f>SUIVI!#REF!</f>
        <v>#REF!</v>
      </c>
      <c r="AA176" s="948">
        <f t="shared" ca="1" si="43"/>
        <v>2</v>
      </c>
      <c r="AB176" s="1955">
        <f t="shared" ca="1" si="44"/>
        <v>1</v>
      </c>
      <c r="AC176" s="948">
        <f t="shared" ca="1" si="45"/>
        <v>1</v>
      </c>
      <c r="AD176" s="1955">
        <f t="shared" ca="1" si="46"/>
        <v>1</v>
      </c>
      <c r="AE176" s="948">
        <f t="shared" ca="1" si="47"/>
        <v>2</v>
      </c>
      <c r="AF176" s="948">
        <f t="shared" ca="1" si="47"/>
        <v>0</v>
      </c>
      <c r="AG176" s="948">
        <f t="shared" ca="1" si="47"/>
        <v>1</v>
      </c>
      <c r="AH176" s="948">
        <f t="shared" ca="1" si="47"/>
        <v>2</v>
      </c>
      <c r="AI176" s="1955">
        <f t="shared" ca="1" si="48"/>
        <v>1</v>
      </c>
      <c r="AJ176" s="1955">
        <f t="shared" ca="1" si="49"/>
        <v>1</v>
      </c>
      <c r="AK176" s="1955">
        <f t="shared" ca="1" si="49"/>
        <v>1</v>
      </c>
      <c r="AL176" s="1955">
        <f t="shared" ca="1" si="49"/>
        <v>1</v>
      </c>
      <c r="AM176" s="768">
        <f t="shared" si="50"/>
        <v>0</v>
      </c>
      <c r="AO176" s="167"/>
      <c r="AP176" s="320" t="e">
        <f>SUIVI!#REF!</f>
        <v>#REF!</v>
      </c>
      <c r="AQ176" s="320" t="e">
        <f>SUIVI!#REF!</f>
        <v>#REF!</v>
      </c>
      <c r="AR176" s="145" t="e">
        <f>SUIVI!#REF!</f>
        <v>#REF!</v>
      </c>
      <c r="AS176" s="145" t="e">
        <f>SUIVI!#REF!</f>
        <v>#REF!</v>
      </c>
      <c r="AT176" s="1097" t="e">
        <f>SUIVI!#REF!</f>
        <v>#REF!</v>
      </c>
      <c r="AU176" s="3627"/>
      <c r="AV176" s="3628"/>
      <c r="AW176" s="3627"/>
      <c r="AX176" s="3628"/>
      <c r="AY176" s="3627"/>
      <c r="AZ176" s="3628"/>
      <c r="BA176" s="3627"/>
      <c r="BB176" s="3628"/>
      <c r="BC176" s="3627"/>
      <c r="BD176" s="3628"/>
      <c r="BE176" s="3627"/>
      <c r="BF176" s="3628"/>
      <c r="BG176" s="48"/>
      <c r="BH176" s="776">
        <v>153</v>
      </c>
      <c r="BI176" s="776"/>
    </row>
    <row r="177" spans="1:61" ht="25.15" customHeight="1">
      <c r="A177" s="1961" t="e">
        <f>SUIVI!#REF!</f>
        <v>#REF!</v>
      </c>
      <c r="B177" s="320" t="e">
        <f>SUIVI!#REF!</f>
        <v>#REF!</v>
      </c>
      <c r="C177" s="320" t="e">
        <f>SUIVI!#REF!</f>
        <v>#REF!</v>
      </c>
      <c r="D177" s="145" t="e">
        <f>SUIVI!#REF!</f>
        <v>#REF!</v>
      </c>
      <c r="E177" s="145" t="e">
        <f>SUIVI!#REF!</f>
        <v>#REF!</v>
      </c>
      <c r="F177" s="1097" t="e">
        <f>SUIVI!#REF!</f>
        <v>#REF!</v>
      </c>
      <c r="G177" s="948">
        <f t="shared" ca="1" si="37"/>
        <v>2</v>
      </c>
      <c r="H177" s="948">
        <f t="shared" ca="1" si="38"/>
        <v>2</v>
      </c>
      <c r="I177" s="1955">
        <f t="shared" ca="1" si="39"/>
        <v>1</v>
      </c>
      <c r="J177" s="1955">
        <f t="shared" ca="1" si="40"/>
        <v>4</v>
      </c>
      <c r="K177" s="1955">
        <f t="shared" ca="1" si="41"/>
        <v>1</v>
      </c>
      <c r="L177" s="1955">
        <f t="shared" ca="1" si="42"/>
        <v>2</v>
      </c>
      <c r="M177" s="1955">
        <f t="shared" ca="1" si="42"/>
        <v>1</v>
      </c>
      <c r="N177" s="1955">
        <f t="shared" ca="1" si="42"/>
        <v>1</v>
      </c>
      <c r="O177" s="1955">
        <f t="shared" ca="1" si="42"/>
        <v>2</v>
      </c>
      <c r="P177" s="1955">
        <f t="shared" ca="1" si="42"/>
        <v>1</v>
      </c>
      <c r="Q177" s="1955"/>
      <c r="R177" s="437" t="s">
        <v>1249</v>
      </c>
      <c r="S177" s="48"/>
      <c r="U177" s="1962" t="e">
        <f>SUIVI!#REF!</f>
        <v>#REF!</v>
      </c>
      <c r="V177" s="320" t="e">
        <f>SUIVI!#REF!</f>
        <v>#REF!</v>
      </c>
      <c r="W177" s="320" t="e">
        <f>SUIVI!#REF!</f>
        <v>#REF!</v>
      </c>
      <c r="X177" s="145" t="e">
        <f>SUIVI!#REF!</f>
        <v>#REF!</v>
      </c>
      <c r="Y177" s="145" t="e">
        <f>SUIVI!#REF!</f>
        <v>#REF!</v>
      </c>
      <c r="Z177" s="1097" t="e">
        <f>SUIVI!#REF!</f>
        <v>#REF!</v>
      </c>
      <c r="AA177" s="948">
        <f t="shared" ca="1" si="43"/>
        <v>0</v>
      </c>
      <c r="AB177" s="1955">
        <f t="shared" ca="1" si="44"/>
        <v>1</v>
      </c>
      <c r="AC177" s="948">
        <f t="shared" ca="1" si="45"/>
        <v>1</v>
      </c>
      <c r="AD177" s="1955">
        <f t="shared" ca="1" si="46"/>
        <v>1</v>
      </c>
      <c r="AE177" s="948">
        <f t="shared" ca="1" si="47"/>
        <v>1</v>
      </c>
      <c r="AF177" s="948">
        <f t="shared" ca="1" si="47"/>
        <v>1</v>
      </c>
      <c r="AG177" s="948">
        <f t="shared" ca="1" si="47"/>
        <v>1</v>
      </c>
      <c r="AH177" s="948">
        <f t="shared" ca="1" si="47"/>
        <v>2</v>
      </c>
      <c r="AI177" s="1955">
        <f t="shared" ca="1" si="48"/>
        <v>1</v>
      </c>
      <c r="AJ177" s="1955">
        <f t="shared" ca="1" si="49"/>
        <v>1</v>
      </c>
      <c r="AK177" s="1955">
        <f t="shared" ca="1" si="49"/>
        <v>1</v>
      </c>
      <c r="AL177" s="1955">
        <f t="shared" ca="1" si="49"/>
        <v>1</v>
      </c>
      <c r="AM177" s="768">
        <f t="shared" si="50"/>
        <v>0</v>
      </c>
      <c r="AO177" s="167"/>
      <c r="AP177" s="320" t="e">
        <f>SUIVI!#REF!</f>
        <v>#REF!</v>
      </c>
      <c r="AQ177" s="320" t="e">
        <f>SUIVI!#REF!</f>
        <v>#REF!</v>
      </c>
      <c r="AR177" s="145" t="e">
        <f>SUIVI!#REF!</f>
        <v>#REF!</v>
      </c>
      <c r="AS177" s="145" t="e">
        <f>SUIVI!#REF!</f>
        <v>#REF!</v>
      </c>
      <c r="AT177" s="1097" t="e">
        <f>SUIVI!#REF!</f>
        <v>#REF!</v>
      </c>
      <c r="AU177" s="3627"/>
      <c r="AV177" s="3628"/>
      <c r="AW177" s="3627"/>
      <c r="AX177" s="3628"/>
      <c r="AY177" s="3627"/>
      <c r="AZ177" s="3628"/>
      <c r="BA177" s="3627"/>
      <c r="BB177" s="3628"/>
      <c r="BC177" s="3627"/>
      <c r="BD177" s="3628"/>
      <c r="BE177" s="3627"/>
      <c r="BF177" s="3628"/>
      <c r="BG177" s="48"/>
      <c r="BH177" s="776">
        <v>154</v>
      </c>
      <c r="BI177" s="776"/>
    </row>
    <row r="178" spans="1:61" ht="25.15" customHeight="1">
      <c r="A178" s="1961" t="e">
        <f>SUIVI!#REF!</f>
        <v>#REF!</v>
      </c>
      <c r="B178" s="320" t="e">
        <f>SUIVI!#REF!</f>
        <v>#REF!</v>
      </c>
      <c r="C178" s="320" t="e">
        <f>SUIVI!#REF!</f>
        <v>#REF!</v>
      </c>
      <c r="D178" s="145" t="e">
        <f>SUIVI!#REF!</f>
        <v>#REF!</v>
      </c>
      <c r="E178" s="145" t="e">
        <f>SUIVI!#REF!</f>
        <v>#REF!</v>
      </c>
      <c r="F178" s="1097" t="e">
        <f>SUIVI!#REF!</f>
        <v>#REF!</v>
      </c>
      <c r="G178" s="948">
        <f t="shared" ca="1" si="37"/>
        <v>-2</v>
      </c>
      <c r="H178" s="948">
        <f t="shared" ca="1" si="38"/>
        <v>0</v>
      </c>
      <c r="I178" s="1955">
        <f t="shared" ca="1" si="39"/>
        <v>2</v>
      </c>
      <c r="J178" s="1955">
        <f t="shared" ca="1" si="40"/>
        <v>3</v>
      </c>
      <c r="K178" s="1955">
        <f t="shared" ca="1" si="41"/>
        <v>3</v>
      </c>
      <c r="L178" s="1955">
        <f t="shared" ca="1" si="42"/>
        <v>2</v>
      </c>
      <c r="M178" s="1955">
        <f t="shared" ca="1" si="42"/>
        <v>1</v>
      </c>
      <c r="N178" s="1955">
        <f t="shared" ca="1" si="42"/>
        <v>1</v>
      </c>
      <c r="O178" s="1955">
        <f t="shared" ca="1" si="42"/>
        <v>1</v>
      </c>
      <c r="P178" s="1955">
        <f t="shared" ca="1" si="42"/>
        <v>2</v>
      </c>
      <c r="Q178" s="1955"/>
      <c r="R178" s="437" t="s">
        <v>1249</v>
      </c>
      <c r="S178" s="48"/>
      <c r="U178" s="1962" t="e">
        <f>SUIVI!#REF!</f>
        <v>#REF!</v>
      </c>
      <c r="V178" s="320" t="e">
        <f>SUIVI!#REF!</f>
        <v>#REF!</v>
      </c>
      <c r="W178" s="320" t="e">
        <f>SUIVI!#REF!</f>
        <v>#REF!</v>
      </c>
      <c r="X178" s="145" t="e">
        <f>SUIVI!#REF!</f>
        <v>#REF!</v>
      </c>
      <c r="Y178" s="145" t="e">
        <f>SUIVI!#REF!</f>
        <v>#REF!</v>
      </c>
      <c r="Z178" s="1097" t="e">
        <f>SUIVI!#REF!</f>
        <v>#REF!</v>
      </c>
      <c r="AA178" s="948">
        <f t="shared" ca="1" si="43"/>
        <v>2</v>
      </c>
      <c r="AB178" s="1955">
        <f t="shared" ca="1" si="44"/>
        <v>1</v>
      </c>
      <c r="AC178" s="948">
        <f t="shared" ca="1" si="45"/>
        <v>0</v>
      </c>
      <c r="AD178" s="1955">
        <f t="shared" ca="1" si="46"/>
        <v>1</v>
      </c>
      <c r="AE178" s="948">
        <f t="shared" ca="1" si="47"/>
        <v>1</v>
      </c>
      <c r="AF178" s="948">
        <f t="shared" ca="1" si="47"/>
        <v>0</v>
      </c>
      <c r="AG178" s="948">
        <f t="shared" ca="1" si="47"/>
        <v>0</v>
      </c>
      <c r="AH178" s="948">
        <f t="shared" ca="1" si="47"/>
        <v>2</v>
      </c>
      <c r="AI178" s="1955">
        <f t="shared" ca="1" si="48"/>
        <v>1</v>
      </c>
      <c r="AJ178" s="1955">
        <f t="shared" ca="1" si="49"/>
        <v>1</v>
      </c>
      <c r="AK178" s="1955">
        <f t="shared" ca="1" si="49"/>
        <v>1</v>
      </c>
      <c r="AL178" s="1955">
        <f t="shared" ca="1" si="49"/>
        <v>1</v>
      </c>
      <c r="AM178" s="768">
        <f t="shared" si="50"/>
        <v>0</v>
      </c>
      <c r="AO178" s="167"/>
      <c r="AP178" s="320" t="e">
        <f>SUIVI!#REF!</f>
        <v>#REF!</v>
      </c>
      <c r="AQ178" s="320" t="e">
        <f>SUIVI!#REF!</f>
        <v>#REF!</v>
      </c>
      <c r="AR178" s="145" t="e">
        <f>SUIVI!#REF!</f>
        <v>#REF!</v>
      </c>
      <c r="AS178" s="145" t="e">
        <f>SUIVI!#REF!</f>
        <v>#REF!</v>
      </c>
      <c r="AT178" s="1097" t="e">
        <f>SUIVI!#REF!</f>
        <v>#REF!</v>
      </c>
      <c r="AU178" s="3627"/>
      <c r="AV178" s="3628"/>
      <c r="AW178" s="3627"/>
      <c r="AX178" s="3628"/>
      <c r="AY178" s="3627"/>
      <c r="AZ178" s="3628"/>
      <c r="BA178" s="3627"/>
      <c r="BB178" s="3628"/>
      <c r="BC178" s="3627"/>
      <c r="BD178" s="3628"/>
      <c r="BE178" s="3627"/>
      <c r="BF178" s="3628"/>
      <c r="BG178" s="48"/>
      <c r="BH178" s="776">
        <v>155</v>
      </c>
      <c r="BI178" s="776"/>
    </row>
    <row r="179" spans="1:61" ht="25.15" customHeight="1">
      <c r="A179" s="1961" t="e">
        <f>SUIVI!#REF!</f>
        <v>#REF!</v>
      </c>
      <c r="B179" s="320" t="e">
        <f>SUIVI!#REF!</f>
        <v>#REF!</v>
      </c>
      <c r="C179" s="320" t="e">
        <f>SUIVI!#REF!</f>
        <v>#REF!</v>
      </c>
      <c r="D179" s="145" t="e">
        <f>SUIVI!#REF!</f>
        <v>#REF!</v>
      </c>
      <c r="E179" s="145" t="e">
        <f>SUIVI!#REF!</f>
        <v>#REF!</v>
      </c>
      <c r="F179" s="1097" t="e">
        <f>SUIVI!#REF!</f>
        <v>#REF!</v>
      </c>
      <c r="G179" s="948">
        <f t="shared" ca="1" si="37"/>
        <v>2</v>
      </c>
      <c r="H179" s="948">
        <f t="shared" ca="1" si="38"/>
        <v>2</v>
      </c>
      <c r="I179" s="1955">
        <f t="shared" ca="1" si="39"/>
        <v>1</v>
      </c>
      <c r="J179" s="1955">
        <f t="shared" ca="1" si="40"/>
        <v>4</v>
      </c>
      <c r="K179" s="1955">
        <f t="shared" ca="1" si="41"/>
        <v>3</v>
      </c>
      <c r="L179" s="1955">
        <f t="shared" ca="1" si="42"/>
        <v>2</v>
      </c>
      <c r="M179" s="1955">
        <f t="shared" ca="1" si="42"/>
        <v>1</v>
      </c>
      <c r="N179" s="1955">
        <f t="shared" ca="1" si="42"/>
        <v>1</v>
      </c>
      <c r="O179" s="1955">
        <f t="shared" ca="1" si="42"/>
        <v>1</v>
      </c>
      <c r="P179" s="1955">
        <f t="shared" ca="1" si="42"/>
        <v>1</v>
      </c>
      <c r="Q179" s="1955"/>
      <c r="R179" s="437" t="s">
        <v>1249</v>
      </c>
      <c r="S179" s="48"/>
      <c r="U179" s="1962" t="e">
        <f>SUIVI!#REF!</f>
        <v>#REF!</v>
      </c>
      <c r="V179" s="320" t="e">
        <f>SUIVI!#REF!</f>
        <v>#REF!</v>
      </c>
      <c r="W179" s="320" t="e">
        <f>SUIVI!#REF!</f>
        <v>#REF!</v>
      </c>
      <c r="X179" s="145" t="e">
        <f>SUIVI!#REF!</f>
        <v>#REF!</v>
      </c>
      <c r="Y179" s="145" t="e">
        <f>SUIVI!#REF!</f>
        <v>#REF!</v>
      </c>
      <c r="Z179" s="1097" t="e">
        <f>SUIVI!#REF!</f>
        <v>#REF!</v>
      </c>
      <c r="AA179" s="948">
        <f t="shared" ca="1" si="43"/>
        <v>1</v>
      </c>
      <c r="AB179" s="1955">
        <f t="shared" ca="1" si="44"/>
        <v>1</v>
      </c>
      <c r="AC179" s="948">
        <f t="shared" ca="1" si="45"/>
        <v>2</v>
      </c>
      <c r="AD179" s="1955">
        <f t="shared" ca="1" si="46"/>
        <v>1</v>
      </c>
      <c r="AE179" s="948">
        <f t="shared" ca="1" si="47"/>
        <v>0</v>
      </c>
      <c r="AF179" s="948">
        <f t="shared" ca="1" si="47"/>
        <v>2</v>
      </c>
      <c r="AG179" s="948">
        <f t="shared" ca="1" si="47"/>
        <v>1</v>
      </c>
      <c r="AH179" s="948">
        <f t="shared" ca="1" si="47"/>
        <v>0</v>
      </c>
      <c r="AI179" s="1955">
        <f t="shared" ca="1" si="48"/>
        <v>2</v>
      </c>
      <c r="AJ179" s="1955">
        <f t="shared" ca="1" si="49"/>
        <v>1</v>
      </c>
      <c r="AK179" s="1955">
        <f t="shared" ca="1" si="49"/>
        <v>1</v>
      </c>
      <c r="AL179" s="1955">
        <f t="shared" ca="1" si="49"/>
        <v>1</v>
      </c>
      <c r="AM179" s="768">
        <f t="shared" si="50"/>
        <v>0</v>
      </c>
      <c r="AO179" s="167"/>
      <c r="AP179" s="320" t="e">
        <f>SUIVI!#REF!</f>
        <v>#REF!</v>
      </c>
      <c r="AQ179" s="320" t="e">
        <f>SUIVI!#REF!</f>
        <v>#REF!</v>
      </c>
      <c r="AR179" s="145" t="e">
        <f>SUIVI!#REF!</f>
        <v>#REF!</v>
      </c>
      <c r="AS179" s="145" t="e">
        <f>SUIVI!#REF!</f>
        <v>#REF!</v>
      </c>
      <c r="AT179" s="1097" t="e">
        <f>SUIVI!#REF!</f>
        <v>#REF!</v>
      </c>
      <c r="AU179" s="3627"/>
      <c r="AV179" s="3628"/>
      <c r="AW179" s="3627"/>
      <c r="AX179" s="3628"/>
      <c r="AY179" s="3627"/>
      <c r="AZ179" s="3628"/>
      <c r="BA179" s="3627"/>
      <c r="BB179" s="3628"/>
      <c r="BC179" s="3627"/>
      <c r="BD179" s="3628"/>
      <c r="BE179" s="3627"/>
      <c r="BF179" s="3628"/>
      <c r="BG179" s="48"/>
      <c r="BH179" s="776">
        <v>156</v>
      </c>
      <c r="BI179" s="776"/>
    </row>
    <row r="180" spans="1:61" ht="25.15" customHeight="1">
      <c r="A180" s="1961" t="e">
        <f>SUIVI!#REF!</f>
        <v>#REF!</v>
      </c>
      <c r="B180" s="320" t="e">
        <f>SUIVI!#REF!</f>
        <v>#REF!</v>
      </c>
      <c r="C180" s="320" t="e">
        <f>SUIVI!#REF!</f>
        <v>#REF!</v>
      </c>
      <c r="D180" s="145" t="e">
        <f>SUIVI!#REF!</f>
        <v>#REF!</v>
      </c>
      <c r="E180" s="145" t="e">
        <f>SUIVI!#REF!</f>
        <v>#REF!</v>
      </c>
      <c r="F180" s="1097" t="e">
        <f>SUIVI!#REF!</f>
        <v>#REF!</v>
      </c>
      <c r="G180" s="948">
        <f t="shared" ca="1" si="37"/>
        <v>3</v>
      </c>
      <c r="H180" s="948">
        <f t="shared" ca="1" si="38"/>
        <v>1</v>
      </c>
      <c r="I180" s="1955">
        <f t="shared" ca="1" si="39"/>
        <v>2</v>
      </c>
      <c r="J180" s="1955">
        <f t="shared" ca="1" si="40"/>
        <v>2</v>
      </c>
      <c r="K180" s="1955">
        <f t="shared" ca="1" si="41"/>
        <v>3</v>
      </c>
      <c r="L180" s="1955">
        <f t="shared" ca="1" si="42"/>
        <v>1</v>
      </c>
      <c r="M180" s="1955">
        <f t="shared" ca="1" si="42"/>
        <v>1</v>
      </c>
      <c r="N180" s="1955">
        <f t="shared" ca="1" si="42"/>
        <v>1</v>
      </c>
      <c r="O180" s="1955">
        <f t="shared" ca="1" si="42"/>
        <v>2</v>
      </c>
      <c r="P180" s="1955">
        <f t="shared" ca="1" si="42"/>
        <v>1</v>
      </c>
      <c r="Q180" s="1955"/>
      <c r="R180" s="437" t="s">
        <v>1249</v>
      </c>
      <c r="S180" s="48"/>
      <c r="U180" s="1962" t="e">
        <f>SUIVI!#REF!</f>
        <v>#REF!</v>
      </c>
      <c r="V180" s="320" t="e">
        <f>SUIVI!#REF!</f>
        <v>#REF!</v>
      </c>
      <c r="W180" s="320" t="e">
        <f>SUIVI!#REF!</f>
        <v>#REF!</v>
      </c>
      <c r="X180" s="145" t="e">
        <f>SUIVI!#REF!</f>
        <v>#REF!</v>
      </c>
      <c r="Y180" s="145" t="e">
        <f>SUIVI!#REF!</f>
        <v>#REF!</v>
      </c>
      <c r="Z180" s="1097" t="e">
        <f>SUIVI!#REF!</f>
        <v>#REF!</v>
      </c>
      <c r="AA180" s="948">
        <f t="shared" ca="1" si="43"/>
        <v>0</v>
      </c>
      <c r="AB180" s="1955">
        <f t="shared" ca="1" si="44"/>
        <v>1</v>
      </c>
      <c r="AC180" s="948">
        <f t="shared" ca="1" si="45"/>
        <v>2</v>
      </c>
      <c r="AD180" s="1955">
        <f t="shared" ca="1" si="46"/>
        <v>1</v>
      </c>
      <c r="AE180" s="948">
        <f t="shared" ca="1" si="47"/>
        <v>1</v>
      </c>
      <c r="AF180" s="948">
        <f t="shared" ca="1" si="47"/>
        <v>1</v>
      </c>
      <c r="AG180" s="948">
        <f t="shared" ca="1" si="47"/>
        <v>1</v>
      </c>
      <c r="AH180" s="948">
        <f t="shared" ca="1" si="47"/>
        <v>0</v>
      </c>
      <c r="AI180" s="1955">
        <f t="shared" ca="1" si="48"/>
        <v>2</v>
      </c>
      <c r="AJ180" s="1955">
        <f t="shared" ca="1" si="49"/>
        <v>1</v>
      </c>
      <c r="AK180" s="1955">
        <f t="shared" ca="1" si="49"/>
        <v>1</v>
      </c>
      <c r="AL180" s="1955">
        <f t="shared" ca="1" si="49"/>
        <v>1</v>
      </c>
      <c r="AM180" s="768">
        <f t="shared" si="50"/>
        <v>0</v>
      </c>
      <c r="AO180" s="167"/>
      <c r="AP180" s="320" t="e">
        <f>SUIVI!#REF!</f>
        <v>#REF!</v>
      </c>
      <c r="AQ180" s="320" t="e">
        <f>SUIVI!#REF!</f>
        <v>#REF!</v>
      </c>
      <c r="AR180" s="145" t="e">
        <f>SUIVI!#REF!</f>
        <v>#REF!</v>
      </c>
      <c r="AS180" s="145" t="e">
        <f>SUIVI!#REF!</f>
        <v>#REF!</v>
      </c>
      <c r="AT180" s="1097" t="e">
        <f>SUIVI!#REF!</f>
        <v>#REF!</v>
      </c>
      <c r="AU180" s="3627"/>
      <c r="AV180" s="3628"/>
      <c r="AW180" s="3627"/>
      <c r="AX180" s="3628"/>
      <c r="AY180" s="3627"/>
      <c r="AZ180" s="3628"/>
      <c r="BA180" s="3627"/>
      <c r="BB180" s="3628"/>
      <c r="BC180" s="3627"/>
      <c r="BD180" s="3628"/>
      <c r="BE180" s="3627"/>
      <c r="BF180" s="3628"/>
      <c r="BG180" s="48"/>
      <c r="BH180" s="776">
        <v>157</v>
      </c>
      <c r="BI180" s="776"/>
    </row>
    <row r="181" spans="1:61" ht="25.15" customHeight="1">
      <c r="A181" s="1961" t="e">
        <f>SUIVI!#REF!</f>
        <v>#REF!</v>
      </c>
      <c r="B181" s="320" t="e">
        <f>SUIVI!#REF!</f>
        <v>#REF!</v>
      </c>
      <c r="C181" s="320" t="e">
        <f>SUIVI!#REF!</f>
        <v>#REF!</v>
      </c>
      <c r="D181" s="145" t="e">
        <f>SUIVI!#REF!</f>
        <v>#REF!</v>
      </c>
      <c r="E181" s="145" t="e">
        <f>SUIVI!#REF!</f>
        <v>#REF!</v>
      </c>
      <c r="F181" s="1097" t="e">
        <f>SUIVI!#REF!</f>
        <v>#REF!</v>
      </c>
      <c r="G181" s="948">
        <f t="shared" ca="1" si="37"/>
        <v>0</v>
      </c>
      <c r="H181" s="948">
        <f t="shared" ca="1" si="38"/>
        <v>1</v>
      </c>
      <c r="I181" s="1955">
        <f t="shared" ca="1" si="39"/>
        <v>1</v>
      </c>
      <c r="J181" s="1955">
        <f t="shared" ca="1" si="40"/>
        <v>2</v>
      </c>
      <c r="K181" s="1955">
        <f t="shared" ca="1" si="41"/>
        <v>1</v>
      </c>
      <c r="L181" s="1955">
        <f t="shared" ca="1" si="42"/>
        <v>1</v>
      </c>
      <c r="M181" s="1955">
        <f t="shared" ca="1" si="42"/>
        <v>2</v>
      </c>
      <c r="N181" s="1955">
        <f t="shared" ca="1" si="42"/>
        <v>2</v>
      </c>
      <c r="O181" s="1955">
        <f t="shared" ca="1" si="42"/>
        <v>1</v>
      </c>
      <c r="P181" s="1955">
        <f t="shared" ca="1" si="42"/>
        <v>2</v>
      </c>
      <c r="Q181" s="1955"/>
      <c r="R181" s="437" t="s">
        <v>1249</v>
      </c>
      <c r="S181" s="48"/>
      <c r="U181" s="1962" t="e">
        <f>SUIVI!#REF!</f>
        <v>#REF!</v>
      </c>
      <c r="V181" s="320" t="e">
        <f>SUIVI!#REF!</f>
        <v>#REF!</v>
      </c>
      <c r="W181" s="320" t="e">
        <f>SUIVI!#REF!</f>
        <v>#REF!</v>
      </c>
      <c r="X181" s="145" t="e">
        <f>SUIVI!#REF!</f>
        <v>#REF!</v>
      </c>
      <c r="Y181" s="145" t="e">
        <f>SUIVI!#REF!</f>
        <v>#REF!</v>
      </c>
      <c r="Z181" s="1097" t="e">
        <f>SUIVI!#REF!</f>
        <v>#REF!</v>
      </c>
      <c r="AA181" s="948">
        <f t="shared" ca="1" si="43"/>
        <v>0</v>
      </c>
      <c r="AB181" s="1955">
        <f t="shared" ca="1" si="44"/>
        <v>1</v>
      </c>
      <c r="AC181" s="948">
        <f t="shared" ca="1" si="45"/>
        <v>0</v>
      </c>
      <c r="AD181" s="1955">
        <f t="shared" ca="1" si="46"/>
        <v>1</v>
      </c>
      <c r="AE181" s="948">
        <f t="shared" ca="1" si="47"/>
        <v>0</v>
      </c>
      <c r="AF181" s="948">
        <f t="shared" ca="1" si="47"/>
        <v>0</v>
      </c>
      <c r="AG181" s="948">
        <f t="shared" ca="1" si="47"/>
        <v>2</v>
      </c>
      <c r="AH181" s="948">
        <f t="shared" ca="1" si="47"/>
        <v>0</v>
      </c>
      <c r="AI181" s="1955">
        <f t="shared" ca="1" si="48"/>
        <v>1</v>
      </c>
      <c r="AJ181" s="1955">
        <f t="shared" ca="1" si="49"/>
        <v>1</v>
      </c>
      <c r="AK181" s="1955">
        <f t="shared" ca="1" si="49"/>
        <v>1</v>
      </c>
      <c r="AL181" s="1955">
        <f t="shared" ca="1" si="49"/>
        <v>1</v>
      </c>
      <c r="AM181" s="768">
        <f t="shared" si="50"/>
        <v>0</v>
      </c>
      <c r="AO181" s="167"/>
      <c r="AP181" s="320" t="e">
        <f>SUIVI!#REF!</f>
        <v>#REF!</v>
      </c>
      <c r="AQ181" s="320" t="e">
        <f>SUIVI!#REF!</f>
        <v>#REF!</v>
      </c>
      <c r="AR181" s="145" t="e">
        <f>SUIVI!#REF!</f>
        <v>#REF!</v>
      </c>
      <c r="AS181" s="145" t="e">
        <f>SUIVI!#REF!</f>
        <v>#REF!</v>
      </c>
      <c r="AT181" s="1097" t="e">
        <f>SUIVI!#REF!</f>
        <v>#REF!</v>
      </c>
      <c r="AU181" s="3627"/>
      <c r="AV181" s="3628"/>
      <c r="AW181" s="3627"/>
      <c r="AX181" s="3628"/>
      <c r="AY181" s="3627"/>
      <c r="AZ181" s="3628"/>
      <c r="BA181" s="3627"/>
      <c r="BB181" s="3628"/>
      <c r="BC181" s="3627"/>
      <c r="BD181" s="3628"/>
      <c r="BE181" s="3627"/>
      <c r="BF181" s="3628"/>
      <c r="BG181" s="48"/>
      <c r="BH181" s="776">
        <v>158</v>
      </c>
      <c r="BI181" s="776"/>
    </row>
    <row r="182" spans="1:61" ht="25.15" customHeight="1">
      <c r="A182" s="1961" t="e">
        <f>SUIVI!#REF!</f>
        <v>#REF!</v>
      </c>
      <c r="B182" s="320" t="e">
        <f>SUIVI!#REF!</f>
        <v>#REF!</v>
      </c>
      <c r="C182" s="320" t="e">
        <f>SUIVI!#REF!</f>
        <v>#REF!</v>
      </c>
      <c r="D182" s="145" t="e">
        <f>SUIVI!#REF!</f>
        <v>#REF!</v>
      </c>
      <c r="E182" s="145" t="e">
        <f>SUIVI!#REF!</f>
        <v>#REF!</v>
      </c>
      <c r="F182" s="1097" t="e">
        <f>SUIVI!#REF!</f>
        <v>#REF!</v>
      </c>
      <c r="G182" s="948">
        <f t="shared" ca="1" si="37"/>
        <v>0</v>
      </c>
      <c r="H182" s="948">
        <f t="shared" ca="1" si="38"/>
        <v>3</v>
      </c>
      <c r="I182" s="1955">
        <f t="shared" ca="1" si="39"/>
        <v>1</v>
      </c>
      <c r="J182" s="1955">
        <f t="shared" ca="1" si="40"/>
        <v>3</v>
      </c>
      <c r="K182" s="1955">
        <f t="shared" ca="1" si="41"/>
        <v>3</v>
      </c>
      <c r="L182" s="1955">
        <f t="shared" ca="1" si="42"/>
        <v>1</v>
      </c>
      <c r="M182" s="1955">
        <f t="shared" ca="1" si="42"/>
        <v>2</v>
      </c>
      <c r="N182" s="1955">
        <f t="shared" ca="1" si="42"/>
        <v>2</v>
      </c>
      <c r="O182" s="1955">
        <f t="shared" ca="1" si="42"/>
        <v>1</v>
      </c>
      <c r="P182" s="1955">
        <f t="shared" ca="1" si="42"/>
        <v>2</v>
      </c>
      <c r="Q182" s="1955"/>
      <c r="R182" s="437" t="s">
        <v>1249</v>
      </c>
      <c r="S182" s="48"/>
      <c r="U182" s="1962" t="e">
        <f>SUIVI!#REF!</f>
        <v>#REF!</v>
      </c>
      <c r="V182" s="320" t="e">
        <f>SUIVI!#REF!</f>
        <v>#REF!</v>
      </c>
      <c r="W182" s="320" t="e">
        <f>SUIVI!#REF!</f>
        <v>#REF!</v>
      </c>
      <c r="X182" s="145" t="e">
        <f>SUIVI!#REF!</f>
        <v>#REF!</v>
      </c>
      <c r="Y182" s="145" t="e">
        <f>SUIVI!#REF!</f>
        <v>#REF!</v>
      </c>
      <c r="Z182" s="1097" t="e">
        <f>SUIVI!#REF!</f>
        <v>#REF!</v>
      </c>
      <c r="AA182" s="948">
        <f t="shared" ca="1" si="43"/>
        <v>0</v>
      </c>
      <c r="AB182" s="1955">
        <f t="shared" ca="1" si="44"/>
        <v>1</v>
      </c>
      <c r="AC182" s="948">
        <f t="shared" ca="1" si="45"/>
        <v>2</v>
      </c>
      <c r="AD182" s="1955">
        <f t="shared" ca="1" si="46"/>
        <v>1</v>
      </c>
      <c r="AE182" s="948">
        <f t="shared" ca="1" si="47"/>
        <v>1</v>
      </c>
      <c r="AF182" s="948">
        <f t="shared" ca="1" si="47"/>
        <v>1</v>
      </c>
      <c r="AG182" s="948">
        <f t="shared" ca="1" si="47"/>
        <v>1</v>
      </c>
      <c r="AH182" s="948">
        <f t="shared" ca="1" si="47"/>
        <v>0</v>
      </c>
      <c r="AI182" s="1955">
        <f t="shared" ca="1" si="48"/>
        <v>1</v>
      </c>
      <c r="AJ182" s="1955">
        <f t="shared" ca="1" si="49"/>
        <v>1</v>
      </c>
      <c r="AK182" s="1955">
        <f t="shared" ca="1" si="49"/>
        <v>1</v>
      </c>
      <c r="AL182" s="1955">
        <f t="shared" ca="1" si="49"/>
        <v>1</v>
      </c>
      <c r="AM182" s="768">
        <f t="shared" si="50"/>
        <v>0</v>
      </c>
      <c r="AO182" s="167"/>
      <c r="AP182" s="320" t="e">
        <f>SUIVI!#REF!</f>
        <v>#REF!</v>
      </c>
      <c r="AQ182" s="320" t="e">
        <f>SUIVI!#REF!</f>
        <v>#REF!</v>
      </c>
      <c r="AR182" s="145" t="e">
        <f>SUIVI!#REF!</f>
        <v>#REF!</v>
      </c>
      <c r="AS182" s="145" t="e">
        <f>SUIVI!#REF!</f>
        <v>#REF!</v>
      </c>
      <c r="AT182" s="1097" t="e">
        <f>SUIVI!#REF!</f>
        <v>#REF!</v>
      </c>
      <c r="AU182" s="3627"/>
      <c r="AV182" s="3628"/>
      <c r="AW182" s="3627"/>
      <c r="AX182" s="3628"/>
      <c r="AY182" s="3627"/>
      <c r="AZ182" s="3628"/>
      <c r="BA182" s="3627"/>
      <c r="BB182" s="3628"/>
      <c r="BC182" s="3627"/>
      <c r="BD182" s="3628"/>
      <c r="BE182" s="3627"/>
      <c r="BF182" s="3628"/>
      <c r="BG182" s="48"/>
      <c r="BH182" s="776">
        <v>159</v>
      </c>
      <c r="BI182" s="776"/>
    </row>
    <row r="183" spans="1:61" ht="25.15" customHeight="1">
      <c r="A183" s="1961" t="e">
        <f>SUIVI!#REF!</f>
        <v>#REF!</v>
      </c>
      <c r="B183" s="320" t="e">
        <f>SUIVI!#REF!</f>
        <v>#REF!</v>
      </c>
      <c r="C183" s="320" t="e">
        <f>SUIVI!#REF!</f>
        <v>#REF!</v>
      </c>
      <c r="D183" s="145" t="e">
        <f>SUIVI!#REF!</f>
        <v>#REF!</v>
      </c>
      <c r="E183" s="145" t="e">
        <f>SUIVI!#REF!</f>
        <v>#REF!</v>
      </c>
      <c r="F183" s="1097" t="e">
        <f>SUIVI!#REF!</f>
        <v>#REF!</v>
      </c>
      <c r="G183" s="948">
        <f t="shared" ca="1" si="37"/>
        <v>1</v>
      </c>
      <c r="H183" s="948">
        <f t="shared" ca="1" si="38"/>
        <v>0</v>
      </c>
      <c r="I183" s="1955">
        <f t="shared" ca="1" si="39"/>
        <v>1</v>
      </c>
      <c r="J183" s="1955">
        <f t="shared" ca="1" si="40"/>
        <v>3</v>
      </c>
      <c r="K183" s="1955">
        <f t="shared" ca="1" si="41"/>
        <v>3</v>
      </c>
      <c r="L183" s="1955">
        <f t="shared" ca="1" si="42"/>
        <v>1</v>
      </c>
      <c r="M183" s="1955">
        <f t="shared" ca="1" si="42"/>
        <v>1</v>
      </c>
      <c r="N183" s="1955">
        <f t="shared" ca="1" si="42"/>
        <v>1</v>
      </c>
      <c r="O183" s="1955">
        <f t="shared" ca="1" si="42"/>
        <v>2</v>
      </c>
      <c r="P183" s="1955">
        <f t="shared" ca="1" si="42"/>
        <v>2</v>
      </c>
      <c r="Q183" s="1955"/>
      <c r="R183" s="437" t="s">
        <v>1249</v>
      </c>
      <c r="S183" s="48"/>
      <c r="U183" s="1962" t="e">
        <f>SUIVI!#REF!</f>
        <v>#REF!</v>
      </c>
      <c r="V183" s="320" t="e">
        <f>SUIVI!#REF!</f>
        <v>#REF!</v>
      </c>
      <c r="W183" s="320" t="e">
        <f>SUIVI!#REF!</f>
        <v>#REF!</v>
      </c>
      <c r="X183" s="145" t="e">
        <f>SUIVI!#REF!</f>
        <v>#REF!</v>
      </c>
      <c r="Y183" s="145" t="e">
        <f>SUIVI!#REF!</f>
        <v>#REF!</v>
      </c>
      <c r="Z183" s="1097" t="e">
        <f>SUIVI!#REF!</f>
        <v>#REF!</v>
      </c>
      <c r="AA183" s="948">
        <f t="shared" ca="1" si="43"/>
        <v>0</v>
      </c>
      <c r="AB183" s="1955">
        <f t="shared" ca="1" si="44"/>
        <v>1</v>
      </c>
      <c r="AC183" s="948">
        <f t="shared" ca="1" si="45"/>
        <v>2</v>
      </c>
      <c r="AD183" s="1955">
        <f t="shared" ca="1" si="46"/>
        <v>1</v>
      </c>
      <c r="AE183" s="948">
        <f t="shared" ca="1" si="47"/>
        <v>2</v>
      </c>
      <c r="AF183" s="948">
        <f t="shared" ca="1" si="47"/>
        <v>0</v>
      </c>
      <c r="AG183" s="948">
        <f t="shared" ca="1" si="47"/>
        <v>1</v>
      </c>
      <c r="AH183" s="948">
        <f t="shared" ca="1" si="47"/>
        <v>2</v>
      </c>
      <c r="AI183" s="1955">
        <f t="shared" ca="1" si="48"/>
        <v>2</v>
      </c>
      <c r="AJ183" s="1955">
        <f t="shared" ca="1" si="49"/>
        <v>1</v>
      </c>
      <c r="AK183" s="1955">
        <f t="shared" ca="1" si="49"/>
        <v>1</v>
      </c>
      <c r="AL183" s="1955">
        <f t="shared" ca="1" si="49"/>
        <v>1</v>
      </c>
      <c r="AM183" s="768">
        <f t="shared" si="50"/>
        <v>0</v>
      </c>
      <c r="AO183" s="167"/>
      <c r="AP183" s="320" t="e">
        <f>SUIVI!#REF!</f>
        <v>#REF!</v>
      </c>
      <c r="AQ183" s="320" t="e">
        <f>SUIVI!#REF!</f>
        <v>#REF!</v>
      </c>
      <c r="AR183" s="145" t="e">
        <f>SUIVI!#REF!</f>
        <v>#REF!</v>
      </c>
      <c r="AS183" s="145" t="e">
        <f>SUIVI!#REF!</f>
        <v>#REF!</v>
      </c>
      <c r="AT183" s="1097" t="e">
        <f>SUIVI!#REF!</f>
        <v>#REF!</v>
      </c>
      <c r="AU183" s="3627"/>
      <c r="AV183" s="3628"/>
      <c r="AW183" s="3627"/>
      <c r="AX183" s="3628"/>
      <c r="AY183" s="3627"/>
      <c r="AZ183" s="3628"/>
      <c r="BA183" s="3627"/>
      <c r="BB183" s="3628"/>
      <c r="BC183" s="3627"/>
      <c r="BD183" s="3628"/>
      <c r="BE183" s="3627"/>
      <c r="BF183" s="3628"/>
      <c r="BG183" s="48"/>
      <c r="BH183" s="776">
        <v>160</v>
      </c>
      <c r="BI183" s="776"/>
    </row>
    <row r="184" spans="1:61" ht="25.15" customHeight="1">
      <c r="A184" s="1961" t="e">
        <f>SUIVI!#REF!</f>
        <v>#REF!</v>
      </c>
      <c r="B184" s="320" t="e">
        <f>SUIVI!#REF!</f>
        <v>#REF!</v>
      </c>
      <c r="C184" s="320" t="e">
        <f>SUIVI!#REF!</f>
        <v>#REF!</v>
      </c>
      <c r="D184" s="145" t="e">
        <f>SUIVI!#REF!</f>
        <v>#REF!</v>
      </c>
      <c r="E184" s="145" t="e">
        <f>SUIVI!#REF!</f>
        <v>#REF!</v>
      </c>
      <c r="F184" s="1097" t="e">
        <f>SUIVI!#REF!</f>
        <v>#REF!</v>
      </c>
      <c r="G184" s="948">
        <f t="shared" ca="1" si="37"/>
        <v>-2</v>
      </c>
      <c r="H184" s="948">
        <f t="shared" ca="1" si="38"/>
        <v>3</v>
      </c>
      <c r="I184" s="1955">
        <f t="shared" ca="1" si="39"/>
        <v>1</v>
      </c>
      <c r="J184" s="1955">
        <f t="shared" ca="1" si="40"/>
        <v>4</v>
      </c>
      <c r="K184" s="1955">
        <f t="shared" ca="1" si="41"/>
        <v>3</v>
      </c>
      <c r="L184" s="1955">
        <f t="shared" ca="1" si="42"/>
        <v>1</v>
      </c>
      <c r="M184" s="1955">
        <f t="shared" ca="1" si="42"/>
        <v>1</v>
      </c>
      <c r="N184" s="1955">
        <f t="shared" ca="1" si="42"/>
        <v>1</v>
      </c>
      <c r="O184" s="1955">
        <f t="shared" ca="1" si="42"/>
        <v>1</v>
      </c>
      <c r="P184" s="1955">
        <f t="shared" ca="1" si="42"/>
        <v>2</v>
      </c>
      <c r="Q184" s="1955"/>
      <c r="R184" s="437" t="s">
        <v>1249</v>
      </c>
      <c r="S184" s="48"/>
      <c r="U184" s="1962" t="e">
        <f>SUIVI!#REF!</f>
        <v>#REF!</v>
      </c>
      <c r="V184" s="320" t="e">
        <f>SUIVI!#REF!</f>
        <v>#REF!</v>
      </c>
      <c r="W184" s="320" t="e">
        <f>SUIVI!#REF!</f>
        <v>#REF!</v>
      </c>
      <c r="X184" s="145" t="e">
        <f>SUIVI!#REF!</f>
        <v>#REF!</v>
      </c>
      <c r="Y184" s="145" t="e">
        <f>SUIVI!#REF!</f>
        <v>#REF!</v>
      </c>
      <c r="Z184" s="1097" t="e">
        <f>SUIVI!#REF!</f>
        <v>#REF!</v>
      </c>
      <c r="AA184" s="948">
        <f t="shared" ca="1" si="43"/>
        <v>0</v>
      </c>
      <c r="AB184" s="1955">
        <f t="shared" ca="1" si="44"/>
        <v>1</v>
      </c>
      <c r="AC184" s="948">
        <f t="shared" ca="1" si="45"/>
        <v>1</v>
      </c>
      <c r="AD184" s="1955">
        <f t="shared" ca="1" si="46"/>
        <v>1</v>
      </c>
      <c r="AE184" s="948">
        <f t="shared" ca="1" si="47"/>
        <v>0</v>
      </c>
      <c r="AF184" s="948">
        <f t="shared" ca="1" si="47"/>
        <v>2</v>
      </c>
      <c r="AG184" s="948">
        <f t="shared" ca="1" si="47"/>
        <v>2</v>
      </c>
      <c r="AH184" s="948">
        <f t="shared" ca="1" si="47"/>
        <v>2</v>
      </c>
      <c r="AI184" s="1955">
        <f t="shared" ca="1" si="48"/>
        <v>2</v>
      </c>
      <c r="AJ184" s="1955">
        <f t="shared" ca="1" si="49"/>
        <v>1</v>
      </c>
      <c r="AK184" s="1955">
        <f t="shared" ca="1" si="49"/>
        <v>1</v>
      </c>
      <c r="AL184" s="1955">
        <f t="shared" ca="1" si="49"/>
        <v>1</v>
      </c>
      <c r="AM184" s="768">
        <f t="shared" si="50"/>
        <v>0</v>
      </c>
      <c r="AO184" s="167"/>
      <c r="AP184" s="320" t="e">
        <f>SUIVI!#REF!</f>
        <v>#REF!</v>
      </c>
      <c r="AQ184" s="320" t="e">
        <f>SUIVI!#REF!</f>
        <v>#REF!</v>
      </c>
      <c r="AR184" s="145" t="e">
        <f>SUIVI!#REF!</f>
        <v>#REF!</v>
      </c>
      <c r="AS184" s="145" t="e">
        <f>SUIVI!#REF!</f>
        <v>#REF!</v>
      </c>
      <c r="AT184" s="1097" t="e">
        <f>SUIVI!#REF!</f>
        <v>#REF!</v>
      </c>
      <c r="AU184" s="3627"/>
      <c r="AV184" s="3628"/>
      <c r="AW184" s="3627"/>
      <c r="AX184" s="3628"/>
      <c r="AY184" s="3627"/>
      <c r="AZ184" s="3628"/>
      <c r="BA184" s="3627"/>
      <c r="BB184" s="3628"/>
      <c r="BC184" s="3627"/>
      <c r="BD184" s="3628"/>
      <c r="BE184" s="3627"/>
      <c r="BF184" s="3628"/>
      <c r="BG184" s="48"/>
      <c r="BH184" s="776">
        <v>161</v>
      </c>
      <c r="BI184" s="776"/>
    </row>
    <row r="185" spans="1:61" ht="25.15" customHeight="1">
      <c r="A185" s="1961" t="e">
        <f>SUIVI!#REF!</f>
        <v>#REF!</v>
      </c>
      <c r="B185" s="320" t="e">
        <f>SUIVI!#REF!</f>
        <v>#REF!</v>
      </c>
      <c r="C185" s="320" t="e">
        <f>SUIVI!#REF!</f>
        <v>#REF!</v>
      </c>
      <c r="D185" s="145" t="e">
        <f>SUIVI!#REF!</f>
        <v>#REF!</v>
      </c>
      <c r="E185" s="145" t="e">
        <f>SUIVI!#REF!</f>
        <v>#REF!</v>
      </c>
      <c r="F185" s="1097" t="e">
        <f>SUIVI!#REF!</f>
        <v>#REF!</v>
      </c>
      <c r="G185" s="948">
        <f t="shared" ca="1" si="37"/>
        <v>0</v>
      </c>
      <c r="H185" s="948">
        <f t="shared" ref="H185:H223" ca="1" si="51">RANDBETWEEN(0,3)</f>
        <v>0</v>
      </c>
      <c r="I185" s="1955">
        <f t="shared" ca="1" si="39"/>
        <v>1</v>
      </c>
      <c r="J185" s="1955">
        <f t="shared" ca="1" si="40"/>
        <v>4</v>
      </c>
      <c r="K185" s="1955">
        <f t="shared" ca="1" si="41"/>
        <v>3</v>
      </c>
      <c r="L185" s="1955">
        <f t="shared" ref="L185:P223" ca="1" si="52">RANDBETWEEN(1,2)</f>
        <v>2</v>
      </c>
      <c r="M185" s="1955">
        <f t="shared" ca="1" si="52"/>
        <v>1</v>
      </c>
      <c r="N185" s="1955">
        <f t="shared" ca="1" si="52"/>
        <v>2</v>
      </c>
      <c r="O185" s="1955">
        <f t="shared" ca="1" si="52"/>
        <v>1</v>
      </c>
      <c r="P185" s="1955">
        <f t="shared" ca="1" si="52"/>
        <v>2</v>
      </c>
      <c r="Q185" s="1955"/>
      <c r="R185" s="437" t="s">
        <v>1249</v>
      </c>
      <c r="S185" s="48"/>
      <c r="U185" s="1962" t="e">
        <f>SUIVI!#REF!</f>
        <v>#REF!</v>
      </c>
      <c r="V185" s="320" t="e">
        <f>SUIVI!#REF!</f>
        <v>#REF!</v>
      </c>
      <c r="W185" s="320" t="e">
        <f>SUIVI!#REF!</f>
        <v>#REF!</v>
      </c>
      <c r="X185" s="145" t="e">
        <f>SUIVI!#REF!</f>
        <v>#REF!</v>
      </c>
      <c r="Y185" s="145" t="e">
        <f>SUIVI!#REF!</f>
        <v>#REF!</v>
      </c>
      <c r="Z185" s="1097" t="e">
        <f>SUIVI!#REF!</f>
        <v>#REF!</v>
      </c>
      <c r="AA185" s="948">
        <f t="shared" ca="1" si="43"/>
        <v>0</v>
      </c>
      <c r="AB185" s="1955">
        <f t="shared" ca="1" si="44"/>
        <v>1</v>
      </c>
      <c r="AC185" s="948">
        <f t="shared" ca="1" si="45"/>
        <v>1</v>
      </c>
      <c r="AD185" s="1955">
        <f t="shared" ca="1" si="46"/>
        <v>1</v>
      </c>
      <c r="AE185" s="948">
        <f t="shared" ref="AE185:AH223" ca="1" si="53">RANDBETWEEN(0,2)</f>
        <v>2</v>
      </c>
      <c r="AF185" s="948">
        <f t="shared" ca="1" si="53"/>
        <v>1</v>
      </c>
      <c r="AG185" s="948">
        <f t="shared" ca="1" si="53"/>
        <v>0</v>
      </c>
      <c r="AH185" s="948">
        <f t="shared" ca="1" si="53"/>
        <v>0</v>
      </c>
      <c r="AI185" s="1955">
        <f t="shared" ca="1" si="48"/>
        <v>2</v>
      </c>
      <c r="AJ185" s="1955">
        <f t="shared" ref="AJ185:AL223" ca="1" si="54">RANDBETWEEN(1,1)</f>
        <v>1</v>
      </c>
      <c r="AK185" s="1955">
        <f t="shared" ca="1" si="54"/>
        <v>1</v>
      </c>
      <c r="AL185" s="1955">
        <f t="shared" ca="1" si="54"/>
        <v>1</v>
      </c>
      <c r="AM185" s="768">
        <f t="shared" si="50"/>
        <v>0</v>
      </c>
      <c r="AO185" s="167"/>
      <c r="AP185" s="320" t="e">
        <f>SUIVI!#REF!</f>
        <v>#REF!</v>
      </c>
      <c r="AQ185" s="320" t="e">
        <f>SUIVI!#REF!</f>
        <v>#REF!</v>
      </c>
      <c r="AR185" s="145" t="e">
        <f>SUIVI!#REF!</f>
        <v>#REF!</v>
      </c>
      <c r="AS185" s="145" t="e">
        <f>SUIVI!#REF!</f>
        <v>#REF!</v>
      </c>
      <c r="AT185" s="1097" t="e">
        <f>SUIVI!#REF!</f>
        <v>#REF!</v>
      </c>
      <c r="AU185" s="3627"/>
      <c r="AV185" s="3628"/>
      <c r="AW185" s="3627"/>
      <c r="AX185" s="3628"/>
      <c r="AY185" s="3627"/>
      <c r="AZ185" s="3628"/>
      <c r="BA185" s="3627"/>
      <c r="BB185" s="3628"/>
      <c r="BC185" s="3627"/>
      <c r="BD185" s="3628"/>
      <c r="BE185" s="3627"/>
      <c r="BF185" s="3628"/>
      <c r="BG185" s="48"/>
      <c r="BH185" s="776">
        <v>162</v>
      </c>
      <c r="BI185" s="776"/>
    </row>
    <row r="186" spans="1:61" ht="25.15" customHeight="1">
      <c r="A186" s="1961" t="e">
        <f>SUIVI!#REF!</f>
        <v>#REF!</v>
      </c>
      <c r="B186" s="320" t="e">
        <f>SUIVI!#REF!</f>
        <v>#REF!</v>
      </c>
      <c r="C186" s="320" t="e">
        <f>SUIVI!#REF!</f>
        <v>#REF!</v>
      </c>
      <c r="D186" s="145" t="e">
        <f>SUIVI!#REF!</f>
        <v>#REF!</v>
      </c>
      <c r="E186" s="145" t="e">
        <f>SUIVI!#REF!</f>
        <v>#REF!</v>
      </c>
      <c r="F186" s="1097" t="e">
        <f>SUIVI!#REF!</f>
        <v>#REF!</v>
      </c>
      <c r="G186" s="948">
        <f t="shared" ca="1" si="37"/>
        <v>0</v>
      </c>
      <c r="H186" s="948">
        <f t="shared" ca="1" si="51"/>
        <v>3</v>
      </c>
      <c r="I186" s="1955">
        <f t="shared" ca="1" si="39"/>
        <v>2</v>
      </c>
      <c r="J186" s="1955">
        <f t="shared" ca="1" si="40"/>
        <v>3</v>
      </c>
      <c r="K186" s="1955">
        <f t="shared" ca="1" si="41"/>
        <v>2</v>
      </c>
      <c r="L186" s="1955">
        <f t="shared" ca="1" si="52"/>
        <v>2</v>
      </c>
      <c r="M186" s="1955">
        <f t="shared" ca="1" si="52"/>
        <v>1</v>
      </c>
      <c r="N186" s="1955">
        <f t="shared" ca="1" si="52"/>
        <v>2</v>
      </c>
      <c r="O186" s="1955">
        <f t="shared" ca="1" si="52"/>
        <v>2</v>
      </c>
      <c r="P186" s="1955">
        <f t="shared" ca="1" si="52"/>
        <v>1</v>
      </c>
      <c r="Q186" s="1955"/>
      <c r="R186" s="437" t="s">
        <v>1249</v>
      </c>
      <c r="S186" s="48"/>
      <c r="U186" s="1962" t="e">
        <f>SUIVI!#REF!</f>
        <v>#REF!</v>
      </c>
      <c r="V186" s="320" t="e">
        <f>SUIVI!#REF!</f>
        <v>#REF!</v>
      </c>
      <c r="W186" s="320" t="e">
        <f>SUIVI!#REF!</f>
        <v>#REF!</v>
      </c>
      <c r="X186" s="145" t="e">
        <f>SUIVI!#REF!</f>
        <v>#REF!</v>
      </c>
      <c r="Y186" s="145" t="e">
        <f>SUIVI!#REF!</f>
        <v>#REF!</v>
      </c>
      <c r="Z186" s="1097" t="e">
        <f>SUIVI!#REF!</f>
        <v>#REF!</v>
      </c>
      <c r="AA186" s="948">
        <f t="shared" ca="1" si="43"/>
        <v>0</v>
      </c>
      <c r="AB186" s="1955">
        <f t="shared" ca="1" si="44"/>
        <v>1</v>
      </c>
      <c r="AC186" s="948">
        <f t="shared" ca="1" si="45"/>
        <v>2</v>
      </c>
      <c r="AD186" s="1955">
        <f t="shared" ca="1" si="46"/>
        <v>1</v>
      </c>
      <c r="AE186" s="948">
        <f t="shared" ca="1" si="53"/>
        <v>2</v>
      </c>
      <c r="AF186" s="948">
        <f t="shared" ca="1" si="53"/>
        <v>0</v>
      </c>
      <c r="AG186" s="948">
        <f t="shared" ca="1" si="53"/>
        <v>0</v>
      </c>
      <c r="AH186" s="948">
        <f t="shared" ca="1" si="53"/>
        <v>0</v>
      </c>
      <c r="AI186" s="1955">
        <f t="shared" ca="1" si="48"/>
        <v>1</v>
      </c>
      <c r="AJ186" s="1955">
        <f t="shared" ca="1" si="54"/>
        <v>1</v>
      </c>
      <c r="AK186" s="1955">
        <f t="shared" ca="1" si="54"/>
        <v>1</v>
      </c>
      <c r="AL186" s="1955">
        <f t="shared" ca="1" si="54"/>
        <v>1</v>
      </c>
      <c r="AM186" s="768">
        <f t="shared" si="50"/>
        <v>0</v>
      </c>
      <c r="AO186" s="167"/>
      <c r="AP186" s="320" t="e">
        <f>SUIVI!#REF!</f>
        <v>#REF!</v>
      </c>
      <c r="AQ186" s="320" t="e">
        <f>SUIVI!#REF!</f>
        <v>#REF!</v>
      </c>
      <c r="AR186" s="145" t="e">
        <f>SUIVI!#REF!</f>
        <v>#REF!</v>
      </c>
      <c r="AS186" s="145" t="e">
        <f>SUIVI!#REF!</f>
        <v>#REF!</v>
      </c>
      <c r="AT186" s="1097" t="e">
        <f>SUIVI!#REF!</f>
        <v>#REF!</v>
      </c>
      <c r="AU186" s="3627"/>
      <c r="AV186" s="3628"/>
      <c r="AW186" s="3627"/>
      <c r="AX186" s="3628"/>
      <c r="AY186" s="3627"/>
      <c r="AZ186" s="3628"/>
      <c r="BA186" s="3627"/>
      <c r="BB186" s="3628"/>
      <c r="BC186" s="3627"/>
      <c r="BD186" s="3628"/>
      <c r="BE186" s="3627"/>
      <c r="BF186" s="3628"/>
      <c r="BG186" s="48"/>
      <c r="BH186" s="776">
        <v>163</v>
      </c>
      <c r="BI186" s="776"/>
    </row>
    <row r="187" spans="1:61" ht="25.15" customHeight="1">
      <c r="A187" s="1961" t="e">
        <f>SUIVI!#REF!</f>
        <v>#REF!</v>
      </c>
      <c r="B187" s="320" t="e">
        <f>SUIVI!#REF!</f>
        <v>#REF!</v>
      </c>
      <c r="C187" s="320" t="e">
        <f>SUIVI!#REF!</f>
        <v>#REF!</v>
      </c>
      <c r="D187" s="145" t="e">
        <f>SUIVI!#REF!</f>
        <v>#REF!</v>
      </c>
      <c r="E187" s="145" t="e">
        <f>SUIVI!#REF!</f>
        <v>#REF!</v>
      </c>
      <c r="F187" s="1097" t="e">
        <f>SUIVI!#REF!</f>
        <v>#REF!</v>
      </c>
      <c r="G187" s="948">
        <f t="shared" ca="1" si="37"/>
        <v>-2</v>
      </c>
      <c r="H187" s="948">
        <f t="shared" ca="1" si="51"/>
        <v>0</v>
      </c>
      <c r="I187" s="1955">
        <f t="shared" ca="1" si="39"/>
        <v>2</v>
      </c>
      <c r="J187" s="1955">
        <f t="shared" ca="1" si="40"/>
        <v>2</v>
      </c>
      <c r="K187" s="1955">
        <f t="shared" ca="1" si="41"/>
        <v>2</v>
      </c>
      <c r="L187" s="1955">
        <f t="shared" ca="1" si="52"/>
        <v>1</v>
      </c>
      <c r="M187" s="1955">
        <f t="shared" ca="1" si="52"/>
        <v>1</v>
      </c>
      <c r="N187" s="1955">
        <f t="shared" ca="1" si="52"/>
        <v>1</v>
      </c>
      <c r="O187" s="1955">
        <f t="shared" ca="1" si="52"/>
        <v>1</v>
      </c>
      <c r="P187" s="1955">
        <f t="shared" ca="1" si="52"/>
        <v>2</v>
      </c>
      <c r="Q187" s="1955"/>
      <c r="R187" s="437" t="s">
        <v>1249</v>
      </c>
      <c r="S187" s="48"/>
      <c r="U187" s="1962" t="e">
        <f>SUIVI!#REF!</f>
        <v>#REF!</v>
      </c>
      <c r="V187" s="320" t="e">
        <f>SUIVI!#REF!</f>
        <v>#REF!</v>
      </c>
      <c r="W187" s="320" t="e">
        <f>SUIVI!#REF!</f>
        <v>#REF!</v>
      </c>
      <c r="X187" s="145" t="e">
        <f>SUIVI!#REF!</f>
        <v>#REF!</v>
      </c>
      <c r="Y187" s="145" t="e">
        <f>SUIVI!#REF!</f>
        <v>#REF!</v>
      </c>
      <c r="Z187" s="1097" t="e">
        <f>SUIVI!#REF!</f>
        <v>#REF!</v>
      </c>
      <c r="AA187" s="948">
        <f t="shared" ca="1" si="43"/>
        <v>2</v>
      </c>
      <c r="AB187" s="1955">
        <f t="shared" ca="1" si="44"/>
        <v>1</v>
      </c>
      <c r="AC187" s="948">
        <f t="shared" ca="1" si="45"/>
        <v>0</v>
      </c>
      <c r="AD187" s="1955">
        <f t="shared" ca="1" si="46"/>
        <v>1</v>
      </c>
      <c r="AE187" s="948">
        <f t="shared" ca="1" si="53"/>
        <v>1</v>
      </c>
      <c r="AF187" s="948">
        <f t="shared" ca="1" si="53"/>
        <v>2</v>
      </c>
      <c r="AG187" s="948">
        <f t="shared" ca="1" si="53"/>
        <v>1</v>
      </c>
      <c r="AH187" s="948">
        <f t="shared" ca="1" si="53"/>
        <v>0</v>
      </c>
      <c r="AI187" s="1955">
        <f t="shared" ca="1" si="48"/>
        <v>1</v>
      </c>
      <c r="AJ187" s="1955">
        <f t="shared" ca="1" si="54"/>
        <v>1</v>
      </c>
      <c r="AK187" s="1955">
        <f t="shared" ca="1" si="54"/>
        <v>1</v>
      </c>
      <c r="AL187" s="1955">
        <f t="shared" ca="1" si="54"/>
        <v>1</v>
      </c>
      <c r="AM187" s="768">
        <f t="shared" si="50"/>
        <v>0</v>
      </c>
      <c r="AO187" s="167"/>
      <c r="AP187" s="320" t="e">
        <f>SUIVI!#REF!</f>
        <v>#REF!</v>
      </c>
      <c r="AQ187" s="320" t="e">
        <f>SUIVI!#REF!</f>
        <v>#REF!</v>
      </c>
      <c r="AR187" s="145" t="e">
        <f>SUIVI!#REF!</f>
        <v>#REF!</v>
      </c>
      <c r="AS187" s="145" t="e">
        <f>SUIVI!#REF!</f>
        <v>#REF!</v>
      </c>
      <c r="AT187" s="1097" t="e">
        <f>SUIVI!#REF!</f>
        <v>#REF!</v>
      </c>
      <c r="AU187" s="3627"/>
      <c r="AV187" s="3628"/>
      <c r="AW187" s="3627"/>
      <c r="AX187" s="3628"/>
      <c r="AY187" s="3627"/>
      <c r="AZ187" s="3628"/>
      <c r="BA187" s="3627"/>
      <c r="BB187" s="3628"/>
      <c r="BC187" s="3627"/>
      <c r="BD187" s="3628"/>
      <c r="BE187" s="3627"/>
      <c r="BF187" s="3628"/>
      <c r="BG187" s="48"/>
      <c r="BH187" s="776">
        <v>164</v>
      </c>
      <c r="BI187" s="776"/>
    </row>
    <row r="188" spans="1:61" ht="25.15" customHeight="1">
      <c r="A188" s="1961" t="e">
        <f>SUIVI!#REF!</f>
        <v>#REF!</v>
      </c>
      <c r="B188" s="320" t="e">
        <f>SUIVI!#REF!</f>
        <v>#REF!</v>
      </c>
      <c r="C188" s="320" t="e">
        <f>SUIVI!#REF!</f>
        <v>#REF!</v>
      </c>
      <c r="D188" s="145" t="e">
        <f>SUIVI!#REF!</f>
        <v>#REF!</v>
      </c>
      <c r="E188" s="145" t="e">
        <f>SUIVI!#REF!</f>
        <v>#REF!</v>
      </c>
      <c r="F188" s="1097" t="e">
        <f>SUIVI!#REF!</f>
        <v>#REF!</v>
      </c>
      <c r="G188" s="948">
        <f t="shared" ca="1" si="37"/>
        <v>3</v>
      </c>
      <c r="H188" s="948">
        <f t="shared" ca="1" si="51"/>
        <v>1</v>
      </c>
      <c r="I188" s="1955">
        <f t="shared" ca="1" si="39"/>
        <v>1</v>
      </c>
      <c r="J188" s="1955">
        <f t="shared" ca="1" si="40"/>
        <v>4</v>
      </c>
      <c r="K188" s="1955">
        <f t="shared" ca="1" si="41"/>
        <v>2</v>
      </c>
      <c r="L188" s="1955">
        <f t="shared" ca="1" si="52"/>
        <v>1</v>
      </c>
      <c r="M188" s="1955">
        <f t="shared" ca="1" si="52"/>
        <v>2</v>
      </c>
      <c r="N188" s="1955">
        <f t="shared" ca="1" si="52"/>
        <v>1</v>
      </c>
      <c r="O188" s="1955">
        <f t="shared" ca="1" si="52"/>
        <v>2</v>
      </c>
      <c r="P188" s="1955">
        <f t="shared" ca="1" si="52"/>
        <v>1</v>
      </c>
      <c r="Q188" s="1955"/>
      <c r="R188" s="437" t="s">
        <v>1249</v>
      </c>
      <c r="S188" s="48"/>
      <c r="U188" s="1962" t="e">
        <f>SUIVI!#REF!</f>
        <v>#REF!</v>
      </c>
      <c r="V188" s="320" t="e">
        <f>SUIVI!#REF!</f>
        <v>#REF!</v>
      </c>
      <c r="W188" s="320" t="e">
        <f>SUIVI!#REF!</f>
        <v>#REF!</v>
      </c>
      <c r="X188" s="145" t="e">
        <f>SUIVI!#REF!</f>
        <v>#REF!</v>
      </c>
      <c r="Y188" s="145" t="e">
        <f>SUIVI!#REF!</f>
        <v>#REF!</v>
      </c>
      <c r="Z188" s="1097" t="e">
        <f>SUIVI!#REF!</f>
        <v>#REF!</v>
      </c>
      <c r="AA188" s="948">
        <f t="shared" ca="1" si="43"/>
        <v>0</v>
      </c>
      <c r="AB188" s="1955">
        <f t="shared" ca="1" si="44"/>
        <v>1</v>
      </c>
      <c r="AC188" s="948">
        <f t="shared" ca="1" si="45"/>
        <v>2</v>
      </c>
      <c r="AD188" s="1955">
        <f t="shared" ca="1" si="46"/>
        <v>1</v>
      </c>
      <c r="AE188" s="948">
        <f t="shared" ca="1" si="53"/>
        <v>2</v>
      </c>
      <c r="AF188" s="948">
        <f t="shared" ca="1" si="53"/>
        <v>2</v>
      </c>
      <c r="AG188" s="948">
        <f t="shared" ca="1" si="53"/>
        <v>2</v>
      </c>
      <c r="AH188" s="948">
        <f t="shared" ca="1" si="53"/>
        <v>1</v>
      </c>
      <c r="AI188" s="1955">
        <f t="shared" ca="1" si="48"/>
        <v>2</v>
      </c>
      <c r="AJ188" s="1955">
        <f t="shared" ca="1" si="54"/>
        <v>1</v>
      </c>
      <c r="AK188" s="1955">
        <f t="shared" ca="1" si="54"/>
        <v>1</v>
      </c>
      <c r="AL188" s="1955">
        <f t="shared" ca="1" si="54"/>
        <v>1</v>
      </c>
      <c r="AM188" s="768">
        <f t="shared" si="50"/>
        <v>0</v>
      </c>
      <c r="AO188" s="167"/>
      <c r="AP188" s="320" t="e">
        <f>SUIVI!#REF!</f>
        <v>#REF!</v>
      </c>
      <c r="AQ188" s="320" t="e">
        <f>SUIVI!#REF!</f>
        <v>#REF!</v>
      </c>
      <c r="AR188" s="145" t="e">
        <f>SUIVI!#REF!</f>
        <v>#REF!</v>
      </c>
      <c r="AS188" s="145" t="e">
        <f>SUIVI!#REF!</f>
        <v>#REF!</v>
      </c>
      <c r="AT188" s="1097" t="e">
        <f>SUIVI!#REF!</f>
        <v>#REF!</v>
      </c>
      <c r="AU188" s="3627"/>
      <c r="AV188" s="3628"/>
      <c r="AW188" s="3627"/>
      <c r="AX188" s="3628"/>
      <c r="AY188" s="3627"/>
      <c r="AZ188" s="3628"/>
      <c r="BA188" s="3627"/>
      <c r="BB188" s="3628"/>
      <c r="BC188" s="3627"/>
      <c r="BD188" s="3628"/>
      <c r="BE188" s="3627"/>
      <c r="BF188" s="3628"/>
      <c r="BG188" s="48"/>
      <c r="BH188" s="776">
        <v>165</v>
      </c>
      <c r="BI188" s="776"/>
    </row>
    <row r="189" spans="1:61" ht="25.15" customHeight="1">
      <c r="A189" s="1961" t="e">
        <f>SUIVI!#REF!</f>
        <v>#REF!</v>
      </c>
      <c r="B189" s="320" t="e">
        <f>SUIVI!#REF!</f>
        <v>#REF!</v>
      </c>
      <c r="C189" s="320" t="e">
        <f>SUIVI!#REF!</f>
        <v>#REF!</v>
      </c>
      <c r="D189" s="145" t="e">
        <f>SUIVI!#REF!</f>
        <v>#REF!</v>
      </c>
      <c r="E189" s="145" t="e">
        <f>SUIVI!#REF!</f>
        <v>#REF!</v>
      </c>
      <c r="F189" s="1097" t="e">
        <f>SUIVI!#REF!</f>
        <v>#REF!</v>
      </c>
      <c r="G189" s="948">
        <f t="shared" ca="1" si="37"/>
        <v>-3</v>
      </c>
      <c r="H189" s="948">
        <f t="shared" ca="1" si="51"/>
        <v>0</v>
      </c>
      <c r="I189" s="1955">
        <f t="shared" ca="1" si="39"/>
        <v>1</v>
      </c>
      <c r="J189" s="1955">
        <f t="shared" ca="1" si="40"/>
        <v>4</v>
      </c>
      <c r="K189" s="1955">
        <f t="shared" ca="1" si="41"/>
        <v>1</v>
      </c>
      <c r="L189" s="1955">
        <f t="shared" ca="1" si="52"/>
        <v>2</v>
      </c>
      <c r="M189" s="1955">
        <f t="shared" ca="1" si="52"/>
        <v>1</v>
      </c>
      <c r="N189" s="1955">
        <f t="shared" ca="1" si="52"/>
        <v>2</v>
      </c>
      <c r="O189" s="1955">
        <f t="shared" ca="1" si="52"/>
        <v>1</v>
      </c>
      <c r="P189" s="1955">
        <f t="shared" ca="1" si="52"/>
        <v>1</v>
      </c>
      <c r="Q189" s="1955"/>
      <c r="R189" s="437" t="s">
        <v>1249</v>
      </c>
      <c r="S189" s="48"/>
      <c r="U189" s="1962" t="e">
        <f>SUIVI!#REF!</f>
        <v>#REF!</v>
      </c>
      <c r="V189" s="320" t="e">
        <f>SUIVI!#REF!</f>
        <v>#REF!</v>
      </c>
      <c r="W189" s="320" t="e">
        <f>SUIVI!#REF!</f>
        <v>#REF!</v>
      </c>
      <c r="X189" s="145" t="e">
        <f>SUIVI!#REF!</f>
        <v>#REF!</v>
      </c>
      <c r="Y189" s="145" t="e">
        <f>SUIVI!#REF!</f>
        <v>#REF!</v>
      </c>
      <c r="Z189" s="1097" t="e">
        <f>SUIVI!#REF!</f>
        <v>#REF!</v>
      </c>
      <c r="AA189" s="948">
        <f t="shared" ca="1" si="43"/>
        <v>0</v>
      </c>
      <c r="AB189" s="1955">
        <f t="shared" ca="1" si="44"/>
        <v>1</v>
      </c>
      <c r="AC189" s="948">
        <f t="shared" ca="1" si="45"/>
        <v>0</v>
      </c>
      <c r="AD189" s="1955">
        <f t="shared" ca="1" si="46"/>
        <v>1</v>
      </c>
      <c r="AE189" s="948">
        <f t="shared" ca="1" si="53"/>
        <v>1</v>
      </c>
      <c r="AF189" s="948">
        <f t="shared" ca="1" si="53"/>
        <v>2</v>
      </c>
      <c r="AG189" s="948">
        <f t="shared" ca="1" si="53"/>
        <v>1</v>
      </c>
      <c r="AH189" s="948">
        <f t="shared" ca="1" si="53"/>
        <v>0</v>
      </c>
      <c r="AI189" s="1955">
        <f t="shared" ca="1" si="48"/>
        <v>1</v>
      </c>
      <c r="AJ189" s="1955">
        <f t="shared" ca="1" si="54"/>
        <v>1</v>
      </c>
      <c r="AK189" s="1955">
        <f t="shared" ca="1" si="54"/>
        <v>1</v>
      </c>
      <c r="AL189" s="1955">
        <f t="shared" ca="1" si="54"/>
        <v>1</v>
      </c>
      <c r="AM189" s="768">
        <f t="shared" si="50"/>
        <v>0</v>
      </c>
      <c r="AO189" s="167"/>
      <c r="AP189" s="320" t="e">
        <f>SUIVI!#REF!</f>
        <v>#REF!</v>
      </c>
      <c r="AQ189" s="320" t="e">
        <f>SUIVI!#REF!</f>
        <v>#REF!</v>
      </c>
      <c r="AR189" s="145" t="e">
        <f>SUIVI!#REF!</f>
        <v>#REF!</v>
      </c>
      <c r="AS189" s="145" t="e">
        <f>SUIVI!#REF!</f>
        <v>#REF!</v>
      </c>
      <c r="AT189" s="1097" t="e">
        <f>SUIVI!#REF!</f>
        <v>#REF!</v>
      </c>
      <c r="AU189" s="3627"/>
      <c r="AV189" s="3628"/>
      <c r="AW189" s="3627"/>
      <c r="AX189" s="3628"/>
      <c r="AY189" s="3627"/>
      <c r="AZ189" s="3628"/>
      <c r="BA189" s="3627"/>
      <c r="BB189" s="3628"/>
      <c r="BC189" s="3627"/>
      <c r="BD189" s="3628"/>
      <c r="BE189" s="3627"/>
      <c r="BF189" s="3628"/>
      <c r="BG189" s="48"/>
      <c r="BH189" s="776">
        <v>166</v>
      </c>
      <c r="BI189" s="776"/>
    </row>
    <row r="190" spans="1:61" ht="25.15" customHeight="1">
      <c r="A190" s="1961" t="e">
        <f>SUIVI!#REF!</f>
        <v>#REF!</v>
      </c>
      <c r="B190" s="320" t="e">
        <f>SUIVI!#REF!</f>
        <v>#REF!</v>
      </c>
      <c r="C190" s="320" t="e">
        <f>SUIVI!#REF!</f>
        <v>#REF!</v>
      </c>
      <c r="D190" s="145" t="e">
        <f>SUIVI!#REF!</f>
        <v>#REF!</v>
      </c>
      <c r="E190" s="145" t="e">
        <f>SUIVI!#REF!</f>
        <v>#REF!</v>
      </c>
      <c r="F190" s="1097" t="e">
        <f>SUIVI!#REF!</f>
        <v>#REF!</v>
      </c>
      <c r="G190" s="948">
        <f t="shared" ca="1" si="37"/>
        <v>-1</v>
      </c>
      <c r="H190" s="948">
        <f t="shared" ca="1" si="51"/>
        <v>2</v>
      </c>
      <c r="I190" s="1955">
        <f t="shared" ca="1" si="39"/>
        <v>1</v>
      </c>
      <c r="J190" s="1955">
        <f t="shared" ca="1" si="40"/>
        <v>4</v>
      </c>
      <c r="K190" s="1955">
        <f t="shared" ca="1" si="41"/>
        <v>1</v>
      </c>
      <c r="L190" s="1955">
        <f t="shared" ca="1" si="52"/>
        <v>2</v>
      </c>
      <c r="M190" s="1955">
        <f t="shared" ca="1" si="52"/>
        <v>1</v>
      </c>
      <c r="N190" s="1955">
        <f t="shared" ca="1" si="52"/>
        <v>1</v>
      </c>
      <c r="O190" s="1955">
        <f t="shared" ca="1" si="52"/>
        <v>1</v>
      </c>
      <c r="P190" s="1955">
        <f t="shared" ca="1" si="52"/>
        <v>1</v>
      </c>
      <c r="Q190" s="1955"/>
      <c r="R190" s="437" t="s">
        <v>1249</v>
      </c>
      <c r="S190" s="48"/>
      <c r="U190" s="1962" t="e">
        <f>SUIVI!#REF!</f>
        <v>#REF!</v>
      </c>
      <c r="V190" s="320" t="e">
        <f>SUIVI!#REF!</f>
        <v>#REF!</v>
      </c>
      <c r="W190" s="320" t="e">
        <f>SUIVI!#REF!</f>
        <v>#REF!</v>
      </c>
      <c r="X190" s="145" t="e">
        <f>SUIVI!#REF!</f>
        <v>#REF!</v>
      </c>
      <c r="Y190" s="145" t="e">
        <f>SUIVI!#REF!</f>
        <v>#REF!</v>
      </c>
      <c r="Z190" s="1097" t="e">
        <f>SUIVI!#REF!</f>
        <v>#REF!</v>
      </c>
      <c r="AA190" s="948">
        <f t="shared" ca="1" si="43"/>
        <v>0</v>
      </c>
      <c r="AB190" s="1955">
        <f t="shared" ca="1" si="44"/>
        <v>1</v>
      </c>
      <c r="AC190" s="948">
        <f t="shared" ca="1" si="45"/>
        <v>2</v>
      </c>
      <c r="AD190" s="1955">
        <f t="shared" ca="1" si="46"/>
        <v>1</v>
      </c>
      <c r="AE190" s="948">
        <f t="shared" ca="1" si="53"/>
        <v>1</v>
      </c>
      <c r="AF190" s="948">
        <f t="shared" ca="1" si="53"/>
        <v>2</v>
      </c>
      <c r="AG190" s="948">
        <f t="shared" ca="1" si="53"/>
        <v>1</v>
      </c>
      <c r="AH190" s="948">
        <f t="shared" ca="1" si="53"/>
        <v>0</v>
      </c>
      <c r="AI190" s="1955">
        <f t="shared" ca="1" si="48"/>
        <v>1</v>
      </c>
      <c r="AJ190" s="1955">
        <f t="shared" ca="1" si="54"/>
        <v>1</v>
      </c>
      <c r="AK190" s="1955">
        <f t="shared" ca="1" si="54"/>
        <v>1</v>
      </c>
      <c r="AL190" s="1955">
        <f t="shared" ca="1" si="54"/>
        <v>1</v>
      </c>
      <c r="AM190" s="768">
        <f t="shared" si="50"/>
        <v>0</v>
      </c>
      <c r="AO190" s="167"/>
      <c r="AP190" s="320" t="e">
        <f>SUIVI!#REF!</f>
        <v>#REF!</v>
      </c>
      <c r="AQ190" s="320" t="e">
        <f>SUIVI!#REF!</f>
        <v>#REF!</v>
      </c>
      <c r="AR190" s="145" t="e">
        <f>SUIVI!#REF!</f>
        <v>#REF!</v>
      </c>
      <c r="AS190" s="145" t="e">
        <f>SUIVI!#REF!</f>
        <v>#REF!</v>
      </c>
      <c r="AT190" s="1097" t="e">
        <f>SUIVI!#REF!</f>
        <v>#REF!</v>
      </c>
      <c r="AU190" s="3627"/>
      <c r="AV190" s="3628"/>
      <c r="AW190" s="3627"/>
      <c r="AX190" s="3628"/>
      <c r="AY190" s="3627"/>
      <c r="AZ190" s="3628"/>
      <c r="BA190" s="3627"/>
      <c r="BB190" s="3628"/>
      <c r="BC190" s="3627"/>
      <c r="BD190" s="3628"/>
      <c r="BE190" s="3627"/>
      <c r="BF190" s="3628"/>
      <c r="BG190" s="48"/>
      <c r="BH190" s="776">
        <v>167</v>
      </c>
      <c r="BI190" s="776"/>
    </row>
    <row r="191" spans="1:61" ht="25.15" customHeight="1">
      <c r="A191" s="1961" t="e">
        <f>SUIVI!#REF!</f>
        <v>#REF!</v>
      </c>
      <c r="B191" s="320" t="e">
        <f>SUIVI!#REF!</f>
        <v>#REF!</v>
      </c>
      <c r="C191" s="320" t="e">
        <f>SUIVI!#REF!</f>
        <v>#REF!</v>
      </c>
      <c r="D191" s="145" t="e">
        <f>SUIVI!#REF!</f>
        <v>#REF!</v>
      </c>
      <c r="E191" s="145" t="e">
        <f>SUIVI!#REF!</f>
        <v>#REF!</v>
      </c>
      <c r="F191" s="1097" t="e">
        <f>SUIVI!#REF!</f>
        <v>#REF!</v>
      </c>
      <c r="G191" s="948">
        <f t="shared" ca="1" si="37"/>
        <v>2</v>
      </c>
      <c r="H191" s="948">
        <f t="shared" ca="1" si="51"/>
        <v>2</v>
      </c>
      <c r="I191" s="1955">
        <f t="shared" ca="1" si="39"/>
        <v>1</v>
      </c>
      <c r="J191" s="1955">
        <f t="shared" ca="1" si="40"/>
        <v>3</v>
      </c>
      <c r="K191" s="1955">
        <f t="shared" ca="1" si="41"/>
        <v>3</v>
      </c>
      <c r="L191" s="1955">
        <f t="shared" ca="1" si="52"/>
        <v>2</v>
      </c>
      <c r="M191" s="1955">
        <f t="shared" ca="1" si="52"/>
        <v>2</v>
      </c>
      <c r="N191" s="1955">
        <f t="shared" ca="1" si="52"/>
        <v>2</v>
      </c>
      <c r="O191" s="1955">
        <f t="shared" ca="1" si="52"/>
        <v>2</v>
      </c>
      <c r="P191" s="1955">
        <f t="shared" ca="1" si="52"/>
        <v>1</v>
      </c>
      <c r="Q191" s="1955"/>
      <c r="R191" s="437" t="s">
        <v>1249</v>
      </c>
      <c r="S191" s="48"/>
      <c r="U191" s="1962" t="e">
        <f>SUIVI!#REF!</f>
        <v>#REF!</v>
      </c>
      <c r="V191" s="320" t="e">
        <f>SUIVI!#REF!</f>
        <v>#REF!</v>
      </c>
      <c r="W191" s="320" t="e">
        <f>SUIVI!#REF!</f>
        <v>#REF!</v>
      </c>
      <c r="X191" s="145" t="e">
        <f>SUIVI!#REF!</f>
        <v>#REF!</v>
      </c>
      <c r="Y191" s="145" t="e">
        <f>SUIVI!#REF!</f>
        <v>#REF!</v>
      </c>
      <c r="Z191" s="1097" t="e">
        <f>SUIVI!#REF!</f>
        <v>#REF!</v>
      </c>
      <c r="AA191" s="948">
        <f t="shared" ca="1" si="43"/>
        <v>1</v>
      </c>
      <c r="AB191" s="1955">
        <f t="shared" ca="1" si="44"/>
        <v>1</v>
      </c>
      <c r="AC191" s="948">
        <f t="shared" ca="1" si="45"/>
        <v>0</v>
      </c>
      <c r="AD191" s="1955">
        <f t="shared" ca="1" si="46"/>
        <v>1</v>
      </c>
      <c r="AE191" s="948">
        <f t="shared" ca="1" si="53"/>
        <v>2</v>
      </c>
      <c r="AF191" s="948">
        <f t="shared" ca="1" si="53"/>
        <v>0</v>
      </c>
      <c r="AG191" s="948">
        <f t="shared" ca="1" si="53"/>
        <v>0</v>
      </c>
      <c r="AH191" s="948">
        <f t="shared" ca="1" si="53"/>
        <v>0</v>
      </c>
      <c r="AI191" s="1955">
        <f t="shared" ca="1" si="48"/>
        <v>1</v>
      </c>
      <c r="AJ191" s="1955">
        <f t="shared" ca="1" si="54"/>
        <v>1</v>
      </c>
      <c r="AK191" s="1955">
        <f t="shared" ca="1" si="54"/>
        <v>1</v>
      </c>
      <c r="AL191" s="1955">
        <f t="shared" ca="1" si="54"/>
        <v>1</v>
      </c>
      <c r="AM191" s="768">
        <f t="shared" si="50"/>
        <v>0</v>
      </c>
      <c r="AO191" s="167"/>
      <c r="AP191" s="320" t="e">
        <f>SUIVI!#REF!</f>
        <v>#REF!</v>
      </c>
      <c r="AQ191" s="320" t="e">
        <f>SUIVI!#REF!</f>
        <v>#REF!</v>
      </c>
      <c r="AR191" s="145" t="e">
        <f>SUIVI!#REF!</f>
        <v>#REF!</v>
      </c>
      <c r="AS191" s="145" t="e">
        <f>SUIVI!#REF!</f>
        <v>#REF!</v>
      </c>
      <c r="AT191" s="1097" t="e">
        <f>SUIVI!#REF!</f>
        <v>#REF!</v>
      </c>
      <c r="AU191" s="3627"/>
      <c r="AV191" s="3628"/>
      <c r="AW191" s="3627"/>
      <c r="AX191" s="3628"/>
      <c r="AY191" s="3627"/>
      <c r="AZ191" s="3628"/>
      <c r="BA191" s="3627"/>
      <c r="BB191" s="3628"/>
      <c r="BC191" s="3627"/>
      <c r="BD191" s="3628"/>
      <c r="BE191" s="3627"/>
      <c r="BF191" s="3628"/>
      <c r="BG191" s="48"/>
      <c r="BH191" s="776">
        <v>168</v>
      </c>
      <c r="BI191" s="776"/>
    </row>
    <row r="192" spans="1:61" ht="25.15" customHeight="1">
      <c r="A192" s="1961" t="e">
        <f>SUIVI!#REF!</f>
        <v>#REF!</v>
      </c>
      <c r="B192" s="320" t="e">
        <f>SUIVI!#REF!</f>
        <v>#REF!</v>
      </c>
      <c r="C192" s="320" t="e">
        <f>SUIVI!#REF!</f>
        <v>#REF!</v>
      </c>
      <c r="D192" s="145" t="e">
        <f>SUIVI!#REF!</f>
        <v>#REF!</v>
      </c>
      <c r="E192" s="145" t="e">
        <f>SUIVI!#REF!</f>
        <v>#REF!</v>
      </c>
      <c r="F192" s="1097" t="e">
        <f>SUIVI!#REF!</f>
        <v>#REF!</v>
      </c>
      <c r="G192" s="948">
        <f t="shared" ca="1" si="37"/>
        <v>-1</v>
      </c>
      <c r="H192" s="948">
        <f t="shared" ca="1" si="51"/>
        <v>0</v>
      </c>
      <c r="I192" s="1955">
        <f t="shared" ca="1" si="39"/>
        <v>1</v>
      </c>
      <c r="J192" s="1955">
        <f t="shared" ca="1" si="40"/>
        <v>2</v>
      </c>
      <c r="K192" s="1955">
        <f t="shared" ca="1" si="41"/>
        <v>3</v>
      </c>
      <c r="L192" s="1955">
        <f t="shared" ca="1" si="52"/>
        <v>2</v>
      </c>
      <c r="M192" s="1955">
        <f t="shared" ca="1" si="52"/>
        <v>1</v>
      </c>
      <c r="N192" s="1955">
        <f t="shared" ca="1" si="52"/>
        <v>2</v>
      </c>
      <c r="O192" s="1955">
        <f t="shared" ca="1" si="52"/>
        <v>1</v>
      </c>
      <c r="P192" s="1955">
        <f t="shared" ca="1" si="52"/>
        <v>2</v>
      </c>
      <c r="Q192" s="1955"/>
      <c r="R192" s="437" t="s">
        <v>1249</v>
      </c>
      <c r="S192" s="48"/>
      <c r="U192" s="1962" t="e">
        <f>SUIVI!#REF!</f>
        <v>#REF!</v>
      </c>
      <c r="V192" s="320" t="e">
        <f>SUIVI!#REF!</f>
        <v>#REF!</v>
      </c>
      <c r="W192" s="320" t="e">
        <f>SUIVI!#REF!</f>
        <v>#REF!</v>
      </c>
      <c r="X192" s="145" t="e">
        <f>SUIVI!#REF!</f>
        <v>#REF!</v>
      </c>
      <c r="Y192" s="145" t="e">
        <f>SUIVI!#REF!</f>
        <v>#REF!</v>
      </c>
      <c r="Z192" s="1097" t="e">
        <f>SUIVI!#REF!</f>
        <v>#REF!</v>
      </c>
      <c r="AA192" s="948">
        <f t="shared" ca="1" si="43"/>
        <v>1</v>
      </c>
      <c r="AB192" s="1955">
        <f t="shared" ca="1" si="44"/>
        <v>1</v>
      </c>
      <c r="AC192" s="948">
        <f t="shared" ca="1" si="45"/>
        <v>1</v>
      </c>
      <c r="AD192" s="1955">
        <f t="shared" ca="1" si="46"/>
        <v>1</v>
      </c>
      <c r="AE192" s="948">
        <f t="shared" ca="1" si="53"/>
        <v>2</v>
      </c>
      <c r="AF192" s="948">
        <f t="shared" ca="1" si="53"/>
        <v>1</v>
      </c>
      <c r="AG192" s="948">
        <f t="shared" ca="1" si="53"/>
        <v>1</v>
      </c>
      <c r="AH192" s="948">
        <f t="shared" ca="1" si="53"/>
        <v>1</v>
      </c>
      <c r="AI192" s="1955">
        <f t="shared" ca="1" si="48"/>
        <v>2</v>
      </c>
      <c r="AJ192" s="1955">
        <f t="shared" ca="1" si="54"/>
        <v>1</v>
      </c>
      <c r="AK192" s="1955">
        <f t="shared" ca="1" si="54"/>
        <v>1</v>
      </c>
      <c r="AL192" s="1955">
        <f t="shared" ca="1" si="54"/>
        <v>1</v>
      </c>
      <c r="AM192" s="768">
        <f t="shared" si="50"/>
        <v>0</v>
      </c>
      <c r="AO192" s="167"/>
      <c r="AP192" s="320" t="e">
        <f>SUIVI!#REF!</f>
        <v>#REF!</v>
      </c>
      <c r="AQ192" s="320" t="e">
        <f>SUIVI!#REF!</f>
        <v>#REF!</v>
      </c>
      <c r="AR192" s="145" t="e">
        <f>SUIVI!#REF!</f>
        <v>#REF!</v>
      </c>
      <c r="AS192" s="145" t="e">
        <f>SUIVI!#REF!</f>
        <v>#REF!</v>
      </c>
      <c r="AT192" s="1097" t="e">
        <f>SUIVI!#REF!</f>
        <v>#REF!</v>
      </c>
      <c r="AU192" s="3627"/>
      <c r="AV192" s="3628"/>
      <c r="AW192" s="3627"/>
      <c r="AX192" s="3628"/>
      <c r="AY192" s="3627"/>
      <c r="AZ192" s="3628"/>
      <c r="BA192" s="3627"/>
      <c r="BB192" s="3628"/>
      <c r="BC192" s="3627"/>
      <c r="BD192" s="3628"/>
      <c r="BE192" s="3627"/>
      <c r="BF192" s="3628"/>
      <c r="BG192" s="48"/>
      <c r="BH192" s="776">
        <v>169</v>
      </c>
      <c r="BI192" s="776"/>
    </row>
    <row r="193" spans="1:61" s="22" customFormat="1" ht="25.15" customHeight="1">
      <c r="A193" s="1961" t="e">
        <f>SUIVI!#REF!</f>
        <v>#REF!</v>
      </c>
      <c r="B193" s="320" t="e">
        <f>SUIVI!#REF!</f>
        <v>#REF!</v>
      </c>
      <c r="C193" s="320" t="e">
        <f>SUIVI!#REF!</f>
        <v>#REF!</v>
      </c>
      <c r="D193" s="145" t="e">
        <f>SUIVI!#REF!</f>
        <v>#REF!</v>
      </c>
      <c r="E193" s="145" t="e">
        <f>SUIVI!#REF!</f>
        <v>#REF!</v>
      </c>
      <c r="F193" s="1097" t="e">
        <f>SUIVI!#REF!</f>
        <v>#REF!</v>
      </c>
      <c r="G193" s="948">
        <f t="shared" ca="1" si="37"/>
        <v>2</v>
      </c>
      <c r="H193" s="948">
        <f t="shared" ca="1" si="51"/>
        <v>0</v>
      </c>
      <c r="I193" s="1955">
        <f t="shared" ca="1" si="39"/>
        <v>1</v>
      </c>
      <c r="J193" s="1955">
        <f t="shared" ca="1" si="40"/>
        <v>4</v>
      </c>
      <c r="K193" s="1955">
        <f t="shared" ca="1" si="41"/>
        <v>1</v>
      </c>
      <c r="L193" s="1955">
        <f t="shared" ca="1" si="52"/>
        <v>2</v>
      </c>
      <c r="M193" s="1955">
        <f t="shared" ca="1" si="52"/>
        <v>2</v>
      </c>
      <c r="N193" s="1955">
        <f t="shared" ca="1" si="52"/>
        <v>1</v>
      </c>
      <c r="O193" s="1955">
        <f t="shared" ca="1" si="52"/>
        <v>1</v>
      </c>
      <c r="P193" s="1955">
        <f t="shared" ca="1" si="52"/>
        <v>1</v>
      </c>
      <c r="Q193" s="1955"/>
      <c r="R193" s="437" t="s">
        <v>1249</v>
      </c>
      <c r="S193" s="48"/>
      <c r="U193" s="1962" t="e">
        <f>SUIVI!#REF!</f>
        <v>#REF!</v>
      </c>
      <c r="V193" s="320" t="e">
        <f>SUIVI!#REF!</f>
        <v>#REF!</v>
      </c>
      <c r="W193" s="320" t="e">
        <f>SUIVI!#REF!</f>
        <v>#REF!</v>
      </c>
      <c r="X193" s="145" t="e">
        <f>SUIVI!#REF!</f>
        <v>#REF!</v>
      </c>
      <c r="Y193" s="145" t="e">
        <f>SUIVI!#REF!</f>
        <v>#REF!</v>
      </c>
      <c r="Z193" s="1097" t="e">
        <f>SUIVI!#REF!</f>
        <v>#REF!</v>
      </c>
      <c r="AA193" s="948">
        <f t="shared" ca="1" si="43"/>
        <v>0</v>
      </c>
      <c r="AB193" s="1955">
        <f t="shared" ca="1" si="44"/>
        <v>1</v>
      </c>
      <c r="AC193" s="948">
        <f t="shared" ca="1" si="45"/>
        <v>2</v>
      </c>
      <c r="AD193" s="1955">
        <f t="shared" ca="1" si="46"/>
        <v>1</v>
      </c>
      <c r="AE193" s="948">
        <f t="shared" ca="1" si="53"/>
        <v>0</v>
      </c>
      <c r="AF193" s="948">
        <f t="shared" ca="1" si="53"/>
        <v>2</v>
      </c>
      <c r="AG193" s="948">
        <f t="shared" ca="1" si="53"/>
        <v>0</v>
      </c>
      <c r="AH193" s="948">
        <f t="shared" ca="1" si="53"/>
        <v>2</v>
      </c>
      <c r="AI193" s="1955">
        <f t="shared" ca="1" si="48"/>
        <v>2</v>
      </c>
      <c r="AJ193" s="1955">
        <f t="shared" ca="1" si="54"/>
        <v>1</v>
      </c>
      <c r="AK193" s="1955">
        <f t="shared" ca="1" si="54"/>
        <v>1</v>
      </c>
      <c r="AL193" s="1955">
        <f t="shared" ca="1" si="54"/>
        <v>1</v>
      </c>
      <c r="AM193" s="768">
        <f t="shared" si="50"/>
        <v>0</v>
      </c>
      <c r="AO193" s="167"/>
      <c r="AP193" s="320" t="e">
        <f>SUIVI!#REF!</f>
        <v>#REF!</v>
      </c>
      <c r="AQ193" s="320" t="e">
        <f>SUIVI!#REF!</f>
        <v>#REF!</v>
      </c>
      <c r="AR193" s="145" t="e">
        <f>SUIVI!#REF!</f>
        <v>#REF!</v>
      </c>
      <c r="AS193" s="145" t="e">
        <f>SUIVI!#REF!</f>
        <v>#REF!</v>
      </c>
      <c r="AT193" s="1097" t="e">
        <f>SUIVI!#REF!</f>
        <v>#REF!</v>
      </c>
      <c r="AU193" s="3627"/>
      <c r="AV193" s="3628"/>
      <c r="AW193" s="3627"/>
      <c r="AX193" s="3628"/>
      <c r="AY193" s="3627"/>
      <c r="AZ193" s="3628"/>
      <c r="BA193" s="3627"/>
      <c r="BB193" s="3628"/>
      <c r="BC193" s="3627"/>
      <c r="BD193" s="3628"/>
      <c r="BE193" s="3627"/>
      <c r="BF193" s="3628"/>
      <c r="BG193" s="48"/>
      <c r="BH193" s="776">
        <v>170</v>
      </c>
      <c r="BI193" s="776"/>
    </row>
    <row r="194" spans="1:61" s="22" customFormat="1" ht="25.15" customHeight="1">
      <c r="A194" s="1961" t="e">
        <f>SUIVI!#REF!</f>
        <v>#REF!</v>
      </c>
      <c r="B194" s="320" t="e">
        <f>SUIVI!#REF!</f>
        <v>#REF!</v>
      </c>
      <c r="C194" s="320" t="e">
        <f>SUIVI!#REF!</f>
        <v>#REF!</v>
      </c>
      <c r="D194" s="145" t="e">
        <f>SUIVI!#REF!</f>
        <v>#REF!</v>
      </c>
      <c r="E194" s="145" t="e">
        <f>SUIVI!#REF!</f>
        <v>#REF!</v>
      </c>
      <c r="F194" s="1097" t="e">
        <f>SUIVI!#REF!</f>
        <v>#REF!</v>
      </c>
      <c r="G194" s="948">
        <f t="shared" ca="1" si="37"/>
        <v>3</v>
      </c>
      <c r="H194" s="948">
        <f t="shared" ca="1" si="51"/>
        <v>1</v>
      </c>
      <c r="I194" s="1955">
        <f t="shared" ca="1" si="39"/>
        <v>2</v>
      </c>
      <c r="J194" s="1955">
        <f t="shared" ca="1" si="40"/>
        <v>2</v>
      </c>
      <c r="K194" s="1955">
        <f t="shared" ca="1" si="41"/>
        <v>2</v>
      </c>
      <c r="L194" s="1955">
        <f t="shared" ca="1" si="52"/>
        <v>1</v>
      </c>
      <c r="M194" s="1955">
        <f t="shared" ca="1" si="52"/>
        <v>2</v>
      </c>
      <c r="N194" s="1955">
        <f t="shared" ca="1" si="52"/>
        <v>1</v>
      </c>
      <c r="O194" s="1955">
        <f t="shared" ca="1" si="52"/>
        <v>1</v>
      </c>
      <c r="P194" s="1955">
        <f t="shared" ca="1" si="52"/>
        <v>1</v>
      </c>
      <c r="Q194" s="1955"/>
      <c r="R194" s="437" t="s">
        <v>1249</v>
      </c>
      <c r="S194" s="48"/>
      <c r="U194" s="1962" t="e">
        <f>SUIVI!#REF!</f>
        <v>#REF!</v>
      </c>
      <c r="V194" s="320" t="e">
        <f>SUIVI!#REF!</f>
        <v>#REF!</v>
      </c>
      <c r="W194" s="320" t="e">
        <f>SUIVI!#REF!</f>
        <v>#REF!</v>
      </c>
      <c r="X194" s="145" t="e">
        <f>SUIVI!#REF!</f>
        <v>#REF!</v>
      </c>
      <c r="Y194" s="145" t="e">
        <f>SUIVI!#REF!</f>
        <v>#REF!</v>
      </c>
      <c r="Z194" s="1097" t="e">
        <f>SUIVI!#REF!</f>
        <v>#REF!</v>
      </c>
      <c r="AA194" s="948">
        <f t="shared" ca="1" si="43"/>
        <v>2</v>
      </c>
      <c r="AB194" s="1955">
        <f t="shared" ca="1" si="44"/>
        <v>1</v>
      </c>
      <c r="AC194" s="948">
        <f t="shared" ca="1" si="45"/>
        <v>0</v>
      </c>
      <c r="AD194" s="1955">
        <f t="shared" ca="1" si="46"/>
        <v>1</v>
      </c>
      <c r="AE194" s="948">
        <f t="shared" ca="1" si="53"/>
        <v>2</v>
      </c>
      <c r="AF194" s="948">
        <f t="shared" ca="1" si="53"/>
        <v>0</v>
      </c>
      <c r="AG194" s="948">
        <f t="shared" ca="1" si="53"/>
        <v>1</v>
      </c>
      <c r="AH194" s="948">
        <f t="shared" ca="1" si="53"/>
        <v>1</v>
      </c>
      <c r="AI194" s="1955">
        <f t="shared" ca="1" si="48"/>
        <v>2</v>
      </c>
      <c r="AJ194" s="1955">
        <f t="shared" ca="1" si="54"/>
        <v>1</v>
      </c>
      <c r="AK194" s="1955">
        <f t="shared" ca="1" si="54"/>
        <v>1</v>
      </c>
      <c r="AL194" s="1955">
        <f t="shared" ca="1" si="54"/>
        <v>1</v>
      </c>
      <c r="AM194" s="768">
        <f t="shared" si="50"/>
        <v>0</v>
      </c>
      <c r="AO194" s="167"/>
      <c r="AP194" s="320" t="e">
        <f>SUIVI!#REF!</f>
        <v>#REF!</v>
      </c>
      <c r="AQ194" s="320" t="e">
        <f>SUIVI!#REF!</f>
        <v>#REF!</v>
      </c>
      <c r="AR194" s="145" t="e">
        <f>SUIVI!#REF!</f>
        <v>#REF!</v>
      </c>
      <c r="AS194" s="145" t="e">
        <f>SUIVI!#REF!</f>
        <v>#REF!</v>
      </c>
      <c r="AT194" s="1097" t="e">
        <f>SUIVI!#REF!</f>
        <v>#REF!</v>
      </c>
      <c r="AU194" s="3627"/>
      <c r="AV194" s="3628"/>
      <c r="AW194" s="3627"/>
      <c r="AX194" s="3628"/>
      <c r="AY194" s="3627"/>
      <c r="AZ194" s="3628"/>
      <c r="BA194" s="3627"/>
      <c r="BB194" s="3628"/>
      <c r="BC194" s="3627"/>
      <c r="BD194" s="3628"/>
      <c r="BE194" s="3627"/>
      <c r="BF194" s="3628"/>
      <c r="BG194" s="48"/>
      <c r="BH194" s="776">
        <v>171</v>
      </c>
      <c r="BI194" s="776"/>
    </row>
    <row r="195" spans="1:61" s="22" customFormat="1" ht="25.15" customHeight="1">
      <c r="A195" s="1961" t="e">
        <f>SUIVI!#REF!</f>
        <v>#REF!</v>
      </c>
      <c r="B195" s="320" t="e">
        <f>SUIVI!#REF!</f>
        <v>#REF!</v>
      </c>
      <c r="C195" s="320" t="e">
        <f>SUIVI!#REF!</f>
        <v>#REF!</v>
      </c>
      <c r="D195" s="145" t="e">
        <f>SUIVI!#REF!</f>
        <v>#REF!</v>
      </c>
      <c r="E195" s="145" t="e">
        <f>SUIVI!#REF!</f>
        <v>#REF!</v>
      </c>
      <c r="F195" s="1097" t="e">
        <f>SUIVI!#REF!</f>
        <v>#REF!</v>
      </c>
      <c r="G195" s="948">
        <f t="shared" ca="1" si="37"/>
        <v>-3</v>
      </c>
      <c r="H195" s="948">
        <f t="shared" ca="1" si="51"/>
        <v>2</v>
      </c>
      <c r="I195" s="1955">
        <f t="shared" ca="1" si="39"/>
        <v>1</v>
      </c>
      <c r="J195" s="1955">
        <f t="shared" ca="1" si="40"/>
        <v>3</v>
      </c>
      <c r="K195" s="1955">
        <f t="shared" ca="1" si="41"/>
        <v>3</v>
      </c>
      <c r="L195" s="1955">
        <f t="shared" ca="1" si="52"/>
        <v>1</v>
      </c>
      <c r="M195" s="1955">
        <f t="shared" ca="1" si="52"/>
        <v>1</v>
      </c>
      <c r="N195" s="1955">
        <f t="shared" ca="1" si="52"/>
        <v>2</v>
      </c>
      <c r="O195" s="1955">
        <f t="shared" ca="1" si="52"/>
        <v>1</v>
      </c>
      <c r="P195" s="1955">
        <f t="shared" ca="1" si="52"/>
        <v>2</v>
      </c>
      <c r="Q195" s="1955"/>
      <c r="R195" s="437" t="s">
        <v>1249</v>
      </c>
      <c r="S195" s="48"/>
      <c r="U195" s="1962" t="e">
        <f>SUIVI!#REF!</f>
        <v>#REF!</v>
      </c>
      <c r="V195" s="320" t="e">
        <f>SUIVI!#REF!</f>
        <v>#REF!</v>
      </c>
      <c r="W195" s="320" t="e">
        <f>SUIVI!#REF!</f>
        <v>#REF!</v>
      </c>
      <c r="X195" s="145" t="e">
        <f>SUIVI!#REF!</f>
        <v>#REF!</v>
      </c>
      <c r="Y195" s="145" t="e">
        <f>SUIVI!#REF!</f>
        <v>#REF!</v>
      </c>
      <c r="Z195" s="1097" t="e">
        <f>SUIVI!#REF!</f>
        <v>#REF!</v>
      </c>
      <c r="AA195" s="948">
        <f t="shared" ca="1" si="43"/>
        <v>0</v>
      </c>
      <c r="AB195" s="1955">
        <f t="shared" ca="1" si="44"/>
        <v>1</v>
      </c>
      <c r="AC195" s="948">
        <f t="shared" ca="1" si="45"/>
        <v>1</v>
      </c>
      <c r="AD195" s="1955">
        <f t="shared" ca="1" si="46"/>
        <v>1</v>
      </c>
      <c r="AE195" s="948">
        <f t="shared" ca="1" si="53"/>
        <v>2</v>
      </c>
      <c r="AF195" s="948">
        <f t="shared" ca="1" si="53"/>
        <v>2</v>
      </c>
      <c r="AG195" s="948">
        <f t="shared" ca="1" si="53"/>
        <v>0</v>
      </c>
      <c r="AH195" s="948">
        <f t="shared" ca="1" si="53"/>
        <v>1</v>
      </c>
      <c r="AI195" s="1955">
        <f t="shared" ca="1" si="48"/>
        <v>1</v>
      </c>
      <c r="AJ195" s="1955">
        <f t="shared" ca="1" si="54"/>
        <v>1</v>
      </c>
      <c r="AK195" s="1955">
        <f t="shared" ca="1" si="54"/>
        <v>1</v>
      </c>
      <c r="AL195" s="1955">
        <f t="shared" ca="1" si="54"/>
        <v>1</v>
      </c>
      <c r="AM195" s="768">
        <f t="shared" si="50"/>
        <v>0</v>
      </c>
      <c r="AO195" s="167"/>
      <c r="AP195" s="320" t="e">
        <f>SUIVI!#REF!</f>
        <v>#REF!</v>
      </c>
      <c r="AQ195" s="320" t="e">
        <f>SUIVI!#REF!</f>
        <v>#REF!</v>
      </c>
      <c r="AR195" s="145" t="e">
        <f>SUIVI!#REF!</f>
        <v>#REF!</v>
      </c>
      <c r="AS195" s="145" t="e">
        <f>SUIVI!#REF!</f>
        <v>#REF!</v>
      </c>
      <c r="AT195" s="1097" t="e">
        <f>SUIVI!#REF!</f>
        <v>#REF!</v>
      </c>
      <c r="AU195" s="3627"/>
      <c r="AV195" s="3628"/>
      <c r="AW195" s="3627"/>
      <c r="AX195" s="3628"/>
      <c r="AY195" s="3627"/>
      <c r="AZ195" s="3628"/>
      <c r="BA195" s="3627"/>
      <c r="BB195" s="3628"/>
      <c r="BC195" s="3627"/>
      <c r="BD195" s="3628"/>
      <c r="BE195" s="3627"/>
      <c r="BF195" s="3628"/>
      <c r="BG195" s="48"/>
      <c r="BH195" s="776">
        <v>172</v>
      </c>
      <c r="BI195" s="776"/>
    </row>
    <row r="196" spans="1:61" s="22" customFormat="1" ht="25.15" customHeight="1">
      <c r="A196" s="1961" t="e">
        <f>SUIVI!#REF!</f>
        <v>#REF!</v>
      </c>
      <c r="B196" s="320" t="e">
        <f>SUIVI!#REF!</f>
        <v>#REF!</v>
      </c>
      <c r="C196" s="320" t="e">
        <f>SUIVI!#REF!</f>
        <v>#REF!</v>
      </c>
      <c r="D196" s="145" t="e">
        <f>SUIVI!#REF!</f>
        <v>#REF!</v>
      </c>
      <c r="E196" s="145" t="e">
        <f>SUIVI!#REF!</f>
        <v>#REF!</v>
      </c>
      <c r="F196" s="1097" t="e">
        <f>SUIVI!#REF!</f>
        <v>#REF!</v>
      </c>
      <c r="G196" s="948">
        <f t="shared" ca="1" si="37"/>
        <v>2</v>
      </c>
      <c r="H196" s="948">
        <f t="shared" ca="1" si="51"/>
        <v>3</v>
      </c>
      <c r="I196" s="1955">
        <f t="shared" ca="1" si="39"/>
        <v>2</v>
      </c>
      <c r="J196" s="1955">
        <f t="shared" ca="1" si="40"/>
        <v>2</v>
      </c>
      <c r="K196" s="1955">
        <f t="shared" ca="1" si="41"/>
        <v>1</v>
      </c>
      <c r="L196" s="1955">
        <f t="shared" ca="1" si="52"/>
        <v>2</v>
      </c>
      <c r="M196" s="1955">
        <f t="shared" ca="1" si="52"/>
        <v>2</v>
      </c>
      <c r="N196" s="1955">
        <f t="shared" ca="1" si="52"/>
        <v>2</v>
      </c>
      <c r="O196" s="1955">
        <f t="shared" ca="1" si="52"/>
        <v>2</v>
      </c>
      <c r="P196" s="1955">
        <f t="shared" ca="1" si="52"/>
        <v>2</v>
      </c>
      <c r="Q196" s="1955"/>
      <c r="R196" s="437" t="s">
        <v>1249</v>
      </c>
      <c r="S196" s="48"/>
      <c r="U196" s="1962" t="e">
        <f>SUIVI!#REF!</f>
        <v>#REF!</v>
      </c>
      <c r="V196" s="320" t="e">
        <f>SUIVI!#REF!</f>
        <v>#REF!</v>
      </c>
      <c r="W196" s="320" t="e">
        <f>SUIVI!#REF!</f>
        <v>#REF!</v>
      </c>
      <c r="X196" s="145" t="e">
        <f>SUIVI!#REF!</f>
        <v>#REF!</v>
      </c>
      <c r="Y196" s="145" t="e">
        <f>SUIVI!#REF!</f>
        <v>#REF!</v>
      </c>
      <c r="Z196" s="1097" t="e">
        <f>SUIVI!#REF!</f>
        <v>#REF!</v>
      </c>
      <c r="AA196" s="948">
        <f t="shared" ca="1" si="43"/>
        <v>2</v>
      </c>
      <c r="AB196" s="1955">
        <f t="shared" ca="1" si="44"/>
        <v>1</v>
      </c>
      <c r="AC196" s="948">
        <f t="shared" ca="1" si="45"/>
        <v>2</v>
      </c>
      <c r="AD196" s="1955">
        <f t="shared" ca="1" si="46"/>
        <v>1</v>
      </c>
      <c r="AE196" s="948">
        <f t="shared" ca="1" si="53"/>
        <v>1</v>
      </c>
      <c r="AF196" s="948">
        <f t="shared" ca="1" si="53"/>
        <v>1</v>
      </c>
      <c r="AG196" s="948">
        <f t="shared" ca="1" si="53"/>
        <v>0</v>
      </c>
      <c r="AH196" s="948">
        <f t="shared" ca="1" si="53"/>
        <v>1</v>
      </c>
      <c r="AI196" s="1955">
        <f t="shared" ca="1" si="48"/>
        <v>2</v>
      </c>
      <c r="AJ196" s="1955">
        <f t="shared" ca="1" si="54"/>
        <v>1</v>
      </c>
      <c r="AK196" s="1955">
        <f t="shared" ca="1" si="54"/>
        <v>1</v>
      </c>
      <c r="AL196" s="1955">
        <f t="shared" ca="1" si="54"/>
        <v>1</v>
      </c>
      <c r="AM196" s="768">
        <f t="shared" si="50"/>
        <v>0</v>
      </c>
      <c r="AO196" s="167"/>
      <c r="AP196" s="320" t="e">
        <f>SUIVI!#REF!</f>
        <v>#REF!</v>
      </c>
      <c r="AQ196" s="320" t="e">
        <f>SUIVI!#REF!</f>
        <v>#REF!</v>
      </c>
      <c r="AR196" s="145" t="e">
        <f>SUIVI!#REF!</f>
        <v>#REF!</v>
      </c>
      <c r="AS196" s="145" t="e">
        <f>SUIVI!#REF!</f>
        <v>#REF!</v>
      </c>
      <c r="AT196" s="1097" t="e">
        <f>SUIVI!#REF!</f>
        <v>#REF!</v>
      </c>
      <c r="AU196" s="3627"/>
      <c r="AV196" s="3628"/>
      <c r="AW196" s="3627"/>
      <c r="AX196" s="3628"/>
      <c r="AY196" s="3627"/>
      <c r="AZ196" s="3628"/>
      <c r="BA196" s="3627"/>
      <c r="BB196" s="3628"/>
      <c r="BC196" s="3627"/>
      <c r="BD196" s="3628"/>
      <c r="BE196" s="3627"/>
      <c r="BF196" s="3628"/>
      <c r="BG196" s="48"/>
      <c r="BH196" s="776">
        <v>173</v>
      </c>
      <c r="BI196" s="776"/>
    </row>
    <row r="197" spans="1:61" s="22" customFormat="1" ht="25.15" customHeight="1">
      <c r="A197" s="1961" t="e">
        <f>SUIVI!#REF!</f>
        <v>#REF!</v>
      </c>
      <c r="B197" s="320" t="e">
        <f>SUIVI!#REF!</f>
        <v>#REF!</v>
      </c>
      <c r="C197" s="320" t="e">
        <f>SUIVI!#REF!</f>
        <v>#REF!</v>
      </c>
      <c r="D197" s="145" t="e">
        <f>SUIVI!#REF!</f>
        <v>#REF!</v>
      </c>
      <c r="E197" s="145" t="e">
        <f>SUIVI!#REF!</f>
        <v>#REF!</v>
      </c>
      <c r="F197" s="1097" t="e">
        <f>SUIVI!#REF!</f>
        <v>#REF!</v>
      </c>
      <c r="G197" s="948">
        <f t="shared" ca="1" si="37"/>
        <v>0</v>
      </c>
      <c r="H197" s="948">
        <f t="shared" ca="1" si="51"/>
        <v>3</v>
      </c>
      <c r="I197" s="1955">
        <f t="shared" ca="1" si="39"/>
        <v>1</v>
      </c>
      <c r="J197" s="1955">
        <f t="shared" ca="1" si="40"/>
        <v>4</v>
      </c>
      <c r="K197" s="1955">
        <f t="shared" ca="1" si="41"/>
        <v>3</v>
      </c>
      <c r="L197" s="1955">
        <f t="shared" ca="1" si="52"/>
        <v>1</v>
      </c>
      <c r="M197" s="1955">
        <f t="shared" ca="1" si="52"/>
        <v>1</v>
      </c>
      <c r="N197" s="1955">
        <f t="shared" ca="1" si="52"/>
        <v>2</v>
      </c>
      <c r="O197" s="1955">
        <f t="shared" ca="1" si="52"/>
        <v>2</v>
      </c>
      <c r="P197" s="1955">
        <f t="shared" ca="1" si="52"/>
        <v>2</v>
      </c>
      <c r="Q197" s="1955"/>
      <c r="R197" s="437" t="s">
        <v>1249</v>
      </c>
      <c r="S197" s="48"/>
      <c r="U197" s="1962" t="e">
        <f>SUIVI!#REF!</f>
        <v>#REF!</v>
      </c>
      <c r="V197" s="320" t="e">
        <f>SUIVI!#REF!</f>
        <v>#REF!</v>
      </c>
      <c r="W197" s="320" t="e">
        <f>SUIVI!#REF!</f>
        <v>#REF!</v>
      </c>
      <c r="X197" s="145" t="e">
        <f>SUIVI!#REF!</f>
        <v>#REF!</v>
      </c>
      <c r="Y197" s="145" t="e">
        <f>SUIVI!#REF!</f>
        <v>#REF!</v>
      </c>
      <c r="Z197" s="1097" t="e">
        <f>SUIVI!#REF!</f>
        <v>#REF!</v>
      </c>
      <c r="AA197" s="948">
        <f t="shared" ca="1" si="43"/>
        <v>2</v>
      </c>
      <c r="AB197" s="1955">
        <f t="shared" ca="1" si="44"/>
        <v>1</v>
      </c>
      <c r="AC197" s="948">
        <f t="shared" ca="1" si="45"/>
        <v>2</v>
      </c>
      <c r="AD197" s="1955">
        <f t="shared" ca="1" si="46"/>
        <v>1</v>
      </c>
      <c r="AE197" s="948">
        <f t="shared" ca="1" si="53"/>
        <v>2</v>
      </c>
      <c r="AF197" s="948">
        <f t="shared" ca="1" si="53"/>
        <v>2</v>
      </c>
      <c r="AG197" s="948">
        <f t="shared" ca="1" si="53"/>
        <v>1</v>
      </c>
      <c r="AH197" s="948">
        <f t="shared" ca="1" si="53"/>
        <v>2</v>
      </c>
      <c r="AI197" s="1955">
        <f t="shared" ca="1" si="48"/>
        <v>2</v>
      </c>
      <c r="AJ197" s="1955">
        <f t="shared" ca="1" si="54"/>
        <v>1</v>
      </c>
      <c r="AK197" s="1955">
        <f t="shared" ca="1" si="54"/>
        <v>1</v>
      </c>
      <c r="AL197" s="1955">
        <f t="shared" ca="1" si="54"/>
        <v>1</v>
      </c>
      <c r="AM197" s="768">
        <f t="shared" si="50"/>
        <v>0</v>
      </c>
      <c r="AO197" s="167"/>
      <c r="AP197" s="320" t="e">
        <f>SUIVI!#REF!</f>
        <v>#REF!</v>
      </c>
      <c r="AQ197" s="320" t="e">
        <f>SUIVI!#REF!</f>
        <v>#REF!</v>
      </c>
      <c r="AR197" s="145" t="e">
        <f>SUIVI!#REF!</f>
        <v>#REF!</v>
      </c>
      <c r="AS197" s="145" t="e">
        <f>SUIVI!#REF!</f>
        <v>#REF!</v>
      </c>
      <c r="AT197" s="1097" t="e">
        <f>SUIVI!#REF!</f>
        <v>#REF!</v>
      </c>
      <c r="AU197" s="3627"/>
      <c r="AV197" s="3628"/>
      <c r="AW197" s="3627"/>
      <c r="AX197" s="3628"/>
      <c r="AY197" s="3627"/>
      <c r="AZ197" s="3628"/>
      <c r="BA197" s="3627"/>
      <c r="BB197" s="3628"/>
      <c r="BC197" s="3627"/>
      <c r="BD197" s="3628"/>
      <c r="BE197" s="3627"/>
      <c r="BF197" s="3628"/>
      <c r="BG197" s="48"/>
      <c r="BH197" s="776">
        <v>174</v>
      </c>
      <c r="BI197" s="776"/>
    </row>
    <row r="198" spans="1:61" s="22" customFormat="1" ht="25.15" customHeight="1">
      <c r="A198" s="1961" t="e">
        <f>SUIVI!#REF!</f>
        <v>#REF!</v>
      </c>
      <c r="B198" s="320" t="e">
        <f>SUIVI!#REF!</f>
        <v>#REF!</v>
      </c>
      <c r="C198" s="320" t="e">
        <f>SUIVI!#REF!</f>
        <v>#REF!</v>
      </c>
      <c r="D198" s="145" t="e">
        <f>SUIVI!#REF!</f>
        <v>#REF!</v>
      </c>
      <c r="E198" s="145" t="e">
        <f>SUIVI!#REF!</f>
        <v>#REF!</v>
      </c>
      <c r="F198" s="1097" t="e">
        <f>SUIVI!#REF!</f>
        <v>#REF!</v>
      </c>
      <c r="G198" s="948">
        <f t="shared" ca="1" si="37"/>
        <v>-2</v>
      </c>
      <c r="H198" s="948">
        <f t="shared" ca="1" si="51"/>
        <v>2</v>
      </c>
      <c r="I198" s="1955">
        <f t="shared" ca="1" si="39"/>
        <v>2</v>
      </c>
      <c r="J198" s="1955">
        <f t="shared" ca="1" si="40"/>
        <v>3</v>
      </c>
      <c r="K198" s="1955">
        <f t="shared" ca="1" si="41"/>
        <v>3</v>
      </c>
      <c r="L198" s="1955">
        <f t="shared" ca="1" si="52"/>
        <v>2</v>
      </c>
      <c r="M198" s="1955">
        <f t="shared" ca="1" si="52"/>
        <v>1</v>
      </c>
      <c r="N198" s="1955">
        <f t="shared" ca="1" si="52"/>
        <v>2</v>
      </c>
      <c r="O198" s="1955">
        <f t="shared" ca="1" si="52"/>
        <v>1</v>
      </c>
      <c r="P198" s="1955">
        <f t="shared" ca="1" si="52"/>
        <v>1</v>
      </c>
      <c r="Q198" s="1955"/>
      <c r="R198" s="437" t="s">
        <v>1249</v>
      </c>
      <c r="S198" s="48"/>
      <c r="U198" s="1962" t="e">
        <f>SUIVI!#REF!</f>
        <v>#REF!</v>
      </c>
      <c r="V198" s="320" t="e">
        <f>SUIVI!#REF!</f>
        <v>#REF!</v>
      </c>
      <c r="W198" s="320" t="e">
        <f>SUIVI!#REF!</f>
        <v>#REF!</v>
      </c>
      <c r="X198" s="145" t="e">
        <f>SUIVI!#REF!</f>
        <v>#REF!</v>
      </c>
      <c r="Y198" s="145" t="e">
        <f>SUIVI!#REF!</f>
        <v>#REF!</v>
      </c>
      <c r="Z198" s="1097" t="e">
        <f>SUIVI!#REF!</f>
        <v>#REF!</v>
      </c>
      <c r="AA198" s="948">
        <f t="shared" ca="1" si="43"/>
        <v>1</v>
      </c>
      <c r="AB198" s="1955">
        <f t="shared" ca="1" si="44"/>
        <v>1</v>
      </c>
      <c r="AC198" s="948">
        <f t="shared" ca="1" si="45"/>
        <v>1</v>
      </c>
      <c r="AD198" s="1955">
        <f t="shared" ca="1" si="46"/>
        <v>1</v>
      </c>
      <c r="AE198" s="948">
        <f t="shared" ca="1" si="53"/>
        <v>1</v>
      </c>
      <c r="AF198" s="948">
        <f t="shared" ca="1" si="53"/>
        <v>1</v>
      </c>
      <c r="AG198" s="948">
        <f t="shared" ca="1" si="53"/>
        <v>1</v>
      </c>
      <c r="AH198" s="948">
        <f t="shared" ca="1" si="53"/>
        <v>0</v>
      </c>
      <c r="AI198" s="1955">
        <f t="shared" ca="1" si="48"/>
        <v>1</v>
      </c>
      <c r="AJ198" s="1955">
        <f t="shared" ca="1" si="54"/>
        <v>1</v>
      </c>
      <c r="AK198" s="1955">
        <f t="shared" ca="1" si="54"/>
        <v>1</v>
      </c>
      <c r="AL198" s="1955">
        <f t="shared" ca="1" si="54"/>
        <v>1</v>
      </c>
      <c r="AM198" s="768">
        <f t="shared" si="50"/>
        <v>0</v>
      </c>
      <c r="AO198" s="167"/>
      <c r="AP198" s="320" t="e">
        <f>SUIVI!#REF!</f>
        <v>#REF!</v>
      </c>
      <c r="AQ198" s="320" t="e">
        <f>SUIVI!#REF!</f>
        <v>#REF!</v>
      </c>
      <c r="AR198" s="145" t="e">
        <f>SUIVI!#REF!</f>
        <v>#REF!</v>
      </c>
      <c r="AS198" s="145" t="e">
        <f>SUIVI!#REF!</f>
        <v>#REF!</v>
      </c>
      <c r="AT198" s="1097" t="e">
        <f>SUIVI!#REF!</f>
        <v>#REF!</v>
      </c>
      <c r="AU198" s="3627"/>
      <c r="AV198" s="3628"/>
      <c r="AW198" s="3627"/>
      <c r="AX198" s="3628"/>
      <c r="AY198" s="3627"/>
      <c r="AZ198" s="3628"/>
      <c r="BA198" s="3627"/>
      <c r="BB198" s="3628"/>
      <c r="BC198" s="3627"/>
      <c r="BD198" s="3628"/>
      <c r="BE198" s="3627"/>
      <c r="BF198" s="3628"/>
      <c r="BG198" s="48"/>
      <c r="BH198" s="776">
        <v>175</v>
      </c>
      <c r="BI198" s="776"/>
    </row>
    <row r="199" spans="1:61" s="22" customFormat="1" ht="25.15" customHeight="1">
      <c r="A199" s="1961" t="e">
        <f>SUIVI!#REF!</f>
        <v>#REF!</v>
      </c>
      <c r="B199" s="320" t="e">
        <f>SUIVI!#REF!</f>
        <v>#REF!</v>
      </c>
      <c r="C199" s="320" t="e">
        <f>SUIVI!#REF!</f>
        <v>#REF!</v>
      </c>
      <c r="D199" s="145" t="e">
        <f>SUIVI!#REF!</f>
        <v>#REF!</v>
      </c>
      <c r="E199" s="145" t="e">
        <f>SUIVI!#REF!</f>
        <v>#REF!</v>
      </c>
      <c r="F199" s="1097" t="e">
        <f>SUIVI!#REF!</f>
        <v>#REF!</v>
      </c>
      <c r="G199" s="948">
        <f t="shared" ca="1" si="37"/>
        <v>1</v>
      </c>
      <c r="H199" s="948">
        <f t="shared" ca="1" si="51"/>
        <v>1</v>
      </c>
      <c r="I199" s="1955">
        <f t="shared" ca="1" si="39"/>
        <v>1</v>
      </c>
      <c r="J199" s="1955">
        <f t="shared" ca="1" si="40"/>
        <v>2</v>
      </c>
      <c r="K199" s="1955">
        <f t="shared" ca="1" si="41"/>
        <v>3</v>
      </c>
      <c r="L199" s="1955">
        <f t="shared" ca="1" si="52"/>
        <v>1</v>
      </c>
      <c r="M199" s="1955">
        <f t="shared" ca="1" si="52"/>
        <v>2</v>
      </c>
      <c r="N199" s="1955">
        <f t="shared" ca="1" si="52"/>
        <v>1</v>
      </c>
      <c r="O199" s="1955">
        <f t="shared" ca="1" si="52"/>
        <v>2</v>
      </c>
      <c r="P199" s="1955">
        <f t="shared" ca="1" si="52"/>
        <v>2</v>
      </c>
      <c r="Q199" s="1955"/>
      <c r="R199" s="437" t="s">
        <v>1249</v>
      </c>
      <c r="S199" s="48"/>
      <c r="U199" s="1962" t="e">
        <f>SUIVI!#REF!</f>
        <v>#REF!</v>
      </c>
      <c r="V199" s="320" t="e">
        <f>SUIVI!#REF!</f>
        <v>#REF!</v>
      </c>
      <c r="W199" s="320" t="e">
        <f>SUIVI!#REF!</f>
        <v>#REF!</v>
      </c>
      <c r="X199" s="145" t="e">
        <f>SUIVI!#REF!</f>
        <v>#REF!</v>
      </c>
      <c r="Y199" s="145" t="e">
        <f>SUIVI!#REF!</f>
        <v>#REF!</v>
      </c>
      <c r="Z199" s="1097" t="e">
        <f>SUIVI!#REF!</f>
        <v>#REF!</v>
      </c>
      <c r="AA199" s="948">
        <f t="shared" ca="1" si="43"/>
        <v>1</v>
      </c>
      <c r="AB199" s="1955">
        <f t="shared" ca="1" si="44"/>
        <v>1</v>
      </c>
      <c r="AC199" s="948">
        <f t="shared" ca="1" si="45"/>
        <v>2</v>
      </c>
      <c r="AD199" s="1955">
        <f t="shared" ca="1" si="46"/>
        <v>1</v>
      </c>
      <c r="AE199" s="948">
        <f t="shared" ca="1" si="53"/>
        <v>0</v>
      </c>
      <c r="AF199" s="948">
        <f t="shared" ca="1" si="53"/>
        <v>2</v>
      </c>
      <c r="AG199" s="948">
        <f t="shared" ca="1" si="53"/>
        <v>0</v>
      </c>
      <c r="AH199" s="948">
        <f t="shared" ca="1" si="53"/>
        <v>2</v>
      </c>
      <c r="AI199" s="1955">
        <f t="shared" ca="1" si="48"/>
        <v>2</v>
      </c>
      <c r="AJ199" s="1955">
        <f t="shared" ca="1" si="54"/>
        <v>1</v>
      </c>
      <c r="AK199" s="1955">
        <f t="shared" ca="1" si="54"/>
        <v>1</v>
      </c>
      <c r="AL199" s="1955">
        <f t="shared" ca="1" si="54"/>
        <v>1</v>
      </c>
      <c r="AM199" s="768">
        <f t="shared" si="50"/>
        <v>0</v>
      </c>
      <c r="AO199" s="167"/>
      <c r="AP199" s="320" t="e">
        <f>SUIVI!#REF!</f>
        <v>#REF!</v>
      </c>
      <c r="AQ199" s="320" t="e">
        <f>SUIVI!#REF!</f>
        <v>#REF!</v>
      </c>
      <c r="AR199" s="145" t="e">
        <f>SUIVI!#REF!</f>
        <v>#REF!</v>
      </c>
      <c r="AS199" s="145" t="e">
        <f>SUIVI!#REF!</f>
        <v>#REF!</v>
      </c>
      <c r="AT199" s="1097" t="e">
        <f>SUIVI!#REF!</f>
        <v>#REF!</v>
      </c>
      <c r="AU199" s="3627"/>
      <c r="AV199" s="3628"/>
      <c r="AW199" s="3627"/>
      <c r="AX199" s="3628"/>
      <c r="AY199" s="3627"/>
      <c r="AZ199" s="3628"/>
      <c r="BA199" s="3627"/>
      <c r="BB199" s="3628"/>
      <c r="BC199" s="3627"/>
      <c r="BD199" s="3628"/>
      <c r="BE199" s="3627"/>
      <c r="BF199" s="3628"/>
      <c r="BG199" s="48"/>
      <c r="BH199" s="776">
        <v>176</v>
      </c>
      <c r="BI199" s="776"/>
    </row>
    <row r="200" spans="1:61" s="22" customFormat="1" ht="25.15" customHeight="1">
      <c r="A200" s="1961" t="e">
        <f>SUIVI!#REF!</f>
        <v>#REF!</v>
      </c>
      <c r="B200" s="320" t="e">
        <f>SUIVI!#REF!</f>
        <v>#REF!</v>
      </c>
      <c r="C200" s="320" t="e">
        <f>SUIVI!#REF!</f>
        <v>#REF!</v>
      </c>
      <c r="D200" s="145" t="e">
        <f>SUIVI!#REF!</f>
        <v>#REF!</v>
      </c>
      <c r="E200" s="145" t="e">
        <f>SUIVI!#REF!</f>
        <v>#REF!</v>
      </c>
      <c r="F200" s="1097" t="e">
        <f>SUIVI!#REF!</f>
        <v>#REF!</v>
      </c>
      <c r="G200" s="948">
        <f t="shared" ca="1" si="37"/>
        <v>3</v>
      </c>
      <c r="H200" s="948">
        <f t="shared" ca="1" si="51"/>
        <v>0</v>
      </c>
      <c r="I200" s="1955">
        <f t="shared" ca="1" si="39"/>
        <v>2</v>
      </c>
      <c r="J200" s="1955">
        <f t="shared" ca="1" si="40"/>
        <v>4</v>
      </c>
      <c r="K200" s="1955">
        <f t="shared" ca="1" si="41"/>
        <v>2</v>
      </c>
      <c r="L200" s="1955">
        <f t="shared" ca="1" si="52"/>
        <v>1</v>
      </c>
      <c r="M200" s="1955">
        <f t="shared" ca="1" si="52"/>
        <v>2</v>
      </c>
      <c r="N200" s="1955">
        <f t="shared" ca="1" si="52"/>
        <v>1</v>
      </c>
      <c r="O200" s="1955">
        <f t="shared" ca="1" si="52"/>
        <v>2</v>
      </c>
      <c r="P200" s="1955">
        <f t="shared" ca="1" si="52"/>
        <v>1</v>
      </c>
      <c r="Q200" s="1955"/>
      <c r="R200" s="437" t="s">
        <v>1249</v>
      </c>
      <c r="S200" s="48"/>
      <c r="U200" s="1962" t="e">
        <f>SUIVI!#REF!</f>
        <v>#REF!</v>
      </c>
      <c r="V200" s="320" t="e">
        <f>SUIVI!#REF!</f>
        <v>#REF!</v>
      </c>
      <c r="W200" s="320" t="e">
        <f>SUIVI!#REF!</f>
        <v>#REF!</v>
      </c>
      <c r="X200" s="145" t="e">
        <f>SUIVI!#REF!</f>
        <v>#REF!</v>
      </c>
      <c r="Y200" s="145" t="e">
        <f>SUIVI!#REF!</f>
        <v>#REF!</v>
      </c>
      <c r="Z200" s="1097" t="e">
        <f>SUIVI!#REF!</f>
        <v>#REF!</v>
      </c>
      <c r="AA200" s="948">
        <f t="shared" ca="1" si="43"/>
        <v>2</v>
      </c>
      <c r="AB200" s="1955">
        <f t="shared" ca="1" si="44"/>
        <v>1</v>
      </c>
      <c r="AC200" s="948">
        <f t="shared" ca="1" si="45"/>
        <v>0</v>
      </c>
      <c r="AD200" s="1955">
        <f t="shared" ca="1" si="46"/>
        <v>1</v>
      </c>
      <c r="AE200" s="948">
        <f t="shared" ca="1" si="53"/>
        <v>1</v>
      </c>
      <c r="AF200" s="948">
        <f t="shared" ca="1" si="53"/>
        <v>0</v>
      </c>
      <c r="AG200" s="948">
        <f t="shared" ca="1" si="53"/>
        <v>1</v>
      </c>
      <c r="AH200" s="948">
        <f t="shared" ca="1" si="53"/>
        <v>2</v>
      </c>
      <c r="AI200" s="1955">
        <f t="shared" ca="1" si="48"/>
        <v>1</v>
      </c>
      <c r="AJ200" s="1955">
        <f t="shared" ca="1" si="54"/>
        <v>1</v>
      </c>
      <c r="AK200" s="1955">
        <f t="shared" ca="1" si="54"/>
        <v>1</v>
      </c>
      <c r="AL200" s="1955">
        <f t="shared" ca="1" si="54"/>
        <v>1</v>
      </c>
      <c r="AM200" s="768">
        <f t="shared" si="50"/>
        <v>0</v>
      </c>
      <c r="AO200" s="167"/>
      <c r="AP200" s="320" t="e">
        <f>SUIVI!#REF!</f>
        <v>#REF!</v>
      </c>
      <c r="AQ200" s="320" t="e">
        <f>SUIVI!#REF!</f>
        <v>#REF!</v>
      </c>
      <c r="AR200" s="145" t="e">
        <f>SUIVI!#REF!</f>
        <v>#REF!</v>
      </c>
      <c r="AS200" s="145" t="e">
        <f>SUIVI!#REF!</f>
        <v>#REF!</v>
      </c>
      <c r="AT200" s="1097" t="e">
        <f>SUIVI!#REF!</f>
        <v>#REF!</v>
      </c>
      <c r="AU200" s="3627"/>
      <c r="AV200" s="3628"/>
      <c r="AW200" s="3627"/>
      <c r="AX200" s="3628"/>
      <c r="AY200" s="3627"/>
      <c r="AZ200" s="3628"/>
      <c r="BA200" s="3627"/>
      <c r="BB200" s="3628"/>
      <c r="BC200" s="3627"/>
      <c r="BD200" s="3628"/>
      <c r="BE200" s="3627"/>
      <c r="BF200" s="3628"/>
      <c r="BG200" s="48"/>
      <c r="BH200" s="776">
        <v>177</v>
      </c>
      <c r="BI200" s="776"/>
    </row>
    <row r="201" spans="1:61" ht="25.15" customHeight="1">
      <c r="A201" s="1961" t="e">
        <f>SUIVI!#REF!</f>
        <v>#REF!</v>
      </c>
      <c r="B201" s="320" t="e">
        <f>SUIVI!#REF!</f>
        <v>#REF!</v>
      </c>
      <c r="C201" s="320" t="e">
        <f>SUIVI!#REF!</f>
        <v>#REF!</v>
      </c>
      <c r="D201" s="145" t="e">
        <f>SUIVI!#REF!</f>
        <v>#REF!</v>
      </c>
      <c r="E201" s="145" t="e">
        <f>SUIVI!#REF!</f>
        <v>#REF!</v>
      </c>
      <c r="F201" s="1097" t="e">
        <f>SUIVI!#REF!</f>
        <v>#REF!</v>
      </c>
      <c r="G201" s="948">
        <f t="shared" ca="1" si="37"/>
        <v>0</v>
      </c>
      <c r="H201" s="948">
        <f t="shared" ca="1" si="51"/>
        <v>1</v>
      </c>
      <c r="I201" s="1955">
        <f t="shared" ca="1" si="39"/>
        <v>2</v>
      </c>
      <c r="J201" s="1955">
        <f t="shared" ca="1" si="40"/>
        <v>2</v>
      </c>
      <c r="K201" s="1955">
        <f t="shared" ca="1" si="41"/>
        <v>1</v>
      </c>
      <c r="L201" s="1955">
        <f t="shared" ca="1" si="52"/>
        <v>1</v>
      </c>
      <c r="M201" s="1955">
        <f t="shared" ca="1" si="52"/>
        <v>2</v>
      </c>
      <c r="N201" s="1955">
        <f t="shared" ca="1" si="52"/>
        <v>1</v>
      </c>
      <c r="O201" s="1955">
        <f t="shared" ca="1" si="52"/>
        <v>2</v>
      </c>
      <c r="P201" s="1955">
        <f t="shared" ca="1" si="52"/>
        <v>2</v>
      </c>
      <c r="Q201" s="1955"/>
      <c r="R201" s="437" t="s">
        <v>1249</v>
      </c>
      <c r="S201" s="48"/>
      <c r="U201" s="1962" t="e">
        <f>SUIVI!#REF!</f>
        <v>#REF!</v>
      </c>
      <c r="V201" s="320" t="e">
        <f>SUIVI!#REF!</f>
        <v>#REF!</v>
      </c>
      <c r="W201" s="320" t="e">
        <f>SUIVI!#REF!</f>
        <v>#REF!</v>
      </c>
      <c r="X201" s="145" t="e">
        <f>SUIVI!#REF!</f>
        <v>#REF!</v>
      </c>
      <c r="Y201" s="145" t="e">
        <f>SUIVI!#REF!</f>
        <v>#REF!</v>
      </c>
      <c r="Z201" s="1097" t="e">
        <f>SUIVI!#REF!</f>
        <v>#REF!</v>
      </c>
      <c r="AA201" s="948">
        <f t="shared" ca="1" si="43"/>
        <v>0</v>
      </c>
      <c r="AB201" s="1955">
        <f t="shared" ca="1" si="44"/>
        <v>1</v>
      </c>
      <c r="AC201" s="948">
        <f t="shared" ca="1" si="45"/>
        <v>1</v>
      </c>
      <c r="AD201" s="1955">
        <f t="shared" ca="1" si="46"/>
        <v>1</v>
      </c>
      <c r="AE201" s="948">
        <f t="shared" ca="1" si="53"/>
        <v>0</v>
      </c>
      <c r="AF201" s="948">
        <f t="shared" ca="1" si="53"/>
        <v>0</v>
      </c>
      <c r="AG201" s="948">
        <f t="shared" ca="1" si="53"/>
        <v>2</v>
      </c>
      <c r="AH201" s="948">
        <f t="shared" ca="1" si="53"/>
        <v>2</v>
      </c>
      <c r="AI201" s="1955">
        <f t="shared" ca="1" si="48"/>
        <v>1</v>
      </c>
      <c r="AJ201" s="1955">
        <f t="shared" ca="1" si="54"/>
        <v>1</v>
      </c>
      <c r="AK201" s="1955">
        <f t="shared" ca="1" si="54"/>
        <v>1</v>
      </c>
      <c r="AL201" s="1955">
        <f t="shared" ca="1" si="54"/>
        <v>1</v>
      </c>
      <c r="AM201" s="768">
        <f t="shared" si="50"/>
        <v>0</v>
      </c>
      <c r="AO201" s="167"/>
      <c r="AP201" s="320" t="e">
        <f>SUIVI!#REF!</f>
        <v>#REF!</v>
      </c>
      <c r="AQ201" s="320" t="e">
        <f>SUIVI!#REF!</f>
        <v>#REF!</v>
      </c>
      <c r="AR201" s="145" t="e">
        <f>SUIVI!#REF!</f>
        <v>#REF!</v>
      </c>
      <c r="AS201" s="145" t="e">
        <f>SUIVI!#REF!</f>
        <v>#REF!</v>
      </c>
      <c r="AT201" s="1097" t="e">
        <f>SUIVI!#REF!</f>
        <v>#REF!</v>
      </c>
      <c r="AU201" s="3627"/>
      <c r="AV201" s="3628"/>
      <c r="AW201" s="3627"/>
      <c r="AX201" s="3628"/>
      <c r="AY201" s="3627"/>
      <c r="AZ201" s="3628"/>
      <c r="BA201" s="3627"/>
      <c r="BB201" s="3628"/>
      <c r="BC201" s="3627"/>
      <c r="BD201" s="3628"/>
      <c r="BE201" s="3627"/>
      <c r="BF201" s="3628"/>
      <c r="BG201" s="48"/>
      <c r="BH201" s="776">
        <v>178</v>
      </c>
      <c r="BI201" s="776"/>
    </row>
    <row r="202" spans="1:61" ht="25.15" customHeight="1">
      <c r="A202" s="1961" t="e">
        <f>SUIVI!#REF!</f>
        <v>#REF!</v>
      </c>
      <c r="B202" s="320" t="e">
        <f>SUIVI!#REF!</f>
        <v>#REF!</v>
      </c>
      <c r="C202" s="320" t="e">
        <f>SUIVI!#REF!</f>
        <v>#REF!</v>
      </c>
      <c r="D202" s="145" t="e">
        <f>SUIVI!#REF!</f>
        <v>#REF!</v>
      </c>
      <c r="E202" s="145" t="e">
        <f>SUIVI!#REF!</f>
        <v>#REF!</v>
      </c>
      <c r="F202" s="1097" t="e">
        <f>SUIVI!#REF!</f>
        <v>#REF!</v>
      </c>
      <c r="G202" s="948">
        <f t="shared" ca="1" si="37"/>
        <v>0</v>
      </c>
      <c r="H202" s="948">
        <f t="shared" ca="1" si="51"/>
        <v>1</v>
      </c>
      <c r="I202" s="1955">
        <f t="shared" ca="1" si="39"/>
        <v>2</v>
      </c>
      <c r="J202" s="1955">
        <f t="shared" ca="1" si="40"/>
        <v>3</v>
      </c>
      <c r="K202" s="1955">
        <f t="shared" ca="1" si="41"/>
        <v>3</v>
      </c>
      <c r="L202" s="1955">
        <f t="shared" ca="1" si="52"/>
        <v>1</v>
      </c>
      <c r="M202" s="1955">
        <f t="shared" ca="1" si="52"/>
        <v>2</v>
      </c>
      <c r="N202" s="1955">
        <f t="shared" ca="1" si="52"/>
        <v>2</v>
      </c>
      <c r="O202" s="1955">
        <f t="shared" ca="1" si="52"/>
        <v>2</v>
      </c>
      <c r="P202" s="1955">
        <f t="shared" ca="1" si="52"/>
        <v>2</v>
      </c>
      <c r="Q202" s="1955"/>
      <c r="R202" s="437" t="s">
        <v>1249</v>
      </c>
      <c r="S202" s="48"/>
      <c r="U202" s="1962" t="e">
        <f>SUIVI!#REF!</f>
        <v>#REF!</v>
      </c>
      <c r="V202" s="320" t="e">
        <f>SUIVI!#REF!</f>
        <v>#REF!</v>
      </c>
      <c r="W202" s="320" t="e">
        <f>SUIVI!#REF!</f>
        <v>#REF!</v>
      </c>
      <c r="X202" s="145" t="e">
        <f>SUIVI!#REF!</f>
        <v>#REF!</v>
      </c>
      <c r="Y202" s="145" t="e">
        <f>SUIVI!#REF!</f>
        <v>#REF!</v>
      </c>
      <c r="Z202" s="1097" t="e">
        <f>SUIVI!#REF!</f>
        <v>#REF!</v>
      </c>
      <c r="AA202" s="948">
        <f t="shared" ca="1" si="43"/>
        <v>2</v>
      </c>
      <c r="AB202" s="1955">
        <f t="shared" ca="1" si="44"/>
        <v>1</v>
      </c>
      <c r="AC202" s="948">
        <f t="shared" ca="1" si="45"/>
        <v>0</v>
      </c>
      <c r="AD202" s="1955">
        <f t="shared" ca="1" si="46"/>
        <v>1</v>
      </c>
      <c r="AE202" s="948">
        <f t="shared" ca="1" si="53"/>
        <v>1</v>
      </c>
      <c r="AF202" s="948">
        <f t="shared" ca="1" si="53"/>
        <v>0</v>
      </c>
      <c r="AG202" s="948">
        <f t="shared" ca="1" si="53"/>
        <v>2</v>
      </c>
      <c r="AH202" s="948">
        <f t="shared" ca="1" si="53"/>
        <v>1</v>
      </c>
      <c r="AI202" s="1955">
        <f t="shared" ca="1" si="48"/>
        <v>1</v>
      </c>
      <c r="AJ202" s="1955">
        <f t="shared" ca="1" si="54"/>
        <v>1</v>
      </c>
      <c r="AK202" s="1955">
        <f t="shared" ca="1" si="54"/>
        <v>1</v>
      </c>
      <c r="AL202" s="1955">
        <f t="shared" ca="1" si="54"/>
        <v>1</v>
      </c>
      <c r="AM202" s="768">
        <f t="shared" si="50"/>
        <v>0</v>
      </c>
      <c r="AO202" s="167"/>
      <c r="AP202" s="320" t="e">
        <f>SUIVI!#REF!</f>
        <v>#REF!</v>
      </c>
      <c r="AQ202" s="320" t="e">
        <f>SUIVI!#REF!</f>
        <v>#REF!</v>
      </c>
      <c r="AR202" s="145" t="e">
        <f>SUIVI!#REF!</f>
        <v>#REF!</v>
      </c>
      <c r="AS202" s="145" t="e">
        <f>SUIVI!#REF!</f>
        <v>#REF!</v>
      </c>
      <c r="AT202" s="1097" t="e">
        <f>SUIVI!#REF!</f>
        <v>#REF!</v>
      </c>
      <c r="AU202" s="3627"/>
      <c r="AV202" s="3628"/>
      <c r="AW202" s="3627"/>
      <c r="AX202" s="3628"/>
      <c r="AY202" s="3627"/>
      <c r="AZ202" s="3628"/>
      <c r="BA202" s="3627"/>
      <c r="BB202" s="3628"/>
      <c r="BC202" s="3627"/>
      <c r="BD202" s="3628"/>
      <c r="BE202" s="3627"/>
      <c r="BF202" s="3628"/>
      <c r="BG202" s="48"/>
      <c r="BH202" s="776">
        <v>179</v>
      </c>
      <c r="BI202" s="776"/>
    </row>
    <row r="203" spans="1:61" ht="25.15" customHeight="1">
      <c r="A203" s="1961" t="e">
        <f>SUIVI!#REF!</f>
        <v>#REF!</v>
      </c>
      <c r="B203" s="320" t="e">
        <f>SUIVI!#REF!</f>
        <v>#REF!</v>
      </c>
      <c r="C203" s="320" t="e">
        <f>SUIVI!#REF!</f>
        <v>#REF!</v>
      </c>
      <c r="D203" s="145" t="e">
        <f>SUIVI!#REF!</f>
        <v>#REF!</v>
      </c>
      <c r="E203" s="145" t="e">
        <f>SUIVI!#REF!</f>
        <v>#REF!</v>
      </c>
      <c r="F203" s="1097" t="e">
        <f>SUIVI!#REF!</f>
        <v>#REF!</v>
      </c>
      <c r="G203" s="948">
        <f t="shared" ca="1" si="37"/>
        <v>3</v>
      </c>
      <c r="H203" s="948">
        <f t="shared" ca="1" si="51"/>
        <v>0</v>
      </c>
      <c r="I203" s="1955">
        <f t="shared" ca="1" si="39"/>
        <v>1</v>
      </c>
      <c r="J203" s="1955">
        <f t="shared" ca="1" si="40"/>
        <v>2</v>
      </c>
      <c r="K203" s="1955">
        <f t="shared" ca="1" si="41"/>
        <v>3</v>
      </c>
      <c r="L203" s="1955">
        <f t="shared" ca="1" si="52"/>
        <v>1</v>
      </c>
      <c r="M203" s="1955">
        <f t="shared" ca="1" si="52"/>
        <v>1</v>
      </c>
      <c r="N203" s="1955">
        <f t="shared" ca="1" si="52"/>
        <v>1</v>
      </c>
      <c r="O203" s="1955">
        <f t="shared" ca="1" si="52"/>
        <v>1</v>
      </c>
      <c r="P203" s="1955">
        <f t="shared" ca="1" si="52"/>
        <v>1</v>
      </c>
      <c r="Q203" s="1955"/>
      <c r="R203" s="437" t="s">
        <v>1249</v>
      </c>
      <c r="S203" s="48"/>
      <c r="U203" s="1962" t="e">
        <f>SUIVI!#REF!</f>
        <v>#REF!</v>
      </c>
      <c r="V203" s="320" t="e">
        <f>SUIVI!#REF!</f>
        <v>#REF!</v>
      </c>
      <c r="W203" s="320" t="e">
        <f>SUIVI!#REF!</f>
        <v>#REF!</v>
      </c>
      <c r="X203" s="145" t="e">
        <f>SUIVI!#REF!</f>
        <v>#REF!</v>
      </c>
      <c r="Y203" s="145" t="e">
        <f>SUIVI!#REF!</f>
        <v>#REF!</v>
      </c>
      <c r="Z203" s="1097" t="e">
        <f>SUIVI!#REF!</f>
        <v>#REF!</v>
      </c>
      <c r="AA203" s="948">
        <f t="shared" ca="1" si="43"/>
        <v>0</v>
      </c>
      <c r="AB203" s="1955">
        <f t="shared" ca="1" si="44"/>
        <v>1</v>
      </c>
      <c r="AC203" s="948">
        <f t="shared" ca="1" si="45"/>
        <v>0</v>
      </c>
      <c r="AD203" s="1955">
        <f t="shared" ca="1" si="46"/>
        <v>1</v>
      </c>
      <c r="AE203" s="948">
        <f t="shared" ca="1" si="53"/>
        <v>2</v>
      </c>
      <c r="AF203" s="948">
        <f t="shared" ca="1" si="53"/>
        <v>1</v>
      </c>
      <c r="AG203" s="948">
        <f t="shared" ca="1" si="53"/>
        <v>2</v>
      </c>
      <c r="AH203" s="948">
        <f t="shared" ca="1" si="53"/>
        <v>1</v>
      </c>
      <c r="AI203" s="1955">
        <f t="shared" ca="1" si="48"/>
        <v>1</v>
      </c>
      <c r="AJ203" s="1955">
        <f t="shared" ca="1" si="54"/>
        <v>1</v>
      </c>
      <c r="AK203" s="1955">
        <f t="shared" ca="1" si="54"/>
        <v>1</v>
      </c>
      <c r="AL203" s="1955">
        <f t="shared" ca="1" si="54"/>
        <v>1</v>
      </c>
      <c r="AM203" s="768">
        <f t="shared" si="50"/>
        <v>0</v>
      </c>
      <c r="AO203" s="167"/>
      <c r="AP203" s="320" t="e">
        <f>SUIVI!#REF!</f>
        <v>#REF!</v>
      </c>
      <c r="AQ203" s="320" t="e">
        <f>SUIVI!#REF!</f>
        <v>#REF!</v>
      </c>
      <c r="AR203" s="145" t="e">
        <f>SUIVI!#REF!</f>
        <v>#REF!</v>
      </c>
      <c r="AS203" s="145" t="e">
        <f>SUIVI!#REF!</f>
        <v>#REF!</v>
      </c>
      <c r="AT203" s="1097" t="e">
        <f>SUIVI!#REF!</f>
        <v>#REF!</v>
      </c>
      <c r="AU203" s="3627"/>
      <c r="AV203" s="3628"/>
      <c r="AW203" s="3627"/>
      <c r="AX203" s="3628"/>
      <c r="AY203" s="3627"/>
      <c r="AZ203" s="3628"/>
      <c r="BA203" s="3627"/>
      <c r="BB203" s="3628"/>
      <c r="BC203" s="3627"/>
      <c r="BD203" s="3628"/>
      <c r="BE203" s="3627"/>
      <c r="BF203" s="3628"/>
      <c r="BG203" s="48"/>
      <c r="BH203" s="776">
        <v>180</v>
      </c>
      <c r="BI203" s="776"/>
    </row>
    <row r="204" spans="1:61" ht="25.15" customHeight="1">
      <c r="A204" s="1961" t="e">
        <f>SUIVI!#REF!</f>
        <v>#REF!</v>
      </c>
      <c r="B204" s="320" t="e">
        <f>SUIVI!#REF!</f>
        <v>#REF!</v>
      </c>
      <c r="C204" s="320" t="e">
        <f>SUIVI!#REF!</f>
        <v>#REF!</v>
      </c>
      <c r="D204" s="145" t="e">
        <f>SUIVI!#REF!</f>
        <v>#REF!</v>
      </c>
      <c r="E204" s="145" t="e">
        <f>SUIVI!#REF!</f>
        <v>#REF!</v>
      </c>
      <c r="F204" s="1097" t="e">
        <f>SUIVI!#REF!</f>
        <v>#REF!</v>
      </c>
      <c r="G204" s="948">
        <f t="shared" ca="1" si="37"/>
        <v>1</v>
      </c>
      <c r="H204" s="948">
        <f t="shared" ca="1" si="51"/>
        <v>1</v>
      </c>
      <c r="I204" s="1955">
        <f t="shared" ca="1" si="39"/>
        <v>2</v>
      </c>
      <c r="J204" s="1955">
        <f t="shared" ca="1" si="40"/>
        <v>3</v>
      </c>
      <c r="K204" s="1955">
        <f t="shared" ca="1" si="41"/>
        <v>2</v>
      </c>
      <c r="L204" s="1955">
        <f t="shared" ca="1" si="52"/>
        <v>2</v>
      </c>
      <c r="M204" s="1955">
        <f t="shared" ca="1" si="52"/>
        <v>1</v>
      </c>
      <c r="N204" s="1955">
        <f t="shared" ca="1" si="52"/>
        <v>2</v>
      </c>
      <c r="O204" s="1955">
        <f t="shared" ca="1" si="52"/>
        <v>1</v>
      </c>
      <c r="P204" s="1955">
        <f t="shared" ca="1" si="52"/>
        <v>2</v>
      </c>
      <c r="Q204" s="1955"/>
      <c r="R204" s="437" t="s">
        <v>1249</v>
      </c>
      <c r="S204" s="48"/>
      <c r="U204" s="1962" t="e">
        <f>SUIVI!#REF!</f>
        <v>#REF!</v>
      </c>
      <c r="V204" s="320" t="e">
        <f>SUIVI!#REF!</f>
        <v>#REF!</v>
      </c>
      <c r="W204" s="320" t="e">
        <f>SUIVI!#REF!</f>
        <v>#REF!</v>
      </c>
      <c r="X204" s="145" t="e">
        <f>SUIVI!#REF!</f>
        <v>#REF!</v>
      </c>
      <c r="Y204" s="145" t="e">
        <f>SUIVI!#REF!</f>
        <v>#REF!</v>
      </c>
      <c r="Z204" s="1097" t="e">
        <f>SUIVI!#REF!</f>
        <v>#REF!</v>
      </c>
      <c r="AA204" s="948">
        <f t="shared" ca="1" si="43"/>
        <v>1</v>
      </c>
      <c r="AB204" s="1955">
        <f t="shared" ca="1" si="44"/>
        <v>1</v>
      </c>
      <c r="AC204" s="948">
        <f t="shared" ca="1" si="45"/>
        <v>2</v>
      </c>
      <c r="AD204" s="1955">
        <f t="shared" ca="1" si="46"/>
        <v>1</v>
      </c>
      <c r="AE204" s="948">
        <f t="shared" ca="1" si="53"/>
        <v>2</v>
      </c>
      <c r="AF204" s="948">
        <f t="shared" ca="1" si="53"/>
        <v>1</v>
      </c>
      <c r="AG204" s="948">
        <f t="shared" ca="1" si="53"/>
        <v>2</v>
      </c>
      <c r="AH204" s="948">
        <f t="shared" ca="1" si="53"/>
        <v>0</v>
      </c>
      <c r="AI204" s="1955">
        <f t="shared" ca="1" si="48"/>
        <v>2</v>
      </c>
      <c r="AJ204" s="1955">
        <f t="shared" ca="1" si="54"/>
        <v>1</v>
      </c>
      <c r="AK204" s="1955">
        <f t="shared" ca="1" si="54"/>
        <v>1</v>
      </c>
      <c r="AL204" s="1955">
        <f t="shared" ca="1" si="54"/>
        <v>1</v>
      </c>
      <c r="AM204" s="768">
        <f t="shared" si="50"/>
        <v>0</v>
      </c>
      <c r="AO204" s="167"/>
      <c r="AP204" s="320" t="e">
        <f>SUIVI!#REF!</f>
        <v>#REF!</v>
      </c>
      <c r="AQ204" s="320" t="e">
        <f>SUIVI!#REF!</f>
        <v>#REF!</v>
      </c>
      <c r="AR204" s="145" t="e">
        <f>SUIVI!#REF!</f>
        <v>#REF!</v>
      </c>
      <c r="AS204" s="145" t="e">
        <f>SUIVI!#REF!</f>
        <v>#REF!</v>
      </c>
      <c r="AT204" s="1097" t="e">
        <f>SUIVI!#REF!</f>
        <v>#REF!</v>
      </c>
      <c r="AU204" s="3627"/>
      <c r="AV204" s="3628"/>
      <c r="AW204" s="3627"/>
      <c r="AX204" s="3628"/>
      <c r="AY204" s="3627"/>
      <c r="AZ204" s="3628"/>
      <c r="BA204" s="3627"/>
      <c r="BB204" s="3628"/>
      <c r="BC204" s="3627"/>
      <c r="BD204" s="3628"/>
      <c r="BE204" s="3627"/>
      <c r="BF204" s="3628"/>
      <c r="BG204" s="48"/>
      <c r="BH204" s="776">
        <v>181</v>
      </c>
      <c r="BI204" s="776"/>
    </row>
    <row r="205" spans="1:61" ht="25.15" customHeight="1">
      <c r="A205" s="1961" t="e">
        <f>SUIVI!#REF!</f>
        <v>#REF!</v>
      </c>
      <c r="B205" s="320" t="e">
        <f>SUIVI!#REF!</f>
        <v>#REF!</v>
      </c>
      <c r="C205" s="320" t="e">
        <f>SUIVI!#REF!</f>
        <v>#REF!</v>
      </c>
      <c r="D205" s="145" t="e">
        <f>SUIVI!#REF!</f>
        <v>#REF!</v>
      </c>
      <c r="E205" s="145" t="e">
        <f>SUIVI!#REF!</f>
        <v>#REF!</v>
      </c>
      <c r="F205" s="1097" t="e">
        <f>SUIVI!#REF!</f>
        <v>#REF!</v>
      </c>
      <c r="G205" s="948">
        <f t="shared" ca="1" si="37"/>
        <v>0</v>
      </c>
      <c r="H205" s="948">
        <f t="shared" ca="1" si="51"/>
        <v>2</v>
      </c>
      <c r="I205" s="1955">
        <f t="shared" ca="1" si="39"/>
        <v>2</v>
      </c>
      <c r="J205" s="1955">
        <f t="shared" ca="1" si="40"/>
        <v>2</v>
      </c>
      <c r="K205" s="1955">
        <f t="shared" ca="1" si="41"/>
        <v>1</v>
      </c>
      <c r="L205" s="1955">
        <f t="shared" ca="1" si="52"/>
        <v>1</v>
      </c>
      <c r="M205" s="1955">
        <f t="shared" ca="1" si="52"/>
        <v>1</v>
      </c>
      <c r="N205" s="1955">
        <f t="shared" ca="1" si="52"/>
        <v>1</v>
      </c>
      <c r="O205" s="1955">
        <f t="shared" ca="1" si="52"/>
        <v>2</v>
      </c>
      <c r="P205" s="1955">
        <f t="shared" ca="1" si="52"/>
        <v>1</v>
      </c>
      <c r="Q205" s="1955"/>
      <c r="R205" s="437" t="s">
        <v>1249</v>
      </c>
      <c r="S205" s="48"/>
      <c r="U205" s="1962" t="e">
        <f>SUIVI!#REF!</f>
        <v>#REF!</v>
      </c>
      <c r="V205" s="320" t="e">
        <f>SUIVI!#REF!</f>
        <v>#REF!</v>
      </c>
      <c r="W205" s="320" t="e">
        <f>SUIVI!#REF!</f>
        <v>#REF!</v>
      </c>
      <c r="X205" s="145" t="e">
        <f>SUIVI!#REF!</f>
        <v>#REF!</v>
      </c>
      <c r="Y205" s="145" t="e">
        <f>SUIVI!#REF!</f>
        <v>#REF!</v>
      </c>
      <c r="Z205" s="1097" t="e">
        <f>SUIVI!#REF!</f>
        <v>#REF!</v>
      </c>
      <c r="AA205" s="948">
        <f t="shared" ca="1" si="43"/>
        <v>0</v>
      </c>
      <c r="AB205" s="1955">
        <f t="shared" ca="1" si="44"/>
        <v>1</v>
      </c>
      <c r="AC205" s="948">
        <f t="shared" ca="1" si="45"/>
        <v>2</v>
      </c>
      <c r="AD205" s="1955">
        <f t="shared" ca="1" si="46"/>
        <v>1</v>
      </c>
      <c r="AE205" s="948">
        <f t="shared" ca="1" si="53"/>
        <v>2</v>
      </c>
      <c r="AF205" s="948">
        <f t="shared" ca="1" si="53"/>
        <v>1</v>
      </c>
      <c r="AG205" s="948">
        <f t="shared" ca="1" si="53"/>
        <v>1</v>
      </c>
      <c r="AH205" s="948">
        <f t="shared" ca="1" si="53"/>
        <v>1</v>
      </c>
      <c r="AI205" s="1955">
        <f t="shared" ca="1" si="48"/>
        <v>1</v>
      </c>
      <c r="AJ205" s="1955">
        <f t="shared" ca="1" si="54"/>
        <v>1</v>
      </c>
      <c r="AK205" s="1955">
        <f t="shared" ca="1" si="54"/>
        <v>1</v>
      </c>
      <c r="AL205" s="1955">
        <f t="shared" ca="1" si="54"/>
        <v>1</v>
      </c>
      <c r="AM205" s="768">
        <f t="shared" si="50"/>
        <v>0</v>
      </c>
      <c r="AO205" s="167"/>
      <c r="AP205" s="320" t="e">
        <f>SUIVI!#REF!</f>
        <v>#REF!</v>
      </c>
      <c r="AQ205" s="320" t="e">
        <f>SUIVI!#REF!</f>
        <v>#REF!</v>
      </c>
      <c r="AR205" s="145" t="e">
        <f>SUIVI!#REF!</f>
        <v>#REF!</v>
      </c>
      <c r="AS205" s="145" t="e">
        <f>SUIVI!#REF!</f>
        <v>#REF!</v>
      </c>
      <c r="AT205" s="1097" t="e">
        <f>SUIVI!#REF!</f>
        <v>#REF!</v>
      </c>
      <c r="AU205" s="3627"/>
      <c r="AV205" s="3628"/>
      <c r="AW205" s="3627"/>
      <c r="AX205" s="3628"/>
      <c r="AY205" s="3627"/>
      <c r="AZ205" s="3628"/>
      <c r="BA205" s="3627"/>
      <c r="BB205" s="3628"/>
      <c r="BC205" s="3627"/>
      <c r="BD205" s="3628"/>
      <c r="BE205" s="3627"/>
      <c r="BF205" s="3628"/>
      <c r="BG205" s="48"/>
      <c r="BH205" s="776">
        <v>182</v>
      </c>
      <c r="BI205" s="776"/>
    </row>
    <row r="206" spans="1:61" ht="25.15" customHeight="1">
      <c r="A206" s="1961" t="e">
        <f>SUIVI!#REF!</f>
        <v>#REF!</v>
      </c>
      <c r="B206" s="320" t="e">
        <f>SUIVI!#REF!</f>
        <v>#REF!</v>
      </c>
      <c r="C206" s="320" t="e">
        <f>SUIVI!#REF!</f>
        <v>#REF!</v>
      </c>
      <c r="D206" s="145" t="e">
        <f>SUIVI!#REF!</f>
        <v>#REF!</v>
      </c>
      <c r="E206" s="145" t="e">
        <f>SUIVI!#REF!</f>
        <v>#REF!</v>
      </c>
      <c r="F206" s="1097" t="e">
        <f>SUIVI!#REF!</f>
        <v>#REF!</v>
      </c>
      <c r="G206" s="948">
        <f t="shared" ca="1" si="37"/>
        <v>-1</v>
      </c>
      <c r="H206" s="948">
        <f t="shared" ca="1" si="51"/>
        <v>1</v>
      </c>
      <c r="I206" s="1955">
        <f t="shared" ca="1" si="39"/>
        <v>2</v>
      </c>
      <c r="J206" s="1955">
        <f t="shared" ca="1" si="40"/>
        <v>3</v>
      </c>
      <c r="K206" s="1955">
        <f t="shared" ca="1" si="41"/>
        <v>2</v>
      </c>
      <c r="L206" s="1955">
        <f t="shared" ca="1" si="52"/>
        <v>1</v>
      </c>
      <c r="M206" s="1955">
        <f t="shared" ca="1" si="52"/>
        <v>1</v>
      </c>
      <c r="N206" s="1955">
        <f t="shared" ca="1" si="52"/>
        <v>1</v>
      </c>
      <c r="O206" s="1955">
        <f t="shared" ca="1" si="52"/>
        <v>1</v>
      </c>
      <c r="P206" s="1955">
        <f t="shared" ca="1" si="52"/>
        <v>1</v>
      </c>
      <c r="Q206" s="1955"/>
      <c r="R206" s="437" t="s">
        <v>1249</v>
      </c>
      <c r="S206" s="48"/>
      <c r="U206" s="1962" t="e">
        <f>SUIVI!#REF!</f>
        <v>#REF!</v>
      </c>
      <c r="V206" s="320" t="e">
        <f>SUIVI!#REF!</f>
        <v>#REF!</v>
      </c>
      <c r="W206" s="320" t="e">
        <f>SUIVI!#REF!</f>
        <v>#REF!</v>
      </c>
      <c r="X206" s="145" t="e">
        <f>SUIVI!#REF!</f>
        <v>#REF!</v>
      </c>
      <c r="Y206" s="145" t="e">
        <f>SUIVI!#REF!</f>
        <v>#REF!</v>
      </c>
      <c r="Z206" s="1097" t="e">
        <f>SUIVI!#REF!</f>
        <v>#REF!</v>
      </c>
      <c r="AA206" s="948">
        <f t="shared" ca="1" si="43"/>
        <v>2</v>
      </c>
      <c r="AB206" s="1955">
        <f t="shared" ca="1" si="44"/>
        <v>1</v>
      </c>
      <c r="AC206" s="948">
        <f t="shared" ca="1" si="45"/>
        <v>2</v>
      </c>
      <c r="AD206" s="1955">
        <f t="shared" ca="1" si="46"/>
        <v>1</v>
      </c>
      <c r="AE206" s="948">
        <f t="shared" ca="1" si="53"/>
        <v>2</v>
      </c>
      <c r="AF206" s="948">
        <f t="shared" ca="1" si="53"/>
        <v>0</v>
      </c>
      <c r="AG206" s="948">
        <f t="shared" ca="1" si="53"/>
        <v>2</v>
      </c>
      <c r="AH206" s="948">
        <f t="shared" ca="1" si="53"/>
        <v>0</v>
      </c>
      <c r="AI206" s="1955">
        <f t="shared" ca="1" si="48"/>
        <v>1</v>
      </c>
      <c r="AJ206" s="1955">
        <f t="shared" ca="1" si="54"/>
        <v>1</v>
      </c>
      <c r="AK206" s="1955">
        <f t="shared" ca="1" si="54"/>
        <v>1</v>
      </c>
      <c r="AL206" s="1955">
        <f t="shared" ca="1" si="54"/>
        <v>1</v>
      </c>
      <c r="AM206" s="768">
        <f t="shared" si="50"/>
        <v>0</v>
      </c>
      <c r="AO206" s="167"/>
      <c r="AP206" s="320" t="e">
        <f>SUIVI!#REF!</f>
        <v>#REF!</v>
      </c>
      <c r="AQ206" s="320" t="e">
        <f>SUIVI!#REF!</f>
        <v>#REF!</v>
      </c>
      <c r="AR206" s="145" t="e">
        <f>SUIVI!#REF!</f>
        <v>#REF!</v>
      </c>
      <c r="AS206" s="145" t="e">
        <f>SUIVI!#REF!</f>
        <v>#REF!</v>
      </c>
      <c r="AT206" s="1097" t="e">
        <f>SUIVI!#REF!</f>
        <v>#REF!</v>
      </c>
      <c r="AU206" s="3627"/>
      <c r="AV206" s="3628"/>
      <c r="AW206" s="3627"/>
      <c r="AX206" s="3628"/>
      <c r="AY206" s="3627"/>
      <c r="AZ206" s="3628"/>
      <c r="BA206" s="3627"/>
      <c r="BB206" s="3628"/>
      <c r="BC206" s="3627"/>
      <c r="BD206" s="3628"/>
      <c r="BE206" s="3627"/>
      <c r="BF206" s="3628"/>
      <c r="BG206" s="48"/>
      <c r="BH206" s="776">
        <v>183</v>
      </c>
      <c r="BI206" s="776"/>
    </row>
    <row r="207" spans="1:61" ht="25.15" customHeight="1">
      <c r="A207" s="1961" t="e">
        <f>SUIVI!#REF!</f>
        <v>#REF!</v>
      </c>
      <c r="B207" s="320" t="e">
        <f>SUIVI!#REF!</f>
        <v>#REF!</v>
      </c>
      <c r="C207" s="320" t="e">
        <f>SUIVI!#REF!</f>
        <v>#REF!</v>
      </c>
      <c r="D207" s="145" t="e">
        <f>SUIVI!#REF!</f>
        <v>#REF!</v>
      </c>
      <c r="E207" s="145" t="e">
        <f>SUIVI!#REF!</f>
        <v>#REF!</v>
      </c>
      <c r="F207" s="1097" t="e">
        <f>SUIVI!#REF!</f>
        <v>#REF!</v>
      </c>
      <c r="G207" s="948">
        <f t="shared" ca="1" si="37"/>
        <v>-2</v>
      </c>
      <c r="H207" s="948">
        <f t="shared" ca="1" si="51"/>
        <v>0</v>
      </c>
      <c r="I207" s="1955">
        <f t="shared" ca="1" si="39"/>
        <v>1</v>
      </c>
      <c r="J207" s="1955">
        <f t="shared" ca="1" si="40"/>
        <v>4</v>
      </c>
      <c r="K207" s="1955">
        <f t="shared" ca="1" si="41"/>
        <v>2</v>
      </c>
      <c r="L207" s="1955">
        <f t="shared" ca="1" si="52"/>
        <v>2</v>
      </c>
      <c r="M207" s="1955">
        <f t="shared" ca="1" si="52"/>
        <v>2</v>
      </c>
      <c r="N207" s="1955">
        <f t="shared" ca="1" si="52"/>
        <v>1</v>
      </c>
      <c r="O207" s="1955">
        <f t="shared" ca="1" si="52"/>
        <v>1</v>
      </c>
      <c r="P207" s="1955">
        <f t="shared" ca="1" si="52"/>
        <v>2</v>
      </c>
      <c r="Q207" s="1955"/>
      <c r="R207" s="437" t="s">
        <v>1249</v>
      </c>
      <c r="S207" s="48"/>
      <c r="U207" s="1962" t="e">
        <f>SUIVI!#REF!</f>
        <v>#REF!</v>
      </c>
      <c r="V207" s="320" t="e">
        <f>SUIVI!#REF!</f>
        <v>#REF!</v>
      </c>
      <c r="W207" s="320" t="e">
        <f>SUIVI!#REF!</f>
        <v>#REF!</v>
      </c>
      <c r="X207" s="145" t="e">
        <f>SUIVI!#REF!</f>
        <v>#REF!</v>
      </c>
      <c r="Y207" s="145" t="e">
        <f>SUIVI!#REF!</f>
        <v>#REF!</v>
      </c>
      <c r="Z207" s="1097" t="e">
        <f>SUIVI!#REF!</f>
        <v>#REF!</v>
      </c>
      <c r="AA207" s="948">
        <f t="shared" ca="1" si="43"/>
        <v>1</v>
      </c>
      <c r="AB207" s="1955">
        <f t="shared" ca="1" si="44"/>
        <v>1</v>
      </c>
      <c r="AC207" s="948">
        <f t="shared" ca="1" si="45"/>
        <v>1</v>
      </c>
      <c r="AD207" s="1955">
        <f t="shared" ca="1" si="46"/>
        <v>1</v>
      </c>
      <c r="AE207" s="948">
        <f t="shared" ca="1" si="53"/>
        <v>1</v>
      </c>
      <c r="AF207" s="948">
        <f t="shared" ca="1" si="53"/>
        <v>0</v>
      </c>
      <c r="AG207" s="948">
        <f t="shared" ca="1" si="53"/>
        <v>1</v>
      </c>
      <c r="AH207" s="948">
        <f t="shared" ca="1" si="53"/>
        <v>1</v>
      </c>
      <c r="AI207" s="1955">
        <f t="shared" ca="1" si="48"/>
        <v>2</v>
      </c>
      <c r="AJ207" s="1955">
        <f t="shared" ca="1" si="54"/>
        <v>1</v>
      </c>
      <c r="AK207" s="1955">
        <f t="shared" ca="1" si="54"/>
        <v>1</v>
      </c>
      <c r="AL207" s="1955">
        <f t="shared" ca="1" si="54"/>
        <v>1</v>
      </c>
      <c r="AM207" s="768">
        <f t="shared" si="50"/>
        <v>0</v>
      </c>
      <c r="AO207" s="167"/>
      <c r="AP207" s="320" t="e">
        <f>SUIVI!#REF!</f>
        <v>#REF!</v>
      </c>
      <c r="AQ207" s="320" t="e">
        <f>SUIVI!#REF!</f>
        <v>#REF!</v>
      </c>
      <c r="AR207" s="145" t="e">
        <f>SUIVI!#REF!</f>
        <v>#REF!</v>
      </c>
      <c r="AS207" s="145" t="e">
        <f>SUIVI!#REF!</f>
        <v>#REF!</v>
      </c>
      <c r="AT207" s="1097" t="e">
        <f>SUIVI!#REF!</f>
        <v>#REF!</v>
      </c>
      <c r="AU207" s="3627"/>
      <c r="AV207" s="3628"/>
      <c r="AW207" s="3627"/>
      <c r="AX207" s="3628"/>
      <c r="AY207" s="3627"/>
      <c r="AZ207" s="3628"/>
      <c r="BA207" s="3627"/>
      <c r="BB207" s="3628"/>
      <c r="BC207" s="3627"/>
      <c r="BD207" s="3628"/>
      <c r="BE207" s="3627"/>
      <c r="BF207" s="3628"/>
      <c r="BG207" s="48"/>
      <c r="BH207" s="776">
        <v>184</v>
      </c>
      <c r="BI207" s="776"/>
    </row>
    <row r="208" spans="1:61" ht="25.15" customHeight="1">
      <c r="A208" s="1961" t="e">
        <f>SUIVI!#REF!</f>
        <v>#REF!</v>
      </c>
      <c r="B208" s="320" t="e">
        <f>SUIVI!#REF!</f>
        <v>#REF!</v>
      </c>
      <c r="C208" s="320" t="e">
        <f>SUIVI!#REF!</f>
        <v>#REF!</v>
      </c>
      <c r="D208" s="145" t="e">
        <f>SUIVI!#REF!</f>
        <v>#REF!</v>
      </c>
      <c r="E208" s="145" t="e">
        <f>SUIVI!#REF!</f>
        <v>#REF!</v>
      </c>
      <c r="F208" s="1097" t="e">
        <f>SUIVI!#REF!</f>
        <v>#REF!</v>
      </c>
      <c r="G208" s="948">
        <f t="shared" ca="1" si="37"/>
        <v>-2</v>
      </c>
      <c r="H208" s="948">
        <f t="shared" ca="1" si="51"/>
        <v>2</v>
      </c>
      <c r="I208" s="1955">
        <f t="shared" ca="1" si="39"/>
        <v>2</v>
      </c>
      <c r="J208" s="1955">
        <f t="shared" ca="1" si="40"/>
        <v>2</v>
      </c>
      <c r="K208" s="1955">
        <f t="shared" ca="1" si="41"/>
        <v>2</v>
      </c>
      <c r="L208" s="1955">
        <f t="shared" ca="1" si="52"/>
        <v>2</v>
      </c>
      <c r="M208" s="1955">
        <f t="shared" ca="1" si="52"/>
        <v>2</v>
      </c>
      <c r="N208" s="1955">
        <f t="shared" ca="1" si="52"/>
        <v>2</v>
      </c>
      <c r="O208" s="1955">
        <f t="shared" ca="1" si="52"/>
        <v>1</v>
      </c>
      <c r="P208" s="1955">
        <f t="shared" ca="1" si="52"/>
        <v>1</v>
      </c>
      <c r="Q208" s="1955"/>
      <c r="R208" s="437" t="s">
        <v>1249</v>
      </c>
      <c r="S208" s="48"/>
      <c r="U208" s="1962" t="e">
        <f>SUIVI!#REF!</f>
        <v>#REF!</v>
      </c>
      <c r="V208" s="320" t="e">
        <f>SUIVI!#REF!</f>
        <v>#REF!</v>
      </c>
      <c r="W208" s="320" t="e">
        <f>SUIVI!#REF!</f>
        <v>#REF!</v>
      </c>
      <c r="X208" s="145" t="e">
        <f>SUIVI!#REF!</f>
        <v>#REF!</v>
      </c>
      <c r="Y208" s="145" t="e">
        <f>SUIVI!#REF!</f>
        <v>#REF!</v>
      </c>
      <c r="Z208" s="1097" t="e">
        <f>SUIVI!#REF!</f>
        <v>#REF!</v>
      </c>
      <c r="AA208" s="948">
        <f t="shared" ca="1" si="43"/>
        <v>1</v>
      </c>
      <c r="AB208" s="1955">
        <f t="shared" ca="1" si="44"/>
        <v>1</v>
      </c>
      <c r="AC208" s="948">
        <f t="shared" ca="1" si="45"/>
        <v>0</v>
      </c>
      <c r="AD208" s="1955">
        <f t="shared" ca="1" si="46"/>
        <v>1</v>
      </c>
      <c r="AE208" s="948">
        <f t="shared" ca="1" si="53"/>
        <v>1</v>
      </c>
      <c r="AF208" s="948">
        <f t="shared" ca="1" si="53"/>
        <v>1</v>
      </c>
      <c r="AG208" s="948">
        <f t="shared" ca="1" si="53"/>
        <v>1</v>
      </c>
      <c r="AH208" s="948">
        <f t="shared" ca="1" si="53"/>
        <v>0</v>
      </c>
      <c r="AI208" s="1955">
        <f t="shared" ca="1" si="48"/>
        <v>2</v>
      </c>
      <c r="AJ208" s="1955">
        <f t="shared" ca="1" si="54"/>
        <v>1</v>
      </c>
      <c r="AK208" s="1955">
        <f t="shared" ca="1" si="54"/>
        <v>1</v>
      </c>
      <c r="AL208" s="1955">
        <f t="shared" ca="1" si="54"/>
        <v>1</v>
      </c>
      <c r="AM208" s="768">
        <f t="shared" si="50"/>
        <v>0</v>
      </c>
      <c r="AO208" s="167"/>
      <c r="AP208" s="320" t="e">
        <f>SUIVI!#REF!</f>
        <v>#REF!</v>
      </c>
      <c r="AQ208" s="320" t="e">
        <f>SUIVI!#REF!</f>
        <v>#REF!</v>
      </c>
      <c r="AR208" s="145" t="e">
        <f>SUIVI!#REF!</f>
        <v>#REF!</v>
      </c>
      <c r="AS208" s="145" t="e">
        <f>SUIVI!#REF!</f>
        <v>#REF!</v>
      </c>
      <c r="AT208" s="1097" t="e">
        <f>SUIVI!#REF!</f>
        <v>#REF!</v>
      </c>
      <c r="AU208" s="3627"/>
      <c r="AV208" s="3628"/>
      <c r="AW208" s="3627"/>
      <c r="AX208" s="3628"/>
      <c r="AY208" s="3627"/>
      <c r="AZ208" s="3628"/>
      <c r="BA208" s="3627"/>
      <c r="BB208" s="3628"/>
      <c r="BC208" s="3627"/>
      <c r="BD208" s="3628"/>
      <c r="BE208" s="3627"/>
      <c r="BF208" s="3628"/>
      <c r="BG208" s="48"/>
      <c r="BH208" s="776">
        <v>185</v>
      </c>
      <c r="BI208" s="776"/>
    </row>
    <row r="209" spans="1:61" ht="25.15" customHeight="1">
      <c r="A209" s="1961" t="e">
        <f>SUIVI!#REF!</f>
        <v>#REF!</v>
      </c>
      <c r="B209" s="320" t="e">
        <f>SUIVI!#REF!</f>
        <v>#REF!</v>
      </c>
      <c r="C209" s="320" t="e">
        <f>SUIVI!#REF!</f>
        <v>#REF!</v>
      </c>
      <c r="D209" s="145" t="e">
        <f>SUIVI!#REF!</f>
        <v>#REF!</v>
      </c>
      <c r="E209" s="145" t="e">
        <f>SUIVI!#REF!</f>
        <v>#REF!</v>
      </c>
      <c r="F209" s="1097" t="e">
        <f>SUIVI!#REF!</f>
        <v>#REF!</v>
      </c>
      <c r="G209" s="948">
        <f t="shared" ca="1" si="37"/>
        <v>2</v>
      </c>
      <c r="H209" s="948">
        <f t="shared" ca="1" si="51"/>
        <v>1</v>
      </c>
      <c r="I209" s="1955">
        <f t="shared" ca="1" si="39"/>
        <v>1</v>
      </c>
      <c r="J209" s="1955">
        <f t="shared" ca="1" si="40"/>
        <v>3</v>
      </c>
      <c r="K209" s="1955">
        <f t="shared" ca="1" si="41"/>
        <v>3</v>
      </c>
      <c r="L209" s="1955">
        <f t="shared" ca="1" si="52"/>
        <v>1</v>
      </c>
      <c r="M209" s="1955">
        <f t="shared" ca="1" si="52"/>
        <v>1</v>
      </c>
      <c r="N209" s="1955">
        <f t="shared" ca="1" si="52"/>
        <v>2</v>
      </c>
      <c r="O209" s="1955">
        <f t="shared" ca="1" si="52"/>
        <v>2</v>
      </c>
      <c r="P209" s="1955">
        <f t="shared" ca="1" si="52"/>
        <v>1</v>
      </c>
      <c r="Q209" s="1955"/>
      <c r="R209" s="437" t="s">
        <v>1249</v>
      </c>
      <c r="S209" s="48"/>
      <c r="U209" s="1962" t="e">
        <f>SUIVI!#REF!</f>
        <v>#REF!</v>
      </c>
      <c r="V209" s="320" t="e">
        <f>SUIVI!#REF!</f>
        <v>#REF!</v>
      </c>
      <c r="W209" s="320" t="e">
        <f>SUIVI!#REF!</f>
        <v>#REF!</v>
      </c>
      <c r="X209" s="145" t="e">
        <f>SUIVI!#REF!</f>
        <v>#REF!</v>
      </c>
      <c r="Y209" s="145" t="e">
        <f>SUIVI!#REF!</f>
        <v>#REF!</v>
      </c>
      <c r="Z209" s="1097" t="e">
        <f>SUIVI!#REF!</f>
        <v>#REF!</v>
      </c>
      <c r="AA209" s="948">
        <f t="shared" ca="1" si="43"/>
        <v>0</v>
      </c>
      <c r="AB209" s="1955">
        <f t="shared" ca="1" si="44"/>
        <v>1</v>
      </c>
      <c r="AC209" s="948">
        <f t="shared" ca="1" si="45"/>
        <v>2</v>
      </c>
      <c r="AD209" s="1955">
        <f t="shared" ca="1" si="46"/>
        <v>1</v>
      </c>
      <c r="AE209" s="948">
        <f t="shared" ca="1" si="53"/>
        <v>1</v>
      </c>
      <c r="AF209" s="948">
        <f t="shared" ca="1" si="53"/>
        <v>1</v>
      </c>
      <c r="AG209" s="948">
        <f t="shared" ca="1" si="53"/>
        <v>2</v>
      </c>
      <c r="AH209" s="948">
        <f t="shared" ca="1" si="53"/>
        <v>1</v>
      </c>
      <c r="AI209" s="1955">
        <f t="shared" ca="1" si="48"/>
        <v>1</v>
      </c>
      <c r="AJ209" s="1955">
        <f t="shared" ca="1" si="54"/>
        <v>1</v>
      </c>
      <c r="AK209" s="1955">
        <f t="shared" ca="1" si="54"/>
        <v>1</v>
      </c>
      <c r="AL209" s="1955">
        <f t="shared" ca="1" si="54"/>
        <v>1</v>
      </c>
      <c r="AM209" s="768">
        <f t="shared" si="50"/>
        <v>0</v>
      </c>
      <c r="AO209" s="167"/>
      <c r="AP209" s="320" t="e">
        <f>SUIVI!#REF!</f>
        <v>#REF!</v>
      </c>
      <c r="AQ209" s="320" t="e">
        <f>SUIVI!#REF!</f>
        <v>#REF!</v>
      </c>
      <c r="AR209" s="145" t="e">
        <f>SUIVI!#REF!</f>
        <v>#REF!</v>
      </c>
      <c r="AS209" s="145" t="e">
        <f>SUIVI!#REF!</f>
        <v>#REF!</v>
      </c>
      <c r="AT209" s="1097" t="e">
        <f>SUIVI!#REF!</f>
        <v>#REF!</v>
      </c>
      <c r="AU209" s="3627"/>
      <c r="AV209" s="3628"/>
      <c r="AW209" s="3627"/>
      <c r="AX209" s="3628"/>
      <c r="AY209" s="3627"/>
      <c r="AZ209" s="3628"/>
      <c r="BA209" s="3627"/>
      <c r="BB209" s="3628"/>
      <c r="BC209" s="3627"/>
      <c r="BD209" s="3628"/>
      <c r="BE209" s="3627"/>
      <c r="BF209" s="3628"/>
      <c r="BG209" s="48"/>
      <c r="BH209" s="776">
        <v>186</v>
      </c>
      <c r="BI209" s="776"/>
    </row>
    <row r="210" spans="1:61" ht="25.15" customHeight="1">
      <c r="A210" s="1961" t="e">
        <f>SUIVI!#REF!</f>
        <v>#REF!</v>
      </c>
      <c r="B210" s="320" t="e">
        <f>SUIVI!#REF!</f>
        <v>#REF!</v>
      </c>
      <c r="C210" s="320" t="e">
        <f>SUIVI!#REF!</f>
        <v>#REF!</v>
      </c>
      <c r="D210" s="145" t="e">
        <f>SUIVI!#REF!</f>
        <v>#REF!</v>
      </c>
      <c r="E210" s="145" t="e">
        <f>SUIVI!#REF!</f>
        <v>#REF!</v>
      </c>
      <c r="F210" s="1097" t="e">
        <f>SUIVI!#REF!</f>
        <v>#REF!</v>
      </c>
      <c r="G210" s="948">
        <f t="shared" ca="1" si="37"/>
        <v>-2</v>
      </c>
      <c r="H210" s="948">
        <f t="shared" ca="1" si="51"/>
        <v>1</v>
      </c>
      <c r="I210" s="1955">
        <f t="shared" ca="1" si="39"/>
        <v>2</v>
      </c>
      <c r="J210" s="1955">
        <f t="shared" ca="1" si="40"/>
        <v>4</v>
      </c>
      <c r="K210" s="1955">
        <f t="shared" ca="1" si="41"/>
        <v>2</v>
      </c>
      <c r="L210" s="1955">
        <f t="shared" ca="1" si="52"/>
        <v>1</v>
      </c>
      <c r="M210" s="1955">
        <f t="shared" ca="1" si="52"/>
        <v>1</v>
      </c>
      <c r="N210" s="1955">
        <f t="shared" ca="1" si="52"/>
        <v>1</v>
      </c>
      <c r="O210" s="1955">
        <f t="shared" ca="1" si="52"/>
        <v>2</v>
      </c>
      <c r="P210" s="1955">
        <f t="shared" ca="1" si="52"/>
        <v>2</v>
      </c>
      <c r="Q210" s="1955"/>
      <c r="R210" s="437" t="s">
        <v>1249</v>
      </c>
      <c r="S210" s="48"/>
      <c r="U210" s="1962" t="e">
        <f>SUIVI!#REF!</f>
        <v>#REF!</v>
      </c>
      <c r="V210" s="320" t="e">
        <f>SUIVI!#REF!</f>
        <v>#REF!</v>
      </c>
      <c r="W210" s="320" t="e">
        <f>SUIVI!#REF!</f>
        <v>#REF!</v>
      </c>
      <c r="X210" s="145" t="e">
        <f>SUIVI!#REF!</f>
        <v>#REF!</v>
      </c>
      <c r="Y210" s="145" t="e">
        <f>SUIVI!#REF!</f>
        <v>#REF!</v>
      </c>
      <c r="Z210" s="1097" t="e">
        <f>SUIVI!#REF!</f>
        <v>#REF!</v>
      </c>
      <c r="AA210" s="948">
        <f t="shared" ca="1" si="43"/>
        <v>2</v>
      </c>
      <c r="AB210" s="1955">
        <f t="shared" ca="1" si="44"/>
        <v>1</v>
      </c>
      <c r="AC210" s="948">
        <f t="shared" ca="1" si="45"/>
        <v>0</v>
      </c>
      <c r="AD210" s="1955">
        <f t="shared" ca="1" si="46"/>
        <v>1</v>
      </c>
      <c r="AE210" s="948">
        <f t="shared" ca="1" si="53"/>
        <v>1</v>
      </c>
      <c r="AF210" s="948">
        <f t="shared" ca="1" si="53"/>
        <v>1</v>
      </c>
      <c r="AG210" s="948">
        <f t="shared" ca="1" si="53"/>
        <v>0</v>
      </c>
      <c r="AH210" s="948">
        <f t="shared" ca="1" si="53"/>
        <v>0</v>
      </c>
      <c r="AI210" s="1955">
        <f t="shared" ca="1" si="48"/>
        <v>1</v>
      </c>
      <c r="AJ210" s="1955">
        <f t="shared" ca="1" si="54"/>
        <v>1</v>
      </c>
      <c r="AK210" s="1955">
        <f t="shared" ca="1" si="54"/>
        <v>1</v>
      </c>
      <c r="AL210" s="1955">
        <f t="shared" ca="1" si="54"/>
        <v>1</v>
      </c>
      <c r="AM210" s="768">
        <f t="shared" si="50"/>
        <v>0</v>
      </c>
      <c r="AO210" s="167"/>
      <c r="AP210" s="320" t="e">
        <f>SUIVI!#REF!</f>
        <v>#REF!</v>
      </c>
      <c r="AQ210" s="320" t="e">
        <f>SUIVI!#REF!</f>
        <v>#REF!</v>
      </c>
      <c r="AR210" s="145" t="e">
        <f>SUIVI!#REF!</f>
        <v>#REF!</v>
      </c>
      <c r="AS210" s="145" t="e">
        <f>SUIVI!#REF!</f>
        <v>#REF!</v>
      </c>
      <c r="AT210" s="1097" t="e">
        <f>SUIVI!#REF!</f>
        <v>#REF!</v>
      </c>
      <c r="AU210" s="3627"/>
      <c r="AV210" s="3628"/>
      <c r="AW210" s="3627"/>
      <c r="AX210" s="3628"/>
      <c r="AY210" s="3627"/>
      <c r="AZ210" s="3628"/>
      <c r="BA210" s="3627"/>
      <c r="BB210" s="3628"/>
      <c r="BC210" s="3627"/>
      <c r="BD210" s="3628"/>
      <c r="BE210" s="3627"/>
      <c r="BF210" s="3628"/>
      <c r="BG210" s="48"/>
      <c r="BH210" s="776">
        <v>187</v>
      </c>
      <c r="BI210" s="776"/>
    </row>
    <row r="211" spans="1:61" ht="25.15" customHeight="1">
      <c r="A211" s="1961" t="e">
        <f>SUIVI!#REF!</f>
        <v>#REF!</v>
      </c>
      <c r="B211" s="320" t="e">
        <f>SUIVI!#REF!</f>
        <v>#REF!</v>
      </c>
      <c r="C211" s="320" t="e">
        <f>SUIVI!#REF!</f>
        <v>#REF!</v>
      </c>
      <c r="D211" s="145" t="e">
        <f>SUIVI!#REF!</f>
        <v>#REF!</v>
      </c>
      <c r="E211" s="145" t="e">
        <f>SUIVI!#REF!</f>
        <v>#REF!</v>
      </c>
      <c r="F211" s="1097" t="e">
        <f>SUIVI!#REF!</f>
        <v>#REF!</v>
      </c>
      <c r="G211" s="948">
        <f t="shared" ca="1" si="37"/>
        <v>2</v>
      </c>
      <c r="H211" s="948">
        <f t="shared" ca="1" si="51"/>
        <v>0</v>
      </c>
      <c r="I211" s="1955">
        <f t="shared" ca="1" si="39"/>
        <v>2</v>
      </c>
      <c r="J211" s="1955">
        <f t="shared" ca="1" si="40"/>
        <v>4</v>
      </c>
      <c r="K211" s="1955">
        <f t="shared" ca="1" si="41"/>
        <v>1</v>
      </c>
      <c r="L211" s="1955">
        <f t="shared" ca="1" si="52"/>
        <v>1</v>
      </c>
      <c r="M211" s="1955">
        <f t="shared" ca="1" si="52"/>
        <v>2</v>
      </c>
      <c r="N211" s="1955">
        <f t="shared" ca="1" si="52"/>
        <v>2</v>
      </c>
      <c r="O211" s="1955">
        <f t="shared" ca="1" si="52"/>
        <v>1</v>
      </c>
      <c r="P211" s="1955">
        <f t="shared" ca="1" si="52"/>
        <v>2</v>
      </c>
      <c r="Q211" s="1955"/>
      <c r="R211" s="437" t="s">
        <v>1249</v>
      </c>
      <c r="S211" s="48"/>
      <c r="U211" s="1962" t="e">
        <f>SUIVI!#REF!</f>
        <v>#REF!</v>
      </c>
      <c r="V211" s="320" t="e">
        <f>SUIVI!#REF!</f>
        <v>#REF!</v>
      </c>
      <c r="W211" s="320" t="e">
        <f>SUIVI!#REF!</f>
        <v>#REF!</v>
      </c>
      <c r="X211" s="145" t="e">
        <f>SUIVI!#REF!</f>
        <v>#REF!</v>
      </c>
      <c r="Y211" s="145" t="e">
        <f>SUIVI!#REF!</f>
        <v>#REF!</v>
      </c>
      <c r="Z211" s="1097" t="e">
        <f>SUIVI!#REF!</f>
        <v>#REF!</v>
      </c>
      <c r="AA211" s="948">
        <f t="shared" ca="1" si="43"/>
        <v>0</v>
      </c>
      <c r="AB211" s="1955">
        <f t="shared" ca="1" si="44"/>
        <v>1</v>
      </c>
      <c r="AC211" s="948">
        <f t="shared" ca="1" si="45"/>
        <v>2</v>
      </c>
      <c r="AD211" s="1955">
        <f t="shared" ca="1" si="46"/>
        <v>1</v>
      </c>
      <c r="AE211" s="948">
        <f t="shared" ca="1" si="53"/>
        <v>1</v>
      </c>
      <c r="AF211" s="948">
        <f t="shared" ca="1" si="53"/>
        <v>1</v>
      </c>
      <c r="AG211" s="948">
        <f t="shared" ca="1" si="53"/>
        <v>2</v>
      </c>
      <c r="AH211" s="948">
        <f t="shared" ca="1" si="53"/>
        <v>2</v>
      </c>
      <c r="AI211" s="1955">
        <f t="shared" ca="1" si="48"/>
        <v>2</v>
      </c>
      <c r="AJ211" s="1955">
        <f t="shared" ca="1" si="54"/>
        <v>1</v>
      </c>
      <c r="AK211" s="1955">
        <f t="shared" ca="1" si="54"/>
        <v>1</v>
      </c>
      <c r="AL211" s="1955">
        <f t="shared" ca="1" si="54"/>
        <v>1</v>
      </c>
      <c r="AM211" s="768">
        <f t="shared" si="50"/>
        <v>0</v>
      </c>
      <c r="AO211" s="167"/>
      <c r="AP211" s="320" t="e">
        <f>SUIVI!#REF!</f>
        <v>#REF!</v>
      </c>
      <c r="AQ211" s="320" t="e">
        <f>SUIVI!#REF!</f>
        <v>#REF!</v>
      </c>
      <c r="AR211" s="145" t="e">
        <f>SUIVI!#REF!</f>
        <v>#REF!</v>
      </c>
      <c r="AS211" s="145" t="e">
        <f>SUIVI!#REF!</f>
        <v>#REF!</v>
      </c>
      <c r="AT211" s="1097" t="e">
        <f>SUIVI!#REF!</f>
        <v>#REF!</v>
      </c>
      <c r="AU211" s="3627"/>
      <c r="AV211" s="3628"/>
      <c r="AW211" s="3627"/>
      <c r="AX211" s="3628"/>
      <c r="AY211" s="3627"/>
      <c r="AZ211" s="3628"/>
      <c r="BA211" s="3627"/>
      <c r="BB211" s="3628"/>
      <c r="BC211" s="3627"/>
      <c r="BD211" s="3628"/>
      <c r="BE211" s="3627"/>
      <c r="BF211" s="3628"/>
      <c r="BG211" s="48"/>
      <c r="BH211" s="776">
        <v>188</v>
      </c>
      <c r="BI211" s="776"/>
    </row>
    <row r="212" spans="1:61" ht="25.15" customHeight="1">
      <c r="A212" s="1961" t="e">
        <f>SUIVI!#REF!</f>
        <v>#REF!</v>
      </c>
      <c r="B212" s="320" t="e">
        <f>SUIVI!#REF!</f>
        <v>#REF!</v>
      </c>
      <c r="C212" s="320" t="e">
        <f>SUIVI!#REF!</f>
        <v>#REF!</v>
      </c>
      <c r="D212" s="145" t="e">
        <f>SUIVI!#REF!</f>
        <v>#REF!</v>
      </c>
      <c r="E212" s="145" t="e">
        <f>SUIVI!#REF!</f>
        <v>#REF!</v>
      </c>
      <c r="F212" s="1097" t="e">
        <f>SUIVI!#REF!</f>
        <v>#REF!</v>
      </c>
      <c r="G212" s="948">
        <f t="shared" ca="1" si="37"/>
        <v>-1</v>
      </c>
      <c r="H212" s="948">
        <f t="shared" ca="1" si="51"/>
        <v>2</v>
      </c>
      <c r="I212" s="1955">
        <f t="shared" ca="1" si="39"/>
        <v>1</v>
      </c>
      <c r="J212" s="1955">
        <f t="shared" ca="1" si="40"/>
        <v>4</v>
      </c>
      <c r="K212" s="1955">
        <f t="shared" ca="1" si="41"/>
        <v>1</v>
      </c>
      <c r="L212" s="1955">
        <f t="shared" ca="1" si="52"/>
        <v>1</v>
      </c>
      <c r="M212" s="1955">
        <f t="shared" ca="1" si="52"/>
        <v>2</v>
      </c>
      <c r="N212" s="1955">
        <f t="shared" ca="1" si="52"/>
        <v>1</v>
      </c>
      <c r="O212" s="1955">
        <f t="shared" ca="1" si="52"/>
        <v>2</v>
      </c>
      <c r="P212" s="1955">
        <f t="shared" ca="1" si="52"/>
        <v>2</v>
      </c>
      <c r="Q212" s="1955"/>
      <c r="R212" s="437" t="s">
        <v>1249</v>
      </c>
      <c r="S212" s="48"/>
      <c r="U212" s="1962" t="e">
        <f>SUIVI!#REF!</f>
        <v>#REF!</v>
      </c>
      <c r="V212" s="320" t="e">
        <f>SUIVI!#REF!</f>
        <v>#REF!</v>
      </c>
      <c r="W212" s="320" t="e">
        <f>SUIVI!#REF!</f>
        <v>#REF!</v>
      </c>
      <c r="X212" s="145" t="e">
        <f>SUIVI!#REF!</f>
        <v>#REF!</v>
      </c>
      <c r="Y212" s="145" t="e">
        <f>SUIVI!#REF!</f>
        <v>#REF!</v>
      </c>
      <c r="Z212" s="1097" t="e">
        <f>SUIVI!#REF!</f>
        <v>#REF!</v>
      </c>
      <c r="AA212" s="948">
        <f t="shared" ca="1" si="43"/>
        <v>0</v>
      </c>
      <c r="AB212" s="1955">
        <f t="shared" ca="1" si="44"/>
        <v>1</v>
      </c>
      <c r="AC212" s="948">
        <f t="shared" ca="1" si="45"/>
        <v>1</v>
      </c>
      <c r="AD212" s="1955">
        <f t="shared" ca="1" si="46"/>
        <v>1</v>
      </c>
      <c r="AE212" s="948">
        <f t="shared" ca="1" si="53"/>
        <v>1</v>
      </c>
      <c r="AF212" s="948">
        <f t="shared" ca="1" si="53"/>
        <v>1</v>
      </c>
      <c r="AG212" s="948">
        <f t="shared" ca="1" si="53"/>
        <v>2</v>
      </c>
      <c r="AH212" s="948">
        <f t="shared" ca="1" si="53"/>
        <v>2</v>
      </c>
      <c r="AI212" s="1955">
        <f t="shared" ca="1" si="48"/>
        <v>2</v>
      </c>
      <c r="AJ212" s="1955">
        <f t="shared" ca="1" si="54"/>
        <v>1</v>
      </c>
      <c r="AK212" s="1955">
        <f t="shared" ca="1" si="54"/>
        <v>1</v>
      </c>
      <c r="AL212" s="1955">
        <f t="shared" ca="1" si="54"/>
        <v>1</v>
      </c>
      <c r="AM212" s="768">
        <f t="shared" si="50"/>
        <v>0</v>
      </c>
      <c r="AO212" s="167"/>
      <c r="AP212" s="320" t="e">
        <f>SUIVI!#REF!</f>
        <v>#REF!</v>
      </c>
      <c r="AQ212" s="320" t="e">
        <f>SUIVI!#REF!</f>
        <v>#REF!</v>
      </c>
      <c r="AR212" s="145" t="e">
        <f>SUIVI!#REF!</f>
        <v>#REF!</v>
      </c>
      <c r="AS212" s="145" t="e">
        <f>SUIVI!#REF!</f>
        <v>#REF!</v>
      </c>
      <c r="AT212" s="1097" t="e">
        <f>SUIVI!#REF!</f>
        <v>#REF!</v>
      </c>
      <c r="AU212" s="3627"/>
      <c r="AV212" s="3628"/>
      <c r="AW212" s="3627"/>
      <c r="AX212" s="3628"/>
      <c r="AY212" s="3627"/>
      <c r="AZ212" s="3628"/>
      <c r="BA212" s="3627"/>
      <c r="BB212" s="3628"/>
      <c r="BC212" s="3627"/>
      <c r="BD212" s="3628"/>
      <c r="BE212" s="3627"/>
      <c r="BF212" s="3628"/>
      <c r="BG212" s="48"/>
      <c r="BH212" s="776">
        <v>189</v>
      </c>
      <c r="BI212" s="776"/>
    </row>
    <row r="213" spans="1:61" ht="25.15" customHeight="1">
      <c r="A213" s="1961" t="e">
        <f>SUIVI!#REF!</f>
        <v>#REF!</v>
      </c>
      <c r="B213" s="320" t="e">
        <f>SUIVI!#REF!</f>
        <v>#REF!</v>
      </c>
      <c r="C213" s="320" t="e">
        <f>SUIVI!#REF!</f>
        <v>#REF!</v>
      </c>
      <c r="D213" s="145" t="e">
        <f>SUIVI!#REF!</f>
        <v>#REF!</v>
      </c>
      <c r="E213" s="145" t="e">
        <f>SUIVI!#REF!</f>
        <v>#REF!</v>
      </c>
      <c r="F213" s="1097" t="e">
        <f>SUIVI!#REF!</f>
        <v>#REF!</v>
      </c>
      <c r="G213" s="948">
        <f t="shared" ca="1" si="37"/>
        <v>1</v>
      </c>
      <c r="H213" s="948">
        <f t="shared" ca="1" si="51"/>
        <v>2</v>
      </c>
      <c r="I213" s="1955">
        <f t="shared" ca="1" si="39"/>
        <v>2</v>
      </c>
      <c r="J213" s="1955">
        <f t="shared" ca="1" si="40"/>
        <v>2</v>
      </c>
      <c r="K213" s="1955">
        <f t="shared" ca="1" si="41"/>
        <v>3</v>
      </c>
      <c r="L213" s="1955">
        <f t="shared" ca="1" si="52"/>
        <v>1</v>
      </c>
      <c r="M213" s="1955">
        <f t="shared" ca="1" si="52"/>
        <v>1</v>
      </c>
      <c r="N213" s="1955">
        <f t="shared" ca="1" si="52"/>
        <v>2</v>
      </c>
      <c r="O213" s="1955">
        <f t="shared" ca="1" si="52"/>
        <v>2</v>
      </c>
      <c r="P213" s="1955">
        <f t="shared" ca="1" si="52"/>
        <v>2</v>
      </c>
      <c r="Q213" s="1955"/>
      <c r="R213" s="437" t="s">
        <v>1249</v>
      </c>
      <c r="S213" s="48"/>
      <c r="U213" s="1962" t="e">
        <f>SUIVI!#REF!</f>
        <v>#REF!</v>
      </c>
      <c r="V213" s="320" t="e">
        <f>SUIVI!#REF!</f>
        <v>#REF!</v>
      </c>
      <c r="W213" s="320" t="e">
        <f>SUIVI!#REF!</f>
        <v>#REF!</v>
      </c>
      <c r="X213" s="145" t="e">
        <f>SUIVI!#REF!</f>
        <v>#REF!</v>
      </c>
      <c r="Y213" s="145" t="e">
        <f>SUIVI!#REF!</f>
        <v>#REF!</v>
      </c>
      <c r="Z213" s="1097" t="e">
        <f>SUIVI!#REF!</f>
        <v>#REF!</v>
      </c>
      <c r="AA213" s="948">
        <f t="shared" ca="1" si="43"/>
        <v>0</v>
      </c>
      <c r="AB213" s="1955">
        <f t="shared" ca="1" si="44"/>
        <v>1</v>
      </c>
      <c r="AC213" s="948">
        <f t="shared" ca="1" si="45"/>
        <v>0</v>
      </c>
      <c r="AD213" s="1955">
        <f t="shared" ca="1" si="46"/>
        <v>1</v>
      </c>
      <c r="AE213" s="948">
        <f t="shared" ca="1" si="53"/>
        <v>2</v>
      </c>
      <c r="AF213" s="948">
        <f t="shared" ca="1" si="53"/>
        <v>2</v>
      </c>
      <c r="AG213" s="948">
        <f t="shared" ca="1" si="53"/>
        <v>1</v>
      </c>
      <c r="AH213" s="948">
        <f t="shared" ca="1" si="53"/>
        <v>2</v>
      </c>
      <c r="AI213" s="1955">
        <f t="shared" ca="1" si="48"/>
        <v>2</v>
      </c>
      <c r="AJ213" s="1955">
        <f t="shared" ca="1" si="54"/>
        <v>1</v>
      </c>
      <c r="AK213" s="1955">
        <f t="shared" ca="1" si="54"/>
        <v>1</v>
      </c>
      <c r="AL213" s="1955">
        <f t="shared" ca="1" si="54"/>
        <v>1</v>
      </c>
      <c r="AM213" s="768">
        <f t="shared" si="50"/>
        <v>0</v>
      </c>
      <c r="AO213" s="167"/>
      <c r="AP213" s="320" t="e">
        <f>SUIVI!#REF!</f>
        <v>#REF!</v>
      </c>
      <c r="AQ213" s="320" t="e">
        <f>SUIVI!#REF!</f>
        <v>#REF!</v>
      </c>
      <c r="AR213" s="145" t="e">
        <f>SUIVI!#REF!</f>
        <v>#REF!</v>
      </c>
      <c r="AS213" s="145" t="e">
        <f>SUIVI!#REF!</f>
        <v>#REF!</v>
      </c>
      <c r="AT213" s="1097" t="e">
        <f>SUIVI!#REF!</f>
        <v>#REF!</v>
      </c>
      <c r="AU213" s="3627"/>
      <c r="AV213" s="3628"/>
      <c r="AW213" s="3627"/>
      <c r="AX213" s="3628"/>
      <c r="AY213" s="3627"/>
      <c r="AZ213" s="3628"/>
      <c r="BA213" s="3627"/>
      <c r="BB213" s="3628"/>
      <c r="BC213" s="3627"/>
      <c r="BD213" s="3628"/>
      <c r="BE213" s="3627"/>
      <c r="BF213" s="3628"/>
      <c r="BG213" s="48"/>
      <c r="BH213" s="776">
        <v>190</v>
      </c>
      <c r="BI213" s="776"/>
    </row>
    <row r="214" spans="1:61" ht="25.15" customHeight="1">
      <c r="A214" s="1961" t="e">
        <f>SUIVI!#REF!</f>
        <v>#REF!</v>
      </c>
      <c r="B214" s="320" t="e">
        <f>SUIVI!#REF!</f>
        <v>#REF!</v>
      </c>
      <c r="C214" s="320" t="e">
        <f>SUIVI!#REF!</f>
        <v>#REF!</v>
      </c>
      <c r="D214" s="145" t="e">
        <f>SUIVI!#REF!</f>
        <v>#REF!</v>
      </c>
      <c r="E214" s="145" t="e">
        <f>SUIVI!#REF!</f>
        <v>#REF!</v>
      </c>
      <c r="F214" s="1097" t="e">
        <f>SUIVI!#REF!</f>
        <v>#REF!</v>
      </c>
      <c r="G214" s="948">
        <f t="shared" ca="1" si="37"/>
        <v>0</v>
      </c>
      <c r="H214" s="948">
        <f t="shared" ca="1" si="51"/>
        <v>1</v>
      </c>
      <c r="I214" s="1955">
        <f t="shared" ca="1" si="39"/>
        <v>2</v>
      </c>
      <c r="J214" s="1955">
        <f t="shared" ca="1" si="40"/>
        <v>4</v>
      </c>
      <c r="K214" s="1955">
        <f t="shared" ca="1" si="41"/>
        <v>1</v>
      </c>
      <c r="L214" s="1955">
        <f t="shared" ca="1" si="52"/>
        <v>2</v>
      </c>
      <c r="M214" s="1955">
        <f t="shared" ca="1" si="52"/>
        <v>2</v>
      </c>
      <c r="N214" s="1955">
        <f t="shared" ca="1" si="52"/>
        <v>1</v>
      </c>
      <c r="O214" s="1955">
        <f t="shared" ca="1" si="52"/>
        <v>2</v>
      </c>
      <c r="P214" s="1955">
        <f t="shared" ca="1" si="52"/>
        <v>1</v>
      </c>
      <c r="Q214" s="1955"/>
      <c r="R214" s="437" t="s">
        <v>1249</v>
      </c>
      <c r="S214" s="48"/>
      <c r="U214" s="1962" t="e">
        <f>SUIVI!#REF!</f>
        <v>#REF!</v>
      </c>
      <c r="V214" s="320" t="e">
        <f>SUIVI!#REF!</f>
        <v>#REF!</v>
      </c>
      <c r="W214" s="320" t="e">
        <f>SUIVI!#REF!</f>
        <v>#REF!</v>
      </c>
      <c r="X214" s="145" t="e">
        <f>SUIVI!#REF!</f>
        <v>#REF!</v>
      </c>
      <c r="Y214" s="145" t="e">
        <f>SUIVI!#REF!</f>
        <v>#REF!</v>
      </c>
      <c r="Z214" s="1097" t="e">
        <f>SUIVI!#REF!</f>
        <v>#REF!</v>
      </c>
      <c r="AA214" s="948">
        <f t="shared" ca="1" si="43"/>
        <v>2</v>
      </c>
      <c r="AB214" s="1955">
        <f t="shared" ca="1" si="44"/>
        <v>1</v>
      </c>
      <c r="AC214" s="948">
        <f t="shared" ca="1" si="45"/>
        <v>1</v>
      </c>
      <c r="AD214" s="1955">
        <f t="shared" ca="1" si="46"/>
        <v>1</v>
      </c>
      <c r="AE214" s="948">
        <f t="shared" ca="1" si="53"/>
        <v>0</v>
      </c>
      <c r="AF214" s="948">
        <f t="shared" ca="1" si="53"/>
        <v>2</v>
      </c>
      <c r="AG214" s="948">
        <f t="shared" ca="1" si="53"/>
        <v>0</v>
      </c>
      <c r="AH214" s="948">
        <f t="shared" ca="1" si="53"/>
        <v>1</v>
      </c>
      <c r="AI214" s="1955">
        <f t="shared" ca="1" si="48"/>
        <v>1</v>
      </c>
      <c r="AJ214" s="1955">
        <f t="shared" ca="1" si="54"/>
        <v>1</v>
      </c>
      <c r="AK214" s="1955">
        <f t="shared" ca="1" si="54"/>
        <v>1</v>
      </c>
      <c r="AL214" s="1955">
        <f t="shared" ca="1" si="54"/>
        <v>1</v>
      </c>
      <c r="AM214" s="768">
        <f t="shared" si="50"/>
        <v>0</v>
      </c>
      <c r="AO214" s="167"/>
      <c r="AP214" s="320" t="e">
        <f>SUIVI!#REF!</f>
        <v>#REF!</v>
      </c>
      <c r="AQ214" s="320" t="e">
        <f>SUIVI!#REF!</f>
        <v>#REF!</v>
      </c>
      <c r="AR214" s="145" t="e">
        <f>SUIVI!#REF!</f>
        <v>#REF!</v>
      </c>
      <c r="AS214" s="145" t="e">
        <f>SUIVI!#REF!</f>
        <v>#REF!</v>
      </c>
      <c r="AT214" s="1097" t="e">
        <f>SUIVI!#REF!</f>
        <v>#REF!</v>
      </c>
      <c r="AU214" s="3627"/>
      <c r="AV214" s="3628"/>
      <c r="AW214" s="3627"/>
      <c r="AX214" s="3628"/>
      <c r="AY214" s="3627"/>
      <c r="AZ214" s="3628"/>
      <c r="BA214" s="3627"/>
      <c r="BB214" s="3628"/>
      <c r="BC214" s="3627"/>
      <c r="BD214" s="3628"/>
      <c r="BE214" s="3627"/>
      <c r="BF214" s="3628"/>
      <c r="BG214" s="48"/>
      <c r="BH214" s="776">
        <v>191</v>
      </c>
      <c r="BI214" s="776"/>
    </row>
    <row r="215" spans="1:61" ht="25.15" customHeight="1">
      <c r="A215" s="1961" t="e">
        <f>SUIVI!#REF!</f>
        <v>#REF!</v>
      </c>
      <c r="B215" s="320" t="e">
        <f>SUIVI!#REF!</f>
        <v>#REF!</v>
      </c>
      <c r="C215" s="320" t="e">
        <f>SUIVI!#REF!</f>
        <v>#REF!</v>
      </c>
      <c r="D215" s="145" t="e">
        <f>SUIVI!#REF!</f>
        <v>#REF!</v>
      </c>
      <c r="E215" s="145" t="e">
        <f>SUIVI!#REF!</f>
        <v>#REF!</v>
      </c>
      <c r="F215" s="1097" t="e">
        <f>SUIVI!#REF!</f>
        <v>#REF!</v>
      </c>
      <c r="G215" s="948">
        <f t="shared" ca="1" si="37"/>
        <v>-2</v>
      </c>
      <c r="H215" s="948">
        <f t="shared" ca="1" si="51"/>
        <v>2</v>
      </c>
      <c r="I215" s="1955">
        <f t="shared" ca="1" si="39"/>
        <v>1</v>
      </c>
      <c r="J215" s="1955">
        <f t="shared" ca="1" si="40"/>
        <v>3</v>
      </c>
      <c r="K215" s="1955">
        <f t="shared" ca="1" si="41"/>
        <v>1</v>
      </c>
      <c r="L215" s="1955">
        <f t="shared" ca="1" si="52"/>
        <v>2</v>
      </c>
      <c r="M215" s="1955">
        <f t="shared" ca="1" si="52"/>
        <v>2</v>
      </c>
      <c r="N215" s="1955">
        <f t="shared" ca="1" si="52"/>
        <v>2</v>
      </c>
      <c r="O215" s="1955">
        <f t="shared" ca="1" si="52"/>
        <v>2</v>
      </c>
      <c r="P215" s="1955">
        <f t="shared" ca="1" si="52"/>
        <v>1</v>
      </c>
      <c r="Q215" s="1955"/>
      <c r="R215" s="437" t="s">
        <v>1249</v>
      </c>
      <c r="S215" s="48"/>
      <c r="U215" s="1962" t="e">
        <f>SUIVI!#REF!</f>
        <v>#REF!</v>
      </c>
      <c r="V215" s="320" t="e">
        <f>SUIVI!#REF!</f>
        <v>#REF!</v>
      </c>
      <c r="W215" s="320" t="e">
        <f>SUIVI!#REF!</f>
        <v>#REF!</v>
      </c>
      <c r="X215" s="145" t="e">
        <f>SUIVI!#REF!</f>
        <v>#REF!</v>
      </c>
      <c r="Y215" s="145" t="e">
        <f>SUIVI!#REF!</f>
        <v>#REF!</v>
      </c>
      <c r="Z215" s="1097" t="e">
        <f>SUIVI!#REF!</f>
        <v>#REF!</v>
      </c>
      <c r="AA215" s="948">
        <f t="shared" ca="1" si="43"/>
        <v>1</v>
      </c>
      <c r="AB215" s="1955">
        <f t="shared" ca="1" si="44"/>
        <v>1</v>
      </c>
      <c r="AC215" s="948">
        <f t="shared" ca="1" si="45"/>
        <v>0</v>
      </c>
      <c r="AD215" s="1955">
        <f t="shared" ca="1" si="46"/>
        <v>1</v>
      </c>
      <c r="AE215" s="948">
        <f t="shared" ca="1" si="53"/>
        <v>1</v>
      </c>
      <c r="AF215" s="948">
        <f t="shared" ca="1" si="53"/>
        <v>0</v>
      </c>
      <c r="AG215" s="948">
        <f t="shared" ca="1" si="53"/>
        <v>1</v>
      </c>
      <c r="AH215" s="948">
        <f t="shared" ca="1" si="53"/>
        <v>0</v>
      </c>
      <c r="AI215" s="1955">
        <f t="shared" ca="1" si="48"/>
        <v>2</v>
      </c>
      <c r="AJ215" s="1955">
        <f t="shared" ca="1" si="54"/>
        <v>1</v>
      </c>
      <c r="AK215" s="1955">
        <f t="shared" ca="1" si="54"/>
        <v>1</v>
      </c>
      <c r="AL215" s="1955">
        <f t="shared" ca="1" si="54"/>
        <v>1</v>
      </c>
      <c r="AM215" s="768">
        <f t="shared" si="50"/>
        <v>0</v>
      </c>
      <c r="AO215" s="167"/>
      <c r="AP215" s="320" t="e">
        <f>SUIVI!#REF!</f>
        <v>#REF!</v>
      </c>
      <c r="AQ215" s="320" t="e">
        <f>SUIVI!#REF!</f>
        <v>#REF!</v>
      </c>
      <c r="AR215" s="145" t="e">
        <f>SUIVI!#REF!</f>
        <v>#REF!</v>
      </c>
      <c r="AS215" s="145" t="e">
        <f>SUIVI!#REF!</f>
        <v>#REF!</v>
      </c>
      <c r="AT215" s="1097" t="e">
        <f>SUIVI!#REF!</f>
        <v>#REF!</v>
      </c>
      <c r="AU215" s="3627"/>
      <c r="AV215" s="3628"/>
      <c r="AW215" s="3627"/>
      <c r="AX215" s="3628"/>
      <c r="AY215" s="3627"/>
      <c r="AZ215" s="3628"/>
      <c r="BA215" s="3627"/>
      <c r="BB215" s="3628"/>
      <c r="BC215" s="3627"/>
      <c r="BD215" s="3628"/>
      <c r="BE215" s="3627"/>
      <c r="BF215" s="3628"/>
      <c r="BG215" s="48"/>
      <c r="BH215" s="776">
        <v>192</v>
      </c>
      <c r="BI215" s="776"/>
    </row>
    <row r="216" spans="1:61" ht="25.15" customHeight="1">
      <c r="A216" s="1961" t="e">
        <f>SUIVI!#REF!</f>
        <v>#REF!</v>
      </c>
      <c r="B216" s="320" t="e">
        <f>SUIVI!#REF!</f>
        <v>#REF!</v>
      </c>
      <c r="C216" s="320" t="e">
        <f>SUIVI!#REF!</f>
        <v>#REF!</v>
      </c>
      <c r="D216" s="145" t="e">
        <f>SUIVI!#REF!</f>
        <v>#REF!</v>
      </c>
      <c r="E216" s="145" t="e">
        <f>SUIVI!#REF!</f>
        <v>#REF!</v>
      </c>
      <c r="F216" s="1097" t="e">
        <f>SUIVI!#REF!</f>
        <v>#REF!</v>
      </c>
      <c r="G216" s="948">
        <f t="shared" ca="1" si="37"/>
        <v>-1</v>
      </c>
      <c r="H216" s="948">
        <f t="shared" ca="1" si="51"/>
        <v>3</v>
      </c>
      <c r="I216" s="1955">
        <f t="shared" ca="1" si="39"/>
        <v>2</v>
      </c>
      <c r="J216" s="1955">
        <f t="shared" ca="1" si="40"/>
        <v>4</v>
      </c>
      <c r="K216" s="1955">
        <f t="shared" ca="1" si="41"/>
        <v>1</v>
      </c>
      <c r="L216" s="1955">
        <f t="shared" ca="1" si="52"/>
        <v>1</v>
      </c>
      <c r="M216" s="1955">
        <f t="shared" ca="1" si="52"/>
        <v>2</v>
      </c>
      <c r="N216" s="1955">
        <f t="shared" ca="1" si="52"/>
        <v>1</v>
      </c>
      <c r="O216" s="1955">
        <f t="shared" ca="1" si="52"/>
        <v>1</v>
      </c>
      <c r="P216" s="1955">
        <f t="shared" ca="1" si="52"/>
        <v>1</v>
      </c>
      <c r="Q216" s="1955"/>
      <c r="R216" s="437" t="s">
        <v>1249</v>
      </c>
      <c r="S216" s="48"/>
      <c r="U216" s="1962" t="e">
        <f>SUIVI!#REF!</f>
        <v>#REF!</v>
      </c>
      <c r="V216" s="320" t="e">
        <f>SUIVI!#REF!</f>
        <v>#REF!</v>
      </c>
      <c r="W216" s="320" t="e">
        <f>SUIVI!#REF!</f>
        <v>#REF!</v>
      </c>
      <c r="X216" s="145" t="e">
        <f>SUIVI!#REF!</f>
        <v>#REF!</v>
      </c>
      <c r="Y216" s="145" t="e">
        <f>SUIVI!#REF!</f>
        <v>#REF!</v>
      </c>
      <c r="Z216" s="1097" t="e">
        <f>SUIVI!#REF!</f>
        <v>#REF!</v>
      </c>
      <c r="AA216" s="948">
        <f t="shared" ca="1" si="43"/>
        <v>1</v>
      </c>
      <c r="AB216" s="1955">
        <f t="shared" ca="1" si="44"/>
        <v>1</v>
      </c>
      <c r="AC216" s="948">
        <f t="shared" ca="1" si="45"/>
        <v>1</v>
      </c>
      <c r="AD216" s="1955">
        <f t="shared" ca="1" si="46"/>
        <v>1</v>
      </c>
      <c r="AE216" s="948">
        <f t="shared" ca="1" si="53"/>
        <v>1</v>
      </c>
      <c r="AF216" s="948">
        <f t="shared" ca="1" si="53"/>
        <v>1</v>
      </c>
      <c r="AG216" s="948">
        <f t="shared" ca="1" si="53"/>
        <v>1</v>
      </c>
      <c r="AH216" s="948">
        <f t="shared" ca="1" si="53"/>
        <v>0</v>
      </c>
      <c r="AI216" s="1955">
        <f t="shared" ca="1" si="48"/>
        <v>2</v>
      </c>
      <c r="AJ216" s="1955">
        <f t="shared" ca="1" si="54"/>
        <v>1</v>
      </c>
      <c r="AK216" s="1955">
        <f t="shared" ca="1" si="54"/>
        <v>1</v>
      </c>
      <c r="AL216" s="1955">
        <f t="shared" ca="1" si="54"/>
        <v>1</v>
      </c>
      <c r="AM216" s="768">
        <f t="shared" si="50"/>
        <v>0</v>
      </c>
      <c r="AO216" s="167"/>
      <c r="AP216" s="320" t="e">
        <f>SUIVI!#REF!</f>
        <v>#REF!</v>
      </c>
      <c r="AQ216" s="320" t="e">
        <f>SUIVI!#REF!</f>
        <v>#REF!</v>
      </c>
      <c r="AR216" s="145" t="e">
        <f>SUIVI!#REF!</f>
        <v>#REF!</v>
      </c>
      <c r="AS216" s="145" t="e">
        <f>SUIVI!#REF!</f>
        <v>#REF!</v>
      </c>
      <c r="AT216" s="1097" t="e">
        <f>SUIVI!#REF!</f>
        <v>#REF!</v>
      </c>
      <c r="AU216" s="3627"/>
      <c r="AV216" s="3628"/>
      <c r="AW216" s="3627"/>
      <c r="AX216" s="3628"/>
      <c r="AY216" s="3627"/>
      <c r="AZ216" s="3628"/>
      <c r="BA216" s="3627"/>
      <c r="BB216" s="3628"/>
      <c r="BC216" s="3627"/>
      <c r="BD216" s="3628"/>
      <c r="BE216" s="3627"/>
      <c r="BF216" s="3628"/>
      <c r="BG216" s="48"/>
      <c r="BH216" s="776">
        <v>193</v>
      </c>
      <c r="BI216" s="776"/>
    </row>
    <row r="217" spans="1:61" ht="25.15" customHeight="1">
      <c r="A217" s="1961" t="e">
        <f>SUIVI!#REF!</f>
        <v>#REF!</v>
      </c>
      <c r="B217" s="320" t="e">
        <f>SUIVI!#REF!</f>
        <v>#REF!</v>
      </c>
      <c r="C217" s="320" t="e">
        <f>SUIVI!#REF!</f>
        <v>#REF!</v>
      </c>
      <c r="D217" s="145" t="e">
        <f>SUIVI!#REF!</f>
        <v>#REF!</v>
      </c>
      <c r="E217" s="145" t="e">
        <f>SUIVI!#REF!</f>
        <v>#REF!</v>
      </c>
      <c r="F217" s="1097" t="e">
        <f>SUIVI!#REF!</f>
        <v>#REF!</v>
      </c>
      <c r="G217" s="948">
        <f t="shared" ref="G217:G223" ca="1" si="55">RANDBETWEEN(-3,3)</f>
        <v>1</v>
      </c>
      <c r="H217" s="948">
        <f t="shared" ca="1" si="51"/>
        <v>3</v>
      </c>
      <c r="I217" s="1955">
        <f t="shared" ref="I217:I223" ca="1" si="56">RANDBETWEEN(1,2)</f>
        <v>2</v>
      </c>
      <c r="J217" s="1955">
        <f t="shared" ref="J217:J223" ca="1" si="57">RANDBETWEEN(2,4)</f>
        <v>4</v>
      </c>
      <c r="K217" s="1955">
        <f t="shared" ref="K217:K223" ca="1" si="58">RANDBETWEEN(1,3)</f>
        <v>1</v>
      </c>
      <c r="L217" s="1955">
        <f t="shared" ca="1" si="52"/>
        <v>2</v>
      </c>
      <c r="M217" s="1955">
        <f t="shared" ca="1" si="52"/>
        <v>1</v>
      </c>
      <c r="N217" s="1955">
        <f t="shared" ca="1" si="52"/>
        <v>1</v>
      </c>
      <c r="O217" s="1955">
        <f t="shared" ca="1" si="52"/>
        <v>2</v>
      </c>
      <c r="P217" s="1955">
        <f t="shared" ca="1" si="52"/>
        <v>2</v>
      </c>
      <c r="Q217" s="1955"/>
      <c r="R217" s="437" t="s">
        <v>1249</v>
      </c>
      <c r="S217" s="48"/>
      <c r="U217" s="1962" t="e">
        <f>SUIVI!#REF!</f>
        <v>#REF!</v>
      </c>
      <c r="V217" s="320" t="e">
        <f>SUIVI!#REF!</f>
        <v>#REF!</v>
      </c>
      <c r="W217" s="320" t="e">
        <f>SUIVI!#REF!</f>
        <v>#REF!</v>
      </c>
      <c r="X217" s="145" t="e">
        <f>SUIVI!#REF!</f>
        <v>#REF!</v>
      </c>
      <c r="Y217" s="145" t="e">
        <f>SUIVI!#REF!</f>
        <v>#REF!</v>
      </c>
      <c r="Z217" s="1097" t="e">
        <f>SUIVI!#REF!</f>
        <v>#REF!</v>
      </c>
      <c r="AA217" s="948">
        <f t="shared" ref="AA217:AA223" ca="1" si="59">RANDBETWEEN(0,2)</f>
        <v>0</v>
      </c>
      <c r="AB217" s="1955">
        <f t="shared" ref="AB217:AB223" ca="1" si="60">RANDBETWEEN(1,1)</f>
        <v>1</v>
      </c>
      <c r="AC217" s="948">
        <f t="shared" ref="AC217:AC223" ca="1" si="61">RANDBETWEEN(0,2)</f>
        <v>0</v>
      </c>
      <c r="AD217" s="1955">
        <f t="shared" ref="AD217:AD223" ca="1" si="62">RANDBETWEEN(1,1)</f>
        <v>1</v>
      </c>
      <c r="AE217" s="948">
        <f t="shared" ca="1" si="53"/>
        <v>0</v>
      </c>
      <c r="AF217" s="948">
        <f t="shared" ca="1" si="53"/>
        <v>2</v>
      </c>
      <c r="AG217" s="948">
        <f t="shared" ca="1" si="53"/>
        <v>2</v>
      </c>
      <c r="AH217" s="948">
        <f t="shared" ca="1" si="53"/>
        <v>1</v>
      </c>
      <c r="AI217" s="1955">
        <f t="shared" ref="AI217:AI223" ca="1" si="63">RANDBETWEEN(1,2)</f>
        <v>2</v>
      </c>
      <c r="AJ217" s="1955">
        <f t="shared" ca="1" si="54"/>
        <v>1</v>
      </c>
      <c r="AK217" s="1955">
        <f t="shared" ca="1" si="54"/>
        <v>1</v>
      </c>
      <c r="AL217" s="1955">
        <f t="shared" ca="1" si="54"/>
        <v>1</v>
      </c>
      <c r="AM217" s="768">
        <f t="shared" ref="AM217:AM223" si="64">Q217</f>
        <v>0</v>
      </c>
      <c r="AO217" s="167"/>
      <c r="AP217" s="320" t="e">
        <f>SUIVI!#REF!</f>
        <v>#REF!</v>
      </c>
      <c r="AQ217" s="320" t="e">
        <f>SUIVI!#REF!</f>
        <v>#REF!</v>
      </c>
      <c r="AR217" s="145" t="e">
        <f>SUIVI!#REF!</f>
        <v>#REF!</v>
      </c>
      <c r="AS217" s="145" t="e">
        <f>SUIVI!#REF!</f>
        <v>#REF!</v>
      </c>
      <c r="AT217" s="1097" t="e">
        <f>SUIVI!#REF!</f>
        <v>#REF!</v>
      </c>
      <c r="AU217" s="3627"/>
      <c r="AV217" s="3628"/>
      <c r="AW217" s="3627"/>
      <c r="AX217" s="3628"/>
      <c r="AY217" s="3627"/>
      <c r="AZ217" s="3628"/>
      <c r="BA217" s="3627"/>
      <c r="BB217" s="3628"/>
      <c r="BC217" s="3627"/>
      <c r="BD217" s="3628"/>
      <c r="BE217" s="3627"/>
      <c r="BF217" s="3628"/>
      <c r="BG217" s="48"/>
      <c r="BH217" s="776">
        <v>194</v>
      </c>
      <c r="BI217" s="776"/>
    </row>
    <row r="218" spans="1:61" ht="25.15" customHeight="1">
      <c r="A218" s="1961" t="e">
        <f>SUIVI!#REF!</f>
        <v>#REF!</v>
      </c>
      <c r="B218" s="320" t="e">
        <f>SUIVI!#REF!</f>
        <v>#REF!</v>
      </c>
      <c r="C218" s="320" t="e">
        <f>SUIVI!#REF!</f>
        <v>#REF!</v>
      </c>
      <c r="D218" s="145" t="e">
        <f>SUIVI!#REF!</f>
        <v>#REF!</v>
      </c>
      <c r="E218" s="145" t="e">
        <f>SUIVI!#REF!</f>
        <v>#REF!</v>
      </c>
      <c r="F218" s="1097" t="e">
        <f>SUIVI!#REF!</f>
        <v>#REF!</v>
      </c>
      <c r="G218" s="948">
        <f t="shared" ca="1" si="55"/>
        <v>-1</v>
      </c>
      <c r="H218" s="948">
        <f t="shared" ca="1" si="51"/>
        <v>3</v>
      </c>
      <c r="I218" s="1955">
        <f t="shared" ca="1" si="56"/>
        <v>1</v>
      </c>
      <c r="J218" s="1955">
        <f t="shared" ca="1" si="57"/>
        <v>4</v>
      </c>
      <c r="K218" s="1955">
        <f t="shared" ca="1" si="58"/>
        <v>3</v>
      </c>
      <c r="L218" s="1955">
        <f t="shared" ca="1" si="52"/>
        <v>2</v>
      </c>
      <c r="M218" s="1955">
        <f t="shared" ca="1" si="52"/>
        <v>1</v>
      </c>
      <c r="N218" s="1955">
        <f t="shared" ca="1" si="52"/>
        <v>2</v>
      </c>
      <c r="O218" s="1955">
        <f t="shared" ca="1" si="52"/>
        <v>2</v>
      </c>
      <c r="P218" s="1955">
        <f t="shared" ca="1" si="52"/>
        <v>2</v>
      </c>
      <c r="Q218" s="1955"/>
      <c r="R218" s="437" t="s">
        <v>1249</v>
      </c>
      <c r="S218" s="48"/>
      <c r="U218" s="1962" t="e">
        <f>SUIVI!#REF!</f>
        <v>#REF!</v>
      </c>
      <c r="V218" s="320" t="e">
        <f>SUIVI!#REF!</f>
        <v>#REF!</v>
      </c>
      <c r="W218" s="320" t="e">
        <f>SUIVI!#REF!</f>
        <v>#REF!</v>
      </c>
      <c r="X218" s="145" t="e">
        <f>SUIVI!#REF!</f>
        <v>#REF!</v>
      </c>
      <c r="Y218" s="145" t="e">
        <f>SUIVI!#REF!</f>
        <v>#REF!</v>
      </c>
      <c r="Z218" s="1097" t="e">
        <f>SUIVI!#REF!</f>
        <v>#REF!</v>
      </c>
      <c r="AA218" s="948">
        <f t="shared" ca="1" si="59"/>
        <v>0</v>
      </c>
      <c r="AB218" s="1955">
        <f t="shared" ca="1" si="60"/>
        <v>1</v>
      </c>
      <c r="AC218" s="948">
        <f t="shared" ca="1" si="61"/>
        <v>2</v>
      </c>
      <c r="AD218" s="1955">
        <f t="shared" ca="1" si="62"/>
        <v>1</v>
      </c>
      <c r="AE218" s="948">
        <f t="shared" ca="1" si="53"/>
        <v>0</v>
      </c>
      <c r="AF218" s="948">
        <f t="shared" ca="1" si="53"/>
        <v>2</v>
      </c>
      <c r="AG218" s="948">
        <f t="shared" ca="1" si="53"/>
        <v>1</v>
      </c>
      <c r="AH218" s="948">
        <f t="shared" ca="1" si="53"/>
        <v>1</v>
      </c>
      <c r="AI218" s="1955">
        <f t="shared" ca="1" si="63"/>
        <v>1</v>
      </c>
      <c r="AJ218" s="1955">
        <f t="shared" ca="1" si="54"/>
        <v>1</v>
      </c>
      <c r="AK218" s="1955">
        <f t="shared" ca="1" si="54"/>
        <v>1</v>
      </c>
      <c r="AL218" s="1955">
        <f t="shared" ca="1" si="54"/>
        <v>1</v>
      </c>
      <c r="AM218" s="768">
        <f t="shared" si="64"/>
        <v>0</v>
      </c>
      <c r="AO218" s="167"/>
      <c r="AP218" s="320" t="e">
        <f>SUIVI!#REF!</f>
        <v>#REF!</v>
      </c>
      <c r="AQ218" s="320" t="e">
        <f>SUIVI!#REF!</f>
        <v>#REF!</v>
      </c>
      <c r="AR218" s="145" t="e">
        <f>SUIVI!#REF!</f>
        <v>#REF!</v>
      </c>
      <c r="AS218" s="145" t="e">
        <f>SUIVI!#REF!</f>
        <v>#REF!</v>
      </c>
      <c r="AT218" s="1097" t="e">
        <f>SUIVI!#REF!</f>
        <v>#REF!</v>
      </c>
      <c r="AU218" s="3627"/>
      <c r="AV218" s="3628"/>
      <c r="AW218" s="3627"/>
      <c r="AX218" s="3628"/>
      <c r="AY218" s="3627"/>
      <c r="AZ218" s="3628"/>
      <c r="BA218" s="3627"/>
      <c r="BB218" s="3628"/>
      <c r="BC218" s="3627"/>
      <c r="BD218" s="3628"/>
      <c r="BE218" s="3627"/>
      <c r="BF218" s="3628"/>
      <c r="BG218" s="48"/>
      <c r="BH218" s="776">
        <v>195</v>
      </c>
      <c r="BI218" s="776"/>
    </row>
    <row r="219" spans="1:61" ht="25.15" customHeight="1">
      <c r="A219" s="1961" t="e">
        <f>SUIVI!#REF!</f>
        <v>#REF!</v>
      </c>
      <c r="B219" s="320" t="e">
        <f>SUIVI!#REF!</f>
        <v>#REF!</v>
      </c>
      <c r="C219" s="320" t="e">
        <f>SUIVI!#REF!</f>
        <v>#REF!</v>
      </c>
      <c r="D219" s="145" t="e">
        <f>SUIVI!#REF!</f>
        <v>#REF!</v>
      </c>
      <c r="E219" s="145" t="e">
        <f>SUIVI!#REF!</f>
        <v>#REF!</v>
      </c>
      <c r="F219" s="1097" t="e">
        <f>SUIVI!#REF!</f>
        <v>#REF!</v>
      </c>
      <c r="G219" s="948">
        <f t="shared" ca="1" si="55"/>
        <v>0</v>
      </c>
      <c r="H219" s="948">
        <f t="shared" ca="1" si="51"/>
        <v>1</v>
      </c>
      <c r="I219" s="1955">
        <f t="shared" ca="1" si="56"/>
        <v>1</v>
      </c>
      <c r="J219" s="1955">
        <f t="shared" ca="1" si="57"/>
        <v>2</v>
      </c>
      <c r="K219" s="1955">
        <f t="shared" ca="1" si="58"/>
        <v>1</v>
      </c>
      <c r="L219" s="1955">
        <f t="shared" ca="1" si="52"/>
        <v>1</v>
      </c>
      <c r="M219" s="1955">
        <f t="shared" ca="1" si="52"/>
        <v>2</v>
      </c>
      <c r="N219" s="1955">
        <f t="shared" ca="1" si="52"/>
        <v>1</v>
      </c>
      <c r="O219" s="1955">
        <f t="shared" ca="1" si="52"/>
        <v>1</v>
      </c>
      <c r="P219" s="1955">
        <f t="shared" ca="1" si="52"/>
        <v>1</v>
      </c>
      <c r="Q219" s="1955"/>
      <c r="R219" s="437" t="s">
        <v>1249</v>
      </c>
      <c r="S219" s="48"/>
      <c r="U219" s="1962" t="e">
        <f>SUIVI!#REF!</f>
        <v>#REF!</v>
      </c>
      <c r="V219" s="320" t="e">
        <f>SUIVI!#REF!</f>
        <v>#REF!</v>
      </c>
      <c r="W219" s="320" t="e">
        <f>SUIVI!#REF!</f>
        <v>#REF!</v>
      </c>
      <c r="X219" s="145" t="e">
        <f>SUIVI!#REF!</f>
        <v>#REF!</v>
      </c>
      <c r="Y219" s="145" t="e">
        <f>SUIVI!#REF!</f>
        <v>#REF!</v>
      </c>
      <c r="Z219" s="1097" t="e">
        <f>SUIVI!#REF!</f>
        <v>#REF!</v>
      </c>
      <c r="AA219" s="948">
        <f t="shared" ca="1" si="59"/>
        <v>2</v>
      </c>
      <c r="AB219" s="1955">
        <f t="shared" ca="1" si="60"/>
        <v>1</v>
      </c>
      <c r="AC219" s="948">
        <f t="shared" ca="1" si="61"/>
        <v>1</v>
      </c>
      <c r="AD219" s="1955">
        <f t="shared" ca="1" si="62"/>
        <v>1</v>
      </c>
      <c r="AE219" s="948">
        <f t="shared" ca="1" si="53"/>
        <v>0</v>
      </c>
      <c r="AF219" s="948">
        <f t="shared" ca="1" si="53"/>
        <v>1</v>
      </c>
      <c r="AG219" s="948">
        <f t="shared" ca="1" si="53"/>
        <v>0</v>
      </c>
      <c r="AH219" s="948">
        <f t="shared" ca="1" si="53"/>
        <v>1</v>
      </c>
      <c r="AI219" s="1955">
        <f t="shared" ca="1" si="63"/>
        <v>2</v>
      </c>
      <c r="AJ219" s="1955">
        <f t="shared" ca="1" si="54"/>
        <v>1</v>
      </c>
      <c r="AK219" s="1955">
        <f t="shared" ca="1" si="54"/>
        <v>1</v>
      </c>
      <c r="AL219" s="1955">
        <f t="shared" ca="1" si="54"/>
        <v>1</v>
      </c>
      <c r="AM219" s="768">
        <f t="shared" si="64"/>
        <v>0</v>
      </c>
      <c r="AO219" s="167"/>
      <c r="AP219" s="320" t="e">
        <f>SUIVI!#REF!</f>
        <v>#REF!</v>
      </c>
      <c r="AQ219" s="320" t="e">
        <f>SUIVI!#REF!</f>
        <v>#REF!</v>
      </c>
      <c r="AR219" s="145" t="e">
        <f>SUIVI!#REF!</f>
        <v>#REF!</v>
      </c>
      <c r="AS219" s="145" t="e">
        <f>SUIVI!#REF!</f>
        <v>#REF!</v>
      </c>
      <c r="AT219" s="1097" t="e">
        <f>SUIVI!#REF!</f>
        <v>#REF!</v>
      </c>
      <c r="AU219" s="3627"/>
      <c r="AV219" s="3628"/>
      <c r="AW219" s="3627"/>
      <c r="AX219" s="3628"/>
      <c r="AY219" s="3627"/>
      <c r="AZ219" s="3628"/>
      <c r="BA219" s="3627"/>
      <c r="BB219" s="3628"/>
      <c r="BC219" s="3627"/>
      <c r="BD219" s="3628"/>
      <c r="BE219" s="3627"/>
      <c r="BF219" s="3628"/>
      <c r="BG219" s="48"/>
      <c r="BH219" s="776">
        <v>196</v>
      </c>
      <c r="BI219" s="776"/>
    </row>
    <row r="220" spans="1:61" ht="25.15" customHeight="1">
      <c r="A220" s="1961" t="e">
        <f>SUIVI!#REF!</f>
        <v>#REF!</v>
      </c>
      <c r="B220" s="320" t="e">
        <f>SUIVI!#REF!</f>
        <v>#REF!</v>
      </c>
      <c r="C220" s="320" t="e">
        <f>SUIVI!#REF!</f>
        <v>#REF!</v>
      </c>
      <c r="D220" s="145" t="e">
        <f>SUIVI!#REF!</f>
        <v>#REF!</v>
      </c>
      <c r="E220" s="145" t="e">
        <f>SUIVI!#REF!</f>
        <v>#REF!</v>
      </c>
      <c r="F220" s="1097" t="e">
        <f>SUIVI!#REF!</f>
        <v>#REF!</v>
      </c>
      <c r="G220" s="948">
        <f t="shared" ca="1" si="55"/>
        <v>-2</v>
      </c>
      <c r="H220" s="948">
        <f t="shared" ca="1" si="51"/>
        <v>1</v>
      </c>
      <c r="I220" s="1955">
        <f t="shared" ca="1" si="56"/>
        <v>1</v>
      </c>
      <c r="J220" s="1955">
        <f t="shared" ca="1" si="57"/>
        <v>3</v>
      </c>
      <c r="K220" s="1955">
        <f t="shared" ca="1" si="58"/>
        <v>1</v>
      </c>
      <c r="L220" s="1955">
        <f t="shared" ca="1" si="52"/>
        <v>1</v>
      </c>
      <c r="M220" s="1955">
        <f t="shared" ca="1" si="52"/>
        <v>2</v>
      </c>
      <c r="N220" s="1955">
        <f t="shared" ca="1" si="52"/>
        <v>2</v>
      </c>
      <c r="O220" s="1955">
        <f t="shared" ca="1" si="52"/>
        <v>2</v>
      </c>
      <c r="P220" s="1955">
        <f t="shared" ca="1" si="52"/>
        <v>2</v>
      </c>
      <c r="Q220" s="1955"/>
      <c r="R220" s="437" t="s">
        <v>1249</v>
      </c>
      <c r="S220" s="48"/>
      <c r="U220" s="1962" t="e">
        <f>SUIVI!#REF!</f>
        <v>#REF!</v>
      </c>
      <c r="V220" s="320" t="e">
        <f>SUIVI!#REF!</f>
        <v>#REF!</v>
      </c>
      <c r="W220" s="320" t="e">
        <f>SUIVI!#REF!</f>
        <v>#REF!</v>
      </c>
      <c r="X220" s="145" t="e">
        <f>SUIVI!#REF!</f>
        <v>#REF!</v>
      </c>
      <c r="Y220" s="145" t="e">
        <f>SUIVI!#REF!</f>
        <v>#REF!</v>
      </c>
      <c r="Z220" s="1097" t="e">
        <f>SUIVI!#REF!</f>
        <v>#REF!</v>
      </c>
      <c r="AA220" s="948">
        <f t="shared" ca="1" si="59"/>
        <v>2</v>
      </c>
      <c r="AB220" s="1955">
        <f t="shared" ca="1" si="60"/>
        <v>1</v>
      </c>
      <c r="AC220" s="948">
        <f t="shared" ca="1" si="61"/>
        <v>2</v>
      </c>
      <c r="AD220" s="1955">
        <f t="shared" ca="1" si="62"/>
        <v>1</v>
      </c>
      <c r="AE220" s="948">
        <f t="shared" ca="1" si="53"/>
        <v>0</v>
      </c>
      <c r="AF220" s="948">
        <f t="shared" ca="1" si="53"/>
        <v>1</v>
      </c>
      <c r="AG220" s="948">
        <f t="shared" ca="1" si="53"/>
        <v>1</v>
      </c>
      <c r="AH220" s="948">
        <f t="shared" ca="1" si="53"/>
        <v>1</v>
      </c>
      <c r="AI220" s="1955">
        <f t="shared" ca="1" si="63"/>
        <v>1</v>
      </c>
      <c r="AJ220" s="1955">
        <f t="shared" ca="1" si="54"/>
        <v>1</v>
      </c>
      <c r="AK220" s="1955">
        <f t="shared" ca="1" si="54"/>
        <v>1</v>
      </c>
      <c r="AL220" s="1955">
        <f t="shared" ca="1" si="54"/>
        <v>1</v>
      </c>
      <c r="AM220" s="768">
        <f t="shared" si="64"/>
        <v>0</v>
      </c>
      <c r="AO220" s="167"/>
      <c r="AP220" s="320" t="e">
        <f>SUIVI!#REF!</f>
        <v>#REF!</v>
      </c>
      <c r="AQ220" s="320" t="e">
        <f>SUIVI!#REF!</f>
        <v>#REF!</v>
      </c>
      <c r="AR220" s="145" t="e">
        <f>SUIVI!#REF!</f>
        <v>#REF!</v>
      </c>
      <c r="AS220" s="145" t="e">
        <f>SUIVI!#REF!</f>
        <v>#REF!</v>
      </c>
      <c r="AT220" s="1097" t="e">
        <f>SUIVI!#REF!</f>
        <v>#REF!</v>
      </c>
      <c r="AU220" s="3627"/>
      <c r="AV220" s="3628"/>
      <c r="AW220" s="3627"/>
      <c r="AX220" s="3628"/>
      <c r="AY220" s="3627"/>
      <c r="AZ220" s="3628"/>
      <c r="BA220" s="3627"/>
      <c r="BB220" s="3628"/>
      <c r="BC220" s="3627"/>
      <c r="BD220" s="3628"/>
      <c r="BE220" s="3627"/>
      <c r="BF220" s="3628"/>
      <c r="BG220" s="48"/>
      <c r="BH220" s="776">
        <v>197</v>
      </c>
      <c r="BI220" s="776"/>
    </row>
    <row r="221" spans="1:61" ht="25.15" customHeight="1">
      <c r="A221" s="1961" t="e">
        <f>SUIVI!#REF!</f>
        <v>#REF!</v>
      </c>
      <c r="B221" s="320" t="e">
        <f>SUIVI!#REF!</f>
        <v>#REF!</v>
      </c>
      <c r="C221" s="320" t="e">
        <f>SUIVI!#REF!</f>
        <v>#REF!</v>
      </c>
      <c r="D221" s="145" t="e">
        <f>SUIVI!#REF!</f>
        <v>#REF!</v>
      </c>
      <c r="E221" s="145" t="e">
        <f>SUIVI!#REF!</f>
        <v>#REF!</v>
      </c>
      <c r="F221" s="1097" t="e">
        <f>SUIVI!#REF!</f>
        <v>#REF!</v>
      </c>
      <c r="G221" s="948">
        <f t="shared" ca="1" si="55"/>
        <v>-1</v>
      </c>
      <c r="H221" s="948">
        <f t="shared" ca="1" si="51"/>
        <v>2</v>
      </c>
      <c r="I221" s="1955">
        <f t="shared" ca="1" si="56"/>
        <v>1</v>
      </c>
      <c r="J221" s="1955">
        <f t="shared" ca="1" si="57"/>
        <v>4</v>
      </c>
      <c r="K221" s="1955">
        <f t="shared" ca="1" si="58"/>
        <v>1</v>
      </c>
      <c r="L221" s="1955">
        <f t="shared" ca="1" si="52"/>
        <v>1</v>
      </c>
      <c r="M221" s="1955">
        <f t="shared" ca="1" si="52"/>
        <v>2</v>
      </c>
      <c r="N221" s="1955">
        <f t="shared" ca="1" si="52"/>
        <v>2</v>
      </c>
      <c r="O221" s="1955">
        <f t="shared" ca="1" si="52"/>
        <v>2</v>
      </c>
      <c r="P221" s="1955">
        <f t="shared" ca="1" si="52"/>
        <v>1</v>
      </c>
      <c r="Q221" s="1955"/>
      <c r="R221" s="437" t="s">
        <v>1249</v>
      </c>
      <c r="S221" s="48"/>
      <c r="U221" s="1962" t="e">
        <f>SUIVI!#REF!</f>
        <v>#REF!</v>
      </c>
      <c r="V221" s="320" t="e">
        <f>SUIVI!#REF!</f>
        <v>#REF!</v>
      </c>
      <c r="W221" s="320" t="e">
        <f>SUIVI!#REF!</f>
        <v>#REF!</v>
      </c>
      <c r="X221" s="145" t="e">
        <f>SUIVI!#REF!</f>
        <v>#REF!</v>
      </c>
      <c r="Y221" s="145" t="e">
        <f>SUIVI!#REF!</f>
        <v>#REF!</v>
      </c>
      <c r="Z221" s="1097" t="e">
        <f>SUIVI!#REF!</f>
        <v>#REF!</v>
      </c>
      <c r="AA221" s="948">
        <f t="shared" ca="1" si="59"/>
        <v>0</v>
      </c>
      <c r="AB221" s="1955">
        <f t="shared" ca="1" si="60"/>
        <v>1</v>
      </c>
      <c r="AC221" s="948">
        <f t="shared" ca="1" si="61"/>
        <v>1</v>
      </c>
      <c r="AD221" s="1955">
        <f t="shared" ca="1" si="62"/>
        <v>1</v>
      </c>
      <c r="AE221" s="948">
        <f t="shared" ca="1" si="53"/>
        <v>2</v>
      </c>
      <c r="AF221" s="948">
        <f t="shared" ca="1" si="53"/>
        <v>0</v>
      </c>
      <c r="AG221" s="948">
        <f t="shared" ca="1" si="53"/>
        <v>2</v>
      </c>
      <c r="AH221" s="948">
        <f t="shared" ca="1" si="53"/>
        <v>2</v>
      </c>
      <c r="AI221" s="1955">
        <f t="shared" ca="1" si="63"/>
        <v>2</v>
      </c>
      <c r="AJ221" s="1955">
        <f t="shared" ca="1" si="54"/>
        <v>1</v>
      </c>
      <c r="AK221" s="1955">
        <f t="shared" ca="1" si="54"/>
        <v>1</v>
      </c>
      <c r="AL221" s="1955">
        <f t="shared" ca="1" si="54"/>
        <v>1</v>
      </c>
      <c r="AM221" s="768">
        <f t="shared" si="64"/>
        <v>0</v>
      </c>
      <c r="AO221" s="167"/>
      <c r="AP221" s="320" t="e">
        <f>SUIVI!#REF!</f>
        <v>#REF!</v>
      </c>
      <c r="AQ221" s="320" t="e">
        <f>SUIVI!#REF!</f>
        <v>#REF!</v>
      </c>
      <c r="AR221" s="145" t="e">
        <f>SUIVI!#REF!</f>
        <v>#REF!</v>
      </c>
      <c r="AS221" s="145" t="e">
        <f>SUIVI!#REF!</f>
        <v>#REF!</v>
      </c>
      <c r="AT221" s="1097" t="e">
        <f>SUIVI!#REF!</f>
        <v>#REF!</v>
      </c>
      <c r="AU221" s="3627"/>
      <c r="AV221" s="3628"/>
      <c r="AW221" s="3627"/>
      <c r="AX221" s="3628"/>
      <c r="AY221" s="3627"/>
      <c r="AZ221" s="3628"/>
      <c r="BA221" s="3627"/>
      <c r="BB221" s="3628"/>
      <c r="BC221" s="3627"/>
      <c r="BD221" s="3628"/>
      <c r="BE221" s="3627"/>
      <c r="BF221" s="3628"/>
      <c r="BG221" s="48"/>
      <c r="BH221" s="776">
        <v>198</v>
      </c>
      <c r="BI221" s="776"/>
    </row>
    <row r="222" spans="1:61" ht="25.15" customHeight="1">
      <c r="A222" s="1961" t="e">
        <f>SUIVI!#REF!</f>
        <v>#REF!</v>
      </c>
      <c r="B222" s="320" t="e">
        <f>SUIVI!#REF!</f>
        <v>#REF!</v>
      </c>
      <c r="C222" s="320" t="e">
        <f>SUIVI!#REF!</f>
        <v>#REF!</v>
      </c>
      <c r="D222" s="145" t="e">
        <f>SUIVI!#REF!</f>
        <v>#REF!</v>
      </c>
      <c r="E222" s="145" t="e">
        <f>SUIVI!#REF!</f>
        <v>#REF!</v>
      </c>
      <c r="F222" s="1097" t="e">
        <f>SUIVI!#REF!</f>
        <v>#REF!</v>
      </c>
      <c r="G222" s="948">
        <f t="shared" ca="1" si="55"/>
        <v>-1</v>
      </c>
      <c r="H222" s="948">
        <f t="shared" ca="1" si="51"/>
        <v>0</v>
      </c>
      <c r="I222" s="1955">
        <f t="shared" ca="1" si="56"/>
        <v>1</v>
      </c>
      <c r="J222" s="1955">
        <f t="shared" ca="1" si="57"/>
        <v>4</v>
      </c>
      <c r="K222" s="1955">
        <f t="shared" ca="1" si="58"/>
        <v>3</v>
      </c>
      <c r="L222" s="1955">
        <f t="shared" ca="1" si="52"/>
        <v>1</v>
      </c>
      <c r="M222" s="1955">
        <f t="shared" ca="1" si="52"/>
        <v>1</v>
      </c>
      <c r="N222" s="1955">
        <f t="shared" ca="1" si="52"/>
        <v>2</v>
      </c>
      <c r="O222" s="1955">
        <f t="shared" ca="1" si="52"/>
        <v>2</v>
      </c>
      <c r="P222" s="1955">
        <f t="shared" ca="1" si="52"/>
        <v>2</v>
      </c>
      <c r="Q222" s="1955"/>
      <c r="R222" s="437" t="s">
        <v>1249</v>
      </c>
      <c r="S222" s="48"/>
      <c r="U222" s="1962" t="e">
        <f>SUIVI!#REF!</f>
        <v>#REF!</v>
      </c>
      <c r="V222" s="320" t="e">
        <f>SUIVI!#REF!</f>
        <v>#REF!</v>
      </c>
      <c r="W222" s="320" t="e">
        <f>SUIVI!#REF!</f>
        <v>#REF!</v>
      </c>
      <c r="X222" s="145" t="e">
        <f>SUIVI!#REF!</f>
        <v>#REF!</v>
      </c>
      <c r="Y222" s="145" t="e">
        <f>SUIVI!#REF!</f>
        <v>#REF!</v>
      </c>
      <c r="Z222" s="1097" t="e">
        <f>SUIVI!#REF!</f>
        <v>#REF!</v>
      </c>
      <c r="AA222" s="948">
        <f t="shared" ca="1" si="59"/>
        <v>1</v>
      </c>
      <c r="AB222" s="1955">
        <f t="shared" ca="1" si="60"/>
        <v>1</v>
      </c>
      <c r="AC222" s="948">
        <f t="shared" ca="1" si="61"/>
        <v>1</v>
      </c>
      <c r="AD222" s="1955">
        <f t="shared" ca="1" si="62"/>
        <v>1</v>
      </c>
      <c r="AE222" s="948">
        <f t="shared" ca="1" si="53"/>
        <v>2</v>
      </c>
      <c r="AF222" s="948">
        <f t="shared" ca="1" si="53"/>
        <v>2</v>
      </c>
      <c r="AG222" s="948">
        <f t="shared" ca="1" si="53"/>
        <v>1</v>
      </c>
      <c r="AH222" s="948">
        <f t="shared" ca="1" si="53"/>
        <v>1</v>
      </c>
      <c r="AI222" s="1955">
        <f t="shared" ca="1" si="63"/>
        <v>2</v>
      </c>
      <c r="AJ222" s="1955">
        <f t="shared" ca="1" si="54"/>
        <v>1</v>
      </c>
      <c r="AK222" s="1955">
        <f t="shared" ca="1" si="54"/>
        <v>1</v>
      </c>
      <c r="AL222" s="1955">
        <f t="shared" ca="1" si="54"/>
        <v>1</v>
      </c>
      <c r="AM222" s="768">
        <f t="shared" si="64"/>
        <v>0</v>
      </c>
      <c r="AO222" s="167"/>
      <c r="AP222" s="320" t="e">
        <f>SUIVI!#REF!</f>
        <v>#REF!</v>
      </c>
      <c r="AQ222" s="320" t="e">
        <f>SUIVI!#REF!</f>
        <v>#REF!</v>
      </c>
      <c r="AR222" s="145" t="e">
        <f>SUIVI!#REF!</f>
        <v>#REF!</v>
      </c>
      <c r="AS222" s="145" t="e">
        <f>SUIVI!#REF!</f>
        <v>#REF!</v>
      </c>
      <c r="AT222" s="1097" t="e">
        <f>SUIVI!#REF!</f>
        <v>#REF!</v>
      </c>
      <c r="AU222" s="3627"/>
      <c r="AV222" s="3628"/>
      <c r="AW222" s="3627"/>
      <c r="AX222" s="3628"/>
      <c r="AY222" s="3627"/>
      <c r="AZ222" s="3628"/>
      <c r="BA222" s="3627"/>
      <c r="BB222" s="3628"/>
      <c r="BC222" s="3627"/>
      <c r="BD222" s="3628"/>
      <c r="BE222" s="3627"/>
      <c r="BF222" s="3628"/>
      <c r="BG222" s="48"/>
      <c r="BH222" s="776">
        <v>199</v>
      </c>
      <c r="BI222" s="776"/>
    </row>
    <row r="223" spans="1:61" ht="25.15" customHeight="1" thickBot="1">
      <c r="A223" s="1961" t="e">
        <f>SUIVI!#REF!</f>
        <v>#REF!</v>
      </c>
      <c r="B223" s="1840" t="e">
        <f>SUIVI!#REF!</f>
        <v>#REF!</v>
      </c>
      <c r="C223" s="1840" t="e">
        <f>SUIVI!#REF!</f>
        <v>#REF!</v>
      </c>
      <c r="D223" s="1031" t="e">
        <f>SUIVI!#REF!</f>
        <v>#REF!</v>
      </c>
      <c r="E223" s="1031" t="e">
        <f>SUIVI!#REF!</f>
        <v>#REF!</v>
      </c>
      <c r="F223" s="2245" t="e">
        <f>SUIVI!#REF!</f>
        <v>#REF!</v>
      </c>
      <c r="G223" s="948">
        <f t="shared" ca="1" si="55"/>
        <v>2</v>
      </c>
      <c r="H223" s="948">
        <f t="shared" ca="1" si="51"/>
        <v>2</v>
      </c>
      <c r="I223" s="1955">
        <f t="shared" ca="1" si="56"/>
        <v>2</v>
      </c>
      <c r="J223" s="1955">
        <f t="shared" ca="1" si="57"/>
        <v>2</v>
      </c>
      <c r="K223" s="1955">
        <f t="shared" ca="1" si="58"/>
        <v>3</v>
      </c>
      <c r="L223" s="1955">
        <f t="shared" ca="1" si="52"/>
        <v>2</v>
      </c>
      <c r="M223" s="1955">
        <f t="shared" ca="1" si="52"/>
        <v>1</v>
      </c>
      <c r="N223" s="1955">
        <f t="shared" ca="1" si="52"/>
        <v>2</v>
      </c>
      <c r="O223" s="1955">
        <f t="shared" ca="1" si="52"/>
        <v>2</v>
      </c>
      <c r="P223" s="1955">
        <f t="shared" ca="1" si="52"/>
        <v>1</v>
      </c>
      <c r="Q223" s="1955"/>
      <c r="R223" s="437" t="s">
        <v>1249</v>
      </c>
      <c r="S223" s="1841"/>
      <c r="U223" s="1962" t="e">
        <f>SUIVI!#REF!</f>
        <v>#REF!</v>
      </c>
      <c r="V223" s="1840" t="e">
        <f>SUIVI!#REF!</f>
        <v>#REF!</v>
      </c>
      <c r="W223" s="1840" t="e">
        <f>SUIVI!#REF!</f>
        <v>#REF!</v>
      </c>
      <c r="X223" s="1031" t="e">
        <f>SUIVI!#REF!</f>
        <v>#REF!</v>
      </c>
      <c r="Y223" s="1031" t="e">
        <f>SUIVI!#REF!</f>
        <v>#REF!</v>
      </c>
      <c r="Z223" s="1097" t="e">
        <f>SUIVI!#REF!</f>
        <v>#REF!</v>
      </c>
      <c r="AA223" s="948">
        <f t="shared" ca="1" si="59"/>
        <v>2</v>
      </c>
      <c r="AB223" s="1955">
        <f t="shared" ca="1" si="60"/>
        <v>1</v>
      </c>
      <c r="AC223" s="948">
        <f t="shared" ca="1" si="61"/>
        <v>2</v>
      </c>
      <c r="AD223" s="1955">
        <f t="shared" ca="1" si="62"/>
        <v>1</v>
      </c>
      <c r="AE223" s="948">
        <f t="shared" ca="1" si="53"/>
        <v>0</v>
      </c>
      <c r="AF223" s="948">
        <f t="shared" ca="1" si="53"/>
        <v>1</v>
      </c>
      <c r="AG223" s="948">
        <f t="shared" ca="1" si="53"/>
        <v>0</v>
      </c>
      <c r="AH223" s="948">
        <f t="shared" ca="1" si="53"/>
        <v>2</v>
      </c>
      <c r="AI223" s="1955">
        <f t="shared" ca="1" si="63"/>
        <v>1</v>
      </c>
      <c r="AJ223" s="1955">
        <f t="shared" ca="1" si="54"/>
        <v>1</v>
      </c>
      <c r="AK223" s="1955">
        <f t="shared" ca="1" si="54"/>
        <v>1</v>
      </c>
      <c r="AL223" s="1955">
        <f t="shared" ca="1" si="54"/>
        <v>1</v>
      </c>
      <c r="AM223" s="768">
        <f t="shared" si="64"/>
        <v>0</v>
      </c>
      <c r="AO223" s="1839"/>
      <c r="AP223" s="1840" t="e">
        <f>SUIVI!#REF!</f>
        <v>#REF!</v>
      </c>
      <c r="AQ223" s="1840" t="e">
        <f>SUIVI!#REF!</f>
        <v>#REF!</v>
      </c>
      <c r="AR223" s="1031" t="e">
        <f>SUIVI!#REF!</f>
        <v>#REF!</v>
      </c>
      <c r="AS223" s="1031" t="e">
        <f>SUIVI!#REF!</f>
        <v>#REF!</v>
      </c>
      <c r="AT223" s="1097" t="e">
        <f>SUIVI!#REF!</f>
        <v>#REF!</v>
      </c>
      <c r="AU223" s="3625"/>
      <c r="AV223" s="3626"/>
      <c r="AW223" s="3625"/>
      <c r="AX223" s="3626"/>
      <c r="AY223" s="3625"/>
      <c r="AZ223" s="3626"/>
      <c r="BA223" s="3625"/>
      <c r="BB223" s="3626"/>
      <c r="BC223" s="3625"/>
      <c r="BD223" s="3626"/>
      <c r="BE223" s="3625"/>
      <c r="BF223" s="3626"/>
      <c r="BG223" s="1841"/>
      <c r="BH223" s="791">
        <v>200</v>
      </c>
      <c r="BI223" s="1837" t="s">
        <v>1502</v>
      </c>
    </row>
    <row r="224" spans="1:61" ht="13.5" thickTop="1">
      <c r="A224" s="963" t="s">
        <v>234</v>
      </c>
      <c r="B224" s="964" t="s">
        <v>1227</v>
      </c>
      <c r="C224" s="964" t="s">
        <v>796</v>
      </c>
      <c r="D224" s="964" t="s">
        <v>235</v>
      </c>
      <c r="E224" s="964" t="s">
        <v>268</v>
      </c>
      <c r="F224" s="1838" t="s">
        <v>859</v>
      </c>
      <c r="G224" s="3606" t="s">
        <v>860</v>
      </c>
      <c r="H224" s="3607"/>
      <c r="I224" s="3607"/>
      <c r="J224" s="3607"/>
      <c r="K224" s="3607"/>
      <c r="L224" s="3607"/>
      <c r="M224" s="3607"/>
      <c r="N224" s="3607"/>
      <c r="O224" s="3607"/>
      <c r="P224" s="3607"/>
      <c r="Q224" s="3608"/>
      <c r="R224" s="769" t="s">
        <v>908</v>
      </c>
      <c r="S224" s="967" t="s">
        <v>260</v>
      </c>
      <c r="U224" s="963" t="s">
        <v>234</v>
      </c>
      <c r="V224" s="964" t="s">
        <v>1227</v>
      </c>
      <c r="W224" s="964" t="s">
        <v>796</v>
      </c>
      <c r="X224" s="964" t="s">
        <v>235</v>
      </c>
      <c r="Y224" s="964" t="s">
        <v>268</v>
      </c>
      <c r="Z224" s="1838" t="s">
        <v>859</v>
      </c>
      <c r="AA224" s="3606" t="s">
        <v>860</v>
      </c>
      <c r="AB224" s="3607"/>
      <c r="AC224" s="3607"/>
      <c r="AD224" s="3607"/>
      <c r="AE224" s="3607"/>
      <c r="AF224" s="3607"/>
      <c r="AG224" s="3607"/>
      <c r="AH224" s="3607"/>
      <c r="AI224" s="3607"/>
      <c r="AJ224" s="3607"/>
      <c r="AK224" s="3607"/>
      <c r="AL224" s="3607"/>
      <c r="AM224" s="967" t="s">
        <v>260</v>
      </c>
      <c r="AO224" s="963" t="s">
        <v>234</v>
      </c>
      <c r="AP224" s="964" t="s">
        <v>1227</v>
      </c>
      <c r="AQ224" s="964" t="s">
        <v>796</v>
      </c>
      <c r="AR224" s="964" t="s">
        <v>235</v>
      </c>
      <c r="AS224" s="964" t="s">
        <v>268</v>
      </c>
      <c r="AT224" s="1838" t="s">
        <v>859</v>
      </c>
      <c r="AU224" s="3622" t="s">
        <v>1235</v>
      </c>
      <c r="AV224" s="3623"/>
      <c r="AW224" s="3623"/>
      <c r="AX224" s="3623"/>
      <c r="AY224" s="3623"/>
      <c r="AZ224" s="3623"/>
      <c r="BA224" s="3623"/>
      <c r="BB224" s="3623"/>
      <c r="BC224" s="3623"/>
      <c r="BD224" s="3623"/>
      <c r="BE224" s="3623"/>
      <c r="BF224" s="3624"/>
      <c r="BG224" s="1842" t="s">
        <v>260</v>
      </c>
    </row>
    <row r="225" spans="1:61" s="22" customFormat="1" ht="16.149999999999999" customHeight="1">
      <c r="A225" s="920" t="s">
        <v>58</v>
      </c>
      <c r="B225" s="921" t="s">
        <v>941</v>
      </c>
      <c r="C225" s="921" t="s">
        <v>941</v>
      </c>
      <c r="D225" s="921" t="s">
        <v>235</v>
      </c>
      <c r="E225" s="921" t="s">
        <v>59</v>
      </c>
      <c r="F225" s="935" t="s">
        <v>967</v>
      </c>
      <c r="G225" s="97" t="s">
        <v>114</v>
      </c>
      <c r="H225" s="1026" t="s">
        <v>2212</v>
      </c>
      <c r="I225" s="1026" t="s">
        <v>2212</v>
      </c>
      <c r="J225" s="1026" t="s">
        <v>2212</v>
      </c>
      <c r="K225" s="97" t="s">
        <v>114</v>
      </c>
      <c r="L225" s="97" t="s">
        <v>114</v>
      </c>
      <c r="M225" s="1026" t="s">
        <v>2212</v>
      </c>
      <c r="N225" s="1026" t="s">
        <v>2212</v>
      </c>
      <c r="O225" s="1026" t="s">
        <v>2212</v>
      </c>
      <c r="P225" s="1026" t="s">
        <v>2212</v>
      </c>
      <c r="Q225" s="1026" t="s">
        <v>2212</v>
      </c>
      <c r="R225" s="968" t="s">
        <v>942</v>
      </c>
      <c r="S225" s="974" t="s">
        <v>63</v>
      </c>
      <c r="U225" s="920" t="s">
        <v>58</v>
      </c>
      <c r="V225" s="921" t="s">
        <v>941</v>
      </c>
      <c r="W225" s="921" t="s">
        <v>941</v>
      </c>
      <c r="X225" s="921" t="s">
        <v>235</v>
      </c>
      <c r="Y225" s="921" t="s">
        <v>59</v>
      </c>
      <c r="Z225" s="935" t="s">
        <v>967</v>
      </c>
      <c r="AA225" s="1026" t="s">
        <v>113</v>
      </c>
      <c r="AB225" s="1026" t="s">
        <v>115</v>
      </c>
      <c r="AC225" s="1026" t="s">
        <v>113</v>
      </c>
      <c r="AD225" s="1026" t="s">
        <v>115</v>
      </c>
      <c r="AE225" s="1026" t="s">
        <v>113</v>
      </c>
      <c r="AF225" s="1026" t="s">
        <v>113</v>
      </c>
      <c r="AG225" s="1026" t="s">
        <v>113</v>
      </c>
      <c r="AH225" s="1026" t="s">
        <v>113</v>
      </c>
      <c r="AI225" s="2275" t="s">
        <v>1220</v>
      </c>
      <c r="AJ225" s="1026" t="s">
        <v>115</v>
      </c>
      <c r="AK225" s="1026" t="s">
        <v>115</v>
      </c>
      <c r="AL225" s="1026" t="s">
        <v>115</v>
      </c>
      <c r="AM225" s="974" t="s">
        <v>63</v>
      </c>
      <c r="AO225" s="920" t="s">
        <v>58</v>
      </c>
      <c r="AP225" s="921" t="s">
        <v>941</v>
      </c>
      <c r="AQ225" s="921" t="s">
        <v>941</v>
      </c>
      <c r="AR225" s="921" t="s">
        <v>235</v>
      </c>
      <c r="AS225" s="921" t="s">
        <v>59</v>
      </c>
      <c r="AT225" s="935" t="s">
        <v>967</v>
      </c>
      <c r="AU225" s="3612"/>
      <c r="AV225" s="3613"/>
      <c r="AW225" s="3613"/>
      <c r="AX225" s="3613"/>
      <c r="AY225" s="3613"/>
      <c r="AZ225" s="3613"/>
      <c r="BA225" s="3613"/>
      <c r="BB225" s="3613"/>
      <c r="BC225" s="3613"/>
      <c r="BD225" s="3613"/>
      <c r="BE225" s="3613"/>
      <c r="BF225" s="3614"/>
      <c r="BG225" s="974" t="s">
        <v>63</v>
      </c>
    </row>
    <row r="226" spans="1:61" s="22" customFormat="1" ht="15" customHeight="1">
      <c r="A226" s="920" t="s">
        <v>234</v>
      </c>
      <c r="B226" s="921" t="s">
        <v>942</v>
      </c>
      <c r="C226" s="921" t="s">
        <v>941</v>
      </c>
      <c r="D226" s="921" t="s">
        <v>22</v>
      </c>
      <c r="E226" s="921" t="s">
        <v>23</v>
      </c>
      <c r="F226" s="935" t="s">
        <v>24</v>
      </c>
      <c r="G226" s="302" t="s">
        <v>2213</v>
      </c>
      <c r="H226" s="1027" t="s">
        <v>111</v>
      </c>
      <c r="I226" s="302" t="s">
        <v>165</v>
      </c>
      <c r="J226" s="302" t="s">
        <v>112</v>
      </c>
      <c r="K226" s="302" t="s">
        <v>1070</v>
      </c>
      <c r="L226" s="302" t="s">
        <v>165</v>
      </c>
      <c r="M226" s="302" t="s">
        <v>165</v>
      </c>
      <c r="N226" s="302" t="s">
        <v>165</v>
      </c>
      <c r="O226" s="1027" t="s">
        <v>165</v>
      </c>
      <c r="P226" s="1027" t="s">
        <v>165</v>
      </c>
      <c r="Q226" s="1027" t="s">
        <v>166</v>
      </c>
      <c r="R226" s="968" t="s">
        <v>861</v>
      </c>
      <c r="S226" s="974" t="s">
        <v>25</v>
      </c>
      <c r="U226" s="920" t="s">
        <v>234</v>
      </c>
      <c r="V226" s="921" t="s">
        <v>942</v>
      </c>
      <c r="W226" s="921" t="s">
        <v>941</v>
      </c>
      <c r="X226" s="921" t="s">
        <v>22</v>
      </c>
      <c r="Y226" s="921" t="s">
        <v>23</v>
      </c>
      <c r="Z226" s="935" t="s">
        <v>24</v>
      </c>
      <c r="AA226" s="1027" t="s">
        <v>111</v>
      </c>
      <c r="AB226" s="1027" t="s">
        <v>166</v>
      </c>
      <c r="AC226" s="1027" t="s">
        <v>111</v>
      </c>
      <c r="AD226" s="1027" t="s">
        <v>166</v>
      </c>
      <c r="AE226" s="1027" t="s">
        <v>111</v>
      </c>
      <c r="AF226" s="1027" t="s">
        <v>111</v>
      </c>
      <c r="AG226" s="1027" t="s">
        <v>111</v>
      </c>
      <c r="AH226" s="1027" t="s">
        <v>111</v>
      </c>
      <c r="AI226" s="1027" t="s">
        <v>166</v>
      </c>
      <c r="AJ226" s="1027" t="s">
        <v>166</v>
      </c>
      <c r="AK226" s="1027" t="s">
        <v>166</v>
      </c>
      <c r="AL226" s="302" t="s">
        <v>166</v>
      </c>
      <c r="AM226" s="974" t="s">
        <v>25</v>
      </c>
      <c r="AO226" s="920" t="s">
        <v>234</v>
      </c>
      <c r="AP226" s="921" t="s">
        <v>942</v>
      </c>
      <c r="AQ226" s="921" t="s">
        <v>941</v>
      </c>
      <c r="AR226" s="921" t="s">
        <v>22</v>
      </c>
      <c r="AS226" s="921" t="s">
        <v>23</v>
      </c>
      <c r="AT226" s="935" t="s">
        <v>24</v>
      </c>
      <c r="AU226" s="3615" t="s">
        <v>1230</v>
      </c>
      <c r="AV226" s="3616"/>
      <c r="AW226" s="3615" t="s">
        <v>1229</v>
      </c>
      <c r="AX226" s="3616"/>
      <c r="AY226" s="3618" t="s">
        <v>1231</v>
      </c>
      <c r="AZ226" s="3619"/>
      <c r="BA226" s="3618" t="s">
        <v>1232</v>
      </c>
      <c r="BB226" s="3619"/>
      <c r="BC226" s="3618" t="s">
        <v>1233</v>
      </c>
      <c r="BD226" s="3619"/>
      <c r="BE226" s="3618" t="s">
        <v>1234</v>
      </c>
      <c r="BF226" s="3619"/>
      <c r="BG226" s="974" t="s">
        <v>25</v>
      </c>
    </row>
    <row r="227" spans="1:61" s="22" customFormat="1" ht="15" customHeight="1" thickBot="1">
      <c r="A227" s="940" t="s">
        <v>930</v>
      </c>
      <c r="B227" s="941" t="s">
        <v>785</v>
      </c>
      <c r="C227" s="942" t="s">
        <v>786</v>
      </c>
      <c r="D227" s="942" t="s">
        <v>235</v>
      </c>
      <c r="E227" s="942" t="s">
        <v>931</v>
      </c>
      <c r="F227" s="943" t="s">
        <v>787</v>
      </c>
      <c r="G227" s="966" t="s">
        <v>276</v>
      </c>
      <c r="H227" s="966" t="s">
        <v>277</v>
      </c>
      <c r="I227" s="966" t="s">
        <v>278</v>
      </c>
      <c r="J227" s="966" t="s">
        <v>279</v>
      </c>
      <c r="K227" s="966" t="s">
        <v>280</v>
      </c>
      <c r="L227" s="966" t="s">
        <v>281</v>
      </c>
      <c r="M227" s="966" t="s">
        <v>282</v>
      </c>
      <c r="N227" s="966" t="s">
        <v>283</v>
      </c>
      <c r="O227" s="966" t="s">
        <v>292</v>
      </c>
      <c r="P227" s="1031" t="s">
        <v>293</v>
      </c>
      <c r="Q227" s="2273" t="s">
        <v>1613</v>
      </c>
      <c r="R227" s="1032" t="s">
        <v>862</v>
      </c>
      <c r="S227" s="975" t="s">
        <v>932</v>
      </c>
      <c r="T227" s="1033"/>
      <c r="U227" s="940" t="s">
        <v>930</v>
      </c>
      <c r="V227" s="941" t="s">
        <v>785</v>
      </c>
      <c r="W227" s="942" t="s">
        <v>786</v>
      </c>
      <c r="X227" s="942" t="s">
        <v>235</v>
      </c>
      <c r="Y227" s="942" t="s">
        <v>931</v>
      </c>
      <c r="Z227" s="943" t="s">
        <v>787</v>
      </c>
      <c r="AA227" s="966" t="s">
        <v>276</v>
      </c>
      <c r="AB227" s="1031" t="s">
        <v>277</v>
      </c>
      <c r="AC227" s="966" t="s">
        <v>278</v>
      </c>
      <c r="AD227" s="1031" t="s">
        <v>279</v>
      </c>
      <c r="AE227" s="966" t="s">
        <v>280</v>
      </c>
      <c r="AF227" s="966" t="s">
        <v>298</v>
      </c>
      <c r="AG227" s="966" t="s">
        <v>299</v>
      </c>
      <c r="AH227" s="966" t="s">
        <v>300</v>
      </c>
      <c r="AI227" s="966" t="s">
        <v>399</v>
      </c>
      <c r="AJ227" s="966" t="s">
        <v>402</v>
      </c>
      <c r="AK227" s="966" t="s">
        <v>281</v>
      </c>
      <c r="AL227" s="1031" t="s">
        <v>400</v>
      </c>
      <c r="AM227" s="975" t="s">
        <v>932</v>
      </c>
      <c r="AO227" s="940" t="s">
        <v>930</v>
      </c>
      <c r="AP227" s="941" t="s">
        <v>785</v>
      </c>
      <c r="AQ227" s="942" t="s">
        <v>786</v>
      </c>
      <c r="AR227" s="942" t="s">
        <v>235</v>
      </c>
      <c r="AS227" s="942" t="s">
        <v>931</v>
      </c>
      <c r="AT227" s="943" t="s">
        <v>787</v>
      </c>
      <c r="AU227" s="3617"/>
      <c r="AV227" s="3617"/>
      <c r="AW227" s="3617"/>
      <c r="AX227" s="3617"/>
      <c r="AY227" s="3620"/>
      <c r="AZ227" s="3621"/>
      <c r="BA227" s="3620"/>
      <c r="BB227" s="3621"/>
      <c r="BC227" s="3620"/>
      <c r="BD227" s="3621"/>
      <c r="BE227" s="3620"/>
      <c r="BF227" s="3621"/>
      <c r="BG227" s="975" t="s">
        <v>932</v>
      </c>
    </row>
    <row r="228" spans="1:61" s="22" customFormat="1" ht="14.25" thickTop="1" thickBot="1">
      <c r="A228" s="1942"/>
      <c r="B228" s="1942"/>
      <c r="C228" s="1942"/>
      <c r="D228" s="1942"/>
      <c r="E228" s="1942"/>
      <c r="F228" s="1942"/>
      <c r="R228" s="1942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134"/>
      <c r="BI228" s="777"/>
    </row>
    <row r="229" spans="1:61" s="22" customFormat="1" ht="13.5" thickTop="1">
      <c r="A229" s="963" t="s">
        <v>234</v>
      </c>
      <c r="B229" s="964" t="s">
        <v>1227</v>
      </c>
      <c r="C229" s="964" t="s">
        <v>796</v>
      </c>
      <c r="D229" s="964" t="s">
        <v>235</v>
      </c>
      <c r="E229" s="964" t="s">
        <v>268</v>
      </c>
      <c r="F229" s="1838" t="s">
        <v>859</v>
      </c>
      <c r="G229" s="3606" t="s">
        <v>860</v>
      </c>
      <c r="H229" s="3607"/>
      <c r="I229" s="3607"/>
      <c r="J229" s="3607"/>
      <c r="K229" s="3607"/>
      <c r="L229" s="3607"/>
      <c r="M229" s="3607"/>
      <c r="N229" s="3607"/>
      <c r="O229" s="3607"/>
      <c r="P229" s="3607"/>
      <c r="Q229" s="3608"/>
      <c r="R229" s="2272" t="s">
        <v>908</v>
      </c>
      <c r="S229" s="967" t="s">
        <v>260</v>
      </c>
      <c r="U229" s="963" t="s">
        <v>234</v>
      </c>
      <c r="V229" s="964" t="s">
        <v>1227</v>
      </c>
      <c r="W229" s="964" t="s">
        <v>796</v>
      </c>
      <c r="X229" s="964" t="s">
        <v>235</v>
      </c>
      <c r="Y229" s="964" t="s">
        <v>268</v>
      </c>
      <c r="Z229" s="1105" t="s">
        <v>859</v>
      </c>
      <c r="AA229" s="3606" t="s">
        <v>860</v>
      </c>
      <c r="AB229" s="3607"/>
      <c r="AC229" s="3607"/>
      <c r="AD229" s="3607"/>
      <c r="AE229" s="3607"/>
      <c r="AF229" s="3607"/>
      <c r="AG229" s="3607"/>
      <c r="AH229" s="3607"/>
      <c r="AI229" s="3607"/>
      <c r="AJ229" s="3607"/>
      <c r="AK229" s="3607"/>
      <c r="AL229" s="3607"/>
      <c r="AM229" s="967" t="s">
        <v>260</v>
      </c>
      <c r="AO229" s="963" t="s">
        <v>234</v>
      </c>
      <c r="AP229" s="964" t="s">
        <v>1227</v>
      </c>
      <c r="AQ229" s="964" t="s">
        <v>796</v>
      </c>
      <c r="AR229" s="964" t="s">
        <v>235</v>
      </c>
      <c r="AS229" s="964" t="s">
        <v>268</v>
      </c>
      <c r="AT229" s="1105" t="s">
        <v>859</v>
      </c>
      <c r="AU229" s="3609" t="s">
        <v>1235</v>
      </c>
      <c r="AV229" s="3610"/>
      <c r="AW229" s="3610"/>
      <c r="AX229" s="3610"/>
      <c r="AY229" s="3610"/>
      <c r="AZ229" s="3610"/>
      <c r="BA229" s="3610"/>
      <c r="BB229" s="3610"/>
      <c r="BC229" s="3610"/>
      <c r="BD229" s="3610"/>
      <c r="BE229" s="3610"/>
      <c r="BF229" s="3611"/>
      <c r="BG229" s="973" t="s">
        <v>260</v>
      </c>
      <c r="BH229" s="170" t="s">
        <v>1221</v>
      </c>
    </row>
    <row r="230" spans="1:61" s="22" customFormat="1" ht="16.149999999999999" customHeight="1">
      <c r="A230" s="920" t="s">
        <v>58</v>
      </c>
      <c r="B230" s="921" t="s">
        <v>941</v>
      </c>
      <c r="C230" s="921" t="s">
        <v>941</v>
      </c>
      <c r="D230" s="921" t="s">
        <v>235</v>
      </c>
      <c r="E230" s="921" t="s">
        <v>59</v>
      </c>
      <c r="F230" s="935" t="s">
        <v>967</v>
      </c>
      <c r="G230" s="97" t="s">
        <v>114</v>
      </c>
      <c r="H230" s="1026" t="s">
        <v>2214</v>
      </c>
      <c r="I230" s="1026" t="s">
        <v>2214</v>
      </c>
      <c r="J230" s="1026" t="s">
        <v>2214</v>
      </c>
      <c r="K230" s="97" t="s">
        <v>114</v>
      </c>
      <c r="L230" s="97" t="s">
        <v>114</v>
      </c>
      <c r="M230" s="1026" t="s">
        <v>2214</v>
      </c>
      <c r="N230" s="1026" t="s">
        <v>2214</v>
      </c>
      <c r="O230" s="1026" t="s">
        <v>2214</v>
      </c>
      <c r="P230" s="1026" t="s">
        <v>2214</v>
      </c>
      <c r="Q230" s="1026" t="s">
        <v>2214</v>
      </c>
      <c r="R230" s="968" t="s">
        <v>942</v>
      </c>
      <c r="S230" s="974" t="s">
        <v>63</v>
      </c>
      <c r="U230" s="920" t="s">
        <v>58</v>
      </c>
      <c r="V230" s="921" t="s">
        <v>941</v>
      </c>
      <c r="W230" s="921" t="s">
        <v>941</v>
      </c>
      <c r="X230" s="921" t="s">
        <v>235</v>
      </c>
      <c r="Y230" s="921" t="s">
        <v>59</v>
      </c>
      <c r="Z230" s="935" t="s">
        <v>967</v>
      </c>
      <c r="AA230" s="1026" t="s">
        <v>1218</v>
      </c>
      <c r="AB230" s="1029" t="s">
        <v>115</v>
      </c>
      <c r="AC230" s="1028" t="s">
        <v>1218</v>
      </c>
      <c r="AD230" s="1029" t="s">
        <v>115</v>
      </c>
      <c r="AE230" s="1028" t="s">
        <v>1218</v>
      </c>
      <c r="AF230" s="1028" t="s">
        <v>1218</v>
      </c>
      <c r="AG230" s="1028" t="s">
        <v>1218</v>
      </c>
      <c r="AH230" s="1028" t="s">
        <v>1218</v>
      </c>
      <c r="AI230" s="1029" t="s">
        <v>115</v>
      </c>
      <c r="AJ230" s="1029" t="s">
        <v>115</v>
      </c>
      <c r="AK230" s="1029" t="s">
        <v>115</v>
      </c>
      <c r="AL230" s="1029" t="s">
        <v>115</v>
      </c>
      <c r="AM230" s="974" t="s">
        <v>63</v>
      </c>
      <c r="AO230" s="920" t="s">
        <v>58</v>
      </c>
      <c r="AP230" s="921" t="s">
        <v>941</v>
      </c>
      <c r="AQ230" s="921" t="s">
        <v>941</v>
      </c>
      <c r="AR230" s="921" t="s">
        <v>235</v>
      </c>
      <c r="AS230" s="921" t="s">
        <v>59</v>
      </c>
      <c r="AT230" s="935" t="s">
        <v>967</v>
      </c>
      <c r="AU230" s="3612"/>
      <c r="AV230" s="3613"/>
      <c r="AW230" s="3613"/>
      <c r="AX230" s="3613"/>
      <c r="AY230" s="3613"/>
      <c r="AZ230" s="3613"/>
      <c r="BA230" s="3613"/>
      <c r="BB230" s="3613"/>
      <c r="BC230" s="3613"/>
      <c r="BD230" s="3613"/>
      <c r="BE230" s="3613"/>
      <c r="BF230" s="3614"/>
      <c r="BG230" s="974" t="s">
        <v>63</v>
      </c>
    </row>
    <row r="231" spans="1:61" s="22" customFormat="1" ht="15" customHeight="1">
      <c r="A231" s="920" t="s">
        <v>234</v>
      </c>
      <c r="B231" s="921" t="s">
        <v>942</v>
      </c>
      <c r="C231" s="921" t="s">
        <v>941</v>
      </c>
      <c r="D231" s="921" t="s">
        <v>22</v>
      </c>
      <c r="E231" s="921" t="s">
        <v>23</v>
      </c>
      <c r="F231" s="935" t="s">
        <v>24</v>
      </c>
      <c r="G231" s="302" t="s">
        <v>2213</v>
      </c>
      <c r="H231" s="1030" t="s">
        <v>1219</v>
      </c>
      <c r="I231" s="1027" t="s">
        <v>166</v>
      </c>
      <c r="J231" s="302" t="s">
        <v>165</v>
      </c>
      <c r="K231" s="302" t="s">
        <v>1070</v>
      </c>
      <c r="L231" s="302" t="s">
        <v>165</v>
      </c>
      <c r="M231" s="1027" t="s">
        <v>166</v>
      </c>
      <c r="N231" s="1027" t="s">
        <v>166</v>
      </c>
      <c r="O231" s="1027" t="s">
        <v>166</v>
      </c>
      <c r="P231" s="1027" t="s">
        <v>166</v>
      </c>
      <c r="Q231" s="1027" t="s">
        <v>1612</v>
      </c>
      <c r="R231" s="968" t="s">
        <v>861</v>
      </c>
      <c r="S231" s="974" t="s">
        <v>25</v>
      </c>
      <c r="U231" s="920" t="s">
        <v>234</v>
      </c>
      <c r="V231" s="921" t="s">
        <v>942</v>
      </c>
      <c r="W231" s="921" t="s">
        <v>941</v>
      </c>
      <c r="X231" s="921" t="s">
        <v>22</v>
      </c>
      <c r="Y231" s="921" t="s">
        <v>23</v>
      </c>
      <c r="Z231" s="935" t="s">
        <v>24</v>
      </c>
      <c r="AA231" s="1027" t="s">
        <v>1219</v>
      </c>
      <c r="AB231" s="1027" t="s">
        <v>166</v>
      </c>
      <c r="AC231" s="1030" t="s">
        <v>1219</v>
      </c>
      <c r="AD231" s="1027" t="s">
        <v>166</v>
      </c>
      <c r="AE231" s="1030" t="s">
        <v>1219</v>
      </c>
      <c r="AF231" s="1030" t="s">
        <v>1219</v>
      </c>
      <c r="AG231" s="1030" t="s">
        <v>1219</v>
      </c>
      <c r="AH231" s="1030" t="s">
        <v>1219</v>
      </c>
      <c r="AI231" s="1027" t="s">
        <v>166</v>
      </c>
      <c r="AJ231" s="1027" t="s">
        <v>166</v>
      </c>
      <c r="AK231" s="1027" t="s">
        <v>166</v>
      </c>
      <c r="AL231" s="1027" t="s">
        <v>166</v>
      </c>
      <c r="AM231" s="974" t="s">
        <v>25</v>
      </c>
      <c r="AO231" s="920" t="s">
        <v>234</v>
      </c>
      <c r="AP231" s="921" t="s">
        <v>942</v>
      </c>
      <c r="AQ231" s="921" t="s">
        <v>941</v>
      </c>
      <c r="AR231" s="921" t="s">
        <v>22</v>
      </c>
      <c r="AS231" s="921" t="s">
        <v>23</v>
      </c>
      <c r="AT231" s="935" t="s">
        <v>24</v>
      </c>
      <c r="AU231" s="3615" t="s">
        <v>1230</v>
      </c>
      <c r="AV231" s="3616"/>
      <c r="AW231" s="3615" t="s">
        <v>1229</v>
      </c>
      <c r="AX231" s="3616"/>
      <c r="AY231" s="3618" t="s">
        <v>1231</v>
      </c>
      <c r="AZ231" s="3619"/>
      <c r="BA231" s="3618" t="s">
        <v>1232</v>
      </c>
      <c r="BB231" s="3619"/>
      <c r="BC231" s="3618" t="s">
        <v>1233</v>
      </c>
      <c r="BD231" s="3619"/>
      <c r="BE231" s="3618" t="s">
        <v>1234</v>
      </c>
      <c r="BF231" s="3619"/>
      <c r="BG231" s="974" t="s">
        <v>25</v>
      </c>
    </row>
    <row r="232" spans="1:61" s="22" customFormat="1" ht="15" customHeight="1" thickBot="1">
      <c r="A232" s="940" t="s">
        <v>930</v>
      </c>
      <c r="B232" s="941" t="s">
        <v>785</v>
      </c>
      <c r="C232" s="942" t="s">
        <v>786</v>
      </c>
      <c r="D232" s="942" t="s">
        <v>235</v>
      </c>
      <c r="E232" s="942" t="s">
        <v>931</v>
      </c>
      <c r="F232" s="943" t="s">
        <v>787</v>
      </c>
      <c r="G232" s="966" t="s">
        <v>276</v>
      </c>
      <c r="H232" s="1031" t="s">
        <v>277</v>
      </c>
      <c r="I232" s="966" t="s">
        <v>278</v>
      </c>
      <c r="J232" s="966" t="s">
        <v>279</v>
      </c>
      <c r="K232" s="966" t="s">
        <v>280</v>
      </c>
      <c r="L232" s="966" t="s">
        <v>281</v>
      </c>
      <c r="M232" s="966" t="s">
        <v>282</v>
      </c>
      <c r="N232" s="966" t="s">
        <v>283</v>
      </c>
      <c r="O232" s="966" t="s">
        <v>292</v>
      </c>
      <c r="P232" s="1031" t="s">
        <v>293</v>
      </c>
      <c r="Q232" s="2274" t="s">
        <v>1613</v>
      </c>
      <c r="R232" s="1032" t="s">
        <v>862</v>
      </c>
      <c r="S232" s="975" t="s">
        <v>932</v>
      </c>
      <c r="T232" s="1033"/>
      <c r="U232" s="940" t="s">
        <v>930</v>
      </c>
      <c r="V232" s="941" t="s">
        <v>785</v>
      </c>
      <c r="W232" s="942" t="s">
        <v>786</v>
      </c>
      <c r="X232" s="942" t="s">
        <v>235</v>
      </c>
      <c r="Y232" s="942" t="s">
        <v>931</v>
      </c>
      <c r="Z232" s="943" t="s">
        <v>787</v>
      </c>
      <c r="AA232" s="966" t="s">
        <v>276</v>
      </c>
      <c r="AB232" s="1031" t="s">
        <v>277</v>
      </c>
      <c r="AC232" s="966" t="s">
        <v>278</v>
      </c>
      <c r="AD232" s="1031" t="s">
        <v>279</v>
      </c>
      <c r="AE232" s="966" t="s">
        <v>280</v>
      </c>
      <c r="AF232" s="966" t="s">
        <v>298</v>
      </c>
      <c r="AG232" s="966" t="s">
        <v>299</v>
      </c>
      <c r="AH232" s="966" t="s">
        <v>300</v>
      </c>
      <c r="AI232" s="966" t="s">
        <v>399</v>
      </c>
      <c r="AJ232" s="966" t="s">
        <v>402</v>
      </c>
      <c r="AK232" s="966" t="s">
        <v>281</v>
      </c>
      <c r="AL232" s="1031" t="s">
        <v>400</v>
      </c>
      <c r="AM232" s="975" t="s">
        <v>932</v>
      </c>
      <c r="AO232" s="940" t="s">
        <v>930</v>
      </c>
      <c r="AP232" s="941" t="s">
        <v>785</v>
      </c>
      <c r="AQ232" s="942" t="s">
        <v>786</v>
      </c>
      <c r="AR232" s="942" t="s">
        <v>235</v>
      </c>
      <c r="AS232" s="942" t="s">
        <v>931</v>
      </c>
      <c r="AT232" s="943" t="s">
        <v>787</v>
      </c>
      <c r="AU232" s="3617"/>
      <c r="AV232" s="3617"/>
      <c r="AW232" s="3617"/>
      <c r="AX232" s="3617"/>
      <c r="AY232" s="3620"/>
      <c r="AZ232" s="3621"/>
      <c r="BA232" s="3620"/>
      <c r="BB232" s="3621"/>
      <c r="BC232" s="3620"/>
      <c r="BD232" s="3621"/>
      <c r="BE232" s="3620"/>
      <c r="BF232" s="3621"/>
      <c r="BG232" s="975" t="s">
        <v>932</v>
      </c>
    </row>
    <row r="233" spans="1:61" s="22" customFormat="1" ht="13.5" thickTop="1">
      <c r="BI233" s="776"/>
    </row>
    <row r="234" spans="1:61" s="22" customFormat="1">
      <c r="BI234" s="776"/>
    </row>
    <row r="235" spans="1:61" s="22" customFormat="1">
      <c r="BI235" s="776"/>
    </row>
    <row r="236" spans="1:61" s="22" customFormat="1">
      <c r="BI236" s="776"/>
    </row>
    <row r="237" spans="1:61" s="22" customFormat="1">
      <c r="BI237" s="776"/>
    </row>
    <row r="238" spans="1:61" s="22" customFormat="1">
      <c r="BI238" s="776"/>
    </row>
    <row r="239" spans="1:61" s="22" customFormat="1">
      <c r="BI239" s="776"/>
    </row>
    <row r="240" spans="1:61" s="22" customFormat="1">
      <c r="BI240" s="776"/>
    </row>
    <row r="241" spans="61:61" s="22" customFormat="1">
      <c r="BI241" s="776"/>
    </row>
    <row r="242" spans="61:61" s="22" customFormat="1">
      <c r="BI242" s="776"/>
    </row>
    <row r="243" spans="61:61" s="22" customFormat="1">
      <c r="BI243" s="776"/>
    </row>
    <row r="244" spans="61:61" s="22" customFormat="1">
      <c r="BI244" s="776"/>
    </row>
    <row r="245" spans="61:61" s="22" customFormat="1">
      <c r="BI245" s="776"/>
    </row>
    <row r="246" spans="61:61" s="22" customFormat="1">
      <c r="BI246" s="776"/>
    </row>
    <row r="247" spans="61:61" s="22" customFormat="1">
      <c r="BI247" s="776"/>
    </row>
    <row r="248" spans="61:61" s="22" customFormat="1">
      <c r="BI248" s="776"/>
    </row>
    <row r="249" spans="61:61" s="22" customFormat="1">
      <c r="BI249" s="776"/>
    </row>
    <row r="250" spans="61:61" s="22" customFormat="1">
      <c r="BI250" s="776"/>
    </row>
    <row r="251" spans="61:61" s="22" customFormat="1">
      <c r="BI251" s="776"/>
    </row>
    <row r="252" spans="61:61" s="22" customFormat="1">
      <c r="BI252" s="776"/>
    </row>
    <row r="253" spans="61:61" s="22" customFormat="1">
      <c r="BI253" s="776"/>
    </row>
    <row r="254" spans="61:61" s="22" customFormat="1"/>
    <row r="255" spans="61:61" s="22" customFormat="1"/>
    <row r="256" spans="61:61" s="22" customFormat="1"/>
    <row r="257" spans="21:59" s="22" customFormat="1"/>
    <row r="258" spans="21:59" s="22" customFormat="1"/>
    <row r="259" spans="21:59" s="22" customFormat="1"/>
    <row r="260" spans="21:59" s="22" customFormat="1"/>
    <row r="261" spans="21:59" s="22" customFormat="1"/>
    <row r="262" spans="21:59" s="22" customFormat="1"/>
    <row r="263" spans="21:59" s="22" customFormat="1"/>
    <row r="264" spans="21:59" s="22" customFormat="1"/>
    <row r="265" spans="21:59" s="22" customFormat="1"/>
    <row r="266" spans="21:59" s="22" customFormat="1"/>
    <row r="267" spans="21:59" s="22" customFormat="1"/>
    <row r="268" spans="21:59" s="22" customFormat="1"/>
    <row r="269" spans="21:59" s="22" customFormat="1"/>
    <row r="270" spans="21:59" s="22" customFormat="1"/>
    <row r="271" spans="21:59"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</row>
    <row r="272" spans="21:59"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</row>
  </sheetData>
  <mergeCells count="1231">
    <mergeCell ref="G2:J2"/>
    <mergeCell ref="AA2:AF2"/>
    <mergeCell ref="AU2:AZ2"/>
    <mergeCell ref="AA20:AL20"/>
    <mergeCell ref="AU20:BF21"/>
    <mergeCell ref="G20:P20"/>
    <mergeCell ref="AH4:AM4"/>
    <mergeCell ref="AU25:AV25"/>
    <mergeCell ref="AW25:AX25"/>
    <mergeCell ref="AY25:AZ25"/>
    <mergeCell ref="BA25:BB25"/>
    <mergeCell ref="BC25:BD25"/>
    <mergeCell ref="BE25:BF25"/>
    <mergeCell ref="AU24:AV24"/>
    <mergeCell ref="AW24:AX24"/>
    <mergeCell ref="AY24:AZ24"/>
    <mergeCell ref="BA24:BB24"/>
    <mergeCell ref="BC24:BD24"/>
    <mergeCell ref="BE24:BF24"/>
    <mergeCell ref="AU22:AV23"/>
    <mergeCell ref="AW22:AX23"/>
    <mergeCell ref="AY22:AZ23"/>
    <mergeCell ref="BA22:BB23"/>
    <mergeCell ref="BC22:BD23"/>
    <mergeCell ref="BE22:BF23"/>
    <mergeCell ref="AU28:AV28"/>
    <mergeCell ref="AW28:AX28"/>
    <mergeCell ref="AY28:AZ28"/>
    <mergeCell ref="BA28:BB28"/>
    <mergeCell ref="BC28:BD28"/>
    <mergeCell ref="BE28:BF28"/>
    <mergeCell ref="AU27:AV27"/>
    <mergeCell ref="AW27:AX27"/>
    <mergeCell ref="AY27:AZ27"/>
    <mergeCell ref="BA27:BB27"/>
    <mergeCell ref="BC27:BD27"/>
    <mergeCell ref="BE27:BF27"/>
    <mergeCell ref="AU26:AV26"/>
    <mergeCell ref="AW26:AX26"/>
    <mergeCell ref="AY26:AZ26"/>
    <mergeCell ref="BA26:BB26"/>
    <mergeCell ref="BC26:BD26"/>
    <mergeCell ref="BE26:BF26"/>
    <mergeCell ref="AU31:AV31"/>
    <mergeCell ref="AW31:AX31"/>
    <mergeCell ref="AY31:AZ31"/>
    <mergeCell ref="BA31:BB31"/>
    <mergeCell ref="BC31:BD31"/>
    <mergeCell ref="BE31:BF31"/>
    <mergeCell ref="AU30:AV30"/>
    <mergeCell ref="AW30:AX30"/>
    <mergeCell ref="AY30:AZ30"/>
    <mergeCell ref="BA30:BB30"/>
    <mergeCell ref="BC30:BD30"/>
    <mergeCell ref="BE30:BF30"/>
    <mergeCell ref="AU29:AV29"/>
    <mergeCell ref="AW29:AX29"/>
    <mergeCell ref="AY29:AZ29"/>
    <mergeCell ref="BA29:BB29"/>
    <mergeCell ref="BC29:BD29"/>
    <mergeCell ref="BE29:BF29"/>
    <mergeCell ref="AU34:AV34"/>
    <mergeCell ref="AW34:AX34"/>
    <mergeCell ref="AY34:AZ34"/>
    <mergeCell ref="BA34:BB34"/>
    <mergeCell ref="BC34:BD34"/>
    <mergeCell ref="BE34:BF34"/>
    <mergeCell ref="AU33:AV33"/>
    <mergeCell ref="AW33:AX33"/>
    <mergeCell ref="AY33:AZ33"/>
    <mergeCell ref="BA33:BB33"/>
    <mergeCell ref="BC33:BD33"/>
    <mergeCell ref="BE33:BF33"/>
    <mergeCell ref="AU32:AV32"/>
    <mergeCell ref="AW32:AX32"/>
    <mergeCell ref="AY32:AZ32"/>
    <mergeCell ref="BA32:BB32"/>
    <mergeCell ref="BC32:BD32"/>
    <mergeCell ref="BE32:BF32"/>
    <mergeCell ref="AU37:AV37"/>
    <mergeCell ref="AW37:AX37"/>
    <mergeCell ref="AY37:AZ37"/>
    <mergeCell ref="BA37:BB37"/>
    <mergeCell ref="BC37:BD37"/>
    <mergeCell ref="BE37:BF37"/>
    <mergeCell ref="AU36:AV36"/>
    <mergeCell ref="AW36:AX36"/>
    <mergeCell ref="AY36:AZ36"/>
    <mergeCell ref="BA36:BB36"/>
    <mergeCell ref="BC36:BD36"/>
    <mergeCell ref="BE36:BF36"/>
    <mergeCell ref="AU35:AV35"/>
    <mergeCell ref="AW35:AX35"/>
    <mergeCell ref="AY35:AZ35"/>
    <mergeCell ref="BA35:BB35"/>
    <mergeCell ref="BC35:BD35"/>
    <mergeCell ref="BE35:BF35"/>
    <mergeCell ref="AU40:AV40"/>
    <mergeCell ref="AW40:AX40"/>
    <mergeCell ref="AY40:AZ40"/>
    <mergeCell ref="BA40:BB40"/>
    <mergeCell ref="BC40:BD40"/>
    <mergeCell ref="BE40:BF40"/>
    <mergeCell ref="AU39:AV39"/>
    <mergeCell ref="AW39:AX39"/>
    <mergeCell ref="AY39:AZ39"/>
    <mergeCell ref="BA39:BB39"/>
    <mergeCell ref="BC39:BD39"/>
    <mergeCell ref="BE39:BF39"/>
    <mergeCell ref="AU38:AV38"/>
    <mergeCell ref="AW38:AX38"/>
    <mergeCell ref="AY38:AZ38"/>
    <mergeCell ref="BA38:BB38"/>
    <mergeCell ref="BC38:BD38"/>
    <mergeCell ref="BE38:BF38"/>
    <mergeCell ref="AU43:AV43"/>
    <mergeCell ref="AW43:AX43"/>
    <mergeCell ref="AY43:AZ43"/>
    <mergeCell ref="BA43:BB43"/>
    <mergeCell ref="BC43:BD43"/>
    <mergeCell ref="BE43:BF43"/>
    <mergeCell ref="AU42:AV42"/>
    <mergeCell ref="AW42:AX42"/>
    <mergeCell ref="AY42:AZ42"/>
    <mergeCell ref="BA42:BB42"/>
    <mergeCell ref="BC42:BD42"/>
    <mergeCell ref="BE42:BF42"/>
    <mergeCell ref="AU41:AV41"/>
    <mergeCell ref="AW41:AX41"/>
    <mergeCell ref="AY41:AZ41"/>
    <mergeCell ref="BA41:BB41"/>
    <mergeCell ref="BC41:BD41"/>
    <mergeCell ref="BE41:BF41"/>
    <mergeCell ref="AU46:AV46"/>
    <mergeCell ref="AW46:AX46"/>
    <mergeCell ref="AY46:AZ46"/>
    <mergeCell ref="BA46:BB46"/>
    <mergeCell ref="BC46:BD46"/>
    <mergeCell ref="BE46:BF46"/>
    <mergeCell ref="AU45:AV45"/>
    <mergeCell ref="AW45:AX45"/>
    <mergeCell ref="AY45:AZ45"/>
    <mergeCell ref="BA45:BB45"/>
    <mergeCell ref="BC45:BD45"/>
    <mergeCell ref="BE45:BF45"/>
    <mergeCell ref="AU44:AV44"/>
    <mergeCell ref="AW44:AX44"/>
    <mergeCell ref="AY44:AZ44"/>
    <mergeCell ref="BA44:BB44"/>
    <mergeCell ref="BC44:BD44"/>
    <mergeCell ref="BE44:BF44"/>
    <mergeCell ref="AU49:AV49"/>
    <mergeCell ref="AW49:AX49"/>
    <mergeCell ref="AY49:AZ49"/>
    <mergeCell ref="BA49:BB49"/>
    <mergeCell ref="BC49:BD49"/>
    <mergeCell ref="BE49:BF49"/>
    <mergeCell ref="AU48:AV48"/>
    <mergeCell ref="AW48:AX48"/>
    <mergeCell ref="AY48:AZ48"/>
    <mergeCell ref="BA48:BB48"/>
    <mergeCell ref="BC48:BD48"/>
    <mergeCell ref="BE48:BF48"/>
    <mergeCell ref="AU47:AV47"/>
    <mergeCell ref="AW47:AX47"/>
    <mergeCell ref="AY47:AZ47"/>
    <mergeCell ref="BA47:BB47"/>
    <mergeCell ref="BC47:BD47"/>
    <mergeCell ref="BE47:BF47"/>
    <mergeCell ref="AU52:AV52"/>
    <mergeCell ref="AW52:AX52"/>
    <mergeCell ref="AY52:AZ52"/>
    <mergeCell ref="BA52:BB52"/>
    <mergeCell ref="BC52:BD52"/>
    <mergeCell ref="BE52:BF52"/>
    <mergeCell ref="AU51:AV51"/>
    <mergeCell ref="AW51:AX51"/>
    <mergeCell ref="AY51:AZ51"/>
    <mergeCell ref="BA51:BB51"/>
    <mergeCell ref="BC51:BD51"/>
    <mergeCell ref="BE51:BF51"/>
    <mergeCell ref="AU50:AV50"/>
    <mergeCell ref="AW50:AX50"/>
    <mergeCell ref="AY50:AZ50"/>
    <mergeCell ref="BA50:BB50"/>
    <mergeCell ref="BC50:BD50"/>
    <mergeCell ref="BE50:BF50"/>
    <mergeCell ref="AU55:AV55"/>
    <mergeCell ref="AW55:AX55"/>
    <mergeCell ref="AY55:AZ55"/>
    <mergeCell ref="BA55:BB55"/>
    <mergeCell ref="BC55:BD55"/>
    <mergeCell ref="BE55:BF55"/>
    <mergeCell ref="AU54:AV54"/>
    <mergeCell ref="AW54:AX54"/>
    <mergeCell ref="AY54:AZ54"/>
    <mergeCell ref="BA54:BB54"/>
    <mergeCell ref="BC54:BD54"/>
    <mergeCell ref="BE54:BF54"/>
    <mergeCell ref="AU53:AV53"/>
    <mergeCell ref="AW53:AX53"/>
    <mergeCell ref="AY53:AZ53"/>
    <mergeCell ref="BA53:BB53"/>
    <mergeCell ref="BC53:BD53"/>
    <mergeCell ref="BE53:BF53"/>
    <mergeCell ref="AU58:AV58"/>
    <mergeCell ref="AW58:AX58"/>
    <mergeCell ref="AY58:AZ58"/>
    <mergeCell ref="BA58:BB58"/>
    <mergeCell ref="BC58:BD58"/>
    <mergeCell ref="BE58:BF58"/>
    <mergeCell ref="AU57:AV57"/>
    <mergeCell ref="AW57:AX57"/>
    <mergeCell ref="AY57:AZ57"/>
    <mergeCell ref="BA57:BB57"/>
    <mergeCell ref="BC57:BD57"/>
    <mergeCell ref="BE57:BF57"/>
    <mergeCell ref="AU56:AV56"/>
    <mergeCell ref="AW56:AX56"/>
    <mergeCell ref="AY56:AZ56"/>
    <mergeCell ref="BA56:BB56"/>
    <mergeCell ref="BC56:BD56"/>
    <mergeCell ref="BE56:BF56"/>
    <mergeCell ref="AU61:AV61"/>
    <mergeCell ref="AW61:AX61"/>
    <mergeCell ref="AY61:AZ61"/>
    <mergeCell ref="BA61:BB61"/>
    <mergeCell ref="BC61:BD61"/>
    <mergeCell ref="BE61:BF61"/>
    <mergeCell ref="AU60:AV60"/>
    <mergeCell ref="AW60:AX60"/>
    <mergeCell ref="AY60:AZ60"/>
    <mergeCell ref="BA60:BB60"/>
    <mergeCell ref="BC60:BD60"/>
    <mergeCell ref="BE60:BF60"/>
    <mergeCell ref="AU59:AV59"/>
    <mergeCell ref="AW59:AX59"/>
    <mergeCell ref="AY59:AZ59"/>
    <mergeCell ref="BA59:BB59"/>
    <mergeCell ref="BC59:BD59"/>
    <mergeCell ref="BE59:BF59"/>
    <mergeCell ref="AU64:AV64"/>
    <mergeCell ref="AW64:AX64"/>
    <mergeCell ref="AY64:AZ64"/>
    <mergeCell ref="BA64:BB64"/>
    <mergeCell ref="BC64:BD64"/>
    <mergeCell ref="BE64:BF64"/>
    <mergeCell ref="AU63:AV63"/>
    <mergeCell ref="AW63:AX63"/>
    <mergeCell ref="AY63:AZ63"/>
    <mergeCell ref="BA63:BB63"/>
    <mergeCell ref="BC63:BD63"/>
    <mergeCell ref="BE63:BF63"/>
    <mergeCell ref="AU62:AV62"/>
    <mergeCell ref="AW62:AX62"/>
    <mergeCell ref="AY62:AZ62"/>
    <mergeCell ref="BA62:BB62"/>
    <mergeCell ref="BC62:BD62"/>
    <mergeCell ref="BE62:BF62"/>
    <mergeCell ref="AU67:AV67"/>
    <mergeCell ref="AW67:AX67"/>
    <mergeCell ref="AY67:AZ67"/>
    <mergeCell ref="BA67:BB67"/>
    <mergeCell ref="BC67:BD67"/>
    <mergeCell ref="BE67:BF67"/>
    <mergeCell ref="AU66:AV66"/>
    <mergeCell ref="AW66:AX66"/>
    <mergeCell ref="AY66:AZ66"/>
    <mergeCell ref="BA66:BB66"/>
    <mergeCell ref="BC66:BD66"/>
    <mergeCell ref="BE66:BF66"/>
    <mergeCell ref="AU65:AV65"/>
    <mergeCell ref="AW65:AX65"/>
    <mergeCell ref="AY65:AZ65"/>
    <mergeCell ref="BA65:BB65"/>
    <mergeCell ref="BC65:BD65"/>
    <mergeCell ref="BE65:BF65"/>
    <mergeCell ref="AU70:AV70"/>
    <mergeCell ref="AW70:AX70"/>
    <mergeCell ref="AY70:AZ70"/>
    <mergeCell ref="BA70:BB70"/>
    <mergeCell ref="BC70:BD70"/>
    <mergeCell ref="BE70:BF70"/>
    <mergeCell ref="AU69:AV69"/>
    <mergeCell ref="AW69:AX69"/>
    <mergeCell ref="AY69:AZ69"/>
    <mergeCell ref="BA69:BB69"/>
    <mergeCell ref="BC69:BD69"/>
    <mergeCell ref="BE69:BF69"/>
    <mergeCell ref="AU68:AV68"/>
    <mergeCell ref="AW68:AX68"/>
    <mergeCell ref="AY68:AZ68"/>
    <mergeCell ref="BA68:BB68"/>
    <mergeCell ref="BC68:BD68"/>
    <mergeCell ref="BE68:BF68"/>
    <mergeCell ref="AU73:AV73"/>
    <mergeCell ref="AW73:AX73"/>
    <mergeCell ref="AY73:AZ73"/>
    <mergeCell ref="BA73:BB73"/>
    <mergeCell ref="BC73:BD73"/>
    <mergeCell ref="BE73:BF73"/>
    <mergeCell ref="AU72:AV72"/>
    <mergeCell ref="AW72:AX72"/>
    <mergeCell ref="AY72:AZ72"/>
    <mergeCell ref="BA72:BB72"/>
    <mergeCell ref="BC72:BD72"/>
    <mergeCell ref="BE72:BF72"/>
    <mergeCell ref="AU71:AV71"/>
    <mergeCell ref="AW71:AX71"/>
    <mergeCell ref="AY71:AZ71"/>
    <mergeCell ref="BA71:BB71"/>
    <mergeCell ref="BC71:BD71"/>
    <mergeCell ref="BE71:BF71"/>
    <mergeCell ref="AU76:AV76"/>
    <mergeCell ref="AW76:AX76"/>
    <mergeCell ref="AY76:AZ76"/>
    <mergeCell ref="BA76:BB76"/>
    <mergeCell ref="BC76:BD76"/>
    <mergeCell ref="BE76:BF76"/>
    <mergeCell ref="AU75:AV75"/>
    <mergeCell ref="AW75:AX75"/>
    <mergeCell ref="AY75:AZ75"/>
    <mergeCell ref="BA75:BB75"/>
    <mergeCell ref="BC75:BD75"/>
    <mergeCell ref="BE75:BF75"/>
    <mergeCell ref="AU74:AV74"/>
    <mergeCell ref="AW74:AX74"/>
    <mergeCell ref="AY74:AZ74"/>
    <mergeCell ref="BA74:BB74"/>
    <mergeCell ref="BC74:BD74"/>
    <mergeCell ref="BE74:BF74"/>
    <mergeCell ref="AU79:AV79"/>
    <mergeCell ref="AW79:AX79"/>
    <mergeCell ref="AY79:AZ79"/>
    <mergeCell ref="BA79:BB79"/>
    <mergeCell ref="BC79:BD79"/>
    <mergeCell ref="BE79:BF79"/>
    <mergeCell ref="AU78:AV78"/>
    <mergeCell ref="AW78:AX78"/>
    <mergeCell ref="AY78:AZ78"/>
    <mergeCell ref="BA78:BB78"/>
    <mergeCell ref="BC78:BD78"/>
    <mergeCell ref="BE78:BF78"/>
    <mergeCell ref="AU77:AV77"/>
    <mergeCell ref="AW77:AX77"/>
    <mergeCell ref="AY77:AZ77"/>
    <mergeCell ref="BA77:BB77"/>
    <mergeCell ref="BC77:BD77"/>
    <mergeCell ref="BE77:BF77"/>
    <mergeCell ref="AU82:AV82"/>
    <mergeCell ref="AW82:AX82"/>
    <mergeCell ref="AY82:AZ82"/>
    <mergeCell ref="BA82:BB82"/>
    <mergeCell ref="BC82:BD82"/>
    <mergeCell ref="BE82:BF82"/>
    <mergeCell ref="AU81:AV81"/>
    <mergeCell ref="AW81:AX81"/>
    <mergeCell ref="AY81:AZ81"/>
    <mergeCell ref="BA81:BB81"/>
    <mergeCell ref="BC81:BD81"/>
    <mergeCell ref="BE81:BF81"/>
    <mergeCell ref="AU80:AV80"/>
    <mergeCell ref="AW80:AX80"/>
    <mergeCell ref="AY80:AZ80"/>
    <mergeCell ref="BA80:BB80"/>
    <mergeCell ref="BC80:BD80"/>
    <mergeCell ref="BE80:BF80"/>
    <mergeCell ref="AU85:AV85"/>
    <mergeCell ref="AW85:AX85"/>
    <mergeCell ref="AY85:AZ85"/>
    <mergeCell ref="BA85:BB85"/>
    <mergeCell ref="BC85:BD85"/>
    <mergeCell ref="BE85:BF85"/>
    <mergeCell ref="AU84:AV84"/>
    <mergeCell ref="AW84:AX84"/>
    <mergeCell ref="AY84:AZ84"/>
    <mergeCell ref="BA84:BB84"/>
    <mergeCell ref="BC84:BD84"/>
    <mergeCell ref="BE84:BF84"/>
    <mergeCell ref="AU83:AV83"/>
    <mergeCell ref="AW83:AX83"/>
    <mergeCell ref="AY83:AZ83"/>
    <mergeCell ref="BA83:BB83"/>
    <mergeCell ref="BC83:BD83"/>
    <mergeCell ref="BE83:BF83"/>
    <mergeCell ref="AU88:AV88"/>
    <mergeCell ref="AW88:AX88"/>
    <mergeCell ref="AY88:AZ88"/>
    <mergeCell ref="BA88:BB88"/>
    <mergeCell ref="BC88:BD88"/>
    <mergeCell ref="BE88:BF88"/>
    <mergeCell ref="AU87:AV87"/>
    <mergeCell ref="AW87:AX87"/>
    <mergeCell ref="AY87:AZ87"/>
    <mergeCell ref="BA87:BB87"/>
    <mergeCell ref="BC87:BD87"/>
    <mergeCell ref="BE87:BF87"/>
    <mergeCell ref="AU86:AV86"/>
    <mergeCell ref="AW86:AX86"/>
    <mergeCell ref="AY86:AZ86"/>
    <mergeCell ref="BA86:BB86"/>
    <mergeCell ref="BC86:BD86"/>
    <mergeCell ref="BE86:BF86"/>
    <mergeCell ref="AU91:AV91"/>
    <mergeCell ref="AW91:AX91"/>
    <mergeCell ref="AY91:AZ91"/>
    <mergeCell ref="BA91:BB91"/>
    <mergeCell ref="BC91:BD91"/>
    <mergeCell ref="BE91:BF91"/>
    <mergeCell ref="AU90:AV90"/>
    <mergeCell ref="AW90:AX90"/>
    <mergeCell ref="AY90:AZ90"/>
    <mergeCell ref="BA90:BB90"/>
    <mergeCell ref="BC90:BD90"/>
    <mergeCell ref="BE90:BF90"/>
    <mergeCell ref="AU89:AV89"/>
    <mergeCell ref="AW89:AX89"/>
    <mergeCell ref="AY89:AZ89"/>
    <mergeCell ref="BA89:BB89"/>
    <mergeCell ref="BC89:BD89"/>
    <mergeCell ref="BE89:BF89"/>
    <mergeCell ref="AU94:AV94"/>
    <mergeCell ref="AW94:AX94"/>
    <mergeCell ref="AY94:AZ94"/>
    <mergeCell ref="BA94:BB94"/>
    <mergeCell ref="BC94:BD94"/>
    <mergeCell ref="BE94:BF94"/>
    <mergeCell ref="AU93:AV93"/>
    <mergeCell ref="AW93:AX93"/>
    <mergeCell ref="AY93:AZ93"/>
    <mergeCell ref="BA93:BB93"/>
    <mergeCell ref="BC93:BD93"/>
    <mergeCell ref="BE93:BF93"/>
    <mergeCell ref="AU92:AV92"/>
    <mergeCell ref="AW92:AX92"/>
    <mergeCell ref="AY92:AZ92"/>
    <mergeCell ref="BA92:BB92"/>
    <mergeCell ref="BC92:BD92"/>
    <mergeCell ref="BE92:BF92"/>
    <mergeCell ref="AU97:AV97"/>
    <mergeCell ref="AW97:AX97"/>
    <mergeCell ref="AY97:AZ97"/>
    <mergeCell ref="BA97:BB97"/>
    <mergeCell ref="BC97:BD97"/>
    <mergeCell ref="BE97:BF97"/>
    <mergeCell ref="AU96:AV96"/>
    <mergeCell ref="AW96:AX96"/>
    <mergeCell ref="AY96:AZ96"/>
    <mergeCell ref="BA96:BB96"/>
    <mergeCell ref="BC96:BD96"/>
    <mergeCell ref="BE96:BF96"/>
    <mergeCell ref="AU95:AV95"/>
    <mergeCell ref="AW95:AX95"/>
    <mergeCell ref="AY95:AZ95"/>
    <mergeCell ref="BA95:BB95"/>
    <mergeCell ref="BC95:BD95"/>
    <mergeCell ref="BE95:BF95"/>
    <mergeCell ref="AU100:AV100"/>
    <mergeCell ref="AW100:AX100"/>
    <mergeCell ref="AY100:AZ100"/>
    <mergeCell ref="BA100:BB100"/>
    <mergeCell ref="BC100:BD100"/>
    <mergeCell ref="BE100:BF100"/>
    <mergeCell ref="AU99:AV99"/>
    <mergeCell ref="AW99:AX99"/>
    <mergeCell ref="AY99:AZ99"/>
    <mergeCell ref="BA99:BB99"/>
    <mergeCell ref="BC99:BD99"/>
    <mergeCell ref="BE99:BF99"/>
    <mergeCell ref="AU98:AV98"/>
    <mergeCell ref="AW98:AX98"/>
    <mergeCell ref="AY98:AZ98"/>
    <mergeCell ref="BA98:BB98"/>
    <mergeCell ref="BC98:BD98"/>
    <mergeCell ref="BE98:BF98"/>
    <mergeCell ref="AU103:AV103"/>
    <mergeCell ref="AW103:AX103"/>
    <mergeCell ref="AY103:AZ103"/>
    <mergeCell ref="BA103:BB103"/>
    <mergeCell ref="BC103:BD103"/>
    <mergeCell ref="BE103:BF103"/>
    <mergeCell ref="AU102:AV102"/>
    <mergeCell ref="AW102:AX102"/>
    <mergeCell ref="AY102:AZ102"/>
    <mergeCell ref="BA102:BB102"/>
    <mergeCell ref="BC102:BD102"/>
    <mergeCell ref="BE102:BF102"/>
    <mergeCell ref="AU101:AV101"/>
    <mergeCell ref="AW101:AX101"/>
    <mergeCell ref="AY101:AZ101"/>
    <mergeCell ref="BA101:BB101"/>
    <mergeCell ref="BC101:BD101"/>
    <mergeCell ref="BE101:BF101"/>
    <mergeCell ref="AU106:AV106"/>
    <mergeCell ref="AW106:AX106"/>
    <mergeCell ref="AY106:AZ106"/>
    <mergeCell ref="BA106:BB106"/>
    <mergeCell ref="BC106:BD106"/>
    <mergeCell ref="BE106:BF106"/>
    <mergeCell ref="AU105:AV105"/>
    <mergeCell ref="AW105:AX105"/>
    <mergeCell ref="AY105:AZ105"/>
    <mergeCell ref="BA105:BB105"/>
    <mergeCell ref="BC105:BD105"/>
    <mergeCell ref="BE105:BF105"/>
    <mergeCell ref="AU104:AV104"/>
    <mergeCell ref="AW104:AX104"/>
    <mergeCell ref="AY104:AZ104"/>
    <mergeCell ref="BA104:BB104"/>
    <mergeCell ref="BC104:BD104"/>
    <mergeCell ref="BE104:BF104"/>
    <mergeCell ref="AU109:AV109"/>
    <mergeCell ref="AW109:AX109"/>
    <mergeCell ref="AY109:AZ109"/>
    <mergeCell ref="BA109:BB109"/>
    <mergeCell ref="BC109:BD109"/>
    <mergeCell ref="BE109:BF109"/>
    <mergeCell ref="AU108:AV108"/>
    <mergeCell ref="AW108:AX108"/>
    <mergeCell ref="AY108:AZ108"/>
    <mergeCell ref="BA108:BB108"/>
    <mergeCell ref="BC108:BD108"/>
    <mergeCell ref="BE108:BF108"/>
    <mergeCell ref="AU107:AV107"/>
    <mergeCell ref="AW107:AX107"/>
    <mergeCell ref="AY107:AZ107"/>
    <mergeCell ref="BA107:BB107"/>
    <mergeCell ref="BC107:BD107"/>
    <mergeCell ref="BE107:BF107"/>
    <mergeCell ref="AU112:AV112"/>
    <mergeCell ref="AW112:AX112"/>
    <mergeCell ref="AY112:AZ112"/>
    <mergeCell ref="BA112:BB112"/>
    <mergeCell ref="BC112:BD112"/>
    <mergeCell ref="BE112:BF112"/>
    <mergeCell ref="AU111:AV111"/>
    <mergeCell ref="AW111:AX111"/>
    <mergeCell ref="AY111:AZ111"/>
    <mergeCell ref="BA111:BB111"/>
    <mergeCell ref="BC111:BD111"/>
    <mergeCell ref="BE111:BF111"/>
    <mergeCell ref="AU110:AV110"/>
    <mergeCell ref="AW110:AX110"/>
    <mergeCell ref="AY110:AZ110"/>
    <mergeCell ref="BA110:BB110"/>
    <mergeCell ref="BC110:BD110"/>
    <mergeCell ref="BE110:BF110"/>
    <mergeCell ref="AU115:AV115"/>
    <mergeCell ref="AW115:AX115"/>
    <mergeCell ref="AY115:AZ115"/>
    <mergeCell ref="BA115:BB115"/>
    <mergeCell ref="BC115:BD115"/>
    <mergeCell ref="BE115:BF115"/>
    <mergeCell ref="AU114:AV114"/>
    <mergeCell ref="AW114:AX114"/>
    <mergeCell ref="AY114:AZ114"/>
    <mergeCell ref="BA114:BB114"/>
    <mergeCell ref="BC114:BD114"/>
    <mergeCell ref="BE114:BF114"/>
    <mergeCell ref="AU113:AV113"/>
    <mergeCell ref="AW113:AX113"/>
    <mergeCell ref="AY113:AZ113"/>
    <mergeCell ref="BA113:BB113"/>
    <mergeCell ref="BC113:BD113"/>
    <mergeCell ref="BE113:BF113"/>
    <mergeCell ref="AU118:AV118"/>
    <mergeCell ref="AW118:AX118"/>
    <mergeCell ref="AY118:AZ118"/>
    <mergeCell ref="BA118:BB118"/>
    <mergeCell ref="BC118:BD118"/>
    <mergeCell ref="BE118:BF118"/>
    <mergeCell ref="AU117:AV117"/>
    <mergeCell ref="AW117:AX117"/>
    <mergeCell ref="AY117:AZ117"/>
    <mergeCell ref="BA117:BB117"/>
    <mergeCell ref="BC117:BD117"/>
    <mergeCell ref="BE117:BF117"/>
    <mergeCell ref="AU116:AV116"/>
    <mergeCell ref="AW116:AX116"/>
    <mergeCell ref="AY116:AZ116"/>
    <mergeCell ref="BA116:BB116"/>
    <mergeCell ref="BC116:BD116"/>
    <mergeCell ref="BE116:BF116"/>
    <mergeCell ref="AU121:AV121"/>
    <mergeCell ref="AW121:AX121"/>
    <mergeCell ref="AY121:AZ121"/>
    <mergeCell ref="BA121:BB121"/>
    <mergeCell ref="BC121:BD121"/>
    <mergeCell ref="BE121:BF121"/>
    <mergeCell ref="AU120:AV120"/>
    <mergeCell ref="AW120:AX120"/>
    <mergeCell ref="AY120:AZ120"/>
    <mergeCell ref="BA120:BB120"/>
    <mergeCell ref="BC120:BD120"/>
    <mergeCell ref="BE120:BF120"/>
    <mergeCell ref="AU119:AV119"/>
    <mergeCell ref="AW119:AX119"/>
    <mergeCell ref="AY119:AZ119"/>
    <mergeCell ref="BA119:BB119"/>
    <mergeCell ref="BC119:BD119"/>
    <mergeCell ref="BE119:BF119"/>
    <mergeCell ref="AU124:AV124"/>
    <mergeCell ref="AW124:AX124"/>
    <mergeCell ref="AY124:AZ124"/>
    <mergeCell ref="BA124:BB124"/>
    <mergeCell ref="BC124:BD124"/>
    <mergeCell ref="BE124:BF124"/>
    <mergeCell ref="AU123:AV123"/>
    <mergeCell ref="AW123:AX123"/>
    <mergeCell ref="AY123:AZ123"/>
    <mergeCell ref="BA123:BB123"/>
    <mergeCell ref="BC123:BD123"/>
    <mergeCell ref="BE123:BF123"/>
    <mergeCell ref="AU122:AV122"/>
    <mergeCell ref="AW122:AX122"/>
    <mergeCell ref="AY122:AZ122"/>
    <mergeCell ref="BA122:BB122"/>
    <mergeCell ref="BC122:BD122"/>
    <mergeCell ref="BE122:BF122"/>
    <mergeCell ref="AU127:AV127"/>
    <mergeCell ref="AW127:AX127"/>
    <mergeCell ref="AY127:AZ127"/>
    <mergeCell ref="BA127:BB127"/>
    <mergeCell ref="BC127:BD127"/>
    <mergeCell ref="BE127:BF127"/>
    <mergeCell ref="AU126:AV126"/>
    <mergeCell ref="AW126:AX126"/>
    <mergeCell ref="AY126:AZ126"/>
    <mergeCell ref="BA126:BB126"/>
    <mergeCell ref="BC126:BD126"/>
    <mergeCell ref="BE126:BF126"/>
    <mergeCell ref="AU125:AV125"/>
    <mergeCell ref="AW125:AX125"/>
    <mergeCell ref="AY125:AZ125"/>
    <mergeCell ref="BA125:BB125"/>
    <mergeCell ref="BC125:BD125"/>
    <mergeCell ref="BE125:BF125"/>
    <mergeCell ref="AU130:AV130"/>
    <mergeCell ref="AW130:AX130"/>
    <mergeCell ref="AY130:AZ130"/>
    <mergeCell ref="BA130:BB130"/>
    <mergeCell ref="BC130:BD130"/>
    <mergeCell ref="BE130:BF130"/>
    <mergeCell ref="AU129:AV129"/>
    <mergeCell ref="AW129:AX129"/>
    <mergeCell ref="AY129:AZ129"/>
    <mergeCell ref="BA129:BB129"/>
    <mergeCell ref="BC129:BD129"/>
    <mergeCell ref="BE129:BF129"/>
    <mergeCell ref="AU128:AV128"/>
    <mergeCell ref="AW128:AX128"/>
    <mergeCell ref="AY128:AZ128"/>
    <mergeCell ref="BA128:BB128"/>
    <mergeCell ref="BC128:BD128"/>
    <mergeCell ref="BE128:BF128"/>
    <mergeCell ref="AU133:AV133"/>
    <mergeCell ref="AW133:AX133"/>
    <mergeCell ref="AY133:AZ133"/>
    <mergeCell ref="BA133:BB133"/>
    <mergeCell ref="BC133:BD133"/>
    <mergeCell ref="BE133:BF133"/>
    <mergeCell ref="AU132:AV132"/>
    <mergeCell ref="AW132:AX132"/>
    <mergeCell ref="AY132:AZ132"/>
    <mergeCell ref="BA132:BB132"/>
    <mergeCell ref="BC132:BD132"/>
    <mergeCell ref="BE132:BF132"/>
    <mergeCell ref="AU131:AV131"/>
    <mergeCell ref="AW131:AX131"/>
    <mergeCell ref="AY131:AZ131"/>
    <mergeCell ref="BA131:BB131"/>
    <mergeCell ref="BC131:BD131"/>
    <mergeCell ref="BE131:BF131"/>
    <mergeCell ref="AU136:AV136"/>
    <mergeCell ref="AW136:AX136"/>
    <mergeCell ref="AY136:AZ136"/>
    <mergeCell ref="BA136:BB136"/>
    <mergeCell ref="BC136:BD136"/>
    <mergeCell ref="BE136:BF136"/>
    <mergeCell ref="AU135:AV135"/>
    <mergeCell ref="AW135:AX135"/>
    <mergeCell ref="AY135:AZ135"/>
    <mergeCell ref="BA135:BB135"/>
    <mergeCell ref="BC135:BD135"/>
    <mergeCell ref="BE135:BF135"/>
    <mergeCell ref="AU134:AV134"/>
    <mergeCell ref="AW134:AX134"/>
    <mergeCell ref="AY134:AZ134"/>
    <mergeCell ref="BA134:BB134"/>
    <mergeCell ref="BC134:BD134"/>
    <mergeCell ref="BE134:BF134"/>
    <mergeCell ref="AU139:AV139"/>
    <mergeCell ref="AW139:AX139"/>
    <mergeCell ref="AY139:AZ139"/>
    <mergeCell ref="BA139:BB139"/>
    <mergeCell ref="BC139:BD139"/>
    <mergeCell ref="BE139:BF139"/>
    <mergeCell ref="AU138:AV138"/>
    <mergeCell ref="AW138:AX138"/>
    <mergeCell ref="AY138:AZ138"/>
    <mergeCell ref="BA138:BB138"/>
    <mergeCell ref="BC138:BD138"/>
    <mergeCell ref="BE138:BF138"/>
    <mergeCell ref="AU137:AV137"/>
    <mergeCell ref="AW137:AX137"/>
    <mergeCell ref="AY137:AZ137"/>
    <mergeCell ref="BA137:BB137"/>
    <mergeCell ref="BC137:BD137"/>
    <mergeCell ref="BE137:BF137"/>
    <mergeCell ref="AU142:AV142"/>
    <mergeCell ref="AW142:AX142"/>
    <mergeCell ref="AY142:AZ142"/>
    <mergeCell ref="BA142:BB142"/>
    <mergeCell ref="BC142:BD142"/>
    <mergeCell ref="BE142:BF142"/>
    <mergeCell ref="AU141:AV141"/>
    <mergeCell ref="AW141:AX141"/>
    <mergeCell ref="AY141:AZ141"/>
    <mergeCell ref="BA141:BB141"/>
    <mergeCell ref="BC141:BD141"/>
    <mergeCell ref="BE141:BF141"/>
    <mergeCell ref="AU140:AV140"/>
    <mergeCell ref="AW140:AX140"/>
    <mergeCell ref="AY140:AZ140"/>
    <mergeCell ref="BA140:BB140"/>
    <mergeCell ref="BC140:BD140"/>
    <mergeCell ref="BE140:BF140"/>
    <mergeCell ref="AU145:AV145"/>
    <mergeCell ref="AW145:AX145"/>
    <mergeCell ref="AY145:AZ145"/>
    <mergeCell ref="BA145:BB145"/>
    <mergeCell ref="BC145:BD145"/>
    <mergeCell ref="BE145:BF145"/>
    <mergeCell ref="AU144:AV144"/>
    <mergeCell ref="AW144:AX144"/>
    <mergeCell ref="AY144:AZ144"/>
    <mergeCell ref="BA144:BB144"/>
    <mergeCell ref="BC144:BD144"/>
    <mergeCell ref="BE144:BF144"/>
    <mergeCell ref="AU143:AV143"/>
    <mergeCell ref="AW143:AX143"/>
    <mergeCell ref="AY143:AZ143"/>
    <mergeCell ref="BA143:BB143"/>
    <mergeCell ref="BC143:BD143"/>
    <mergeCell ref="BE143:BF143"/>
    <mergeCell ref="AU148:AV148"/>
    <mergeCell ref="AW148:AX148"/>
    <mergeCell ref="AY148:AZ148"/>
    <mergeCell ref="BA148:BB148"/>
    <mergeCell ref="BC148:BD148"/>
    <mergeCell ref="BE148:BF148"/>
    <mergeCell ref="AU147:AV147"/>
    <mergeCell ref="AW147:AX147"/>
    <mergeCell ref="AY147:AZ147"/>
    <mergeCell ref="BA147:BB147"/>
    <mergeCell ref="BC147:BD147"/>
    <mergeCell ref="BE147:BF147"/>
    <mergeCell ref="AU146:AV146"/>
    <mergeCell ref="AW146:AX146"/>
    <mergeCell ref="AY146:AZ146"/>
    <mergeCell ref="BA146:BB146"/>
    <mergeCell ref="BC146:BD146"/>
    <mergeCell ref="BE146:BF146"/>
    <mergeCell ref="AU151:AV151"/>
    <mergeCell ref="AW151:AX151"/>
    <mergeCell ref="AY151:AZ151"/>
    <mergeCell ref="BA151:BB151"/>
    <mergeCell ref="BC151:BD151"/>
    <mergeCell ref="BE151:BF151"/>
    <mergeCell ref="AU150:AV150"/>
    <mergeCell ref="AW150:AX150"/>
    <mergeCell ref="AY150:AZ150"/>
    <mergeCell ref="BA150:BB150"/>
    <mergeCell ref="BC150:BD150"/>
    <mergeCell ref="BE150:BF150"/>
    <mergeCell ref="AU149:AV149"/>
    <mergeCell ref="AW149:AX149"/>
    <mergeCell ref="AY149:AZ149"/>
    <mergeCell ref="BA149:BB149"/>
    <mergeCell ref="BC149:BD149"/>
    <mergeCell ref="BE149:BF149"/>
    <mergeCell ref="AU154:AV154"/>
    <mergeCell ref="AW154:AX154"/>
    <mergeCell ref="AY154:AZ154"/>
    <mergeCell ref="BA154:BB154"/>
    <mergeCell ref="BC154:BD154"/>
    <mergeCell ref="BE154:BF154"/>
    <mergeCell ref="AU153:AV153"/>
    <mergeCell ref="AW153:AX153"/>
    <mergeCell ref="AY153:AZ153"/>
    <mergeCell ref="BA153:BB153"/>
    <mergeCell ref="BC153:BD153"/>
    <mergeCell ref="BE153:BF153"/>
    <mergeCell ref="AU152:AV152"/>
    <mergeCell ref="AW152:AX152"/>
    <mergeCell ref="AY152:AZ152"/>
    <mergeCell ref="BA152:BB152"/>
    <mergeCell ref="BC152:BD152"/>
    <mergeCell ref="BE152:BF152"/>
    <mergeCell ref="AU157:AV157"/>
    <mergeCell ref="AW157:AX157"/>
    <mergeCell ref="AY157:AZ157"/>
    <mergeCell ref="BA157:BB157"/>
    <mergeCell ref="BC157:BD157"/>
    <mergeCell ref="BE157:BF157"/>
    <mergeCell ref="AU156:AV156"/>
    <mergeCell ref="AW156:AX156"/>
    <mergeCell ref="AY156:AZ156"/>
    <mergeCell ref="BA156:BB156"/>
    <mergeCell ref="BC156:BD156"/>
    <mergeCell ref="BE156:BF156"/>
    <mergeCell ref="AU155:AV155"/>
    <mergeCell ref="AW155:AX155"/>
    <mergeCell ref="AY155:AZ155"/>
    <mergeCell ref="BA155:BB155"/>
    <mergeCell ref="BC155:BD155"/>
    <mergeCell ref="BE155:BF155"/>
    <mergeCell ref="AU160:AV160"/>
    <mergeCell ref="AW160:AX160"/>
    <mergeCell ref="AY160:AZ160"/>
    <mergeCell ref="BA160:BB160"/>
    <mergeCell ref="BC160:BD160"/>
    <mergeCell ref="BE160:BF160"/>
    <mergeCell ref="AU159:AV159"/>
    <mergeCell ref="AW159:AX159"/>
    <mergeCell ref="AY159:AZ159"/>
    <mergeCell ref="BA159:BB159"/>
    <mergeCell ref="BC159:BD159"/>
    <mergeCell ref="BE159:BF159"/>
    <mergeCell ref="AU158:AV158"/>
    <mergeCell ref="AW158:AX158"/>
    <mergeCell ref="AY158:AZ158"/>
    <mergeCell ref="BA158:BB158"/>
    <mergeCell ref="BC158:BD158"/>
    <mergeCell ref="BE158:BF158"/>
    <mergeCell ref="AU163:AV163"/>
    <mergeCell ref="AW163:AX163"/>
    <mergeCell ref="AY163:AZ163"/>
    <mergeCell ref="BA163:BB163"/>
    <mergeCell ref="BC163:BD163"/>
    <mergeCell ref="BE163:BF163"/>
    <mergeCell ref="AU162:AV162"/>
    <mergeCell ref="AW162:AX162"/>
    <mergeCell ref="AY162:AZ162"/>
    <mergeCell ref="BA162:BB162"/>
    <mergeCell ref="BC162:BD162"/>
    <mergeCell ref="BE162:BF162"/>
    <mergeCell ref="AU161:AV161"/>
    <mergeCell ref="AW161:AX161"/>
    <mergeCell ref="AY161:AZ161"/>
    <mergeCell ref="BA161:BB161"/>
    <mergeCell ref="BC161:BD161"/>
    <mergeCell ref="BE161:BF161"/>
    <mergeCell ref="AU166:AV166"/>
    <mergeCell ref="AW166:AX166"/>
    <mergeCell ref="AY166:AZ166"/>
    <mergeCell ref="BA166:BB166"/>
    <mergeCell ref="BC166:BD166"/>
    <mergeCell ref="BE166:BF166"/>
    <mergeCell ref="AU165:AV165"/>
    <mergeCell ref="AW165:AX165"/>
    <mergeCell ref="AY165:AZ165"/>
    <mergeCell ref="BA165:BB165"/>
    <mergeCell ref="BC165:BD165"/>
    <mergeCell ref="BE165:BF165"/>
    <mergeCell ref="AU164:AV164"/>
    <mergeCell ref="AW164:AX164"/>
    <mergeCell ref="AY164:AZ164"/>
    <mergeCell ref="BA164:BB164"/>
    <mergeCell ref="BC164:BD164"/>
    <mergeCell ref="BE164:BF164"/>
    <mergeCell ref="AU169:AV169"/>
    <mergeCell ref="AW169:AX169"/>
    <mergeCell ref="AY169:AZ169"/>
    <mergeCell ref="BA169:BB169"/>
    <mergeCell ref="BC169:BD169"/>
    <mergeCell ref="BE169:BF169"/>
    <mergeCell ref="AU168:AV168"/>
    <mergeCell ref="AW168:AX168"/>
    <mergeCell ref="AY168:AZ168"/>
    <mergeCell ref="BA168:BB168"/>
    <mergeCell ref="BC168:BD168"/>
    <mergeCell ref="BE168:BF168"/>
    <mergeCell ref="AU167:AV167"/>
    <mergeCell ref="AW167:AX167"/>
    <mergeCell ref="AY167:AZ167"/>
    <mergeCell ref="BA167:BB167"/>
    <mergeCell ref="BC167:BD167"/>
    <mergeCell ref="BE167:BF167"/>
    <mergeCell ref="AU172:AV172"/>
    <mergeCell ref="AW172:AX172"/>
    <mergeCell ref="AY172:AZ172"/>
    <mergeCell ref="BA172:BB172"/>
    <mergeCell ref="BC172:BD172"/>
    <mergeCell ref="BE172:BF172"/>
    <mergeCell ref="AU171:AV171"/>
    <mergeCell ref="AW171:AX171"/>
    <mergeCell ref="AY171:AZ171"/>
    <mergeCell ref="BA171:BB171"/>
    <mergeCell ref="BC171:BD171"/>
    <mergeCell ref="BE171:BF171"/>
    <mergeCell ref="AU170:AV170"/>
    <mergeCell ref="AW170:AX170"/>
    <mergeCell ref="AY170:AZ170"/>
    <mergeCell ref="BA170:BB170"/>
    <mergeCell ref="BC170:BD170"/>
    <mergeCell ref="BE170:BF170"/>
    <mergeCell ref="AU175:AV175"/>
    <mergeCell ref="AW175:AX175"/>
    <mergeCell ref="AY175:AZ175"/>
    <mergeCell ref="BA175:BB175"/>
    <mergeCell ref="BC175:BD175"/>
    <mergeCell ref="BE175:BF175"/>
    <mergeCell ref="AU174:AV174"/>
    <mergeCell ref="AW174:AX174"/>
    <mergeCell ref="AY174:AZ174"/>
    <mergeCell ref="BA174:BB174"/>
    <mergeCell ref="BC174:BD174"/>
    <mergeCell ref="BE174:BF174"/>
    <mergeCell ref="AU173:AV173"/>
    <mergeCell ref="AW173:AX173"/>
    <mergeCell ref="AY173:AZ173"/>
    <mergeCell ref="BA173:BB173"/>
    <mergeCell ref="BC173:BD173"/>
    <mergeCell ref="BE173:BF173"/>
    <mergeCell ref="AU178:AV178"/>
    <mergeCell ref="AW178:AX178"/>
    <mergeCell ref="AY178:AZ178"/>
    <mergeCell ref="BA178:BB178"/>
    <mergeCell ref="BC178:BD178"/>
    <mergeCell ref="BE178:BF178"/>
    <mergeCell ref="AU177:AV177"/>
    <mergeCell ref="AW177:AX177"/>
    <mergeCell ref="AY177:AZ177"/>
    <mergeCell ref="BA177:BB177"/>
    <mergeCell ref="BC177:BD177"/>
    <mergeCell ref="BE177:BF177"/>
    <mergeCell ref="AU176:AV176"/>
    <mergeCell ref="AW176:AX176"/>
    <mergeCell ref="AY176:AZ176"/>
    <mergeCell ref="BA176:BB176"/>
    <mergeCell ref="BC176:BD176"/>
    <mergeCell ref="BE176:BF176"/>
    <mergeCell ref="AU181:AV181"/>
    <mergeCell ref="AW181:AX181"/>
    <mergeCell ref="AY181:AZ181"/>
    <mergeCell ref="BA181:BB181"/>
    <mergeCell ref="BC181:BD181"/>
    <mergeCell ref="BE181:BF181"/>
    <mergeCell ref="AU180:AV180"/>
    <mergeCell ref="AW180:AX180"/>
    <mergeCell ref="AY180:AZ180"/>
    <mergeCell ref="BA180:BB180"/>
    <mergeCell ref="BC180:BD180"/>
    <mergeCell ref="BE180:BF180"/>
    <mergeCell ref="AU179:AV179"/>
    <mergeCell ref="AW179:AX179"/>
    <mergeCell ref="AY179:AZ179"/>
    <mergeCell ref="BA179:BB179"/>
    <mergeCell ref="BC179:BD179"/>
    <mergeCell ref="BE179:BF179"/>
    <mergeCell ref="AU184:AV184"/>
    <mergeCell ref="AW184:AX184"/>
    <mergeCell ref="AY184:AZ184"/>
    <mergeCell ref="BA184:BB184"/>
    <mergeCell ref="BC184:BD184"/>
    <mergeCell ref="BE184:BF184"/>
    <mergeCell ref="AU183:AV183"/>
    <mergeCell ref="AW183:AX183"/>
    <mergeCell ref="AY183:AZ183"/>
    <mergeCell ref="BA183:BB183"/>
    <mergeCell ref="BC183:BD183"/>
    <mergeCell ref="BE183:BF183"/>
    <mergeCell ref="AU182:AV182"/>
    <mergeCell ref="AW182:AX182"/>
    <mergeCell ref="AY182:AZ182"/>
    <mergeCell ref="BA182:BB182"/>
    <mergeCell ref="BC182:BD182"/>
    <mergeCell ref="BE182:BF182"/>
    <mergeCell ref="AU187:AV187"/>
    <mergeCell ref="AW187:AX187"/>
    <mergeCell ref="AY187:AZ187"/>
    <mergeCell ref="BA187:BB187"/>
    <mergeCell ref="BC187:BD187"/>
    <mergeCell ref="BE187:BF187"/>
    <mergeCell ref="AU186:AV186"/>
    <mergeCell ref="AW186:AX186"/>
    <mergeCell ref="AY186:AZ186"/>
    <mergeCell ref="BA186:BB186"/>
    <mergeCell ref="BC186:BD186"/>
    <mergeCell ref="BE186:BF186"/>
    <mergeCell ref="AU185:AV185"/>
    <mergeCell ref="AW185:AX185"/>
    <mergeCell ref="AY185:AZ185"/>
    <mergeCell ref="BA185:BB185"/>
    <mergeCell ref="BC185:BD185"/>
    <mergeCell ref="BE185:BF185"/>
    <mergeCell ref="AU190:AV190"/>
    <mergeCell ref="AW190:AX190"/>
    <mergeCell ref="AY190:AZ190"/>
    <mergeCell ref="BA190:BB190"/>
    <mergeCell ref="BC190:BD190"/>
    <mergeCell ref="BE190:BF190"/>
    <mergeCell ref="AU189:AV189"/>
    <mergeCell ref="AW189:AX189"/>
    <mergeCell ref="AY189:AZ189"/>
    <mergeCell ref="BA189:BB189"/>
    <mergeCell ref="BC189:BD189"/>
    <mergeCell ref="BE189:BF189"/>
    <mergeCell ref="AU188:AV188"/>
    <mergeCell ref="AW188:AX188"/>
    <mergeCell ref="AY188:AZ188"/>
    <mergeCell ref="BA188:BB188"/>
    <mergeCell ref="BC188:BD188"/>
    <mergeCell ref="BE188:BF188"/>
    <mergeCell ref="AU193:AV193"/>
    <mergeCell ref="AW193:AX193"/>
    <mergeCell ref="AY193:AZ193"/>
    <mergeCell ref="BA193:BB193"/>
    <mergeCell ref="BC193:BD193"/>
    <mergeCell ref="BE193:BF193"/>
    <mergeCell ref="AU192:AV192"/>
    <mergeCell ref="AW192:AX192"/>
    <mergeCell ref="AY192:AZ192"/>
    <mergeCell ref="BA192:BB192"/>
    <mergeCell ref="BC192:BD192"/>
    <mergeCell ref="BE192:BF192"/>
    <mergeCell ref="AU191:AV191"/>
    <mergeCell ref="AW191:AX191"/>
    <mergeCell ref="AY191:AZ191"/>
    <mergeCell ref="BA191:BB191"/>
    <mergeCell ref="BC191:BD191"/>
    <mergeCell ref="BE191:BF191"/>
    <mergeCell ref="AU196:AV196"/>
    <mergeCell ref="AW196:AX196"/>
    <mergeCell ref="AY196:AZ196"/>
    <mergeCell ref="BA196:BB196"/>
    <mergeCell ref="BC196:BD196"/>
    <mergeCell ref="BE196:BF196"/>
    <mergeCell ref="AU195:AV195"/>
    <mergeCell ref="AW195:AX195"/>
    <mergeCell ref="AY195:AZ195"/>
    <mergeCell ref="BA195:BB195"/>
    <mergeCell ref="BC195:BD195"/>
    <mergeCell ref="BE195:BF195"/>
    <mergeCell ref="AU194:AV194"/>
    <mergeCell ref="AW194:AX194"/>
    <mergeCell ref="AY194:AZ194"/>
    <mergeCell ref="BA194:BB194"/>
    <mergeCell ref="BC194:BD194"/>
    <mergeCell ref="BE194:BF194"/>
    <mergeCell ref="AU199:AV199"/>
    <mergeCell ref="AW199:AX199"/>
    <mergeCell ref="AY199:AZ199"/>
    <mergeCell ref="BA199:BB199"/>
    <mergeCell ref="BC199:BD199"/>
    <mergeCell ref="BE199:BF199"/>
    <mergeCell ref="AU198:AV198"/>
    <mergeCell ref="AW198:AX198"/>
    <mergeCell ref="AY198:AZ198"/>
    <mergeCell ref="BA198:BB198"/>
    <mergeCell ref="BC198:BD198"/>
    <mergeCell ref="BE198:BF198"/>
    <mergeCell ref="AU197:AV197"/>
    <mergeCell ref="AW197:AX197"/>
    <mergeCell ref="AY197:AZ197"/>
    <mergeCell ref="BA197:BB197"/>
    <mergeCell ref="BC197:BD197"/>
    <mergeCell ref="BE197:BF197"/>
    <mergeCell ref="AU202:AV202"/>
    <mergeCell ref="AW202:AX202"/>
    <mergeCell ref="AY202:AZ202"/>
    <mergeCell ref="BA202:BB202"/>
    <mergeCell ref="BC202:BD202"/>
    <mergeCell ref="BE202:BF202"/>
    <mergeCell ref="AU201:AV201"/>
    <mergeCell ref="AW201:AX201"/>
    <mergeCell ref="AY201:AZ201"/>
    <mergeCell ref="BA201:BB201"/>
    <mergeCell ref="BC201:BD201"/>
    <mergeCell ref="BE201:BF201"/>
    <mergeCell ref="AU200:AV200"/>
    <mergeCell ref="AW200:AX200"/>
    <mergeCell ref="AY200:AZ200"/>
    <mergeCell ref="BA200:BB200"/>
    <mergeCell ref="BC200:BD200"/>
    <mergeCell ref="BE200:BF200"/>
    <mergeCell ref="AU205:AV205"/>
    <mergeCell ref="AW205:AX205"/>
    <mergeCell ref="AY205:AZ205"/>
    <mergeCell ref="BA205:BB205"/>
    <mergeCell ref="BC205:BD205"/>
    <mergeCell ref="BE205:BF205"/>
    <mergeCell ref="AU204:AV204"/>
    <mergeCell ref="AW204:AX204"/>
    <mergeCell ref="AY204:AZ204"/>
    <mergeCell ref="BA204:BB204"/>
    <mergeCell ref="BC204:BD204"/>
    <mergeCell ref="BE204:BF204"/>
    <mergeCell ref="AU203:AV203"/>
    <mergeCell ref="AW203:AX203"/>
    <mergeCell ref="AY203:AZ203"/>
    <mergeCell ref="BA203:BB203"/>
    <mergeCell ref="BC203:BD203"/>
    <mergeCell ref="BE203:BF203"/>
    <mergeCell ref="AU208:AV208"/>
    <mergeCell ref="AW208:AX208"/>
    <mergeCell ref="AY208:AZ208"/>
    <mergeCell ref="BA208:BB208"/>
    <mergeCell ref="BC208:BD208"/>
    <mergeCell ref="BE208:BF208"/>
    <mergeCell ref="AU207:AV207"/>
    <mergeCell ref="AW207:AX207"/>
    <mergeCell ref="AY207:AZ207"/>
    <mergeCell ref="BA207:BB207"/>
    <mergeCell ref="BC207:BD207"/>
    <mergeCell ref="BE207:BF207"/>
    <mergeCell ref="AU206:AV206"/>
    <mergeCell ref="AW206:AX206"/>
    <mergeCell ref="AY206:AZ206"/>
    <mergeCell ref="BA206:BB206"/>
    <mergeCell ref="BC206:BD206"/>
    <mergeCell ref="BE206:BF206"/>
    <mergeCell ref="AU211:AV211"/>
    <mergeCell ref="AW211:AX211"/>
    <mergeCell ref="AY211:AZ211"/>
    <mergeCell ref="BA211:BB211"/>
    <mergeCell ref="BC211:BD211"/>
    <mergeCell ref="BE211:BF211"/>
    <mergeCell ref="AU210:AV210"/>
    <mergeCell ref="AW210:AX210"/>
    <mergeCell ref="AY210:AZ210"/>
    <mergeCell ref="BA210:BB210"/>
    <mergeCell ref="BC210:BD210"/>
    <mergeCell ref="BE210:BF210"/>
    <mergeCell ref="AU209:AV209"/>
    <mergeCell ref="AW209:AX209"/>
    <mergeCell ref="AY209:AZ209"/>
    <mergeCell ref="BA209:BB209"/>
    <mergeCell ref="BC209:BD209"/>
    <mergeCell ref="BE209:BF209"/>
    <mergeCell ref="AU214:AV214"/>
    <mergeCell ref="AW214:AX214"/>
    <mergeCell ref="AY214:AZ214"/>
    <mergeCell ref="BA214:BB214"/>
    <mergeCell ref="BC214:BD214"/>
    <mergeCell ref="BE214:BF214"/>
    <mergeCell ref="AU213:AV213"/>
    <mergeCell ref="AW213:AX213"/>
    <mergeCell ref="AY213:AZ213"/>
    <mergeCell ref="BA213:BB213"/>
    <mergeCell ref="BC213:BD213"/>
    <mergeCell ref="BE213:BF213"/>
    <mergeCell ref="AU212:AV212"/>
    <mergeCell ref="AW212:AX212"/>
    <mergeCell ref="AY212:AZ212"/>
    <mergeCell ref="BA212:BB212"/>
    <mergeCell ref="BC212:BD212"/>
    <mergeCell ref="BE212:BF212"/>
    <mergeCell ref="AU217:AV217"/>
    <mergeCell ref="AW217:AX217"/>
    <mergeCell ref="AY217:AZ217"/>
    <mergeCell ref="BA217:BB217"/>
    <mergeCell ref="BC217:BD217"/>
    <mergeCell ref="BE217:BF217"/>
    <mergeCell ref="AU216:AV216"/>
    <mergeCell ref="AW216:AX216"/>
    <mergeCell ref="AY216:AZ216"/>
    <mergeCell ref="BA216:BB216"/>
    <mergeCell ref="BC216:BD216"/>
    <mergeCell ref="BE216:BF216"/>
    <mergeCell ref="AU215:AV215"/>
    <mergeCell ref="AW215:AX215"/>
    <mergeCell ref="AY215:AZ215"/>
    <mergeCell ref="BA215:BB215"/>
    <mergeCell ref="BC215:BD215"/>
    <mergeCell ref="BE215:BF215"/>
    <mergeCell ref="AU220:AV220"/>
    <mergeCell ref="AW220:AX220"/>
    <mergeCell ref="AY220:AZ220"/>
    <mergeCell ref="BA220:BB220"/>
    <mergeCell ref="BC220:BD220"/>
    <mergeCell ref="BE220:BF220"/>
    <mergeCell ref="AU219:AV219"/>
    <mergeCell ref="AW219:AX219"/>
    <mergeCell ref="AY219:AZ219"/>
    <mergeCell ref="BA219:BB219"/>
    <mergeCell ref="BC219:BD219"/>
    <mergeCell ref="BE219:BF219"/>
    <mergeCell ref="AU218:AV218"/>
    <mergeCell ref="AW218:AX218"/>
    <mergeCell ref="AY218:AZ218"/>
    <mergeCell ref="BA218:BB218"/>
    <mergeCell ref="BC218:BD218"/>
    <mergeCell ref="BE218:BF218"/>
    <mergeCell ref="AU223:AV223"/>
    <mergeCell ref="AW223:AX223"/>
    <mergeCell ref="AY223:AZ223"/>
    <mergeCell ref="BA223:BB223"/>
    <mergeCell ref="BC223:BD223"/>
    <mergeCell ref="BE223:BF223"/>
    <mergeCell ref="AU222:AV222"/>
    <mergeCell ref="AW222:AX222"/>
    <mergeCell ref="AY222:AZ222"/>
    <mergeCell ref="BA222:BB222"/>
    <mergeCell ref="BC222:BD222"/>
    <mergeCell ref="BE222:BF222"/>
    <mergeCell ref="AU221:AV221"/>
    <mergeCell ref="AW221:AX221"/>
    <mergeCell ref="AY221:AZ221"/>
    <mergeCell ref="BA221:BB221"/>
    <mergeCell ref="BC221:BD221"/>
    <mergeCell ref="BE221:BF221"/>
    <mergeCell ref="G229:Q229"/>
    <mergeCell ref="AA229:AL229"/>
    <mergeCell ref="AU229:BF230"/>
    <mergeCell ref="AU231:AV232"/>
    <mergeCell ref="AW231:AX232"/>
    <mergeCell ref="AY231:AZ232"/>
    <mergeCell ref="BA231:BB232"/>
    <mergeCell ref="BC231:BD232"/>
    <mergeCell ref="BE231:BF232"/>
    <mergeCell ref="G224:Q224"/>
    <mergeCell ref="AA224:AL224"/>
    <mergeCell ref="AU224:BF225"/>
    <mergeCell ref="AU226:AV227"/>
    <mergeCell ref="AW226:AX227"/>
    <mergeCell ref="AY226:AZ227"/>
    <mergeCell ref="BA226:BB227"/>
    <mergeCell ref="BC226:BD227"/>
    <mergeCell ref="BE226:BF227"/>
  </mergeCells>
  <printOptions horizontalCentered="1" verticalCentered="1"/>
  <pageMargins left="0.23622047244094491" right="0.23622047244094491" top="0.23622047244094491" bottom="0.47244094488188981" header="0.19685039370078741" footer="0.19685039370078741"/>
  <pageSetup paperSize="9" scale="95" orientation="landscape" r:id="rId1"/>
  <headerFooter alignWithMargins="0">
    <oddHeader>&amp;R&amp;8PAR-PREP-001-2 /rév3/sept19</oddHeader>
    <oddFooter>&amp;R&amp;Z&amp;F</oddFooter>
  </headerFooter>
  <rowBreaks count="25" manualBreakCount="25">
    <brk id="29" max="18" man="1"/>
    <brk id="35" max="18" man="1"/>
    <brk id="41" max="18" man="1"/>
    <brk id="47" max="18" man="1"/>
    <brk id="53" max="18" man="1"/>
    <brk id="59" max="18" man="1"/>
    <brk id="65" max="18" man="1"/>
    <brk id="71" max="18" man="1"/>
    <brk id="77" max="18" man="1"/>
    <brk id="83" max="18" man="1"/>
    <brk id="89" max="18" man="1"/>
    <brk id="95" max="18" man="1"/>
    <brk id="101" max="18" man="1"/>
    <brk id="107" max="18" man="1"/>
    <brk id="113" max="18" man="1"/>
    <brk id="119" max="18" man="1"/>
    <brk id="125" max="18" man="1"/>
    <brk id="131" max="18" man="1"/>
    <brk id="137" max="18" man="1"/>
    <brk id="143" max="18" man="1"/>
    <brk id="149" max="18" man="1"/>
    <brk id="155" max="18" man="1"/>
    <brk id="161" max="18" man="1"/>
    <brk id="167" max="18" man="1"/>
    <brk id="223" max="18" man="1"/>
  </rowBreaks>
  <colBreaks count="2" manualBreakCount="2">
    <brk id="19" max="231" man="1"/>
    <brk id="40" max="231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</sheetPr>
  <dimension ref="A1:BI272"/>
  <sheetViews>
    <sheetView view="pageBreakPreview" topLeftCell="A210" zoomScaleNormal="100" zoomScaleSheetLayoutView="100" workbookViewId="0">
      <selection activeCell="A225" sqref="A225:XFD232"/>
    </sheetView>
  </sheetViews>
  <sheetFormatPr baseColWidth="10" defaultColWidth="11.42578125" defaultRowHeight="12.75"/>
  <cols>
    <col min="1" max="1" width="8" style="2132" customWidth="1"/>
    <col min="2" max="2" width="6.42578125" style="2132" customWidth="1"/>
    <col min="3" max="3" width="5.85546875" style="2132" customWidth="1"/>
    <col min="4" max="4" width="11" style="2132" customWidth="1"/>
    <col min="5" max="5" width="9.7109375" style="2132" customWidth="1"/>
    <col min="6" max="6" width="10.28515625" style="2132" customWidth="1"/>
    <col min="7" max="10" width="6.5703125" style="2132" customWidth="1"/>
    <col min="11" max="11" width="7.85546875" style="2132" customWidth="1"/>
    <col min="12" max="16" width="6.5703125" style="2132" customWidth="1"/>
    <col min="17" max="17" width="12.7109375" style="2132" customWidth="1"/>
    <col min="18" max="18" width="6.5703125" style="2132" customWidth="1"/>
    <col min="19" max="19" width="13.140625" style="2132" customWidth="1"/>
    <col min="20" max="20" width="0.85546875" style="2132" customWidth="1"/>
    <col min="21" max="21" width="8.28515625" style="2132" customWidth="1"/>
    <col min="22" max="22" width="6.42578125" style="2132" customWidth="1"/>
    <col min="23" max="23" width="5.85546875" style="2132" customWidth="1"/>
    <col min="24" max="24" width="11" style="2132" customWidth="1"/>
    <col min="25" max="25" width="9.7109375" style="2132" customWidth="1"/>
    <col min="26" max="26" width="10.28515625" style="2132" customWidth="1"/>
    <col min="27" max="38" width="6.85546875" style="2132" customWidth="1"/>
    <col min="39" max="39" width="15.7109375" style="2132" customWidth="1"/>
    <col min="40" max="40" width="0.5703125" style="2132" customWidth="1"/>
    <col min="41" max="41" width="7.42578125" style="2132" customWidth="1"/>
    <col min="42" max="42" width="6.42578125" style="2132" customWidth="1"/>
    <col min="43" max="43" width="5.85546875" style="2132" customWidth="1"/>
    <col min="44" max="44" width="11" style="2132" customWidth="1"/>
    <col min="45" max="45" width="9.7109375" style="2132" customWidth="1"/>
    <col min="46" max="46" width="10.28515625" style="2132" customWidth="1"/>
    <col min="47" max="58" width="6.85546875" style="2132" customWidth="1"/>
    <col min="59" max="59" width="11.42578125" style="2132"/>
    <col min="60" max="60" width="7.7109375" style="2132" customWidth="1"/>
    <col min="61" max="62" width="11.42578125" style="2132"/>
    <col min="63" max="63" width="13.28515625" style="2132" customWidth="1"/>
    <col min="64" max="16384" width="11.42578125" style="2132"/>
  </cols>
  <sheetData>
    <row r="1" spans="1:59" ht="42" customHeight="1" thickBot="1">
      <c r="L1" s="770"/>
      <c r="M1" s="770"/>
      <c r="N1" s="770"/>
      <c r="O1" s="770"/>
      <c r="P1" s="770"/>
      <c r="Q1" s="770"/>
      <c r="R1" s="770"/>
      <c r="S1" s="770"/>
      <c r="U1" s="2131"/>
      <c r="V1" s="2131"/>
      <c r="W1" s="2131"/>
      <c r="X1" s="2131"/>
      <c r="Y1" s="2131"/>
      <c r="Z1" s="2131"/>
      <c r="AA1" s="2131"/>
      <c r="AB1" s="2131"/>
      <c r="AC1" s="2131"/>
      <c r="AD1" s="2131"/>
      <c r="AE1" s="2131"/>
      <c r="AF1" s="2131"/>
      <c r="AG1" s="2131"/>
      <c r="AH1" s="2131"/>
      <c r="AI1" s="2131"/>
      <c r="AJ1" s="770"/>
      <c r="AK1" s="770"/>
      <c r="AL1" s="770"/>
      <c r="AM1" s="770"/>
      <c r="AO1" s="2131"/>
      <c r="AP1" s="2131"/>
      <c r="AQ1" s="2131"/>
      <c r="AR1" s="2131"/>
      <c r="AS1" s="2131"/>
      <c r="AT1" s="2131"/>
      <c r="AU1" s="2131"/>
      <c r="AV1" s="2131"/>
      <c r="AW1" s="2131"/>
      <c r="AX1" s="2131"/>
      <c r="AY1" s="2131"/>
      <c r="AZ1" s="2131"/>
      <c r="BA1" s="2131"/>
      <c r="BB1" s="944"/>
      <c r="BC1" s="2131"/>
      <c r="BD1" s="770"/>
      <c r="BE1" s="770"/>
      <c r="BF1" s="770"/>
      <c r="BG1" s="770"/>
    </row>
    <row r="2" spans="1:59" ht="16.149999999999999" customHeight="1" thickBot="1">
      <c r="A2" s="2" t="s">
        <v>188</v>
      </c>
      <c r="G2" s="3155" t="s">
        <v>189</v>
      </c>
      <c r="H2" s="3156"/>
      <c r="I2" s="3156"/>
      <c r="J2" s="3157"/>
      <c r="L2" s="770"/>
      <c r="M2" s="770"/>
      <c r="N2" s="770"/>
      <c r="O2" s="770"/>
      <c r="P2" s="770"/>
      <c r="Q2" s="770"/>
      <c r="R2" s="770"/>
      <c r="S2" s="770"/>
      <c r="U2" s="746" t="s">
        <v>188</v>
      </c>
      <c r="V2" s="2131"/>
      <c r="W2" s="2131"/>
      <c r="X2" s="2131"/>
      <c r="Y2" s="2131"/>
      <c r="Z2" s="2131"/>
      <c r="AA2" s="3155" t="s">
        <v>189</v>
      </c>
      <c r="AB2" s="3156"/>
      <c r="AC2" s="3156"/>
      <c r="AD2" s="3156"/>
      <c r="AE2" s="3156"/>
      <c r="AF2" s="3157"/>
      <c r="AG2" s="504"/>
      <c r="AH2" s="504"/>
      <c r="AI2" s="2131"/>
      <c r="AJ2" s="770"/>
      <c r="AK2" s="770"/>
      <c r="AL2" s="770"/>
      <c r="AM2" s="770"/>
      <c r="AO2" s="746" t="s">
        <v>188</v>
      </c>
      <c r="AP2" s="2131"/>
      <c r="AQ2" s="2131"/>
      <c r="AR2" s="2131"/>
      <c r="AS2" s="2131"/>
      <c r="AT2" s="2131"/>
      <c r="AU2" s="3155" t="s">
        <v>189</v>
      </c>
      <c r="AV2" s="3156"/>
      <c r="AW2" s="3156"/>
      <c r="AX2" s="3156"/>
      <c r="AY2" s="3156"/>
      <c r="AZ2" s="3157"/>
      <c r="BA2" s="504"/>
      <c r="BB2" s="944"/>
      <c r="BC2" s="2131"/>
      <c r="BD2" s="770"/>
      <c r="BE2" s="770"/>
      <c r="BF2" s="770"/>
      <c r="BG2" s="770"/>
    </row>
    <row r="3" spans="1:59" ht="21.75" customHeight="1" thickBot="1">
      <c r="A3" s="1943" t="s">
        <v>190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771"/>
      <c r="M3" s="771"/>
      <c r="N3" s="771"/>
      <c r="O3" s="771"/>
      <c r="P3" s="771"/>
      <c r="Q3" s="771"/>
      <c r="R3" s="771"/>
      <c r="S3" s="771"/>
      <c r="U3" s="1943" t="s">
        <v>190</v>
      </c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2131"/>
      <c r="AG3" s="2131"/>
      <c r="AH3" s="944"/>
      <c r="AI3" s="162"/>
      <c r="AJ3" s="162"/>
      <c r="AK3" s="771"/>
      <c r="AL3" s="2131"/>
      <c r="AM3" s="136"/>
      <c r="AO3" s="1943" t="s">
        <v>190</v>
      </c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2131"/>
      <c r="BB3" s="944"/>
      <c r="BC3" s="162"/>
      <c r="BD3" s="162"/>
      <c r="BE3" s="770"/>
      <c r="BF3" s="2131"/>
      <c r="BG3" s="28"/>
    </row>
    <row r="4" spans="1:59" ht="21" thickBot="1">
      <c r="A4" s="1946" t="s">
        <v>856</v>
      </c>
      <c r="B4" s="1813"/>
      <c r="C4" s="1813"/>
      <c r="D4" s="1813"/>
      <c r="E4" s="1813"/>
      <c r="F4" s="1813"/>
      <c r="G4" s="114"/>
      <c r="H4" s="114"/>
      <c r="I4" s="114"/>
      <c r="J4" s="114"/>
      <c r="K4" s="954"/>
      <c r="L4" s="140"/>
      <c r="M4" s="140"/>
      <c r="O4" s="1945" t="s">
        <v>847</v>
      </c>
      <c r="P4" s="1813"/>
      <c r="Q4" s="957"/>
      <c r="R4" s="957"/>
      <c r="S4" s="141"/>
      <c r="T4" s="958"/>
      <c r="U4" s="1947" t="s">
        <v>856</v>
      </c>
      <c r="V4" s="1813"/>
      <c r="W4" s="1813"/>
      <c r="X4" s="1813"/>
      <c r="Y4" s="1813"/>
      <c r="Z4" s="1813"/>
      <c r="AA4" s="114"/>
      <c r="AB4" s="114"/>
      <c r="AC4" s="114"/>
      <c r="AD4" s="114"/>
      <c r="AE4" s="956"/>
      <c r="AF4" s="140"/>
      <c r="AG4" s="140"/>
      <c r="AH4" s="3629" t="s">
        <v>398</v>
      </c>
      <c r="AI4" s="3630"/>
      <c r="AJ4" s="3630"/>
      <c r="AK4" s="3630"/>
      <c r="AL4" s="3630"/>
      <c r="AM4" s="3631"/>
      <c r="AO4" s="1947" t="s">
        <v>856</v>
      </c>
      <c r="AP4" s="1813"/>
      <c r="AQ4" s="1813"/>
      <c r="AR4" s="1813"/>
      <c r="AS4" s="1813"/>
      <c r="AT4" s="1813"/>
      <c r="AU4" s="114"/>
      <c r="AV4" s="114"/>
      <c r="AW4" s="114"/>
      <c r="AX4" s="114"/>
      <c r="AY4" s="956"/>
      <c r="AZ4" s="28"/>
      <c r="BA4" s="140"/>
      <c r="BB4" s="946"/>
      <c r="BE4" s="140"/>
      <c r="BF4" s="160"/>
      <c r="BG4" s="141"/>
    </row>
    <row r="5" spans="1:59" ht="16.5" thickTop="1">
      <c r="A5" s="953" t="s">
        <v>855</v>
      </c>
      <c r="B5" s="28"/>
      <c r="C5" s="35" t="str">
        <f>PREVI!A10</f>
        <v>1100633635-636</v>
      </c>
      <c r="D5" s="28"/>
      <c r="E5" s="37" t="s">
        <v>854</v>
      </c>
      <c r="F5" s="35">
        <f>PREVI!A24</f>
        <v>0</v>
      </c>
      <c r="G5" s="28"/>
      <c r="H5" s="28"/>
      <c r="I5" s="35"/>
      <c r="J5" s="35" t="s">
        <v>2208</v>
      </c>
      <c r="L5" s="28"/>
      <c r="M5" s="28"/>
      <c r="N5" s="28"/>
      <c r="O5" s="28"/>
      <c r="P5" s="28"/>
      <c r="Q5" s="1944" t="s">
        <v>852</v>
      </c>
      <c r="R5" s="28"/>
      <c r="S5" s="134"/>
      <c r="U5" s="953" t="s">
        <v>855</v>
      </c>
      <c r="V5" s="28"/>
      <c r="W5" s="35" t="str">
        <f>PREVI!A10</f>
        <v>1100633635-636</v>
      </c>
      <c r="X5" s="28"/>
      <c r="Y5" s="37" t="s">
        <v>854</v>
      </c>
      <c r="Z5" s="35">
        <f>PREVI!A24</f>
        <v>0</v>
      </c>
      <c r="AA5" s="28"/>
      <c r="AB5" s="28"/>
      <c r="AC5" s="35"/>
      <c r="AD5" s="35" t="s">
        <v>849</v>
      </c>
      <c r="AE5" s="28"/>
      <c r="AF5" s="28"/>
      <c r="AG5" s="28"/>
      <c r="AH5" s="28"/>
      <c r="AI5" s="28"/>
      <c r="AJ5" s="28"/>
      <c r="AK5" s="28"/>
      <c r="AL5" s="28"/>
      <c r="AM5" s="134"/>
      <c r="AO5" s="953" t="s">
        <v>855</v>
      </c>
      <c r="AP5" s="28"/>
      <c r="AQ5" s="35" t="str">
        <f>PREVI!A10</f>
        <v>1100633635-636</v>
      </c>
      <c r="AR5" s="28"/>
      <c r="AS5" s="37" t="s">
        <v>854</v>
      </c>
      <c r="AT5" s="35">
        <f>PREVI!A24</f>
        <v>0</v>
      </c>
      <c r="AU5" s="28"/>
      <c r="AV5" s="28"/>
      <c r="AW5" s="35"/>
      <c r="AX5" s="35" t="s">
        <v>849</v>
      </c>
      <c r="AY5" s="28"/>
      <c r="AZ5" s="28"/>
      <c r="BA5" s="28"/>
      <c r="BB5" s="28"/>
      <c r="BC5" s="28"/>
      <c r="BD5" s="28"/>
      <c r="BE5" s="28"/>
      <c r="BF5" s="28"/>
      <c r="BG5" s="134"/>
    </row>
    <row r="6" spans="1:59" ht="15.75" thickBot="1">
      <c r="A6" s="911" t="s">
        <v>926</v>
      </c>
      <c r="B6" s="28"/>
      <c r="C6" s="28"/>
      <c r="D6" s="28"/>
      <c r="E6" s="927" t="s">
        <v>911</v>
      </c>
      <c r="F6" s="927"/>
      <c r="G6" s="28"/>
      <c r="H6" s="28"/>
      <c r="I6" s="912"/>
      <c r="J6" s="912" t="s">
        <v>2209</v>
      </c>
      <c r="L6" s="28"/>
      <c r="M6" s="28"/>
      <c r="N6" s="28"/>
      <c r="O6" s="28"/>
      <c r="P6" s="28"/>
      <c r="Q6" s="959" t="s">
        <v>853</v>
      </c>
      <c r="R6" s="114"/>
      <c r="S6" s="166"/>
      <c r="U6" s="911" t="s">
        <v>926</v>
      </c>
      <c r="V6" s="28"/>
      <c r="W6" s="28"/>
      <c r="X6" s="28"/>
      <c r="Y6" s="927" t="s">
        <v>911</v>
      </c>
      <c r="Z6" s="927"/>
      <c r="AA6" s="28"/>
      <c r="AB6" s="28"/>
      <c r="AC6" s="912"/>
      <c r="AD6" s="912" t="s">
        <v>850</v>
      </c>
      <c r="AE6" s="28"/>
      <c r="AF6" s="28"/>
      <c r="AG6" s="28"/>
      <c r="AH6" s="28"/>
      <c r="AI6" s="28"/>
      <c r="AJ6" s="28"/>
      <c r="AK6" s="28"/>
      <c r="AL6" s="28"/>
      <c r="AM6" s="134"/>
      <c r="AO6" s="911" t="s">
        <v>926</v>
      </c>
      <c r="AP6" s="28"/>
      <c r="AQ6" s="28"/>
      <c r="AR6" s="28"/>
      <c r="AS6" s="927" t="s">
        <v>911</v>
      </c>
      <c r="AT6" s="927"/>
      <c r="AU6" s="28"/>
      <c r="AV6" s="28"/>
      <c r="AW6" s="912"/>
      <c r="AX6" s="912" t="s">
        <v>850</v>
      </c>
      <c r="AY6" s="28"/>
      <c r="AZ6" s="28"/>
      <c r="BA6" s="28"/>
      <c r="BB6" s="28"/>
      <c r="BC6" s="28"/>
      <c r="BD6" s="28"/>
      <c r="BE6" s="28"/>
      <c r="BF6" s="28"/>
      <c r="BG6" s="134"/>
    </row>
    <row r="7" spans="1:59" ht="15.75" thickTop="1">
      <c r="A7" s="911" t="s">
        <v>927</v>
      </c>
      <c r="B7" s="28"/>
      <c r="C7" s="28"/>
      <c r="D7" s="28"/>
      <c r="E7" s="927" t="s">
        <v>27</v>
      </c>
      <c r="F7" s="927"/>
      <c r="G7" s="28"/>
      <c r="H7" s="28"/>
      <c r="I7" s="912"/>
      <c r="J7" s="912" t="s">
        <v>2210</v>
      </c>
      <c r="L7" s="28"/>
      <c r="M7" s="28"/>
      <c r="N7" s="28"/>
      <c r="O7" s="28"/>
      <c r="P7" s="28"/>
      <c r="Q7" s="912"/>
      <c r="R7" s="28"/>
      <c r="S7" s="134"/>
      <c r="U7" s="911" t="s">
        <v>927</v>
      </c>
      <c r="V7" s="28"/>
      <c r="W7" s="28"/>
      <c r="X7" s="28"/>
      <c r="Y7" s="927" t="s">
        <v>27</v>
      </c>
      <c r="Z7" s="927"/>
      <c r="AA7" s="28"/>
      <c r="AB7" s="28"/>
      <c r="AC7" s="912"/>
      <c r="AD7" s="912" t="s">
        <v>851</v>
      </c>
      <c r="AE7" s="28"/>
      <c r="AF7" s="28"/>
      <c r="AG7" s="28"/>
      <c r="AH7" s="28"/>
      <c r="AI7" s="28"/>
      <c r="AJ7" s="28"/>
      <c r="AK7" s="28"/>
      <c r="AL7" s="28"/>
      <c r="AM7" s="134"/>
      <c r="AO7" s="911" t="s">
        <v>927</v>
      </c>
      <c r="AP7" s="28"/>
      <c r="AQ7" s="28"/>
      <c r="AR7" s="28"/>
      <c r="AS7" s="927" t="s">
        <v>27</v>
      </c>
      <c r="AT7" s="927"/>
      <c r="AU7" s="28"/>
      <c r="AV7" s="28"/>
      <c r="AW7" s="912"/>
      <c r="AX7" s="912" t="s">
        <v>851</v>
      </c>
      <c r="AY7" s="28"/>
      <c r="AZ7" s="28"/>
      <c r="BA7" s="28"/>
      <c r="BB7" s="28"/>
      <c r="BC7" s="28"/>
      <c r="BD7" s="28"/>
      <c r="BE7" s="28"/>
      <c r="BF7" s="28"/>
      <c r="BG7" s="134"/>
    </row>
    <row r="8" spans="1:59" ht="15.75" thickBot="1">
      <c r="A8" s="937" t="s">
        <v>925</v>
      </c>
      <c r="B8" s="114"/>
      <c r="C8" s="114"/>
      <c r="D8" s="114"/>
      <c r="E8" s="938" t="s">
        <v>782</v>
      </c>
      <c r="F8" s="938"/>
      <c r="G8" s="114"/>
      <c r="H8" s="114"/>
      <c r="I8" s="114"/>
      <c r="J8" s="939" t="s">
        <v>2211</v>
      </c>
      <c r="K8" s="939"/>
      <c r="L8" s="114"/>
      <c r="M8" s="114"/>
      <c r="N8" s="114"/>
      <c r="O8" s="114"/>
      <c r="P8" s="114"/>
      <c r="Q8" s="114"/>
      <c r="R8" s="114"/>
      <c r="S8" s="166"/>
      <c r="U8" s="937" t="s">
        <v>925</v>
      </c>
      <c r="V8" s="114"/>
      <c r="W8" s="114"/>
      <c r="X8" s="114"/>
      <c r="Y8" s="938" t="s">
        <v>782</v>
      </c>
      <c r="Z8" s="938"/>
      <c r="AA8" s="114"/>
      <c r="AB8" s="114"/>
      <c r="AC8" s="114"/>
      <c r="AD8" s="969" t="s">
        <v>848</v>
      </c>
      <c r="AE8" s="955"/>
      <c r="AF8" s="114"/>
      <c r="AG8" s="114"/>
      <c r="AH8" s="114"/>
      <c r="AI8" s="114"/>
      <c r="AJ8" s="114"/>
      <c r="AK8" s="114"/>
      <c r="AL8" s="114"/>
      <c r="AM8" s="166"/>
      <c r="AO8" s="937" t="s">
        <v>925</v>
      </c>
      <c r="AP8" s="114"/>
      <c r="AQ8" s="114"/>
      <c r="AR8" s="114"/>
      <c r="AS8" s="938" t="s">
        <v>782</v>
      </c>
      <c r="AT8" s="938"/>
      <c r="AU8" s="114"/>
      <c r="AV8" s="114"/>
      <c r="AW8" s="114"/>
      <c r="AX8" s="969" t="s">
        <v>848</v>
      </c>
      <c r="AY8" s="955"/>
      <c r="AZ8" s="114"/>
      <c r="BA8" s="114"/>
      <c r="BB8" s="114"/>
      <c r="BC8" s="114"/>
      <c r="BD8" s="114"/>
      <c r="BE8" s="114"/>
      <c r="BF8" s="114"/>
      <c r="BG8" s="956"/>
    </row>
    <row r="9" spans="1:59" ht="13.5" thickTop="1">
      <c r="A9" s="133"/>
      <c r="B9" s="28"/>
      <c r="C9" s="28"/>
      <c r="D9" s="28"/>
      <c r="E9" s="28"/>
      <c r="F9" s="28"/>
      <c r="G9" s="28"/>
      <c r="H9" s="28"/>
      <c r="I9" s="124"/>
      <c r="J9" s="28"/>
      <c r="K9" s="28"/>
      <c r="L9" s="28"/>
      <c r="M9" s="28"/>
      <c r="N9" s="28"/>
      <c r="O9" s="28"/>
      <c r="P9" s="28"/>
      <c r="Q9" s="28"/>
      <c r="R9" s="28"/>
      <c r="S9" s="134"/>
      <c r="U9" s="947" t="s">
        <v>401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151"/>
      <c r="AM9" s="134"/>
      <c r="AO9" s="947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151"/>
      <c r="BG9" s="134"/>
    </row>
    <row r="10" spans="1:59">
      <c r="A10" s="133"/>
      <c r="B10" s="28"/>
      <c r="C10" s="28"/>
      <c r="D10" s="28"/>
      <c r="E10" s="28"/>
      <c r="F10" s="28"/>
      <c r="G10" s="28" t="s">
        <v>401</v>
      </c>
      <c r="H10" s="28"/>
      <c r="I10" s="124"/>
      <c r="J10" s="151" t="s">
        <v>857</v>
      </c>
      <c r="K10" s="28"/>
      <c r="L10" s="28"/>
      <c r="M10" s="28"/>
      <c r="N10" s="28"/>
      <c r="O10" s="28"/>
      <c r="P10" s="28"/>
      <c r="Q10" s="28"/>
      <c r="R10" s="28"/>
      <c r="S10" s="134"/>
      <c r="U10" s="133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131"/>
      <c r="AM10" s="134"/>
      <c r="AO10" s="133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G10" s="134"/>
    </row>
    <row r="11" spans="1:59">
      <c r="A11" s="133"/>
      <c r="B11" s="28"/>
      <c r="C11" s="28"/>
      <c r="D11" s="28"/>
      <c r="E11" s="28"/>
      <c r="F11" s="28"/>
      <c r="G11" s="28"/>
      <c r="H11" s="28"/>
      <c r="I11" s="124"/>
      <c r="J11" s="28"/>
      <c r="K11" s="125"/>
      <c r="L11" s="112"/>
      <c r="M11" s="112"/>
      <c r="N11" s="112"/>
      <c r="O11" s="112"/>
      <c r="P11" s="112"/>
      <c r="Q11" s="126"/>
      <c r="R11" s="28"/>
      <c r="S11" s="134"/>
      <c r="U11" s="133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970" t="s">
        <v>1622</v>
      </c>
      <c r="AJ11" s="28"/>
      <c r="AK11" s="28"/>
      <c r="AL11" s="28"/>
      <c r="AM11" s="134"/>
      <c r="AO11" s="133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970" t="s">
        <v>863</v>
      </c>
      <c r="BD11" s="28"/>
      <c r="BE11" s="28"/>
      <c r="BF11" s="28"/>
      <c r="BG11" s="134"/>
    </row>
    <row r="12" spans="1:59">
      <c r="A12" s="133"/>
      <c r="B12" s="28"/>
      <c r="C12" s="28"/>
      <c r="D12" s="28"/>
      <c r="E12" s="28"/>
      <c r="F12" s="28"/>
      <c r="G12" s="28"/>
      <c r="H12" s="28"/>
      <c r="I12" s="124"/>
      <c r="J12" s="28"/>
      <c r="K12" s="121"/>
      <c r="L12" s="122"/>
      <c r="M12" s="122"/>
      <c r="N12" s="122"/>
      <c r="O12" s="122"/>
      <c r="P12" s="122"/>
      <c r="Q12" s="123"/>
      <c r="R12" s="28"/>
      <c r="S12" s="134"/>
      <c r="U12" s="133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1959" t="s">
        <v>1623</v>
      </c>
      <c r="AJ12" s="28"/>
      <c r="AK12" s="28"/>
      <c r="AL12" s="28"/>
      <c r="AM12" s="134"/>
      <c r="AO12" s="133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971"/>
      <c r="BD12" s="28"/>
      <c r="BE12" s="28"/>
      <c r="BF12" s="28"/>
      <c r="BG12" s="134"/>
    </row>
    <row r="13" spans="1:59">
      <c r="A13" s="133"/>
      <c r="B13" s="28"/>
      <c r="C13" s="28"/>
      <c r="D13" s="28"/>
      <c r="E13" s="28"/>
      <c r="F13" s="28"/>
      <c r="G13" s="28"/>
      <c r="H13" s="28"/>
      <c r="I13" s="124"/>
      <c r="J13" s="28"/>
      <c r="K13" s="28"/>
      <c r="L13" s="28"/>
      <c r="M13" s="28"/>
      <c r="N13" s="28"/>
      <c r="O13" s="28"/>
      <c r="P13" s="28"/>
      <c r="Q13" s="924"/>
      <c r="R13" s="28"/>
      <c r="S13" s="134"/>
      <c r="U13" s="133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971"/>
      <c r="AJ13" s="28"/>
      <c r="AK13" s="28"/>
      <c r="AL13" s="28"/>
      <c r="AM13" s="134"/>
      <c r="AO13" s="133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971"/>
      <c r="BD13" s="28"/>
      <c r="BE13" s="28"/>
      <c r="BF13" s="28"/>
      <c r="BG13" s="134"/>
    </row>
    <row r="14" spans="1:59">
      <c r="A14" s="133"/>
      <c r="B14" s="28"/>
      <c r="C14" s="28"/>
      <c r="D14" s="28"/>
      <c r="E14" s="28"/>
      <c r="F14" s="28"/>
      <c r="G14" s="28"/>
      <c r="H14" s="28"/>
      <c r="I14" s="124"/>
      <c r="J14" s="28"/>
      <c r="K14" s="28"/>
      <c r="L14" s="28"/>
      <c r="M14" s="28"/>
      <c r="N14" s="28"/>
      <c r="O14" s="960"/>
      <c r="P14" s="28"/>
      <c r="Q14" s="961"/>
      <c r="R14" s="28"/>
      <c r="S14" s="134"/>
      <c r="U14" s="133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971"/>
      <c r="AJ14" s="28"/>
      <c r="AK14" s="28"/>
      <c r="AL14" s="28"/>
      <c r="AM14" s="134"/>
      <c r="AO14" s="133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971"/>
      <c r="BD14" s="28"/>
      <c r="BE14" s="28"/>
      <c r="BF14" s="28"/>
      <c r="BG14" s="134"/>
    </row>
    <row r="15" spans="1:59">
      <c r="A15" s="133"/>
      <c r="B15" s="28"/>
      <c r="C15" s="28"/>
      <c r="D15" s="28"/>
      <c r="E15" s="28"/>
      <c r="F15" s="28"/>
      <c r="G15" s="28"/>
      <c r="H15" s="28"/>
      <c r="I15" s="124"/>
      <c r="J15" s="28"/>
      <c r="K15" s="28"/>
      <c r="L15" s="28"/>
      <c r="M15" s="28"/>
      <c r="N15" s="28"/>
      <c r="O15" s="960"/>
      <c r="P15" s="28"/>
      <c r="Q15" s="924"/>
      <c r="R15" s="28"/>
      <c r="S15" s="134"/>
      <c r="U15" s="133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970" t="s">
        <v>1625</v>
      </c>
      <c r="AJ15" s="28"/>
      <c r="AK15" s="28"/>
      <c r="AL15" s="28"/>
      <c r="AM15" s="134"/>
      <c r="AO15" s="133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972" t="s">
        <v>864</v>
      </c>
      <c r="BD15" s="28"/>
      <c r="BE15" s="28"/>
      <c r="BF15" s="28"/>
      <c r="BG15" s="134"/>
    </row>
    <row r="16" spans="1:59">
      <c r="A16" s="133"/>
      <c r="B16" s="28"/>
      <c r="C16" s="28"/>
      <c r="D16" s="28"/>
      <c r="E16" s="28"/>
      <c r="F16" s="28"/>
      <c r="G16" s="28"/>
      <c r="H16" s="28"/>
      <c r="I16" s="124"/>
      <c r="J16" s="151" t="s">
        <v>858</v>
      </c>
      <c r="K16" s="28"/>
      <c r="L16" s="28"/>
      <c r="M16" s="122"/>
      <c r="N16" s="122"/>
      <c r="O16" s="122"/>
      <c r="P16" s="122"/>
      <c r="Q16" s="962"/>
      <c r="R16" s="28"/>
      <c r="S16" s="134"/>
      <c r="U16" s="133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1959" t="s">
        <v>1624</v>
      </c>
      <c r="AJ16" s="28"/>
      <c r="AK16" s="28"/>
      <c r="AL16" s="28"/>
      <c r="AM16" s="134"/>
      <c r="AO16" s="133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134"/>
    </row>
    <row r="17" spans="1:61">
      <c r="A17" s="133"/>
      <c r="B17" s="28"/>
      <c r="C17" s="28"/>
      <c r="D17" s="28"/>
      <c r="E17" s="28"/>
      <c r="F17" s="28"/>
      <c r="G17" s="28"/>
      <c r="H17" s="28"/>
      <c r="I17" s="124"/>
      <c r="J17" s="28"/>
      <c r="K17" s="125"/>
      <c r="L17" s="112"/>
      <c r="M17" s="28"/>
      <c r="N17" s="28"/>
      <c r="O17" s="28"/>
      <c r="P17" s="28"/>
      <c r="Q17" s="124"/>
      <c r="R17" s="28"/>
      <c r="S17" s="134"/>
      <c r="U17" s="133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134"/>
      <c r="AO17" s="133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134"/>
    </row>
    <row r="18" spans="1:61">
      <c r="A18" s="133"/>
      <c r="B18" s="28"/>
      <c r="C18" s="28"/>
      <c r="D18" s="28"/>
      <c r="E18" s="28"/>
      <c r="F18" s="28"/>
      <c r="G18" s="28"/>
      <c r="H18" s="28"/>
      <c r="I18" s="124"/>
      <c r="J18" s="28"/>
      <c r="K18" s="121"/>
      <c r="L18" s="122"/>
      <c r="M18" s="122"/>
      <c r="N18" s="122"/>
      <c r="O18" s="122"/>
      <c r="P18" s="122"/>
      <c r="Q18" s="123"/>
      <c r="R18" s="28"/>
      <c r="S18" s="134"/>
      <c r="U18" s="133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134"/>
      <c r="AO18" s="133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134"/>
    </row>
    <row r="19" spans="1:61" ht="13.5" thickBot="1">
      <c r="A19" s="965"/>
      <c r="B19" s="114"/>
      <c r="C19" s="114"/>
      <c r="D19" s="114"/>
      <c r="E19" s="114"/>
      <c r="F19" s="114"/>
      <c r="G19" s="114"/>
      <c r="H19" s="114"/>
      <c r="I19" s="910"/>
      <c r="J19" s="114"/>
      <c r="K19" s="114"/>
      <c r="L19" s="114"/>
      <c r="M19" s="114"/>
      <c r="N19" s="114"/>
      <c r="O19" s="114"/>
      <c r="P19" s="114"/>
      <c r="Q19" s="114"/>
      <c r="R19" s="114"/>
      <c r="S19" s="166"/>
      <c r="U19" s="965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66"/>
      <c r="AO19" s="965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66"/>
    </row>
    <row r="20" spans="1:61" ht="13.5" thickTop="1">
      <c r="A20" s="963" t="s">
        <v>234</v>
      </c>
      <c r="B20" s="964" t="s">
        <v>1227</v>
      </c>
      <c r="C20" s="964" t="s">
        <v>796</v>
      </c>
      <c r="D20" s="964" t="s">
        <v>235</v>
      </c>
      <c r="E20" s="964" t="s">
        <v>268</v>
      </c>
      <c r="F20" s="1838" t="s">
        <v>859</v>
      </c>
      <c r="G20" s="3606" t="s">
        <v>860</v>
      </c>
      <c r="H20" s="3607"/>
      <c r="I20" s="3607"/>
      <c r="J20" s="3607"/>
      <c r="K20" s="3607"/>
      <c r="L20" s="3607"/>
      <c r="M20" s="3607"/>
      <c r="N20" s="3607"/>
      <c r="O20" s="3607"/>
      <c r="P20" s="3607"/>
      <c r="Q20" s="1958" t="s">
        <v>260</v>
      </c>
      <c r="R20" s="2133" t="s">
        <v>908</v>
      </c>
      <c r="S20" s="967" t="s">
        <v>261</v>
      </c>
      <c r="U20" s="963" t="s">
        <v>234</v>
      </c>
      <c r="V20" s="964" t="s">
        <v>1227</v>
      </c>
      <c r="W20" s="964" t="s">
        <v>796</v>
      </c>
      <c r="X20" s="964" t="s">
        <v>235</v>
      </c>
      <c r="Y20" s="964" t="s">
        <v>268</v>
      </c>
      <c r="Z20" s="1105" t="s">
        <v>859</v>
      </c>
      <c r="AA20" s="3606" t="s">
        <v>860</v>
      </c>
      <c r="AB20" s="3607"/>
      <c r="AC20" s="3607"/>
      <c r="AD20" s="3607"/>
      <c r="AE20" s="3607"/>
      <c r="AF20" s="3607"/>
      <c r="AG20" s="3607"/>
      <c r="AH20" s="3607"/>
      <c r="AI20" s="3607"/>
      <c r="AJ20" s="3607"/>
      <c r="AK20" s="3607"/>
      <c r="AL20" s="3607"/>
      <c r="AM20" s="967" t="s">
        <v>260</v>
      </c>
      <c r="AO20" s="963" t="s">
        <v>234</v>
      </c>
      <c r="AP20" s="964" t="s">
        <v>1227</v>
      </c>
      <c r="AQ20" s="964" t="s">
        <v>796</v>
      </c>
      <c r="AR20" s="964" t="s">
        <v>235</v>
      </c>
      <c r="AS20" s="964" t="s">
        <v>268</v>
      </c>
      <c r="AT20" s="1105" t="s">
        <v>859</v>
      </c>
      <c r="AU20" s="3609" t="s">
        <v>1235</v>
      </c>
      <c r="AV20" s="3610"/>
      <c r="AW20" s="3610"/>
      <c r="AX20" s="3610"/>
      <c r="AY20" s="3610"/>
      <c r="AZ20" s="3610"/>
      <c r="BA20" s="3610"/>
      <c r="BB20" s="3610"/>
      <c r="BC20" s="3610"/>
      <c r="BD20" s="3610"/>
      <c r="BE20" s="3610"/>
      <c r="BF20" s="3611"/>
      <c r="BG20" s="973" t="s">
        <v>260</v>
      </c>
      <c r="BH20" s="239" t="s">
        <v>1221</v>
      </c>
    </row>
    <row r="21" spans="1:61" s="2237" customFormat="1" ht="16.149999999999999" customHeight="1">
      <c r="A21" s="920" t="s">
        <v>58</v>
      </c>
      <c r="B21" s="921" t="s">
        <v>941</v>
      </c>
      <c r="C21" s="921" t="s">
        <v>941</v>
      </c>
      <c r="D21" s="921" t="s">
        <v>235</v>
      </c>
      <c r="E21" s="921" t="s">
        <v>59</v>
      </c>
      <c r="F21" s="935" t="s">
        <v>967</v>
      </c>
      <c r="G21" s="2244" t="s">
        <v>114</v>
      </c>
      <c r="H21" s="2238" t="s">
        <v>2212</v>
      </c>
      <c r="I21" s="2238" t="s">
        <v>2212</v>
      </c>
      <c r="J21" s="2238" t="s">
        <v>2212</v>
      </c>
      <c r="K21" s="2244" t="s">
        <v>114</v>
      </c>
      <c r="L21" s="2244" t="s">
        <v>114</v>
      </c>
      <c r="M21" s="2238" t="s">
        <v>2212</v>
      </c>
      <c r="N21" s="2238" t="s">
        <v>2212</v>
      </c>
      <c r="O21" s="2238" t="s">
        <v>2212</v>
      </c>
      <c r="P21" s="2238" t="s">
        <v>2212</v>
      </c>
      <c r="Q21" s="922" t="s">
        <v>63</v>
      </c>
      <c r="R21" s="968" t="s">
        <v>942</v>
      </c>
      <c r="S21" s="923" t="s">
        <v>946</v>
      </c>
      <c r="T21" s="22"/>
      <c r="U21" s="920" t="s">
        <v>58</v>
      </c>
      <c r="V21" s="921" t="s">
        <v>941</v>
      </c>
      <c r="W21" s="921" t="s">
        <v>941</v>
      </c>
      <c r="X21" s="921" t="s">
        <v>235</v>
      </c>
      <c r="Y21" s="921" t="s">
        <v>59</v>
      </c>
      <c r="Z21" s="935" t="s">
        <v>967</v>
      </c>
      <c r="AA21" s="2238" t="s">
        <v>2214</v>
      </c>
      <c r="AB21" s="2238" t="s">
        <v>2214</v>
      </c>
      <c r="AC21" s="2238" t="s">
        <v>2214</v>
      </c>
      <c r="AD21" s="2238" t="s">
        <v>2214</v>
      </c>
      <c r="AE21" s="2238" t="s">
        <v>2214</v>
      </c>
      <c r="AF21" s="2238" t="s">
        <v>2214</v>
      </c>
      <c r="AG21" s="2238" t="s">
        <v>2214</v>
      </c>
      <c r="AH21" s="2238" t="s">
        <v>2214</v>
      </c>
      <c r="AI21" s="2238" t="s">
        <v>2214</v>
      </c>
      <c r="AJ21" s="2238" t="s">
        <v>2214</v>
      </c>
      <c r="AK21" s="2238" t="s">
        <v>2214</v>
      </c>
      <c r="AL21" s="2238" t="s">
        <v>2214</v>
      </c>
      <c r="AM21" s="974" t="s">
        <v>63</v>
      </c>
      <c r="AO21" s="920" t="s">
        <v>58</v>
      </c>
      <c r="AP21" s="921" t="s">
        <v>941</v>
      </c>
      <c r="AQ21" s="921" t="s">
        <v>941</v>
      </c>
      <c r="AR21" s="921" t="s">
        <v>235</v>
      </c>
      <c r="AS21" s="921" t="s">
        <v>59</v>
      </c>
      <c r="AT21" s="935" t="s">
        <v>967</v>
      </c>
      <c r="AU21" s="3612"/>
      <c r="AV21" s="3613"/>
      <c r="AW21" s="3613"/>
      <c r="AX21" s="3613"/>
      <c r="AY21" s="3613"/>
      <c r="AZ21" s="3613"/>
      <c r="BA21" s="3613"/>
      <c r="BB21" s="3613"/>
      <c r="BC21" s="3613"/>
      <c r="BD21" s="3613"/>
      <c r="BE21" s="3613"/>
      <c r="BF21" s="3614"/>
      <c r="BG21" s="974" t="s">
        <v>63</v>
      </c>
    </row>
    <row r="22" spans="1:61" s="2237" customFormat="1" ht="15" customHeight="1">
      <c r="A22" s="920" t="s">
        <v>234</v>
      </c>
      <c r="B22" s="921" t="s">
        <v>942</v>
      </c>
      <c r="C22" s="921" t="s">
        <v>941</v>
      </c>
      <c r="D22" s="921" t="s">
        <v>22</v>
      </c>
      <c r="E22" s="921" t="s">
        <v>23</v>
      </c>
      <c r="F22" s="935" t="s">
        <v>24</v>
      </c>
      <c r="G22" s="2239" t="s">
        <v>2213</v>
      </c>
      <c r="H22" s="2241" t="s">
        <v>111</v>
      </c>
      <c r="I22" s="2239" t="s">
        <v>165</v>
      </c>
      <c r="J22" s="2239" t="s">
        <v>112</v>
      </c>
      <c r="K22" s="2239" t="s">
        <v>1070</v>
      </c>
      <c r="L22" s="2239" t="s">
        <v>165</v>
      </c>
      <c r="M22" s="2239" t="s">
        <v>165</v>
      </c>
      <c r="N22" s="2239" t="s">
        <v>165</v>
      </c>
      <c r="O22" s="2241" t="s">
        <v>165</v>
      </c>
      <c r="P22" s="2241" t="s">
        <v>165</v>
      </c>
      <c r="Q22" s="922" t="s">
        <v>25</v>
      </c>
      <c r="R22" s="968" t="s">
        <v>861</v>
      </c>
      <c r="S22" s="923" t="s">
        <v>21</v>
      </c>
      <c r="T22" s="22"/>
      <c r="U22" s="920" t="s">
        <v>234</v>
      </c>
      <c r="V22" s="921" t="s">
        <v>942</v>
      </c>
      <c r="W22" s="921" t="s">
        <v>941</v>
      </c>
      <c r="X22" s="921" t="s">
        <v>22</v>
      </c>
      <c r="Y22" s="921" t="s">
        <v>23</v>
      </c>
      <c r="Z22" s="935" t="s">
        <v>24</v>
      </c>
      <c r="AA22" s="2241" t="s">
        <v>1219</v>
      </c>
      <c r="AB22" s="2241" t="s">
        <v>166</v>
      </c>
      <c r="AC22" s="2242" t="s">
        <v>1219</v>
      </c>
      <c r="AD22" s="2241" t="s">
        <v>166</v>
      </c>
      <c r="AE22" s="2242" t="s">
        <v>1219</v>
      </c>
      <c r="AF22" s="2242" t="s">
        <v>1219</v>
      </c>
      <c r="AG22" s="2242" t="s">
        <v>1219</v>
      </c>
      <c r="AH22" s="2242" t="s">
        <v>1219</v>
      </c>
      <c r="AI22" s="2241" t="s">
        <v>166</v>
      </c>
      <c r="AJ22" s="2241" t="s">
        <v>166</v>
      </c>
      <c r="AK22" s="2241" t="s">
        <v>166</v>
      </c>
      <c r="AL22" s="2241" t="s">
        <v>166</v>
      </c>
      <c r="AM22" s="974" t="s">
        <v>25</v>
      </c>
      <c r="AO22" s="920" t="s">
        <v>234</v>
      </c>
      <c r="AP22" s="921" t="s">
        <v>942</v>
      </c>
      <c r="AQ22" s="921" t="s">
        <v>941</v>
      </c>
      <c r="AR22" s="921" t="s">
        <v>22</v>
      </c>
      <c r="AS22" s="921" t="s">
        <v>23</v>
      </c>
      <c r="AT22" s="935" t="s">
        <v>24</v>
      </c>
      <c r="AU22" s="3634" t="s">
        <v>1230</v>
      </c>
      <c r="AV22" s="3635"/>
      <c r="AW22" s="3634" t="s">
        <v>1229</v>
      </c>
      <c r="AX22" s="3635"/>
      <c r="AY22" s="3637" t="s">
        <v>1231</v>
      </c>
      <c r="AZ22" s="3638"/>
      <c r="BA22" s="3637" t="s">
        <v>1232</v>
      </c>
      <c r="BB22" s="3638"/>
      <c r="BC22" s="3637" t="s">
        <v>1233</v>
      </c>
      <c r="BD22" s="3638"/>
      <c r="BE22" s="3637" t="s">
        <v>1234</v>
      </c>
      <c r="BF22" s="3638"/>
      <c r="BG22" s="974" t="s">
        <v>25</v>
      </c>
    </row>
    <row r="23" spans="1:61" s="2237" customFormat="1" ht="15" customHeight="1" thickBot="1">
      <c r="A23" s="940" t="s">
        <v>930</v>
      </c>
      <c r="B23" s="941" t="s">
        <v>785</v>
      </c>
      <c r="C23" s="942" t="s">
        <v>786</v>
      </c>
      <c r="D23" s="942" t="s">
        <v>235</v>
      </c>
      <c r="E23" s="942" t="s">
        <v>931</v>
      </c>
      <c r="F23" s="943" t="s">
        <v>787</v>
      </c>
      <c r="G23" s="2240" t="s">
        <v>276</v>
      </c>
      <c r="H23" s="2240" t="s">
        <v>277</v>
      </c>
      <c r="I23" s="2240" t="s">
        <v>278</v>
      </c>
      <c r="J23" s="2240" t="s">
        <v>279</v>
      </c>
      <c r="K23" s="2240" t="s">
        <v>280</v>
      </c>
      <c r="L23" s="2240" t="s">
        <v>281</v>
      </c>
      <c r="M23" s="2240" t="s">
        <v>282</v>
      </c>
      <c r="N23" s="2240" t="s">
        <v>283</v>
      </c>
      <c r="O23" s="2240" t="s">
        <v>292</v>
      </c>
      <c r="P23" s="2243" t="s">
        <v>293</v>
      </c>
      <c r="Q23" s="1956" t="s">
        <v>932</v>
      </c>
      <c r="R23" s="1032" t="s">
        <v>862</v>
      </c>
      <c r="S23" s="1957" t="s">
        <v>261</v>
      </c>
      <c r="T23" s="1033"/>
      <c r="U23" s="940" t="s">
        <v>930</v>
      </c>
      <c r="V23" s="941" t="s">
        <v>785</v>
      </c>
      <c r="W23" s="942" t="s">
        <v>786</v>
      </c>
      <c r="X23" s="942" t="s">
        <v>235</v>
      </c>
      <c r="Y23" s="942" t="s">
        <v>931</v>
      </c>
      <c r="Z23" s="943" t="s">
        <v>787</v>
      </c>
      <c r="AA23" s="2240" t="s">
        <v>276</v>
      </c>
      <c r="AB23" s="2243" t="s">
        <v>277</v>
      </c>
      <c r="AC23" s="2240" t="s">
        <v>278</v>
      </c>
      <c r="AD23" s="2243" t="s">
        <v>279</v>
      </c>
      <c r="AE23" s="2240" t="s">
        <v>280</v>
      </c>
      <c r="AF23" s="2240" t="s">
        <v>298</v>
      </c>
      <c r="AG23" s="2240" t="s">
        <v>299</v>
      </c>
      <c r="AH23" s="2240" t="s">
        <v>300</v>
      </c>
      <c r="AI23" s="2240" t="s">
        <v>399</v>
      </c>
      <c r="AJ23" s="2240" t="s">
        <v>402</v>
      </c>
      <c r="AK23" s="2240" t="s">
        <v>281</v>
      </c>
      <c r="AL23" s="2243" t="s">
        <v>400</v>
      </c>
      <c r="AM23" s="975" t="s">
        <v>932</v>
      </c>
      <c r="AO23" s="940" t="s">
        <v>930</v>
      </c>
      <c r="AP23" s="941" t="s">
        <v>785</v>
      </c>
      <c r="AQ23" s="942" t="s">
        <v>786</v>
      </c>
      <c r="AR23" s="942" t="s">
        <v>235</v>
      </c>
      <c r="AS23" s="942" t="s">
        <v>931</v>
      </c>
      <c r="AT23" s="943" t="s">
        <v>787</v>
      </c>
      <c r="AU23" s="3636"/>
      <c r="AV23" s="3636"/>
      <c r="AW23" s="3636"/>
      <c r="AX23" s="3636"/>
      <c r="AY23" s="3639"/>
      <c r="AZ23" s="3640"/>
      <c r="BA23" s="3639"/>
      <c r="BB23" s="3640"/>
      <c r="BC23" s="3639"/>
      <c r="BD23" s="3640"/>
      <c r="BE23" s="3639"/>
      <c r="BF23" s="3640"/>
      <c r="BG23" s="975" t="s">
        <v>932</v>
      </c>
    </row>
    <row r="24" spans="1:61" ht="25.15" customHeight="1" thickTop="1">
      <c r="A24" s="1961" t="e">
        <f>SUIVI!#REF!</f>
        <v>#REF!</v>
      </c>
      <c r="B24" s="320" t="e">
        <f>SUIVI!#REF!</f>
        <v>#REF!</v>
      </c>
      <c r="C24" s="320" t="e">
        <f>SUIVI!#REF!</f>
        <v>#REF!</v>
      </c>
      <c r="D24" s="145" t="str">
        <f>SUIVI!H9</f>
        <v>HL1100A</v>
      </c>
      <c r="E24" s="145">
        <f>SUIVI!J9</f>
        <v>10300</v>
      </c>
      <c r="F24" s="1097" t="str">
        <f>SUIVI!U9</f>
        <v>/</v>
      </c>
      <c r="G24" s="948" t="s">
        <v>186</v>
      </c>
      <c r="H24" s="948" t="s">
        <v>186</v>
      </c>
      <c r="I24" s="948" t="s">
        <v>186</v>
      </c>
      <c r="J24" s="948" t="s">
        <v>186</v>
      </c>
      <c r="K24" s="948" t="s">
        <v>186</v>
      </c>
      <c r="L24" s="948" t="s">
        <v>186</v>
      </c>
      <c r="M24" s="948" t="s">
        <v>186</v>
      </c>
      <c r="N24" s="948" t="s">
        <v>186</v>
      </c>
      <c r="O24" s="948" t="s">
        <v>186</v>
      </c>
      <c r="P24" s="948" t="s">
        <v>186</v>
      </c>
      <c r="Q24" s="1960" t="s">
        <v>492</v>
      </c>
      <c r="R24" s="437" t="s">
        <v>1249</v>
      </c>
      <c r="S24" s="768"/>
      <c r="U24" s="1962" t="e">
        <f>SUIVI!#REF!</f>
        <v>#REF!</v>
      </c>
      <c r="V24" s="320" t="e">
        <f>SUIVI!#REF!</f>
        <v>#REF!</v>
      </c>
      <c r="W24" s="320" t="e">
        <f>SUIVI!#REF!</f>
        <v>#REF!</v>
      </c>
      <c r="X24" s="145" t="str">
        <f>SUIVI!H9</f>
        <v>HL1100A</v>
      </c>
      <c r="Y24" s="145">
        <f>SUIVI!J9</f>
        <v>10300</v>
      </c>
      <c r="Z24" s="1097" t="str">
        <f>SUIVI!U9</f>
        <v>/</v>
      </c>
      <c r="AA24" s="948">
        <f ca="1">RANDBETWEEN(0,2)</f>
        <v>0</v>
      </c>
      <c r="AB24" s="1955">
        <f ca="1">RANDBETWEEN(1,1)</f>
        <v>1</v>
      </c>
      <c r="AC24" s="948">
        <f ca="1">RANDBETWEEN(0,2)</f>
        <v>2</v>
      </c>
      <c r="AD24" s="1955">
        <f ca="1">RANDBETWEEN(1,1)</f>
        <v>1</v>
      </c>
      <c r="AE24" s="948">
        <f ca="1">RANDBETWEEN(0,2)</f>
        <v>2</v>
      </c>
      <c r="AF24" s="948">
        <f ca="1">RANDBETWEEN(0,2)</f>
        <v>1</v>
      </c>
      <c r="AG24" s="948">
        <f ca="1">RANDBETWEEN(0,2)</f>
        <v>1</v>
      </c>
      <c r="AH24" s="948">
        <f ca="1">RANDBETWEEN(0,2)</f>
        <v>0</v>
      </c>
      <c r="AI24" s="1955">
        <f ca="1">RANDBETWEEN(1,2)</f>
        <v>2</v>
      </c>
      <c r="AJ24" s="1955">
        <f ca="1">RANDBETWEEN(1,1)</f>
        <v>1</v>
      </c>
      <c r="AK24" s="1955">
        <f ca="1">RANDBETWEEN(1,1)</f>
        <v>1</v>
      </c>
      <c r="AL24" s="1955">
        <f ca="1">RANDBETWEEN(1,1)</f>
        <v>1</v>
      </c>
      <c r="AM24" s="768" t="str">
        <f>Q24</f>
        <v>BERTRAND</v>
      </c>
      <c r="AO24" s="945"/>
      <c r="AP24" s="320" t="e">
        <f>SUIVI!#REF!</f>
        <v>#REF!</v>
      </c>
      <c r="AQ24" s="320" t="e">
        <f>SUIVI!#REF!</f>
        <v>#REF!</v>
      </c>
      <c r="AR24" s="145" t="str">
        <f>SUIVI!H9</f>
        <v>HL1100A</v>
      </c>
      <c r="AS24" s="145">
        <f>SUIVI!J9</f>
        <v>10300</v>
      </c>
      <c r="AT24" s="1097" t="str">
        <f>SUIVI!U9</f>
        <v>/</v>
      </c>
      <c r="AU24" s="3632"/>
      <c r="AV24" s="3633"/>
      <c r="AW24" s="3632"/>
      <c r="AX24" s="3633"/>
      <c r="AY24" s="3632"/>
      <c r="AZ24" s="3633"/>
      <c r="BA24" s="3632"/>
      <c r="BB24" s="3633"/>
      <c r="BC24" s="3632"/>
      <c r="BD24" s="3633"/>
      <c r="BE24" s="3632"/>
      <c r="BF24" s="3633"/>
      <c r="BG24" s="768"/>
      <c r="BH24" s="776">
        <v>1</v>
      </c>
      <c r="BI24" s="776"/>
    </row>
    <row r="25" spans="1:61" ht="25.15" customHeight="1">
      <c r="A25" s="1961" t="e">
        <f>SUIVI!#REF!</f>
        <v>#REF!</v>
      </c>
      <c r="B25" s="320" t="e">
        <f>SUIVI!#REF!</f>
        <v>#REF!</v>
      </c>
      <c r="C25" s="320" t="e">
        <f>SUIVI!#REF!</f>
        <v>#REF!</v>
      </c>
      <c r="D25" s="145" t="str">
        <f>SUIVI!H10</f>
        <v>HL1100A</v>
      </c>
      <c r="E25" s="145">
        <f>SUIVI!J10</f>
        <v>10300</v>
      </c>
      <c r="F25" s="1097" t="str">
        <f>SUIVI!U10</f>
        <v>/</v>
      </c>
      <c r="G25" s="948" t="s">
        <v>186</v>
      </c>
      <c r="H25" s="948" t="s">
        <v>186</v>
      </c>
      <c r="I25" s="948" t="s">
        <v>186</v>
      </c>
      <c r="J25" s="948" t="s">
        <v>186</v>
      </c>
      <c r="K25" s="948" t="s">
        <v>186</v>
      </c>
      <c r="L25" s="948" t="s">
        <v>186</v>
      </c>
      <c r="M25" s="948" t="s">
        <v>186</v>
      </c>
      <c r="N25" s="948" t="s">
        <v>186</v>
      </c>
      <c r="O25" s="948" t="s">
        <v>186</v>
      </c>
      <c r="P25" s="948" t="s">
        <v>186</v>
      </c>
      <c r="Q25" s="1960" t="s">
        <v>1224</v>
      </c>
      <c r="R25" s="437" t="s">
        <v>1249</v>
      </c>
      <c r="S25" s="48"/>
      <c r="U25" s="1962" t="e">
        <f>SUIVI!#REF!</f>
        <v>#REF!</v>
      </c>
      <c r="V25" s="320" t="e">
        <f>SUIVI!#REF!</f>
        <v>#REF!</v>
      </c>
      <c r="W25" s="320" t="e">
        <f>SUIVI!#REF!</f>
        <v>#REF!</v>
      </c>
      <c r="X25" s="145" t="str">
        <f>SUIVI!H10</f>
        <v>HL1100A</v>
      </c>
      <c r="Y25" s="145">
        <f>SUIVI!J10</f>
        <v>10300</v>
      </c>
      <c r="Z25" s="1097" t="str">
        <f>SUIVI!U10</f>
        <v>/</v>
      </c>
      <c r="AA25" s="948">
        <f t="shared" ref="AA25:AA88" ca="1" si="0">RANDBETWEEN(0,2)</f>
        <v>2</v>
      </c>
      <c r="AB25" s="1955">
        <f t="shared" ref="AB25:AB88" ca="1" si="1">RANDBETWEEN(1,1)</f>
        <v>1</v>
      </c>
      <c r="AC25" s="948">
        <f t="shared" ref="AC25:AC88" ca="1" si="2">RANDBETWEEN(0,2)</f>
        <v>2</v>
      </c>
      <c r="AD25" s="1955">
        <f t="shared" ref="AD25:AD88" ca="1" si="3">RANDBETWEEN(1,1)</f>
        <v>1</v>
      </c>
      <c r="AE25" s="948">
        <f t="shared" ref="AE25:AH56" ca="1" si="4">RANDBETWEEN(0,2)</f>
        <v>0</v>
      </c>
      <c r="AF25" s="948">
        <f t="shared" ca="1" si="4"/>
        <v>1</v>
      </c>
      <c r="AG25" s="948">
        <f t="shared" ca="1" si="4"/>
        <v>2</v>
      </c>
      <c r="AH25" s="948">
        <f t="shared" ca="1" si="4"/>
        <v>0</v>
      </c>
      <c r="AI25" s="1955">
        <f t="shared" ref="AI25:AI88" ca="1" si="5">RANDBETWEEN(1,2)</f>
        <v>2</v>
      </c>
      <c r="AJ25" s="1955">
        <f t="shared" ref="AJ25:AL56" ca="1" si="6">RANDBETWEEN(1,1)</f>
        <v>1</v>
      </c>
      <c r="AK25" s="1955">
        <f t="shared" ca="1" si="6"/>
        <v>1</v>
      </c>
      <c r="AL25" s="1955">
        <f t="shared" ca="1" si="6"/>
        <v>1</v>
      </c>
      <c r="AM25" s="768" t="str">
        <f t="shared" ref="AM25:AM88" si="7">Q25</f>
        <v>SCHMITZ</v>
      </c>
      <c r="AO25" s="167"/>
      <c r="AP25" s="320" t="e">
        <f>SUIVI!#REF!</f>
        <v>#REF!</v>
      </c>
      <c r="AQ25" s="320" t="e">
        <f>SUIVI!#REF!</f>
        <v>#REF!</v>
      </c>
      <c r="AR25" s="145" t="str">
        <f>SUIVI!H10</f>
        <v>HL1100A</v>
      </c>
      <c r="AS25" s="145">
        <f>SUIVI!J10</f>
        <v>10300</v>
      </c>
      <c r="AT25" s="1097" t="str">
        <f>SUIVI!U10</f>
        <v>/</v>
      </c>
      <c r="AU25" s="3627"/>
      <c r="AV25" s="3628"/>
      <c r="AW25" s="3627"/>
      <c r="AX25" s="3628"/>
      <c r="AY25" s="3627"/>
      <c r="AZ25" s="3628"/>
      <c r="BA25" s="3627"/>
      <c r="BB25" s="3628"/>
      <c r="BC25" s="3627"/>
      <c r="BD25" s="3628"/>
      <c r="BE25" s="3627"/>
      <c r="BF25" s="3628"/>
      <c r="BG25" s="48"/>
      <c r="BH25" s="776">
        <v>2</v>
      </c>
      <c r="BI25" s="776"/>
    </row>
    <row r="26" spans="1:61" ht="25.15" customHeight="1">
      <c r="A26" s="1961" t="e">
        <f>SUIVI!#REF!</f>
        <v>#REF!</v>
      </c>
      <c r="B26" s="320" t="e">
        <f>SUIVI!#REF!</f>
        <v>#REF!</v>
      </c>
      <c r="C26" s="320" t="e">
        <f>SUIVI!#REF!</f>
        <v>#REF!</v>
      </c>
      <c r="D26" s="145" t="str">
        <f>SUIVI!H11</f>
        <v>HL1100A</v>
      </c>
      <c r="E26" s="145">
        <f>SUIVI!J11</f>
        <v>10400</v>
      </c>
      <c r="F26" s="1097" t="str">
        <f>SUIVI!U11</f>
        <v>/</v>
      </c>
      <c r="G26" s="948" t="s">
        <v>186</v>
      </c>
      <c r="H26" s="948" t="s">
        <v>186</v>
      </c>
      <c r="I26" s="948" t="s">
        <v>186</v>
      </c>
      <c r="J26" s="948" t="s">
        <v>186</v>
      </c>
      <c r="K26" s="948" t="s">
        <v>186</v>
      </c>
      <c r="L26" s="948" t="s">
        <v>186</v>
      </c>
      <c r="M26" s="948" t="s">
        <v>186</v>
      </c>
      <c r="N26" s="948" t="s">
        <v>186</v>
      </c>
      <c r="O26" s="948" t="s">
        <v>186</v>
      </c>
      <c r="P26" s="948" t="s">
        <v>186</v>
      </c>
      <c r="Q26" s="1960" t="s">
        <v>1224</v>
      </c>
      <c r="R26" s="437" t="s">
        <v>1249</v>
      </c>
      <c r="S26" s="48"/>
      <c r="U26" s="1962" t="e">
        <f>SUIVI!#REF!</f>
        <v>#REF!</v>
      </c>
      <c r="V26" s="320" t="e">
        <f>SUIVI!#REF!</f>
        <v>#REF!</v>
      </c>
      <c r="W26" s="320" t="e">
        <f>SUIVI!#REF!</f>
        <v>#REF!</v>
      </c>
      <c r="X26" s="145" t="str">
        <f>SUIVI!H11</f>
        <v>HL1100A</v>
      </c>
      <c r="Y26" s="145">
        <f>SUIVI!J11</f>
        <v>10400</v>
      </c>
      <c r="Z26" s="1097" t="str">
        <f>SUIVI!U11</f>
        <v>/</v>
      </c>
      <c r="AA26" s="948">
        <f t="shared" ca="1" si="0"/>
        <v>1</v>
      </c>
      <c r="AB26" s="1955">
        <f t="shared" ca="1" si="1"/>
        <v>1</v>
      </c>
      <c r="AC26" s="948">
        <f t="shared" ca="1" si="2"/>
        <v>2</v>
      </c>
      <c r="AD26" s="1955">
        <f t="shared" ca="1" si="3"/>
        <v>1</v>
      </c>
      <c r="AE26" s="948">
        <f t="shared" ca="1" si="4"/>
        <v>0</v>
      </c>
      <c r="AF26" s="948">
        <f t="shared" ca="1" si="4"/>
        <v>0</v>
      </c>
      <c r="AG26" s="948">
        <f t="shared" ca="1" si="4"/>
        <v>1</v>
      </c>
      <c r="AH26" s="948">
        <f t="shared" ca="1" si="4"/>
        <v>2</v>
      </c>
      <c r="AI26" s="1955">
        <f t="shared" ca="1" si="5"/>
        <v>1</v>
      </c>
      <c r="AJ26" s="1955">
        <f t="shared" ca="1" si="6"/>
        <v>1</v>
      </c>
      <c r="AK26" s="1955">
        <f t="shared" ca="1" si="6"/>
        <v>1</v>
      </c>
      <c r="AL26" s="1955">
        <f t="shared" ca="1" si="6"/>
        <v>1</v>
      </c>
      <c r="AM26" s="768" t="str">
        <f t="shared" si="7"/>
        <v>SCHMITZ</v>
      </c>
      <c r="AO26" s="167"/>
      <c r="AP26" s="320" t="e">
        <f>SUIVI!#REF!</f>
        <v>#REF!</v>
      </c>
      <c r="AQ26" s="320" t="e">
        <f>SUIVI!#REF!</f>
        <v>#REF!</v>
      </c>
      <c r="AR26" s="145" t="str">
        <f>SUIVI!H11</f>
        <v>HL1100A</v>
      </c>
      <c r="AS26" s="145">
        <f>SUIVI!J11</f>
        <v>10400</v>
      </c>
      <c r="AT26" s="1097" t="str">
        <f>SUIVI!U11</f>
        <v>/</v>
      </c>
      <c r="AU26" s="3627"/>
      <c r="AV26" s="3628"/>
      <c r="AW26" s="3627"/>
      <c r="AX26" s="3628"/>
      <c r="AY26" s="3627"/>
      <c r="AZ26" s="3628"/>
      <c r="BA26" s="3627"/>
      <c r="BB26" s="3628"/>
      <c r="BC26" s="3627"/>
      <c r="BD26" s="3628"/>
      <c r="BE26" s="3627"/>
      <c r="BF26" s="3628"/>
      <c r="BG26" s="48"/>
      <c r="BH26" s="776">
        <v>3</v>
      </c>
      <c r="BI26" s="776"/>
    </row>
    <row r="27" spans="1:61" ht="25.15" customHeight="1">
      <c r="A27" s="1961" t="e">
        <f>SUIVI!#REF!</f>
        <v>#REF!</v>
      </c>
      <c r="B27" s="320" t="e">
        <f>SUIVI!#REF!</f>
        <v>#REF!</v>
      </c>
      <c r="C27" s="320" t="e">
        <f>SUIVI!#REF!</f>
        <v>#REF!</v>
      </c>
      <c r="D27" s="145" t="str">
        <f>SUIVI!H12</f>
        <v>HL1100A</v>
      </c>
      <c r="E27" s="145">
        <f>SUIVI!J12</f>
        <v>9000</v>
      </c>
      <c r="F27" s="1097" t="str">
        <f>SUIVI!U12</f>
        <v>/</v>
      </c>
      <c r="G27" s="948" t="s">
        <v>186</v>
      </c>
      <c r="H27" s="948" t="s">
        <v>186</v>
      </c>
      <c r="I27" s="948" t="s">
        <v>186</v>
      </c>
      <c r="J27" s="948" t="s">
        <v>186</v>
      </c>
      <c r="K27" s="948" t="s">
        <v>186</v>
      </c>
      <c r="L27" s="948" t="s">
        <v>186</v>
      </c>
      <c r="M27" s="948" t="s">
        <v>186</v>
      </c>
      <c r="N27" s="948" t="s">
        <v>186</v>
      </c>
      <c r="O27" s="948" t="s">
        <v>186</v>
      </c>
      <c r="P27" s="948" t="s">
        <v>186</v>
      </c>
      <c r="Q27" s="1960" t="s">
        <v>492</v>
      </c>
      <c r="R27" s="437" t="s">
        <v>1249</v>
      </c>
      <c r="S27" s="48"/>
      <c r="U27" s="1962" t="e">
        <f>SUIVI!#REF!</f>
        <v>#REF!</v>
      </c>
      <c r="V27" s="320" t="e">
        <f>SUIVI!#REF!</f>
        <v>#REF!</v>
      </c>
      <c r="W27" s="320" t="e">
        <f>SUIVI!#REF!</f>
        <v>#REF!</v>
      </c>
      <c r="X27" s="145" t="str">
        <f>SUIVI!H12</f>
        <v>HL1100A</v>
      </c>
      <c r="Y27" s="145">
        <f>SUIVI!J12</f>
        <v>9000</v>
      </c>
      <c r="Z27" s="1097" t="str">
        <f>SUIVI!U12</f>
        <v>/</v>
      </c>
      <c r="AA27" s="948">
        <f t="shared" ca="1" si="0"/>
        <v>2</v>
      </c>
      <c r="AB27" s="1955">
        <f t="shared" ca="1" si="1"/>
        <v>1</v>
      </c>
      <c r="AC27" s="948">
        <f t="shared" ca="1" si="2"/>
        <v>0</v>
      </c>
      <c r="AD27" s="1955">
        <f t="shared" ca="1" si="3"/>
        <v>1</v>
      </c>
      <c r="AE27" s="948">
        <f t="shared" ca="1" si="4"/>
        <v>2</v>
      </c>
      <c r="AF27" s="948">
        <f t="shared" ca="1" si="4"/>
        <v>1</v>
      </c>
      <c r="AG27" s="948">
        <f t="shared" ca="1" si="4"/>
        <v>0</v>
      </c>
      <c r="AH27" s="948">
        <f t="shared" ca="1" si="4"/>
        <v>2</v>
      </c>
      <c r="AI27" s="1955">
        <f t="shared" ca="1" si="5"/>
        <v>1</v>
      </c>
      <c r="AJ27" s="1955">
        <f t="shared" ca="1" si="6"/>
        <v>1</v>
      </c>
      <c r="AK27" s="1955">
        <f t="shared" ca="1" si="6"/>
        <v>1</v>
      </c>
      <c r="AL27" s="1955">
        <f t="shared" ca="1" si="6"/>
        <v>1</v>
      </c>
      <c r="AM27" s="768" t="str">
        <f t="shared" si="7"/>
        <v>BERTRAND</v>
      </c>
      <c r="AO27" s="167"/>
      <c r="AP27" s="320" t="e">
        <f>SUIVI!#REF!</f>
        <v>#REF!</v>
      </c>
      <c r="AQ27" s="320" t="e">
        <f>SUIVI!#REF!</f>
        <v>#REF!</v>
      </c>
      <c r="AR27" s="145" t="str">
        <f>SUIVI!H12</f>
        <v>HL1100A</v>
      </c>
      <c r="AS27" s="145">
        <f>SUIVI!J12</f>
        <v>9000</v>
      </c>
      <c r="AT27" s="1097" t="str">
        <f>SUIVI!U12</f>
        <v>/</v>
      </c>
      <c r="AU27" s="3627"/>
      <c r="AV27" s="3628"/>
      <c r="AW27" s="3627"/>
      <c r="AX27" s="3628"/>
      <c r="AY27" s="3627"/>
      <c r="AZ27" s="3628"/>
      <c r="BA27" s="3627"/>
      <c r="BB27" s="3628"/>
      <c r="BC27" s="3627"/>
      <c r="BD27" s="3628"/>
      <c r="BE27" s="3627"/>
      <c r="BF27" s="3628"/>
      <c r="BG27" s="48"/>
      <c r="BH27" s="776">
        <v>4</v>
      </c>
      <c r="BI27" s="776"/>
    </row>
    <row r="28" spans="1:61" ht="25.15" customHeight="1">
      <c r="A28" s="1961" t="e">
        <f>SUIVI!#REF!</f>
        <v>#REF!</v>
      </c>
      <c r="B28" s="320" t="e">
        <f>SUIVI!#REF!</f>
        <v>#REF!</v>
      </c>
      <c r="C28" s="320" t="e">
        <f>SUIVI!#REF!</f>
        <v>#REF!</v>
      </c>
      <c r="D28" s="145" t="str">
        <f>SUIVI!H13</f>
        <v>HL1100A</v>
      </c>
      <c r="E28" s="145">
        <f>SUIVI!J13</f>
        <v>10100</v>
      </c>
      <c r="F28" s="1097" t="str">
        <f>SUIVI!U13</f>
        <v>/</v>
      </c>
      <c r="G28" s="948" t="s">
        <v>186</v>
      </c>
      <c r="H28" s="948" t="s">
        <v>186</v>
      </c>
      <c r="I28" s="948" t="s">
        <v>186</v>
      </c>
      <c r="J28" s="948" t="s">
        <v>186</v>
      </c>
      <c r="K28" s="948" t="s">
        <v>186</v>
      </c>
      <c r="L28" s="948" t="s">
        <v>186</v>
      </c>
      <c r="M28" s="948" t="s">
        <v>186</v>
      </c>
      <c r="N28" s="948" t="s">
        <v>186</v>
      </c>
      <c r="O28" s="948" t="s">
        <v>186</v>
      </c>
      <c r="P28" s="948" t="s">
        <v>186</v>
      </c>
      <c r="Q28" s="321" t="s">
        <v>1224</v>
      </c>
      <c r="R28" s="437" t="s">
        <v>1249</v>
      </c>
      <c r="S28" s="48"/>
      <c r="U28" s="1962" t="e">
        <f>SUIVI!#REF!</f>
        <v>#REF!</v>
      </c>
      <c r="V28" s="320" t="e">
        <f>SUIVI!#REF!</f>
        <v>#REF!</v>
      </c>
      <c r="W28" s="320" t="e">
        <f>SUIVI!#REF!</f>
        <v>#REF!</v>
      </c>
      <c r="X28" s="145" t="str">
        <f>SUIVI!H13</f>
        <v>HL1100A</v>
      </c>
      <c r="Y28" s="145">
        <f>SUIVI!J13</f>
        <v>10100</v>
      </c>
      <c r="Z28" s="1097" t="str">
        <f>SUIVI!U13</f>
        <v>/</v>
      </c>
      <c r="AA28" s="948">
        <f t="shared" ca="1" si="0"/>
        <v>0</v>
      </c>
      <c r="AB28" s="1955">
        <f t="shared" ca="1" si="1"/>
        <v>1</v>
      </c>
      <c r="AC28" s="948">
        <f t="shared" ca="1" si="2"/>
        <v>0</v>
      </c>
      <c r="AD28" s="1955">
        <f t="shared" ca="1" si="3"/>
        <v>1</v>
      </c>
      <c r="AE28" s="948">
        <f t="shared" ca="1" si="4"/>
        <v>2</v>
      </c>
      <c r="AF28" s="948">
        <f t="shared" ca="1" si="4"/>
        <v>0</v>
      </c>
      <c r="AG28" s="948">
        <f t="shared" ca="1" si="4"/>
        <v>2</v>
      </c>
      <c r="AH28" s="948">
        <f t="shared" ca="1" si="4"/>
        <v>2</v>
      </c>
      <c r="AI28" s="1955">
        <f t="shared" ca="1" si="5"/>
        <v>1</v>
      </c>
      <c r="AJ28" s="1955">
        <f t="shared" ca="1" si="6"/>
        <v>1</v>
      </c>
      <c r="AK28" s="1955">
        <f t="shared" ca="1" si="6"/>
        <v>1</v>
      </c>
      <c r="AL28" s="1955">
        <f t="shared" ca="1" si="6"/>
        <v>1</v>
      </c>
      <c r="AM28" s="768" t="str">
        <f t="shared" si="7"/>
        <v>SCHMITZ</v>
      </c>
      <c r="AO28" s="167"/>
      <c r="AP28" s="320" t="e">
        <f>SUIVI!#REF!</f>
        <v>#REF!</v>
      </c>
      <c r="AQ28" s="320" t="e">
        <f>SUIVI!#REF!</f>
        <v>#REF!</v>
      </c>
      <c r="AR28" s="145" t="str">
        <f>SUIVI!H13</f>
        <v>HL1100A</v>
      </c>
      <c r="AS28" s="145">
        <f>SUIVI!J13</f>
        <v>10100</v>
      </c>
      <c r="AT28" s="1097" t="str">
        <f>SUIVI!U13</f>
        <v>/</v>
      </c>
      <c r="AU28" s="3627"/>
      <c r="AV28" s="3628"/>
      <c r="AW28" s="3627"/>
      <c r="AX28" s="3628"/>
      <c r="AY28" s="3627"/>
      <c r="AZ28" s="3628"/>
      <c r="BA28" s="3627"/>
      <c r="BB28" s="3628"/>
      <c r="BC28" s="3627"/>
      <c r="BD28" s="3628"/>
      <c r="BE28" s="3627"/>
      <c r="BF28" s="3628"/>
      <c r="BG28" s="48"/>
      <c r="BH28" s="776">
        <v>5</v>
      </c>
      <c r="BI28" s="776"/>
    </row>
    <row r="29" spans="1:61" ht="25.15" customHeight="1">
      <c r="A29" s="1961" t="e">
        <f>SUIVI!#REF!</f>
        <v>#REF!</v>
      </c>
      <c r="B29" s="320" t="e">
        <f>SUIVI!#REF!</f>
        <v>#REF!</v>
      </c>
      <c r="C29" s="320" t="e">
        <f>SUIVI!#REF!</f>
        <v>#REF!</v>
      </c>
      <c r="D29" s="145" t="str">
        <f>SUIVI!H14</f>
        <v>HL1100A</v>
      </c>
      <c r="E29" s="145">
        <f>SUIVI!J14</f>
        <v>10400</v>
      </c>
      <c r="F29" s="1097" t="str">
        <f>SUIVI!U14</f>
        <v>/</v>
      </c>
      <c r="G29" s="948" t="s">
        <v>186</v>
      </c>
      <c r="H29" s="948" t="s">
        <v>186</v>
      </c>
      <c r="I29" s="948" t="s">
        <v>186</v>
      </c>
      <c r="J29" s="948" t="s">
        <v>186</v>
      </c>
      <c r="K29" s="948" t="s">
        <v>186</v>
      </c>
      <c r="L29" s="948" t="s">
        <v>186</v>
      </c>
      <c r="M29" s="948" t="s">
        <v>186</v>
      </c>
      <c r="N29" s="948" t="s">
        <v>186</v>
      </c>
      <c r="O29" s="948" t="s">
        <v>186</v>
      </c>
      <c r="P29" s="948" t="s">
        <v>186</v>
      </c>
      <c r="Q29" s="321" t="s">
        <v>489</v>
      </c>
      <c r="R29" s="437" t="s">
        <v>1249</v>
      </c>
      <c r="S29" s="48"/>
      <c r="U29" s="1962" t="e">
        <f>SUIVI!#REF!</f>
        <v>#REF!</v>
      </c>
      <c r="V29" s="320" t="e">
        <f>SUIVI!#REF!</f>
        <v>#REF!</v>
      </c>
      <c r="W29" s="320" t="e">
        <f>SUIVI!#REF!</f>
        <v>#REF!</v>
      </c>
      <c r="X29" s="145" t="str">
        <f>SUIVI!H14</f>
        <v>HL1100A</v>
      </c>
      <c r="Y29" s="145">
        <f>SUIVI!J14</f>
        <v>10400</v>
      </c>
      <c r="Z29" s="1097" t="str">
        <f>SUIVI!U14</f>
        <v>/</v>
      </c>
      <c r="AA29" s="948">
        <f t="shared" ca="1" si="0"/>
        <v>0</v>
      </c>
      <c r="AB29" s="1955">
        <f t="shared" ca="1" si="1"/>
        <v>1</v>
      </c>
      <c r="AC29" s="948">
        <f t="shared" ca="1" si="2"/>
        <v>2</v>
      </c>
      <c r="AD29" s="1955">
        <f t="shared" ca="1" si="3"/>
        <v>1</v>
      </c>
      <c r="AE29" s="948">
        <f t="shared" ca="1" si="4"/>
        <v>0</v>
      </c>
      <c r="AF29" s="948">
        <f t="shared" ca="1" si="4"/>
        <v>1</v>
      </c>
      <c r="AG29" s="948">
        <f t="shared" ca="1" si="4"/>
        <v>1</v>
      </c>
      <c r="AH29" s="948">
        <f t="shared" ca="1" si="4"/>
        <v>1</v>
      </c>
      <c r="AI29" s="1955">
        <f t="shared" ca="1" si="5"/>
        <v>1</v>
      </c>
      <c r="AJ29" s="1955">
        <f t="shared" ca="1" si="6"/>
        <v>1</v>
      </c>
      <c r="AK29" s="1955">
        <f t="shared" ca="1" si="6"/>
        <v>1</v>
      </c>
      <c r="AL29" s="1955">
        <f t="shared" ca="1" si="6"/>
        <v>1</v>
      </c>
      <c r="AM29" s="768" t="str">
        <f t="shared" si="7"/>
        <v>HOSCHEID</v>
      </c>
      <c r="AO29" s="167"/>
      <c r="AP29" s="320" t="e">
        <f>SUIVI!#REF!</f>
        <v>#REF!</v>
      </c>
      <c r="AQ29" s="320" t="e">
        <f>SUIVI!#REF!</f>
        <v>#REF!</v>
      </c>
      <c r="AR29" s="145" t="str">
        <f>SUIVI!H14</f>
        <v>HL1100A</v>
      </c>
      <c r="AS29" s="145">
        <f>SUIVI!J14</f>
        <v>10400</v>
      </c>
      <c r="AT29" s="1097" t="str">
        <f>SUIVI!U14</f>
        <v>/</v>
      </c>
      <c r="AU29" s="3627"/>
      <c r="AV29" s="3628"/>
      <c r="AW29" s="3627"/>
      <c r="AX29" s="3628"/>
      <c r="AY29" s="3627"/>
      <c r="AZ29" s="3628"/>
      <c r="BA29" s="3627"/>
      <c r="BB29" s="3628"/>
      <c r="BC29" s="3627"/>
      <c r="BD29" s="3628"/>
      <c r="BE29" s="3627"/>
      <c r="BF29" s="3628"/>
      <c r="BG29" s="48"/>
      <c r="BH29" s="776">
        <v>6</v>
      </c>
      <c r="BI29" s="776"/>
    </row>
    <row r="30" spans="1:61" ht="25.15" customHeight="1">
      <c r="A30" s="1961" t="e">
        <f>SUIVI!#REF!</f>
        <v>#REF!</v>
      </c>
      <c r="B30" s="320" t="e">
        <f>SUIVI!#REF!</f>
        <v>#REF!</v>
      </c>
      <c r="C30" s="320" t="e">
        <f>SUIVI!#REF!</f>
        <v>#REF!</v>
      </c>
      <c r="D30" s="145" t="str">
        <f>SUIVI!H15</f>
        <v>HL1100A</v>
      </c>
      <c r="E30" s="145">
        <f>SUIVI!J15</f>
        <v>10400</v>
      </c>
      <c r="F30" s="1097" t="str">
        <f>SUIVI!U15</f>
        <v>/</v>
      </c>
      <c r="G30" s="948" t="s">
        <v>186</v>
      </c>
      <c r="H30" s="948" t="s">
        <v>186</v>
      </c>
      <c r="I30" s="948" t="s">
        <v>186</v>
      </c>
      <c r="J30" s="948" t="s">
        <v>186</v>
      </c>
      <c r="K30" s="948" t="s">
        <v>186</v>
      </c>
      <c r="L30" s="948" t="s">
        <v>186</v>
      </c>
      <c r="M30" s="948" t="s">
        <v>186</v>
      </c>
      <c r="N30" s="948" t="s">
        <v>186</v>
      </c>
      <c r="O30" s="948" t="s">
        <v>186</v>
      </c>
      <c r="P30" s="948" t="s">
        <v>186</v>
      </c>
      <c r="Q30" s="321" t="s">
        <v>489</v>
      </c>
      <c r="R30" s="437" t="s">
        <v>1249</v>
      </c>
      <c r="S30" s="48"/>
      <c r="U30" s="1962" t="e">
        <f>SUIVI!#REF!</f>
        <v>#REF!</v>
      </c>
      <c r="V30" s="320" t="e">
        <f>SUIVI!#REF!</f>
        <v>#REF!</v>
      </c>
      <c r="W30" s="320" t="e">
        <f>SUIVI!#REF!</f>
        <v>#REF!</v>
      </c>
      <c r="X30" s="145" t="str">
        <f>SUIVI!H15</f>
        <v>HL1100A</v>
      </c>
      <c r="Y30" s="145">
        <f>SUIVI!J15</f>
        <v>10400</v>
      </c>
      <c r="Z30" s="1097" t="str">
        <f>SUIVI!U15</f>
        <v>/</v>
      </c>
      <c r="AA30" s="948">
        <f t="shared" ca="1" si="0"/>
        <v>2</v>
      </c>
      <c r="AB30" s="1955">
        <f t="shared" ca="1" si="1"/>
        <v>1</v>
      </c>
      <c r="AC30" s="948">
        <f t="shared" ca="1" si="2"/>
        <v>1</v>
      </c>
      <c r="AD30" s="1955">
        <f t="shared" ca="1" si="3"/>
        <v>1</v>
      </c>
      <c r="AE30" s="948">
        <f t="shared" ca="1" si="4"/>
        <v>2</v>
      </c>
      <c r="AF30" s="948">
        <f t="shared" ca="1" si="4"/>
        <v>1</v>
      </c>
      <c r="AG30" s="948">
        <f t="shared" ca="1" si="4"/>
        <v>1</v>
      </c>
      <c r="AH30" s="948">
        <f t="shared" ca="1" si="4"/>
        <v>0</v>
      </c>
      <c r="AI30" s="1955">
        <f t="shared" ca="1" si="5"/>
        <v>2</v>
      </c>
      <c r="AJ30" s="1955">
        <f t="shared" ca="1" si="6"/>
        <v>1</v>
      </c>
      <c r="AK30" s="1955">
        <f t="shared" ca="1" si="6"/>
        <v>1</v>
      </c>
      <c r="AL30" s="1955">
        <f t="shared" ca="1" si="6"/>
        <v>1</v>
      </c>
      <c r="AM30" s="768" t="str">
        <f t="shared" si="7"/>
        <v>HOSCHEID</v>
      </c>
      <c r="AO30" s="167"/>
      <c r="AP30" s="320" t="e">
        <f>SUIVI!#REF!</f>
        <v>#REF!</v>
      </c>
      <c r="AQ30" s="320" t="e">
        <f>SUIVI!#REF!</f>
        <v>#REF!</v>
      </c>
      <c r="AR30" s="145" t="str">
        <f>SUIVI!H15</f>
        <v>HL1100A</v>
      </c>
      <c r="AS30" s="145">
        <f>SUIVI!J15</f>
        <v>10400</v>
      </c>
      <c r="AT30" s="1097" t="str">
        <f>SUIVI!U15</f>
        <v>/</v>
      </c>
      <c r="AU30" s="3627"/>
      <c r="AV30" s="3628"/>
      <c r="AW30" s="3627"/>
      <c r="AX30" s="3628"/>
      <c r="AY30" s="3627"/>
      <c r="AZ30" s="3628"/>
      <c r="BA30" s="3627"/>
      <c r="BB30" s="3628"/>
      <c r="BC30" s="3627"/>
      <c r="BD30" s="3628"/>
      <c r="BE30" s="3627"/>
      <c r="BF30" s="3628"/>
      <c r="BG30" s="48"/>
      <c r="BH30" s="776">
        <v>7</v>
      </c>
      <c r="BI30" s="776"/>
    </row>
    <row r="31" spans="1:61" ht="25.15" customHeight="1">
      <c r="A31" s="1961" t="e">
        <f>SUIVI!#REF!</f>
        <v>#REF!</v>
      </c>
      <c r="B31" s="320" t="e">
        <f>SUIVI!#REF!</f>
        <v>#REF!</v>
      </c>
      <c r="C31" s="320" t="e">
        <f>SUIVI!#REF!</f>
        <v>#REF!</v>
      </c>
      <c r="D31" s="145" t="str">
        <f>SUIVI!H16</f>
        <v>HL1100A</v>
      </c>
      <c r="E31" s="145">
        <f>SUIVI!J16</f>
        <v>10400</v>
      </c>
      <c r="F31" s="1097" t="str">
        <f>SUIVI!U16</f>
        <v>/</v>
      </c>
      <c r="G31" s="948" t="s">
        <v>186</v>
      </c>
      <c r="H31" s="948" t="s">
        <v>186</v>
      </c>
      <c r="I31" s="948" t="s">
        <v>186</v>
      </c>
      <c r="J31" s="948" t="s">
        <v>186</v>
      </c>
      <c r="K31" s="948" t="s">
        <v>186</v>
      </c>
      <c r="L31" s="948" t="s">
        <v>186</v>
      </c>
      <c r="M31" s="948" t="s">
        <v>186</v>
      </c>
      <c r="N31" s="948" t="s">
        <v>186</v>
      </c>
      <c r="O31" s="948" t="s">
        <v>186</v>
      </c>
      <c r="P31" s="948" t="s">
        <v>186</v>
      </c>
      <c r="Q31" s="321" t="s">
        <v>492</v>
      </c>
      <c r="R31" s="437" t="s">
        <v>1249</v>
      </c>
      <c r="S31" s="48"/>
      <c r="U31" s="1962" t="e">
        <f>SUIVI!#REF!</f>
        <v>#REF!</v>
      </c>
      <c r="V31" s="320" t="e">
        <f>SUIVI!#REF!</f>
        <v>#REF!</v>
      </c>
      <c r="W31" s="320" t="e">
        <f>SUIVI!#REF!</f>
        <v>#REF!</v>
      </c>
      <c r="X31" s="145" t="str">
        <f>SUIVI!H16</f>
        <v>HL1100A</v>
      </c>
      <c r="Y31" s="145">
        <f>SUIVI!J16</f>
        <v>10400</v>
      </c>
      <c r="Z31" s="1097" t="str">
        <f>SUIVI!U16</f>
        <v>/</v>
      </c>
      <c r="AA31" s="948">
        <f t="shared" ca="1" si="0"/>
        <v>2</v>
      </c>
      <c r="AB31" s="1955">
        <f t="shared" ca="1" si="1"/>
        <v>1</v>
      </c>
      <c r="AC31" s="948">
        <f t="shared" ca="1" si="2"/>
        <v>2</v>
      </c>
      <c r="AD31" s="1955">
        <f t="shared" ca="1" si="3"/>
        <v>1</v>
      </c>
      <c r="AE31" s="948">
        <f t="shared" ca="1" si="4"/>
        <v>0</v>
      </c>
      <c r="AF31" s="948">
        <f t="shared" ca="1" si="4"/>
        <v>0</v>
      </c>
      <c r="AG31" s="948">
        <f t="shared" ca="1" si="4"/>
        <v>1</v>
      </c>
      <c r="AH31" s="948">
        <f t="shared" ca="1" si="4"/>
        <v>1</v>
      </c>
      <c r="AI31" s="1955">
        <f t="shared" ca="1" si="5"/>
        <v>2</v>
      </c>
      <c r="AJ31" s="1955">
        <f t="shared" ca="1" si="6"/>
        <v>1</v>
      </c>
      <c r="AK31" s="1955">
        <f t="shared" ca="1" si="6"/>
        <v>1</v>
      </c>
      <c r="AL31" s="1955">
        <f t="shared" ca="1" si="6"/>
        <v>1</v>
      </c>
      <c r="AM31" s="768" t="str">
        <f t="shared" si="7"/>
        <v>BERTRAND</v>
      </c>
      <c r="AO31" s="167"/>
      <c r="AP31" s="320" t="e">
        <f>SUIVI!#REF!</f>
        <v>#REF!</v>
      </c>
      <c r="AQ31" s="320" t="e">
        <f>SUIVI!#REF!</f>
        <v>#REF!</v>
      </c>
      <c r="AR31" s="145" t="str">
        <f>SUIVI!H16</f>
        <v>HL1100A</v>
      </c>
      <c r="AS31" s="145">
        <f>SUIVI!J16</f>
        <v>10400</v>
      </c>
      <c r="AT31" s="1097" t="str">
        <f>SUIVI!U16</f>
        <v>/</v>
      </c>
      <c r="AU31" s="3627"/>
      <c r="AV31" s="3628"/>
      <c r="AW31" s="3627"/>
      <c r="AX31" s="3628"/>
      <c r="AY31" s="3627"/>
      <c r="AZ31" s="3628"/>
      <c r="BA31" s="3627"/>
      <c r="BB31" s="3628"/>
      <c r="BC31" s="3627"/>
      <c r="BD31" s="3628"/>
      <c r="BE31" s="3627"/>
      <c r="BF31" s="3628"/>
      <c r="BG31" s="48"/>
      <c r="BH31" s="776">
        <v>8</v>
      </c>
      <c r="BI31" s="776"/>
    </row>
    <row r="32" spans="1:61" ht="25.15" customHeight="1">
      <c r="A32" s="1961" t="e">
        <f>SUIVI!#REF!</f>
        <v>#REF!</v>
      </c>
      <c r="B32" s="320" t="e">
        <f>SUIVI!#REF!</f>
        <v>#REF!</v>
      </c>
      <c r="C32" s="320" t="e">
        <f>SUIVI!#REF!</f>
        <v>#REF!</v>
      </c>
      <c r="D32" s="145" t="str">
        <f>SUIVI!H17</f>
        <v>HL1100A</v>
      </c>
      <c r="E32" s="145">
        <f>SUIVI!J17</f>
        <v>10400</v>
      </c>
      <c r="F32" s="1097" t="str">
        <f>SUIVI!U17</f>
        <v>/</v>
      </c>
      <c r="G32" s="948" t="s">
        <v>186</v>
      </c>
      <c r="H32" s="948" t="s">
        <v>186</v>
      </c>
      <c r="I32" s="948" t="s">
        <v>186</v>
      </c>
      <c r="J32" s="948" t="s">
        <v>186</v>
      </c>
      <c r="K32" s="948" t="s">
        <v>186</v>
      </c>
      <c r="L32" s="948" t="s">
        <v>186</v>
      </c>
      <c r="M32" s="948" t="s">
        <v>186</v>
      </c>
      <c r="N32" s="948" t="s">
        <v>186</v>
      </c>
      <c r="O32" s="948" t="s">
        <v>186</v>
      </c>
      <c r="P32" s="948" t="s">
        <v>186</v>
      </c>
      <c r="Q32" s="321" t="s">
        <v>1485</v>
      </c>
      <c r="R32" s="437" t="s">
        <v>1249</v>
      </c>
      <c r="S32" s="48"/>
      <c r="U32" s="1962" t="e">
        <f>SUIVI!#REF!</f>
        <v>#REF!</v>
      </c>
      <c r="V32" s="320" t="e">
        <f>SUIVI!#REF!</f>
        <v>#REF!</v>
      </c>
      <c r="W32" s="320" t="e">
        <f>SUIVI!#REF!</f>
        <v>#REF!</v>
      </c>
      <c r="X32" s="145" t="str">
        <f>SUIVI!H17</f>
        <v>HL1100A</v>
      </c>
      <c r="Y32" s="145">
        <f>SUIVI!J17</f>
        <v>10400</v>
      </c>
      <c r="Z32" s="1097" t="str">
        <f>SUIVI!U17</f>
        <v>/</v>
      </c>
      <c r="AA32" s="948">
        <f t="shared" ca="1" si="0"/>
        <v>2</v>
      </c>
      <c r="AB32" s="1955">
        <f t="shared" ca="1" si="1"/>
        <v>1</v>
      </c>
      <c r="AC32" s="948">
        <f t="shared" ca="1" si="2"/>
        <v>1</v>
      </c>
      <c r="AD32" s="1955">
        <f t="shared" ca="1" si="3"/>
        <v>1</v>
      </c>
      <c r="AE32" s="948">
        <f t="shared" ca="1" si="4"/>
        <v>0</v>
      </c>
      <c r="AF32" s="948">
        <f t="shared" ca="1" si="4"/>
        <v>1</v>
      </c>
      <c r="AG32" s="948">
        <f t="shared" ca="1" si="4"/>
        <v>2</v>
      </c>
      <c r="AH32" s="948">
        <f t="shared" ca="1" si="4"/>
        <v>2</v>
      </c>
      <c r="AI32" s="1955">
        <f t="shared" ca="1" si="5"/>
        <v>2</v>
      </c>
      <c r="AJ32" s="1955">
        <f t="shared" ca="1" si="6"/>
        <v>1</v>
      </c>
      <c r="AK32" s="1955">
        <f t="shared" ca="1" si="6"/>
        <v>1</v>
      </c>
      <c r="AL32" s="1955">
        <f t="shared" ca="1" si="6"/>
        <v>1</v>
      </c>
      <c r="AM32" s="768" t="str">
        <f t="shared" si="7"/>
        <v>GERON</v>
      </c>
      <c r="AO32" s="167"/>
      <c r="AP32" s="320" t="e">
        <f>SUIVI!#REF!</f>
        <v>#REF!</v>
      </c>
      <c r="AQ32" s="320" t="e">
        <f>SUIVI!#REF!</f>
        <v>#REF!</v>
      </c>
      <c r="AR32" s="145" t="str">
        <f>SUIVI!H17</f>
        <v>HL1100A</v>
      </c>
      <c r="AS32" s="145">
        <f>SUIVI!J17</f>
        <v>10400</v>
      </c>
      <c r="AT32" s="1097" t="str">
        <f>SUIVI!U17</f>
        <v>/</v>
      </c>
      <c r="AU32" s="3627"/>
      <c r="AV32" s="3628"/>
      <c r="AW32" s="3627"/>
      <c r="AX32" s="3628"/>
      <c r="AY32" s="3627"/>
      <c r="AZ32" s="3628"/>
      <c r="BA32" s="3627"/>
      <c r="BB32" s="3628"/>
      <c r="BC32" s="3627"/>
      <c r="BD32" s="3628"/>
      <c r="BE32" s="3627"/>
      <c r="BF32" s="3628"/>
      <c r="BG32" s="48"/>
      <c r="BH32" s="776">
        <v>9</v>
      </c>
      <c r="BI32" s="776"/>
    </row>
    <row r="33" spans="1:61" ht="25.15" customHeight="1">
      <c r="A33" s="1961" t="e">
        <f>SUIVI!#REF!</f>
        <v>#REF!</v>
      </c>
      <c r="B33" s="320" t="e">
        <f>SUIVI!#REF!</f>
        <v>#REF!</v>
      </c>
      <c r="C33" s="320" t="e">
        <f>SUIVI!#REF!</f>
        <v>#REF!</v>
      </c>
      <c r="D33" s="145" t="str">
        <f>SUIVI!H18</f>
        <v>HL1100B</v>
      </c>
      <c r="E33" s="145">
        <f>SUIVI!J18</f>
        <v>5300</v>
      </c>
      <c r="F33" s="1097" t="str">
        <f>SUIVI!U18</f>
        <v>/</v>
      </c>
      <c r="G33" s="948" t="s">
        <v>186</v>
      </c>
      <c r="H33" s="948" t="s">
        <v>186</v>
      </c>
      <c r="I33" s="948" t="s">
        <v>186</v>
      </c>
      <c r="J33" s="948" t="s">
        <v>186</v>
      </c>
      <c r="K33" s="948" t="s">
        <v>186</v>
      </c>
      <c r="L33" s="948" t="s">
        <v>186</v>
      </c>
      <c r="M33" s="948" t="s">
        <v>186</v>
      </c>
      <c r="N33" s="948" t="s">
        <v>186</v>
      </c>
      <c r="O33" s="948" t="s">
        <v>186</v>
      </c>
      <c r="P33" s="948" t="s">
        <v>186</v>
      </c>
      <c r="Q33" s="321" t="s">
        <v>489</v>
      </c>
      <c r="R33" s="437" t="s">
        <v>1249</v>
      </c>
      <c r="S33" s="48"/>
      <c r="U33" s="1962" t="e">
        <f>SUIVI!#REF!</f>
        <v>#REF!</v>
      </c>
      <c r="V33" s="320" t="e">
        <f>SUIVI!#REF!</f>
        <v>#REF!</v>
      </c>
      <c r="W33" s="320" t="e">
        <f>SUIVI!#REF!</f>
        <v>#REF!</v>
      </c>
      <c r="X33" s="145" t="str">
        <f>SUIVI!H18</f>
        <v>HL1100B</v>
      </c>
      <c r="Y33" s="145">
        <f>SUIVI!J18</f>
        <v>5300</v>
      </c>
      <c r="Z33" s="1097" t="str">
        <f>SUIVI!U18</f>
        <v>/</v>
      </c>
      <c r="AA33" s="948">
        <f t="shared" ca="1" si="0"/>
        <v>0</v>
      </c>
      <c r="AB33" s="1955">
        <f t="shared" ca="1" si="1"/>
        <v>1</v>
      </c>
      <c r="AC33" s="948">
        <f t="shared" ca="1" si="2"/>
        <v>1</v>
      </c>
      <c r="AD33" s="1955">
        <f t="shared" ca="1" si="3"/>
        <v>1</v>
      </c>
      <c r="AE33" s="948">
        <f t="shared" ca="1" si="4"/>
        <v>1</v>
      </c>
      <c r="AF33" s="948">
        <f t="shared" ca="1" si="4"/>
        <v>0</v>
      </c>
      <c r="AG33" s="948">
        <f t="shared" ca="1" si="4"/>
        <v>0</v>
      </c>
      <c r="AH33" s="948">
        <f t="shared" ca="1" si="4"/>
        <v>1</v>
      </c>
      <c r="AI33" s="1955">
        <f t="shared" ca="1" si="5"/>
        <v>2</v>
      </c>
      <c r="AJ33" s="1955">
        <f t="shared" ca="1" si="6"/>
        <v>1</v>
      </c>
      <c r="AK33" s="1955">
        <f t="shared" ca="1" si="6"/>
        <v>1</v>
      </c>
      <c r="AL33" s="1955">
        <f t="shared" ca="1" si="6"/>
        <v>1</v>
      </c>
      <c r="AM33" s="768" t="str">
        <f t="shared" si="7"/>
        <v>HOSCHEID</v>
      </c>
      <c r="AO33" s="167"/>
      <c r="AP33" s="320" t="e">
        <f>SUIVI!#REF!</f>
        <v>#REF!</v>
      </c>
      <c r="AQ33" s="320" t="e">
        <f>SUIVI!#REF!</f>
        <v>#REF!</v>
      </c>
      <c r="AR33" s="145" t="str">
        <f>SUIVI!H18</f>
        <v>HL1100B</v>
      </c>
      <c r="AS33" s="145">
        <f>SUIVI!J18</f>
        <v>5300</v>
      </c>
      <c r="AT33" s="1097" t="str">
        <f>SUIVI!U18</f>
        <v>/</v>
      </c>
      <c r="AU33" s="3627"/>
      <c r="AV33" s="3628"/>
      <c r="AW33" s="3627"/>
      <c r="AX33" s="3628"/>
      <c r="AY33" s="3627"/>
      <c r="AZ33" s="3628"/>
      <c r="BA33" s="3627"/>
      <c r="BB33" s="3628"/>
      <c r="BC33" s="3627"/>
      <c r="BD33" s="3628"/>
      <c r="BE33" s="3627"/>
      <c r="BF33" s="3628"/>
      <c r="BG33" s="48"/>
      <c r="BH33" s="776">
        <v>10</v>
      </c>
      <c r="BI33" s="776"/>
    </row>
    <row r="34" spans="1:61" ht="25.15" customHeight="1">
      <c r="A34" s="1961" t="e">
        <f>SUIVI!#REF!</f>
        <v>#REF!</v>
      </c>
      <c r="B34" s="320" t="e">
        <f>SUIVI!#REF!</f>
        <v>#REF!</v>
      </c>
      <c r="C34" s="320" t="e">
        <f>SUIVI!#REF!</f>
        <v>#REF!</v>
      </c>
      <c r="D34" s="145" t="e">
        <f>SUIVI!#REF!</f>
        <v>#REF!</v>
      </c>
      <c r="E34" s="145" t="e">
        <f>SUIVI!#REF!</f>
        <v>#REF!</v>
      </c>
      <c r="F34" s="1097" t="e">
        <f>SUIVI!#REF!</f>
        <v>#REF!</v>
      </c>
      <c r="G34" s="948" t="s">
        <v>186</v>
      </c>
      <c r="H34" s="948" t="s">
        <v>186</v>
      </c>
      <c r="I34" s="948" t="s">
        <v>186</v>
      </c>
      <c r="J34" s="948" t="s">
        <v>186</v>
      </c>
      <c r="K34" s="948" t="s">
        <v>186</v>
      </c>
      <c r="L34" s="948" t="s">
        <v>186</v>
      </c>
      <c r="M34" s="948" t="s">
        <v>186</v>
      </c>
      <c r="N34" s="948" t="s">
        <v>186</v>
      </c>
      <c r="O34" s="948" t="s">
        <v>186</v>
      </c>
      <c r="P34" s="948" t="s">
        <v>186</v>
      </c>
      <c r="Q34" s="321" t="s">
        <v>1224</v>
      </c>
      <c r="R34" s="437" t="s">
        <v>1249</v>
      </c>
      <c r="S34" s="48"/>
      <c r="U34" s="1962" t="e">
        <f>SUIVI!#REF!</f>
        <v>#REF!</v>
      </c>
      <c r="V34" s="320" t="e">
        <f>SUIVI!#REF!</f>
        <v>#REF!</v>
      </c>
      <c r="W34" s="320" t="e">
        <f>SUIVI!#REF!</f>
        <v>#REF!</v>
      </c>
      <c r="X34" s="145" t="e">
        <f>SUIVI!#REF!</f>
        <v>#REF!</v>
      </c>
      <c r="Y34" s="145" t="e">
        <f>SUIVI!#REF!</f>
        <v>#REF!</v>
      </c>
      <c r="Z34" s="1097" t="e">
        <f>SUIVI!#REF!</f>
        <v>#REF!</v>
      </c>
      <c r="AA34" s="948">
        <f t="shared" ca="1" si="0"/>
        <v>2</v>
      </c>
      <c r="AB34" s="1955">
        <f t="shared" ca="1" si="1"/>
        <v>1</v>
      </c>
      <c r="AC34" s="948">
        <f t="shared" ca="1" si="2"/>
        <v>0</v>
      </c>
      <c r="AD34" s="1955">
        <f t="shared" ca="1" si="3"/>
        <v>1</v>
      </c>
      <c r="AE34" s="948">
        <f t="shared" ca="1" si="4"/>
        <v>0</v>
      </c>
      <c r="AF34" s="948">
        <f t="shared" ca="1" si="4"/>
        <v>0</v>
      </c>
      <c r="AG34" s="948">
        <f t="shared" ca="1" si="4"/>
        <v>2</v>
      </c>
      <c r="AH34" s="948">
        <f t="shared" ca="1" si="4"/>
        <v>2</v>
      </c>
      <c r="AI34" s="1955">
        <f t="shared" ca="1" si="5"/>
        <v>2</v>
      </c>
      <c r="AJ34" s="1955">
        <f t="shared" ca="1" si="6"/>
        <v>1</v>
      </c>
      <c r="AK34" s="1955">
        <f t="shared" ca="1" si="6"/>
        <v>1</v>
      </c>
      <c r="AL34" s="1955">
        <f t="shared" ca="1" si="6"/>
        <v>1</v>
      </c>
      <c r="AM34" s="768" t="str">
        <f t="shared" si="7"/>
        <v>SCHMITZ</v>
      </c>
      <c r="AO34" s="167"/>
      <c r="AP34" s="320" t="e">
        <f>SUIVI!#REF!</f>
        <v>#REF!</v>
      </c>
      <c r="AQ34" s="320" t="e">
        <f>SUIVI!#REF!</f>
        <v>#REF!</v>
      </c>
      <c r="AR34" s="145" t="e">
        <f>SUIVI!#REF!</f>
        <v>#REF!</v>
      </c>
      <c r="AS34" s="145" t="e">
        <f>SUIVI!#REF!</f>
        <v>#REF!</v>
      </c>
      <c r="AT34" s="1097" t="e">
        <f>SUIVI!#REF!</f>
        <v>#REF!</v>
      </c>
      <c r="AU34" s="3627"/>
      <c r="AV34" s="3628"/>
      <c r="AW34" s="3627"/>
      <c r="AX34" s="3628"/>
      <c r="AY34" s="3627"/>
      <c r="AZ34" s="3628"/>
      <c r="BA34" s="3627"/>
      <c r="BB34" s="3628"/>
      <c r="BC34" s="3627"/>
      <c r="BD34" s="3628"/>
      <c r="BE34" s="3627"/>
      <c r="BF34" s="3628"/>
      <c r="BG34" s="48"/>
      <c r="BH34" s="776">
        <v>11</v>
      </c>
      <c r="BI34" s="776"/>
    </row>
    <row r="35" spans="1:61" ht="25.15" customHeight="1">
      <c r="A35" s="1961" t="e">
        <f>SUIVI!#REF!</f>
        <v>#REF!</v>
      </c>
      <c r="B35" s="320" t="e">
        <f>SUIVI!#REF!</f>
        <v>#REF!</v>
      </c>
      <c r="C35" s="320" t="e">
        <f>SUIVI!#REF!</f>
        <v>#REF!</v>
      </c>
      <c r="D35" s="145" t="e">
        <f>SUIVI!#REF!</f>
        <v>#REF!</v>
      </c>
      <c r="E35" s="145" t="e">
        <f>SUIVI!#REF!</f>
        <v>#REF!</v>
      </c>
      <c r="F35" s="1097" t="e">
        <f>SUIVI!#REF!</f>
        <v>#REF!</v>
      </c>
      <c r="G35" s="948" t="s">
        <v>186</v>
      </c>
      <c r="H35" s="948" t="s">
        <v>186</v>
      </c>
      <c r="I35" s="948" t="s">
        <v>186</v>
      </c>
      <c r="J35" s="948" t="s">
        <v>186</v>
      </c>
      <c r="K35" s="948" t="s">
        <v>186</v>
      </c>
      <c r="L35" s="948" t="s">
        <v>186</v>
      </c>
      <c r="M35" s="948" t="s">
        <v>186</v>
      </c>
      <c r="N35" s="948" t="s">
        <v>186</v>
      </c>
      <c r="O35" s="948" t="s">
        <v>186</v>
      </c>
      <c r="P35" s="948" t="s">
        <v>186</v>
      </c>
      <c r="Q35" s="321" t="s">
        <v>489</v>
      </c>
      <c r="R35" s="437" t="s">
        <v>1249</v>
      </c>
      <c r="S35" s="48"/>
      <c r="U35" s="1962" t="e">
        <f>SUIVI!#REF!</f>
        <v>#REF!</v>
      </c>
      <c r="V35" s="320" t="e">
        <f>SUIVI!#REF!</f>
        <v>#REF!</v>
      </c>
      <c r="W35" s="320" t="e">
        <f>SUIVI!#REF!</f>
        <v>#REF!</v>
      </c>
      <c r="X35" s="145" t="e">
        <f>SUIVI!#REF!</f>
        <v>#REF!</v>
      </c>
      <c r="Y35" s="145" t="e">
        <f>SUIVI!#REF!</f>
        <v>#REF!</v>
      </c>
      <c r="Z35" s="1097" t="e">
        <f>SUIVI!#REF!</f>
        <v>#REF!</v>
      </c>
      <c r="AA35" s="948">
        <f t="shared" ca="1" si="0"/>
        <v>0</v>
      </c>
      <c r="AB35" s="1955">
        <f t="shared" ca="1" si="1"/>
        <v>1</v>
      </c>
      <c r="AC35" s="948">
        <f t="shared" ca="1" si="2"/>
        <v>2</v>
      </c>
      <c r="AD35" s="1955">
        <f t="shared" ca="1" si="3"/>
        <v>1</v>
      </c>
      <c r="AE35" s="948">
        <f t="shared" ca="1" si="4"/>
        <v>0</v>
      </c>
      <c r="AF35" s="948">
        <f t="shared" ca="1" si="4"/>
        <v>1</v>
      </c>
      <c r="AG35" s="948">
        <f t="shared" ca="1" si="4"/>
        <v>2</v>
      </c>
      <c r="AH35" s="948">
        <f t="shared" ca="1" si="4"/>
        <v>1</v>
      </c>
      <c r="AI35" s="1955">
        <f t="shared" ca="1" si="5"/>
        <v>2</v>
      </c>
      <c r="AJ35" s="1955">
        <f t="shared" ca="1" si="6"/>
        <v>1</v>
      </c>
      <c r="AK35" s="1955">
        <f t="shared" ca="1" si="6"/>
        <v>1</v>
      </c>
      <c r="AL35" s="1955">
        <f t="shared" ca="1" si="6"/>
        <v>1</v>
      </c>
      <c r="AM35" s="768" t="str">
        <f t="shared" si="7"/>
        <v>HOSCHEID</v>
      </c>
      <c r="AO35" s="167"/>
      <c r="AP35" s="320" t="e">
        <f>SUIVI!#REF!</f>
        <v>#REF!</v>
      </c>
      <c r="AQ35" s="320" t="e">
        <f>SUIVI!#REF!</f>
        <v>#REF!</v>
      </c>
      <c r="AR35" s="145" t="e">
        <f>SUIVI!#REF!</f>
        <v>#REF!</v>
      </c>
      <c r="AS35" s="145" t="e">
        <f>SUIVI!#REF!</f>
        <v>#REF!</v>
      </c>
      <c r="AT35" s="1097" t="e">
        <f>SUIVI!#REF!</f>
        <v>#REF!</v>
      </c>
      <c r="AU35" s="3627"/>
      <c r="AV35" s="3628"/>
      <c r="AW35" s="3627"/>
      <c r="AX35" s="3628"/>
      <c r="AY35" s="3627"/>
      <c r="AZ35" s="3628"/>
      <c r="BA35" s="3627"/>
      <c r="BB35" s="3628"/>
      <c r="BC35" s="3627"/>
      <c r="BD35" s="3628"/>
      <c r="BE35" s="3627"/>
      <c r="BF35" s="3628"/>
      <c r="BG35" s="48"/>
      <c r="BH35" s="776">
        <v>12</v>
      </c>
      <c r="BI35" s="776"/>
    </row>
    <row r="36" spans="1:61" ht="25.15" customHeight="1">
      <c r="A36" s="1961" t="e">
        <f>SUIVI!#REF!</f>
        <v>#REF!</v>
      </c>
      <c r="B36" s="320" t="e">
        <f>SUIVI!#REF!</f>
        <v>#REF!</v>
      </c>
      <c r="C36" s="320" t="e">
        <f>SUIVI!#REF!</f>
        <v>#REF!</v>
      </c>
      <c r="D36" s="145" t="e">
        <f>SUIVI!#REF!</f>
        <v>#REF!</v>
      </c>
      <c r="E36" s="145" t="e">
        <f>SUIVI!#REF!</f>
        <v>#REF!</v>
      </c>
      <c r="F36" s="1097" t="e">
        <f>SUIVI!#REF!</f>
        <v>#REF!</v>
      </c>
      <c r="G36" s="948" t="s">
        <v>186</v>
      </c>
      <c r="H36" s="948" t="s">
        <v>186</v>
      </c>
      <c r="I36" s="948" t="s">
        <v>186</v>
      </c>
      <c r="J36" s="948" t="s">
        <v>186</v>
      </c>
      <c r="K36" s="948" t="s">
        <v>186</v>
      </c>
      <c r="L36" s="948" t="s">
        <v>186</v>
      </c>
      <c r="M36" s="948" t="s">
        <v>186</v>
      </c>
      <c r="N36" s="948" t="s">
        <v>186</v>
      </c>
      <c r="O36" s="948" t="s">
        <v>186</v>
      </c>
      <c r="P36" s="948" t="s">
        <v>186</v>
      </c>
      <c r="Q36" s="321" t="s">
        <v>492</v>
      </c>
      <c r="R36" s="437" t="s">
        <v>1249</v>
      </c>
      <c r="S36" s="48"/>
      <c r="U36" s="1962" t="e">
        <f>SUIVI!#REF!</f>
        <v>#REF!</v>
      </c>
      <c r="V36" s="320" t="e">
        <f>SUIVI!#REF!</f>
        <v>#REF!</v>
      </c>
      <c r="W36" s="320" t="e">
        <f>SUIVI!#REF!</f>
        <v>#REF!</v>
      </c>
      <c r="X36" s="145" t="e">
        <f>SUIVI!#REF!</f>
        <v>#REF!</v>
      </c>
      <c r="Y36" s="145" t="e">
        <f>SUIVI!#REF!</f>
        <v>#REF!</v>
      </c>
      <c r="Z36" s="1097" t="e">
        <f>SUIVI!#REF!</f>
        <v>#REF!</v>
      </c>
      <c r="AA36" s="948">
        <f t="shared" ca="1" si="0"/>
        <v>1</v>
      </c>
      <c r="AB36" s="1955">
        <f t="shared" ca="1" si="1"/>
        <v>1</v>
      </c>
      <c r="AC36" s="948">
        <f t="shared" ca="1" si="2"/>
        <v>0</v>
      </c>
      <c r="AD36" s="1955">
        <f t="shared" ca="1" si="3"/>
        <v>1</v>
      </c>
      <c r="AE36" s="948">
        <f t="shared" ca="1" si="4"/>
        <v>0</v>
      </c>
      <c r="AF36" s="948">
        <f t="shared" ca="1" si="4"/>
        <v>2</v>
      </c>
      <c r="AG36" s="948">
        <f t="shared" ca="1" si="4"/>
        <v>2</v>
      </c>
      <c r="AH36" s="948">
        <f t="shared" ca="1" si="4"/>
        <v>0</v>
      </c>
      <c r="AI36" s="1955">
        <f t="shared" ca="1" si="5"/>
        <v>2</v>
      </c>
      <c r="AJ36" s="1955">
        <f t="shared" ca="1" si="6"/>
        <v>1</v>
      </c>
      <c r="AK36" s="1955">
        <f t="shared" ca="1" si="6"/>
        <v>1</v>
      </c>
      <c r="AL36" s="1955">
        <f t="shared" ca="1" si="6"/>
        <v>1</v>
      </c>
      <c r="AM36" s="768" t="str">
        <f t="shared" si="7"/>
        <v>BERTRAND</v>
      </c>
      <c r="AO36" s="167"/>
      <c r="AP36" s="320" t="e">
        <f>SUIVI!#REF!</f>
        <v>#REF!</v>
      </c>
      <c r="AQ36" s="320" t="e">
        <f>SUIVI!#REF!</f>
        <v>#REF!</v>
      </c>
      <c r="AR36" s="145" t="e">
        <f>SUIVI!#REF!</f>
        <v>#REF!</v>
      </c>
      <c r="AS36" s="145" t="e">
        <f>SUIVI!#REF!</f>
        <v>#REF!</v>
      </c>
      <c r="AT36" s="1097" t="e">
        <f>SUIVI!#REF!</f>
        <v>#REF!</v>
      </c>
      <c r="AU36" s="3627"/>
      <c r="AV36" s="3628"/>
      <c r="AW36" s="3627"/>
      <c r="AX36" s="3628"/>
      <c r="AY36" s="3627"/>
      <c r="AZ36" s="3628"/>
      <c r="BA36" s="3627"/>
      <c r="BB36" s="3628"/>
      <c r="BC36" s="3627"/>
      <c r="BD36" s="3628"/>
      <c r="BE36" s="3627"/>
      <c r="BF36" s="3628"/>
      <c r="BG36" s="48"/>
      <c r="BH36" s="776">
        <v>13</v>
      </c>
      <c r="BI36" s="776"/>
    </row>
    <row r="37" spans="1:61" ht="25.15" customHeight="1">
      <c r="A37" s="1961" t="e">
        <f>SUIVI!#REF!</f>
        <v>#REF!</v>
      </c>
      <c r="B37" s="320" t="e">
        <f>SUIVI!#REF!</f>
        <v>#REF!</v>
      </c>
      <c r="C37" s="320" t="e">
        <f>SUIVI!#REF!</f>
        <v>#REF!</v>
      </c>
      <c r="D37" s="145" t="e">
        <f>SUIVI!#REF!</f>
        <v>#REF!</v>
      </c>
      <c r="E37" s="145" t="e">
        <f>SUIVI!#REF!</f>
        <v>#REF!</v>
      </c>
      <c r="F37" s="1097" t="e">
        <f>SUIVI!#REF!</f>
        <v>#REF!</v>
      </c>
      <c r="G37" s="948" t="s">
        <v>186</v>
      </c>
      <c r="H37" s="948" t="s">
        <v>186</v>
      </c>
      <c r="I37" s="948" t="s">
        <v>186</v>
      </c>
      <c r="J37" s="948" t="s">
        <v>186</v>
      </c>
      <c r="K37" s="948" t="s">
        <v>186</v>
      </c>
      <c r="L37" s="948" t="s">
        <v>186</v>
      </c>
      <c r="M37" s="948" t="s">
        <v>186</v>
      </c>
      <c r="N37" s="948" t="s">
        <v>186</v>
      </c>
      <c r="O37" s="948" t="s">
        <v>186</v>
      </c>
      <c r="P37" s="948" t="s">
        <v>186</v>
      </c>
      <c r="Q37" s="321" t="s">
        <v>492</v>
      </c>
      <c r="R37" s="437" t="s">
        <v>1249</v>
      </c>
      <c r="S37" s="48"/>
      <c r="U37" s="1962" t="e">
        <f>SUIVI!#REF!</f>
        <v>#REF!</v>
      </c>
      <c r="V37" s="320" t="e">
        <f>SUIVI!#REF!</f>
        <v>#REF!</v>
      </c>
      <c r="W37" s="320" t="e">
        <f>SUIVI!#REF!</f>
        <v>#REF!</v>
      </c>
      <c r="X37" s="145" t="e">
        <f>SUIVI!#REF!</f>
        <v>#REF!</v>
      </c>
      <c r="Y37" s="145" t="e">
        <f>SUIVI!#REF!</f>
        <v>#REF!</v>
      </c>
      <c r="Z37" s="1097" t="e">
        <f>SUIVI!#REF!</f>
        <v>#REF!</v>
      </c>
      <c r="AA37" s="948">
        <f t="shared" ca="1" si="0"/>
        <v>1</v>
      </c>
      <c r="AB37" s="1955">
        <f t="shared" ca="1" si="1"/>
        <v>1</v>
      </c>
      <c r="AC37" s="948">
        <f t="shared" ca="1" si="2"/>
        <v>0</v>
      </c>
      <c r="AD37" s="1955">
        <f t="shared" ca="1" si="3"/>
        <v>1</v>
      </c>
      <c r="AE37" s="948">
        <f t="shared" ca="1" si="4"/>
        <v>1</v>
      </c>
      <c r="AF37" s="948">
        <f t="shared" ca="1" si="4"/>
        <v>2</v>
      </c>
      <c r="AG37" s="948">
        <f t="shared" ca="1" si="4"/>
        <v>0</v>
      </c>
      <c r="AH37" s="948">
        <f t="shared" ca="1" si="4"/>
        <v>0</v>
      </c>
      <c r="AI37" s="1955">
        <f t="shared" ca="1" si="5"/>
        <v>2</v>
      </c>
      <c r="AJ37" s="1955">
        <f t="shared" ca="1" si="6"/>
        <v>1</v>
      </c>
      <c r="AK37" s="1955">
        <f t="shared" ca="1" si="6"/>
        <v>1</v>
      </c>
      <c r="AL37" s="1955">
        <f t="shared" ca="1" si="6"/>
        <v>1</v>
      </c>
      <c r="AM37" s="768" t="str">
        <f t="shared" si="7"/>
        <v>BERTRAND</v>
      </c>
      <c r="AO37" s="167"/>
      <c r="AP37" s="320" t="e">
        <f>SUIVI!#REF!</f>
        <v>#REF!</v>
      </c>
      <c r="AQ37" s="320" t="e">
        <f>SUIVI!#REF!</f>
        <v>#REF!</v>
      </c>
      <c r="AR37" s="145" t="e">
        <f>SUIVI!#REF!</f>
        <v>#REF!</v>
      </c>
      <c r="AS37" s="145" t="e">
        <f>SUIVI!#REF!</f>
        <v>#REF!</v>
      </c>
      <c r="AT37" s="1097" t="e">
        <f>SUIVI!#REF!</f>
        <v>#REF!</v>
      </c>
      <c r="AU37" s="3627"/>
      <c r="AV37" s="3628"/>
      <c r="AW37" s="3627"/>
      <c r="AX37" s="3628"/>
      <c r="AY37" s="3627"/>
      <c r="AZ37" s="3628"/>
      <c r="BA37" s="3627"/>
      <c r="BB37" s="3628"/>
      <c r="BC37" s="3627"/>
      <c r="BD37" s="3628"/>
      <c r="BE37" s="3627"/>
      <c r="BF37" s="3628"/>
      <c r="BG37" s="48"/>
      <c r="BH37" s="776">
        <v>14</v>
      </c>
      <c r="BI37" s="776"/>
    </row>
    <row r="38" spans="1:61" ht="25.15" customHeight="1">
      <c r="A38" s="1961" t="e">
        <f>SUIVI!#REF!</f>
        <v>#REF!</v>
      </c>
      <c r="B38" s="320" t="e">
        <f>SUIVI!#REF!</f>
        <v>#REF!</v>
      </c>
      <c r="C38" s="320" t="e">
        <f>SUIVI!#REF!</f>
        <v>#REF!</v>
      </c>
      <c r="D38" s="145" t="e">
        <f>SUIVI!#REF!</f>
        <v>#REF!</v>
      </c>
      <c r="E38" s="145" t="e">
        <f>SUIVI!#REF!</f>
        <v>#REF!</v>
      </c>
      <c r="F38" s="1097" t="e">
        <f>SUIVI!#REF!</f>
        <v>#REF!</v>
      </c>
      <c r="G38" s="948" t="s">
        <v>186</v>
      </c>
      <c r="H38" s="948" t="s">
        <v>186</v>
      </c>
      <c r="I38" s="948" t="s">
        <v>186</v>
      </c>
      <c r="J38" s="948" t="s">
        <v>186</v>
      </c>
      <c r="K38" s="948" t="s">
        <v>186</v>
      </c>
      <c r="L38" s="948" t="s">
        <v>186</v>
      </c>
      <c r="M38" s="948" t="s">
        <v>186</v>
      </c>
      <c r="N38" s="948" t="s">
        <v>186</v>
      </c>
      <c r="O38" s="948" t="s">
        <v>186</v>
      </c>
      <c r="P38" s="948" t="s">
        <v>186</v>
      </c>
      <c r="Q38" s="321" t="s">
        <v>489</v>
      </c>
      <c r="R38" s="437" t="s">
        <v>1249</v>
      </c>
      <c r="S38" s="48"/>
      <c r="U38" s="1962" t="e">
        <f>SUIVI!#REF!</f>
        <v>#REF!</v>
      </c>
      <c r="V38" s="320" t="e">
        <f>SUIVI!#REF!</f>
        <v>#REF!</v>
      </c>
      <c r="W38" s="320" t="e">
        <f>SUIVI!#REF!</f>
        <v>#REF!</v>
      </c>
      <c r="X38" s="145" t="e">
        <f>SUIVI!#REF!</f>
        <v>#REF!</v>
      </c>
      <c r="Y38" s="145" t="e">
        <f>SUIVI!#REF!</f>
        <v>#REF!</v>
      </c>
      <c r="Z38" s="1097" t="e">
        <f>SUIVI!#REF!</f>
        <v>#REF!</v>
      </c>
      <c r="AA38" s="948">
        <f t="shared" ca="1" si="0"/>
        <v>2</v>
      </c>
      <c r="AB38" s="1955">
        <f t="shared" ca="1" si="1"/>
        <v>1</v>
      </c>
      <c r="AC38" s="948">
        <f t="shared" ca="1" si="2"/>
        <v>2</v>
      </c>
      <c r="AD38" s="1955">
        <f t="shared" ca="1" si="3"/>
        <v>1</v>
      </c>
      <c r="AE38" s="948">
        <f t="shared" ca="1" si="4"/>
        <v>1</v>
      </c>
      <c r="AF38" s="948">
        <f t="shared" ca="1" si="4"/>
        <v>0</v>
      </c>
      <c r="AG38" s="948">
        <f t="shared" ca="1" si="4"/>
        <v>1</v>
      </c>
      <c r="AH38" s="948">
        <f t="shared" ca="1" si="4"/>
        <v>1</v>
      </c>
      <c r="AI38" s="1955">
        <f t="shared" ca="1" si="5"/>
        <v>1</v>
      </c>
      <c r="AJ38" s="1955">
        <f t="shared" ca="1" si="6"/>
        <v>1</v>
      </c>
      <c r="AK38" s="1955">
        <f t="shared" ca="1" si="6"/>
        <v>1</v>
      </c>
      <c r="AL38" s="1955">
        <f t="shared" ca="1" si="6"/>
        <v>1</v>
      </c>
      <c r="AM38" s="768" t="str">
        <f t="shared" si="7"/>
        <v>HOSCHEID</v>
      </c>
      <c r="AO38" s="167"/>
      <c r="AP38" s="320" t="e">
        <f>SUIVI!#REF!</f>
        <v>#REF!</v>
      </c>
      <c r="AQ38" s="320" t="e">
        <f>SUIVI!#REF!</f>
        <v>#REF!</v>
      </c>
      <c r="AR38" s="145" t="e">
        <f>SUIVI!#REF!</f>
        <v>#REF!</v>
      </c>
      <c r="AS38" s="145" t="e">
        <f>SUIVI!#REF!</f>
        <v>#REF!</v>
      </c>
      <c r="AT38" s="1097" t="e">
        <f>SUIVI!#REF!</f>
        <v>#REF!</v>
      </c>
      <c r="AU38" s="3627"/>
      <c r="AV38" s="3628"/>
      <c r="AW38" s="3627"/>
      <c r="AX38" s="3628"/>
      <c r="AY38" s="3627"/>
      <c r="AZ38" s="3628"/>
      <c r="BA38" s="3627"/>
      <c r="BB38" s="3628"/>
      <c r="BC38" s="3627"/>
      <c r="BD38" s="3628"/>
      <c r="BE38" s="3627"/>
      <c r="BF38" s="3628"/>
      <c r="BG38" s="48"/>
      <c r="BH38" s="776">
        <v>15</v>
      </c>
      <c r="BI38" s="776"/>
    </row>
    <row r="39" spans="1:61" ht="25.15" customHeight="1">
      <c r="A39" s="1961" t="e">
        <f>SUIVI!#REF!</f>
        <v>#REF!</v>
      </c>
      <c r="B39" s="320" t="e">
        <f>SUIVI!#REF!</f>
        <v>#REF!</v>
      </c>
      <c r="C39" s="320" t="e">
        <f>SUIVI!#REF!</f>
        <v>#REF!</v>
      </c>
      <c r="D39" s="145" t="e">
        <f>SUIVI!#REF!</f>
        <v>#REF!</v>
      </c>
      <c r="E39" s="145" t="e">
        <f>SUIVI!#REF!</f>
        <v>#REF!</v>
      </c>
      <c r="F39" s="1097" t="e">
        <f>SUIVI!#REF!</f>
        <v>#REF!</v>
      </c>
      <c r="G39" s="948" t="s">
        <v>186</v>
      </c>
      <c r="H39" s="948" t="s">
        <v>186</v>
      </c>
      <c r="I39" s="948" t="s">
        <v>186</v>
      </c>
      <c r="J39" s="948" t="s">
        <v>186</v>
      </c>
      <c r="K39" s="948" t="s">
        <v>186</v>
      </c>
      <c r="L39" s="948" t="s">
        <v>186</v>
      </c>
      <c r="M39" s="948" t="s">
        <v>186</v>
      </c>
      <c r="N39" s="948" t="s">
        <v>186</v>
      </c>
      <c r="O39" s="948" t="s">
        <v>186</v>
      </c>
      <c r="P39" s="948" t="s">
        <v>186</v>
      </c>
      <c r="Q39" s="321" t="s">
        <v>489</v>
      </c>
      <c r="R39" s="437" t="s">
        <v>1249</v>
      </c>
      <c r="S39" s="48"/>
      <c r="U39" s="1962" t="e">
        <f>SUIVI!#REF!</f>
        <v>#REF!</v>
      </c>
      <c r="V39" s="320" t="e">
        <f>SUIVI!#REF!</f>
        <v>#REF!</v>
      </c>
      <c r="W39" s="320" t="e">
        <f>SUIVI!#REF!</f>
        <v>#REF!</v>
      </c>
      <c r="X39" s="145" t="e">
        <f>SUIVI!#REF!</f>
        <v>#REF!</v>
      </c>
      <c r="Y39" s="145" t="e">
        <f>SUIVI!#REF!</f>
        <v>#REF!</v>
      </c>
      <c r="Z39" s="1097" t="e">
        <f>SUIVI!#REF!</f>
        <v>#REF!</v>
      </c>
      <c r="AA39" s="948">
        <f t="shared" ca="1" si="0"/>
        <v>1</v>
      </c>
      <c r="AB39" s="1955">
        <f t="shared" ca="1" si="1"/>
        <v>1</v>
      </c>
      <c r="AC39" s="948">
        <f t="shared" ca="1" si="2"/>
        <v>2</v>
      </c>
      <c r="AD39" s="1955">
        <f t="shared" ca="1" si="3"/>
        <v>1</v>
      </c>
      <c r="AE39" s="948">
        <f t="shared" ca="1" si="4"/>
        <v>2</v>
      </c>
      <c r="AF39" s="948">
        <f t="shared" ca="1" si="4"/>
        <v>1</v>
      </c>
      <c r="AG39" s="948">
        <f t="shared" ca="1" si="4"/>
        <v>0</v>
      </c>
      <c r="AH39" s="948">
        <f t="shared" ca="1" si="4"/>
        <v>2</v>
      </c>
      <c r="AI39" s="1955">
        <f t="shared" ca="1" si="5"/>
        <v>1</v>
      </c>
      <c r="AJ39" s="1955">
        <f t="shared" ca="1" si="6"/>
        <v>1</v>
      </c>
      <c r="AK39" s="1955">
        <f t="shared" ca="1" si="6"/>
        <v>1</v>
      </c>
      <c r="AL39" s="1955">
        <f t="shared" ca="1" si="6"/>
        <v>1</v>
      </c>
      <c r="AM39" s="768" t="str">
        <f t="shared" si="7"/>
        <v>HOSCHEID</v>
      </c>
      <c r="AO39" s="167"/>
      <c r="AP39" s="320" t="e">
        <f>SUIVI!#REF!</f>
        <v>#REF!</v>
      </c>
      <c r="AQ39" s="320" t="e">
        <f>SUIVI!#REF!</f>
        <v>#REF!</v>
      </c>
      <c r="AR39" s="145" t="e">
        <f>SUIVI!#REF!</f>
        <v>#REF!</v>
      </c>
      <c r="AS39" s="145" t="e">
        <f>SUIVI!#REF!</f>
        <v>#REF!</v>
      </c>
      <c r="AT39" s="1097" t="e">
        <f>SUIVI!#REF!</f>
        <v>#REF!</v>
      </c>
      <c r="AU39" s="3627"/>
      <c r="AV39" s="3628"/>
      <c r="AW39" s="3627"/>
      <c r="AX39" s="3628"/>
      <c r="AY39" s="3627"/>
      <c r="AZ39" s="3628"/>
      <c r="BA39" s="3627"/>
      <c r="BB39" s="3628"/>
      <c r="BC39" s="3627"/>
      <c r="BD39" s="3628"/>
      <c r="BE39" s="3627"/>
      <c r="BF39" s="3628"/>
      <c r="BG39" s="48"/>
      <c r="BH39" s="776">
        <v>16</v>
      </c>
      <c r="BI39" s="776"/>
    </row>
    <row r="40" spans="1:61" ht="25.15" customHeight="1">
      <c r="A40" s="1961" t="e">
        <f>SUIVI!#REF!</f>
        <v>#REF!</v>
      </c>
      <c r="B40" s="320" t="e">
        <f>SUIVI!#REF!</f>
        <v>#REF!</v>
      </c>
      <c r="C40" s="320" t="e">
        <f>SUIVI!#REF!</f>
        <v>#REF!</v>
      </c>
      <c r="D40" s="145" t="e">
        <f>SUIVI!#REF!</f>
        <v>#REF!</v>
      </c>
      <c r="E40" s="145" t="e">
        <f>SUIVI!#REF!</f>
        <v>#REF!</v>
      </c>
      <c r="F40" s="1097" t="e">
        <f>SUIVI!#REF!</f>
        <v>#REF!</v>
      </c>
      <c r="G40" s="948" t="s">
        <v>186</v>
      </c>
      <c r="H40" s="948" t="s">
        <v>186</v>
      </c>
      <c r="I40" s="948" t="s">
        <v>186</v>
      </c>
      <c r="J40" s="948" t="s">
        <v>186</v>
      </c>
      <c r="K40" s="948" t="s">
        <v>186</v>
      </c>
      <c r="L40" s="948" t="s">
        <v>186</v>
      </c>
      <c r="M40" s="948" t="s">
        <v>186</v>
      </c>
      <c r="N40" s="948" t="s">
        <v>186</v>
      </c>
      <c r="O40" s="948" t="s">
        <v>186</v>
      </c>
      <c r="P40" s="948" t="s">
        <v>186</v>
      </c>
      <c r="Q40" s="321" t="s">
        <v>1224</v>
      </c>
      <c r="R40" s="437" t="s">
        <v>1249</v>
      </c>
      <c r="S40" s="48"/>
      <c r="U40" s="1962" t="e">
        <f>SUIVI!#REF!</f>
        <v>#REF!</v>
      </c>
      <c r="V40" s="320" t="e">
        <f>SUIVI!#REF!</f>
        <v>#REF!</v>
      </c>
      <c r="W40" s="320" t="e">
        <f>SUIVI!#REF!</f>
        <v>#REF!</v>
      </c>
      <c r="X40" s="145" t="e">
        <f>SUIVI!#REF!</f>
        <v>#REF!</v>
      </c>
      <c r="Y40" s="145" t="e">
        <f>SUIVI!#REF!</f>
        <v>#REF!</v>
      </c>
      <c r="Z40" s="1097" t="e">
        <f>SUIVI!#REF!</f>
        <v>#REF!</v>
      </c>
      <c r="AA40" s="948">
        <f t="shared" ca="1" si="0"/>
        <v>1</v>
      </c>
      <c r="AB40" s="1955">
        <f t="shared" ca="1" si="1"/>
        <v>1</v>
      </c>
      <c r="AC40" s="948">
        <f t="shared" ca="1" si="2"/>
        <v>1</v>
      </c>
      <c r="AD40" s="1955">
        <f t="shared" ca="1" si="3"/>
        <v>1</v>
      </c>
      <c r="AE40" s="948">
        <f t="shared" ca="1" si="4"/>
        <v>2</v>
      </c>
      <c r="AF40" s="948">
        <f t="shared" ca="1" si="4"/>
        <v>2</v>
      </c>
      <c r="AG40" s="948">
        <f t="shared" ca="1" si="4"/>
        <v>1</v>
      </c>
      <c r="AH40" s="948">
        <f t="shared" ca="1" si="4"/>
        <v>2</v>
      </c>
      <c r="AI40" s="1955">
        <f t="shared" ca="1" si="5"/>
        <v>1</v>
      </c>
      <c r="AJ40" s="1955">
        <f t="shared" ca="1" si="6"/>
        <v>1</v>
      </c>
      <c r="AK40" s="1955">
        <f t="shared" ca="1" si="6"/>
        <v>1</v>
      </c>
      <c r="AL40" s="1955">
        <f t="shared" ca="1" si="6"/>
        <v>1</v>
      </c>
      <c r="AM40" s="768" t="str">
        <f t="shared" si="7"/>
        <v>SCHMITZ</v>
      </c>
      <c r="AO40" s="167"/>
      <c r="AP40" s="320" t="e">
        <f>SUIVI!#REF!</f>
        <v>#REF!</v>
      </c>
      <c r="AQ40" s="320" t="e">
        <f>SUIVI!#REF!</f>
        <v>#REF!</v>
      </c>
      <c r="AR40" s="145" t="e">
        <f>SUIVI!#REF!</f>
        <v>#REF!</v>
      </c>
      <c r="AS40" s="145" t="e">
        <f>SUIVI!#REF!</f>
        <v>#REF!</v>
      </c>
      <c r="AT40" s="1097" t="e">
        <f>SUIVI!#REF!</f>
        <v>#REF!</v>
      </c>
      <c r="AU40" s="3627"/>
      <c r="AV40" s="3628"/>
      <c r="AW40" s="3627"/>
      <c r="AX40" s="3628"/>
      <c r="AY40" s="3627"/>
      <c r="AZ40" s="3628"/>
      <c r="BA40" s="3627"/>
      <c r="BB40" s="3628"/>
      <c r="BC40" s="3627"/>
      <c r="BD40" s="3628"/>
      <c r="BE40" s="3627"/>
      <c r="BF40" s="3628"/>
      <c r="BG40" s="48"/>
      <c r="BH40" s="776">
        <v>17</v>
      </c>
      <c r="BI40" s="776"/>
    </row>
    <row r="41" spans="1:61" ht="25.15" customHeight="1">
      <c r="A41" s="1961" t="e">
        <f>SUIVI!#REF!</f>
        <v>#REF!</v>
      </c>
      <c r="B41" s="320" t="e">
        <f>SUIVI!#REF!</f>
        <v>#REF!</v>
      </c>
      <c r="C41" s="320" t="e">
        <f>SUIVI!#REF!</f>
        <v>#REF!</v>
      </c>
      <c r="D41" s="145" t="e">
        <f>SUIVI!#REF!</f>
        <v>#REF!</v>
      </c>
      <c r="E41" s="145" t="e">
        <f>SUIVI!#REF!</f>
        <v>#REF!</v>
      </c>
      <c r="F41" s="1097" t="e">
        <f>SUIVI!#REF!</f>
        <v>#REF!</v>
      </c>
      <c r="G41" s="948" t="s">
        <v>186</v>
      </c>
      <c r="H41" s="948" t="s">
        <v>186</v>
      </c>
      <c r="I41" s="948" t="s">
        <v>186</v>
      </c>
      <c r="J41" s="948" t="s">
        <v>186</v>
      </c>
      <c r="K41" s="948" t="s">
        <v>186</v>
      </c>
      <c r="L41" s="948" t="s">
        <v>186</v>
      </c>
      <c r="M41" s="948" t="s">
        <v>186</v>
      </c>
      <c r="N41" s="948" t="s">
        <v>186</v>
      </c>
      <c r="O41" s="948" t="s">
        <v>186</v>
      </c>
      <c r="P41" s="948" t="s">
        <v>186</v>
      </c>
      <c r="Q41" s="321" t="s">
        <v>492</v>
      </c>
      <c r="R41" s="437" t="s">
        <v>1249</v>
      </c>
      <c r="S41" s="48"/>
      <c r="U41" s="1962" t="e">
        <f>SUIVI!#REF!</f>
        <v>#REF!</v>
      </c>
      <c r="V41" s="320" t="e">
        <f>SUIVI!#REF!</f>
        <v>#REF!</v>
      </c>
      <c r="W41" s="320" t="e">
        <f>SUIVI!#REF!</f>
        <v>#REF!</v>
      </c>
      <c r="X41" s="145" t="e">
        <f>SUIVI!#REF!</f>
        <v>#REF!</v>
      </c>
      <c r="Y41" s="145" t="e">
        <f>SUIVI!#REF!</f>
        <v>#REF!</v>
      </c>
      <c r="Z41" s="1097" t="e">
        <f>SUIVI!#REF!</f>
        <v>#REF!</v>
      </c>
      <c r="AA41" s="948">
        <f t="shared" ca="1" si="0"/>
        <v>1</v>
      </c>
      <c r="AB41" s="1955">
        <f t="shared" ca="1" si="1"/>
        <v>1</v>
      </c>
      <c r="AC41" s="948">
        <f t="shared" ca="1" si="2"/>
        <v>2</v>
      </c>
      <c r="AD41" s="1955">
        <f t="shared" ca="1" si="3"/>
        <v>1</v>
      </c>
      <c r="AE41" s="948">
        <f t="shared" ca="1" si="4"/>
        <v>1</v>
      </c>
      <c r="AF41" s="948">
        <f t="shared" ca="1" si="4"/>
        <v>0</v>
      </c>
      <c r="AG41" s="948">
        <f t="shared" ca="1" si="4"/>
        <v>2</v>
      </c>
      <c r="AH41" s="948">
        <f t="shared" ca="1" si="4"/>
        <v>2</v>
      </c>
      <c r="AI41" s="1955">
        <f t="shared" ca="1" si="5"/>
        <v>2</v>
      </c>
      <c r="AJ41" s="1955">
        <f t="shared" ca="1" si="6"/>
        <v>1</v>
      </c>
      <c r="AK41" s="1955">
        <f t="shared" ca="1" si="6"/>
        <v>1</v>
      </c>
      <c r="AL41" s="1955">
        <f t="shared" ca="1" si="6"/>
        <v>1</v>
      </c>
      <c r="AM41" s="768" t="str">
        <f t="shared" si="7"/>
        <v>BERTRAND</v>
      </c>
      <c r="AO41" s="167"/>
      <c r="AP41" s="320" t="e">
        <f>SUIVI!#REF!</f>
        <v>#REF!</v>
      </c>
      <c r="AQ41" s="320" t="e">
        <f>SUIVI!#REF!</f>
        <v>#REF!</v>
      </c>
      <c r="AR41" s="145" t="e">
        <f>SUIVI!#REF!</f>
        <v>#REF!</v>
      </c>
      <c r="AS41" s="145" t="e">
        <f>SUIVI!#REF!</f>
        <v>#REF!</v>
      </c>
      <c r="AT41" s="1097" t="e">
        <f>SUIVI!#REF!</f>
        <v>#REF!</v>
      </c>
      <c r="AU41" s="3627"/>
      <c r="AV41" s="3628"/>
      <c r="AW41" s="3627"/>
      <c r="AX41" s="3628"/>
      <c r="AY41" s="3627"/>
      <c r="AZ41" s="3628"/>
      <c r="BA41" s="3627"/>
      <c r="BB41" s="3628"/>
      <c r="BC41" s="3627"/>
      <c r="BD41" s="3628"/>
      <c r="BE41" s="3627"/>
      <c r="BF41" s="3628"/>
      <c r="BG41" s="48"/>
      <c r="BH41" s="776">
        <v>18</v>
      </c>
      <c r="BI41" s="776"/>
    </row>
    <row r="42" spans="1:61" ht="25.15" customHeight="1">
      <c r="A42" s="1961" t="e">
        <f>SUIVI!#REF!</f>
        <v>#REF!</v>
      </c>
      <c r="B42" s="320" t="e">
        <f>SUIVI!#REF!</f>
        <v>#REF!</v>
      </c>
      <c r="C42" s="320" t="e">
        <f>SUIVI!#REF!</f>
        <v>#REF!</v>
      </c>
      <c r="D42" s="145" t="e">
        <f>SUIVI!#REF!</f>
        <v>#REF!</v>
      </c>
      <c r="E42" s="145" t="e">
        <f>SUIVI!#REF!</f>
        <v>#REF!</v>
      </c>
      <c r="F42" s="1097" t="e">
        <f>SUIVI!#REF!</f>
        <v>#REF!</v>
      </c>
      <c r="G42" s="948" t="s">
        <v>186</v>
      </c>
      <c r="H42" s="948" t="s">
        <v>186</v>
      </c>
      <c r="I42" s="948" t="s">
        <v>186</v>
      </c>
      <c r="J42" s="948" t="s">
        <v>186</v>
      </c>
      <c r="K42" s="948" t="s">
        <v>186</v>
      </c>
      <c r="L42" s="948" t="s">
        <v>186</v>
      </c>
      <c r="M42" s="948" t="s">
        <v>186</v>
      </c>
      <c r="N42" s="948" t="s">
        <v>186</v>
      </c>
      <c r="O42" s="948" t="s">
        <v>186</v>
      </c>
      <c r="P42" s="948" t="s">
        <v>186</v>
      </c>
      <c r="Q42" s="321" t="s">
        <v>492</v>
      </c>
      <c r="R42" s="437" t="s">
        <v>1249</v>
      </c>
      <c r="S42" s="48"/>
      <c r="U42" s="1962" t="e">
        <f>SUIVI!#REF!</f>
        <v>#REF!</v>
      </c>
      <c r="V42" s="320" t="e">
        <f>SUIVI!#REF!</f>
        <v>#REF!</v>
      </c>
      <c r="W42" s="320" t="e">
        <f>SUIVI!#REF!</f>
        <v>#REF!</v>
      </c>
      <c r="X42" s="145" t="e">
        <f>SUIVI!#REF!</f>
        <v>#REF!</v>
      </c>
      <c r="Y42" s="145" t="e">
        <f>SUIVI!#REF!</f>
        <v>#REF!</v>
      </c>
      <c r="Z42" s="1097" t="e">
        <f>SUIVI!#REF!</f>
        <v>#REF!</v>
      </c>
      <c r="AA42" s="948">
        <f t="shared" ca="1" si="0"/>
        <v>0</v>
      </c>
      <c r="AB42" s="1955">
        <f t="shared" ca="1" si="1"/>
        <v>1</v>
      </c>
      <c r="AC42" s="948">
        <f t="shared" ca="1" si="2"/>
        <v>0</v>
      </c>
      <c r="AD42" s="1955">
        <f t="shared" ca="1" si="3"/>
        <v>1</v>
      </c>
      <c r="AE42" s="948">
        <f t="shared" ca="1" si="4"/>
        <v>2</v>
      </c>
      <c r="AF42" s="948">
        <f t="shared" ca="1" si="4"/>
        <v>0</v>
      </c>
      <c r="AG42" s="948">
        <f t="shared" ca="1" si="4"/>
        <v>2</v>
      </c>
      <c r="AH42" s="948">
        <f t="shared" ca="1" si="4"/>
        <v>0</v>
      </c>
      <c r="AI42" s="1955">
        <f t="shared" ca="1" si="5"/>
        <v>2</v>
      </c>
      <c r="AJ42" s="1955">
        <f t="shared" ca="1" si="6"/>
        <v>1</v>
      </c>
      <c r="AK42" s="1955">
        <f t="shared" ca="1" si="6"/>
        <v>1</v>
      </c>
      <c r="AL42" s="1955">
        <f t="shared" ca="1" si="6"/>
        <v>1</v>
      </c>
      <c r="AM42" s="768" t="str">
        <f t="shared" si="7"/>
        <v>BERTRAND</v>
      </c>
      <c r="AO42" s="167"/>
      <c r="AP42" s="320" t="e">
        <f>SUIVI!#REF!</f>
        <v>#REF!</v>
      </c>
      <c r="AQ42" s="320" t="e">
        <f>SUIVI!#REF!</f>
        <v>#REF!</v>
      </c>
      <c r="AR42" s="145" t="e">
        <f>SUIVI!#REF!</f>
        <v>#REF!</v>
      </c>
      <c r="AS42" s="145" t="e">
        <f>SUIVI!#REF!</f>
        <v>#REF!</v>
      </c>
      <c r="AT42" s="1097" t="e">
        <f>SUIVI!#REF!</f>
        <v>#REF!</v>
      </c>
      <c r="AU42" s="3627"/>
      <c r="AV42" s="3628"/>
      <c r="AW42" s="3627"/>
      <c r="AX42" s="3628"/>
      <c r="AY42" s="3627"/>
      <c r="AZ42" s="3628"/>
      <c r="BA42" s="3627"/>
      <c r="BB42" s="3628"/>
      <c r="BC42" s="3627"/>
      <c r="BD42" s="3628"/>
      <c r="BE42" s="3627"/>
      <c r="BF42" s="3628"/>
      <c r="BG42" s="48"/>
      <c r="BH42" s="776">
        <v>19</v>
      </c>
      <c r="BI42" s="776"/>
    </row>
    <row r="43" spans="1:61" ht="25.15" customHeight="1">
      <c r="A43" s="1961" t="e">
        <f>SUIVI!#REF!</f>
        <v>#REF!</v>
      </c>
      <c r="B43" s="320" t="e">
        <f>SUIVI!#REF!</f>
        <v>#REF!</v>
      </c>
      <c r="C43" s="320" t="e">
        <f>SUIVI!#REF!</f>
        <v>#REF!</v>
      </c>
      <c r="D43" s="145" t="e">
        <f>SUIVI!#REF!</f>
        <v>#REF!</v>
      </c>
      <c r="E43" s="145" t="e">
        <f>SUIVI!#REF!</f>
        <v>#REF!</v>
      </c>
      <c r="F43" s="1097" t="e">
        <f>SUIVI!#REF!</f>
        <v>#REF!</v>
      </c>
      <c r="G43" s="948" t="s">
        <v>186</v>
      </c>
      <c r="H43" s="948" t="s">
        <v>186</v>
      </c>
      <c r="I43" s="948" t="s">
        <v>186</v>
      </c>
      <c r="J43" s="948" t="s">
        <v>186</v>
      </c>
      <c r="K43" s="948" t="s">
        <v>186</v>
      </c>
      <c r="L43" s="948" t="s">
        <v>186</v>
      </c>
      <c r="M43" s="948" t="s">
        <v>186</v>
      </c>
      <c r="N43" s="948" t="s">
        <v>186</v>
      </c>
      <c r="O43" s="948" t="s">
        <v>186</v>
      </c>
      <c r="P43" s="948" t="s">
        <v>186</v>
      </c>
      <c r="Q43" s="321" t="s">
        <v>1224</v>
      </c>
      <c r="R43" s="437" t="s">
        <v>1249</v>
      </c>
      <c r="S43" s="48"/>
      <c r="U43" s="1962" t="e">
        <f>SUIVI!#REF!</f>
        <v>#REF!</v>
      </c>
      <c r="V43" s="320" t="e">
        <f>SUIVI!#REF!</f>
        <v>#REF!</v>
      </c>
      <c r="W43" s="320" t="e">
        <f>SUIVI!#REF!</f>
        <v>#REF!</v>
      </c>
      <c r="X43" s="145" t="e">
        <f>SUIVI!#REF!</f>
        <v>#REF!</v>
      </c>
      <c r="Y43" s="145" t="e">
        <f>SUIVI!#REF!</f>
        <v>#REF!</v>
      </c>
      <c r="Z43" s="1097" t="e">
        <f>SUIVI!#REF!</f>
        <v>#REF!</v>
      </c>
      <c r="AA43" s="948">
        <f t="shared" ca="1" si="0"/>
        <v>2</v>
      </c>
      <c r="AB43" s="1955">
        <f t="shared" ca="1" si="1"/>
        <v>1</v>
      </c>
      <c r="AC43" s="948">
        <f t="shared" ca="1" si="2"/>
        <v>2</v>
      </c>
      <c r="AD43" s="1955">
        <f t="shared" ca="1" si="3"/>
        <v>1</v>
      </c>
      <c r="AE43" s="948">
        <f t="shared" ca="1" si="4"/>
        <v>0</v>
      </c>
      <c r="AF43" s="948">
        <f t="shared" ca="1" si="4"/>
        <v>2</v>
      </c>
      <c r="AG43" s="948">
        <f t="shared" ca="1" si="4"/>
        <v>0</v>
      </c>
      <c r="AH43" s="948">
        <f t="shared" ca="1" si="4"/>
        <v>2</v>
      </c>
      <c r="AI43" s="1955">
        <f t="shared" ca="1" si="5"/>
        <v>1</v>
      </c>
      <c r="AJ43" s="1955">
        <f t="shared" ca="1" si="6"/>
        <v>1</v>
      </c>
      <c r="AK43" s="1955">
        <f t="shared" ca="1" si="6"/>
        <v>1</v>
      </c>
      <c r="AL43" s="1955">
        <f t="shared" ca="1" si="6"/>
        <v>1</v>
      </c>
      <c r="AM43" s="768" t="str">
        <f t="shared" si="7"/>
        <v>SCHMITZ</v>
      </c>
      <c r="AO43" s="167"/>
      <c r="AP43" s="320" t="e">
        <f>SUIVI!#REF!</f>
        <v>#REF!</v>
      </c>
      <c r="AQ43" s="320" t="e">
        <f>SUIVI!#REF!</f>
        <v>#REF!</v>
      </c>
      <c r="AR43" s="145" t="e">
        <f>SUIVI!#REF!</f>
        <v>#REF!</v>
      </c>
      <c r="AS43" s="145" t="e">
        <f>SUIVI!#REF!</f>
        <v>#REF!</v>
      </c>
      <c r="AT43" s="1097" t="e">
        <f>SUIVI!#REF!</f>
        <v>#REF!</v>
      </c>
      <c r="AU43" s="3627"/>
      <c r="AV43" s="3628"/>
      <c r="AW43" s="3627"/>
      <c r="AX43" s="3628"/>
      <c r="AY43" s="3627"/>
      <c r="AZ43" s="3628"/>
      <c r="BA43" s="3627"/>
      <c r="BB43" s="3628"/>
      <c r="BC43" s="3627"/>
      <c r="BD43" s="3628"/>
      <c r="BE43" s="3627"/>
      <c r="BF43" s="3628"/>
      <c r="BG43" s="48"/>
      <c r="BH43" s="776">
        <v>20</v>
      </c>
      <c r="BI43" s="776"/>
    </row>
    <row r="44" spans="1:61" ht="25.15" customHeight="1">
      <c r="A44" s="1961" t="e">
        <f>SUIVI!#REF!</f>
        <v>#REF!</v>
      </c>
      <c r="B44" s="320" t="e">
        <f>SUIVI!#REF!</f>
        <v>#REF!</v>
      </c>
      <c r="C44" s="320" t="e">
        <f>SUIVI!#REF!</f>
        <v>#REF!</v>
      </c>
      <c r="D44" s="145" t="e">
        <f>SUIVI!#REF!</f>
        <v>#REF!</v>
      </c>
      <c r="E44" s="145" t="e">
        <f>SUIVI!#REF!</f>
        <v>#REF!</v>
      </c>
      <c r="F44" s="1097" t="e">
        <f>SUIVI!#REF!</f>
        <v>#REF!</v>
      </c>
      <c r="G44" s="948" t="s">
        <v>186</v>
      </c>
      <c r="H44" s="948" t="s">
        <v>186</v>
      </c>
      <c r="I44" s="948" t="s">
        <v>186</v>
      </c>
      <c r="J44" s="948" t="s">
        <v>186</v>
      </c>
      <c r="K44" s="948" t="s">
        <v>186</v>
      </c>
      <c r="L44" s="948" t="s">
        <v>186</v>
      </c>
      <c r="M44" s="948" t="s">
        <v>186</v>
      </c>
      <c r="N44" s="948" t="s">
        <v>186</v>
      </c>
      <c r="O44" s="948" t="s">
        <v>186</v>
      </c>
      <c r="P44" s="948" t="s">
        <v>186</v>
      </c>
      <c r="Q44" s="321" t="s">
        <v>489</v>
      </c>
      <c r="R44" s="437" t="s">
        <v>1249</v>
      </c>
      <c r="S44" s="48"/>
      <c r="U44" s="1962" t="e">
        <f>SUIVI!#REF!</f>
        <v>#REF!</v>
      </c>
      <c r="V44" s="320" t="e">
        <f>SUIVI!#REF!</f>
        <v>#REF!</v>
      </c>
      <c r="W44" s="320" t="e">
        <f>SUIVI!#REF!</f>
        <v>#REF!</v>
      </c>
      <c r="X44" s="145" t="e">
        <f>SUIVI!#REF!</f>
        <v>#REF!</v>
      </c>
      <c r="Y44" s="145" t="e">
        <f>SUIVI!#REF!</f>
        <v>#REF!</v>
      </c>
      <c r="Z44" s="1097" t="e">
        <f>SUIVI!#REF!</f>
        <v>#REF!</v>
      </c>
      <c r="AA44" s="948">
        <f t="shared" ca="1" si="0"/>
        <v>0</v>
      </c>
      <c r="AB44" s="1955">
        <f t="shared" ca="1" si="1"/>
        <v>1</v>
      </c>
      <c r="AC44" s="948">
        <f t="shared" ca="1" si="2"/>
        <v>1</v>
      </c>
      <c r="AD44" s="1955">
        <f t="shared" ca="1" si="3"/>
        <v>1</v>
      </c>
      <c r="AE44" s="948">
        <f t="shared" ca="1" si="4"/>
        <v>0</v>
      </c>
      <c r="AF44" s="948">
        <f t="shared" ca="1" si="4"/>
        <v>0</v>
      </c>
      <c r="AG44" s="948">
        <f t="shared" ca="1" si="4"/>
        <v>1</v>
      </c>
      <c r="AH44" s="948">
        <f t="shared" ca="1" si="4"/>
        <v>2</v>
      </c>
      <c r="AI44" s="1955">
        <f t="shared" ca="1" si="5"/>
        <v>2</v>
      </c>
      <c r="AJ44" s="1955">
        <f t="shared" ca="1" si="6"/>
        <v>1</v>
      </c>
      <c r="AK44" s="1955">
        <f t="shared" ca="1" si="6"/>
        <v>1</v>
      </c>
      <c r="AL44" s="1955">
        <f t="shared" ca="1" si="6"/>
        <v>1</v>
      </c>
      <c r="AM44" s="768" t="str">
        <f t="shared" si="7"/>
        <v>HOSCHEID</v>
      </c>
      <c r="AO44" s="167"/>
      <c r="AP44" s="320" t="e">
        <f>SUIVI!#REF!</f>
        <v>#REF!</v>
      </c>
      <c r="AQ44" s="320" t="e">
        <f>SUIVI!#REF!</f>
        <v>#REF!</v>
      </c>
      <c r="AR44" s="145" t="e">
        <f>SUIVI!#REF!</f>
        <v>#REF!</v>
      </c>
      <c r="AS44" s="145" t="e">
        <f>SUIVI!#REF!</f>
        <v>#REF!</v>
      </c>
      <c r="AT44" s="1097" t="e">
        <f>SUIVI!#REF!</f>
        <v>#REF!</v>
      </c>
      <c r="AU44" s="3627"/>
      <c r="AV44" s="3628"/>
      <c r="AW44" s="3627"/>
      <c r="AX44" s="3628"/>
      <c r="AY44" s="3627"/>
      <c r="AZ44" s="3628"/>
      <c r="BA44" s="3627"/>
      <c r="BB44" s="3628"/>
      <c r="BC44" s="3627"/>
      <c r="BD44" s="3628"/>
      <c r="BE44" s="3627"/>
      <c r="BF44" s="3628"/>
      <c r="BG44" s="48"/>
      <c r="BH44" s="776">
        <v>21</v>
      </c>
      <c r="BI44" s="776"/>
    </row>
    <row r="45" spans="1:61" ht="25.15" customHeight="1">
      <c r="A45" s="1961" t="e">
        <f>SUIVI!#REF!</f>
        <v>#REF!</v>
      </c>
      <c r="B45" s="320" t="e">
        <f>SUIVI!#REF!</f>
        <v>#REF!</v>
      </c>
      <c r="C45" s="320" t="e">
        <f>SUIVI!#REF!</f>
        <v>#REF!</v>
      </c>
      <c r="D45" s="145" t="e">
        <f>SUIVI!#REF!</f>
        <v>#REF!</v>
      </c>
      <c r="E45" s="145" t="e">
        <f>SUIVI!#REF!</f>
        <v>#REF!</v>
      </c>
      <c r="F45" s="1097" t="e">
        <f>SUIVI!#REF!</f>
        <v>#REF!</v>
      </c>
      <c r="G45" s="948" t="s">
        <v>186</v>
      </c>
      <c r="H45" s="948" t="s">
        <v>186</v>
      </c>
      <c r="I45" s="948" t="s">
        <v>186</v>
      </c>
      <c r="J45" s="948" t="s">
        <v>186</v>
      </c>
      <c r="K45" s="948" t="s">
        <v>186</v>
      </c>
      <c r="L45" s="948" t="s">
        <v>186</v>
      </c>
      <c r="M45" s="948" t="s">
        <v>186</v>
      </c>
      <c r="N45" s="948" t="s">
        <v>186</v>
      </c>
      <c r="O45" s="948" t="s">
        <v>186</v>
      </c>
      <c r="P45" s="948" t="s">
        <v>186</v>
      </c>
      <c r="Q45" s="321" t="s">
        <v>489</v>
      </c>
      <c r="R45" s="437" t="s">
        <v>1249</v>
      </c>
      <c r="S45" s="48"/>
      <c r="U45" s="1962" t="e">
        <f>SUIVI!#REF!</f>
        <v>#REF!</v>
      </c>
      <c r="V45" s="320" t="e">
        <f>SUIVI!#REF!</f>
        <v>#REF!</v>
      </c>
      <c r="W45" s="320" t="e">
        <f>SUIVI!#REF!</f>
        <v>#REF!</v>
      </c>
      <c r="X45" s="145" t="e">
        <f>SUIVI!#REF!</f>
        <v>#REF!</v>
      </c>
      <c r="Y45" s="145" t="e">
        <f>SUIVI!#REF!</f>
        <v>#REF!</v>
      </c>
      <c r="Z45" s="1097" t="e">
        <f>SUIVI!#REF!</f>
        <v>#REF!</v>
      </c>
      <c r="AA45" s="948">
        <f t="shared" ca="1" si="0"/>
        <v>0</v>
      </c>
      <c r="AB45" s="1955">
        <f t="shared" ca="1" si="1"/>
        <v>1</v>
      </c>
      <c r="AC45" s="948">
        <f t="shared" ca="1" si="2"/>
        <v>2</v>
      </c>
      <c r="AD45" s="1955">
        <f t="shared" ca="1" si="3"/>
        <v>1</v>
      </c>
      <c r="AE45" s="948">
        <f t="shared" ca="1" si="4"/>
        <v>1</v>
      </c>
      <c r="AF45" s="948">
        <f t="shared" ca="1" si="4"/>
        <v>0</v>
      </c>
      <c r="AG45" s="948">
        <f t="shared" ca="1" si="4"/>
        <v>1</v>
      </c>
      <c r="AH45" s="948">
        <f t="shared" ca="1" si="4"/>
        <v>1</v>
      </c>
      <c r="AI45" s="1955">
        <f t="shared" ca="1" si="5"/>
        <v>2</v>
      </c>
      <c r="AJ45" s="1955">
        <f t="shared" ca="1" si="6"/>
        <v>1</v>
      </c>
      <c r="AK45" s="1955">
        <f t="shared" ca="1" si="6"/>
        <v>1</v>
      </c>
      <c r="AL45" s="1955">
        <f t="shared" ca="1" si="6"/>
        <v>1</v>
      </c>
      <c r="AM45" s="768" t="str">
        <f t="shared" si="7"/>
        <v>HOSCHEID</v>
      </c>
      <c r="AO45" s="167"/>
      <c r="AP45" s="320" t="e">
        <f>SUIVI!#REF!</f>
        <v>#REF!</v>
      </c>
      <c r="AQ45" s="320" t="e">
        <f>SUIVI!#REF!</f>
        <v>#REF!</v>
      </c>
      <c r="AR45" s="145" t="e">
        <f>SUIVI!#REF!</f>
        <v>#REF!</v>
      </c>
      <c r="AS45" s="145" t="e">
        <f>SUIVI!#REF!</f>
        <v>#REF!</v>
      </c>
      <c r="AT45" s="1097" t="e">
        <f>SUIVI!#REF!</f>
        <v>#REF!</v>
      </c>
      <c r="AU45" s="3627"/>
      <c r="AV45" s="3628"/>
      <c r="AW45" s="3627"/>
      <c r="AX45" s="3628"/>
      <c r="AY45" s="3627"/>
      <c r="AZ45" s="3628"/>
      <c r="BA45" s="3627"/>
      <c r="BB45" s="3628"/>
      <c r="BC45" s="3627"/>
      <c r="BD45" s="3628"/>
      <c r="BE45" s="3627"/>
      <c r="BF45" s="3628"/>
      <c r="BG45" s="48"/>
      <c r="BH45" s="776">
        <v>22</v>
      </c>
      <c r="BI45" s="776"/>
    </row>
    <row r="46" spans="1:61" ht="25.15" customHeight="1">
      <c r="A46" s="1961" t="e">
        <f>SUIVI!#REF!</f>
        <v>#REF!</v>
      </c>
      <c r="B46" s="320" t="e">
        <f>SUIVI!#REF!</f>
        <v>#REF!</v>
      </c>
      <c r="C46" s="320" t="e">
        <f>SUIVI!#REF!</f>
        <v>#REF!</v>
      </c>
      <c r="D46" s="145" t="e">
        <f>SUIVI!#REF!</f>
        <v>#REF!</v>
      </c>
      <c r="E46" s="145" t="e">
        <f>SUIVI!#REF!</f>
        <v>#REF!</v>
      </c>
      <c r="F46" s="1097" t="e">
        <f>SUIVI!#REF!</f>
        <v>#REF!</v>
      </c>
      <c r="G46" s="948" t="s">
        <v>186</v>
      </c>
      <c r="H46" s="948" t="s">
        <v>186</v>
      </c>
      <c r="I46" s="948" t="s">
        <v>186</v>
      </c>
      <c r="J46" s="948" t="s">
        <v>186</v>
      </c>
      <c r="K46" s="948" t="s">
        <v>186</v>
      </c>
      <c r="L46" s="948" t="s">
        <v>186</v>
      </c>
      <c r="M46" s="948" t="s">
        <v>186</v>
      </c>
      <c r="N46" s="948" t="s">
        <v>186</v>
      </c>
      <c r="O46" s="948" t="s">
        <v>186</v>
      </c>
      <c r="P46" s="948" t="s">
        <v>186</v>
      </c>
      <c r="Q46" s="321" t="s">
        <v>490</v>
      </c>
      <c r="R46" s="437" t="s">
        <v>1249</v>
      </c>
      <c r="S46" s="48"/>
      <c r="U46" s="1962" t="e">
        <f>SUIVI!#REF!</f>
        <v>#REF!</v>
      </c>
      <c r="V46" s="320" t="e">
        <f>SUIVI!#REF!</f>
        <v>#REF!</v>
      </c>
      <c r="W46" s="320" t="e">
        <f>SUIVI!#REF!</f>
        <v>#REF!</v>
      </c>
      <c r="X46" s="145" t="e">
        <f>SUIVI!#REF!</f>
        <v>#REF!</v>
      </c>
      <c r="Y46" s="145" t="e">
        <f>SUIVI!#REF!</f>
        <v>#REF!</v>
      </c>
      <c r="Z46" s="1097" t="e">
        <f>SUIVI!#REF!</f>
        <v>#REF!</v>
      </c>
      <c r="AA46" s="948">
        <f t="shared" ca="1" si="0"/>
        <v>0</v>
      </c>
      <c r="AB46" s="1955">
        <f t="shared" ca="1" si="1"/>
        <v>1</v>
      </c>
      <c r="AC46" s="948">
        <f t="shared" ca="1" si="2"/>
        <v>0</v>
      </c>
      <c r="AD46" s="1955">
        <f t="shared" ca="1" si="3"/>
        <v>1</v>
      </c>
      <c r="AE46" s="948">
        <f t="shared" ca="1" si="4"/>
        <v>2</v>
      </c>
      <c r="AF46" s="948">
        <f t="shared" ca="1" si="4"/>
        <v>2</v>
      </c>
      <c r="AG46" s="948">
        <f t="shared" ca="1" si="4"/>
        <v>2</v>
      </c>
      <c r="AH46" s="948">
        <f t="shared" ca="1" si="4"/>
        <v>2</v>
      </c>
      <c r="AI46" s="1955">
        <f t="shared" ca="1" si="5"/>
        <v>1</v>
      </c>
      <c r="AJ46" s="1955">
        <f t="shared" ca="1" si="6"/>
        <v>1</v>
      </c>
      <c r="AK46" s="1955">
        <f t="shared" ca="1" si="6"/>
        <v>1</v>
      </c>
      <c r="AL46" s="1955">
        <f t="shared" ca="1" si="6"/>
        <v>1</v>
      </c>
      <c r="AM46" s="768" t="str">
        <f t="shared" si="7"/>
        <v>MATHIEU</v>
      </c>
      <c r="AO46" s="167"/>
      <c r="AP46" s="320" t="e">
        <f>SUIVI!#REF!</f>
        <v>#REF!</v>
      </c>
      <c r="AQ46" s="320" t="e">
        <f>SUIVI!#REF!</f>
        <v>#REF!</v>
      </c>
      <c r="AR46" s="145" t="e">
        <f>SUIVI!#REF!</f>
        <v>#REF!</v>
      </c>
      <c r="AS46" s="145" t="e">
        <f>SUIVI!#REF!</f>
        <v>#REF!</v>
      </c>
      <c r="AT46" s="1097" t="e">
        <f>SUIVI!#REF!</f>
        <v>#REF!</v>
      </c>
      <c r="AU46" s="3627"/>
      <c r="AV46" s="3628"/>
      <c r="AW46" s="3627"/>
      <c r="AX46" s="3628"/>
      <c r="AY46" s="3627"/>
      <c r="AZ46" s="3628"/>
      <c r="BA46" s="3627"/>
      <c r="BB46" s="3628"/>
      <c r="BC46" s="3627"/>
      <c r="BD46" s="3628"/>
      <c r="BE46" s="3627"/>
      <c r="BF46" s="3628"/>
      <c r="BG46" s="48"/>
      <c r="BH46" s="776">
        <v>23</v>
      </c>
      <c r="BI46" s="776"/>
    </row>
    <row r="47" spans="1:61" ht="25.15" customHeight="1">
      <c r="A47" s="1961" t="e">
        <f>SUIVI!#REF!</f>
        <v>#REF!</v>
      </c>
      <c r="B47" s="320" t="e">
        <f>SUIVI!#REF!</f>
        <v>#REF!</v>
      </c>
      <c r="C47" s="320" t="e">
        <f>SUIVI!#REF!</f>
        <v>#REF!</v>
      </c>
      <c r="D47" s="145" t="e">
        <f>SUIVI!#REF!</f>
        <v>#REF!</v>
      </c>
      <c r="E47" s="145" t="e">
        <f>SUIVI!#REF!</f>
        <v>#REF!</v>
      </c>
      <c r="F47" s="1097" t="e">
        <f>SUIVI!#REF!</f>
        <v>#REF!</v>
      </c>
      <c r="G47" s="948" t="s">
        <v>186</v>
      </c>
      <c r="H47" s="948" t="s">
        <v>186</v>
      </c>
      <c r="I47" s="948" t="s">
        <v>186</v>
      </c>
      <c r="J47" s="948" t="s">
        <v>186</v>
      </c>
      <c r="K47" s="948" t="s">
        <v>186</v>
      </c>
      <c r="L47" s="948" t="s">
        <v>186</v>
      </c>
      <c r="M47" s="948" t="s">
        <v>186</v>
      </c>
      <c r="N47" s="948" t="s">
        <v>186</v>
      </c>
      <c r="O47" s="948" t="s">
        <v>186</v>
      </c>
      <c r="P47" s="948" t="s">
        <v>186</v>
      </c>
      <c r="Q47" s="321" t="s">
        <v>489</v>
      </c>
      <c r="R47" s="437" t="s">
        <v>1249</v>
      </c>
      <c r="S47" s="48"/>
      <c r="U47" s="1962" t="e">
        <f>SUIVI!#REF!</f>
        <v>#REF!</v>
      </c>
      <c r="V47" s="320" t="e">
        <f>SUIVI!#REF!</f>
        <v>#REF!</v>
      </c>
      <c r="W47" s="320" t="e">
        <f>SUIVI!#REF!</f>
        <v>#REF!</v>
      </c>
      <c r="X47" s="145" t="e">
        <f>SUIVI!#REF!</f>
        <v>#REF!</v>
      </c>
      <c r="Y47" s="145" t="e">
        <f>SUIVI!#REF!</f>
        <v>#REF!</v>
      </c>
      <c r="Z47" s="1097" t="e">
        <f>SUIVI!#REF!</f>
        <v>#REF!</v>
      </c>
      <c r="AA47" s="948">
        <f t="shared" ca="1" si="0"/>
        <v>0</v>
      </c>
      <c r="AB47" s="1955">
        <f t="shared" ca="1" si="1"/>
        <v>1</v>
      </c>
      <c r="AC47" s="948">
        <f t="shared" ca="1" si="2"/>
        <v>1</v>
      </c>
      <c r="AD47" s="1955">
        <f t="shared" ca="1" si="3"/>
        <v>1</v>
      </c>
      <c r="AE47" s="948">
        <f t="shared" ca="1" si="4"/>
        <v>2</v>
      </c>
      <c r="AF47" s="948">
        <f t="shared" ca="1" si="4"/>
        <v>2</v>
      </c>
      <c r="AG47" s="948">
        <f t="shared" ca="1" si="4"/>
        <v>1</v>
      </c>
      <c r="AH47" s="948">
        <f t="shared" ca="1" si="4"/>
        <v>1</v>
      </c>
      <c r="AI47" s="1955">
        <f t="shared" ca="1" si="5"/>
        <v>1</v>
      </c>
      <c r="AJ47" s="1955">
        <f t="shared" ca="1" si="6"/>
        <v>1</v>
      </c>
      <c r="AK47" s="1955">
        <f t="shared" ca="1" si="6"/>
        <v>1</v>
      </c>
      <c r="AL47" s="1955">
        <f t="shared" ca="1" si="6"/>
        <v>1</v>
      </c>
      <c r="AM47" s="768" t="str">
        <f t="shared" si="7"/>
        <v>HOSCHEID</v>
      </c>
      <c r="AO47" s="167"/>
      <c r="AP47" s="320" t="e">
        <f>SUIVI!#REF!</f>
        <v>#REF!</v>
      </c>
      <c r="AQ47" s="320" t="e">
        <f>SUIVI!#REF!</f>
        <v>#REF!</v>
      </c>
      <c r="AR47" s="145" t="e">
        <f>SUIVI!#REF!</f>
        <v>#REF!</v>
      </c>
      <c r="AS47" s="145" t="e">
        <f>SUIVI!#REF!</f>
        <v>#REF!</v>
      </c>
      <c r="AT47" s="1097" t="e">
        <f>SUIVI!#REF!</f>
        <v>#REF!</v>
      </c>
      <c r="AU47" s="3627"/>
      <c r="AV47" s="3628"/>
      <c r="AW47" s="3627"/>
      <c r="AX47" s="3628"/>
      <c r="AY47" s="3627"/>
      <c r="AZ47" s="3628"/>
      <c r="BA47" s="3627"/>
      <c r="BB47" s="3628"/>
      <c r="BC47" s="3627"/>
      <c r="BD47" s="3628"/>
      <c r="BE47" s="3627"/>
      <c r="BF47" s="3628"/>
      <c r="BG47" s="48"/>
      <c r="BH47" s="776">
        <v>24</v>
      </c>
      <c r="BI47" s="776"/>
    </row>
    <row r="48" spans="1:61" ht="25.15" customHeight="1">
      <c r="A48" s="1961" t="e">
        <f>SUIVI!#REF!</f>
        <v>#REF!</v>
      </c>
      <c r="B48" s="320" t="e">
        <f>SUIVI!#REF!</f>
        <v>#REF!</v>
      </c>
      <c r="C48" s="320" t="e">
        <f>SUIVI!#REF!</f>
        <v>#REF!</v>
      </c>
      <c r="D48" s="145" t="e">
        <f>SUIVI!#REF!</f>
        <v>#REF!</v>
      </c>
      <c r="E48" s="145" t="e">
        <f>SUIVI!#REF!</f>
        <v>#REF!</v>
      </c>
      <c r="F48" s="1097" t="e">
        <f>SUIVI!#REF!</f>
        <v>#REF!</v>
      </c>
      <c r="G48" s="948" t="s">
        <v>186</v>
      </c>
      <c r="H48" s="948" t="s">
        <v>186</v>
      </c>
      <c r="I48" s="948" t="s">
        <v>186</v>
      </c>
      <c r="J48" s="948" t="s">
        <v>186</v>
      </c>
      <c r="K48" s="948" t="s">
        <v>186</v>
      </c>
      <c r="L48" s="948" t="s">
        <v>186</v>
      </c>
      <c r="M48" s="948" t="s">
        <v>186</v>
      </c>
      <c r="N48" s="948" t="s">
        <v>186</v>
      </c>
      <c r="O48" s="948" t="s">
        <v>186</v>
      </c>
      <c r="P48" s="948" t="s">
        <v>186</v>
      </c>
      <c r="Q48" s="321" t="s">
        <v>1224</v>
      </c>
      <c r="R48" s="437" t="s">
        <v>1249</v>
      </c>
      <c r="S48" s="48"/>
      <c r="U48" s="1962" t="e">
        <f>SUIVI!#REF!</f>
        <v>#REF!</v>
      </c>
      <c r="V48" s="320" t="e">
        <f>SUIVI!#REF!</f>
        <v>#REF!</v>
      </c>
      <c r="W48" s="320" t="e">
        <f>SUIVI!#REF!</f>
        <v>#REF!</v>
      </c>
      <c r="X48" s="145" t="e">
        <f>SUIVI!#REF!</f>
        <v>#REF!</v>
      </c>
      <c r="Y48" s="145" t="e">
        <f>SUIVI!#REF!</f>
        <v>#REF!</v>
      </c>
      <c r="Z48" s="1097" t="e">
        <f>SUIVI!#REF!</f>
        <v>#REF!</v>
      </c>
      <c r="AA48" s="948">
        <f t="shared" ca="1" si="0"/>
        <v>1</v>
      </c>
      <c r="AB48" s="1955">
        <f t="shared" ca="1" si="1"/>
        <v>1</v>
      </c>
      <c r="AC48" s="948">
        <f t="shared" ca="1" si="2"/>
        <v>0</v>
      </c>
      <c r="AD48" s="1955">
        <f t="shared" ca="1" si="3"/>
        <v>1</v>
      </c>
      <c r="AE48" s="948">
        <f t="shared" ca="1" si="4"/>
        <v>0</v>
      </c>
      <c r="AF48" s="948">
        <f t="shared" ca="1" si="4"/>
        <v>0</v>
      </c>
      <c r="AG48" s="948">
        <f t="shared" ca="1" si="4"/>
        <v>2</v>
      </c>
      <c r="AH48" s="948">
        <f t="shared" ca="1" si="4"/>
        <v>0</v>
      </c>
      <c r="AI48" s="1955">
        <f t="shared" ca="1" si="5"/>
        <v>1</v>
      </c>
      <c r="AJ48" s="1955">
        <f t="shared" ca="1" si="6"/>
        <v>1</v>
      </c>
      <c r="AK48" s="1955">
        <f t="shared" ca="1" si="6"/>
        <v>1</v>
      </c>
      <c r="AL48" s="1955">
        <f t="shared" ca="1" si="6"/>
        <v>1</v>
      </c>
      <c r="AM48" s="768" t="str">
        <f t="shared" si="7"/>
        <v>SCHMITZ</v>
      </c>
      <c r="AO48" s="167"/>
      <c r="AP48" s="320" t="e">
        <f>SUIVI!#REF!</f>
        <v>#REF!</v>
      </c>
      <c r="AQ48" s="320" t="e">
        <f>SUIVI!#REF!</f>
        <v>#REF!</v>
      </c>
      <c r="AR48" s="145" t="e">
        <f>SUIVI!#REF!</f>
        <v>#REF!</v>
      </c>
      <c r="AS48" s="145" t="e">
        <f>SUIVI!#REF!</f>
        <v>#REF!</v>
      </c>
      <c r="AT48" s="1097" t="e">
        <f>SUIVI!#REF!</f>
        <v>#REF!</v>
      </c>
      <c r="AU48" s="3627"/>
      <c r="AV48" s="3628"/>
      <c r="AW48" s="3627"/>
      <c r="AX48" s="3628"/>
      <c r="AY48" s="3627"/>
      <c r="AZ48" s="3628"/>
      <c r="BA48" s="3627"/>
      <c r="BB48" s="3628"/>
      <c r="BC48" s="3627"/>
      <c r="BD48" s="3628"/>
      <c r="BE48" s="3627"/>
      <c r="BF48" s="3628"/>
      <c r="BG48" s="48"/>
      <c r="BH48" s="776">
        <v>25</v>
      </c>
      <c r="BI48" s="776"/>
    </row>
    <row r="49" spans="1:61" ht="25.15" customHeight="1">
      <c r="A49" s="1961" t="e">
        <f>SUIVI!#REF!</f>
        <v>#REF!</v>
      </c>
      <c r="B49" s="320" t="e">
        <f>SUIVI!#REF!</f>
        <v>#REF!</v>
      </c>
      <c r="C49" s="320" t="e">
        <f>SUIVI!#REF!</f>
        <v>#REF!</v>
      </c>
      <c r="D49" s="145" t="e">
        <f>SUIVI!#REF!</f>
        <v>#REF!</v>
      </c>
      <c r="E49" s="145" t="e">
        <f>SUIVI!#REF!</f>
        <v>#REF!</v>
      </c>
      <c r="F49" s="1097" t="e">
        <f>SUIVI!#REF!</f>
        <v>#REF!</v>
      </c>
      <c r="G49" s="948" t="s">
        <v>186</v>
      </c>
      <c r="H49" s="948" t="s">
        <v>186</v>
      </c>
      <c r="I49" s="948" t="s">
        <v>186</v>
      </c>
      <c r="J49" s="948" t="s">
        <v>186</v>
      </c>
      <c r="K49" s="948" t="s">
        <v>186</v>
      </c>
      <c r="L49" s="948" t="s">
        <v>186</v>
      </c>
      <c r="M49" s="948" t="s">
        <v>186</v>
      </c>
      <c r="N49" s="948" t="s">
        <v>186</v>
      </c>
      <c r="O49" s="948" t="s">
        <v>186</v>
      </c>
      <c r="P49" s="948" t="s">
        <v>186</v>
      </c>
      <c r="Q49" s="321" t="s">
        <v>492</v>
      </c>
      <c r="R49" s="437" t="s">
        <v>1249</v>
      </c>
      <c r="S49" s="48"/>
      <c r="U49" s="1962" t="e">
        <f>SUIVI!#REF!</f>
        <v>#REF!</v>
      </c>
      <c r="V49" s="320" t="e">
        <f>SUIVI!#REF!</f>
        <v>#REF!</v>
      </c>
      <c r="W49" s="320" t="e">
        <f>SUIVI!#REF!</f>
        <v>#REF!</v>
      </c>
      <c r="X49" s="145" t="e">
        <f>SUIVI!#REF!</f>
        <v>#REF!</v>
      </c>
      <c r="Y49" s="145" t="e">
        <f>SUIVI!#REF!</f>
        <v>#REF!</v>
      </c>
      <c r="Z49" s="1097" t="e">
        <f>SUIVI!#REF!</f>
        <v>#REF!</v>
      </c>
      <c r="AA49" s="948">
        <f t="shared" ca="1" si="0"/>
        <v>2</v>
      </c>
      <c r="AB49" s="1955">
        <f t="shared" ca="1" si="1"/>
        <v>1</v>
      </c>
      <c r="AC49" s="948">
        <f t="shared" ca="1" si="2"/>
        <v>1</v>
      </c>
      <c r="AD49" s="1955">
        <f t="shared" ca="1" si="3"/>
        <v>1</v>
      </c>
      <c r="AE49" s="948">
        <f t="shared" ca="1" si="4"/>
        <v>1</v>
      </c>
      <c r="AF49" s="948">
        <f t="shared" ca="1" si="4"/>
        <v>2</v>
      </c>
      <c r="AG49" s="948">
        <f t="shared" ca="1" si="4"/>
        <v>2</v>
      </c>
      <c r="AH49" s="948">
        <f t="shared" ca="1" si="4"/>
        <v>2</v>
      </c>
      <c r="AI49" s="1955">
        <f t="shared" ca="1" si="5"/>
        <v>1</v>
      </c>
      <c r="AJ49" s="1955">
        <f t="shared" ca="1" si="6"/>
        <v>1</v>
      </c>
      <c r="AK49" s="1955">
        <f t="shared" ca="1" si="6"/>
        <v>1</v>
      </c>
      <c r="AL49" s="1955">
        <f t="shared" ca="1" si="6"/>
        <v>1</v>
      </c>
      <c r="AM49" s="768" t="str">
        <f t="shared" si="7"/>
        <v>BERTRAND</v>
      </c>
      <c r="AO49" s="167"/>
      <c r="AP49" s="320" t="e">
        <f>SUIVI!#REF!</f>
        <v>#REF!</v>
      </c>
      <c r="AQ49" s="320" t="e">
        <f>SUIVI!#REF!</f>
        <v>#REF!</v>
      </c>
      <c r="AR49" s="145" t="e">
        <f>SUIVI!#REF!</f>
        <v>#REF!</v>
      </c>
      <c r="AS49" s="145" t="e">
        <f>SUIVI!#REF!</f>
        <v>#REF!</v>
      </c>
      <c r="AT49" s="1097" t="e">
        <f>SUIVI!#REF!</f>
        <v>#REF!</v>
      </c>
      <c r="AU49" s="3627"/>
      <c r="AV49" s="3628"/>
      <c r="AW49" s="3627"/>
      <c r="AX49" s="3628"/>
      <c r="AY49" s="3627"/>
      <c r="AZ49" s="3628"/>
      <c r="BA49" s="3627"/>
      <c r="BB49" s="3628"/>
      <c r="BC49" s="3627"/>
      <c r="BD49" s="3628"/>
      <c r="BE49" s="3627"/>
      <c r="BF49" s="3628"/>
      <c r="BG49" s="48"/>
      <c r="BH49" s="776">
        <v>26</v>
      </c>
      <c r="BI49" s="776"/>
    </row>
    <row r="50" spans="1:61" ht="25.15" customHeight="1">
      <c r="A50" s="1961" t="e">
        <f>SUIVI!#REF!</f>
        <v>#REF!</v>
      </c>
      <c r="B50" s="320" t="e">
        <f>SUIVI!#REF!</f>
        <v>#REF!</v>
      </c>
      <c r="C50" s="320" t="e">
        <f>SUIVI!#REF!</f>
        <v>#REF!</v>
      </c>
      <c r="D50" s="145" t="e">
        <f>SUIVI!#REF!</f>
        <v>#REF!</v>
      </c>
      <c r="E50" s="145" t="e">
        <f>SUIVI!#REF!</f>
        <v>#REF!</v>
      </c>
      <c r="F50" s="1097" t="e">
        <f>SUIVI!#REF!</f>
        <v>#REF!</v>
      </c>
      <c r="G50" s="948" t="s">
        <v>186</v>
      </c>
      <c r="H50" s="948" t="s">
        <v>186</v>
      </c>
      <c r="I50" s="948" t="s">
        <v>186</v>
      </c>
      <c r="J50" s="948" t="s">
        <v>186</v>
      </c>
      <c r="K50" s="948" t="s">
        <v>186</v>
      </c>
      <c r="L50" s="948" t="s">
        <v>186</v>
      </c>
      <c r="M50" s="948" t="s">
        <v>186</v>
      </c>
      <c r="N50" s="948" t="s">
        <v>186</v>
      </c>
      <c r="O50" s="948" t="s">
        <v>186</v>
      </c>
      <c r="P50" s="948" t="s">
        <v>186</v>
      </c>
      <c r="Q50" s="321" t="s">
        <v>492</v>
      </c>
      <c r="R50" s="437" t="s">
        <v>1249</v>
      </c>
      <c r="S50" s="48"/>
      <c r="U50" s="1962" t="e">
        <f>SUIVI!#REF!</f>
        <v>#REF!</v>
      </c>
      <c r="V50" s="320" t="e">
        <f>SUIVI!#REF!</f>
        <v>#REF!</v>
      </c>
      <c r="W50" s="320" t="e">
        <f>SUIVI!#REF!</f>
        <v>#REF!</v>
      </c>
      <c r="X50" s="145" t="e">
        <f>SUIVI!#REF!</f>
        <v>#REF!</v>
      </c>
      <c r="Y50" s="145" t="e">
        <f>SUIVI!#REF!</f>
        <v>#REF!</v>
      </c>
      <c r="Z50" s="1097" t="e">
        <f>SUIVI!#REF!</f>
        <v>#REF!</v>
      </c>
      <c r="AA50" s="948">
        <f t="shared" ca="1" si="0"/>
        <v>2</v>
      </c>
      <c r="AB50" s="1955">
        <f t="shared" ca="1" si="1"/>
        <v>1</v>
      </c>
      <c r="AC50" s="948">
        <f t="shared" ca="1" si="2"/>
        <v>1</v>
      </c>
      <c r="AD50" s="1955">
        <f t="shared" ca="1" si="3"/>
        <v>1</v>
      </c>
      <c r="AE50" s="948">
        <f t="shared" ca="1" si="4"/>
        <v>2</v>
      </c>
      <c r="AF50" s="948">
        <f t="shared" ca="1" si="4"/>
        <v>0</v>
      </c>
      <c r="AG50" s="948">
        <f t="shared" ca="1" si="4"/>
        <v>2</v>
      </c>
      <c r="AH50" s="948">
        <f t="shared" ca="1" si="4"/>
        <v>2</v>
      </c>
      <c r="AI50" s="1955">
        <f t="shared" ca="1" si="5"/>
        <v>1</v>
      </c>
      <c r="AJ50" s="1955">
        <f t="shared" ca="1" si="6"/>
        <v>1</v>
      </c>
      <c r="AK50" s="1955">
        <f t="shared" ca="1" si="6"/>
        <v>1</v>
      </c>
      <c r="AL50" s="1955">
        <f t="shared" ca="1" si="6"/>
        <v>1</v>
      </c>
      <c r="AM50" s="768" t="str">
        <f t="shared" si="7"/>
        <v>BERTRAND</v>
      </c>
      <c r="AO50" s="167"/>
      <c r="AP50" s="320" t="e">
        <f>SUIVI!#REF!</f>
        <v>#REF!</v>
      </c>
      <c r="AQ50" s="320" t="e">
        <f>SUIVI!#REF!</f>
        <v>#REF!</v>
      </c>
      <c r="AR50" s="145" t="e">
        <f>SUIVI!#REF!</f>
        <v>#REF!</v>
      </c>
      <c r="AS50" s="145" t="e">
        <f>SUIVI!#REF!</f>
        <v>#REF!</v>
      </c>
      <c r="AT50" s="1097" t="e">
        <f>SUIVI!#REF!</f>
        <v>#REF!</v>
      </c>
      <c r="AU50" s="3627"/>
      <c r="AV50" s="3628"/>
      <c r="AW50" s="3627"/>
      <c r="AX50" s="3628"/>
      <c r="AY50" s="3627"/>
      <c r="AZ50" s="3628"/>
      <c r="BA50" s="3627"/>
      <c r="BB50" s="3628"/>
      <c r="BC50" s="3627"/>
      <c r="BD50" s="3628"/>
      <c r="BE50" s="3627"/>
      <c r="BF50" s="3628"/>
      <c r="BG50" s="48"/>
      <c r="BH50" s="776">
        <v>27</v>
      </c>
      <c r="BI50" s="776"/>
    </row>
    <row r="51" spans="1:61" ht="25.15" customHeight="1">
      <c r="A51" s="1961" t="e">
        <f>SUIVI!#REF!</f>
        <v>#REF!</v>
      </c>
      <c r="B51" s="320" t="e">
        <f>SUIVI!#REF!</f>
        <v>#REF!</v>
      </c>
      <c r="C51" s="320" t="e">
        <f>SUIVI!#REF!</f>
        <v>#REF!</v>
      </c>
      <c r="D51" s="145" t="e">
        <f>SUIVI!#REF!</f>
        <v>#REF!</v>
      </c>
      <c r="E51" s="145" t="e">
        <f>SUIVI!#REF!</f>
        <v>#REF!</v>
      </c>
      <c r="F51" s="1097" t="e">
        <f>SUIVI!#REF!</f>
        <v>#REF!</v>
      </c>
      <c r="G51" s="948" t="s">
        <v>186</v>
      </c>
      <c r="H51" s="948" t="s">
        <v>186</v>
      </c>
      <c r="I51" s="948" t="s">
        <v>186</v>
      </c>
      <c r="J51" s="948" t="s">
        <v>186</v>
      </c>
      <c r="K51" s="948" t="s">
        <v>186</v>
      </c>
      <c r="L51" s="948" t="s">
        <v>186</v>
      </c>
      <c r="M51" s="948" t="s">
        <v>186</v>
      </c>
      <c r="N51" s="948" t="s">
        <v>186</v>
      </c>
      <c r="O51" s="948" t="s">
        <v>186</v>
      </c>
      <c r="P51" s="948" t="s">
        <v>186</v>
      </c>
      <c r="Q51" s="321" t="s">
        <v>1224</v>
      </c>
      <c r="R51" s="437" t="s">
        <v>1249</v>
      </c>
      <c r="S51" s="48"/>
      <c r="U51" s="1962" t="e">
        <f>SUIVI!#REF!</f>
        <v>#REF!</v>
      </c>
      <c r="V51" s="320" t="e">
        <f>SUIVI!#REF!</f>
        <v>#REF!</v>
      </c>
      <c r="W51" s="320" t="e">
        <f>SUIVI!#REF!</f>
        <v>#REF!</v>
      </c>
      <c r="X51" s="145" t="e">
        <f>SUIVI!#REF!</f>
        <v>#REF!</v>
      </c>
      <c r="Y51" s="145" t="e">
        <f>SUIVI!#REF!</f>
        <v>#REF!</v>
      </c>
      <c r="Z51" s="1097" t="e">
        <f>SUIVI!#REF!</f>
        <v>#REF!</v>
      </c>
      <c r="AA51" s="948">
        <f t="shared" ca="1" si="0"/>
        <v>0</v>
      </c>
      <c r="AB51" s="1955">
        <f t="shared" ca="1" si="1"/>
        <v>1</v>
      </c>
      <c r="AC51" s="948">
        <f t="shared" ca="1" si="2"/>
        <v>0</v>
      </c>
      <c r="AD51" s="1955">
        <f t="shared" ca="1" si="3"/>
        <v>1</v>
      </c>
      <c r="AE51" s="948">
        <f t="shared" ca="1" si="4"/>
        <v>2</v>
      </c>
      <c r="AF51" s="948">
        <f t="shared" ca="1" si="4"/>
        <v>2</v>
      </c>
      <c r="AG51" s="948">
        <f t="shared" ca="1" si="4"/>
        <v>2</v>
      </c>
      <c r="AH51" s="948">
        <f t="shared" ca="1" si="4"/>
        <v>0</v>
      </c>
      <c r="AI51" s="1955">
        <f t="shared" ca="1" si="5"/>
        <v>1</v>
      </c>
      <c r="AJ51" s="1955">
        <f t="shared" ca="1" si="6"/>
        <v>1</v>
      </c>
      <c r="AK51" s="1955">
        <f t="shared" ca="1" si="6"/>
        <v>1</v>
      </c>
      <c r="AL51" s="1955">
        <f t="shared" ca="1" si="6"/>
        <v>1</v>
      </c>
      <c r="AM51" s="768" t="str">
        <f t="shared" si="7"/>
        <v>SCHMITZ</v>
      </c>
      <c r="AO51" s="167"/>
      <c r="AP51" s="320" t="e">
        <f>SUIVI!#REF!</f>
        <v>#REF!</v>
      </c>
      <c r="AQ51" s="320" t="e">
        <f>SUIVI!#REF!</f>
        <v>#REF!</v>
      </c>
      <c r="AR51" s="145" t="e">
        <f>SUIVI!#REF!</f>
        <v>#REF!</v>
      </c>
      <c r="AS51" s="145" t="e">
        <f>SUIVI!#REF!</f>
        <v>#REF!</v>
      </c>
      <c r="AT51" s="1097" t="e">
        <f>SUIVI!#REF!</f>
        <v>#REF!</v>
      </c>
      <c r="AU51" s="3627"/>
      <c r="AV51" s="3628"/>
      <c r="AW51" s="3627"/>
      <c r="AX51" s="3628"/>
      <c r="AY51" s="3627"/>
      <c r="AZ51" s="3628"/>
      <c r="BA51" s="3627"/>
      <c r="BB51" s="3628"/>
      <c r="BC51" s="3627"/>
      <c r="BD51" s="3628"/>
      <c r="BE51" s="3627"/>
      <c r="BF51" s="3628"/>
      <c r="BG51" s="48"/>
      <c r="BH51" s="776">
        <v>28</v>
      </c>
      <c r="BI51" s="776"/>
    </row>
    <row r="52" spans="1:61" ht="25.15" customHeight="1">
      <c r="A52" s="1961" t="e">
        <f>SUIVI!#REF!</f>
        <v>#REF!</v>
      </c>
      <c r="B52" s="320" t="e">
        <f>SUIVI!#REF!</f>
        <v>#REF!</v>
      </c>
      <c r="C52" s="320" t="e">
        <f>SUIVI!#REF!</f>
        <v>#REF!</v>
      </c>
      <c r="D52" s="145" t="e">
        <f>SUIVI!#REF!</f>
        <v>#REF!</v>
      </c>
      <c r="E52" s="145" t="e">
        <f>SUIVI!#REF!</f>
        <v>#REF!</v>
      </c>
      <c r="F52" s="1097" t="e">
        <f>SUIVI!#REF!</f>
        <v>#REF!</v>
      </c>
      <c r="G52" s="948" t="s">
        <v>186</v>
      </c>
      <c r="H52" s="948" t="s">
        <v>186</v>
      </c>
      <c r="I52" s="948" t="s">
        <v>186</v>
      </c>
      <c r="J52" s="948" t="s">
        <v>186</v>
      </c>
      <c r="K52" s="948" t="s">
        <v>186</v>
      </c>
      <c r="L52" s="948" t="s">
        <v>186</v>
      </c>
      <c r="M52" s="948" t="s">
        <v>186</v>
      </c>
      <c r="N52" s="948" t="s">
        <v>186</v>
      </c>
      <c r="O52" s="948" t="s">
        <v>186</v>
      </c>
      <c r="P52" s="948" t="s">
        <v>186</v>
      </c>
      <c r="Q52" s="321" t="s">
        <v>489</v>
      </c>
      <c r="R52" s="437" t="s">
        <v>1249</v>
      </c>
      <c r="S52" s="48"/>
      <c r="U52" s="1962" t="e">
        <f>SUIVI!#REF!</f>
        <v>#REF!</v>
      </c>
      <c r="V52" s="320" t="e">
        <f>SUIVI!#REF!</f>
        <v>#REF!</v>
      </c>
      <c r="W52" s="320" t="e">
        <f>SUIVI!#REF!</f>
        <v>#REF!</v>
      </c>
      <c r="X52" s="145" t="e">
        <f>SUIVI!#REF!</f>
        <v>#REF!</v>
      </c>
      <c r="Y52" s="145" t="e">
        <f>SUIVI!#REF!</f>
        <v>#REF!</v>
      </c>
      <c r="Z52" s="1097" t="e">
        <f>SUIVI!#REF!</f>
        <v>#REF!</v>
      </c>
      <c r="AA52" s="948">
        <f t="shared" ca="1" si="0"/>
        <v>2</v>
      </c>
      <c r="AB52" s="1955">
        <f t="shared" ca="1" si="1"/>
        <v>1</v>
      </c>
      <c r="AC52" s="948">
        <f t="shared" ca="1" si="2"/>
        <v>1</v>
      </c>
      <c r="AD52" s="1955">
        <f t="shared" ca="1" si="3"/>
        <v>1</v>
      </c>
      <c r="AE52" s="948">
        <f t="shared" ca="1" si="4"/>
        <v>0</v>
      </c>
      <c r="AF52" s="948">
        <f t="shared" ca="1" si="4"/>
        <v>2</v>
      </c>
      <c r="AG52" s="948">
        <f t="shared" ca="1" si="4"/>
        <v>2</v>
      </c>
      <c r="AH52" s="948">
        <f t="shared" ca="1" si="4"/>
        <v>1</v>
      </c>
      <c r="AI52" s="1955">
        <f t="shared" ca="1" si="5"/>
        <v>1</v>
      </c>
      <c r="AJ52" s="1955">
        <f t="shared" ca="1" si="6"/>
        <v>1</v>
      </c>
      <c r="AK52" s="1955">
        <f t="shared" ca="1" si="6"/>
        <v>1</v>
      </c>
      <c r="AL52" s="1955">
        <f t="shared" ca="1" si="6"/>
        <v>1</v>
      </c>
      <c r="AM52" s="768" t="str">
        <f t="shared" si="7"/>
        <v>HOSCHEID</v>
      </c>
      <c r="AO52" s="167"/>
      <c r="AP52" s="320" t="e">
        <f>SUIVI!#REF!</f>
        <v>#REF!</v>
      </c>
      <c r="AQ52" s="320" t="e">
        <f>SUIVI!#REF!</f>
        <v>#REF!</v>
      </c>
      <c r="AR52" s="145" t="e">
        <f>SUIVI!#REF!</f>
        <v>#REF!</v>
      </c>
      <c r="AS52" s="145" t="e">
        <f>SUIVI!#REF!</f>
        <v>#REF!</v>
      </c>
      <c r="AT52" s="1097" t="e">
        <f>SUIVI!#REF!</f>
        <v>#REF!</v>
      </c>
      <c r="AU52" s="3627"/>
      <c r="AV52" s="3628"/>
      <c r="AW52" s="3627"/>
      <c r="AX52" s="3628"/>
      <c r="AY52" s="3627"/>
      <c r="AZ52" s="3628"/>
      <c r="BA52" s="3627"/>
      <c r="BB52" s="3628"/>
      <c r="BC52" s="3627"/>
      <c r="BD52" s="3628"/>
      <c r="BE52" s="3627"/>
      <c r="BF52" s="3628"/>
      <c r="BG52" s="48"/>
      <c r="BH52" s="776">
        <v>29</v>
      </c>
      <c r="BI52" s="776"/>
    </row>
    <row r="53" spans="1:61" ht="25.15" customHeight="1">
      <c r="A53" s="1961" t="e">
        <f>SUIVI!#REF!</f>
        <v>#REF!</v>
      </c>
      <c r="B53" s="320" t="e">
        <f>SUIVI!#REF!</f>
        <v>#REF!</v>
      </c>
      <c r="C53" s="320" t="e">
        <f>SUIVI!#REF!</f>
        <v>#REF!</v>
      </c>
      <c r="D53" s="145" t="e">
        <f>SUIVI!#REF!</f>
        <v>#REF!</v>
      </c>
      <c r="E53" s="145" t="e">
        <f>SUIVI!#REF!</f>
        <v>#REF!</v>
      </c>
      <c r="F53" s="1097" t="e">
        <f>SUIVI!#REF!</f>
        <v>#REF!</v>
      </c>
      <c r="G53" s="948" t="s">
        <v>186</v>
      </c>
      <c r="H53" s="948" t="s">
        <v>186</v>
      </c>
      <c r="I53" s="948" t="s">
        <v>186</v>
      </c>
      <c r="J53" s="948" t="s">
        <v>186</v>
      </c>
      <c r="K53" s="948" t="s">
        <v>186</v>
      </c>
      <c r="L53" s="948" t="s">
        <v>186</v>
      </c>
      <c r="M53" s="948" t="s">
        <v>186</v>
      </c>
      <c r="N53" s="948" t="s">
        <v>186</v>
      </c>
      <c r="O53" s="948" t="s">
        <v>186</v>
      </c>
      <c r="P53" s="948" t="s">
        <v>186</v>
      </c>
      <c r="Q53" s="321" t="s">
        <v>489</v>
      </c>
      <c r="R53" s="437" t="s">
        <v>1249</v>
      </c>
      <c r="S53" s="48"/>
      <c r="U53" s="1962" t="e">
        <f>SUIVI!#REF!</f>
        <v>#REF!</v>
      </c>
      <c r="V53" s="320" t="e">
        <f>SUIVI!#REF!</f>
        <v>#REF!</v>
      </c>
      <c r="W53" s="320" t="e">
        <f>SUIVI!#REF!</f>
        <v>#REF!</v>
      </c>
      <c r="X53" s="145" t="e">
        <f>SUIVI!#REF!</f>
        <v>#REF!</v>
      </c>
      <c r="Y53" s="145" t="e">
        <f>SUIVI!#REF!</f>
        <v>#REF!</v>
      </c>
      <c r="Z53" s="1097" t="e">
        <f>SUIVI!#REF!</f>
        <v>#REF!</v>
      </c>
      <c r="AA53" s="948">
        <f t="shared" ca="1" si="0"/>
        <v>1</v>
      </c>
      <c r="AB53" s="1955">
        <f t="shared" ca="1" si="1"/>
        <v>1</v>
      </c>
      <c r="AC53" s="948">
        <f t="shared" ca="1" si="2"/>
        <v>0</v>
      </c>
      <c r="AD53" s="1955">
        <f t="shared" ca="1" si="3"/>
        <v>1</v>
      </c>
      <c r="AE53" s="948">
        <f t="shared" ca="1" si="4"/>
        <v>2</v>
      </c>
      <c r="AF53" s="948">
        <f t="shared" ca="1" si="4"/>
        <v>1</v>
      </c>
      <c r="AG53" s="948">
        <f t="shared" ca="1" si="4"/>
        <v>2</v>
      </c>
      <c r="AH53" s="948">
        <f t="shared" ca="1" si="4"/>
        <v>2</v>
      </c>
      <c r="AI53" s="1955">
        <f t="shared" ca="1" si="5"/>
        <v>2</v>
      </c>
      <c r="AJ53" s="1955">
        <f t="shared" ca="1" si="6"/>
        <v>1</v>
      </c>
      <c r="AK53" s="1955">
        <f t="shared" ca="1" si="6"/>
        <v>1</v>
      </c>
      <c r="AL53" s="1955">
        <f t="shared" ca="1" si="6"/>
        <v>1</v>
      </c>
      <c r="AM53" s="768" t="str">
        <f t="shared" si="7"/>
        <v>HOSCHEID</v>
      </c>
      <c r="AO53" s="167"/>
      <c r="AP53" s="320" t="e">
        <f>SUIVI!#REF!</f>
        <v>#REF!</v>
      </c>
      <c r="AQ53" s="320" t="e">
        <f>SUIVI!#REF!</f>
        <v>#REF!</v>
      </c>
      <c r="AR53" s="145" t="e">
        <f>SUIVI!#REF!</f>
        <v>#REF!</v>
      </c>
      <c r="AS53" s="145" t="e">
        <f>SUIVI!#REF!</f>
        <v>#REF!</v>
      </c>
      <c r="AT53" s="1097" t="e">
        <f>SUIVI!#REF!</f>
        <v>#REF!</v>
      </c>
      <c r="AU53" s="3627"/>
      <c r="AV53" s="3628"/>
      <c r="AW53" s="3627"/>
      <c r="AX53" s="3628"/>
      <c r="AY53" s="3627"/>
      <c r="AZ53" s="3628"/>
      <c r="BA53" s="3627"/>
      <c r="BB53" s="3628"/>
      <c r="BC53" s="3627"/>
      <c r="BD53" s="3628"/>
      <c r="BE53" s="3627"/>
      <c r="BF53" s="3628"/>
      <c r="BG53" s="48"/>
      <c r="BH53" s="776">
        <v>30</v>
      </c>
      <c r="BI53" s="776"/>
    </row>
    <row r="54" spans="1:61" ht="25.15" customHeight="1">
      <c r="A54" s="1961" t="e">
        <f>SUIVI!#REF!</f>
        <v>#REF!</v>
      </c>
      <c r="B54" s="320" t="e">
        <f>SUIVI!#REF!</f>
        <v>#REF!</v>
      </c>
      <c r="C54" s="320" t="e">
        <f>SUIVI!#REF!</f>
        <v>#REF!</v>
      </c>
      <c r="D54" s="145" t="e">
        <f>SUIVI!#REF!</f>
        <v>#REF!</v>
      </c>
      <c r="E54" s="145" t="e">
        <f>SUIVI!#REF!</f>
        <v>#REF!</v>
      </c>
      <c r="F54" s="1097" t="e">
        <f>SUIVI!#REF!</f>
        <v>#REF!</v>
      </c>
      <c r="G54" s="948" t="s">
        <v>186</v>
      </c>
      <c r="H54" s="948" t="s">
        <v>186</v>
      </c>
      <c r="I54" s="948" t="s">
        <v>186</v>
      </c>
      <c r="J54" s="948" t="s">
        <v>186</v>
      </c>
      <c r="K54" s="948" t="s">
        <v>186</v>
      </c>
      <c r="L54" s="948" t="s">
        <v>186</v>
      </c>
      <c r="M54" s="948" t="s">
        <v>186</v>
      </c>
      <c r="N54" s="948" t="s">
        <v>186</v>
      </c>
      <c r="O54" s="948" t="s">
        <v>186</v>
      </c>
      <c r="P54" s="948" t="s">
        <v>186</v>
      </c>
      <c r="Q54" s="321" t="s">
        <v>490</v>
      </c>
      <c r="R54" s="437" t="s">
        <v>1249</v>
      </c>
      <c r="S54" s="48"/>
      <c r="U54" s="1962" t="e">
        <f>SUIVI!#REF!</f>
        <v>#REF!</v>
      </c>
      <c r="V54" s="320" t="e">
        <f>SUIVI!#REF!</f>
        <v>#REF!</v>
      </c>
      <c r="W54" s="320" t="e">
        <f>SUIVI!#REF!</f>
        <v>#REF!</v>
      </c>
      <c r="X54" s="145" t="e">
        <f>SUIVI!#REF!</f>
        <v>#REF!</v>
      </c>
      <c r="Y54" s="145" t="e">
        <f>SUIVI!#REF!</f>
        <v>#REF!</v>
      </c>
      <c r="Z54" s="1097" t="e">
        <f>SUIVI!#REF!</f>
        <v>#REF!</v>
      </c>
      <c r="AA54" s="948">
        <f t="shared" ca="1" si="0"/>
        <v>0</v>
      </c>
      <c r="AB54" s="1955">
        <f t="shared" ca="1" si="1"/>
        <v>1</v>
      </c>
      <c r="AC54" s="948">
        <f t="shared" ca="1" si="2"/>
        <v>0</v>
      </c>
      <c r="AD54" s="1955">
        <f t="shared" ca="1" si="3"/>
        <v>1</v>
      </c>
      <c r="AE54" s="948">
        <f t="shared" ca="1" si="4"/>
        <v>1</v>
      </c>
      <c r="AF54" s="948">
        <f t="shared" ca="1" si="4"/>
        <v>2</v>
      </c>
      <c r="AG54" s="948">
        <f t="shared" ca="1" si="4"/>
        <v>2</v>
      </c>
      <c r="AH54" s="948">
        <f t="shared" ca="1" si="4"/>
        <v>2</v>
      </c>
      <c r="AI54" s="1955">
        <f t="shared" ca="1" si="5"/>
        <v>1</v>
      </c>
      <c r="AJ54" s="1955">
        <f t="shared" ca="1" si="6"/>
        <v>1</v>
      </c>
      <c r="AK54" s="1955">
        <f t="shared" ca="1" si="6"/>
        <v>1</v>
      </c>
      <c r="AL54" s="1955">
        <f t="shared" ca="1" si="6"/>
        <v>1</v>
      </c>
      <c r="AM54" s="768" t="str">
        <f t="shared" si="7"/>
        <v>MATHIEU</v>
      </c>
      <c r="AO54" s="167"/>
      <c r="AP54" s="320" t="e">
        <f>SUIVI!#REF!</f>
        <v>#REF!</v>
      </c>
      <c r="AQ54" s="320" t="e">
        <f>SUIVI!#REF!</f>
        <v>#REF!</v>
      </c>
      <c r="AR54" s="145" t="e">
        <f>SUIVI!#REF!</f>
        <v>#REF!</v>
      </c>
      <c r="AS54" s="145" t="e">
        <f>SUIVI!#REF!</f>
        <v>#REF!</v>
      </c>
      <c r="AT54" s="1097" t="e">
        <f>SUIVI!#REF!</f>
        <v>#REF!</v>
      </c>
      <c r="AU54" s="3627"/>
      <c r="AV54" s="3628"/>
      <c r="AW54" s="3627"/>
      <c r="AX54" s="3628"/>
      <c r="AY54" s="3627"/>
      <c r="AZ54" s="3628"/>
      <c r="BA54" s="3627"/>
      <c r="BB54" s="3628"/>
      <c r="BC54" s="3627"/>
      <c r="BD54" s="3628"/>
      <c r="BE54" s="3627"/>
      <c r="BF54" s="3628"/>
      <c r="BG54" s="48"/>
      <c r="BH54" s="776">
        <v>31</v>
      </c>
      <c r="BI54" s="776"/>
    </row>
    <row r="55" spans="1:61" ht="25.15" customHeight="1">
      <c r="A55" s="1961" t="e">
        <f>SUIVI!#REF!</f>
        <v>#REF!</v>
      </c>
      <c r="B55" s="320" t="e">
        <f>SUIVI!#REF!</f>
        <v>#REF!</v>
      </c>
      <c r="C55" s="320" t="e">
        <f>SUIVI!#REF!</f>
        <v>#REF!</v>
      </c>
      <c r="D55" s="145" t="e">
        <f>SUIVI!#REF!</f>
        <v>#REF!</v>
      </c>
      <c r="E55" s="145" t="e">
        <f>SUIVI!#REF!</f>
        <v>#REF!</v>
      </c>
      <c r="F55" s="1097" t="e">
        <f>SUIVI!#REF!</f>
        <v>#REF!</v>
      </c>
      <c r="G55" s="948" t="s">
        <v>186</v>
      </c>
      <c r="H55" s="948" t="s">
        <v>186</v>
      </c>
      <c r="I55" s="948" t="s">
        <v>186</v>
      </c>
      <c r="J55" s="948" t="s">
        <v>186</v>
      </c>
      <c r="K55" s="948" t="s">
        <v>186</v>
      </c>
      <c r="L55" s="948" t="s">
        <v>186</v>
      </c>
      <c r="M55" s="948" t="s">
        <v>186</v>
      </c>
      <c r="N55" s="948" t="s">
        <v>186</v>
      </c>
      <c r="O55" s="948" t="s">
        <v>186</v>
      </c>
      <c r="P55" s="948" t="s">
        <v>186</v>
      </c>
      <c r="Q55" s="321" t="s">
        <v>489</v>
      </c>
      <c r="R55" s="437" t="s">
        <v>1249</v>
      </c>
      <c r="S55" s="48"/>
      <c r="U55" s="1962" t="e">
        <f>SUIVI!#REF!</f>
        <v>#REF!</v>
      </c>
      <c r="V55" s="320" t="e">
        <f>SUIVI!#REF!</f>
        <v>#REF!</v>
      </c>
      <c r="W55" s="320" t="e">
        <f>SUIVI!#REF!</f>
        <v>#REF!</v>
      </c>
      <c r="X55" s="145" t="e">
        <f>SUIVI!#REF!</f>
        <v>#REF!</v>
      </c>
      <c r="Y55" s="145" t="e">
        <f>SUIVI!#REF!</f>
        <v>#REF!</v>
      </c>
      <c r="Z55" s="1097" t="e">
        <f>SUIVI!#REF!</f>
        <v>#REF!</v>
      </c>
      <c r="AA55" s="948">
        <f t="shared" ca="1" si="0"/>
        <v>1</v>
      </c>
      <c r="AB55" s="1955">
        <f t="shared" ca="1" si="1"/>
        <v>1</v>
      </c>
      <c r="AC55" s="948">
        <f t="shared" ca="1" si="2"/>
        <v>2</v>
      </c>
      <c r="AD55" s="1955">
        <f t="shared" ca="1" si="3"/>
        <v>1</v>
      </c>
      <c r="AE55" s="948">
        <f t="shared" ca="1" si="4"/>
        <v>1</v>
      </c>
      <c r="AF55" s="948">
        <f t="shared" ca="1" si="4"/>
        <v>1</v>
      </c>
      <c r="AG55" s="948">
        <f t="shared" ca="1" si="4"/>
        <v>0</v>
      </c>
      <c r="AH55" s="948">
        <f t="shared" ca="1" si="4"/>
        <v>0</v>
      </c>
      <c r="AI55" s="1955">
        <f t="shared" ca="1" si="5"/>
        <v>1</v>
      </c>
      <c r="AJ55" s="1955">
        <f t="shared" ca="1" si="6"/>
        <v>1</v>
      </c>
      <c r="AK55" s="1955">
        <f t="shared" ca="1" si="6"/>
        <v>1</v>
      </c>
      <c r="AL55" s="1955">
        <f t="shared" ca="1" si="6"/>
        <v>1</v>
      </c>
      <c r="AM55" s="768" t="str">
        <f t="shared" si="7"/>
        <v>HOSCHEID</v>
      </c>
      <c r="AO55" s="167"/>
      <c r="AP55" s="320" t="e">
        <f>SUIVI!#REF!</f>
        <v>#REF!</v>
      </c>
      <c r="AQ55" s="320" t="e">
        <f>SUIVI!#REF!</f>
        <v>#REF!</v>
      </c>
      <c r="AR55" s="145" t="e">
        <f>SUIVI!#REF!</f>
        <v>#REF!</v>
      </c>
      <c r="AS55" s="145" t="e">
        <f>SUIVI!#REF!</f>
        <v>#REF!</v>
      </c>
      <c r="AT55" s="1097" t="e">
        <f>SUIVI!#REF!</f>
        <v>#REF!</v>
      </c>
      <c r="AU55" s="3627"/>
      <c r="AV55" s="3628"/>
      <c r="AW55" s="3627"/>
      <c r="AX55" s="3628"/>
      <c r="AY55" s="3627"/>
      <c r="AZ55" s="3628"/>
      <c r="BA55" s="3627"/>
      <c r="BB55" s="3628"/>
      <c r="BC55" s="3627"/>
      <c r="BD55" s="3628"/>
      <c r="BE55" s="3627"/>
      <c r="BF55" s="3628"/>
      <c r="BG55" s="48"/>
      <c r="BH55" s="776">
        <v>32</v>
      </c>
      <c r="BI55" s="776"/>
    </row>
    <row r="56" spans="1:61" ht="25.15" customHeight="1">
      <c r="A56" s="1961" t="e">
        <f>SUIVI!#REF!</f>
        <v>#REF!</v>
      </c>
      <c r="B56" s="320" t="e">
        <f>SUIVI!#REF!</f>
        <v>#REF!</v>
      </c>
      <c r="C56" s="320" t="e">
        <f>SUIVI!#REF!</f>
        <v>#REF!</v>
      </c>
      <c r="D56" s="145" t="e">
        <f>SUIVI!#REF!</f>
        <v>#REF!</v>
      </c>
      <c r="E56" s="145" t="e">
        <f>SUIVI!#REF!</f>
        <v>#REF!</v>
      </c>
      <c r="F56" s="1097" t="e">
        <f>SUIVI!#REF!</f>
        <v>#REF!</v>
      </c>
      <c r="G56" s="948" t="s">
        <v>186</v>
      </c>
      <c r="H56" s="948" t="s">
        <v>186</v>
      </c>
      <c r="I56" s="948" t="s">
        <v>186</v>
      </c>
      <c r="J56" s="948" t="s">
        <v>186</v>
      </c>
      <c r="K56" s="948" t="s">
        <v>186</v>
      </c>
      <c r="L56" s="948" t="s">
        <v>186</v>
      </c>
      <c r="M56" s="948" t="s">
        <v>186</v>
      </c>
      <c r="N56" s="948" t="s">
        <v>186</v>
      </c>
      <c r="O56" s="948" t="s">
        <v>186</v>
      </c>
      <c r="P56" s="948" t="s">
        <v>186</v>
      </c>
      <c r="Q56" s="321" t="s">
        <v>1224</v>
      </c>
      <c r="R56" s="437" t="s">
        <v>1249</v>
      </c>
      <c r="S56" s="48"/>
      <c r="U56" s="1962" t="e">
        <f>SUIVI!#REF!</f>
        <v>#REF!</v>
      </c>
      <c r="V56" s="320" t="e">
        <f>SUIVI!#REF!</f>
        <v>#REF!</v>
      </c>
      <c r="W56" s="320" t="e">
        <f>SUIVI!#REF!</f>
        <v>#REF!</v>
      </c>
      <c r="X56" s="145" t="e">
        <f>SUIVI!#REF!</f>
        <v>#REF!</v>
      </c>
      <c r="Y56" s="145" t="e">
        <f>SUIVI!#REF!</f>
        <v>#REF!</v>
      </c>
      <c r="Z56" s="1097" t="e">
        <f>SUIVI!#REF!</f>
        <v>#REF!</v>
      </c>
      <c r="AA56" s="948">
        <f t="shared" ca="1" si="0"/>
        <v>0</v>
      </c>
      <c r="AB56" s="1955">
        <f t="shared" ca="1" si="1"/>
        <v>1</v>
      </c>
      <c r="AC56" s="948">
        <f t="shared" ca="1" si="2"/>
        <v>2</v>
      </c>
      <c r="AD56" s="1955">
        <f t="shared" ca="1" si="3"/>
        <v>1</v>
      </c>
      <c r="AE56" s="948">
        <f t="shared" ca="1" si="4"/>
        <v>1</v>
      </c>
      <c r="AF56" s="948">
        <f t="shared" ca="1" si="4"/>
        <v>1</v>
      </c>
      <c r="AG56" s="948">
        <f t="shared" ca="1" si="4"/>
        <v>1</v>
      </c>
      <c r="AH56" s="948">
        <f t="shared" ca="1" si="4"/>
        <v>1</v>
      </c>
      <c r="AI56" s="1955">
        <f t="shared" ca="1" si="5"/>
        <v>1</v>
      </c>
      <c r="AJ56" s="1955">
        <f t="shared" ca="1" si="6"/>
        <v>1</v>
      </c>
      <c r="AK56" s="1955">
        <f t="shared" ca="1" si="6"/>
        <v>1</v>
      </c>
      <c r="AL56" s="1955">
        <f t="shared" ca="1" si="6"/>
        <v>1</v>
      </c>
      <c r="AM56" s="768" t="str">
        <f t="shared" si="7"/>
        <v>SCHMITZ</v>
      </c>
      <c r="AO56" s="167"/>
      <c r="AP56" s="320" t="e">
        <f>SUIVI!#REF!</f>
        <v>#REF!</v>
      </c>
      <c r="AQ56" s="320" t="e">
        <f>SUIVI!#REF!</f>
        <v>#REF!</v>
      </c>
      <c r="AR56" s="145" t="e">
        <f>SUIVI!#REF!</f>
        <v>#REF!</v>
      </c>
      <c r="AS56" s="145" t="e">
        <f>SUIVI!#REF!</f>
        <v>#REF!</v>
      </c>
      <c r="AT56" s="1097" t="e">
        <f>SUIVI!#REF!</f>
        <v>#REF!</v>
      </c>
      <c r="AU56" s="3627"/>
      <c r="AV56" s="3628"/>
      <c r="AW56" s="3627"/>
      <c r="AX56" s="3628"/>
      <c r="AY56" s="3627"/>
      <c r="AZ56" s="3628"/>
      <c r="BA56" s="3627"/>
      <c r="BB56" s="3628"/>
      <c r="BC56" s="3627"/>
      <c r="BD56" s="3628"/>
      <c r="BE56" s="3627"/>
      <c r="BF56" s="3628"/>
      <c r="BG56" s="48"/>
      <c r="BH56" s="776">
        <v>33</v>
      </c>
      <c r="BI56" s="776"/>
    </row>
    <row r="57" spans="1:61" ht="25.15" customHeight="1">
      <c r="A57" s="1961" t="e">
        <f>SUIVI!#REF!</f>
        <v>#REF!</v>
      </c>
      <c r="B57" s="320" t="e">
        <f>SUIVI!#REF!</f>
        <v>#REF!</v>
      </c>
      <c r="C57" s="320" t="e">
        <f>SUIVI!#REF!</f>
        <v>#REF!</v>
      </c>
      <c r="D57" s="145" t="e">
        <f>SUIVI!#REF!</f>
        <v>#REF!</v>
      </c>
      <c r="E57" s="145" t="e">
        <f>SUIVI!#REF!</f>
        <v>#REF!</v>
      </c>
      <c r="F57" s="1097" t="e">
        <f>SUIVI!#REF!</f>
        <v>#REF!</v>
      </c>
      <c r="G57" s="948" t="s">
        <v>186</v>
      </c>
      <c r="H57" s="948" t="s">
        <v>186</v>
      </c>
      <c r="I57" s="948" t="s">
        <v>186</v>
      </c>
      <c r="J57" s="948" t="s">
        <v>186</v>
      </c>
      <c r="K57" s="948" t="s">
        <v>186</v>
      </c>
      <c r="L57" s="948" t="s">
        <v>186</v>
      </c>
      <c r="M57" s="948" t="s">
        <v>186</v>
      </c>
      <c r="N57" s="948" t="s">
        <v>186</v>
      </c>
      <c r="O57" s="948" t="s">
        <v>186</v>
      </c>
      <c r="P57" s="948" t="s">
        <v>186</v>
      </c>
      <c r="Q57" s="321" t="s">
        <v>492</v>
      </c>
      <c r="R57" s="437" t="s">
        <v>1249</v>
      </c>
      <c r="S57" s="48"/>
      <c r="U57" s="1962" t="e">
        <f>SUIVI!#REF!</f>
        <v>#REF!</v>
      </c>
      <c r="V57" s="320" t="e">
        <f>SUIVI!#REF!</f>
        <v>#REF!</v>
      </c>
      <c r="W57" s="320" t="e">
        <f>SUIVI!#REF!</f>
        <v>#REF!</v>
      </c>
      <c r="X57" s="145" t="e">
        <f>SUIVI!#REF!</f>
        <v>#REF!</v>
      </c>
      <c r="Y57" s="145" t="e">
        <f>SUIVI!#REF!</f>
        <v>#REF!</v>
      </c>
      <c r="Z57" s="1097" t="e">
        <f>SUIVI!#REF!</f>
        <v>#REF!</v>
      </c>
      <c r="AA57" s="948">
        <f t="shared" ca="1" si="0"/>
        <v>1</v>
      </c>
      <c r="AB57" s="1955">
        <f t="shared" ca="1" si="1"/>
        <v>1</v>
      </c>
      <c r="AC57" s="948">
        <f t="shared" ca="1" si="2"/>
        <v>2</v>
      </c>
      <c r="AD57" s="1955">
        <f t="shared" ca="1" si="3"/>
        <v>1</v>
      </c>
      <c r="AE57" s="948">
        <f t="shared" ref="AE57:AH88" ca="1" si="8">RANDBETWEEN(0,2)</f>
        <v>0</v>
      </c>
      <c r="AF57" s="948">
        <f t="shared" ca="1" si="8"/>
        <v>2</v>
      </c>
      <c r="AG57" s="948">
        <f t="shared" ca="1" si="8"/>
        <v>2</v>
      </c>
      <c r="AH57" s="948">
        <f t="shared" ca="1" si="8"/>
        <v>0</v>
      </c>
      <c r="AI57" s="1955">
        <f t="shared" ca="1" si="5"/>
        <v>1</v>
      </c>
      <c r="AJ57" s="1955">
        <f t="shared" ref="AJ57:AL88" ca="1" si="9">RANDBETWEEN(1,1)</f>
        <v>1</v>
      </c>
      <c r="AK57" s="1955">
        <f t="shared" ca="1" si="9"/>
        <v>1</v>
      </c>
      <c r="AL57" s="1955">
        <f t="shared" ca="1" si="9"/>
        <v>1</v>
      </c>
      <c r="AM57" s="768" t="str">
        <f t="shared" si="7"/>
        <v>BERTRAND</v>
      </c>
      <c r="AO57" s="167"/>
      <c r="AP57" s="320" t="e">
        <f>SUIVI!#REF!</f>
        <v>#REF!</v>
      </c>
      <c r="AQ57" s="320" t="e">
        <f>SUIVI!#REF!</f>
        <v>#REF!</v>
      </c>
      <c r="AR57" s="145" t="e">
        <f>SUIVI!#REF!</f>
        <v>#REF!</v>
      </c>
      <c r="AS57" s="145" t="e">
        <f>SUIVI!#REF!</f>
        <v>#REF!</v>
      </c>
      <c r="AT57" s="1097" t="e">
        <f>SUIVI!#REF!</f>
        <v>#REF!</v>
      </c>
      <c r="AU57" s="3627"/>
      <c r="AV57" s="3628"/>
      <c r="AW57" s="3627"/>
      <c r="AX57" s="3628"/>
      <c r="AY57" s="3627"/>
      <c r="AZ57" s="3628"/>
      <c r="BA57" s="3627"/>
      <c r="BB57" s="3628"/>
      <c r="BC57" s="3627"/>
      <c r="BD57" s="3628"/>
      <c r="BE57" s="3627"/>
      <c r="BF57" s="3628"/>
      <c r="BG57" s="48"/>
      <c r="BH57" s="776">
        <v>34</v>
      </c>
      <c r="BI57" s="776"/>
    </row>
    <row r="58" spans="1:61" ht="25.15" customHeight="1">
      <c r="A58" s="1961" t="e">
        <f>SUIVI!#REF!</f>
        <v>#REF!</v>
      </c>
      <c r="B58" s="320" t="e">
        <f>SUIVI!#REF!</f>
        <v>#REF!</v>
      </c>
      <c r="C58" s="320" t="e">
        <f>SUIVI!#REF!</f>
        <v>#REF!</v>
      </c>
      <c r="D58" s="145" t="e">
        <f>SUIVI!#REF!</f>
        <v>#REF!</v>
      </c>
      <c r="E58" s="145" t="e">
        <f>SUIVI!#REF!</f>
        <v>#REF!</v>
      </c>
      <c r="F58" s="1097" t="e">
        <f>SUIVI!#REF!</f>
        <v>#REF!</v>
      </c>
      <c r="G58" s="948" t="s">
        <v>186</v>
      </c>
      <c r="H58" s="948" t="s">
        <v>186</v>
      </c>
      <c r="I58" s="948" t="s">
        <v>186</v>
      </c>
      <c r="J58" s="948" t="s">
        <v>186</v>
      </c>
      <c r="K58" s="948" t="s">
        <v>186</v>
      </c>
      <c r="L58" s="948" t="s">
        <v>186</v>
      </c>
      <c r="M58" s="948" t="s">
        <v>186</v>
      </c>
      <c r="N58" s="948" t="s">
        <v>186</v>
      </c>
      <c r="O58" s="948" t="s">
        <v>186</v>
      </c>
      <c r="P58" s="948" t="s">
        <v>186</v>
      </c>
      <c r="Q58" s="321" t="s">
        <v>492</v>
      </c>
      <c r="R58" s="437" t="s">
        <v>1249</v>
      </c>
      <c r="S58" s="48"/>
      <c r="U58" s="1962" t="e">
        <f>SUIVI!#REF!</f>
        <v>#REF!</v>
      </c>
      <c r="V58" s="320" t="e">
        <f>SUIVI!#REF!</f>
        <v>#REF!</v>
      </c>
      <c r="W58" s="320" t="e">
        <f>SUIVI!#REF!</f>
        <v>#REF!</v>
      </c>
      <c r="X58" s="145" t="e">
        <f>SUIVI!#REF!</f>
        <v>#REF!</v>
      </c>
      <c r="Y58" s="145" t="e">
        <f>SUIVI!#REF!</f>
        <v>#REF!</v>
      </c>
      <c r="Z58" s="1097" t="e">
        <f>SUIVI!#REF!</f>
        <v>#REF!</v>
      </c>
      <c r="AA58" s="948">
        <f t="shared" ca="1" si="0"/>
        <v>0</v>
      </c>
      <c r="AB58" s="1955">
        <f t="shared" ca="1" si="1"/>
        <v>1</v>
      </c>
      <c r="AC58" s="948">
        <f t="shared" ca="1" si="2"/>
        <v>1</v>
      </c>
      <c r="AD58" s="1955">
        <f t="shared" ca="1" si="3"/>
        <v>1</v>
      </c>
      <c r="AE58" s="948">
        <f t="shared" ca="1" si="8"/>
        <v>1</v>
      </c>
      <c r="AF58" s="948">
        <f t="shared" ca="1" si="8"/>
        <v>0</v>
      </c>
      <c r="AG58" s="948">
        <f t="shared" ca="1" si="8"/>
        <v>1</v>
      </c>
      <c r="AH58" s="948">
        <f t="shared" ca="1" si="8"/>
        <v>1</v>
      </c>
      <c r="AI58" s="1955">
        <f t="shared" ca="1" si="5"/>
        <v>2</v>
      </c>
      <c r="AJ58" s="1955">
        <f t="shared" ca="1" si="9"/>
        <v>1</v>
      </c>
      <c r="AK58" s="1955">
        <f t="shared" ca="1" si="9"/>
        <v>1</v>
      </c>
      <c r="AL58" s="1955">
        <f t="shared" ca="1" si="9"/>
        <v>1</v>
      </c>
      <c r="AM58" s="768" t="str">
        <f t="shared" si="7"/>
        <v>BERTRAND</v>
      </c>
      <c r="AO58" s="167"/>
      <c r="AP58" s="320" t="e">
        <f>SUIVI!#REF!</f>
        <v>#REF!</v>
      </c>
      <c r="AQ58" s="320" t="e">
        <f>SUIVI!#REF!</f>
        <v>#REF!</v>
      </c>
      <c r="AR58" s="145" t="e">
        <f>SUIVI!#REF!</f>
        <v>#REF!</v>
      </c>
      <c r="AS58" s="145" t="e">
        <f>SUIVI!#REF!</f>
        <v>#REF!</v>
      </c>
      <c r="AT58" s="1097" t="e">
        <f>SUIVI!#REF!</f>
        <v>#REF!</v>
      </c>
      <c r="AU58" s="3627"/>
      <c r="AV58" s="3628"/>
      <c r="AW58" s="3627"/>
      <c r="AX58" s="3628"/>
      <c r="AY58" s="3627"/>
      <c r="AZ58" s="3628"/>
      <c r="BA58" s="3627"/>
      <c r="BB58" s="3628"/>
      <c r="BC58" s="3627"/>
      <c r="BD58" s="3628"/>
      <c r="BE58" s="3627"/>
      <c r="BF58" s="3628"/>
      <c r="BG58" s="48"/>
      <c r="BH58" s="776">
        <v>35</v>
      </c>
      <c r="BI58" s="776"/>
    </row>
    <row r="59" spans="1:61" ht="25.15" customHeight="1">
      <c r="A59" s="1961" t="e">
        <f>SUIVI!#REF!</f>
        <v>#REF!</v>
      </c>
      <c r="B59" s="320" t="e">
        <f>SUIVI!#REF!</f>
        <v>#REF!</v>
      </c>
      <c r="C59" s="320" t="e">
        <f>SUIVI!#REF!</f>
        <v>#REF!</v>
      </c>
      <c r="D59" s="145" t="e">
        <f>SUIVI!#REF!</f>
        <v>#REF!</v>
      </c>
      <c r="E59" s="145" t="e">
        <f>SUIVI!#REF!</f>
        <v>#REF!</v>
      </c>
      <c r="F59" s="1097" t="e">
        <f>SUIVI!#REF!</f>
        <v>#REF!</v>
      </c>
      <c r="G59" s="948" t="s">
        <v>186</v>
      </c>
      <c r="H59" s="948" t="s">
        <v>186</v>
      </c>
      <c r="I59" s="948" t="s">
        <v>186</v>
      </c>
      <c r="J59" s="948" t="s">
        <v>186</v>
      </c>
      <c r="K59" s="948" t="s">
        <v>186</v>
      </c>
      <c r="L59" s="948" t="s">
        <v>186</v>
      </c>
      <c r="M59" s="948" t="s">
        <v>186</v>
      </c>
      <c r="N59" s="948" t="s">
        <v>186</v>
      </c>
      <c r="O59" s="948" t="s">
        <v>186</v>
      </c>
      <c r="P59" s="948" t="s">
        <v>186</v>
      </c>
      <c r="Q59" s="321" t="s">
        <v>1224</v>
      </c>
      <c r="R59" s="437" t="s">
        <v>1249</v>
      </c>
      <c r="S59" s="48"/>
      <c r="U59" s="1962" t="e">
        <f>SUIVI!#REF!</f>
        <v>#REF!</v>
      </c>
      <c r="V59" s="320" t="e">
        <f>SUIVI!#REF!</f>
        <v>#REF!</v>
      </c>
      <c r="W59" s="320" t="e">
        <f>SUIVI!#REF!</f>
        <v>#REF!</v>
      </c>
      <c r="X59" s="145" t="e">
        <f>SUIVI!#REF!</f>
        <v>#REF!</v>
      </c>
      <c r="Y59" s="145" t="e">
        <f>SUIVI!#REF!</f>
        <v>#REF!</v>
      </c>
      <c r="Z59" s="1097" t="e">
        <f>SUIVI!#REF!</f>
        <v>#REF!</v>
      </c>
      <c r="AA59" s="948">
        <f t="shared" ca="1" si="0"/>
        <v>0</v>
      </c>
      <c r="AB59" s="1955">
        <f t="shared" ca="1" si="1"/>
        <v>1</v>
      </c>
      <c r="AC59" s="948">
        <f t="shared" ca="1" si="2"/>
        <v>1</v>
      </c>
      <c r="AD59" s="1955">
        <f t="shared" ca="1" si="3"/>
        <v>1</v>
      </c>
      <c r="AE59" s="948">
        <f t="shared" ca="1" si="8"/>
        <v>1</v>
      </c>
      <c r="AF59" s="948">
        <f t="shared" ca="1" si="8"/>
        <v>2</v>
      </c>
      <c r="AG59" s="948">
        <f t="shared" ca="1" si="8"/>
        <v>1</v>
      </c>
      <c r="AH59" s="948">
        <f t="shared" ca="1" si="8"/>
        <v>0</v>
      </c>
      <c r="AI59" s="1955">
        <f t="shared" ca="1" si="5"/>
        <v>1</v>
      </c>
      <c r="AJ59" s="1955">
        <f t="shared" ca="1" si="9"/>
        <v>1</v>
      </c>
      <c r="AK59" s="1955">
        <f t="shared" ca="1" si="9"/>
        <v>1</v>
      </c>
      <c r="AL59" s="1955">
        <f t="shared" ca="1" si="9"/>
        <v>1</v>
      </c>
      <c r="AM59" s="768" t="str">
        <f t="shared" si="7"/>
        <v>SCHMITZ</v>
      </c>
      <c r="AO59" s="167"/>
      <c r="AP59" s="320" t="e">
        <f>SUIVI!#REF!</f>
        <v>#REF!</v>
      </c>
      <c r="AQ59" s="320" t="e">
        <f>SUIVI!#REF!</f>
        <v>#REF!</v>
      </c>
      <c r="AR59" s="145" t="e">
        <f>SUIVI!#REF!</f>
        <v>#REF!</v>
      </c>
      <c r="AS59" s="145" t="e">
        <f>SUIVI!#REF!</f>
        <v>#REF!</v>
      </c>
      <c r="AT59" s="1097" t="e">
        <f>SUIVI!#REF!</f>
        <v>#REF!</v>
      </c>
      <c r="AU59" s="3627"/>
      <c r="AV59" s="3628"/>
      <c r="AW59" s="3627"/>
      <c r="AX59" s="3628"/>
      <c r="AY59" s="3627"/>
      <c r="AZ59" s="3628"/>
      <c r="BA59" s="3627"/>
      <c r="BB59" s="3628"/>
      <c r="BC59" s="3627"/>
      <c r="BD59" s="3628"/>
      <c r="BE59" s="3627"/>
      <c r="BF59" s="3628"/>
      <c r="BG59" s="48"/>
      <c r="BH59" s="776">
        <v>36</v>
      </c>
      <c r="BI59" s="776"/>
    </row>
    <row r="60" spans="1:61" ht="25.15" customHeight="1">
      <c r="A60" s="1961" t="e">
        <f>SUIVI!#REF!</f>
        <v>#REF!</v>
      </c>
      <c r="B60" s="320" t="e">
        <f>SUIVI!#REF!</f>
        <v>#REF!</v>
      </c>
      <c r="C60" s="320" t="e">
        <f>SUIVI!#REF!</f>
        <v>#REF!</v>
      </c>
      <c r="D60" s="145" t="e">
        <f>SUIVI!#REF!</f>
        <v>#REF!</v>
      </c>
      <c r="E60" s="145" t="e">
        <f>SUIVI!#REF!</f>
        <v>#REF!</v>
      </c>
      <c r="F60" s="1097" t="e">
        <f>SUIVI!#REF!</f>
        <v>#REF!</v>
      </c>
      <c r="G60" s="948" t="s">
        <v>186</v>
      </c>
      <c r="H60" s="948" t="s">
        <v>186</v>
      </c>
      <c r="I60" s="948" t="s">
        <v>186</v>
      </c>
      <c r="J60" s="948" t="s">
        <v>186</v>
      </c>
      <c r="K60" s="948" t="s">
        <v>186</v>
      </c>
      <c r="L60" s="948" t="s">
        <v>186</v>
      </c>
      <c r="M60" s="948" t="s">
        <v>186</v>
      </c>
      <c r="N60" s="948" t="s">
        <v>186</v>
      </c>
      <c r="O60" s="948" t="s">
        <v>186</v>
      </c>
      <c r="P60" s="948" t="s">
        <v>186</v>
      </c>
      <c r="Q60" s="321" t="s">
        <v>489</v>
      </c>
      <c r="R60" s="437" t="s">
        <v>1249</v>
      </c>
      <c r="S60" s="48"/>
      <c r="U60" s="1962" t="e">
        <f>SUIVI!#REF!</f>
        <v>#REF!</v>
      </c>
      <c r="V60" s="320" t="e">
        <f>SUIVI!#REF!</f>
        <v>#REF!</v>
      </c>
      <c r="W60" s="320" t="e">
        <f>SUIVI!#REF!</f>
        <v>#REF!</v>
      </c>
      <c r="X60" s="145" t="e">
        <f>SUIVI!#REF!</f>
        <v>#REF!</v>
      </c>
      <c r="Y60" s="145" t="e">
        <f>SUIVI!#REF!</f>
        <v>#REF!</v>
      </c>
      <c r="Z60" s="1097" t="e">
        <f>SUIVI!#REF!</f>
        <v>#REF!</v>
      </c>
      <c r="AA60" s="948">
        <f t="shared" ca="1" si="0"/>
        <v>2</v>
      </c>
      <c r="AB60" s="1955">
        <f t="shared" ca="1" si="1"/>
        <v>1</v>
      </c>
      <c r="AC60" s="948">
        <f t="shared" ca="1" si="2"/>
        <v>2</v>
      </c>
      <c r="AD60" s="1955">
        <f t="shared" ca="1" si="3"/>
        <v>1</v>
      </c>
      <c r="AE60" s="948">
        <f t="shared" ca="1" si="8"/>
        <v>0</v>
      </c>
      <c r="AF60" s="948">
        <f t="shared" ca="1" si="8"/>
        <v>2</v>
      </c>
      <c r="AG60" s="948">
        <f t="shared" ca="1" si="8"/>
        <v>1</v>
      </c>
      <c r="AH60" s="948">
        <f t="shared" ca="1" si="8"/>
        <v>2</v>
      </c>
      <c r="AI60" s="1955">
        <f t="shared" ca="1" si="5"/>
        <v>2</v>
      </c>
      <c r="AJ60" s="1955">
        <f t="shared" ca="1" si="9"/>
        <v>1</v>
      </c>
      <c r="AK60" s="1955">
        <f t="shared" ca="1" si="9"/>
        <v>1</v>
      </c>
      <c r="AL60" s="1955">
        <f t="shared" ca="1" si="9"/>
        <v>1</v>
      </c>
      <c r="AM60" s="768" t="str">
        <f t="shared" si="7"/>
        <v>HOSCHEID</v>
      </c>
      <c r="AO60" s="167"/>
      <c r="AP60" s="320" t="e">
        <f>SUIVI!#REF!</f>
        <v>#REF!</v>
      </c>
      <c r="AQ60" s="320" t="e">
        <f>SUIVI!#REF!</f>
        <v>#REF!</v>
      </c>
      <c r="AR60" s="145" t="e">
        <f>SUIVI!#REF!</f>
        <v>#REF!</v>
      </c>
      <c r="AS60" s="145" t="e">
        <f>SUIVI!#REF!</f>
        <v>#REF!</v>
      </c>
      <c r="AT60" s="1097" t="e">
        <f>SUIVI!#REF!</f>
        <v>#REF!</v>
      </c>
      <c r="AU60" s="3627"/>
      <c r="AV60" s="3628"/>
      <c r="AW60" s="3627"/>
      <c r="AX60" s="3628"/>
      <c r="AY60" s="3627"/>
      <c r="AZ60" s="3628"/>
      <c r="BA60" s="3627"/>
      <c r="BB60" s="3628"/>
      <c r="BC60" s="3627"/>
      <c r="BD60" s="3628"/>
      <c r="BE60" s="3627"/>
      <c r="BF60" s="3628"/>
      <c r="BG60" s="48"/>
      <c r="BH60" s="776">
        <v>37</v>
      </c>
      <c r="BI60" s="776"/>
    </row>
    <row r="61" spans="1:61" ht="25.15" customHeight="1">
      <c r="A61" s="1961" t="e">
        <f>SUIVI!#REF!</f>
        <v>#REF!</v>
      </c>
      <c r="B61" s="320" t="e">
        <f>SUIVI!#REF!</f>
        <v>#REF!</v>
      </c>
      <c r="C61" s="320" t="e">
        <f>SUIVI!#REF!</f>
        <v>#REF!</v>
      </c>
      <c r="D61" s="145" t="e">
        <f>SUIVI!#REF!</f>
        <v>#REF!</v>
      </c>
      <c r="E61" s="145" t="e">
        <f>SUIVI!#REF!</f>
        <v>#REF!</v>
      </c>
      <c r="F61" s="1097" t="e">
        <f>SUIVI!#REF!</f>
        <v>#REF!</v>
      </c>
      <c r="G61" s="948" t="s">
        <v>186</v>
      </c>
      <c r="H61" s="948" t="s">
        <v>186</v>
      </c>
      <c r="I61" s="948" t="s">
        <v>186</v>
      </c>
      <c r="J61" s="948" t="s">
        <v>186</v>
      </c>
      <c r="K61" s="948" t="s">
        <v>186</v>
      </c>
      <c r="L61" s="948" t="s">
        <v>186</v>
      </c>
      <c r="M61" s="948" t="s">
        <v>186</v>
      </c>
      <c r="N61" s="948" t="s">
        <v>186</v>
      </c>
      <c r="O61" s="948" t="s">
        <v>186</v>
      </c>
      <c r="P61" s="948" t="s">
        <v>186</v>
      </c>
      <c r="Q61" s="321" t="s">
        <v>489</v>
      </c>
      <c r="R61" s="437" t="s">
        <v>1249</v>
      </c>
      <c r="S61" s="48"/>
      <c r="U61" s="1962" t="e">
        <f>SUIVI!#REF!</f>
        <v>#REF!</v>
      </c>
      <c r="V61" s="320" t="e">
        <f>SUIVI!#REF!</f>
        <v>#REF!</v>
      </c>
      <c r="W61" s="320" t="e">
        <f>SUIVI!#REF!</f>
        <v>#REF!</v>
      </c>
      <c r="X61" s="145" t="e">
        <f>SUIVI!#REF!</f>
        <v>#REF!</v>
      </c>
      <c r="Y61" s="145" t="e">
        <f>SUIVI!#REF!</f>
        <v>#REF!</v>
      </c>
      <c r="Z61" s="1097" t="e">
        <f>SUIVI!#REF!</f>
        <v>#REF!</v>
      </c>
      <c r="AA61" s="948">
        <f t="shared" ca="1" si="0"/>
        <v>1</v>
      </c>
      <c r="AB61" s="1955">
        <f t="shared" ca="1" si="1"/>
        <v>1</v>
      </c>
      <c r="AC61" s="948">
        <f t="shared" ca="1" si="2"/>
        <v>1</v>
      </c>
      <c r="AD61" s="1955">
        <f t="shared" ca="1" si="3"/>
        <v>1</v>
      </c>
      <c r="AE61" s="948">
        <f t="shared" ca="1" si="8"/>
        <v>1</v>
      </c>
      <c r="AF61" s="948">
        <f t="shared" ca="1" si="8"/>
        <v>1</v>
      </c>
      <c r="AG61" s="948">
        <f t="shared" ca="1" si="8"/>
        <v>0</v>
      </c>
      <c r="AH61" s="948">
        <f t="shared" ca="1" si="8"/>
        <v>1</v>
      </c>
      <c r="AI61" s="1955">
        <f t="shared" ca="1" si="5"/>
        <v>2</v>
      </c>
      <c r="AJ61" s="1955">
        <f t="shared" ca="1" si="9"/>
        <v>1</v>
      </c>
      <c r="AK61" s="1955">
        <f t="shared" ca="1" si="9"/>
        <v>1</v>
      </c>
      <c r="AL61" s="1955">
        <f t="shared" ca="1" si="9"/>
        <v>1</v>
      </c>
      <c r="AM61" s="768" t="str">
        <f t="shared" si="7"/>
        <v>HOSCHEID</v>
      </c>
      <c r="AO61" s="167"/>
      <c r="AP61" s="320" t="e">
        <f>SUIVI!#REF!</f>
        <v>#REF!</v>
      </c>
      <c r="AQ61" s="320" t="e">
        <f>SUIVI!#REF!</f>
        <v>#REF!</v>
      </c>
      <c r="AR61" s="145" t="e">
        <f>SUIVI!#REF!</f>
        <v>#REF!</v>
      </c>
      <c r="AS61" s="145" t="e">
        <f>SUIVI!#REF!</f>
        <v>#REF!</v>
      </c>
      <c r="AT61" s="1097" t="e">
        <f>SUIVI!#REF!</f>
        <v>#REF!</v>
      </c>
      <c r="AU61" s="3627"/>
      <c r="AV61" s="3628"/>
      <c r="AW61" s="3627"/>
      <c r="AX61" s="3628"/>
      <c r="AY61" s="3627"/>
      <c r="AZ61" s="3628"/>
      <c r="BA61" s="3627"/>
      <c r="BB61" s="3628"/>
      <c r="BC61" s="3627"/>
      <c r="BD61" s="3628"/>
      <c r="BE61" s="3627"/>
      <c r="BF61" s="3628"/>
      <c r="BG61" s="48"/>
      <c r="BH61" s="776">
        <v>38</v>
      </c>
      <c r="BI61" s="776"/>
    </row>
    <row r="62" spans="1:61" ht="25.15" customHeight="1">
      <c r="A62" s="1961" t="e">
        <f>SUIVI!#REF!</f>
        <v>#REF!</v>
      </c>
      <c r="B62" s="320" t="e">
        <f>SUIVI!#REF!</f>
        <v>#REF!</v>
      </c>
      <c r="C62" s="320" t="e">
        <f>SUIVI!#REF!</f>
        <v>#REF!</v>
      </c>
      <c r="D62" s="145" t="e">
        <f>SUIVI!#REF!</f>
        <v>#REF!</v>
      </c>
      <c r="E62" s="145" t="e">
        <f>SUIVI!#REF!</f>
        <v>#REF!</v>
      </c>
      <c r="F62" s="1097" t="e">
        <f>SUIVI!#REF!</f>
        <v>#REF!</v>
      </c>
      <c r="G62" s="948" t="s">
        <v>186</v>
      </c>
      <c r="H62" s="948" t="s">
        <v>186</v>
      </c>
      <c r="I62" s="948" t="s">
        <v>186</v>
      </c>
      <c r="J62" s="948" t="s">
        <v>186</v>
      </c>
      <c r="K62" s="948" t="s">
        <v>186</v>
      </c>
      <c r="L62" s="948" t="s">
        <v>186</v>
      </c>
      <c r="M62" s="948" t="s">
        <v>186</v>
      </c>
      <c r="N62" s="948" t="s">
        <v>186</v>
      </c>
      <c r="O62" s="948" t="s">
        <v>186</v>
      </c>
      <c r="P62" s="948" t="s">
        <v>186</v>
      </c>
      <c r="Q62" s="321" t="s">
        <v>490</v>
      </c>
      <c r="R62" s="437" t="s">
        <v>1249</v>
      </c>
      <c r="S62" s="48"/>
      <c r="U62" s="1962" t="e">
        <f>SUIVI!#REF!</f>
        <v>#REF!</v>
      </c>
      <c r="V62" s="320" t="e">
        <f>SUIVI!#REF!</f>
        <v>#REF!</v>
      </c>
      <c r="W62" s="320" t="e">
        <f>SUIVI!#REF!</f>
        <v>#REF!</v>
      </c>
      <c r="X62" s="145" t="e">
        <f>SUIVI!#REF!</f>
        <v>#REF!</v>
      </c>
      <c r="Y62" s="145" t="e">
        <f>SUIVI!#REF!</f>
        <v>#REF!</v>
      </c>
      <c r="Z62" s="1097" t="e">
        <f>SUIVI!#REF!</f>
        <v>#REF!</v>
      </c>
      <c r="AA62" s="948">
        <f t="shared" ca="1" si="0"/>
        <v>2</v>
      </c>
      <c r="AB62" s="1955">
        <f t="shared" ca="1" si="1"/>
        <v>1</v>
      </c>
      <c r="AC62" s="948">
        <f t="shared" ca="1" si="2"/>
        <v>2</v>
      </c>
      <c r="AD62" s="1955">
        <f t="shared" ca="1" si="3"/>
        <v>1</v>
      </c>
      <c r="AE62" s="948">
        <f t="shared" ca="1" si="8"/>
        <v>0</v>
      </c>
      <c r="AF62" s="948">
        <f t="shared" ca="1" si="8"/>
        <v>2</v>
      </c>
      <c r="AG62" s="948">
        <f t="shared" ca="1" si="8"/>
        <v>2</v>
      </c>
      <c r="AH62" s="948">
        <f t="shared" ca="1" si="8"/>
        <v>1</v>
      </c>
      <c r="AI62" s="1955">
        <f t="shared" ca="1" si="5"/>
        <v>2</v>
      </c>
      <c r="AJ62" s="1955">
        <f t="shared" ca="1" si="9"/>
        <v>1</v>
      </c>
      <c r="AK62" s="1955">
        <f t="shared" ca="1" si="9"/>
        <v>1</v>
      </c>
      <c r="AL62" s="1955">
        <f t="shared" ca="1" si="9"/>
        <v>1</v>
      </c>
      <c r="AM62" s="768" t="str">
        <f t="shared" si="7"/>
        <v>MATHIEU</v>
      </c>
      <c r="AO62" s="167"/>
      <c r="AP62" s="320" t="e">
        <f>SUIVI!#REF!</f>
        <v>#REF!</v>
      </c>
      <c r="AQ62" s="320" t="e">
        <f>SUIVI!#REF!</f>
        <v>#REF!</v>
      </c>
      <c r="AR62" s="145" t="e">
        <f>SUIVI!#REF!</f>
        <v>#REF!</v>
      </c>
      <c r="AS62" s="145" t="e">
        <f>SUIVI!#REF!</f>
        <v>#REF!</v>
      </c>
      <c r="AT62" s="1097" t="e">
        <f>SUIVI!#REF!</f>
        <v>#REF!</v>
      </c>
      <c r="AU62" s="3627"/>
      <c r="AV62" s="3628"/>
      <c r="AW62" s="3627"/>
      <c r="AX62" s="3628"/>
      <c r="AY62" s="3627"/>
      <c r="AZ62" s="3628"/>
      <c r="BA62" s="3627"/>
      <c r="BB62" s="3628"/>
      <c r="BC62" s="3627"/>
      <c r="BD62" s="3628"/>
      <c r="BE62" s="3627"/>
      <c r="BF62" s="3628"/>
      <c r="BG62" s="48"/>
      <c r="BH62" s="776">
        <v>39</v>
      </c>
      <c r="BI62" s="776"/>
    </row>
    <row r="63" spans="1:61" ht="25.15" customHeight="1">
      <c r="A63" s="1961" t="e">
        <f>SUIVI!#REF!</f>
        <v>#REF!</v>
      </c>
      <c r="B63" s="320" t="e">
        <f>SUIVI!#REF!</f>
        <v>#REF!</v>
      </c>
      <c r="C63" s="320" t="e">
        <f>SUIVI!#REF!</f>
        <v>#REF!</v>
      </c>
      <c r="D63" s="145" t="e">
        <f>SUIVI!#REF!</f>
        <v>#REF!</v>
      </c>
      <c r="E63" s="145" t="e">
        <f>SUIVI!#REF!</f>
        <v>#REF!</v>
      </c>
      <c r="F63" s="1097" t="e">
        <f>SUIVI!#REF!</f>
        <v>#REF!</v>
      </c>
      <c r="G63" s="948" t="s">
        <v>186</v>
      </c>
      <c r="H63" s="948" t="s">
        <v>186</v>
      </c>
      <c r="I63" s="948" t="s">
        <v>186</v>
      </c>
      <c r="J63" s="948" t="s">
        <v>186</v>
      </c>
      <c r="K63" s="948" t="s">
        <v>186</v>
      </c>
      <c r="L63" s="948" t="s">
        <v>186</v>
      </c>
      <c r="M63" s="948" t="s">
        <v>186</v>
      </c>
      <c r="N63" s="948" t="s">
        <v>186</v>
      </c>
      <c r="O63" s="948" t="s">
        <v>186</v>
      </c>
      <c r="P63" s="948" t="s">
        <v>186</v>
      </c>
      <c r="Q63" s="321" t="s">
        <v>489</v>
      </c>
      <c r="R63" s="437" t="s">
        <v>1249</v>
      </c>
      <c r="S63" s="48"/>
      <c r="U63" s="1962" t="e">
        <f>SUIVI!#REF!</f>
        <v>#REF!</v>
      </c>
      <c r="V63" s="320" t="e">
        <f>SUIVI!#REF!</f>
        <v>#REF!</v>
      </c>
      <c r="W63" s="320" t="e">
        <f>SUIVI!#REF!</f>
        <v>#REF!</v>
      </c>
      <c r="X63" s="145" t="e">
        <f>SUIVI!#REF!</f>
        <v>#REF!</v>
      </c>
      <c r="Y63" s="145" t="e">
        <f>SUIVI!#REF!</f>
        <v>#REF!</v>
      </c>
      <c r="Z63" s="1097" t="e">
        <f>SUIVI!#REF!</f>
        <v>#REF!</v>
      </c>
      <c r="AA63" s="948">
        <f t="shared" ca="1" si="0"/>
        <v>2</v>
      </c>
      <c r="AB63" s="1955">
        <f t="shared" ca="1" si="1"/>
        <v>1</v>
      </c>
      <c r="AC63" s="948">
        <f t="shared" ca="1" si="2"/>
        <v>0</v>
      </c>
      <c r="AD63" s="1955">
        <f t="shared" ca="1" si="3"/>
        <v>1</v>
      </c>
      <c r="AE63" s="948">
        <f t="shared" ca="1" si="8"/>
        <v>2</v>
      </c>
      <c r="AF63" s="948">
        <f t="shared" ca="1" si="8"/>
        <v>0</v>
      </c>
      <c r="AG63" s="948">
        <f t="shared" ca="1" si="8"/>
        <v>1</v>
      </c>
      <c r="AH63" s="948">
        <f t="shared" ca="1" si="8"/>
        <v>0</v>
      </c>
      <c r="AI63" s="1955">
        <f t="shared" ca="1" si="5"/>
        <v>1</v>
      </c>
      <c r="AJ63" s="1955">
        <f t="shared" ca="1" si="9"/>
        <v>1</v>
      </c>
      <c r="AK63" s="1955">
        <f t="shared" ca="1" si="9"/>
        <v>1</v>
      </c>
      <c r="AL63" s="1955">
        <f t="shared" ca="1" si="9"/>
        <v>1</v>
      </c>
      <c r="AM63" s="768" t="str">
        <f t="shared" si="7"/>
        <v>HOSCHEID</v>
      </c>
      <c r="AO63" s="167"/>
      <c r="AP63" s="320" t="e">
        <f>SUIVI!#REF!</f>
        <v>#REF!</v>
      </c>
      <c r="AQ63" s="320" t="e">
        <f>SUIVI!#REF!</f>
        <v>#REF!</v>
      </c>
      <c r="AR63" s="145" t="e">
        <f>SUIVI!#REF!</f>
        <v>#REF!</v>
      </c>
      <c r="AS63" s="145" t="e">
        <f>SUIVI!#REF!</f>
        <v>#REF!</v>
      </c>
      <c r="AT63" s="1097" t="e">
        <f>SUIVI!#REF!</f>
        <v>#REF!</v>
      </c>
      <c r="AU63" s="3627"/>
      <c r="AV63" s="3628"/>
      <c r="AW63" s="3627"/>
      <c r="AX63" s="3628"/>
      <c r="AY63" s="3627"/>
      <c r="AZ63" s="3628"/>
      <c r="BA63" s="3627"/>
      <c r="BB63" s="3628"/>
      <c r="BC63" s="3627"/>
      <c r="BD63" s="3628"/>
      <c r="BE63" s="3627"/>
      <c r="BF63" s="3628"/>
      <c r="BG63" s="48"/>
      <c r="BH63" s="776">
        <v>40</v>
      </c>
      <c r="BI63" s="776"/>
    </row>
    <row r="64" spans="1:61" s="22" customFormat="1" ht="25.15" customHeight="1">
      <c r="A64" s="1961" t="e">
        <f>SUIVI!#REF!</f>
        <v>#REF!</v>
      </c>
      <c r="B64" s="320" t="e">
        <f>SUIVI!#REF!</f>
        <v>#REF!</v>
      </c>
      <c r="C64" s="320" t="e">
        <f>SUIVI!#REF!</f>
        <v>#REF!</v>
      </c>
      <c r="D64" s="145" t="e">
        <f>SUIVI!#REF!</f>
        <v>#REF!</v>
      </c>
      <c r="E64" s="145" t="e">
        <f>SUIVI!#REF!</f>
        <v>#REF!</v>
      </c>
      <c r="F64" s="1097" t="e">
        <f>SUIVI!#REF!</f>
        <v>#REF!</v>
      </c>
      <c r="G64" s="948" t="s">
        <v>186</v>
      </c>
      <c r="H64" s="948" t="s">
        <v>186</v>
      </c>
      <c r="I64" s="948" t="s">
        <v>186</v>
      </c>
      <c r="J64" s="948" t="s">
        <v>186</v>
      </c>
      <c r="K64" s="948" t="s">
        <v>186</v>
      </c>
      <c r="L64" s="948" t="s">
        <v>186</v>
      </c>
      <c r="M64" s="948" t="s">
        <v>186</v>
      </c>
      <c r="N64" s="948" t="s">
        <v>186</v>
      </c>
      <c r="O64" s="948" t="s">
        <v>186</v>
      </c>
      <c r="P64" s="948" t="s">
        <v>186</v>
      </c>
      <c r="Q64" s="321" t="s">
        <v>1224</v>
      </c>
      <c r="R64" s="437" t="s">
        <v>1249</v>
      </c>
      <c r="S64" s="48"/>
      <c r="U64" s="1962" t="e">
        <f>SUIVI!#REF!</f>
        <v>#REF!</v>
      </c>
      <c r="V64" s="320" t="e">
        <f>SUIVI!#REF!</f>
        <v>#REF!</v>
      </c>
      <c r="W64" s="320" t="e">
        <f>SUIVI!#REF!</f>
        <v>#REF!</v>
      </c>
      <c r="X64" s="145" t="e">
        <f>SUIVI!#REF!</f>
        <v>#REF!</v>
      </c>
      <c r="Y64" s="145" t="e">
        <f>SUIVI!#REF!</f>
        <v>#REF!</v>
      </c>
      <c r="Z64" s="1097" t="e">
        <f>SUIVI!#REF!</f>
        <v>#REF!</v>
      </c>
      <c r="AA64" s="948">
        <f t="shared" ca="1" si="0"/>
        <v>0</v>
      </c>
      <c r="AB64" s="1955">
        <f t="shared" ca="1" si="1"/>
        <v>1</v>
      </c>
      <c r="AC64" s="948">
        <f t="shared" ca="1" si="2"/>
        <v>2</v>
      </c>
      <c r="AD64" s="1955">
        <f t="shared" ca="1" si="3"/>
        <v>1</v>
      </c>
      <c r="AE64" s="948">
        <f t="shared" ca="1" si="8"/>
        <v>0</v>
      </c>
      <c r="AF64" s="948">
        <f t="shared" ca="1" si="8"/>
        <v>0</v>
      </c>
      <c r="AG64" s="948">
        <f t="shared" ca="1" si="8"/>
        <v>2</v>
      </c>
      <c r="AH64" s="948">
        <f t="shared" ca="1" si="8"/>
        <v>1</v>
      </c>
      <c r="AI64" s="1955">
        <f t="shared" ca="1" si="5"/>
        <v>1</v>
      </c>
      <c r="AJ64" s="1955">
        <f t="shared" ca="1" si="9"/>
        <v>1</v>
      </c>
      <c r="AK64" s="1955">
        <f t="shared" ca="1" si="9"/>
        <v>1</v>
      </c>
      <c r="AL64" s="1955">
        <f t="shared" ca="1" si="9"/>
        <v>1</v>
      </c>
      <c r="AM64" s="768" t="str">
        <f t="shared" si="7"/>
        <v>SCHMITZ</v>
      </c>
      <c r="AO64" s="167"/>
      <c r="AP64" s="320" t="e">
        <f>SUIVI!#REF!</f>
        <v>#REF!</v>
      </c>
      <c r="AQ64" s="320" t="e">
        <f>SUIVI!#REF!</f>
        <v>#REF!</v>
      </c>
      <c r="AR64" s="145" t="e">
        <f>SUIVI!#REF!</f>
        <v>#REF!</v>
      </c>
      <c r="AS64" s="145" t="e">
        <f>SUIVI!#REF!</f>
        <v>#REF!</v>
      </c>
      <c r="AT64" s="1097" t="e">
        <f>SUIVI!#REF!</f>
        <v>#REF!</v>
      </c>
      <c r="AU64" s="3627"/>
      <c r="AV64" s="3628"/>
      <c r="AW64" s="3627"/>
      <c r="AX64" s="3628"/>
      <c r="AY64" s="3627"/>
      <c r="AZ64" s="3628"/>
      <c r="BA64" s="3627"/>
      <c r="BB64" s="3628"/>
      <c r="BC64" s="3627"/>
      <c r="BD64" s="3628"/>
      <c r="BE64" s="3627"/>
      <c r="BF64" s="3628"/>
      <c r="BG64" s="48"/>
      <c r="BH64" s="776">
        <v>41</v>
      </c>
      <c r="BI64" s="776"/>
    </row>
    <row r="65" spans="1:61" s="22" customFormat="1" ht="25.15" customHeight="1">
      <c r="A65" s="1961" t="e">
        <f>SUIVI!#REF!</f>
        <v>#REF!</v>
      </c>
      <c r="B65" s="320" t="e">
        <f>SUIVI!#REF!</f>
        <v>#REF!</v>
      </c>
      <c r="C65" s="320" t="e">
        <f>SUIVI!#REF!</f>
        <v>#REF!</v>
      </c>
      <c r="D65" s="145" t="e">
        <f>SUIVI!#REF!</f>
        <v>#REF!</v>
      </c>
      <c r="E65" s="145" t="e">
        <f>SUIVI!#REF!</f>
        <v>#REF!</v>
      </c>
      <c r="F65" s="1097" t="e">
        <f>SUIVI!#REF!</f>
        <v>#REF!</v>
      </c>
      <c r="G65" s="948" t="s">
        <v>186</v>
      </c>
      <c r="H65" s="948" t="s">
        <v>186</v>
      </c>
      <c r="I65" s="948" t="s">
        <v>186</v>
      </c>
      <c r="J65" s="948" t="s">
        <v>186</v>
      </c>
      <c r="K65" s="948" t="s">
        <v>186</v>
      </c>
      <c r="L65" s="948" t="s">
        <v>186</v>
      </c>
      <c r="M65" s="948" t="s">
        <v>186</v>
      </c>
      <c r="N65" s="948" t="s">
        <v>186</v>
      </c>
      <c r="O65" s="948" t="s">
        <v>186</v>
      </c>
      <c r="P65" s="948" t="s">
        <v>186</v>
      </c>
      <c r="Q65" s="321" t="s">
        <v>492</v>
      </c>
      <c r="R65" s="437" t="s">
        <v>1249</v>
      </c>
      <c r="S65" s="48"/>
      <c r="U65" s="1962" t="e">
        <f>SUIVI!#REF!</f>
        <v>#REF!</v>
      </c>
      <c r="V65" s="320" t="e">
        <f>SUIVI!#REF!</f>
        <v>#REF!</v>
      </c>
      <c r="W65" s="320" t="e">
        <f>SUIVI!#REF!</f>
        <v>#REF!</v>
      </c>
      <c r="X65" s="145" t="e">
        <f>SUIVI!#REF!</f>
        <v>#REF!</v>
      </c>
      <c r="Y65" s="145" t="e">
        <f>SUIVI!#REF!</f>
        <v>#REF!</v>
      </c>
      <c r="Z65" s="1097" t="e">
        <f>SUIVI!#REF!</f>
        <v>#REF!</v>
      </c>
      <c r="AA65" s="948">
        <f t="shared" ca="1" si="0"/>
        <v>0</v>
      </c>
      <c r="AB65" s="1955">
        <f t="shared" ca="1" si="1"/>
        <v>1</v>
      </c>
      <c r="AC65" s="948">
        <f t="shared" ca="1" si="2"/>
        <v>0</v>
      </c>
      <c r="AD65" s="1955">
        <f t="shared" ca="1" si="3"/>
        <v>1</v>
      </c>
      <c r="AE65" s="948">
        <f t="shared" ca="1" si="8"/>
        <v>0</v>
      </c>
      <c r="AF65" s="948">
        <f t="shared" ca="1" si="8"/>
        <v>2</v>
      </c>
      <c r="AG65" s="948">
        <f t="shared" ca="1" si="8"/>
        <v>0</v>
      </c>
      <c r="AH65" s="948">
        <f t="shared" ca="1" si="8"/>
        <v>0</v>
      </c>
      <c r="AI65" s="1955">
        <f t="shared" ca="1" si="5"/>
        <v>2</v>
      </c>
      <c r="AJ65" s="1955">
        <f t="shared" ca="1" si="9"/>
        <v>1</v>
      </c>
      <c r="AK65" s="1955">
        <f t="shared" ca="1" si="9"/>
        <v>1</v>
      </c>
      <c r="AL65" s="1955">
        <f t="shared" ca="1" si="9"/>
        <v>1</v>
      </c>
      <c r="AM65" s="768" t="str">
        <f t="shared" si="7"/>
        <v>BERTRAND</v>
      </c>
      <c r="AO65" s="167"/>
      <c r="AP65" s="320" t="e">
        <f>SUIVI!#REF!</f>
        <v>#REF!</v>
      </c>
      <c r="AQ65" s="320" t="e">
        <f>SUIVI!#REF!</f>
        <v>#REF!</v>
      </c>
      <c r="AR65" s="145" t="e">
        <f>SUIVI!#REF!</f>
        <v>#REF!</v>
      </c>
      <c r="AS65" s="145" t="e">
        <f>SUIVI!#REF!</f>
        <v>#REF!</v>
      </c>
      <c r="AT65" s="1097" t="e">
        <f>SUIVI!#REF!</f>
        <v>#REF!</v>
      </c>
      <c r="AU65" s="3627"/>
      <c r="AV65" s="3628"/>
      <c r="AW65" s="3627"/>
      <c r="AX65" s="3628"/>
      <c r="AY65" s="3627"/>
      <c r="AZ65" s="3628"/>
      <c r="BA65" s="3627"/>
      <c r="BB65" s="3628"/>
      <c r="BC65" s="3627"/>
      <c r="BD65" s="3628"/>
      <c r="BE65" s="3627"/>
      <c r="BF65" s="3628"/>
      <c r="BG65" s="48"/>
      <c r="BH65" s="776">
        <v>42</v>
      </c>
      <c r="BI65" s="776"/>
    </row>
    <row r="66" spans="1:61" s="22" customFormat="1" ht="25.15" customHeight="1">
      <c r="A66" s="1961" t="e">
        <f>SUIVI!#REF!</f>
        <v>#REF!</v>
      </c>
      <c r="B66" s="320" t="e">
        <f>SUIVI!#REF!</f>
        <v>#REF!</v>
      </c>
      <c r="C66" s="320" t="e">
        <f>SUIVI!#REF!</f>
        <v>#REF!</v>
      </c>
      <c r="D66" s="145" t="e">
        <f>SUIVI!#REF!</f>
        <v>#REF!</v>
      </c>
      <c r="E66" s="145" t="e">
        <f>SUIVI!#REF!</f>
        <v>#REF!</v>
      </c>
      <c r="F66" s="1097" t="e">
        <f>SUIVI!#REF!</f>
        <v>#REF!</v>
      </c>
      <c r="G66" s="948" t="s">
        <v>186</v>
      </c>
      <c r="H66" s="948" t="s">
        <v>186</v>
      </c>
      <c r="I66" s="948" t="s">
        <v>186</v>
      </c>
      <c r="J66" s="948" t="s">
        <v>186</v>
      </c>
      <c r="K66" s="948" t="s">
        <v>186</v>
      </c>
      <c r="L66" s="948" t="s">
        <v>186</v>
      </c>
      <c r="M66" s="948" t="s">
        <v>186</v>
      </c>
      <c r="N66" s="948" t="s">
        <v>186</v>
      </c>
      <c r="O66" s="948" t="s">
        <v>186</v>
      </c>
      <c r="P66" s="948" t="s">
        <v>186</v>
      </c>
      <c r="Q66" s="321" t="s">
        <v>492</v>
      </c>
      <c r="R66" s="437" t="s">
        <v>1249</v>
      </c>
      <c r="S66" s="48"/>
      <c r="U66" s="1962" t="e">
        <f>SUIVI!#REF!</f>
        <v>#REF!</v>
      </c>
      <c r="V66" s="320" t="e">
        <f>SUIVI!#REF!</f>
        <v>#REF!</v>
      </c>
      <c r="W66" s="320" t="e">
        <f>SUIVI!#REF!</f>
        <v>#REF!</v>
      </c>
      <c r="X66" s="145" t="e">
        <f>SUIVI!#REF!</f>
        <v>#REF!</v>
      </c>
      <c r="Y66" s="145" t="e">
        <f>SUIVI!#REF!</f>
        <v>#REF!</v>
      </c>
      <c r="Z66" s="1097" t="e">
        <f>SUIVI!#REF!</f>
        <v>#REF!</v>
      </c>
      <c r="AA66" s="948">
        <f t="shared" ca="1" si="0"/>
        <v>1</v>
      </c>
      <c r="AB66" s="1955">
        <f t="shared" ca="1" si="1"/>
        <v>1</v>
      </c>
      <c r="AC66" s="948">
        <f t="shared" ca="1" si="2"/>
        <v>0</v>
      </c>
      <c r="AD66" s="1955">
        <f t="shared" ca="1" si="3"/>
        <v>1</v>
      </c>
      <c r="AE66" s="948">
        <f t="shared" ca="1" si="8"/>
        <v>1</v>
      </c>
      <c r="AF66" s="948">
        <f t="shared" ca="1" si="8"/>
        <v>2</v>
      </c>
      <c r="AG66" s="948">
        <f t="shared" ca="1" si="8"/>
        <v>2</v>
      </c>
      <c r="AH66" s="948">
        <f t="shared" ca="1" si="8"/>
        <v>0</v>
      </c>
      <c r="AI66" s="1955">
        <f t="shared" ca="1" si="5"/>
        <v>2</v>
      </c>
      <c r="AJ66" s="1955">
        <f t="shared" ca="1" si="9"/>
        <v>1</v>
      </c>
      <c r="AK66" s="1955">
        <f t="shared" ca="1" si="9"/>
        <v>1</v>
      </c>
      <c r="AL66" s="1955">
        <f t="shared" ca="1" si="9"/>
        <v>1</v>
      </c>
      <c r="AM66" s="768" t="str">
        <f t="shared" si="7"/>
        <v>BERTRAND</v>
      </c>
      <c r="AO66" s="167"/>
      <c r="AP66" s="320" t="e">
        <f>SUIVI!#REF!</f>
        <v>#REF!</v>
      </c>
      <c r="AQ66" s="320" t="e">
        <f>SUIVI!#REF!</f>
        <v>#REF!</v>
      </c>
      <c r="AR66" s="145" t="e">
        <f>SUIVI!#REF!</f>
        <v>#REF!</v>
      </c>
      <c r="AS66" s="145" t="e">
        <f>SUIVI!#REF!</f>
        <v>#REF!</v>
      </c>
      <c r="AT66" s="1097" t="e">
        <f>SUIVI!#REF!</f>
        <v>#REF!</v>
      </c>
      <c r="AU66" s="3627"/>
      <c r="AV66" s="3628"/>
      <c r="AW66" s="3627"/>
      <c r="AX66" s="3628"/>
      <c r="AY66" s="3627"/>
      <c r="AZ66" s="3628"/>
      <c r="BA66" s="3627"/>
      <c r="BB66" s="3628"/>
      <c r="BC66" s="3627"/>
      <c r="BD66" s="3628"/>
      <c r="BE66" s="3627"/>
      <c r="BF66" s="3628"/>
      <c r="BG66" s="48"/>
      <c r="BH66" s="776">
        <v>43</v>
      </c>
      <c r="BI66" s="776"/>
    </row>
    <row r="67" spans="1:61" s="22" customFormat="1" ht="25.15" customHeight="1">
      <c r="A67" s="1961" t="e">
        <f>SUIVI!#REF!</f>
        <v>#REF!</v>
      </c>
      <c r="B67" s="320" t="e">
        <f>SUIVI!#REF!</f>
        <v>#REF!</v>
      </c>
      <c r="C67" s="320" t="e">
        <f>SUIVI!#REF!</f>
        <v>#REF!</v>
      </c>
      <c r="D67" s="145" t="e">
        <f>SUIVI!#REF!</f>
        <v>#REF!</v>
      </c>
      <c r="E67" s="145" t="e">
        <f>SUIVI!#REF!</f>
        <v>#REF!</v>
      </c>
      <c r="F67" s="1097" t="e">
        <f>SUIVI!#REF!</f>
        <v>#REF!</v>
      </c>
      <c r="G67" s="948" t="s">
        <v>186</v>
      </c>
      <c r="H67" s="948" t="s">
        <v>186</v>
      </c>
      <c r="I67" s="948" t="s">
        <v>186</v>
      </c>
      <c r="J67" s="948" t="s">
        <v>186</v>
      </c>
      <c r="K67" s="948" t="s">
        <v>186</v>
      </c>
      <c r="L67" s="948" t="s">
        <v>186</v>
      </c>
      <c r="M67" s="948" t="s">
        <v>186</v>
      </c>
      <c r="N67" s="948" t="s">
        <v>186</v>
      </c>
      <c r="O67" s="948" t="s">
        <v>186</v>
      </c>
      <c r="P67" s="948" t="s">
        <v>186</v>
      </c>
      <c r="Q67" s="321" t="s">
        <v>1224</v>
      </c>
      <c r="R67" s="437" t="s">
        <v>1249</v>
      </c>
      <c r="S67" s="48"/>
      <c r="U67" s="1962" t="e">
        <f>SUIVI!#REF!</f>
        <v>#REF!</v>
      </c>
      <c r="V67" s="320" t="e">
        <f>SUIVI!#REF!</f>
        <v>#REF!</v>
      </c>
      <c r="W67" s="320" t="e">
        <f>SUIVI!#REF!</f>
        <v>#REF!</v>
      </c>
      <c r="X67" s="145" t="e">
        <f>SUIVI!#REF!</f>
        <v>#REF!</v>
      </c>
      <c r="Y67" s="145" t="e">
        <f>SUIVI!#REF!</f>
        <v>#REF!</v>
      </c>
      <c r="Z67" s="1097" t="e">
        <f>SUIVI!#REF!</f>
        <v>#REF!</v>
      </c>
      <c r="AA67" s="948">
        <f t="shared" ca="1" si="0"/>
        <v>1</v>
      </c>
      <c r="AB67" s="1955">
        <f t="shared" ca="1" si="1"/>
        <v>1</v>
      </c>
      <c r="AC67" s="948">
        <f t="shared" ca="1" si="2"/>
        <v>0</v>
      </c>
      <c r="AD67" s="1955">
        <f t="shared" ca="1" si="3"/>
        <v>1</v>
      </c>
      <c r="AE67" s="948">
        <f t="shared" ca="1" si="8"/>
        <v>1</v>
      </c>
      <c r="AF67" s="948">
        <f t="shared" ca="1" si="8"/>
        <v>0</v>
      </c>
      <c r="AG67" s="948">
        <f t="shared" ca="1" si="8"/>
        <v>0</v>
      </c>
      <c r="AH67" s="948">
        <f t="shared" ca="1" si="8"/>
        <v>2</v>
      </c>
      <c r="AI67" s="1955">
        <f t="shared" ca="1" si="5"/>
        <v>1</v>
      </c>
      <c r="AJ67" s="1955">
        <f t="shared" ca="1" si="9"/>
        <v>1</v>
      </c>
      <c r="AK67" s="1955">
        <f t="shared" ca="1" si="9"/>
        <v>1</v>
      </c>
      <c r="AL67" s="1955">
        <f t="shared" ca="1" si="9"/>
        <v>1</v>
      </c>
      <c r="AM67" s="768" t="str">
        <f t="shared" si="7"/>
        <v>SCHMITZ</v>
      </c>
      <c r="AO67" s="167"/>
      <c r="AP67" s="320" t="e">
        <f>SUIVI!#REF!</f>
        <v>#REF!</v>
      </c>
      <c r="AQ67" s="320" t="e">
        <f>SUIVI!#REF!</f>
        <v>#REF!</v>
      </c>
      <c r="AR67" s="145" t="e">
        <f>SUIVI!#REF!</f>
        <v>#REF!</v>
      </c>
      <c r="AS67" s="145" t="e">
        <f>SUIVI!#REF!</f>
        <v>#REF!</v>
      </c>
      <c r="AT67" s="1097" t="e">
        <f>SUIVI!#REF!</f>
        <v>#REF!</v>
      </c>
      <c r="AU67" s="3627"/>
      <c r="AV67" s="3628"/>
      <c r="AW67" s="3627"/>
      <c r="AX67" s="3628"/>
      <c r="AY67" s="3627"/>
      <c r="AZ67" s="3628"/>
      <c r="BA67" s="3627"/>
      <c r="BB67" s="3628"/>
      <c r="BC67" s="3627"/>
      <c r="BD67" s="3628"/>
      <c r="BE67" s="3627"/>
      <c r="BF67" s="3628"/>
      <c r="BG67" s="48"/>
      <c r="BH67" s="776">
        <v>44</v>
      </c>
      <c r="BI67" s="776"/>
    </row>
    <row r="68" spans="1:61" s="22" customFormat="1" ht="25.15" customHeight="1">
      <c r="A68" s="1961" t="e">
        <f>SUIVI!#REF!</f>
        <v>#REF!</v>
      </c>
      <c r="B68" s="320" t="e">
        <f>SUIVI!#REF!</f>
        <v>#REF!</v>
      </c>
      <c r="C68" s="320" t="e">
        <f>SUIVI!#REF!</f>
        <v>#REF!</v>
      </c>
      <c r="D68" s="145" t="e">
        <f>SUIVI!#REF!</f>
        <v>#REF!</v>
      </c>
      <c r="E68" s="145" t="e">
        <f>SUIVI!#REF!</f>
        <v>#REF!</v>
      </c>
      <c r="F68" s="1097" t="e">
        <f>SUIVI!#REF!</f>
        <v>#REF!</v>
      </c>
      <c r="G68" s="948" t="s">
        <v>186</v>
      </c>
      <c r="H68" s="948" t="s">
        <v>186</v>
      </c>
      <c r="I68" s="948" t="s">
        <v>186</v>
      </c>
      <c r="J68" s="948" t="s">
        <v>186</v>
      </c>
      <c r="K68" s="948" t="s">
        <v>186</v>
      </c>
      <c r="L68" s="948" t="s">
        <v>186</v>
      </c>
      <c r="M68" s="948" t="s">
        <v>186</v>
      </c>
      <c r="N68" s="948" t="s">
        <v>186</v>
      </c>
      <c r="O68" s="948" t="s">
        <v>186</v>
      </c>
      <c r="P68" s="948" t="s">
        <v>186</v>
      </c>
      <c r="Q68" s="321" t="s">
        <v>489</v>
      </c>
      <c r="R68" s="437" t="s">
        <v>1249</v>
      </c>
      <c r="S68" s="48"/>
      <c r="U68" s="1962" t="e">
        <f>SUIVI!#REF!</f>
        <v>#REF!</v>
      </c>
      <c r="V68" s="320" t="e">
        <f>SUIVI!#REF!</f>
        <v>#REF!</v>
      </c>
      <c r="W68" s="320" t="e">
        <f>SUIVI!#REF!</f>
        <v>#REF!</v>
      </c>
      <c r="X68" s="145" t="e">
        <f>SUIVI!#REF!</f>
        <v>#REF!</v>
      </c>
      <c r="Y68" s="145" t="e">
        <f>SUIVI!#REF!</f>
        <v>#REF!</v>
      </c>
      <c r="Z68" s="1097" t="e">
        <f>SUIVI!#REF!</f>
        <v>#REF!</v>
      </c>
      <c r="AA68" s="948">
        <f t="shared" ca="1" si="0"/>
        <v>0</v>
      </c>
      <c r="AB68" s="1955">
        <f t="shared" ca="1" si="1"/>
        <v>1</v>
      </c>
      <c r="AC68" s="948">
        <f t="shared" ca="1" si="2"/>
        <v>1</v>
      </c>
      <c r="AD68" s="1955">
        <f t="shared" ca="1" si="3"/>
        <v>1</v>
      </c>
      <c r="AE68" s="948">
        <f t="shared" ca="1" si="8"/>
        <v>2</v>
      </c>
      <c r="AF68" s="948">
        <f t="shared" ca="1" si="8"/>
        <v>0</v>
      </c>
      <c r="AG68" s="948">
        <f t="shared" ca="1" si="8"/>
        <v>1</v>
      </c>
      <c r="AH68" s="948">
        <f t="shared" ca="1" si="8"/>
        <v>2</v>
      </c>
      <c r="AI68" s="1955">
        <f t="shared" ca="1" si="5"/>
        <v>1</v>
      </c>
      <c r="AJ68" s="1955">
        <f t="shared" ca="1" si="9"/>
        <v>1</v>
      </c>
      <c r="AK68" s="1955">
        <f t="shared" ca="1" si="9"/>
        <v>1</v>
      </c>
      <c r="AL68" s="1955">
        <f t="shared" ca="1" si="9"/>
        <v>1</v>
      </c>
      <c r="AM68" s="768" t="str">
        <f t="shared" si="7"/>
        <v>HOSCHEID</v>
      </c>
      <c r="AO68" s="167"/>
      <c r="AP68" s="320" t="e">
        <f>SUIVI!#REF!</f>
        <v>#REF!</v>
      </c>
      <c r="AQ68" s="320" t="e">
        <f>SUIVI!#REF!</f>
        <v>#REF!</v>
      </c>
      <c r="AR68" s="145" t="e">
        <f>SUIVI!#REF!</f>
        <v>#REF!</v>
      </c>
      <c r="AS68" s="145" t="e">
        <f>SUIVI!#REF!</f>
        <v>#REF!</v>
      </c>
      <c r="AT68" s="1097" t="e">
        <f>SUIVI!#REF!</f>
        <v>#REF!</v>
      </c>
      <c r="AU68" s="3627"/>
      <c r="AV68" s="3628"/>
      <c r="AW68" s="3627"/>
      <c r="AX68" s="3628"/>
      <c r="AY68" s="3627"/>
      <c r="AZ68" s="3628"/>
      <c r="BA68" s="3627"/>
      <c r="BB68" s="3628"/>
      <c r="BC68" s="3627"/>
      <c r="BD68" s="3628"/>
      <c r="BE68" s="3627"/>
      <c r="BF68" s="3628"/>
      <c r="BG68" s="48"/>
      <c r="BH68" s="776">
        <v>45</v>
      </c>
      <c r="BI68" s="776"/>
    </row>
    <row r="69" spans="1:61" s="22" customFormat="1" ht="25.15" customHeight="1">
      <c r="A69" s="1961" t="e">
        <f>SUIVI!#REF!</f>
        <v>#REF!</v>
      </c>
      <c r="B69" s="320" t="e">
        <f>SUIVI!#REF!</f>
        <v>#REF!</v>
      </c>
      <c r="C69" s="320" t="e">
        <f>SUIVI!#REF!</f>
        <v>#REF!</v>
      </c>
      <c r="D69" s="145" t="e">
        <f>SUIVI!#REF!</f>
        <v>#REF!</v>
      </c>
      <c r="E69" s="145" t="e">
        <f>SUIVI!#REF!</f>
        <v>#REF!</v>
      </c>
      <c r="F69" s="1097" t="e">
        <f>SUIVI!#REF!</f>
        <v>#REF!</v>
      </c>
      <c r="G69" s="948" t="s">
        <v>186</v>
      </c>
      <c r="H69" s="948" t="s">
        <v>186</v>
      </c>
      <c r="I69" s="948" t="s">
        <v>186</v>
      </c>
      <c r="J69" s="948" t="s">
        <v>186</v>
      </c>
      <c r="K69" s="948" t="s">
        <v>186</v>
      </c>
      <c r="L69" s="948" t="s">
        <v>186</v>
      </c>
      <c r="M69" s="948" t="s">
        <v>186</v>
      </c>
      <c r="N69" s="948" t="s">
        <v>186</v>
      </c>
      <c r="O69" s="948" t="s">
        <v>186</v>
      </c>
      <c r="P69" s="948" t="s">
        <v>186</v>
      </c>
      <c r="Q69" s="321" t="s">
        <v>489</v>
      </c>
      <c r="R69" s="437" t="s">
        <v>1249</v>
      </c>
      <c r="S69" s="48"/>
      <c r="U69" s="1962" t="e">
        <f>SUIVI!#REF!</f>
        <v>#REF!</v>
      </c>
      <c r="V69" s="320" t="e">
        <f>SUIVI!#REF!</f>
        <v>#REF!</v>
      </c>
      <c r="W69" s="320" t="e">
        <f>SUIVI!#REF!</f>
        <v>#REF!</v>
      </c>
      <c r="X69" s="145" t="e">
        <f>SUIVI!#REF!</f>
        <v>#REF!</v>
      </c>
      <c r="Y69" s="145" t="e">
        <f>SUIVI!#REF!</f>
        <v>#REF!</v>
      </c>
      <c r="Z69" s="1097" t="e">
        <f>SUIVI!#REF!</f>
        <v>#REF!</v>
      </c>
      <c r="AA69" s="948">
        <f t="shared" ca="1" si="0"/>
        <v>1</v>
      </c>
      <c r="AB69" s="1955">
        <f t="shared" ca="1" si="1"/>
        <v>1</v>
      </c>
      <c r="AC69" s="948">
        <f t="shared" ca="1" si="2"/>
        <v>2</v>
      </c>
      <c r="AD69" s="1955">
        <f t="shared" ca="1" si="3"/>
        <v>1</v>
      </c>
      <c r="AE69" s="948">
        <f t="shared" ca="1" si="8"/>
        <v>1</v>
      </c>
      <c r="AF69" s="948">
        <f t="shared" ca="1" si="8"/>
        <v>2</v>
      </c>
      <c r="AG69" s="948">
        <f t="shared" ca="1" si="8"/>
        <v>2</v>
      </c>
      <c r="AH69" s="948">
        <f t="shared" ca="1" si="8"/>
        <v>2</v>
      </c>
      <c r="AI69" s="1955">
        <f t="shared" ca="1" si="5"/>
        <v>1</v>
      </c>
      <c r="AJ69" s="1955">
        <f t="shared" ca="1" si="9"/>
        <v>1</v>
      </c>
      <c r="AK69" s="1955">
        <f t="shared" ca="1" si="9"/>
        <v>1</v>
      </c>
      <c r="AL69" s="1955">
        <f t="shared" ca="1" si="9"/>
        <v>1</v>
      </c>
      <c r="AM69" s="768" t="str">
        <f t="shared" si="7"/>
        <v>HOSCHEID</v>
      </c>
      <c r="AO69" s="167"/>
      <c r="AP69" s="320" t="e">
        <f>SUIVI!#REF!</f>
        <v>#REF!</v>
      </c>
      <c r="AQ69" s="320" t="e">
        <f>SUIVI!#REF!</f>
        <v>#REF!</v>
      </c>
      <c r="AR69" s="145" t="e">
        <f>SUIVI!#REF!</f>
        <v>#REF!</v>
      </c>
      <c r="AS69" s="145" t="e">
        <f>SUIVI!#REF!</f>
        <v>#REF!</v>
      </c>
      <c r="AT69" s="1097" t="e">
        <f>SUIVI!#REF!</f>
        <v>#REF!</v>
      </c>
      <c r="AU69" s="3627"/>
      <c r="AV69" s="3628"/>
      <c r="AW69" s="3627"/>
      <c r="AX69" s="3628"/>
      <c r="AY69" s="3627"/>
      <c r="AZ69" s="3628"/>
      <c r="BA69" s="3627"/>
      <c r="BB69" s="3628"/>
      <c r="BC69" s="3627"/>
      <c r="BD69" s="3628"/>
      <c r="BE69" s="3627"/>
      <c r="BF69" s="3628"/>
      <c r="BG69" s="48"/>
      <c r="BH69" s="776">
        <v>46</v>
      </c>
      <c r="BI69" s="776"/>
    </row>
    <row r="70" spans="1:61" s="22" customFormat="1" ht="25.15" customHeight="1">
      <c r="A70" s="1961" t="e">
        <f>SUIVI!#REF!</f>
        <v>#REF!</v>
      </c>
      <c r="B70" s="320" t="e">
        <f>SUIVI!#REF!</f>
        <v>#REF!</v>
      </c>
      <c r="C70" s="320" t="e">
        <f>SUIVI!#REF!</f>
        <v>#REF!</v>
      </c>
      <c r="D70" s="145" t="e">
        <f>SUIVI!#REF!</f>
        <v>#REF!</v>
      </c>
      <c r="E70" s="145" t="e">
        <f>SUIVI!#REF!</f>
        <v>#REF!</v>
      </c>
      <c r="F70" s="1097" t="e">
        <f>SUIVI!#REF!</f>
        <v>#REF!</v>
      </c>
      <c r="G70" s="948" t="s">
        <v>186</v>
      </c>
      <c r="H70" s="948" t="s">
        <v>186</v>
      </c>
      <c r="I70" s="948" t="s">
        <v>186</v>
      </c>
      <c r="J70" s="948" t="s">
        <v>186</v>
      </c>
      <c r="K70" s="948" t="s">
        <v>186</v>
      </c>
      <c r="L70" s="948" t="s">
        <v>186</v>
      </c>
      <c r="M70" s="948" t="s">
        <v>186</v>
      </c>
      <c r="N70" s="948" t="s">
        <v>186</v>
      </c>
      <c r="O70" s="948" t="s">
        <v>186</v>
      </c>
      <c r="P70" s="948" t="s">
        <v>186</v>
      </c>
      <c r="Q70" s="321" t="s">
        <v>490</v>
      </c>
      <c r="R70" s="437" t="s">
        <v>1249</v>
      </c>
      <c r="S70" s="48"/>
      <c r="U70" s="1962" t="e">
        <f>SUIVI!#REF!</f>
        <v>#REF!</v>
      </c>
      <c r="V70" s="320" t="e">
        <f>SUIVI!#REF!</f>
        <v>#REF!</v>
      </c>
      <c r="W70" s="320" t="e">
        <f>SUIVI!#REF!</f>
        <v>#REF!</v>
      </c>
      <c r="X70" s="145" t="e">
        <f>SUIVI!#REF!</f>
        <v>#REF!</v>
      </c>
      <c r="Y70" s="145" t="e">
        <f>SUIVI!#REF!</f>
        <v>#REF!</v>
      </c>
      <c r="Z70" s="1097" t="e">
        <f>SUIVI!#REF!</f>
        <v>#REF!</v>
      </c>
      <c r="AA70" s="948">
        <f t="shared" ca="1" si="0"/>
        <v>1</v>
      </c>
      <c r="AB70" s="1955">
        <f t="shared" ca="1" si="1"/>
        <v>1</v>
      </c>
      <c r="AC70" s="948">
        <f t="shared" ca="1" si="2"/>
        <v>0</v>
      </c>
      <c r="AD70" s="1955">
        <f t="shared" ca="1" si="3"/>
        <v>1</v>
      </c>
      <c r="AE70" s="948">
        <f t="shared" ca="1" si="8"/>
        <v>0</v>
      </c>
      <c r="AF70" s="948">
        <f t="shared" ca="1" si="8"/>
        <v>0</v>
      </c>
      <c r="AG70" s="948">
        <f t="shared" ca="1" si="8"/>
        <v>1</v>
      </c>
      <c r="AH70" s="948">
        <f t="shared" ca="1" si="8"/>
        <v>0</v>
      </c>
      <c r="AI70" s="1955">
        <f t="shared" ca="1" si="5"/>
        <v>1</v>
      </c>
      <c r="AJ70" s="1955">
        <f t="shared" ca="1" si="9"/>
        <v>1</v>
      </c>
      <c r="AK70" s="1955">
        <f t="shared" ca="1" si="9"/>
        <v>1</v>
      </c>
      <c r="AL70" s="1955">
        <f t="shared" ca="1" si="9"/>
        <v>1</v>
      </c>
      <c r="AM70" s="768" t="str">
        <f t="shared" si="7"/>
        <v>MATHIEU</v>
      </c>
      <c r="AO70" s="167"/>
      <c r="AP70" s="320" t="e">
        <f>SUIVI!#REF!</f>
        <v>#REF!</v>
      </c>
      <c r="AQ70" s="320" t="e">
        <f>SUIVI!#REF!</f>
        <v>#REF!</v>
      </c>
      <c r="AR70" s="145" t="e">
        <f>SUIVI!#REF!</f>
        <v>#REF!</v>
      </c>
      <c r="AS70" s="145" t="e">
        <f>SUIVI!#REF!</f>
        <v>#REF!</v>
      </c>
      <c r="AT70" s="1097" t="e">
        <f>SUIVI!#REF!</f>
        <v>#REF!</v>
      </c>
      <c r="AU70" s="3627"/>
      <c r="AV70" s="3628"/>
      <c r="AW70" s="3627"/>
      <c r="AX70" s="3628"/>
      <c r="AY70" s="3627"/>
      <c r="AZ70" s="3628"/>
      <c r="BA70" s="3627"/>
      <c r="BB70" s="3628"/>
      <c r="BC70" s="3627"/>
      <c r="BD70" s="3628"/>
      <c r="BE70" s="3627"/>
      <c r="BF70" s="3628"/>
      <c r="BG70" s="48"/>
      <c r="BH70" s="776">
        <v>47</v>
      </c>
      <c r="BI70" s="776"/>
    </row>
    <row r="71" spans="1:61" s="22" customFormat="1" ht="25.15" customHeight="1">
      <c r="A71" s="1961" t="e">
        <f>SUIVI!#REF!</f>
        <v>#REF!</v>
      </c>
      <c r="B71" s="320" t="e">
        <f>SUIVI!#REF!</f>
        <v>#REF!</v>
      </c>
      <c r="C71" s="320" t="e">
        <f>SUIVI!#REF!</f>
        <v>#REF!</v>
      </c>
      <c r="D71" s="145" t="e">
        <f>SUIVI!#REF!</f>
        <v>#REF!</v>
      </c>
      <c r="E71" s="145" t="e">
        <f>SUIVI!#REF!</f>
        <v>#REF!</v>
      </c>
      <c r="F71" s="1097" t="e">
        <f>SUIVI!#REF!</f>
        <v>#REF!</v>
      </c>
      <c r="G71" s="948" t="s">
        <v>186</v>
      </c>
      <c r="H71" s="948" t="s">
        <v>186</v>
      </c>
      <c r="I71" s="948" t="s">
        <v>186</v>
      </c>
      <c r="J71" s="948" t="s">
        <v>186</v>
      </c>
      <c r="K71" s="948" t="s">
        <v>186</v>
      </c>
      <c r="L71" s="948" t="s">
        <v>186</v>
      </c>
      <c r="M71" s="948" t="s">
        <v>186</v>
      </c>
      <c r="N71" s="948" t="s">
        <v>186</v>
      </c>
      <c r="O71" s="948" t="s">
        <v>186</v>
      </c>
      <c r="P71" s="948" t="s">
        <v>186</v>
      </c>
      <c r="Q71" s="47" t="s">
        <v>489</v>
      </c>
      <c r="R71" s="437" t="s">
        <v>1249</v>
      </c>
      <c r="S71" s="48"/>
      <c r="U71" s="1962" t="e">
        <f>SUIVI!#REF!</f>
        <v>#REF!</v>
      </c>
      <c r="V71" s="320" t="e">
        <f>SUIVI!#REF!</f>
        <v>#REF!</v>
      </c>
      <c r="W71" s="320" t="e">
        <f>SUIVI!#REF!</f>
        <v>#REF!</v>
      </c>
      <c r="X71" s="145" t="e">
        <f>SUIVI!#REF!</f>
        <v>#REF!</v>
      </c>
      <c r="Y71" s="145" t="e">
        <f>SUIVI!#REF!</f>
        <v>#REF!</v>
      </c>
      <c r="Z71" s="1097" t="e">
        <f>SUIVI!#REF!</f>
        <v>#REF!</v>
      </c>
      <c r="AA71" s="948">
        <f t="shared" ca="1" si="0"/>
        <v>1</v>
      </c>
      <c r="AB71" s="1955">
        <f t="shared" ca="1" si="1"/>
        <v>1</v>
      </c>
      <c r="AC71" s="948">
        <f t="shared" ca="1" si="2"/>
        <v>1</v>
      </c>
      <c r="AD71" s="1955">
        <f t="shared" ca="1" si="3"/>
        <v>1</v>
      </c>
      <c r="AE71" s="948">
        <f t="shared" ca="1" si="8"/>
        <v>2</v>
      </c>
      <c r="AF71" s="948">
        <f t="shared" ca="1" si="8"/>
        <v>0</v>
      </c>
      <c r="AG71" s="948">
        <f t="shared" ca="1" si="8"/>
        <v>0</v>
      </c>
      <c r="AH71" s="948">
        <f t="shared" ca="1" si="8"/>
        <v>2</v>
      </c>
      <c r="AI71" s="1955">
        <f t="shared" ca="1" si="5"/>
        <v>1</v>
      </c>
      <c r="AJ71" s="1955">
        <f t="shared" ca="1" si="9"/>
        <v>1</v>
      </c>
      <c r="AK71" s="1955">
        <f t="shared" ca="1" si="9"/>
        <v>1</v>
      </c>
      <c r="AL71" s="1955">
        <f t="shared" ca="1" si="9"/>
        <v>1</v>
      </c>
      <c r="AM71" s="768" t="str">
        <f t="shared" si="7"/>
        <v>HOSCHEID</v>
      </c>
      <c r="AO71" s="167"/>
      <c r="AP71" s="320" t="e">
        <f>SUIVI!#REF!</f>
        <v>#REF!</v>
      </c>
      <c r="AQ71" s="320" t="e">
        <f>SUIVI!#REF!</f>
        <v>#REF!</v>
      </c>
      <c r="AR71" s="145" t="e">
        <f>SUIVI!#REF!</f>
        <v>#REF!</v>
      </c>
      <c r="AS71" s="145" t="e">
        <f>SUIVI!#REF!</f>
        <v>#REF!</v>
      </c>
      <c r="AT71" s="1097" t="e">
        <f>SUIVI!#REF!</f>
        <v>#REF!</v>
      </c>
      <c r="AU71" s="3627"/>
      <c r="AV71" s="3628"/>
      <c r="AW71" s="3627"/>
      <c r="AX71" s="3628"/>
      <c r="AY71" s="3627"/>
      <c r="AZ71" s="3628"/>
      <c r="BA71" s="3627"/>
      <c r="BB71" s="3628"/>
      <c r="BC71" s="3627"/>
      <c r="BD71" s="3628"/>
      <c r="BE71" s="3627"/>
      <c r="BF71" s="3628"/>
      <c r="BG71" s="48"/>
      <c r="BH71" s="776">
        <v>48</v>
      </c>
      <c r="BI71" s="776"/>
    </row>
    <row r="72" spans="1:61" s="22" customFormat="1" ht="25.15" customHeight="1">
      <c r="A72" s="1961" t="e">
        <f>SUIVI!#REF!</f>
        <v>#REF!</v>
      </c>
      <c r="B72" s="320" t="e">
        <f>SUIVI!#REF!</f>
        <v>#REF!</v>
      </c>
      <c r="C72" s="320" t="e">
        <f>SUIVI!#REF!</f>
        <v>#REF!</v>
      </c>
      <c r="D72" s="145" t="e">
        <f>SUIVI!#REF!</f>
        <v>#REF!</v>
      </c>
      <c r="E72" s="145" t="e">
        <f>SUIVI!#REF!</f>
        <v>#REF!</v>
      </c>
      <c r="F72" s="1097" t="e">
        <f>SUIVI!#REF!</f>
        <v>#REF!</v>
      </c>
      <c r="G72" s="948" t="s">
        <v>186</v>
      </c>
      <c r="H72" s="948" t="s">
        <v>186</v>
      </c>
      <c r="I72" s="948" t="s">
        <v>186</v>
      </c>
      <c r="J72" s="948" t="s">
        <v>186</v>
      </c>
      <c r="K72" s="948" t="s">
        <v>186</v>
      </c>
      <c r="L72" s="948" t="s">
        <v>186</v>
      </c>
      <c r="M72" s="948" t="s">
        <v>186</v>
      </c>
      <c r="N72" s="948" t="s">
        <v>186</v>
      </c>
      <c r="O72" s="948" t="s">
        <v>186</v>
      </c>
      <c r="P72" s="948" t="s">
        <v>186</v>
      </c>
      <c r="Q72" s="47" t="s">
        <v>489</v>
      </c>
      <c r="R72" s="437" t="s">
        <v>1249</v>
      </c>
      <c r="S72" s="48"/>
      <c r="U72" s="1962" t="e">
        <f>SUIVI!#REF!</f>
        <v>#REF!</v>
      </c>
      <c r="V72" s="320" t="e">
        <f>SUIVI!#REF!</f>
        <v>#REF!</v>
      </c>
      <c r="W72" s="320" t="e">
        <f>SUIVI!#REF!</f>
        <v>#REF!</v>
      </c>
      <c r="X72" s="145" t="e">
        <f>SUIVI!#REF!</f>
        <v>#REF!</v>
      </c>
      <c r="Y72" s="145" t="e">
        <f>SUIVI!#REF!</f>
        <v>#REF!</v>
      </c>
      <c r="Z72" s="1097" t="e">
        <f>SUIVI!#REF!</f>
        <v>#REF!</v>
      </c>
      <c r="AA72" s="948">
        <f t="shared" ca="1" si="0"/>
        <v>0</v>
      </c>
      <c r="AB72" s="1955">
        <f t="shared" ca="1" si="1"/>
        <v>1</v>
      </c>
      <c r="AC72" s="948">
        <f t="shared" ca="1" si="2"/>
        <v>1</v>
      </c>
      <c r="AD72" s="1955">
        <f t="shared" ca="1" si="3"/>
        <v>1</v>
      </c>
      <c r="AE72" s="948">
        <f t="shared" ca="1" si="8"/>
        <v>2</v>
      </c>
      <c r="AF72" s="948">
        <f t="shared" ca="1" si="8"/>
        <v>0</v>
      </c>
      <c r="AG72" s="948">
        <f t="shared" ca="1" si="8"/>
        <v>1</v>
      </c>
      <c r="AH72" s="948">
        <f t="shared" ca="1" si="8"/>
        <v>1</v>
      </c>
      <c r="AI72" s="1955">
        <f t="shared" ca="1" si="5"/>
        <v>2</v>
      </c>
      <c r="AJ72" s="1955">
        <f t="shared" ca="1" si="9"/>
        <v>1</v>
      </c>
      <c r="AK72" s="1955">
        <f t="shared" ca="1" si="9"/>
        <v>1</v>
      </c>
      <c r="AL72" s="1955">
        <f t="shared" ca="1" si="9"/>
        <v>1</v>
      </c>
      <c r="AM72" s="768" t="str">
        <f t="shared" si="7"/>
        <v>HOSCHEID</v>
      </c>
      <c r="AO72" s="167"/>
      <c r="AP72" s="320" t="e">
        <f>SUIVI!#REF!</f>
        <v>#REF!</v>
      </c>
      <c r="AQ72" s="320" t="e">
        <f>SUIVI!#REF!</f>
        <v>#REF!</v>
      </c>
      <c r="AR72" s="145" t="e">
        <f>SUIVI!#REF!</f>
        <v>#REF!</v>
      </c>
      <c r="AS72" s="145" t="e">
        <f>SUIVI!#REF!</f>
        <v>#REF!</v>
      </c>
      <c r="AT72" s="1097" t="e">
        <f>SUIVI!#REF!</f>
        <v>#REF!</v>
      </c>
      <c r="AU72" s="3627"/>
      <c r="AV72" s="3628"/>
      <c r="AW72" s="3627"/>
      <c r="AX72" s="3628"/>
      <c r="AY72" s="3627"/>
      <c r="AZ72" s="3628"/>
      <c r="BA72" s="3627"/>
      <c r="BB72" s="3628"/>
      <c r="BC72" s="3627"/>
      <c r="BD72" s="3628"/>
      <c r="BE72" s="3627"/>
      <c r="BF72" s="3628"/>
      <c r="BG72" s="48"/>
      <c r="BH72" s="776">
        <v>49</v>
      </c>
      <c r="BI72" s="776"/>
    </row>
    <row r="73" spans="1:61" s="22" customFormat="1" ht="25.15" customHeight="1">
      <c r="A73" s="1961" t="e">
        <f>SUIVI!#REF!</f>
        <v>#REF!</v>
      </c>
      <c r="B73" s="320" t="e">
        <f>SUIVI!#REF!</f>
        <v>#REF!</v>
      </c>
      <c r="C73" s="320" t="e">
        <f>SUIVI!#REF!</f>
        <v>#REF!</v>
      </c>
      <c r="D73" s="145" t="e">
        <f>SUIVI!#REF!</f>
        <v>#REF!</v>
      </c>
      <c r="E73" s="145" t="e">
        <f>SUIVI!#REF!</f>
        <v>#REF!</v>
      </c>
      <c r="F73" s="1097" t="e">
        <f>SUIVI!#REF!</f>
        <v>#REF!</v>
      </c>
      <c r="G73" s="948" t="s">
        <v>186</v>
      </c>
      <c r="H73" s="948" t="s">
        <v>186</v>
      </c>
      <c r="I73" s="948" t="s">
        <v>186</v>
      </c>
      <c r="J73" s="948" t="s">
        <v>186</v>
      </c>
      <c r="K73" s="948" t="s">
        <v>186</v>
      </c>
      <c r="L73" s="948" t="s">
        <v>186</v>
      </c>
      <c r="M73" s="948" t="s">
        <v>186</v>
      </c>
      <c r="N73" s="948" t="s">
        <v>186</v>
      </c>
      <c r="O73" s="948" t="s">
        <v>186</v>
      </c>
      <c r="P73" s="948" t="s">
        <v>186</v>
      </c>
      <c r="Q73" s="47" t="s">
        <v>489</v>
      </c>
      <c r="R73" s="437" t="s">
        <v>1249</v>
      </c>
      <c r="S73" s="48"/>
      <c r="U73" s="1962" t="e">
        <f>SUIVI!#REF!</f>
        <v>#REF!</v>
      </c>
      <c r="V73" s="320" t="e">
        <f>SUIVI!#REF!</f>
        <v>#REF!</v>
      </c>
      <c r="W73" s="320" t="e">
        <f>SUIVI!#REF!</f>
        <v>#REF!</v>
      </c>
      <c r="X73" s="145" t="e">
        <f>SUIVI!#REF!</f>
        <v>#REF!</v>
      </c>
      <c r="Y73" s="145" t="e">
        <f>SUIVI!#REF!</f>
        <v>#REF!</v>
      </c>
      <c r="Z73" s="1097" t="e">
        <f>SUIVI!#REF!</f>
        <v>#REF!</v>
      </c>
      <c r="AA73" s="948">
        <f t="shared" ca="1" si="0"/>
        <v>1</v>
      </c>
      <c r="AB73" s="1955">
        <f t="shared" ca="1" si="1"/>
        <v>1</v>
      </c>
      <c r="AC73" s="948">
        <f t="shared" ca="1" si="2"/>
        <v>2</v>
      </c>
      <c r="AD73" s="1955">
        <f t="shared" ca="1" si="3"/>
        <v>1</v>
      </c>
      <c r="AE73" s="948">
        <f t="shared" ca="1" si="8"/>
        <v>2</v>
      </c>
      <c r="AF73" s="948">
        <f t="shared" ca="1" si="8"/>
        <v>0</v>
      </c>
      <c r="AG73" s="948">
        <f t="shared" ca="1" si="8"/>
        <v>0</v>
      </c>
      <c r="AH73" s="948">
        <f t="shared" ca="1" si="8"/>
        <v>2</v>
      </c>
      <c r="AI73" s="1955">
        <f t="shared" ca="1" si="5"/>
        <v>1</v>
      </c>
      <c r="AJ73" s="1955">
        <f t="shared" ca="1" si="9"/>
        <v>1</v>
      </c>
      <c r="AK73" s="1955">
        <f t="shared" ca="1" si="9"/>
        <v>1</v>
      </c>
      <c r="AL73" s="1955">
        <f t="shared" ca="1" si="9"/>
        <v>1</v>
      </c>
      <c r="AM73" s="768" t="str">
        <f t="shared" si="7"/>
        <v>HOSCHEID</v>
      </c>
      <c r="AO73" s="167"/>
      <c r="AP73" s="320" t="e">
        <f>SUIVI!#REF!</f>
        <v>#REF!</v>
      </c>
      <c r="AQ73" s="320" t="e">
        <f>SUIVI!#REF!</f>
        <v>#REF!</v>
      </c>
      <c r="AR73" s="145" t="e">
        <f>SUIVI!#REF!</f>
        <v>#REF!</v>
      </c>
      <c r="AS73" s="145" t="e">
        <f>SUIVI!#REF!</f>
        <v>#REF!</v>
      </c>
      <c r="AT73" s="1097" t="e">
        <f>SUIVI!#REF!</f>
        <v>#REF!</v>
      </c>
      <c r="AU73" s="3627"/>
      <c r="AV73" s="3628"/>
      <c r="AW73" s="3627"/>
      <c r="AX73" s="3628"/>
      <c r="AY73" s="3627"/>
      <c r="AZ73" s="3628"/>
      <c r="BA73" s="3627"/>
      <c r="BB73" s="3628"/>
      <c r="BC73" s="3627"/>
      <c r="BD73" s="3628"/>
      <c r="BE73" s="3627"/>
      <c r="BF73" s="3628"/>
      <c r="BG73" s="48"/>
      <c r="BH73" s="776">
        <v>50</v>
      </c>
      <c r="BI73" s="776"/>
    </row>
    <row r="74" spans="1:61" s="22" customFormat="1" ht="25.15" customHeight="1">
      <c r="A74" s="1961" t="e">
        <f>SUIVI!#REF!</f>
        <v>#REF!</v>
      </c>
      <c r="B74" s="320" t="e">
        <f>SUIVI!#REF!</f>
        <v>#REF!</v>
      </c>
      <c r="C74" s="320" t="e">
        <f>SUIVI!#REF!</f>
        <v>#REF!</v>
      </c>
      <c r="D74" s="145" t="e">
        <f>SUIVI!#REF!</f>
        <v>#REF!</v>
      </c>
      <c r="E74" s="145" t="e">
        <f>SUIVI!#REF!</f>
        <v>#REF!</v>
      </c>
      <c r="F74" s="1097" t="e">
        <f>SUIVI!#REF!</f>
        <v>#REF!</v>
      </c>
      <c r="G74" s="948" t="s">
        <v>186</v>
      </c>
      <c r="H74" s="948" t="s">
        <v>186</v>
      </c>
      <c r="I74" s="948" t="s">
        <v>186</v>
      </c>
      <c r="J74" s="948" t="s">
        <v>186</v>
      </c>
      <c r="K74" s="948" t="s">
        <v>186</v>
      </c>
      <c r="L74" s="948" t="s">
        <v>186</v>
      </c>
      <c r="M74" s="948" t="s">
        <v>186</v>
      </c>
      <c r="N74" s="948" t="s">
        <v>186</v>
      </c>
      <c r="O74" s="948" t="s">
        <v>186</v>
      </c>
      <c r="P74" s="948" t="s">
        <v>186</v>
      </c>
      <c r="Q74" s="47" t="s">
        <v>492</v>
      </c>
      <c r="R74" s="437" t="s">
        <v>1249</v>
      </c>
      <c r="S74" s="48"/>
      <c r="U74" s="1962" t="e">
        <f>SUIVI!#REF!</f>
        <v>#REF!</v>
      </c>
      <c r="V74" s="320" t="e">
        <f>SUIVI!#REF!</f>
        <v>#REF!</v>
      </c>
      <c r="W74" s="320" t="e">
        <f>SUIVI!#REF!</f>
        <v>#REF!</v>
      </c>
      <c r="X74" s="145" t="e">
        <f>SUIVI!#REF!</f>
        <v>#REF!</v>
      </c>
      <c r="Y74" s="145" t="e">
        <f>SUIVI!#REF!</f>
        <v>#REF!</v>
      </c>
      <c r="Z74" s="1097" t="e">
        <f>SUIVI!#REF!</f>
        <v>#REF!</v>
      </c>
      <c r="AA74" s="948">
        <f t="shared" ca="1" si="0"/>
        <v>0</v>
      </c>
      <c r="AB74" s="1955">
        <f t="shared" ca="1" si="1"/>
        <v>1</v>
      </c>
      <c r="AC74" s="948">
        <f t="shared" ca="1" si="2"/>
        <v>1</v>
      </c>
      <c r="AD74" s="1955">
        <f t="shared" ca="1" si="3"/>
        <v>1</v>
      </c>
      <c r="AE74" s="948">
        <f t="shared" ca="1" si="8"/>
        <v>2</v>
      </c>
      <c r="AF74" s="948">
        <f t="shared" ca="1" si="8"/>
        <v>2</v>
      </c>
      <c r="AG74" s="948">
        <f t="shared" ca="1" si="8"/>
        <v>2</v>
      </c>
      <c r="AH74" s="948">
        <f t="shared" ca="1" si="8"/>
        <v>2</v>
      </c>
      <c r="AI74" s="1955">
        <f t="shared" ca="1" si="5"/>
        <v>2</v>
      </c>
      <c r="AJ74" s="1955">
        <f t="shared" ca="1" si="9"/>
        <v>1</v>
      </c>
      <c r="AK74" s="1955">
        <f t="shared" ca="1" si="9"/>
        <v>1</v>
      </c>
      <c r="AL74" s="1955">
        <f t="shared" ca="1" si="9"/>
        <v>1</v>
      </c>
      <c r="AM74" s="768" t="str">
        <f t="shared" si="7"/>
        <v>BERTRAND</v>
      </c>
      <c r="AO74" s="167"/>
      <c r="AP74" s="320" t="e">
        <f>SUIVI!#REF!</f>
        <v>#REF!</v>
      </c>
      <c r="AQ74" s="320" t="e">
        <f>SUIVI!#REF!</f>
        <v>#REF!</v>
      </c>
      <c r="AR74" s="145" t="e">
        <f>SUIVI!#REF!</f>
        <v>#REF!</v>
      </c>
      <c r="AS74" s="145" t="e">
        <f>SUIVI!#REF!</f>
        <v>#REF!</v>
      </c>
      <c r="AT74" s="1097" t="e">
        <f>SUIVI!#REF!</f>
        <v>#REF!</v>
      </c>
      <c r="AU74" s="3627"/>
      <c r="AV74" s="3628"/>
      <c r="AW74" s="3627"/>
      <c r="AX74" s="3628"/>
      <c r="AY74" s="3627"/>
      <c r="AZ74" s="3628"/>
      <c r="BA74" s="3627"/>
      <c r="BB74" s="3628"/>
      <c r="BC74" s="3627"/>
      <c r="BD74" s="3628"/>
      <c r="BE74" s="3627"/>
      <c r="BF74" s="3628"/>
      <c r="BG74" s="48"/>
      <c r="BH74" s="776">
        <v>51</v>
      </c>
      <c r="BI74" s="776"/>
    </row>
    <row r="75" spans="1:61" ht="25.15" customHeight="1">
      <c r="A75" s="1961" t="e">
        <f>SUIVI!#REF!</f>
        <v>#REF!</v>
      </c>
      <c r="B75" s="320" t="e">
        <f>SUIVI!#REF!</f>
        <v>#REF!</v>
      </c>
      <c r="C75" s="320" t="e">
        <f>SUIVI!#REF!</f>
        <v>#REF!</v>
      </c>
      <c r="D75" s="145" t="e">
        <f>SUIVI!#REF!</f>
        <v>#REF!</v>
      </c>
      <c r="E75" s="145" t="e">
        <f>SUIVI!#REF!</f>
        <v>#REF!</v>
      </c>
      <c r="F75" s="1097" t="e">
        <f>SUIVI!#REF!</f>
        <v>#REF!</v>
      </c>
      <c r="G75" s="948" t="s">
        <v>186</v>
      </c>
      <c r="H75" s="948" t="s">
        <v>186</v>
      </c>
      <c r="I75" s="948" t="s">
        <v>186</v>
      </c>
      <c r="J75" s="948" t="s">
        <v>186</v>
      </c>
      <c r="K75" s="948" t="s">
        <v>186</v>
      </c>
      <c r="L75" s="948" t="s">
        <v>186</v>
      </c>
      <c r="M75" s="948" t="s">
        <v>186</v>
      </c>
      <c r="N75" s="948" t="s">
        <v>186</v>
      </c>
      <c r="O75" s="948" t="s">
        <v>186</v>
      </c>
      <c r="P75" s="948" t="s">
        <v>186</v>
      </c>
      <c r="Q75" s="47" t="s">
        <v>367</v>
      </c>
      <c r="R75" s="437" t="s">
        <v>1249</v>
      </c>
      <c r="S75" s="48"/>
      <c r="U75" s="1962" t="e">
        <f>SUIVI!#REF!</f>
        <v>#REF!</v>
      </c>
      <c r="V75" s="320" t="e">
        <f>SUIVI!#REF!</f>
        <v>#REF!</v>
      </c>
      <c r="W75" s="320" t="e">
        <f>SUIVI!#REF!</f>
        <v>#REF!</v>
      </c>
      <c r="X75" s="145" t="e">
        <f>SUIVI!#REF!</f>
        <v>#REF!</v>
      </c>
      <c r="Y75" s="145" t="e">
        <f>SUIVI!#REF!</f>
        <v>#REF!</v>
      </c>
      <c r="Z75" s="1097" t="e">
        <f>SUIVI!#REF!</f>
        <v>#REF!</v>
      </c>
      <c r="AA75" s="948">
        <f t="shared" ca="1" si="0"/>
        <v>2</v>
      </c>
      <c r="AB75" s="1955">
        <f t="shared" ca="1" si="1"/>
        <v>1</v>
      </c>
      <c r="AC75" s="948">
        <f t="shared" ca="1" si="2"/>
        <v>1</v>
      </c>
      <c r="AD75" s="1955">
        <f t="shared" ca="1" si="3"/>
        <v>1</v>
      </c>
      <c r="AE75" s="948">
        <f t="shared" ca="1" si="8"/>
        <v>2</v>
      </c>
      <c r="AF75" s="948">
        <f t="shared" ca="1" si="8"/>
        <v>0</v>
      </c>
      <c r="AG75" s="948">
        <f t="shared" ca="1" si="8"/>
        <v>2</v>
      </c>
      <c r="AH75" s="948">
        <f t="shared" ca="1" si="8"/>
        <v>0</v>
      </c>
      <c r="AI75" s="1955">
        <f t="shared" ca="1" si="5"/>
        <v>1</v>
      </c>
      <c r="AJ75" s="1955">
        <f t="shared" ca="1" si="9"/>
        <v>1</v>
      </c>
      <c r="AK75" s="1955">
        <f t="shared" ca="1" si="9"/>
        <v>1</v>
      </c>
      <c r="AL75" s="1955">
        <f t="shared" ca="1" si="9"/>
        <v>1</v>
      </c>
      <c r="AM75" s="768" t="str">
        <f t="shared" si="7"/>
        <v>BAUDENS</v>
      </c>
      <c r="AO75" s="167"/>
      <c r="AP75" s="320" t="e">
        <f>SUIVI!#REF!</f>
        <v>#REF!</v>
      </c>
      <c r="AQ75" s="320" t="e">
        <f>SUIVI!#REF!</f>
        <v>#REF!</v>
      </c>
      <c r="AR75" s="145" t="e">
        <f>SUIVI!#REF!</f>
        <v>#REF!</v>
      </c>
      <c r="AS75" s="145" t="e">
        <f>SUIVI!#REF!</f>
        <v>#REF!</v>
      </c>
      <c r="AT75" s="1097" t="e">
        <f>SUIVI!#REF!</f>
        <v>#REF!</v>
      </c>
      <c r="AU75" s="3627"/>
      <c r="AV75" s="3628"/>
      <c r="AW75" s="3627"/>
      <c r="AX75" s="3628"/>
      <c r="AY75" s="3627"/>
      <c r="AZ75" s="3628"/>
      <c r="BA75" s="3627"/>
      <c r="BB75" s="3628"/>
      <c r="BC75" s="3627"/>
      <c r="BD75" s="3628"/>
      <c r="BE75" s="3627"/>
      <c r="BF75" s="3628"/>
      <c r="BG75" s="48"/>
      <c r="BH75" s="776">
        <v>52</v>
      </c>
      <c r="BI75" s="776"/>
    </row>
    <row r="76" spans="1:61" ht="25.15" customHeight="1">
      <c r="A76" s="1961" t="e">
        <f>SUIVI!#REF!</f>
        <v>#REF!</v>
      </c>
      <c r="B76" s="320" t="e">
        <f>SUIVI!#REF!</f>
        <v>#REF!</v>
      </c>
      <c r="C76" s="320" t="e">
        <f>SUIVI!#REF!</f>
        <v>#REF!</v>
      </c>
      <c r="D76" s="145" t="e">
        <f>SUIVI!#REF!</f>
        <v>#REF!</v>
      </c>
      <c r="E76" s="145" t="e">
        <f>SUIVI!#REF!</f>
        <v>#REF!</v>
      </c>
      <c r="F76" s="1097" t="e">
        <f>SUIVI!#REF!</f>
        <v>#REF!</v>
      </c>
      <c r="G76" s="948" t="s">
        <v>186</v>
      </c>
      <c r="H76" s="948" t="s">
        <v>186</v>
      </c>
      <c r="I76" s="948" t="s">
        <v>186</v>
      </c>
      <c r="J76" s="948" t="s">
        <v>186</v>
      </c>
      <c r="K76" s="948" t="s">
        <v>186</v>
      </c>
      <c r="L76" s="948" t="s">
        <v>186</v>
      </c>
      <c r="M76" s="948" t="s">
        <v>186</v>
      </c>
      <c r="N76" s="948" t="s">
        <v>186</v>
      </c>
      <c r="O76" s="948" t="s">
        <v>186</v>
      </c>
      <c r="P76" s="948" t="s">
        <v>186</v>
      </c>
      <c r="Q76" s="47" t="s">
        <v>367</v>
      </c>
      <c r="R76" s="437" t="s">
        <v>1249</v>
      </c>
      <c r="S76" s="48"/>
      <c r="U76" s="1962" t="e">
        <f>SUIVI!#REF!</f>
        <v>#REF!</v>
      </c>
      <c r="V76" s="320" t="e">
        <f>SUIVI!#REF!</f>
        <v>#REF!</v>
      </c>
      <c r="W76" s="320" t="e">
        <f>SUIVI!#REF!</f>
        <v>#REF!</v>
      </c>
      <c r="X76" s="145" t="e">
        <f>SUIVI!#REF!</f>
        <v>#REF!</v>
      </c>
      <c r="Y76" s="145" t="e">
        <f>SUIVI!#REF!</f>
        <v>#REF!</v>
      </c>
      <c r="Z76" s="1097" t="e">
        <f>SUIVI!#REF!</f>
        <v>#REF!</v>
      </c>
      <c r="AA76" s="948">
        <f t="shared" ca="1" si="0"/>
        <v>0</v>
      </c>
      <c r="AB76" s="1955">
        <f t="shared" ca="1" si="1"/>
        <v>1</v>
      </c>
      <c r="AC76" s="948">
        <f t="shared" ca="1" si="2"/>
        <v>2</v>
      </c>
      <c r="AD76" s="1955">
        <f t="shared" ca="1" si="3"/>
        <v>1</v>
      </c>
      <c r="AE76" s="948">
        <f t="shared" ca="1" si="8"/>
        <v>1</v>
      </c>
      <c r="AF76" s="948">
        <f t="shared" ca="1" si="8"/>
        <v>0</v>
      </c>
      <c r="AG76" s="948">
        <f t="shared" ca="1" si="8"/>
        <v>1</v>
      </c>
      <c r="AH76" s="948">
        <f t="shared" ca="1" si="8"/>
        <v>0</v>
      </c>
      <c r="AI76" s="1955">
        <f t="shared" ca="1" si="5"/>
        <v>1</v>
      </c>
      <c r="AJ76" s="1955">
        <f t="shared" ca="1" si="9"/>
        <v>1</v>
      </c>
      <c r="AK76" s="1955">
        <f t="shared" ca="1" si="9"/>
        <v>1</v>
      </c>
      <c r="AL76" s="1955">
        <f t="shared" ca="1" si="9"/>
        <v>1</v>
      </c>
      <c r="AM76" s="768" t="str">
        <f t="shared" si="7"/>
        <v>BAUDENS</v>
      </c>
      <c r="AO76" s="167"/>
      <c r="AP76" s="320" t="e">
        <f>SUIVI!#REF!</f>
        <v>#REF!</v>
      </c>
      <c r="AQ76" s="320" t="e">
        <f>SUIVI!#REF!</f>
        <v>#REF!</v>
      </c>
      <c r="AR76" s="145" t="e">
        <f>SUIVI!#REF!</f>
        <v>#REF!</v>
      </c>
      <c r="AS76" s="145" t="e">
        <f>SUIVI!#REF!</f>
        <v>#REF!</v>
      </c>
      <c r="AT76" s="1097" t="e">
        <f>SUIVI!#REF!</f>
        <v>#REF!</v>
      </c>
      <c r="AU76" s="3627"/>
      <c r="AV76" s="3628"/>
      <c r="AW76" s="3627"/>
      <c r="AX76" s="3628"/>
      <c r="AY76" s="3627"/>
      <c r="AZ76" s="3628"/>
      <c r="BA76" s="3627"/>
      <c r="BB76" s="3628"/>
      <c r="BC76" s="3627"/>
      <c r="BD76" s="3628"/>
      <c r="BE76" s="3627"/>
      <c r="BF76" s="3628"/>
      <c r="BG76" s="48"/>
      <c r="BH76" s="776">
        <v>53</v>
      </c>
      <c r="BI76" s="776"/>
    </row>
    <row r="77" spans="1:61" ht="25.15" customHeight="1">
      <c r="A77" s="1961" t="e">
        <f>SUIVI!#REF!</f>
        <v>#REF!</v>
      </c>
      <c r="B77" s="320" t="e">
        <f>SUIVI!#REF!</f>
        <v>#REF!</v>
      </c>
      <c r="C77" s="320" t="e">
        <f>SUIVI!#REF!</f>
        <v>#REF!</v>
      </c>
      <c r="D77" s="145" t="e">
        <f>SUIVI!#REF!</f>
        <v>#REF!</v>
      </c>
      <c r="E77" s="145" t="e">
        <f>SUIVI!#REF!</f>
        <v>#REF!</v>
      </c>
      <c r="F77" s="1097" t="e">
        <f>SUIVI!#REF!</f>
        <v>#REF!</v>
      </c>
      <c r="G77" s="948" t="s">
        <v>186</v>
      </c>
      <c r="H77" s="948" t="s">
        <v>186</v>
      </c>
      <c r="I77" s="948" t="s">
        <v>186</v>
      </c>
      <c r="J77" s="948" t="s">
        <v>186</v>
      </c>
      <c r="K77" s="948" t="s">
        <v>186</v>
      </c>
      <c r="L77" s="948" t="s">
        <v>186</v>
      </c>
      <c r="M77" s="948" t="s">
        <v>186</v>
      </c>
      <c r="N77" s="948" t="s">
        <v>186</v>
      </c>
      <c r="O77" s="948" t="s">
        <v>186</v>
      </c>
      <c r="P77" s="948" t="s">
        <v>186</v>
      </c>
      <c r="Q77" s="47" t="s">
        <v>367</v>
      </c>
      <c r="R77" s="437" t="s">
        <v>1249</v>
      </c>
      <c r="S77" s="48"/>
      <c r="U77" s="1962" t="e">
        <f>SUIVI!#REF!</f>
        <v>#REF!</v>
      </c>
      <c r="V77" s="320" t="e">
        <f>SUIVI!#REF!</f>
        <v>#REF!</v>
      </c>
      <c r="W77" s="320" t="e">
        <f>SUIVI!#REF!</f>
        <v>#REF!</v>
      </c>
      <c r="X77" s="145" t="e">
        <f>SUIVI!#REF!</f>
        <v>#REF!</v>
      </c>
      <c r="Y77" s="145" t="e">
        <f>SUIVI!#REF!</f>
        <v>#REF!</v>
      </c>
      <c r="Z77" s="1097" t="e">
        <f>SUIVI!#REF!</f>
        <v>#REF!</v>
      </c>
      <c r="AA77" s="948">
        <f t="shared" ca="1" si="0"/>
        <v>1</v>
      </c>
      <c r="AB77" s="1955">
        <f t="shared" ca="1" si="1"/>
        <v>1</v>
      </c>
      <c r="AC77" s="948">
        <f t="shared" ca="1" si="2"/>
        <v>2</v>
      </c>
      <c r="AD77" s="1955">
        <f t="shared" ca="1" si="3"/>
        <v>1</v>
      </c>
      <c r="AE77" s="948">
        <f t="shared" ca="1" si="8"/>
        <v>2</v>
      </c>
      <c r="AF77" s="948">
        <f t="shared" ca="1" si="8"/>
        <v>1</v>
      </c>
      <c r="AG77" s="948">
        <f t="shared" ca="1" si="8"/>
        <v>2</v>
      </c>
      <c r="AH77" s="948">
        <f t="shared" ca="1" si="8"/>
        <v>2</v>
      </c>
      <c r="AI77" s="1955">
        <f t="shared" ca="1" si="5"/>
        <v>1</v>
      </c>
      <c r="AJ77" s="1955">
        <f t="shared" ca="1" si="9"/>
        <v>1</v>
      </c>
      <c r="AK77" s="1955">
        <f t="shared" ca="1" si="9"/>
        <v>1</v>
      </c>
      <c r="AL77" s="1955">
        <f t="shared" ca="1" si="9"/>
        <v>1</v>
      </c>
      <c r="AM77" s="768" t="str">
        <f t="shared" si="7"/>
        <v>BAUDENS</v>
      </c>
      <c r="AO77" s="167"/>
      <c r="AP77" s="320" t="e">
        <f>SUIVI!#REF!</f>
        <v>#REF!</v>
      </c>
      <c r="AQ77" s="320" t="e">
        <f>SUIVI!#REF!</f>
        <v>#REF!</v>
      </c>
      <c r="AR77" s="145" t="e">
        <f>SUIVI!#REF!</f>
        <v>#REF!</v>
      </c>
      <c r="AS77" s="145" t="e">
        <f>SUIVI!#REF!</f>
        <v>#REF!</v>
      </c>
      <c r="AT77" s="1097" t="e">
        <f>SUIVI!#REF!</f>
        <v>#REF!</v>
      </c>
      <c r="AU77" s="3627"/>
      <c r="AV77" s="3628"/>
      <c r="AW77" s="3627"/>
      <c r="AX77" s="3628"/>
      <c r="AY77" s="3627"/>
      <c r="AZ77" s="3628"/>
      <c r="BA77" s="3627"/>
      <c r="BB77" s="3628"/>
      <c r="BC77" s="3627"/>
      <c r="BD77" s="3628"/>
      <c r="BE77" s="3627"/>
      <c r="BF77" s="3628"/>
      <c r="BG77" s="48"/>
      <c r="BH77" s="776">
        <v>54</v>
      </c>
      <c r="BI77" s="776"/>
    </row>
    <row r="78" spans="1:61" ht="25.15" customHeight="1">
      <c r="A78" s="1961" t="e">
        <f>SUIVI!#REF!</f>
        <v>#REF!</v>
      </c>
      <c r="B78" s="320" t="e">
        <f>SUIVI!#REF!</f>
        <v>#REF!</v>
      </c>
      <c r="C78" s="320" t="e">
        <f>SUIVI!#REF!</f>
        <v>#REF!</v>
      </c>
      <c r="D78" s="145" t="e">
        <f>SUIVI!#REF!</f>
        <v>#REF!</v>
      </c>
      <c r="E78" s="145" t="e">
        <f>SUIVI!#REF!</f>
        <v>#REF!</v>
      </c>
      <c r="F78" s="1097" t="e">
        <f>SUIVI!#REF!</f>
        <v>#REF!</v>
      </c>
      <c r="G78" s="948" t="s">
        <v>186</v>
      </c>
      <c r="H78" s="948" t="s">
        <v>186</v>
      </c>
      <c r="I78" s="948" t="s">
        <v>186</v>
      </c>
      <c r="J78" s="948" t="s">
        <v>186</v>
      </c>
      <c r="K78" s="948" t="s">
        <v>186</v>
      </c>
      <c r="L78" s="948" t="s">
        <v>186</v>
      </c>
      <c r="M78" s="948" t="s">
        <v>186</v>
      </c>
      <c r="N78" s="948" t="s">
        <v>186</v>
      </c>
      <c r="O78" s="948" t="s">
        <v>186</v>
      </c>
      <c r="P78" s="948" t="s">
        <v>186</v>
      </c>
      <c r="Q78" s="47" t="s">
        <v>367</v>
      </c>
      <c r="R78" s="437" t="s">
        <v>1249</v>
      </c>
      <c r="S78" s="48"/>
      <c r="U78" s="1962" t="e">
        <f>SUIVI!#REF!</f>
        <v>#REF!</v>
      </c>
      <c r="V78" s="320" t="e">
        <f>SUIVI!#REF!</f>
        <v>#REF!</v>
      </c>
      <c r="W78" s="320" t="e">
        <f>SUIVI!#REF!</f>
        <v>#REF!</v>
      </c>
      <c r="X78" s="145" t="e">
        <f>SUIVI!#REF!</f>
        <v>#REF!</v>
      </c>
      <c r="Y78" s="145" t="e">
        <f>SUIVI!#REF!</f>
        <v>#REF!</v>
      </c>
      <c r="Z78" s="1097" t="e">
        <f>SUIVI!#REF!</f>
        <v>#REF!</v>
      </c>
      <c r="AA78" s="948">
        <f t="shared" ca="1" si="0"/>
        <v>2</v>
      </c>
      <c r="AB78" s="1955">
        <f t="shared" ca="1" si="1"/>
        <v>1</v>
      </c>
      <c r="AC78" s="948">
        <f t="shared" ca="1" si="2"/>
        <v>0</v>
      </c>
      <c r="AD78" s="1955">
        <f t="shared" ca="1" si="3"/>
        <v>1</v>
      </c>
      <c r="AE78" s="948">
        <f t="shared" ca="1" si="8"/>
        <v>2</v>
      </c>
      <c r="AF78" s="948">
        <f t="shared" ca="1" si="8"/>
        <v>1</v>
      </c>
      <c r="AG78" s="948">
        <f t="shared" ca="1" si="8"/>
        <v>0</v>
      </c>
      <c r="AH78" s="948">
        <f t="shared" ca="1" si="8"/>
        <v>0</v>
      </c>
      <c r="AI78" s="1955">
        <f t="shared" ca="1" si="5"/>
        <v>1</v>
      </c>
      <c r="AJ78" s="1955">
        <f t="shared" ca="1" si="9"/>
        <v>1</v>
      </c>
      <c r="AK78" s="1955">
        <f t="shared" ca="1" si="9"/>
        <v>1</v>
      </c>
      <c r="AL78" s="1955">
        <f t="shared" ca="1" si="9"/>
        <v>1</v>
      </c>
      <c r="AM78" s="768" t="str">
        <f t="shared" si="7"/>
        <v>BAUDENS</v>
      </c>
      <c r="AO78" s="167"/>
      <c r="AP78" s="320" t="e">
        <f>SUIVI!#REF!</f>
        <v>#REF!</v>
      </c>
      <c r="AQ78" s="320" t="e">
        <f>SUIVI!#REF!</f>
        <v>#REF!</v>
      </c>
      <c r="AR78" s="145" t="e">
        <f>SUIVI!#REF!</f>
        <v>#REF!</v>
      </c>
      <c r="AS78" s="145" t="e">
        <f>SUIVI!#REF!</f>
        <v>#REF!</v>
      </c>
      <c r="AT78" s="1097" t="e">
        <f>SUIVI!#REF!</f>
        <v>#REF!</v>
      </c>
      <c r="AU78" s="3627"/>
      <c r="AV78" s="3628"/>
      <c r="AW78" s="3627"/>
      <c r="AX78" s="3628"/>
      <c r="AY78" s="3627"/>
      <c r="AZ78" s="3628"/>
      <c r="BA78" s="3627"/>
      <c r="BB78" s="3628"/>
      <c r="BC78" s="3627"/>
      <c r="BD78" s="3628"/>
      <c r="BE78" s="3627"/>
      <c r="BF78" s="3628"/>
      <c r="BG78" s="48"/>
      <c r="BH78" s="776">
        <v>55</v>
      </c>
      <c r="BI78" s="776"/>
    </row>
    <row r="79" spans="1:61" ht="25.15" customHeight="1">
      <c r="A79" s="1961" t="e">
        <f>SUIVI!#REF!</f>
        <v>#REF!</v>
      </c>
      <c r="B79" s="320" t="e">
        <f>SUIVI!#REF!</f>
        <v>#REF!</v>
      </c>
      <c r="C79" s="320" t="e">
        <f>SUIVI!#REF!</f>
        <v>#REF!</v>
      </c>
      <c r="D79" s="145" t="e">
        <f>SUIVI!#REF!</f>
        <v>#REF!</v>
      </c>
      <c r="E79" s="145" t="e">
        <f>SUIVI!#REF!</f>
        <v>#REF!</v>
      </c>
      <c r="F79" s="1097" t="e">
        <f>SUIVI!#REF!</f>
        <v>#REF!</v>
      </c>
      <c r="G79" s="948" t="s">
        <v>186</v>
      </c>
      <c r="H79" s="948" t="s">
        <v>186</v>
      </c>
      <c r="I79" s="948" t="s">
        <v>186</v>
      </c>
      <c r="J79" s="948" t="s">
        <v>186</v>
      </c>
      <c r="K79" s="948" t="s">
        <v>186</v>
      </c>
      <c r="L79" s="948" t="s">
        <v>186</v>
      </c>
      <c r="M79" s="948" t="s">
        <v>186</v>
      </c>
      <c r="N79" s="948" t="s">
        <v>186</v>
      </c>
      <c r="O79" s="948" t="s">
        <v>186</v>
      </c>
      <c r="P79" s="948" t="s">
        <v>186</v>
      </c>
      <c r="Q79" s="47" t="s">
        <v>367</v>
      </c>
      <c r="R79" s="437" t="s">
        <v>1249</v>
      </c>
      <c r="S79" s="48"/>
      <c r="U79" s="1962" t="e">
        <f>SUIVI!#REF!</f>
        <v>#REF!</v>
      </c>
      <c r="V79" s="320" t="e">
        <f>SUIVI!#REF!</f>
        <v>#REF!</v>
      </c>
      <c r="W79" s="320" t="e">
        <f>SUIVI!#REF!</f>
        <v>#REF!</v>
      </c>
      <c r="X79" s="145" t="e">
        <f>SUIVI!#REF!</f>
        <v>#REF!</v>
      </c>
      <c r="Y79" s="145" t="e">
        <f>SUIVI!#REF!</f>
        <v>#REF!</v>
      </c>
      <c r="Z79" s="1097" t="e">
        <f>SUIVI!#REF!</f>
        <v>#REF!</v>
      </c>
      <c r="AA79" s="948">
        <f t="shared" ca="1" si="0"/>
        <v>0</v>
      </c>
      <c r="AB79" s="1955">
        <f t="shared" ca="1" si="1"/>
        <v>1</v>
      </c>
      <c r="AC79" s="948">
        <f t="shared" ca="1" si="2"/>
        <v>0</v>
      </c>
      <c r="AD79" s="1955">
        <f t="shared" ca="1" si="3"/>
        <v>1</v>
      </c>
      <c r="AE79" s="948">
        <f t="shared" ca="1" si="8"/>
        <v>0</v>
      </c>
      <c r="AF79" s="948">
        <f t="shared" ca="1" si="8"/>
        <v>0</v>
      </c>
      <c r="AG79" s="948">
        <f t="shared" ca="1" si="8"/>
        <v>2</v>
      </c>
      <c r="AH79" s="948">
        <f t="shared" ca="1" si="8"/>
        <v>2</v>
      </c>
      <c r="AI79" s="1955">
        <f t="shared" ca="1" si="5"/>
        <v>2</v>
      </c>
      <c r="AJ79" s="1955">
        <f t="shared" ca="1" si="9"/>
        <v>1</v>
      </c>
      <c r="AK79" s="1955">
        <f t="shared" ca="1" si="9"/>
        <v>1</v>
      </c>
      <c r="AL79" s="1955">
        <f t="shared" ca="1" si="9"/>
        <v>1</v>
      </c>
      <c r="AM79" s="768" t="str">
        <f t="shared" si="7"/>
        <v>BAUDENS</v>
      </c>
      <c r="AO79" s="167"/>
      <c r="AP79" s="320" t="e">
        <f>SUIVI!#REF!</f>
        <v>#REF!</v>
      </c>
      <c r="AQ79" s="320" t="e">
        <f>SUIVI!#REF!</f>
        <v>#REF!</v>
      </c>
      <c r="AR79" s="145" t="e">
        <f>SUIVI!#REF!</f>
        <v>#REF!</v>
      </c>
      <c r="AS79" s="145" t="e">
        <f>SUIVI!#REF!</f>
        <v>#REF!</v>
      </c>
      <c r="AT79" s="1097" t="e">
        <f>SUIVI!#REF!</f>
        <v>#REF!</v>
      </c>
      <c r="AU79" s="3627"/>
      <c r="AV79" s="3628"/>
      <c r="AW79" s="3627"/>
      <c r="AX79" s="3628"/>
      <c r="AY79" s="3627"/>
      <c r="AZ79" s="3628"/>
      <c r="BA79" s="3627"/>
      <c r="BB79" s="3628"/>
      <c r="BC79" s="3627"/>
      <c r="BD79" s="3628"/>
      <c r="BE79" s="3627"/>
      <c r="BF79" s="3628"/>
      <c r="BG79" s="48"/>
      <c r="BH79" s="776">
        <v>56</v>
      </c>
      <c r="BI79" s="776"/>
    </row>
    <row r="80" spans="1:61" ht="25.15" customHeight="1">
      <c r="A80" s="1961" t="e">
        <f>SUIVI!#REF!</f>
        <v>#REF!</v>
      </c>
      <c r="B80" s="320" t="e">
        <f>SUIVI!#REF!</f>
        <v>#REF!</v>
      </c>
      <c r="C80" s="320" t="e">
        <f>SUIVI!#REF!</f>
        <v>#REF!</v>
      </c>
      <c r="D80" s="145" t="e">
        <f>SUIVI!#REF!</f>
        <v>#REF!</v>
      </c>
      <c r="E80" s="145" t="e">
        <f>SUIVI!#REF!</f>
        <v>#REF!</v>
      </c>
      <c r="F80" s="1097" t="e">
        <f>SUIVI!#REF!</f>
        <v>#REF!</v>
      </c>
      <c r="G80" s="948" t="s">
        <v>186</v>
      </c>
      <c r="H80" s="948" t="s">
        <v>186</v>
      </c>
      <c r="I80" s="948" t="s">
        <v>186</v>
      </c>
      <c r="J80" s="948" t="s">
        <v>186</v>
      </c>
      <c r="K80" s="948" t="s">
        <v>186</v>
      </c>
      <c r="L80" s="948" t="s">
        <v>186</v>
      </c>
      <c r="M80" s="948" t="s">
        <v>186</v>
      </c>
      <c r="N80" s="948" t="s">
        <v>186</v>
      </c>
      <c r="O80" s="948" t="s">
        <v>186</v>
      </c>
      <c r="P80" s="948" t="s">
        <v>186</v>
      </c>
      <c r="Q80" s="47" t="s">
        <v>367</v>
      </c>
      <c r="R80" s="437" t="s">
        <v>1249</v>
      </c>
      <c r="S80" s="48"/>
      <c r="U80" s="1962" t="e">
        <f>SUIVI!#REF!</f>
        <v>#REF!</v>
      </c>
      <c r="V80" s="320" t="e">
        <f>SUIVI!#REF!</f>
        <v>#REF!</v>
      </c>
      <c r="W80" s="320" t="e">
        <f>SUIVI!#REF!</f>
        <v>#REF!</v>
      </c>
      <c r="X80" s="145" t="e">
        <f>SUIVI!#REF!</f>
        <v>#REF!</v>
      </c>
      <c r="Y80" s="145" t="e">
        <f>SUIVI!#REF!</f>
        <v>#REF!</v>
      </c>
      <c r="Z80" s="1097" t="e">
        <f>SUIVI!#REF!</f>
        <v>#REF!</v>
      </c>
      <c r="AA80" s="948">
        <f t="shared" ca="1" si="0"/>
        <v>1</v>
      </c>
      <c r="AB80" s="1955">
        <f t="shared" ca="1" si="1"/>
        <v>1</v>
      </c>
      <c r="AC80" s="948">
        <f t="shared" ca="1" si="2"/>
        <v>2</v>
      </c>
      <c r="AD80" s="1955">
        <f t="shared" ca="1" si="3"/>
        <v>1</v>
      </c>
      <c r="AE80" s="948">
        <f t="shared" ca="1" si="8"/>
        <v>1</v>
      </c>
      <c r="AF80" s="948">
        <f t="shared" ca="1" si="8"/>
        <v>2</v>
      </c>
      <c r="AG80" s="948">
        <f t="shared" ca="1" si="8"/>
        <v>1</v>
      </c>
      <c r="AH80" s="948">
        <f t="shared" ca="1" si="8"/>
        <v>2</v>
      </c>
      <c r="AI80" s="1955">
        <f t="shared" ca="1" si="5"/>
        <v>1</v>
      </c>
      <c r="AJ80" s="1955">
        <f t="shared" ca="1" si="9"/>
        <v>1</v>
      </c>
      <c r="AK80" s="1955">
        <f t="shared" ca="1" si="9"/>
        <v>1</v>
      </c>
      <c r="AL80" s="1955">
        <f t="shared" ca="1" si="9"/>
        <v>1</v>
      </c>
      <c r="AM80" s="768" t="str">
        <f t="shared" si="7"/>
        <v>BAUDENS</v>
      </c>
      <c r="AO80" s="167"/>
      <c r="AP80" s="320" t="e">
        <f>SUIVI!#REF!</f>
        <v>#REF!</v>
      </c>
      <c r="AQ80" s="320" t="e">
        <f>SUIVI!#REF!</f>
        <v>#REF!</v>
      </c>
      <c r="AR80" s="145" t="e">
        <f>SUIVI!#REF!</f>
        <v>#REF!</v>
      </c>
      <c r="AS80" s="145" t="e">
        <f>SUIVI!#REF!</f>
        <v>#REF!</v>
      </c>
      <c r="AT80" s="1097" t="e">
        <f>SUIVI!#REF!</f>
        <v>#REF!</v>
      </c>
      <c r="AU80" s="3627"/>
      <c r="AV80" s="3628"/>
      <c r="AW80" s="3627"/>
      <c r="AX80" s="3628"/>
      <c r="AY80" s="3627"/>
      <c r="AZ80" s="3628"/>
      <c r="BA80" s="3627"/>
      <c r="BB80" s="3628"/>
      <c r="BC80" s="3627"/>
      <c r="BD80" s="3628"/>
      <c r="BE80" s="3627"/>
      <c r="BF80" s="3628"/>
      <c r="BG80" s="48"/>
      <c r="BH80" s="776">
        <v>57</v>
      </c>
      <c r="BI80" s="776"/>
    </row>
    <row r="81" spans="1:61" ht="25.15" customHeight="1">
      <c r="A81" s="1961" t="e">
        <f>SUIVI!#REF!</f>
        <v>#REF!</v>
      </c>
      <c r="B81" s="320" t="e">
        <f>SUIVI!#REF!</f>
        <v>#REF!</v>
      </c>
      <c r="C81" s="320" t="e">
        <f>SUIVI!#REF!</f>
        <v>#REF!</v>
      </c>
      <c r="D81" s="145" t="e">
        <f>SUIVI!#REF!</f>
        <v>#REF!</v>
      </c>
      <c r="E81" s="145" t="e">
        <f>SUIVI!#REF!</f>
        <v>#REF!</v>
      </c>
      <c r="F81" s="1097" t="e">
        <f>SUIVI!#REF!</f>
        <v>#REF!</v>
      </c>
      <c r="G81" s="948" t="s">
        <v>186</v>
      </c>
      <c r="H81" s="948" t="s">
        <v>186</v>
      </c>
      <c r="I81" s="948" t="s">
        <v>186</v>
      </c>
      <c r="J81" s="948" t="s">
        <v>186</v>
      </c>
      <c r="K81" s="948" t="s">
        <v>186</v>
      </c>
      <c r="L81" s="948" t="s">
        <v>186</v>
      </c>
      <c r="M81" s="948" t="s">
        <v>186</v>
      </c>
      <c r="N81" s="948" t="s">
        <v>186</v>
      </c>
      <c r="O81" s="948" t="s">
        <v>186</v>
      </c>
      <c r="P81" s="948" t="s">
        <v>186</v>
      </c>
      <c r="Q81" s="47" t="s">
        <v>367</v>
      </c>
      <c r="R81" s="437" t="s">
        <v>1249</v>
      </c>
      <c r="S81" s="48"/>
      <c r="U81" s="1962" t="e">
        <f>SUIVI!#REF!</f>
        <v>#REF!</v>
      </c>
      <c r="V81" s="320" t="e">
        <f>SUIVI!#REF!</f>
        <v>#REF!</v>
      </c>
      <c r="W81" s="320" t="e">
        <f>SUIVI!#REF!</f>
        <v>#REF!</v>
      </c>
      <c r="X81" s="145" t="e">
        <f>SUIVI!#REF!</f>
        <v>#REF!</v>
      </c>
      <c r="Y81" s="145" t="e">
        <f>SUIVI!#REF!</f>
        <v>#REF!</v>
      </c>
      <c r="Z81" s="1097" t="e">
        <f>SUIVI!#REF!</f>
        <v>#REF!</v>
      </c>
      <c r="AA81" s="948">
        <f t="shared" ca="1" si="0"/>
        <v>1</v>
      </c>
      <c r="AB81" s="1955">
        <f t="shared" ca="1" si="1"/>
        <v>1</v>
      </c>
      <c r="AC81" s="948">
        <f t="shared" ca="1" si="2"/>
        <v>1</v>
      </c>
      <c r="AD81" s="1955">
        <f t="shared" ca="1" si="3"/>
        <v>1</v>
      </c>
      <c r="AE81" s="948">
        <f t="shared" ca="1" si="8"/>
        <v>2</v>
      </c>
      <c r="AF81" s="948">
        <f t="shared" ca="1" si="8"/>
        <v>1</v>
      </c>
      <c r="AG81" s="948">
        <f t="shared" ca="1" si="8"/>
        <v>0</v>
      </c>
      <c r="AH81" s="948">
        <f t="shared" ca="1" si="8"/>
        <v>0</v>
      </c>
      <c r="AI81" s="1955">
        <f t="shared" ca="1" si="5"/>
        <v>2</v>
      </c>
      <c r="AJ81" s="1955">
        <f t="shared" ca="1" si="9"/>
        <v>1</v>
      </c>
      <c r="AK81" s="1955">
        <f t="shared" ca="1" si="9"/>
        <v>1</v>
      </c>
      <c r="AL81" s="1955">
        <f t="shared" ca="1" si="9"/>
        <v>1</v>
      </c>
      <c r="AM81" s="768" t="str">
        <f t="shared" si="7"/>
        <v>BAUDENS</v>
      </c>
      <c r="AO81" s="167"/>
      <c r="AP81" s="320" t="e">
        <f>SUIVI!#REF!</f>
        <v>#REF!</v>
      </c>
      <c r="AQ81" s="320" t="e">
        <f>SUIVI!#REF!</f>
        <v>#REF!</v>
      </c>
      <c r="AR81" s="145" t="e">
        <f>SUIVI!#REF!</f>
        <v>#REF!</v>
      </c>
      <c r="AS81" s="145" t="e">
        <f>SUIVI!#REF!</f>
        <v>#REF!</v>
      </c>
      <c r="AT81" s="1097" t="e">
        <f>SUIVI!#REF!</f>
        <v>#REF!</v>
      </c>
      <c r="AU81" s="3627"/>
      <c r="AV81" s="3628"/>
      <c r="AW81" s="3627"/>
      <c r="AX81" s="3628"/>
      <c r="AY81" s="3627"/>
      <c r="AZ81" s="3628"/>
      <c r="BA81" s="3627"/>
      <c r="BB81" s="3628"/>
      <c r="BC81" s="3627"/>
      <c r="BD81" s="3628"/>
      <c r="BE81" s="3627"/>
      <c r="BF81" s="3628"/>
      <c r="BG81" s="48"/>
      <c r="BH81" s="776">
        <v>58</v>
      </c>
      <c r="BI81" s="776"/>
    </row>
    <row r="82" spans="1:61" ht="25.15" customHeight="1">
      <c r="A82" s="1961" t="e">
        <f>SUIVI!#REF!</f>
        <v>#REF!</v>
      </c>
      <c r="B82" s="320" t="e">
        <f>SUIVI!#REF!</f>
        <v>#REF!</v>
      </c>
      <c r="C82" s="320" t="e">
        <f>SUIVI!#REF!</f>
        <v>#REF!</v>
      </c>
      <c r="D82" s="145" t="e">
        <f>SUIVI!#REF!</f>
        <v>#REF!</v>
      </c>
      <c r="E82" s="145" t="e">
        <f>SUIVI!#REF!</f>
        <v>#REF!</v>
      </c>
      <c r="F82" s="1097" t="e">
        <f>SUIVI!#REF!</f>
        <v>#REF!</v>
      </c>
      <c r="G82" s="948" t="s">
        <v>186</v>
      </c>
      <c r="H82" s="948" t="s">
        <v>186</v>
      </c>
      <c r="I82" s="948" t="s">
        <v>186</v>
      </c>
      <c r="J82" s="948" t="s">
        <v>186</v>
      </c>
      <c r="K82" s="948" t="s">
        <v>186</v>
      </c>
      <c r="L82" s="948" t="s">
        <v>186</v>
      </c>
      <c r="M82" s="948" t="s">
        <v>186</v>
      </c>
      <c r="N82" s="948" t="s">
        <v>186</v>
      </c>
      <c r="O82" s="948" t="s">
        <v>186</v>
      </c>
      <c r="P82" s="948" t="s">
        <v>186</v>
      </c>
      <c r="Q82" s="47" t="s">
        <v>367</v>
      </c>
      <c r="R82" s="437" t="s">
        <v>1249</v>
      </c>
      <c r="S82" s="48"/>
      <c r="U82" s="1962" t="e">
        <f>SUIVI!#REF!</f>
        <v>#REF!</v>
      </c>
      <c r="V82" s="320" t="e">
        <f>SUIVI!#REF!</f>
        <v>#REF!</v>
      </c>
      <c r="W82" s="320" t="e">
        <f>SUIVI!#REF!</f>
        <v>#REF!</v>
      </c>
      <c r="X82" s="145" t="e">
        <f>SUIVI!#REF!</f>
        <v>#REF!</v>
      </c>
      <c r="Y82" s="145" t="e">
        <f>SUIVI!#REF!</f>
        <v>#REF!</v>
      </c>
      <c r="Z82" s="1097" t="e">
        <f>SUIVI!#REF!</f>
        <v>#REF!</v>
      </c>
      <c r="AA82" s="948">
        <f t="shared" ca="1" si="0"/>
        <v>2</v>
      </c>
      <c r="AB82" s="1955">
        <f t="shared" ca="1" si="1"/>
        <v>1</v>
      </c>
      <c r="AC82" s="948">
        <f t="shared" ca="1" si="2"/>
        <v>2</v>
      </c>
      <c r="AD82" s="1955">
        <f t="shared" ca="1" si="3"/>
        <v>1</v>
      </c>
      <c r="AE82" s="948">
        <f t="shared" ca="1" si="8"/>
        <v>1</v>
      </c>
      <c r="AF82" s="948">
        <f t="shared" ca="1" si="8"/>
        <v>2</v>
      </c>
      <c r="AG82" s="948">
        <f t="shared" ca="1" si="8"/>
        <v>1</v>
      </c>
      <c r="AH82" s="948">
        <f t="shared" ca="1" si="8"/>
        <v>0</v>
      </c>
      <c r="AI82" s="1955">
        <f t="shared" ca="1" si="5"/>
        <v>2</v>
      </c>
      <c r="AJ82" s="1955">
        <f t="shared" ca="1" si="9"/>
        <v>1</v>
      </c>
      <c r="AK82" s="1955">
        <f t="shared" ca="1" si="9"/>
        <v>1</v>
      </c>
      <c r="AL82" s="1955">
        <f t="shared" ca="1" si="9"/>
        <v>1</v>
      </c>
      <c r="AM82" s="768" t="str">
        <f t="shared" si="7"/>
        <v>BAUDENS</v>
      </c>
      <c r="AO82" s="167"/>
      <c r="AP82" s="320" t="e">
        <f>SUIVI!#REF!</f>
        <v>#REF!</v>
      </c>
      <c r="AQ82" s="320" t="e">
        <f>SUIVI!#REF!</f>
        <v>#REF!</v>
      </c>
      <c r="AR82" s="145" t="e">
        <f>SUIVI!#REF!</f>
        <v>#REF!</v>
      </c>
      <c r="AS82" s="145" t="e">
        <f>SUIVI!#REF!</f>
        <v>#REF!</v>
      </c>
      <c r="AT82" s="1097" t="e">
        <f>SUIVI!#REF!</f>
        <v>#REF!</v>
      </c>
      <c r="AU82" s="3627"/>
      <c r="AV82" s="3628"/>
      <c r="AW82" s="3627"/>
      <c r="AX82" s="3628"/>
      <c r="AY82" s="3627"/>
      <c r="AZ82" s="3628"/>
      <c r="BA82" s="3627"/>
      <c r="BB82" s="3628"/>
      <c r="BC82" s="3627"/>
      <c r="BD82" s="3628"/>
      <c r="BE82" s="3627"/>
      <c r="BF82" s="3628"/>
      <c r="BG82" s="48"/>
      <c r="BH82" s="776">
        <v>59</v>
      </c>
      <c r="BI82" s="776"/>
    </row>
    <row r="83" spans="1:61" ht="25.15" customHeight="1">
      <c r="A83" s="1961" t="e">
        <f>SUIVI!#REF!</f>
        <v>#REF!</v>
      </c>
      <c r="B83" s="320" t="e">
        <f>SUIVI!#REF!</f>
        <v>#REF!</v>
      </c>
      <c r="C83" s="320" t="e">
        <f>SUIVI!#REF!</f>
        <v>#REF!</v>
      </c>
      <c r="D83" s="145" t="e">
        <f>SUIVI!#REF!</f>
        <v>#REF!</v>
      </c>
      <c r="E83" s="145" t="e">
        <f>SUIVI!#REF!</f>
        <v>#REF!</v>
      </c>
      <c r="F83" s="1097" t="e">
        <f>SUIVI!#REF!</f>
        <v>#REF!</v>
      </c>
      <c r="G83" s="948" t="s">
        <v>186</v>
      </c>
      <c r="H83" s="948" t="s">
        <v>186</v>
      </c>
      <c r="I83" s="948" t="s">
        <v>186</v>
      </c>
      <c r="J83" s="948" t="s">
        <v>186</v>
      </c>
      <c r="K83" s="948" t="s">
        <v>186</v>
      </c>
      <c r="L83" s="948" t="s">
        <v>186</v>
      </c>
      <c r="M83" s="948" t="s">
        <v>186</v>
      </c>
      <c r="N83" s="948" t="s">
        <v>186</v>
      </c>
      <c r="O83" s="948" t="s">
        <v>186</v>
      </c>
      <c r="P83" s="948" t="s">
        <v>186</v>
      </c>
      <c r="Q83" s="47" t="s">
        <v>367</v>
      </c>
      <c r="R83" s="437" t="s">
        <v>1249</v>
      </c>
      <c r="S83" s="48"/>
      <c r="U83" s="1962" t="e">
        <f>SUIVI!#REF!</f>
        <v>#REF!</v>
      </c>
      <c r="V83" s="320" t="e">
        <f>SUIVI!#REF!</f>
        <v>#REF!</v>
      </c>
      <c r="W83" s="320" t="e">
        <f>SUIVI!#REF!</f>
        <v>#REF!</v>
      </c>
      <c r="X83" s="145" t="e">
        <f>SUIVI!#REF!</f>
        <v>#REF!</v>
      </c>
      <c r="Y83" s="145" t="e">
        <f>SUIVI!#REF!</f>
        <v>#REF!</v>
      </c>
      <c r="Z83" s="1097" t="e">
        <f>SUIVI!#REF!</f>
        <v>#REF!</v>
      </c>
      <c r="AA83" s="948">
        <f t="shared" ca="1" si="0"/>
        <v>0</v>
      </c>
      <c r="AB83" s="1955">
        <f t="shared" ca="1" si="1"/>
        <v>1</v>
      </c>
      <c r="AC83" s="948">
        <f t="shared" ca="1" si="2"/>
        <v>2</v>
      </c>
      <c r="AD83" s="1955">
        <f t="shared" ca="1" si="3"/>
        <v>1</v>
      </c>
      <c r="AE83" s="948">
        <f t="shared" ca="1" si="8"/>
        <v>1</v>
      </c>
      <c r="AF83" s="948">
        <f t="shared" ca="1" si="8"/>
        <v>2</v>
      </c>
      <c r="AG83" s="948">
        <f t="shared" ca="1" si="8"/>
        <v>2</v>
      </c>
      <c r="AH83" s="948">
        <f t="shared" ca="1" si="8"/>
        <v>0</v>
      </c>
      <c r="AI83" s="1955">
        <f t="shared" ca="1" si="5"/>
        <v>2</v>
      </c>
      <c r="AJ83" s="1955">
        <f t="shared" ca="1" si="9"/>
        <v>1</v>
      </c>
      <c r="AK83" s="1955">
        <f t="shared" ca="1" si="9"/>
        <v>1</v>
      </c>
      <c r="AL83" s="1955">
        <f t="shared" ca="1" si="9"/>
        <v>1</v>
      </c>
      <c r="AM83" s="768" t="str">
        <f t="shared" si="7"/>
        <v>BAUDENS</v>
      </c>
      <c r="AO83" s="167"/>
      <c r="AP83" s="320" t="e">
        <f>SUIVI!#REF!</f>
        <v>#REF!</v>
      </c>
      <c r="AQ83" s="320" t="e">
        <f>SUIVI!#REF!</f>
        <v>#REF!</v>
      </c>
      <c r="AR83" s="145" t="e">
        <f>SUIVI!#REF!</f>
        <v>#REF!</v>
      </c>
      <c r="AS83" s="145" t="e">
        <f>SUIVI!#REF!</f>
        <v>#REF!</v>
      </c>
      <c r="AT83" s="1097" t="e">
        <f>SUIVI!#REF!</f>
        <v>#REF!</v>
      </c>
      <c r="AU83" s="3627"/>
      <c r="AV83" s="3628"/>
      <c r="AW83" s="3627"/>
      <c r="AX83" s="3628"/>
      <c r="AY83" s="3627"/>
      <c r="AZ83" s="3628"/>
      <c r="BA83" s="3627"/>
      <c r="BB83" s="3628"/>
      <c r="BC83" s="3627"/>
      <c r="BD83" s="3628"/>
      <c r="BE83" s="3627"/>
      <c r="BF83" s="3628"/>
      <c r="BG83" s="48"/>
      <c r="BH83" s="776">
        <v>60</v>
      </c>
      <c r="BI83" s="776"/>
    </row>
    <row r="84" spans="1:61" ht="25.15" customHeight="1">
      <c r="A84" s="1961" t="e">
        <f>SUIVI!#REF!</f>
        <v>#REF!</v>
      </c>
      <c r="B84" s="320" t="e">
        <f>SUIVI!#REF!</f>
        <v>#REF!</v>
      </c>
      <c r="C84" s="320" t="e">
        <f>SUIVI!#REF!</f>
        <v>#REF!</v>
      </c>
      <c r="D84" s="145" t="e">
        <f>SUIVI!#REF!</f>
        <v>#REF!</v>
      </c>
      <c r="E84" s="145" t="e">
        <f>SUIVI!#REF!</f>
        <v>#REF!</v>
      </c>
      <c r="F84" s="1097" t="e">
        <f>SUIVI!#REF!</f>
        <v>#REF!</v>
      </c>
      <c r="G84" s="948" t="s">
        <v>186</v>
      </c>
      <c r="H84" s="948" t="s">
        <v>186</v>
      </c>
      <c r="I84" s="948" t="s">
        <v>186</v>
      </c>
      <c r="J84" s="948" t="s">
        <v>186</v>
      </c>
      <c r="K84" s="948" t="s">
        <v>186</v>
      </c>
      <c r="L84" s="948" t="s">
        <v>186</v>
      </c>
      <c r="M84" s="948" t="s">
        <v>186</v>
      </c>
      <c r="N84" s="948" t="s">
        <v>186</v>
      </c>
      <c r="O84" s="948" t="s">
        <v>186</v>
      </c>
      <c r="P84" s="948" t="s">
        <v>186</v>
      </c>
      <c r="Q84" s="1955"/>
      <c r="R84" s="437" t="s">
        <v>1249</v>
      </c>
      <c r="S84" s="48"/>
      <c r="U84" s="1962" t="e">
        <f>SUIVI!#REF!</f>
        <v>#REF!</v>
      </c>
      <c r="V84" s="320" t="e">
        <f>SUIVI!#REF!</f>
        <v>#REF!</v>
      </c>
      <c r="W84" s="320" t="e">
        <f>SUIVI!#REF!</f>
        <v>#REF!</v>
      </c>
      <c r="X84" s="145" t="e">
        <f>SUIVI!#REF!</f>
        <v>#REF!</v>
      </c>
      <c r="Y84" s="145" t="e">
        <f>SUIVI!#REF!</f>
        <v>#REF!</v>
      </c>
      <c r="Z84" s="1097" t="e">
        <f>SUIVI!#REF!</f>
        <v>#REF!</v>
      </c>
      <c r="AA84" s="948">
        <f t="shared" ca="1" si="0"/>
        <v>0</v>
      </c>
      <c r="AB84" s="1955">
        <f t="shared" ca="1" si="1"/>
        <v>1</v>
      </c>
      <c r="AC84" s="948">
        <f t="shared" ca="1" si="2"/>
        <v>2</v>
      </c>
      <c r="AD84" s="1955">
        <f t="shared" ca="1" si="3"/>
        <v>1</v>
      </c>
      <c r="AE84" s="948">
        <f t="shared" ca="1" si="8"/>
        <v>0</v>
      </c>
      <c r="AF84" s="948">
        <f t="shared" ca="1" si="8"/>
        <v>2</v>
      </c>
      <c r="AG84" s="948">
        <f t="shared" ca="1" si="8"/>
        <v>1</v>
      </c>
      <c r="AH84" s="948">
        <f t="shared" ca="1" si="8"/>
        <v>1</v>
      </c>
      <c r="AI84" s="1955">
        <f t="shared" ca="1" si="5"/>
        <v>1</v>
      </c>
      <c r="AJ84" s="1955">
        <f t="shared" ca="1" si="9"/>
        <v>1</v>
      </c>
      <c r="AK84" s="1955">
        <f t="shared" ca="1" si="9"/>
        <v>1</v>
      </c>
      <c r="AL84" s="1955">
        <f t="shared" ca="1" si="9"/>
        <v>1</v>
      </c>
      <c r="AM84" s="768">
        <f t="shared" si="7"/>
        <v>0</v>
      </c>
      <c r="AO84" s="167"/>
      <c r="AP84" s="320" t="e">
        <f>SUIVI!#REF!</f>
        <v>#REF!</v>
      </c>
      <c r="AQ84" s="320" t="e">
        <f>SUIVI!#REF!</f>
        <v>#REF!</v>
      </c>
      <c r="AR84" s="145" t="e">
        <f>SUIVI!#REF!</f>
        <v>#REF!</v>
      </c>
      <c r="AS84" s="145" t="e">
        <f>SUIVI!#REF!</f>
        <v>#REF!</v>
      </c>
      <c r="AT84" s="1097" t="e">
        <f>SUIVI!#REF!</f>
        <v>#REF!</v>
      </c>
      <c r="AU84" s="3627"/>
      <c r="AV84" s="3628"/>
      <c r="AW84" s="3627"/>
      <c r="AX84" s="3628"/>
      <c r="AY84" s="3627"/>
      <c r="AZ84" s="3628"/>
      <c r="BA84" s="3627"/>
      <c r="BB84" s="3628"/>
      <c r="BC84" s="3627"/>
      <c r="BD84" s="3628"/>
      <c r="BE84" s="3627"/>
      <c r="BF84" s="3628"/>
      <c r="BG84" s="48"/>
      <c r="BH84" s="776">
        <v>61</v>
      </c>
      <c r="BI84" s="776"/>
    </row>
    <row r="85" spans="1:61" ht="25.15" customHeight="1">
      <c r="A85" s="1961" t="e">
        <f>SUIVI!#REF!</f>
        <v>#REF!</v>
      </c>
      <c r="B85" s="320" t="e">
        <f>SUIVI!#REF!</f>
        <v>#REF!</v>
      </c>
      <c r="C85" s="320" t="e">
        <f>SUIVI!#REF!</f>
        <v>#REF!</v>
      </c>
      <c r="D85" s="145" t="e">
        <f>SUIVI!#REF!</f>
        <v>#REF!</v>
      </c>
      <c r="E85" s="145" t="e">
        <f>SUIVI!#REF!</f>
        <v>#REF!</v>
      </c>
      <c r="F85" s="1097" t="e">
        <f>SUIVI!#REF!</f>
        <v>#REF!</v>
      </c>
      <c r="G85" s="948" t="s">
        <v>186</v>
      </c>
      <c r="H85" s="948" t="s">
        <v>186</v>
      </c>
      <c r="I85" s="948" t="s">
        <v>186</v>
      </c>
      <c r="J85" s="948" t="s">
        <v>186</v>
      </c>
      <c r="K85" s="948" t="s">
        <v>186</v>
      </c>
      <c r="L85" s="948" t="s">
        <v>186</v>
      </c>
      <c r="M85" s="948" t="s">
        <v>186</v>
      </c>
      <c r="N85" s="948" t="s">
        <v>186</v>
      </c>
      <c r="O85" s="948" t="s">
        <v>186</v>
      </c>
      <c r="P85" s="948" t="s">
        <v>186</v>
      </c>
      <c r="Q85" s="1955"/>
      <c r="R85" s="437" t="s">
        <v>1249</v>
      </c>
      <c r="S85" s="48"/>
      <c r="U85" s="1962" t="e">
        <f>SUIVI!#REF!</f>
        <v>#REF!</v>
      </c>
      <c r="V85" s="320" t="e">
        <f>SUIVI!#REF!</f>
        <v>#REF!</v>
      </c>
      <c r="W85" s="320" t="e">
        <f>SUIVI!#REF!</f>
        <v>#REF!</v>
      </c>
      <c r="X85" s="145" t="e">
        <f>SUIVI!#REF!</f>
        <v>#REF!</v>
      </c>
      <c r="Y85" s="145" t="e">
        <f>SUIVI!#REF!</f>
        <v>#REF!</v>
      </c>
      <c r="Z85" s="1097" t="e">
        <f>SUIVI!#REF!</f>
        <v>#REF!</v>
      </c>
      <c r="AA85" s="948">
        <f t="shared" ca="1" si="0"/>
        <v>0</v>
      </c>
      <c r="AB85" s="1955">
        <f t="shared" ca="1" si="1"/>
        <v>1</v>
      </c>
      <c r="AC85" s="948">
        <f t="shared" ca="1" si="2"/>
        <v>2</v>
      </c>
      <c r="AD85" s="1955">
        <f t="shared" ca="1" si="3"/>
        <v>1</v>
      </c>
      <c r="AE85" s="948">
        <f t="shared" ca="1" si="8"/>
        <v>1</v>
      </c>
      <c r="AF85" s="948">
        <f t="shared" ca="1" si="8"/>
        <v>0</v>
      </c>
      <c r="AG85" s="948">
        <f t="shared" ca="1" si="8"/>
        <v>2</v>
      </c>
      <c r="AH85" s="948">
        <f t="shared" ca="1" si="8"/>
        <v>0</v>
      </c>
      <c r="AI85" s="1955">
        <f t="shared" ca="1" si="5"/>
        <v>1</v>
      </c>
      <c r="AJ85" s="1955">
        <f t="shared" ca="1" si="9"/>
        <v>1</v>
      </c>
      <c r="AK85" s="1955">
        <f t="shared" ca="1" si="9"/>
        <v>1</v>
      </c>
      <c r="AL85" s="1955">
        <f t="shared" ca="1" si="9"/>
        <v>1</v>
      </c>
      <c r="AM85" s="768">
        <f t="shared" si="7"/>
        <v>0</v>
      </c>
      <c r="AO85" s="167"/>
      <c r="AP85" s="320" t="e">
        <f>SUIVI!#REF!</f>
        <v>#REF!</v>
      </c>
      <c r="AQ85" s="320" t="e">
        <f>SUIVI!#REF!</f>
        <v>#REF!</v>
      </c>
      <c r="AR85" s="145" t="e">
        <f>SUIVI!#REF!</f>
        <v>#REF!</v>
      </c>
      <c r="AS85" s="145" t="e">
        <f>SUIVI!#REF!</f>
        <v>#REF!</v>
      </c>
      <c r="AT85" s="1097" t="e">
        <f>SUIVI!#REF!</f>
        <v>#REF!</v>
      </c>
      <c r="AU85" s="3627"/>
      <c r="AV85" s="3628"/>
      <c r="AW85" s="3627"/>
      <c r="AX85" s="3628"/>
      <c r="AY85" s="3627"/>
      <c r="AZ85" s="3628"/>
      <c r="BA85" s="3627"/>
      <c r="BB85" s="3628"/>
      <c r="BC85" s="3627"/>
      <c r="BD85" s="3628"/>
      <c r="BE85" s="3627"/>
      <c r="BF85" s="3628"/>
      <c r="BG85" s="48"/>
      <c r="BH85" s="776">
        <v>62</v>
      </c>
      <c r="BI85" s="776"/>
    </row>
    <row r="86" spans="1:61" ht="25.15" customHeight="1">
      <c r="A86" s="1961" t="e">
        <f>SUIVI!#REF!</f>
        <v>#REF!</v>
      </c>
      <c r="B86" s="320" t="e">
        <f>SUIVI!#REF!</f>
        <v>#REF!</v>
      </c>
      <c r="C86" s="320" t="e">
        <f>SUIVI!#REF!</f>
        <v>#REF!</v>
      </c>
      <c r="D86" s="145" t="e">
        <f>SUIVI!#REF!</f>
        <v>#REF!</v>
      </c>
      <c r="E86" s="145" t="e">
        <f>SUIVI!#REF!</f>
        <v>#REF!</v>
      </c>
      <c r="F86" s="1097" t="e">
        <f>SUIVI!#REF!</f>
        <v>#REF!</v>
      </c>
      <c r="G86" s="948" t="s">
        <v>186</v>
      </c>
      <c r="H86" s="948" t="s">
        <v>186</v>
      </c>
      <c r="I86" s="948" t="s">
        <v>186</v>
      </c>
      <c r="J86" s="948" t="s">
        <v>186</v>
      </c>
      <c r="K86" s="948" t="s">
        <v>186</v>
      </c>
      <c r="L86" s="948" t="s">
        <v>186</v>
      </c>
      <c r="M86" s="948" t="s">
        <v>186</v>
      </c>
      <c r="N86" s="948" t="s">
        <v>186</v>
      </c>
      <c r="O86" s="948" t="s">
        <v>186</v>
      </c>
      <c r="P86" s="948" t="s">
        <v>186</v>
      </c>
      <c r="Q86" s="1955"/>
      <c r="R86" s="437" t="s">
        <v>1249</v>
      </c>
      <c r="S86" s="48"/>
      <c r="U86" s="1962" t="e">
        <f>SUIVI!#REF!</f>
        <v>#REF!</v>
      </c>
      <c r="V86" s="320" t="e">
        <f>SUIVI!#REF!</f>
        <v>#REF!</v>
      </c>
      <c r="W86" s="320" t="e">
        <f>SUIVI!#REF!</f>
        <v>#REF!</v>
      </c>
      <c r="X86" s="145" t="e">
        <f>SUIVI!#REF!</f>
        <v>#REF!</v>
      </c>
      <c r="Y86" s="145" t="e">
        <f>SUIVI!#REF!</f>
        <v>#REF!</v>
      </c>
      <c r="Z86" s="1097" t="e">
        <f>SUIVI!#REF!</f>
        <v>#REF!</v>
      </c>
      <c r="AA86" s="948">
        <f t="shared" ca="1" si="0"/>
        <v>0</v>
      </c>
      <c r="AB86" s="1955">
        <f t="shared" ca="1" si="1"/>
        <v>1</v>
      </c>
      <c r="AC86" s="948">
        <f t="shared" ca="1" si="2"/>
        <v>2</v>
      </c>
      <c r="AD86" s="1955">
        <f t="shared" ca="1" si="3"/>
        <v>1</v>
      </c>
      <c r="AE86" s="948">
        <f t="shared" ca="1" si="8"/>
        <v>1</v>
      </c>
      <c r="AF86" s="948">
        <f t="shared" ca="1" si="8"/>
        <v>0</v>
      </c>
      <c r="AG86" s="948">
        <f t="shared" ca="1" si="8"/>
        <v>2</v>
      </c>
      <c r="AH86" s="948">
        <f t="shared" ca="1" si="8"/>
        <v>2</v>
      </c>
      <c r="AI86" s="1955">
        <f t="shared" ca="1" si="5"/>
        <v>1</v>
      </c>
      <c r="AJ86" s="1955">
        <f t="shared" ca="1" si="9"/>
        <v>1</v>
      </c>
      <c r="AK86" s="1955">
        <f t="shared" ca="1" si="9"/>
        <v>1</v>
      </c>
      <c r="AL86" s="1955">
        <f t="shared" ca="1" si="9"/>
        <v>1</v>
      </c>
      <c r="AM86" s="768">
        <f t="shared" si="7"/>
        <v>0</v>
      </c>
      <c r="AO86" s="167"/>
      <c r="AP86" s="320" t="e">
        <f>SUIVI!#REF!</f>
        <v>#REF!</v>
      </c>
      <c r="AQ86" s="320" t="e">
        <f>SUIVI!#REF!</f>
        <v>#REF!</v>
      </c>
      <c r="AR86" s="145" t="e">
        <f>SUIVI!#REF!</f>
        <v>#REF!</v>
      </c>
      <c r="AS86" s="145" t="e">
        <f>SUIVI!#REF!</f>
        <v>#REF!</v>
      </c>
      <c r="AT86" s="1097" t="e">
        <f>SUIVI!#REF!</f>
        <v>#REF!</v>
      </c>
      <c r="AU86" s="3627"/>
      <c r="AV86" s="3628"/>
      <c r="AW86" s="3627"/>
      <c r="AX86" s="3628"/>
      <c r="AY86" s="3627"/>
      <c r="AZ86" s="3628"/>
      <c r="BA86" s="3627"/>
      <c r="BB86" s="3628"/>
      <c r="BC86" s="3627"/>
      <c r="BD86" s="3628"/>
      <c r="BE86" s="3627"/>
      <c r="BF86" s="3628"/>
      <c r="BG86" s="48"/>
      <c r="BH86" s="776">
        <v>63</v>
      </c>
      <c r="BI86" s="776"/>
    </row>
    <row r="87" spans="1:61" ht="25.15" customHeight="1">
      <c r="A87" s="1961" t="e">
        <f>SUIVI!#REF!</f>
        <v>#REF!</v>
      </c>
      <c r="B87" s="320" t="e">
        <f>SUIVI!#REF!</f>
        <v>#REF!</v>
      </c>
      <c r="C87" s="320" t="e">
        <f>SUIVI!#REF!</f>
        <v>#REF!</v>
      </c>
      <c r="D87" s="145" t="e">
        <f>SUIVI!#REF!</f>
        <v>#REF!</v>
      </c>
      <c r="E87" s="145" t="e">
        <f>SUIVI!#REF!</f>
        <v>#REF!</v>
      </c>
      <c r="F87" s="1097" t="e">
        <f>SUIVI!#REF!</f>
        <v>#REF!</v>
      </c>
      <c r="G87" s="948" t="s">
        <v>186</v>
      </c>
      <c r="H87" s="948" t="s">
        <v>186</v>
      </c>
      <c r="I87" s="948" t="s">
        <v>186</v>
      </c>
      <c r="J87" s="948" t="s">
        <v>186</v>
      </c>
      <c r="K87" s="948" t="s">
        <v>186</v>
      </c>
      <c r="L87" s="948" t="s">
        <v>186</v>
      </c>
      <c r="M87" s="948" t="s">
        <v>186</v>
      </c>
      <c r="N87" s="948" t="s">
        <v>186</v>
      </c>
      <c r="O87" s="948" t="s">
        <v>186</v>
      </c>
      <c r="P87" s="948" t="s">
        <v>186</v>
      </c>
      <c r="Q87" s="1955"/>
      <c r="R87" s="437" t="s">
        <v>1249</v>
      </c>
      <c r="S87" s="48"/>
      <c r="U87" s="1962" t="e">
        <f>SUIVI!#REF!</f>
        <v>#REF!</v>
      </c>
      <c r="V87" s="320" t="e">
        <f>SUIVI!#REF!</f>
        <v>#REF!</v>
      </c>
      <c r="W87" s="320" t="e">
        <f>SUIVI!#REF!</f>
        <v>#REF!</v>
      </c>
      <c r="X87" s="145" t="e">
        <f>SUIVI!#REF!</f>
        <v>#REF!</v>
      </c>
      <c r="Y87" s="145" t="e">
        <f>SUIVI!#REF!</f>
        <v>#REF!</v>
      </c>
      <c r="Z87" s="1097" t="e">
        <f>SUIVI!#REF!</f>
        <v>#REF!</v>
      </c>
      <c r="AA87" s="948">
        <f t="shared" ca="1" si="0"/>
        <v>1</v>
      </c>
      <c r="AB87" s="1955">
        <f t="shared" ca="1" si="1"/>
        <v>1</v>
      </c>
      <c r="AC87" s="948">
        <f t="shared" ca="1" si="2"/>
        <v>0</v>
      </c>
      <c r="AD87" s="1955">
        <f t="shared" ca="1" si="3"/>
        <v>1</v>
      </c>
      <c r="AE87" s="948">
        <f t="shared" ca="1" si="8"/>
        <v>0</v>
      </c>
      <c r="AF87" s="948">
        <f t="shared" ca="1" si="8"/>
        <v>0</v>
      </c>
      <c r="AG87" s="948">
        <f t="shared" ca="1" si="8"/>
        <v>2</v>
      </c>
      <c r="AH87" s="948">
        <f t="shared" ca="1" si="8"/>
        <v>0</v>
      </c>
      <c r="AI87" s="1955">
        <f t="shared" ca="1" si="5"/>
        <v>2</v>
      </c>
      <c r="AJ87" s="1955">
        <f t="shared" ca="1" si="9"/>
        <v>1</v>
      </c>
      <c r="AK87" s="1955">
        <f t="shared" ca="1" si="9"/>
        <v>1</v>
      </c>
      <c r="AL87" s="1955">
        <f t="shared" ca="1" si="9"/>
        <v>1</v>
      </c>
      <c r="AM87" s="768">
        <f t="shared" si="7"/>
        <v>0</v>
      </c>
      <c r="AO87" s="167"/>
      <c r="AP87" s="320" t="e">
        <f>SUIVI!#REF!</f>
        <v>#REF!</v>
      </c>
      <c r="AQ87" s="320" t="e">
        <f>SUIVI!#REF!</f>
        <v>#REF!</v>
      </c>
      <c r="AR87" s="145" t="e">
        <f>SUIVI!#REF!</f>
        <v>#REF!</v>
      </c>
      <c r="AS87" s="145" t="e">
        <f>SUIVI!#REF!</f>
        <v>#REF!</v>
      </c>
      <c r="AT87" s="1097" t="e">
        <f>SUIVI!#REF!</f>
        <v>#REF!</v>
      </c>
      <c r="AU87" s="3627"/>
      <c r="AV87" s="3628"/>
      <c r="AW87" s="3627"/>
      <c r="AX87" s="3628"/>
      <c r="AY87" s="3627"/>
      <c r="AZ87" s="3628"/>
      <c r="BA87" s="3627"/>
      <c r="BB87" s="3628"/>
      <c r="BC87" s="3627"/>
      <c r="BD87" s="3628"/>
      <c r="BE87" s="3627"/>
      <c r="BF87" s="3628"/>
      <c r="BG87" s="48"/>
      <c r="BH87" s="776">
        <v>64</v>
      </c>
      <c r="BI87" s="776"/>
    </row>
    <row r="88" spans="1:61" ht="25.15" customHeight="1">
      <c r="A88" s="1961" t="e">
        <f>SUIVI!#REF!</f>
        <v>#REF!</v>
      </c>
      <c r="B88" s="320" t="e">
        <f>SUIVI!#REF!</f>
        <v>#REF!</v>
      </c>
      <c r="C88" s="320" t="e">
        <f>SUIVI!#REF!</f>
        <v>#REF!</v>
      </c>
      <c r="D88" s="145" t="e">
        <f>SUIVI!#REF!</f>
        <v>#REF!</v>
      </c>
      <c r="E88" s="145" t="e">
        <f>SUIVI!#REF!</f>
        <v>#REF!</v>
      </c>
      <c r="F88" s="1097" t="e">
        <f>SUIVI!#REF!</f>
        <v>#REF!</v>
      </c>
      <c r="G88" s="948" t="s">
        <v>186</v>
      </c>
      <c r="H88" s="948" t="s">
        <v>186</v>
      </c>
      <c r="I88" s="948" t="s">
        <v>186</v>
      </c>
      <c r="J88" s="948" t="s">
        <v>186</v>
      </c>
      <c r="K88" s="948" t="s">
        <v>186</v>
      </c>
      <c r="L88" s="948" t="s">
        <v>186</v>
      </c>
      <c r="M88" s="948" t="s">
        <v>186</v>
      </c>
      <c r="N88" s="948" t="s">
        <v>186</v>
      </c>
      <c r="O88" s="948" t="s">
        <v>186</v>
      </c>
      <c r="P88" s="948" t="s">
        <v>186</v>
      </c>
      <c r="Q88" s="1955"/>
      <c r="R88" s="437" t="s">
        <v>1249</v>
      </c>
      <c r="S88" s="48"/>
      <c r="U88" s="1962" t="e">
        <f>SUIVI!#REF!</f>
        <v>#REF!</v>
      </c>
      <c r="V88" s="320" t="e">
        <f>SUIVI!#REF!</f>
        <v>#REF!</v>
      </c>
      <c r="W88" s="320" t="e">
        <f>SUIVI!#REF!</f>
        <v>#REF!</v>
      </c>
      <c r="X88" s="145" t="e">
        <f>SUIVI!#REF!</f>
        <v>#REF!</v>
      </c>
      <c r="Y88" s="145" t="e">
        <f>SUIVI!#REF!</f>
        <v>#REF!</v>
      </c>
      <c r="Z88" s="1097" t="e">
        <f>SUIVI!#REF!</f>
        <v>#REF!</v>
      </c>
      <c r="AA88" s="948">
        <f t="shared" ca="1" si="0"/>
        <v>2</v>
      </c>
      <c r="AB88" s="1955">
        <f t="shared" ca="1" si="1"/>
        <v>1</v>
      </c>
      <c r="AC88" s="948">
        <f t="shared" ca="1" si="2"/>
        <v>0</v>
      </c>
      <c r="AD88" s="1955">
        <f t="shared" ca="1" si="3"/>
        <v>1</v>
      </c>
      <c r="AE88" s="948">
        <f t="shared" ca="1" si="8"/>
        <v>2</v>
      </c>
      <c r="AF88" s="948">
        <f t="shared" ca="1" si="8"/>
        <v>2</v>
      </c>
      <c r="AG88" s="948">
        <f t="shared" ca="1" si="8"/>
        <v>0</v>
      </c>
      <c r="AH88" s="948">
        <f t="shared" ca="1" si="8"/>
        <v>1</v>
      </c>
      <c r="AI88" s="1955">
        <f t="shared" ca="1" si="5"/>
        <v>2</v>
      </c>
      <c r="AJ88" s="1955">
        <f t="shared" ca="1" si="9"/>
        <v>1</v>
      </c>
      <c r="AK88" s="1955">
        <f t="shared" ca="1" si="9"/>
        <v>1</v>
      </c>
      <c r="AL88" s="1955">
        <f t="shared" ca="1" si="9"/>
        <v>1</v>
      </c>
      <c r="AM88" s="768">
        <f t="shared" si="7"/>
        <v>0</v>
      </c>
      <c r="AO88" s="167"/>
      <c r="AP88" s="320" t="e">
        <f>SUIVI!#REF!</f>
        <v>#REF!</v>
      </c>
      <c r="AQ88" s="320" t="e">
        <f>SUIVI!#REF!</f>
        <v>#REF!</v>
      </c>
      <c r="AR88" s="145" t="e">
        <f>SUIVI!#REF!</f>
        <v>#REF!</v>
      </c>
      <c r="AS88" s="145" t="e">
        <f>SUIVI!#REF!</f>
        <v>#REF!</v>
      </c>
      <c r="AT88" s="1097" t="e">
        <f>SUIVI!#REF!</f>
        <v>#REF!</v>
      </c>
      <c r="AU88" s="3627"/>
      <c r="AV88" s="3628"/>
      <c r="AW88" s="3627"/>
      <c r="AX88" s="3628"/>
      <c r="AY88" s="3627"/>
      <c r="AZ88" s="3628"/>
      <c r="BA88" s="3627"/>
      <c r="BB88" s="3628"/>
      <c r="BC88" s="3627"/>
      <c r="BD88" s="3628"/>
      <c r="BE88" s="3627"/>
      <c r="BF88" s="3628"/>
      <c r="BG88" s="48"/>
      <c r="BH88" s="776">
        <v>65</v>
      </c>
      <c r="BI88" s="776"/>
    </row>
    <row r="89" spans="1:61" ht="25.15" customHeight="1">
      <c r="A89" s="1961" t="e">
        <f>SUIVI!#REF!</f>
        <v>#REF!</v>
      </c>
      <c r="B89" s="320" t="e">
        <f>SUIVI!#REF!</f>
        <v>#REF!</v>
      </c>
      <c r="C89" s="320" t="e">
        <f>SUIVI!#REF!</f>
        <v>#REF!</v>
      </c>
      <c r="D89" s="145" t="e">
        <f>SUIVI!#REF!</f>
        <v>#REF!</v>
      </c>
      <c r="E89" s="145" t="e">
        <f>SUIVI!#REF!</f>
        <v>#REF!</v>
      </c>
      <c r="F89" s="1097" t="e">
        <f>SUIVI!#REF!</f>
        <v>#REF!</v>
      </c>
      <c r="G89" s="948" t="s">
        <v>186</v>
      </c>
      <c r="H89" s="948" t="s">
        <v>186</v>
      </c>
      <c r="I89" s="948" t="s">
        <v>186</v>
      </c>
      <c r="J89" s="948" t="s">
        <v>186</v>
      </c>
      <c r="K89" s="948" t="s">
        <v>186</v>
      </c>
      <c r="L89" s="948" t="s">
        <v>186</v>
      </c>
      <c r="M89" s="948" t="s">
        <v>186</v>
      </c>
      <c r="N89" s="948" t="s">
        <v>186</v>
      </c>
      <c r="O89" s="948" t="s">
        <v>186</v>
      </c>
      <c r="P89" s="948" t="s">
        <v>186</v>
      </c>
      <c r="Q89" s="1955"/>
      <c r="R89" s="437" t="s">
        <v>1249</v>
      </c>
      <c r="S89" s="48"/>
      <c r="U89" s="1962" t="e">
        <f>SUIVI!#REF!</f>
        <v>#REF!</v>
      </c>
      <c r="V89" s="320" t="e">
        <f>SUIVI!#REF!</f>
        <v>#REF!</v>
      </c>
      <c r="W89" s="320" t="e">
        <f>SUIVI!#REF!</f>
        <v>#REF!</v>
      </c>
      <c r="X89" s="145" t="e">
        <f>SUIVI!#REF!</f>
        <v>#REF!</v>
      </c>
      <c r="Y89" s="145" t="e">
        <f>SUIVI!#REF!</f>
        <v>#REF!</v>
      </c>
      <c r="Z89" s="1097" t="e">
        <f>SUIVI!#REF!</f>
        <v>#REF!</v>
      </c>
      <c r="AA89" s="948">
        <f t="shared" ref="AA89:AA152" ca="1" si="10">RANDBETWEEN(0,2)</f>
        <v>1</v>
      </c>
      <c r="AB89" s="1955">
        <f t="shared" ref="AB89:AB152" ca="1" si="11">RANDBETWEEN(1,1)</f>
        <v>1</v>
      </c>
      <c r="AC89" s="948">
        <f t="shared" ref="AC89:AC152" ca="1" si="12">RANDBETWEEN(0,2)</f>
        <v>1</v>
      </c>
      <c r="AD89" s="1955">
        <f t="shared" ref="AD89:AD152" ca="1" si="13">RANDBETWEEN(1,1)</f>
        <v>1</v>
      </c>
      <c r="AE89" s="948">
        <f t="shared" ref="AE89:AH120" ca="1" si="14">RANDBETWEEN(0,2)</f>
        <v>1</v>
      </c>
      <c r="AF89" s="948">
        <f t="shared" ca="1" si="14"/>
        <v>1</v>
      </c>
      <c r="AG89" s="948">
        <f t="shared" ca="1" si="14"/>
        <v>0</v>
      </c>
      <c r="AH89" s="948">
        <f t="shared" ca="1" si="14"/>
        <v>1</v>
      </c>
      <c r="AI89" s="1955">
        <f t="shared" ref="AI89:AI152" ca="1" si="15">RANDBETWEEN(1,2)</f>
        <v>1</v>
      </c>
      <c r="AJ89" s="1955">
        <f t="shared" ref="AJ89:AL120" ca="1" si="16">RANDBETWEEN(1,1)</f>
        <v>1</v>
      </c>
      <c r="AK89" s="1955">
        <f t="shared" ca="1" si="16"/>
        <v>1</v>
      </c>
      <c r="AL89" s="1955">
        <f t="shared" ca="1" si="16"/>
        <v>1</v>
      </c>
      <c r="AM89" s="768">
        <f t="shared" ref="AM89:AM152" si="17">Q89</f>
        <v>0</v>
      </c>
      <c r="AO89" s="167"/>
      <c r="AP89" s="320" t="e">
        <f>SUIVI!#REF!</f>
        <v>#REF!</v>
      </c>
      <c r="AQ89" s="320" t="e">
        <f>SUIVI!#REF!</f>
        <v>#REF!</v>
      </c>
      <c r="AR89" s="145" t="e">
        <f>SUIVI!#REF!</f>
        <v>#REF!</v>
      </c>
      <c r="AS89" s="145" t="e">
        <f>SUIVI!#REF!</f>
        <v>#REF!</v>
      </c>
      <c r="AT89" s="1097" t="e">
        <f>SUIVI!#REF!</f>
        <v>#REF!</v>
      </c>
      <c r="AU89" s="3627"/>
      <c r="AV89" s="3628"/>
      <c r="AW89" s="3627"/>
      <c r="AX89" s="3628"/>
      <c r="AY89" s="3627"/>
      <c r="AZ89" s="3628"/>
      <c r="BA89" s="3627"/>
      <c r="BB89" s="3628"/>
      <c r="BC89" s="3627"/>
      <c r="BD89" s="3628"/>
      <c r="BE89" s="3627"/>
      <c r="BF89" s="3628"/>
      <c r="BG89" s="48"/>
      <c r="BH89" s="776">
        <v>66</v>
      </c>
      <c r="BI89" s="776"/>
    </row>
    <row r="90" spans="1:61" ht="25.15" customHeight="1">
      <c r="A90" s="1961" t="e">
        <f>SUIVI!#REF!</f>
        <v>#REF!</v>
      </c>
      <c r="B90" s="320" t="e">
        <f>SUIVI!#REF!</f>
        <v>#REF!</v>
      </c>
      <c r="C90" s="320" t="e">
        <f>SUIVI!#REF!</f>
        <v>#REF!</v>
      </c>
      <c r="D90" s="145" t="e">
        <f>SUIVI!#REF!</f>
        <v>#REF!</v>
      </c>
      <c r="E90" s="145" t="e">
        <f>SUIVI!#REF!</f>
        <v>#REF!</v>
      </c>
      <c r="F90" s="1097" t="e">
        <f>SUIVI!#REF!</f>
        <v>#REF!</v>
      </c>
      <c r="G90" s="948" t="s">
        <v>186</v>
      </c>
      <c r="H90" s="948" t="s">
        <v>186</v>
      </c>
      <c r="I90" s="948" t="s">
        <v>186</v>
      </c>
      <c r="J90" s="948" t="s">
        <v>186</v>
      </c>
      <c r="K90" s="948" t="s">
        <v>186</v>
      </c>
      <c r="L90" s="948" t="s">
        <v>186</v>
      </c>
      <c r="M90" s="948" t="s">
        <v>186</v>
      </c>
      <c r="N90" s="948" t="s">
        <v>186</v>
      </c>
      <c r="O90" s="948" t="s">
        <v>186</v>
      </c>
      <c r="P90" s="948" t="s">
        <v>186</v>
      </c>
      <c r="Q90" s="1955"/>
      <c r="R90" s="437" t="s">
        <v>1249</v>
      </c>
      <c r="S90" s="48"/>
      <c r="U90" s="1962" t="e">
        <f>SUIVI!#REF!</f>
        <v>#REF!</v>
      </c>
      <c r="V90" s="320" t="e">
        <f>SUIVI!#REF!</f>
        <v>#REF!</v>
      </c>
      <c r="W90" s="320" t="e">
        <f>SUIVI!#REF!</f>
        <v>#REF!</v>
      </c>
      <c r="X90" s="145" t="e">
        <f>SUIVI!#REF!</f>
        <v>#REF!</v>
      </c>
      <c r="Y90" s="145" t="e">
        <f>SUIVI!#REF!</f>
        <v>#REF!</v>
      </c>
      <c r="Z90" s="1097" t="e">
        <f>SUIVI!#REF!</f>
        <v>#REF!</v>
      </c>
      <c r="AA90" s="948">
        <f t="shared" ca="1" si="10"/>
        <v>2</v>
      </c>
      <c r="AB90" s="1955">
        <f t="shared" ca="1" si="11"/>
        <v>1</v>
      </c>
      <c r="AC90" s="948">
        <f t="shared" ca="1" si="12"/>
        <v>0</v>
      </c>
      <c r="AD90" s="1955">
        <f t="shared" ca="1" si="13"/>
        <v>1</v>
      </c>
      <c r="AE90" s="948">
        <f t="shared" ca="1" si="14"/>
        <v>1</v>
      </c>
      <c r="AF90" s="948">
        <f t="shared" ca="1" si="14"/>
        <v>1</v>
      </c>
      <c r="AG90" s="948">
        <f t="shared" ca="1" si="14"/>
        <v>1</v>
      </c>
      <c r="AH90" s="948">
        <f t="shared" ca="1" si="14"/>
        <v>2</v>
      </c>
      <c r="AI90" s="1955">
        <f t="shared" ca="1" si="15"/>
        <v>1</v>
      </c>
      <c r="AJ90" s="1955">
        <f t="shared" ca="1" si="16"/>
        <v>1</v>
      </c>
      <c r="AK90" s="1955">
        <f t="shared" ca="1" si="16"/>
        <v>1</v>
      </c>
      <c r="AL90" s="1955">
        <f t="shared" ca="1" si="16"/>
        <v>1</v>
      </c>
      <c r="AM90" s="768">
        <f t="shared" si="17"/>
        <v>0</v>
      </c>
      <c r="AO90" s="167"/>
      <c r="AP90" s="320" t="e">
        <f>SUIVI!#REF!</f>
        <v>#REF!</v>
      </c>
      <c r="AQ90" s="320" t="e">
        <f>SUIVI!#REF!</f>
        <v>#REF!</v>
      </c>
      <c r="AR90" s="145" t="e">
        <f>SUIVI!#REF!</f>
        <v>#REF!</v>
      </c>
      <c r="AS90" s="145" t="e">
        <f>SUIVI!#REF!</f>
        <v>#REF!</v>
      </c>
      <c r="AT90" s="1097" t="e">
        <f>SUIVI!#REF!</f>
        <v>#REF!</v>
      </c>
      <c r="AU90" s="3627"/>
      <c r="AV90" s="3628"/>
      <c r="AW90" s="3627"/>
      <c r="AX90" s="3628"/>
      <c r="AY90" s="3627"/>
      <c r="AZ90" s="3628"/>
      <c r="BA90" s="3627"/>
      <c r="BB90" s="3628"/>
      <c r="BC90" s="3627"/>
      <c r="BD90" s="3628"/>
      <c r="BE90" s="3627"/>
      <c r="BF90" s="3628"/>
      <c r="BG90" s="48"/>
      <c r="BH90" s="776">
        <v>67</v>
      </c>
      <c r="BI90" s="776"/>
    </row>
    <row r="91" spans="1:61" ht="25.15" customHeight="1">
      <c r="A91" s="1961" t="e">
        <f>SUIVI!#REF!</f>
        <v>#REF!</v>
      </c>
      <c r="B91" s="320" t="e">
        <f>SUIVI!#REF!</f>
        <v>#REF!</v>
      </c>
      <c r="C91" s="320" t="e">
        <f>SUIVI!#REF!</f>
        <v>#REF!</v>
      </c>
      <c r="D91" s="145" t="e">
        <f>SUIVI!#REF!</f>
        <v>#REF!</v>
      </c>
      <c r="E91" s="145" t="e">
        <f>SUIVI!#REF!</f>
        <v>#REF!</v>
      </c>
      <c r="F91" s="1097" t="e">
        <f>SUIVI!#REF!</f>
        <v>#REF!</v>
      </c>
      <c r="G91" s="948" t="s">
        <v>186</v>
      </c>
      <c r="H91" s="948" t="s">
        <v>186</v>
      </c>
      <c r="I91" s="948" t="s">
        <v>186</v>
      </c>
      <c r="J91" s="948" t="s">
        <v>186</v>
      </c>
      <c r="K91" s="948" t="s">
        <v>186</v>
      </c>
      <c r="L91" s="948" t="s">
        <v>186</v>
      </c>
      <c r="M91" s="948" t="s">
        <v>186</v>
      </c>
      <c r="N91" s="948" t="s">
        <v>186</v>
      </c>
      <c r="O91" s="948" t="s">
        <v>186</v>
      </c>
      <c r="P91" s="948" t="s">
        <v>186</v>
      </c>
      <c r="Q91" s="1955"/>
      <c r="R91" s="437" t="s">
        <v>1249</v>
      </c>
      <c r="S91" s="48"/>
      <c r="U91" s="1962" t="e">
        <f>SUIVI!#REF!</f>
        <v>#REF!</v>
      </c>
      <c r="V91" s="320" t="e">
        <f>SUIVI!#REF!</f>
        <v>#REF!</v>
      </c>
      <c r="W91" s="320" t="e">
        <f>SUIVI!#REF!</f>
        <v>#REF!</v>
      </c>
      <c r="X91" s="145" t="e">
        <f>SUIVI!#REF!</f>
        <v>#REF!</v>
      </c>
      <c r="Y91" s="145" t="e">
        <f>SUIVI!#REF!</f>
        <v>#REF!</v>
      </c>
      <c r="Z91" s="1097" t="e">
        <f>SUIVI!#REF!</f>
        <v>#REF!</v>
      </c>
      <c r="AA91" s="948">
        <f t="shared" ca="1" si="10"/>
        <v>0</v>
      </c>
      <c r="AB91" s="1955">
        <f t="shared" ca="1" si="11"/>
        <v>1</v>
      </c>
      <c r="AC91" s="948">
        <f t="shared" ca="1" si="12"/>
        <v>2</v>
      </c>
      <c r="AD91" s="1955">
        <f t="shared" ca="1" si="13"/>
        <v>1</v>
      </c>
      <c r="AE91" s="948">
        <f t="shared" ca="1" si="14"/>
        <v>0</v>
      </c>
      <c r="AF91" s="948">
        <f t="shared" ca="1" si="14"/>
        <v>2</v>
      </c>
      <c r="AG91" s="948">
        <f t="shared" ca="1" si="14"/>
        <v>2</v>
      </c>
      <c r="AH91" s="948">
        <f t="shared" ca="1" si="14"/>
        <v>0</v>
      </c>
      <c r="AI91" s="1955">
        <f t="shared" ca="1" si="15"/>
        <v>2</v>
      </c>
      <c r="AJ91" s="1955">
        <f t="shared" ca="1" si="16"/>
        <v>1</v>
      </c>
      <c r="AK91" s="1955">
        <f t="shared" ca="1" si="16"/>
        <v>1</v>
      </c>
      <c r="AL91" s="1955">
        <f t="shared" ca="1" si="16"/>
        <v>1</v>
      </c>
      <c r="AM91" s="768">
        <f t="shared" si="17"/>
        <v>0</v>
      </c>
      <c r="AO91" s="167"/>
      <c r="AP91" s="320" t="e">
        <f>SUIVI!#REF!</f>
        <v>#REF!</v>
      </c>
      <c r="AQ91" s="320" t="e">
        <f>SUIVI!#REF!</f>
        <v>#REF!</v>
      </c>
      <c r="AR91" s="145" t="e">
        <f>SUIVI!#REF!</f>
        <v>#REF!</v>
      </c>
      <c r="AS91" s="145" t="e">
        <f>SUIVI!#REF!</f>
        <v>#REF!</v>
      </c>
      <c r="AT91" s="1097" t="e">
        <f>SUIVI!#REF!</f>
        <v>#REF!</v>
      </c>
      <c r="AU91" s="3627"/>
      <c r="AV91" s="3628"/>
      <c r="AW91" s="3627"/>
      <c r="AX91" s="3628"/>
      <c r="AY91" s="3627"/>
      <c r="AZ91" s="3628"/>
      <c r="BA91" s="3627"/>
      <c r="BB91" s="3628"/>
      <c r="BC91" s="3627"/>
      <c r="BD91" s="3628"/>
      <c r="BE91" s="3627"/>
      <c r="BF91" s="3628"/>
      <c r="BG91" s="48"/>
      <c r="BH91" s="776">
        <v>68</v>
      </c>
      <c r="BI91" s="776"/>
    </row>
    <row r="92" spans="1:61" ht="25.15" customHeight="1">
      <c r="A92" s="1961" t="e">
        <f>SUIVI!#REF!</f>
        <v>#REF!</v>
      </c>
      <c r="B92" s="320" t="e">
        <f>SUIVI!#REF!</f>
        <v>#REF!</v>
      </c>
      <c r="C92" s="320" t="e">
        <f>SUIVI!#REF!</f>
        <v>#REF!</v>
      </c>
      <c r="D92" s="145" t="e">
        <f>SUIVI!#REF!</f>
        <v>#REF!</v>
      </c>
      <c r="E92" s="145" t="e">
        <f>SUIVI!#REF!</f>
        <v>#REF!</v>
      </c>
      <c r="F92" s="1097" t="e">
        <f>SUIVI!#REF!</f>
        <v>#REF!</v>
      </c>
      <c r="G92" s="948" t="s">
        <v>186</v>
      </c>
      <c r="H92" s="948" t="s">
        <v>186</v>
      </c>
      <c r="I92" s="948" t="s">
        <v>186</v>
      </c>
      <c r="J92" s="948" t="s">
        <v>186</v>
      </c>
      <c r="K92" s="948" t="s">
        <v>186</v>
      </c>
      <c r="L92" s="948" t="s">
        <v>186</v>
      </c>
      <c r="M92" s="948" t="s">
        <v>186</v>
      </c>
      <c r="N92" s="948" t="s">
        <v>186</v>
      </c>
      <c r="O92" s="948" t="s">
        <v>186</v>
      </c>
      <c r="P92" s="948" t="s">
        <v>186</v>
      </c>
      <c r="Q92" s="1955"/>
      <c r="R92" s="437" t="s">
        <v>1249</v>
      </c>
      <c r="S92" s="48"/>
      <c r="U92" s="1962" t="e">
        <f>SUIVI!#REF!</f>
        <v>#REF!</v>
      </c>
      <c r="V92" s="320" t="e">
        <f>SUIVI!#REF!</f>
        <v>#REF!</v>
      </c>
      <c r="W92" s="320" t="e">
        <f>SUIVI!#REF!</f>
        <v>#REF!</v>
      </c>
      <c r="X92" s="145" t="e">
        <f>SUIVI!#REF!</f>
        <v>#REF!</v>
      </c>
      <c r="Y92" s="145" t="e">
        <f>SUIVI!#REF!</f>
        <v>#REF!</v>
      </c>
      <c r="Z92" s="1097" t="e">
        <f>SUIVI!#REF!</f>
        <v>#REF!</v>
      </c>
      <c r="AA92" s="948">
        <f t="shared" ca="1" si="10"/>
        <v>2</v>
      </c>
      <c r="AB92" s="1955">
        <f t="shared" ca="1" si="11"/>
        <v>1</v>
      </c>
      <c r="AC92" s="948">
        <f t="shared" ca="1" si="12"/>
        <v>1</v>
      </c>
      <c r="AD92" s="1955">
        <f t="shared" ca="1" si="13"/>
        <v>1</v>
      </c>
      <c r="AE92" s="948">
        <f t="shared" ca="1" si="14"/>
        <v>1</v>
      </c>
      <c r="AF92" s="948">
        <f t="shared" ca="1" si="14"/>
        <v>1</v>
      </c>
      <c r="AG92" s="948">
        <f t="shared" ca="1" si="14"/>
        <v>0</v>
      </c>
      <c r="AH92" s="948">
        <f t="shared" ca="1" si="14"/>
        <v>0</v>
      </c>
      <c r="AI92" s="1955">
        <f t="shared" ca="1" si="15"/>
        <v>2</v>
      </c>
      <c r="AJ92" s="1955">
        <f t="shared" ca="1" si="16"/>
        <v>1</v>
      </c>
      <c r="AK92" s="1955">
        <f t="shared" ca="1" si="16"/>
        <v>1</v>
      </c>
      <c r="AL92" s="1955">
        <f t="shared" ca="1" si="16"/>
        <v>1</v>
      </c>
      <c r="AM92" s="768">
        <f t="shared" si="17"/>
        <v>0</v>
      </c>
      <c r="AO92" s="167"/>
      <c r="AP92" s="320" t="e">
        <f>SUIVI!#REF!</f>
        <v>#REF!</v>
      </c>
      <c r="AQ92" s="320" t="e">
        <f>SUIVI!#REF!</f>
        <v>#REF!</v>
      </c>
      <c r="AR92" s="145" t="e">
        <f>SUIVI!#REF!</f>
        <v>#REF!</v>
      </c>
      <c r="AS92" s="145" t="e">
        <f>SUIVI!#REF!</f>
        <v>#REF!</v>
      </c>
      <c r="AT92" s="1097" t="e">
        <f>SUIVI!#REF!</f>
        <v>#REF!</v>
      </c>
      <c r="AU92" s="3627"/>
      <c r="AV92" s="3628"/>
      <c r="AW92" s="3627"/>
      <c r="AX92" s="3628"/>
      <c r="AY92" s="3627"/>
      <c r="AZ92" s="3628"/>
      <c r="BA92" s="3627"/>
      <c r="BB92" s="3628"/>
      <c r="BC92" s="3627"/>
      <c r="BD92" s="3628"/>
      <c r="BE92" s="3627"/>
      <c r="BF92" s="3628"/>
      <c r="BG92" s="48"/>
      <c r="BH92" s="776">
        <v>69</v>
      </c>
      <c r="BI92" s="776"/>
    </row>
    <row r="93" spans="1:61" ht="25.15" customHeight="1">
      <c r="A93" s="1961" t="e">
        <f>SUIVI!#REF!</f>
        <v>#REF!</v>
      </c>
      <c r="B93" s="320" t="e">
        <f>SUIVI!#REF!</f>
        <v>#REF!</v>
      </c>
      <c r="C93" s="320" t="e">
        <f>SUIVI!#REF!</f>
        <v>#REF!</v>
      </c>
      <c r="D93" s="145" t="e">
        <f>SUIVI!#REF!</f>
        <v>#REF!</v>
      </c>
      <c r="E93" s="145" t="e">
        <f>SUIVI!#REF!</f>
        <v>#REF!</v>
      </c>
      <c r="F93" s="1097" t="e">
        <f>SUIVI!#REF!</f>
        <v>#REF!</v>
      </c>
      <c r="G93" s="948" t="s">
        <v>186</v>
      </c>
      <c r="H93" s="948" t="s">
        <v>186</v>
      </c>
      <c r="I93" s="948" t="s">
        <v>186</v>
      </c>
      <c r="J93" s="948" t="s">
        <v>186</v>
      </c>
      <c r="K93" s="948" t="s">
        <v>186</v>
      </c>
      <c r="L93" s="948" t="s">
        <v>186</v>
      </c>
      <c r="M93" s="948" t="s">
        <v>186</v>
      </c>
      <c r="N93" s="948" t="s">
        <v>186</v>
      </c>
      <c r="O93" s="948" t="s">
        <v>186</v>
      </c>
      <c r="P93" s="948" t="s">
        <v>186</v>
      </c>
      <c r="Q93" s="1955"/>
      <c r="R93" s="437" t="s">
        <v>1249</v>
      </c>
      <c r="S93" s="48"/>
      <c r="U93" s="1962" t="e">
        <f>SUIVI!#REF!</f>
        <v>#REF!</v>
      </c>
      <c r="V93" s="320" t="e">
        <f>SUIVI!#REF!</f>
        <v>#REF!</v>
      </c>
      <c r="W93" s="320" t="e">
        <f>SUIVI!#REF!</f>
        <v>#REF!</v>
      </c>
      <c r="X93" s="145" t="e">
        <f>SUIVI!#REF!</f>
        <v>#REF!</v>
      </c>
      <c r="Y93" s="145" t="e">
        <f>SUIVI!#REF!</f>
        <v>#REF!</v>
      </c>
      <c r="Z93" s="1097" t="e">
        <f>SUIVI!#REF!</f>
        <v>#REF!</v>
      </c>
      <c r="AA93" s="948">
        <f t="shared" ca="1" si="10"/>
        <v>1</v>
      </c>
      <c r="AB93" s="1955">
        <f t="shared" ca="1" si="11"/>
        <v>1</v>
      </c>
      <c r="AC93" s="948">
        <f t="shared" ca="1" si="12"/>
        <v>0</v>
      </c>
      <c r="AD93" s="1955">
        <f t="shared" ca="1" si="13"/>
        <v>1</v>
      </c>
      <c r="AE93" s="948">
        <f t="shared" ca="1" si="14"/>
        <v>1</v>
      </c>
      <c r="AF93" s="948">
        <f t="shared" ca="1" si="14"/>
        <v>0</v>
      </c>
      <c r="AG93" s="948">
        <f t="shared" ca="1" si="14"/>
        <v>2</v>
      </c>
      <c r="AH93" s="948">
        <f t="shared" ca="1" si="14"/>
        <v>0</v>
      </c>
      <c r="AI93" s="1955">
        <f t="shared" ca="1" si="15"/>
        <v>2</v>
      </c>
      <c r="AJ93" s="1955">
        <f t="shared" ca="1" si="16"/>
        <v>1</v>
      </c>
      <c r="AK93" s="1955">
        <f t="shared" ca="1" si="16"/>
        <v>1</v>
      </c>
      <c r="AL93" s="1955">
        <f t="shared" ca="1" si="16"/>
        <v>1</v>
      </c>
      <c r="AM93" s="768">
        <f t="shared" si="17"/>
        <v>0</v>
      </c>
      <c r="AO93" s="167"/>
      <c r="AP93" s="320" t="e">
        <f>SUIVI!#REF!</f>
        <v>#REF!</v>
      </c>
      <c r="AQ93" s="320" t="e">
        <f>SUIVI!#REF!</f>
        <v>#REF!</v>
      </c>
      <c r="AR93" s="145" t="e">
        <f>SUIVI!#REF!</f>
        <v>#REF!</v>
      </c>
      <c r="AS93" s="145" t="e">
        <f>SUIVI!#REF!</f>
        <v>#REF!</v>
      </c>
      <c r="AT93" s="1097" t="e">
        <f>SUIVI!#REF!</f>
        <v>#REF!</v>
      </c>
      <c r="AU93" s="3627"/>
      <c r="AV93" s="3628"/>
      <c r="AW93" s="3627"/>
      <c r="AX93" s="3628"/>
      <c r="AY93" s="3627"/>
      <c r="AZ93" s="3628"/>
      <c r="BA93" s="3627"/>
      <c r="BB93" s="3628"/>
      <c r="BC93" s="3627"/>
      <c r="BD93" s="3628"/>
      <c r="BE93" s="3627"/>
      <c r="BF93" s="3628"/>
      <c r="BG93" s="48"/>
      <c r="BH93" s="776">
        <v>70</v>
      </c>
      <c r="BI93" s="776"/>
    </row>
    <row r="94" spans="1:61" ht="25.15" customHeight="1">
      <c r="A94" s="1961" t="e">
        <f>SUIVI!#REF!</f>
        <v>#REF!</v>
      </c>
      <c r="B94" s="320" t="e">
        <f>SUIVI!#REF!</f>
        <v>#REF!</v>
      </c>
      <c r="C94" s="320" t="e">
        <f>SUIVI!#REF!</f>
        <v>#REF!</v>
      </c>
      <c r="D94" s="145" t="e">
        <f>SUIVI!#REF!</f>
        <v>#REF!</v>
      </c>
      <c r="E94" s="145" t="e">
        <f>SUIVI!#REF!</f>
        <v>#REF!</v>
      </c>
      <c r="F94" s="1097" t="e">
        <f>SUIVI!#REF!</f>
        <v>#REF!</v>
      </c>
      <c r="G94" s="948" t="s">
        <v>186</v>
      </c>
      <c r="H94" s="948" t="s">
        <v>186</v>
      </c>
      <c r="I94" s="948" t="s">
        <v>186</v>
      </c>
      <c r="J94" s="948" t="s">
        <v>186</v>
      </c>
      <c r="K94" s="948" t="s">
        <v>186</v>
      </c>
      <c r="L94" s="948" t="s">
        <v>186</v>
      </c>
      <c r="M94" s="948" t="s">
        <v>186</v>
      </c>
      <c r="N94" s="948" t="s">
        <v>186</v>
      </c>
      <c r="O94" s="948" t="s">
        <v>186</v>
      </c>
      <c r="P94" s="948" t="s">
        <v>186</v>
      </c>
      <c r="Q94" s="1955"/>
      <c r="R94" s="437" t="s">
        <v>1249</v>
      </c>
      <c r="S94" s="48"/>
      <c r="U94" s="1962" t="e">
        <f>SUIVI!#REF!</f>
        <v>#REF!</v>
      </c>
      <c r="V94" s="320" t="e">
        <f>SUIVI!#REF!</f>
        <v>#REF!</v>
      </c>
      <c r="W94" s="320" t="e">
        <f>SUIVI!#REF!</f>
        <v>#REF!</v>
      </c>
      <c r="X94" s="145" t="e">
        <f>SUIVI!#REF!</f>
        <v>#REF!</v>
      </c>
      <c r="Y94" s="145" t="e">
        <f>SUIVI!#REF!</f>
        <v>#REF!</v>
      </c>
      <c r="Z94" s="1097" t="e">
        <f>SUIVI!#REF!</f>
        <v>#REF!</v>
      </c>
      <c r="AA94" s="948">
        <f t="shared" ca="1" si="10"/>
        <v>1</v>
      </c>
      <c r="AB94" s="1955">
        <f t="shared" ca="1" si="11"/>
        <v>1</v>
      </c>
      <c r="AC94" s="948">
        <f t="shared" ca="1" si="12"/>
        <v>0</v>
      </c>
      <c r="AD94" s="1955">
        <f t="shared" ca="1" si="13"/>
        <v>1</v>
      </c>
      <c r="AE94" s="948">
        <f t="shared" ca="1" si="14"/>
        <v>0</v>
      </c>
      <c r="AF94" s="948">
        <f t="shared" ca="1" si="14"/>
        <v>2</v>
      </c>
      <c r="AG94" s="948">
        <f t="shared" ca="1" si="14"/>
        <v>0</v>
      </c>
      <c r="AH94" s="948">
        <f t="shared" ca="1" si="14"/>
        <v>1</v>
      </c>
      <c r="AI94" s="1955">
        <f t="shared" ca="1" si="15"/>
        <v>1</v>
      </c>
      <c r="AJ94" s="1955">
        <f t="shared" ca="1" si="16"/>
        <v>1</v>
      </c>
      <c r="AK94" s="1955">
        <f t="shared" ca="1" si="16"/>
        <v>1</v>
      </c>
      <c r="AL94" s="1955">
        <f t="shared" ca="1" si="16"/>
        <v>1</v>
      </c>
      <c r="AM94" s="768">
        <f t="shared" si="17"/>
        <v>0</v>
      </c>
      <c r="AO94" s="167"/>
      <c r="AP94" s="320" t="e">
        <f>SUIVI!#REF!</f>
        <v>#REF!</v>
      </c>
      <c r="AQ94" s="320" t="e">
        <f>SUIVI!#REF!</f>
        <v>#REF!</v>
      </c>
      <c r="AR94" s="145" t="e">
        <f>SUIVI!#REF!</f>
        <v>#REF!</v>
      </c>
      <c r="AS94" s="145" t="e">
        <f>SUIVI!#REF!</f>
        <v>#REF!</v>
      </c>
      <c r="AT94" s="1097" t="e">
        <f>SUIVI!#REF!</f>
        <v>#REF!</v>
      </c>
      <c r="AU94" s="3627"/>
      <c r="AV94" s="3628"/>
      <c r="AW94" s="3627"/>
      <c r="AX94" s="3628"/>
      <c r="AY94" s="3627"/>
      <c r="AZ94" s="3628"/>
      <c r="BA94" s="3627"/>
      <c r="BB94" s="3628"/>
      <c r="BC94" s="3627"/>
      <c r="BD94" s="3628"/>
      <c r="BE94" s="3627"/>
      <c r="BF94" s="3628"/>
      <c r="BG94" s="48"/>
      <c r="BH94" s="776">
        <v>71</v>
      </c>
      <c r="BI94" s="776"/>
    </row>
    <row r="95" spans="1:61" ht="25.15" customHeight="1">
      <c r="A95" s="1961" t="e">
        <f>SUIVI!#REF!</f>
        <v>#REF!</v>
      </c>
      <c r="B95" s="320" t="e">
        <f>SUIVI!#REF!</f>
        <v>#REF!</v>
      </c>
      <c r="C95" s="320" t="e">
        <f>SUIVI!#REF!</f>
        <v>#REF!</v>
      </c>
      <c r="D95" s="145" t="e">
        <f>SUIVI!#REF!</f>
        <v>#REF!</v>
      </c>
      <c r="E95" s="145" t="e">
        <f>SUIVI!#REF!</f>
        <v>#REF!</v>
      </c>
      <c r="F95" s="1097" t="e">
        <f>SUIVI!#REF!</f>
        <v>#REF!</v>
      </c>
      <c r="G95" s="948" t="s">
        <v>186</v>
      </c>
      <c r="H95" s="948" t="s">
        <v>186</v>
      </c>
      <c r="I95" s="948" t="s">
        <v>186</v>
      </c>
      <c r="J95" s="948" t="s">
        <v>186</v>
      </c>
      <c r="K95" s="948" t="s">
        <v>186</v>
      </c>
      <c r="L95" s="948" t="s">
        <v>186</v>
      </c>
      <c r="M95" s="948" t="s">
        <v>186</v>
      </c>
      <c r="N95" s="948" t="s">
        <v>186</v>
      </c>
      <c r="O95" s="948" t="s">
        <v>186</v>
      </c>
      <c r="P95" s="948" t="s">
        <v>186</v>
      </c>
      <c r="Q95" s="1955"/>
      <c r="R95" s="437" t="s">
        <v>1249</v>
      </c>
      <c r="S95" s="48"/>
      <c r="U95" s="1962" t="e">
        <f>SUIVI!#REF!</f>
        <v>#REF!</v>
      </c>
      <c r="V95" s="320" t="e">
        <f>SUIVI!#REF!</f>
        <v>#REF!</v>
      </c>
      <c r="W95" s="320" t="e">
        <f>SUIVI!#REF!</f>
        <v>#REF!</v>
      </c>
      <c r="X95" s="145" t="e">
        <f>SUIVI!#REF!</f>
        <v>#REF!</v>
      </c>
      <c r="Y95" s="145" t="e">
        <f>SUIVI!#REF!</f>
        <v>#REF!</v>
      </c>
      <c r="Z95" s="1097" t="e">
        <f>SUIVI!#REF!</f>
        <v>#REF!</v>
      </c>
      <c r="AA95" s="948">
        <f t="shared" ca="1" si="10"/>
        <v>1</v>
      </c>
      <c r="AB95" s="1955">
        <f t="shared" ca="1" si="11"/>
        <v>1</v>
      </c>
      <c r="AC95" s="948">
        <f t="shared" ca="1" si="12"/>
        <v>2</v>
      </c>
      <c r="AD95" s="1955">
        <f t="shared" ca="1" si="13"/>
        <v>1</v>
      </c>
      <c r="AE95" s="948">
        <f t="shared" ca="1" si="14"/>
        <v>0</v>
      </c>
      <c r="AF95" s="948">
        <f t="shared" ca="1" si="14"/>
        <v>2</v>
      </c>
      <c r="AG95" s="948">
        <f t="shared" ca="1" si="14"/>
        <v>1</v>
      </c>
      <c r="AH95" s="948">
        <f t="shared" ca="1" si="14"/>
        <v>1</v>
      </c>
      <c r="AI95" s="1955">
        <f t="shared" ca="1" si="15"/>
        <v>1</v>
      </c>
      <c r="AJ95" s="1955">
        <f t="shared" ca="1" si="16"/>
        <v>1</v>
      </c>
      <c r="AK95" s="1955">
        <f t="shared" ca="1" si="16"/>
        <v>1</v>
      </c>
      <c r="AL95" s="1955">
        <f t="shared" ca="1" si="16"/>
        <v>1</v>
      </c>
      <c r="AM95" s="768">
        <f t="shared" si="17"/>
        <v>0</v>
      </c>
      <c r="AO95" s="167"/>
      <c r="AP95" s="320" t="e">
        <f>SUIVI!#REF!</f>
        <v>#REF!</v>
      </c>
      <c r="AQ95" s="320" t="e">
        <f>SUIVI!#REF!</f>
        <v>#REF!</v>
      </c>
      <c r="AR95" s="145" t="e">
        <f>SUIVI!#REF!</f>
        <v>#REF!</v>
      </c>
      <c r="AS95" s="145" t="e">
        <f>SUIVI!#REF!</f>
        <v>#REF!</v>
      </c>
      <c r="AT95" s="1097" t="e">
        <f>SUIVI!#REF!</f>
        <v>#REF!</v>
      </c>
      <c r="AU95" s="3627"/>
      <c r="AV95" s="3628"/>
      <c r="AW95" s="3627"/>
      <c r="AX95" s="3628"/>
      <c r="AY95" s="3627"/>
      <c r="AZ95" s="3628"/>
      <c r="BA95" s="3627"/>
      <c r="BB95" s="3628"/>
      <c r="BC95" s="3627"/>
      <c r="BD95" s="3628"/>
      <c r="BE95" s="3627"/>
      <c r="BF95" s="3628"/>
      <c r="BG95" s="48"/>
      <c r="BH95" s="776">
        <v>72</v>
      </c>
      <c r="BI95" s="776"/>
    </row>
    <row r="96" spans="1:61" ht="25.15" customHeight="1">
      <c r="A96" s="1961" t="e">
        <f>SUIVI!#REF!</f>
        <v>#REF!</v>
      </c>
      <c r="B96" s="320" t="e">
        <f>SUIVI!#REF!</f>
        <v>#REF!</v>
      </c>
      <c r="C96" s="320" t="e">
        <f>SUIVI!#REF!</f>
        <v>#REF!</v>
      </c>
      <c r="D96" s="145" t="e">
        <f>SUIVI!#REF!</f>
        <v>#REF!</v>
      </c>
      <c r="E96" s="145" t="e">
        <f>SUIVI!#REF!</f>
        <v>#REF!</v>
      </c>
      <c r="F96" s="1097" t="e">
        <f>SUIVI!#REF!</f>
        <v>#REF!</v>
      </c>
      <c r="G96" s="948" t="s">
        <v>186</v>
      </c>
      <c r="H96" s="948" t="s">
        <v>186</v>
      </c>
      <c r="I96" s="948" t="s">
        <v>186</v>
      </c>
      <c r="J96" s="948" t="s">
        <v>186</v>
      </c>
      <c r="K96" s="948" t="s">
        <v>186</v>
      </c>
      <c r="L96" s="948" t="s">
        <v>186</v>
      </c>
      <c r="M96" s="948" t="s">
        <v>186</v>
      </c>
      <c r="N96" s="948" t="s">
        <v>186</v>
      </c>
      <c r="O96" s="948" t="s">
        <v>186</v>
      </c>
      <c r="P96" s="948" t="s">
        <v>186</v>
      </c>
      <c r="Q96" s="1955"/>
      <c r="R96" s="437" t="s">
        <v>1249</v>
      </c>
      <c r="S96" s="48"/>
      <c r="U96" s="1962" t="e">
        <f>SUIVI!#REF!</f>
        <v>#REF!</v>
      </c>
      <c r="V96" s="320" t="e">
        <f>SUIVI!#REF!</f>
        <v>#REF!</v>
      </c>
      <c r="W96" s="320" t="e">
        <f>SUIVI!#REF!</f>
        <v>#REF!</v>
      </c>
      <c r="X96" s="145" t="e">
        <f>SUIVI!#REF!</f>
        <v>#REF!</v>
      </c>
      <c r="Y96" s="145" t="e">
        <f>SUIVI!#REF!</f>
        <v>#REF!</v>
      </c>
      <c r="Z96" s="1097" t="e">
        <f>SUIVI!#REF!</f>
        <v>#REF!</v>
      </c>
      <c r="AA96" s="948">
        <f t="shared" ca="1" si="10"/>
        <v>1</v>
      </c>
      <c r="AB96" s="1955">
        <f t="shared" ca="1" si="11"/>
        <v>1</v>
      </c>
      <c r="AC96" s="948">
        <f t="shared" ca="1" si="12"/>
        <v>1</v>
      </c>
      <c r="AD96" s="1955">
        <f t="shared" ca="1" si="13"/>
        <v>1</v>
      </c>
      <c r="AE96" s="948">
        <f t="shared" ca="1" si="14"/>
        <v>0</v>
      </c>
      <c r="AF96" s="948">
        <f t="shared" ca="1" si="14"/>
        <v>2</v>
      </c>
      <c r="AG96" s="948">
        <f t="shared" ca="1" si="14"/>
        <v>1</v>
      </c>
      <c r="AH96" s="948">
        <f t="shared" ca="1" si="14"/>
        <v>0</v>
      </c>
      <c r="AI96" s="1955">
        <f t="shared" ca="1" si="15"/>
        <v>1</v>
      </c>
      <c r="AJ96" s="1955">
        <f t="shared" ca="1" si="16"/>
        <v>1</v>
      </c>
      <c r="AK96" s="1955">
        <f t="shared" ca="1" si="16"/>
        <v>1</v>
      </c>
      <c r="AL96" s="1955">
        <f t="shared" ca="1" si="16"/>
        <v>1</v>
      </c>
      <c r="AM96" s="768">
        <f t="shared" si="17"/>
        <v>0</v>
      </c>
      <c r="AO96" s="167"/>
      <c r="AP96" s="320" t="e">
        <f>SUIVI!#REF!</f>
        <v>#REF!</v>
      </c>
      <c r="AQ96" s="320" t="e">
        <f>SUIVI!#REF!</f>
        <v>#REF!</v>
      </c>
      <c r="AR96" s="145" t="e">
        <f>SUIVI!#REF!</f>
        <v>#REF!</v>
      </c>
      <c r="AS96" s="145" t="e">
        <f>SUIVI!#REF!</f>
        <v>#REF!</v>
      </c>
      <c r="AT96" s="1097" t="e">
        <f>SUIVI!#REF!</f>
        <v>#REF!</v>
      </c>
      <c r="AU96" s="3627"/>
      <c r="AV96" s="3628"/>
      <c r="AW96" s="3627"/>
      <c r="AX96" s="3628"/>
      <c r="AY96" s="3627"/>
      <c r="AZ96" s="3628"/>
      <c r="BA96" s="3627"/>
      <c r="BB96" s="3628"/>
      <c r="BC96" s="3627"/>
      <c r="BD96" s="3628"/>
      <c r="BE96" s="3627"/>
      <c r="BF96" s="3628"/>
      <c r="BG96" s="48"/>
      <c r="BH96" s="776">
        <v>73</v>
      </c>
      <c r="BI96" s="776"/>
    </row>
    <row r="97" spans="1:61" ht="25.15" customHeight="1">
      <c r="A97" s="1961" t="e">
        <f>SUIVI!#REF!</f>
        <v>#REF!</v>
      </c>
      <c r="B97" s="320" t="e">
        <f>SUIVI!#REF!</f>
        <v>#REF!</v>
      </c>
      <c r="C97" s="320" t="e">
        <f>SUIVI!#REF!</f>
        <v>#REF!</v>
      </c>
      <c r="D97" s="145" t="e">
        <f>SUIVI!#REF!</f>
        <v>#REF!</v>
      </c>
      <c r="E97" s="145" t="e">
        <f>SUIVI!#REF!</f>
        <v>#REF!</v>
      </c>
      <c r="F97" s="1097" t="e">
        <f>SUIVI!#REF!</f>
        <v>#REF!</v>
      </c>
      <c r="G97" s="948" t="s">
        <v>186</v>
      </c>
      <c r="H97" s="948" t="s">
        <v>186</v>
      </c>
      <c r="I97" s="948" t="s">
        <v>186</v>
      </c>
      <c r="J97" s="948" t="s">
        <v>186</v>
      </c>
      <c r="K97" s="948" t="s">
        <v>186</v>
      </c>
      <c r="L97" s="948" t="s">
        <v>186</v>
      </c>
      <c r="M97" s="948" t="s">
        <v>186</v>
      </c>
      <c r="N97" s="948" t="s">
        <v>186</v>
      </c>
      <c r="O97" s="948" t="s">
        <v>186</v>
      </c>
      <c r="P97" s="948" t="s">
        <v>186</v>
      </c>
      <c r="Q97" s="1955"/>
      <c r="R97" s="437" t="s">
        <v>1249</v>
      </c>
      <c r="S97" s="48"/>
      <c r="U97" s="1962" t="e">
        <f>SUIVI!#REF!</f>
        <v>#REF!</v>
      </c>
      <c r="V97" s="320" t="e">
        <f>SUIVI!#REF!</f>
        <v>#REF!</v>
      </c>
      <c r="W97" s="320" t="e">
        <f>SUIVI!#REF!</f>
        <v>#REF!</v>
      </c>
      <c r="X97" s="145" t="e">
        <f>SUIVI!#REF!</f>
        <v>#REF!</v>
      </c>
      <c r="Y97" s="145" t="e">
        <f>SUIVI!#REF!</f>
        <v>#REF!</v>
      </c>
      <c r="Z97" s="1097" t="e">
        <f>SUIVI!#REF!</f>
        <v>#REF!</v>
      </c>
      <c r="AA97" s="948">
        <f t="shared" ca="1" si="10"/>
        <v>2</v>
      </c>
      <c r="AB97" s="1955">
        <f t="shared" ca="1" si="11"/>
        <v>1</v>
      </c>
      <c r="AC97" s="948">
        <f t="shared" ca="1" si="12"/>
        <v>1</v>
      </c>
      <c r="AD97" s="1955">
        <f t="shared" ca="1" si="13"/>
        <v>1</v>
      </c>
      <c r="AE97" s="948">
        <f t="shared" ca="1" si="14"/>
        <v>0</v>
      </c>
      <c r="AF97" s="948">
        <f t="shared" ca="1" si="14"/>
        <v>0</v>
      </c>
      <c r="AG97" s="948">
        <f t="shared" ca="1" si="14"/>
        <v>2</v>
      </c>
      <c r="AH97" s="948">
        <f t="shared" ca="1" si="14"/>
        <v>0</v>
      </c>
      <c r="AI97" s="1955">
        <f t="shared" ca="1" si="15"/>
        <v>2</v>
      </c>
      <c r="AJ97" s="1955">
        <f t="shared" ca="1" si="16"/>
        <v>1</v>
      </c>
      <c r="AK97" s="1955">
        <f t="shared" ca="1" si="16"/>
        <v>1</v>
      </c>
      <c r="AL97" s="1955">
        <f t="shared" ca="1" si="16"/>
        <v>1</v>
      </c>
      <c r="AM97" s="768">
        <f t="shared" si="17"/>
        <v>0</v>
      </c>
      <c r="AO97" s="167"/>
      <c r="AP97" s="320" t="e">
        <f>SUIVI!#REF!</f>
        <v>#REF!</v>
      </c>
      <c r="AQ97" s="320" t="e">
        <f>SUIVI!#REF!</f>
        <v>#REF!</v>
      </c>
      <c r="AR97" s="145" t="e">
        <f>SUIVI!#REF!</f>
        <v>#REF!</v>
      </c>
      <c r="AS97" s="145" t="e">
        <f>SUIVI!#REF!</f>
        <v>#REF!</v>
      </c>
      <c r="AT97" s="1097" t="e">
        <f>SUIVI!#REF!</f>
        <v>#REF!</v>
      </c>
      <c r="AU97" s="3627"/>
      <c r="AV97" s="3628"/>
      <c r="AW97" s="3627"/>
      <c r="AX97" s="3628"/>
      <c r="AY97" s="3627"/>
      <c r="AZ97" s="3628"/>
      <c r="BA97" s="3627"/>
      <c r="BB97" s="3628"/>
      <c r="BC97" s="3627"/>
      <c r="BD97" s="3628"/>
      <c r="BE97" s="3627"/>
      <c r="BF97" s="3628"/>
      <c r="BG97" s="48"/>
      <c r="BH97" s="776">
        <v>74</v>
      </c>
      <c r="BI97" s="776"/>
    </row>
    <row r="98" spans="1:61" ht="25.15" customHeight="1">
      <c r="A98" s="1961" t="e">
        <f>SUIVI!#REF!</f>
        <v>#REF!</v>
      </c>
      <c r="B98" s="320" t="e">
        <f>SUIVI!#REF!</f>
        <v>#REF!</v>
      </c>
      <c r="C98" s="320" t="e">
        <f>SUIVI!#REF!</f>
        <v>#REF!</v>
      </c>
      <c r="D98" s="145" t="e">
        <f>SUIVI!#REF!</f>
        <v>#REF!</v>
      </c>
      <c r="E98" s="145" t="e">
        <f>SUIVI!#REF!</f>
        <v>#REF!</v>
      </c>
      <c r="F98" s="1097" t="e">
        <f>SUIVI!#REF!</f>
        <v>#REF!</v>
      </c>
      <c r="G98" s="948" t="s">
        <v>186</v>
      </c>
      <c r="H98" s="948" t="s">
        <v>186</v>
      </c>
      <c r="I98" s="948" t="s">
        <v>186</v>
      </c>
      <c r="J98" s="948" t="s">
        <v>186</v>
      </c>
      <c r="K98" s="948" t="s">
        <v>186</v>
      </c>
      <c r="L98" s="948" t="s">
        <v>186</v>
      </c>
      <c r="M98" s="948" t="s">
        <v>186</v>
      </c>
      <c r="N98" s="948" t="s">
        <v>186</v>
      </c>
      <c r="O98" s="948" t="s">
        <v>186</v>
      </c>
      <c r="P98" s="948" t="s">
        <v>186</v>
      </c>
      <c r="Q98" s="1955"/>
      <c r="R98" s="437" t="s">
        <v>1249</v>
      </c>
      <c r="S98" s="48"/>
      <c r="U98" s="1962" t="e">
        <f>SUIVI!#REF!</f>
        <v>#REF!</v>
      </c>
      <c r="V98" s="320" t="e">
        <f>SUIVI!#REF!</f>
        <v>#REF!</v>
      </c>
      <c r="W98" s="320" t="e">
        <f>SUIVI!#REF!</f>
        <v>#REF!</v>
      </c>
      <c r="X98" s="145" t="e">
        <f>SUIVI!#REF!</f>
        <v>#REF!</v>
      </c>
      <c r="Y98" s="145" t="e">
        <f>SUIVI!#REF!</f>
        <v>#REF!</v>
      </c>
      <c r="Z98" s="1097" t="e">
        <f>SUIVI!#REF!</f>
        <v>#REF!</v>
      </c>
      <c r="AA98" s="948">
        <f t="shared" ca="1" si="10"/>
        <v>2</v>
      </c>
      <c r="AB98" s="1955">
        <f t="shared" ca="1" si="11"/>
        <v>1</v>
      </c>
      <c r="AC98" s="948">
        <f t="shared" ca="1" si="12"/>
        <v>1</v>
      </c>
      <c r="AD98" s="1955">
        <f t="shared" ca="1" si="13"/>
        <v>1</v>
      </c>
      <c r="AE98" s="948">
        <f t="shared" ca="1" si="14"/>
        <v>0</v>
      </c>
      <c r="AF98" s="948">
        <f t="shared" ca="1" si="14"/>
        <v>2</v>
      </c>
      <c r="AG98" s="948">
        <f t="shared" ca="1" si="14"/>
        <v>0</v>
      </c>
      <c r="AH98" s="948">
        <f t="shared" ca="1" si="14"/>
        <v>1</v>
      </c>
      <c r="AI98" s="1955">
        <f t="shared" ca="1" si="15"/>
        <v>2</v>
      </c>
      <c r="AJ98" s="1955">
        <f t="shared" ca="1" si="16"/>
        <v>1</v>
      </c>
      <c r="AK98" s="1955">
        <f t="shared" ca="1" si="16"/>
        <v>1</v>
      </c>
      <c r="AL98" s="1955">
        <f t="shared" ca="1" si="16"/>
        <v>1</v>
      </c>
      <c r="AM98" s="768">
        <f t="shared" si="17"/>
        <v>0</v>
      </c>
      <c r="AO98" s="167"/>
      <c r="AP98" s="320" t="e">
        <f>SUIVI!#REF!</f>
        <v>#REF!</v>
      </c>
      <c r="AQ98" s="320" t="e">
        <f>SUIVI!#REF!</f>
        <v>#REF!</v>
      </c>
      <c r="AR98" s="145" t="e">
        <f>SUIVI!#REF!</f>
        <v>#REF!</v>
      </c>
      <c r="AS98" s="145" t="e">
        <f>SUIVI!#REF!</f>
        <v>#REF!</v>
      </c>
      <c r="AT98" s="1097" t="e">
        <f>SUIVI!#REF!</f>
        <v>#REF!</v>
      </c>
      <c r="AU98" s="3627"/>
      <c r="AV98" s="3628"/>
      <c r="AW98" s="3627"/>
      <c r="AX98" s="3628"/>
      <c r="AY98" s="3627"/>
      <c r="AZ98" s="3628"/>
      <c r="BA98" s="3627"/>
      <c r="BB98" s="3628"/>
      <c r="BC98" s="3627"/>
      <c r="BD98" s="3628"/>
      <c r="BE98" s="3627"/>
      <c r="BF98" s="3628"/>
      <c r="BG98" s="48"/>
      <c r="BH98" s="776">
        <v>75</v>
      </c>
      <c r="BI98" s="776"/>
    </row>
    <row r="99" spans="1:61" ht="25.15" customHeight="1">
      <c r="A99" s="1961" t="e">
        <f>SUIVI!#REF!</f>
        <v>#REF!</v>
      </c>
      <c r="B99" s="320" t="e">
        <f>SUIVI!#REF!</f>
        <v>#REF!</v>
      </c>
      <c r="C99" s="320" t="e">
        <f>SUIVI!#REF!</f>
        <v>#REF!</v>
      </c>
      <c r="D99" s="145" t="e">
        <f>SUIVI!#REF!</f>
        <v>#REF!</v>
      </c>
      <c r="E99" s="145" t="e">
        <f>SUIVI!#REF!</f>
        <v>#REF!</v>
      </c>
      <c r="F99" s="1097" t="e">
        <f>SUIVI!#REF!</f>
        <v>#REF!</v>
      </c>
      <c r="G99" s="948" t="s">
        <v>186</v>
      </c>
      <c r="H99" s="948" t="s">
        <v>186</v>
      </c>
      <c r="I99" s="948" t="s">
        <v>186</v>
      </c>
      <c r="J99" s="948" t="s">
        <v>186</v>
      </c>
      <c r="K99" s="948" t="s">
        <v>186</v>
      </c>
      <c r="L99" s="948" t="s">
        <v>186</v>
      </c>
      <c r="M99" s="948" t="s">
        <v>186</v>
      </c>
      <c r="N99" s="948" t="s">
        <v>186</v>
      </c>
      <c r="O99" s="948" t="s">
        <v>186</v>
      </c>
      <c r="P99" s="948" t="s">
        <v>186</v>
      </c>
      <c r="Q99" s="1955"/>
      <c r="R99" s="437" t="s">
        <v>1249</v>
      </c>
      <c r="S99" s="48"/>
      <c r="U99" s="1962" t="e">
        <f>SUIVI!#REF!</f>
        <v>#REF!</v>
      </c>
      <c r="V99" s="320" t="e">
        <f>SUIVI!#REF!</f>
        <v>#REF!</v>
      </c>
      <c r="W99" s="320" t="e">
        <f>SUIVI!#REF!</f>
        <v>#REF!</v>
      </c>
      <c r="X99" s="145" t="e">
        <f>SUIVI!#REF!</f>
        <v>#REF!</v>
      </c>
      <c r="Y99" s="145" t="e">
        <f>SUIVI!#REF!</f>
        <v>#REF!</v>
      </c>
      <c r="Z99" s="1097" t="e">
        <f>SUIVI!#REF!</f>
        <v>#REF!</v>
      </c>
      <c r="AA99" s="948">
        <f t="shared" ca="1" si="10"/>
        <v>2</v>
      </c>
      <c r="AB99" s="1955">
        <f t="shared" ca="1" si="11"/>
        <v>1</v>
      </c>
      <c r="AC99" s="948">
        <f t="shared" ca="1" si="12"/>
        <v>1</v>
      </c>
      <c r="AD99" s="1955">
        <f t="shared" ca="1" si="13"/>
        <v>1</v>
      </c>
      <c r="AE99" s="948">
        <f t="shared" ca="1" si="14"/>
        <v>1</v>
      </c>
      <c r="AF99" s="948">
        <f t="shared" ca="1" si="14"/>
        <v>2</v>
      </c>
      <c r="AG99" s="948">
        <f t="shared" ca="1" si="14"/>
        <v>2</v>
      </c>
      <c r="AH99" s="948">
        <f t="shared" ca="1" si="14"/>
        <v>2</v>
      </c>
      <c r="AI99" s="1955">
        <f t="shared" ca="1" si="15"/>
        <v>2</v>
      </c>
      <c r="AJ99" s="1955">
        <f t="shared" ca="1" si="16"/>
        <v>1</v>
      </c>
      <c r="AK99" s="1955">
        <f t="shared" ca="1" si="16"/>
        <v>1</v>
      </c>
      <c r="AL99" s="1955">
        <f t="shared" ca="1" si="16"/>
        <v>1</v>
      </c>
      <c r="AM99" s="768">
        <f t="shared" si="17"/>
        <v>0</v>
      </c>
      <c r="AO99" s="167"/>
      <c r="AP99" s="320" t="e">
        <f>SUIVI!#REF!</f>
        <v>#REF!</v>
      </c>
      <c r="AQ99" s="320" t="e">
        <f>SUIVI!#REF!</f>
        <v>#REF!</v>
      </c>
      <c r="AR99" s="145" t="e">
        <f>SUIVI!#REF!</f>
        <v>#REF!</v>
      </c>
      <c r="AS99" s="145" t="e">
        <f>SUIVI!#REF!</f>
        <v>#REF!</v>
      </c>
      <c r="AT99" s="1097" t="e">
        <f>SUIVI!#REF!</f>
        <v>#REF!</v>
      </c>
      <c r="AU99" s="3627"/>
      <c r="AV99" s="3628"/>
      <c r="AW99" s="3627"/>
      <c r="AX99" s="3628"/>
      <c r="AY99" s="3627"/>
      <c r="AZ99" s="3628"/>
      <c r="BA99" s="3627"/>
      <c r="BB99" s="3628"/>
      <c r="BC99" s="3627"/>
      <c r="BD99" s="3628"/>
      <c r="BE99" s="3627"/>
      <c r="BF99" s="3628"/>
      <c r="BG99" s="48"/>
      <c r="BH99" s="776">
        <v>76</v>
      </c>
      <c r="BI99" s="776"/>
    </row>
    <row r="100" spans="1:61" ht="25.15" customHeight="1">
      <c r="A100" s="1961" t="e">
        <f>SUIVI!#REF!</f>
        <v>#REF!</v>
      </c>
      <c r="B100" s="320" t="e">
        <f>SUIVI!#REF!</f>
        <v>#REF!</v>
      </c>
      <c r="C100" s="320" t="e">
        <f>SUIVI!#REF!</f>
        <v>#REF!</v>
      </c>
      <c r="D100" s="145" t="e">
        <f>SUIVI!#REF!</f>
        <v>#REF!</v>
      </c>
      <c r="E100" s="145" t="e">
        <f>SUIVI!#REF!</f>
        <v>#REF!</v>
      </c>
      <c r="F100" s="1097" t="e">
        <f>SUIVI!#REF!</f>
        <v>#REF!</v>
      </c>
      <c r="G100" s="948" t="s">
        <v>186</v>
      </c>
      <c r="H100" s="948" t="s">
        <v>186</v>
      </c>
      <c r="I100" s="948" t="s">
        <v>186</v>
      </c>
      <c r="J100" s="948" t="s">
        <v>186</v>
      </c>
      <c r="K100" s="948" t="s">
        <v>186</v>
      </c>
      <c r="L100" s="948" t="s">
        <v>186</v>
      </c>
      <c r="M100" s="948" t="s">
        <v>186</v>
      </c>
      <c r="N100" s="948" t="s">
        <v>186</v>
      </c>
      <c r="O100" s="948" t="s">
        <v>186</v>
      </c>
      <c r="P100" s="948" t="s">
        <v>186</v>
      </c>
      <c r="Q100" s="1955"/>
      <c r="R100" s="437" t="s">
        <v>1249</v>
      </c>
      <c r="S100" s="48"/>
      <c r="U100" s="1962" t="e">
        <f>SUIVI!#REF!</f>
        <v>#REF!</v>
      </c>
      <c r="V100" s="320" t="e">
        <f>SUIVI!#REF!</f>
        <v>#REF!</v>
      </c>
      <c r="W100" s="320" t="e">
        <f>SUIVI!#REF!</f>
        <v>#REF!</v>
      </c>
      <c r="X100" s="145" t="e">
        <f>SUIVI!#REF!</f>
        <v>#REF!</v>
      </c>
      <c r="Y100" s="145" t="e">
        <f>SUIVI!#REF!</f>
        <v>#REF!</v>
      </c>
      <c r="Z100" s="1097" t="e">
        <f>SUIVI!#REF!</f>
        <v>#REF!</v>
      </c>
      <c r="AA100" s="948">
        <f t="shared" ca="1" si="10"/>
        <v>2</v>
      </c>
      <c r="AB100" s="1955">
        <f t="shared" ca="1" si="11"/>
        <v>1</v>
      </c>
      <c r="AC100" s="948">
        <f t="shared" ca="1" si="12"/>
        <v>2</v>
      </c>
      <c r="AD100" s="1955">
        <f t="shared" ca="1" si="13"/>
        <v>1</v>
      </c>
      <c r="AE100" s="948">
        <f t="shared" ca="1" si="14"/>
        <v>2</v>
      </c>
      <c r="AF100" s="948">
        <f t="shared" ca="1" si="14"/>
        <v>1</v>
      </c>
      <c r="AG100" s="948">
        <f t="shared" ca="1" si="14"/>
        <v>0</v>
      </c>
      <c r="AH100" s="948">
        <f t="shared" ca="1" si="14"/>
        <v>0</v>
      </c>
      <c r="AI100" s="1955">
        <f t="shared" ca="1" si="15"/>
        <v>1</v>
      </c>
      <c r="AJ100" s="1955">
        <f t="shared" ca="1" si="16"/>
        <v>1</v>
      </c>
      <c r="AK100" s="1955">
        <f t="shared" ca="1" si="16"/>
        <v>1</v>
      </c>
      <c r="AL100" s="1955">
        <f t="shared" ca="1" si="16"/>
        <v>1</v>
      </c>
      <c r="AM100" s="768">
        <f t="shared" si="17"/>
        <v>0</v>
      </c>
      <c r="AO100" s="167"/>
      <c r="AP100" s="320" t="e">
        <f>SUIVI!#REF!</f>
        <v>#REF!</v>
      </c>
      <c r="AQ100" s="320" t="e">
        <f>SUIVI!#REF!</f>
        <v>#REF!</v>
      </c>
      <c r="AR100" s="145" t="e">
        <f>SUIVI!#REF!</f>
        <v>#REF!</v>
      </c>
      <c r="AS100" s="145" t="e">
        <f>SUIVI!#REF!</f>
        <v>#REF!</v>
      </c>
      <c r="AT100" s="1097" t="e">
        <f>SUIVI!#REF!</f>
        <v>#REF!</v>
      </c>
      <c r="AU100" s="3627"/>
      <c r="AV100" s="3628"/>
      <c r="AW100" s="3627"/>
      <c r="AX100" s="3628"/>
      <c r="AY100" s="3627"/>
      <c r="AZ100" s="3628"/>
      <c r="BA100" s="3627"/>
      <c r="BB100" s="3628"/>
      <c r="BC100" s="3627"/>
      <c r="BD100" s="3628"/>
      <c r="BE100" s="3627"/>
      <c r="BF100" s="3628"/>
      <c r="BG100" s="48"/>
      <c r="BH100" s="776">
        <v>77</v>
      </c>
      <c r="BI100" s="776"/>
    </row>
    <row r="101" spans="1:61" ht="25.15" customHeight="1">
      <c r="A101" s="1961" t="e">
        <f>SUIVI!#REF!</f>
        <v>#REF!</v>
      </c>
      <c r="B101" s="320" t="e">
        <f>SUIVI!#REF!</f>
        <v>#REF!</v>
      </c>
      <c r="C101" s="320" t="e">
        <f>SUIVI!#REF!</f>
        <v>#REF!</v>
      </c>
      <c r="D101" s="145" t="e">
        <f>SUIVI!#REF!</f>
        <v>#REF!</v>
      </c>
      <c r="E101" s="145" t="e">
        <f>SUIVI!#REF!</f>
        <v>#REF!</v>
      </c>
      <c r="F101" s="1097" t="e">
        <f>SUIVI!#REF!</f>
        <v>#REF!</v>
      </c>
      <c r="G101" s="948" t="s">
        <v>186</v>
      </c>
      <c r="H101" s="948" t="s">
        <v>186</v>
      </c>
      <c r="I101" s="948" t="s">
        <v>186</v>
      </c>
      <c r="J101" s="948" t="s">
        <v>186</v>
      </c>
      <c r="K101" s="948" t="s">
        <v>186</v>
      </c>
      <c r="L101" s="948" t="s">
        <v>186</v>
      </c>
      <c r="M101" s="948" t="s">
        <v>186</v>
      </c>
      <c r="N101" s="948" t="s">
        <v>186</v>
      </c>
      <c r="O101" s="948" t="s">
        <v>186</v>
      </c>
      <c r="P101" s="948" t="s">
        <v>186</v>
      </c>
      <c r="Q101" s="1955"/>
      <c r="R101" s="437" t="s">
        <v>1249</v>
      </c>
      <c r="S101" s="48"/>
      <c r="U101" s="1962" t="e">
        <f>SUIVI!#REF!</f>
        <v>#REF!</v>
      </c>
      <c r="V101" s="320" t="e">
        <f>SUIVI!#REF!</f>
        <v>#REF!</v>
      </c>
      <c r="W101" s="320" t="e">
        <f>SUIVI!#REF!</f>
        <v>#REF!</v>
      </c>
      <c r="X101" s="145" t="e">
        <f>SUIVI!#REF!</f>
        <v>#REF!</v>
      </c>
      <c r="Y101" s="145" t="e">
        <f>SUIVI!#REF!</f>
        <v>#REF!</v>
      </c>
      <c r="Z101" s="1097" t="e">
        <f>SUIVI!#REF!</f>
        <v>#REF!</v>
      </c>
      <c r="AA101" s="948">
        <f t="shared" ca="1" si="10"/>
        <v>0</v>
      </c>
      <c r="AB101" s="1955">
        <f t="shared" ca="1" si="11"/>
        <v>1</v>
      </c>
      <c r="AC101" s="948">
        <f t="shared" ca="1" si="12"/>
        <v>0</v>
      </c>
      <c r="AD101" s="1955">
        <f t="shared" ca="1" si="13"/>
        <v>1</v>
      </c>
      <c r="AE101" s="948">
        <f t="shared" ca="1" si="14"/>
        <v>1</v>
      </c>
      <c r="AF101" s="948">
        <f t="shared" ca="1" si="14"/>
        <v>1</v>
      </c>
      <c r="AG101" s="948">
        <f t="shared" ca="1" si="14"/>
        <v>1</v>
      </c>
      <c r="AH101" s="948">
        <f t="shared" ca="1" si="14"/>
        <v>1</v>
      </c>
      <c r="AI101" s="1955">
        <f t="shared" ca="1" si="15"/>
        <v>2</v>
      </c>
      <c r="AJ101" s="1955">
        <f t="shared" ca="1" si="16"/>
        <v>1</v>
      </c>
      <c r="AK101" s="1955">
        <f t="shared" ca="1" si="16"/>
        <v>1</v>
      </c>
      <c r="AL101" s="1955">
        <f t="shared" ca="1" si="16"/>
        <v>1</v>
      </c>
      <c r="AM101" s="768">
        <f t="shared" si="17"/>
        <v>0</v>
      </c>
      <c r="AO101" s="167"/>
      <c r="AP101" s="320" t="e">
        <f>SUIVI!#REF!</f>
        <v>#REF!</v>
      </c>
      <c r="AQ101" s="320" t="e">
        <f>SUIVI!#REF!</f>
        <v>#REF!</v>
      </c>
      <c r="AR101" s="145" t="e">
        <f>SUIVI!#REF!</f>
        <v>#REF!</v>
      </c>
      <c r="AS101" s="145" t="e">
        <f>SUIVI!#REF!</f>
        <v>#REF!</v>
      </c>
      <c r="AT101" s="1097" t="e">
        <f>SUIVI!#REF!</f>
        <v>#REF!</v>
      </c>
      <c r="AU101" s="3627"/>
      <c r="AV101" s="3628"/>
      <c r="AW101" s="3627"/>
      <c r="AX101" s="3628"/>
      <c r="AY101" s="3627"/>
      <c r="AZ101" s="3628"/>
      <c r="BA101" s="3627"/>
      <c r="BB101" s="3628"/>
      <c r="BC101" s="3627"/>
      <c r="BD101" s="3628"/>
      <c r="BE101" s="3627"/>
      <c r="BF101" s="3628"/>
      <c r="BG101" s="48"/>
      <c r="BH101" s="776">
        <v>78</v>
      </c>
      <c r="BI101" s="776"/>
    </row>
    <row r="102" spans="1:61" ht="25.15" customHeight="1">
      <c r="A102" s="1961" t="e">
        <f>SUIVI!#REF!</f>
        <v>#REF!</v>
      </c>
      <c r="B102" s="320" t="e">
        <f>SUIVI!#REF!</f>
        <v>#REF!</v>
      </c>
      <c r="C102" s="320" t="e">
        <f>SUIVI!#REF!</f>
        <v>#REF!</v>
      </c>
      <c r="D102" s="145" t="e">
        <f>SUIVI!#REF!</f>
        <v>#REF!</v>
      </c>
      <c r="E102" s="145" t="e">
        <f>SUIVI!#REF!</f>
        <v>#REF!</v>
      </c>
      <c r="F102" s="1097" t="e">
        <f>SUIVI!#REF!</f>
        <v>#REF!</v>
      </c>
      <c r="G102" s="948" t="s">
        <v>186</v>
      </c>
      <c r="H102" s="948" t="s">
        <v>186</v>
      </c>
      <c r="I102" s="948" t="s">
        <v>186</v>
      </c>
      <c r="J102" s="948" t="s">
        <v>186</v>
      </c>
      <c r="K102" s="948" t="s">
        <v>186</v>
      </c>
      <c r="L102" s="948" t="s">
        <v>186</v>
      </c>
      <c r="M102" s="948" t="s">
        <v>186</v>
      </c>
      <c r="N102" s="948" t="s">
        <v>186</v>
      </c>
      <c r="O102" s="948" t="s">
        <v>186</v>
      </c>
      <c r="P102" s="948" t="s">
        <v>186</v>
      </c>
      <c r="Q102" s="1955"/>
      <c r="R102" s="437" t="s">
        <v>1249</v>
      </c>
      <c r="S102" s="48"/>
      <c r="U102" s="1962" t="e">
        <f>SUIVI!#REF!</f>
        <v>#REF!</v>
      </c>
      <c r="V102" s="320" t="e">
        <f>SUIVI!#REF!</f>
        <v>#REF!</v>
      </c>
      <c r="W102" s="320" t="e">
        <f>SUIVI!#REF!</f>
        <v>#REF!</v>
      </c>
      <c r="X102" s="145" t="e">
        <f>SUIVI!#REF!</f>
        <v>#REF!</v>
      </c>
      <c r="Y102" s="145" t="e">
        <f>SUIVI!#REF!</f>
        <v>#REF!</v>
      </c>
      <c r="Z102" s="1097" t="e">
        <f>SUIVI!#REF!</f>
        <v>#REF!</v>
      </c>
      <c r="AA102" s="948">
        <f t="shared" ca="1" si="10"/>
        <v>0</v>
      </c>
      <c r="AB102" s="1955">
        <f t="shared" ca="1" si="11"/>
        <v>1</v>
      </c>
      <c r="AC102" s="948">
        <f t="shared" ca="1" si="12"/>
        <v>1</v>
      </c>
      <c r="AD102" s="1955">
        <f t="shared" ca="1" si="13"/>
        <v>1</v>
      </c>
      <c r="AE102" s="948">
        <f t="shared" ca="1" si="14"/>
        <v>2</v>
      </c>
      <c r="AF102" s="948">
        <f t="shared" ca="1" si="14"/>
        <v>1</v>
      </c>
      <c r="AG102" s="948">
        <f t="shared" ca="1" si="14"/>
        <v>1</v>
      </c>
      <c r="AH102" s="948">
        <f t="shared" ca="1" si="14"/>
        <v>2</v>
      </c>
      <c r="AI102" s="1955">
        <f t="shared" ca="1" si="15"/>
        <v>1</v>
      </c>
      <c r="AJ102" s="1955">
        <f t="shared" ca="1" si="16"/>
        <v>1</v>
      </c>
      <c r="AK102" s="1955">
        <f t="shared" ca="1" si="16"/>
        <v>1</v>
      </c>
      <c r="AL102" s="1955">
        <f t="shared" ca="1" si="16"/>
        <v>1</v>
      </c>
      <c r="AM102" s="768">
        <f t="shared" si="17"/>
        <v>0</v>
      </c>
      <c r="AO102" s="167"/>
      <c r="AP102" s="320" t="e">
        <f>SUIVI!#REF!</f>
        <v>#REF!</v>
      </c>
      <c r="AQ102" s="320" t="e">
        <f>SUIVI!#REF!</f>
        <v>#REF!</v>
      </c>
      <c r="AR102" s="145" t="e">
        <f>SUIVI!#REF!</f>
        <v>#REF!</v>
      </c>
      <c r="AS102" s="145" t="e">
        <f>SUIVI!#REF!</f>
        <v>#REF!</v>
      </c>
      <c r="AT102" s="1097" t="e">
        <f>SUIVI!#REF!</f>
        <v>#REF!</v>
      </c>
      <c r="AU102" s="3627"/>
      <c r="AV102" s="3628"/>
      <c r="AW102" s="3627"/>
      <c r="AX102" s="3628"/>
      <c r="AY102" s="3627"/>
      <c r="AZ102" s="3628"/>
      <c r="BA102" s="3627"/>
      <c r="BB102" s="3628"/>
      <c r="BC102" s="3627"/>
      <c r="BD102" s="3628"/>
      <c r="BE102" s="3627"/>
      <c r="BF102" s="3628"/>
      <c r="BG102" s="48"/>
      <c r="BH102" s="776">
        <v>79</v>
      </c>
      <c r="BI102" s="776"/>
    </row>
    <row r="103" spans="1:61" ht="25.15" customHeight="1">
      <c r="A103" s="1961" t="e">
        <f>SUIVI!#REF!</f>
        <v>#REF!</v>
      </c>
      <c r="B103" s="320" t="e">
        <f>SUIVI!#REF!</f>
        <v>#REF!</v>
      </c>
      <c r="C103" s="320" t="e">
        <f>SUIVI!#REF!</f>
        <v>#REF!</v>
      </c>
      <c r="D103" s="145" t="e">
        <f>SUIVI!#REF!</f>
        <v>#REF!</v>
      </c>
      <c r="E103" s="145" t="e">
        <f>SUIVI!#REF!</f>
        <v>#REF!</v>
      </c>
      <c r="F103" s="1097" t="e">
        <f>SUIVI!#REF!</f>
        <v>#REF!</v>
      </c>
      <c r="G103" s="948" t="s">
        <v>186</v>
      </c>
      <c r="H103" s="948" t="s">
        <v>186</v>
      </c>
      <c r="I103" s="948" t="s">
        <v>186</v>
      </c>
      <c r="J103" s="948" t="s">
        <v>186</v>
      </c>
      <c r="K103" s="948" t="s">
        <v>186</v>
      </c>
      <c r="L103" s="948" t="s">
        <v>186</v>
      </c>
      <c r="M103" s="948" t="s">
        <v>186</v>
      </c>
      <c r="N103" s="948" t="s">
        <v>186</v>
      </c>
      <c r="O103" s="948" t="s">
        <v>186</v>
      </c>
      <c r="P103" s="948" t="s">
        <v>186</v>
      </c>
      <c r="Q103" s="1955"/>
      <c r="R103" s="437" t="s">
        <v>1249</v>
      </c>
      <c r="S103" s="48"/>
      <c r="U103" s="1962" t="e">
        <f>SUIVI!#REF!</f>
        <v>#REF!</v>
      </c>
      <c r="V103" s="320" t="e">
        <f>SUIVI!#REF!</f>
        <v>#REF!</v>
      </c>
      <c r="W103" s="320" t="e">
        <f>SUIVI!#REF!</f>
        <v>#REF!</v>
      </c>
      <c r="X103" s="145" t="e">
        <f>SUIVI!#REF!</f>
        <v>#REF!</v>
      </c>
      <c r="Y103" s="145" t="e">
        <f>SUIVI!#REF!</f>
        <v>#REF!</v>
      </c>
      <c r="Z103" s="1097" t="e">
        <f>SUIVI!#REF!</f>
        <v>#REF!</v>
      </c>
      <c r="AA103" s="948">
        <f t="shared" ca="1" si="10"/>
        <v>1</v>
      </c>
      <c r="AB103" s="1955">
        <f t="shared" ca="1" si="11"/>
        <v>1</v>
      </c>
      <c r="AC103" s="948">
        <f t="shared" ca="1" si="12"/>
        <v>1</v>
      </c>
      <c r="AD103" s="1955">
        <f t="shared" ca="1" si="13"/>
        <v>1</v>
      </c>
      <c r="AE103" s="948">
        <f t="shared" ca="1" si="14"/>
        <v>0</v>
      </c>
      <c r="AF103" s="948">
        <f t="shared" ca="1" si="14"/>
        <v>1</v>
      </c>
      <c r="AG103" s="948">
        <f t="shared" ca="1" si="14"/>
        <v>1</v>
      </c>
      <c r="AH103" s="948">
        <f t="shared" ca="1" si="14"/>
        <v>0</v>
      </c>
      <c r="AI103" s="1955">
        <f t="shared" ca="1" si="15"/>
        <v>2</v>
      </c>
      <c r="AJ103" s="1955">
        <f t="shared" ca="1" si="16"/>
        <v>1</v>
      </c>
      <c r="AK103" s="1955">
        <f t="shared" ca="1" si="16"/>
        <v>1</v>
      </c>
      <c r="AL103" s="1955">
        <f t="shared" ca="1" si="16"/>
        <v>1</v>
      </c>
      <c r="AM103" s="768">
        <f t="shared" si="17"/>
        <v>0</v>
      </c>
      <c r="AO103" s="167"/>
      <c r="AP103" s="320" t="e">
        <f>SUIVI!#REF!</f>
        <v>#REF!</v>
      </c>
      <c r="AQ103" s="320" t="e">
        <f>SUIVI!#REF!</f>
        <v>#REF!</v>
      </c>
      <c r="AR103" s="145" t="e">
        <f>SUIVI!#REF!</f>
        <v>#REF!</v>
      </c>
      <c r="AS103" s="145" t="e">
        <f>SUIVI!#REF!</f>
        <v>#REF!</v>
      </c>
      <c r="AT103" s="1097" t="e">
        <f>SUIVI!#REF!</f>
        <v>#REF!</v>
      </c>
      <c r="AU103" s="3627"/>
      <c r="AV103" s="3628"/>
      <c r="AW103" s="3627"/>
      <c r="AX103" s="3628"/>
      <c r="AY103" s="3627"/>
      <c r="AZ103" s="3628"/>
      <c r="BA103" s="3627"/>
      <c r="BB103" s="3628"/>
      <c r="BC103" s="3627"/>
      <c r="BD103" s="3628"/>
      <c r="BE103" s="3627"/>
      <c r="BF103" s="3628"/>
      <c r="BG103" s="48"/>
      <c r="BH103" s="776">
        <v>80</v>
      </c>
      <c r="BI103" s="776"/>
    </row>
    <row r="104" spans="1:61" ht="25.15" customHeight="1">
      <c r="A104" s="1961" t="e">
        <f>SUIVI!#REF!</f>
        <v>#REF!</v>
      </c>
      <c r="B104" s="320" t="e">
        <f>SUIVI!#REF!</f>
        <v>#REF!</v>
      </c>
      <c r="C104" s="320" t="e">
        <f>SUIVI!#REF!</f>
        <v>#REF!</v>
      </c>
      <c r="D104" s="145" t="e">
        <f>SUIVI!#REF!</f>
        <v>#REF!</v>
      </c>
      <c r="E104" s="145" t="e">
        <f>SUIVI!#REF!</f>
        <v>#REF!</v>
      </c>
      <c r="F104" s="1097" t="e">
        <f>SUIVI!#REF!</f>
        <v>#REF!</v>
      </c>
      <c r="G104" s="948" t="s">
        <v>186</v>
      </c>
      <c r="H104" s="948" t="s">
        <v>186</v>
      </c>
      <c r="I104" s="948" t="s">
        <v>186</v>
      </c>
      <c r="J104" s="948" t="s">
        <v>186</v>
      </c>
      <c r="K104" s="948" t="s">
        <v>186</v>
      </c>
      <c r="L104" s="948" t="s">
        <v>186</v>
      </c>
      <c r="M104" s="948" t="s">
        <v>186</v>
      </c>
      <c r="N104" s="948" t="s">
        <v>186</v>
      </c>
      <c r="O104" s="948" t="s">
        <v>186</v>
      </c>
      <c r="P104" s="948" t="s">
        <v>186</v>
      </c>
      <c r="Q104" s="1955"/>
      <c r="R104" s="437" t="s">
        <v>1249</v>
      </c>
      <c r="S104" s="48"/>
      <c r="U104" s="1962" t="e">
        <f>SUIVI!#REF!</f>
        <v>#REF!</v>
      </c>
      <c r="V104" s="320" t="e">
        <f>SUIVI!#REF!</f>
        <v>#REF!</v>
      </c>
      <c r="W104" s="320" t="e">
        <f>SUIVI!#REF!</f>
        <v>#REF!</v>
      </c>
      <c r="X104" s="145" t="e">
        <f>SUIVI!#REF!</f>
        <v>#REF!</v>
      </c>
      <c r="Y104" s="145" t="e">
        <f>SUIVI!#REF!</f>
        <v>#REF!</v>
      </c>
      <c r="Z104" s="1097" t="e">
        <f>SUIVI!#REF!</f>
        <v>#REF!</v>
      </c>
      <c r="AA104" s="948">
        <f t="shared" ca="1" si="10"/>
        <v>2</v>
      </c>
      <c r="AB104" s="1955">
        <f t="shared" ca="1" si="11"/>
        <v>1</v>
      </c>
      <c r="AC104" s="948">
        <f t="shared" ca="1" si="12"/>
        <v>1</v>
      </c>
      <c r="AD104" s="1955">
        <f t="shared" ca="1" si="13"/>
        <v>1</v>
      </c>
      <c r="AE104" s="948">
        <f t="shared" ca="1" si="14"/>
        <v>0</v>
      </c>
      <c r="AF104" s="948">
        <f t="shared" ca="1" si="14"/>
        <v>0</v>
      </c>
      <c r="AG104" s="948">
        <f t="shared" ca="1" si="14"/>
        <v>1</v>
      </c>
      <c r="AH104" s="948">
        <f t="shared" ca="1" si="14"/>
        <v>1</v>
      </c>
      <c r="AI104" s="1955">
        <f t="shared" ca="1" si="15"/>
        <v>2</v>
      </c>
      <c r="AJ104" s="1955">
        <f t="shared" ca="1" si="16"/>
        <v>1</v>
      </c>
      <c r="AK104" s="1955">
        <f t="shared" ca="1" si="16"/>
        <v>1</v>
      </c>
      <c r="AL104" s="1955">
        <f t="shared" ca="1" si="16"/>
        <v>1</v>
      </c>
      <c r="AM104" s="768">
        <f t="shared" si="17"/>
        <v>0</v>
      </c>
      <c r="AO104" s="167"/>
      <c r="AP104" s="320" t="e">
        <f>SUIVI!#REF!</f>
        <v>#REF!</v>
      </c>
      <c r="AQ104" s="320" t="e">
        <f>SUIVI!#REF!</f>
        <v>#REF!</v>
      </c>
      <c r="AR104" s="145" t="e">
        <f>SUIVI!#REF!</f>
        <v>#REF!</v>
      </c>
      <c r="AS104" s="145" t="e">
        <f>SUIVI!#REF!</f>
        <v>#REF!</v>
      </c>
      <c r="AT104" s="1097" t="e">
        <f>SUIVI!#REF!</f>
        <v>#REF!</v>
      </c>
      <c r="AU104" s="3627"/>
      <c r="AV104" s="3628"/>
      <c r="AW104" s="3627"/>
      <c r="AX104" s="3628"/>
      <c r="AY104" s="3627"/>
      <c r="AZ104" s="3628"/>
      <c r="BA104" s="3627"/>
      <c r="BB104" s="3628"/>
      <c r="BC104" s="3627"/>
      <c r="BD104" s="3628"/>
      <c r="BE104" s="3627"/>
      <c r="BF104" s="3628"/>
      <c r="BG104" s="48"/>
      <c r="BH104" s="776">
        <v>81</v>
      </c>
      <c r="BI104" s="776"/>
    </row>
    <row r="105" spans="1:61" ht="25.15" customHeight="1">
      <c r="A105" s="1961" t="e">
        <f>SUIVI!#REF!</f>
        <v>#REF!</v>
      </c>
      <c r="B105" s="320" t="e">
        <f>SUIVI!#REF!</f>
        <v>#REF!</v>
      </c>
      <c r="C105" s="320" t="e">
        <f>SUIVI!#REF!</f>
        <v>#REF!</v>
      </c>
      <c r="D105" s="145" t="e">
        <f>SUIVI!#REF!</f>
        <v>#REF!</v>
      </c>
      <c r="E105" s="145" t="e">
        <f>SUIVI!#REF!</f>
        <v>#REF!</v>
      </c>
      <c r="F105" s="1097" t="e">
        <f>SUIVI!#REF!</f>
        <v>#REF!</v>
      </c>
      <c r="G105" s="948" t="s">
        <v>186</v>
      </c>
      <c r="H105" s="948" t="s">
        <v>186</v>
      </c>
      <c r="I105" s="948" t="s">
        <v>186</v>
      </c>
      <c r="J105" s="948" t="s">
        <v>186</v>
      </c>
      <c r="K105" s="948" t="s">
        <v>186</v>
      </c>
      <c r="L105" s="948" t="s">
        <v>186</v>
      </c>
      <c r="M105" s="948" t="s">
        <v>186</v>
      </c>
      <c r="N105" s="948" t="s">
        <v>186</v>
      </c>
      <c r="O105" s="948" t="s">
        <v>186</v>
      </c>
      <c r="P105" s="948" t="s">
        <v>186</v>
      </c>
      <c r="Q105" s="1955"/>
      <c r="R105" s="437" t="s">
        <v>1249</v>
      </c>
      <c r="S105" s="48"/>
      <c r="U105" s="1962" t="e">
        <f>SUIVI!#REF!</f>
        <v>#REF!</v>
      </c>
      <c r="V105" s="320" t="e">
        <f>SUIVI!#REF!</f>
        <v>#REF!</v>
      </c>
      <c r="W105" s="320" t="e">
        <f>SUIVI!#REF!</f>
        <v>#REF!</v>
      </c>
      <c r="X105" s="145" t="e">
        <f>SUIVI!#REF!</f>
        <v>#REF!</v>
      </c>
      <c r="Y105" s="145" t="e">
        <f>SUIVI!#REF!</f>
        <v>#REF!</v>
      </c>
      <c r="Z105" s="1097" t="e">
        <f>SUIVI!#REF!</f>
        <v>#REF!</v>
      </c>
      <c r="AA105" s="948">
        <f t="shared" ca="1" si="10"/>
        <v>2</v>
      </c>
      <c r="AB105" s="1955">
        <f t="shared" ca="1" si="11"/>
        <v>1</v>
      </c>
      <c r="AC105" s="948">
        <f t="shared" ca="1" si="12"/>
        <v>1</v>
      </c>
      <c r="AD105" s="1955">
        <f t="shared" ca="1" si="13"/>
        <v>1</v>
      </c>
      <c r="AE105" s="948">
        <f t="shared" ca="1" si="14"/>
        <v>0</v>
      </c>
      <c r="AF105" s="948">
        <f t="shared" ca="1" si="14"/>
        <v>0</v>
      </c>
      <c r="AG105" s="948">
        <f t="shared" ca="1" si="14"/>
        <v>0</v>
      </c>
      <c r="AH105" s="948">
        <f t="shared" ca="1" si="14"/>
        <v>1</v>
      </c>
      <c r="AI105" s="1955">
        <f t="shared" ca="1" si="15"/>
        <v>1</v>
      </c>
      <c r="AJ105" s="1955">
        <f t="shared" ca="1" si="16"/>
        <v>1</v>
      </c>
      <c r="AK105" s="1955">
        <f t="shared" ca="1" si="16"/>
        <v>1</v>
      </c>
      <c r="AL105" s="1955">
        <f t="shared" ca="1" si="16"/>
        <v>1</v>
      </c>
      <c r="AM105" s="768">
        <f t="shared" si="17"/>
        <v>0</v>
      </c>
      <c r="AO105" s="167"/>
      <c r="AP105" s="320" t="e">
        <f>SUIVI!#REF!</f>
        <v>#REF!</v>
      </c>
      <c r="AQ105" s="320" t="e">
        <f>SUIVI!#REF!</f>
        <v>#REF!</v>
      </c>
      <c r="AR105" s="145" t="e">
        <f>SUIVI!#REF!</f>
        <v>#REF!</v>
      </c>
      <c r="AS105" s="145" t="e">
        <f>SUIVI!#REF!</f>
        <v>#REF!</v>
      </c>
      <c r="AT105" s="1097" t="e">
        <f>SUIVI!#REF!</f>
        <v>#REF!</v>
      </c>
      <c r="AU105" s="3627"/>
      <c r="AV105" s="3628"/>
      <c r="AW105" s="3627"/>
      <c r="AX105" s="3628"/>
      <c r="AY105" s="3627"/>
      <c r="AZ105" s="3628"/>
      <c r="BA105" s="3627"/>
      <c r="BB105" s="3628"/>
      <c r="BC105" s="3627"/>
      <c r="BD105" s="3628"/>
      <c r="BE105" s="3627"/>
      <c r="BF105" s="3628"/>
      <c r="BG105" s="48"/>
      <c r="BH105" s="776">
        <v>82</v>
      </c>
      <c r="BI105" s="776"/>
    </row>
    <row r="106" spans="1:61" ht="25.15" customHeight="1">
      <c r="A106" s="1961" t="e">
        <f>SUIVI!#REF!</f>
        <v>#REF!</v>
      </c>
      <c r="B106" s="320" t="e">
        <f>SUIVI!#REF!</f>
        <v>#REF!</v>
      </c>
      <c r="C106" s="320" t="e">
        <f>SUIVI!#REF!</f>
        <v>#REF!</v>
      </c>
      <c r="D106" s="145" t="e">
        <f>SUIVI!#REF!</f>
        <v>#REF!</v>
      </c>
      <c r="E106" s="145" t="e">
        <f>SUIVI!#REF!</f>
        <v>#REF!</v>
      </c>
      <c r="F106" s="1097" t="e">
        <f>SUIVI!#REF!</f>
        <v>#REF!</v>
      </c>
      <c r="G106" s="948" t="s">
        <v>186</v>
      </c>
      <c r="H106" s="948" t="s">
        <v>186</v>
      </c>
      <c r="I106" s="948" t="s">
        <v>186</v>
      </c>
      <c r="J106" s="948" t="s">
        <v>186</v>
      </c>
      <c r="K106" s="948" t="s">
        <v>186</v>
      </c>
      <c r="L106" s="948" t="s">
        <v>186</v>
      </c>
      <c r="M106" s="948" t="s">
        <v>186</v>
      </c>
      <c r="N106" s="948" t="s">
        <v>186</v>
      </c>
      <c r="O106" s="948" t="s">
        <v>186</v>
      </c>
      <c r="P106" s="948" t="s">
        <v>186</v>
      </c>
      <c r="Q106" s="1955"/>
      <c r="R106" s="437" t="s">
        <v>1249</v>
      </c>
      <c r="S106" s="48"/>
      <c r="U106" s="1962" t="e">
        <f>SUIVI!#REF!</f>
        <v>#REF!</v>
      </c>
      <c r="V106" s="320" t="e">
        <f>SUIVI!#REF!</f>
        <v>#REF!</v>
      </c>
      <c r="W106" s="320" t="e">
        <f>SUIVI!#REF!</f>
        <v>#REF!</v>
      </c>
      <c r="X106" s="145" t="e">
        <f>SUIVI!#REF!</f>
        <v>#REF!</v>
      </c>
      <c r="Y106" s="145" t="e">
        <f>SUIVI!#REF!</f>
        <v>#REF!</v>
      </c>
      <c r="Z106" s="1097" t="e">
        <f>SUIVI!#REF!</f>
        <v>#REF!</v>
      </c>
      <c r="AA106" s="948">
        <f t="shared" ca="1" si="10"/>
        <v>1</v>
      </c>
      <c r="AB106" s="1955">
        <f t="shared" ca="1" si="11"/>
        <v>1</v>
      </c>
      <c r="AC106" s="948">
        <f t="shared" ca="1" si="12"/>
        <v>1</v>
      </c>
      <c r="AD106" s="1955">
        <f t="shared" ca="1" si="13"/>
        <v>1</v>
      </c>
      <c r="AE106" s="948">
        <f t="shared" ca="1" si="14"/>
        <v>0</v>
      </c>
      <c r="AF106" s="948">
        <f t="shared" ca="1" si="14"/>
        <v>2</v>
      </c>
      <c r="AG106" s="948">
        <f t="shared" ca="1" si="14"/>
        <v>0</v>
      </c>
      <c r="AH106" s="948">
        <f t="shared" ca="1" si="14"/>
        <v>0</v>
      </c>
      <c r="AI106" s="1955">
        <f t="shared" ca="1" si="15"/>
        <v>2</v>
      </c>
      <c r="AJ106" s="1955">
        <f t="shared" ca="1" si="16"/>
        <v>1</v>
      </c>
      <c r="AK106" s="1955">
        <f t="shared" ca="1" si="16"/>
        <v>1</v>
      </c>
      <c r="AL106" s="1955">
        <f t="shared" ca="1" si="16"/>
        <v>1</v>
      </c>
      <c r="AM106" s="768">
        <f t="shared" si="17"/>
        <v>0</v>
      </c>
      <c r="AO106" s="167"/>
      <c r="AP106" s="320" t="e">
        <f>SUIVI!#REF!</f>
        <v>#REF!</v>
      </c>
      <c r="AQ106" s="320" t="e">
        <f>SUIVI!#REF!</f>
        <v>#REF!</v>
      </c>
      <c r="AR106" s="145" t="e">
        <f>SUIVI!#REF!</f>
        <v>#REF!</v>
      </c>
      <c r="AS106" s="145" t="e">
        <f>SUIVI!#REF!</f>
        <v>#REF!</v>
      </c>
      <c r="AT106" s="1097" t="e">
        <f>SUIVI!#REF!</f>
        <v>#REF!</v>
      </c>
      <c r="AU106" s="3627"/>
      <c r="AV106" s="3628"/>
      <c r="AW106" s="3627"/>
      <c r="AX106" s="3628"/>
      <c r="AY106" s="3627"/>
      <c r="AZ106" s="3628"/>
      <c r="BA106" s="3627"/>
      <c r="BB106" s="3628"/>
      <c r="BC106" s="3627"/>
      <c r="BD106" s="3628"/>
      <c r="BE106" s="3627"/>
      <c r="BF106" s="3628"/>
      <c r="BG106" s="48"/>
      <c r="BH106" s="776">
        <v>83</v>
      </c>
      <c r="BI106" s="776"/>
    </row>
    <row r="107" spans="1:61" ht="25.15" customHeight="1">
      <c r="A107" s="1961" t="e">
        <f>SUIVI!#REF!</f>
        <v>#REF!</v>
      </c>
      <c r="B107" s="320" t="e">
        <f>SUIVI!#REF!</f>
        <v>#REF!</v>
      </c>
      <c r="C107" s="320" t="e">
        <f>SUIVI!#REF!</f>
        <v>#REF!</v>
      </c>
      <c r="D107" s="145" t="e">
        <f>SUIVI!#REF!</f>
        <v>#REF!</v>
      </c>
      <c r="E107" s="145" t="e">
        <f>SUIVI!#REF!</f>
        <v>#REF!</v>
      </c>
      <c r="F107" s="1097" t="e">
        <f>SUIVI!#REF!</f>
        <v>#REF!</v>
      </c>
      <c r="G107" s="948" t="s">
        <v>186</v>
      </c>
      <c r="H107" s="948" t="s">
        <v>186</v>
      </c>
      <c r="I107" s="948" t="s">
        <v>186</v>
      </c>
      <c r="J107" s="948" t="s">
        <v>186</v>
      </c>
      <c r="K107" s="948" t="s">
        <v>186</v>
      </c>
      <c r="L107" s="948" t="s">
        <v>186</v>
      </c>
      <c r="M107" s="948" t="s">
        <v>186</v>
      </c>
      <c r="N107" s="948" t="s">
        <v>186</v>
      </c>
      <c r="O107" s="948" t="s">
        <v>186</v>
      </c>
      <c r="P107" s="948" t="s">
        <v>186</v>
      </c>
      <c r="Q107" s="1955"/>
      <c r="R107" s="437" t="s">
        <v>1249</v>
      </c>
      <c r="S107" s="48"/>
      <c r="U107" s="1962" t="e">
        <f>SUIVI!#REF!</f>
        <v>#REF!</v>
      </c>
      <c r="V107" s="320" t="e">
        <f>SUIVI!#REF!</f>
        <v>#REF!</v>
      </c>
      <c r="W107" s="320" t="e">
        <f>SUIVI!#REF!</f>
        <v>#REF!</v>
      </c>
      <c r="X107" s="145" t="e">
        <f>SUIVI!#REF!</f>
        <v>#REF!</v>
      </c>
      <c r="Y107" s="145" t="e">
        <f>SUIVI!#REF!</f>
        <v>#REF!</v>
      </c>
      <c r="Z107" s="1097" t="e">
        <f>SUIVI!#REF!</f>
        <v>#REF!</v>
      </c>
      <c r="AA107" s="948">
        <f t="shared" ca="1" si="10"/>
        <v>0</v>
      </c>
      <c r="AB107" s="1955">
        <f t="shared" ca="1" si="11"/>
        <v>1</v>
      </c>
      <c r="AC107" s="948">
        <f t="shared" ca="1" si="12"/>
        <v>0</v>
      </c>
      <c r="AD107" s="1955">
        <f t="shared" ca="1" si="13"/>
        <v>1</v>
      </c>
      <c r="AE107" s="948">
        <f t="shared" ca="1" si="14"/>
        <v>0</v>
      </c>
      <c r="AF107" s="948">
        <f t="shared" ca="1" si="14"/>
        <v>2</v>
      </c>
      <c r="AG107" s="948">
        <f t="shared" ca="1" si="14"/>
        <v>0</v>
      </c>
      <c r="AH107" s="948">
        <f t="shared" ca="1" si="14"/>
        <v>1</v>
      </c>
      <c r="AI107" s="1955">
        <f t="shared" ca="1" si="15"/>
        <v>1</v>
      </c>
      <c r="AJ107" s="1955">
        <f t="shared" ca="1" si="16"/>
        <v>1</v>
      </c>
      <c r="AK107" s="1955">
        <f t="shared" ca="1" si="16"/>
        <v>1</v>
      </c>
      <c r="AL107" s="1955">
        <f t="shared" ca="1" si="16"/>
        <v>1</v>
      </c>
      <c r="AM107" s="768">
        <f t="shared" si="17"/>
        <v>0</v>
      </c>
      <c r="AO107" s="167"/>
      <c r="AP107" s="320" t="e">
        <f>SUIVI!#REF!</f>
        <v>#REF!</v>
      </c>
      <c r="AQ107" s="320" t="e">
        <f>SUIVI!#REF!</f>
        <v>#REF!</v>
      </c>
      <c r="AR107" s="145" t="e">
        <f>SUIVI!#REF!</f>
        <v>#REF!</v>
      </c>
      <c r="AS107" s="145" t="e">
        <f>SUIVI!#REF!</f>
        <v>#REF!</v>
      </c>
      <c r="AT107" s="1097" t="e">
        <f>SUIVI!#REF!</f>
        <v>#REF!</v>
      </c>
      <c r="AU107" s="3627"/>
      <c r="AV107" s="3628"/>
      <c r="AW107" s="3627"/>
      <c r="AX107" s="3628"/>
      <c r="AY107" s="3627"/>
      <c r="AZ107" s="3628"/>
      <c r="BA107" s="3627"/>
      <c r="BB107" s="3628"/>
      <c r="BC107" s="3627"/>
      <c r="BD107" s="3628"/>
      <c r="BE107" s="3627"/>
      <c r="BF107" s="3628"/>
      <c r="BG107" s="48"/>
      <c r="BH107" s="776">
        <v>84</v>
      </c>
      <c r="BI107" s="776"/>
    </row>
    <row r="108" spans="1:61" ht="25.15" customHeight="1">
      <c r="A108" s="1961" t="e">
        <f>SUIVI!#REF!</f>
        <v>#REF!</v>
      </c>
      <c r="B108" s="320" t="e">
        <f>SUIVI!#REF!</f>
        <v>#REF!</v>
      </c>
      <c r="C108" s="320" t="e">
        <f>SUIVI!#REF!</f>
        <v>#REF!</v>
      </c>
      <c r="D108" s="145" t="e">
        <f>SUIVI!#REF!</f>
        <v>#REF!</v>
      </c>
      <c r="E108" s="145" t="e">
        <f>SUIVI!#REF!</f>
        <v>#REF!</v>
      </c>
      <c r="F108" s="1097" t="e">
        <f>SUIVI!#REF!</f>
        <v>#REF!</v>
      </c>
      <c r="G108" s="948" t="s">
        <v>186</v>
      </c>
      <c r="H108" s="948" t="s">
        <v>186</v>
      </c>
      <c r="I108" s="948" t="s">
        <v>186</v>
      </c>
      <c r="J108" s="948" t="s">
        <v>186</v>
      </c>
      <c r="K108" s="948" t="s">
        <v>186</v>
      </c>
      <c r="L108" s="948" t="s">
        <v>186</v>
      </c>
      <c r="M108" s="948" t="s">
        <v>186</v>
      </c>
      <c r="N108" s="948" t="s">
        <v>186</v>
      </c>
      <c r="O108" s="948" t="s">
        <v>186</v>
      </c>
      <c r="P108" s="948" t="s">
        <v>186</v>
      </c>
      <c r="Q108" s="1955"/>
      <c r="R108" s="437" t="s">
        <v>1249</v>
      </c>
      <c r="S108" s="48"/>
      <c r="U108" s="1962" t="e">
        <f>SUIVI!#REF!</f>
        <v>#REF!</v>
      </c>
      <c r="V108" s="320" t="e">
        <f>SUIVI!#REF!</f>
        <v>#REF!</v>
      </c>
      <c r="W108" s="320" t="e">
        <f>SUIVI!#REF!</f>
        <v>#REF!</v>
      </c>
      <c r="X108" s="145" t="e">
        <f>SUIVI!#REF!</f>
        <v>#REF!</v>
      </c>
      <c r="Y108" s="145" t="e">
        <f>SUIVI!#REF!</f>
        <v>#REF!</v>
      </c>
      <c r="Z108" s="1097" t="e">
        <f>SUIVI!#REF!</f>
        <v>#REF!</v>
      </c>
      <c r="AA108" s="948">
        <f t="shared" ca="1" si="10"/>
        <v>0</v>
      </c>
      <c r="AB108" s="1955">
        <f t="shared" ca="1" si="11"/>
        <v>1</v>
      </c>
      <c r="AC108" s="948">
        <f t="shared" ca="1" si="12"/>
        <v>2</v>
      </c>
      <c r="AD108" s="1955">
        <f t="shared" ca="1" si="13"/>
        <v>1</v>
      </c>
      <c r="AE108" s="948">
        <f t="shared" ca="1" si="14"/>
        <v>2</v>
      </c>
      <c r="AF108" s="948">
        <f t="shared" ca="1" si="14"/>
        <v>1</v>
      </c>
      <c r="AG108" s="948">
        <f t="shared" ca="1" si="14"/>
        <v>2</v>
      </c>
      <c r="AH108" s="948">
        <f t="shared" ca="1" si="14"/>
        <v>0</v>
      </c>
      <c r="AI108" s="1955">
        <f t="shared" ca="1" si="15"/>
        <v>2</v>
      </c>
      <c r="AJ108" s="1955">
        <f t="shared" ca="1" si="16"/>
        <v>1</v>
      </c>
      <c r="AK108" s="1955">
        <f t="shared" ca="1" si="16"/>
        <v>1</v>
      </c>
      <c r="AL108" s="1955">
        <f t="shared" ca="1" si="16"/>
        <v>1</v>
      </c>
      <c r="AM108" s="768">
        <f t="shared" si="17"/>
        <v>0</v>
      </c>
      <c r="AO108" s="167"/>
      <c r="AP108" s="320" t="e">
        <f>SUIVI!#REF!</f>
        <v>#REF!</v>
      </c>
      <c r="AQ108" s="320" t="e">
        <f>SUIVI!#REF!</f>
        <v>#REF!</v>
      </c>
      <c r="AR108" s="145" t="e">
        <f>SUIVI!#REF!</f>
        <v>#REF!</v>
      </c>
      <c r="AS108" s="145" t="e">
        <f>SUIVI!#REF!</f>
        <v>#REF!</v>
      </c>
      <c r="AT108" s="1097" t="e">
        <f>SUIVI!#REF!</f>
        <v>#REF!</v>
      </c>
      <c r="AU108" s="3627"/>
      <c r="AV108" s="3628"/>
      <c r="AW108" s="3627"/>
      <c r="AX108" s="3628"/>
      <c r="AY108" s="3627"/>
      <c r="AZ108" s="3628"/>
      <c r="BA108" s="3627"/>
      <c r="BB108" s="3628"/>
      <c r="BC108" s="3627"/>
      <c r="BD108" s="3628"/>
      <c r="BE108" s="3627"/>
      <c r="BF108" s="3628"/>
      <c r="BG108" s="48"/>
      <c r="BH108" s="776">
        <v>85</v>
      </c>
      <c r="BI108" s="776"/>
    </row>
    <row r="109" spans="1:61" s="22" customFormat="1" ht="25.15" customHeight="1">
      <c r="A109" s="1961" t="e">
        <f>SUIVI!#REF!</f>
        <v>#REF!</v>
      </c>
      <c r="B109" s="320" t="e">
        <f>SUIVI!#REF!</f>
        <v>#REF!</v>
      </c>
      <c r="C109" s="320" t="e">
        <f>SUIVI!#REF!</f>
        <v>#REF!</v>
      </c>
      <c r="D109" s="145" t="e">
        <f>SUIVI!#REF!</f>
        <v>#REF!</v>
      </c>
      <c r="E109" s="145" t="e">
        <f>SUIVI!#REF!</f>
        <v>#REF!</v>
      </c>
      <c r="F109" s="1097" t="e">
        <f>SUIVI!#REF!</f>
        <v>#REF!</v>
      </c>
      <c r="G109" s="948" t="s">
        <v>186</v>
      </c>
      <c r="H109" s="948" t="s">
        <v>186</v>
      </c>
      <c r="I109" s="948" t="s">
        <v>186</v>
      </c>
      <c r="J109" s="948" t="s">
        <v>186</v>
      </c>
      <c r="K109" s="948" t="s">
        <v>186</v>
      </c>
      <c r="L109" s="948" t="s">
        <v>186</v>
      </c>
      <c r="M109" s="948" t="s">
        <v>186</v>
      </c>
      <c r="N109" s="948" t="s">
        <v>186</v>
      </c>
      <c r="O109" s="948" t="s">
        <v>186</v>
      </c>
      <c r="P109" s="948" t="s">
        <v>186</v>
      </c>
      <c r="Q109" s="1955"/>
      <c r="R109" s="437" t="s">
        <v>1249</v>
      </c>
      <c r="S109" s="48"/>
      <c r="U109" s="1962" t="e">
        <f>SUIVI!#REF!</f>
        <v>#REF!</v>
      </c>
      <c r="V109" s="320" t="e">
        <f>SUIVI!#REF!</f>
        <v>#REF!</v>
      </c>
      <c r="W109" s="320" t="e">
        <f>SUIVI!#REF!</f>
        <v>#REF!</v>
      </c>
      <c r="X109" s="145" t="e">
        <f>SUIVI!#REF!</f>
        <v>#REF!</v>
      </c>
      <c r="Y109" s="145" t="e">
        <f>SUIVI!#REF!</f>
        <v>#REF!</v>
      </c>
      <c r="Z109" s="1097" t="e">
        <f>SUIVI!#REF!</f>
        <v>#REF!</v>
      </c>
      <c r="AA109" s="948">
        <f t="shared" ca="1" si="10"/>
        <v>2</v>
      </c>
      <c r="AB109" s="1955">
        <f t="shared" ca="1" si="11"/>
        <v>1</v>
      </c>
      <c r="AC109" s="948">
        <f t="shared" ca="1" si="12"/>
        <v>2</v>
      </c>
      <c r="AD109" s="1955">
        <f t="shared" ca="1" si="13"/>
        <v>1</v>
      </c>
      <c r="AE109" s="948">
        <f t="shared" ca="1" si="14"/>
        <v>0</v>
      </c>
      <c r="AF109" s="948">
        <f t="shared" ca="1" si="14"/>
        <v>0</v>
      </c>
      <c r="AG109" s="948">
        <f t="shared" ca="1" si="14"/>
        <v>0</v>
      </c>
      <c r="AH109" s="948">
        <f t="shared" ca="1" si="14"/>
        <v>2</v>
      </c>
      <c r="AI109" s="1955">
        <f t="shared" ca="1" si="15"/>
        <v>1</v>
      </c>
      <c r="AJ109" s="1955">
        <f t="shared" ca="1" si="16"/>
        <v>1</v>
      </c>
      <c r="AK109" s="1955">
        <f t="shared" ca="1" si="16"/>
        <v>1</v>
      </c>
      <c r="AL109" s="1955">
        <f t="shared" ca="1" si="16"/>
        <v>1</v>
      </c>
      <c r="AM109" s="768">
        <f t="shared" si="17"/>
        <v>0</v>
      </c>
      <c r="AO109" s="167"/>
      <c r="AP109" s="320" t="e">
        <f>SUIVI!#REF!</f>
        <v>#REF!</v>
      </c>
      <c r="AQ109" s="320" t="e">
        <f>SUIVI!#REF!</f>
        <v>#REF!</v>
      </c>
      <c r="AR109" s="145" t="e">
        <f>SUIVI!#REF!</f>
        <v>#REF!</v>
      </c>
      <c r="AS109" s="145" t="e">
        <f>SUIVI!#REF!</f>
        <v>#REF!</v>
      </c>
      <c r="AT109" s="1097" t="e">
        <f>SUIVI!#REF!</f>
        <v>#REF!</v>
      </c>
      <c r="AU109" s="3627"/>
      <c r="AV109" s="3628"/>
      <c r="AW109" s="3627"/>
      <c r="AX109" s="3628"/>
      <c r="AY109" s="3627"/>
      <c r="AZ109" s="3628"/>
      <c r="BA109" s="3627"/>
      <c r="BB109" s="3628"/>
      <c r="BC109" s="3627"/>
      <c r="BD109" s="3628"/>
      <c r="BE109" s="3627"/>
      <c r="BF109" s="3628"/>
      <c r="BG109" s="48"/>
      <c r="BH109" s="776">
        <v>86</v>
      </c>
      <c r="BI109" s="776"/>
    </row>
    <row r="110" spans="1:61" s="22" customFormat="1" ht="25.15" customHeight="1">
      <c r="A110" s="1961" t="e">
        <f>SUIVI!#REF!</f>
        <v>#REF!</v>
      </c>
      <c r="B110" s="320" t="e">
        <f>SUIVI!#REF!</f>
        <v>#REF!</v>
      </c>
      <c r="C110" s="320" t="e">
        <f>SUIVI!#REF!</f>
        <v>#REF!</v>
      </c>
      <c r="D110" s="145" t="e">
        <f>SUIVI!#REF!</f>
        <v>#REF!</v>
      </c>
      <c r="E110" s="145" t="e">
        <f>SUIVI!#REF!</f>
        <v>#REF!</v>
      </c>
      <c r="F110" s="1097" t="e">
        <f>SUIVI!#REF!</f>
        <v>#REF!</v>
      </c>
      <c r="G110" s="948" t="s">
        <v>186</v>
      </c>
      <c r="H110" s="948" t="s">
        <v>186</v>
      </c>
      <c r="I110" s="948" t="s">
        <v>186</v>
      </c>
      <c r="J110" s="948" t="s">
        <v>186</v>
      </c>
      <c r="K110" s="948" t="s">
        <v>186</v>
      </c>
      <c r="L110" s="948" t="s">
        <v>186</v>
      </c>
      <c r="M110" s="948" t="s">
        <v>186</v>
      </c>
      <c r="N110" s="948" t="s">
        <v>186</v>
      </c>
      <c r="O110" s="948" t="s">
        <v>186</v>
      </c>
      <c r="P110" s="948" t="s">
        <v>186</v>
      </c>
      <c r="Q110" s="1955"/>
      <c r="R110" s="437" t="s">
        <v>1249</v>
      </c>
      <c r="S110" s="48"/>
      <c r="U110" s="1962" t="e">
        <f>SUIVI!#REF!</f>
        <v>#REF!</v>
      </c>
      <c r="V110" s="320" t="e">
        <f>SUIVI!#REF!</f>
        <v>#REF!</v>
      </c>
      <c r="W110" s="320" t="e">
        <f>SUIVI!#REF!</f>
        <v>#REF!</v>
      </c>
      <c r="X110" s="145" t="e">
        <f>SUIVI!#REF!</f>
        <v>#REF!</v>
      </c>
      <c r="Y110" s="145" t="e">
        <f>SUIVI!#REF!</f>
        <v>#REF!</v>
      </c>
      <c r="Z110" s="1097" t="e">
        <f>SUIVI!#REF!</f>
        <v>#REF!</v>
      </c>
      <c r="AA110" s="948">
        <f t="shared" ca="1" si="10"/>
        <v>2</v>
      </c>
      <c r="AB110" s="1955">
        <f t="shared" ca="1" si="11"/>
        <v>1</v>
      </c>
      <c r="AC110" s="948">
        <f t="shared" ca="1" si="12"/>
        <v>0</v>
      </c>
      <c r="AD110" s="1955">
        <f t="shared" ca="1" si="13"/>
        <v>1</v>
      </c>
      <c r="AE110" s="948">
        <f t="shared" ca="1" si="14"/>
        <v>2</v>
      </c>
      <c r="AF110" s="948">
        <f t="shared" ca="1" si="14"/>
        <v>0</v>
      </c>
      <c r="AG110" s="948">
        <f t="shared" ca="1" si="14"/>
        <v>1</v>
      </c>
      <c r="AH110" s="948">
        <f t="shared" ca="1" si="14"/>
        <v>0</v>
      </c>
      <c r="AI110" s="1955">
        <f t="shared" ca="1" si="15"/>
        <v>1</v>
      </c>
      <c r="AJ110" s="1955">
        <f t="shared" ca="1" si="16"/>
        <v>1</v>
      </c>
      <c r="AK110" s="1955">
        <f t="shared" ca="1" si="16"/>
        <v>1</v>
      </c>
      <c r="AL110" s="1955">
        <f t="shared" ca="1" si="16"/>
        <v>1</v>
      </c>
      <c r="AM110" s="768">
        <f t="shared" si="17"/>
        <v>0</v>
      </c>
      <c r="AO110" s="167"/>
      <c r="AP110" s="320" t="e">
        <f>SUIVI!#REF!</f>
        <v>#REF!</v>
      </c>
      <c r="AQ110" s="320" t="e">
        <f>SUIVI!#REF!</f>
        <v>#REF!</v>
      </c>
      <c r="AR110" s="145" t="e">
        <f>SUIVI!#REF!</f>
        <v>#REF!</v>
      </c>
      <c r="AS110" s="145" t="e">
        <f>SUIVI!#REF!</f>
        <v>#REF!</v>
      </c>
      <c r="AT110" s="1097" t="e">
        <f>SUIVI!#REF!</f>
        <v>#REF!</v>
      </c>
      <c r="AU110" s="3627"/>
      <c r="AV110" s="3628"/>
      <c r="AW110" s="3627"/>
      <c r="AX110" s="3628"/>
      <c r="AY110" s="3627"/>
      <c r="AZ110" s="3628"/>
      <c r="BA110" s="3627"/>
      <c r="BB110" s="3628"/>
      <c r="BC110" s="3627"/>
      <c r="BD110" s="3628"/>
      <c r="BE110" s="3627"/>
      <c r="BF110" s="3628"/>
      <c r="BG110" s="48"/>
      <c r="BH110" s="776">
        <v>87</v>
      </c>
      <c r="BI110" s="776"/>
    </row>
    <row r="111" spans="1:61" s="22" customFormat="1" ht="25.15" customHeight="1">
      <c r="A111" s="1961" t="e">
        <f>SUIVI!#REF!</f>
        <v>#REF!</v>
      </c>
      <c r="B111" s="320" t="e">
        <f>SUIVI!#REF!</f>
        <v>#REF!</v>
      </c>
      <c r="C111" s="320" t="e">
        <f>SUIVI!#REF!</f>
        <v>#REF!</v>
      </c>
      <c r="D111" s="145" t="e">
        <f>SUIVI!#REF!</f>
        <v>#REF!</v>
      </c>
      <c r="E111" s="145" t="e">
        <f>SUIVI!#REF!</f>
        <v>#REF!</v>
      </c>
      <c r="F111" s="1097" t="e">
        <f>SUIVI!#REF!</f>
        <v>#REF!</v>
      </c>
      <c r="G111" s="948" t="s">
        <v>186</v>
      </c>
      <c r="H111" s="948" t="s">
        <v>186</v>
      </c>
      <c r="I111" s="948" t="s">
        <v>186</v>
      </c>
      <c r="J111" s="948" t="s">
        <v>186</v>
      </c>
      <c r="K111" s="948" t="s">
        <v>186</v>
      </c>
      <c r="L111" s="948" t="s">
        <v>186</v>
      </c>
      <c r="M111" s="948" t="s">
        <v>186</v>
      </c>
      <c r="N111" s="948" t="s">
        <v>186</v>
      </c>
      <c r="O111" s="948" t="s">
        <v>186</v>
      </c>
      <c r="P111" s="948" t="s">
        <v>186</v>
      </c>
      <c r="Q111" s="1955"/>
      <c r="R111" s="437" t="s">
        <v>1249</v>
      </c>
      <c r="S111" s="48"/>
      <c r="U111" s="1962" t="e">
        <f>SUIVI!#REF!</f>
        <v>#REF!</v>
      </c>
      <c r="V111" s="320" t="e">
        <f>SUIVI!#REF!</f>
        <v>#REF!</v>
      </c>
      <c r="W111" s="320" t="e">
        <f>SUIVI!#REF!</f>
        <v>#REF!</v>
      </c>
      <c r="X111" s="145" t="e">
        <f>SUIVI!#REF!</f>
        <v>#REF!</v>
      </c>
      <c r="Y111" s="145" t="e">
        <f>SUIVI!#REF!</f>
        <v>#REF!</v>
      </c>
      <c r="Z111" s="1097" t="e">
        <f>SUIVI!#REF!</f>
        <v>#REF!</v>
      </c>
      <c r="AA111" s="948">
        <f t="shared" ca="1" si="10"/>
        <v>1</v>
      </c>
      <c r="AB111" s="1955">
        <f t="shared" ca="1" si="11"/>
        <v>1</v>
      </c>
      <c r="AC111" s="948">
        <f t="shared" ca="1" si="12"/>
        <v>2</v>
      </c>
      <c r="AD111" s="1955">
        <f t="shared" ca="1" si="13"/>
        <v>1</v>
      </c>
      <c r="AE111" s="948">
        <f t="shared" ca="1" si="14"/>
        <v>1</v>
      </c>
      <c r="AF111" s="948">
        <f t="shared" ca="1" si="14"/>
        <v>0</v>
      </c>
      <c r="AG111" s="948">
        <f t="shared" ca="1" si="14"/>
        <v>0</v>
      </c>
      <c r="AH111" s="948">
        <f t="shared" ca="1" si="14"/>
        <v>1</v>
      </c>
      <c r="AI111" s="1955">
        <f t="shared" ca="1" si="15"/>
        <v>1</v>
      </c>
      <c r="AJ111" s="1955">
        <f t="shared" ca="1" si="16"/>
        <v>1</v>
      </c>
      <c r="AK111" s="1955">
        <f t="shared" ca="1" si="16"/>
        <v>1</v>
      </c>
      <c r="AL111" s="1955">
        <f t="shared" ca="1" si="16"/>
        <v>1</v>
      </c>
      <c r="AM111" s="768">
        <f t="shared" si="17"/>
        <v>0</v>
      </c>
      <c r="AO111" s="167"/>
      <c r="AP111" s="320" t="e">
        <f>SUIVI!#REF!</f>
        <v>#REF!</v>
      </c>
      <c r="AQ111" s="320" t="e">
        <f>SUIVI!#REF!</f>
        <v>#REF!</v>
      </c>
      <c r="AR111" s="145" t="e">
        <f>SUIVI!#REF!</f>
        <v>#REF!</v>
      </c>
      <c r="AS111" s="145" t="e">
        <f>SUIVI!#REF!</f>
        <v>#REF!</v>
      </c>
      <c r="AT111" s="1097" t="e">
        <f>SUIVI!#REF!</f>
        <v>#REF!</v>
      </c>
      <c r="AU111" s="3627"/>
      <c r="AV111" s="3628"/>
      <c r="AW111" s="3627"/>
      <c r="AX111" s="3628"/>
      <c r="AY111" s="3627"/>
      <c r="AZ111" s="3628"/>
      <c r="BA111" s="3627"/>
      <c r="BB111" s="3628"/>
      <c r="BC111" s="3627"/>
      <c r="BD111" s="3628"/>
      <c r="BE111" s="3627"/>
      <c r="BF111" s="3628"/>
      <c r="BG111" s="48"/>
      <c r="BH111" s="776">
        <v>88</v>
      </c>
      <c r="BI111" s="776"/>
    </row>
    <row r="112" spans="1:61" s="22" customFormat="1" ht="25.15" customHeight="1">
      <c r="A112" s="1961" t="e">
        <f>SUIVI!#REF!</f>
        <v>#REF!</v>
      </c>
      <c r="B112" s="320" t="e">
        <f>SUIVI!#REF!</f>
        <v>#REF!</v>
      </c>
      <c r="C112" s="320" t="e">
        <f>SUIVI!#REF!</f>
        <v>#REF!</v>
      </c>
      <c r="D112" s="145" t="e">
        <f>SUIVI!#REF!</f>
        <v>#REF!</v>
      </c>
      <c r="E112" s="145" t="e">
        <f>SUIVI!#REF!</f>
        <v>#REF!</v>
      </c>
      <c r="F112" s="1097" t="e">
        <f>SUIVI!#REF!</f>
        <v>#REF!</v>
      </c>
      <c r="G112" s="948" t="s">
        <v>186</v>
      </c>
      <c r="H112" s="948" t="s">
        <v>186</v>
      </c>
      <c r="I112" s="948" t="s">
        <v>186</v>
      </c>
      <c r="J112" s="948" t="s">
        <v>186</v>
      </c>
      <c r="K112" s="948" t="s">
        <v>186</v>
      </c>
      <c r="L112" s="948" t="s">
        <v>186</v>
      </c>
      <c r="M112" s="948" t="s">
        <v>186</v>
      </c>
      <c r="N112" s="948" t="s">
        <v>186</v>
      </c>
      <c r="O112" s="948" t="s">
        <v>186</v>
      </c>
      <c r="P112" s="948" t="s">
        <v>186</v>
      </c>
      <c r="Q112" s="1955"/>
      <c r="R112" s="437" t="s">
        <v>1249</v>
      </c>
      <c r="S112" s="48"/>
      <c r="U112" s="1962" t="e">
        <f>SUIVI!#REF!</f>
        <v>#REF!</v>
      </c>
      <c r="V112" s="320" t="e">
        <f>SUIVI!#REF!</f>
        <v>#REF!</v>
      </c>
      <c r="W112" s="320" t="e">
        <f>SUIVI!#REF!</f>
        <v>#REF!</v>
      </c>
      <c r="X112" s="145" t="e">
        <f>SUIVI!#REF!</f>
        <v>#REF!</v>
      </c>
      <c r="Y112" s="145" t="e">
        <f>SUIVI!#REF!</f>
        <v>#REF!</v>
      </c>
      <c r="Z112" s="1097" t="e">
        <f>SUIVI!#REF!</f>
        <v>#REF!</v>
      </c>
      <c r="AA112" s="948">
        <f t="shared" ca="1" si="10"/>
        <v>1</v>
      </c>
      <c r="AB112" s="1955">
        <f t="shared" ca="1" si="11"/>
        <v>1</v>
      </c>
      <c r="AC112" s="948">
        <f t="shared" ca="1" si="12"/>
        <v>0</v>
      </c>
      <c r="AD112" s="1955">
        <f t="shared" ca="1" si="13"/>
        <v>1</v>
      </c>
      <c r="AE112" s="948">
        <f t="shared" ca="1" si="14"/>
        <v>2</v>
      </c>
      <c r="AF112" s="948">
        <f t="shared" ca="1" si="14"/>
        <v>2</v>
      </c>
      <c r="AG112" s="948">
        <f t="shared" ca="1" si="14"/>
        <v>0</v>
      </c>
      <c r="AH112" s="948">
        <f t="shared" ca="1" si="14"/>
        <v>2</v>
      </c>
      <c r="AI112" s="1955">
        <f t="shared" ca="1" si="15"/>
        <v>1</v>
      </c>
      <c r="AJ112" s="1955">
        <f t="shared" ca="1" si="16"/>
        <v>1</v>
      </c>
      <c r="AK112" s="1955">
        <f t="shared" ca="1" si="16"/>
        <v>1</v>
      </c>
      <c r="AL112" s="1955">
        <f t="shared" ca="1" si="16"/>
        <v>1</v>
      </c>
      <c r="AM112" s="768">
        <f t="shared" si="17"/>
        <v>0</v>
      </c>
      <c r="AO112" s="167"/>
      <c r="AP112" s="320" t="e">
        <f>SUIVI!#REF!</f>
        <v>#REF!</v>
      </c>
      <c r="AQ112" s="320" t="e">
        <f>SUIVI!#REF!</f>
        <v>#REF!</v>
      </c>
      <c r="AR112" s="145" t="e">
        <f>SUIVI!#REF!</f>
        <v>#REF!</v>
      </c>
      <c r="AS112" s="145" t="e">
        <f>SUIVI!#REF!</f>
        <v>#REF!</v>
      </c>
      <c r="AT112" s="1097" t="e">
        <f>SUIVI!#REF!</f>
        <v>#REF!</v>
      </c>
      <c r="AU112" s="3627"/>
      <c r="AV112" s="3628"/>
      <c r="AW112" s="3627"/>
      <c r="AX112" s="3628"/>
      <c r="AY112" s="3627"/>
      <c r="AZ112" s="3628"/>
      <c r="BA112" s="3627"/>
      <c r="BB112" s="3628"/>
      <c r="BC112" s="3627"/>
      <c r="BD112" s="3628"/>
      <c r="BE112" s="3627"/>
      <c r="BF112" s="3628"/>
      <c r="BG112" s="48"/>
      <c r="BH112" s="776">
        <v>89</v>
      </c>
      <c r="BI112" s="776"/>
    </row>
    <row r="113" spans="1:61" s="22" customFormat="1" ht="25.15" customHeight="1">
      <c r="A113" s="1961" t="e">
        <f>SUIVI!#REF!</f>
        <v>#REF!</v>
      </c>
      <c r="B113" s="320" t="e">
        <f>SUIVI!#REF!</f>
        <v>#REF!</v>
      </c>
      <c r="C113" s="320" t="e">
        <f>SUIVI!#REF!</f>
        <v>#REF!</v>
      </c>
      <c r="D113" s="145" t="e">
        <f>SUIVI!#REF!</f>
        <v>#REF!</v>
      </c>
      <c r="E113" s="145" t="e">
        <f>SUIVI!#REF!</f>
        <v>#REF!</v>
      </c>
      <c r="F113" s="1097" t="e">
        <f>SUIVI!#REF!</f>
        <v>#REF!</v>
      </c>
      <c r="G113" s="948" t="s">
        <v>186</v>
      </c>
      <c r="H113" s="948" t="s">
        <v>186</v>
      </c>
      <c r="I113" s="948" t="s">
        <v>186</v>
      </c>
      <c r="J113" s="948" t="s">
        <v>186</v>
      </c>
      <c r="K113" s="948" t="s">
        <v>186</v>
      </c>
      <c r="L113" s="948" t="s">
        <v>186</v>
      </c>
      <c r="M113" s="948" t="s">
        <v>186</v>
      </c>
      <c r="N113" s="948" t="s">
        <v>186</v>
      </c>
      <c r="O113" s="948" t="s">
        <v>186</v>
      </c>
      <c r="P113" s="948" t="s">
        <v>186</v>
      </c>
      <c r="Q113" s="1955"/>
      <c r="R113" s="437" t="s">
        <v>1249</v>
      </c>
      <c r="S113" s="48"/>
      <c r="U113" s="1962" t="e">
        <f>SUIVI!#REF!</f>
        <v>#REF!</v>
      </c>
      <c r="V113" s="320" t="e">
        <f>SUIVI!#REF!</f>
        <v>#REF!</v>
      </c>
      <c r="W113" s="320" t="e">
        <f>SUIVI!#REF!</f>
        <v>#REF!</v>
      </c>
      <c r="X113" s="145" t="e">
        <f>SUIVI!#REF!</f>
        <v>#REF!</v>
      </c>
      <c r="Y113" s="145" t="e">
        <f>SUIVI!#REF!</f>
        <v>#REF!</v>
      </c>
      <c r="Z113" s="1097" t="e">
        <f>SUIVI!#REF!</f>
        <v>#REF!</v>
      </c>
      <c r="AA113" s="948">
        <f t="shared" ca="1" si="10"/>
        <v>0</v>
      </c>
      <c r="AB113" s="1955">
        <f t="shared" ca="1" si="11"/>
        <v>1</v>
      </c>
      <c r="AC113" s="948">
        <f t="shared" ca="1" si="12"/>
        <v>0</v>
      </c>
      <c r="AD113" s="1955">
        <f t="shared" ca="1" si="13"/>
        <v>1</v>
      </c>
      <c r="AE113" s="948">
        <f t="shared" ca="1" si="14"/>
        <v>1</v>
      </c>
      <c r="AF113" s="948">
        <f t="shared" ca="1" si="14"/>
        <v>0</v>
      </c>
      <c r="AG113" s="948">
        <f t="shared" ca="1" si="14"/>
        <v>2</v>
      </c>
      <c r="AH113" s="948">
        <f t="shared" ca="1" si="14"/>
        <v>0</v>
      </c>
      <c r="AI113" s="1955">
        <f t="shared" ca="1" si="15"/>
        <v>2</v>
      </c>
      <c r="AJ113" s="1955">
        <f t="shared" ca="1" si="16"/>
        <v>1</v>
      </c>
      <c r="AK113" s="1955">
        <f t="shared" ca="1" si="16"/>
        <v>1</v>
      </c>
      <c r="AL113" s="1955">
        <f t="shared" ca="1" si="16"/>
        <v>1</v>
      </c>
      <c r="AM113" s="768">
        <f t="shared" si="17"/>
        <v>0</v>
      </c>
      <c r="AO113" s="167"/>
      <c r="AP113" s="320" t="e">
        <f>SUIVI!#REF!</f>
        <v>#REF!</v>
      </c>
      <c r="AQ113" s="320" t="e">
        <f>SUIVI!#REF!</f>
        <v>#REF!</v>
      </c>
      <c r="AR113" s="145" t="e">
        <f>SUIVI!#REF!</f>
        <v>#REF!</v>
      </c>
      <c r="AS113" s="145" t="e">
        <f>SUIVI!#REF!</f>
        <v>#REF!</v>
      </c>
      <c r="AT113" s="1097" t="e">
        <f>SUIVI!#REF!</f>
        <v>#REF!</v>
      </c>
      <c r="AU113" s="3627"/>
      <c r="AV113" s="3628"/>
      <c r="AW113" s="3627"/>
      <c r="AX113" s="3628"/>
      <c r="AY113" s="3627"/>
      <c r="AZ113" s="3628"/>
      <c r="BA113" s="3627"/>
      <c r="BB113" s="3628"/>
      <c r="BC113" s="3627"/>
      <c r="BD113" s="3628"/>
      <c r="BE113" s="3627"/>
      <c r="BF113" s="3628"/>
      <c r="BG113" s="48"/>
      <c r="BH113" s="776">
        <v>90</v>
      </c>
      <c r="BI113" s="776"/>
    </row>
    <row r="114" spans="1:61" s="22" customFormat="1" ht="25.15" customHeight="1">
      <c r="A114" s="1961" t="e">
        <f>SUIVI!#REF!</f>
        <v>#REF!</v>
      </c>
      <c r="B114" s="320" t="e">
        <f>SUIVI!#REF!</f>
        <v>#REF!</v>
      </c>
      <c r="C114" s="320" t="e">
        <f>SUIVI!#REF!</f>
        <v>#REF!</v>
      </c>
      <c r="D114" s="145" t="e">
        <f>SUIVI!#REF!</f>
        <v>#REF!</v>
      </c>
      <c r="E114" s="145" t="e">
        <f>SUIVI!#REF!</f>
        <v>#REF!</v>
      </c>
      <c r="F114" s="1097" t="e">
        <f>SUIVI!#REF!</f>
        <v>#REF!</v>
      </c>
      <c r="G114" s="948" t="s">
        <v>186</v>
      </c>
      <c r="H114" s="948" t="s">
        <v>186</v>
      </c>
      <c r="I114" s="948" t="s">
        <v>186</v>
      </c>
      <c r="J114" s="948" t="s">
        <v>186</v>
      </c>
      <c r="K114" s="948" t="s">
        <v>186</v>
      </c>
      <c r="L114" s="948" t="s">
        <v>186</v>
      </c>
      <c r="M114" s="948" t="s">
        <v>186</v>
      </c>
      <c r="N114" s="948" t="s">
        <v>186</v>
      </c>
      <c r="O114" s="948" t="s">
        <v>186</v>
      </c>
      <c r="P114" s="948" t="s">
        <v>186</v>
      </c>
      <c r="Q114" s="1955"/>
      <c r="R114" s="437" t="s">
        <v>1249</v>
      </c>
      <c r="S114" s="48"/>
      <c r="U114" s="1962" t="e">
        <f>SUIVI!#REF!</f>
        <v>#REF!</v>
      </c>
      <c r="V114" s="320" t="e">
        <f>SUIVI!#REF!</f>
        <v>#REF!</v>
      </c>
      <c r="W114" s="320" t="e">
        <f>SUIVI!#REF!</f>
        <v>#REF!</v>
      </c>
      <c r="X114" s="145" t="e">
        <f>SUIVI!#REF!</f>
        <v>#REF!</v>
      </c>
      <c r="Y114" s="145" t="e">
        <f>SUIVI!#REF!</f>
        <v>#REF!</v>
      </c>
      <c r="Z114" s="1097" t="e">
        <f>SUIVI!#REF!</f>
        <v>#REF!</v>
      </c>
      <c r="AA114" s="948">
        <f t="shared" ca="1" si="10"/>
        <v>0</v>
      </c>
      <c r="AB114" s="1955">
        <f t="shared" ca="1" si="11"/>
        <v>1</v>
      </c>
      <c r="AC114" s="948">
        <f t="shared" ca="1" si="12"/>
        <v>2</v>
      </c>
      <c r="AD114" s="1955">
        <f t="shared" ca="1" si="13"/>
        <v>1</v>
      </c>
      <c r="AE114" s="948">
        <f t="shared" ca="1" si="14"/>
        <v>0</v>
      </c>
      <c r="AF114" s="948">
        <f t="shared" ca="1" si="14"/>
        <v>0</v>
      </c>
      <c r="AG114" s="948">
        <f t="shared" ca="1" si="14"/>
        <v>2</v>
      </c>
      <c r="AH114" s="948">
        <f t="shared" ca="1" si="14"/>
        <v>1</v>
      </c>
      <c r="AI114" s="1955">
        <f t="shared" ca="1" si="15"/>
        <v>2</v>
      </c>
      <c r="AJ114" s="1955">
        <f t="shared" ca="1" si="16"/>
        <v>1</v>
      </c>
      <c r="AK114" s="1955">
        <f t="shared" ca="1" si="16"/>
        <v>1</v>
      </c>
      <c r="AL114" s="1955">
        <f t="shared" ca="1" si="16"/>
        <v>1</v>
      </c>
      <c r="AM114" s="768">
        <f t="shared" si="17"/>
        <v>0</v>
      </c>
      <c r="AO114" s="167"/>
      <c r="AP114" s="320" t="e">
        <f>SUIVI!#REF!</f>
        <v>#REF!</v>
      </c>
      <c r="AQ114" s="320" t="e">
        <f>SUIVI!#REF!</f>
        <v>#REF!</v>
      </c>
      <c r="AR114" s="145" t="e">
        <f>SUIVI!#REF!</f>
        <v>#REF!</v>
      </c>
      <c r="AS114" s="145" t="e">
        <f>SUIVI!#REF!</f>
        <v>#REF!</v>
      </c>
      <c r="AT114" s="1097" t="e">
        <f>SUIVI!#REF!</f>
        <v>#REF!</v>
      </c>
      <c r="AU114" s="3627"/>
      <c r="AV114" s="3628"/>
      <c r="AW114" s="3627"/>
      <c r="AX114" s="3628"/>
      <c r="AY114" s="3627"/>
      <c r="AZ114" s="3628"/>
      <c r="BA114" s="3627"/>
      <c r="BB114" s="3628"/>
      <c r="BC114" s="3627"/>
      <c r="BD114" s="3628"/>
      <c r="BE114" s="3627"/>
      <c r="BF114" s="3628"/>
      <c r="BG114" s="48"/>
      <c r="BH114" s="776">
        <v>91</v>
      </c>
      <c r="BI114" s="776"/>
    </row>
    <row r="115" spans="1:61" s="22" customFormat="1" ht="25.15" customHeight="1">
      <c r="A115" s="1961" t="e">
        <f>SUIVI!#REF!</f>
        <v>#REF!</v>
      </c>
      <c r="B115" s="320" t="e">
        <f>SUIVI!#REF!</f>
        <v>#REF!</v>
      </c>
      <c r="C115" s="320" t="e">
        <f>SUIVI!#REF!</f>
        <v>#REF!</v>
      </c>
      <c r="D115" s="145" t="e">
        <f>SUIVI!#REF!</f>
        <v>#REF!</v>
      </c>
      <c r="E115" s="145" t="e">
        <f>SUIVI!#REF!</f>
        <v>#REF!</v>
      </c>
      <c r="F115" s="1097" t="e">
        <f>SUIVI!#REF!</f>
        <v>#REF!</v>
      </c>
      <c r="G115" s="948" t="s">
        <v>186</v>
      </c>
      <c r="H115" s="948" t="s">
        <v>186</v>
      </c>
      <c r="I115" s="948" t="s">
        <v>186</v>
      </c>
      <c r="J115" s="948" t="s">
        <v>186</v>
      </c>
      <c r="K115" s="948" t="s">
        <v>186</v>
      </c>
      <c r="L115" s="948" t="s">
        <v>186</v>
      </c>
      <c r="M115" s="948" t="s">
        <v>186</v>
      </c>
      <c r="N115" s="948" t="s">
        <v>186</v>
      </c>
      <c r="O115" s="948" t="s">
        <v>186</v>
      </c>
      <c r="P115" s="948" t="s">
        <v>186</v>
      </c>
      <c r="Q115" s="1955"/>
      <c r="R115" s="437" t="s">
        <v>1249</v>
      </c>
      <c r="S115" s="48"/>
      <c r="U115" s="1962" t="e">
        <f>SUIVI!#REF!</f>
        <v>#REF!</v>
      </c>
      <c r="V115" s="320" t="e">
        <f>SUIVI!#REF!</f>
        <v>#REF!</v>
      </c>
      <c r="W115" s="320" t="e">
        <f>SUIVI!#REF!</f>
        <v>#REF!</v>
      </c>
      <c r="X115" s="145" t="e">
        <f>SUIVI!#REF!</f>
        <v>#REF!</v>
      </c>
      <c r="Y115" s="145" t="e">
        <f>SUIVI!#REF!</f>
        <v>#REF!</v>
      </c>
      <c r="Z115" s="1097" t="e">
        <f>SUIVI!#REF!</f>
        <v>#REF!</v>
      </c>
      <c r="AA115" s="948">
        <f t="shared" ca="1" si="10"/>
        <v>0</v>
      </c>
      <c r="AB115" s="1955">
        <f t="shared" ca="1" si="11"/>
        <v>1</v>
      </c>
      <c r="AC115" s="948">
        <f t="shared" ca="1" si="12"/>
        <v>1</v>
      </c>
      <c r="AD115" s="1955">
        <f t="shared" ca="1" si="13"/>
        <v>1</v>
      </c>
      <c r="AE115" s="948">
        <f t="shared" ca="1" si="14"/>
        <v>1</v>
      </c>
      <c r="AF115" s="948">
        <f t="shared" ca="1" si="14"/>
        <v>0</v>
      </c>
      <c r="AG115" s="948">
        <f t="shared" ca="1" si="14"/>
        <v>0</v>
      </c>
      <c r="AH115" s="948">
        <f t="shared" ca="1" si="14"/>
        <v>0</v>
      </c>
      <c r="AI115" s="1955">
        <f t="shared" ca="1" si="15"/>
        <v>2</v>
      </c>
      <c r="AJ115" s="1955">
        <f t="shared" ca="1" si="16"/>
        <v>1</v>
      </c>
      <c r="AK115" s="1955">
        <f t="shared" ca="1" si="16"/>
        <v>1</v>
      </c>
      <c r="AL115" s="1955">
        <f t="shared" ca="1" si="16"/>
        <v>1</v>
      </c>
      <c r="AM115" s="768">
        <f t="shared" si="17"/>
        <v>0</v>
      </c>
      <c r="AO115" s="167"/>
      <c r="AP115" s="320" t="e">
        <f>SUIVI!#REF!</f>
        <v>#REF!</v>
      </c>
      <c r="AQ115" s="320" t="e">
        <f>SUIVI!#REF!</f>
        <v>#REF!</v>
      </c>
      <c r="AR115" s="145" t="e">
        <f>SUIVI!#REF!</f>
        <v>#REF!</v>
      </c>
      <c r="AS115" s="145" t="e">
        <f>SUIVI!#REF!</f>
        <v>#REF!</v>
      </c>
      <c r="AT115" s="1097" t="e">
        <f>SUIVI!#REF!</f>
        <v>#REF!</v>
      </c>
      <c r="AU115" s="3627"/>
      <c r="AV115" s="3628"/>
      <c r="AW115" s="3627"/>
      <c r="AX115" s="3628"/>
      <c r="AY115" s="3627"/>
      <c r="AZ115" s="3628"/>
      <c r="BA115" s="3627"/>
      <c r="BB115" s="3628"/>
      <c r="BC115" s="3627"/>
      <c r="BD115" s="3628"/>
      <c r="BE115" s="3627"/>
      <c r="BF115" s="3628"/>
      <c r="BG115" s="48"/>
      <c r="BH115" s="776">
        <v>92</v>
      </c>
      <c r="BI115" s="776"/>
    </row>
    <row r="116" spans="1:61" s="22" customFormat="1" ht="25.15" customHeight="1">
      <c r="A116" s="1961" t="e">
        <f>SUIVI!#REF!</f>
        <v>#REF!</v>
      </c>
      <c r="B116" s="320" t="e">
        <f>SUIVI!#REF!</f>
        <v>#REF!</v>
      </c>
      <c r="C116" s="320" t="e">
        <f>SUIVI!#REF!</f>
        <v>#REF!</v>
      </c>
      <c r="D116" s="145" t="e">
        <f>SUIVI!#REF!</f>
        <v>#REF!</v>
      </c>
      <c r="E116" s="145" t="e">
        <f>SUIVI!#REF!</f>
        <v>#REF!</v>
      </c>
      <c r="F116" s="1097" t="e">
        <f>SUIVI!#REF!</f>
        <v>#REF!</v>
      </c>
      <c r="G116" s="948" t="s">
        <v>186</v>
      </c>
      <c r="H116" s="948" t="s">
        <v>186</v>
      </c>
      <c r="I116" s="948" t="s">
        <v>186</v>
      </c>
      <c r="J116" s="948" t="s">
        <v>186</v>
      </c>
      <c r="K116" s="948" t="s">
        <v>186</v>
      </c>
      <c r="L116" s="948" t="s">
        <v>186</v>
      </c>
      <c r="M116" s="948" t="s">
        <v>186</v>
      </c>
      <c r="N116" s="948" t="s">
        <v>186</v>
      </c>
      <c r="O116" s="948" t="s">
        <v>186</v>
      </c>
      <c r="P116" s="948" t="s">
        <v>186</v>
      </c>
      <c r="Q116" s="1955"/>
      <c r="R116" s="437" t="s">
        <v>1249</v>
      </c>
      <c r="S116" s="48"/>
      <c r="U116" s="1962" t="e">
        <f>SUIVI!#REF!</f>
        <v>#REF!</v>
      </c>
      <c r="V116" s="320" t="e">
        <f>SUIVI!#REF!</f>
        <v>#REF!</v>
      </c>
      <c r="W116" s="320" t="e">
        <f>SUIVI!#REF!</f>
        <v>#REF!</v>
      </c>
      <c r="X116" s="145" t="e">
        <f>SUIVI!#REF!</f>
        <v>#REF!</v>
      </c>
      <c r="Y116" s="145" t="e">
        <f>SUIVI!#REF!</f>
        <v>#REF!</v>
      </c>
      <c r="Z116" s="1097" t="e">
        <f>SUIVI!#REF!</f>
        <v>#REF!</v>
      </c>
      <c r="AA116" s="948">
        <f t="shared" ca="1" si="10"/>
        <v>0</v>
      </c>
      <c r="AB116" s="1955">
        <f t="shared" ca="1" si="11"/>
        <v>1</v>
      </c>
      <c r="AC116" s="948">
        <f t="shared" ca="1" si="12"/>
        <v>1</v>
      </c>
      <c r="AD116" s="1955">
        <f t="shared" ca="1" si="13"/>
        <v>1</v>
      </c>
      <c r="AE116" s="948">
        <f t="shared" ca="1" si="14"/>
        <v>0</v>
      </c>
      <c r="AF116" s="948">
        <f t="shared" ca="1" si="14"/>
        <v>1</v>
      </c>
      <c r="AG116" s="948">
        <f t="shared" ca="1" si="14"/>
        <v>0</v>
      </c>
      <c r="AH116" s="948">
        <f t="shared" ca="1" si="14"/>
        <v>0</v>
      </c>
      <c r="AI116" s="1955">
        <f t="shared" ca="1" si="15"/>
        <v>2</v>
      </c>
      <c r="AJ116" s="1955">
        <f t="shared" ca="1" si="16"/>
        <v>1</v>
      </c>
      <c r="AK116" s="1955">
        <f t="shared" ca="1" si="16"/>
        <v>1</v>
      </c>
      <c r="AL116" s="1955">
        <f t="shared" ca="1" si="16"/>
        <v>1</v>
      </c>
      <c r="AM116" s="768">
        <f t="shared" si="17"/>
        <v>0</v>
      </c>
      <c r="AO116" s="167"/>
      <c r="AP116" s="320" t="e">
        <f>SUIVI!#REF!</f>
        <v>#REF!</v>
      </c>
      <c r="AQ116" s="320" t="e">
        <f>SUIVI!#REF!</f>
        <v>#REF!</v>
      </c>
      <c r="AR116" s="145" t="e">
        <f>SUIVI!#REF!</f>
        <v>#REF!</v>
      </c>
      <c r="AS116" s="145" t="e">
        <f>SUIVI!#REF!</f>
        <v>#REF!</v>
      </c>
      <c r="AT116" s="1097" t="e">
        <f>SUIVI!#REF!</f>
        <v>#REF!</v>
      </c>
      <c r="AU116" s="3627"/>
      <c r="AV116" s="3628"/>
      <c r="AW116" s="3627"/>
      <c r="AX116" s="3628"/>
      <c r="AY116" s="3627"/>
      <c r="AZ116" s="3628"/>
      <c r="BA116" s="3627"/>
      <c r="BB116" s="3628"/>
      <c r="BC116" s="3627"/>
      <c r="BD116" s="3628"/>
      <c r="BE116" s="3627"/>
      <c r="BF116" s="3628"/>
      <c r="BG116" s="48"/>
      <c r="BH116" s="776">
        <v>93</v>
      </c>
      <c r="BI116" s="776"/>
    </row>
    <row r="117" spans="1:61" ht="25.15" customHeight="1">
      <c r="A117" s="1961" t="e">
        <f>SUIVI!#REF!</f>
        <v>#REF!</v>
      </c>
      <c r="B117" s="320" t="e">
        <f>SUIVI!#REF!</f>
        <v>#REF!</v>
      </c>
      <c r="C117" s="320" t="e">
        <f>SUIVI!#REF!</f>
        <v>#REF!</v>
      </c>
      <c r="D117" s="145" t="e">
        <f>SUIVI!#REF!</f>
        <v>#REF!</v>
      </c>
      <c r="E117" s="145" t="e">
        <f>SUIVI!#REF!</f>
        <v>#REF!</v>
      </c>
      <c r="F117" s="1097" t="e">
        <f>SUIVI!#REF!</f>
        <v>#REF!</v>
      </c>
      <c r="G117" s="948" t="s">
        <v>186</v>
      </c>
      <c r="H117" s="948" t="s">
        <v>186</v>
      </c>
      <c r="I117" s="948" t="s">
        <v>186</v>
      </c>
      <c r="J117" s="948" t="s">
        <v>186</v>
      </c>
      <c r="K117" s="948" t="s">
        <v>186</v>
      </c>
      <c r="L117" s="948" t="s">
        <v>186</v>
      </c>
      <c r="M117" s="948" t="s">
        <v>186</v>
      </c>
      <c r="N117" s="948" t="s">
        <v>186</v>
      </c>
      <c r="O117" s="948" t="s">
        <v>186</v>
      </c>
      <c r="P117" s="948" t="s">
        <v>186</v>
      </c>
      <c r="Q117" s="1955"/>
      <c r="R117" s="437" t="s">
        <v>1249</v>
      </c>
      <c r="S117" s="48"/>
      <c r="U117" s="1962" t="e">
        <f>SUIVI!#REF!</f>
        <v>#REF!</v>
      </c>
      <c r="V117" s="320" t="e">
        <f>SUIVI!#REF!</f>
        <v>#REF!</v>
      </c>
      <c r="W117" s="320" t="e">
        <f>SUIVI!#REF!</f>
        <v>#REF!</v>
      </c>
      <c r="X117" s="145" t="e">
        <f>SUIVI!#REF!</f>
        <v>#REF!</v>
      </c>
      <c r="Y117" s="145" t="e">
        <f>SUIVI!#REF!</f>
        <v>#REF!</v>
      </c>
      <c r="Z117" s="1097" t="e">
        <f>SUIVI!#REF!</f>
        <v>#REF!</v>
      </c>
      <c r="AA117" s="948">
        <f t="shared" ca="1" si="10"/>
        <v>2</v>
      </c>
      <c r="AB117" s="1955">
        <f t="shared" ca="1" si="11"/>
        <v>1</v>
      </c>
      <c r="AC117" s="948">
        <f t="shared" ca="1" si="12"/>
        <v>1</v>
      </c>
      <c r="AD117" s="1955">
        <f t="shared" ca="1" si="13"/>
        <v>1</v>
      </c>
      <c r="AE117" s="948">
        <f t="shared" ca="1" si="14"/>
        <v>2</v>
      </c>
      <c r="AF117" s="948">
        <f t="shared" ca="1" si="14"/>
        <v>1</v>
      </c>
      <c r="AG117" s="948">
        <f t="shared" ca="1" si="14"/>
        <v>0</v>
      </c>
      <c r="AH117" s="948">
        <f t="shared" ca="1" si="14"/>
        <v>1</v>
      </c>
      <c r="AI117" s="1955">
        <f t="shared" ca="1" si="15"/>
        <v>1</v>
      </c>
      <c r="AJ117" s="1955">
        <f t="shared" ca="1" si="16"/>
        <v>1</v>
      </c>
      <c r="AK117" s="1955">
        <f t="shared" ca="1" si="16"/>
        <v>1</v>
      </c>
      <c r="AL117" s="1955">
        <f t="shared" ca="1" si="16"/>
        <v>1</v>
      </c>
      <c r="AM117" s="768">
        <f t="shared" si="17"/>
        <v>0</v>
      </c>
      <c r="AO117" s="167"/>
      <c r="AP117" s="320" t="e">
        <f>SUIVI!#REF!</f>
        <v>#REF!</v>
      </c>
      <c r="AQ117" s="320" t="e">
        <f>SUIVI!#REF!</f>
        <v>#REF!</v>
      </c>
      <c r="AR117" s="145" t="e">
        <f>SUIVI!#REF!</f>
        <v>#REF!</v>
      </c>
      <c r="AS117" s="145" t="e">
        <f>SUIVI!#REF!</f>
        <v>#REF!</v>
      </c>
      <c r="AT117" s="1097" t="e">
        <f>SUIVI!#REF!</f>
        <v>#REF!</v>
      </c>
      <c r="AU117" s="3627"/>
      <c r="AV117" s="3628"/>
      <c r="AW117" s="3627"/>
      <c r="AX117" s="3628"/>
      <c r="AY117" s="3627"/>
      <c r="AZ117" s="3628"/>
      <c r="BA117" s="3627"/>
      <c r="BB117" s="3628"/>
      <c r="BC117" s="3627"/>
      <c r="BD117" s="3628"/>
      <c r="BE117" s="3627"/>
      <c r="BF117" s="3628"/>
      <c r="BG117" s="48"/>
      <c r="BH117" s="776">
        <v>94</v>
      </c>
      <c r="BI117" s="776"/>
    </row>
    <row r="118" spans="1:61" ht="25.15" customHeight="1">
      <c r="A118" s="1961" t="e">
        <f>SUIVI!#REF!</f>
        <v>#REF!</v>
      </c>
      <c r="B118" s="320" t="e">
        <f>SUIVI!#REF!</f>
        <v>#REF!</v>
      </c>
      <c r="C118" s="320" t="e">
        <f>SUIVI!#REF!</f>
        <v>#REF!</v>
      </c>
      <c r="D118" s="145" t="e">
        <f>SUIVI!#REF!</f>
        <v>#REF!</v>
      </c>
      <c r="E118" s="145" t="e">
        <f>SUIVI!#REF!</f>
        <v>#REF!</v>
      </c>
      <c r="F118" s="1097" t="e">
        <f>SUIVI!#REF!</f>
        <v>#REF!</v>
      </c>
      <c r="G118" s="948" t="s">
        <v>186</v>
      </c>
      <c r="H118" s="948" t="s">
        <v>186</v>
      </c>
      <c r="I118" s="948" t="s">
        <v>186</v>
      </c>
      <c r="J118" s="948" t="s">
        <v>186</v>
      </c>
      <c r="K118" s="948" t="s">
        <v>186</v>
      </c>
      <c r="L118" s="948" t="s">
        <v>186</v>
      </c>
      <c r="M118" s="948" t="s">
        <v>186</v>
      </c>
      <c r="N118" s="948" t="s">
        <v>186</v>
      </c>
      <c r="O118" s="948" t="s">
        <v>186</v>
      </c>
      <c r="P118" s="948" t="s">
        <v>186</v>
      </c>
      <c r="Q118" s="1955"/>
      <c r="R118" s="437" t="s">
        <v>1249</v>
      </c>
      <c r="S118" s="48"/>
      <c r="U118" s="1962" t="e">
        <f>SUIVI!#REF!</f>
        <v>#REF!</v>
      </c>
      <c r="V118" s="320" t="e">
        <f>SUIVI!#REF!</f>
        <v>#REF!</v>
      </c>
      <c r="W118" s="320" t="e">
        <f>SUIVI!#REF!</f>
        <v>#REF!</v>
      </c>
      <c r="X118" s="145" t="e">
        <f>SUIVI!#REF!</f>
        <v>#REF!</v>
      </c>
      <c r="Y118" s="145" t="e">
        <f>SUIVI!#REF!</f>
        <v>#REF!</v>
      </c>
      <c r="Z118" s="1097" t="e">
        <f>SUIVI!#REF!</f>
        <v>#REF!</v>
      </c>
      <c r="AA118" s="948">
        <f t="shared" ca="1" si="10"/>
        <v>2</v>
      </c>
      <c r="AB118" s="1955">
        <f t="shared" ca="1" si="11"/>
        <v>1</v>
      </c>
      <c r="AC118" s="948">
        <f t="shared" ca="1" si="12"/>
        <v>2</v>
      </c>
      <c r="AD118" s="1955">
        <f t="shared" ca="1" si="13"/>
        <v>1</v>
      </c>
      <c r="AE118" s="948">
        <f t="shared" ca="1" si="14"/>
        <v>1</v>
      </c>
      <c r="AF118" s="948">
        <f t="shared" ca="1" si="14"/>
        <v>2</v>
      </c>
      <c r="AG118" s="948">
        <f t="shared" ca="1" si="14"/>
        <v>1</v>
      </c>
      <c r="AH118" s="948">
        <f t="shared" ca="1" si="14"/>
        <v>1</v>
      </c>
      <c r="AI118" s="1955">
        <f t="shared" ca="1" si="15"/>
        <v>2</v>
      </c>
      <c r="AJ118" s="1955">
        <f t="shared" ca="1" si="16"/>
        <v>1</v>
      </c>
      <c r="AK118" s="1955">
        <f t="shared" ca="1" si="16"/>
        <v>1</v>
      </c>
      <c r="AL118" s="1955">
        <f t="shared" ca="1" si="16"/>
        <v>1</v>
      </c>
      <c r="AM118" s="768">
        <f t="shared" si="17"/>
        <v>0</v>
      </c>
      <c r="AO118" s="167"/>
      <c r="AP118" s="320" t="e">
        <f>SUIVI!#REF!</f>
        <v>#REF!</v>
      </c>
      <c r="AQ118" s="320" t="e">
        <f>SUIVI!#REF!</f>
        <v>#REF!</v>
      </c>
      <c r="AR118" s="145" t="e">
        <f>SUIVI!#REF!</f>
        <v>#REF!</v>
      </c>
      <c r="AS118" s="145" t="e">
        <f>SUIVI!#REF!</f>
        <v>#REF!</v>
      </c>
      <c r="AT118" s="1097" t="e">
        <f>SUIVI!#REF!</f>
        <v>#REF!</v>
      </c>
      <c r="AU118" s="3627"/>
      <c r="AV118" s="3628"/>
      <c r="AW118" s="3627"/>
      <c r="AX118" s="3628"/>
      <c r="AY118" s="3627"/>
      <c r="AZ118" s="3628"/>
      <c r="BA118" s="3627"/>
      <c r="BB118" s="3628"/>
      <c r="BC118" s="3627"/>
      <c r="BD118" s="3628"/>
      <c r="BE118" s="3627"/>
      <c r="BF118" s="3628"/>
      <c r="BG118" s="48"/>
      <c r="BH118" s="776">
        <v>95</v>
      </c>
      <c r="BI118" s="776"/>
    </row>
    <row r="119" spans="1:61" ht="25.15" customHeight="1">
      <c r="A119" s="1961" t="e">
        <f>SUIVI!#REF!</f>
        <v>#REF!</v>
      </c>
      <c r="B119" s="320" t="e">
        <f>SUIVI!#REF!</f>
        <v>#REF!</v>
      </c>
      <c r="C119" s="320" t="e">
        <f>SUIVI!#REF!</f>
        <v>#REF!</v>
      </c>
      <c r="D119" s="145" t="e">
        <f>SUIVI!#REF!</f>
        <v>#REF!</v>
      </c>
      <c r="E119" s="145" t="e">
        <f>SUIVI!#REF!</f>
        <v>#REF!</v>
      </c>
      <c r="F119" s="1097" t="e">
        <f>SUIVI!#REF!</f>
        <v>#REF!</v>
      </c>
      <c r="G119" s="948" t="s">
        <v>186</v>
      </c>
      <c r="H119" s="948" t="s">
        <v>186</v>
      </c>
      <c r="I119" s="948" t="s">
        <v>186</v>
      </c>
      <c r="J119" s="948" t="s">
        <v>186</v>
      </c>
      <c r="K119" s="948" t="s">
        <v>186</v>
      </c>
      <c r="L119" s="948" t="s">
        <v>186</v>
      </c>
      <c r="M119" s="948" t="s">
        <v>186</v>
      </c>
      <c r="N119" s="948" t="s">
        <v>186</v>
      </c>
      <c r="O119" s="948" t="s">
        <v>186</v>
      </c>
      <c r="P119" s="948" t="s">
        <v>186</v>
      </c>
      <c r="Q119" s="1955"/>
      <c r="R119" s="437" t="s">
        <v>1249</v>
      </c>
      <c r="S119" s="48"/>
      <c r="U119" s="1962" t="e">
        <f>SUIVI!#REF!</f>
        <v>#REF!</v>
      </c>
      <c r="V119" s="320" t="e">
        <f>SUIVI!#REF!</f>
        <v>#REF!</v>
      </c>
      <c r="W119" s="320" t="e">
        <f>SUIVI!#REF!</f>
        <v>#REF!</v>
      </c>
      <c r="X119" s="145" t="e">
        <f>SUIVI!#REF!</f>
        <v>#REF!</v>
      </c>
      <c r="Y119" s="145" t="e">
        <f>SUIVI!#REF!</f>
        <v>#REF!</v>
      </c>
      <c r="Z119" s="1097" t="e">
        <f>SUIVI!#REF!</f>
        <v>#REF!</v>
      </c>
      <c r="AA119" s="948">
        <f t="shared" ca="1" si="10"/>
        <v>2</v>
      </c>
      <c r="AB119" s="1955">
        <f t="shared" ca="1" si="11"/>
        <v>1</v>
      </c>
      <c r="AC119" s="948">
        <f t="shared" ca="1" si="12"/>
        <v>2</v>
      </c>
      <c r="AD119" s="1955">
        <f t="shared" ca="1" si="13"/>
        <v>1</v>
      </c>
      <c r="AE119" s="948">
        <f t="shared" ca="1" si="14"/>
        <v>0</v>
      </c>
      <c r="AF119" s="948">
        <f t="shared" ca="1" si="14"/>
        <v>1</v>
      </c>
      <c r="AG119" s="948">
        <f t="shared" ca="1" si="14"/>
        <v>0</v>
      </c>
      <c r="AH119" s="948">
        <f t="shared" ca="1" si="14"/>
        <v>0</v>
      </c>
      <c r="AI119" s="1955">
        <f t="shared" ca="1" si="15"/>
        <v>2</v>
      </c>
      <c r="AJ119" s="1955">
        <f t="shared" ca="1" si="16"/>
        <v>1</v>
      </c>
      <c r="AK119" s="1955">
        <f t="shared" ca="1" si="16"/>
        <v>1</v>
      </c>
      <c r="AL119" s="1955">
        <f t="shared" ca="1" si="16"/>
        <v>1</v>
      </c>
      <c r="AM119" s="768">
        <f t="shared" si="17"/>
        <v>0</v>
      </c>
      <c r="AO119" s="167"/>
      <c r="AP119" s="320" t="e">
        <f>SUIVI!#REF!</f>
        <v>#REF!</v>
      </c>
      <c r="AQ119" s="320" t="e">
        <f>SUIVI!#REF!</f>
        <v>#REF!</v>
      </c>
      <c r="AR119" s="145" t="e">
        <f>SUIVI!#REF!</f>
        <v>#REF!</v>
      </c>
      <c r="AS119" s="145" t="e">
        <f>SUIVI!#REF!</f>
        <v>#REF!</v>
      </c>
      <c r="AT119" s="1097" t="e">
        <f>SUIVI!#REF!</f>
        <v>#REF!</v>
      </c>
      <c r="AU119" s="3627"/>
      <c r="AV119" s="3628"/>
      <c r="AW119" s="3627"/>
      <c r="AX119" s="3628"/>
      <c r="AY119" s="3627"/>
      <c r="AZ119" s="3628"/>
      <c r="BA119" s="3627"/>
      <c r="BB119" s="3628"/>
      <c r="BC119" s="3627"/>
      <c r="BD119" s="3628"/>
      <c r="BE119" s="3627"/>
      <c r="BF119" s="3628"/>
      <c r="BG119" s="48"/>
      <c r="BH119" s="776">
        <v>96</v>
      </c>
      <c r="BI119" s="776"/>
    </row>
    <row r="120" spans="1:61" ht="25.15" customHeight="1">
      <c r="A120" s="1961" t="e">
        <f>SUIVI!#REF!</f>
        <v>#REF!</v>
      </c>
      <c r="B120" s="320" t="e">
        <f>SUIVI!#REF!</f>
        <v>#REF!</v>
      </c>
      <c r="C120" s="320" t="e">
        <f>SUIVI!#REF!</f>
        <v>#REF!</v>
      </c>
      <c r="D120" s="145" t="e">
        <f>SUIVI!#REF!</f>
        <v>#REF!</v>
      </c>
      <c r="E120" s="145" t="e">
        <f>SUIVI!#REF!</f>
        <v>#REF!</v>
      </c>
      <c r="F120" s="1097" t="e">
        <f>SUIVI!#REF!</f>
        <v>#REF!</v>
      </c>
      <c r="G120" s="948" t="s">
        <v>186</v>
      </c>
      <c r="H120" s="948" t="s">
        <v>186</v>
      </c>
      <c r="I120" s="948" t="s">
        <v>186</v>
      </c>
      <c r="J120" s="948" t="s">
        <v>186</v>
      </c>
      <c r="K120" s="948" t="s">
        <v>186</v>
      </c>
      <c r="L120" s="948" t="s">
        <v>186</v>
      </c>
      <c r="M120" s="948" t="s">
        <v>186</v>
      </c>
      <c r="N120" s="948" t="s">
        <v>186</v>
      </c>
      <c r="O120" s="948" t="s">
        <v>186</v>
      </c>
      <c r="P120" s="948" t="s">
        <v>186</v>
      </c>
      <c r="Q120" s="1955"/>
      <c r="R120" s="437" t="s">
        <v>1249</v>
      </c>
      <c r="S120" s="48"/>
      <c r="U120" s="1962" t="e">
        <f>SUIVI!#REF!</f>
        <v>#REF!</v>
      </c>
      <c r="V120" s="320" t="e">
        <f>SUIVI!#REF!</f>
        <v>#REF!</v>
      </c>
      <c r="W120" s="320" t="e">
        <f>SUIVI!#REF!</f>
        <v>#REF!</v>
      </c>
      <c r="X120" s="145" t="e">
        <f>SUIVI!#REF!</f>
        <v>#REF!</v>
      </c>
      <c r="Y120" s="145" t="e">
        <f>SUIVI!#REF!</f>
        <v>#REF!</v>
      </c>
      <c r="Z120" s="1097" t="e">
        <f>SUIVI!#REF!</f>
        <v>#REF!</v>
      </c>
      <c r="AA120" s="948">
        <f t="shared" ca="1" si="10"/>
        <v>1</v>
      </c>
      <c r="AB120" s="1955">
        <f t="shared" ca="1" si="11"/>
        <v>1</v>
      </c>
      <c r="AC120" s="948">
        <f t="shared" ca="1" si="12"/>
        <v>1</v>
      </c>
      <c r="AD120" s="1955">
        <f t="shared" ca="1" si="13"/>
        <v>1</v>
      </c>
      <c r="AE120" s="948">
        <f t="shared" ca="1" si="14"/>
        <v>2</v>
      </c>
      <c r="AF120" s="948">
        <f t="shared" ca="1" si="14"/>
        <v>1</v>
      </c>
      <c r="AG120" s="948">
        <f t="shared" ca="1" si="14"/>
        <v>0</v>
      </c>
      <c r="AH120" s="948">
        <f t="shared" ca="1" si="14"/>
        <v>2</v>
      </c>
      <c r="AI120" s="1955">
        <f t="shared" ca="1" si="15"/>
        <v>1</v>
      </c>
      <c r="AJ120" s="1955">
        <f t="shared" ca="1" si="16"/>
        <v>1</v>
      </c>
      <c r="AK120" s="1955">
        <f t="shared" ca="1" si="16"/>
        <v>1</v>
      </c>
      <c r="AL120" s="1955">
        <f t="shared" ca="1" si="16"/>
        <v>1</v>
      </c>
      <c r="AM120" s="768">
        <f t="shared" si="17"/>
        <v>0</v>
      </c>
      <c r="AO120" s="167"/>
      <c r="AP120" s="320" t="e">
        <f>SUIVI!#REF!</f>
        <v>#REF!</v>
      </c>
      <c r="AQ120" s="320" t="e">
        <f>SUIVI!#REF!</f>
        <v>#REF!</v>
      </c>
      <c r="AR120" s="145" t="e">
        <f>SUIVI!#REF!</f>
        <v>#REF!</v>
      </c>
      <c r="AS120" s="145" t="e">
        <f>SUIVI!#REF!</f>
        <v>#REF!</v>
      </c>
      <c r="AT120" s="1097" t="e">
        <f>SUIVI!#REF!</f>
        <v>#REF!</v>
      </c>
      <c r="AU120" s="3627"/>
      <c r="AV120" s="3628"/>
      <c r="AW120" s="3627"/>
      <c r="AX120" s="3628"/>
      <c r="AY120" s="3627"/>
      <c r="AZ120" s="3628"/>
      <c r="BA120" s="3627"/>
      <c r="BB120" s="3628"/>
      <c r="BC120" s="3627"/>
      <c r="BD120" s="3628"/>
      <c r="BE120" s="3627"/>
      <c r="BF120" s="3628"/>
      <c r="BG120" s="48"/>
      <c r="BH120" s="776">
        <v>97</v>
      </c>
      <c r="BI120" s="776"/>
    </row>
    <row r="121" spans="1:61" ht="25.15" customHeight="1">
      <c r="A121" s="1961" t="e">
        <f>SUIVI!#REF!</f>
        <v>#REF!</v>
      </c>
      <c r="B121" s="320" t="e">
        <f>SUIVI!#REF!</f>
        <v>#REF!</v>
      </c>
      <c r="C121" s="320" t="e">
        <f>SUIVI!#REF!</f>
        <v>#REF!</v>
      </c>
      <c r="D121" s="145" t="e">
        <f>SUIVI!#REF!</f>
        <v>#REF!</v>
      </c>
      <c r="E121" s="145" t="e">
        <f>SUIVI!#REF!</f>
        <v>#REF!</v>
      </c>
      <c r="F121" s="1097" t="e">
        <f>SUIVI!#REF!</f>
        <v>#REF!</v>
      </c>
      <c r="G121" s="948" t="s">
        <v>186</v>
      </c>
      <c r="H121" s="948" t="s">
        <v>186</v>
      </c>
      <c r="I121" s="948" t="s">
        <v>186</v>
      </c>
      <c r="J121" s="948" t="s">
        <v>186</v>
      </c>
      <c r="K121" s="948" t="s">
        <v>186</v>
      </c>
      <c r="L121" s="948" t="s">
        <v>186</v>
      </c>
      <c r="M121" s="948" t="s">
        <v>186</v>
      </c>
      <c r="N121" s="948" t="s">
        <v>186</v>
      </c>
      <c r="O121" s="948" t="s">
        <v>186</v>
      </c>
      <c r="P121" s="948" t="s">
        <v>186</v>
      </c>
      <c r="Q121" s="1955"/>
      <c r="R121" s="437" t="s">
        <v>1249</v>
      </c>
      <c r="S121" s="48"/>
      <c r="U121" s="1962" t="e">
        <f>SUIVI!#REF!</f>
        <v>#REF!</v>
      </c>
      <c r="V121" s="320" t="e">
        <f>SUIVI!#REF!</f>
        <v>#REF!</v>
      </c>
      <c r="W121" s="320" t="e">
        <f>SUIVI!#REF!</f>
        <v>#REF!</v>
      </c>
      <c r="X121" s="145" t="e">
        <f>SUIVI!#REF!</f>
        <v>#REF!</v>
      </c>
      <c r="Y121" s="145" t="e">
        <f>SUIVI!#REF!</f>
        <v>#REF!</v>
      </c>
      <c r="Z121" s="1097" t="e">
        <f>SUIVI!#REF!</f>
        <v>#REF!</v>
      </c>
      <c r="AA121" s="948">
        <f t="shared" ca="1" si="10"/>
        <v>0</v>
      </c>
      <c r="AB121" s="1955">
        <f t="shared" ca="1" si="11"/>
        <v>1</v>
      </c>
      <c r="AC121" s="948">
        <f t="shared" ca="1" si="12"/>
        <v>0</v>
      </c>
      <c r="AD121" s="1955">
        <f t="shared" ca="1" si="13"/>
        <v>1</v>
      </c>
      <c r="AE121" s="948">
        <f t="shared" ref="AE121:AH152" ca="1" si="18">RANDBETWEEN(0,2)</f>
        <v>1</v>
      </c>
      <c r="AF121" s="948">
        <f t="shared" ca="1" si="18"/>
        <v>1</v>
      </c>
      <c r="AG121" s="948">
        <f t="shared" ca="1" si="18"/>
        <v>2</v>
      </c>
      <c r="AH121" s="948">
        <f t="shared" ca="1" si="18"/>
        <v>0</v>
      </c>
      <c r="AI121" s="1955">
        <f t="shared" ca="1" si="15"/>
        <v>2</v>
      </c>
      <c r="AJ121" s="1955">
        <f t="shared" ref="AJ121:AL152" ca="1" si="19">RANDBETWEEN(1,1)</f>
        <v>1</v>
      </c>
      <c r="AK121" s="1955">
        <f t="shared" ca="1" si="19"/>
        <v>1</v>
      </c>
      <c r="AL121" s="1955">
        <f t="shared" ca="1" si="19"/>
        <v>1</v>
      </c>
      <c r="AM121" s="768">
        <f t="shared" si="17"/>
        <v>0</v>
      </c>
      <c r="AO121" s="167"/>
      <c r="AP121" s="320" t="e">
        <f>SUIVI!#REF!</f>
        <v>#REF!</v>
      </c>
      <c r="AQ121" s="320" t="e">
        <f>SUIVI!#REF!</f>
        <v>#REF!</v>
      </c>
      <c r="AR121" s="145" t="e">
        <f>SUIVI!#REF!</f>
        <v>#REF!</v>
      </c>
      <c r="AS121" s="145" t="e">
        <f>SUIVI!#REF!</f>
        <v>#REF!</v>
      </c>
      <c r="AT121" s="1097" t="e">
        <f>SUIVI!#REF!</f>
        <v>#REF!</v>
      </c>
      <c r="AU121" s="3627"/>
      <c r="AV121" s="3628"/>
      <c r="AW121" s="3627"/>
      <c r="AX121" s="3628"/>
      <c r="AY121" s="3627"/>
      <c r="AZ121" s="3628"/>
      <c r="BA121" s="3627"/>
      <c r="BB121" s="3628"/>
      <c r="BC121" s="3627"/>
      <c r="BD121" s="3628"/>
      <c r="BE121" s="3627"/>
      <c r="BF121" s="3628"/>
      <c r="BG121" s="48"/>
      <c r="BH121" s="776">
        <v>98</v>
      </c>
      <c r="BI121" s="776"/>
    </row>
    <row r="122" spans="1:61" ht="25.15" customHeight="1">
      <c r="A122" s="1961" t="e">
        <f>SUIVI!#REF!</f>
        <v>#REF!</v>
      </c>
      <c r="B122" s="320" t="e">
        <f>SUIVI!#REF!</f>
        <v>#REF!</v>
      </c>
      <c r="C122" s="320" t="e">
        <f>SUIVI!#REF!</f>
        <v>#REF!</v>
      </c>
      <c r="D122" s="145" t="e">
        <f>SUIVI!#REF!</f>
        <v>#REF!</v>
      </c>
      <c r="E122" s="145" t="e">
        <f>SUIVI!#REF!</f>
        <v>#REF!</v>
      </c>
      <c r="F122" s="1097" t="e">
        <f>SUIVI!#REF!</f>
        <v>#REF!</v>
      </c>
      <c r="G122" s="948" t="s">
        <v>186</v>
      </c>
      <c r="H122" s="948" t="s">
        <v>186</v>
      </c>
      <c r="I122" s="948" t="s">
        <v>186</v>
      </c>
      <c r="J122" s="948" t="s">
        <v>186</v>
      </c>
      <c r="K122" s="948" t="s">
        <v>186</v>
      </c>
      <c r="L122" s="948" t="s">
        <v>186</v>
      </c>
      <c r="M122" s="948" t="s">
        <v>186</v>
      </c>
      <c r="N122" s="948" t="s">
        <v>186</v>
      </c>
      <c r="O122" s="948" t="s">
        <v>186</v>
      </c>
      <c r="P122" s="948" t="s">
        <v>186</v>
      </c>
      <c r="Q122" s="1955"/>
      <c r="R122" s="437" t="s">
        <v>1249</v>
      </c>
      <c r="S122" s="48"/>
      <c r="U122" s="1962" t="e">
        <f>SUIVI!#REF!</f>
        <v>#REF!</v>
      </c>
      <c r="V122" s="320" t="e">
        <f>SUIVI!#REF!</f>
        <v>#REF!</v>
      </c>
      <c r="W122" s="320" t="e">
        <f>SUIVI!#REF!</f>
        <v>#REF!</v>
      </c>
      <c r="X122" s="145" t="e">
        <f>SUIVI!#REF!</f>
        <v>#REF!</v>
      </c>
      <c r="Y122" s="145" t="e">
        <f>SUIVI!#REF!</f>
        <v>#REF!</v>
      </c>
      <c r="Z122" s="1097" t="e">
        <f>SUIVI!#REF!</f>
        <v>#REF!</v>
      </c>
      <c r="AA122" s="948">
        <f t="shared" ca="1" si="10"/>
        <v>2</v>
      </c>
      <c r="AB122" s="1955">
        <f t="shared" ca="1" si="11"/>
        <v>1</v>
      </c>
      <c r="AC122" s="948">
        <f t="shared" ca="1" si="12"/>
        <v>0</v>
      </c>
      <c r="AD122" s="1955">
        <f t="shared" ca="1" si="13"/>
        <v>1</v>
      </c>
      <c r="AE122" s="948">
        <f t="shared" ca="1" si="18"/>
        <v>2</v>
      </c>
      <c r="AF122" s="948">
        <f t="shared" ca="1" si="18"/>
        <v>2</v>
      </c>
      <c r="AG122" s="948">
        <f t="shared" ca="1" si="18"/>
        <v>0</v>
      </c>
      <c r="AH122" s="948">
        <f t="shared" ca="1" si="18"/>
        <v>0</v>
      </c>
      <c r="AI122" s="1955">
        <f t="shared" ca="1" si="15"/>
        <v>2</v>
      </c>
      <c r="AJ122" s="1955">
        <f t="shared" ca="1" si="19"/>
        <v>1</v>
      </c>
      <c r="AK122" s="1955">
        <f t="shared" ca="1" si="19"/>
        <v>1</v>
      </c>
      <c r="AL122" s="1955">
        <f t="shared" ca="1" si="19"/>
        <v>1</v>
      </c>
      <c r="AM122" s="768">
        <f t="shared" si="17"/>
        <v>0</v>
      </c>
      <c r="AO122" s="167"/>
      <c r="AP122" s="320" t="e">
        <f>SUIVI!#REF!</f>
        <v>#REF!</v>
      </c>
      <c r="AQ122" s="320" t="e">
        <f>SUIVI!#REF!</f>
        <v>#REF!</v>
      </c>
      <c r="AR122" s="145" t="e">
        <f>SUIVI!#REF!</f>
        <v>#REF!</v>
      </c>
      <c r="AS122" s="145" t="e">
        <f>SUIVI!#REF!</f>
        <v>#REF!</v>
      </c>
      <c r="AT122" s="1097" t="e">
        <f>SUIVI!#REF!</f>
        <v>#REF!</v>
      </c>
      <c r="AU122" s="3627"/>
      <c r="AV122" s="3628"/>
      <c r="AW122" s="3627"/>
      <c r="AX122" s="3628"/>
      <c r="AY122" s="3627"/>
      <c r="AZ122" s="3628"/>
      <c r="BA122" s="3627"/>
      <c r="BB122" s="3628"/>
      <c r="BC122" s="3627"/>
      <c r="BD122" s="3628"/>
      <c r="BE122" s="3627"/>
      <c r="BF122" s="3628"/>
      <c r="BG122" s="48"/>
      <c r="BH122" s="776">
        <v>99</v>
      </c>
      <c r="BI122" s="776"/>
    </row>
    <row r="123" spans="1:61" ht="25.15" customHeight="1">
      <c r="A123" s="1961" t="e">
        <f>SUIVI!#REF!</f>
        <v>#REF!</v>
      </c>
      <c r="B123" s="320" t="e">
        <f>SUIVI!#REF!</f>
        <v>#REF!</v>
      </c>
      <c r="C123" s="320" t="e">
        <f>SUIVI!#REF!</f>
        <v>#REF!</v>
      </c>
      <c r="D123" s="145" t="e">
        <f>SUIVI!#REF!</f>
        <v>#REF!</v>
      </c>
      <c r="E123" s="145" t="e">
        <f>SUIVI!#REF!</f>
        <v>#REF!</v>
      </c>
      <c r="F123" s="1097" t="e">
        <f>SUIVI!#REF!</f>
        <v>#REF!</v>
      </c>
      <c r="G123" s="948" t="s">
        <v>186</v>
      </c>
      <c r="H123" s="948" t="s">
        <v>186</v>
      </c>
      <c r="I123" s="948" t="s">
        <v>186</v>
      </c>
      <c r="J123" s="948" t="s">
        <v>186</v>
      </c>
      <c r="K123" s="948" t="s">
        <v>186</v>
      </c>
      <c r="L123" s="948" t="s">
        <v>186</v>
      </c>
      <c r="M123" s="948" t="s">
        <v>186</v>
      </c>
      <c r="N123" s="948" t="s">
        <v>186</v>
      </c>
      <c r="O123" s="948" t="s">
        <v>186</v>
      </c>
      <c r="P123" s="948" t="s">
        <v>186</v>
      </c>
      <c r="Q123" s="1955"/>
      <c r="R123" s="437" t="s">
        <v>1249</v>
      </c>
      <c r="S123" s="48"/>
      <c r="U123" s="1962" t="e">
        <f>SUIVI!#REF!</f>
        <v>#REF!</v>
      </c>
      <c r="V123" s="320" t="e">
        <f>SUIVI!#REF!</f>
        <v>#REF!</v>
      </c>
      <c r="W123" s="320" t="e">
        <f>SUIVI!#REF!</f>
        <v>#REF!</v>
      </c>
      <c r="X123" s="145" t="e">
        <f>SUIVI!#REF!</f>
        <v>#REF!</v>
      </c>
      <c r="Y123" s="145" t="e">
        <f>SUIVI!#REF!</f>
        <v>#REF!</v>
      </c>
      <c r="Z123" s="1097" t="e">
        <f>SUIVI!#REF!</f>
        <v>#REF!</v>
      </c>
      <c r="AA123" s="948">
        <f t="shared" ca="1" si="10"/>
        <v>0</v>
      </c>
      <c r="AB123" s="1955">
        <f t="shared" ca="1" si="11"/>
        <v>1</v>
      </c>
      <c r="AC123" s="948">
        <f t="shared" ca="1" si="12"/>
        <v>0</v>
      </c>
      <c r="AD123" s="1955">
        <f t="shared" ca="1" si="13"/>
        <v>1</v>
      </c>
      <c r="AE123" s="948">
        <f t="shared" ca="1" si="18"/>
        <v>1</v>
      </c>
      <c r="AF123" s="948">
        <f t="shared" ca="1" si="18"/>
        <v>1</v>
      </c>
      <c r="AG123" s="948">
        <f t="shared" ca="1" si="18"/>
        <v>2</v>
      </c>
      <c r="AH123" s="948">
        <f t="shared" ca="1" si="18"/>
        <v>1</v>
      </c>
      <c r="AI123" s="1955">
        <f t="shared" ca="1" si="15"/>
        <v>1</v>
      </c>
      <c r="AJ123" s="1955">
        <f t="shared" ca="1" si="19"/>
        <v>1</v>
      </c>
      <c r="AK123" s="1955">
        <f t="shared" ca="1" si="19"/>
        <v>1</v>
      </c>
      <c r="AL123" s="1955">
        <f t="shared" ca="1" si="19"/>
        <v>1</v>
      </c>
      <c r="AM123" s="768">
        <f t="shared" si="17"/>
        <v>0</v>
      </c>
      <c r="AO123" s="167"/>
      <c r="AP123" s="320" t="e">
        <f>SUIVI!#REF!</f>
        <v>#REF!</v>
      </c>
      <c r="AQ123" s="320" t="e">
        <f>SUIVI!#REF!</f>
        <v>#REF!</v>
      </c>
      <c r="AR123" s="145" t="e">
        <f>SUIVI!#REF!</f>
        <v>#REF!</v>
      </c>
      <c r="AS123" s="145" t="e">
        <f>SUIVI!#REF!</f>
        <v>#REF!</v>
      </c>
      <c r="AT123" s="1097" t="e">
        <f>SUIVI!#REF!</f>
        <v>#REF!</v>
      </c>
      <c r="AU123" s="3627"/>
      <c r="AV123" s="3628"/>
      <c r="AW123" s="3627"/>
      <c r="AX123" s="3628"/>
      <c r="AY123" s="3627"/>
      <c r="AZ123" s="3628"/>
      <c r="BA123" s="3627"/>
      <c r="BB123" s="3628"/>
      <c r="BC123" s="3627"/>
      <c r="BD123" s="3628"/>
      <c r="BE123" s="3627"/>
      <c r="BF123" s="3628"/>
      <c r="BG123" s="48"/>
      <c r="BH123" s="776">
        <v>100</v>
      </c>
      <c r="BI123" s="776"/>
    </row>
    <row r="124" spans="1:61" ht="25.15" customHeight="1">
      <c r="A124" s="1961" t="e">
        <f>SUIVI!#REF!</f>
        <v>#REF!</v>
      </c>
      <c r="B124" s="320" t="e">
        <f>SUIVI!#REF!</f>
        <v>#REF!</v>
      </c>
      <c r="C124" s="320" t="e">
        <f>SUIVI!#REF!</f>
        <v>#REF!</v>
      </c>
      <c r="D124" s="145" t="e">
        <f>SUIVI!#REF!</f>
        <v>#REF!</v>
      </c>
      <c r="E124" s="145" t="e">
        <f>SUIVI!#REF!</f>
        <v>#REF!</v>
      </c>
      <c r="F124" s="1097" t="e">
        <f>SUIVI!#REF!</f>
        <v>#REF!</v>
      </c>
      <c r="G124" s="948" t="s">
        <v>186</v>
      </c>
      <c r="H124" s="948" t="s">
        <v>186</v>
      </c>
      <c r="I124" s="948" t="s">
        <v>186</v>
      </c>
      <c r="J124" s="948" t="s">
        <v>186</v>
      </c>
      <c r="K124" s="948" t="s">
        <v>186</v>
      </c>
      <c r="L124" s="948" t="s">
        <v>186</v>
      </c>
      <c r="M124" s="948" t="s">
        <v>186</v>
      </c>
      <c r="N124" s="948" t="s">
        <v>186</v>
      </c>
      <c r="O124" s="948" t="s">
        <v>186</v>
      </c>
      <c r="P124" s="948" t="s">
        <v>186</v>
      </c>
      <c r="Q124" s="1955"/>
      <c r="R124" s="437" t="s">
        <v>1249</v>
      </c>
      <c r="S124" s="48"/>
      <c r="U124" s="1962" t="e">
        <f>SUIVI!#REF!</f>
        <v>#REF!</v>
      </c>
      <c r="V124" s="320" t="e">
        <f>SUIVI!#REF!</f>
        <v>#REF!</v>
      </c>
      <c r="W124" s="320" t="e">
        <f>SUIVI!#REF!</f>
        <v>#REF!</v>
      </c>
      <c r="X124" s="145" t="e">
        <f>SUIVI!#REF!</f>
        <v>#REF!</v>
      </c>
      <c r="Y124" s="145" t="e">
        <f>SUIVI!#REF!</f>
        <v>#REF!</v>
      </c>
      <c r="Z124" s="1097" t="e">
        <f>SUIVI!#REF!</f>
        <v>#REF!</v>
      </c>
      <c r="AA124" s="948">
        <f t="shared" ca="1" si="10"/>
        <v>0</v>
      </c>
      <c r="AB124" s="1955">
        <f t="shared" ca="1" si="11"/>
        <v>1</v>
      </c>
      <c r="AC124" s="948">
        <f t="shared" ca="1" si="12"/>
        <v>1</v>
      </c>
      <c r="AD124" s="1955">
        <f t="shared" ca="1" si="13"/>
        <v>1</v>
      </c>
      <c r="AE124" s="948">
        <f t="shared" ca="1" si="18"/>
        <v>0</v>
      </c>
      <c r="AF124" s="948">
        <f t="shared" ca="1" si="18"/>
        <v>0</v>
      </c>
      <c r="AG124" s="948">
        <f t="shared" ca="1" si="18"/>
        <v>0</v>
      </c>
      <c r="AH124" s="948">
        <f t="shared" ca="1" si="18"/>
        <v>2</v>
      </c>
      <c r="AI124" s="1955">
        <f t="shared" ca="1" si="15"/>
        <v>2</v>
      </c>
      <c r="AJ124" s="1955">
        <f t="shared" ca="1" si="19"/>
        <v>1</v>
      </c>
      <c r="AK124" s="1955">
        <f t="shared" ca="1" si="19"/>
        <v>1</v>
      </c>
      <c r="AL124" s="1955">
        <f t="shared" ca="1" si="19"/>
        <v>1</v>
      </c>
      <c r="AM124" s="768">
        <f t="shared" si="17"/>
        <v>0</v>
      </c>
      <c r="AO124" s="167"/>
      <c r="AP124" s="320" t="e">
        <f>SUIVI!#REF!</f>
        <v>#REF!</v>
      </c>
      <c r="AQ124" s="320" t="e">
        <f>SUIVI!#REF!</f>
        <v>#REF!</v>
      </c>
      <c r="AR124" s="145" t="e">
        <f>SUIVI!#REF!</f>
        <v>#REF!</v>
      </c>
      <c r="AS124" s="145" t="e">
        <f>SUIVI!#REF!</f>
        <v>#REF!</v>
      </c>
      <c r="AT124" s="1097" t="e">
        <f>SUIVI!#REF!</f>
        <v>#REF!</v>
      </c>
      <c r="AU124" s="3627"/>
      <c r="AV124" s="3628"/>
      <c r="AW124" s="3627"/>
      <c r="AX124" s="3628"/>
      <c r="AY124" s="3627"/>
      <c r="AZ124" s="3628"/>
      <c r="BA124" s="3627"/>
      <c r="BB124" s="3628"/>
      <c r="BC124" s="3627"/>
      <c r="BD124" s="3628"/>
      <c r="BE124" s="3627"/>
      <c r="BF124" s="3628"/>
      <c r="BG124" s="48"/>
      <c r="BH124" s="776">
        <v>101</v>
      </c>
      <c r="BI124" s="776"/>
    </row>
    <row r="125" spans="1:61" ht="25.15" customHeight="1">
      <c r="A125" s="1961" t="e">
        <f>SUIVI!#REF!</f>
        <v>#REF!</v>
      </c>
      <c r="B125" s="320" t="e">
        <f>SUIVI!#REF!</f>
        <v>#REF!</v>
      </c>
      <c r="C125" s="320" t="e">
        <f>SUIVI!#REF!</f>
        <v>#REF!</v>
      </c>
      <c r="D125" s="145" t="e">
        <f>SUIVI!#REF!</f>
        <v>#REF!</v>
      </c>
      <c r="E125" s="145" t="e">
        <f>SUIVI!#REF!</f>
        <v>#REF!</v>
      </c>
      <c r="F125" s="1097" t="e">
        <f>SUIVI!#REF!</f>
        <v>#REF!</v>
      </c>
      <c r="G125" s="948" t="s">
        <v>186</v>
      </c>
      <c r="H125" s="948" t="s">
        <v>186</v>
      </c>
      <c r="I125" s="948" t="s">
        <v>186</v>
      </c>
      <c r="J125" s="948" t="s">
        <v>186</v>
      </c>
      <c r="K125" s="948" t="s">
        <v>186</v>
      </c>
      <c r="L125" s="948" t="s">
        <v>186</v>
      </c>
      <c r="M125" s="948" t="s">
        <v>186</v>
      </c>
      <c r="N125" s="948" t="s">
        <v>186</v>
      </c>
      <c r="O125" s="948" t="s">
        <v>186</v>
      </c>
      <c r="P125" s="948" t="s">
        <v>186</v>
      </c>
      <c r="Q125" s="1955"/>
      <c r="R125" s="437" t="s">
        <v>1249</v>
      </c>
      <c r="S125" s="48"/>
      <c r="U125" s="1962" t="e">
        <f>SUIVI!#REF!</f>
        <v>#REF!</v>
      </c>
      <c r="V125" s="320" t="e">
        <f>SUIVI!#REF!</f>
        <v>#REF!</v>
      </c>
      <c r="W125" s="320" t="e">
        <f>SUIVI!#REF!</f>
        <v>#REF!</v>
      </c>
      <c r="X125" s="145" t="e">
        <f>SUIVI!#REF!</f>
        <v>#REF!</v>
      </c>
      <c r="Y125" s="145" t="e">
        <f>SUIVI!#REF!</f>
        <v>#REF!</v>
      </c>
      <c r="Z125" s="1097" t="e">
        <f>SUIVI!#REF!</f>
        <v>#REF!</v>
      </c>
      <c r="AA125" s="948">
        <f t="shared" ca="1" si="10"/>
        <v>1</v>
      </c>
      <c r="AB125" s="1955">
        <f t="shared" ca="1" si="11"/>
        <v>1</v>
      </c>
      <c r="AC125" s="948">
        <f t="shared" ca="1" si="12"/>
        <v>0</v>
      </c>
      <c r="AD125" s="1955">
        <f t="shared" ca="1" si="13"/>
        <v>1</v>
      </c>
      <c r="AE125" s="948">
        <f t="shared" ca="1" si="18"/>
        <v>0</v>
      </c>
      <c r="AF125" s="948">
        <f t="shared" ca="1" si="18"/>
        <v>1</v>
      </c>
      <c r="AG125" s="948">
        <f t="shared" ca="1" si="18"/>
        <v>2</v>
      </c>
      <c r="AH125" s="948">
        <f t="shared" ca="1" si="18"/>
        <v>0</v>
      </c>
      <c r="AI125" s="1955">
        <f t="shared" ca="1" si="15"/>
        <v>1</v>
      </c>
      <c r="AJ125" s="1955">
        <f t="shared" ca="1" si="19"/>
        <v>1</v>
      </c>
      <c r="AK125" s="1955">
        <f t="shared" ca="1" si="19"/>
        <v>1</v>
      </c>
      <c r="AL125" s="1955">
        <f t="shared" ca="1" si="19"/>
        <v>1</v>
      </c>
      <c r="AM125" s="768">
        <f t="shared" si="17"/>
        <v>0</v>
      </c>
      <c r="AO125" s="167"/>
      <c r="AP125" s="320" t="e">
        <f>SUIVI!#REF!</f>
        <v>#REF!</v>
      </c>
      <c r="AQ125" s="320" t="e">
        <f>SUIVI!#REF!</f>
        <v>#REF!</v>
      </c>
      <c r="AR125" s="145" t="e">
        <f>SUIVI!#REF!</f>
        <v>#REF!</v>
      </c>
      <c r="AS125" s="145" t="e">
        <f>SUIVI!#REF!</f>
        <v>#REF!</v>
      </c>
      <c r="AT125" s="1097" t="e">
        <f>SUIVI!#REF!</f>
        <v>#REF!</v>
      </c>
      <c r="AU125" s="3627"/>
      <c r="AV125" s="3628"/>
      <c r="AW125" s="3627"/>
      <c r="AX125" s="3628"/>
      <c r="AY125" s="3627"/>
      <c r="AZ125" s="3628"/>
      <c r="BA125" s="3627"/>
      <c r="BB125" s="3628"/>
      <c r="BC125" s="3627"/>
      <c r="BD125" s="3628"/>
      <c r="BE125" s="3627"/>
      <c r="BF125" s="3628"/>
      <c r="BG125" s="48"/>
      <c r="BH125" s="776">
        <v>102</v>
      </c>
      <c r="BI125" s="776"/>
    </row>
    <row r="126" spans="1:61" ht="25.15" customHeight="1">
      <c r="A126" s="1961" t="e">
        <f>SUIVI!#REF!</f>
        <v>#REF!</v>
      </c>
      <c r="B126" s="320" t="e">
        <f>SUIVI!#REF!</f>
        <v>#REF!</v>
      </c>
      <c r="C126" s="320" t="e">
        <f>SUIVI!#REF!</f>
        <v>#REF!</v>
      </c>
      <c r="D126" s="145" t="e">
        <f>SUIVI!#REF!</f>
        <v>#REF!</v>
      </c>
      <c r="E126" s="145" t="e">
        <f>SUIVI!#REF!</f>
        <v>#REF!</v>
      </c>
      <c r="F126" s="1097" t="e">
        <f>SUIVI!#REF!</f>
        <v>#REF!</v>
      </c>
      <c r="G126" s="948" t="s">
        <v>186</v>
      </c>
      <c r="H126" s="948" t="s">
        <v>186</v>
      </c>
      <c r="I126" s="948" t="s">
        <v>186</v>
      </c>
      <c r="J126" s="948" t="s">
        <v>186</v>
      </c>
      <c r="K126" s="948" t="s">
        <v>186</v>
      </c>
      <c r="L126" s="948" t="s">
        <v>186</v>
      </c>
      <c r="M126" s="948" t="s">
        <v>186</v>
      </c>
      <c r="N126" s="948" t="s">
        <v>186</v>
      </c>
      <c r="O126" s="948" t="s">
        <v>186</v>
      </c>
      <c r="P126" s="948" t="s">
        <v>186</v>
      </c>
      <c r="Q126" s="1955"/>
      <c r="R126" s="437" t="s">
        <v>1249</v>
      </c>
      <c r="S126" s="48"/>
      <c r="U126" s="1962" t="e">
        <f>SUIVI!#REF!</f>
        <v>#REF!</v>
      </c>
      <c r="V126" s="320" t="e">
        <f>SUIVI!#REF!</f>
        <v>#REF!</v>
      </c>
      <c r="W126" s="320" t="e">
        <f>SUIVI!#REF!</f>
        <v>#REF!</v>
      </c>
      <c r="X126" s="145" t="e">
        <f>SUIVI!#REF!</f>
        <v>#REF!</v>
      </c>
      <c r="Y126" s="145" t="e">
        <f>SUIVI!#REF!</f>
        <v>#REF!</v>
      </c>
      <c r="Z126" s="1097" t="e">
        <f>SUIVI!#REF!</f>
        <v>#REF!</v>
      </c>
      <c r="AA126" s="948">
        <f t="shared" ca="1" si="10"/>
        <v>0</v>
      </c>
      <c r="AB126" s="1955">
        <f t="shared" ca="1" si="11"/>
        <v>1</v>
      </c>
      <c r="AC126" s="948">
        <f t="shared" ca="1" si="12"/>
        <v>1</v>
      </c>
      <c r="AD126" s="1955">
        <f t="shared" ca="1" si="13"/>
        <v>1</v>
      </c>
      <c r="AE126" s="948">
        <f t="shared" ca="1" si="18"/>
        <v>0</v>
      </c>
      <c r="AF126" s="948">
        <f t="shared" ca="1" si="18"/>
        <v>0</v>
      </c>
      <c r="AG126" s="948">
        <f t="shared" ca="1" si="18"/>
        <v>0</v>
      </c>
      <c r="AH126" s="948">
        <f t="shared" ca="1" si="18"/>
        <v>0</v>
      </c>
      <c r="AI126" s="1955">
        <f t="shared" ca="1" si="15"/>
        <v>1</v>
      </c>
      <c r="AJ126" s="1955">
        <f t="shared" ca="1" si="19"/>
        <v>1</v>
      </c>
      <c r="AK126" s="1955">
        <f t="shared" ca="1" si="19"/>
        <v>1</v>
      </c>
      <c r="AL126" s="1955">
        <f t="shared" ca="1" si="19"/>
        <v>1</v>
      </c>
      <c r="AM126" s="768">
        <f t="shared" si="17"/>
        <v>0</v>
      </c>
      <c r="AO126" s="167"/>
      <c r="AP126" s="320" t="e">
        <f>SUIVI!#REF!</f>
        <v>#REF!</v>
      </c>
      <c r="AQ126" s="320" t="e">
        <f>SUIVI!#REF!</f>
        <v>#REF!</v>
      </c>
      <c r="AR126" s="145" t="e">
        <f>SUIVI!#REF!</f>
        <v>#REF!</v>
      </c>
      <c r="AS126" s="145" t="e">
        <f>SUIVI!#REF!</f>
        <v>#REF!</v>
      </c>
      <c r="AT126" s="1097" t="e">
        <f>SUIVI!#REF!</f>
        <v>#REF!</v>
      </c>
      <c r="AU126" s="3627"/>
      <c r="AV126" s="3628"/>
      <c r="AW126" s="3627"/>
      <c r="AX126" s="3628"/>
      <c r="AY126" s="3627"/>
      <c r="AZ126" s="3628"/>
      <c r="BA126" s="3627"/>
      <c r="BB126" s="3628"/>
      <c r="BC126" s="3627"/>
      <c r="BD126" s="3628"/>
      <c r="BE126" s="3627"/>
      <c r="BF126" s="3628"/>
      <c r="BG126" s="48"/>
      <c r="BH126" s="776">
        <v>103</v>
      </c>
      <c r="BI126" s="776"/>
    </row>
    <row r="127" spans="1:61" ht="25.15" customHeight="1">
      <c r="A127" s="1961" t="e">
        <f>SUIVI!#REF!</f>
        <v>#REF!</v>
      </c>
      <c r="B127" s="320" t="e">
        <f>SUIVI!#REF!</f>
        <v>#REF!</v>
      </c>
      <c r="C127" s="320" t="e">
        <f>SUIVI!#REF!</f>
        <v>#REF!</v>
      </c>
      <c r="D127" s="145" t="e">
        <f>SUIVI!#REF!</f>
        <v>#REF!</v>
      </c>
      <c r="E127" s="145" t="e">
        <f>SUIVI!#REF!</f>
        <v>#REF!</v>
      </c>
      <c r="F127" s="1097" t="e">
        <f>SUIVI!#REF!</f>
        <v>#REF!</v>
      </c>
      <c r="G127" s="948" t="s">
        <v>186</v>
      </c>
      <c r="H127" s="948" t="s">
        <v>186</v>
      </c>
      <c r="I127" s="948" t="s">
        <v>186</v>
      </c>
      <c r="J127" s="948" t="s">
        <v>186</v>
      </c>
      <c r="K127" s="948" t="s">
        <v>186</v>
      </c>
      <c r="L127" s="948" t="s">
        <v>186</v>
      </c>
      <c r="M127" s="948" t="s">
        <v>186</v>
      </c>
      <c r="N127" s="948" t="s">
        <v>186</v>
      </c>
      <c r="O127" s="948" t="s">
        <v>186</v>
      </c>
      <c r="P127" s="948" t="s">
        <v>186</v>
      </c>
      <c r="Q127" s="1955"/>
      <c r="R127" s="437" t="s">
        <v>1249</v>
      </c>
      <c r="S127" s="48"/>
      <c r="U127" s="1962" t="e">
        <f>SUIVI!#REF!</f>
        <v>#REF!</v>
      </c>
      <c r="V127" s="320" t="e">
        <f>SUIVI!#REF!</f>
        <v>#REF!</v>
      </c>
      <c r="W127" s="320" t="e">
        <f>SUIVI!#REF!</f>
        <v>#REF!</v>
      </c>
      <c r="X127" s="145" t="e">
        <f>SUIVI!#REF!</f>
        <v>#REF!</v>
      </c>
      <c r="Y127" s="145" t="e">
        <f>SUIVI!#REF!</f>
        <v>#REF!</v>
      </c>
      <c r="Z127" s="1097" t="e">
        <f>SUIVI!#REF!</f>
        <v>#REF!</v>
      </c>
      <c r="AA127" s="948">
        <f t="shared" ca="1" si="10"/>
        <v>0</v>
      </c>
      <c r="AB127" s="1955">
        <f t="shared" ca="1" si="11"/>
        <v>1</v>
      </c>
      <c r="AC127" s="948">
        <f t="shared" ca="1" si="12"/>
        <v>2</v>
      </c>
      <c r="AD127" s="1955">
        <f t="shared" ca="1" si="13"/>
        <v>1</v>
      </c>
      <c r="AE127" s="948">
        <f t="shared" ca="1" si="18"/>
        <v>2</v>
      </c>
      <c r="AF127" s="948">
        <f t="shared" ca="1" si="18"/>
        <v>2</v>
      </c>
      <c r="AG127" s="948">
        <f t="shared" ca="1" si="18"/>
        <v>2</v>
      </c>
      <c r="AH127" s="948">
        <f t="shared" ca="1" si="18"/>
        <v>2</v>
      </c>
      <c r="AI127" s="1955">
        <f t="shared" ca="1" si="15"/>
        <v>2</v>
      </c>
      <c r="AJ127" s="1955">
        <f t="shared" ca="1" si="19"/>
        <v>1</v>
      </c>
      <c r="AK127" s="1955">
        <f t="shared" ca="1" si="19"/>
        <v>1</v>
      </c>
      <c r="AL127" s="1955">
        <f t="shared" ca="1" si="19"/>
        <v>1</v>
      </c>
      <c r="AM127" s="768">
        <f t="shared" si="17"/>
        <v>0</v>
      </c>
      <c r="AO127" s="167"/>
      <c r="AP127" s="320" t="e">
        <f>SUIVI!#REF!</f>
        <v>#REF!</v>
      </c>
      <c r="AQ127" s="320" t="e">
        <f>SUIVI!#REF!</f>
        <v>#REF!</v>
      </c>
      <c r="AR127" s="145" t="e">
        <f>SUIVI!#REF!</f>
        <v>#REF!</v>
      </c>
      <c r="AS127" s="145" t="e">
        <f>SUIVI!#REF!</f>
        <v>#REF!</v>
      </c>
      <c r="AT127" s="1097" t="e">
        <f>SUIVI!#REF!</f>
        <v>#REF!</v>
      </c>
      <c r="AU127" s="3627"/>
      <c r="AV127" s="3628"/>
      <c r="AW127" s="3627"/>
      <c r="AX127" s="3628"/>
      <c r="AY127" s="3627"/>
      <c r="AZ127" s="3628"/>
      <c r="BA127" s="3627"/>
      <c r="BB127" s="3628"/>
      <c r="BC127" s="3627"/>
      <c r="BD127" s="3628"/>
      <c r="BE127" s="3627"/>
      <c r="BF127" s="3628"/>
      <c r="BG127" s="48"/>
      <c r="BH127" s="776">
        <v>104</v>
      </c>
      <c r="BI127" s="776"/>
    </row>
    <row r="128" spans="1:61" ht="25.15" customHeight="1">
      <c r="A128" s="1961" t="e">
        <f>SUIVI!#REF!</f>
        <v>#REF!</v>
      </c>
      <c r="B128" s="320" t="e">
        <f>SUIVI!#REF!</f>
        <v>#REF!</v>
      </c>
      <c r="C128" s="320" t="e">
        <f>SUIVI!#REF!</f>
        <v>#REF!</v>
      </c>
      <c r="D128" s="145" t="e">
        <f>SUIVI!#REF!</f>
        <v>#REF!</v>
      </c>
      <c r="E128" s="145" t="e">
        <f>SUIVI!#REF!</f>
        <v>#REF!</v>
      </c>
      <c r="F128" s="1097" t="e">
        <f>SUIVI!#REF!</f>
        <v>#REF!</v>
      </c>
      <c r="G128" s="948" t="s">
        <v>186</v>
      </c>
      <c r="H128" s="948" t="s">
        <v>186</v>
      </c>
      <c r="I128" s="948" t="s">
        <v>186</v>
      </c>
      <c r="J128" s="948" t="s">
        <v>186</v>
      </c>
      <c r="K128" s="948" t="s">
        <v>186</v>
      </c>
      <c r="L128" s="948" t="s">
        <v>186</v>
      </c>
      <c r="M128" s="948" t="s">
        <v>186</v>
      </c>
      <c r="N128" s="948" t="s">
        <v>186</v>
      </c>
      <c r="O128" s="948" t="s">
        <v>186</v>
      </c>
      <c r="P128" s="948" t="s">
        <v>186</v>
      </c>
      <c r="Q128" s="1955"/>
      <c r="R128" s="437" t="s">
        <v>1249</v>
      </c>
      <c r="S128" s="48"/>
      <c r="U128" s="1962" t="e">
        <f>SUIVI!#REF!</f>
        <v>#REF!</v>
      </c>
      <c r="V128" s="320" t="e">
        <f>SUIVI!#REF!</f>
        <v>#REF!</v>
      </c>
      <c r="W128" s="320" t="e">
        <f>SUIVI!#REF!</f>
        <v>#REF!</v>
      </c>
      <c r="X128" s="145" t="e">
        <f>SUIVI!#REF!</f>
        <v>#REF!</v>
      </c>
      <c r="Y128" s="145" t="e">
        <f>SUIVI!#REF!</f>
        <v>#REF!</v>
      </c>
      <c r="Z128" s="1097" t="e">
        <f>SUIVI!#REF!</f>
        <v>#REF!</v>
      </c>
      <c r="AA128" s="948">
        <f t="shared" ca="1" si="10"/>
        <v>1</v>
      </c>
      <c r="AB128" s="1955">
        <f t="shared" ca="1" si="11"/>
        <v>1</v>
      </c>
      <c r="AC128" s="948">
        <f t="shared" ca="1" si="12"/>
        <v>2</v>
      </c>
      <c r="AD128" s="1955">
        <f t="shared" ca="1" si="13"/>
        <v>1</v>
      </c>
      <c r="AE128" s="948">
        <f t="shared" ca="1" si="18"/>
        <v>0</v>
      </c>
      <c r="AF128" s="948">
        <f t="shared" ca="1" si="18"/>
        <v>1</v>
      </c>
      <c r="AG128" s="948">
        <f t="shared" ca="1" si="18"/>
        <v>1</v>
      </c>
      <c r="AH128" s="948">
        <f t="shared" ca="1" si="18"/>
        <v>1</v>
      </c>
      <c r="AI128" s="1955">
        <f t="shared" ca="1" si="15"/>
        <v>1</v>
      </c>
      <c r="AJ128" s="1955">
        <f t="shared" ca="1" si="19"/>
        <v>1</v>
      </c>
      <c r="AK128" s="1955">
        <f t="shared" ca="1" si="19"/>
        <v>1</v>
      </c>
      <c r="AL128" s="1955">
        <f t="shared" ca="1" si="19"/>
        <v>1</v>
      </c>
      <c r="AM128" s="768">
        <f t="shared" si="17"/>
        <v>0</v>
      </c>
      <c r="AO128" s="167"/>
      <c r="AP128" s="320" t="e">
        <f>SUIVI!#REF!</f>
        <v>#REF!</v>
      </c>
      <c r="AQ128" s="320" t="e">
        <f>SUIVI!#REF!</f>
        <v>#REF!</v>
      </c>
      <c r="AR128" s="145" t="e">
        <f>SUIVI!#REF!</f>
        <v>#REF!</v>
      </c>
      <c r="AS128" s="145" t="e">
        <f>SUIVI!#REF!</f>
        <v>#REF!</v>
      </c>
      <c r="AT128" s="1097" t="e">
        <f>SUIVI!#REF!</f>
        <v>#REF!</v>
      </c>
      <c r="AU128" s="3627"/>
      <c r="AV128" s="3628"/>
      <c r="AW128" s="3627"/>
      <c r="AX128" s="3628"/>
      <c r="AY128" s="3627"/>
      <c r="AZ128" s="3628"/>
      <c r="BA128" s="3627"/>
      <c r="BB128" s="3628"/>
      <c r="BC128" s="3627"/>
      <c r="BD128" s="3628"/>
      <c r="BE128" s="3627"/>
      <c r="BF128" s="3628"/>
      <c r="BG128" s="48"/>
      <c r="BH128" s="776">
        <v>105</v>
      </c>
      <c r="BI128" s="776"/>
    </row>
    <row r="129" spans="1:61" ht="25.15" customHeight="1">
      <c r="A129" s="1961" t="e">
        <f>SUIVI!#REF!</f>
        <v>#REF!</v>
      </c>
      <c r="B129" s="320" t="e">
        <f>SUIVI!#REF!</f>
        <v>#REF!</v>
      </c>
      <c r="C129" s="320" t="e">
        <f>SUIVI!#REF!</f>
        <v>#REF!</v>
      </c>
      <c r="D129" s="145" t="e">
        <f>SUIVI!#REF!</f>
        <v>#REF!</v>
      </c>
      <c r="E129" s="145" t="e">
        <f>SUIVI!#REF!</f>
        <v>#REF!</v>
      </c>
      <c r="F129" s="1097" t="e">
        <f>SUIVI!#REF!</f>
        <v>#REF!</v>
      </c>
      <c r="G129" s="948" t="s">
        <v>186</v>
      </c>
      <c r="H129" s="948" t="s">
        <v>186</v>
      </c>
      <c r="I129" s="948" t="s">
        <v>186</v>
      </c>
      <c r="J129" s="948" t="s">
        <v>186</v>
      </c>
      <c r="K129" s="948" t="s">
        <v>186</v>
      </c>
      <c r="L129" s="948" t="s">
        <v>186</v>
      </c>
      <c r="M129" s="948" t="s">
        <v>186</v>
      </c>
      <c r="N129" s="948" t="s">
        <v>186</v>
      </c>
      <c r="O129" s="948" t="s">
        <v>186</v>
      </c>
      <c r="P129" s="948" t="s">
        <v>186</v>
      </c>
      <c r="Q129" s="1955"/>
      <c r="R129" s="437" t="s">
        <v>1249</v>
      </c>
      <c r="S129" s="48"/>
      <c r="U129" s="1962" t="e">
        <f>SUIVI!#REF!</f>
        <v>#REF!</v>
      </c>
      <c r="V129" s="320" t="e">
        <f>SUIVI!#REF!</f>
        <v>#REF!</v>
      </c>
      <c r="W129" s="320" t="e">
        <f>SUIVI!#REF!</f>
        <v>#REF!</v>
      </c>
      <c r="X129" s="145" t="e">
        <f>SUIVI!#REF!</f>
        <v>#REF!</v>
      </c>
      <c r="Y129" s="145" t="e">
        <f>SUIVI!#REF!</f>
        <v>#REF!</v>
      </c>
      <c r="Z129" s="1097" t="e">
        <f>SUIVI!#REF!</f>
        <v>#REF!</v>
      </c>
      <c r="AA129" s="948">
        <f t="shared" ca="1" si="10"/>
        <v>0</v>
      </c>
      <c r="AB129" s="1955">
        <f t="shared" ca="1" si="11"/>
        <v>1</v>
      </c>
      <c r="AC129" s="948">
        <f t="shared" ca="1" si="12"/>
        <v>1</v>
      </c>
      <c r="AD129" s="1955">
        <f t="shared" ca="1" si="13"/>
        <v>1</v>
      </c>
      <c r="AE129" s="948">
        <f t="shared" ca="1" si="18"/>
        <v>2</v>
      </c>
      <c r="AF129" s="948">
        <f t="shared" ca="1" si="18"/>
        <v>2</v>
      </c>
      <c r="AG129" s="948">
        <f t="shared" ca="1" si="18"/>
        <v>1</v>
      </c>
      <c r="AH129" s="948">
        <f t="shared" ca="1" si="18"/>
        <v>1</v>
      </c>
      <c r="AI129" s="1955">
        <f t="shared" ca="1" si="15"/>
        <v>1</v>
      </c>
      <c r="AJ129" s="1955">
        <f t="shared" ca="1" si="19"/>
        <v>1</v>
      </c>
      <c r="AK129" s="1955">
        <f t="shared" ca="1" si="19"/>
        <v>1</v>
      </c>
      <c r="AL129" s="1955">
        <f t="shared" ca="1" si="19"/>
        <v>1</v>
      </c>
      <c r="AM129" s="768">
        <f t="shared" si="17"/>
        <v>0</v>
      </c>
      <c r="AO129" s="167"/>
      <c r="AP129" s="320" t="e">
        <f>SUIVI!#REF!</f>
        <v>#REF!</v>
      </c>
      <c r="AQ129" s="320" t="e">
        <f>SUIVI!#REF!</f>
        <v>#REF!</v>
      </c>
      <c r="AR129" s="145" t="e">
        <f>SUIVI!#REF!</f>
        <v>#REF!</v>
      </c>
      <c r="AS129" s="145" t="e">
        <f>SUIVI!#REF!</f>
        <v>#REF!</v>
      </c>
      <c r="AT129" s="1097" t="e">
        <f>SUIVI!#REF!</f>
        <v>#REF!</v>
      </c>
      <c r="AU129" s="3627"/>
      <c r="AV129" s="3628"/>
      <c r="AW129" s="3627"/>
      <c r="AX129" s="3628"/>
      <c r="AY129" s="3627"/>
      <c r="AZ129" s="3628"/>
      <c r="BA129" s="3627"/>
      <c r="BB129" s="3628"/>
      <c r="BC129" s="3627"/>
      <c r="BD129" s="3628"/>
      <c r="BE129" s="3627"/>
      <c r="BF129" s="3628"/>
      <c r="BG129" s="48"/>
      <c r="BH129" s="776">
        <v>106</v>
      </c>
      <c r="BI129" s="776"/>
    </row>
    <row r="130" spans="1:61" ht="25.15" customHeight="1">
      <c r="A130" s="1961" t="e">
        <f>SUIVI!#REF!</f>
        <v>#REF!</v>
      </c>
      <c r="B130" s="320" t="e">
        <f>SUIVI!#REF!</f>
        <v>#REF!</v>
      </c>
      <c r="C130" s="320" t="e">
        <f>SUIVI!#REF!</f>
        <v>#REF!</v>
      </c>
      <c r="D130" s="145" t="e">
        <f>SUIVI!#REF!</f>
        <v>#REF!</v>
      </c>
      <c r="E130" s="145" t="e">
        <f>SUIVI!#REF!</f>
        <v>#REF!</v>
      </c>
      <c r="F130" s="1097" t="e">
        <f>SUIVI!#REF!</f>
        <v>#REF!</v>
      </c>
      <c r="G130" s="948" t="s">
        <v>186</v>
      </c>
      <c r="H130" s="948" t="s">
        <v>186</v>
      </c>
      <c r="I130" s="948" t="s">
        <v>186</v>
      </c>
      <c r="J130" s="948" t="s">
        <v>186</v>
      </c>
      <c r="K130" s="948" t="s">
        <v>186</v>
      </c>
      <c r="L130" s="948" t="s">
        <v>186</v>
      </c>
      <c r="M130" s="948" t="s">
        <v>186</v>
      </c>
      <c r="N130" s="948" t="s">
        <v>186</v>
      </c>
      <c r="O130" s="948" t="s">
        <v>186</v>
      </c>
      <c r="P130" s="948" t="s">
        <v>186</v>
      </c>
      <c r="Q130" s="1955"/>
      <c r="R130" s="437" t="s">
        <v>1249</v>
      </c>
      <c r="S130" s="48"/>
      <c r="U130" s="1962" t="e">
        <f>SUIVI!#REF!</f>
        <v>#REF!</v>
      </c>
      <c r="V130" s="320" t="e">
        <f>SUIVI!#REF!</f>
        <v>#REF!</v>
      </c>
      <c r="W130" s="320" t="e">
        <f>SUIVI!#REF!</f>
        <v>#REF!</v>
      </c>
      <c r="X130" s="145" t="e">
        <f>SUIVI!#REF!</f>
        <v>#REF!</v>
      </c>
      <c r="Y130" s="145" t="e">
        <f>SUIVI!#REF!</f>
        <v>#REF!</v>
      </c>
      <c r="Z130" s="1097" t="e">
        <f>SUIVI!#REF!</f>
        <v>#REF!</v>
      </c>
      <c r="AA130" s="948">
        <f t="shared" ca="1" si="10"/>
        <v>2</v>
      </c>
      <c r="AB130" s="1955">
        <f t="shared" ca="1" si="11"/>
        <v>1</v>
      </c>
      <c r="AC130" s="948">
        <f t="shared" ca="1" si="12"/>
        <v>1</v>
      </c>
      <c r="AD130" s="1955">
        <f t="shared" ca="1" si="13"/>
        <v>1</v>
      </c>
      <c r="AE130" s="948">
        <f t="shared" ca="1" si="18"/>
        <v>0</v>
      </c>
      <c r="AF130" s="948">
        <f t="shared" ca="1" si="18"/>
        <v>0</v>
      </c>
      <c r="AG130" s="948">
        <f t="shared" ca="1" si="18"/>
        <v>1</v>
      </c>
      <c r="AH130" s="948">
        <f t="shared" ca="1" si="18"/>
        <v>2</v>
      </c>
      <c r="AI130" s="1955">
        <f t="shared" ca="1" si="15"/>
        <v>1</v>
      </c>
      <c r="AJ130" s="1955">
        <f t="shared" ca="1" si="19"/>
        <v>1</v>
      </c>
      <c r="AK130" s="1955">
        <f t="shared" ca="1" si="19"/>
        <v>1</v>
      </c>
      <c r="AL130" s="1955">
        <f t="shared" ca="1" si="19"/>
        <v>1</v>
      </c>
      <c r="AM130" s="768">
        <f t="shared" si="17"/>
        <v>0</v>
      </c>
      <c r="AO130" s="167"/>
      <c r="AP130" s="320" t="e">
        <f>SUIVI!#REF!</f>
        <v>#REF!</v>
      </c>
      <c r="AQ130" s="320" t="e">
        <f>SUIVI!#REF!</f>
        <v>#REF!</v>
      </c>
      <c r="AR130" s="145" t="e">
        <f>SUIVI!#REF!</f>
        <v>#REF!</v>
      </c>
      <c r="AS130" s="145" t="e">
        <f>SUIVI!#REF!</f>
        <v>#REF!</v>
      </c>
      <c r="AT130" s="1097" t="e">
        <f>SUIVI!#REF!</f>
        <v>#REF!</v>
      </c>
      <c r="AU130" s="3627"/>
      <c r="AV130" s="3628"/>
      <c r="AW130" s="3627"/>
      <c r="AX130" s="3628"/>
      <c r="AY130" s="3627"/>
      <c r="AZ130" s="3628"/>
      <c r="BA130" s="3627"/>
      <c r="BB130" s="3628"/>
      <c r="BC130" s="3627"/>
      <c r="BD130" s="3628"/>
      <c r="BE130" s="3627"/>
      <c r="BF130" s="3628"/>
      <c r="BG130" s="48"/>
      <c r="BH130" s="776">
        <v>107</v>
      </c>
      <c r="BI130" s="776"/>
    </row>
    <row r="131" spans="1:61" ht="25.15" customHeight="1">
      <c r="A131" s="1961" t="e">
        <f>SUIVI!#REF!</f>
        <v>#REF!</v>
      </c>
      <c r="B131" s="320" t="e">
        <f>SUIVI!#REF!</f>
        <v>#REF!</v>
      </c>
      <c r="C131" s="320" t="e">
        <f>SUIVI!#REF!</f>
        <v>#REF!</v>
      </c>
      <c r="D131" s="145" t="e">
        <f>SUIVI!#REF!</f>
        <v>#REF!</v>
      </c>
      <c r="E131" s="145" t="e">
        <f>SUIVI!#REF!</f>
        <v>#REF!</v>
      </c>
      <c r="F131" s="1097" t="e">
        <f>SUIVI!#REF!</f>
        <v>#REF!</v>
      </c>
      <c r="G131" s="948" t="s">
        <v>186</v>
      </c>
      <c r="H131" s="948" t="s">
        <v>186</v>
      </c>
      <c r="I131" s="948" t="s">
        <v>186</v>
      </c>
      <c r="J131" s="948" t="s">
        <v>186</v>
      </c>
      <c r="K131" s="948" t="s">
        <v>186</v>
      </c>
      <c r="L131" s="948" t="s">
        <v>186</v>
      </c>
      <c r="M131" s="948" t="s">
        <v>186</v>
      </c>
      <c r="N131" s="948" t="s">
        <v>186</v>
      </c>
      <c r="O131" s="948" t="s">
        <v>186</v>
      </c>
      <c r="P131" s="948" t="s">
        <v>186</v>
      </c>
      <c r="Q131" s="1955"/>
      <c r="R131" s="437" t="s">
        <v>1249</v>
      </c>
      <c r="S131" s="48"/>
      <c r="U131" s="1962" t="e">
        <f>SUIVI!#REF!</f>
        <v>#REF!</v>
      </c>
      <c r="V131" s="320" t="e">
        <f>SUIVI!#REF!</f>
        <v>#REF!</v>
      </c>
      <c r="W131" s="320" t="e">
        <f>SUIVI!#REF!</f>
        <v>#REF!</v>
      </c>
      <c r="X131" s="145" t="e">
        <f>SUIVI!#REF!</f>
        <v>#REF!</v>
      </c>
      <c r="Y131" s="145" t="e">
        <f>SUIVI!#REF!</f>
        <v>#REF!</v>
      </c>
      <c r="Z131" s="1097" t="e">
        <f>SUIVI!#REF!</f>
        <v>#REF!</v>
      </c>
      <c r="AA131" s="948">
        <f t="shared" ca="1" si="10"/>
        <v>0</v>
      </c>
      <c r="AB131" s="1955">
        <f t="shared" ca="1" si="11"/>
        <v>1</v>
      </c>
      <c r="AC131" s="948">
        <f t="shared" ca="1" si="12"/>
        <v>2</v>
      </c>
      <c r="AD131" s="1955">
        <f t="shared" ca="1" si="13"/>
        <v>1</v>
      </c>
      <c r="AE131" s="948">
        <f t="shared" ca="1" si="18"/>
        <v>0</v>
      </c>
      <c r="AF131" s="948">
        <f t="shared" ca="1" si="18"/>
        <v>0</v>
      </c>
      <c r="AG131" s="948">
        <f t="shared" ca="1" si="18"/>
        <v>2</v>
      </c>
      <c r="AH131" s="948">
        <f t="shared" ca="1" si="18"/>
        <v>2</v>
      </c>
      <c r="AI131" s="1955">
        <f t="shared" ca="1" si="15"/>
        <v>1</v>
      </c>
      <c r="AJ131" s="1955">
        <f t="shared" ca="1" si="19"/>
        <v>1</v>
      </c>
      <c r="AK131" s="1955">
        <f t="shared" ca="1" si="19"/>
        <v>1</v>
      </c>
      <c r="AL131" s="1955">
        <f t="shared" ca="1" si="19"/>
        <v>1</v>
      </c>
      <c r="AM131" s="768">
        <f t="shared" si="17"/>
        <v>0</v>
      </c>
      <c r="AO131" s="167"/>
      <c r="AP131" s="320" t="e">
        <f>SUIVI!#REF!</f>
        <v>#REF!</v>
      </c>
      <c r="AQ131" s="320" t="e">
        <f>SUIVI!#REF!</f>
        <v>#REF!</v>
      </c>
      <c r="AR131" s="145" t="e">
        <f>SUIVI!#REF!</f>
        <v>#REF!</v>
      </c>
      <c r="AS131" s="145" t="e">
        <f>SUIVI!#REF!</f>
        <v>#REF!</v>
      </c>
      <c r="AT131" s="1097" t="e">
        <f>SUIVI!#REF!</f>
        <v>#REF!</v>
      </c>
      <c r="AU131" s="3627"/>
      <c r="AV131" s="3628"/>
      <c r="AW131" s="3627"/>
      <c r="AX131" s="3628"/>
      <c r="AY131" s="3627"/>
      <c r="AZ131" s="3628"/>
      <c r="BA131" s="3627"/>
      <c r="BB131" s="3628"/>
      <c r="BC131" s="3627"/>
      <c r="BD131" s="3628"/>
      <c r="BE131" s="3627"/>
      <c r="BF131" s="3628"/>
      <c r="BG131" s="48"/>
      <c r="BH131" s="776">
        <v>108</v>
      </c>
      <c r="BI131" s="776"/>
    </row>
    <row r="132" spans="1:61" ht="25.15" customHeight="1">
      <c r="A132" s="1961" t="e">
        <f>SUIVI!#REF!</f>
        <v>#REF!</v>
      </c>
      <c r="B132" s="320" t="e">
        <f>SUIVI!#REF!</f>
        <v>#REF!</v>
      </c>
      <c r="C132" s="320" t="e">
        <f>SUIVI!#REF!</f>
        <v>#REF!</v>
      </c>
      <c r="D132" s="145" t="e">
        <f>SUIVI!#REF!</f>
        <v>#REF!</v>
      </c>
      <c r="E132" s="145" t="e">
        <f>SUIVI!#REF!</f>
        <v>#REF!</v>
      </c>
      <c r="F132" s="1097" t="e">
        <f>SUIVI!#REF!</f>
        <v>#REF!</v>
      </c>
      <c r="G132" s="948" t="s">
        <v>186</v>
      </c>
      <c r="H132" s="948" t="s">
        <v>186</v>
      </c>
      <c r="I132" s="948" t="s">
        <v>186</v>
      </c>
      <c r="J132" s="948" t="s">
        <v>186</v>
      </c>
      <c r="K132" s="948" t="s">
        <v>186</v>
      </c>
      <c r="L132" s="948" t="s">
        <v>186</v>
      </c>
      <c r="M132" s="948" t="s">
        <v>186</v>
      </c>
      <c r="N132" s="948" t="s">
        <v>186</v>
      </c>
      <c r="O132" s="948" t="s">
        <v>186</v>
      </c>
      <c r="P132" s="948" t="s">
        <v>186</v>
      </c>
      <c r="Q132" s="1955"/>
      <c r="R132" s="437" t="s">
        <v>1249</v>
      </c>
      <c r="S132" s="48"/>
      <c r="U132" s="1962" t="e">
        <f>SUIVI!#REF!</f>
        <v>#REF!</v>
      </c>
      <c r="V132" s="320" t="e">
        <f>SUIVI!#REF!</f>
        <v>#REF!</v>
      </c>
      <c r="W132" s="320" t="e">
        <f>SUIVI!#REF!</f>
        <v>#REF!</v>
      </c>
      <c r="X132" s="145" t="e">
        <f>SUIVI!#REF!</f>
        <v>#REF!</v>
      </c>
      <c r="Y132" s="145" t="e">
        <f>SUIVI!#REF!</f>
        <v>#REF!</v>
      </c>
      <c r="Z132" s="1097" t="e">
        <f>SUIVI!#REF!</f>
        <v>#REF!</v>
      </c>
      <c r="AA132" s="948">
        <f t="shared" ca="1" si="10"/>
        <v>0</v>
      </c>
      <c r="AB132" s="1955">
        <f t="shared" ca="1" si="11"/>
        <v>1</v>
      </c>
      <c r="AC132" s="948">
        <f t="shared" ca="1" si="12"/>
        <v>0</v>
      </c>
      <c r="AD132" s="1955">
        <f t="shared" ca="1" si="13"/>
        <v>1</v>
      </c>
      <c r="AE132" s="948">
        <f t="shared" ca="1" si="18"/>
        <v>2</v>
      </c>
      <c r="AF132" s="948">
        <f t="shared" ca="1" si="18"/>
        <v>1</v>
      </c>
      <c r="AG132" s="948">
        <f t="shared" ca="1" si="18"/>
        <v>0</v>
      </c>
      <c r="AH132" s="948">
        <f t="shared" ca="1" si="18"/>
        <v>2</v>
      </c>
      <c r="AI132" s="1955">
        <f t="shared" ca="1" si="15"/>
        <v>2</v>
      </c>
      <c r="AJ132" s="1955">
        <f t="shared" ca="1" si="19"/>
        <v>1</v>
      </c>
      <c r="AK132" s="1955">
        <f t="shared" ca="1" si="19"/>
        <v>1</v>
      </c>
      <c r="AL132" s="1955">
        <f t="shared" ca="1" si="19"/>
        <v>1</v>
      </c>
      <c r="AM132" s="768">
        <f t="shared" si="17"/>
        <v>0</v>
      </c>
      <c r="AO132" s="167"/>
      <c r="AP132" s="320" t="e">
        <f>SUIVI!#REF!</f>
        <v>#REF!</v>
      </c>
      <c r="AQ132" s="320" t="e">
        <f>SUIVI!#REF!</f>
        <v>#REF!</v>
      </c>
      <c r="AR132" s="145" t="e">
        <f>SUIVI!#REF!</f>
        <v>#REF!</v>
      </c>
      <c r="AS132" s="145" t="e">
        <f>SUIVI!#REF!</f>
        <v>#REF!</v>
      </c>
      <c r="AT132" s="1097" t="e">
        <f>SUIVI!#REF!</f>
        <v>#REF!</v>
      </c>
      <c r="AU132" s="3627"/>
      <c r="AV132" s="3628"/>
      <c r="AW132" s="3627"/>
      <c r="AX132" s="3628"/>
      <c r="AY132" s="3627"/>
      <c r="AZ132" s="3628"/>
      <c r="BA132" s="3627"/>
      <c r="BB132" s="3628"/>
      <c r="BC132" s="3627"/>
      <c r="BD132" s="3628"/>
      <c r="BE132" s="3627"/>
      <c r="BF132" s="3628"/>
      <c r="BG132" s="48"/>
      <c r="BH132" s="776">
        <v>109</v>
      </c>
      <c r="BI132" s="776"/>
    </row>
    <row r="133" spans="1:61" ht="25.15" customHeight="1">
      <c r="A133" s="1961" t="e">
        <f>SUIVI!#REF!</f>
        <v>#REF!</v>
      </c>
      <c r="B133" s="320" t="e">
        <f>SUIVI!#REF!</f>
        <v>#REF!</v>
      </c>
      <c r="C133" s="320" t="e">
        <f>SUIVI!#REF!</f>
        <v>#REF!</v>
      </c>
      <c r="D133" s="145" t="e">
        <f>SUIVI!#REF!</f>
        <v>#REF!</v>
      </c>
      <c r="E133" s="145" t="e">
        <f>SUIVI!#REF!</f>
        <v>#REF!</v>
      </c>
      <c r="F133" s="1097" t="e">
        <f>SUIVI!#REF!</f>
        <v>#REF!</v>
      </c>
      <c r="G133" s="948" t="s">
        <v>186</v>
      </c>
      <c r="H133" s="948" t="s">
        <v>186</v>
      </c>
      <c r="I133" s="948" t="s">
        <v>186</v>
      </c>
      <c r="J133" s="948" t="s">
        <v>186</v>
      </c>
      <c r="K133" s="948" t="s">
        <v>186</v>
      </c>
      <c r="L133" s="948" t="s">
        <v>186</v>
      </c>
      <c r="M133" s="948" t="s">
        <v>186</v>
      </c>
      <c r="N133" s="948" t="s">
        <v>186</v>
      </c>
      <c r="O133" s="948" t="s">
        <v>186</v>
      </c>
      <c r="P133" s="948" t="s">
        <v>186</v>
      </c>
      <c r="Q133" s="1955"/>
      <c r="R133" s="437" t="s">
        <v>1249</v>
      </c>
      <c r="S133" s="48"/>
      <c r="U133" s="1962" t="e">
        <f>SUIVI!#REF!</f>
        <v>#REF!</v>
      </c>
      <c r="V133" s="320" t="e">
        <f>SUIVI!#REF!</f>
        <v>#REF!</v>
      </c>
      <c r="W133" s="320" t="e">
        <f>SUIVI!#REF!</f>
        <v>#REF!</v>
      </c>
      <c r="X133" s="145" t="e">
        <f>SUIVI!#REF!</f>
        <v>#REF!</v>
      </c>
      <c r="Y133" s="145" t="e">
        <f>SUIVI!#REF!</f>
        <v>#REF!</v>
      </c>
      <c r="Z133" s="1097" t="e">
        <f>SUIVI!#REF!</f>
        <v>#REF!</v>
      </c>
      <c r="AA133" s="948">
        <f t="shared" ca="1" si="10"/>
        <v>2</v>
      </c>
      <c r="AB133" s="1955">
        <f t="shared" ca="1" si="11"/>
        <v>1</v>
      </c>
      <c r="AC133" s="948">
        <f t="shared" ca="1" si="12"/>
        <v>0</v>
      </c>
      <c r="AD133" s="1955">
        <f t="shared" ca="1" si="13"/>
        <v>1</v>
      </c>
      <c r="AE133" s="948">
        <f t="shared" ca="1" si="18"/>
        <v>0</v>
      </c>
      <c r="AF133" s="948">
        <f t="shared" ca="1" si="18"/>
        <v>0</v>
      </c>
      <c r="AG133" s="948">
        <f t="shared" ca="1" si="18"/>
        <v>0</v>
      </c>
      <c r="AH133" s="948">
        <f t="shared" ca="1" si="18"/>
        <v>0</v>
      </c>
      <c r="AI133" s="1955">
        <f t="shared" ca="1" si="15"/>
        <v>1</v>
      </c>
      <c r="AJ133" s="1955">
        <f t="shared" ca="1" si="19"/>
        <v>1</v>
      </c>
      <c r="AK133" s="1955">
        <f t="shared" ca="1" si="19"/>
        <v>1</v>
      </c>
      <c r="AL133" s="1955">
        <f t="shared" ca="1" si="19"/>
        <v>1</v>
      </c>
      <c r="AM133" s="768">
        <f t="shared" si="17"/>
        <v>0</v>
      </c>
      <c r="AO133" s="167"/>
      <c r="AP133" s="320" t="e">
        <f>SUIVI!#REF!</f>
        <v>#REF!</v>
      </c>
      <c r="AQ133" s="320" t="e">
        <f>SUIVI!#REF!</f>
        <v>#REF!</v>
      </c>
      <c r="AR133" s="145" t="e">
        <f>SUIVI!#REF!</f>
        <v>#REF!</v>
      </c>
      <c r="AS133" s="145" t="e">
        <f>SUIVI!#REF!</f>
        <v>#REF!</v>
      </c>
      <c r="AT133" s="1097" t="e">
        <f>SUIVI!#REF!</f>
        <v>#REF!</v>
      </c>
      <c r="AU133" s="3627"/>
      <c r="AV133" s="3628"/>
      <c r="AW133" s="3627"/>
      <c r="AX133" s="3628"/>
      <c r="AY133" s="3627"/>
      <c r="AZ133" s="3628"/>
      <c r="BA133" s="3627"/>
      <c r="BB133" s="3628"/>
      <c r="BC133" s="3627"/>
      <c r="BD133" s="3628"/>
      <c r="BE133" s="3627"/>
      <c r="BF133" s="3628"/>
      <c r="BG133" s="48"/>
      <c r="BH133" s="776">
        <v>110</v>
      </c>
      <c r="BI133" s="776"/>
    </row>
    <row r="134" spans="1:61" ht="25.15" customHeight="1">
      <c r="A134" s="1961" t="e">
        <f>SUIVI!#REF!</f>
        <v>#REF!</v>
      </c>
      <c r="B134" s="320" t="e">
        <f>SUIVI!#REF!</f>
        <v>#REF!</v>
      </c>
      <c r="C134" s="320" t="e">
        <f>SUIVI!#REF!</f>
        <v>#REF!</v>
      </c>
      <c r="D134" s="145" t="e">
        <f>SUIVI!#REF!</f>
        <v>#REF!</v>
      </c>
      <c r="E134" s="145" t="e">
        <f>SUIVI!#REF!</f>
        <v>#REF!</v>
      </c>
      <c r="F134" s="1097" t="e">
        <f>SUIVI!#REF!</f>
        <v>#REF!</v>
      </c>
      <c r="G134" s="948" t="s">
        <v>186</v>
      </c>
      <c r="H134" s="948" t="s">
        <v>186</v>
      </c>
      <c r="I134" s="948" t="s">
        <v>186</v>
      </c>
      <c r="J134" s="948" t="s">
        <v>186</v>
      </c>
      <c r="K134" s="948" t="s">
        <v>186</v>
      </c>
      <c r="L134" s="948" t="s">
        <v>186</v>
      </c>
      <c r="M134" s="948" t="s">
        <v>186</v>
      </c>
      <c r="N134" s="948" t="s">
        <v>186</v>
      </c>
      <c r="O134" s="948" t="s">
        <v>186</v>
      </c>
      <c r="P134" s="948" t="s">
        <v>186</v>
      </c>
      <c r="Q134" s="1955"/>
      <c r="R134" s="437" t="s">
        <v>1249</v>
      </c>
      <c r="S134" s="48"/>
      <c r="U134" s="1962" t="e">
        <f>SUIVI!#REF!</f>
        <v>#REF!</v>
      </c>
      <c r="V134" s="320" t="e">
        <f>SUIVI!#REF!</f>
        <v>#REF!</v>
      </c>
      <c r="W134" s="320" t="e">
        <f>SUIVI!#REF!</f>
        <v>#REF!</v>
      </c>
      <c r="X134" s="145" t="e">
        <f>SUIVI!#REF!</f>
        <v>#REF!</v>
      </c>
      <c r="Y134" s="145" t="e">
        <f>SUIVI!#REF!</f>
        <v>#REF!</v>
      </c>
      <c r="Z134" s="1097" t="e">
        <f>SUIVI!#REF!</f>
        <v>#REF!</v>
      </c>
      <c r="AA134" s="948">
        <f t="shared" ca="1" si="10"/>
        <v>0</v>
      </c>
      <c r="AB134" s="1955">
        <f t="shared" ca="1" si="11"/>
        <v>1</v>
      </c>
      <c r="AC134" s="948">
        <f t="shared" ca="1" si="12"/>
        <v>2</v>
      </c>
      <c r="AD134" s="1955">
        <f t="shared" ca="1" si="13"/>
        <v>1</v>
      </c>
      <c r="AE134" s="948">
        <f t="shared" ca="1" si="18"/>
        <v>1</v>
      </c>
      <c r="AF134" s="948">
        <f t="shared" ca="1" si="18"/>
        <v>1</v>
      </c>
      <c r="AG134" s="948">
        <f t="shared" ca="1" si="18"/>
        <v>0</v>
      </c>
      <c r="AH134" s="948">
        <f t="shared" ca="1" si="18"/>
        <v>1</v>
      </c>
      <c r="AI134" s="1955">
        <f t="shared" ca="1" si="15"/>
        <v>1</v>
      </c>
      <c r="AJ134" s="1955">
        <f t="shared" ca="1" si="19"/>
        <v>1</v>
      </c>
      <c r="AK134" s="1955">
        <f t="shared" ca="1" si="19"/>
        <v>1</v>
      </c>
      <c r="AL134" s="1955">
        <f t="shared" ca="1" si="19"/>
        <v>1</v>
      </c>
      <c r="AM134" s="768">
        <f t="shared" si="17"/>
        <v>0</v>
      </c>
      <c r="AO134" s="167"/>
      <c r="AP134" s="320" t="e">
        <f>SUIVI!#REF!</f>
        <v>#REF!</v>
      </c>
      <c r="AQ134" s="320" t="e">
        <f>SUIVI!#REF!</f>
        <v>#REF!</v>
      </c>
      <c r="AR134" s="145" t="e">
        <f>SUIVI!#REF!</f>
        <v>#REF!</v>
      </c>
      <c r="AS134" s="145" t="e">
        <f>SUIVI!#REF!</f>
        <v>#REF!</v>
      </c>
      <c r="AT134" s="1097" t="e">
        <f>SUIVI!#REF!</f>
        <v>#REF!</v>
      </c>
      <c r="AU134" s="3627"/>
      <c r="AV134" s="3628"/>
      <c r="AW134" s="3627"/>
      <c r="AX134" s="3628"/>
      <c r="AY134" s="3627"/>
      <c r="AZ134" s="3628"/>
      <c r="BA134" s="3627"/>
      <c r="BB134" s="3628"/>
      <c r="BC134" s="3627"/>
      <c r="BD134" s="3628"/>
      <c r="BE134" s="3627"/>
      <c r="BF134" s="3628"/>
      <c r="BG134" s="48"/>
      <c r="BH134" s="776">
        <v>111</v>
      </c>
      <c r="BI134" s="776"/>
    </row>
    <row r="135" spans="1:61" ht="25.15" customHeight="1">
      <c r="A135" s="1961" t="e">
        <f>SUIVI!#REF!</f>
        <v>#REF!</v>
      </c>
      <c r="B135" s="320" t="e">
        <f>SUIVI!#REF!</f>
        <v>#REF!</v>
      </c>
      <c r="C135" s="320" t="e">
        <f>SUIVI!#REF!</f>
        <v>#REF!</v>
      </c>
      <c r="D135" s="145" t="e">
        <f>SUIVI!#REF!</f>
        <v>#REF!</v>
      </c>
      <c r="E135" s="145" t="e">
        <f>SUIVI!#REF!</f>
        <v>#REF!</v>
      </c>
      <c r="F135" s="1097" t="e">
        <f>SUIVI!#REF!</f>
        <v>#REF!</v>
      </c>
      <c r="G135" s="948" t="s">
        <v>186</v>
      </c>
      <c r="H135" s="948" t="s">
        <v>186</v>
      </c>
      <c r="I135" s="948" t="s">
        <v>186</v>
      </c>
      <c r="J135" s="948" t="s">
        <v>186</v>
      </c>
      <c r="K135" s="948" t="s">
        <v>186</v>
      </c>
      <c r="L135" s="948" t="s">
        <v>186</v>
      </c>
      <c r="M135" s="948" t="s">
        <v>186</v>
      </c>
      <c r="N135" s="948" t="s">
        <v>186</v>
      </c>
      <c r="O135" s="948" t="s">
        <v>186</v>
      </c>
      <c r="P135" s="948" t="s">
        <v>186</v>
      </c>
      <c r="Q135" s="1955"/>
      <c r="R135" s="437" t="s">
        <v>1249</v>
      </c>
      <c r="S135" s="48"/>
      <c r="U135" s="1962" t="e">
        <f>SUIVI!#REF!</f>
        <v>#REF!</v>
      </c>
      <c r="V135" s="320" t="e">
        <f>SUIVI!#REF!</f>
        <v>#REF!</v>
      </c>
      <c r="W135" s="320" t="e">
        <f>SUIVI!#REF!</f>
        <v>#REF!</v>
      </c>
      <c r="X135" s="145" t="e">
        <f>SUIVI!#REF!</f>
        <v>#REF!</v>
      </c>
      <c r="Y135" s="145" t="e">
        <f>SUIVI!#REF!</f>
        <v>#REF!</v>
      </c>
      <c r="Z135" s="1097" t="e">
        <f>SUIVI!#REF!</f>
        <v>#REF!</v>
      </c>
      <c r="AA135" s="948">
        <f t="shared" ca="1" si="10"/>
        <v>1</v>
      </c>
      <c r="AB135" s="1955">
        <f t="shared" ca="1" si="11"/>
        <v>1</v>
      </c>
      <c r="AC135" s="948">
        <f t="shared" ca="1" si="12"/>
        <v>2</v>
      </c>
      <c r="AD135" s="1955">
        <f t="shared" ca="1" si="13"/>
        <v>1</v>
      </c>
      <c r="AE135" s="948">
        <f t="shared" ca="1" si="18"/>
        <v>2</v>
      </c>
      <c r="AF135" s="948">
        <f t="shared" ca="1" si="18"/>
        <v>1</v>
      </c>
      <c r="AG135" s="948">
        <f t="shared" ca="1" si="18"/>
        <v>1</v>
      </c>
      <c r="AH135" s="948">
        <f t="shared" ca="1" si="18"/>
        <v>0</v>
      </c>
      <c r="AI135" s="1955">
        <f t="shared" ca="1" si="15"/>
        <v>1</v>
      </c>
      <c r="AJ135" s="1955">
        <f t="shared" ca="1" si="19"/>
        <v>1</v>
      </c>
      <c r="AK135" s="1955">
        <f t="shared" ca="1" si="19"/>
        <v>1</v>
      </c>
      <c r="AL135" s="1955">
        <f t="shared" ca="1" si="19"/>
        <v>1</v>
      </c>
      <c r="AM135" s="768">
        <f t="shared" si="17"/>
        <v>0</v>
      </c>
      <c r="AO135" s="167"/>
      <c r="AP135" s="320" t="e">
        <f>SUIVI!#REF!</f>
        <v>#REF!</v>
      </c>
      <c r="AQ135" s="320" t="e">
        <f>SUIVI!#REF!</f>
        <v>#REF!</v>
      </c>
      <c r="AR135" s="145" t="e">
        <f>SUIVI!#REF!</f>
        <v>#REF!</v>
      </c>
      <c r="AS135" s="145" t="e">
        <f>SUIVI!#REF!</f>
        <v>#REF!</v>
      </c>
      <c r="AT135" s="1097" t="e">
        <f>SUIVI!#REF!</f>
        <v>#REF!</v>
      </c>
      <c r="AU135" s="3627"/>
      <c r="AV135" s="3628"/>
      <c r="AW135" s="3627"/>
      <c r="AX135" s="3628"/>
      <c r="AY135" s="3627"/>
      <c r="AZ135" s="3628"/>
      <c r="BA135" s="3627"/>
      <c r="BB135" s="3628"/>
      <c r="BC135" s="3627"/>
      <c r="BD135" s="3628"/>
      <c r="BE135" s="3627"/>
      <c r="BF135" s="3628"/>
      <c r="BG135" s="48"/>
      <c r="BH135" s="776">
        <v>112</v>
      </c>
      <c r="BI135" s="776"/>
    </row>
    <row r="136" spans="1:61" ht="25.15" customHeight="1">
      <c r="A136" s="1961" t="e">
        <f>SUIVI!#REF!</f>
        <v>#REF!</v>
      </c>
      <c r="B136" s="320" t="e">
        <f>SUIVI!#REF!</f>
        <v>#REF!</v>
      </c>
      <c r="C136" s="320" t="e">
        <f>SUIVI!#REF!</f>
        <v>#REF!</v>
      </c>
      <c r="D136" s="145" t="e">
        <f>SUIVI!#REF!</f>
        <v>#REF!</v>
      </c>
      <c r="E136" s="145" t="e">
        <f>SUIVI!#REF!</f>
        <v>#REF!</v>
      </c>
      <c r="F136" s="1097" t="e">
        <f>SUIVI!#REF!</f>
        <v>#REF!</v>
      </c>
      <c r="G136" s="948" t="s">
        <v>186</v>
      </c>
      <c r="H136" s="948" t="s">
        <v>186</v>
      </c>
      <c r="I136" s="948" t="s">
        <v>186</v>
      </c>
      <c r="J136" s="948" t="s">
        <v>186</v>
      </c>
      <c r="K136" s="948" t="s">
        <v>186</v>
      </c>
      <c r="L136" s="948" t="s">
        <v>186</v>
      </c>
      <c r="M136" s="948" t="s">
        <v>186</v>
      </c>
      <c r="N136" s="948" t="s">
        <v>186</v>
      </c>
      <c r="O136" s="948" t="s">
        <v>186</v>
      </c>
      <c r="P136" s="948" t="s">
        <v>186</v>
      </c>
      <c r="Q136" s="1955"/>
      <c r="R136" s="437" t="s">
        <v>1249</v>
      </c>
      <c r="S136" s="48"/>
      <c r="U136" s="1962" t="e">
        <f>SUIVI!#REF!</f>
        <v>#REF!</v>
      </c>
      <c r="V136" s="320" t="e">
        <f>SUIVI!#REF!</f>
        <v>#REF!</v>
      </c>
      <c r="W136" s="320" t="e">
        <f>SUIVI!#REF!</f>
        <v>#REF!</v>
      </c>
      <c r="X136" s="145" t="e">
        <f>SUIVI!#REF!</f>
        <v>#REF!</v>
      </c>
      <c r="Y136" s="145" t="e">
        <f>SUIVI!#REF!</f>
        <v>#REF!</v>
      </c>
      <c r="Z136" s="1097" t="e">
        <f>SUIVI!#REF!</f>
        <v>#REF!</v>
      </c>
      <c r="AA136" s="948">
        <f t="shared" ca="1" si="10"/>
        <v>0</v>
      </c>
      <c r="AB136" s="1955">
        <f t="shared" ca="1" si="11"/>
        <v>1</v>
      </c>
      <c r="AC136" s="948">
        <f t="shared" ca="1" si="12"/>
        <v>2</v>
      </c>
      <c r="AD136" s="1955">
        <f t="shared" ca="1" si="13"/>
        <v>1</v>
      </c>
      <c r="AE136" s="948">
        <f t="shared" ca="1" si="18"/>
        <v>1</v>
      </c>
      <c r="AF136" s="948">
        <f t="shared" ca="1" si="18"/>
        <v>1</v>
      </c>
      <c r="AG136" s="948">
        <f t="shared" ca="1" si="18"/>
        <v>1</v>
      </c>
      <c r="AH136" s="948">
        <f t="shared" ca="1" si="18"/>
        <v>1</v>
      </c>
      <c r="AI136" s="1955">
        <f t="shared" ca="1" si="15"/>
        <v>1</v>
      </c>
      <c r="AJ136" s="1955">
        <f t="shared" ca="1" si="19"/>
        <v>1</v>
      </c>
      <c r="AK136" s="1955">
        <f t="shared" ca="1" si="19"/>
        <v>1</v>
      </c>
      <c r="AL136" s="1955">
        <f t="shared" ca="1" si="19"/>
        <v>1</v>
      </c>
      <c r="AM136" s="768">
        <f t="shared" si="17"/>
        <v>0</v>
      </c>
      <c r="AO136" s="167"/>
      <c r="AP136" s="320" t="e">
        <f>SUIVI!#REF!</f>
        <v>#REF!</v>
      </c>
      <c r="AQ136" s="320" t="e">
        <f>SUIVI!#REF!</f>
        <v>#REF!</v>
      </c>
      <c r="AR136" s="145" t="e">
        <f>SUIVI!#REF!</f>
        <v>#REF!</v>
      </c>
      <c r="AS136" s="145" t="e">
        <f>SUIVI!#REF!</f>
        <v>#REF!</v>
      </c>
      <c r="AT136" s="1097" t="e">
        <f>SUIVI!#REF!</f>
        <v>#REF!</v>
      </c>
      <c r="AU136" s="3627"/>
      <c r="AV136" s="3628"/>
      <c r="AW136" s="3627"/>
      <c r="AX136" s="3628"/>
      <c r="AY136" s="3627"/>
      <c r="AZ136" s="3628"/>
      <c r="BA136" s="3627"/>
      <c r="BB136" s="3628"/>
      <c r="BC136" s="3627"/>
      <c r="BD136" s="3628"/>
      <c r="BE136" s="3627"/>
      <c r="BF136" s="3628"/>
      <c r="BG136" s="48"/>
      <c r="BH136" s="776">
        <v>113</v>
      </c>
      <c r="BI136" s="776"/>
    </row>
    <row r="137" spans="1:61" ht="25.15" customHeight="1">
      <c r="A137" s="1961" t="e">
        <f>SUIVI!#REF!</f>
        <v>#REF!</v>
      </c>
      <c r="B137" s="320" t="e">
        <f>SUIVI!#REF!</f>
        <v>#REF!</v>
      </c>
      <c r="C137" s="320" t="e">
        <f>SUIVI!#REF!</f>
        <v>#REF!</v>
      </c>
      <c r="D137" s="145" t="e">
        <f>SUIVI!#REF!</f>
        <v>#REF!</v>
      </c>
      <c r="E137" s="145" t="e">
        <f>SUIVI!#REF!</f>
        <v>#REF!</v>
      </c>
      <c r="F137" s="1097" t="e">
        <f>SUIVI!#REF!</f>
        <v>#REF!</v>
      </c>
      <c r="G137" s="948" t="s">
        <v>186</v>
      </c>
      <c r="H137" s="948" t="s">
        <v>186</v>
      </c>
      <c r="I137" s="948" t="s">
        <v>186</v>
      </c>
      <c r="J137" s="948" t="s">
        <v>186</v>
      </c>
      <c r="K137" s="948" t="s">
        <v>186</v>
      </c>
      <c r="L137" s="948" t="s">
        <v>186</v>
      </c>
      <c r="M137" s="948" t="s">
        <v>186</v>
      </c>
      <c r="N137" s="948" t="s">
        <v>186</v>
      </c>
      <c r="O137" s="948" t="s">
        <v>186</v>
      </c>
      <c r="P137" s="948" t="s">
        <v>186</v>
      </c>
      <c r="Q137" s="1955"/>
      <c r="R137" s="437" t="s">
        <v>1249</v>
      </c>
      <c r="S137" s="48"/>
      <c r="U137" s="1962" t="e">
        <f>SUIVI!#REF!</f>
        <v>#REF!</v>
      </c>
      <c r="V137" s="320" t="e">
        <f>SUIVI!#REF!</f>
        <v>#REF!</v>
      </c>
      <c r="W137" s="320" t="e">
        <f>SUIVI!#REF!</f>
        <v>#REF!</v>
      </c>
      <c r="X137" s="145" t="e">
        <f>SUIVI!#REF!</f>
        <v>#REF!</v>
      </c>
      <c r="Y137" s="145" t="e">
        <f>SUIVI!#REF!</f>
        <v>#REF!</v>
      </c>
      <c r="Z137" s="1097" t="e">
        <f>SUIVI!#REF!</f>
        <v>#REF!</v>
      </c>
      <c r="AA137" s="948">
        <f t="shared" ca="1" si="10"/>
        <v>1</v>
      </c>
      <c r="AB137" s="1955">
        <f t="shared" ca="1" si="11"/>
        <v>1</v>
      </c>
      <c r="AC137" s="948">
        <f t="shared" ca="1" si="12"/>
        <v>2</v>
      </c>
      <c r="AD137" s="1955">
        <f t="shared" ca="1" si="13"/>
        <v>1</v>
      </c>
      <c r="AE137" s="948">
        <f t="shared" ca="1" si="18"/>
        <v>0</v>
      </c>
      <c r="AF137" s="948">
        <f t="shared" ca="1" si="18"/>
        <v>1</v>
      </c>
      <c r="AG137" s="948">
        <f t="shared" ca="1" si="18"/>
        <v>0</v>
      </c>
      <c r="AH137" s="948">
        <f t="shared" ca="1" si="18"/>
        <v>0</v>
      </c>
      <c r="AI137" s="1955">
        <f t="shared" ca="1" si="15"/>
        <v>1</v>
      </c>
      <c r="AJ137" s="1955">
        <f t="shared" ca="1" si="19"/>
        <v>1</v>
      </c>
      <c r="AK137" s="1955">
        <f t="shared" ca="1" si="19"/>
        <v>1</v>
      </c>
      <c r="AL137" s="1955">
        <f t="shared" ca="1" si="19"/>
        <v>1</v>
      </c>
      <c r="AM137" s="768">
        <f t="shared" si="17"/>
        <v>0</v>
      </c>
      <c r="AO137" s="167"/>
      <c r="AP137" s="320" t="e">
        <f>SUIVI!#REF!</f>
        <v>#REF!</v>
      </c>
      <c r="AQ137" s="320" t="e">
        <f>SUIVI!#REF!</f>
        <v>#REF!</v>
      </c>
      <c r="AR137" s="145" t="e">
        <f>SUIVI!#REF!</f>
        <v>#REF!</v>
      </c>
      <c r="AS137" s="145" t="e">
        <f>SUIVI!#REF!</f>
        <v>#REF!</v>
      </c>
      <c r="AT137" s="1097" t="e">
        <f>SUIVI!#REF!</f>
        <v>#REF!</v>
      </c>
      <c r="AU137" s="3627"/>
      <c r="AV137" s="3628"/>
      <c r="AW137" s="3627"/>
      <c r="AX137" s="3628"/>
      <c r="AY137" s="3627"/>
      <c r="AZ137" s="3628"/>
      <c r="BA137" s="3627"/>
      <c r="BB137" s="3628"/>
      <c r="BC137" s="3627"/>
      <c r="BD137" s="3628"/>
      <c r="BE137" s="3627"/>
      <c r="BF137" s="3628"/>
      <c r="BG137" s="48"/>
      <c r="BH137" s="776">
        <v>114</v>
      </c>
      <c r="BI137" s="776"/>
    </row>
    <row r="138" spans="1:61" ht="25.15" customHeight="1">
      <c r="A138" s="1961" t="e">
        <f>SUIVI!#REF!</f>
        <v>#REF!</v>
      </c>
      <c r="B138" s="320" t="e">
        <f>SUIVI!#REF!</f>
        <v>#REF!</v>
      </c>
      <c r="C138" s="320" t="e">
        <f>SUIVI!#REF!</f>
        <v>#REF!</v>
      </c>
      <c r="D138" s="145" t="e">
        <f>SUIVI!#REF!</f>
        <v>#REF!</v>
      </c>
      <c r="E138" s="145" t="e">
        <f>SUIVI!#REF!</f>
        <v>#REF!</v>
      </c>
      <c r="F138" s="1097" t="e">
        <f>SUIVI!#REF!</f>
        <v>#REF!</v>
      </c>
      <c r="G138" s="948" t="s">
        <v>186</v>
      </c>
      <c r="H138" s="948" t="s">
        <v>186</v>
      </c>
      <c r="I138" s="948" t="s">
        <v>186</v>
      </c>
      <c r="J138" s="948" t="s">
        <v>186</v>
      </c>
      <c r="K138" s="948" t="s">
        <v>186</v>
      </c>
      <c r="L138" s="948" t="s">
        <v>186</v>
      </c>
      <c r="M138" s="948" t="s">
        <v>186</v>
      </c>
      <c r="N138" s="948" t="s">
        <v>186</v>
      </c>
      <c r="O138" s="948" t="s">
        <v>186</v>
      </c>
      <c r="P138" s="948" t="s">
        <v>186</v>
      </c>
      <c r="Q138" s="1955"/>
      <c r="R138" s="437" t="s">
        <v>1249</v>
      </c>
      <c r="S138" s="48"/>
      <c r="U138" s="1962" t="e">
        <f>SUIVI!#REF!</f>
        <v>#REF!</v>
      </c>
      <c r="V138" s="320" t="e">
        <f>SUIVI!#REF!</f>
        <v>#REF!</v>
      </c>
      <c r="W138" s="320" t="e">
        <f>SUIVI!#REF!</f>
        <v>#REF!</v>
      </c>
      <c r="X138" s="145" t="e">
        <f>SUIVI!#REF!</f>
        <v>#REF!</v>
      </c>
      <c r="Y138" s="145" t="e">
        <f>SUIVI!#REF!</f>
        <v>#REF!</v>
      </c>
      <c r="Z138" s="1097" t="e">
        <f>SUIVI!#REF!</f>
        <v>#REF!</v>
      </c>
      <c r="AA138" s="948">
        <f t="shared" ca="1" si="10"/>
        <v>1</v>
      </c>
      <c r="AB138" s="1955">
        <f t="shared" ca="1" si="11"/>
        <v>1</v>
      </c>
      <c r="AC138" s="948">
        <f t="shared" ca="1" si="12"/>
        <v>2</v>
      </c>
      <c r="AD138" s="1955">
        <f t="shared" ca="1" si="13"/>
        <v>1</v>
      </c>
      <c r="AE138" s="948">
        <f t="shared" ca="1" si="18"/>
        <v>0</v>
      </c>
      <c r="AF138" s="948">
        <f t="shared" ca="1" si="18"/>
        <v>1</v>
      </c>
      <c r="AG138" s="948">
        <f t="shared" ca="1" si="18"/>
        <v>2</v>
      </c>
      <c r="AH138" s="948">
        <f t="shared" ca="1" si="18"/>
        <v>1</v>
      </c>
      <c r="AI138" s="1955">
        <f t="shared" ca="1" si="15"/>
        <v>1</v>
      </c>
      <c r="AJ138" s="1955">
        <f t="shared" ca="1" si="19"/>
        <v>1</v>
      </c>
      <c r="AK138" s="1955">
        <f t="shared" ca="1" si="19"/>
        <v>1</v>
      </c>
      <c r="AL138" s="1955">
        <f t="shared" ca="1" si="19"/>
        <v>1</v>
      </c>
      <c r="AM138" s="768">
        <f t="shared" si="17"/>
        <v>0</v>
      </c>
      <c r="AO138" s="167"/>
      <c r="AP138" s="320" t="e">
        <f>SUIVI!#REF!</f>
        <v>#REF!</v>
      </c>
      <c r="AQ138" s="320" t="e">
        <f>SUIVI!#REF!</f>
        <v>#REF!</v>
      </c>
      <c r="AR138" s="145" t="e">
        <f>SUIVI!#REF!</f>
        <v>#REF!</v>
      </c>
      <c r="AS138" s="145" t="e">
        <f>SUIVI!#REF!</f>
        <v>#REF!</v>
      </c>
      <c r="AT138" s="1097" t="e">
        <f>SUIVI!#REF!</f>
        <v>#REF!</v>
      </c>
      <c r="AU138" s="3627"/>
      <c r="AV138" s="3628"/>
      <c r="AW138" s="3627"/>
      <c r="AX138" s="3628"/>
      <c r="AY138" s="3627"/>
      <c r="AZ138" s="3628"/>
      <c r="BA138" s="3627"/>
      <c r="BB138" s="3628"/>
      <c r="BC138" s="3627"/>
      <c r="BD138" s="3628"/>
      <c r="BE138" s="3627"/>
      <c r="BF138" s="3628"/>
      <c r="BG138" s="48"/>
      <c r="BH138" s="776">
        <v>115</v>
      </c>
      <c r="BI138" s="776"/>
    </row>
    <row r="139" spans="1:61" ht="25.15" customHeight="1">
      <c r="A139" s="1961" t="e">
        <f>SUIVI!#REF!</f>
        <v>#REF!</v>
      </c>
      <c r="B139" s="320" t="e">
        <f>SUIVI!#REF!</f>
        <v>#REF!</v>
      </c>
      <c r="C139" s="320" t="e">
        <f>SUIVI!#REF!</f>
        <v>#REF!</v>
      </c>
      <c r="D139" s="145" t="e">
        <f>SUIVI!#REF!</f>
        <v>#REF!</v>
      </c>
      <c r="E139" s="145" t="e">
        <f>SUIVI!#REF!</f>
        <v>#REF!</v>
      </c>
      <c r="F139" s="1097" t="e">
        <f>SUIVI!#REF!</f>
        <v>#REF!</v>
      </c>
      <c r="G139" s="948" t="s">
        <v>186</v>
      </c>
      <c r="H139" s="948" t="s">
        <v>186</v>
      </c>
      <c r="I139" s="948" t="s">
        <v>186</v>
      </c>
      <c r="J139" s="948" t="s">
        <v>186</v>
      </c>
      <c r="K139" s="948" t="s">
        <v>186</v>
      </c>
      <c r="L139" s="948" t="s">
        <v>186</v>
      </c>
      <c r="M139" s="948" t="s">
        <v>186</v>
      </c>
      <c r="N139" s="948" t="s">
        <v>186</v>
      </c>
      <c r="O139" s="948" t="s">
        <v>186</v>
      </c>
      <c r="P139" s="948" t="s">
        <v>186</v>
      </c>
      <c r="Q139" s="1955"/>
      <c r="R139" s="437" t="s">
        <v>1249</v>
      </c>
      <c r="S139" s="48"/>
      <c r="U139" s="1962" t="e">
        <f>SUIVI!#REF!</f>
        <v>#REF!</v>
      </c>
      <c r="V139" s="320" t="e">
        <f>SUIVI!#REF!</f>
        <v>#REF!</v>
      </c>
      <c r="W139" s="320" t="e">
        <f>SUIVI!#REF!</f>
        <v>#REF!</v>
      </c>
      <c r="X139" s="145" t="e">
        <f>SUIVI!#REF!</f>
        <v>#REF!</v>
      </c>
      <c r="Y139" s="145" t="e">
        <f>SUIVI!#REF!</f>
        <v>#REF!</v>
      </c>
      <c r="Z139" s="1097" t="e">
        <f>SUIVI!#REF!</f>
        <v>#REF!</v>
      </c>
      <c r="AA139" s="948">
        <f t="shared" ca="1" si="10"/>
        <v>0</v>
      </c>
      <c r="AB139" s="1955">
        <f t="shared" ca="1" si="11"/>
        <v>1</v>
      </c>
      <c r="AC139" s="948">
        <f t="shared" ca="1" si="12"/>
        <v>2</v>
      </c>
      <c r="AD139" s="1955">
        <f t="shared" ca="1" si="13"/>
        <v>1</v>
      </c>
      <c r="AE139" s="948">
        <f t="shared" ca="1" si="18"/>
        <v>0</v>
      </c>
      <c r="AF139" s="948">
        <f t="shared" ca="1" si="18"/>
        <v>0</v>
      </c>
      <c r="AG139" s="948">
        <f t="shared" ca="1" si="18"/>
        <v>2</v>
      </c>
      <c r="AH139" s="948">
        <f t="shared" ca="1" si="18"/>
        <v>1</v>
      </c>
      <c r="AI139" s="1955">
        <f t="shared" ca="1" si="15"/>
        <v>1</v>
      </c>
      <c r="AJ139" s="1955">
        <f t="shared" ca="1" si="19"/>
        <v>1</v>
      </c>
      <c r="AK139" s="1955">
        <f t="shared" ca="1" si="19"/>
        <v>1</v>
      </c>
      <c r="AL139" s="1955">
        <f t="shared" ca="1" si="19"/>
        <v>1</v>
      </c>
      <c r="AM139" s="768">
        <f t="shared" si="17"/>
        <v>0</v>
      </c>
      <c r="AO139" s="167"/>
      <c r="AP139" s="320" t="e">
        <f>SUIVI!#REF!</f>
        <v>#REF!</v>
      </c>
      <c r="AQ139" s="320" t="e">
        <f>SUIVI!#REF!</f>
        <v>#REF!</v>
      </c>
      <c r="AR139" s="145" t="e">
        <f>SUIVI!#REF!</f>
        <v>#REF!</v>
      </c>
      <c r="AS139" s="145" t="e">
        <f>SUIVI!#REF!</f>
        <v>#REF!</v>
      </c>
      <c r="AT139" s="1097" t="e">
        <f>SUIVI!#REF!</f>
        <v>#REF!</v>
      </c>
      <c r="AU139" s="3627"/>
      <c r="AV139" s="3628"/>
      <c r="AW139" s="3627"/>
      <c r="AX139" s="3628"/>
      <c r="AY139" s="3627"/>
      <c r="AZ139" s="3628"/>
      <c r="BA139" s="3627"/>
      <c r="BB139" s="3628"/>
      <c r="BC139" s="3627"/>
      <c r="BD139" s="3628"/>
      <c r="BE139" s="3627"/>
      <c r="BF139" s="3628"/>
      <c r="BG139" s="48"/>
      <c r="BH139" s="776">
        <v>116</v>
      </c>
      <c r="BI139" s="776"/>
    </row>
    <row r="140" spans="1:61" ht="25.15" customHeight="1">
      <c r="A140" s="1961" t="e">
        <f>SUIVI!#REF!</f>
        <v>#REF!</v>
      </c>
      <c r="B140" s="320" t="e">
        <f>SUIVI!#REF!</f>
        <v>#REF!</v>
      </c>
      <c r="C140" s="320" t="e">
        <f>SUIVI!#REF!</f>
        <v>#REF!</v>
      </c>
      <c r="D140" s="145" t="e">
        <f>SUIVI!#REF!</f>
        <v>#REF!</v>
      </c>
      <c r="E140" s="145" t="e">
        <f>SUIVI!#REF!</f>
        <v>#REF!</v>
      </c>
      <c r="F140" s="1097" t="e">
        <f>SUIVI!#REF!</f>
        <v>#REF!</v>
      </c>
      <c r="G140" s="948" t="s">
        <v>186</v>
      </c>
      <c r="H140" s="948" t="s">
        <v>186</v>
      </c>
      <c r="I140" s="948" t="s">
        <v>186</v>
      </c>
      <c r="J140" s="948" t="s">
        <v>186</v>
      </c>
      <c r="K140" s="948" t="s">
        <v>186</v>
      </c>
      <c r="L140" s="948" t="s">
        <v>186</v>
      </c>
      <c r="M140" s="948" t="s">
        <v>186</v>
      </c>
      <c r="N140" s="948" t="s">
        <v>186</v>
      </c>
      <c r="O140" s="948" t="s">
        <v>186</v>
      </c>
      <c r="P140" s="948" t="s">
        <v>186</v>
      </c>
      <c r="Q140" s="1955"/>
      <c r="R140" s="437" t="s">
        <v>1249</v>
      </c>
      <c r="S140" s="48"/>
      <c r="U140" s="1962" t="e">
        <f>SUIVI!#REF!</f>
        <v>#REF!</v>
      </c>
      <c r="V140" s="320" t="e">
        <f>SUIVI!#REF!</f>
        <v>#REF!</v>
      </c>
      <c r="W140" s="320" t="e">
        <f>SUIVI!#REF!</f>
        <v>#REF!</v>
      </c>
      <c r="X140" s="145" t="e">
        <f>SUIVI!#REF!</f>
        <v>#REF!</v>
      </c>
      <c r="Y140" s="145" t="e">
        <f>SUIVI!#REF!</f>
        <v>#REF!</v>
      </c>
      <c r="Z140" s="1097" t="e">
        <f>SUIVI!#REF!</f>
        <v>#REF!</v>
      </c>
      <c r="AA140" s="948">
        <f t="shared" ca="1" si="10"/>
        <v>0</v>
      </c>
      <c r="AB140" s="1955">
        <f t="shared" ca="1" si="11"/>
        <v>1</v>
      </c>
      <c r="AC140" s="948">
        <f t="shared" ca="1" si="12"/>
        <v>0</v>
      </c>
      <c r="AD140" s="1955">
        <f t="shared" ca="1" si="13"/>
        <v>1</v>
      </c>
      <c r="AE140" s="948">
        <f t="shared" ca="1" si="18"/>
        <v>0</v>
      </c>
      <c r="AF140" s="948">
        <f t="shared" ca="1" si="18"/>
        <v>1</v>
      </c>
      <c r="AG140" s="948">
        <f t="shared" ca="1" si="18"/>
        <v>0</v>
      </c>
      <c r="AH140" s="948">
        <f t="shared" ca="1" si="18"/>
        <v>1</v>
      </c>
      <c r="AI140" s="1955">
        <f t="shared" ca="1" si="15"/>
        <v>2</v>
      </c>
      <c r="AJ140" s="1955">
        <f t="shared" ca="1" si="19"/>
        <v>1</v>
      </c>
      <c r="AK140" s="1955">
        <f t="shared" ca="1" si="19"/>
        <v>1</v>
      </c>
      <c r="AL140" s="1955">
        <f t="shared" ca="1" si="19"/>
        <v>1</v>
      </c>
      <c r="AM140" s="768">
        <f t="shared" si="17"/>
        <v>0</v>
      </c>
      <c r="AO140" s="167"/>
      <c r="AP140" s="320" t="e">
        <f>SUIVI!#REF!</f>
        <v>#REF!</v>
      </c>
      <c r="AQ140" s="320" t="e">
        <f>SUIVI!#REF!</f>
        <v>#REF!</v>
      </c>
      <c r="AR140" s="145" t="e">
        <f>SUIVI!#REF!</f>
        <v>#REF!</v>
      </c>
      <c r="AS140" s="145" t="e">
        <f>SUIVI!#REF!</f>
        <v>#REF!</v>
      </c>
      <c r="AT140" s="1097" t="e">
        <f>SUIVI!#REF!</f>
        <v>#REF!</v>
      </c>
      <c r="AU140" s="3627"/>
      <c r="AV140" s="3628"/>
      <c r="AW140" s="3627"/>
      <c r="AX140" s="3628"/>
      <c r="AY140" s="3627"/>
      <c r="AZ140" s="3628"/>
      <c r="BA140" s="3627"/>
      <c r="BB140" s="3628"/>
      <c r="BC140" s="3627"/>
      <c r="BD140" s="3628"/>
      <c r="BE140" s="3627"/>
      <c r="BF140" s="3628"/>
      <c r="BG140" s="48"/>
      <c r="BH140" s="776">
        <v>117</v>
      </c>
      <c r="BI140" s="776"/>
    </row>
    <row r="141" spans="1:61" ht="25.15" customHeight="1">
      <c r="A141" s="1961" t="e">
        <f>SUIVI!#REF!</f>
        <v>#REF!</v>
      </c>
      <c r="B141" s="320" t="e">
        <f>SUIVI!#REF!</f>
        <v>#REF!</v>
      </c>
      <c r="C141" s="320" t="e">
        <f>SUIVI!#REF!</f>
        <v>#REF!</v>
      </c>
      <c r="D141" s="145" t="e">
        <f>SUIVI!#REF!</f>
        <v>#REF!</v>
      </c>
      <c r="E141" s="145" t="e">
        <f>SUIVI!#REF!</f>
        <v>#REF!</v>
      </c>
      <c r="F141" s="1097" t="e">
        <f>SUIVI!#REF!</f>
        <v>#REF!</v>
      </c>
      <c r="G141" s="948" t="s">
        <v>186</v>
      </c>
      <c r="H141" s="948" t="s">
        <v>186</v>
      </c>
      <c r="I141" s="948" t="s">
        <v>186</v>
      </c>
      <c r="J141" s="948" t="s">
        <v>186</v>
      </c>
      <c r="K141" s="948" t="s">
        <v>186</v>
      </c>
      <c r="L141" s="948" t="s">
        <v>186</v>
      </c>
      <c r="M141" s="948" t="s">
        <v>186</v>
      </c>
      <c r="N141" s="948" t="s">
        <v>186</v>
      </c>
      <c r="O141" s="948" t="s">
        <v>186</v>
      </c>
      <c r="P141" s="948" t="s">
        <v>186</v>
      </c>
      <c r="Q141" s="1955"/>
      <c r="R141" s="437" t="s">
        <v>1249</v>
      </c>
      <c r="S141" s="48"/>
      <c r="U141" s="1962" t="e">
        <f>SUIVI!#REF!</f>
        <v>#REF!</v>
      </c>
      <c r="V141" s="320" t="e">
        <f>SUIVI!#REF!</f>
        <v>#REF!</v>
      </c>
      <c r="W141" s="320" t="e">
        <f>SUIVI!#REF!</f>
        <v>#REF!</v>
      </c>
      <c r="X141" s="145" t="e">
        <f>SUIVI!#REF!</f>
        <v>#REF!</v>
      </c>
      <c r="Y141" s="145" t="e">
        <f>SUIVI!#REF!</f>
        <v>#REF!</v>
      </c>
      <c r="Z141" s="1097" t="e">
        <f>SUIVI!#REF!</f>
        <v>#REF!</v>
      </c>
      <c r="AA141" s="948">
        <f t="shared" ca="1" si="10"/>
        <v>2</v>
      </c>
      <c r="AB141" s="1955">
        <f t="shared" ca="1" si="11"/>
        <v>1</v>
      </c>
      <c r="AC141" s="948">
        <f t="shared" ca="1" si="12"/>
        <v>1</v>
      </c>
      <c r="AD141" s="1955">
        <f t="shared" ca="1" si="13"/>
        <v>1</v>
      </c>
      <c r="AE141" s="948">
        <f t="shared" ca="1" si="18"/>
        <v>1</v>
      </c>
      <c r="AF141" s="948">
        <f t="shared" ca="1" si="18"/>
        <v>0</v>
      </c>
      <c r="AG141" s="948">
        <f t="shared" ca="1" si="18"/>
        <v>0</v>
      </c>
      <c r="AH141" s="948">
        <f t="shared" ca="1" si="18"/>
        <v>1</v>
      </c>
      <c r="AI141" s="1955">
        <f t="shared" ca="1" si="15"/>
        <v>2</v>
      </c>
      <c r="AJ141" s="1955">
        <f t="shared" ca="1" si="19"/>
        <v>1</v>
      </c>
      <c r="AK141" s="1955">
        <f t="shared" ca="1" si="19"/>
        <v>1</v>
      </c>
      <c r="AL141" s="1955">
        <f t="shared" ca="1" si="19"/>
        <v>1</v>
      </c>
      <c r="AM141" s="768">
        <f t="shared" si="17"/>
        <v>0</v>
      </c>
      <c r="AO141" s="167"/>
      <c r="AP141" s="320" t="e">
        <f>SUIVI!#REF!</f>
        <v>#REF!</v>
      </c>
      <c r="AQ141" s="320" t="e">
        <f>SUIVI!#REF!</f>
        <v>#REF!</v>
      </c>
      <c r="AR141" s="145" t="e">
        <f>SUIVI!#REF!</f>
        <v>#REF!</v>
      </c>
      <c r="AS141" s="145" t="e">
        <f>SUIVI!#REF!</f>
        <v>#REF!</v>
      </c>
      <c r="AT141" s="1097" t="e">
        <f>SUIVI!#REF!</f>
        <v>#REF!</v>
      </c>
      <c r="AU141" s="3627"/>
      <c r="AV141" s="3628"/>
      <c r="AW141" s="3627"/>
      <c r="AX141" s="3628"/>
      <c r="AY141" s="3627"/>
      <c r="AZ141" s="3628"/>
      <c r="BA141" s="3627"/>
      <c r="BB141" s="3628"/>
      <c r="BC141" s="3627"/>
      <c r="BD141" s="3628"/>
      <c r="BE141" s="3627"/>
      <c r="BF141" s="3628"/>
      <c r="BG141" s="48"/>
      <c r="BH141" s="776">
        <v>118</v>
      </c>
      <c r="BI141" s="776"/>
    </row>
    <row r="142" spans="1:61" ht="25.15" customHeight="1">
      <c r="A142" s="1961" t="e">
        <f>SUIVI!#REF!</f>
        <v>#REF!</v>
      </c>
      <c r="B142" s="320" t="e">
        <f>SUIVI!#REF!</f>
        <v>#REF!</v>
      </c>
      <c r="C142" s="320" t="e">
        <f>SUIVI!#REF!</f>
        <v>#REF!</v>
      </c>
      <c r="D142" s="145" t="e">
        <f>SUIVI!#REF!</f>
        <v>#REF!</v>
      </c>
      <c r="E142" s="145" t="e">
        <f>SUIVI!#REF!</f>
        <v>#REF!</v>
      </c>
      <c r="F142" s="1097" t="e">
        <f>SUIVI!#REF!</f>
        <v>#REF!</v>
      </c>
      <c r="G142" s="948" t="s">
        <v>186</v>
      </c>
      <c r="H142" s="948" t="s">
        <v>186</v>
      </c>
      <c r="I142" s="948" t="s">
        <v>186</v>
      </c>
      <c r="J142" s="948" t="s">
        <v>186</v>
      </c>
      <c r="K142" s="948" t="s">
        <v>186</v>
      </c>
      <c r="L142" s="948" t="s">
        <v>186</v>
      </c>
      <c r="M142" s="948" t="s">
        <v>186</v>
      </c>
      <c r="N142" s="948" t="s">
        <v>186</v>
      </c>
      <c r="O142" s="948" t="s">
        <v>186</v>
      </c>
      <c r="P142" s="948" t="s">
        <v>186</v>
      </c>
      <c r="Q142" s="1955"/>
      <c r="R142" s="437" t="s">
        <v>1249</v>
      </c>
      <c r="S142" s="48"/>
      <c r="U142" s="1962" t="e">
        <f>SUIVI!#REF!</f>
        <v>#REF!</v>
      </c>
      <c r="V142" s="320" t="e">
        <f>SUIVI!#REF!</f>
        <v>#REF!</v>
      </c>
      <c r="W142" s="320" t="e">
        <f>SUIVI!#REF!</f>
        <v>#REF!</v>
      </c>
      <c r="X142" s="145" t="e">
        <f>SUIVI!#REF!</f>
        <v>#REF!</v>
      </c>
      <c r="Y142" s="145" t="e">
        <f>SUIVI!#REF!</f>
        <v>#REF!</v>
      </c>
      <c r="Z142" s="1097" t="e">
        <f>SUIVI!#REF!</f>
        <v>#REF!</v>
      </c>
      <c r="AA142" s="948">
        <f t="shared" ca="1" si="10"/>
        <v>1</v>
      </c>
      <c r="AB142" s="1955">
        <f t="shared" ca="1" si="11"/>
        <v>1</v>
      </c>
      <c r="AC142" s="948">
        <f t="shared" ca="1" si="12"/>
        <v>0</v>
      </c>
      <c r="AD142" s="1955">
        <f t="shared" ca="1" si="13"/>
        <v>1</v>
      </c>
      <c r="AE142" s="948">
        <f t="shared" ca="1" si="18"/>
        <v>0</v>
      </c>
      <c r="AF142" s="948">
        <f t="shared" ca="1" si="18"/>
        <v>1</v>
      </c>
      <c r="AG142" s="948">
        <f t="shared" ca="1" si="18"/>
        <v>1</v>
      </c>
      <c r="AH142" s="948">
        <f t="shared" ca="1" si="18"/>
        <v>2</v>
      </c>
      <c r="AI142" s="1955">
        <f t="shared" ca="1" si="15"/>
        <v>2</v>
      </c>
      <c r="AJ142" s="1955">
        <f t="shared" ca="1" si="19"/>
        <v>1</v>
      </c>
      <c r="AK142" s="1955">
        <f t="shared" ca="1" si="19"/>
        <v>1</v>
      </c>
      <c r="AL142" s="1955">
        <f t="shared" ca="1" si="19"/>
        <v>1</v>
      </c>
      <c r="AM142" s="768">
        <f t="shared" si="17"/>
        <v>0</v>
      </c>
      <c r="AO142" s="167"/>
      <c r="AP142" s="320" t="e">
        <f>SUIVI!#REF!</f>
        <v>#REF!</v>
      </c>
      <c r="AQ142" s="320" t="e">
        <f>SUIVI!#REF!</f>
        <v>#REF!</v>
      </c>
      <c r="AR142" s="145" t="e">
        <f>SUIVI!#REF!</f>
        <v>#REF!</v>
      </c>
      <c r="AS142" s="145" t="e">
        <f>SUIVI!#REF!</f>
        <v>#REF!</v>
      </c>
      <c r="AT142" s="1097" t="e">
        <f>SUIVI!#REF!</f>
        <v>#REF!</v>
      </c>
      <c r="AU142" s="3627"/>
      <c r="AV142" s="3628"/>
      <c r="AW142" s="3627"/>
      <c r="AX142" s="3628"/>
      <c r="AY142" s="3627"/>
      <c r="AZ142" s="3628"/>
      <c r="BA142" s="3627"/>
      <c r="BB142" s="3628"/>
      <c r="BC142" s="3627"/>
      <c r="BD142" s="3628"/>
      <c r="BE142" s="3627"/>
      <c r="BF142" s="3628"/>
      <c r="BG142" s="48"/>
      <c r="BH142" s="776">
        <v>119</v>
      </c>
      <c r="BI142" s="776"/>
    </row>
    <row r="143" spans="1:61" ht="25.15" customHeight="1">
      <c r="A143" s="1961" t="e">
        <f>SUIVI!#REF!</f>
        <v>#REF!</v>
      </c>
      <c r="B143" s="320" t="e">
        <f>SUIVI!#REF!</f>
        <v>#REF!</v>
      </c>
      <c r="C143" s="320" t="e">
        <f>SUIVI!#REF!</f>
        <v>#REF!</v>
      </c>
      <c r="D143" s="145" t="e">
        <f>SUIVI!#REF!</f>
        <v>#REF!</v>
      </c>
      <c r="E143" s="145" t="e">
        <f>SUIVI!#REF!</f>
        <v>#REF!</v>
      </c>
      <c r="F143" s="1097" t="e">
        <f>SUIVI!#REF!</f>
        <v>#REF!</v>
      </c>
      <c r="G143" s="948" t="s">
        <v>186</v>
      </c>
      <c r="H143" s="948" t="s">
        <v>186</v>
      </c>
      <c r="I143" s="948" t="s">
        <v>186</v>
      </c>
      <c r="J143" s="948" t="s">
        <v>186</v>
      </c>
      <c r="K143" s="948" t="s">
        <v>186</v>
      </c>
      <c r="L143" s="948" t="s">
        <v>186</v>
      </c>
      <c r="M143" s="948" t="s">
        <v>186</v>
      </c>
      <c r="N143" s="948" t="s">
        <v>186</v>
      </c>
      <c r="O143" s="948" t="s">
        <v>186</v>
      </c>
      <c r="P143" s="948" t="s">
        <v>186</v>
      </c>
      <c r="Q143" s="1955"/>
      <c r="R143" s="437" t="s">
        <v>1249</v>
      </c>
      <c r="S143" s="48"/>
      <c r="U143" s="1962" t="e">
        <f>SUIVI!#REF!</f>
        <v>#REF!</v>
      </c>
      <c r="V143" s="320" t="e">
        <f>SUIVI!#REF!</f>
        <v>#REF!</v>
      </c>
      <c r="W143" s="320" t="e">
        <f>SUIVI!#REF!</f>
        <v>#REF!</v>
      </c>
      <c r="X143" s="145" t="e">
        <f>SUIVI!#REF!</f>
        <v>#REF!</v>
      </c>
      <c r="Y143" s="145" t="e">
        <f>SUIVI!#REF!</f>
        <v>#REF!</v>
      </c>
      <c r="Z143" s="1097" t="e">
        <f>SUIVI!#REF!</f>
        <v>#REF!</v>
      </c>
      <c r="AA143" s="948">
        <f t="shared" ca="1" si="10"/>
        <v>0</v>
      </c>
      <c r="AB143" s="1955">
        <f t="shared" ca="1" si="11"/>
        <v>1</v>
      </c>
      <c r="AC143" s="948">
        <f t="shared" ca="1" si="12"/>
        <v>1</v>
      </c>
      <c r="AD143" s="1955">
        <f t="shared" ca="1" si="13"/>
        <v>1</v>
      </c>
      <c r="AE143" s="948">
        <f t="shared" ca="1" si="18"/>
        <v>1</v>
      </c>
      <c r="AF143" s="948">
        <f t="shared" ca="1" si="18"/>
        <v>2</v>
      </c>
      <c r="AG143" s="948">
        <f t="shared" ca="1" si="18"/>
        <v>1</v>
      </c>
      <c r="AH143" s="948">
        <f t="shared" ca="1" si="18"/>
        <v>0</v>
      </c>
      <c r="AI143" s="1955">
        <f t="shared" ca="1" si="15"/>
        <v>2</v>
      </c>
      <c r="AJ143" s="1955">
        <f t="shared" ca="1" si="19"/>
        <v>1</v>
      </c>
      <c r="AK143" s="1955">
        <f t="shared" ca="1" si="19"/>
        <v>1</v>
      </c>
      <c r="AL143" s="1955">
        <f t="shared" ca="1" si="19"/>
        <v>1</v>
      </c>
      <c r="AM143" s="768">
        <f t="shared" si="17"/>
        <v>0</v>
      </c>
      <c r="AO143" s="167"/>
      <c r="AP143" s="320" t="e">
        <f>SUIVI!#REF!</f>
        <v>#REF!</v>
      </c>
      <c r="AQ143" s="320" t="e">
        <f>SUIVI!#REF!</f>
        <v>#REF!</v>
      </c>
      <c r="AR143" s="145" t="e">
        <f>SUIVI!#REF!</f>
        <v>#REF!</v>
      </c>
      <c r="AS143" s="145" t="e">
        <f>SUIVI!#REF!</f>
        <v>#REF!</v>
      </c>
      <c r="AT143" s="1097" t="e">
        <f>SUIVI!#REF!</f>
        <v>#REF!</v>
      </c>
      <c r="AU143" s="3627"/>
      <c r="AV143" s="3628"/>
      <c r="AW143" s="3627"/>
      <c r="AX143" s="3628"/>
      <c r="AY143" s="3627"/>
      <c r="AZ143" s="3628"/>
      <c r="BA143" s="3627"/>
      <c r="BB143" s="3628"/>
      <c r="BC143" s="3627"/>
      <c r="BD143" s="3628"/>
      <c r="BE143" s="3627"/>
      <c r="BF143" s="3628"/>
      <c r="BG143" s="48"/>
      <c r="BH143" s="776">
        <v>120</v>
      </c>
      <c r="BI143" s="776"/>
    </row>
    <row r="144" spans="1:61" ht="25.15" customHeight="1">
      <c r="A144" s="1961" t="e">
        <f>SUIVI!#REF!</f>
        <v>#REF!</v>
      </c>
      <c r="B144" s="320" t="e">
        <f>SUIVI!#REF!</f>
        <v>#REF!</v>
      </c>
      <c r="C144" s="320" t="e">
        <f>SUIVI!#REF!</f>
        <v>#REF!</v>
      </c>
      <c r="D144" s="145" t="e">
        <f>SUIVI!#REF!</f>
        <v>#REF!</v>
      </c>
      <c r="E144" s="145" t="e">
        <f>SUIVI!#REF!</f>
        <v>#REF!</v>
      </c>
      <c r="F144" s="1097" t="e">
        <f>SUIVI!#REF!</f>
        <v>#REF!</v>
      </c>
      <c r="G144" s="948" t="s">
        <v>186</v>
      </c>
      <c r="H144" s="948" t="s">
        <v>186</v>
      </c>
      <c r="I144" s="948" t="s">
        <v>186</v>
      </c>
      <c r="J144" s="948" t="s">
        <v>186</v>
      </c>
      <c r="K144" s="948" t="s">
        <v>186</v>
      </c>
      <c r="L144" s="948" t="s">
        <v>186</v>
      </c>
      <c r="M144" s="948" t="s">
        <v>186</v>
      </c>
      <c r="N144" s="948" t="s">
        <v>186</v>
      </c>
      <c r="O144" s="948" t="s">
        <v>186</v>
      </c>
      <c r="P144" s="948" t="s">
        <v>186</v>
      </c>
      <c r="Q144" s="1955"/>
      <c r="R144" s="437" t="s">
        <v>1249</v>
      </c>
      <c r="S144" s="48"/>
      <c r="U144" s="1962" t="e">
        <f>SUIVI!#REF!</f>
        <v>#REF!</v>
      </c>
      <c r="V144" s="320" t="e">
        <f>SUIVI!#REF!</f>
        <v>#REF!</v>
      </c>
      <c r="W144" s="320" t="e">
        <f>SUIVI!#REF!</f>
        <v>#REF!</v>
      </c>
      <c r="X144" s="145" t="e">
        <f>SUIVI!#REF!</f>
        <v>#REF!</v>
      </c>
      <c r="Y144" s="145" t="e">
        <f>SUIVI!#REF!</f>
        <v>#REF!</v>
      </c>
      <c r="Z144" s="1097" t="e">
        <f>SUIVI!#REF!</f>
        <v>#REF!</v>
      </c>
      <c r="AA144" s="948">
        <f t="shared" ca="1" si="10"/>
        <v>2</v>
      </c>
      <c r="AB144" s="1955">
        <f t="shared" ca="1" si="11"/>
        <v>1</v>
      </c>
      <c r="AC144" s="948">
        <f t="shared" ca="1" si="12"/>
        <v>1</v>
      </c>
      <c r="AD144" s="1955">
        <f t="shared" ca="1" si="13"/>
        <v>1</v>
      </c>
      <c r="AE144" s="948">
        <f t="shared" ca="1" si="18"/>
        <v>2</v>
      </c>
      <c r="AF144" s="948">
        <f t="shared" ca="1" si="18"/>
        <v>2</v>
      </c>
      <c r="AG144" s="948">
        <f t="shared" ca="1" si="18"/>
        <v>1</v>
      </c>
      <c r="AH144" s="948">
        <f t="shared" ca="1" si="18"/>
        <v>0</v>
      </c>
      <c r="AI144" s="1955">
        <f t="shared" ca="1" si="15"/>
        <v>1</v>
      </c>
      <c r="AJ144" s="1955">
        <f t="shared" ca="1" si="19"/>
        <v>1</v>
      </c>
      <c r="AK144" s="1955">
        <f t="shared" ca="1" si="19"/>
        <v>1</v>
      </c>
      <c r="AL144" s="1955">
        <f t="shared" ca="1" si="19"/>
        <v>1</v>
      </c>
      <c r="AM144" s="768">
        <f t="shared" si="17"/>
        <v>0</v>
      </c>
      <c r="AO144" s="167"/>
      <c r="AP144" s="320" t="e">
        <f>SUIVI!#REF!</f>
        <v>#REF!</v>
      </c>
      <c r="AQ144" s="320" t="e">
        <f>SUIVI!#REF!</f>
        <v>#REF!</v>
      </c>
      <c r="AR144" s="145" t="e">
        <f>SUIVI!#REF!</f>
        <v>#REF!</v>
      </c>
      <c r="AS144" s="145" t="e">
        <f>SUIVI!#REF!</f>
        <v>#REF!</v>
      </c>
      <c r="AT144" s="1097" t="e">
        <f>SUIVI!#REF!</f>
        <v>#REF!</v>
      </c>
      <c r="AU144" s="3627"/>
      <c r="AV144" s="3628"/>
      <c r="AW144" s="3627"/>
      <c r="AX144" s="3628"/>
      <c r="AY144" s="3627"/>
      <c r="AZ144" s="3628"/>
      <c r="BA144" s="3627"/>
      <c r="BB144" s="3628"/>
      <c r="BC144" s="3627"/>
      <c r="BD144" s="3628"/>
      <c r="BE144" s="3627"/>
      <c r="BF144" s="3628"/>
      <c r="BG144" s="48"/>
      <c r="BH144" s="776">
        <v>121</v>
      </c>
      <c r="BI144" s="776"/>
    </row>
    <row r="145" spans="1:61" ht="25.15" customHeight="1">
      <c r="A145" s="1961" t="e">
        <f>SUIVI!#REF!</f>
        <v>#REF!</v>
      </c>
      <c r="B145" s="320" t="e">
        <f>SUIVI!#REF!</f>
        <v>#REF!</v>
      </c>
      <c r="C145" s="320" t="e">
        <f>SUIVI!#REF!</f>
        <v>#REF!</v>
      </c>
      <c r="D145" s="145" t="e">
        <f>SUIVI!#REF!</f>
        <v>#REF!</v>
      </c>
      <c r="E145" s="145" t="e">
        <f>SUIVI!#REF!</f>
        <v>#REF!</v>
      </c>
      <c r="F145" s="1097" t="e">
        <f>SUIVI!#REF!</f>
        <v>#REF!</v>
      </c>
      <c r="G145" s="948" t="s">
        <v>186</v>
      </c>
      <c r="H145" s="948" t="s">
        <v>186</v>
      </c>
      <c r="I145" s="948" t="s">
        <v>186</v>
      </c>
      <c r="J145" s="948" t="s">
        <v>186</v>
      </c>
      <c r="K145" s="948" t="s">
        <v>186</v>
      </c>
      <c r="L145" s="948" t="s">
        <v>186</v>
      </c>
      <c r="M145" s="948" t="s">
        <v>186</v>
      </c>
      <c r="N145" s="948" t="s">
        <v>186</v>
      </c>
      <c r="O145" s="948" t="s">
        <v>186</v>
      </c>
      <c r="P145" s="948" t="s">
        <v>186</v>
      </c>
      <c r="Q145" s="1955"/>
      <c r="R145" s="437" t="s">
        <v>1249</v>
      </c>
      <c r="S145" s="48"/>
      <c r="U145" s="1962" t="e">
        <f>SUIVI!#REF!</f>
        <v>#REF!</v>
      </c>
      <c r="V145" s="320" t="e">
        <f>SUIVI!#REF!</f>
        <v>#REF!</v>
      </c>
      <c r="W145" s="320" t="e">
        <f>SUIVI!#REF!</f>
        <v>#REF!</v>
      </c>
      <c r="X145" s="145" t="e">
        <f>SUIVI!#REF!</f>
        <v>#REF!</v>
      </c>
      <c r="Y145" s="145" t="e">
        <f>SUIVI!#REF!</f>
        <v>#REF!</v>
      </c>
      <c r="Z145" s="1097" t="e">
        <f>SUIVI!#REF!</f>
        <v>#REF!</v>
      </c>
      <c r="AA145" s="948">
        <f t="shared" ca="1" si="10"/>
        <v>1</v>
      </c>
      <c r="AB145" s="1955">
        <f t="shared" ca="1" si="11"/>
        <v>1</v>
      </c>
      <c r="AC145" s="948">
        <f t="shared" ca="1" si="12"/>
        <v>0</v>
      </c>
      <c r="AD145" s="1955">
        <f t="shared" ca="1" si="13"/>
        <v>1</v>
      </c>
      <c r="AE145" s="948">
        <f t="shared" ca="1" si="18"/>
        <v>2</v>
      </c>
      <c r="AF145" s="948">
        <f t="shared" ca="1" si="18"/>
        <v>1</v>
      </c>
      <c r="AG145" s="948">
        <f t="shared" ca="1" si="18"/>
        <v>2</v>
      </c>
      <c r="AH145" s="948">
        <f t="shared" ca="1" si="18"/>
        <v>0</v>
      </c>
      <c r="AI145" s="1955">
        <f t="shared" ca="1" si="15"/>
        <v>1</v>
      </c>
      <c r="AJ145" s="1955">
        <f t="shared" ca="1" si="19"/>
        <v>1</v>
      </c>
      <c r="AK145" s="1955">
        <f t="shared" ca="1" si="19"/>
        <v>1</v>
      </c>
      <c r="AL145" s="1955">
        <f t="shared" ca="1" si="19"/>
        <v>1</v>
      </c>
      <c r="AM145" s="768">
        <f t="shared" si="17"/>
        <v>0</v>
      </c>
      <c r="AO145" s="167"/>
      <c r="AP145" s="320" t="e">
        <f>SUIVI!#REF!</f>
        <v>#REF!</v>
      </c>
      <c r="AQ145" s="320" t="e">
        <f>SUIVI!#REF!</f>
        <v>#REF!</v>
      </c>
      <c r="AR145" s="145" t="e">
        <f>SUIVI!#REF!</f>
        <v>#REF!</v>
      </c>
      <c r="AS145" s="145" t="e">
        <f>SUIVI!#REF!</f>
        <v>#REF!</v>
      </c>
      <c r="AT145" s="1097" t="e">
        <f>SUIVI!#REF!</f>
        <v>#REF!</v>
      </c>
      <c r="AU145" s="3627"/>
      <c r="AV145" s="3628"/>
      <c r="AW145" s="3627"/>
      <c r="AX145" s="3628"/>
      <c r="AY145" s="3627"/>
      <c r="AZ145" s="3628"/>
      <c r="BA145" s="3627"/>
      <c r="BB145" s="3628"/>
      <c r="BC145" s="3627"/>
      <c r="BD145" s="3628"/>
      <c r="BE145" s="3627"/>
      <c r="BF145" s="3628"/>
      <c r="BG145" s="48"/>
      <c r="BH145" s="776">
        <v>122</v>
      </c>
      <c r="BI145" s="776"/>
    </row>
    <row r="146" spans="1:61" ht="25.15" customHeight="1">
      <c r="A146" s="1961" t="e">
        <f>SUIVI!#REF!</f>
        <v>#REF!</v>
      </c>
      <c r="B146" s="320" t="e">
        <f>SUIVI!#REF!</f>
        <v>#REF!</v>
      </c>
      <c r="C146" s="320" t="e">
        <f>SUIVI!#REF!</f>
        <v>#REF!</v>
      </c>
      <c r="D146" s="145" t="e">
        <f>SUIVI!#REF!</f>
        <v>#REF!</v>
      </c>
      <c r="E146" s="145" t="e">
        <f>SUIVI!#REF!</f>
        <v>#REF!</v>
      </c>
      <c r="F146" s="1097" t="e">
        <f>SUIVI!#REF!</f>
        <v>#REF!</v>
      </c>
      <c r="G146" s="948" t="s">
        <v>186</v>
      </c>
      <c r="H146" s="948" t="s">
        <v>186</v>
      </c>
      <c r="I146" s="948" t="s">
        <v>186</v>
      </c>
      <c r="J146" s="948" t="s">
        <v>186</v>
      </c>
      <c r="K146" s="948" t="s">
        <v>186</v>
      </c>
      <c r="L146" s="948" t="s">
        <v>186</v>
      </c>
      <c r="M146" s="948" t="s">
        <v>186</v>
      </c>
      <c r="N146" s="948" t="s">
        <v>186</v>
      </c>
      <c r="O146" s="948" t="s">
        <v>186</v>
      </c>
      <c r="P146" s="948" t="s">
        <v>186</v>
      </c>
      <c r="Q146" s="1955"/>
      <c r="R146" s="437" t="s">
        <v>1249</v>
      </c>
      <c r="S146" s="48"/>
      <c r="U146" s="1962" t="e">
        <f>SUIVI!#REF!</f>
        <v>#REF!</v>
      </c>
      <c r="V146" s="320" t="e">
        <f>SUIVI!#REF!</f>
        <v>#REF!</v>
      </c>
      <c r="W146" s="320" t="e">
        <f>SUIVI!#REF!</f>
        <v>#REF!</v>
      </c>
      <c r="X146" s="145" t="e">
        <f>SUIVI!#REF!</f>
        <v>#REF!</v>
      </c>
      <c r="Y146" s="145" t="e">
        <f>SUIVI!#REF!</f>
        <v>#REF!</v>
      </c>
      <c r="Z146" s="1097" t="e">
        <f>SUIVI!#REF!</f>
        <v>#REF!</v>
      </c>
      <c r="AA146" s="948">
        <f t="shared" ca="1" si="10"/>
        <v>0</v>
      </c>
      <c r="AB146" s="1955">
        <f t="shared" ca="1" si="11"/>
        <v>1</v>
      </c>
      <c r="AC146" s="948">
        <f t="shared" ca="1" si="12"/>
        <v>0</v>
      </c>
      <c r="AD146" s="1955">
        <f t="shared" ca="1" si="13"/>
        <v>1</v>
      </c>
      <c r="AE146" s="948">
        <f t="shared" ca="1" si="18"/>
        <v>2</v>
      </c>
      <c r="AF146" s="948">
        <f t="shared" ca="1" si="18"/>
        <v>2</v>
      </c>
      <c r="AG146" s="948">
        <f t="shared" ca="1" si="18"/>
        <v>0</v>
      </c>
      <c r="AH146" s="948">
        <f t="shared" ca="1" si="18"/>
        <v>0</v>
      </c>
      <c r="AI146" s="1955">
        <f t="shared" ca="1" si="15"/>
        <v>1</v>
      </c>
      <c r="AJ146" s="1955">
        <f t="shared" ca="1" si="19"/>
        <v>1</v>
      </c>
      <c r="AK146" s="1955">
        <f t="shared" ca="1" si="19"/>
        <v>1</v>
      </c>
      <c r="AL146" s="1955">
        <f t="shared" ca="1" si="19"/>
        <v>1</v>
      </c>
      <c r="AM146" s="768">
        <f t="shared" si="17"/>
        <v>0</v>
      </c>
      <c r="AO146" s="167"/>
      <c r="AP146" s="320" t="e">
        <f>SUIVI!#REF!</f>
        <v>#REF!</v>
      </c>
      <c r="AQ146" s="320" t="e">
        <f>SUIVI!#REF!</f>
        <v>#REF!</v>
      </c>
      <c r="AR146" s="145" t="e">
        <f>SUIVI!#REF!</f>
        <v>#REF!</v>
      </c>
      <c r="AS146" s="145" t="e">
        <f>SUIVI!#REF!</f>
        <v>#REF!</v>
      </c>
      <c r="AT146" s="1097" t="e">
        <f>SUIVI!#REF!</f>
        <v>#REF!</v>
      </c>
      <c r="AU146" s="3627"/>
      <c r="AV146" s="3628"/>
      <c r="AW146" s="3627"/>
      <c r="AX146" s="3628"/>
      <c r="AY146" s="3627"/>
      <c r="AZ146" s="3628"/>
      <c r="BA146" s="3627"/>
      <c r="BB146" s="3628"/>
      <c r="BC146" s="3627"/>
      <c r="BD146" s="3628"/>
      <c r="BE146" s="3627"/>
      <c r="BF146" s="3628"/>
      <c r="BG146" s="48"/>
      <c r="BH146" s="776">
        <v>123</v>
      </c>
      <c r="BI146" s="776"/>
    </row>
    <row r="147" spans="1:61" ht="25.15" customHeight="1">
      <c r="A147" s="1961" t="e">
        <f>SUIVI!#REF!</f>
        <v>#REF!</v>
      </c>
      <c r="B147" s="320" t="e">
        <f>SUIVI!#REF!</f>
        <v>#REF!</v>
      </c>
      <c r="C147" s="320" t="e">
        <f>SUIVI!#REF!</f>
        <v>#REF!</v>
      </c>
      <c r="D147" s="145" t="e">
        <f>SUIVI!#REF!</f>
        <v>#REF!</v>
      </c>
      <c r="E147" s="145" t="e">
        <f>SUIVI!#REF!</f>
        <v>#REF!</v>
      </c>
      <c r="F147" s="1097" t="e">
        <f>SUIVI!#REF!</f>
        <v>#REF!</v>
      </c>
      <c r="G147" s="948" t="s">
        <v>186</v>
      </c>
      <c r="H147" s="948" t="s">
        <v>186</v>
      </c>
      <c r="I147" s="948" t="s">
        <v>186</v>
      </c>
      <c r="J147" s="948" t="s">
        <v>186</v>
      </c>
      <c r="K147" s="948" t="s">
        <v>186</v>
      </c>
      <c r="L147" s="948" t="s">
        <v>186</v>
      </c>
      <c r="M147" s="948" t="s">
        <v>186</v>
      </c>
      <c r="N147" s="948" t="s">
        <v>186</v>
      </c>
      <c r="O147" s="948" t="s">
        <v>186</v>
      </c>
      <c r="P147" s="948" t="s">
        <v>186</v>
      </c>
      <c r="Q147" s="1955"/>
      <c r="R147" s="437" t="s">
        <v>1249</v>
      </c>
      <c r="S147" s="48"/>
      <c r="U147" s="1962" t="e">
        <f>SUIVI!#REF!</f>
        <v>#REF!</v>
      </c>
      <c r="V147" s="320" t="e">
        <f>SUIVI!#REF!</f>
        <v>#REF!</v>
      </c>
      <c r="W147" s="320" t="e">
        <f>SUIVI!#REF!</f>
        <v>#REF!</v>
      </c>
      <c r="X147" s="145" t="e">
        <f>SUIVI!#REF!</f>
        <v>#REF!</v>
      </c>
      <c r="Y147" s="145" t="e">
        <f>SUIVI!#REF!</f>
        <v>#REF!</v>
      </c>
      <c r="Z147" s="1097" t="e">
        <f>SUIVI!#REF!</f>
        <v>#REF!</v>
      </c>
      <c r="AA147" s="948">
        <f t="shared" ca="1" si="10"/>
        <v>2</v>
      </c>
      <c r="AB147" s="1955">
        <f t="shared" ca="1" si="11"/>
        <v>1</v>
      </c>
      <c r="AC147" s="948">
        <f t="shared" ca="1" si="12"/>
        <v>2</v>
      </c>
      <c r="AD147" s="1955">
        <f t="shared" ca="1" si="13"/>
        <v>1</v>
      </c>
      <c r="AE147" s="948">
        <f t="shared" ca="1" si="18"/>
        <v>1</v>
      </c>
      <c r="AF147" s="948">
        <f t="shared" ca="1" si="18"/>
        <v>1</v>
      </c>
      <c r="AG147" s="948">
        <f t="shared" ca="1" si="18"/>
        <v>1</v>
      </c>
      <c r="AH147" s="948">
        <f t="shared" ca="1" si="18"/>
        <v>1</v>
      </c>
      <c r="AI147" s="1955">
        <f t="shared" ca="1" si="15"/>
        <v>2</v>
      </c>
      <c r="AJ147" s="1955">
        <f t="shared" ca="1" si="19"/>
        <v>1</v>
      </c>
      <c r="AK147" s="1955">
        <f t="shared" ca="1" si="19"/>
        <v>1</v>
      </c>
      <c r="AL147" s="1955">
        <f t="shared" ca="1" si="19"/>
        <v>1</v>
      </c>
      <c r="AM147" s="768">
        <f t="shared" si="17"/>
        <v>0</v>
      </c>
      <c r="AO147" s="167"/>
      <c r="AP147" s="320" t="e">
        <f>SUIVI!#REF!</f>
        <v>#REF!</v>
      </c>
      <c r="AQ147" s="320" t="e">
        <f>SUIVI!#REF!</f>
        <v>#REF!</v>
      </c>
      <c r="AR147" s="145" t="e">
        <f>SUIVI!#REF!</f>
        <v>#REF!</v>
      </c>
      <c r="AS147" s="145" t="e">
        <f>SUIVI!#REF!</f>
        <v>#REF!</v>
      </c>
      <c r="AT147" s="1097" t="e">
        <f>SUIVI!#REF!</f>
        <v>#REF!</v>
      </c>
      <c r="AU147" s="3627"/>
      <c r="AV147" s="3628"/>
      <c r="AW147" s="3627"/>
      <c r="AX147" s="3628"/>
      <c r="AY147" s="3627"/>
      <c r="AZ147" s="3628"/>
      <c r="BA147" s="3627"/>
      <c r="BB147" s="3628"/>
      <c r="BC147" s="3627"/>
      <c r="BD147" s="3628"/>
      <c r="BE147" s="3627"/>
      <c r="BF147" s="3628"/>
      <c r="BG147" s="48"/>
      <c r="BH147" s="776">
        <v>124</v>
      </c>
      <c r="BI147" s="776"/>
    </row>
    <row r="148" spans="1:61" ht="25.15" customHeight="1">
      <c r="A148" s="1961" t="e">
        <f>SUIVI!#REF!</f>
        <v>#REF!</v>
      </c>
      <c r="B148" s="320" t="e">
        <f>SUIVI!#REF!</f>
        <v>#REF!</v>
      </c>
      <c r="C148" s="320" t="e">
        <f>SUIVI!#REF!</f>
        <v>#REF!</v>
      </c>
      <c r="D148" s="145" t="e">
        <f>SUIVI!#REF!</f>
        <v>#REF!</v>
      </c>
      <c r="E148" s="145" t="e">
        <f>SUIVI!#REF!</f>
        <v>#REF!</v>
      </c>
      <c r="F148" s="1097" t="e">
        <f>SUIVI!#REF!</f>
        <v>#REF!</v>
      </c>
      <c r="G148" s="948" t="s">
        <v>186</v>
      </c>
      <c r="H148" s="948" t="s">
        <v>186</v>
      </c>
      <c r="I148" s="948" t="s">
        <v>186</v>
      </c>
      <c r="J148" s="948" t="s">
        <v>186</v>
      </c>
      <c r="K148" s="948" t="s">
        <v>186</v>
      </c>
      <c r="L148" s="948" t="s">
        <v>186</v>
      </c>
      <c r="M148" s="948" t="s">
        <v>186</v>
      </c>
      <c r="N148" s="948" t="s">
        <v>186</v>
      </c>
      <c r="O148" s="948" t="s">
        <v>186</v>
      </c>
      <c r="P148" s="948" t="s">
        <v>186</v>
      </c>
      <c r="Q148" s="1955"/>
      <c r="R148" s="437" t="s">
        <v>1249</v>
      </c>
      <c r="S148" s="48"/>
      <c r="U148" s="1962" t="e">
        <f>SUIVI!#REF!</f>
        <v>#REF!</v>
      </c>
      <c r="V148" s="320" t="e">
        <f>SUIVI!#REF!</f>
        <v>#REF!</v>
      </c>
      <c r="W148" s="320" t="e">
        <f>SUIVI!#REF!</f>
        <v>#REF!</v>
      </c>
      <c r="X148" s="145" t="e">
        <f>SUIVI!#REF!</f>
        <v>#REF!</v>
      </c>
      <c r="Y148" s="145" t="e">
        <f>SUIVI!#REF!</f>
        <v>#REF!</v>
      </c>
      <c r="Z148" s="1097" t="e">
        <f>SUIVI!#REF!</f>
        <v>#REF!</v>
      </c>
      <c r="AA148" s="948">
        <f t="shared" ca="1" si="10"/>
        <v>1</v>
      </c>
      <c r="AB148" s="1955">
        <f t="shared" ca="1" si="11"/>
        <v>1</v>
      </c>
      <c r="AC148" s="948">
        <f t="shared" ca="1" si="12"/>
        <v>1</v>
      </c>
      <c r="AD148" s="1955">
        <f t="shared" ca="1" si="13"/>
        <v>1</v>
      </c>
      <c r="AE148" s="948">
        <f t="shared" ca="1" si="18"/>
        <v>0</v>
      </c>
      <c r="AF148" s="948">
        <f t="shared" ca="1" si="18"/>
        <v>0</v>
      </c>
      <c r="AG148" s="948">
        <f t="shared" ca="1" si="18"/>
        <v>0</v>
      </c>
      <c r="AH148" s="948">
        <f t="shared" ca="1" si="18"/>
        <v>2</v>
      </c>
      <c r="AI148" s="1955">
        <f t="shared" ca="1" si="15"/>
        <v>2</v>
      </c>
      <c r="AJ148" s="1955">
        <f t="shared" ca="1" si="19"/>
        <v>1</v>
      </c>
      <c r="AK148" s="1955">
        <f t="shared" ca="1" si="19"/>
        <v>1</v>
      </c>
      <c r="AL148" s="1955">
        <f t="shared" ca="1" si="19"/>
        <v>1</v>
      </c>
      <c r="AM148" s="768">
        <f t="shared" si="17"/>
        <v>0</v>
      </c>
      <c r="AO148" s="167"/>
      <c r="AP148" s="320" t="e">
        <f>SUIVI!#REF!</f>
        <v>#REF!</v>
      </c>
      <c r="AQ148" s="320" t="e">
        <f>SUIVI!#REF!</f>
        <v>#REF!</v>
      </c>
      <c r="AR148" s="145" t="e">
        <f>SUIVI!#REF!</f>
        <v>#REF!</v>
      </c>
      <c r="AS148" s="145" t="e">
        <f>SUIVI!#REF!</f>
        <v>#REF!</v>
      </c>
      <c r="AT148" s="1097" t="e">
        <f>SUIVI!#REF!</f>
        <v>#REF!</v>
      </c>
      <c r="AU148" s="3627"/>
      <c r="AV148" s="3628"/>
      <c r="AW148" s="3627"/>
      <c r="AX148" s="3628"/>
      <c r="AY148" s="3627"/>
      <c r="AZ148" s="3628"/>
      <c r="BA148" s="3627"/>
      <c r="BB148" s="3628"/>
      <c r="BC148" s="3627"/>
      <c r="BD148" s="3628"/>
      <c r="BE148" s="3627"/>
      <c r="BF148" s="3628"/>
      <c r="BG148" s="48"/>
      <c r="BH148" s="776">
        <v>125</v>
      </c>
      <c r="BI148" s="776"/>
    </row>
    <row r="149" spans="1:61" ht="25.15" customHeight="1">
      <c r="A149" s="1961" t="e">
        <f>SUIVI!#REF!</f>
        <v>#REF!</v>
      </c>
      <c r="B149" s="320" t="e">
        <f>SUIVI!#REF!</f>
        <v>#REF!</v>
      </c>
      <c r="C149" s="320" t="e">
        <f>SUIVI!#REF!</f>
        <v>#REF!</v>
      </c>
      <c r="D149" s="145" t="e">
        <f>SUIVI!#REF!</f>
        <v>#REF!</v>
      </c>
      <c r="E149" s="145" t="e">
        <f>SUIVI!#REF!</f>
        <v>#REF!</v>
      </c>
      <c r="F149" s="1097" t="e">
        <f>SUIVI!#REF!</f>
        <v>#REF!</v>
      </c>
      <c r="G149" s="948" t="s">
        <v>186</v>
      </c>
      <c r="H149" s="948" t="s">
        <v>186</v>
      </c>
      <c r="I149" s="948" t="s">
        <v>186</v>
      </c>
      <c r="J149" s="948" t="s">
        <v>186</v>
      </c>
      <c r="K149" s="948" t="s">
        <v>186</v>
      </c>
      <c r="L149" s="948" t="s">
        <v>186</v>
      </c>
      <c r="M149" s="948" t="s">
        <v>186</v>
      </c>
      <c r="N149" s="948" t="s">
        <v>186</v>
      </c>
      <c r="O149" s="948" t="s">
        <v>186</v>
      </c>
      <c r="P149" s="948" t="s">
        <v>186</v>
      </c>
      <c r="Q149" s="1955"/>
      <c r="R149" s="437" t="s">
        <v>1249</v>
      </c>
      <c r="S149" s="48"/>
      <c r="U149" s="1962" t="e">
        <f>SUIVI!#REF!</f>
        <v>#REF!</v>
      </c>
      <c r="V149" s="320" t="e">
        <f>SUIVI!#REF!</f>
        <v>#REF!</v>
      </c>
      <c r="W149" s="320" t="e">
        <f>SUIVI!#REF!</f>
        <v>#REF!</v>
      </c>
      <c r="X149" s="145" t="e">
        <f>SUIVI!#REF!</f>
        <v>#REF!</v>
      </c>
      <c r="Y149" s="145" t="e">
        <f>SUIVI!#REF!</f>
        <v>#REF!</v>
      </c>
      <c r="Z149" s="1097" t="e">
        <f>SUIVI!#REF!</f>
        <v>#REF!</v>
      </c>
      <c r="AA149" s="948">
        <f t="shared" ca="1" si="10"/>
        <v>1</v>
      </c>
      <c r="AB149" s="1955">
        <f t="shared" ca="1" si="11"/>
        <v>1</v>
      </c>
      <c r="AC149" s="948">
        <f t="shared" ca="1" si="12"/>
        <v>0</v>
      </c>
      <c r="AD149" s="1955">
        <f t="shared" ca="1" si="13"/>
        <v>1</v>
      </c>
      <c r="AE149" s="948">
        <f t="shared" ca="1" si="18"/>
        <v>1</v>
      </c>
      <c r="AF149" s="948">
        <f t="shared" ca="1" si="18"/>
        <v>2</v>
      </c>
      <c r="AG149" s="948">
        <f t="shared" ca="1" si="18"/>
        <v>2</v>
      </c>
      <c r="AH149" s="948">
        <f t="shared" ca="1" si="18"/>
        <v>2</v>
      </c>
      <c r="AI149" s="1955">
        <f t="shared" ca="1" si="15"/>
        <v>1</v>
      </c>
      <c r="AJ149" s="1955">
        <f t="shared" ca="1" si="19"/>
        <v>1</v>
      </c>
      <c r="AK149" s="1955">
        <f t="shared" ca="1" si="19"/>
        <v>1</v>
      </c>
      <c r="AL149" s="1955">
        <f t="shared" ca="1" si="19"/>
        <v>1</v>
      </c>
      <c r="AM149" s="768">
        <f t="shared" si="17"/>
        <v>0</v>
      </c>
      <c r="AO149" s="167"/>
      <c r="AP149" s="320" t="e">
        <f>SUIVI!#REF!</f>
        <v>#REF!</v>
      </c>
      <c r="AQ149" s="320" t="e">
        <f>SUIVI!#REF!</f>
        <v>#REF!</v>
      </c>
      <c r="AR149" s="145" t="e">
        <f>SUIVI!#REF!</f>
        <v>#REF!</v>
      </c>
      <c r="AS149" s="145" t="e">
        <f>SUIVI!#REF!</f>
        <v>#REF!</v>
      </c>
      <c r="AT149" s="1097" t="e">
        <f>SUIVI!#REF!</f>
        <v>#REF!</v>
      </c>
      <c r="AU149" s="3627"/>
      <c r="AV149" s="3628"/>
      <c r="AW149" s="3627"/>
      <c r="AX149" s="3628"/>
      <c r="AY149" s="3627"/>
      <c r="AZ149" s="3628"/>
      <c r="BA149" s="3627"/>
      <c r="BB149" s="3628"/>
      <c r="BC149" s="3627"/>
      <c r="BD149" s="3628"/>
      <c r="BE149" s="3627"/>
      <c r="BF149" s="3628"/>
      <c r="BG149" s="48"/>
      <c r="BH149" s="776">
        <v>126</v>
      </c>
      <c r="BI149" s="776"/>
    </row>
    <row r="150" spans="1:61" ht="25.15" customHeight="1">
      <c r="A150" s="1961" t="e">
        <f>SUIVI!#REF!</f>
        <v>#REF!</v>
      </c>
      <c r="B150" s="320" t="e">
        <f>SUIVI!#REF!</f>
        <v>#REF!</v>
      </c>
      <c r="C150" s="320" t="e">
        <f>SUIVI!#REF!</f>
        <v>#REF!</v>
      </c>
      <c r="D150" s="145" t="e">
        <f>SUIVI!#REF!</f>
        <v>#REF!</v>
      </c>
      <c r="E150" s="145" t="e">
        <f>SUIVI!#REF!</f>
        <v>#REF!</v>
      </c>
      <c r="F150" s="1097" t="e">
        <f>SUIVI!#REF!</f>
        <v>#REF!</v>
      </c>
      <c r="G150" s="948" t="s">
        <v>186</v>
      </c>
      <c r="H150" s="948" t="s">
        <v>186</v>
      </c>
      <c r="I150" s="948" t="s">
        <v>186</v>
      </c>
      <c r="J150" s="948" t="s">
        <v>186</v>
      </c>
      <c r="K150" s="948" t="s">
        <v>186</v>
      </c>
      <c r="L150" s="948" t="s">
        <v>186</v>
      </c>
      <c r="M150" s="948" t="s">
        <v>186</v>
      </c>
      <c r="N150" s="948" t="s">
        <v>186</v>
      </c>
      <c r="O150" s="948" t="s">
        <v>186</v>
      </c>
      <c r="P150" s="948" t="s">
        <v>186</v>
      </c>
      <c r="Q150" s="1955"/>
      <c r="R150" s="437" t="s">
        <v>1249</v>
      </c>
      <c r="S150" s="48"/>
      <c r="U150" s="1962" t="e">
        <f>SUIVI!#REF!</f>
        <v>#REF!</v>
      </c>
      <c r="V150" s="320" t="e">
        <f>SUIVI!#REF!</f>
        <v>#REF!</v>
      </c>
      <c r="W150" s="320" t="e">
        <f>SUIVI!#REF!</f>
        <v>#REF!</v>
      </c>
      <c r="X150" s="145" t="e">
        <f>SUIVI!#REF!</f>
        <v>#REF!</v>
      </c>
      <c r="Y150" s="145" t="e">
        <f>SUIVI!#REF!</f>
        <v>#REF!</v>
      </c>
      <c r="Z150" s="1097" t="e">
        <f>SUIVI!#REF!</f>
        <v>#REF!</v>
      </c>
      <c r="AA150" s="948">
        <f t="shared" ca="1" si="10"/>
        <v>1</v>
      </c>
      <c r="AB150" s="1955">
        <f t="shared" ca="1" si="11"/>
        <v>1</v>
      </c>
      <c r="AC150" s="948">
        <f t="shared" ca="1" si="12"/>
        <v>1</v>
      </c>
      <c r="AD150" s="1955">
        <f t="shared" ca="1" si="13"/>
        <v>1</v>
      </c>
      <c r="AE150" s="948">
        <f t="shared" ca="1" si="18"/>
        <v>2</v>
      </c>
      <c r="AF150" s="948">
        <f t="shared" ca="1" si="18"/>
        <v>1</v>
      </c>
      <c r="AG150" s="948">
        <f t="shared" ca="1" si="18"/>
        <v>1</v>
      </c>
      <c r="AH150" s="948">
        <f t="shared" ca="1" si="18"/>
        <v>2</v>
      </c>
      <c r="AI150" s="1955">
        <f t="shared" ca="1" si="15"/>
        <v>1</v>
      </c>
      <c r="AJ150" s="1955">
        <f t="shared" ca="1" si="19"/>
        <v>1</v>
      </c>
      <c r="AK150" s="1955">
        <f t="shared" ca="1" si="19"/>
        <v>1</v>
      </c>
      <c r="AL150" s="1955">
        <f t="shared" ca="1" si="19"/>
        <v>1</v>
      </c>
      <c r="AM150" s="768">
        <f t="shared" si="17"/>
        <v>0</v>
      </c>
      <c r="AO150" s="167"/>
      <c r="AP150" s="320" t="e">
        <f>SUIVI!#REF!</f>
        <v>#REF!</v>
      </c>
      <c r="AQ150" s="320" t="e">
        <f>SUIVI!#REF!</f>
        <v>#REF!</v>
      </c>
      <c r="AR150" s="145" t="e">
        <f>SUIVI!#REF!</f>
        <v>#REF!</v>
      </c>
      <c r="AS150" s="145" t="e">
        <f>SUIVI!#REF!</f>
        <v>#REF!</v>
      </c>
      <c r="AT150" s="1097" t="e">
        <f>SUIVI!#REF!</f>
        <v>#REF!</v>
      </c>
      <c r="AU150" s="3627"/>
      <c r="AV150" s="3628"/>
      <c r="AW150" s="3627"/>
      <c r="AX150" s="3628"/>
      <c r="AY150" s="3627"/>
      <c r="AZ150" s="3628"/>
      <c r="BA150" s="3627"/>
      <c r="BB150" s="3628"/>
      <c r="BC150" s="3627"/>
      <c r="BD150" s="3628"/>
      <c r="BE150" s="3627"/>
      <c r="BF150" s="3628"/>
      <c r="BG150" s="48"/>
      <c r="BH150" s="776">
        <v>127</v>
      </c>
      <c r="BI150" s="776"/>
    </row>
    <row r="151" spans="1:61" s="22" customFormat="1" ht="25.15" customHeight="1">
      <c r="A151" s="1961" t="e">
        <f>SUIVI!#REF!</f>
        <v>#REF!</v>
      </c>
      <c r="B151" s="320" t="e">
        <f>SUIVI!#REF!</f>
        <v>#REF!</v>
      </c>
      <c r="C151" s="320" t="e">
        <f>SUIVI!#REF!</f>
        <v>#REF!</v>
      </c>
      <c r="D151" s="145" t="e">
        <f>SUIVI!#REF!</f>
        <v>#REF!</v>
      </c>
      <c r="E151" s="145" t="e">
        <f>SUIVI!#REF!</f>
        <v>#REF!</v>
      </c>
      <c r="F151" s="1097" t="e">
        <f>SUIVI!#REF!</f>
        <v>#REF!</v>
      </c>
      <c r="G151" s="948" t="s">
        <v>186</v>
      </c>
      <c r="H151" s="948" t="s">
        <v>186</v>
      </c>
      <c r="I151" s="948" t="s">
        <v>186</v>
      </c>
      <c r="J151" s="948" t="s">
        <v>186</v>
      </c>
      <c r="K151" s="948" t="s">
        <v>186</v>
      </c>
      <c r="L151" s="948" t="s">
        <v>186</v>
      </c>
      <c r="M151" s="948" t="s">
        <v>186</v>
      </c>
      <c r="N151" s="948" t="s">
        <v>186</v>
      </c>
      <c r="O151" s="948" t="s">
        <v>186</v>
      </c>
      <c r="P151" s="948" t="s">
        <v>186</v>
      </c>
      <c r="Q151" s="1955"/>
      <c r="R151" s="437" t="s">
        <v>1249</v>
      </c>
      <c r="S151" s="48"/>
      <c r="U151" s="1962" t="e">
        <f>SUIVI!#REF!</f>
        <v>#REF!</v>
      </c>
      <c r="V151" s="320" t="e">
        <f>SUIVI!#REF!</f>
        <v>#REF!</v>
      </c>
      <c r="W151" s="320" t="e">
        <f>SUIVI!#REF!</f>
        <v>#REF!</v>
      </c>
      <c r="X151" s="145" t="e">
        <f>SUIVI!#REF!</f>
        <v>#REF!</v>
      </c>
      <c r="Y151" s="145" t="e">
        <f>SUIVI!#REF!</f>
        <v>#REF!</v>
      </c>
      <c r="Z151" s="1097" t="e">
        <f>SUIVI!#REF!</f>
        <v>#REF!</v>
      </c>
      <c r="AA151" s="948">
        <f t="shared" ca="1" si="10"/>
        <v>2</v>
      </c>
      <c r="AB151" s="1955">
        <f t="shared" ca="1" si="11"/>
        <v>1</v>
      </c>
      <c r="AC151" s="948">
        <f t="shared" ca="1" si="12"/>
        <v>1</v>
      </c>
      <c r="AD151" s="1955">
        <f t="shared" ca="1" si="13"/>
        <v>1</v>
      </c>
      <c r="AE151" s="948">
        <f t="shared" ca="1" si="18"/>
        <v>1</v>
      </c>
      <c r="AF151" s="948">
        <f t="shared" ca="1" si="18"/>
        <v>0</v>
      </c>
      <c r="AG151" s="948">
        <f t="shared" ca="1" si="18"/>
        <v>2</v>
      </c>
      <c r="AH151" s="948">
        <f t="shared" ca="1" si="18"/>
        <v>1</v>
      </c>
      <c r="AI151" s="1955">
        <f t="shared" ca="1" si="15"/>
        <v>2</v>
      </c>
      <c r="AJ151" s="1955">
        <f t="shared" ca="1" si="19"/>
        <v>1</v>
      </c>
      <c r="AK151" s="1955">
        <f t="shared" ca="1" si="19"/>
        <v>1</v>
      </c>
      <c r="AL151" s="1955">
        <f t="shared" ca="1" si="19"/>
        <v>1</v>
      </c>
      <c r="AM151" s="768">
        <f t="shared" si="17"/>
        <v>0</v>
      </c>
      <c r="AO151" s="167"/>
      <c r="AP151" s="320" t="e">
        <f>SUIVI!#REF!</f>
        <v>#REF!</v>
      </c>
      <c r="AQ151" s="320" t="e">
        <f>SUIVI!#REF!</f>
        <v>#REF!</v>
      </c>
      <c r="AR151" s="145" t="e">
        <f>SUIVI!#REF!</f>
        <v>#REF!</v>
      </c>
      <c r="AS151" s="145" t="e">
        <f>SUIVI!#REF!</f>
        <v>#REF!</v>
      </c>
      <c r="AT151" s="1097" t="e">
        <f>SUIVI!#REF!</f>
        <v>#REF!</v>
      </c>
      <c r="AU151" s="3627"/>
      <c r="AV151" s="3628"/>
      <c r="AW151" s="3627"/>
      <c r="AX151" s="3628"/>
      <c r="AY151" s="3627"/>
      <c r="AZ151" s="3628"/>
      <c r="BA151" s="3627"/>
      <c r="BB151" s="3628"/>
      <c r="BC151" s="3627"/>
      <c r="BD151" s="3628"/>
      <c r="BE151" s="3627"/>
      <c r="BF151" s="3628"/>
      <c r="BG151" s="48"/>
      <c r="BH151" s="776">
        <v>128</v>
      </c>
      <c r="BI151" s="776"/>
    </row>
    <row r="152" spans="1:61" s="22" customFormat="1" ht="25.15" customHeight="1">
      <c r="A152" s="1961" t="e">
        <f>SUIVI!#REF!</f>
        <v>#REF!</v>
      </c>
      <c r="B152" s="320" t="e">
        <f>SUIVI!#REF!</f>
        <v>#REF!</v>
      </c>
      <c r="C152" s="320" t="e">
        <f>SUIVI!#REF!</f>
        <v>#REF!</v>
      </c>
      <c r="D152" s="145" t="e">
        <f>SUIVI!#REF!</f>
        <v>#REF!</v>
      </c>
      <c r="E152" s="145" t="e">
        <f>SUIVI!#REF!</f>
        <v>#REF!</v>
      </c>
      <c r="F152" s="1097" t="e">
        <f>SUIVI!#REF!</f>
        <v>#REF!</v>
      </c>
      <c r="G152" s="948" t="s">
        <v>186</v>
      </c>
      <c r="H152" s="948" t="s">
        <v>186</v>
      </c>
      <c r="I152" s="948" t="s">
        <v>186</v>
      </c>
      <c r="J152" s="948" t="s">
        <v>186</v>
      </c>
      <c r="K152" s="948" t="s">
        <v>186</v>
      </c>
      <c r="L152" s="948" t="s">
        <v>186</v>
      </c>
      <c r="M152" s="948" t="s">
        <v>186</v>
      </c>
      <c r="N152" s="948" t="s">
        <v>186</v>
      </c>
      <c r="O152" s="948" t="s">
        <v>186</v>
      </c>
      <c r="P152" s="948" t="s">
        <v>186</v>
      </c>
      <c r="Q152" s="1955"/>
      <c r="R152" s="437" t="s">
        <v>1249</v>
      </c>
      <c r="S152" s="48"/>
      <c r="U152" s="1962" t="e">
        <f>SUIVI!#REF!</f>
        <v>#REF!</v>
      </c>
      <c r="V152" s="320" t="e">
        <f>SUIVI!#REF!</f>
        <v>#REF!</v>
      </c>
      <c r="W152" s="320" t="e">
        <f>SUIVI!#REF!</f>
        <v>#REF!</v>
      </c>
      <c r="X152" s="145" t="e">
        <f>SUIVI!#REF!</f>
        <v>#REF!</v>
      </c>
      <c r="Y152" s="145" t="e">
        <f>SUIVI!#REF!</f>
        <v>#REF!</v>
      </c>
      <c r="Z152" s="1097" t="e">
        <f>SUIVI!#REF!</f>
        <v>#REF!</v>
      </c>
      <c r="AA152" s="948">
        <f t="shared" ca="1" si="10"/>
        <v>2</v>
      </c>
      <c r="AB152" s="1955">
        <f t="shared" ca="1" si="11"/>
        <v>1</v>
      </c>
      <c r="AC152" s="948">
        <f t="shared" ca="1" si="12"/>
        <v>1</v>
      </c>
      <c r="AD152" s="1955">
        <f t="shared" ca="1" si="13"/>
        <v>1</v>
      </c>
      <c r="AE152" s="948">
        <f t="shared" ca="1" si="18"/>
        <v>2</v>
      </c>
      <c r="AF152" s="948">
        <f t="shared" ca="1" si="18"/>
        <v>2</v>
      </c>
      <c r="AG152" s="948">
        <f t="shared" ca="1" si="18"/>
        <v>1</v>
      </c>
      <c r="AH152" s="948">
        <f t="shared" ca="1" si="18"/>
        <v>1</v>
      </c>
      <c r="AI152" s="1955">
        <f t="shared" ca="1" si="15"/>
        <v>2</v>
      </c>
      <c r="AJ152" s="1955">
        <f t="shared" ca="1" si="19"/>
        <v>1</v>
      </c>
      <c r="AK152" s="1955">
        <f t="shared" ca="1" si="19"/>
        <v>1</v>
      </c>
      <c r="AL152" s="1955">
        <f t="shared" ca="1" si="19"/>
        <v>1</v>
      </c>
      <c r="AM152" s="768">
        <f t="shared" si="17"/>
        <v>0</v>
      </c>
      <c r="AO152" s="167"/>
      <c r="AP152" s="320" t="e">
        <f>SUIVI!#REF!</f>
        <v>#REF!</v>
      </c>
      <c r="AQ152" s="320" t="e">
        <f>SUIVI!#REF!</f>
        <v>#REF!</v>
      </c>
      <c r="AR152" s="145" t="e">
        <f>SUIVI!#REF!</f>
        <v>#REF!</v>
      </c>
      <c r="AS152" s="145" t="e">
        <f>SUIVI!#REF!</f>
        <v>#REF!</v>
      </c>
      <c r="AT152" s="1097" t="e">
        <f>SUIVI!#REF!</f>
        <v>#REF!</v>
      </c>
      <c r="AU152" s="3627"/>
      <c r="AV152" s="3628"/>
      <c r="AW152" s="3627"/>
      <c r="AX152" s="3628"/>
      <c r="AY152" s="3627"/>
      <c r="AZ152" s="3628"/>
      <c r="BA152" s="3627"/>
      <c r="BB152" s="3628"/>
      <c r="BC152" s="3627"/>
      <c r="BD152" s="3628"/>
      <c r="BE152" s="3627"/>
      <c r="BF152" s="3628"/>
      <c r="BG152" s="48"/>
      <c r="BH152" s="776">
        <v>129</v>
      </c>
      <c r="BI152" s="776"/>
    </row>
    <row r="153" spans="1:61" s="22" customFormat="1" ht="25.15" customHeight="1">
      <c r="A153" s="1961" t="e">
        <f>SUIVI!#REF!</f>
        <v>#REF!</v>
      </c>
      <c r="B153" s="320" t="e">
        <f>SUIVI!#REF!</f>
        <v>#REF!</v>
      </c>
      <c r="C153" s="320" t="e">
        <f>SUIVI!#REF!</f>
        <v>#REF!</v>
      </c>
      <c r="D153" s="145" t="e">
        <f>SUIVI!#REF!</f>
        <v>#REF!</v>
      </c>
      <c r="E153" s="145" t="e">
        <f>SUIVI!#REF!</f>
        <v>#REF!</v>
      </c>
      <c r="F153" s="1097" t="e">
        <f>SUIVI!#REF!</f>
        <v>#REF!</v>
      </c>
      <c r="G153" s="948" t="s">
        <v>186</v>
      </c>
      <c r="H153" s="948" t="s">
        <v>186</v>
      </c>
      <c r="I153" s="948" t="s">
        <v>186</v>
      </c>
      <c r="J153" s="948" t="s">
        <v>186</v>
      </c>
      <c r="K153" s="948" t="s">
        <v>186</v>
      </c>
      <c r="L153" s="948" t="s">
        <v>186</v>
      </c>
      <c r="M153" s="948" t="s">
        <v>186</v>
      </c>
      <c r="N153" s="948" t="s">
        <v>186</v>
      </c>
      <c r="O153" s="948" t="s">
        <v>186</v>
      </c>
      <c r="P153" s="948" t="s">
        <v>186</v>
      </c>
      <c r="Q153" s="1955"/>
      <c r="R153" s="437" t="s">
        <v>1249</v>
      </c>
      <c r="S153" s="48"/>
      <c r="U153" s="1962" t="e">
        <f>SUIVI!#REF!</f>
        <v>#REF!</v>
      </c>
      <c r="V153" s="320" t="e">
        <f>SUIVI!#REF!</f>
        <v>#REF!</v>
      </c>
      <c r="W153" s="320" t="e">
        <f>SUIVI!#REF!</f>
        <v>#REF!</v>
      </c>
      <c r="X153" s="145" t="e">
        <f>SUIVI!#REF!</f>
        <v>#REF!</v>
      </c>
      <c r="Y153" s="145" t="e">
        <f>SUIVI!#REF!</f>
        <v>#REF!</v>
      </c>
      <c r="Z153" s="1097" t="e">
        <f>SUIVI!#REF!</f>
        <v>#REF!</v>
      </c>
      <c r="AA153" s="948">
        <f t="shared" ref="AA153:AA216" ca="1" si="20">RANDBETWEEN(0,2)</f>
        <v>0</v>
      </c>
      <c r="AB153" s="1955">
        <f t="shared" ref="AB153:AB216" ca="1" si="21">RANDBETWEEN(1,1)</f>
        <v>1</v>
      </c>
      <c r="AC153" s="948">
        <f t="shared" ref="AC153:AC216" ca="1" si="22">RANDBETWEEN(0,2)</f>
        <v>0</v>
      </c>
      <c r="AD153" s="1955">
        <f t="shared" ref="AD153:AD216" ca="1" si="23">RANDBETWEEN(1,1)</f>
        <v>1</v>
      </c>
      <c r="AE153" s="948">
        <f t="shared" ref="AE153:AH184" ca="1" si="24">RANDBETWEEN(0,2)</f>
        <v>0</v>
      </c>
      <c r="AF153" s="948">
        <f t="shared" ca="1" si="24"/>
        <v>0</v>
      </c>
      <c r="AG153" s="948">
        <f t="shared" ca="1" si="24"/>
        <v>1</v>
      </c>
      <c r="AH153" s="948">
        <f t="shared" ca="1" si="24"/>
        <v>0</v>
      </c>
      <c r="AI153" s="1955">
        <f t="shared" ref="AI153:AI216" ca="1" si="25">RANDBETWEEN(1,2)</f>
        <v>2</v>
      </c>
      <c r="AJ153" s="1955">
        <f t="shared" ref="AJ153:AL184" ca="1" si="26">RANDBETWEEN(1,1)</f>
        <v>1</v>
      </c>
      <c r="AK153" s="1955">
        <f t="shared" ca="1" si="26"/>
        <v>1</v>
      </c>
      <c r="AL153" s="1955">
        <f t="shared" ca="1" si="26"/>
        <v>1</v>
      </c>
      <c r="AM153" s="768">
        <f t="shared" ref="AM153:AM216" si="27">Q153</f>
        <v>0</v>
      </c>
      <c r="AO153" s="167"/>
      <c r="AP153" s="320" t="e">
        <f>SUIVI!#REF!</f>
        <v>#REF!</v>
      </c>
      <c r="AQ153" s="320" t="e">
        <f>SUIVI!#REF!</f>
        <v>#REF!</v>
      </c>
      <c r="AR153" s="145" t="e">
        <f>SUIVI!#REF!</f>
        <v>#REF!</v>
      </c>
      <c r="AS153" s="145" t="e">
        <f>SUIVI!#REF!</f>
        <v>#REF!</v>
      </c>
      <c r="AT153" s="1097" t="e">
        <f>SUIVI!#REF!</f>
        <v>#REF!</v>
      </c>
      <c r="AU153" s="3627"/>
      <c r="AV153" s="3628"/>
      <c r="AW153" s="3627"/>
      <c r="AX153" s="3628"/>
      <c r="AY153" s="3627"/>
      <c r="AZ153" s="3628"/>
      <c r="BA153" s="3627"/>
      <c r="BB153" s="3628"/>
      <c r="BC153" s="3627"/>
      <c r="BD153" s="3628"/>
      <c r="BE153" s="3627"/>
      <c r="BF153" s="3628"/>
      <c r="BG153" s="48"/>
      <c r="BH153" s="776">
        <v>130</v>
      </c>
      <c r="BI153" s="776"/>
    </row>
    <row r="154" spans="1:61" s="22" customFormat="1" ht="25.15" customHeight="1">
      <c r="A154" s="1961" t="e">
        <f>SUIVI!#REF!</f>
        <v>#REF!</v>
      </c>
      <c r="B154" s="320" t="e">
        <f>SUIVI!#REF!</f>
        <v>#REF!</v>
      </c>
      <c r="C154" s="320" t="e">
        <f>SUIVI!#REF!</f>
        <v>#REF!</v>
      </c>
      <c r="D154" s="145" t="e">
        <f>SUIVI!#REF!</f>
        <v>#REF!</v>
      </c>
      <c r="E154" s="145" t="e">
        <f>SUIVI!#REF!</f>
        <v>#REF!</v>
      </c>
      <c r="F154" s="1097" t="e">
        <f>SUIVI!#REF!</f>
        <v>#REF!</v>
      </c>
      <c r="G154" s="948" t="s">
        <v>186</v>
      </c>
      <c r="H154" s="948" t="s">
        <v>186</v>
      </c>
      <c r="I154" s="948" t="s">
        <v>186</v>
      </c>
      <c r="J154" s="948" t="s">
        <v>186</v>
      </c>
      <c r="K154" s="948" t="s">
        <v>186</v>
      </c>
      <c r="L154" s="948" t="s">
        <v>186</v>
      </c>
      <c r="M154" s="948" t="s">
        <v>186</v>
      </c>
      <c r="N154" s="948" t="s">
        <v>186</v>
      </c>
      <c r="O154" s="948" t="s">
        <v>186</v>
      </c>
      <c r="P154" s="948" t="s">
        <v>186</v>
      </c>
      <c r="Q154" s="1955"/>
      <c r="R154" s="437" t="s">
        <v>1249</v>
      </c>
      <c r="S154" s="48"/>
      <c r="U154" s="1962" t="e">
        <f>SUIVI!#REF!</f>
        <v>#REF!</v>
      </c>
      <c r="V154" s="320" t="e">
        <f>SUIVI!#REF!</f>
        <v>#REF!</v>
      </c>
      <c r="W154" s="320" t="e">
        <f>SUIVI!#REF!</f>
        <v>#REF!</v>
      </c>
      <c r="X154" s="145" t="e">
        <f>SUIVI!#REF!</f>
        <v>#REF!</v>
      </c>
      <c r="Y154" s="145" t="e">
        <f>SUIVI!#REF!</f>
        <v>#REF!</v>
      </c>
      <c r="Z154" s="1097" t="e">
        <f>SUIVI!#REF!</f>
        <v>#REF!</v>
      </c>
      <c r="AA154" s="948">
        <f t="shared" ca="1" si="20"/>
        <v>2</v>
      </c>
      <c r="AB154" s="1955">
        <f t="shared" ca="1" si="21"/>
        <v>1</v>
      </c>
      <c r="AC154" s="948">
        <f t="shared" ca="1" si="22"/>
        <v>2</v>
      </c>
      <c r="AD154" s="1955">
        <f t="shared" ca="1" si="23"/>
        <v>1</v>
      </c>
      <c r="AE154" s="948">
        <f t="shared" ca="1" si="24"/>
        <v>1</v>
      </c>
      <c r="AF154" s="948">
        <f t="shared" ca="1" si="24"/>
        <v>0</v>
      </c>
      <c r="AG154" s="948">
        <f t="shared" ca="1" si="24"/>
        <v>2</v>
      </c>
      <c r="AH154" s="948">
        <f t="shared" ca="1" si="24"/>
        <v>1</v>
      </c>
      <c r="AI154" s="1955">
        <f t="shared" ca="1" si="25"/>
        <v>2</v>
      </c>
      <c r="AJ154" s="1955">
        <f t="shared" ca="1" si="26"/>
        <v>1</v>
      </c>
      <c r="AK154" s="1955">
        <f t="shared" ca="1" si="26"/>
        <v>1</v>
      </c>
      <c r="AL154" s="1955">
        <f t="shared" ca="1" si="26"/>
        <v>1</v>
      </c>
      <c r="AM154" s="768">
        <f t="shared" si="27"/>
        <v>0</v>
      </c>
      <c r="AO154" s="167"/>
      <c r="AP154" s="320" t="e">
        <f>SUIVI!#REF!</f>
        <v>#REF!</v>
      </c>
      <c r="AQ154" s="320" t="e">
        <f>SUIVI!#REF!</f>
        <v>#REF!</v>
      </c>
      <c r="AR154" s="145" t="e">
        <f>SUIVI!#REF!</f>
        <v>#REF!</v>
      </c>
      <c r="AS154" s="145" t="e">
        <f>SUIVI!#REF!</f>
        <v>#REF!</v>
      </c>
      <c r="AT154" s="1097" t="e">
        <f>SUIVI!#REF!</f>
        <v>#REF!</v>
      </c>
      <c r="AU154" s="3627"/>
      <c r="AV154" s="3628"/>
      <c r="AW154" s="3627"/>
      <c r="AX154" s="3628"/>
      <c r="AY154" s="3627"/>
      <c r="AZ154" s="3628"/>
      <c r="BA154" s="3627"/>
      <c r="BB154" s="3628"/>
      <c r="BC154" s="3627"/>
      <c r="BD154" s="3628"/>
      <c r="BE154" s="3627"/>
      <c r="BF154" s="3628"/>
      <c r="BG154" s="48"/>
      <c r="BH154" s="776">
        <v>131</v>
      </c>
      <c r="BI154" s="776"/>
    </row>
    <row r="155" spans="1:61" s="22" customFormat="1" ht="25.15" customHeight="1">
      <c r="A155" s="1961" t="e">
        <f>SUIVI!#REF!</f>
        <v>#REF!</v>
      </c>
      <c r="B155" s="320" t="e">
        <f>SUIVI!#REF!</f>
        <v>#REF!</v>
      </c>
      <c r="C155" s="320" t="e">
        <f>SUIVI!#REF!</f>
        <v>#REF!</v>
      </c>
      <c r="D155" s="145" t="e">
        <f>SUIVI!#REF!</f>
        <v>#REF!</v>
      </c>
      <c r="E155" s="145" t="e">
        <f>SUIVI!#REF!</f>
        <v>#REF!</v>
      </c>
      <c r="F155" s="1097" t="e">
        <f>SUIVI!#REF!</f>
        <v>#REF!</v>
      </c>
      <c r="G155" s="948" t="s">
        <v>186</v>
      </c>
      <c r="H155" s="948" t="s">
        <v>186</v>
      </c>
      <c r="I155" s="948" t="s">
        <v>186</v>
      </c>
      <c r="J155" s="948" t="s">
        <v>186</v>
      </c>
      <c r="K155" s="948" t="s">
        <v>186</v>
      </c>
      <c r="L155" s="948" t="s">
        <v>186</v>
      </c>
      <c r="M155" s="948" t="s">
        <v>186</v>
      </c>
      <c r="N155" s="948" t="s">
        <v>186</v>
      </c>
      <c r="O155" s="948" t="s">
        <v>186</v>
      </c>
      <c r="P155" s="948" t="s">
        <v>186</v>
      </c>
      <c r="Q155" s="1955"/>
      <c r="R155" s="437" t="s">
        <v>1249</v>
      </c>
      <c r="S155" s="48"/>
      <c r="U155" s="1962" t="e">
        <f>SUIVI!#REF!</f>
        <v>#REF!</v>
      </c>
      <c r="V155" s="320" t="e">
        <f>SUIVI!#REF!</f>
        <v>#REF!</v>
      </c>
      <c r="W155" s="320" t="e">
        <f>SUIVI!#REF!</f>
        <v>#REF!</v>
      </c>
      <c r="X155" s="145" t="e">
        <f>SUIVI!#REF!</f>
        <v>#REF!</v>
      </c>
      <c r="Y155" s="145" t="e">
        <f>SUIVI!#REF!</f>
        <v>#REF!</v>
      </c>
      <c r="Z155" s="1097" t="e">
        <f>SUIVI!#REF!</f>
        <v>#REF!</v>
      </c>
      <c r="AA155" s="948">
        <f t="shared" ca="1" si="20"/>
        <v>0</v>
      </c>
      <c r="AB155" s="1955">
        <f t="shared" ca="1" si="21"/>
        <v>1</v>
      </c>
      <c r="AC155" s="948">
        <f t="shared" ca="1" si="22"/>
        <v>0</v>
      </c>
      <c r="AD155" s="1955">
        <f t="shared" ca="1" si="23"/>
        <v>1</v>
      </c>
      <c r="AE155" s="948">
        <f t="shared" ca="1" si="24"/>
        <v>1</v>
      </c>
      <c r="AF155" s="948">
        <f t="shared" ca="1" si="24"/>
        <v>1</v>
      </c>
      <c r="AG155" s="948">
        <f t="shared" ca="1" si="24"/>
        <v>2</v>
      </c>
      <c r="AH155" s="948">
        <f t="shared" ca="1" si="24"/>
        <v>1</v>
      </c>
      <c r="AI155" s="1955">
        <f t="shared" ca="1" si="25"/>
        <v>1</v>
      </c>
      <c r="AJ155" s="1955">
        <f t="shared" ca="1" si="26"/>
        <v>1</v>
      </c>
      <c r="AK155" s="1955">
        <f t="shared" ca="1" si="26"/>
        <v>1</v>
      </c>
      <c r="AL155" s="1955">
        <f t="shared" ca="1" si="26"/>
        <v>1</v>
      </c>
      <c r="AM155" s="768">
        <f t="shared" si="27"/>
        <v>0</v>
      </c>
      <c r="AO155" s="167"/>
      <c r="AP155" s="320" t="e">
        <f>SUIVI!#REF!</f>
        <v>#REF!</v>
      </c>
      <c r="AQ155" s="320" t="e">
        <f>SUIVI!#REF!</f>
        <v>#REF!</v>
      </c>
      <c r="AR155" s="145" t="e">
        <f>SUIVI!#REF!</f>
        <v>#REF!</v>
      </c>
      <c r="AS155" s="145" t="e">
        <f>SUIVI!#REF!</f>
        <v>#REF!</v>
      </c>
      <c r="AT155" s="1097" t="e">
        <f>SUIVI!#REF!</f>
        <v>#REF!</v>
      </c>
      <c r="AU155" s="3627"/>
      <c r="AV155" s="3628"/>
      <c r="AW155" s="3627"/>
      <c r="AX155" s="3628"/>
      <c r="AY155" s="3627"/>
      <c r="AZ155" s="3628"/>
      <c r="BA155" s="3627"/>
      <c r="BB155" s="3628"/>
      <c r="BC155" s="3627"/>
      <c r="BD155" s="3628"/>
      <c r="BE155" s="3627"/>
      <c r="BF155" s="3628"/>
      <c r="BG155" s="48"/>
      <c r="BH155" s="776">
        <v>132</v>
      </c>
      <c r="BI155" s="776"/>
    </row>
    <row r="156" spans="1:61" s="22" customFormat="1" ht="25.15" customHeight="1">
      <c r="A156" s="1961" t="e">
        <f>SUIVI!#REF!</f>
        <v>#REF!</v>
      </c>
      <c r="B156" s="320" t="e">
        <f>SUIVI!#REF!</f>
        <v>#REF!</v>
      </c>
      <c r="C156" s="320" t="e">
        <f>SUIVI!#REF!</f>
        <v>#REF!</v>
      </c>
      <c r="D156" s="145" t="e">
        <f>SUIVI!#REF!</f>
        <v>#REF!</v>
      </c>
      <c r="E156" s="145" t="e">
        <f>SUIVI!#REF!</f>
        <v>#REF!</v>
      </c>
      <c r="F156" s="1097" t="e">
        <f>SUIVI!#REF!</f>
        <v>#REF!</v>
      </c>
      <c r="G156" s="948" t="s">
        <v>186</v>
      </c>
      <c r="H156" s="948" t="s">
        <v>186</v>
      </c>
      <c r="I156" s="948" t="s">
        <v>186</v>
      </c>
      <c r="J156" s="948" t="s">
        <v>186</v>
      </c>
      <c r="K156" s="948" t="s">
        <v>186</v>
      </c>
      <c r="L156" s="948" t="s">
        <v>186</v>
      </c>
      <c r="M156" s="948" t="s">
        <v>186</v>
      </c>
      <c r="N156" s="948" t="s">
        <v>186</v>
      </c>
      <c r="O156" s="948" t="s">
        <v>186</v>
      </c>
      <c r="P156" s="948" t="s">
        <v>186</v>
      </c>
      <c r="Q156" s="1955"/>
      <c r="R156" s="437" t="s">
        <v>1249</v>
      </c>
      <c r="S156" s="48"/>
      <c r="U156" s="1962" t="e">
        <f>SUIVI!#REF!</f>
        <v>#REF!</v>
      </c>
      <c r="V156" s="320" t="e">
        <f>SUIVI!#REF!</f>
        <v>#REF!</v>
      </c>
      <c r="W156" s="320" t="e">
        <f>SUIVI!#REF!</f>
        <v>#REF!</v>
      </c>
      <c r="X156" s="145" t="e">
        <f>SUIVI!#REF!</f>
        <v>#REF!</v>
      </c>
      <c r="Y156" s="145" t="e">
        <f>SUIVI!#REF!</f>
        <v>#REF!</v>
      </c>
      <c r="Z156" s="1097" t="e">
        <f>SUIVI!#REF!</f>
        <v>#REF!</v>
      </c>
      <c r="AA156" s="948">
        <f t="shared" ca="1" si="20"/>
        <v>1</v>
      </c>
      <c r="AB156" s="1955">
        <f t="shared" ca="1" si="21"/>
        <v>1</v>
      </c>
      <c r="AC156" s="948">
        <f t="shared" ca="1" si="22"/>
        <v>0</v>
      </c>
      <c r="AD156" s="1955">
        <f t="shared" ca="1" si="23"/>
        <v>1</v>
      </c>
      <c r="AE156" s="948">
        <f t="shared" ca="1" si="24"/>
        <v>0</v>
      </c>
      <c r="AF156" s="948">
        <f t="shared" ca="1" si="24"/>
        <v>2</v>
      </c>
      <c r="AG156" s="948">
        <f t="shared" ca="1" si="24"/>
        <v>0</v>
      </c>
      <c r="AH156" s="948">
        <f t="shared" ca="1" si="24"/>
        <v>1</v>
      </c>
      <c r="AI156" s="1955">
        <f t="shared" ca="1" si="25"/>
        <v>2</v>
      </c>
      <c r="AJ156" s="1955">
        <f t="shared" ca="1" si="26"/>
        <v>1</v>
      </c>
      <c r="AK156" s="1955">
        <f t="shared" ca="1" si="26"/>
        <v>1</v>
      </c>
      <c r="AL156" s="1955">
        <f t="shared" ca="1" si="26"/>
        <v>1</v>
      </c>
      <c r="AM156" s="768">
        <f t="shared" si="27"/>
        <v>0</v>
      </c>
      <c r="AO156" s="167"/>
      <c r="AP156" s="320" t="e">
        <f>SUIVI!#REF!</f>
        <v>#REF!</v>
      </c>
      <c r="AQ156" s="320" t="e">
        <f>SUIVI!#REF!</f>
        <v>#REF!</v>
      </c>
      <c r="AR156" s="145" t="e">
        <f>SUIVI!#REF!</f>
        <v>#REF!</v>
      </c>
      <c r="AS156" s="145" t="e">
        <f>SUIVI!#REF!</f>
        <v>#REF!</v>
      </c>
      <c r="AT156" s="1097" t="e">
        <f>SUIVI!#REF!</f>
        <v>#REF!</v>
      </c>
      <c r="AU156" s="3627"/>
      <c r="AV156" s="3628"/>
      <c r="AW156" s="3627"/>
      <c r="AX156" s="3628"/>
      <c r="AY156" s="3627"/>
      <c r="AZ156" s="3628"/>
      <c r="BA156" s="3627"/>
      <c r="BB156" s="3628"/>
      <c r="BC156" s="3627"/>
      <c r="BD156" s="3628"/>
      <c r="BE156" s="3627"/>
      <c r="BF156" s="3628"/>
      <c r="BG156" s="48"/>
      <c r="BH156" s="776">
        <v>133</v>
      </c>
      <c r="BI156" s="776"/>
    </row>
    <row r="157" spans="1:61" s="22" customFormat="1" ht="25.15" customHeight="1">
      <c r="A157" s="1961" t="e">
        <f>SUIVI!#REF!</f>
        <v>#REF!</v>
      </c>
      <c r="B157" s="320" t="e">
        <f>SUIVI!#REF!</f>
        <v>#REF!</v>
      </c>
      <c r="C157" s="320" t="e">
        <f>SUIVI!#REF!</f>
        <v>#REF!</v>
      </c>
      <c r="D157" s="145" t="e">
        <f>SUIVI!#REF!</f>
        <v>#REF!</v>
      </c>
      <c r="E157" s="145" t="e">
        <f>SUIVI!#REF!</f>
        <v>#REF!</v>
      </c>
      <c r="F157" s="1097" t="e">
        <f>SUIVI!#REF!</f>
        <v>#REF!</v>
      </c>
      <c r="G157" s="948" t="s">
        <v>186</v>
      </c>
      <c r="H157" s="948" t="s">
        <v>186</v>
      </c>
      <c r="I157" s="948" t="s">
        <v>186</v>
      </c>
      <c r="J157" s="948" t="s">
        <v>186</v>
      </c>
      <c r="K157" s="948" t="s">
        <v>186</v>
      </c>
      <c r="L157" s="948" t="s">
        <v>186</v>
      </c>
      <c r="M157" s="948" t="s">
        <v>186</v>
      </c>
      <c r="N157" s="948" t="s">
        <v>186</v>
      </c>
      <c r="O157" s="948" t="s">
        <v>186</v>
      </c>
      <c r="P157" s="948" t="s">
        <v>186</v>
      </c>
      <c r="Q157" s="1955"/>
      <c r="R157" s="437" t="s">
        <v>1249</v>
      </c>
      <c r="S157" s="48"/>
      <c r="U157" s="1962" t="e">
        <f>SUIVI!#REF!</f>
        <v>#REF!</v>
      </c>
      <c r="V157" s="320" t="e">
        <f>SUIVI!#REF!</f>
        <v>#REF!</v>
      </c>
      <c r="W157" s="320" t="e">
        <f>SUIVI!#REF!</f>
        <v>#REF!</v>
      </c>
      <c r="X157" s="145" t="e">
        <f>SUIVI!#REF!</f>
        <v>#REF!</v>
      </c>
      <c r="Y157" s="145" t="e">
        <f>SUIVI!#REF!</f>
        <v>#REF!</v>
      </c>
      <c r="Z157" s="1097" t="e">
        <f>SUIVI!#REF!</f>
        <v>#REF!</v>
      </c>
      <c r="AA157" s="948">
        <f t="shared" ca="1" si="20"/>
        <v>0</v>
      </c>
      <c r="AB157" s="1955">
        <f t="shared" ca="1" si="21"/>
        <v>1</v>
      </c>
      <c r="AC157" s="948">
        <f t="shared" ca="1" si="22"/>
        <v>1</v>
      </c>
      <c r="AD157" s="1955">
        <f t="shared" ca="1" si="23"/>
        <v>1</v>
      </c>
      <c r="AE157" s="948">
        <f t="shared" ca="1" si="24"/>
        <v>0</v>
      </c>
      <c r="AF157" s="948">
        <f t="shared" ca="1" si="24"/>
        <v>2</v>
      </c>
      <c r="AG157" s="948">
        <f t="shared" ca="1" si="24"/>
        <v>1</v>
      </c>
      <c r="AH157" s="948">
        <f t="shared" ca="1" si="24"/>
        <v>1</v>
      </c>
      <c r="AI157" s="1955">
        <f t="shared" ca="1" si="25"/>
        <v>2</v>
      </c>
      <c r="AJ157" s="1955">
        <f t="shared" ca="1" si="26"/>
        <v>1</v>
      </c>
      <c r="AK157" s="1955">
        <f t="shared" ca="1" si="26"/>
        <v>1</v>
      </c>
      <c r="AL157" s="1955">
        <f t="shared" ca="1" si="26"/>
        <v>1</v>
      </c>
      <c r="AM157" s="768">
        <f t="shared" si="27"/>
        <v>0</v>
      </c>
      <c r="AO157" s="167"/>
      <c r="AP157" s="320" t="e">
        <f>SUIVI!#REF!</f>
        <v>#REF!</v>
      </c>
      <c r="AQ157" s="320" t="e">
        <f>SUIVI!#REF!</f>
        <v>#REF!</v>
      </c>
      <c r="AR157" s="145" t="e">
        <f>SUIVI!#REF!</f>
        <v>#REF!</v>
      </c>
      <c r="AS157" s="145" t="e">
        <f>SUIVI!#REF!</f>
        <v>#REF!</v>
      </c>
      <c r="AT157" s="1097" t="e">
        <f>SUIVI!#REF!</f>
        <v>#REF!</v>
      </c>
      <c r="AU157" s="3627"/>
      <c r="AV157" s="3628"/>
      <c r="AW157" s="3627"/>
      <c r="AX157" s="3628"/>
      <c r="AY157" s="3627"/>
      <c r="AZ157" s="3628"/>
      <c r="BA157" s="3627"/>
      <c r="BB157" s="3628"/>
      <c r="BC157" s="3627"/>
      <c r="BD157" s="3628"/>
      <c r="BE157" s="3627"/>
      <c r="BF157" s="3628"/>
      <c r="BG157" s="48"/>
      <c r="BH157" s="776">
        <v>134</v>
      </c>
      <c r="BI157" s="776"/>
    </row>
    <row r="158" spans="1:61" s="22" customFormat="1" ht="25.15" customHeight="1">
      <c r="A158" s="1961" t="e">
        <f>SUIVI!#REF!</f>
        <v>#REF!</v>
      </c>
      <c r="B158" s="320" t="e">
        <f>SUIVI!#REF!</f>
        <v>#REF!</v>
      </c>
      <c r="C158" s="320" t="e">
        <f>SUIVI!#REF!</f>
        <v>#REF!</v>
      </c>
      <c r="D158" s="145" t="e">
        <f>SUIVI!#REF!</f>
        <v>#REF!</v>
      </c>
      <c r="E158" s="145" t="e">
        <f>SUIVI!#REF!</f>
        <v>#REF!</v>
      </c>
      <c r="F158" s="1097" t="e">
        <f>SUIVI!#REF!</f>
        <v>#REF!</v>
      </c>
      <c r="G158" s="948" t="s">
        <v>186</v>
      </c>
      <c r="H158" s="948" t="s">
        <v>186</v>
      </c>
      <c r="I158" s="948" t="s">
        <v>186</v>
      </c>
      <c r="J158" s="948" t="s">
        <v>186</v>
      </c>
      <c r="K158" s="948" t="s">
        <v>186</v>
      </c>
      <c r="L158" s="948" t="s">
        <v>186</v>
      </c>
      <c r="M158" s="948" t="s">
        <v>186</v>
      </c>
      <c r="N158" s="948" t="s">
        <v>186</v>
      </c>
      <c r="O158" s="948" t="s">
        <v>186</v>
      </c>
      <c r="P158" s="948" t="s">
        <v>186</v>
      </c>
      <c r="Q158" s="1955"/>
      <c r="R158" s="437" t="s">
        <v>1249</v>
      </c>
      <c r="S158" s="48"/>
      <c r="U158" s="1962" t="e">
        <f>SUIVI!#REF!</f>
        <v>#REF!</v>
      </c>
      <c r="V158" s="320" t="e">
        <f>SUIVI!#REF!</f>
        <v>#REF!</v>
      </c>
      <c r="W158" s="320" t="e">
        <f>SUIVI!#REF!</f>
        <v>#REF!</v>
      </c>
      <c r="X158" s="145" t="e">
        <f>SUIVI!#REF!</f>
        <v>#REF!</v>
      </c>
      <c r="Y158" s="145" t="e">
        <f>SUIVI!#REF!</f>
        <v>#REF!</v>
      </c>
      <c r="Z158" s="1097" t="e">
        <f>SUIVI!#REF!</f>
        <v>#REF!</v>
      </c>
      <c r="AA158" s="948">
        <f t="shared" ca="1" si="20"/>
        <v>1</v>
      </c>
      <c r="AB158" s="1955">
        <f t="shared" ca="1" si="21"/>
        <v>1</v>
      </c>
      <c r="AC158" s="948">
        <f t="shared" ca="1" si="22"/>
        <v>2</v>
      </c>
      <c r="AD158" s="1955">
        <f t="shared" ca="1" si="23"/>
        <v>1</v>
      </c>
      <c r="AE158" s="948">
        <f t="shared" ca="1" si="24"/>
        <v>0</v>
      </c>
      <c r="AF158" s="948">
        <f t="shared" ca="1" si="24"/>
        <v>0</v>
      </c>
      <c r="AG158" s="948">
        <f t="shared" ca="1" si="24"/>
        <v>2</v>
      </c>
      <c r="AH158" s="948">
        <f t="shared" ca="1" si="24"/>
        <v>2</v>
      </c>
      <c r="AI158" s="1955">
        <f t="shared" ca="1" si="25"/>
        <v>1</v>
      </c>
      <c r="AJ158" s="1955">
        <f t="shared" ca="1" si="26"/>
        <v>1</v>
      </c>
      <c r="AK158" s="1955">
        <f t="shared" ca="1" si="26"/>
        <v>1</v>
      </c>
      <c r="AL158" s="1955">
        <f t="shared" ca="1" si="26"/>
        <v>1</v>
      </c>
      <c r="AM158" s="768">
        <f t="shared" si="27"/>
        <v>0</v>
      </c>
      <c r="AO158" s="167"/>
      <c r="AP158" s="320" t="e">
        <f>SUIVI!#REF!</f>
        <v>#REF!</v>
      </c>
      <c r="AQ158" s="320" t="e">
        <f>SUIVI!#REF!</f>
        <v>#REF!</v>
      </c>
      <c r="AR158" s="145" t="e">
        <f>SUIVI!#REF!</f>
        <v>#REF!</v>
      </c>
      <c r="AS158" s="145" t="e">
        <f>SUIVI!#REF!</f>
        <v>#REF!</v>
      </c>
      <c r="AT158" s="1097" t="e">
        <f>SUIVI!#REF!</f>
        <v>#REF!</v>
      </c>
      <c r="AU158" s="3627"/>
      <c r="AV158" s="3628"/>
      <c r="AW158" s="3627"/>
      <c r="AX158" s="3628"/>
      <c r="AY158" s="3627"/>
      <c r="AZ158" s="3628"/>
      <c r="BA158" s="3627"/>
      <c r="BB158" s="3628"/>
      <c r="BC158" s="3627"/>
      <c r="BD158" s="3628"/>
      <c r="BE158" s="3627"/>
      <c r="BF158" s="3628"/>
      <c r="BG158" s="48"/>
      <c r="BH158" s="776">
        <v>135</v>
      </c>
      <c r="BI158" s="776"/>
    </row>
    <row r="159" spans="1:61" ht="25.15" customHeight="1">
      <c r="A159" s="1961" t="e">
        <f>SUIVI!#REF!</f>
        <v>#REF!</v>
      </c>
      <c r="B159" s="320" t="e">
        <f>SUIVI!#REF!</f>
        <v>#REF!</v>
      </c>
      <c r="C159" s="320" t="e">
        <f>SUIVI!#REF!</f>
        <v>#REF!</v>
      </c>
      <c r="D159" s="145" t="e">
        <f>SUIVI!#REF!</f>
        <v>#REF!</v>
      </c>
      <c r="E159" s="145" t="e">
        <f>SUIVI!#REF!</f>
        <v>#REF!</v>
      </c>
      <c r="F159" s="1097" t="e">
        <f>SUIVI!#REF!</f>
        <v>#REF!</v>
      </c>
      <c r="G159" s="948" t="s">
        <v>186</v>
      </c>
      <c r="H159" s="948" t="s">
        <v>186</v>
      </c>
      <c r="I159" s="948" t="s">
        <v>186</v>
      </c>
      <c r="J159" s="948" t="s">
        <v>186</v>
      </c>
      <c r="K159" s="948" t="s">
        <v>186</v>
      </c>
      <c r="L159" s="948" t="s">
        <v>186</v>
      </c>
      <c r="M159" s="948" t="s">
        <v>186</v>
      </c>
      <c r="N159" s="948" t="s">
        <v>186</v>
      </c>
      <c r="O159" s="948" t="s">
        <v>186</v>
      </c>
      <c r="P159" s="948" t="s">
        <v>186</v>
      </c>
      <c r="Q159" s="1955"/>
      <c r="R159" s="437" t="s">
        <v>1249</v>
      </c>
      <c r="S159" s="48"/>
      <c r="U159" s="1962" t="e">
        <f>SUIVI!#REF!</f>
        <v>#REF!</v>
      </c>
      <c r="V159" s="320" t="e">
        <f>SUIVI!#REF!</f>
        <v>#REF!</v>
      </c>
      <c r="W159" s="320" t="e">
        <f>SUIVI!#REF!</f>
        <v>#REF!</v>
      </c>
      <c r="X159" s="145" t="e">
        <f>SUIVI!#REF!</f>
        <v>#REF!</v>
      </c>
      <c r="Y159" s="145" t="e">
        <f>SUIVI!#REF!</f>
        <v>#REF!</v>
      </c>
      <c r="Z159" s="1097" t="e">
        <f>SUIVI!#REF!</f>
        <v>#REF!</v>
      </c>
      <c r="AA159" s="948">
        <f t="shared" ca="1" si="20"/>
        <v>1</v>
      </c>
      <c r="AB159" s="1955">
        <f t="shared" ca="1" si="21"/>
        <v>1</v>
      </c>
      <c r="AC159" s="948">
        <f t="shared" ca="1" si="22"/>
        <v>0</v>
      </c>
      <c r="AD159" s="1955">
        <f t="shared" ca="1" si="23"/>
        <v>1</v>
      </c>
      <c r="AE159" s="948">
        <f t="shared" ca="1" si="24"/>
        <v>1</v>
      </c>
      <c r="AF159" s="948">
        <f t="shared" ca="1" si="24"/>
        <v>2</v>
      </c>
      <c r="AG159" s="948">
        <f t="shared" ca="1" si="24"/>
        <v>1</v>
      </c>
      <c r="AH159" s="948">
        <f t="shared" ca="1" si="24"/>
        <v>2</v>
      </c>
      <c r="AI159" s="1955">
        <f t="shared" ca="1" si="25"/>
        <v>2</v>
      </c>
      <c r="AJ159" s="1955">
        <f t="shared" ca="1" si="26"/>
        <v>1</v>
      </c>
      <c r="AK159" s="1955">
        <f t="shared" ca="1" si="26"/>
        <v>1</v>
      </c>
      <c r="AL159" s="1955">
        <f t="shared" ca="1" si="26"/>
        <v>1</v>
      </c>
      <c r="AM159" s="768">
        <f t="shared" si="27"/>
        <v>0</v>
      </c>
      <c r="AO159" s="167"/>
      <c r="AP159" s="320" t="e">
        <f>SUIVI!#REF!</f>
        <v>#REF!</v>
      </c>
      <c r="AQ159" s="320" t="e">
        <f>SUIVI!#REF!</f>
        <v>#REF!</v>
      </c>
      <c r="AR159" s="145" t="e">
        <f>SUIVI!#REF!</f>
        <v>#REF!</v>
      </c>
      <c r="AS159" s="145" t="e">
        <f>SUIVI!#REF!</f>
        <v>#REF!</v>
      </c>
      <c r="AT159" s="1097" t="e">
        <f>SUIVI!#REF!</f>
        <v>#REF!</v>
      </c>
      <c r="AU159" s="3627"/>
      <c r="AV159" s="3628"/>
      <c r="AW159" s="3627"/>
      <c r="AX159" s="3628"/>
      <c r="AY159" s="3627"/>
      <c r="AZ159" s="3628"/>
      <c r="BA159" s="3627"/>
      <c r="BB159" s="3628"/>
      <c r="BC159" s="3627"/>
      <c r="BD159" s="3628"/>
      <c r="BE159" s="3627"/>
      <c r="BF159" s="3628"/>
      <c r="BG159" s="48"/>
      <c r="BH159" s="776">
        <v>136</v>
      </c>
      <c r="BI159" s="776"/>
    </row>
    <row r="160" spans="1:61" ht="25.15" customHeight="1">
      <c r="A160" s="1961" t="e">
        <f>SUIVI!#REF!</f>
        <v>#REF!</v>
      </c>
      <c r="B160" s="320" t="e">
        <f>SUIVI!#REF!</f>
        <v>#REF!</v>
      </c>
      <c r="C160" s="320" t="e">
        <f>SUIVI!#REF!</f>
        <v>#REF!</v>
      </c>
      <c r="D160" s="145" t="e">
        <f>SUIVI!#REF!</f>
        <v>#REF!</v>
      </c>
      <c r="E160" s="145" t="e">
        <f>SUIVI!#REF!</f>
        <v>#REF!</v>
      </c>
      <c r="F160" s="1097" t="e">
        <f>SUIVI!#REF!</f>
        <v>#REF!</v>
      </c>
      <c r="G160" s="948" t="s">
        <v>186</v>
      </c>
      <c r="H160" s="948" t="s">
        <v>186</v>
      </c>
      <c r="I160" s="948" t="s">
        <v>186</v>
      </c>
      <c r="J160" s="948" t="s">
        <v>186</v>
      </c>
      <c r="K160" s="948" t="s">
        <v>186</v>
      </c>
      <c r="L160" s="948" t="s">
        <v>186</v>
      </c>
      <c r="M160" s="948" t="s">
        <v>186</v>
      </c>
      <c r="N160" s="948" t="s">
        <v>186</v>
      </c>
      <c r="O160" s="948" t="s">
        <v>186</v>
      </c>
      <c r="P160" s="948" t="s">
        <v>186</v>
      </c>
      <c r="Q160" s="1955"/>
      <c r="R160" s="437" t="s">
        <v>1249</v>
      </c>
      <c r="S160" s="48"/>
      <c r="U160" s="1962" t="e">
        <f>SUIVI!#REF!</f>
        <v>#REF!</v>
      </c>
      <c r="V160" s="320" t="e">
        <f>SUIVI!#REF!</f>
        <v>#REF!</v>
      </c>
      <c r="W160" s="320" t="e">
        <f>SUIVI!#REF!</f>
        <v>#REF!</v>
      </c>
      <c r="X160" s="145" t="e">
        <f>SUIVI!#REF!</f>
        <v>#REF!</v>
      </c>
      <c r="Y160" s="145" t="e">
        <f>SUIVI!#REF!</f>
        <v>#REF!</v>
      </c>
      <c r="Z160" s="1097" t="e">
        <f>SUIVI!#REF!</f>
        <v>#REF!</v>
      </c>
      <c r="AA160" s="948">
        <f t="shared" ca="1" si="20"/>
        <v>0</v>
      </c>
      <c r="AB160" s="1955">
        <f t="shared" ca="1" si="21"/>
        <v>1</v>
      </c>
      <c r="AC160" s="948">
        <f t="shared" ca="1" si="22"/>
        <v>0</v>
      </c>
      <c r="AD160" s="1955">
        <f t="shared" ca="1" si="23"/>
        <v>1</v>
      </c>
      <c r="AE160" s="948">
        <f t="shared" ca="1" si="24"/>
        <v>0</v>
      </c>
      <c r="AF160" s="948">
        <f t="shared" ca="1" si="24"/>
        <v>2</v>
      </c>
      <c r="AG160" s="948">
        <f t="shared" ca="1" si="24"/>
        <v>1</v>
      </c>
      <c r="AH160" s="948">
        <f t="shared" ca="1" si="24"/>
        <v>1</v>
      </c>
      <c r="AI160" s="1955">
        <f t="shared" ca="1" si="25"/>
        <v>1</v>
      </c>
      <c r="AJ160" s="1955">
        <f t="shared" ca="1" si="26"/>
        <v>1</v>
      </c>
      <c r="AK160" s="1955">
        <f t="shared" ca="1" si="26"/>
        <v>1</v>
      </c>
      <c r="AL160" s="1955">
        <f t="shared" ca="1" si="26"/>
        <v>1</v>
      </c>
      <c r="AM160" s="768">
        <f t="shared" si="27"/>
        <v>0</v>
      </c>
      <c r="AO160" s="167"/>
      <c r="AP160" s="320" t="e">
        <f>SUIVI!#REF!</f>
        <v>#REF!</v>
      </c>
      <c r="AQ160" s="320" t="e">
        <f>SUIVI!#REF!</f>
        <v>#REF!</v>
      </c>
      <c r="AR160" s="145" t="e">
        <f>SUIVI!#REF!</f>
        <v>#REF!</v>
      </c>
      <c r="AS160" s="145" t="e">
        <f>SUIVI!#REF!</f>
        <v>#REF!</v>
      </c>
      <c r="AT160" s="1097" t="e">
        <f>SUIVI!#REF!</f>
        <v>#REF!</v>
      </c>
      <c r="AU160" s="3627"/>
      <c r="AV160" s="3628"/>
      <c r="AW160" s="3627"/>
      <c r="AX160" s="3628"/>
      <c r="AY160" s="3627"/>
      <c r="AZ160" s="3628"/>
      <c r="BA160" s="3627"/>
      <c r="BB160" s="3628"/>
      <c r="BC160" s="3627"/>
      <c r="BD160" s="3628"/>
      <c r="BE160" s="3627"/>
      <c r="BF160" s="3628"/>
      <c r="BG160" s="48"/>
      <c r="BH160" s="776">
        <v>137</v>
      </c>
      <c r="BI160" s="776"/>
    </row>
    <row r="161" spans="1:61" ht="25.15" customHeight="1">
      <c r="A161" s="1961" t="e">
        <f>SUIVI!#REF!</f>
        <v>#REF!</v>
      </c>
      <c r="B161" s="320" t="e">
        <f>SUIVI!#REF!</f>
        <v>#REF!</v>
      </c>
      <c r="C161" s="320" t="e">
        <f>SUIVI!#REF!</f>
        <v>#REF!</v>
      </c>
      <c r="D161" s="145" t="e">
        <f>SUIVI!#REF!</f>
        <v>#REF!</v>
      </c>
      <c r="E161" s="145" t="e">
        <f>SUIVI!#REF!</f>
        <v>#REF!</v>
      </c>
      <c r="F161" s="1097" t="e">
        <f>SUIVI!#REF!</f>
        <v>#REF!</v>
      </c>
      <c r="G161" s="948" t="s">
        <v>186</v>
      </c>
      <c r="H161" s="948" t="s">
        <v>186</v>
      </c>
      <c r="I161" s="948" t="s">
        <v>186</v>
      </c>
      <c r="J161" s="948" t="s">
        <v>186</v>
      </c>
      <c r="K161" s="948" t="s">
        <v>186</v>
      </c>
      <c r="L161" s="948" t="s">
        <v>186</v>
      </c>
      <c r="M161" s="948" t="s">
        <v>186</v>
      </c>
      <c r="N161" s="948" t="s">
        <v>186</v>
      </c>
      <c r="O161" s="948" t="s">
        <v>186</v>
      </c>
      <c r="P161" s="948" t="s">
        <v>186</v>
      </c>
      <c r="Q161" s="1955"/>
      <c r="R161" s="437" t="s">
        <v>1249</v>
      </c>
      <c r="S161" s="48"/>
      <c r="U161" s="1962" t="e">
        <f>SUIVI!#REF!</f>
        <v>#REF!</v>
      </c>
      <c r="V161" s="320" t="e">
        <f>SUIVI!#REF!</f>
        <v>#REF!</v>
      </c>
      <c r="W161" s="320" t="e">
        <f>SUIVI!#REF!</f>
        <v>#REF!</v>
      </c>
      <c r="X161" s="145" t="e">
        <f>SUIVI!#REF!</f>
        <v>#REF!</v>
      </c>
      <c r="Y161" s="145" t="e">
        <f>SUIVI!#REF!</f>
        <v>#REF!</v>
      </c>
      <c r="Z161" s="1097" t="e">
        <f>SUIVI!#REF!</f>
        <v>#REF!</v>
      </c>
      <c r="AA161" s="948">
        <f t="shared" ca="1" si="20"/>
        <v>0</v>
      </c>
      <c r="AB161" s="1955">
        <f t="shared" ca="1" si="21"/>
        <v>1</v>
      </c>
      <c r="AC161" s="948">
        <f t="shared" ca="1" si="22"/>
        <v>1</v>
      </c>
      <c r="AD161" s="1955">
        <f t="shared" ca="1" si="23"/>
        <v>1</v>
      </c>
      <c r="AE161" s="948">
        <f t="shared" ca="1" si="24"/>
        <v>0</v>
      </c>
      <c r="AF161" s="948">
        <f t="shared" ca="1" si="24"/>
        <v>1</v>
      </c>
      <c r="AG161" s="948">
        <f t="shared" ca="1" si="24"/>
        <v>2</v>
      </c>
      <c r="AH161" s="948">
        <f t="shared" ca="1" si="24"/>
        <v>0</v>
      </c>
      <c r="AI161" s="1955">
        <f t="shared" ca="1" si="25"/>
        <v>1</v>
      </c>
      <c r="AJ161" s="1955">
        <f t="shared" ca="1" si="26"/>
        <v>1</v>
      </c>
      <c r="AK161" s="1955">
        <f t="shared" ca="1" si="26"/>
        <v>1</v>
      </c>
      <c r="AL161" s="1955">
        <f t="shared" ca="1" si="26"/>
        <v>1</v>
      </c>
      <c r="AM161" s="768">
        <f t="shared" si="27"/>
        <v>0</v>
      </c>
      <c r="AO161" s="167"/>
      <c r="AP161" s="320" t="e">
        <f>SUIVI!#REF!</f>
        <v>#REF!</v>
      </c>
      <c r="AQ161" s="320" t="e">
        <f>SUIVI!#REF!</f>
        <v>#REF!</v>
      </c>
      <c r="AR161" s="145" t="e">
        <f>SUIVI!#REF!</f>
        <v>#REF!</v>
      </c>
      <c r="AS161" s="145" t="e">
        <f>SUIVI!#REF!</f>
        <v>#REF!</v>
      </c>
      <c r="AT161" s="1097" t="e">
        <f>SUIVI!#REF!</f>
        <v>#REF!</v>
      </c>
      <c r="AU161" s="3627"/>
      <c r="AV161" s="3628"/>
      <c r="AW161" s="3627"/>
      <c r="AX161" s="3628"/>
      <c r="AY161" s="3627"/>
      <c r="AZ161" s="3628"/>
      <c r="BA161" s="3627"/>
      <c r="BB161" s="3628"/>
      <c r="BC161" s="3627"/>
      <c r="BD161" s="3628"/>
      <c r="BE161" s="3627"/>
      <c r="BF161" s="3628"/>
      <c r="BG161" s="48"/>
      <c r="BH161" s="776">
        <v>138</v>
      </c>
      <c r="BI161" s="776"/>
    </row>
    <row r="162" spans="1:61" ht="25.15" customHeight="1">
      <c r="A162" s="1961" t="e">
        <f>SUIVI!#REF!</f>
        <v>#REF!</v>
      </c>
      <c r="B162" s="320" t="e">
        <f>SUIVI!#REF!</f>
        <v>#REF!</v>
      </c>
      <c r="C162" s="320" t="e">
        <f>SUIVI!#REF!</f>
        <v>#REF!</v>
      </c>
      <c r="D162" s="145" t="e">
        <f>SUIVI!#REF!</f>
        <v>#REF!</v>
      </c>
      <c r="E162" s="145" t="e">
        <f>SUIVI!#REF!</f>
        <v>#REF!</v>
      </c>
      <c r="F162" s="1097" t="e">
        <f>SUIVI!#REF!</f>
        <v>#REF!</v>
      </c>
      <c r="G162" s="948" t="s">
        <v>186</v>
      </c>
      <c r="H162" s="948" t="s">
        <v>186</v>
      </c>
      <c r="I162" s="948" t="s">
        <v>186</v>
      </c>
      <c r="J162" s="948" t="s">
        <v>186</v>
      </c>
      <c r="K162" s="948" t="s">
        <v>186</v>
      </c>
      <c r="L162" s="948" t="s">
        <v>186</v>
      </c>
      <c r="M162" s="948" t="s">
        <v>186</v>
      </c>
      <c r="N162" s="948" t="s">
        <v>186</v>
      </c>
      <c r="O162" s="948" t="s">
        <v>186</v>
      </c>
      <c r="P162" s="948" t="s">
        <v>186</v>
      </c>
      <c r="Q162" s="1955"/>
      <c r="R162" s="437" t="s">
        <v>1249</v>
      </c>
      <c r="S162" s="48"/>
      <c r="U162" s="1962" t="e">
        <f>SUIVI!#REF!</f>
        <v>#REF!</v>
      </c>
      <c r="V162" s="320" t="e">
        <f>SUIVI!#REF!</f>
        <v>#REF!</v>
      </c>
      <c r="W162" s="320" t="e">
        <f>SUIVI!#REF!</f>
        <v>#REF!</v>
      </c>
      <c r="X162" s="145" t="e">
        <f>SUIVI!#REF!</f>
        <v>#REF!</v>
      </c>
      <c r="Y162" s="145" t="e">
        <f>SUIVI!#REF!</f>
        <v>#REF!</v>
      </c>
      <c r="Z162" s="1097" t="e">
        <f>SUIVI!#REF!</f>
        <v>#REF!</v>
      </c>
      <c r="AA162" s="948">
        <f t="shared" ca="1" si="20"/>
        <v>1</v>
      </c>
      <c r="AB162" s="1955">
        <f t="shared" ca="1" si="21"/>
        <v>1</v>
      </c>
      <c r="AC162" s="948">
        <f t="shared" ca="1" si="22"/>
        <v>2</v>
      </c>
      <c r="AD162" s="1955">
        <f t="shared" ca="1" si="23"/>
        <v>1</v>
      </c>
      <c r="AE162" s="948">
        <f t="shared" ca="1" si="24"/>
        <v>0</v>
      </c>
      <c r="AF162" s="948">
        <f t="shared" ca="1" si="24"/>
        <v>2</v>
      </c>
      <c r="AG162" s="948">
        <f t="shared" ca="1" si="24"/>
        <v>2</v>
      </c>
      <c r="AH162" s="948">
        <f t="shared" ca="1" si="24"/>
        <v>1</v>
      </c>
      <c r="AI162" s="1955">
        <f t="shared" ca="1" si="25"/>
        <v>1</v>
      </c>
      <c r="AJ162" s="1955">
        <f t="shared" ca="1" si="26"/>
        <v>1</v>
      </c>
      <c r="AK162" s="1955">
        <f t="shared" ca="1" si="26"/>
        <v>1</v>
      </c>
      <c r="AL162" s="1955">
        <f t="shared" ca="1" si="26"/>
        <v>1</v>
      </c>
      <c r="AM162" s="768">
        <f t="shared" si="27"/>
        <v>0</v>
      </c>
      <c r="AO162" s="167"/>
      <c r="AP162" s="320" t="e">
        <f>SUIVI!#REF!</f>
        <v>#REF!</v>
      </c>
      <c r="AQ162" s="320" t="e">
        <f>SUIVI!#REF!</f>
        <v>#REF!</v>
      </c>
      <c r="AR162" s="145" t="e">
        <f>SUIVI!#REF!</f>
        <v>#REF!</v>
      </c>
      <c r="AS162" s="145" t="e">
        <f>SUIVI!#REF!</f>
        <v>#REF!</v>
      </c>
      <c r="AT162" s="1097" t="e">
        <f>SUIVI!#REF!</f>
        <v>#REF!</v>
      </c>
      <c r="AU162" s="3627"/>
      <c r="AV162" s="3628"/>
      <c r="AW162" s="3627"/>
      <c r="AX162" s="3628"/>
      <c r="AY162" s="3627"/>
      <c r="AZ162" s="3628"/>
      <c r="BA162" s="3627"/>
      <c r="BB162" s="3628"/>
      <c r="BC162" s="3627"/>
      <c r="BD162" s="3628"/>
      <c r="BE162" s="3627"/>
      <c r="BF162" s="3628"/>
      <c r="BG162" s="48"/>
      <c r="BH162" s="776">
        <v>139</v>
      </c>
      <c r="BI162" s="776"/>
    </row>
    <row r="163" spans="1:61" ht="25.15" customHeight="1">
      <c r="A163" s="1961" t="e">
        <f>SUIVI!#REF!</f>
        <v>#REF!</v>
      </c>
      <c r="B163" s="320" t="e">
        <f>SUIVI!#REF!</f>
        <v>#REF!</v>
      </c>
      <c r="C163" s="320" t="e">
        <f>SUIVI!#REF!</f>
        <v>#REF!</v>
      </c>
      <c r="D163" s="145" t="e">
        <f>SUIVI!#REF!</f>
        <v>#REF!</v>
      </c>
      <c r="E163" s="145" t="e">
        <f>SUIVI!#REF!</f>
        <v>#REF!</v>
      </c>
      <c r="F163" s="1097" t="e">
        <f>SUIVI!#REF!</f>
        <v>#REF!</v>
      </c>
      <c r="G163" s="948" t="s">
        <v>186</v>
      </c>
      <c r="H163" s="948" t="s">
        <v>186</v>
      </c>
      <c r="I163" s="948" t="s">
        <v>186</v>
      </c>
      <c r="J163" s="948" t="s">
        <v>186</v>
      </c>
      <c r="K163" s="948" t="s">
        <v>186</v>
      </c>
      <c r="L163" s="948" t="s">
        <v>186</v>
      </c>
      <c r="M163" s="948" t="s">
        <v>186</v>
      </c>
      <c r="N163" s="948" t="s">
        <v>186</v>
      </c>
      <c r="O163" s="948" t="s">
        <v>186</v>
      </c>
      <c r="P163" s="948" t="s">
        <v>186</v>
      </c>
      <c r="Q163" s="1955"/>
      <c r="R163" s="437" t="s">
        <v>1249</v>
      </c>
      <c r="S163" s="48"/>
      <c r="U163" s="1962" t="e">
        <f>SUIVI!#REF!</f>
        <v>#REF!</v>
      </c>
      <c r="V163" s="320" t="e">
        <f>SUIVI!#REF!</f>
        <v>#REF!</v>
      </c>
      <c r="W163" s="320" t="e">
        <f>SUIVI!#REF!</f>
        <v>#REF!</v>
      </c>
      <c r="X163" s="145" t="e">
        <f>SUIVI!#REF!</f>
        <v>#REF!</v>
      </c>
      <c r="Y163" s="145" t="e">
        <f>SUIVI!#REF!</f>
        <v>#REF!</v>
      </c>
      <c r="Z163" s="1097" t="e">
        <f>SUIVI!#REF!</f>
        <v>#REF!</v>
      </c>
      <c r="AA163" s="948">
        <f t="shared" ca="1" si="20"/>
        <v>0</v>
      </c>
      <c r="AB163" s="1955">
        <f t="shared" ca="1" si="21"/>
        <v>1</v>
      </c>
      <c r="AC163" s="948">
        <f t="shared" ca="1" si="22"/>
        <v>0</v>
      </c>
      <c r="AD163" s="1955">
        <f t="shared" ca="1" si="23"/>
        <v>1</v>
      </c>
      <c r="AE163" s="948">
        <f t="shared" ca="1" si="24"/>
        <v>2</v>
      </c>
      <c r="AF163" s="948">
        <f t="shared" ca="1" si="24"/>
        <v>2</v>
      </c>
      <c r="AG163" s="948">
        <f t="shared" ca="1" si="24"/>
        <v>2</v>
      </c>
      <c r="AH163" s="948">
        <f t="shared" ca="1" si="24"/>
        <v>0</v>
      </c>
      <c r="AI163" s="1955">
        <f t="shared" ca="1" si="25"/>
        <v>1</v>
      </c>
      <c r="AJ163" s="1955">
        <f t="shared" ca="1" si="26"/>
        <v>1</v>
      </c>
      <c r="AK163" s="1955">
        <f t="shared" ca="1" si="26"/>
        <v>1</v>
      </c>
      <c r="AL163" s="1955">
        <f t="shared" ca="1" si="26"/>
        <v>1</v>
      </c>
      <c r="AM163" s="768">
        <f t="shared" si="27"/>
        <v>0</v>
      </c>
      <c r="AO163" s="167"/>
      <c r="AP163" s="320" t="e">
        <f>SUIVI!#REF!</f>
        <v>#REF!</v>
      </c>
      <c r="AQ163" s="320" t="e">
        <f>SUIVI!#REF!</f>
        <v>#REF!</v>
      </c>
      <c r="AR163" s="145" t="e">
        <f>SUIVI!#REF!</f>
        <v>#REF!</v>
      </c>
      <c r="AS163" s="145" t="e">
        <f>SUIVI!#REF!</f>
        <v>#REF!</v>
      </c>
      <c r="AT163" s="1097" t="e">
        <f>SUIVI!#REF!</f>
        <v>#REF!</v>
      </c>
      <c r="AU163" s="3627"/>
      <c r="AV163" s="3628"/>
      <c r="AW163" s="3627"/>
      <c r="AX163" s="3628"/>
      <c r="AY163" s="3627"/>
      <c r="AZ163" s="3628"/>
      <c r="BA163" s="3627"/>
      <c r="BB163" s="3628"/>
      <c r="BC163" s="3627"/>
      <c r="BD163" s="3628"/>
      <c r="BE163" s="3627"/>
      <c r="BF163" s="3628"/>
      <c r="BG163" s="48"/>
      <c r="BH163" s="776">
        <v>140</v>
      </c>
      <c r="BI163" s="776"/>
    </row>
    <row r="164" spans="1:61" ht="25.15" customHeight="1">
      <c r="A164" s="1961" t="e">
        <f>SUIVI!#REF!</f>
        <v>#REF!</v>
      </c>
      <c r="B164" s="320" t="e">
        <f>SUIVI!#REF!</f>
        <v>#REF!</v>
      </c>
      <c r="C164" s="320" t="e">
        <f>SUIVI!#REF!</f>
        <v>#REF!</v>
      </c>
      <c r="D164" s="145" t="e">
        <f>SUIVI!#REF!</f>
        <v>#REF!</v>
      </c>
      <c r="E164" s="145" t="e">
        <f>SUIVI!#REF!</f>
        <v>#REF!</v>
      </c>
      <c r="F164" s="1097" t="e">
        <f>SUIVI!#REF!</f>
        <v>#REF!</v>
      </c>
      <c r="G164" s="948" t="s">
        <v>186</v>
      </c>
      <c r="H164" s="948" t="s">
        <v>186</v>
      </c>
      <c r="I164" s="948" t="s">
        <v>186</v>
      </c>
      <c r="J164" s="948" t="s">
        <v>186</v>
      </c>
      <c r="K164" s="948" t="s">
        <v>186</v>
      </c>
      <c r="L164" s="948" t="s">
        <v>186</v>
      </c>
      <c r="M164" s="948" t="s">
        <v>186</v>
      </c>
      <c r="N164" s="948" t="s">
        <v>186</v>
      </c>
      <c r="O164" s="948" t="s">
        <v>186</v>
      </c>
      <c r="P164" s="948" t="s">
        <v>186</v>
      </c>
      <c r="Q164" s="1955"/>
      <c r="R164" s="437" t="s">
        <v>1249</v>
      </c>
      <c r="S164" s="48"/>
      <c r="U164" s="1962" t="e">
        <f>SUIVI!#REF!</f>
        <v>#REF!</v>
      </c>
      <c r="V164" s="320" t="e">
        <f>SUIVI!#REF!</f>
        <v>#REF!</v>
      </c>
      <c r="W164" s="320" t="e">
        <f>SUIVI!#REF!</f>
        <v>#REF!</v>
      </c>
      <c r="X164" s="145" t="e">
        <f>SUIVI!#REF!</f>
        <v>#REF!</v>
      </c>
      <c r="Y164" s="145" t="e">
        <f>SUIVI!#REF!</f>
        <v>#REF!</v>
      </c>
      <c r="Z164" s="1097" t="e">
        <f>SUIVI!#REF!</f>
        <v>#REF!</v>
      </c>
      <c r="AA164" s="948">
        <f t="shared" ca="1" si="20"/>
        <v>0</v>
      </c>
      <c r="AB164" s="1955">
        <f t="shared" ca="1" si="21"/>
        <v>1</v>
      </c>
      <c r="AC164" s="948">
        <f t="shared" ca="1" si="22"/>
        <v>0</v>
      </c>
      <c r="AD164" s="1955">
        <f t="shared" ca="1" si="23"/>
        <v>1</v>
      </c>
      <c r="AE164" s="948">
        <f t="shared" ca="1" si="24"/>
        <v>2</v>
      </c>
      <c r="AF164" s="948">
        <f t="shared" ca="1" si="24"/>
        <v>0</v>
      </c>
      <c r="AG164" s="948">
        <f t="shared" ca="1" si="24"/>
        <v>1</v>
      </c>
      <c r="AH164" s="948">
        <f t="shared" ca="1" si="24"/>
        <v>2</v>
      </c>
      <c r="AI164" s="1955">
        <f t="shared" ca="1" si="25"/>
        <v>1</v>
      </c>
      <c r="AJ164" s="1955">
        <f t="shared" ca="1" si="26"/>
        <v>1</v>
      </c>
      <c r="AK164" s="1955">
        <f t="shared" ca="1" si="26"/>
        <v>1</v>
      </c>
      <c r="AL164" s="1955">
        <f t="shared" ca="1" si="26"/>
        <v>1</v>
      </c>
      <c r="AM164" s="768">
        <f t="shared" si="27"/>
        <v>0</v>
      </c>
      <c r="AO164" s="167"/>
      <c r="AP164" s="320" t="e">
        <f>SUIVI!#REF!</f>
        <v>#REF!</v>
      </c>
      <c r="AQ164" s="320" t="e">
        <f>SUIVI!#REF!</f>
        <v>#REF!</v>
      </c>
      <c r="AR164" s="145" t="e">
        <f>SUIVI!#REF!</f>
        <v>#REF!</v>
      </c>
      <c r="AS164" s="145" t="e">
        <f>SUIVI!#REF!</f>
        <v>#REF!</v>
      </c>
      <c r="AT164" s="1097" t="e">
        <f>SUIVI!#REF!</f>
        <v>#REF!</v>
      </c>
      <c r="AU164" s="3627"/>
      <c r="AV164" s="3628"/>
      <c r="AW164" s="3627"/>
      <c r="AX164" s="3628"/>
      <c r="AY164" s="3627"/>
      <c r="AZ164" s="3628"/>
      <c r="BA164" s="3627"/>
      <c r="BB164" s="3628"/>
      <c r="BC164" s="3627"/>
      <c r="BD164" s="3628"/>
      <c r="BE164" s="3627"/>
      <c r="BF164" s="3628"/>
      <c r="BG164" s="48"/>
      <c r="BH164" s="776">
        <v>141</v>
      </c>
      <c r="BI164" s="776"/>
    </row>
    <row r="165" spans="1:61" ht="25.15" customHeight="1">
      <c r="A165" s="1961" t="e">
        <f>SUIVI!#REF!</f>
        <v>#REF!</v>
      </c>
      <c r="B165" s="320" t="e">
        <f>SUIVI!#REF!</f>
        <v>#REF!</v>
      </c>
      <c r="C165" s="320" t="e">
        <f>SUIVI!#REF!</f>
        <v>#REF!</v>
      </c>
      <c r="D165" s="145" t="e">
        <f>SUIVI!#REF!</f>
        <v>#REF!</v>
      </c>
      <c r="E165" s="145" t="e">
        <f>SUIVI!#REF!</f>
        <v>#REF!</v>
      </c>
      <c r="F165" s="1097" t="e">
        <f>SUIVI!#REF!</f>
        <v>#REF!</v>
      </c>
      <c r="G165" s="948" t="s">
        <v>186</v>
      </c>
      <c r="H165" s="948" t="s">
        <v>186</v>
      </c>
      <c r="I165" s="948" t="s">
        <v>186</v>
      </c>
      <c r="J165" s="948" t="s">
        <v>186</v>
      </c>
      <c r="K165" s="948" t="s">
        <v>186</v>
      </c>
      <c r="L165" s="948" t="s">
        <v>186</v>
      </c>
      <c r="M165" s="948" t="s">
        <v>186</v>
      </c>
      <c r="N165" s="948" t="s">
        <v>186</v>
      </c>
      <c r="O165" s="948" t="s">
        <v>186</v>
      </c>
      <c r="P165" s="948" t="s">
        <v>186</v>
      </c>
      <c r="Q165" s="1955"/>
      <c r="R165" s="437" t="s">
        <v>1249</v>
      </c>
      <c r="S165" s="48"/>
      <c r="U165" s="1962" t="e">
        <f>SUIVI!#REF!</f>
        <v>#REF!</v>
      </c>
      <c r="V165" s="320" t="e">
        <f>SUIVI!#REF!</f>
        <v>#REF!</v>
      </c>
      <c r="W165" s="320" t="e">
        <f>SUIVI!#REF!</f>
        <v>#REF!</v>
      </c>
      <c r="X165" s="145" t="e">
        <f>SUIVI!#REF!</f>
        <v>#REF!</v>
      </c>
      <c r="Y165" s="145" t="e">
        <f>SUIVI!#REF!</f>
        <v>#REF!</v>
      </c>
      <c r="Z165" s="1097" t="e">
        <f>SUIVI!#REF!</f>
        <v>#REF!</v>
      </c>
      <c r="AA165" s="948">
        <f t="shared" ca="1" si="20"/>
        <v>0</v>
      </c>
      <c r="AB165" s="1955">
        <f t="shared" ca="1" si="21"/>
        <v>1</v>
      </c>
      <c r="AC165" s="948">
        <f t="shared" ca="1" si="22"/>
        <v>0</v>
      </c>
      <c r="AD165" s="1955">
        <f t="shared" ca="1" si="23"/>
        <v>1</v>
      </c>
      <c r="AE165" s="948">
        <f t="shared" ca="1" si="24"/>
        <v>0</v>
      </c>
      <c r="AF165" s="948">
        <f t="shared" ca="1" si="24"/>
        <v>0</v>
      </c>
      <c r="AG165" s="948">
        <f t="shared" ca="1" si="24"/>
        <v>0</v>
      </c>
      <c r="AH165" s="948">
        <f t="shared" ca="1" si="24"/>
        <v>1</v>
      </c>
      <c r="AI165" s="1955">
        <f t="shared" ca="1" si="25"/>
        <v>1</v>
      </c>
      <c r="AJ165" s="1955">
        <f t="shared" ca="1" si="26"/>
        <v>1</v>
      </c>
      <c r="AK165" s="1955">
        <f t="shared" ca="1" si="26"/>
        <v>1</v>
      </c>
      <c r="AL165" s="1955">
        <f t="shared" ca="1" si="26"/>
        <v>1</v>
      </c>
      <c r="AM165" s="768">
        <f t="shared" si="27"/>
        <v>0</v>
      </c>
      <c r="AO165" s="167"/>
      <c r="AP165" s="320" t="e">
        <f>SUIVI!#REF!</f>
        <v>#REF!</v>
      </c>
      <c r="AQ165" s="320" t="e">
        <f>SUIVI!#REF!</f>
        <v>#REF!</v>
      </c>
      <c r="AR165" s="145" t="e">
        <f>SUIVI!#REF!</f>
        <v>#REF!</v>
      </c>
      <c r="AS165" s="145" t="e">
        <f>SUIVI!#REF!</f>
        <v>#REF!</v>
      </c>
      <c r="AT165" s="1097" t="e">
        <f>SUIVI!#REF!</f>
        <v>#REF!</v>
      </c>
      <c r="AU165" s="3627"/>
      <c r="AV165" s="3628"/>
      <c r="AW165" s="3627"/>
      <c r="AX165" s="3628"/>
      <c r="AY165" s="3627"/>
      <c r="AZ165" s="3628"/>
      <c r="BA165" s="3627"/>
      <c r="BB165" s="3628"/>
      <c r="BC165" s="3627"/>
      <c r="BD165" s="3628"/>
      <c r="BE165" s="3627"/>
      <c r="BF165" s="3628"/>
      <c r="BG165" s="48"/>
      <c r="BH165" s="776">
        <v>142</v>
      </c>
      <c r="BI165" s="776"/>
    </row>
    <row r="166" spans="1:61" ht="25.15" customHeight="1">
      <c r="A166" s="1961" t="e">
        <f>SUIVI!#REF!</f>
        <v>#REF!</v>
      </c>
      <c r="B166" s="320" t="e">
        <f>SUIVI!#REF!</f>
        <v>#REF!</v>
      </c>
      <c r="C166" s="320" t="e">
        <f>SUIVI!#REF!</f>
        <v>#REF!</v>
      </c>
      <c r="D166" s="145" t="e">
        <f>SUIVI!#REF!</f>
        <v>#REF!</v>
      </c>
      <c r="E166" s="145" t="e">
        <f>SUIVI!#REF!</f>
        <v>#REF!</v>
      </c>
      <c r="F166" s="1097" t="e">
        <f>SUIVI!#REF!</f>
        <v>#REF!</v>
      </c>
      <c r="G166" s="948" t="s">
        <v>186</v>
      </c>
      <c r="H166" s="948" t="s">
        <v>186</v>
      </c>
      <c r="I166" s="948" t="s">
        <v>186</v>
      </c>
      <c r="J166" s="948" t="s">
        <v>186</v>
      </c>
      <c r="K166" s="948" t="s">
        <v>186</v>
      </c>
      <c r="L166" s="948" t="s">
        <v>186</v>
      </c>
      <c r="M166" s="948" t="s">
        <v>186</v>
      </c>
      <c r="N166" s="948" t="s">
        <v>186</v>
      </c>
      <c r="O166" s="948" t="s">
        <v>186</v>
      </c>
      <c r="P166" s="948" t="s">
        <v>186</v>
      </c>
      <c r="Q166" s="1955"/>
      <c r="R166" s="437" t="s">
        <v>1249</v>
      </c>
      <c r="S166" s="48"/>
      <c r="U166" s="1962" t="e">
        <f>SUIVI!#REF!</f>
        <v>#REF!</v>
      </c>
      <c r="V166" s="320" t="e">
        <f>SUIVI!#REF!</f>
        <v>#REF!</v>
      </c>
      <c r="W166" s="320" t="e">
        <f>SUIVI!#REF!</f>
        <v>#REF!</v>
      </c>
      <c r="X166" s="145" t="e">
        <f>SUIVI!#REF!</f>
        <v>#REF!</v>
      </c>
      <c r="Y166" s="145" t="e">
        <f>SUIVI!#REF!</f>
        <v>#REF!</v>
      </c>
      <c r="Z166" s="1097" t="e">
        <f>SUIVI!#REF!</f>
        <v>#REF!</v>
      </c>
      <c r="AA166" s="948">
        <f t="shared" ca="1" si="20"/>
        <v>2</v>
      </c>
      <c r="AB166" s="1955">
        <f t="shared" ca="1" si="21"/>
        <v>1</v>
      </c>
      <c r="AC166" s="948">
        <f t="shared" ca="1" si="22"/>
        <v>1</v>
      </c>
      <c r="AD166" s="1955">
        <f t="shared" ca="1" si="23"/>
        <v>1</v>
      </c>
      <c r="AE166" s="948">
        <f t="shared" ca="1" si="24"/>
        <v>0</v>
      </c>
      <c r="AF166" s="948">
        <f t="shared" ca="1" si="24"/>
        <v>0</v>
      </c>
      <c r="AG166" s="948">
        <f t="shared" ca="1" si="24"/>
        <v>2</v>
      </c>
      <c r="AH166" s="948">
        <f t="shared" ca="1" si="24"/>
        <v>1</v>
      </c>
      <c r="AI166" s="1955">
        <f t="shared" ca="1" si="25"/>
        <v>1</v>
      </c>
      <c r="AJ166" s="1955">
        <f t="shared" ca="1" si="26"/>
        <v>1</v>
      </c>
      <c r="AK166" s="1955">
        <f t="shared" ca="1" si="26"/>
        <v>1</v>
      </c>
      <c r="AL166" s="1955">
        <f t="shared" ca="1" si="26"/>
        <v>1</v>
      </c>
      <c r="AM166" s="768">
        <f t="shared" si="27"/>
        <v>0</v>
      </c>
      <c r="AO166" s="167"/>
      <c r="AP166" s="320" t="e">
        <f>SUIVI!#REF!</f>
        <v>#REF!</v>
      </c>
      <c r="AQ166" s="320" t="e">
        <f>SUIVI!#REF!</f>
        <v>#REF!</v>
      </c>
      <c r="AR166" s="145" t="e">
        <f>SUIVI!#REF!</f>
        <v>#REF!</v>
      </c>
      <c r="AS166" s="145" t="e">
        <f>SUIVI!#REF!</f>
        <v>#REF!</v>
      </c>
      <c r="AT166" s="1097" t="e">
        <f>SUIVI!#REF!</f>
        <v>#REF!</v>
      </c>
      <c r="AU166" s="3627"/>
      <c r="AV166" s="3628"/>
      <c r="AW166" s="3627"/>
      <c r="AX166" s="3628"/>
      <c r="AY166" s="3627"/>
      <c r="AZ166" s="3628"/>
      <c r="BA166" s="3627"/>
      <c r="BB166" s="3628"/>
      <c r="BC166" s="3627"/>
      <c r="BD166" s="3628"/>
      <c r="BE166" s="3627"/>
      <c r="BF166" s="3628"/>
      <c r="BG166" s="48"/>
      <c r="BH166" s="776">
        <v>143</v>
      </c>
      <c r="BI166" s="776"/>
    </row>
    <row r="167" spans="1:61" ht="25.15" customHeight="1">
      <c r="A167" s="1961" t="e">
        <f>SUIVI!#REF!</f>
        <v>#REF!</v>
      </c>
      <c r="B167" s="320" t="e">
        <f>SUIVI!#REF!</f>
        <v>#REF!</v>
      </c>
      <c r="C167" s="320" t="e">
        <f>SUIVI!#REF!</f>
        <v>#REF!</v>
      </c>
      <c r="D167" s="145" t="e">
        <f>SUIVI!#REF!</f>
        <v>#REF!</v>
      </c>
      <c r="E167" s="145" t="e">
        <f>SUIVI!#REF!</f>
        <v>#REF!</v>
      </c>
      <c r="F167" s="1097" t="e">
        <f>SUIVI!#REF!</f>
        <v>#REF!</v>
      </c>
      <c r="G167" s="948" t="s">
        <v>186</v>
      </c>
      <c r="H167" s="948" t="s">
        <v>186</v>
      </c>
      <c r="I167" s="948" t="s">
        <v>186</v>
      </c>
      <c r="J167" s="948" t="s">
        <v>186</v>
      </c>
      <c r="K167" s="948" t="s">
        <v>186</v>
      </c>
      <c r="L167" s="948" t="s">
        <v>186</v>
      </c>
      <c r="M167" s="948" t="s">
        <v>186</v>
      </c>
      <c r="N167" s="948" t="s">
        <v>186</v>
      </c>
      <c r="O167" s="948" t="s">
        <v>186</v>
      </c>
      <c r="P167" s="948" t="s">
        <v>186</v>
      </c>
      <c r="Q167" s="1955"/>
      <c r="R167" s="437" t="s">
        <v>1249</v>
      </c>
      <c r="S167" s="48"/>
      <c r="U167" s="1962" t="e">
        <f>SUIVI!#REF!</f>
        <v>#REF!</v>
      </c>
      <c r="V167" s="320" t="e">
        <f>SUIVI!#REF!</f>
        <v>#REF!</v>
      </c>
      <c r="W167" s="320" t="e">
        <f>SUIVI!#REF!</f>
        <v>#REF!</v>
      </c>
      <c r="X167" s="145" t="e">
        <f>SUIVI!#REF!</f>
        <v>#REF!</v>
      </c>
      <c r="Y167" s="145" t="e">
        <f>SUIVI!#REF!</f>
        <v>#REF!</v>
      </c>
      <c r="Z167" s="1097" t="e">
        <f>SUIVI!#REF!</f>
        <v>#REF!</v>
      </c>
      <c r="AA167" s="948">
        <f t="shared" ca="1" si="20"/>
        <v>2</v>
      </c>
      <c r="AB167" s="1955">
        <f t="shared" ca="1" si="21"/>
        <v>1</v>
      </c>
      <c r="AC167" s="948">
        <f t="shared" ca="1" si="22"/>
        <v>0</v>
      </c>
      <c r="AD167" s="1955">
        <f t="shared" ca="1" si="23"/>
        <v>1</v>
      </c>
      <c r="AE167" s="948">
        <f t="shared" ca="1" si="24"/>
        <v>0</v>
      </c>
      <c r="AF167" s="948">
        <f t="shared" ca="1" si="24"/>
        <v>0</v>
      </c>
      <c r="AG167" s="948">
        <f t="shared" ca="1" si="24"/>
        <v>2</v>
      </c>
      <c r="AH167" s="948">
        <f t="shared" ca="1" si="24"/>
        <v>2</v>
      </c>
      <c r="AI167" s="1955">
        <f t="shared" ca="1" si="25"/>
        <v>1</v>
      </c>
      <c r="AJ167" s="1955">
        <f t="shared" ca="1" si="26"/>
        <v>1</v>
      </c>
      <c r="AK167" s="1955">
        <f t="shared" ca="1" si="26"/>
        <v>1</v>
      </c>
      <c r="AL167" s="1955">
        <f t="shared" ca="1" si="26"/>
        <v>1</v>
      </c>
      <c r="AM167" s="768">
        <f t="shared" si="27"/>
        <v>0</v>
      </c>
      <c r="AO167" s="167"/>
      <c r="AP167" s="320" t="e">
        <f>SUIVI!#REF!</f>
        <v>#REF!</v>
      </c>
      <c r="AQ167" s="320" t="e">
        <f>SUIVI!#REF!</f>
        <v>#REF!</v>
      </c>
      <c r="AR167" s="145" t="e">
        <f>SUIVI!#REF!</f>
        <v>#REF!</v>
      </c>
      <c r="AS167" s="145" t="e">
        <f>SUIVI!#REF!</f>
        <v>#REF!</v>
      </c>
      <c r="AT167" s="1097" t="e">
        <f>SUIVI!#REF!</f>
        <v>#REF!</v>
      </c>
      <c r="AU167" s="3627"/>
      <c r="AV167" s="3628"/>
      <c r="AW167" s="3627"/>
      <c r="AX167" s="3628"/>
      <c r="AY167" s="3627"/>
      <c r="AZ167" s="3628"/>
      <c r="BA167" s="3627"/>
      <c r="BB167" s="3628"/>
      <c r="BC167" s="3627"/>
      <c r="BD167" s="3628"/>
      <c r="BE167" s="3627"/>
      <c r="BF167" s="3628"/>
      <c r="BG167" s="48"/>
      <c r="BH167" s="776">
        <v>144</v>
      </c>
      <c r="BI167" s="776"/>
    </row>
    <row r="168" spans="1:61" ht="25.15" customHeight="1">
      <c r="A168" s="1961" t="e">
        <f>SUIVI!#REF!</f>
        <v>#REF!</v>
      </c>
      <c r="B168" s="320" t="e">
        <f>SUIVI!#REF!</f>
        <v>#REF!</v>
      </c>
      <c r="C168" s="320" t="e">
        <f>SUIVI!#REF!</f>
        <v>#REF!</v>
      </c>
      <c r="D168" s="145" t="e">
        <f>SUIVI!#REF!</f>
        <v>#REF!</v>
      </c>
      <c r="E168" s="145" t="e">
        <f>SUIVI!#REF!</f>
        <v>#REF!</v>
      </c>
      <c r="F168" s="1097" t="e">
        <f>SUIVI!#REF!</f>
        <v>#REF!</v>
      </c>
      <c r="G168" s="948" t="s">
        <v>186</v>
      </c>
      <c r="H168" s="948" t="s">
        <v>186</v>
      </c>
      <c r="I168" s="948" t="s">
        <v>186</v>
      </c>
      <c r="J168" s="948" t="s">
        <v>186</v>
      </c>
      <c r="K168" s="948" t="s">
        <v>186</v>
      </c>
      <c r="L168" s="948" t="s">
        <v>186</v>
      </c>
      <c r="M168" s="948" t="s">
        <v>186</v>
      </c>
      <c r="N168" s="948" t="s">
        <v>186</v>
      </c>
      <c r="O168" s="948" t="s">
        <v>186</v>
      </c>
      <c r="P168" s="948" t="s">
        <v>186</v>
      </c>
      <c r="Q168" s="1955"/>
      <c r="R168" s="437" t="s">
        <v>1249</v>
      </c>
      <c r="S168" s="48"/>
      <c r="U168" s="1962" t="e">
        <f>SUIVI!#REF!</f>
        <v>#REF!</v>
      </c>
      <c r="V168" s="320" t="e">
        <f>SUIVI!#REF!</f>
        <v>#REF!</v>
      </c>
      <c r="W168" s="320" t="e">
        <f>SUIVI!#REF!</f>
        <v>#REF!</v>
      </c>
      <c r="X168" s="145" t="e">
        <f>SUIVI!#REF!</f>
        <v>#REF!</v>
      </c>
      <c r="Y168" s="145" t="e">
        <f>SUIVI!#REF!</f>
        <v>#REF!</v>
      </c>
      <c r="Z168" s="1097" t="e">
        <f>SUIVI!#REF!</f>
        <v>#REF!</v>
      </c>
      <c r="AA168" s="948">
        <f t="shared" ca="1" si="20"/>
        <v>1</v>
      </c>
      <c r="AB168" s="1955">
        <f t="shared" ca="1" si="21"/>
        <v>1</v>
      </c>
      <c r="AC168" s="948">
        <f t="shared" ca="1" si="22"/>
        <v>2</v>
      </c>
      <c r="AD168" s="1955">
        <f t="shared" ca="1" si="23"/>
        <v>1</v>
      </c>
      <c r="AE168" s="948">
        <f t="shared" ca="1" si="24"/>
        <v>1</v>
      </c>
      <c r="AF168" s="948">
        <f t="shared" ca="1" si="24"/>
        <v>0</v>
      </c>
      <c r="AG168" s="948">
        <f t="shared" ca="1" si="24"/>
        <v>2</v>
      </c>
      <c r="AH168" s="948">
        <f t="shared" ca="1" si="24"/>
        <v>2</v>
      </c>
      <c r="AI168" s="1955">
        <f t="shared" ca="1" si="25"/>
        <v>1</v>
      </c>
      <c r="AJ168" s="1955">
        <f t="shared" ca="1" si="26"/>
        <v>1</v>
      </c>
      <c r="AK168" s="1955">
        <f t="shared" ca="1" si="26"/>
        <v>1</v>
      </c>
      <c r="AL168" s="1955">
        <f t="shared" ca="1" si="26"/>
        <v>1</v>
      </c>
      <c r="AM168" s="768">
        <f t="shared" si="27"/>
        <v>0</v>
      </c>
      <c r="AO168" s="167"/>
      <c r="AP168" s="320" t="e">
        <f>SUIVI!#REF!</f>
        <v>#REF!</v>
      </c>
      <c r="AQ168" s="320" t="e">
        <f>SUIVI!#REF!</f>
        <v>#REF!</v>
      </c>
      <c r="AR168" s="145" t="e">
        <f>SUIVI!#REF!</f>
        <v>#REF!</v>
      </c>
      <c r="AS168" s="145" t="e">
        <f>SUIVI!#REF!</f>
        <v>#REF!</v>
      </c>
      <c r="AT168" s="1097" t="e">
        <f>SUIVI!#REF!</f>
        <v>#REF!</v>
      </c>
      <c r="AU168" s="3627"/>
      <c r="AV168" s="3628"/>
      <c r="AW168" s="3627"/>
      <c r="AX168" s="3628"/>
      <c r="AY168" s="3627"/>
      <c r="AZ168" s="3628"/>
      <c r="BA168" s="3627"/>
      <c r="BB168" s="3628"/>
      <c r="BC168" s="3627"/>
      <c r="BD168" s="3628"/>
      <c r="BE168" s="3627"/>
      <c r="BF168" s="3628"/>
      <c r="BG168" s="48"/>
      <c r="BH168" s="776">
        <v>145</v>
      </c>
      <c r="BI168" s="776"/>
    </row>
    <row r="169" spans="1:61" ht="25.15" customHeight="1">
      <c r="A169" s="1961" t="e">
        <f>SUIVI!#REF!</f>
        <v>#REF!</v>
      </c>
      <c r="B169" s="320" t="e">
        <f>SUIVI!#REF!</f>
        <v>#REF!</v>
      </c>
      <c r="C169" s="320" t="e">
        <f>SUIVI!#REF!</f>
        <v>#REF!</v>
      </c>
      <c r="D169" s="145" t="e">
        <f>SUIVI!#REF!</f>
        <v>#REF!</v>
      </c>
      <c r="E169" s="145" t="e">
        <f>SUIVI!#REF!</f>
        <v>#REF!</v>
      </c>
      <c r="F169" s="1097" t="e">
        <f>SUIVI!#REF!</f>
        <v>#REF!</v>
      </c>
      <c r="G169" s="948" t="s">
        <v>186</v>
      </c>
      <c r="H169" s="948" t="s">
        <v>186</v>
      </c>
      <c r="I169" s="948" t="s">
        <v>186</v>
      </c>
      <c r="J169" s="948" t="s">
        <v>186</v>
      </c>
      <c r="K169" s="948" t="s">
        <v>186</v>
      </c>
      <c r="L169" s="948" t="s">
        <v>186</v>
      </c>
      <c r="M169" s="948" t="s">
        <v>186</v>
      </c>
      <c r="N169" s="948" t="s">
        <v>186</v>
      </c>
      <c r="O169" s="948" t="s">
        <v>186</v>
      </c>
      <c r="P169" s="948" t="s">
        <v>186</v>
      </c>
      <c r="Q169" s="1955"/>
      <c r="R169" s="437" t="s">
        <v>1249</v>
      </c>
      <c r="S169" s="48"/>
      <c r="U169" s="1962" t="e">
        <f>SUIVI!#REF!</f>
        <v>#REF!</v>
      </c>
      <c r="V169" s="320" t="e">
        <f>SUIVI!#REF!</f>
        <v>#REF!</v>
      </c>
      <c r="W169" s="320" t="e">
        <f>SUIVI!#REF!</f>
        <v>#REF!</v>
      </c>
      <c r="X169" s="145" t="e">
        <f>SUIVI!#REF!</f>
        <v>#REF!</v>
      </c>
      <c r="Y169" s="145" t="e">
        <f>SUIVI!#REF!</f>
        <v>#REF!</v>
      </c>
      <c r="Z169" s="1097" t="e">
        <f>SUIVI!#REF!</f>
        <v>#REF!</v>
      </c>
      <c r="AA169" s="948">
        <f t="shared" ca="1" si="20"/>
        <v>2</v>
      </c>
      <c r="AB169" s="1955">
        <f t="shared" ca="1" si="21"/>
        <v>1</v>
      </c>
      <c r="AC169" s="948">
        <f t="shared" ca="1" si="22"/>
        <v>0</v>
      </c>
      <c r="AD169" s="1955">
        <f t="shared" ca="1" si="23"/>
        <v>1</v>
      </c>
      <c r="AE169" s="948">
        <f t="shared" ca="1" si="24"/>
        <v>0</v>
      </c>
      <c r="AF169" s="948">
        <f t="shared" ca="1" si="24"/>
        <v>1</v>
      </c>
      <c r="AG169" s="948">
        <f t="shared" ca="1" si="24"/>
        <v>0</v>
      </c>
      <c r="AH169" s="948">
        <f t="shared" ca="1" si="24"/>
        <v>0</v>
      </c>
      <c r="AI169" s="1955">
        <f t="shared" ca="1" si="25"/>
        <v>1</v>
      </c>
      <c r="AJ169" s="1955">
        <f t="shared" ca="1" si="26"/>
        <v>1</v>
      </c>
      <c r="AK169" s="1955">
        <f t="shared" ca="1" si="26"/>
        <v>1</v>
      </c>
      <c r="AL169" s="1955">
        <f t="shared" ca="1" si="26"/>
        <v>1</v>
      </c>
      <c r="AM169" s="768">
        <f t="shared" si="27"/>
        <v>0</v>
      </c>
      <c r="AO169" s="167"/>
      <c r="AP169" s="320" t="e">
        <f>SUIVI!#REF!</f>
        <v>#REF!</v>
      </c>
      <c r="AQ169" s="320" t="e">
        <f>SUIVI!#REF!</f>
        <v>#REF!</v>
      </c>
      <c r="AR169" s="145" t="e">
        <f>SUIVI!#REF!</f>
        <v>#REF!</v>
      </c>
      <c r="AS169" s="145" t="e">
        <f>SUIVI!#REF!</f>
        <v>#REF!</v>
      </c>
      <c r="AT169" s="1097" t="e">
        <f>SUIVI!#REF!</f>
        <v>#REF!</v>
      </c>
      <c r="AU169" s="3627"/>
      <c r="AV169" s="3628"/>
      <c r="AW169" s="3627"/>
      <c r="AX169" s="3628"/>
      <c r="AY169" s="3627"/>
      <c r="AZ169" s="3628"/>
      <c r="BA169" s="3627"/>
      <c r="BB169" s="3628"/>
      <c r="BC169" s="3627"/>
      <c r="BD169" s="3628"/>
      <c r="BE169" s="3627"/>
      <c r="BF169" s="3628"/>
      <c r="BG169" s="48"/>
      <c r="BH169" s="776">
        <v>146</v>
      </c>
      <c r="BI169" s="776"/>
    </row>
    <row r="170" spans="1:61" ht="25.15" customHeight="1">
      <c r="A170" s="1961" t="e">
        <f>SUIVI!#REF!</f>
        <v>#REF!</v>
      </c>
      <c r="B170" s="320" t="e">
        <f>SUIVI!#REF!</f>
        <v>#REF!</v>
      </c>
      <c r="C170" s="320" t="e">
        <f>SUIVI!#REF!</f>
        <v>#REF!</v>
      </c>
      <c r="D170" s="145" t="e">
        <f>SUIVI!#REF!</f>
        <v>#REF!</v>
      </c>
      <c r="E170" s="145" t="e">
        <f>SUIVI!#REF!</f>
        <v>#REF!</v>
      </c>
      <c r="F170" s="1097" t="e">
        <f>SUIVI!#REF!</f>
        <v>#REF!</v>
      </c>
      <c r="G170" s="948" t="s">
        <v>186</v>
      </c>
      <c r="H170" s="948" t="s">
        <v>186</v>
      </c>
      <c r="I170" s="948" t="s">
        <v>186</v>
      </c>
      <c r="J170" s="948" t="s">
        <v>186</v>
      </c>
      <c r="K170" s="948" t="s">
        <v>186</v>
      </c>
      <c r="L170" s="948" t="s">
        <v>186</v>
      </c>
      <c r="M170" s="948" t="s">
        <v>186</v>
      </c>
      <c r="N170" s="948" t="s">
        <v>186</v>
      </c>
      <c r="O170" s="948" t="s">
        <v>186</v>
      </c>
      <c r="P170" s="948" t="s">
        <v>186</v>
      </c>
      <c r="Q170" s="1955"/>
      <c r="R170" s="437" t="s">
        <v>1249</v>
      </c>
      <c r="S170" s="48"/>
      <c r="U170" s="1962" t="e">
        <f>SUIVI!#REF!</f>
        <v>#REF!</v>
      </c>
      <c r="V170" s="320" t="e">
        <f>SUIVI!#REF!</f>
        <v>#REF!</v>
      </c>
      <c r="W170" s="320" t="e">
        <f>SUIVI!#REF!</f>
        <v>#REF!</v>
      </c>
      <c r="X170" s="145" t="e">
        <f>SUIVI!#REF!</f>
        <v>#REF!</v>
      </c>
      <c r="Y170" s="145" t="e">
        <f>SUIVI!#REF!</f>
        <v>#REF!</v>
      </c>
      <c r="Z170" s="1097" t="e">
        <f>SUIVI!#REF!</f>
        <v>#REF!</v>
      </c>
      <c r="AA170" s="948">
        <f t="shared" ca="1" si="20"/>
        <v>0</v>
      </c>
      <c r="AB170" s="1955">
        <f t="shared" ca="1" si="21"/>
        <v>1</v>
      </c>
      <c r="AC170" s="948">
        <f t="shared" ca="1" si="22"/>
        <v>0</v>
      </c>
      <c r="AD170" s="1955">
        <f t="shared" ca="1" si="23"/>
        <v>1</v>
      </c>
      <c r="AE170" s="948">
        <f t="shared" ca="1" si="24"/>
        <v>1</v>
      </c>
      <c r="AF170" s="948">
        <f t="shared" ca="1" si="24"/>
        <v>2</v>
      </c>
      <c r="AG170" s="948">
        <f t="shared" ca="1" si="24"/>
        <v>1</v>
      </c>
      <c r="AH170" s="948">
        <f t="shared" ca="1" si="24"/>
        <v>1</v>
      </c>
      <c r="AI170" s="1955">
        <f t="shared" ca="1" si="25"/>
        <v>1</v>
      </c>
      <c r="AJ170" s="1955">
        <f t="shared" ca="1" si="26"/>
        <v>1</v>
      </c>
      <c r="AK170" s="1955">
        <f t="shared" ca="1" si="26"/>
        <v>1</v>
      </c>
      <c r="AL170" s="1955">
        <f t="shared" ca="1" si="26"/>
        <v>1</v>
      </c>
      <c r="AM170" s="768">
        <f t="shared" si="27"/>
        <v>0</v>
      </c>
      <c r="AO170" s="167"/>
      <c r="AP170" s="320" t="e">
        <f>SUIVI!#REF!</f>
        <v>#REF!</v>
      </c>
      <c r="AQ170" s="320" t="e">
        <f>SUIVI!#REF!</f>
        <v>#REF!</v>
      </c>
      <c r="AR170" s="145" t="e">
        <f>SUIVI!#REF!</f>
        <v>#REF!</v>
      </c>
      <c r="AS170" s="145" t="e">
        <f>SUIVI!#REF!</f>
        <v>#REF!</v>
      </c>
      <c r="AT170" s="1097" t="e">
        <f>SUIVI!#REF!</f>
        <v>#REF!</v>
      </c>
      <c r="AU170" s="3627"/>
      <c r="AV170" s="3628"/>
      <c r="AW170" s="3627"/>
      <c r="AX170" s="3628"/>
      <c r="AY170" s="3627"/>
      <c r="AZ170" s="3628"/>
      <c r="BA170" s="3627"/>
      <c r="BB170" s="3628"/>
      <c r="BC170" s="3627"/>
      <c r="BD170" s="3628"/>
      <c r="BE170" s="3627"/>
      <c r="BF170" s="3628"/>
      <c r="BG170" s="48"/>
      <c r="BH170" s="776">
        <v>147</v>
      </c>
      <c r="BI170" s="776"/>
    </row>
    <row r="171" spans="1:61" ht="25.15" customHeight="1">
      <c r="A171" s="1961" t="e">
        <f>SUIVI!#REF!</f>
        <v>#REF!</v>
      </c>
      <c r="B171" s="320" t="e">
        <f>SUIVI!#REF!</f>
        <v>#REF!</v>
      </c>
      <c r="C171" s="320" t="e">
        <f>SUIVI!#REF!</f>
        <v>#REF!</v>
      </c>
      <c r="D171" s="145" t="e">
        <f>SUIVI!#REF!</f>
        <v>#REF!</v>
      </c>
      <c r="E171" s="145" t="e">
        <f>SUIVI!#REF!</f>
        <v>#REF!</v>
      </c>
      <c r="F171" s="1097" t="e">
        <f>SUIVI!#REF!</f>
        <v>#REF!</v>
      </c>
      <c r="G171" s="948" t="s">
        <v>186</v>
      </c>
      <c r="H171" s="948" t="s">
        <v>186</v>
      </c>
      <c r="I171" s="948" t="s">
        <v>186</v>
      </c>
      <c r="J171" s="948" t="s">
        <v>186</v>
      </c>
      <c r="K171" s="948" t="s">
        <v>186</v>
      </c>
      <c r="L171" s="948" t="s">
        <v>186</v>
      </c>
      <c r="M171" s="948" t="s">
        <v>186</v>
      </c>
      <c r="N171" s="948" t="s">
        <v>186</v>
      </c>
      <c r="O171" s="948" t="s">
        <v>186</v>
      </c>
      <c r="P171" s="948" t="s">
        <v>186</v>
      </c>
      <c r="Q171" s="1955"/>
      <c r="R171" s="437" t="s">
        <v>1249</v>
      </c>
      <c r="S171" s="48"/>
      <c r="U171" s="1962" t="e">
        <f>SUIVI!#REF!</f>
        <v>#REF!</v>
      </c>
      <c r="V171" s="320" t="e">
        <f>SUIVI!#REF!</f>
        <v>#REF!</v>
      </c>
      <c r="W171" s="320" t="e">
        <f>SUIVI!#REF!</f>
        <v>#REF!</v>
      </c>
      <c r="X171" s="145" t="e">
        <f>SUIVI!#REF!</f>
        <v>#REF!</v>
      </c>
      <c r="Y171" s="145" t="e">
        <f>SUIVI!#REF!</f>
        <v>#REF!</v>
      </c>
      <c r="Z171" s="1097" t="e">
        <f>SUIVI!#REF!</f>
        <v>#REF!</v>
      </c>
      <c r="AA171" s="948">
        <f t="shared" ca="1" si="20"/>
        <v>2</v>
      </c>
      <c r="AB171" s="1955">
        <f t="shared" ca="1" si="21"/>
        <v>1</v>
      </c>
      <c r="AC171" s="948">
        <f t="shared" ca="1" si="22"/>
        <v>0</v>
      </c>
      <c r="AD171" s="1955">
        <f t="shared" ca="1" si="23"/>
        <v>1</v>
      </c>
      <c r="AE171" s="948">
        <f t="shared" ca="1" si="24"/>
        <v>0</v>
      </c>
      <c r="AF171" s="948">
        <f t="shared" ca="1" si="24"/>
        <v>0</v>
      </c>
      <c r="AG171" s="948">
        <f t="shared" ca="1" si="24"/>
        <v>2</v>
      </c>
      <c r="AH171" s="948">
        <f t="shared" ca="1" si="24"/>
        <v>1</v>
      </c>
      <c r="AI171" s="1955">
        <f t="shared" ca="1" si="25"/>
        <v>2</v>
      </c>
      <c r="AJ171" s="1955">
        <f t="shared" ca="1" si="26"/>
        <v>1</v>
      </c>
      <c r="AK171" s="1955">
        <f t="shared" ca="1" si="26"/>
        <v>1</v>
      </c>
      <c r="AL171" s="1955">
        <f t="shared" ca="1" si="26"/>
        <v>1</v>
      </c>
      <c r="AM171" s="768">
        <f t="shared" si="27"/>
        <v>0</v>
      </c>
      <c r="AO171" s="167"/>
      <c r="AP171" s="320" t="e">
        <f>SUIVI!#REF!</f>
        <v>#REF!</v>
      </c>
      <c r="AQ171" s="320" t="e">
        <f>SUIVI!#REF!</f>
        <v>#REF!</v>
      </c>
      <c r="AR171" s="145" t="e">
        <f>SUIVI!#REF!</f>
        <v>#REF!</v>
      </c>
      <c r="AS171" s="145" t="e">
        <f>SUIVI!#REF!</f>
        <v>#REF!</v>
      </c>
      <c r="AT171" s="1097" t="e">
        <f>SUIVI!#REF!</f>
        <v>#REF!</v>
      </c>
      <c r="AU171" s="3627"/>
      <c r="AV171" s="3628"/>
      <c r="AW171" s="3627"/>
      <c r="AX171" s="3628"/>
      <c r="AY171" s="3627"/>
      <c r="AZ171" s="3628"/>
      <c r="BA171" s="3627"/>
      <c r="BB171" s="3628"/>
      <c r="BC171" s="3627"/>
      <c r="BD171" s="3628"/>
      <c r="BE171" s="3627"/>
      <c r="BF171" s="3628"/>
      <c r="BG171" s="48"/>
      <c r="BH171" s="776">
        <v>148</v>
      </c>
      <c r="BI171" s="776"/>
    </row>
    <row r="172" spans="1:61" ht="25.15" customHeight="1">
      <c r="A172" s="1961" t="e">
        <f>SUIVI!#REF!</f>
        <v>#REF!</v>
      </c>
      <c r="B172" s="320" t="e">
        <f>SUIVI!#REF!</f>
        <v>#REF!</v>
      </c>
      <c r="C172" s="320" t="e">
        <f>SUIVI!#REF!</f>
        <v>#REF!</v>
      </c>
      <c r="D172" s="145" t="e">
        <f>SUIVI!#REF!</f>
        <v>#REF!</v>
      </c>
      <c r="E172" s="145" t="e">
        <f>SUIVI!#REF!</f>
        <v>#REF!</v>
      </c>
      <c r="F172" s="1097" t="e">
        <f>SUIVI!#REF!</f>
        <v>#REF!</v>
      </c>
      <c r="G172" s="948" t="s">
        <v>186</v>
      </c>
      <c r="H172" s="948" t="s">
        <v>186</v>
      </c>
      <c r="I172" s="948" t="s">
        <v>186</v>
      </c>
      <c r="J172" s="948" t="s">
        <v>186</v>
      </c>
      <c r="K172" s="948" t="s">
        <v>186</v>
      </c>
      <c r="L172" s="948" t="s">
        <v>186</v>
      </c>
      <c r="M172" s="948" t="s">
        <v>186</v>
      </c>
      <c r="N172" s="948" t="s">
        <v>186</v>
      </c>
      <c r="O172" s="948" t="s">
        <v>186</v>
      </c>
      <c r="P172" s="948" t="s">
        <v>186</v>
      </c>
      <c r="Q172" s="1955"/>
      <c r="R172" s="437" t="s">
        <v>1249</v>
      </c>
      <c r="S172" s="48"/>
      <c r="U172" s="1962" t="e">
        <f>SUIVI!#REF!</f>
        <v>#REF!</v>
      </c>
      <c r="V172" s="320" t="e">
        <f>SUIVI!#REF!</f>
        <v>#REF!</v>
      </c>
      <c r="W172" s="320" t="e">
        <f>SUIVI!#REF!</f>
        <v>#REF!</v>
      </c>
      <c r="X172" s="145" t="e">
        <f>SUIVI!#REF!</f>
        <v>#REF!</v>
      </c>
      <c r="Y172" s="145" t="e">
        <f>SUIVI!#REF!</f>
        <v>#REF!</v>
      </c>
      <c r="Z172" s="1097" t="e">
        <f>SUIVI!#REF!</f>
        <v>#REF!</v>
      </c>
      <c r="AA172" s="948">
        <f t="shared" ca="1" si="20"/>
        <v>2</v>
      </c>
      <c r="AB172" s="1955">
        <f t="shared" ca="1" si="21"/>
        <v>1</v>
      </c>
      <c r="AC172" s="948">
        <f t="shared" ca="1" si="22"/>
        <v>2</v>
      </c>
      <c r="AD172" s="1955">
        <f t="shared" ca="1" si="23"/>
        <v>1</v>
      </c>
      <c r="AE172" s="948">
        <f t="shared" ca="1" si="24"/>
        <v>1</v>
      </c>
      <c r="AF172" s="948">
        <f t="shared" ca="1" si="24"/>
        <v>2</v>
      </c>
      <c r="AG172" s="948">
        <f t="shared" ca="1" si="24"/>
        <v>2</v>
      </c>
      <c r="AH172" s="948">
        <f t="shared" ca="1" si="24"/>
        <v>1</v>
      </c>
      <c r="AI172" s="1955">
        <f t="shared" ca="1" si="25"/>
        <v>2</v>
      </c>
      <c r="AJ172" s="1955">
        <f t="shared" ca="1" si="26"/>
        <v>1</v>
      </c>
      <c r="AK172" s="1955">
        <f t="shared" ca="1" si="26"/>
        <v>1</v>
      </c>
      <c r="AL172" s="1955">
        <f t="shared" ca="1" si="26"/>
        <v>1</v>
      </c>
      <c r="AM172" s="768">
        <f t="shared" si="27"/>
        <v>0</v>
      </c>
      <c r="AO172" s="167"/>
      <c r="AP172" s="320" t="e">
        <f>SUIVI!#REF!</f>
        <v>#REF!</v>
      </c>
      <c r="AQ172" s="320" t="e">
        <f>SUIVI!#REF!</f>
        <v>#REF!</v>
      </c>
      <c r="AR172" s="145" t="e">
        <f>SUIVI!#REF!</f>
        <v>#REF!</v>
      </c>
      <c r="AS172" s="145" t="e">
        <f>SUIVI!#REF!</f>
        <v>#REF!</v>
      </c>
      <c r="AT172" s="1097" t="e">
        <f>SUIVI!#REF!</f>
        <v>#REF!</v>
      </c>
      <c r="AU172" s="3627"/>
      <c r="AV172" s="3628"/>
      <c r="AW172" s="3627"/>
      <c r="AX172" s="3628"/>
      <c r="AY172" s="3627"/>
      <c r="AZ172" s="3628"/>
      <c r="BA172" s="3627"/>
      <c r="BB172" s="3628"/>
      <c r="BC172" s="3627"/>
      <c r="BD172" s="3628"/>
      <c r="BE172" s="3627"/>
      <c r="BF172" s="3628"/>
      <c r="BG172" s="48"/>
      <c r="BH172" s="776">
        <v>149</v>
      </c>
      <c r="BI172" s="776"/>
    </row>
    <row r="173" spans="1:61" ht="25.15" customHeight="1">
      <c r="A173" s="1961" t="e">
        <f>SUIVI!#REF!</f>
        <v>#REF!</v>
      </c>
      <c r="B173" s="320" t="e">
        <f>SUIVI!#REF!</f>
        <v>#REF!</v>
      </c>
      <c r="C173" s="320" t="e">
        <f>SUIVI!#REF!</f>
        <v>#REF!</v>
      </c>
      <c r="D173" s="145" t="e">
        <f>SUIVI!#REF!</f>
        <v>#REF!</v>
      </c>
      <c r="E173" s="145" t="e">
        <f>SUIVI!#REF!</f>
        <v>#REF!</v>
      </c>
      <c r="F173" s="1097" t="e">
        <f>SUIVI!#REF!</f>
        <v>#REF!</v>
      </c>
      <c r="G173" s="948" t="s">
        <v>186</v>
      </c>
      <c r="H173" s="948" t="s">
        <v>186</v>
      </c>
      <c r="I173" s="948" t="s">
        <v>186</v>
      </c>
      <c r="J173" s="948" t="s">
        <v>186</v>
      </c>
      <c r="K173" s="948" t="s">
        <v>186</v>
      </c>
      <c r="L173" s="948" t="s">
        <v>186</v>
      </c>
      <c r="M173" s="948" t="s">
        <v>186</v>
      </c>
      <c r="N173" s="948" t="s">
        <v>186</v>
      </c>
      <c r="O173" s="948" t="s">
        <v>186</v>
      </c>
      <c r="P173" s="948" t="s">
        <v>186</v>
      </c>
      <c r="Q173" s="1955"/>
      <c r="R173" s="437" t="s">
        <v>1249</v>
      </c>
      <c r="S173" s="48"/>
      <c r="U173" s="1962" t="e">
        <f>SUIVI!#REF!</f>
        <v>#REF!</v>
      </c>
      <c r="V173" s="320" t="e">
        <f>SUIVI!#REF!</f>
        <v>#REF!</v>
      </c>
      <c r="W173" s="320" t="e">
        <f>SUIVI!#REF!</f>
        <v>#REF!</v>
      </c>
      <c r="X173" s="145" t="e">
        <f>SUIVI!#REF!</f>
        <v>#REF!</v>
      </c>
      <c r="Y173" s="145" t="e">
        <f>SUIVI!#REF!</f>
        <v>#REF!</v>
      </c>
      <c r="Z173" s="1097" t="e">
        <f>SUIVI!#REF!</f>
        <v>#REF!</v>
      </c>
      <c r="AA173" s="948">
        <f t="shared" ca="1" si="20"/>
        <v>0</v>
      </c>
      <c r="AB173" s="1955">
        <f t="shared" ca="1" si="21"/>
        <v>1</v>
      </c>
      <c r="AC173" s="948">
        <f t="shared" ca="1" si="22"/>
        <v>0</v>
      </c>
      <c r="AD173" s="1955">
        <f t="shared" ca="1" si="23"/>
        <v>1</v>
      </c>
      <c r="AE173" s="948">
        <f t="shared" ca="1" si="24"/>
        <v>0</v>
      </c>
      <c r="AF173" s="948">
        <f t="shared" ca="1" si="24"/>
        <v>1</v>
      </c>
      <c r="AG173" s="948">
        <f t="shared" ca="1" si="24"/>
        <v>0</v>
      </c>
      <c r="AH173" s="948">
        <f t="shared" ca="1" si="24"/>
        <v>2</v>
      </c>
      <c r="AI173" s="1955">
        <f t="shared" ca="1" si="25"/>
        <v>2</v>
      </c>
      <c r="AJ173" s="1955">
        <f t="shared" ca="1" si="26"/>
        <v>1</v>
      </c>
      <c r="AK173" s="1955">
        <f t="shared" ca="1" si="26"/>
        <v>1</v>
      </c>
      <c r="AL173" s="1955">
        <f t="shared" ca="1" si="26"/>
        <v>1</v>
      </c>
      <c r="AM173" s="768">
        <f t="shared" si="27"/>
        <v>0</v>
      </c>
      <c r="AO173" s="167"/>
      <c r="AP173" s="320" t="e">
        <f>SUIVI!#REF!</f>
        <v>#REF!</v>
      </c>
      <c r="AQ173" s="320" t="e">
        <f>SUIVI!#REF!</f>
        <v>#REF!</v>
      </c>
      <c r="AR173" s="145" t="e">
        <f>SUIVI!#REF!</f>
        <v>#REF!</v>
      </c>
      <c r="AS173" s="145" t="e">
        <f>SUIVI!#REF!</f>
        <v>#REF!</v>
      </c>
      <c r="AT173" s="1097" t="e">
        <f>SUIVI!#REF!</f>
        <v>#REF!</v>
      </c>
      <c r="AU173" s="3627"/>
      <c r="AV173" s="3628"/>
      <c r="AW173" s="3627"/>
      <c r="AX173" s="3628"/>
      <c r="AY173" s="3627"/>
      <c r="AZ173" s="3628"/>
      <c r="BA173" s="3627"/>
      <c r="BB173" s="3628"/>
      <c r="BC173" s="3627"/>
      <c r="BD173" s="3628"/>
      <c r="BE173" s="3627"/>
      <c r="BF173" s="3628"/>
      <c r="BG173" s="48"/>
      <c r="BH173" s="776">
        <v>150</v>
      </c>
      <c r="BI173" s="776"/>
    </row>
    <row r="174" spans="1:61" ht="25.15" customHeight="1">
      <c r="A174" s="1961" t="e">
        <f>SUIVI!#REF!</f>
        <v>#REF!</v>
      </c>
      <c r="B174" s="320" t="e">
        <f>SUIVI!#REF!</f>
        <v>#REF!</v>
      </c>
      <c r="C174" s="320" t="e">
        <f>SUIVI!#REF!</f>
        <v>#REF!</v>
      </c>
      <c r="D174" s="145" t="e">
        <f>SUIVI!#REF!</f>
        <v>#REF!</v>
      </c>
      <c r="E174" s="145" t="e">
        <f>SUIVI!#REF!</f>
        <v>#REF!</v>
      </c>
      <c r="F174" s="1097" t="e">
        <f>SUIVI!#REF!</f>
        <v>#REF!</v>
      </c>
      <c r="G174" s="948" t="s">
        <v>186</v>
      </c>
      <c r="H174" s="948" t="s">
        <v>186</v>
      </c>
      <c r="I174" s="948" t="s">
        <v>186</v>
      </c>
      <c r="J174" s="948" t="s">
        <v>186</v>
      </c>
      <c r="K174" s="948" t="s">
        <v>186</v>
      </c>
      <c r="L174" s="948" t="s">
        <v>186</v>
      </c>
      <c r="M174" s="948" t="s">
        <v>186</v>
      </c>
      <c r="N174" s="948" t="s">
        <v>186</v>
      </c>
      <c r="O174" s="948" t="s">
        <v>186</v>
      </c>
      <c r="P174" s="948" t="s">
        <v>186</v>
      </c>
      <c r="Q174" s="1955"/>
      <c r="R174" s="437" t="s">
        <v>1249</v>
      </c>
      <c r="S174" s="48"/>
      <c r="U174" s="1962" t="e">
        <f>SUIVI!#REF!</f>
        <v>#REF!</v>
      </c>
      <c r="V174" s="320" t="e">
        <f>SUIVI!#REF!</f>
        <v>#REF!</v>
      </c>
      <c r="W174" s="320" t="e">
        <f>SUIVI!#REF!</f>
        <v>#REF!</v>
      </c>
      <c r="X174" s="145" t="e">
        <f>SUIVI!#REF!</f>
        <v>#REF!</v>
      </c>
      <c r="Y174" s="145" t="e">
        <f>SUIVI!#REF!</f>
        <v>#REF!</v>
      </c>
      <c r="Z174" s="1097" t="e">
        <f>SUIVI!#REF!</f>
        <v>#REF!</v>
      </c>
      <c r="AA174" s="948">
        <f t="shared" ca="1" si="20"/>
        <v>0</v>
      </c>
      <c r="AB174" s="1955">
        <f t="shared" ca="1" si="21"/>
        <v>1</v>
      </c>
      <c r="AC174" s="948">
        <f t="shared" ca="1" si="22"/>
        <v>0</v>
      </c>
      <c r="AD174" s="1955">
        <f t="shared" ca="1" si="23"/>
        <v>1</v>
      </c>
      <c r="AE174" s="948">
        <f t="shared" ca="1" si="24"/>
        <v>1</v>
      </c>
      <c r="AF174" s="948">
        <f t="shared" ca="1" si="24"/>
        <v>0</v>
      </c>
      <c r="AG174" s="948">
        <f t="shared" ca="1" si="24"/>
        <v>1</v>
      </c>
      <c r="AH174" s="948">
        <f t="shared" ca="1" si="24"/>
        <v>1</v>
      </c>
      <c r="AI174" s="1955">
        <f t="shared" ca="1" si="25"/>
        <v>2</v>
      </c>
      <c r="AJ174" s="1955">
        <f t="shared" ca="1" si="26"/>
        <v>1</v>
      </c>
      <c r="AK174" s="1955">
        <f t="shared" ca="1" si="26"/>
        <v>1</v>
      </c>
      <c r="AL174" s="1955">
        <f t="shared" ca="1" si="26"/>
        <v>1</v>
      </c>
      <c r="AM174" s="768">
        <f t="shared" si="27"/>
        <v>0</v>
      </c>
      <c r="AO174" s="167"/>
      <c r="AP174" s="320" t="e">
        <f>SUIVI!#REF!</f>
        <v>#REF!</v>
      </c>
      <c r="AQ174" s="320" t="e">
        <f>SUIVI!#REF!</f>
        <v>#REF!</v>
      </c>
      <c r="AR174" s="145" t="e">
        <f>SUIVI!#REF!</f>
        <v>#REF!</v>
      </c>
      <c r="AS174" s="145" t="e">
        <f>SUIVI!#REF!</f>
        <v>#REF!</v>
      </c>
      <c r="AT174" s="1097" t="e">
        <f>SUIVI!#REF!</f>
        <v>#REF!</v>
      </c>
      <c r="AU174" s="3627"/>
      <c r="AV174" s="3628"/>
      <c r="AW174" s="3627"/>
      <c r="AX174" s="3628"/>
      <c r="AY174" s="3627"/>
      <c r="AZ174" s="3628"/>
      <c r="BA174" s="3627"/>
      <c r="BB174" s="3628"/>
      <c r="BC174" s="3627"/>
      <c r="BD174" s="3628"/>
      <c r="BE174" s="3627"/>
      <c r="BF174" s="3628"/>
      <c r="BG174" s="48"/>
      <c r="BH174" s="776">
        <v>151</v>
      </c>
      <c r="BI174" s="776"/>
    </row>
    <row r="175" spans="1:61" ht="25.15" customHeight="1">
      <c r="A175" s="1961" t="e">
        <f>SUIVI!#REF!</f>
        <v>#REF!</v>
      </c>
      <c r="B175" s="320" t="e">
        <f>SUIVI!#REF!</f>
        <v>#REF!</v>
      </c>
      <c r="C175" s="320" t="e">
        <f>SUIVI!#REF!</f>
        <v>#REF!</v>
      </c>
      <c r="D175" s="145" t="e">
        <f>SUIVI!#REF!</f>
        <v>#REF!</v>
      </c>
      <c r="E175" s="145" t="e">
        <f>SUIVI!#REF!</f>
        <v>#REF!</v>
      </c>
      <c r="F175" s="1097" t="e">
        <f>SUIVI!#REF!</f>
        <v>#REF!</v>
      </c>
      <c r="G175" s="948" t="s">
        <v>186</v>
      </c>
      <c r="H175" s="948" t="s">
        <v>186</v>
      </c>
      <c r="I175" s="948" t="s">
        <v>186</v>
      </c>
      <c r="J175" s="948" t="s">
        <v>186</v>
      </c>
      <c r="K175" s="948" t="s">
        <v>186</v>
      </c>
      <c r="L175" s="948" t="s">
        <v>186</v>
      </c>
      <c r="M175" s="948" t="s">
        <v>186</v>
      </c>
      <c r="N175" s="948" t="s">
        <v>186</v>
      </c>
      <c r="O175" s="948" t="s">
        <v>186</v>
      </c>
      <c r="P175" s="948" t="s">
        <v>186</v>
      </c>
      <c r="Q175" s="1955"/>
      <c r="R175" s="437" t="s">
        <v>1249</v>
      </c>
      <c r="S175" s="48"/>
      <c r="U175" s="1962" t="e">
        <f>SUIVI!#REF!</f>
        <v>#REF!</v>
      </c>
      <c r="V175" s="320" t="e">
        <f>SUIVI!#REF!</f>
        <v>#REF!</v>
      </c>
      <c r="W175" s="320" t="e">
        <f>SUIVI!#REF!</f>
        <v>#REF!</v>
      </c>
      <c r="X175" s="145" t="e">
        <f>SUIVI!#REF!</f>
        <v>#REF!</v>
      </c>
      <c r="Y175" s="145" t="e">
        <f>SUIVI!#REF!</f>
        <v>#REF!</v>
      </c>
      <c r="Z175" s="1097" t="e">
        <f>SUIVI!#REF!</f>
        <v>#REF!</v>
      </c>
      <c r="AA175" s="948">
        <f t="shared" ca="1" si="20"/>
        <v>2</v>
      </c>
      <c r="AB175" s="1955">
        <f t="shared" ca="1" si="21"/>
        <v>1</v>
      </c>
      <c r="AC175" s="948">
        <f t="shared" ca="1" si="22"/>
        <v>1</v>
      </c>
      <c r="AD175" s="1955">
        <f t="shared" ca="1" si="23"/>
        <v>1</v>
      </c>
      <c r="AE175" s="948">
        <f t="shared" ca="1" si="24"/>
        <v>1</v>
      </c>
      <c r="AF175" s="948">
        <f t="shared" ca="1" si="24"/>
        <v>2</v>
      </c>
      <c r="AG175" s="948">
        <f t="shared" ca="1" si="24"/>
        <v>0</v>
      </c>
      <c r="AH175" s="948">
        <f t="shared" ca="1" si="24"/>
        <v>2</v>
      </c>
      <c r="AI175" s="1955">
        <f t="shared" ca="1" si="25"/>
        <v>1</v>
      </c>
      <c r="AJ175" s="1955">
        <f t="shared" ca="1" si="26"/>
        <v>1</v>
      </c>
      <c r="AK175" s="1955">
        <f t="shared" ca="1" si="26"/>
        <v>1</v>
      </c>
      <c r="AL175" s="1955">
        <f t="shared" ca="1" si="26"/>
        <v>1</v>
      </c>
      <c r="AM175" s="768">
        <f t="shared" si="27"/>
        <v>0</v>
      </c>
      <c r="AO175" s="167"/>
      <c r="AP175" s="320" t="e">
        <f>SUIVI!#REF!</f>
        <v>#REF!</v>
      </c>
      <c r="AQ175" s="320" t="e">
        <f>SUIVI!#REF!</f>
        <v>#REF!</v>
      </c>
      <c r="AR175" s="145" t="e">
        <f>SUIVI!#REF!</f>
        <v>#REF!</v>
      </c>
      <c r="AS175" s="145" t="e">
        <f>SUIVI!#REF!</f>
        <v>#REF!</v>
      </c>
      <c r="AT175" s="1097" t="e">
        <f>SUIVI!#REF!</f>
        <v>#REF!</v>
      </c>
      <c r="AU175" s="3627"/>
      <c r="AV175" s="3628"/>
      <c r="AW175" s="3627"/>
      <c r="AX175" s="3628"/>
      <c r="AY175" s="3627"/>
      <c r="AZ175" s="3628"/>
      <c r="BA175" s="3627"/>
      <c r="BB175" s="3628"/>
      <c r="BC175" s="3627"/>
      <c r="BD175" s="3628"/>
      <c r="BE175" s="3627"/>
      <c r="BF175" s="3628"/>
      <c r="BG175" s="48"/>
      <c r="BH175" s="776">
        <v>152</v>
      </c>
      <c r="BI175" s="776"/>
    </row>
    <row r="176" spans="1:61" ht="25.15" customHeight="1">
      <c r="A176" s="1961" t="e">
        <f>SUIVI!#REF!</f>
        <v>#REF!</v>
      </c>
      <c r="B176" s="320" t="e">
        <f>SUIVI!#REF!</f>
        <v>#REF!</v>
      </c>
      <c r="C176" s="320" t="e">
        <f>SUIVI!#REF!</f>
        <v>#REF!</v>
      </c>
      <c r="D176" s="145" t="e">
        <f>SUIVI!#REF!</f>
        <v>#REF!</v>
      </c>
      <c r="E176" s="145" t="e">
        <f>SUIVI!#REF!</f>
        <v>#REF!</v>
      </c>
      <c r="F176" s="1097" t="e">
        <f>SUIVI!#REF!</f>
        <v>#REF!</v>
      </c>
      <c r="G176" s="948" t="s">
        <v>186</v>
      </c>
      <c r="H176" s="948" t="s">
        <v>186</v>
      </c>
      <c r="I176" s="948" t="s">
        <v>186</v>
      </c>
      <c r="J176" s="948" t="s">
        <v>186</v>
      </c>
      <c r="K176" s="948" t="s">
        <v>186</v>
      </c>
      <c r="L176" s="948" t="s">
        <v>186</v>
      </c>
      <c r="M176" s="948" t="s">
        <v>186</v>
      </c>
      <c r="N176" s="948" t="s">
        <v>186</v>
      </c>
      <c r="O176" s="948" t="s">
        <v>186</v>
      </c>
      <c r="P176" s="948" t="s">
        <v>186</v>
      </c>
      <c r="Q176" s="1955"/>
      <c r="R176" s="437" t="s">
        <v>1249</v>
      </c>
      <c r="S176" s="48"/>
      <c r="U176" s="1962" t="e">
        <f>SUIVI!#REF!</f>
        <v>#REF!</v>
      </c>
      <c r="V176" s="320" t="e">
        <f>SUIVI!#REF!</f>
        <v>#REF!</v>
      </c>
      <c r="W176" s="320" t="e">
        <f>SUIVI!#REF!</f>
        <v>#REF!</v>
      </c>
      <c r="X176" s="145" t="e">
        <f>SUIVI!#REF!</f>
        <v>#REF!</v>
      </c>
      <c r="Y176" s="145" t="e">
        <f>SUIVI!#REF!</f>
        <v>#REF!</v>
      </c>
      <c r="Z176" s="1097" t="e">
        <f>SUIVI!#REF!</f>
        <v>#REF!</v>
      </c>
      <c r="AA176" s="948">
        <f t="shared" ca="1" si="20"/>
        <v>2</v>
      </c>
      <c r="AB176" s="1955">
        <f t="shared" ca="1" si="21"/>
        <v>1</v>
      </c>
      <c r="AC176" s="948">
        <f t="shared" ca="1" si="22"/>
        <v>1</v>
      </c>
      <c r="AD176" s="1955">
        <f t="shared" ca="1" si="23"/>
        <v>1</v>
      </c>
      <c r="AE176" s="948">
        <f t="shared" ca="1" si="24"/>
        <v>1</v>
      </c>
      <c r="AF176" s="948">
        <f t="shared" ca="1" si="24"/>
        <v>2</v>
      </c>
      <c r="AG176" s="948">
        <f t="shared" ca="1" si="24"/>
        <v>0</v>
      </c>
      <c r="AH176" s="948">
        <f t="shared" ca="1" si="24"/>
        <v>0</v>
      </c>
      <c r="AI176" s="1955">
        <f t="shared" ca="1" si="25"/>
        <v>2</v>
      </c>
      <c r="AJ176" s="1955">
        <f t="shared" ca="1" si="26"/>
        <v>1</v>
      </c>
      <c r="AK176" s="1955">
        <f t="shared" ca="1" si="26"/>
        <v>1</v>
      </c>
      <c r="AL176" s="1955">
        <f t="shared" ca="1" si="26"/>
        <v>1</v>
      </c>
      <c r="AM176" s="768">
        <f t="shared" si="27"/>
        <v>0</v>
      </c>
      <c r="AO176" s="167"/>
      <c r="AP176" s="320" t="e">
        <f>SUIVI!#REF!</f>
        <v>#REF!</v>
      </c>
      <c r="AQ176" s="320" t="e">
        <f>SUIVI!#REF!</f>
        <v>#REF!</v>
      </c>
      <c r="AR176" s="145" t="e">
        <f>SUIVI!#REF!</f>
        <v>#REF!</v>
      </c>
      <c r="AS176" s="145" t="e">
        <f>SUIVI!#REF!</f>
        <v>#REF!</v>
      </c>
      <c r="AT176" s="1097" t="e">
        <f>SUIVI!#REF!</f>
        <v>#REF!</v>
      </c>
      <c r="AU176" s="3627"/>
      <c r="AV176" s="3628"/>
      <c r="AW176" s="3627"/>
      <c r="AX176" s="3628"/>
      <c r="AY176" s="3627"/>
      <c r="AZ176" s="3628"/>
      <c r="BA176" s="3627"/>
      <c r="BB176" s="3628"/>
      <c r="BC176" s="3627"/>
      <c r="BD176" s="3628"/>
      <c r="BE176" s="3627"/>
      <c r="BF176" s="3628"/>
      <c r="BG176" s="48"/>
      <c r="BH176" s="776">
        <v>153</v>
      </c>
      <c r="BI176" s="776"/>
    </row>
    <row r="177" spans="1:61" ht="25.15" customHeight="1">
      <c r="A177" s="1961" t="e">
        <f>SUIVI!#REF!</f>
        <v>#REF!</v>
      </c>
      <c r="B177" s="320" t="e">
        <f>SUIVI!#REF!</f>
        <v>#REF!</v>
      </c>
      <c r="C177" s="320" t="e">
        <f>SUIVI!#REF!</f>
        <v>#REF!</v>
      </c>
      <c r="D177" s="145" t="e">
        <f>SUIVI!#REF!</f>
        <v>#REF!</v>
      </c>
      <c r="E177" s="145" t="e">
        <f>SUIVI!#REF!</f>
        <v>#REF!</v>
      </c>
      <c r="F177" s="1097" t="e">
        <f>SUIVI!#REF!</f>
        <v>#REF!</v>
      </c>
      <c r="G177" s="948" t="s">
        <v>186</v>
      </c>
      <c r="H177" s="948" t="s">
        <v>186</v>
      </c>
      <c r="I177" s="948" t="s">
        <v>186</v>
      </c>
      <c r="J177" s="948" t="s">
        <v>186</v>
      </c>
      <c r="K177" s="948" t="s">
        <v>186</v>
      </c>
      <c r="L177" s="948" t="s">
        <v>186</v>
      </c>
      <c r="M177" s="948" t="s">
        <v>186</v>
      </c>
      <c r="N177" s="948" t="s">
        <v>186</v>
      </c>
      <c r="O177" s="948" t="s">
        <v>186</v>
      </c>
      <c r="P177" s="948" t="s">
        <v>186</v>
      </c>
      <c r="Q177" s="1955"/>
      <c r="R177" s="437" t="s">
        <v>1249</v>
      </c>
      <c r="S177" s="48"/>
      <c r="U177" s="1962" t="e">
        <f>SUIVI!#REF!</f>
        <v>#REF!</v>
      </c>
      <c r="V177" s="320" t="e">
        <f>SUIVI!#REF!</f>
        <v>#REF!</v>
      </c>
      <c r="W177" s="320" t="e">
        <f>SUIVI!#REF!</f>
        <v>#REF!</v>
      </c>
      <c r="X177" s="145" t="e">
        <f>SUIVI!#REF!</f>
        <v>#REF!</v>
      </c>
      <c r="Y177" s="145" t="e">
        <f>SUIVI!#REF!</f>
        <v>#REF!</v>
      </c>
      <c r="Z177" s="1097" t="e">
        <f>SUIVI!#REF!</f>
        <v>#REF!</v>
      </c>
      <c r="AA177" s="948">
        <f t="shared" ca="1" si="20"/>
        <v>0</v>
      </c>
      <c r="AB177" s="1955">
        <f t="shared" ca="1" si="21"/>
        <v>1</v>
      </c>
      <c r="AC177" s="948">
        <f t="shared" ca="1" si="22"/>
        <v>1</v>
      </c>
      <c r="AD177" s="1955">
        <f t="shared" ca="1" si="23"/>
        <v>1</v>
      </c>
      <c r="AE177" s="948">
        <f t="shared" ca="1" si="24"/>
        <v>1</v>
      </c>
      <c r="AF177" s="948">
        <f t="shared" ca="1" si="24"/>
        <v>0</v>
      </c>
      <c r="AG177" s="948">
        <f t="shared" ca="1" si="24"/>
        <v>0</v>
      </c>
      <c r="AH177" s="948">
        <f t="shared" ca="1" si="24"/>
        <v>0</v>
      </c>
      <c r="AI177" s="1955">
        <f t="shared" ca="1" si="25"/>
        <v>2</v>
      </c>
      <c r="AJ177" s="1955">
        <f t="shared" ca="1" si="26"/>
        <v>1</v>
      </c>
      <c r="AK177" s="1955">
        <f t="shared" ca="1" si="26"/>
        <v>1</v>
      </c>
      <c r="AL177" s="1955">
        <f t="shared" ca="1" si="26"/>
        <v>1</v>
      </c>
      <c r="AM177" s="768">
        <f t="shared" si="27"/>
        <v>0</v>
      </c>
      <c r="AO177" s="167"/>
      <c r="AP177" s="320" t="e">
        <f>SUIVI!#REF!</f>
        <v>#REF!</v>
      </c>
      <c r="AQ177" s="320" t="e">
        <f>SUIVI!#REF!</f>
        <v>#REF!</v>
      </c>
      <c r="AR177" s="145" t="e">
        <f>SUIVI!#REF!</f>
        <v>#REF!</v>
      </c>
      <c r="AS177" s="145" t="e">
        <f>SUIVI!#REF!</f>
        <v>#REF!</v>
      </c>
      <c r="AT177" s="1097" t="e">
        <f>SUIVI!#REF!</f>
        <v>#REF!</v>
      </c>
      <c r="AU177" s="3627"/>
      <c r="AV177" s="3628"/>
      <c r="AW177" s="3627"/>
      <c r="AX177" s="3628"/>
      <c r="AY177" s="3627"/>
      <c r="AZ177" s="3628"/>
      <c r="BA177" s="3627"/>
      <c r="BB177" s="3628"/>
      <c r="BC177" s="3627"/>
      <c r="BD177" s="3628"/>
      <c r="BE177" s="3627"/>
      <c r="BF177" s="3628"/>
      <c r="BG177" s="48"/>
      <c r="BH177" s="776">
        <v>154</v>
      </c>
      <c r="BI177" s="776"/>
    </row>
    <row r="178" spans="1:61" ht="25.15" customHeight="1">
      <c r="A178" s="1961" t="e">
        <f>SUIVI!#REF!</f>
        <v>#REF!</v>
      </c>
      <c r="B178" s="320" t="e">
        <f>SUIVI!#REF!</f>
        <v>#REF!</v>
      </c>
      <c r="C178" s="320" t="e">
        <f>SUIVI!#REF!</f>
        <v>#REF!</v>
      </c>
      <c r="D178" s="145" t="e">
        <f>SUIVI!#REF!</f>
        <v>#REF!</v>
      </c>
      <c r="E178" s="145" t="e">
        <f>SUIVI!#REF!</f>
        <v>#REF!</v>
      </c>
      <c r="F178" s="1097" t="e">
        <f>SUIVI!#REF!</f>
        <v>#REF!</v>
      </c>
      <c r="G178" s="948" t="s">
        <v>186</v>
      </c>
      <c r="H178" s="948" t="s">
        <v>186</v>
      </c>
      <c r="I178" s="948" t="s">
        <v>186</v>
      </c>
      <c r="J178" s="948" t="s">
        <v>186</v>
      </c>
      <c r="K178" s="948" t="s">
        <v>186</v>
      </c>
      <c r="L178" s="948" t="s">
        <v>186</v>
      </c>
      <c r="M178" s="948" t="s">
        <v>186</v>
      </c>
      <c r="N178" s="948" t="s">
        <v>186</v>
      </c>
      <c r="O178" s="948" t="s">
        <v>186</v>
      </c>
      <c r="P178" s="948" t="s">
        <v>186</v>
      </c>
      <c r="Q178" s="1955"/>
      <c r="R178" s="437" t="s">
        <v>1249</v>
      </c>
      <c r="S178" s="48"/>
      <c r="U178" s="1962" t="e">
        <f>SUIVI!#REF!</f>
        <v>#REF!</v>
      </c>
      <c r="V178" s="320" t="e">
        <f>SUIVI!#REF!</f>
        <v>#REF!</v>
      </c>
      <c r="W178" s="320" t="e">
        <f>SUIVI!#REF!</f>
        <v>#REF!</v>
      </c>
      <c r="X178" s="145" t="e">
        <f>SUIVI!#REF!</f>
        <v>#REF!</v>
      </c>
      <c r="Y178" s="145" t="e">
        <f>SUIVI!#REF!</f>
        <v>#REF!</v>
      </c>
      <c r="Z178" s="1097" t="e">
        <f>SUIVI!#REF!</f>
        <v>#REF!</v>
      </c>
      <c r="AA178" s="948">
        <f t="shared" ca="1" si="20"/>
        <v>0</v>
      </c>
      <c r="AB178" s="1955">
        <f t="shared" ca="1" si="21"/>
        <v>1</v>
      </c>
      <c r="AC178" s="948">
        <f t="shared" ca="1" si="22"/>
        <v>2</v>
      </c>
      <c r="AD178" s="1955">
        <f t="shared" ca="1" si="23"/>
        <v>1</v>
      </c>
      <c r="AE178" s="948">
        <f t="shared" ca="1" si="24"/>
        <v>1</v>
      </c>
      <c r="AF178" s="948">
        <f t="shared" ca="1" si="24"/>
        <v>2</v>
      </c>
      <c r="AG178" s="948">
        <f t="shared" ca="1" si="24"/>
        <v>0</v>
      </c>
      <c r="AH178" s="948">
        <f t="shared" ca="1" si="24"/>
        <v>2</v>
      </c>
      <c r="AI178" s="1955">
        <f t="shared" ca="1" si="25"/>
        <v>1</v>
      </c>
      <c r="AJ178" s="1955">
        <f t="shared" ca="1" si="26"/>
        <v>1</v>
      </c>
      <c r="AK178" s="1955">
        <f t="shared" ca="1" si="26"/>
        <v>1</v>
      </c>
      <c r="AL178" s="1955">
        <f t="shared" ca="1" si="26"/>
        <v>1</v>
      </c>
      <c r="AM178" s="768">
        <f t="shared" si="27"/>
        <v>0</v>
      </c>
      <c r="AO178" s="167"/>
      <c r="AP178" s="320" t="e">
        <f>SUIVI!#REF!</f>
        <v>#REF!</v>
      </c>
      <c r="AQ178" s="320" t="e">
        <f>SUIVI!#REF!</f>
        <v>#REF!</v>
      </c>
      <c r="AR178" s="145" t="e">
        <f>SUIVI!#REF!</f>
        <v>#REF!</v>
      </c>
      <c r="AS178" s="145" t="e">
        <f>SUIVI!#REF!</f>
        <v>#REF!</v>
      </c>
      <c r="AT178" s="1097" t="e">
        <f>SUIVI!#REF!</f>
        <v>#REF!</v>
      </c>
      <c r="AU178" s="3627"/>
      <c r="AV178" s="3628"/>
      <c r="AW178" s="3627"/>
      <c r="AX178" s="3628"/>
      <c r="AY178" s="3627"/>
      <c r="AZ178" s="3628"/>
      <c r="BA178" s="3627"/>
      <c r="BB178" s="3628"/>
      <c r="BC178" s="3627"/>
      <c r="BD178" s="3628"/>
      <c r="BE178" s="3627"/>
      <c r="BF178" s="3628"/>
      <c r="BG178" s="48"/>
      <c r="BH178" s="776">
        <v>155</v>
      </c>
      <c r="BI178" s="776"/>
    </row>
    <row r="179" spans="1:61" ht="25.15" customHeight="1">
      <c r="A179" s="1961" t="e">
        <f>SUIVI!#REF!</f>
        <v>#REF!</v>
      </c>
      <c r="B179" s="320" t="e">
        <f>SUIVI!#REF!</f>
        <v>#REF!</v>
      </c>
      <c r="C179" s="320" t="e">
        <f>SUIVI!#REF!</f>
        <v>#REF!</v>
      </c>
      <c r="D179" s="145" t="e">
        <f>SUIVI!#REF!</f>
        <v>#REF!</v>
      </c>
      <c r="E179" s="145" t="e">
        <f>SUIVI!#REF!</f>
        <v>#REF!</v>
      </c>
      <c r="F179" s="1097" t="e">
        <f>SUIVI!#REF!</f>
        <v>#REF!</v>
      </c>
      <c r="G179" s="948" t="s">
        <v>186</v>
      </c>
      <c r="H179" s="948" t="s">
        <v>186</v>
      </c>
      <c r="I179" s="948" t="s">
        <v>186</v>
      </c>
      <c r="J179" s="948" t="s">
        <v>186</v>
      </c>
      <c r="K179" s="948" t="s">
        <v>186</v>
      </c>
      <c r="L179" s="948" t="s">
        <v>186</v>
      </c>
      <c r="M179" s="948" t="s">
        <v>186</v>
      </c>
      <c r="N179" s="948" t="s">
        <v>186</v>
      </c>
      <c r="O179" s="948" t="s">
        <v>186</v>
      </c>
      <c r="P179" s="948" t="s">
        <v>186</v>
      </c>
      <c r="Q179" s="1955"/>
      <c r="R179" s="437" t="s">
        <v>1249</v>
      </c>
      <c r="S179" s="48"/>
      <c r="U179" s="1962" t="e">
        <f>SUIVI!#REF!</f>
        <v>#REF!</v>
      </c>
      <c r="V179" s="320" t="e">
        <f>SUIVI!#REF!</f>
        <v>#REF!</v>
      </c>
      <c r="W179" s="320" t="e">
        <f>SUIVI!#REF!</f>
        <v>#REF!</v>
      </c>
      <c r="X179" s="145" t="e">
        <f>SUIVI!#REF!</f>
        <v>#REF!</v>
      </c>
      <c r="Y179" s="145" t="e">
        <f>SUIVI!#REF!</f>
        <v>#REF!</v>
      </c>
      <c r="Z179" s="1097" t="e">
        <f>SUIVI!#REF!</f>
        <v>#REF!</v>
      </c>
      <c r="AA179" s="948">
        <f t="shared" ca="1" si="20"/>
        <v>1</v>
      </c>
      <c r="AB179" s="1955">
        <f t="shared" ca="1" si="21"/>
        <v>1</v>
      </c>
      <c r="AC179" s="948">
        <f t="shared" ca="1" si="22"/>
        <v>2</v>
      </c>
      <c r="AD179" s="1955">
        <f t="shared" ca="1" si="23"/>
        <v>1</v>
      </c>
      <c r="AE179" s="948">
        <f t="shared" ca="1" si="24"/>
        <v>2</v>
      </c>
      <c r="AF179" s="948">
        <f t="shared" ca="1" si="24"/>
        <v>0</v>
      </c>
      <c r="AG179" s="948">
        <f t="shared" ca="1" si="24"/>
        <v>1</v>
      </c>
      <c r="AH179" s="948">
        <f t="shared" ca="1" si="24"/>
        <v>0</v>
      </c>
      <c r="AI179" s="1955">
        <f t="shared" ca="1" si="25"/>
        <v>2</v>
      </c>
      <c r="AJ179" s="1955">
        <f t="shared" ca="1" si="26"/>
        <v>1</v>
      </c>
      <c r="AK179" s="1955">
        <f t="shared" ca="1" si="26"/>
        <v>1</v>
      </c>
      <c r="AL179" s="1955">
        <f t="shared" ca="1" si="26"/>
        <v>1</v>
      </c>
      <c r="AM179" s="768">
        <f t="shared" si="27"/>
        <v>0</v>
      </c>
      <c r="AO179" s="167"/>
      <c r="AP179" s="320" t="e">
        <f>SUIVI!#REF!</f>
        <v>#REF!</v>
      </c>
      <c r="AQ179" s="320" t="e">
        <f>SUIVI!#REF!</f>
        <v>#REF!</v>
      </c>
      <c r="AR179" s="145" t="e">
        <f>SUIVI!#REF!</f>
        <v>#REF!</v>
      </c>
      <c r="AS179" s="145" t="e">
        <f>SUIVI!#REF!</f>
        <v>#REF!</v>
      </c>
      <c r="AT179" s="1097" t="e">
        <f>SUIVI!#REF!</f>
        <v>#REF!</v>
      </c>
      <c r="AU179" s="3627"/>
      <c r="AV179" s="3628"/>
      <c r="AW179" s="3627"/>
      <c r="AX179" s="3628"/>
      <c r="AY179" s="3627"/>
      <c r="AZ179" s="3628"/>
      <c r="BA179" s="3627"/>
      <c r="BB179" s="3628"/>
      <c r="BC179" s="3627"/>
      <c r="BD179" s="3628"/>
      <c r="BE179" s="3627"/>
      <c r="BF179" s="3628"/>
      <c r="BG179" s="48"/>
      <c r="BH179" s="776">
        <v>156</v>
      </c>
      <c r="BI179" s="776"/>
    </row>
    <row r="180" spans="1:61" ht="25.15" customHeight="1">
      <c r="A180" s="1961" t="e">
        <f>SUIVI!#REF!</f>
        <v>#REF!</v>
      </c>
      <c r="B180" s="320" t="e">
        <f>SUIVI!#REF!</f>
        <v>#REF!</v>
      </c>
      <c r="C180" s="320" t="e">
        <f>SUIVI!#REF!</f>
        <v>#REF!</v>
      </c>
      <c r="D180" s="145" t="e">
        <f>SUIVI!#REF!</f>
        <v>#REF!</v>
      </c>
      <c r="E180" s="145" t="e">
        <f>SUIVI!#REF!</f>
        <v>#REF!</v>
      </c>
      <c r="F180" s="1097" t="e">
        <f>SUIVI!#REF!</f>
        <v>#REF!</v>
      </c>
      <c r="G180" s="948" t="s">
        <v>186</v>
      </c>
      <c r="H180" s="948" t="s">
        <v>186</v>
      </c>
      <c r="I180" s="948" t="s">
        <v>186</v>
      </c>
      <c r="J180" s="948" t="s">
        <v>186</v>
      </c>
      <c r="K180" s="948" t="s">
        <v>186</v>
      </c>
      <c r="L180" s="948" t="s">
        <v>186</v>
      </c>
      <c r="M180" s="948" t="s">
        <v>186</v>
      </c>
      <c r="N180" s="948" t="s">
        <v>186</v>
      </c>
      <c r="O180" s="948" t="s">
        <v>186</v>
      </c>
      <c r="P180" s="948" t="s">
        <v>186</v>
      </c>
      <c r="Q180" s="1955"/>
      <c r="R180" s="437" t="s">
        <v>1249</v>
      </c>
      <c r="S180" s="48"/>
      <c r="U180" s="1962" t="e">
        <f>SUIVI!#REF!</f>
        <v>#REF!</v>
      </c>
      <c r="V180" s="320" t="e">
        <f>SUIVI!#REF!</f>
        <v>#REF!</v>
      </c>
      <c r="W180" s="320" t="e">
        <f>SUIVI!#REF!</f>
        <v>#REF!</v>
      </c>
      <c r="X180" s="145" t="e">
        <f>SUIVI!#REF!</f>
        <v>#REF!</v>
      </c>
      <c r="Y180" s="145" t="e">
        <f>SUIVI!#REF!</f>
        <v>#REF!</v>
      </c>
      <c r="Z180" s="1097" t="e">
        <f>SUIVI!#REF!</f>
        <v>#REF!</v>
      </c>
      <c r="AA180" s="948">
        <f t="shared" ca="1" si="20"/>
        <v>0</v>
      </c>
      <c r="AB180" s="1955">
        <f t="shared" ca="1" si="21"/>
        <v>1</v>
      </c>
      <c r="AC180" s="948">
        <f t="shared" ca="1" si="22"/>
        <v>1</v>
      </c>
      <c r="AD180" s="1955">
        <f t="shared" ca="1" si="23"/>
        <v>1</v>
      </c>
      <c r="AE180" s="948">
        <f t="shared" ca="1" si="24"/>
        <v>1</v>
      </c>
      <c r="AF180" s="948">
        <f t="shared" ca="1" si="24"/>
        <v>1</v>
      </c>
      <c r="AG180" s="948">
        <f t="shared" ca="1" si="24"/>
        <v>0</v>
      </c>
      <c r="AH180" s="948">
        <f t="shared" ca="1" si="24"/>
        <v>0</v>
      </c>
      <c r="AI180" s="1955">
        <f t="shared" ca="1" si="25"/>
        <v>1</v>
      </c>
      <c r="AJ180" s="1955">
        <f t="shared" ca="1" si="26"/>
        <v>1</v>
      </c>
      <c r="AK180" s="1955">
        <f t="shared" ca="1" si="26"/>
        <v>1</v>
      </c>
      <c r="AL180" s="1955">
        <f t="shared" ca="1" si="26"/>
        <v>1</v>
      </c>
      <c r="AM180" s="768">
        <f t="shared" si="27"/>
        <v>0</v>
      </c>
      <c r="AO180" s="167"/>
      <c r="AP180" s="320" t="e">
        <f>SUIVI!#REF!</f>
        <v>#REF!</v>
      </c>
      <c r="AQ180" s="320" t="e">
        <f>SUIVI!#REF!</f>
        <v>#REF!</v>
      </c>
      <c r="AR180" s="145" t="e">
        <f>SUIVI!#REF!</f>
        <v>#REF!</v>
      </c>
      <c r="AS180" s="145" t="e">
        <f>SUIVI!#REF!</f>
        <v>#REF!</v>
      </c>
      <c r="AT180" s="1097" t="e">
        <f>SUIVI!#REF!</f>
        <v>#REF!</v>
      </c>
      <c r="AU180" s="3627"/>
      <c r="AV180" s="3628"/>
      <c r="AW180" s="3627"/>
      <c r="AX180" s="3628"/>
      <c r="AY180" s="3627"/>
      <c r="AZ180" s="3628"/>
      <c r="BA180" s="3627"/>
      <c r="BB180" s="3628"/>
      <c r="BC180" s="3627"/>
      <c r="BD180" s="3628"/>
      <c r="BE180" s="3627"/>
      <c r="BF180" s="3628"/>
      <c r="BG180" s="48"/>
      <c r="BH180" s="776">
        <v>157</v>
      </c>
      <c r="BI180" s="776"/>
    </row>
    <row r="181" spans="1:61" ht="25.15" customHeight="1">
      <c r="A181" s="1961" t="e">
        <f>SUIVI!#REF!</f>
        <v>#REF!</v>
      </c>
      <c r="B181" s="320" t="e">
        <f>SUIVI!#REF!</f>
        <v>#REF!</v>
      </c>
      <c r="C181" s="320" t="e">
        <f>SUIVI!#REF!</f>
        <v>#REF!</v>
      </c>
      <c r="D181" s="145" t="e">
        <f>SUIVI!#REF!</f>
        <v>#REF!</v>
      </c>
      <c r="E181" s="145" t="e">
        <f>SUIVI!#REF!</f>
        <v>#REF!</v>
      </c>
      <c r="F181" s="1097" t="e">
        <f>SUIVI!#REF!</f>
        <v>#REF!</v>
      </c>
      <c r="G181" s="948" t="s">
        <v>186</v>
      </c>
      <c r="H181" s="948" t="s">
        <v>186</v>
      </c>
      <c r="I181" s="948" t="s">
        <v>186</v>
      </c>
      <c r="J181" s="948" t="s">
        <v>186</v>
      </c>
      <c r="K181" s="948" t="s">
        <v>186</v>
      </c>
      <c r="L181" s="948" t="s">
        <v>186</v>
      </c>
      <c r="M181" s="948" t="s">
        <v>186</v>
      </c>
      <c r="N181" s="948" t="s">
        <v>186</v>
      </c>
      <c r="O181" s="948" t="s">
        <v>186</v>
      </c>
      <c r="P181" s="948" t="s">
        <v>186</v>
      </c>
      <c r="Q181" s="1955"/>
      <c r="R181" s="437" t="s">
        <v>1249</v>
      </c>
      <c r="S181" s="48"/>
      <c r="U181" s="1962" t="e">
        <f>SUIVI!#REF!</f>
        <v>#REF!</v>
      </c>
      <c r="V181" s="320" t="e">
        <f>SUIVI!#REF!</f>
        <v>#REF!</v>
      </c>
      <c r="W181" s="320" t="e">
        <f>SUIVI!#REF!</f>
        <v>#REF!</v>
      </c>
      <c r="X181" s="145" t="e">
        <f>SUIVI!#REF!</f>
        <v>#REF!</v>
      </c>
      <c r="Y181" s="145" t="e">
        <f>SUIVI!#REF!</f>
        <v>#REF!</v>
      </c>
      <c r="Z181" s="1097" t="e">
        <f>SUIVI!#REF!</f>
        <v>#REF!</v>
      </c>
      <c r="AA181" s="948">
        <f t="shared" ca="1" si="20"/>
        <v>2</v>
      </c>
      <c r="AB181" s="1955">
        <f t="shared" ca="1" si="21"/>
        <v>1</v>
      </c>
      <c r="AC181" s="948">
        <f t="shared" ca="1" si="22"/>
        <v>2</v>
      </c>
      <c r="AD181" s="1955">
        <f t="shared" ca="1" si="23"/>
        <v>1</v>
      </c>
      <c r="AE181" s="948">
        <f t="shared" ca="1" si="24"/>
        <v>0</v>
      </c>
      <c r="AF181" s="948">
        <f t="shared" ca="1" si="24"/>
        <v>0</v>
      </c>
      <c r="AG181" s="948">
        <f t="shared" ca="1" si="24"/>
        <v>1</v>
      </c>
      <c r="AH181" s="948">
        <f t="shared" ca="1" si="24"/>
        <v>1</v>
      </c>
      <c r="AI181" s="1955">
        <f t="shared" ca="1" si="25"/>
        <v>2</v>
      </c>
      <c r="AJ181" s="1955">
        <f t="shared" ca="1" si="26"/>
        <v>1</v>
      </c>
      <c r="AK181" s="1955">
        <f t="shared" ca="1" si="26"/>
        <v>1</v>
      </c>
      <c r="AL181" s="1955">
        <f t="shared" ca="1" si="26"/>
        <v>1</v>
      </c>
      <c r="AM181" s="768">
        <f t="shared" si="27"/>
        <v>0</v>
      </c>
      <c r="AO181" s="167"/>
      <c r="AP181" s="320" t="e">
        <f>SUIVI!#REF!</f>
        <v>#REF!</v>
      </c>
      <c r="AQ181" s="320" t="e">
        <f>SUIVI!#REF!</f>
        <v>#REF!</v>
      </c>
      <c r="AR181" s="145" t="e">
        <f>SUIVI!#REF!</f>
        <v>#REF!</v>
      </c>
      <c r="AS181" s="145" t="e">
        <f>SUIVI!#REF!</f>
        <v>#REF!</v>
      </c>
      <c r="AT181" s="1097" t="e">
        <f>SUIVI!#REF!</f>
        <v>#REF!</v>
      </c>
      <c r="AU181" s="3627"/>
      <c r="AV181" s="3628"/>
      <c r="AW181" s="3627"/>
      <c r="AX181" s="3628"/>
      <c r="AY181" s="3627"/>
      <c r="AZ181" s="3628"/>
      <c r="BA181" s="3627"/>
      <c r="BB181" s="3628"/>
      <c r="BC181" s="3627"/>
      <c r="BD181" s="3628"/>
      <c r="BE181" s="3627"/>
      <c r="BF181" s="3628"/>
      <c r="BG181" s="48"/>
      <c r="BH181" s="776">
        <v>158</v>
      </c>
      <c r="BI181" s="776"/>
    </row>
    <row r="182" spans="1:61" ht="25.15" customHeight="1">
      <c r="A182" s="1961" t="e">
        <f>SUIVI!#REF!</f>
        <v>#REF!</v>
      </c>
      <c r="B182" s="320" t="e">
        <f>SUIVI!#REF!</f>
        <v>#REF!</v>
      </c>
      <c r="C182" s="320" t="e">
        <f>SUIVI!#REF!</f>
        <v>#REF!</v>
      </c>
      <c r="D182" s="145" t="e">
        <f>SUIVI!#REF!</f>
        <v>#REF!</v>
      </c>
      <c r="E182" s="145" t="e">
        <f>SUIVI!#REF!</f>
        <v>#REF!</v>
      </c>
      <c r="F182" s="1097" t="e">
        <f>SUIVI!#REF!</f>
        <v>#REF!</v>
      </c>
      <c r="G182" s="948" t="s">
        <v>186</v>
      </c>
      <c r="H182" s="948" t="s">
        <v>186</v>
      </c>
      <c r="I182" s="948" t="s">
        <v>186</v>
      </c>
      <c r="J182" s="948" t="s">
        <v>186</v>
      </c>
      <c r="K182" s="948" t="s">
        <v>186</v>
      </c>
      <c r="L182" s="948" t="s">
        <v>186</v>
      </c>
      <c r="M182" s="948" t="s">
        <v>186</v>
      </c>
      <c r="N182" s="948" t="s">
        <v>186</v>
      </c>
      <c r="O182" s="948" t="s">
        <v>186</v>
      </c>
      <c r="P182" s="948" t="s">
        <v>186</v>
      </c>
      <c r="Q182" s="1955"/>
      <c r="R182" s="437" t="s">
        <v>1249</v>
      </c>
      <c r="S182" s="48"/>
      <c r="U182" s="1962" t="e">
        <f>SUIVI!#REF!</f>
        <v>#REF!</v>
      </c>
      <c r="V182" s="320" t="e">
        <f>SUIVI!#REF!</f>
        <v>#REF!</v>
      </c>
      <c r="W182" s="320" t="e">
        <f>SUIVI!#REF!</f>
        <v>#REF!</v>
      </c>
      <c r="X182" s="145" t="e">
        <f>SUIVI!#REF!</f>
        <v>#REF!</v>
      </c>
      <c r="Y182" s="145" t="e">
        <f>SUIVI!#REF!</f>
        <v>#REF!</v>
      </c>
      <c r="Z182" s="1097" t="e">
        <f>SUIVI!#REF!</f>
        <v>#REF!</v>
      </c>
      <c r="AA182" s="948">
        <f t="shared" ca="1" si="20"/>
        <v>0</v>
      </c>
      <c r="AB182" s="1955">
        <f t="shared" ca="1" si="21"/>
        <v>1</v>
      </c>
      <c r="AC182" s="948">
        <f t="shared" ca="1" si="22"/>
        <v>0</v>
      </c>
      <c r="AD182" s="1955">
        <f t="shared" ca="1" si="23"/>
        <v>1</v>
      </c>
      <c r="AE182" s="948">
        <f t="shared" ca="1" si="24"/>
        <v>2</v>
      </c>
      <c r="AF182" s="948">
        <f t="shared" ca="1" si="24"/>
        <v>1</v>
      </c>
      <c r="AG182" s="948">
        <f t="shared" ca="1" si="24"/>
        <v>1</v>
      </c>
      <c r="AH182" s="948">
        <f t="shared" ca="1" si="24"/>
        <v>0</v>
      </c>
      <c r="AI182" s="1955">
        <f t="shared" ca="1" si="25"/>
        <v>1</v>
      </c>
      <c r="AJ182" s="1955">
        <f t="shared" ca="1" si="26"/>
        <v>1</v>
      </c>
      <c r="AK182" s="1955">
        <f t="shared" ca="1" si="26"/>
        <v>1</v>
      </c>
      <c r="AL182" s="1955">
        <f t="shared" ca="1" si="26"/>
        <v>1</v>
      </c>
      <c r="AM182" s="768">
        <f t="shared" si="27"/>
        <v>0</v>
      </c>
      <c r="AO182" s="167"/>
      <c r="AP182" s="320" t="e">
        <f>SUIVI!#REF!</f>
        <v>#REF!</v>
      </c>
      <c r="AQ182" s="320" t="e">
        <f>SUIVI!#REF!</f>
        <v>#REF!</v>
      </c>
      <c r="AR182" s="145" t="e">
        <f>SUIVI!#REF!</f>
        <v>#REF!</v>
      </c>
      <c r="AS182" s="145" t="e">
        <f>SUIVI!#REF!</f>
        <v>#REF!</v>
      </c>
      <c r="AT182" s="1097" t="e">
        <f>SUIVI!#REF!</f>
        <v>#REF!</v>
      </c>
      <c r="AU182" s="3627"/>
      <c r="AV182" s="3628"/>
      <c r="AW182" s="3627"/>
      <c r="AX182" s="3628"/>
      <c r="AY182" s="3627"/>
      <c r="AZ182" s="3628"/>
      <c r="BA182" s="3627"/>
      <c r="BB182" s="3628"/>
      <c r="BC182" s="3627"/>
      <c r="BD182" s="3628"/>
      <c r="BE182" s="3627"/>
      <c r="BF182" s="3628"/>
      <c r="BG182" s="48"/>
      <c r="BH182" s="776">
        <v>159</v>
      </c>
      <c r="BI182" s="776"/>
    </row>
    <row r="183" spans="1:61" ht="25.15" customHeight="1">
      <c r="A183" s="1961" t="e">
        <f>SUIVI!#REF!</f>
        <v>#REF!</v>
      </c>
      <c r="B183" s="320" t="e">
        <f>SUIVI!#REF!</f>
        <v>#REF!</v>
      </c>
      <c r="C183" s="320" t="e">
        <f>SUIVI!#REF!</f>
        <v>#REF!</v>
      </c>
      <c r="D183" s="145" t="e">
        <f>SUIVI!#REF!</f>
        <v>#REF!</v>
      </c>
      <c r="E183" s="145" t="e">
        <f>SUIVI!#REF!</f>
        <v>#REF!</v>
      </c>
      <c r="F183" s="1097" t="e">
        <f>SUIVI!#REF!</f>
        <v>#REF!</v>
      </c>
      <c r="G183" s="948" t="s">
        <v>186</v>
      </c>
      <c r="H183" s="948" t="s">
        <v>186</v>
      </c>
      <c r="I183" s="948" t="s">
        <v>186</v>
      </c>
      <c r="J183" s="948" t="s">
        <v>186</v>
      </c>
      <c r="K183" s="948" t="s">
        <v>186</v>
      </c>
      <c r="L183" s="948" t="s">
        <v>186</v>
      </c>
      <c r="M183" s="948" t="s">
        <v>186</v>
      </c>
      <c r="N183" s="948" t="s">
        <v>186</v>
      </c>
      <c r="O183" s="948" t="s">
        <v>186</v>
      </c>
      <c r="P183" s="948" t="s">
        <v>186</v>
      </c>
      <c r="Q183" s="1955"/>
      <c r="R183" s="437" t="s">
        <v>1249</v>
      </c>
      <c r="S183" s="48"/>
      <c r="U183" s="1962" t="e">
        <f>SUIVI!#REF!</f>
        <v>#REF!</v>
      </c>
      <c r="V183" s="320" t="e">
        <f>SUIVI!#REF!</f>
        <v>#REF!</v>
      </c>
      <c r="W183" s="320" t="e">
        <f>SUIVI!#REF!</f>
        <v>#REF!</v>
      </c>
      <c r="X183" s="145" t="e">
        <f>SUIVI!#REF!</f>
        <v>#REF!</v>
      </c>
      <c r="Y183" s="145" t="e">
        <f>SUIVI!#REF!</f>
        <v>#REF!</v>
      </c>
      <c r="Z183" s="1097" t="e">
        <f>SUIVI!#REF!</f>
        <v>#REF!</v>
      </c>
      <c r="AA183" s="948">
        <f t="shared" ca="1" si="20"/>
        <v>2</v>
      </c>
      <c r="AB183" s="1955">
        <f t="shared" ca="1" si="21"/>
        <v>1</v>
      </c>
      <c r="AC183" s="948">
        <f t="shared" ca="1" si="22"/>
        <v>2</v>
      </c>
      <c r="AD183" s="1955">
        <f t="shared" ca="1" si="23"/>
        <v>1</v>
      </c>
      <c r="AE183" s="948">
        <f t="shared" ca="1" si="24"/>
        <v>0</v>
      </c>
      <c r="AF183" s="948">
        <f t="shared" ca="1" si="24"/>
        <v>2</v>
      </c>
      <c r="AG183" s="948">
        <f t="shared" ca="1" si="24"/>
        <v>2</v>
      </c>
      <c r="AH183" s="948">
        <f t="shared" ca="1" si="24"/>
        <v>0</v>
      </c>
      <c r="AI183" s="1955">
        <f t="shared" ca="1" si="25"/>
        <v>1</v>
      </c>
      <c r="AJ183" s="1955">
        <f t="shared" ca="1" si="26"/>
        <v>1</v>
      </c>
      <c r="AK183" s="1955">
        <f t="shared" ca="1" si="26"/>
        <v>1</v>
      </c>
      <c r="AL183" s="1955">
        <f t="shared" ca="1" si="26"/>
        <v>1</v>
      </c>
      <c r="AM183" s="768">
        <f t="shared" si="27"/>
        <v>0</v>
      </c>
      <c r="AO183" s="167"/>
      <c r="AP183" s="320" t="e">
        <f>SUIVI!#REF!</f>
        <v>#REF!</v>
      </c>
      <c r="AQ183" s="320" t="e">
        <f>SUIVI!#REF!</f>
        <v>#REF!</v>
      </c>
      <c r="AR183" s="145" t="e">
        <f>SUIVI!#REF!</f>
        <v>#REF!</v>
      </c>
      <c r="AS183" s="145" t="e">
        <f>SUIVI!#REF!</f>
        <v>#REF!</v>
      </c>
      <c r="AT183" s="1097" t="e">
        <f>SUIVI!#REF!</f>
        <v>#REF!</v>
      </c>
      <c r="AU183" s="3627"/>
      <c r="AV183" s="3628"/>
      <c r="AW183" s="3627"/>
      <c r="AX183" s="3628"/>
      <c r="AY183" s="3627"/>
      <c r="AZ183" s="3628"/>
      <c r="BA183" s="3627"/>
      <c r="BB183" s="3628"/>
      <c r="BC183" s="3627"/>
      <c r="BD183" s="3628"/>
      <c r="BE183" s="3627"/>
      <c r="BF183" s="3628"/>
      <c r="BG183" s="48"/>
      <c r="BH183" s="776">
        <v>160</v>
      </c>
      <c r="BI183" s="776"/>
    </row>
    <row r="184" spans="1:61" ht="25.15" customHeight="1">
      <c r="A184" s="1961" t="e">
        <f>SUIVI!#REF!</f>
        <v>#REF!</v>
      </c>
      <c r="B184" s="320" t="e">
        <f>SUIVI!#REF!</f>
        <v>#REF!</v>
      </c>
      <c r="C184" s="320" t="e">
        <f>SUIVI!#REF!</f>
        <v>#REF!</v>
      </c>
      <c r="D184" s="145" t="e">
        <f>SUIVI!#REF!</f>
        <v>#REF!</v>
      </c>
      <c r="E184" s="145" t="e">
        <f>SUIVI!#REF!</f>
        <v>#REF!</v>
      </c>
      <c r="F184" s="1097" t="e">
        <f>SUIVI!#REF!</f>
        <v>#REF!</v>
      </c>
      <c r="G184" s="948" t="s">
        <v>186</v>
      </c>
      <c r="H184" s="948" t="s">
        <v>186</v>
      </c>
      <c r="I184" s="948" t="s">
        <v>186</v>
      </c>
      <c r="J184" s="948" t="s">
        <v>186</v>
      </c>
      <c r="K184" s="948" t="s">
        <v>186</v>
      </c>
      <c r="L184" s="948" t="s">
        <v>186</v>
      </c>
      <c r="M184" s="948" t="s">
        <v>186</v>
      </c>
      <c r="N184" s="948" t="s">
        <v>186</v>
      </c>
      <c r="O184" s="948" t="s">
        <v>186</v>
      </c>
      <c r="P184" s="948" t="s">
        <v>186</v>
      </c>
      <c r="Q184" s="1955"/>
      <c r="R184" s="437" t="s">
        <v>1249</v>
      </c>
      <c r="S184" s="48"/>
      <c r="U184" s="1962" t="e">
        <f>SUIVI!#REF!</f>
        <v>#REF!</v>
      </c>
      <c r="V184" s="320" t="e">
        <f>SUIVI!#REF!</f>
        <v>#REF!</v>
      </c>
      <c r="W184" s="320" t="e">
        <f>SUIVI!#REF!</f>
        <v>#REF!</v>
      </c>
      <c r="X184" s="145" t="e">
        <f>SUIVI!#REF!</f>
        <v>#REF!</v>
      </c>
      <c r="Y184" s="145" t="e">
        <f>SUIVI!#REF!</f>
        <v>#REF!</v>
      </c>
      <c r="Z184" s="1097" t="e">
        <f>SUIVI!#REF!</f>
        <v>#REF!</v>
      </c>
      <c r="AA184" s="948">
        <f t="shared" ca="1" si="20"/>
        <v>0</v>
      </c>
      <c r="AB184" s="1955">
        <f t="shared" ca="1" si="21"/>
        <v>1</v>
      </c>
      <c r="AC184" s="948">
        <f t="shared" ca="1" si="22"/>
        <v>1</v>
      </c>
      <c r="AD184" s="1955">
        <f t="shared" ca="1" si="23"/>
        <v>1</v>
      </c>
      <c r="AE184" s="948">
        <f t="shared" ca="1" si="24"/>
        <v>0</v>
      </c>
      <c r="AF184" s="948">
        <f t="shared" ca="1" si="24"/>
        <v>0</v>
      </c>
      <c r="AG184" s="948">
        <f t="shared" ca="1" si="24"/>
        <v>2</v>
      </c>
      <c r="AH184" s="948">
        <f t="shared" ca="1" si="24"/>
        <v>1</v>
      </c>
      <c r="AI184" s="1955">
        <f t="shared" ca="1" si="25"/>
        <v>2</v>
      </c>
      <c r="AJ184" s="1955">
        <f t="shared" ca="1" si="26"/>
        <v>1</v>
      </c>
      <c r="AK184" s="1955">
        <f t="shared" ca="1" si="26"/>
        <v>1</v>
      </c>
      <c r="AL184" s="1955">
        <f t="shared" ca="1" si="26"/>
        <v>1</v>
      </c>
      <c r="AM184" s="768">
        <f t="shared" si="27"/>
        <v>0</v>
      </c>
      <c r="AO184" s="167"/>
      <c r="AP184" s="320" t="e">
        <f>SUIVI!#REF!</f>
        <v>#REF!</v>
      </c>
      <c r="AQ184" s="320" t="e">
        <f>SUIVI!#REF!</f>
        <v>#REF!</v>
      </c>
      <c r="AR184" s="145" t="e">
        <f>SUIVI!#REF!</f>
        <v>#REF!</v>
      </c>
      <c r="AS184" s="145" t="e">
        <f>SUIVI!#REF!</f>
        <v>#REF!</v>
      </c>
      <c r="AT184" s="1097" t="e">
        <f>SUIVI!#REF!</f>
        <v>#REF!</v>
      </c>
      <c r="AU184" s="3627"/>
      <c r="AV184" s="3628"/>
      <c r="AW184" s="3627"/>
      <c r="AX184" s="3628"/>
      <c r="AY184" s="3627"/>
      <c r="AZ184" s="3628"/>
      <c r="BA184" s="3627"/>
      <c r="BB184" s="3628"/>
      <c r="BC184" s="3627"/>
      <c r="BD184" s="3628"/>
      <c r="BE184" s="3627"/>
      <c r="BF184" s="3628"/>
      <c r="BG184" s="48"/>
      <c r="BH184" s="776">
        <v>161</v>
      </c>
      <c r="BI184" s="776"/>
    </row>
    <row r="185" spans="1:61" ht="25.15" customHeight="1">
      <c r="A185" s="1961" t="e">
        <f>SUIVI!#REF!</f>
        <v>#REF!</v>
      </c>
      <c r="B185" s="320" t="e">
        <f>SUIVI!#REF!</f>
        <v>#REF!</v>
      </c>
      <c r="C185" s="320" t="e">
        <f>SUIVI!#REF!</f>
        <v>#REF!</v>
      </c>
      <c r="D185" s="145" t="e">
        <f>SUIVI!#REF!</f>
        <v>#REF!</v>
      </c>
      <c r="E185" s="145" t="e">
        <f>SUIVI!#REF!</f>
        <v>#REF!</v>
      </c>
      <c r="F185" s="1097" t="e">
        <f>SUIVI!#REF!</f>
        <v>#REF!</v>
      </c>
      <c r="G185" s="948" t="s">
        <v>186</v>
      </c>
      <c r="H185" s="948" t="s">
        <v>186</v>
      </c>
      <c r="I185" s="948" t="s">
        <v>186</v>
      </c>
      <c r="J185" s="948" t="s">
        <v>186</v>
      </c>
      <c r="K185" s="948" t="s">
        <v>186</v>
      </c>
      <c r="L185" s="948" t="s">
        <v>186</v>
      </c>
      <c r="M185" s="948" t="s">
        <v>186</v>
      </c>
      <c r="N185" s="948" t="s">
        <v>186</v>
      </c>
      <c r="O185" s="948" t="s">
        <v>186</v>
      </c>
      <c r="P185" s="948" t="s">
        <v>186</v>
      </c>
      <c r="Q185" s="1955"/>
      <c r="R185" s="437" t="s">
        <v>1249</v>
      </c>
      <c r="S185" s="48"/>
      <c r="U185" s="1962" t="e">
        <f>SUIVI!#REF!</f>
        <v>#REF!</v>
      </c>
      <c r="V185" s="320" t="e">
        <f>SUIVI!#REF!</f>
        <v>#REF!</v>
      </c>
      <c r="W185" s="320" t="e">
        <f>SUIVI!#REF!</f>
        <v>#REF!</v>
      </c>
      <c r="X185" s="145" t="e">
        <f>SUIVI!#REF!</f>
        <v>#REF!</v>
      </c>
      <c r="Y185" s="145" t="e">
        <f>SUIVI!#REF!</f>
        <v>#REF!</v>
      </c>
      <c r="Z185" s="1097" t="e">
        <f>SUIVI!#REF!</f>
        <v>#REF!</v>
      </c>
      <c r="AA185" s="948">
        <f t="shared" ca="1" si="20"/>
        <v>1</v>
      </c>
      <c r="AB185" s="1955">
        <f t="shared" ca="1" si="21"/>
        <v>1</v>
      </c>
      <c r="AC185" s="948">
        <f t="shared" ca="1" si="22"/>
        <v>0</v>
      </c>
      <c r="AD185" s="1955">
        <f t="shared" ca="1" si="23"/>
        <v>1</v>
      </c>
      <c r="AE185" s="948">
        <f t="shared" ref="AE185:AH223" ca="1" si="28">RANDBETWEEN(0,2)</f>
        <v>1</v>
      </c>
      <c r="AF185" s="948">
        <f t="shared" ca="1" si="28"/>
        <v>0</v>
      </c>
      <c r="AG185" s="948">
        <f t="shared" ca="1" si="28"/>
        <v>1</v>
      </c>
      <c r="AH185" s="948">
        <f t="shared" ca="1" si="28"/>
        <v>0</v>
      </c>
      <c r="AI185" s="1955">
        <f t="shared" ca="1" si="25"/>
        <v>1</v>
      </c>
      <c r="AJ185" s="1955">
        <f t="shared" ref="AJ185:AL223" ca="1" si="29">RANDBETWEEN(1,1)</f>
        <v>1</v>
      </c>
      <c r="AK185" s="1955">
        <f t="shared" ca="1" si="29"/>
        <v>1</v>
      </c>
      <c r="AL185" s="1955">
        <f t="shared" ca="1" si="29"/>
        <v>1</v>
      </c>
      <c r="AM185" s="768">
        <f t="shared" si="27"/>
        <v>0</v>
      </c>
      <c r="AO185" s="167"/>
      <c r="AP185" s="320" t="e">
        <f>SUIVI!#REF!</f>
        <v>#REF!</v>
      </c>
      <c r="AQ185" s="320" t="e">
        <f>SUIVI!#REF!</f>
        <v>#REF!</v>
      </c>
      <c r="AR185" s="145" t="e">
        <f>SUIVI!#REF!</f>
        <v>#REF!</v>
      </c>
      <c r="AS185" s="145" t="e">
        <f>SUIVI!#REF!</f>
        <v>#REF!</v>
      </c>
      <c r="AT185" s="1097" t="e">
        <f>SUIVI!#REF!</f>
        <v>#REF!</v>
      </c>
      <c r="AU185" s="3627"/>
      <c r="AV185" s="3628"/>
      <c r="AW185" s="3627"/>
      <c r="AX185" s="3628"/>
      <c r="AY185" s="3627"/>
      <c r="AZ185" s="3628"/>
      <c r="BA185" s="3627"/>
      <c r="BB185" s="3628"/>
      <c r="BC185" s="3627"/>
      <c r="BD185" s="3628"/>
      <c r="BE185" s="3627"/>
      <c r="BF185" s="3628"/>
      <c r="BG185" s="48"/>
      <c r="BH185" s="776">
        <v>162</v>
      </c>
      <c r="BI185" s="776"/>
    </row>
    <row r="186" spans="1:61" ht="25.15" customHeight="1">
      <c r="A186" s="1961" t="e">
        <f>SUIVI!#REF!</f>
        <v>#REF!</v>
      </c>
      <c r="B186" s="320" t="e">
        <f>SUIVI!#REF!</f>
        <v>#REF!</v>
      </c>
      <c r="C186" s="320" t="e">
        <f>SUIVI!#REF!</f>
        <v>#REF!</v>
      </c>
      <c r="D186" s="145" t="e">
        <f>SUIVI!#REF!</f>
        <v>#REF!</v>
      </c>
      <c r="E186" s="145" t="e">
        <f>SUIVI!#REF!</f>
        <v>#REF!</v>
      </c>
      <c r="F186" s="1097" t="e">
        <f>SUIVI!#REF!</f>
        <v>#REF!</v>
      </c>
      <c r="G186" s="948" t="s">
        <v>186</v>
      </c>
      <c r="H186" s="948" t="s">
        <v>186</v>
      </c>
      <c r="I186" s="948" t="s">
        <v>186</v>
      </c>
      <c r="J186" s="948" t="s">
        <v>186</v>
      </c>
      <c r="K186" s="948" t="s">
        <v>186</v>
      </c>
      <c r="L186" s="948" t="s">
        <v>186</v>
      </c>
      <c r="M186" s="948" t="s">
        <v>186</v>
      </c>
      <c r="N186" s="948" t="s">
        <v>186</v>
      </c>
      <c r="O186" s="948" t="s">
        <v>186</v>
      </c>
      <c r="P186" s="948" t="s">
        <v>186</v>
      </c>
      <c r="Q186" s="1955"/>
      <c r="R186" s="437" t="s">
        <v>1249</v>
      </c>
      <c r="S186" s="48"/>
      <c r="U186" s="1962" t="e">
        <f>SUIVI!#REF!</f>
        <v>#REF!</v>
      </c>
      <c r="V186" s="320" t="e">
        <f>SUIVI!#REF!</f>
        <v>#REF!</v>
      </c>
      <c r="W186" s="320" t="e">
        <f>SUIVI!#REF!</f>
        <v>#REF!</v>
      </c>
      <c r="X186" s="145" t="e">
        <f>SUIVI!#REF!</f>
        <v>#REF!</v>
      </c>
      <c r="Y186" s="145" t="e">
        <f>SUIVI!#REF!</f>
        <v>#REF!</v>
      </c>
      <c r="Z186" s="1097" t="e">
        <f>SUIVI!#REF!</f>
        <v>#REF!</v>
      </c>
      <c r="AA186" s="948">
        <f t="shared" ca="1" si="20"/>
        <v>1</v>
      </c>
      <c r="AB186" s="1955">
        <f t="shared" ca="1" si="21"/>
        <v>1</v>
      </c>
      <c r="AC186" s="948">
        <f t="shared" ca="1" si="22"/>
        <v>0</v>
      </c>
      <c r="AD186" s="1955">
        <f t="shared" ca="1" si="23"/>
        <v>1</v>
      </c>
      <c r="AE186" s="948">
        <f t="shared" ca="1" si="28"/>
        <v>1</v>
      </c>
      <c r="AF186" s="948">
        <f t="shared" ca="1" si="28"/>
        <v>2</v>
      </c>
      <c r="AG186" s="948">
        <f t="shared" ca="1" si="28"/>
        <v>2</v>
      </c>
      <c r="AH186" s="948">
        <f t="shared" ca="1" si="28"/>
        <v>0</v>
      </c>
      <c r="AI186" s="1955">
        <f t="shared" ca="1" si="25"/>
        <v>1</v>
      </c>
      <c r="AJ186" s="1955">
        <f t="shared" ca="1" si="29"/>
        <v>1</v>
      </c>
      <c r="AK186" s="1955">
        <f t="shared" ca="1" si="29"/>
        <v>1</v>
      </c>
      <c r="AL186" s="1955">
        <f t="shared" ca="1" si="29"/>
        <v>1</v>
      </c>
      <c r="AM186" s="768">
        <f t="shared" si="27"/>
        <v>0</v>
      </c>
      <c r="AO186" s="167"/>
      <c r="AP186" s="320" t="e">
        <f>SUIVI!#REF!</f>
        <v>#REF!</v>
      </c>
      <c r="AQ186" s="320" t="e">
        <f>SUIVI!#REF!</f>
        <v>#REF!</v>
      </c>
      <c r="AR186" s="145" t="e">
        <f>SUIVI!#REF!</f>
        <v>#REF!</v>
      </c>
      <c r="AS186" s="145" t="e">
        <f>SUIVI!#REF!</f>
        <v>#REF!</v>
      </c>
      <c r="AT186" s="1097" t="e">
        <f>SUIVI!#REF!</f>
        <v>#REF!</v>
      </c>
      <c r="AU186" s="3627"/>
      <c r="AV186" s="3628"/>
      <c r="AW186" s="3627"/>
      <c r="AX186" s="3628"/>
      <c r="AY186" s="3627"/>
      <c r="AZ186" s="3628"/>
      <c r="BA186" s="3627"/>
      <c r="BB186" s="3628"/>
      <c r="BC186" s="3627"/>
      <c r="BD186" s="3628"/>
      <c r="BE186" s="3627"/>
      <c r="BF186" s="3628"/>
      <c r="BG186" s="48"/>
      <c r="BH186" s="776">
        <v>163</v>
      </c>
      <c r="BI186" s="776"/>
    </row>
    <row r="187" spans="1:61" ht="25.15" customHeight="1">
      <c r="A187" s="1961" t="e">
        <f>SUIVI!#REF!</f>
        <v>#REF!</v>
      </c>
      <c r="B187" s="320" t="e">
        <f>SUIVI!#REF!</f>
        <v>#REF!</v>
      </c>
      <c r="C187" s="320" t="e">
        <f>SUIVI!#REF!</f>
        <v>#REF!</v>
      </c>
      <c r="D187" s="145" t="e">
        <f>SUIVI!#REF!</f>
        <v>#REF!</v>
      </c>
      <c r="E187" s="145" t="e">
        <f>SUIVI!#REF!</f>
        <v>#REF!</v>
      </c>
      <c r="F187" s="1097" t="e">
        <f>SUIVI!#REF!</f>
        <v>#REF!</v>
      </c>
      <c r="G187" s="948" t="s">
        <v>186</v>
      </c>
      <c r="H187" s="948" t="s">
        <v>186</v>
      </c>
      <c r="I187" s="948" t="s">
        <v>186</v>
      </c>
      <c r="J187" s="948" t="s">
        <v>186</v>
      </c>
      <c r="K187" s="948" t="s">
        <v>186</v>
      </c>
      <c r="L187" s="948" t="s">
        <v>186</v>
      </c>
      <c r="M187" s="948" t="s">
        <v>186</v>
      </c>
      <c r="N187" s="948" t="s">
        <v>186</v>
      </c>
      <c r="O187" s="948" t="s">
        <v>186</v>
      </c>
      <c r="P187" s="948" t="s">
        <v>186</v>
      </c>
      <c r="Q187" s="1955"/>
      <c r="R187" s="437" t="s">
        <v>1249</v>
      </c>
      <c r="S187" s="48"/>
      <c r="U187" s="1962" t="e">
        <f>SUIVI!#REF!</f>
        <v>#REF!</v>
      </c>
      <c r="V187" s="320" t="e">
        <f>SUIVI!#REF!</f>
        <v>#REF!</v>
      </c>
      <c r="W187" s="320" t="e">
        <f>SUIVI!#REF!</f>
        <v>#REF!</v>
      </c>
      <c r="X187" s="145" t="e">
        <f>SUIVI!#REF!</f>
        <v>#REF!</v>
      </c>
      <c r="Y187" s="145" t="e">
        <f>SUIVI!#REF!</f>
        <v>#REF!</v>
      </c>
      <c r="Z187" s="1097" t="e">
        <f>SUIVI!#REF!</f>
        <v>#REF!</v>
      </c>
      <c r="AA187" s="948">
        <f t="shared" ca="1" si="20"/>
        <v>1</v>
      </c>
      <c r="AB187" s="1955">
        <f t="shared" ca="1" si="21"/>
        <v>1</v>
      </c>
      <c r="AC187" s="948">
        <f t="shared" ca="1" si="22"/>
        <v>0</v>
      </c>
      <c r="AD187" s="1955">
        <f t="shared" ca="1" si="23"/>
        <v>1</v>
      </c>
      <c r="AE187" s="948">
        <f t="shared" ca="1" si="28"/>
        <v>1</v>
      </c>
      <c r="AF187" s="948">
        <f t="shared" ca="1" si="28"/>
        <v>0</v>
      </c>
      <c r="AG187" s="948">
        <f t="shared" ca="1" si="28"/>
        <v>0</v>
      </c>
      <c r="AH187" s="948">
        <f t="shared" ca="1" si="28"/>
        <v>0</v>
      </c>
      <c r="AI187" s="1955">
        <f t="shared" ca="1" si="25"/>
        <v>1</v>
      </c>
      <c r="AJ187" s="1955">
        <f t="shared" ca="1" si="29"/>
        <v>1</v>
      </c>
      <c r="AK187" s="1955">
        <f t="shared" ca="1" si="29"/>
        <v>1</v>
      </c>
      <c r="AL187" s="1955">
        <f t="shared" ca="1" si="29"/>
        <v>1</v>
      </c>
      <c r="AM187" s="768">
        <f t="shared" si="27"/>
        <v>0</v>
      </c>
      <c r="AO187" s="167"/>
      <c r="AP187" s="320" t="e">
        <f>SUIVI!#REF!</f>
        <v>#REF!</v>
      </c>
      <c r="AQ187" s="320" t="e">
        <f>SUIVI!#REF!</f>
        <v>#REF!</v>
      </c>
      <c r="AR187" s="145" t="e">
        <f>SUIVI!#REF!</f>
        <v>#REF!</v>
      </c>
      <c r="AS187" s="145" t="e">
        <f>SUIVI!#REF!</f>
        <v>#REF!</v>
      </c>
      <c r="AT187" s="1097" t="e">
        <f>SUIVI!#REF!</f>
        <v>#REF!</v>
      </c>
      <c r="AU187" s="3627"/>
      <c r="AV187" s="3628"/>
      <c r="AW187" s="3627"/>
      <c r="AX187" s="3628"/>
      <c r="AY187" s="3627"/>
      <c r="AZ187" s="3628"/>
      <c r="BA187" s="3627"/>
      <c r="BB187" s="3628"/>
      <c r="BC187" s="3627"/>
      <c r="BD187" s="3628"/>
      <c r="BE187" s="3627"/>
      <c r="BF187" s="3628"/>
      <c r="BG187" s="48"/>
      <c r="BH187" s="776">
        <v>164</v>
      </c>
      <c r="BI187" s="776"/>
    </row>
    <row r="188" spans="1:61" ht="25.15" customHeight="1">
      <c r="A188" s="1961" t="e">
        <f>SUIVI!#REF!</f>
        <v>#REF!</v>
      </c>
      <c r="B188" s="320" t="e">
        <f>SUIVI!#REF!</f>
        <v>#REF!</v>
      </c>
      <c r="C188" s="320" t="e">
        <f>SUIVI!#REF!</f>
        <v>#REF!</v>
      </c>
      <c r="D188" s="145" t="e">
        <f>SUIVI!#REF!</f>
        <v>#REF!</v>
      </c>
      <c r="E188" s="145" t="e">
        <f>SUIVI!#REF!</f>
        <v>#REF!</v>
      </c>
      <c r="F188" s="1097" t="e">
        <f>SUIVI!#REF!</f>
        <v>#REF!</v>
      </c>
      <c r="G188" s="948" t="s">
        <v>186</v>
      </c>
      <c r="H188" s="948" t="s">
        <v>186</v>
      </c>
      <c r="I188" s="948" t="s">
        <v>186</v>
      </c>
      <c r="J188" s="948" t="s">
        <v>186</v>
      </c>
      <c r="K188" s="948" t="s">
        <v>186</v>
      </c>
      <c r="L188" s="948" t="s">
        <v>186</v>
      </c>
      <c r="M188" s="948" t="s">
        <v>186</v>
      </c>
      <c r="N188" s="948" t="s">
        <v>186</v>
      </c>
      <c r="O188" s="948" t="s">
        <v>186</v>
      </c>
      <c r="P188" s="948" t="s">
        <v>186</v>
      </c>
      <c r="Q188" s="1955"/>
      <c r="R188" s="437" t="s">
        <v>1249</v>
      </c>
      <c r="S188" s="48"/>
      <c r="U188" s="1962" t="e">
        <f>SUIVI!#REF!</f>
        <v>#REF!</v>
      </c>
      <c r="V188" s="320" t="e">
        <f>SUIVI!#REF!</f>
        <v>#REF!</v>
      </c>
      <c r="W188" s="320" t="e">
        <f>SUIVI!#REF!</f>
        <v>#REF!</v>
      </c>
      <c r="X188" s="145" t="e">
        <f>SUIVI!#REF!</f>
        <v>#REF!</v>
      </c>
      <c r="Y188" s="145" t="e">
        <f>SUIVI!#REF!</f>
        <v>#REF!</v>
      </c>
      <c r="Z188" s="1097" t="e">
        <f>SUIVI!#REF!</f>
        <v>#REF!</v>
      </c>
      <c r="AA188" s="948">
        <f t="shared" ca="1" si="20"/>
        <v>0</v>
      </c>
      <c r="AB188" s="1955">
        <f t="shared" ca="1" si="21"/>
        <v>1</v>
      </c>
      <c r="AC188" s="948">
        <f t="shared" ca="1" si="22"/>
        <v>0</v>
      </c>
      <c r="AD188" s="1955">
        <f t="shared" ca="1" si="23"/>
        <v>1</v>
      </c>
      <c r="AE188" s="948">
        <f t="shared" ca="1" si="28"/>
        <v>1</v>
      </c>
      <c r="AF188" s="948">
        <f t="shared" ca="1" si="28"/>
        <v>2</v>
      </c>
      <c r="AG188" s="948">
        <f t="shared" ca="1" si="28"/>
        <v>2</v>
      </c>
      <c r="AH188" s="948">
        <f t="shared" ca="1" si="28"/>
        <v>2</v>
      </c>
      <c r="AI188" s="1955">
        <f t="shared" ca="1" si="25"/>
        <v>2</v>
      </c>
      <c r="AJ188" s="1955">
        <f t="shared" ca="1" si="29"/>
        <v>1</v>
      </c>
      <c r="AK188" s="1955">
        <f t="shared" ca="1" si="29"/>
        <v>1</v>
      </c>
      <c r="AL188" s="1955">
        <f t="shared" ca="1" si="29"/>
        <v>1</v>
      </c>
      <c r="AM188" s="768">
        <f t="shared" si="27"/>
        <v>0</v>
      </c>
      <c r="AO188" s="167"/>
      <c r="AP188" s="320" t="e">
        <f>SUIVI!#REF!</f>
        <v>#REF!</v>
      </c>
      <c r="AQ188" s="320" t="e">
        <f>SUIVI!#REF!</f>
        <v>#REF!</v>
      </c>
      <c r="AR188" s="145" t="e">
        <f>SUIVI!#REF!</f>
        <v>#REF!</v>
      </c>
      <c r="AS188" s="145" t="e">
        <f>SUIVI!#REF!</f>
        <v>#REF!</v>
      </c>
      <c r="AT188" s="1097" t="e">
        <f>SUIVI!#REF!</f>
        <v>#REF!</v>
      </c>
      <c r="AU188" s="3627"/>
      <c r="AV188" s="3628"/>
      <c r="AW188" s="3627"/>
      <c r="AX188" s="3628"/>
      <c r="AY188" s="3627"/>
      <c r="AZ188" s="3628"/>
      <c r="BA188" s="3627"/>
      <c r="BB188" s="3628"/>
      <c r="BC188" s="3627"/>
      <c r="BD188" s="3628"/>
      <c r="BE188" s="3627"/>
      <c r="BF188" s="3628"/>
      <c r="BG188" s="48"/>
      <c r="BH188" s="776">
        <v>165</v>
      </c>
      <c r="BI188" s="776"/>
    </row>
    <row r="189" spans="1:61" ht="25.15" customHeight="1">
      <c r="A189" s="1961" t="e">
        <f>SUIVI!#REF!</f>
        <v>#REF!</v>
      </c>
      <c r="B189" s="320" t="e">
        <f>SUIVI!#REF!</f>
        <v>#REF!</v>
      </c>
      <c r="C189" s="320" t="e">
        <f>SUIVI!#REF!</f>
        <v>#REF!</v>
      </c>
      <c r="D189" s="145" t="e">
        <f>SUIVI!#REF!</f>
        <v>#REF!</v>
      </c>
      <c r="E189" s="145" t="e">
        <f>SUIVI!#REF!</f>
        <v>#REF!</v>
      </c>
      <c r="F189" s="1097" t="e">
        <f>SUIVI!#REF!</f>
        <v>#REF!</v>
      </c>
      <c r="G189" s="948" t="s">
        <v>186</v>
      </c>
      <c r="H189" s="948" t="s">
        <v>186</v>
      </c>
      <c r="I189" s="948" t="s">
        <v>186</v>
      </c>
      <c r="J189" s="948" t="s">
        <v>186</v>
      </c>
      <c r="K189" s="948" t="s">
        <v>186</v>
      </c>
      <c r="L189" s="948" t="s">
        <v>186</v>
      </c>
      <c r="M189" s="948" t="s">
        <v>186</v>
      </c>
      <c r="N189" s="948" t="s">
        <v>186</v>
      </c>
      <c r="O189" s="948" t="s">
        <v>186</v>
      </c>
      <c r="P189" s="948" t="s">
        <v>186</v>
      </c>
      <c r="Q189" s="1955"/>
      <c r="R189" s="437" t="s">
        <v>1249</v>
      </c>
      <c r="S189" s="48"/>
      <c r="U189" s="1962" t="e">
        <f>SUIVI!#REF!</f>
        <v>#REF!</v>
      </c>
      <c r="V189" s="320" t="e">
        <f>SUIVI!#REF!</f>
        <v>#REF!</v>
      </c>
      <c r="W189" s="320" t="e">
        <f>SUIVI!#REF!</f>
        <v>#REF!</v>
      </c>
      <c r="X189" s="145" t="e">
        <f>SUIVI!#REF!</f>
        <v>#REF!</v>
      </c>
      <c r="Y189" s="145" t="e">
        <f>SUIVI!#REF!</f>
        <v>#REF!</v>
      </c>
      <c r="Z189" s="1097" t="e">
        <f>SUIVI!#REF!</f>
        <v>#REF!</v>
      </c>
      <c r="AA189" s="948">
        <f t="shared" ca="1" si="20"/>
        <v>0</v>
      </c>
      <c r="AB189" s="1955">
        <f t="shared" ca="1" si="21"/>
        <v>1</v>
      </c>
      <c r="AC189" s="948">
        <f t="shared" ca="1" si="22"/>
        <v>0</v>
      </c>
      <c r="AD189" s="1955">
        <f t="shared" ca="1" si="23"/>
        <v>1</v>
      </c>
      <c r="AE189" s="948">
        <f t="shared" ca="1" si="28"/>
        <v>2</v>
      </c>
      <c r="AF189" s="948">
        <f t="shared" ca="1" si="28"/>
        <v>2</v>
      </c>
      <c r="AG189" s="948">
        <f t="shared" ca="1" si="28"/>
        <v>2</v>
      </c>
      <c r="AH189" s="948">
        <f t="shared" ca="1" si="28"/>
        <v>2</v>
      </c>
      <c r="AI189" s="1955">
        <f t="shared" ca="1" si="25"/>
        <v>1</v>
      </c>
      <c r="AJ189" s="1955">
        <f t="shared" ca="1" si="29"/>
        <v>1</v>
      </c>
      <c r="AK189" s="1955">
        <f t="shared" ca="1" si="29"/>
        <v>1</v>
      </c>
      <c r="AL189" s="1955">
        <f t="shared" ca="1" si="29"/>
        <v>1</v>
      </c>
      <c r="AM189" s="768">
        <f t="shared" si="27"/>
        <v>0</v>
      </c>
      <c r="AO189" s="167"/>
      <c r="AP189" s="320" t="e">
        <f>SUIVI!#REF!</f>
        <v>#REF!</v>
      </c>
      <c r="AQ189" s="320" t="e">
        <f>SUIVI!#REF!</f>
        <v>#REF!</v>
      </c>
      <c r="AR189" s="145" t="e">
        <f>SUIVI!#REF!</f>
        <v>#REF!</v>
      </c>
      <c r="AS189" s="145" t="e">
        <f>SUIVI!#REF!</f>
        <v>#REF!</v>
      </c>
      <c r="AT189" s="1097" t="e">
        <f>SUIVI!#REF!</f>
        <v>#REF!</v>
      </c>
      <c r="AU189" s="3627"/>
      <c r="AV189" s="3628"/>
      <c r="AW189" s="3627"/>
      <c r="AX189" s="3628"/>
      <c r="AY189" s="3627"/>
      <c r="AZ189" s="3628"/>
      <c r="BA189" s="3627"/>
      <c r="BB189" s="3628"/>
      <c r="BC189" s="3627"/>
      <c r="BD189" s="3628"/>
      <c r="BE189" s="3627"/>
      <c r="BF189" s="3628"/>
      <c r="BG189" s="48"/>
      <c r="BH189" s="776">
        <v>166</v>
      </c>
      <c r="BI189" s="776"/>
    </row>
    <row r="190" spans="1:61" ht="25.15" customHeight="1">
      <c r="A190" s="1961" t="e">
        <f>SUIVI!#REF!</f>
        <v>#REF!</v>
      </c>
      <c r="B190" s="320" t="e">
        <f>SUIVI!#REF!</f>
        <v>#REF!</v>
      </c>
      <c r="C190" s="320" t="e">
        <f>SUIVI!#REF!</f>
        <v>#REF!</v>
      </c>
      <c r="D190" s="145" t="e">
        <f>SUIVI!#REF!</f>
        <v>#REF!</v>
      </c>
      <c r="E190" s="145" t="e">
        <f>SUIVI!#REF!</f>
        <v>#REF!</v>
      </c>
      <c r="F190" s="1097" t="e">
        <f>SUIVI!#REF!</f>
        <v>#REF!</v>
      </c>
      <c r="G190" s="948" t="s">
        <v>186</v>
      </c>
      <c r="H190" s="948" t="s">
        <v>186</v>
      </c>
      <c r="I190" s="948" t="s">
        <v>186</v>
      </c>
      <c r="J190" s="948" t="s">
        <v>186</v>
      </c>
      <c r="K190" s="948" t="s">
        <v>186</v>
      </c>
      <c r="L190" s="948" t="s">
        <v>186</v>
      </c>
      <c r="M190" s="948" t="s">
        <v>186</v>
      </c>
      <c r="N190" s="948" t="s">
        <v>186</v>
      </c>
      <c r="O190" s="948" t="s">
        <v>186</v>
      </c>
      <c r="P190" s="948" t="s">
        <v>186</v>
      </c>
      <c r="Q190" s="1955"/>
      <c r="R190" s="437" t="s">
        <v>1249</v>
      </c>
      <c r="S190" s="48"/>
      <c r="U190" s="1962" t="e">
        <f>SUIVI!#REF!</f>
        <v>#REF!</v>
      </c>
      <c r="V190" s="320" t="e">
        <f>SUIVI!#REF!</f>
        <v>#REF!</v>
      </c>
      <c r="W190" s="320" t="e">
        <f>SUIVI!#REF!</f>
        <v>#REF!</v>
      </c>
      <c r="X190" s="145" t="e">
        <f>SUIVI!#REF!</f>
        <v>#REF!</v>
      </c>
      <c r="Y190" s="145" t="e">
        <f>SUIVI!#REF!</f>
        <v>#REF!</v>
      </c>
      <c r="Z190" s="1097" t="e">
        <f>SUIVI!#REF!</f>
        <v>#REF!</v>
      </c>
      <c r="AA190" s="948">
        <f t="shared" ca="1" si="20"/>
        <v>1</v>
      </c>
      <c r="AB190" s="1955">
        <f t="shared" ca="1" si="21"/>
        <v>1</v>
      </c>
      <c r="AC190" s="948">
        <f t="shared" ca="1" si="22"/>
        <v>1</v>
      </c>
      <c r="AD190" s="1955">
        <f t="shared" ca="1" si="23"/>
        <v>1</v>
      </c>
      <c r="AE190" s="948">
        <f t="shared" ca="1" si="28"/>
        <v>1</v>
      </c>
      <c r="AF190" s="948">
        <f t="shared" ca="1" si="28"/>
        <v>1</v>
      </c>
      <c r="AG190" s="948">
        <f t="shared" ca="1" si="28"/>
        <v>0</v>
      </c>
      <c r="AH190" s="948">
        <f t="shared" ca="1" si="28"/>
        <v>1</v>
      </c>
      <c r="AI190" s="1955">
        <f t="shared" ca="1" si="25"/>
        <v>2</v>
      </c>
      <c r="AJ190" s="1955">
        <f t="shared" ca="1" si="29"/>
        <v>1</v>
      </c>
      <c r="AK190" s="1955">
        <f t="shared" ca="1" si="29"/>
        <v>1</v>
      </c>
      <c r="AL190" s="1955">
        <f t="shared" ca="1" si="29"/>
        <v>1</v>
      </c>
      <c r="AM190" s="768">
        <f t="shared" si="27"/>
        <v>0</v>
      </c>
      <c r="AO190" s="167"/>
      <c r="AP190" s="320" t="e">
        <f>SUIVI!#REF!</f>
        <v>#REF!</v>
      </c>
      <c r="AQ190" s="320" t="e">
        <f>SUIVI!#REF!</f>
        <v>#REF!</v>
      </c>
      <c r="AR190" s="145" t="e">
        <f>SUIVI!#REF!</f>
        <v>#REF!</v>
      </c>
      <c r="AS190" s="145" t="e">
        <f>SUIVI!#REF!</f>
        <v>#REF!</v>
      </c>
      <c r="AT190" s="1097" t="e">
        <f>SUIVI!#REF!</f>
        <v>#REF!</v>
      </c>
      <c r="AU190" s="3627"/>
      <c r="AV190" s="3628"/>
      <c r="AW190" s="3627"/>
      <c r="AX190" s="3628"/>
      <c r="AY190" s="3627"/>
      <c r="AZ190" s="3628"/>
      <c r="BA190" s="3627"/>
      <c r="BB190" s="3628"/>
      <c r="BC190" s="3627"/>
      <c r="BD190" s="3628"/>
      <c r="BE190" s="3627"/>
      <c r="BF190" s="3628"/>
      <c r="BG190" s="48"/>
      <c r="BH190" s="776">
        <v>167</v>
      </c>
      <c r="BI190" s="776"/>
    </row>
    <row r="191" spans="1:61" ht="25.15" customHeight="1">
      <c r="A191" s="1961" t="e">
        <f>SUIVI!#REF!</f>
        <v>#REF!</v>
      </c>
      <c r="B191" s="320" t="e">
        <f>SUIVI!#REF!</f>
        <v>#REF!</v>
      </c>
      <c r="C191" s="320" t="e">
        <f>SUIVI!#REF!</f>
        <v>#REF!</v>
      </c>
      <c r="D191" s="145" t="e">
        <f>SUIVI!#REF!</f>
        <v>#REF!</v>
      </c>
      <c r="E191" s="145" t="e">
        <f>SUIVI!#REF!</f>
        <v>#REF!</v>
      </c>
      <c r="F191" s="1097" t="e">
        <f>SUIVI!#REF!</f>
        <v>#REF!</v>
      </c>
      <c r="G191" s="948" t="s">
        <v>186</v>
      </c>
      <c r="H191" s="948" t="s">
        <v>186</v>
      </c>
      <c r="I191" s="948" t="s">
        <v>186</v>
      </c>
      <c r="J191" s="948" t="s">
        <v>186</v>
      </c>
      <c r="K191" s="948" t="s">
        <v>186</v>
      </c>
      <c r="L191" s="948" t="s">
        <v>186</v>
      </c>
      <c r="M191" s="948" t="s">
        <v>186</v>
      </c>
      <c r="N191" s="948" t="s">
        <v>186</v>
      </c>
      <c r="O191" s="948" t="s">
        <v>186</v>
      </c>
      <c r="P191" s="948" t="s">
        <v>186</v>
      </c>
      <c r="Q191" s="1955"/>
      <c r="R191" s="437" t="s">
        <v>1249</v>
      </c>
      <c r="S191" s="48"/>
      <c r="U191" s="1962" t="e">
        <f>SUIVI!#REF!</f>
        <v>#REF!</v>
      </c>
      <c r="V191" s="320" t="e">
        <f>SUIVI!#REF!</f>
        <v>#REF!</v>
      </c>
      <c r="W191" s="320" t="e">
        <f>SUIVI!#REF!</f>
        <v>#REF!</v>
      </c>
      <c r="X191" s="145" t="e">
        <f>SUIVI!#REF!</f>
        <v>#REF!</v>
      </c>
      <c r="Y191" s="145" t="e">
        <f>SUIVI!#REF!</f>
        <v>#REF!</v>
      </c>
      <c r="Z191" s="1097" t="e">
        <f>SUIVI!#REF!</f>
        <v>#REF!</v>
      </c>
      <c r="AA191" s="948">
        <f t="shared" ca="1" si="20"/>
        <v>2</v>
      </c>
      <c r="AB191" s="1955">
        <f t="shared" ca="1" si="21"/>
        <v>1</v>
      </c>
      <c r="AC191" s="948">
        <f t="shared" ca="1" si="22"/>
        <v>1</v>
      </c>
      <c r="AD191" s="1955">
        <f t="shared" ca="1" si="23"/>
        <v>1</v>
      </c>
      <c r="AE191" s="948">
        <f t="shared" ca="1" si="28"/>
        <v>2</v>
      </c>
      <c r="AF191" s="948">
        <f t="shared" ca="1" si="28"/>
        <v>0</v>
      </c>
      <c r="AG191" s="948">
        <f t="shared" ca="1" si="28"/>
        <v>1</v>
      </c>
      <c r="AH191" s="948">
        <f t="shared" ca="1" si="28"/>
        <v>1</v>
      </c>
      <c r="AI191" s="1955">
        <f t="shared" ca="1" si="25"/>
        <v>2</v>
      </c>
      <c r="AJ191" s="1955">
        <f t="shared" ca="1" si="29"/>
        <v>1</v>
      </c>
      <c r="AK191" s="1955">
        <f t="shared" ca="1" si="29"/>
        <v>1</v>
      </c>
      <c r="AL191" s="1955">
        <f t="shared" ca="1" si="29"/>
        <v>1</v>
      </c>
      <c r="AM191" s="768">
        <f t="shared" si="27"/>
        <v>0</v>
      </c>
      <c r="AO191" s="167"/>
      <c r="AP191" s="320" t="e">
        <f>SUIVI!#REF!</f>
        <v>#REF!</v>
      </c>
      <c r="AQ191" s="320" t="e">
        <f>SUIVI!#REF!</f>
        <v>#REF!</v>
      </c>
      <c r="AR191" s="145" t="e">
        <f>SUIVI!#REF!</f>
        <v>#REF!</v>
      </c>
      <c r="AS191" s="145" t="e">
        <f>SUIVI!#REF!</f>
        <v>#REF!</v>
      </c>
      <c r="AT191" s="1097" t="e">
        <f>SUIVI!#REF!</f>
        <v>#REF!</v>
      </c>
      <c r="AU191" s="3627"/>
      <c r="AV191" s="3628"/>
      <c r="AW191" s="3627"/>
      <c r="AX191" s="3628"/>
      <c r="AY191" s="3627"/>
      <c r="AZ191" s="3628"/>
      <c r="BA191" s="3627"/>
      <c r="BB191" s="3628"/>
      <c r="BC191" s="3627"/>
      <c r="BD191" s="3628"/>
      <c r="BE191" s="3627"/>
      <c r="BF191" s="3628"/>
      <c r="BG191" s="48"/>
      <c r="BH191" s="776">
        <v>168</v>
      </c>
      <c r="BI191" s="776"/>
    </row>
    <row r="192" spans="1:61" ht="25.15" customHeight="1">
      <c r="A192" s="1961" t="e">
        <f>SUIVI!#REF!</f>
        <v>#REF!</v>
      </c>
      <c r="B192" s="320" t="e">
        <f>SUIVI!#REF!</f>
        <v>#REF!</v>
      </c>
      <c r="C192" s="320" t="e">
        <f>SUIVI!#REF!</f>
        <v>#REF!</v>
      </c>
      <c r="D192" s="145" t="e">
        <f>SUIVI!#REF!</f>
        <v>#REF!</v>
      </c>
      <c r="E192" s="145" t="e">
        <f>SUIVI!#REF!</f>
        <v>#REF!</v>
      </c>
      <c r="F192" s="1097" t="e">
        <f>SUIVI!#REF!</f>
        <v>#REF!</v>
      </c>
      <c r="G192" s="948" t="s">
        <v>186</v>
      </c>
      <c r="H192" s="948" t="s">
        <v>186</v>
      </c>
      <c r="I192" s="948" t="s">
        <v>186</v>
      </c>
      <c r="J192" s="948" t="s">
        <v>186</v>
      </c>
      <c r="K192" s="948" t="s">
        <v>186</v>
      </c>
      <c r="L192" s="948" t="s">
        <v>186</v>
      </c>
      <c r="M192" s="948" t="s">
        <v>186</v>
      </c>
      <c r="N192" s="948" t="s">
        <v>186</v>
      </c>
      <c r="O192" s="948" t="s">
        <v>186</v>
      </c>
      <c r="P192" s="948" t="s">
        <v>186</v>
      </c>
      <c r="Q192" s="1955"/>
      <c r="R192" s="437" t="s">
        <v>1249</v>
      </c>
      <c r="S192" s="48"/>
      <c r="U192" s="1962" t="e">
        <f>SUIVI!#REF!</f>
        <v>#REF!</v>
      </c>
      <c r="V192" s="320" t="e">
        <f>SUIVI!#REF!</f>
        <v>#REF!</v>
      </c>
      <c r="W192" s="320" t="e">
        <f>SUIVI!#REF!</f>
        <v>#REF!</v>
      </c>
      <c r="X192" s="145" t="e">
        <f>SUIVI!#REF!</f>
        <v>#REF!</v>
      </c>
      <c r="Y192" s="145" t="e">
        <f>SUIVI!#REF!</f>
        <v>#REF!</v>
      </c>
      <c r="Z192" s="1097" t="e">
        <f>SUIVI!#REF!</f>
        <v>#REF!</v>
      </c>
      <c r="AA192" s="948">
        <f t="shared" ca="1" si="20"/>
        <v>2</v>
      </c>
      <c r="AB192" s="1955">
        <f t="shared" ca="1" si="21"/>
        <v>1</v>
      </c>
      <c r="AC192" s="948">
        <f t="shared" ca="1" si="22"/>
        <v>1</v>
      </c>
      <c r="AD192" s="1955">
        <f t="shared" ca="1" si="23"/>
        <v>1</v>
      </c>
      <c r="AE192" s="948">
        <f t="shared" ca="1" si="28"/>
        <v>0</v>
      </c>
      <c r="AF192" s="948">
        <f t="shared" ca="1" si="28"/>
        <v>1</v>
      </c>
      <c r="AG192" s="948">
        <f t="shared" ca="1" si="28"/>
        <v>0</v>
      </c>
      <c r="AH192" s="948">
        <f t="shared" ca="1" si="28"/>
        <v>2</v>
      </c>
      <c r="AI192" s="1955">
        <f t="shared" ca="1" si="25"/>
        <v>1</v>
      </c>
      <c r="AJ192" s="1955">
        <f t="shared" ca="1" si="29"/>
        <v>1</v>
      </c>
      <c r="AK192" s="1955">
        <f t="shared" ca="1" si="29"/>
        <v>1</v>
      </c>
      <c r="AL192" s="1955">
        <f t="shared" ca="1" si="29"/>
        <v>1</v>
      </c>
      <c r="AM192" s="768">
        <f t="shared" si="27"/>
        <v>0</v>
      </c>
      <c r="AO192" s="167"/>
      <c r="AP192" s="320" t="e">
        <f>SUIVI!#REF!</f>
        <v>#REF!</v>
      </c>
      <c r="AQ192" s="320" t="e">
        <f>SUIVI!#REF!</f>
        <v>#REF!</v>
      </c>
      <c r="AR192" s="145" t="e">
        <f>SUIVI!#REF!</f>
        <v>#REF!</v>
      </c>
      <c r="AS192" s="145" t="e">
        <f>SUIVI!#REF!</f>
        <v>#REF!</v>
      </c>
      <c r="AT192" s="1097" t="e">
        <f>SUIVI!#REF!</f>
        <v>#REF!</v>
      </c>
      <c r="AU192" s="3627"/>
      <c r="AV192" s="3628"/>
      <c r="AW192" s="3627"/>
      <c r="AX192" s="3628"/>
      <c r="AY192" s="3627"/>
      <c r="AZ192" s="3628"/>
      <c r="BA192" s="3627"/>
      <c r="BB192" s="3628"/>
      <c r="BC192" s="3627"/>
      <c r="BD192" s="3628"/>
      <c r="BE192" s="3627"/>
      <c r="BF192" s="3628"/>
      <c r="BG192" s="48"/>
      <c r="BH192" s="776">
        <v>169</v>
      </c>
      <c r="BI192" s="776"/>
    </row>
    <row r="193" spans="1:61" s="22" customFormat="1" ht="25.15" customHeight="1">
      <c r="A193" s="1961" t="e">
        <f>SUIVI!#REF!</f>
        <v>#REF!</v>
      </c>
      <c r="B193" s="320" t="e">
        <f>SUIVI!#REF!</f>
        <v>#REF!</v>
      </c>
      <c r="C193" s="320" t="e">
        <f>SUIVI!#REF!</f>
        <v>#REF!</v>
      </c>
      <c r="D193" s="145" t="e">
        <f>SUIVI!#REF!</f>
        <v>#REF!</v>
      </c>
      <c r="E193" s="145" t="e">
        <f>SUIVI!#REF!</f>
        <v>#REF!</v>
      </c>
      <c r="F193" s="1097" t="e">
        <f>SUIVI!#REF!</f>
        <v>#REF!</v>
      </c>
      <c r="G193" s="948" t="s">
        <v>186</v>
      </c>
      <c r="H193" s="948" t="s">
        <v>186</v>
      </c>
      <c r="I193" s="948" t="s">
        <v>186</v>
      </c>
      <c r="J193" s="948" t="s">
        <v>186</v>
      </c>
      <c r="K193" s="948" t="s">
        <v>186</v>
      </c>
      <c r="L193" s="948" t="s">
        <v>186</v>
      </c>
      <c r="M193" s="948" t="s">
        <v>186</v>
      </c>
      <c r="N193" s="948" t="s">
        <v>186</v>
      </c>
      <c r="O193" s="948" t="s">
        <v>186</v>
      </c>
      <c r="P193" s="948" t="s">
        <v>186</v>
      </c>
      <c r="Q193" s="1955"/>
      <c r="R193" s="437" t="s">
        <v>1249</v>
      </c>
      <c r="S193" s="48"/>
      <c r="U193" s="1962" t="e">
        <f>SUIVI!#REF!</f>
        <v>#REF!</v>
      </c>
      <c r="V193" s="320" t="e">
        <f>SUIVI!#REF!</f>
        <v>#REF!</v>
      </c>
      <c r="W193" s="320" t="e">
        <f>SUIVI!#REF!</f>
        <v>#REF!</v>
      </c>
      <c r="X193" s="145" t="e">
        <f>SUIVI!#REF!</f>
        <v>#REF!</v>
      </c>
      <c r="Y193" s="145" t="e">
        <f>SUIVI!#REF!</f>
        <v>#REF!</v>
      </c>
      <c r="Z193" s="1097" t="e">
        <f>SUIVI!#REF!</f>
        <v>#REF!</v>
      </c>
      <c r="AA193" s="948">
        <f t="shared" ca="1" si="20"/>
        <v>2</v>
      </c>
      <c r="AB193" s="1955">
        <f t="shared" ca="1" si="21"/>
        <v>1</v>
      </c>
      <c r="AC193" s="948">
        <f t="shared" ca="1" si="22"/>
        <v>2</v>
      </c>
      <c r="AD193" s="1955">
        <f t="shared" ca="1" si="23"/>
        <v>1</v>
      </c>
      <c r="AE193" s="948">
        <f t="shared" ca="1" si="28"/>
        <v>2</v>
      </c>
      <c r="AF193" s="948">
        <f t="shared" ca="1" si="28"/>
        <v>0</v>
      </c>
      <c r="AG193" s="948">
        <f t="shared" ca="1" si="28"/>
        <v>0</v>
      </c>
      <c r="AH193" s="948">
        <f t="shared" ca="1" si="28"/>
        <v>1</v>
      </c>
      <c r="AI193" s="1955">
        <f t="shared" ca="1" si="25"/>
        <v>1</v>
      </c>
      <c r="AJ193" s="1955">
        <f t="shared" ca="1" si="29"/>
        <v>1</v>
      </c>
      <c r="AK193" s="1955">
        <f t="shared" ca="1" si="29"/>
        <v>1</v>
      </c>
      <c r="AL193" s="1955">
        <f t="shared" ca="1" si="29"/>
        <v>1</v>
      </c>
      <c r="AM193" s="768">
        <f t="shared" si="27"/>
        <v>0</v>
      </c>
      <c r="AO193" s="167"/>
      <c r="AP193" s="320" t="e">
        <f>SUIVI!#REF!</f>
        <v>#REF!</v>
      </c>
      <c r="AQ193" s="320" t="e">
        <f>SUIVI!#REF!</f>
        <v>#REF!</v>
      </c>
      <c r="AR193" s="145" t="e">
        <f>SUIVI!#REF!</f>
        <v>#REF!</v>
      </c>
      <c r="AS193" s="145" t="e">
        <f>SUIVI!#REF!</f>
        <v>#REF!</v>
      </c>
      <c r="AT193" s="1097" t="e">
        <f>SUIVI!#REF!</f>
        <v>#REF!</v>
      </c>
      <c r="AU193" s="3627"/>
      <c r="AV193" s="3628"/>
      <c r="AW193" s="3627"/>
      <c r="AX193" s="3628"/>
      <c r="AY193" s="3627"/>
      <c r="AZ193" s="3628"/>
      <c r="BA193" s="3627"/>
      <c r="BB193" s="3628"/>
      <c r="BC193" s="3627"/>
      <c r="BD193" s="3628"/>
      <c r="BE193" s="3627"/>
      <c r="BF193" s="3628"/>
      <c r="BG193" s="48"/>
      <c r="BH193" s="776">
        <v>170</v>
      </c>
      <c r="BI193" s="776"/>
    </row>
    <row r="194" spans="1:61" s="22" customFormat="1" ht="25.15" customHeight="1">
      <c r="A194" s="1961" t="e">
        <f>SUIVI!#REF!</f>
        <v>#REF!</v>
      </c>
      <c r="B194" s="320" t="e">
        <f>SUIVI!#REF!</f>
        <v>#REF!</v>
      </c>
      <c r="C194" s="320" t="e">
        <f>SUIVI!#REF!</f>
        <v>#REF!</v>
      </c>
      <c r="D194" s="145" t="e">
        <f>SUIVI!#REF!</f>
        <v>#REF!</v>
      </c>
      <c r="E194" s="145" t="e">
        <f>SUIVI!#REF!</f>
        <v>#REF!</v>
      </c>
      <c r="F194" s="1097" t="e">
        <f>SUIVI!#REF!</f>
        <v>#REF!</v>
      </c>
      <c r="G194" s="948" t="s">
        <v>186</v>
      </c>
      <c r="H194" s="948" t="s">
        <v>186</v>
      </c>
      <c r="I194" s="948" t="s">
        <v>186</v>
      </c>
      <c r="J194" s="948" t="s">
        <v>186</v>
      </c>
      <c r="K194" s="948" t="s">
        <v>186</v>
      </c>
      <c r="L194" s="948" t="s">
        <v>186</v>
      </c>
      <c r="M194" s="948" t="s">
        <v>186</v>
      </c>
      <c r="N194" s="948" t="s">
        <v>186</v>
      </c>
      <c r="O194" s="948" t="s">
        <v>186</v>
      </c>
      <c r="P194" s="948" t="s">
        <v>186</v>
      </c>
      <c r="Q194" s="1955"/>
      <c r="R194" s="437" t="s">
        <v>1249</v>
      </c>
      <c r="S194" s="48"/>
      <c r="U194" s="1962" t="e">
        <f>SUIVI!#REF!</f>
        <v>#REF!</v>
      </c>
      <c r="V194" s="320" t="e">
        <f>SUIVI!#REF!</f>
        <v>#REF!</v>
      </c>
      <c r="W194" s="320" t="e">
        <f>SUIVI!#REF!</f>
        <v>#REF!</v>
      </c>
      <c r="X194" s="145" t="e">
        <f>SUIVI!#REF!</f>
        <v>#REF!</v>
      </c>
      <c r="Y194" s="145" t="e">
        <f>SUIVI!#REF!</f>
        <v>#REF!</v>
      </c>
      <c r="Z194" s="1097" t="e">
        <f>SUIVI!#REF!</f>
        <v>#REF!</v>
      </c>
      <c r="AA194" s="948">
        <f t="shared" ca="1" si="20"/>
        <v>1</v>
      </c>
      <c r="AB194" s="1955">
        <f t="shared" ca="1" si="21"/>
        <v>1</v>
      </c>
      <c r="AC194" s="948">
        <f t="shared" ca="1" si="22"/>
        <v>2</v>
      </c>
      <c r="AD194" s="1955">
        <f t="shared" ca="1" si="23"/>
        <v>1</v>
      </c>
      <c r="AE194" s="948">
        <f t="shared" ca="1" si="28"/>
        <v>0</v>
      </c>
      <c r="AF194" s="948">
        <f t="shared" ca="1" si="28"/>
        <v>2</v>
      </c>
      <c r="AG194" s="948">
        <f t="shared" ca="1" si="28"/>
        <v>2</v>
      </c>
      <c r="AH194" s="948">
        <f t="shared" ca="1" si="28"/>
        <v>0</v>
      </c>
      <c r="AI194" s="1955">
        <f t="shared" ca="1" si="25"/>
        <v>1</v>
      </c>
      <c r="AJ194" s="1955">
        <f t="shared" ca="1" si="29"/>
        <v>1</v>
      </c>
      <c r="AK194" s="1955">
        <f t="shared" ca="1" si="29"/>
        <v>1</v>
      </c>
      <c r="AL194" s="1955">
        <f t="shared" ca="1" si="29"/>
        <v>1</v>
      </c>
      <c r="AM194" s="768">
        <f t="shared" si="27"/>
        <v>0</v>
      </c>
      <c r="AO194" s="167"/>
      <c r="AP194" s="320" t="e">
        <f>SUIVI!#REF!</f>
        <v>#REF!</v>
      </c>
      <c r="AQ194" s="320" t="e">
        <f>SUIVI!#REF!</f>
        <v>#REF!</v>
      </c>
      <c r="AR194" s="145" t="e">
        <f>SUIVI!#REF!</f>
        <v>#REF!</v>
      </c>
      <c r="AS194" s="145" t="e">
        <f>SUIVI!#REF!</f>
        <v>#REF!</v>
      </c>
      <c r="AT194" s="1097" t="e">
        <f>SUIVI!#REF!</f>
        <v>#REF!</v>
      </c>
      <c r="AU194" s="3627"/>
      <c r="AV194" s="3628"/>
      <c r="AW194" s="3627"/>
      <c r="AX194" s="3628"/>
      <c r="AY194" s="3627"/>
      <c r="AZ194" s="3628"/>
      <c r="BA194" s="3627"/>
      <c r="BB194" s="3628"/>
      <c r="BC194" s="3627"/>
      <c r="BD194" s="3628"/>
      <c r="BE194" s="3627"/>
      <c r="BF194" s="3628"/>
      <c r="BG194" s="48"/>
      <c r="BH194" s="776">
        <v>171</v>
      </c>
      <c r="BI194" s="776"/>
    </row>
    <row r="195" spans="1:61" s="22" customFormat="1" ht="25.15" customHeight="1">
      <c r="A195" s="1961" t="e">
        <f>SUIVI!#REF!</f>
        <v>#REF!</v>
      </c>
      <c r="B195" s="320" t="e">
        <f>SUIVI!#REF!</f>
        <v>#REF!</v>
      </c>
      <c r="C195" s="320" t="e">
        <f>SUIVI!#REF!</f>
        <v>#REF!</v>
      </c>
      <c r="D195" s="145" t="e">
        <f>SUIVI!#REF!</f>
        <v>#REF!</v>
      </c>
      <c r="E195" s="145" t="e">
        <f>SUIVI!#REF!</f>
        <v>#REF!</v>
      </c>
      <c r="F195" s="1097" t="e">
        <f>SUIVI!#REF!</f>
        <v>#REF!</v>
      </c>
      <c r="G195" s="948" t="s">
        <v>186</v>
      </c>
      <c r="H195" s="948" t="s">
        <v>186</v>
      </c>
      <c r="I195" s="948" t="s">
        <v>186</v>
      </c>
      <c r="J195" s="948" t="s">
        <v>186</v>
      </c>
      <c r="K195" s="948" t="s">
        <v>186</v>
      </c>
      <c r="L195" s="948" t="s">
        <v>186</v>
      </c>
      <c r="M195" s="948" t="s">
        <v>186</v>
      </c>
      <c r="N195" s="948" t="s">
        <v>186</v>
      </c>
      <c r="O195" s="948" t="s">
        <v>186</v>
      </c>
      <c r="P195" s="948" t="s">
        <v>186</v>
      </c>
      <c r="Q195" s="1955"/>
      <c r="R195" s="437" t="s">
        <v>1249</v>
      </c>
      <c r="S195" s="48"/>
      <c r="U195" s="1962" t="e">
        <f>SUIVI!#REF!</f>
        <v>#REF!</v>
      </c>
      <c r="V195" s="320" t="e">
        <f>SUIVI!#REF!</f>
        <v>#REF!</v>
      </c>
      <c r="W195" s="320" t="e">
        <f>SUIVI!#REF!</f>
        <v>#REF!</v>
      </c>
      <c r="X195" s="145" t="e">
        <f>SUIVI!#REF!</f>
        <v>#REF!</v>
      </c>
      <c r="Y195" s="145" t="e">
        <f>SUIVI!#REF!</f>
        <v>#REF!</v>
      </c>
      <c r="Z195" s="1097" t="e">
        <f>SUIVI!#REF!</f>
        <v>#REF!</v>
      </c>
      <c r="AA195" s="948">
        <f t="shared" ca="1" si="20"/>
        <v>2</v>
      </c>
      <c r="AB195" s="1955">
        <f t="shared" ca="1" si="21"/>
        <v>1</v>
      </c>
      <c r="AC195" s="948">
        <f t="shared" ca="1" si="22"/>
        <v>1</v>
      </c>
      <c r="AD195" s="1955">
        <f t="shared" ca="1" si="23"/>
        <v>1</v>
      </c>
      <c r="AE195" s="948">
        <f t="shared" ca="1" si="28"/>
        <v>0</v>
      </c>
      <c r="AF195" s="948">
        <f t="shared" ca="1" si="28"/>
        <v>0</v>
      </c>
      <c r="AG195" s="948">
        <f t="shared" ca="1" si="28"/>
        <v>2</v>
      </c>
      <c r="AH195" s="948">
        <f t="shared" ca="1" si="28"/>
        <v>2</v>
      </c>
      <c r="AI195" s="1955">
        <f t="shared" ca="1" si="25"/>
        <v>1</v>
      </c>
      <c r="AJ195" s="1955">
        <f t="shared" ca="1" si="29"/>
        <v>1</v>
      </c>
      <c r="AK195" s="1955">
        <f t="shared" ca="1" si="29"/>
        <v>1</v>
      </c>
      <c r="AL195" s="1955">
        <f t="shared" ca="1" si="29"/>
        <v>1</v>
      </c>
      <c r="AM195" s="768">
        <f t="shared" si="27"/>
        <v>0</v>
      </c>
      <c r="AO195" s="167"/>
      <c r="AP195" s="320" t="e">
        <f>SUIVI!#REF!</f>
        <v>#REF!</v>
      </c>
      <c r="AQ195" s="320" t="e">
        <f>SUIVI!#REF!</f>
        <v>#REF!</v>
      </c>
      <c r="AR195" s="145" t="e">
        <f>SUIVI!#REF!</f>
        <v>#REF!</v>
      </c>
      <c r="AS195" s="145" t="e">
        <f>SUIVI!#REF!</f>
        <v>#REF!</v>
      </c>
      <c r="AT195" s="1097" t="e">
        <f>SUIVI!#REF!</f>
        <v>#REF!</v>
      </c>
      <c r="AU195" s="3627"/>
      <c r="AV195" s="3628"/>
      <c r="AW195" s="3627"/>
      <c r="AX195" s="3628"/>
      <c r="AY195" s="3627"/>
      <c r="AZ195" s="3628"/>
      <c r="BA195" s="3627"/>
      <c r="BB195" s="3628"/>
      <c r="BC195" s="3627"/>
      <c r="BD195" s="3628"/>
      <c r="BE195" s="3627"/>
      <c r="BF195" s="3628"/>
      <c r="BG195" s="48"/>
      <c r="BH195" s="776">
        <v>172</v>
      </c>
      <c r="BI195" s="776"/>
    </row>
    <row r="196" spans="1:61" s="22" customFormat="1" ht="25.15" customHeight="1">
      <c r="A196" s="1961" t="e">
        <f>SUIVI!#REF!</f>
        <v>#REF!</v>
      </c>
      <c r="B196" s="320" t="e">
        <f>SUIVI!#REF!</f>
        <v>#REF!</v>
      </c>
      <c r="C196" s="320" t="e">
        <f>SUIVI!#REF!</f>
        <v>#REF!</v>
      </c>
      <c r="D196" s="145" t="e">
        <f>SUIVI!#REF!</f>
        <v>#REF!</v>
      </c>
      <c r="E196" s="145" t="e">
        <f>SUIVI!#REF!</f>
        <v>#REF!</v>
      </c>
      <c r="F196" s="1097" t="e">
        <f>SUIVI!#REF!</f>
        <v>#REF!</v>
      </c>
      <c r="G196" s="948" t="s">
        <v>186</v>
      </c>
      <c r="H196" s="948" t="s">
        <v>186</v>
      </c>
      <c r="I196" s="948" t="s">
        <v>186</v>
      </c>
      <c r="J196" s="948" t="s">
        <v>186</v>
      </c>
      <c r="K196" s="948" t="s">
        <v>186</v>
      </c>
      <c r="L196" s="948" t="s">
        <v>186</v>
      </c>
      <c r="M196" s="948" t="s">
        <v>186</v>
      </c>
      <c r="N196" s="948" t="s">
        <v>186</v>
      </c>
      <c r="O196" s="948" t="s">
        <v>186</v>
      </c>
      <c r="P196" s="948" t="s">
        <v>186</v>
      </c>
      <c r="Q196" s="1955"/>
      <c r="R196" s="437" t="s">
        <v>1249</v>
      </c>
      <c r="S196" s="48"/>
      <c r="U196" s="1962" t="e">
        <f>SUIVI!#REF!</f>
        <v>#REF!</v>
      </c>
      <c r="V196" s="320" t="e">
        <f>SUIVI!#REF!</f>
        <v>#REF!</v>
      </c>
      <c r="W196" s="320" t="e">
        <f>SUIVI!#REF!</f>
        <v>#REF!</v>
      </c>
      <c r="X196" s="145" t="e">
        <f>SUIVI!#REF!</f>
        <v>#REF!</v>
      </c>
      <c r="Y196" s="145" t="e">
        <f>SUIVI!#REF!</f>
        <v>#REF!</v>
      </c>
      <c r="Z196" s="1097" t="e">
        <f>SUIVI!#REF!</f>
        <v>#REF!</v>
      </c>
      <c r="AA196" s="948">
        <f t="shared" ca="1" si="20"/>
        <v>2</v>
      </c>
      <c r="AB196" s="1955">
        <f t="shared" ca="1" si="21"/>
        <v>1</v>
      </c>
      <c r="AC196" s="948">
        <f t="shared" ca="1" si="22"/>
        <v>0</v>
      </c>
      <c r="AD196" s="1955">
        <f t="shared" ca="1" si="23"/>
        <v>1</v>
      </c>
      <c r="AE196" s="948">
        <f t="shared" ca="1" si="28"/>
        <v>0</v>
      </c>
      <c r="AF196" s="948">
        <f t="shared" ca="1" si="28"/>
        <v>1</v>
      </c>
      <c r="AG196" s="948">
        <f t="shared" ca="1" si="28"/>
        <v>2</v>
      </c>
      <c r="AH196" s="948">
        <f t="shared" ca="1" si="28"/>
        <v>2</v>
      </c>
      <c r="AI196" s="1955">
        <f t="shared" ca="1" si="25"/>
        <v>1</v>
      </c>
      <c r="AJ196" s="1955">
        <f t="shared" ca="1" si="29"/>
        <v>1</v>
      </c>
      <c r="AK196" s="1955">
        <f t="shared" ca="1" si="29"/>
        <v>1</v>
      </c>
      <c r="AL196" s="1955">
        <f t="shared" ca="1" si="29"/>
        <v>1</v>
      </c>
      <c r="AM196" s="768">
        <f t="shared" si="27"/>
        <v>0</v>
      </c>
      <c r="AO196" s="167"/>
      <c r="AP196" s="320" t="e">
        <f>SUIVI!#REF!</f>
        <v>#REF!</v>
      </c>
      <c r="AQ196" s="320" t="e">
        <f>SUIVI!#REF!</f>
        <v>#REF!</v>
      </c>
      <c r="AR196" s="145" t="e">
        <f>SUIVI!#REF!</f>
        <v>#REF!</v>
      </c>
      <c r="AS196" s="145" t="e">
        <f>SUIVI!#REF!</f>
        <v>#REF!</v>
      </c>
      <c r="AT196" s="1097" t="e">
        <f>SUIVI!#REF!</f>
        <v>#REF!</v>
      </c>
      <c r="AU196" s="3627"/>
      <c r="AV196" s="3628"/>
      <c r="AW196" s="3627"/>
      <c r="AX196" s="3628"/>
      <c r="AY196" s="3627"/>
      <c r="AZ196" s="3628"/>
      <c r="BA196" s="3627"/>
      <c r="BB196" s="3628"/>
      <c r="BC196" s="3627"/>
      <c r="BD196" s="3628"/>
      <c r="BE196" s="3627"/>
      <c r="BF196" s="3628"/>
      <c r="BG196" s="48"/>
      <c r="BH196" s="776">
        <v>173</v>
      </c>
      <c r="BI196" s="776"/>
    </row>
    <row r="197" spans="1:61" s="22" customFormat="1" ht="25.15" customHeight="1">
      <c r="A197" s="1961" t="e">
        <f>SUIVI!#REF!</f>
        <v>#REF!</v>
      </c>
      <c r="B197" s="320" t="e">
        <f>SUIVI!#REF!</f>
        <v>#REF!</v>
      </c>
      <c r="C197" s="320" t="e">
        <f>SUIVI!#REF!</f>
        <v>#REF!</v>
      </c>
      <c r="D197" s="145" t="e">
        <f>SUIVI!#REF!</f>
        <v>#REF!</v>
      </c>
      <c r="E197" s="145" t="e">
        <f>SUIVI!#REF!</f>
        <v>#REF!</v>
      </c>
      <c r="F197" s="1097" t="e">
        <f>SUIVI!#REF!</f>
        <v>#REF!</v>
      </c>
      <c r="G197" s="948" t="s">
        <v>186</v>
      </c>
      <c r="H197" s="948" t="s">
        <v>186</v>
      </c>
      <c r="I197" s="948" t="s">
        <v>186</v>
      </c>
      <c r="J197" s="948" t="s">
        <v>186</v>
      </c>
      <c r="K197" s="948" t="s">
        <v>186</v>
      </c>
      <c r="L197" s="948" t="s">
        <v>186</v>
      </c>
      <c r="M197" s="948" t="s">
        <v>186</v>
      </c>
      <c r="N197" s="948" t="s">
        <v>186</v>
      </c>
      <c r="O197" s="948" t="s">
        <v>186</v>
      </c>
      <c r="P197" s="948" t="s">
        <v>186</v>
      </c>
      <c r="Q197" s="1955"/>
      <c r="R197" s="437" t="s">
        <v>1249</v>
      </c>
      <c r="S197" s="48"/>
      <c r="U197" s="1962" t="e">
        <f>SUIVI!#REF!</f>
        <v>#REF!</v>
      </c>
      <c r="V197" s="320" t="e">
        <f>SUIVI!#REF!</f>
        <v>#REF!</v>
      </c>
      <c r="W197" s="320" t="e">
        <f>SUIVI!#REF!</f>
        <v>#REF!</v>
      </c>
      <c r="X197" s="145" t="e">
        <f>SUIVI!#REF!</f>
        <v>#REF!</v>
      </c>
      <c r="Y197" s="145" t="e">
        <f>SUIVI!#REF!</f>
        <v>#REF!</v>
      </c>
      <c r="Z197" s="1097" t="e">
        <f>SUIVI!#REF!</f>
        <v>#REF!</v>
      </c>
      <c r="AA197" s="948">
        <f t="shared" ca="1" si="20"/>
        <v>0</v>
      </c>
      <c r="AB197" s="1955">
        <f t="shared" ca="1" si="21"/>
        <v>1</v>
      </c>
      <c r="AC197" s="948">
        <f t="shared" ca="1" si="22"/>
        <v>2</v>
      </c>
      <c r="AD197" s="1955">
        <f t="shared" ca="1" si="23"/>
        <v>1</v>
      </c>
      <c r="AE197" s="948">
        <f t="shared" ca="1" si="28"/>
        <v>0</v>
      </c>
      <c r="AF197" s="948">
        <f t="shared" ca="1" si="28"/>
        <v>1</v>
      </c>
      <c r="AG197" s="948">
        <f t="shared" ca="1" si="28"/>
        <v>0</v>
      </c>
      <c r="AH197" s="948">
        <f t="shared" ca="1" si="28"/>
        <v>2</v>
      </c>
      <c r="AI197" s="1955">
        <f t="shared" ca="1" si="25"/>
        <v>1</v>
      </c>
      <c r="AJ197" s="1955">
        <f t="shared" ca="1" si="29"/>
        <v>1</v>
      </c>
      <c r="AK197" s="1955">
        <f t="shared" ca="1" si="29"/>
        <v>1</v>
      </c>
      <c r="AL197" s="1955">
        <f t="shared" ca="1" si="29"/>
        <v>1</v>
      </c>
      <c r="AM197" s="768">
        <f t="shared" si="27"/>
        <v>0</v>
      </c>
      <c r="AO197" s="167"/>
      <c r="AP197" s="320" t="e">
        <f>SUIVI!#REF!</f>
        <v>#REF!</v>
      </c>
      <c r="AQ197" s="320" t="e">
        <f>SUIVI!#REF!</f>
        <v>#REF!</v>
      </c>
      <c r="AR197" s="145" t="e">
        <f>SUIVI!#REF!</f>
        <v>#REF!</v>
      </c>
      <c r="AS197" s="145" t="e">
        <f>SUIVI!#REF!</f>
        <v>#REF!</v>
      </c>
      <c r="AT197" s="1097" t="e">
        <f>SUIVI!#REF!</f>
        <v>#REF!</v>
      </c>
      <c r="AU197" s="3627"/>
      <c r="AV197" s="3628"/>
      <c r="AW197" s="3627"/>
      <c r="AX197" s="3628"/>
      <c r="AY197" s="3627"/>
      <c r="AZ197" s="3628"/>
      <c r="BA197" s="3627"/>
      <c r="BB197" s="3628"/>
      <c r="BC197" s="3627"/>
      <c r="BD197" s="3628"/>
      <c r="BE197" s="3627"/>
      <c r="BF197" s="3628"/>
      <c r="BG197" s="48"/>
      <c r="BH197" s="776">
        <v>174</v>
      </c>
      <c r="BI197" s="776"/>
    </row>
    <row r="198" spans="1:61" s="22" customFormat="1" ht="25.15" customHeight="1">
      <c r="A198" s="1961" t="e">
        <f>SUIVI!#REF!</f>
        <v>#REF!</v>
      </c>
      <c r="B198" s="320" t="e">
        <f>SUIVI!#REF!</f>
        <v>#REF!</v>
      </c>
      <c r="C198" s="320" t="e">
        <f>SUIVI!#REF!</f>
        <v>#REF!</v>
      </c>
      <c r="D198" s="145" t="e">
        <f>SUIVI!#REF!</f>
        <v>#REF!</v>
      </c>
      <c r="E198" s="145" t="e">
        <f>SUIVI!#REF!</f>
        <v>#REF!</v>
      </c>
      <c r="F198" s="1097" t="e">
        <f>SUIVI!#REF!</f>
        <v>#REF!</v>
      </c>
      <c r="G198" s="948" t="s">
        <v>186</v>
      </c>
      <c r="H198" s="948" t="s">
        <v>186</v>
      </c>
      <c r="I198" s="948" t="s">
        <v>186</v>
      </c>
      <c r="J198" s="948" t="s">
        <v>186</v>
      </c>
      <c r="K198" s="948" t="s">
        <v>186</v>
      </c>
      <c r="L198" s="948" t="s">
        <v>186</v>
      </c>
      <c r="M198" s="948" t="s">
        <v>186</v>
      </c>
      <c r="N198" s="948" t="s">
        <v>186</v>
      </c>
      <c r="O198" s="948" t="s">
        <v>186</v>
      </c>
      <c r="P198" s="948" t="s">
        <v>186</v>
      </c>
      <c r="Q198" s="1955"/>
      <c r="R198" s="437" t="s">
        <v>1249</v>
      </c>
      <c r="S198" s="48"/>
      <c r="U198" s="1962" t="e">
        <f>SUIVI!#REF!</f>
        <v>#REF!</v>
      </c>
      <c r="V198" s="320" t="e">
        <f>SUIVI!#REF!</f>
        <v>#REF!</v>
      </c>
      <c r="W198" s="320" t="e">
        <f>SUIVI!#REF!</f>
        <v>#REF!</v>
      </c>
      <c r="X198" s="145" t="e">
        <f>SUIVI!#REF!</f>
        <v>#REF!</v>
      </c>
      <c r="Y198" s="145" t="e">
        <f>SUIVI!#REF!</f>
        <v>#REF!</v>
      </c>
      <c r="Z198" s="1097" t="e">
        <f>SUIVI!#REF!</f>
        <v>#REF!</v>
      </c>
      <c r="AA198" s="948">
        <f t="shared" ca="1" si="20"/>
        <v>2</v>
      </c>
      <c r="AB198" s="1955">
        <f t="shared" ca="1" si="21"/>
        <v>1</v>
      </c>
      <c r="AC198" s="948">
        <f t="shared" ca="1" si="22"/>
        <v>0</v>
      </c>
      <c r="AD198" s="1955">
        <f t="shared" ca="1" si="23"/>
        <v>1</v>
      </c>
      <c r="AE198" s="948">
        <f t="shared" ca="1" si="28"/>
        <v>1</v>
      </c>
      <c r="AF198" s="948">
        <f t="shared" ca="1" si="28"/>
        <v>0</v>
      </c>
      <c r="AG198" s="948">
        <f t="shared" ca="1" si="28"/>
        <v>2</v>
      </c>
      <c r="AH198" s="948">
        <f t="shared" ca="1" si="28"/>
        <v>0</v>
      </c>
      <c r="AI198" s="1955">
        <f t="shared" ca="1" si="25"/>
        <v>2</v>
      </c>
      <c r="AJ198" s="1955">
        <f t="shared" ca="1" si="29"/>
        <v>1</v>
      </c>
      <c r="AK198" s="1955">
        <f t="shared" ca="1" si="29"/>
        <v>1</v>
      </c>
      <c r="AL198" s="1955">
        <f t="shared" ca="1" si="29"/>
        <v>1</v>
      </c>
      <c r="AM198" s="768">
        <f t="shared" si="27"/>
        <v>0</v>
      </c>
      <c r="AO198" s="167"/>
      <c r="AP198" s="320" t="e">
        <f>SUIVI!#REF!</f>
        <v>#REF!</v>
      </c>
      <c r="AQ198" s="320" t="e">
        <f>SUIVI!#REF!</f>
        <v>#REF!</v>
      </c>
      <c r="AR198" s="145" t="e">
        <f>SUIVI!#REF!</f>
        <v>#REF!</v>
      </c>
      <c r="AS198" s="145" t="e">
        <f>SUIVI!#REF!</f>
        <v>#REF!</v>
      </c>
      <c r="AT198" s="1097" t="e">
        <f>SUIVI!#REF!</f>
        <v>#REF!</v>
      </c>
      <c r="AU198" s="3627"/>
      <c r="AV198" s="3628"/>
      <c r="AW198" s="3627"/>
      <c r="AX198" s="3628"/>
      <c r="AY198" s="3627"/>
      <c r="AZ198" s="3628"/>
      <c r="BA198" s="3627"/>
      <c r="BB198" s="3628"/>
      <c r="BC198" s="3627"/>
      <c r="BD198" s="3628"/>
      <c r="BE198" s="3627"/>
      <c r="BF198" s="3628"/>
      <c r="BG198" s="48"/>
      <c r="BH198" s="776">
        <v>175</v>
      </c>
      <c r="BI198" s="776"/>
    </row>
    <row r="199" spans="1:61" s="22" customFormat="1" ht="25.15" customHeight="1">
      <c r="A199" s="1961" t="e">
        <f>SUIVI!#REF!</f>
        <v>#REF!</v>
      </c>
      <c r="B199" s="320" t="e">
        <f>SUIVI!#REF!</f>
        <v>#REF!</v>
      </c>
      <c r="C199" s="320" t="e">
        <f>SUIVI!#REF!</f>
        <v>#REF!</v>
      </c>
      <c r="D199" s="145" t="e">
        <f>SUIVI!#REF!</f>
        <v>#REF!</v>
      </c>
      <c r="E199" s="145" t="e">
        <f>SUIVI!#REF!</f>
        <v>#REF!</v>
      </c>
      <c r="F199" s="1097" t="e">
        <f>SUIVI!#REF!</f>
        <v>#REF!</v>
      </c>
      <c r="G199" s="948" t="s">
        <v>186</v>
      </c>
      <c r="H199" s="948" t="s">
        <v>186</v>
      </c>
      <c r="I199" s="948" t="s">
        <v>186</v>
      </c>
      <c r="J199" s="948" t="s">
        <v>186</v>
      </c>
      <c r="K199" s="948" t="s">
        <v>186</v>
      </c>
      <c r="L199" s="948" t="s">
        <v>186</v>
      </c>
      <c r="M199" s="948" t="s">
        <v>186</v>
      </c>
      <c r="N199" s="948" t="s">
        <v>186</v>
      </c>
      <c r="O199" s="948" t="s">
        <v>186</v>
      </c>
      <c r="P199" s="948" t="s">
        <v>186</v>
      </c>
      <c r="Q199" s="1955"/>
      <c r="R199" s="437" t="s">
        <v>1249</v>
      </c>
      <c r="S199" s="48"/>
      <c r="U199" s="1962" t="e">
        <f>SUIVI!#REF!</f>
        <v>#REF!</v>
      </c>
      <c r="V199" s="320" t="e">
        <f>SUIVI!#REF!</f>
        <v>#REF!</v>
      </c>
      <c r="W199" s="320" t="e">
        <f>SUIVI!#REF!</f>
        <v>#REF!</v>
      </c>
      <c r="X199" s="145" t="e">
        <f>SUIVI!#REF!</f>
        <v>#REF!</v>
      </c>
      <c r="Y199" s="145" t="e">
        <f>SUIVI!#REF!</f>
        <v>#REF!</v>
      </c>
      <c r="Z199" s="1097" t="e">
        <f>SUIVI!#REF!</f>
        <v>#REF!</v>
      </c>
      <c r="AA199" s="948">
        <f t="shared" ca="1" si="20"/>
        <v>1</v>
      </c>
      <c r="AB199" s="1955">
        <f t="shared" ca="1" si="21"/>
        <v>1</v>
      </c>
      <c r="AC199" s="948">
        <f t="shared" ca="1" si="22"/>
        <v>0</v>
      </c>
      <c r="AD199" s="1955">
        <f t="shared" ca="1" si="23"/>
        <v>1</v>
      </c>
      <c r="AE199" s="948">
        <f t="shared" ca="1" si="28"/>
        <v>1</v>
      </c>
      <c r="AF199" s="948">
        <f t="shared" ca="1" si="28"/>
        <v>0</v>
      </c>
      <c r="AG199" s="948">
        <f t="shared" ca="1" si="28"/>
        <v>1</v>
      </c>
      <c r="AH199" s="948">
        <f t="shared" ca="1" si="28"/>
        <v>1</v>
      </c>
      <c r="AI199" s="1955">
        <f t="shared" ca="1" si="25"/>
        <v>1</v>
      </c>
      <c r="AJ199" s="1955">
        <f t="shared" ca="1" si="29"/>
        <v>1</v>
      </c>
      <c r="AK199" s="1955">
        <f t="shared" ca="1" si="29"/>
        <v>1</v>
      </c>
      <c r="AL199" s="1955">
        <f t="shared" ca="1" si="29"/>
        <v>1</v>
      </c>
      <c r="AM199" s="768">
        <f t="shared" si="27"/>
        <v>0</v>
      </c>
      <c r="AO199" s="167"/>
      <c r="AP199" s="320" t="e">
        <f>SUIVI!#REF!</f>
        <v>#REF!</v>
      </c>
      <c r="AQ199" s="320" t="e">
        <f>SUIVI!#REF!</f>
        <v>#REF!</v>
      </c>
      <c r="AR199" s="145" t="e">
        <f>SUIVI!#REF!</f>
        <v>#REF!</v>
      </c>
      <c r="AS199" s="145" t="e">
        <f>SUIVI!#REF!</f>
        <v>#REF!</v>
      </c>
      <c r="AT199" s="1097" t="e">
        <f>SUIVI!#REF!</f>
        <v>#REF!</v>
      </c>
      <c r="AU199" s="3627"/>
      <c r="AV199" s="3628"/>
      <c r="AW199" s="3627"/>
      <c r="AX199" s="3628"/>
      <c r="AY199" s="3627"/>
      <c r="AZ199" s="3628"/>
      <c r="BA199" s="3627"/>
      <c r="BB199" s="3628"/>
      <c r="BC199" s="3627"/>
      <c r="BD199" s="3628"/>
      <c r="BE199" s="3627"/>
      <c r="BF199" s="3628"/>
      <c r="BG199" s="48"/>
      <c r="BH199" s="776">
        <v>176</v>
      </c>
      <c r="BI199" s="776"/>
    </row>
    <row r="200" spans="1:61" s="22" customFormat="1" ht="25.15" customHeight="1">
      <c r="A200" s="1961" t="e">
        <f>SUIVI!#REF!</f>
        <v>#REF!</v>
      </c>
      <c r="B200" s="320" t="e">
        <f>SUIVI!#REF!</f>
        <v>#REF!</v>
      </c>
      <c r="C200" s="320" t="e">
        <f>SUIVI!#REF!</f>
        <v>#REF!</v>
      </c>
      <c r="D200" s="145" t="e">
        <f>SUIVI!#REF!</f>
        <v>#REF!</v>
      </c>
      <c r="E200" s="145" t="e">
        <f>SUIVI!#REF!</f>
        <v>#REF!</v>
      </c>
      <c r="F200" s="1097" t="e">
        <f>SUIVI!#REF!</f>
        <v>#REF!</v>
      </c>
      <c r="G200" s="948" t="s">
        <v>186</v>
      </c>
      <c r="H200" s="948" t="s">
        <v>186</v>
      </c>
      <c r="I200" s="948" t="s">
        <v>186</v>
      </c>
      <c r="J200" s="948" t="s">
        <v>186</v>
      </c>
      <c r="K200" s="948" t="s">
        <v>186</v>
      </c>
      <c r="L200" s="948" t="s">
        <v>186</v>
      </c>
      <c r="M200" s="948" t="s">
        <v>186</v>
      </c>
      <c r="N200" s="948" t="s">
        <v>186</v>
      </c>
      <c r="O200" s="948" t="s">
        <v>186</v>
      </c>
      <c r="P200" s="948" t="s">
        <v>186</v>
      </c>
      <c r="Q200" s="1955"/>
      <c r="R200" s="437" t="s">
        <v>1249</v>
      </c>
      <c r="S200" s="48"/>
      <c r="U200" s="1962" t="e">
        <f>SUIVI!#REF!</f>
        <v>#REF!</v>
      </c>
      <c r="V200" s="320" t="e">
        <f>SUIVI!#REF!</f>
        <v>#REF!</v>
      </c>
      <c r="W200" s="320" t="e">
        <f>SUIVI!#REF!</f>
        <v>#REF!</v>
      </c>
      <c r="X200" s="145" t="e">
        <f>SUIVI!#REF!</f>
        <v>#REF!</v>
      </c>
      <c r="Y200" s="145" t="e">
        <f>SUIVI!#REF!</f>
        <v>#REF!</v>
      </c>
      <c r="Z200" s="1097" t="e">
        <f>SUIVI!#REF!</f>
        <v>#REF!</v>
      </c>
      <c r="AA200" s="948">
        <f t="shared" ca="1" si="20"/>
        <v>1</v>
      </c>
      <c r="AB200" s="1955">
        <f t="shared" ca="1" si="21"/>
        <v>1</v>
      </c>
      <c r="AC200" s="948">
        <f t="shared" ca="1" si="22"/>
        <v>1</v>
      </c>
      <c r="AD200" s="1955">
        <f t="shared" ca="1" si="23"/>
        <v>1</v>
      </c>
      <c r="AE200" s="948">
        <f t="shared" ca="1" si="28"/>
        <v>2</v>
      </c>
      <c r="AF200" s="948">
        <f t="shared" ca="1" si="28"/>
        <v>2</v>
      </c>
      <c r="AG200" s="948">
        <f t="shared" ca="1" si="28"/>
        <v>2</v>
      </c>
      <c r="AH200" s="948">
        <f t="shared" ca="1" si="28"/>
        <v>0</v>
      </c>
      <c r="AI200" s="1955">
        <f t="shared" ca="1" si="25"/>
        <v>1</v>
      </c>
      <c r="AJ200" s="1955">
        <f t="shared" ca="1" si="29"/>
        <v>1</v>
      </c>
      <c r="AK200" s="1955">
        <f t="shared" ca="1" si="29"/>
        <v>1</v>
      </c>
      <c r="AL200" s="1955">
        <f t="shared" ca="1" si="29"/>
        <v>1</v>
      </c>
      <c r="AM200" s="768">
        <f t="shared" si="27"/>
        <v>0</v>
      </c>
      <c r="AO200" s="167"/>
      <c r="AP200" s="320" t="e">
        <f>SUIVI!#REF!</f>
        <v>#REF!</v>
      </c>
      <c r="AQ200" s="320" t="e">
        <f>SUIVI!#REF!</f>
        <v>#REF!</v>
      </c>
      <c r="AR200" s="145" t="e">
        <f>SUIVI!#REF!</f>
        <v>#REF!</v>
      </c>
      <c r="AS200" s="145" t="e">
        <f>SUIVI!#REF!</f>
        <v>#REF!</v>
      </c>
      <c r="AT200" s="1097" t="e">
        <f>SUIVI!#REF!</f>
        <v>#REF!</v>
      </c>
      <c r="AU200" s="3627"/>
      <c r="AV200" s="3628"/>
      <c r="AW200" s="3627"/>
      <c r="AX200" s="3628"/>
      <c r="AY200" s="3627"/>
      <c r="AZ200" s="3628"/>
      <c r="BA200" s="3627"/>
      <c r="BB200" s="3628"/>
      <c r="BC200" s="3627"/>
      <c r="BD200" s="3628"/>
      <c r="BE200" s="3627"/>
      <c r="BF200" s="3628"/>
      <c r="BG200" s="48"/>
      <c r="BH200" s="776">
        <v>177</v>
      </c>
      <c r="BI200" s="776"/>
    </row>
    <row r="201" spans="1:61" ht="25.15" customHeight="1">
      <c r="A201" s="1961" t="e">
        <f>SUIVI!#REF!</f>
        <v>#REF!</v>
      </c>
      <c r="B201" s="320" t="e">
        <f>SUIVI!#REF!</f>
        <v>#REF!</v>
      </c>
      <c r="C201" s="320" t="e">
        <f>SUIVI!#REF!</f>
        <v>#REF!</v>
      </c>
      <c r="D201" s="145" t="e">
        <f>SUIVI!#REF!</f>
        <v>#REF!</v>
      </c>
      <c r="E201" s="145" t="e">
        <f>SUIVI!#REF!</f>
        <v>#REF!</v>
      </c>
      <c r="F201" s="1097" t="e">
        <f>SUIVI!#REF!</f>
        <v>#REF!</v>
      </c>
      <c r="G201" s="948" t="s">
        <v>186</v>
      </c>
      <c r="H201" s="948" t="s">
        <v>186</v>
      </c>
      <c r="I201" s="948" t="s">
        <v>186</v>
      </c>
      <c r="J201" s="948" t="s">
        <v>186</v>
      </c>
      <c r="K201" s="948" t="s">
        <v>186</v>
      </c>
      <c r="L201" s="948" t="s">
        <v>186</v>
      </c>
      <c r="M201" s="948" t="s">
        <v>186</v>
      </c>
      <c r="N201" s="948" t="s">
        <v>186</v>
      </c>
      <c r="O201" s="948" t="s">
        <v>186</v>
      </c>
      <c r="P201" s="948" t="s">
        <v>186</v>
      </c>
      <c r="Q201" s="1955"/>
      <c r="R201" s="437" t="s">
        <v>1249</v>
      </c>
      <c r="S201" s="48"/>
      <c r="U201" s="1962" t="e">
        <f>SUIVI!#REF!</f>
        <v>#REF!</v>
      </c>
      <c r="V201" s="320" t="e">
        <f>SUIVI!#REF!</f>
        <v>#REF!</v>
      </c>
      <c r="W201" s="320" t="e">
        <f>SUIVI!#REF!</f>
        <v>#REF!</v>
      </c>
      <c r="X201" s="145" t="e">
        <f>SUIVI!#REF!</f>
        <v>#REF!</v>
      </c>
      <c r="Y201" s="145" t="e">
        <f>SUIVI!#REF!</f>
        <v>#REF!</v>
      </c>
      <c r="Z201" s="1097" t="e">
        <f>SUIVI!#REF!</f>
        <v>#REF!</v>
      </c>
      <c r="AA201" s="948">
        <f t="shared" ca="1" si="20"/>
        <v>0</v>
      </c>
      <c r="AB201" s="1955">
        <f t="shared" ca="1" si="21"/>
        <v>1</v>
      </c>
      <c r="AC201" s="948">
        <f t="shared" ca="1" si="22"/>
        <v>1</v>
      </c>
      <c r="AD201" s="1955">
        <f t="shared" ca="1" si="23"/>
        <v>1</v>
      </c>
      <c r="AE201" s="948">
        <f t="shared" ca="1" si="28"/>
        <v>0</v>
      </c>
      <c r="AF201" s="948">
        <f t="shared" ca="1" si="28"/>
        <v>2</v>
      </c>
      <c r="AG201" s="948">
        <f t="shared" ca="1" si="28"/>
        <v>0</v>
      </c>
      <c r="AH201" s="948">
        <f t="shared" ca="1" si="28"/>
        <v>0</v>
      </c>
      <c r="AI201" s="1955">
        <f t="shared" ca="1" si="25"/>
        <v>2</v>
      </c>
      <c r="AJ201" s="1955">
        <f t="shared" ca="1" si="29"/>
        <v>1</v>
      </c>
      <c r="AK201" s="1955">
        <f t="shared" ca="1" si="29"/>
        <v>1</v>
      </c>
      <c r="AL201" s="1955">
        <f t="shared" ca="1" si="29"/>
        <v>1</v>
      </c>
      <c r="AM201" s="768">
        <f t="shared" si="27"/>
        <v>0</v>
      </c>
      <c r="AO201" s="167"/>
      <c r="AP201" s="320" t="e">
        <f>SUIVI!#REF!</f>
        <v>#REF!</v>
      </c>
      <c r="AQ201" s="320" t="e">
        <f>SUIVI!#REF!</f>
        <v>#REF!</v>
      </c>
      <c r="AR201" s="145" t="e">
        <f>SUIVI!#REF!</f>
        <v>#REF!</v>
      </c>
      <c r="AS201" s="145" t="e">
        <f>SUIVI!#REF!</f>
        <v>#REF!</v>
      </c>
      <c r="AT201" s="1097" t="e">
        <f>SUIVI!#REF!</f>
        <v>#REF!</v>
      </c>
      <c r="AU201" s="3627"/>
      <c r="AV201" s="3628"/>
      <c r="AW201" s="3627"/>
      <c r="AX201" s="3628"/>
      <c r="AY201" s="3627"/>
      <c r="AZ201" s="3628"/>
      <c r="BA201" s="3627"/>
      <c r="BB201" s="3628"/>
      <c r="BC201" s="3627"/>
      <c r="BD201" s="3628"/>
      <c r="BE201" s="3627"/>
      <c r="BF201" s="3628"/>
      <c r="BG201" s="48"/>
      <c r="BH201" s="776">
        <v>178</v>
      </c>
      <c r="BI201" s="776"/>
    </row>
    <row r="202" spans="1:61" ht="25.15" customHeight="1">
      <c r="A202" s="1961" t="e">
        <f>SUIVI!#REF!</f>
        <v>#REF!</v>
      </c>
      <c r="B202" s="320" t="e">
        <f>SUIVI!#REF!</f>
        <v>#REF!</v>
      </c>
      <c r="C202" s="320" t="e">
        <f>SUIVI!#REF!</f>
        <v>#REF!</v>
      </c>
      <c r="D202" s="145" t="e">
        <f>SUIVI!#REF!</f>
        <v>#REF!</v>
      </c>
      <c r="E202" s="145" t="e">
        <f>SUIVI!#REF!</f>
        <v>#REF!</v>
      </c>
      <c r="F202" s="1097" t="e">
        <f>SUIVI!#REF!</f>
        <v>#REF!</v>
      </c>
      <c r="G202" s="948" t="s">
        <v>186</v>
      </c>
      <c r="H202" s="948" t="s">
        <v>186</v>
      </c>
      <c r="I202" s="948" t="s">
        <v>186</v>
      </c>
      <c r="J202" s="948" t="s">
        <v>186</v>
      </c>
      <c r="K202" s="948" t="s">
        <v>186</v>
      </c>
      <c r="L202" s="948" t="s">
        <v>186</v>
      </c>
      <c r="M202" s="948" t="s">
        <v>186</v>
      </c>
      <c r="N202" s="948" t="s">
        <v>186</v>
      </c>
      <c r="O202" s="948" t="s">
        <v>186</v>
      </c>
      <c r="P202" s="948" t="s">
        <v>186</v>
      </c>
      <c r="Q202" s="1955"/>
      <c r="R202" s="437" t="s">
        <v>1249</v>
      </c>
      <c r="S202" s="48"/>
      <c r="U202" s="1962" t="e">
        <f>SUIVI!#REF!</f>
        <v>#REF!</v>
      </c>
      <c r="V202" s="320" t="e">
        <f>SUIVI!#REF!</f>
        <v>#REF!</v>
      </c>
      <c r="W202" s="320" t="e">
        <f>SUIVI!#REF!</f>
        <v>#REF!</v>
      </c>
      <c r="X202" s="145" t="e">
        <f>SUIVI!#REF!</f>
        <v>#REF!</v>
      </c>
      <c r="Y202" s="145" t="e">
        <f>SUIVI!#REF!</f>
        <v>#REF!</v>
      </c>
      <c r="Z202" s="1097" t="e">
        <f>SUIVI!#REF!</f>
        <v>#REF!</v>
      </c>
      <c r="AA202" s="948">
        <f t="shared" ca="1" si="20"/>
        <v>0</v>
      </c>
      <c r="AB202" s="1955">
        <f t="shared" ca="1" si="21"/>
        <v>1</v>
      </c>
      <c r="AC202" s="948">
        <f t="shared" ca="1" si="22"/>
        <v>2</v>
      </c>
      <c r="AD202" s="1955">
        <f t="shared" ca="1" si="23"/>
        <v>1</v>
      </c>
      <c r="AE202" s="948">
        <f t="shared" ca="1" si="28"/>
        <v>0</v>
      </c>
      <c r="AF202" s="948">
        <f t="shared" ca="1" si="28"/>
        <v>1</v>
      </c>
      <c r="AG202" s="948">
        <f t="shared" ca="1" si="28"/>
        <v>1</v>
      </c>
      <c r="AH202" s="948">
        <f t="shared" ca="1" si="28"/>
        <v>0</v>
      </c>
      <c r="AI202" s="1955">
        <f t="shared" ca="1" si="25"/>
        <v>2</v>
      </c>
      <c r="AJ202" s="1955">
        <f t="shared" ca="1" si="29"/>
        <v>1</v>
      </c>
      <c r="AK202" s="1955">
        <f t="shared" ca="1" si="29"/>
        <v>1</v>
      </c>
      <c r="AL202" s="1955">
        <f t="shared" ca="1" si="29"/>
        <v>1</v>
      </c>
      <c r="AM202" s="768">
        <f t="shared" si="27"/>
        <v>0</v>
      </c>
      <c r="AO202" s="167"/>
      <c r="AP202" s="320" t="e">
        <f>SUIVI!#REF!</f>
        <v>#REF!</v>
      </c>
      <c r="AQ202" s="320" t="e">
        <f>SUIVI!#REF!</f>
        <v>#REF!</v>
      </c>
      <c r="AR202" s="145" t="e">
        <f>SUIVI!#REF!</f>
        <v>#REF!</v>
      </c>
      <c r="AS202" s="145" t="e">
        <f>SUIVI!#REF!</f>
        <v>#REF!</v>
      </c>
      <c r="AT202" s="1097" t="e">
        <f>SUIVI!#REF!</f>
        <v>#REF!</v>
      </c>
      <c r="AU202" s="3627"/>
      <c r="AV202" s="3628"/>
      <c r="AW202" s="3627"/>
      <c r="AX202" s="3628"/>
      <c r="AY202" s="3627"/>
      <c r="AZ202" s="3628"/>
      <c r="BA202" s="3627"/>
      <c r="BB202" s="3628"/>
      <c r="BC202" s="3627"/>
      <c r="BD202" s="3628"/>
      <c r="BE202" s="3627"/>
      <c r="BF202" s="3628"/>
      <c r="BG202" s="48"/>
      <c r="BH202" s="776">
        <v>179</v>
      </c>
      <c r="BI202" s="776"/>
    </row>
    <row r="203" spans="1:61" ht="25.15" customHeight="1">
      <c r="A203" s="1961" t="e">
        <f>SUIVI!#REF!</f>
        <v>#REF!</v>
      </c>
      <c r="B203" s="320" t="e">
        <f>SUIVI!#REF!</f>
        <v>#REF!</v>
      </c>
      <c r="C203" s="320" t="e">
        <f>SUIVI!#REF!</f>
        <v>#REF!</v>
      </c>
      <c r="D203" s="145" t="e">
        <f>SUIVI!#REF!</f>
        <v>#REF!</v>
      </c>
      <c r="E203" s="145" t="e">
        <f>SUIVI!#REF!</f>
        <v>#REF!</v>
      </c>
      <c r="F203" s="1097" t="e">
        <f>SUIVI!#REF!</f>
        <v>#REF!</v>
      </c>
      <c r="G203" s="948" t="s">
        <v>186</v>
      </c>
      <c r="H203" s="948" t="s">
        <v>186</v>
      </c>
      <c r="I203" s="948" t="s">
        <v>186</v>
      </c>
      <c r="J203" s="948" t="s">
        <v>186</v>
      </c>
      <c r="K203" s="948" t="s">
        <v>186</v>
      </c>
      <c r="L203" s="948" t="s">
        <v>186</v>
      </c>
      <c r="M203" s="948" t="s">
        <v>186</v>
      </c>
      <c r="N203" s="948" t="s">
        <v>186</v>
      </c>
      <c r="O203" s="948" t="s">
        <v>186</v>
      </c>
      <c r="P203" s="948" t="s">
        <v>186</v>
      </c>
      <c r="Q203" s="1955"/>
      <c r="R203" s="437" t="s">
        <v>1249</v>
      </c>
      <c r="S203" s="48"/>
      <c r="U203" s="1962" t="e">
        <f>SUIVI!#REF!</f>
        <v>#REF!</v>
      </c>
      <c r="V203" s="320" t="e">
        <f>SUIVI!#REF!</f>
        <v>#REF!</v>
      </c>
      <c r="W203" s="320" t="e">
        <f>SUIVI!#REF!</f>
        <v>#REF!</v>
      </c>
      <c r="X203" s="145" t="e">
        <f>SUIVI!#REF!</f>
        <v>#REF!</v>
      </c>
      <c r="Y203" s="145" t="e">
        <f>SUIVI!#REF!</f>
        <v>#REF!</v>
      </c>
      <c r="Z203" s="1097" t="e">
        <f>SUIVI!#REF!</f>
        <v>#REF!</v>
      </c>
      <c r="AA203" s="948">
        <f t="shared" ca="1" si="20"/>
        <v>2</v>
      </c>
      <c r="AB203" s="1955">
        <f t="shared" ca="1" si="21"/>
        <v>1</v>
      </c>
      <c r="AC203" s="948">
        <f t="shared" ca="1" si="22"/>
        <v>1</v>
      </c>
      <c r="AD203" s="1955">
        <f t="shared" ca="1" si="23"/>
        <v>1</v>
      </c>
      <c r="AE203" s="948">
        <f t="shared" ca="1" si="28"/>
        <v>2</v>
      </c>
      <c r="AF203" s="948">
        <f t="shared" ca="1" si="28"/>
        <v>1</v>
      </c>
      <c r="AG203" s="948">
        <f t="shared" ca="1" si="28"/>
        <v>1</v>
      </c>
      <c r="AH203" s="948">
        <f t="shared" ca="1" si="28"/>
        <v>1</v>
      </c>
      <c r="AI203" s="1955">
        <f t="shared" ca="1" si="25"/>
        <v>1</v>
      </c>
      <c r="AJ203" s="1955">
        <f t="shared" ca="1" si="29"/>
        <v>1</v>
      </c>
      <c r="AK203" s="1955">
        <f t="shared" ca="1" si="29"/>
        <v>1</v>
      </c>
      <c r="AL203" s="1955">
        <f t="shared" ca="1" si="29"/>
        <v>1</v>
      </c>
      <c r="AM203" s="768">
        <f t="shared" si="27"/>
        <v>0</v>
      </c>
      <c r="AO203" s="167"/>
      <c r="AP203" s="320" t="e">
        <f>SUIVI!#REF!</f>
        <v>#REF!</v>
      </c>
      <c r="AQ203" s="320" t="e">
        <f>SUIVI!#REF!</f>
        <v>#REF!</v>
      </c>
      <c r="AR203" s="145" t="e">
        <f>SUIVI!#REF!</f>
        <v>#REF!</v>
      </c>
      <c r="AS203" s="145" t="e">
        <f>SUIVI!#REF!</f>
        <v>#REF!</v>
      </c>
      <c r="AT203" s="1097" t="e">
        <f>SUIVI!#REF!</f>
        <v>#REF!</v>
      </c>
      <c r="AU203" s="3627"/>
      <c r="AV203" s="3628"/>
      <c r="AW203" s="3627"/>
      <c r="AX203" s="3628"/>
      <c r="AY203" s="3627"/>
      <c r="AZ203" s="3628"/>
      <c r="BA203" s="3627"/>
      <c r="BB203" s="3628"/>
      <c r="BC203" s="3627"/>
      <c r="BD203" s="3628"/>
      <c r="BE203" s="3627"/>
      <c r="BF203" s="3628"/>
      <c r="BG203" s="48"/>
      <c r="BH203" s="776">
        <v>180</v>
      </c>
      <c r="BI203" s="776"/>
    </row>
    <row r="204" spans="1:61" ht="25.15" customHeight="1">
      <c r="A204" s="1961" t="e">
        <f>SUIVI!#REF!</f>
        <v>#REF!</v>
      </c>
      <c r="B204" s="320" t="e">
        <f>SUIVI!#REF!</f>
        <v>#REF!</v>
      </c>
      <c r="C204" s="320" t="e">
        <f>SUIVI!#REF!</f>
        <v>#REF!</v>
      </c>
      <c r="D204" s="145" t="e">
        <f>SUIVI!#REF!</f>
        <v>#REF!</v>
      </c>
      <c r="E204" s="145" t="e">
        <f>SUIVI!#REF!</f>
        <v>#REF!</v>
      </c>
      <c r="F204" s="1097" t="e">
        <f>SUIVI!#REF!</f>
        <v>#REF!</v>
      </c>
      <c r="G204" s="948" t="s">
        <v>186</v>
      </c>
      <c r="H204" s="948" t="s">
        <v>186</v>
      </c>
      <c r="I204" s="948" t="s">
        <v>186</v>
      </c>
      <c r="J204" s="948" t="s">
        <v>186</v>
      </c>
      <c r="K204" s="948" t="s">
        <v>186</v>
      </c>
      <c r="L204" s="948" t="s">
        <v>186</v>
      </c>
      <c r="M204" s="948" t="s">
        <v>186</v>
      </c>
      <c r="N204" s="948" t="s">
        <v>186</v>
      </c>
      <c r="O204" s="948" t="s">
        <v>186</v>
      </c>
      <c r="P204" s="948" t="s">
        <v>186</v>
      </c>
      <c r="Q204" s="1955"/>
      <c r="R204" s="437" t="s">
        <v>1249</v>
      </c>
      <c r="S204" s="48"/>
      <c r="U204" s="1962" t="e">
        <f>SUIVI!#REF!</f>
        <v>#REF!</v>
      </c>
      <c r="V204" s="320" t="e">
        <f>SUIVI!#REF!</f>
        <v>#REF!</v>
      </c>
      <c r="W204" s="320" t="e">
        <f>SUIVI!#REF!</f>
        <v>#REF!</v>
      </c>
      <c r="X204" s="145" t="e">
        <f>SUIVI!#REF!</f>
        <v>#REF!</v>
      </c>
      <c r="Y204" s="145" t="e">
        <f>SUIVI!#REF!</f>
        <v>#REF!</v>
      </c>
      <c r="Z204" s="1097" t="e">
        <f>SUIVI!#REF!</f>
        <v>#REF!</v>
      </c>
      <c r="AA204" s="948">
        <f t="shared" ca="1" si="20"/>
        <v>2</v>
      </c>
      <c r="AB204" s="1955">
        <f t="shared" ca="1" si="21"/>
        <v>1</v>
      </c>
      <c r="AC204" s="948">
        <f t="shared" ca="1" si="22"/>
        <v>1</v>
      </c>
      <c r="AD204" s="1955">
        <f t="shared" ca="1" si="23"/>
        <v>1</v>
      </c>
      <c r="AE204" s="948">
        <f t="shared" ca="1" si="28"/>
        <v>0</v>
      </c>
      <c r="AF204" s="948">
        <f t="shared" ca="1" si="28"/>
        <v>1</v>
      </c>
      <c r="AG204" s="948">
        <f t="shared" ca="1" si="28"/>
        <v>2</v>
      </c>
      <c r="AH204" s="948">
        <f t="shared" ca="1" si="28"/>
        <v>2</v>
      </c>
      <c r="AI204" s="1955">
        <f t="shared" ca="1" si="25"/>
        <v>2</v>
      </c>
      <c r="AJ204" s="1955">
        <f t="shared" ca="1" si="29"/>
        <v>1</v>
      </c>
      <c r="AK204" s="1955">
        <f t="shared" ca="1" si="29"/>
        <v>1</v>
      </c>
      <c r="AL204" s="1955">
        <f t="shared" ca="1" si="29"/>
        <v>1</v>
      </c>
      <c r="AM204" s="768">
        <f t="shared" si="27"/>
        <v>0</v>
      </c>
      <c r="AO204" s="167"/>
      <c r="AP204" s="320" t="e">
        <f>SUIVI!#REF!</f>
        <v>#REF!</v>
      </c>
      <c r="AQ204" s="320" t="e">
        <f>SUIVI!#REF!</f>
        <v>#REF!</v>
      </c>
      <c r="AR204" s="145" t="e">
        <f>SUIVI!#REF!</f>
        <v>#REF!</v>
      </c>
      <c r="AS204" s="145" t="e">
        <f>SUIVI!#REF!</f>
        <v>#REF!</v>
      </c>
      <c r="AT204" s="1097" t="e">
        <f>SUIVI!#REF!</f>
        <v>#REF!</v>
      </c>
      <c r="AU204" s="3627"/>
      <c r="AV204" s="3628"/>
      <c r="AW204" s="3627"/>
      <c r="AX204" s="3628"/>
      <c r="AY204" s="3627"/>
      <c r="AZ204" s="3628"/>
      <c r="BA204" s="3627"/>
      <c r="BB204" s="3628"/>
      <c r="BC204" s="3627"/>
      <c r="BD204" s="3628"/>
      <c r="BE204" s="3627"/>
      <c r="BF204" s="3628"/>
      <c r="BG204" s="48"/>
      <c r="BH204" s="776">
        <v>181</v>
      </c>
      <c r="BI204" s="776"/>
    </row>
    <row r="205" spans="1:61" ht="25.15" customHeight="1">
      <c r="A205" s="1961" t="e">
        <f>SUIVI!#REF!</f>
        <v>#REF!</v>
      </c>
      <c r="B205" s="320" t="e">
        <f>SUIVI!#REF!</f>
        <v>#REF!</v>
      </c>
      <c r="C205" s="320" t="e">
        <f>SUIVI!#REF!</f>
        <v>#REF!</v>
      </c>
      <c r="D205" s="145" t="e">
        <f>SUIVI!#REF!</f>
        <v>#REF!</v>
      </c>
      <c r="E205" s="145" t="e">
        <f>SUIVI!#REF!</f>
        <v>#REF!</v>
      </c>
      <c r="F205" s="1097" t="e">
        <f>SUIVI!#REF!</f>
        <v>#REF!</v>
      </c>
      <c r="G205" s="948" t="s">
        <v>186</v>
      </c>
      <c r="H205" s="948" t="s">
        <v>186</v>
      </c>
      <c r="I205" s="948" t="s">
        <v>186</v>
      </c>
      <c r="J205" s="948" t="s">
        <v>186</v>
      </c>
      <c r="K205" s="948" t="s">
        <v>186</v>
      </c>
      <c r="L205" s="948" t="s">
        <v>186</v>
      </c>
      <c r="M205" s="948" t="s">
        <v>186</v>
      </c>
      <c r="N205" s="948" t="s">
        <v>186</v>
      </c>
      <c r="O205" s="948" t="s">
        <v>186</v>
      </c>
      <c r="P205" s="948" t="s">
        <v>186</v>
      </c>
      <c r="Q205" s="1955"/>
      <c r="R205" s="437" t="s">
        <v>1249</v>
      </c>
      <c r="S205" s="48"/>
      <c r="U205" s="1962" t="e">
        <f>SUIVI!#REF!</f>
        <v>#REF!</v>
      </c>
      <c r="V205" s="320" t="e">
        <f>SUIVI!#REF!</f>
        <v>#REF!</v>
      </c>
      <c r="W205" s="320" t="e">
        <f>SUIVI!#REF!</f>
        <v>#REF!</v>
      </c>
      <c r="X205" s="145" t="e">
        <f>SUIVI!#REF!</f>
        <v>#REF!</v>
      </c>
      <c r="Y205" s="145" t="e">
        <f>SUIVI!#REF!</f>
        <v>#REF!</v>
      </c>
      <c r="Z205" s="1097" t="e">
        <f>SUIVI!#REF!</f>
        <v>#REF!</v>
      </c>
      <c r="AA205" s="948">
        <f t="shared" ca="1" si="20"/>
        <v>1</v>
      </c>
      <c r="AB205" s="1955">
        <f t="shared" ca="1" si="21"/>
        <v>1</v>
      </c>
      <c r="AC205" s="948">
        <f t="shared" ca="1" si="22"/>
        <v>1</v>
      </c>
      <c r="AD205" s="1955">
        <f t="shared" ca="1" si="23"/>
        <v>1</v>
      </c>
      <c r="AE205" s="948">
        <f t="shared" ca="1" si="28"/>
        <v>1</v>
      </c>
      <c r="AF205" s="948">
        <f t="shared" ca="1" si="28"/>
        <v>2</v>
      </c>
      <c r="AG205" s="948">
        <f t="shared" ca="1" si="28"/>
        <v>2</v>
      </c>
      <c r="AH205" s="948">
        <f t="shared" ca="1" si="28"/>
        <v>2</v>
      </c>
      <c r="AI205" s="1955">
        <f t="shared" ca="1" si="25"/>
        <v>2</v>
      </c>
      <c r="AJ205" s="1955">
        <f t="shared" ca="1" si="29"/>
        <v>1</v>
      </c>
      <c r="AK205" s="1955">
        <f t="shared" ca="1" si="29"/>
        <v>1</v>
      </c>
      <c r="AL205" s="1955">
        <f t="shared" ca="1" si="29"/>
        <v>1</v>
      </c>
      <c r="AM205" s="768">
        <f t="shared" si="27"/>
        <v>0</v>
      </c>
      <c r="AO205" s="167"/>
      <c r="AP205" s="320" t="e">
        <f>SUIVI!#REF!</f>
        <v>#REF!</v>
      </c>
      <c r="AQ205" s="320" t="e">
        <f>SUIVI!#REF!</f>
        <v>#REF!</v>
      </c>
      <c r="AR205" s="145" t="e">
        <f>SUIVI!#REF!</f>
        <v>#REF!</v>
      </c>
      <c r="AS205" s="145" t="e">
        <f>SUIVI!#REF!</f>
        <v>#REF!</v>
      </c>
      <c r="AT205" s="1097" t="e">
        <f>SUIVI!#REF!</f>
        <v>#REF!</v>
      </c>
      <c r="AU205" s="3627"/>
      <c r="AV205" s="3628"/>
      <c r="AW205" s="3627"/>
      <c r="AX205" s="3628"/>
      <c r="AY205" s="3627"/>
      <c r="AZ205" s="3628"/>
      <c r="BA205" s="3627"/>
      <c r="BB205" s="3628"/>
      <c r="BC205" s="3627"/>
      <c r="BD205" s="3628"/>
      <c r="BE205" s="3627"/>
      <c r="BF205" s="3628"/>
      <c r="BG205" s="48"/>
      <c r="BH205" s="776">
        <v>182</v>
      </c>
      <c r="BI205" s="776"/>
    </row>
    <row r="206" spans="1:61" ht="25.15" customHeight="1">
      <c r="A206" s="1961" t="e">
        <f>SUIVI!#REF!</f>
        <v>#REF!</v>
      </c>
      <c r="B206" s="320" t="e">
        <f>SUIVI!#REF!</f>
        <v>#REF!</v>
      </c>
      <c r="C206" s="320" t="e">
        <f>SUIVI!#REF!</f>
        <v>#REF!</v>
      </c>
      <c r="D206" s="145" t="e">
        <f>SUIVI!#REF!</f>
        <v>#REF!</v>
      </c>
      <c r="E206" s="145" t="e">
        <f>SUIVI!#REF!</f>
        <v>#REF!</v>
      </c>
      <c r="F206" s="1097" t="e">
        <f>SUIVI!#REF!</f>
        <v>#REF!</v>
      </c>
      <c r="G206" s="948" t="s">
        <v>186</v>
      </c>
      <c r="H206" s="948" t="s">
        <v>186</v>
      </c>
      <c r="I206" s="948" t="s">
        <v>186</v>
      </c>
      <c r="J206" s="948" t="s">
        <v>186</v>
      </c>
      <c r="K206" s="948" t="s">
        <v>186</v>
      </c>
      <c r="L206" s="948" t="s">
        <v>186</v>
      </c>
      <c r="M206" s="948" t="s">
        <v>186</v>
      </c>
      <c r="N206" s="948" t="s">
        <v>186</v>
      </c>
      <c r="O206" s="948" t="s">
        <v>186</v>
      </c>
      <c r="P206" s="948" t="s">
        <v>186</v>
      </c>
      <c r="Q206" s="1955"/>
      <c r="R206" s="437" t="s">
        <v>1249</v>
      </c>
      <c r="S206" s="48"/>
      <c r="U206" s="1962" t="e">
        <f>SUIVI!#REF!</f>
        <v>#REF!</v>
      </c>
      <c r="V206" s="320" t="e">
        <f>SUIVI!#REF!</f>
        <v>#REF!</v>
      </c>
      <c r="W206" s="320" t="e">
        <f>SUIVI!#REF!</f>
        <v>#REF!</v>
      </c>
      <c r="X206" s="145" t="e">
        <f>SUIVI!#REF!</f>
        <v>#REF!</v>
      </c>
      <c r="Y206" s="145" t="e">
        <f>SUIVI!#REF!</f>
        <v>#REF!</v>
      </c>
      <c r="Z206" s="1097" t="e">
        <f>SUIVI!#REF!</f>
        <v>#REF!</v>
      </c>
      <c r="AA206" s="948">
        <f t="shared" ca="1" si="20"/>
        <v>0</v>
      </c>
      <c r="AB206" s="1955">
        <f t="shared" ca="1" si="21"/>
        <v>1</v>
      </c>
      <c r="AC206" s="948">
        <f t="shared" ca="1" si="22"/>
        <v>0</v>
      </c>
      <c r="AD206" s="1955">
        <f t="shared" ca="1" si="23"/>
        <v>1</v>
      </c>
      <c r="AE206" s="948">
        <f t="shared" ca="1" si="28"/>
        <v>2</v>
      </c>
      <c r="AF206" s="948">
        <f t="shared" ca="1" si="28"/>
        <v>0</v>
      </c>
      <c r="AG206" s="948">
        <f t="shared" ca="1" si="28"/>
        <v>1</v>
      </c>
      <c r="AH206" s="948">
        <f t="shared" ca="1" si="28"/>
        <v>2</v>
      </c>
      <c r="AI206" s="1955">
        <f t="shared" ca="1" si="25"/>
        <v>1</v>
      </c>
      <c r="AJ206" s="1955">
        <f t="shared" ca="1" si="29"/>
        <v>1</v>
      </c>
      <c r="AK206" s="1955">
        <f t="shared" ca="1" si="29"/>
        <v>1</v>
      </c>
      <c r="AL206" s="1955">
        <f t="shared" ca="1" si="29"/>
        <v>1</v>
      </c>
      <c r="AM206" s="768">
        <f t="shared" si="27"/>
        <v>0</v>
      </c>
      <c r="AO206" s="167"/>
      <c r="AP206" s="320" t="e">
        <f>SUIVI!#REF!</f>
        <v>#REF!</v>
      </c>
      <c r="AQ206" s="320" t="e">
        <f>SUIVI!#REF!</f>
        <v>#REF!</v>
      </c>
      <c r="AR206" s="145" t="e">
        <f>SUIVI!#REF!</f>
        <v>#REF!</v>
      </c>
      <c r="AS206" s="145" t="e">
        <f>SUIVI!#REF!</f>
        <v>#REF!</v>
      </c>
      <c r="AT206" s="1097" t="e">
        <f>SUIVI!#REF!</f>
        <v>#REF!</v>
      </c>
      <c r="AU206" s="3627"/>
      <c r="AV206" s="3628"/>
      <c r="AW206" s="3627"/>
      <c r="AX206" s="3628"/>
      <c r="AY206" s="3627"/>
      <c r="AZ206" s="3628"/>
      <c r="BA206" s="3627"/>
      <c r="BB206" s="3628"/>
      <c r="BC206" s="3627"/>
      <c r="BD206" s="3628"/>
      <c r="BE206" s="3627"/>
      <c r="BF206" s="3628"/>
      <c r="BG206" s="48"/>
      <c r="BH206" s="776">
        <v>183</v>
      </c>
      <c r="BI206" s="776"/>
    </row>
    <row r="207" spans="1:61" ht="25.15" customHeight="1">
      <c r="A207" s="1961" t="e">
        <f>SUIVI!#REF!</f>
        <v>#REF!</v>
      </c>
      <c r="B207" s="320" t="e">
        <f>SUIVI!#REF!</f>
        <v>#REF!</v>
      </c>
      <c r="C207" s="320" t="e">
        <f>SUIVI!#REF!</f>
        <v>#REF!</v>
      </c>
      <c r="D207" s="145" t="e">
        <f>SUIVI!#REF!</f>
        <v>#REF!</v>
      </c>
      <c r="E207" s="145" t="e">
        <f>SUIVI!#REF!</f>
        <v>#REF!</v>
      </c>
      <c r="F207" s="1097" t="e">
        <f>SUIVI!#REF!</f>
        <v>#REF!</v>
      </c>
      <c r="G207" s="948" t="s">
        <v>186</v>
      </c>
      <c r="H207" s="948" t="s">
        <v>186</v>
      </c>
      <c r="I207" s="948" t="s">
        <v>186</v>
      </c>
      <c r="J207" s="948" t="s">
        <v>186</v>
      </c>
      <c r="K207" s="948" t="s">
        <v>186</v>
      </c>
      <c r="L207" s="948" t="s">
        <v>186</v>
      </c>
      <c r="M207" s="948" t="s">
        <v>186</v>
      </c>
      <c r="N207" s="948" t="s">
        <v>186</v>
      </c>
      <c r="O207" s="948" t="s">
        <v>186</v>
      </c>
      <c r="P207" s="948" t="s">
        <v>186</v>
      </c>
      <c r="Q207" s="1955"/>
      <c r="R207" s="437" t="s">
        <v>1249</v>
      </c>
      <c r="S207" s="48"/>
      <c r="U207" s="1962" t="e">
        <f>SUIVI!#REF!</f>
        <v>#REF!</v>
      </c>
      <c r="V207" s="320" t="e">
        <f>SUIVI!#REF!</f>
        <v>#REF!</v>
      </c>
      <c r="W207" s="320" t="e">
        <f>SUIVI!#REF!</f>
        <v>#REF!</v>
      </c>
      <c r="X207" s="145" t="e">
        <f>SUIVI!#REF!</f>
        <v>#REF!</v>
      </c>
      <c r="Y207" s="145" t="e">
        <f>SUIVI!#REF!</f>
        <v>#REF!</v>
      </c>
      <c r="Z207" s="1097" t="e">
        <f>SUIVI!#REF!</f>
        <v>#REF!</v>
      </c>
      <c r="AA207" s="948">
        <f t="shared" ca="1" si="20"/>
        <v>0</v>
      </c>
      <c r="AB207" s="1955">
        <f t="shared" ca="1" si="21"/>
        <v>1</v>
      </c>
      <c r="AC207" s="948">
        <f t="shared" ca="1" si="22"/>
        <v>0</v>
      </c>
      <c r="AD207" s="1955">
        <f t="shared" ca="1" si="23"/>
        <v>1</v>
      </c>
      <c r="AE207" s="948">
        <f t="shared" ca="1" si="28"/>
        <v>2</v>
      </c>
      <c r="AF207" s="948">
        <f t="shared" ca="1" si="28"/>
        <v>1</v>
      </c>
      <c r="AG207" s="948">
        <f t="shared" ca="1" si="28"/>
        <v>2</v>
      </c>
      <c r="AH207" s="948">
        <f t="shared" ca="1" si="28"/>
        <v>1</v>
      </c>
      <c r="AI207" s="1955">
        <f t="shared" ca="1" si="25"/>
        <v>1</v>
      </c>
      <c r="AJ207" s="1955">
        <f t="shared" ca="1" si="29"/>
        <v>1</v>
      </c>
      <c r="AK207" s="1955">
        <f t="shared" ca="1" si="29"/>
        <v>1</v>
      </c>
      <c r="AL207" s="1955">
        <f t="shared" ca="1" si="29"/>
        <v>1</v>
      </c>
      <c r="AM207" s="768">
        <f t="shared" si="27"/>
        <v>0</v>
      </c>
      <c r="AO207" s="167"/>
      <c r="AP207" s="320" t="e">
        <f>SUIVI!#REF!</f>
        <v>#REF!</v>
      </c>
      <c r="AQ207" s="320" t="e">
        <f>SUIVI!#REF!</f>
        <v>#REF!</v>
      </c>
      <c r="AR207" s="145" t="e">
        <f>SUIVI!#REF!</f>
        <v>#REF!</v>
      </c>
      <c r="AS207" s="145" t="e">
        <f>SUIVI!#REF!</f>
        <v>#REF!</v>
      </c>
      <c r="AT207" s="1097" t="e">
        <f>SUIVI!#REF!</f>
        <v>#REF!</v>
      </c>
      <c r="AU207" s="3627"/>
      <c r="AV207" s="3628"/>
      <c r="AW207" s="3627"/>
      <c r="AX207" s="3628"/>
      <c r="AY207" s="3627"/>
      <c r="AZ207" s="3628"/>
      <c r="BA207" s="3627"/>
      <c r="BB207" s="3628"/>
      <c r="BC207" s="3627"/>
      <c r="BD207" s="3628"/>
      <c r="BE207" s="3627"/>
      <c r="BF207" s="3628"/>
      <c r="BG207" s="48"/>
      <c r="BH207" s="776">
        <v>184</v>
      </c>
      <c r="BI207" s="776"/>
    </row>
    <row r="208" spans="1:61" ht="25.15" customHeight="1">
      <c r="A208" s="1961" t="e">
        <f>SUIVI!#REF!</f>
        <v>#REF!</v>
      </c>
      <c r="B208" s="320" t="e">
        <f>SUIVI!#REF!</f>
        <v>#REF!</v>
      </c>
      <c r="C208" s="320" t="e">
        <f>SUIVI!#REF!</f>
        <v>#REF!</v>
      </c>
      <c r="D208" s="145" t="e">
        <f>SUIVI!#REF!</f>
        <v>#REF!</v>
      </c>
      <c r="E208" s="145" t="e">
        <f>SUIVI!#REF!</f>
        <v>#REF!</v>
      </c>
      <c r="F208" s="1097" t="e">
        <f>SUIVI!#REF!</f>
        <v>#REF!</v>
      </c>
      <c r="G208" s="948" t="s">
        <v>186</v>
      </c>
      <c r="H208" s="948" t="s">
        <v>186</v>
      </c>
      <c r="I208" s="948" t="s">
        <v>186</v>
      </c>
      <c r="J208" s="948" t="s">
        <v>186</v>
      </c>
      <c r="K208" s="948" t="s">
        <v>186</v>
      </c>
      <c r="L208" s="948" t="s">
        <v>186</v>
      </c>
      <c r="M208" s="948" t="s">
        <v>186</v>
      </c>
      <c r="N208" s="948" t="s">
        <v>186</v>
      </c>
      <c r="O208" s="948" t="s">
        <v>186</v>
      </c>
      <c r="P208" s="948" t="s">
        <v>186</v>
      </c>
      <c r="Q208" s="1955"/>
      <c r="R208" s="437" t="s">
        <v>1249</v>
      </c>
      <c r="S208" s="48"/>
      <c r="U208" s="1962" t="e">
        <f>SUIVI!#REF!</f>
        <v>#REF!</v>
      </c>
      <c r="V208" s="320" t="e">
        <f>SUIVI!#REF!</f>
        <v>#REF!</v>
      </c>
      <c r="W208" s="320" t="e">
        <f>SUIVI!#REF!</f>
        <v>#REF!</v>
      </c>
      <c r="X208" s="145" t="e">
        <f>SUIVI!#REF!</f>
        <v>#REF!</v>
      </c>
      <c r="Y208" s="145" t="e">
        <f>SUIVI!#REF!</f>
        <v>#REF!</v>
      </c>
      <c r="Z208" s="1097" t="e">
        <f>SUIVI!#REF!</f>
        <v>#REF!</v>
      </c>
      <c r="AA208" s="948">
        <f t="shared" ca="1" si="20"/>
        <v>1</v>
      </c>
      <c r="AB208" s="1955">
        <f t="shared" ca="1" si="21"/>
        <v>1</v>
      </c>
      <c r="AC208" s="948">
        <f t="shared" ca="1" si="22"/>
        <v>1</v>
      </c>
      <c r="AD208" s="1955">
        <f t="shared" ca="1" si="23"/>
        <v>1</v>
      </c>
      <c r="AE208" s="948">
        <f t="shared" ca="1" si="28"/>
        <v>1</v>
      </c>
      <c r="AF208" s="948">
        <f t="shared" ca="1" si="28"/>
        <v>0</v>
      </c>
      <c r="AG208" s="948">
        <f t="shared" ca="1" si="28"/>
        <v>1</v>
      </c>
      <c r="AH208" s="948">
        <f t="shared" ca="1" si="28"/>
        <v>2</v>
      </c>
      <c r="AI208" s="1955">
        <f t="shared" ca="1" si="25"/>
        <v>1</v>
      </c>
      <c r="AJ208" s="1955">
        <f t="shared" ca="1" si="29"/>
        <v>1</v>
      </c>
      <c r="AK208" s="1955">
        <f t="shared" ca="1" si="29"/>
        <v>1</v>
      </c>
      <c r="AL208" s="1955">
        <f t="shared" ca="1" si="29"/>
        <v>1</v>
      </c>
      <c r="AM208" s="768">
        <f t="shared" si="27"/>
        <v>0</v>
      </c>
      <c r="AO208" s="167"/>
      <c r="AP208" s="320" t="e">
        <f>SUIVI!#REF!</f>
        <v>#REF!</v>
      </c>
      <c r="AQ208" s="320" t="e">
        <f>SUIVI!#REF!</f>
        <v>#REF!</v>
      </c>
      <c r="AR208" s="145" t="e">
        <f>SUIVI!#REF!</f>
        <v>#REF!</v>
      </c>
      <c r="AS208" s="145" t="e">
        <f>SUIVI!#REF!</f>
        <v>#REF!</v>
      </c>
      <c r="AT208" s="1097" t="e">
        <f>SUIVI!#REF!</f>
        <v>#REF!</v>
      </c>
      <c r="AU208" s="3627"/>
      <c r="AV208" s="3628"/>
      <c r="AW208" s="3627"/>
      <c r="AX208" s="3628"/>
      <c r="AY208" s="3627"/>
      <c r="AZ208" s="3628"/>
      <c r="BA208" s="3627"/>
      <c r="BB208" s="3628"/>
      <c r="BC208" s="3627"/>
      <c r="BD208" s="3628"/>
      <c r="BE208" s="3627"/>
      <c r="BF208" s="3628"/>
      <c r="BG208" s="48"/>
      <c r="BH208" s="776">
        <v>185</v>
      </c>
      <c r="BI208" s="776"/>
    </row>
    <row r="209" spans="1:61" ht="25.15" customHeight="1">
      <c r="A209" s="1961" t="e">
        <f>SUIVI!#REF!</f>
        <v>#REF!</v>
      </c>
      <c r="B209" s="320" t="e">
        <f>SUIVI!#REF!</f>
        <v>#REF!</v>
      </c>
      <c r="C209" s="320" t="e">
        <f>SUIVI!#REF!</f>
        <v>#REF!</v>
      </c>
      <c r="D209" s="145" t="e">
        <f>SUIVI!#REF!</f>
        <v>#REF!</v>
      </c>
      <c r="E209" s="145" t="e">
        <f>SUIVI!#REF!</f>
        <v>#REF!</v>
      </c>
      <c r="F209" s="1097" t="e">
        <f>SUIVI!#REF!</f>
        <v>#REF!</v>
      </c>
      <c r="G209" s="948" t="s">
        <v>186</v>
      </c>
      <c r="H209" s="948" t="s">
        <v>186</v>
      </c>
      <c r="I209" s="948" t="s">
        <v>186</v>
      </c>
      <c r="J209" s="948" t="s">
        <v>186</v>
      </c>
      <c r="K209" s="948" t="s">
        <v>186</v>
      </c>
      <c r="L209" s="948" t="s">
        <v>186</v>
      </c>
      <c r="M209" s="948" t="s">
        <v>186</v>
      </c>
      <c r="N209" s="948" t="s">
        <v>186</v>
      </c>
      <c r="O209" s="948" t="s">
        <v>186</v>
      </c>
      <c r="P209" s="948" t="s">
        <v>186</v>
      </c>
      <c r="Q209" s="1955"/>
      <c r="R209" s="437" t="s">
        <v>1249</v>
      </c>
      <c r="S209" s="48"/>
      <c r="U209" s="1962" t="e">
        <f>SUIVI!#REF!</f>
        <v>#REF!</v>
      </c>
      <c r="V209" s="320" t="e">
        <f>SUIVI!#REF!</f>
        <v>#REF!</v>
      </c>
      <c r="W209" s="320" t="e">
        <f>SUIVI!#REF!</f>
        <v>#REF!</v>
      </c>
      <c r="X209" s="145" t="e">
        <f>SUIVI!#REF!</f>
        <v>#REF!</v>
      </c>
      <c r="Y209" s="145" t="e">
        <f>SUIVI!#REF!</f>
        <v>#REF!</v>
      </c>
      <c r="Z209" s="1097" t="e">
        <f>SUIVI!#REF!</f>
        <v>#REF!</v>
      </c>
      <c r="AA209" s="948">
        <f t="shared" ca="1" si="20"/>
        <v>1</v>
      </c>
      <c r="AB209" s="1955">
        <f t="shared" ca="1" si="21"/>
        <v>1</v>
      </c>
      <c r="AC209" s="948">
        <f t="shared" ca="1" si="22"/>
        <v>1</v>
      </c>
      <c r="AD209" s="1955">
        <f t="shared" ca="1" si="23"/>
        <v>1</v>
      </c>
      <c r="AE209" s="948">
        <f t="shared" ca="1" si="28"/>
        <v>0</v>
      </c>
      <c r="AF209" s="948">
        <f t="shared" ca="1" si="28"/>
        <v>1</v>
      </c>
      <c r="AG209" s="948">
        <f t="shared" ca="1" si="28"/>
        <v>1</v>
      </c>
      <c r="AH209" s="948">
        <f t="shared" ca="1" si="28"/>
        <v>0</v>
      </c>
      <c r="AI209" s="1955">
        <f t="shared" ca="1" si="25"/>
        <v>1</v>
      </c>
      <c r="AJ209" s="1955">
        <f t="shared" ca="1" si="29"/>
        <v>1</v>
      </c>
      <c r="AK209" s="1955">
        <f t="shared" ca="1" si="29"/>
        <v>1</v>
      </c>
      <c r="AL209" s="1955">
        <f t="shared" ca="1" si="29"/>
        <v>1</v>
      </c>
      <c r="AM209" s="768">
        <f t="shared" si="27"/>
        <v>0</v>
      </c>
      <c r="AO209" s="167"/>
      <c r="AP209" s="320" t="e">
        <f>SUIVI!#REF!</f>
        <v>#REF!</v>
      </c>
      <c r="AQ209" s="320" t="e">
        <f>SUIVI!#REF!</f>
        <v>#REF!</v>
      </c>
      <c r="AR209" s="145" t="e">
        <f>SUIVI!#REF!</f>
        <v>#REF!</v>
      </c>
      <c r="AS209" s="145" t="e">
        <f>SUIVI!#REF!</f>
        <v>#REF!</v>
      </c>
      <c r="AT209" s="1097" t="e">
        <f>SUIVI!#REF!</f>
        <v>#REF!</v>
      </c>
      <c r="AU209" s="3627"/>
      <c r="AV209" s="3628"/>
      <c r="AW209" s="3627"/>
      <c r="AX209" s="3628"/>
      <c r="AY209" s="3627"/>
      <c r="AZ209" s="3628"/>
      <c r="BA209" s="3627"/>
      <c r="BB209" s="3628"/>
      <c r="BC209" s="3627"/>
      <c r="BD209" s="3628"/>
      <c r="BE209" s="3627"/>
      <c r="BF209" s="3628"/>
      <c r="BG209" s="48"/>
      <c r="BH209" s="776">
        <v>186</v>
      </c>
      <c r="BI209" s="776"/>
    </row>
    <row r="210" spans="1:61" ht="25.15" customHeight="1">
      <c r="A210" s="1961" t="e">
        <f>SUIVI!#REF!</f>
        <v>#REF!</v>
      </c>
      <c r="B210" s="320" t="e">
        <f>SUIVI!#REF!</f>
        <v>#REF!</v>
      </c>
      <c r="C210" s="320" t="e">
        <f>SUIVI!#REF!</f>
        <v>#REF!</v>
      </c>
      <c r="D210" s="145" t="e">
        <f>SUIVI!#REF!</f>
        <v>#REF!</v>
      </c>
      <c r="E210" s="145" t="e">
        <f>SUIVI!#REF!</f>
        <v>#REF!</v>
      </c>
      <c r="F210" s="1097" t="e">
        <f>SUIVI!#REF!</f>
        <v>#REF!</v>
      </c>
      <c r="G210" s="948" t="s">
        <v>186</v>
      </c>
      <c r="H210" s="948" t="s">
        <v>186</v>
      </c>
      <c r="I210" s="948" t="s">
        <v>186</v>
      </c>
      <c r="J210" s="948" t="s">
        <v>186</v>
      </c>
      <c r="K210" s="948" t="s">
        <v>186</v>
      </c>
      <c r="L210" s="948" t="s">
        <v>186</v>
      </c>
      <c r="M210" s="948" t="s">
        <v>186</v>
      </c>
      <c r="N210" s="948" t="s">
        <v>186</v>
      </c>
      <c r="O210" s="948" t="s">
        <v>186</v>
      </c>
      <c r="P210" s="948" t="s">
        <v>186</v>
      </c>
      <c r="Q210" s="1955"/>
      <c r="R210" s="437" t="s">
        <v>1249</v>
      </c>
      <c r="S210" s="48"/>
      <c r="U210" s="1962" t="e">
        <f>SUIVI!#REF!</f>
        <v>#REF!</v>
      </c>
      <c r="V210" s="320" t="e">
        <f>SUIVI!#REF!</f>
        <v>#REF!</v>
      </c>
      <c r="W210" s="320" t="e">
        <f>SUIVI!#REF!</f>
        <v>#REF!</v>
      </c>
      <c r="X210" s="145" t="e">
        <f>SUIVI!#REF!</f>
        <v>#REF!</v>
      </c>
      <c r="Y210" s="145" t="e">
        <f>SUIVI!#REF!</f>
        <v>#REF!</v>
      </c>
      <c r="Z210" s="1097" t="e">
        <f>SUIVI!#REF!</f>
        <v>#REF!</v>
      </c>
      <c r="AA210" s="948">
        <f t="shared" ca="1" si="20"/>
        <v>0</v>
      </c>
      <c r="AB210" s="1955">
        <f t="shared" ca="1" si="21"/>
        <v>1</v>
      </c>
      <c r="AC210" s="948">
        <f t="shared" ca="1" si="22"/>
        <v>1</v>
      </c>
      <c r="AD210" s="1955">
        <f t="shared" ca="1" si="23"/>
        <v>1</v>
      </c>
      <c r="AE210" s="948">
        <f t="shared" ca="1" si="28"/>
        <v>2</v>
      </c>
      <c r="AF210" s="948">
        <f t="shared" ca="1" si="28"/>
        <v>1</v>
      </c>
      <c r="AG210" s="948">
        <f t="shared" ca="1" si="28"/>
        <v>1</v>
      </c>
      <c r="AH210" s="948">
        <f t="shared" ca="1" si="28"/>
        <v>0</v>
      </c>
      <c r="AI210" s="1955">
        <f t="shared" ca="1" si="25"/>
        <v>1</v>
      </c>
      <c r="AJ210" s="1955">
        <f t="shared" ca="1" si="29"/>
        <v>1</v>
      </c>
      <c r="AK210" s="1955">
        <f t="shared" ca="1" si="29"/>
        <v>1</v>
      </c>
      <c r="AL210" s="1955">
        <f t="shared" ca="1" si="29"/>
        <v>1</v>
      </c>
      <c r="AM210" s="768">
        <f t="shared" si="27"/>
        <v>0</v>
      </c>
      <c r="AO210" s="167"/>
      <c r="AP210" s="320" t="e">
        <f>SUIVI!#REF!</f>
        <v>#REF!</v>
      </c>
      <c r="AQ210" s="320" t="e">
        <f>SUIVI!#REF!</f>
        <v>#REF!</v>
      </c>
      <c r="AR210" s="145" t="e">
        <f>SUIVI!#REF!</f>
        <v>#REF!</v>
      </c>
      <c r="AS210" s="145" t="e">
        <f>SUIVI!#REF!</f>
        <v>#REF!</v>
      </c>
      <c r="AT210" s="1097" t="e">
        <f>SUIVI!#REF!</f>
        <v>#REF!</v>
      </c>
      <c r="AU210" s="3627"/>
      <c r="AV210" s="3628"/>
      <c r="AW210" s="3627"/>
      <c r="AX210" s="3628"/>
      <c r="AY210" s="3627"/>
      <c r="AZ210" s="3628"/>
      <c r="BA210" s="3627"/>
      <c r="BB210" s="3628"/>
      <c r="BC210" s="3627"/>
      <c r="BD210" s="3628"/>
      <c r="BE210" s="3627"/>
      <c r="BF210" s="3628"/>
      <c r="BG210" s="48"/>
      <c r="BH210" s="776">
        <v>187</v>
      </c>
      <c r="BI210" s="776"/>
    </row>
    <row r="211" spans="1:61" ht="25.15" customHeight="1">
      <c r="A211" s="1961" t="e">
        <f>SUIVI!#REF!</f>
        <v>#REF!</v>
      </c>
      <c r="B211" s="320" t="e">
        <f>SUIVI!#REF!</f>
        <v>#REF!</v>
      </c>
      <c r="C211" s="320" t="e">
        <f>SUIVI!#REF!</f>
        <v>#REF!</v>
      </c>
      <c r="D211" s="145" t="e">
        <f>SUIVI!#REF!</f>
        <v>#REF!</v>
      </c>
      <c r="E211" s="145" t="e">
        <f>SUIVI!#REF!</f>
        <v>#REF!</v>
      </c>
      <c r="F211" s="1097" t="e">
        <f>SUIVI!#REF!</f>
        <v>#REF!</v>
      </c>
      <c r="G211" s="948" t="s">
        <v>186</v>
      </c>
      <c r="H211" s="948" t="s">
        <v>186</v>
      </c>
      <c r="I211" s="948" t="s">
        <v>186</v>
      </c>
      <c r="J211" s="948" t="s">
        <v>186</v>
      </c>
      <c r="K211" s="948" t="s">
        <v>186</v>
      </c>
      <c r="L211" s="948" t="s">
        <v>186</v>
      </c>
      <c r="M211" s="948" t="s">
        <v>186</v>
      </c>
      <c r="N211" s="948" t="s">
        <v>186</v>
      </c>
      <c r="O211" s="948" t="s">
        <v>186</v>
      </c>
      <c r="P211" s="948" t="s">
        <v>186</v>
      </c>
      <c r="Q211" s="1955"/>
      <c r="R211" s="437" t="s">
        <v>1249</v>
      </c>
      <c r="S211" s="48"/>
      <c r="U211" s="1962" t="e">
        <f>SUIVI!#REF!</f>
        <v>#REF!</v>
      </c>
      <c r="V211" s="320" t="e">
        <f>SUIVI!#REF!</f>
        <v>#REF!</v>
      </c>
      <c r="W211" s="320" t="e">
        <f>SUIVI!#REF!</f>
        <v>#REF!</v>
      </c>
      <c r="X211" s="145" t="e">
        <f>SUIVI!#REF!</f>
        <v>#REF!</v>
      </c>
      <c r="Y211" s="145" t="e">
        <f>SUIVI!#REF!</f>
        <v>#REF!</v>
      </c>
      <c r="Z211" s="1097" t="e">
        <f>SUIVI!#REF!</f>
        <v>#REF!</v>
      </c>
      <c r="AA211" s="948">
        <f t="shared" ca="1" si="20"/>
        <v>1</v>
      </c>
      <c r="AB211" s="1955">
        <f t="shared" ca="1" si="21"/>
        <v>1</v>
      </c>
      <c r="AC211" s="948">
        <f t="shared" ca="1" si="22"/>
        <v>2</v>
      </c>
      <c r="AD211" s="1955">
        <f t="shared" ca="1" si="23"/>
        <v>1</v>
      </c>
      <c r="AE211" s="948">
        <f t="shared" ca="1" si="28"/>
        <v>1</v>
      </c>
      <c r="AF211" s="948">
        <f t="shared" ca="1" si="28"/>
        <v>0</v>
      </c>
      <c r="AG211" s="948">
        <f t="shared" ca="1" si="28"/>
        <v>0</v>
      </c>
      <c r="AH211" s="948">
        <f t="shared" ca="1" si="28"/>
        <v>0</v>
      </c>
      <c r="AI211" s="1955">
        <f t="shared" ca="1" si="25"/>
        <v>2</v>
      </c>
      <c r="AJ211" s="1955">
        <f t="shared" ca="1" si="29"/>
        <v>1</v>
      </c>
      <c r="AK211" s="1955">
        <f t="shared" ca="1" si="29"/>
        <v>1</v>
      </c>
      <c r="AL211" s="1955">
        <f t="shared" ca="1" si="29"/>
        <v>1</v>
      </c>
      <c r="AM211" s="768">
        <f t="shared" si="27"/>
        <v>0</v>
      </c>
      <c r="AO211" s="167"/>
      <c r="AP211" s="320" t="e">
        <f>SUIVI!#REF!</f>
        <v>#REF!</v>
      </c>
      <c r="AQ211" s="320" t="e">
        <f>SUIVI!#REF!</f>
        <v>#REF!</v>
      </c>
      <c r="AR211" s="145" t="e">
        <f>SUIVI!#REF!</f>
        <v>#REF!</v>
      </c>
      <c r="AS211" s="145" t="e">
        <f>SUIVI!#REF!</f>
        <v>#REF!</v>
      </c>
      <c r="AT211" s="1097" t="e">
        <f>SUIVI!#REF!</f>
        <v>#REF!</v>
      </c>
      <c r="AU211" s="3627"/>
      <c r="AV211" s="3628"/>
      <c r="AW211" s="3627"/>
      <c r="AX211" s="3628"/>
      <c r="AY211" s="3627"/>
      <c r="AZ211" s="3628"/>
      <c r="BA211" s="3627"/>
      <c r="BB211" s="3628"/>
      <c r="BC211" s="3627"/>
      <c r="BD211" s="3628"/>
      <c r="BE211" s="3627"/>
      <c r="BF211" s="3628"/>
      <c r="BG211" s="48"/>
      <c r="BH211" s="776">
        <v>188</v>
      </c>
      <c r="BI211" s="776"/>
    </row>
    <row r="212" spans="1:61" ht="25.15" customHeight="1">
      <c r="A212" s="1961" t="e">
        <f>SUIVI!#REF!</f>
        <v>#REF!</v>
      </c>
      <c r="B212" s="320" t="e">
        <f>SUIVI!#REF!</f>
        <v>#REF!</v>
      </c>
      <c r="C212" s="320" t="e">
        <f>SUIVI!#REF!</f>
        <v>#REF!</v>
      </c>
      <c r="D212" s="145" t="e">
        <f>SUIVI!#REF!</f>
        <v>#REF!</v>
      </c>
      <c r="E212" s="145" t="e">
        <f>SUIVI!#REF!</f>
        <v>#REF!</v>
      </c>
      <c r="F212" s="1097" t="e">
        <f>SUIVI!#REF!</f>
        <v>#REF!</v>
      </c>
      <c r="G212" s="948" t="s">
        <v>186</v>
      </c>
      <c r="H212" s="948" t="s">
        <v>186</v>
      </c>
      <c r="I212" s="948" t="s">
        <v>186</v>
      </c>
      <c r="J212" s="948" t="s">
        <v>186</v>
      </c>
      <c r="K212" s="948" t="s">
        <v>186</v>
      </c>
      <c r="L212" s="948" t="s">
        <v>186</v>
      </c>
      <c r="M212" s="948" t="s">
        <v>186</v>
      </c>
      <c r="N212" s="948" t="s">
        <v>186</v>
      </c>
      <c r="O212" s="948" t="s">
        <v>186</v>
      </c>
      <c r="P212" s="948" t="s">
        <v>186</v>
      </c>
      <c r="Q212" s="1955"/>
      <c r="R212" s="437" t="s">
        <v>1249</v>
      </c>
      <c r="S212" s="48"/>
      <c r="U212" s="1962" t="e">
        <f>SUIVI!#REF!</f>
        <v>#REF!</v>
      </c>
      <c r="V212" s="320" t="e">
        <f>SUIVI!#REF!</f>
        <v>#REF!</v>
      </c>
      <c r="W212" s="320" t="e">
        <f>SUIVI!#REF!</f>
        <v>#REF!</v>
      </c>
      <c r="X212" s="145" t="e">
        <f>SUIVI!#REF!</f>
        <v>#REF!</v>
      </c>
      <c r="Y212" s="145" t="e">
        <f>SUIVI!#REF!</f>
        <v>#REF!</v>
      </c>
      <c r="Z212" s="1097" t="e">
        <f>SUIVI!#REF!</f>
        <v>#REF!</v>
      </c>
      <c r="AA212" s="948">
        <f t="shared" ca="1" si="20"/>
        <v>1</v>
      </c>
      <c r="AB212" s="1955">
        <f t="shared" ca="1" si="21"/>
        <v>1</v>
      </c>
      <c r="AC212" s="948">
        <f t="shared" ca="1" si="22"/>
        <v>0</v>
      </c>
      <c r="AD212" s="1955">
        <f t="shared" ca="1" si="23"/>
        <v>1</v>
      </c>
      <c r="AE212" s="948">
        <f t="shared" ca="1" si="28"/>
        <v>1</v>
      </c>
      <c r="AF212" s="948">
        <f t="shared" ca="1" si="28"/>
        <v>1</v>
      </c>
      <c r="AG212" s="948">
        <f t="shared" ca="1" si="28"/>
        <v>1</v>
      </c>
      <c r="AH212" s="948">
        <f t="shared" ca="1" si="28"/>
        <v>2</v>
      </c>
      <c r="AI212" s="1955">
        <f t="shared" ca="1" si="25"/>
        <v>2</v>
      </c>
      <c r="AJ212" s="1955">
        <f t="shared" ca="1" si="29"/>
        <v>1</v>
      </c>
      <c r="AK212" s="1955">
        <f t="shared" ca="1" si="29"/>
        <v>1</v>
      </c>
      <c r="AL212" s="1955">
        <f t="shared" ca="1" si="29"/>
        <v>1</v>
      </c>
      <c r="AM212" s="768">
        <f t="shared" si="27"/>
        <v>0</v>
      </c>
      <c r="AO212" s="167"/>
      <c r="AP212" s="320" t="e">
        <f>SUIVI!#REF!</f>
        <v>#REF!</v>
      </c>
      <c r="AQ212" s="320" t="e">
        <f>SUIVI!#REF!</f>
        <v>#REF!</v>
      </c>
      <c r="AR212" s="145" t="e">
        <f>SUIVI!#REF!</f>
        <v>#REF!</v>
      </c>
      <c r="AS212" s="145" t="e">
        <f>SUIVI!#REF!</f>
        <v>#REF!</v>
      </c>
      <c r="AT212" s="1097" t="e">
        <f>SUIVI!#REF!</f>
        <v>#REF!</v>
      </c>
      <c r="AU212" s="3627"/>
      <c r="AV212" s="3628"/>
      <c r="AW212" s="3627"/>
      <c r="AX212" s="3628"/>
      <c r="AY212" s="3627"/>
      <c r="AZ212" s="3628"/>
      <c r="BA212" s="3627"/>
      <c r="BB212" s="3628"/>
      <c r="BC212" s="3627"/>
      <c r="BD212" s="3628"/>
      <c r="BE212" s="3627"/>
      <c r="BF212" s="3628"/>
      <c r="BG212" s="48"/>
      <c r="BH212" s="776">
        <v>189</v>
      </c>
      <c r="BI212" s="776"/>
    </row>
    <row r="213" spans="1:61" ht="25.15" customHeight="1">
      <c r="A213" s="1961" t="e">
        <f>SUIVI!#REF!</f>
        <v>#REF!</v>
      </c>
      <c r="B213" s="320" t="e">
        <f>SUIVI!#REF!</f>
        <v>#REF!</v>
      </c>
      <c r="C213" s="320" t="e">
        <f>SUIVI!#REF!</f>
        <v>#REF!</v>
      </c>
      <c r="D213" s="145" t="e">
        <f>SUIVI!#REF!</f>
        <v>#REF!</v>
      </c>
      <c r="E213" s="145" t="e">
        <f>SUIVI!#REF!</f>
        <v>#REF!</v>
      </c>
      <c r="F213" s="1097" t="e">
        <f>SUIVI!#REF!</f>
        <v>#REF!</v>
      </c>
      <c r="G213" s="948" t="s">
        <v>186</v>
      </c>
      <c r="H213" s="948" t="s">
        <v>186</v>
      </c>
      <c r="I213" s="948" t="s">
        <v>186</v>
      </c>
      <c r="J213" s="948" t="s">
        <v>186</v>
      </c>
      <c r="K213" s="948" t="s">
        <v>186</v>
      </c>
      <c r="L213" s="948" t="s">
        <v>186</v>
      </c>
      <c r="M213" s="948" t="s">
        <v>186</v>
      </c>
      <c r="N213" s="948" t="s">
        <v>186</v>
      </c>
      <c r="O213" s="948" t="s">
        <v>186</v>
      </c>
      <c r="P213" s="948" t="s">
        <v>186</v>
      </c>
      <c r="Q213" s="1955"/>
      <c r="R213" s="437" t="s">
        <v>1249</v>
      </c>
      <c r="S213" s="48"/>
      <c r="U213" s="1962" t="e">
        <f>SUIVI!#REF!</f>
        <v>#REF!</v>
      </c>
      <c r="V213" s="320" t="e">
        <f>SUIVI!#REF!</f>
        <v>#REF!</v>
      </c>
      <c r="W213" s="320" t="e">
        <f>SUIVI!#REF!</f>
        <v>#REF!</v>
      </c>
      <c r="X213" s="145" t="e">
        <f>SUIVI!#REF!</f>
        <v>#REF!</v>
      </c>
      <c r="Y213" s="145" t="e">
        <f>SUIVI!#REF!</f>
        <v>#REF!</v>
      </c>
      <c r="Z213" s="1097" t="e">
        <f>SUIVI!#REF!</f>
        <v>#REF!</v>
      </c>
      <c r="AA213" s="948">
        <f t="shared" ca="1" si="20"/>
        <v>2</v>
      </c>
      <c r="AB213" s="1955">
        <f t="shared" ca="1" si="21"/>
        <v>1</v>
      </c>
      <c r="AC213" s="948">
        <f t="shared" ca="1" si="22"/>
        <v>1</v>
      </c>
      <c r="AD213" s="1955">
        <f t="shared" ca="1" si="23"/>
        <v>1</v>
      </c>
      <c r="AE213" s="948">
        <f t="shared" ca="1" si="28"/>
        <v>1</v>
      </c>
      <c r="AF213" s="948">
        <f t="shared" ca="1" si="28"/>
        <v>0</v>
      </c>
      <c r="AG213" s="948">
        <f t="shared" ca="1" si="28"/>
        <v>1</v>
      </c>
      <c r="AH213" s="948">
        <f t="shared" ca="1" si="28"/>
        <v>2</v>
      </c>
      <c r="AI213" s="1955">
        <f t="shared" ca="1" si="25"/>
        <v>2</v>
      </c>
      <c r="AJ213" s="1955">
        <f t="shared" ca="1" si="29"/>
        <v>1</v>
      </c>
      <c r="AK213" s="1955">
        <f t="shared" ca="1" si="29"/>
        <v>1</v>
      </c>
      <c r="AL213" s="1955">
        <f t="shared" ca="1" si="29"/>
        <v>1</v>
      </c>
      <c r="AM213" s="768">
        <f t="shared" si="27"/>
        <v>0</v>
      </c>
      <c r="AO213" s="167"/>
      <c r="AP213" s="320" t="e">
        <f>SUIVI!#REF!</f>
        <v>#REF!</v>
      </c>
      <c r="AQ213" s="320" t="e">
        <f>SUIVI!#REF!</f>
        <v>#REF!</v>
      </c>
      <c r="AR213" s="145" t="e">
        <f>SUIVI!#REF!</f>
        <v>#REF!</v>
      </c>
      <c r="AS213" s="145" t="e">
        <f>SUIVI!#REF!</f>
        <v>#REF!</v>
      </c>
      <c r="AT213" s="1097" t="e">
        <f>SUIVI!#REF!</f>
        <v>#REF!</v>
      </c>
      <c r="AU213" s="3627"/>
      <c r="AV213" s="3628"/>
      <c r="AW213" s="3627"/>
      <c r="AX213" s="3628"/>
      <c r="AY213" s="3627"/>
      <c r="AZ213" s="3628"/>
      <c r="BA213" s="3627"/>
      <c r="BB213" s="3628"/>
      <c r="BC213" s="3627"/>
      <c r="BD213" s="3628"/>
      <c r="BE213" s="3627"/>
      <c r="BF213" s="3628"/>
      <c r="BG213" s="48"/>
      <c r="BH213" s="776">
        <v>190</v>
      </c>
      <c r="BI213" s="776"/>
    </row>
    <row r="214" spans="1:61" ht="25.15" customHeight="1">
      <c r="A214" s="1961" t="e">
        <f>SUIVI!#REF!</f>
        <v>#REF!</v>
      </c>
      <c r="B214" s="320" t="e">
        <f>SUIVI!#REF!</f>
        <v>#REF!</v>
      </c>
      <c r="C214" s="320" t="e">
        <f>SUIVI!#REF!</f>
        <v>#REF!</v>
      </c>
      <c r="D214" s="145" t="e">
        <f>SUIVI!#REF!</f>
        <v>#REF!</v>
      </c>
      <c r="E214" s="145" t="e">
        <f>SUIVI!#REF!</f>
        <v>#REF!</v>
      </c>
      <c r="F214" s="1097" t="e">
        <f>SUIVI!#REF!</f>
        <v>#REF!</v>
      </c>
      <c r="G214" s="948" t="s">
        <v>186</v>
      </c>
      <c r="H214" s="948" t="s">
        <v>186</v>
      </c>
      <c r="I214" s="948" t="s">
        <v>186</v>
      </c>
      <c r="J214" s="948" t="s">
        <v>186</v>
      </c>
      <c r="K214" s="948" t="s">
        <v>186</v>
      </c>
      <c r="L214" s="948" t="s">
        <v>186</v>
      </c>
      <c r="M214" s="948" t="s">
        <v>186</v>
      </c>
      <c r="N214" s="948" t="s">
        <v>186</v>
      </c>
      <c r="O214" s="948" t="s">
        <v>186</v>
      </c>
      <c r="P214" s="948" t="s">
        <v>186</v>
      </c>
      <c r="Q214" s="1955"/>
      <c r="R214" s="437" t="s">
        <v>1249</v>
      </c>
      <c r="S214" s="48"/>
      <c r="U214" s="1962" t="e">
        <f>SUIVI!#REF!</f>
        <v>#REF!</v>
      </c>
      <c r="V214" s="320" t="e">
        <f>SUIVI!#REF!</f>
        <v>#REF!</v>
      </c>
      <c r="W214" s="320" t="e">
        <f>SUIVI!#REF!</f>
        <v>#REF!</v>
      </c>
      <c r="X214" s="145" t="e">
        <f>SUIVI!#REF!</f>
        <v>#REF!</v>
      </c>
      <c r="Y214" s="145" t="e">
        <f>SUIVI!#REF!</f>
        <v>#REF!</v>
      </c>
      <c r="Z214" s="1097" t="e">
        <f>SUIVI!#REF!</f>
        <v>#REF!</v>
      </c>
      <c r="AA214" s="948">
        <f t="shared" ca="1" si="20"/>
        <v>2</v>
      </c>
      <c r="AB214" s="1955">
        <f t="shared" ca="1" si="21"/>
        <v>1</v>
      </c>
      <c r="AC214" s="948">
        <f t="shared" ca="1" si="22"/>
        <v>2</v>
      </c>
      <c r="AD214" s="1955">
        <f t="shared" ca="1" si="23"/>
        <v>1</v>
      </c>
      <c r="AE214" s="948">
        <f t="shared" ca="1" si="28"/>
        <v>1</v>
      </c>
      <c r="AF214" s="948">
        <f t="shared" ca="1" si="28"/>
        <v>1</v>
      </c>
      <c r="AG214" s="948">
        <f t="shared" ca="1" si="28"/>
        <v>1</v>
      </c>
      <c r="AH214" s="948">
        <f t="shared" ca="1" si="28"/>
        <v>0</v>
      </c>
      <c r="AI214" s="1955">
        <f t="shared" ca="1" si="25"/>
        <v>2</v>
      </c>
      <c r="AJ214" s="1955">
        <f t="shared" ca="1" si="29"/>
        <v>1</v>
      </c>
      <c r="AK214" s="1955">
        <f t="shared" ca="1" si="29"/>
        <v>1</v>
      </c>
      <c r="AL214" s="1955">
        <f t="shared" ca="1" si="29"/>
        <v>1</v>
      </c>
      <c r="AM214" s="768">
        <f t="shared" si="27"/>
        <v>0</v>
      </c>
      <c r="AO214" s="167"/>
      <c r="AP214" s="320" t="e">
        <f>SUIVI!#REF!</f>
        <v>#REF!</v>
      </c>
      <c r="AQ214" s="320" t="e">
        <f>SUIVI!#REF!</f>
        <v>#REF!</v>
      </c>
      <c r="AR214" s="145" t="e">
        <f>SUIVI!#REF!</f>
        <v>#REF!</v>
      </c>
      <c r="AS214" s="145" t="e">
        <f>SUIVI!#REF!</f>
        <v>#REF!</v>
      </c>
      <c r="AT214" s="1097" t="e">
        <f>SUIVI!#REF!</f>
        <v>#REF!</v>
      </c>
      <c r="AU214" s="3627"/>
      <c r="AV214" s="3628"/>
      <c r="AW214" s="3627"/>
      <c r="AX214" s="3628"/>
      <c r="AY214" s="3627"/>
      <c r="AZ214" s="3628"/>
      <c r="BA214" s="3627"/>
      <c r="BB214" s="3628"/>
      <c r="BC214" s="3627"/>
      <c r="BD214" s="3628"/>
      <c r="BE214" s="3627"/>
      <c r="BF214" s="3628"/>
      <c r="BG214" s="48"/>
      <c r="BH214" s="776">
        <v>191</v>
      </c>
      <c r="BI214" s="776"/>
    </row>
    <row r="215" spans="1:61" ht="25.15" customHeight="1">
      <c r="A215" s="1961" t="e">
        <f>SUIVI!#REF!</f>
        <v>#REF!</v>
      </c>
      <c r="B215" s="320" t="e">
        <f>SUIVI!#REF!</f>
        <v>#REF!</v>
      </c>
      <c r="C215" s="320" t="e">
        <f>SUIVI!#REF!</f>
        <v>#REF!</v>
      </c>
      <c r="D215" s="145" t="e">
        <f>SUIVI!#REF!</f>
        <v>#REF!</v>
      </c>
      <c r="E215" s="145" t="e">
        <f>SUIVI!#REF!</f>
        <v>#REF!</v>
      </c>
      <c r="F215" s="1097" t="e">
        <f>SUIVI!#REF!</f>
        <v>#REF!</v>
      </c>
      <c r="G215" s="948" t="s">
        <v>186</v>
      </c>
      <c r="H215" s="948" t="s">
        <v>186</v>
      </c>
      <c r="I215" s="948" t="s">
        <v>186</v>
      </c>
      <c r="J215" s="948" t="s">
        <v>186</v>
      </c>
      <c r="K215" s="948" t="s">
        <v>186</v>
      </c>
      <c r="L215" s="948" t="s">
        <v>186</v>
      </c>
      <c r="M215" s="948" t="s">
        <v>186</v>
      </c>
      <c r="N215" s="948" t="s">
        <v>186</v>
      </c>
      <c r="O215" s="948" t="s">
        <v>186</v>
      </c>
      <c r="P215" s="948" t="s">
        <v>186</v>
      </c>
      <c r="Q215" s="1955"/>
      <c r="R215" s="437" t="s">
        <v>1249</v>
      </c>
      <c r="S215" s="48"/>
      <c r="U215" s="1962" t="e">
        <f>SUIVI!#REF!</f>
        <v>#REF!</v>
      </c>
      <c r="V215" s="320" t="e">
        <f>SUIVI!#REF!</f>
        <v>#REF!</v>
      </c>
      <c r="W215" s="320" t="e">
        <f>SUIVI!#REF!</f>
        <v>#REF!</v>
      </c>
      <c r="X215" s="145" t="e">
        <f>SUIVI!#REF!</f>
        <v>#REF!</v>
      </c>
      <c r="Y215" s="145" t="e">
        <f>SUIVI!#REF!</f>
        <v>#REF!</v>
      </c>
      <c r="Z215" s="1097" t="e">
        <f>SUIVI!#REF!</f>
        <v>#REF!</v>
      </c>
      <c r="AA215" s="948">
        <f t="shared" ca="1" si="20"/>
        <v>1</v>
      </c>
      <c r="AB215" s="1955">
        <f t="shared" ca="1" si="21"/>
        <v>1</v>
      </c>
      <c r="AC215" s="948">
        <f t="shared" ca="1" si="22"/>
        <v>0</v>
      </c>
      <c r="AD215" s="1955">
        <f t="shared" ca="1" si="23"/>
        <v>1</v>
      </c>
      <c r="AE215" s="948">
        <f t="shared" ca="1" si="28"/>
        <v>1</v>
      </c>
      <c r="AF215" s="948">
        <f t="shared" ca="1" si="28"/>
        <v>2</v>
      </c>
      <c r="AG215" s="948">
        <f t="shared" ca="1" si="28"/>
        <v>0</v>
      </c>
      <c r="AH215" s="948">
        <f t="shared" ca="1" si="28"/>
        <v>1</v>
      </c>
      <c r="AI215" s="1955">
        <f t="shared" ca="1" si="25"/>
        <v>1</v>
      </c>
      <c r="AJ215" s="1955">
        <f t="shared" ca="1" si="29"/>
        <v>1</v>
      </c>
      <c r="AK215" s="1955">
        <f t="shared" ca="1" si="29"/>
        <v>1</v>
      </c>
      <c r="AL215" s="1955">
        <f t="shared" ca="1" si="29"/>
        <v>1</v>
      </c>
      <c r="AM215" s="768">
        <f t="shared" si="27"/>
        <v>0</v>
      </c>
      <c r="AO215" s="167"/>
      <c r="AP215" s="320" t="e">
        <f>SUIVI!#REF!</f>
        <v>#REF!</v>
      </c>
      <c r="AQ215" s="320" t="e">
        <f>SUIVI!#REF!</f>
        <v>#REF!</v>
      </c>
      <c r="AR215" s="145" t="e">
        <f>SUIVI!#REF!</f>
        <v>#REF!</v>
      </c>
      <c r="AS215" s="145" t="e">
        <f>SUIVI!#REF!</f>
        <v>#REF!</v>
      </c>
      <c r="AT215" s="1097" t="e">
        <f>SUIVI!#REF!</f>
        <v>#REF!</v>
      </c>
      <c r="AU215" s="3627"/>
      <c r="AV215" s="3628"/>
      <c r="AW215" s="3627"/>
      <c r="AX215" s="3628"/>
      <c r="AY215" s="3627"/>
      <c r="AZ215" s="3628"/>
      <c r="BA215" s="3627"/>
      <c r="BB215" s="3628"/>
      <c r="BC215" s="3627"/>
      <c r="BD215" s="3628"/>
      <c r="BE215" s="3627"/>
      <c r="BF215" s="3628"/>
      <c r="BG215" s="48"/>
      <c r="BH215" s="776">
        <v>192</v>
      </c>
      <c r="BI215" s="776"/>
    </row>
    <row r="216" spans="1:61" ht="25.15" customHeight="1">
      <c r="A216" s="1961" t="e">
        <f>SUIVI!#REF!</f>
        <v>#REF!</v>
      </c>
      <c r="B216" s="320" t="e">
        <f>SUIVI!#REF!</f>
        <v>#REF!</v>
      </c>
      <c r="C216" s="320" t="e">
        <f>SUIVI!#REF!</f>
        <v>#REF!</v>
      </c>
      <c r="D216" s="145" t="e">
        <f>SUIVI!#REF!</f>
        <v>#REF!</v>
      </c>
      <c r="E216" s="145" t="e">
        <f>SUIVI!#REF!</f>
        <v>#REF!</v>
      </c>
      <c r="F216" s="1097" t="e">
        <f>SUIVI!#REF!</f>
        <v>#REF!</v>
      </c>
      <c r="G216" s="948" t="s">
        <v>186</v>
      </c>
      <c r="H216" s="948" t="s">
        <v>186</v>
      </c>
      <c r="I216" s="948" t="s">
        <v>186</v>
      </c>
      <c r="J216" s="948" t="s">
        <v>186</v>
      </c>
      <c r="K216" s="948" t="s">
        <v>186</v>
      </c>
      <c r="L216" s="948" t="s">
        <v>186</v>
      </c>
      <c r="M216" s="948" t="s">
        <v>186</v>
      </c>
      <c r="N216" s="948" t="s">
        <v>186</v>
      </c>
      <c r="O216" s="948" t="s">
        <v>186</v>
      </c>
      <c r="P216" s="948" t="s">
        <v>186</v>
      </c>
      <c r="Q216" s="1955"/>
      <c r="R216" s="437" t="s">
        <v>1249</v>
      </c>
      <c r="S216" s="48"/>
      <c r="U216" s="1962" t="e">
        <f>SUIVI!#REF!</f>
        <v>#REF!</v>
      </c>
      <c r="V216" s="320" t="e">
        <f>SUIVI!#REF!</f>
        <v>#REF!</v>
      </c>
      <c r="W216" s="320" t="e">
        <f>SUIVI!#REF!</f>
        <v>#REF!</v>
      </c>
      <c r="X216" s="145" t="e">
        <f>SUIVI!#REF!</f>
        <v>#REF!</v>
      </c>
      <c r="Y216" s="145" t="e">
        <f>SUIVI!#REF!</f>
        <v>#REF!</v>
      </c>
      <c r="Z216" s="1097" t="e">
        <f>SUIVI!#REF!</f>
        <v>#REF!</v>
      </c>
      <c r="AA216" s="948">
        <f t="shared" ca="1" si="20"/>
        <v>0</v>
      </c>
      <c r="AB216" s="1955">
        <f t="shared" ca="1" si="21"/>
        <v>1</v>
      </c>
      <c r="AC216" s="948">
        <f t="shared" ca="1" si="22"/>
        <v>0</v>
      </c>
      <c r="AD216" s="1955">
        <f t="shared" ca="1" si="23"/>
        <v>1</v>
      </c>
      <c r="AE216" s="948">
        <f t="shared" ca="1" si="28"/>
        <v>0</v>
      </c>
      <c r="AF216" s="948">
        <f t="shared" ca="1" si="28"/>
        <v>0</v>
      </c>
      <c r="AG216" s="948">
        <f t="shared" ca="1" si="28"/>
        <v>1</v>
      </c>
      <c r="AH216" s="948">
        <f t="shared" ca="1" si="28"/>
        <v>0</v>
      </c>
      <c r="AI216" s="1955">
        <f t="shared" ca="1" si="25"/>
        <v>2</v>
      </c>
      <c r="AJ216" s="1955">
        <f t="shared" ca="1" si="29"/>
        <v>1</v>
      </c>
      <c r="AK216" s="1955">
        <f t="shared" ca="1" si="29"/>
        <v>1</v>
      </c>
      <c r="AL216" s="1955">
        <f t="shared" ca="1" si="29"/>
        <v>1</v>
      </c>
      <c r="AM216" s="768">
        <f t="shared" si="27"/>
        <v>0</v>
      </c>
      <c r="AO216" s="167"/>
      <c r="AP216" s="320" t="e">
        <f>SUIVI!#REF!</f>
        <v>#REF!</v>
      </c>
      <c r="AQ216" s="320" t="e">
        <f>SUIVI!#REF!</f>
        <v>#REF!</v>
      </c>
      <c r="AR216" s="145" t="e">
        <f>SUIVI!#REF!</f>
        <v>#REF!</v>
      </c>
      <c r="AS216" s="145" t="e">
        <f>SUIVI!#REF!</f>
        <v>#REF!</v>
      </c>
      <c r="AT216" s="1097" t="e">
        <f>SUIVI!#REF!</f>
        <v>#REF!</v>
      </c>
      <c r="AU216" s="3627"/>
      <c r="AV216" s="3628"/>
      <c r="AW216" s="3627"/>
      <c r="AX216" s="3628"/>
      <c r="AY216" s="3627"/>
      <c r="AZ216" s="3628"/>
      <c r="BA216" s="3627"/>
      <c r="BB216" s="3628"/>
      <c r="BC216" s="3627"/>
      <c r="BD216" s="3628"/>
      <c r="BE216" s="3627"/>
      <c r="BF216" s="3628"/>
      <c r="BG216" s="48"/>
      <c r="BH216" s="776">
        <v>193</v>
      </c>
      <c r="BI216" s="776"/>
    </row>
    <row r="217" spans="1:61" ht="25.15" customHeight="1">
      <c r="A217" s="1961" t="e">
        <f>SUIVI!#REF!</f>
        <v>#REF!</v>
      </c>
      <c r="B217" s="320" t="e">
        <f>SUIVI!#REF!</f>
        <v>#REF!</v>
      </c>
      <c r="C217" s="320" t="e">
        <f>SUIVI!#REF!</f>
        <v>#REF!</v>
      </c>
      <c r="D217" s="145" t="e">
        <f>SUIVI!#REF!</f>
        <v>#REF!</v>
      </c>
      <c r="E217" s="145" t="e">
        <f>SUIVI!#REF!</f>
        <v>#REF!</v>
      </c>
      <c r="F217" s="1097" t="e">
        <f>SUIVI!#REF!</f>
        <v>#REF!</v>
      </c>
      <c r="G217" s="948" t="s">
        <v>186</v>
      </c>
      <c r="H217" s="948" t="s">
        <v>186</v>
      </c>
      <c r="I217" s="948" t="s">
        <v>186</v>
      </c>
      <c r="J217" s="948" t="s">
        <v>186</v>
      </c>
      <c r="K217" s="948" t="s">
        <v>186</v>
      </c>
      <c r="L217" s="948" t="s">
        <v>186</v>
      </c>
      <c r="M217" s="948" t="s">
        <v>186</v>
      </c>
      <c r="N217" s="948" t="s">
        <v>186</v>
      </c>
      <c r="O217" s="948" t="s">
        <v>186</v>
      </c>
      <c r="P217" s="948" t="s">
        <v>186</v>
      </c>
      <c r="Q217" s="1955"/>
      <c r="R217" s="437" t="s">
        <v>1249</v>
      </c>
      <c r="S217" s="48"/>
      <c r="U217" s="1962" t="e">
        <f>SUIVI!#REF!</f>
        <v>#REF!</v>
      </c>
      <c r="V217" s="320" t="e">
        <f>SUIVI!#REF!</f>
        <v>#REF!</v>
      </c>
      <c r="W217" s="320" t="e">
        <f>SUIVI!#REF!</f>
        <v>#REF!</v>
      </c>
      <c r="X217" s="145" t="e">
        <f>SUIVI!#REF!</f>
        <v>#REF!</v>
      </c>
      <c r="Y217" s="145" t="e">
        <f>SUIVI!#REF!</f>
        <v>#REF!</v>
      </c>
      <c r="Z217" s="1097" t="e">
        <f>SUIVI!#REF!</f>
        <v>#REF!</v>
      </c>
      <c r="AA217" s="948">
        <f t="shared" ref="AA217:AA223" ca="1" si="30">RANDBETWEEN(0,2)</f>
        <v>0</v>
      </c>
      <c r="AB217" s="1955">
        <f t="shared" ref="AB217:AB223" ca="1" si="31">RANDBETWEEN(1,1)</f>
        <v>1</v>
      </c>
      <c r="AC217" s="948">
        <f t="shared" ref="AC217:AC223" ca="1" si="32">RANDBETWEEN(0,2)</f>
        <v>0</v>
      </c>
      <c r="AD217" s="1955">
        <f t="shared" ref="AD217:AD223" ca="1" si="33">RANDBETWEEN(1,1)</f>
        <v>1</v>
      </c>
      <c r="AE217" s="948">
        <f t="shared" ca="1" si="28"/>
        <v>2</v>
      </c>
      <c r="AF217" s="948">
        <f t="shared" ca="1" si="28"/>
        <v>0</v>
      </c>
      <c r="AG217" s="948">
        <f t="shared" ca="1" si="28"/>
        <v>2</v>
      </c>
      <c r="AH217" s="948">
        <f t="shared" ca="1" si="28"/>
        <v>0</v>
      </c>
      <c r="AI217" s="1955">
        <f t="shared" ref="AI217:AI223" ca="1" si="34">RANDBETWEEN(1,2)</f>
        <v>1</v>
      </c>
      <c r="AJ217" s="1955">
        <f t="shared" ca="1" si="29"/>
        <v>1</v>
      </c>
      <c r="AK217" s="1955">
        <f t="shared" ca="1" si="29"/>
        <v>1</v>
      </c>
      <c r="AL217" s="1955">
        <f t="shared" ca="1" si="29"/>
        <v>1</v>
      </c>
      <c r="AM217" s="768">
        <f t="shared" ref="AM217:AM223" si="35">Q217</f>
        <v>0</v>
      </c>
      <c r="AO217" s="167"/>
      <c r="AP217" s="320" t="e">
        <f>SUIVI!#REF!</f>
        <v>#REF!</v>
      </c>
      <c r="AQ217" s="320" t="e">
        <f>SUIVI!#REF!</f>
        <v>#REF!</v>
      </c>
      <c r="AR217" s="145" t="e">
        <f>SUIVI!#REF!</f>
        <v>#REF!</v>
      </c>
      <c r="AS217" s="145" t="e">
        <f>SUIVI!#REF!</f>
        <v>#REF!</v>
      </c>
      <c r="AT217" s="1097" t="e">
        <f>SUIVI!#REF!</f>
        <v>#REF!</v>
      </c>
      <c r="AU217" s="3627"/>
      <c r="AV217" s="3628"/>
      <c r="AW217" s="3627"/>
      <c r="AX217" s="3628"/>
      <c r="AY217" s="3627"/>
      <c r="AZ217" s="3628"/>
      <c r="BA217" s="3627"/>
      <c r="BB217" s="3628"/>
      <c r="BC217" s="3627"/>
      <c r="BD217" s="3628"/>
      <c r="BE217" s="3627"/>
      <c r="BF217" s="3628"/>
      <c r="BG217" s="48"/>
      <c r="BH217" s="776">
        <v>194</v>
      </c>
      <c r="BI217" s="776"/>
    </row>
    <row r="218" spans="1:61" ht="25.15" customHeight="1">
      <c r="A218" s="1961" t="e">
        <f>SUIVI!#REF!</f>
        <v>#REF!</v>
      </c>
      <c r="B218" s="320" t="e">
        <f>SUIVI!#REF!</f>
        <v>#REF!</v>
      </c>
      <c r="C218" s="320" t="e">
        <f>SUIVI!#REF!</f>
        <v>#REF!</v>
      </c>
      <c r="D218" s="145" t="e">
        <f>SUIVI!#REF!</f>
        <v>#REF!</v>
      </c>
      <c r="E218" s="145" t="e">
        <f>SUIVI!#REF!</f>
        <v>#REF!</v>
      </c>
      <c r="F218" s="1097" t="e">
        <f>SUIVI!#REF!</f>
        <v>#REF!</v>
      </c>
      <c r="G218" s="948" t="s">
        <v>186</v>
      </c>
      <c r="H218" s="948" t="s">
        <v>186</v>
      </c>
      <c r="I218" s="948" t="s">
        <v>186</v>
      </c>
      <c r="J218" s="948" t="s">
        <v>186</v>
      </c>
      <c r="K218" s="948" t="s">
        <v>186</v>
      </c>
      <c r="L218" s="948" t="s">
        <v>186</v>
      </c>
      <c r="M218" s="948" t="s">
        <v>186</v>
      </c>
      <c r="N218" s="948" t="s">
        <v>186</v>
      </c>
      <c r="O218" s="948" t="s">
        <v>186</v>
      </c>
      <c r="P218" s="948" t="s">
        <v>186</v>
      </c>
      <c r="Q218" s="1955"/>
      <c r="R218" s="437" t="s">
        <v>1249</v>
      </c>
      <c r="S218" s="48"/>
      <c r="U218" s="1962" t="e">
        <f>SUIVI!#REF!</f>
        <v>#REF!</v>
      </c>
      <c r="V218" s="320" t="e">
        <f>SUIVI!#REF!</f>
        <v>#REF!</v>
      </c>
      <c r="W218" s="320" t="e">
        <f>SUIVI!#REF!</f>
        <v>#REF!</v>
      </c>
      <c r="X218" s="145" t="e">
        <f>SUIVI!#REF!</f>
        <v>#REF!</v>
      </c>
      <c r="Y218" s="145" t="e">
        <f>SUIVI!#REF!</f>
        <v>#REF!</v>
      </c>
      <c r="Z218" s="1097" t="e">
        <f>SUIVI!#REF!</f>
        <v>#REF!</v>
      </c>
      <c r="AA218" s="948">
        <f t="shared" ca="1" si="30"/>
        <v>1</v>
      </c>
      <c r="AB218" s="1955">
        <f t="shared" ca="1" si="31"/>
        <v>1</v>
      </c>
      <c r="AC218" s="948">
        <f t="shared" ca="1" si="32"/>
        <v>0</v>
      </c>
      <c r="AD218" s="1955">
        <f t="shared" ca="1" si="33"/>
        <v>1</v>
      </c>
      <c r="AE218" s="948">
        <f t="shared" ca="1" si="28"/>
        <v>0</v>
      </c>
      <c r="AF218" s="948">
        <f t="shared" ca="1" si="28"/>
        <v>2</v>
      </c>
      <c r="AG218" s="948">
        <f t="shared" ca="1" si="28"/>
        <v>1</v>
      </c>
      <c r="AH218" s="948">
        <f t="shared" ca="1" si="28"/>
        <v>2</v>
      </c>
      <c r="AI218" s="1955">
        <f t="shared" ca="1" si="34"/>
        <v>2</v>
      </c>
      <c r="AJ218" s="1955">
        <f t="shared" ca="1" si="29"/>
        <v>1</v>
      </c>
      <c r="AK218" s="1955">
        <f t="shared" ca="1" si="29"/>
        <v>1</v>
      </c>
      <c r="AL218" s="1955">
        <f t="shared" ca="1" si="29"/>
        <v>1</v>
      </c>
      <c r="AM218" s="768">
        <f t="shared" si="35"/>
        <v>0</v>
      </c>
      <c r="AO218" s="167"/>
      <c r="AP218" s="320" t="e">
        <f>SUIVI!#REF!</f>
        <v>#REF!</v>
      </c>
      <c r="AQ218" s="320" t="e">
        <f>SUIVI!#REF!</f>
        <v>#REF!</v>
      </c>
      <c r="AR218" s="145" t="e">
        <f>SUIVI!#REF!</f>
        <v>#REF!</v>
      </c>
      <c r="AS218" s="145" t="e">
        <f>SUIVI!#REF!</f>
        <v>#REF!</v>
      </c>
      <c r="AT218" s="1097" t="e">
        <f>SUIVI!#REF!</f>
        <v>#REF!</v>
      </c>
      <c r="AU218" s="3627"/>
      <c r="AV218" s="3628"/>
      <c r="AW218" s="3627"/>
      <c r="AX218" s="3628"/>
      <c r="AY218" s="3627"/>
      <c r="AZ218" s="3628"/>
      <c r="BA218" s="3627"/>
      <c r="BB218" s="3628"/>
      <c r="BC218" s="3627"/>
      <c r="BD218" s="3628"/>
      <c r="BE218" s="3627"/>
      <c r="BF218" s="3628"/>
      <c r="BG218" s="48"/>
      <c r="BH218" s="776">
        <v>195</v>
      </c>
      <c r="BI218" s="776"/>
    </row>
    <row r="219" spans="1:61" ht="25.15" customHeight="1">
      <c r="A219" s="1961" t="e">
        <f>SUIVI!#REF!</f>
        <v>#REF!</v>
      </c>
      <c r="B219" s="320" t="e">
        <f>SUIVI!#REF!</f>
        <v>#REF!</v>
      </c>
      <c r="C219" s="320" t="e">
        <f>SUIVI!#REF!</f>
        <v>#REF!</v>
      </c>
      <c r="D219" s="145" t="e">
        <f>SUIVI!#REF!</f>
        <v>#REF!</v>
      </c>
      <c r="E219" s="145" t="e">
        <f>SUIVI!#REF!</f>
        <v>#REF!</v>
      </c>
      <c r="F219" s="1097" t="e">
        <f>SUIVI!#REF!</f>
        <v>#REF!</v>
      </c>
      <c r="G219" s="948" t="s">
        <v>186</v>
      </c>
      <c r="H219" s="948" t="s">
        <v>186</v>
      </c>
      <c r="I219" s="948" t="s">
        <v>186</v>
      </c>
      <c r="J219" s="948" t="s">
        <v>186</v>
      </c>
      <c r="K219" s="948" t="s">
        <v>186</v>
      </c>
      <c r="L219" s="948" t="s">
        <v>186</v>
      </c>
      <c r="M219" s="948" t="s">
        <v>186</v>
      </c>
      <c r="N219" s="948" t="s">
        <v>186</v>
      </c>
      <c r="O219" s="948" t="s">
        <v>186</v>
      </c>
      <c r="P219" s="948" t="s">
        <v>186</v>
      </c>
      <c r="Q219" s="1955"/>
      <c r="R219" s="437" t="s">
        <v>1249</v>
      </c>
      <c r="S219" s="48"/>
      <c r="U219" s="1962" t="e">
        <f>SUIVI!#REF!</f>
        <v>#REF!</v>
      </c>
      <c r="V219" s="320" t="e">
        <f>SUIVI!#REF!</f>
        <v>#REF!</v>
      </c>
      <c r="W219" s="320" t="e">
        <f>SUIVI!#REF!</f>
        <v>#REF!</v>
      </c>
      <c r="X219" s="145" t="e">
        <f>SUIVI!#REF!</f>
        <v>#REF!</v>
      </c>
      <c r="Y219" s="145" t="e">
        <f>SUIVI!#REF!</f>
        <v>#REF!</v>
      </c>
      <c r="Z219" s="1097" t="e">
        <f>SUIVI!#REF!</f>
        <v>#REF!</v>
      </c>
      <c r="AA219" s="948">
        <f t="shared" ca="1" si="30"/>
        <v>0</v>
      </c>
      <c r="AB219" s="1955">
        <f t="shared" ca="1" si="31"/>
        <v>1</v>
      </c>
      <c r="AC219" s="948">
        <f t="shared" ca="1" si="32"/>
        <v>2</v>
      </c>
      <c r="AD219" s="1955">
        <f t="shared" ca="1" si="33"/>
        <v>1</v>
      </c>
      <c r="AE219" s="948">
        <f t="shared" ca="1" si="28"/>
        <v>2</v>
      </c>
      <c r="AF219" s="948">
        <f t="shared" ca="1" si="28"/>
        <v>0</v>
      </c>
      <c r="AG219" s="948">
        <f t="shared" ca="1" si="28"/>
        <v>2</v>
      </c>
      <c r="AH219" s="948">
        <f t="shared" ca="1" si="28"/>
        <v>0</v>
      </c>
      <c r="AI219" s="1955">
        <f t="shared" ca="1" si="34"/>
        <v>2</v>
      </c>
      <c r="AJ219" s="1955">
        <f t="shared" ca="1" si="29"/>
        <v>1</v>
      </c>
      <c r="AK219" s="1955">
        <f t="shared" ca="1" si="29"/>
        <v>1</v>
      </c>
      <c r="AL219" s="1955">
        <f t="shared" ca="1" si="29"/>
        <v>1</v>
      </c>
      <c r="AM219" s="768">
        <f t="shared" si="35"/>
        <v>0</v>
      </c>
      <c r="AO219" s="167"/>
      <c r="AP219" s="320" t="e">
        <f>SUIVI!#REF!</f>
        <v>#REF!</v>
      </c>
      <c r="AQ219" s="320" t="e">
        <f>SUIVI!#REF!</f>
        <v>#REF!</v>
      </c>
      <c r="AR219" s="145" t="e">
        <f>SUIVI!#REF!</f>
        <v>#REF!</v>
      </c>
      <c r="AS219" s="145" t="e">
        <f>SUIVI!#REF!</f>
        <v>#REF!</v>
      </c>
      <c r="AT219" s="1097" t="e">
        <f>SUIVI!#REF!</f>
        <v>#REF!</v>
      </c>
      <c r="AU219" s="3627"/>
      <c r="AV219" s="3628"/>
      <c r="AW219" s="3627"/>
      <c r="AX219" s="3628"/>
      <c r="AY219" s="3627"/>
      <c r="AZ219" s="3628"/>
      <c r="BA219" s="3627"/>
      <c r="BB219" s="3628"/>
      <c r="BC219" s="3627"/>
      <c r="BD219" s="3628"/>
      <c r="BE219" s="3627"/>
      <c r="BF219" s="3628"/>
      <c r="BG219" s="48"/>
      <c r="BH219" s="776">
        <v>196</v>
      </c>
      <c r="BI219" s="776"/>
    </row>
    <row r="220" spans="1:61" ht="25.15" customHeight="1">
      <c r="A220" s="1961" t="e">
        <f>SUIVI!#REF!</f>
        <v>#REF!</v>
      </c>
      <c r="B220" s="320" t="e">
        <f>SUIVI!#REF!</f>
        <v>#REF!</v>
      </c>
      <c r="C220" s="320" t="e">
        <f>SUIVI!#REF!</f>
        <v>#REF!</v>
      </c>
      <c r="D220" s="145" t="e">
        <f>SUIVI!#REF!</f>
        <v>#REF!</v>
      </c>
      <c r="E220" s="145" t="e">
        <f>SUIVI!#REF!</f>
        <v>#REF!</v>
      </c>
      <c r="F220" s="1097" t="e">
        <f>SUIVI!#REF!</f>
        <v>#REF!</v>
      </c>
      <c r="G220" s="948" t="s">
        <v>186</v>
      </c>
      <c r="H220" s="948" t="s">
        <v>186</v>
      </c>
      <c r="I220" s="948" t="s">
        <v>186</v>
      </c>
      <c r="J220" s="948" t="s">
        <v>186</v>
      </c>
      <c r="K220" s="948" t="s">
        <v>186</v>
      </c>
      <c r="L220" s="948" t="s">
        <v>186</v>
      </c>
      <c r="M220" s="948" t="s">
        <v>186</v>
      </c>
      <c r="N220" s="948" t="s">
        <v>186</v>
      </c>
      <c r="O220" s="948" t="s">
        <v>186</v>
      </c>
      <c r="P220" s="948" t="s">
        <v>186</v>
      </c>
      <c r="Q220" s="1955"/>
      <c r="R220" s="437" t="s">
        <v>1249</v>
      </c>
      <c r="S220" s="48"/>
      <c r="U220" s="1962" t="e">
        <f>SUIVI!#REF!</f>
        <v>#REF!</v>
      </c>
      <c r="V220" s="320" t="e">
        <f>SUIVI!#REF!</f>
        <v>#REF!</v>
      </c>
      <c r="W220" s="320" t="e">
        <f>SUIVI!#REF!</f>
        <v>#REF!</v>
      </c>
      <c r="X220" s="145" t="e">
        <f>SUIVI!#REF!</f>
        <v>#REF!</v>
      </c>
      <c r="Y220" s="145" t="e">
        <f>SUIVI!#REF!</f>
        <v>#REF!</v>
      </c>
      <c r="Z220" s="1097" t="e">
        <f>SUIVI!#REF!</f>
        <v>#REF!</v>
      </c>
      <c r="AA220" s="948">
        <f t="shared" ca="1" si="30"/>
        <v>2</v>
      </c>
      <c r="AB220" s="1955">
        <f t="shared" ca="1" si="31"/>
        <v>1</v>
      </c>
      <c r="AC220" s="948">
        <f t="shared" ca="1" si="32"/>
        <v>0</v>
      </c>
      <c r="AD220" s="1955">
        <f t="shared" ca="1" si="33"/>
        <v>1</v>
      </c>
      <c r="AE220" s="948">
        <f t="shared" ca="1" si="28"/>
        <v>2</v>
      </c>
      <c r="AF220" s="948">
        <f t="shared" ca="1" si="28"/>
        <v>2</v>
      </c>
      <c r="AG220" s="948">
        <f t="shared" ca="1" si="28"/>
        <v>2</v>
      </c>
      <c r="AH220" s="948">
        <f t="shared" ca="1" si="28"/>
        <v>2</v>
      </c>
      <c r="AI220" s="1955">
        <f t="shared" ca="1" si="34"/>
        <v>2</v>
      </c>
      <c r="AJ220" s="1955">
        <f t="shared" ca="1" si="29"/>
        <v>1</v>
      </c>
      <c r="AK220" s="1955">
        <f t="shared" ca="1" si="29"/>
        <v>1</v>
      </c>
      <c r="AL220" s="1955">
        <f t="shared" ca="1" si="29"/>
        <v>1</v>
      </c>
      <c r="AM220" s="768">
        <f t="shared" si="35"/>
        <v>0</v>
      </c>
      <c r="AO220" s="167"/>
      <c r="AP220" s="320" t="e">
        <f>SUIVI!#REF!</f>
        <v>#REF!</v>
      </c>
      <c r="AQ220" s="320" t="e">
        <f>SUIVI!#REF!</f>
        <v>#REF!</v>
      </c>
      <c r="AR220" s="145" t="e">
        <f>SUIVI!#REF!</f>
        <v>#REF!</v>
      </c>
      <c r="AS220" s="145" t="e">
        <f>SUIVI!#REF!</f>
        <v>#REF!</v>
      </c>
      <c r="AT220" s="1097" t="e">
        <f>SUIVI!#REF!</f>
        <v>#REF!</v>
      </c>
      <c r="AU220" s="3627"/>
      <c r="AV220" s="3628"/>
      <c r="AW220" s="3627"/>
      <c r="AX220" s="3628"/>
      <c r="AY220" s="3627"/>
      <c r="AZ220" s="3628"/>
      <c r="BA220" s="3627"/>
      <c r="BB220" s="3628"/>
      <c r="BC220" s="3627"/>
      <c r="BD220" s="3628"/>
      <c r="BE220" s="3627"/>
      <c r="BF220" s="3628"/>
      <c r="BG220" s="48"/>
      <c r="BH220" s="776">
        <v>197</v>
      </c>
      <c r="BI220" s="776"/>
    </row>
    <row r="221" spans="1:61" ht="25.15" customHeight="1">
      <c r="A221" s="1961" t="e">
        <f>SUIVI!#REF!</f>
        <v>#REF!</v>
      </c>
      <c r="B221" s="320" t="e">
        <f>SUIVI!#REF!</f>
        <v>#REF!</v>
      </c>
      <c r="C221" s="320" t="e">
        <f>SUIVI!#REF!</f>
        <v>#REF!</v>
      </c>
      <c r="D221" s="145" t="e">
        <f>SUIVI!#REF!</f>
        <v>#REF!</v>
      </c>
      <c r="E221" s="145" t="e">
        <f>SUIVI!#REF!</f>
        <v>#REF!</v>
      </c>
      <c r="F221" s="1097" t="e">
        <f>SUIVI!#REF!</f>
        <v>#REF!</v>
      </c>
      <c r="G221" s="948" t="s">
        <v>186</v>
      </c>
      <c r="H221" s="948" t="s">
        <v>186</v>
      </c>
      <c r="I221" s="948" t="s">
        <v>186</v>
      </c>
      <c r="J221" s="948" t="s">
        <v>186</v>
      </c>
      <c r="K221" s="948" t="s">
        <v>186</v>
      </c>
      <c r="L221" s="948" t="s">
        <v>186</v>
      </c>
      <c r="M221" s="948" t="s">
        <v>186</v>
      </c>
      <c r="N221" s="948" t="s">
        <v>186</v>
      </c>
      <c r="O221" s="948" t="s">
        <v>186</v>
      </c>
      <c r="P221" s="948" t="s">
        <v>186</v>
      </c>
      <c r="Q221" s="1955"/>
      <c r="R221" s="437" t="s">
        <v>1249</v>
      </c>
      <c r="S221" s="48"/>
      <c r="U221" s="1962" t="e">
        <f>SUIVI!#REF!</f>
        <v>#REF!</v>
      </c>
      <c r="V221" s="320" t="e">
        <f>SUIVI!#REF!</f>
        <v>#REF!</v>
      </c>
      <c r="W221" s="320" t="e">
        <f>SUIVI!#REF!</f>
        <v>#REF!</v>
      </c>
      <c r="X221" s="145" t="e">
        <f>SUIVI!#REF!</f>
        <v>#REF!</v>
      </c>
      <c r="Y221" s="145" t="e">
        <f>SUIVI!#REF!</f>
        <v>#REF!</v>
      </c>
      <c r="Z221" s="1097" t="e">
        <f>SUIVI!#REF!</f>
        <v>#REF!</v>
      </c>
      <c r="AA221" s="948">
        <f t="shared" ca="1" si="30"/>
        <v>2</v>
      </c>
      <c r="AB221" s="1955">
        <f t="shared" ca="1" si="31"/>
        <v>1</v>
      </c>
      <c r="AC221" s="948">
        <f t="shared" ca="1" si="32"/>
        <v>0</v>
      </c>
      <c r="AD221" s="1955">
        <f t="shared" ca="1" si="33"/>
        <v>1</v>
      </c>
      <c r="AE221" s="948">
        <f t="shared" ca="1" si="28"/>
        <v>1</v>
      </c>
      <c r="AF221" s="948">
        <f t="shared" ca="1" si="28"/>
        <v>0</v>
      </c>
      <c r="AG221" s="948">
        <f t="shared" ca="1" si="28"/>
        <v>2</v>
      </c>
      <c r="AH221" s="948">
        <f t="shared" ca="1" si="28"/>
        <v>1</v>
      </c>
      <c r="AI221" s="1955">
        <f t="shared" ca="1" si="34"/>
        <v>1</v>
      </c>
      <c r="AJ221" s="1955">
        <f t="shared" ca="1" si="29"/>
        <v>1</v>
      </c>
      <c r="AK221" s="1955">
        <f t="shared" ca="1" si="29"/>
        <v>1</v>
      </c>
      <c r="AL221" s="1955">
        <f t="shared" ca="1" si="29"/>
        <v>1</v>
      </c>
      <c r="AM221" s="768">
        <f t="shared" si="35"/>
        <v>0</v>
      </c>
      <c r="AO221" s="167"/>
      <c r="AP221" s="320" t="e">
        <f>SUIVI!#REF!</f>
        <v>#REF!</v>
      </c>
      <c r="AQ221" s="320" t="e">
        <f>SUIVI!#REF!</f>
        <v>#REF!</v>
      </c>
      <c r="AR221" s="145" t="e">
        <f>SUIVI!#REF!</f>
        <v>#REF!</v>
      </c>
      <c r="AS221" s="145" t="e">
        <f>SUIVI!#REF!</f>
        <v>#REF!</v>
      </c>
      <c r="AT221" s="1097" t="e">
        <f>SUIVI!#REF!</f>
        <v>#REF!</v>
      </c>
      <c r="AU221" s="3627"/>
      <c r="AV221" s="3628"/>
      <c r="AW221" s="3627"/>
      <c r="AX221" s="3628"/>
      <c r="AY221" s="3627"/>
      <c r="AZ221" s="3628"/>
      <c r="BA221" s="3627"/>
      <c r="BB221" s="3628"/>
      <c r="BC221" s="3627"/>
      <c r="BD221" s="3628"/>
      <c r="BE221" s="3627"/>
      <c r="BF221" s="3628"/>
      <c r="BG221" s="48"/>
      <c r="BH221" s="776">
        <v>198</v>
      </c>
      <c r="BI221" s="776"/>
    </row>
    <row r="222" spans="1:61" ht="25.15" customHeight="1">
      <c r="A222" s="1961" t="e">
        <f>SUIVI!#REF!</f>
        <v>#REF!</v>
      </c>
      <c r="B222" s="320" t="e">
        <f>SUIVI!#REF!</f>
        <v>#REF!</v>
      </c>
      <c r="C222" s="320" t="e">
        <f>SUIVI!#REF!</f>
        <v>#REF!</v>
      </c>
      <c r="D222" s="145" t="e">
        <f>SUIVI!#REF!</f>
        <v>#REF!</v>
      </c>
      <c r="E222" s="145" t="e">
        <f>SUIVI!#REF!</f>
        <v>#REF!</v>
      </c>
      <c r="F222" s="1097" t="e">
        <f>SUIVI!#REF!</f>
        <v>#REF!</v>
      </c>
      <c r="G222" s="948" t="s">
        <v>186</v>
      </c>
      <c r="H222" s="948" t="s">
        <v>186</v>
      </c>
      <c r="I222" s="948" t="s">
        <v>186</v>
      </c>
      <c r="J222" s="948" t="s">
        <v>186</v>
      </c>
      <c r="K222" s="948" t="s">
        <v>186</v>
      </c>
      <c r="L222" s="948" t="s">
        <v>186</v>
      </c>
      <c r="M222" s="948" t="s">
        <v>186</v>
      </c>
      <c r="N222" s="948" t="s">
        <v>186</v>
      </c>
      <c r="O222" s="948" t="s">
        <v>186</v>
      </c>
      <c r="P222" s="948" t="s">
        <v>186</v>
      </c>
      <c r="Q222" s="1955"/>
      <c r="R222" s="437" t="s">
        <v>1249</v>
      </c>
      <c r="S222" s="48"/>
      <c r="U222" s="1962" t="e">
        <f>SUIVI!#REF!</f>
        <v>#REF!</v>
      </c>
      <c r="V222" s="320" t="e">
        <f>SUIVI!#REF!</f>
        <v>#REF!</v>
      </c>
      <c r="W222" s="320" t="e">
        <f>SUIVI!#REF!</f>
        <v>#REF!</v>
      </c>
      <c r="X222" s="145" t="e">
        <f>SUIVI!#REF!</f>
        <v>#REF!</v>
      </c>
      <c r="Y222" s="145" t="e">
        <f>SUIVI!#REF!</f>
        <v>#REF!</v>
      </c>
      <c r="Z222" s="1097" t="e">
        <f>SUIVI!#REF!</f>
        <v>#REF!</v>
      </c>
      <c r="AA222" s="948">
        <f t="shared" ca="1" si="30"/>
        <v>0</v>
      </c>
      <c r="AB222" s="1955">
        <f t="shared" ca="1" si="31"/>
        <v>1</v>
      </c>
      <c r="AC222" s="948">
        <f t="shared" ca="1" si="32"/>
        <v>1</v>
      </c>
      <c r="AD222" s="1955">
        <f t="shared" ca="1" si="33"/>
        <v>1</v>
      </c>
      <c r="AE222" s="948">
        <f t="shared" ca="1" si="28"/>
        <v>1</v>
      </c>
      <c r="AF222" s="948">
        <f t="shared" ca="1" si="28"/>
        <v>1</v>
      </c>
      <c r="AG222" s="948">
        <f t="shared" ca="1" si="28"/>
        <v>1</v>
      </c>
      <c r="AH222" s="948">
        <f t="shared" ca="1" si="28"/>
        <v>2</v>
      </c>
      <c r="AI222" s="1955">
        <f t="shared" ca="1" si="34"/>
        <v>2</v>
      </c>
      <c r="AJ222" s="1955">
        <f t="shared" ca="1" si="29"/>
        <v>1</v>
      </c>
      <c r="AK222" s="1955">
        <f t="shared" ca="1" si="29"/>
        <v>1</v>
      </c>
      <c r="AL222" s="1955">
        <f t="shared" ca="1" si="29"/>
        <v>1</v>
      </c>
      <c r="AM222" s="768">
        <f t="shared" si="35"/>
        <v>0</v>
      </c>
      <c r="AO222" s="167"/>
      <c r="AP222" s="320" t="e">
        <f>SUIVI!#REF!</f>
        <v>#REF!</v>
      </c>
      <c r="AQ222" s="320" t="e">
        <f>SUIVI!#REF!</f>
        <v>#REF!</v>
      </c>
      <c r="AR222" s="145" t="e">
        <f>SUIVI!#REF!</f>
        <v>#REF!</v>
      </c>
      <c r="AS222" s="145" t="e">
        <f>SUIVI!#REF!</f>
        <v>#REF!</v>
      </c>
      <c r="AT222" s="1097" t="e">
        <f>SUIVI!#REF!</f>
        <v>#REF!</v>
      </c>
      <c r="AU222" s="3627"/>
      <c r="AV222" s="3628"/>
      <c r="AW222" s="3627"/>
      <c r="AX222" s="3628"/>
      <c r="AY222" s="3627"/>
      <c r="AZ222" s="3628"/>
      <c r="BA222" s="3627"/>
      <c r="BB222" s="3628"/>
      <c r="BC222" s="3627"/>
      <c r="BD222" s="3628"/>
      <c r="BE222" s="3627"/>
      <c r="BF222" s="3628"/>
      <c r="BG222" s="48"/>
      <c r="BH222" s="776">
        <v>199</v>
      </c>
      <c r="BI222" s="776"/>
    </row>
    <row r="223" spans="1:61" ht="25.15" customHeight="1" thickBot="1">
      <c r="A223" s="1961" t="e">
        <f>SUIVI!#REF!</f>
        <v>#REF!</v>
      </c>
      <c r="B223" s="1840" t="e">
        <f>SUIVI!#REF!</f>
        <v>#REF!</v>
      </c>
      <c r="C223" s="1840" t="e">
        <f>SUIVI!#REF!</f>
        <v>#REF!</v>
      </c>
      <c r="D223" s="1031" t="e">
        <f>SUIVI!#REF!</f>
        <v>#REF!</v>
      </c>
      <c r="E223" s="1031" t="e">
        <f>SUIVI!#REF!</f>
        <v>#REF!</v>
      </c>
      <c r="F223" s="2246" t="e">
        <f>SUIVI!#REF!</f>
        <v>#REF!</v>
      </c>
      <c r="G223" s="948" t="s">
        <v>186</v>
      </c>
      <c r="H223" s="948" t="s">
        <v>186</v>
      </c>
      <c r="I223" s="948" t="s">
        <v>186</v>
      </c>
      <c r="J223" s="948" t="s">
        <v>186</v>
      </c>
      <c r="K223" s="948" t="s">
        <v>186</v>
      </c>
      <c r="L223" s="948" t="s">
        <v>186</v>
      </c>
      <c r="M223" s="948" t="s">
        <v>186</v>
      </c>
      <c r="N223" s="948" t="s">
        <v>186</v>
      </c>
      <c r="O223" s="948" t="s">
        <v>186</v>
      </c>
      <c r="P223" s="948" t="s">
        <v>186</v>
      </c>
      <c r="Q223" s="1955"/>
      <c r="R223" s="437" t="s">
        <v>1249</v>
      </c>
      <c r="S223" s="1841"/>
      <c r="U223" s="1962" t="e">
        <f>SUIVI!#REF!</f>
        <v>#REF!</v>
      </c>
      <c r="V223" s="1840" t="e">
        <f>SUIVI!#REF!</f>
        <v>#REF!</v>
      </c>
      <c r="W223" s="1840" t="e">
        <f>SUIVI!#REF!</f>
        <v>#REF!</v>
      </c>
      <c r="X223" s="1031" t="e">
        <f>SUIVI!#REF!</f>
        <v>#REF!</v>
      </c>
      <c r="Y223" s="1031" t="e">
        <f>SUIVI!#REF!</f>
        <v>#REF!</v>
      </c>
      <c r="Z223" s="1097" t="e">
        <f>SUIVI!#REF!</f>
        <v>#REF!</v>
      </c>
      <c r="AA223" s="948">
        <f t="shared" ca="1" si="30"/>
        <v>1</v>
      </c>
      <c r="AB223" s="1955">
        <f t="shared" ca="1" si="31"/>
        <v>1</v>
      </c>
      <c r="AC223" s="948">
        <f t="shared" ca="1" si="32"/>
        <v>2</v>
      </c>
      <c r="AD223" s="1955">
        <f t="shared" ca="1" si="33"/>
        <v>1</v>
      </c>
      <c r="AE223" s="948">
        <f t="shared" ca="1" si="28"/>
        <v>0</v>
      </c>
      <c r="AF223" s="948">
        <f t="shared" ca="1" si="28"/>
        <v>0</v>
      </c>
      <c r="AG223" s="948">
        <f t="shared" ca="1" si="28"/>
        <v>2</v>
      </c>
      <c r="AH223" s="948">
        <f t="shared" ca="1" si="28"/>
        <v>1</v>
      </c>
      <c r="AI223" s="1955">
        <f t="shared" ca="1" si="34"/>
        <v>2</v>
      </c>
      <c r="AJ223" s="1955">
        <f t="shared" ca="1" si="29"/>
        <v>1</v>
      </c>
      <c r="AK223" s="1955">
        <f t="shared" ca="1" si="29"/>
        <v>1</v>
      </c>
      <c r="AL223" s="1955">
        <f t="shared" ca="1" si="29"/>
        <v>1</v>
      </c>
      <c r="AM223" s="768">
        <f t="shared" si="35"/>
        <v>0</v>
      </c>
      <c r="AO223" s="1839"/>
      <c r="AP223" s="1840" t="e">
        <f>SUIVI!#REF!</f>
        <v>#REF!</v>
      </c>
      <c r="AQ223" s="1840" t="e">
        <f>SUIVI!#REF!</f>
        <v>#REF!</v>
      </c>
      <c r="AR223" s="1031" t="e">
        <f>SUIVI!#REF!</f>
        <v>#REF!</v>
      </c>
      <c r="AS223" s="1031" t="e">
        <f>SUIVI!#REF!</f>
        <v>#REF!</v>
      </c>
      <c r="AT223" s="1097" t="e">
        <f>SUIVI!#REF!</f>
        <v>#REF!</v>
      </c>
      <c r="AU223" s="3625"/>
      <c r="AV223" s="3626"/>
      <c r="AW223" s="3625"/>
      <c r="AX223" s="3626"/>
      <c r="AY223" s="3625"/>
      <c r="AZ223" s="3626"/>
      <c r="BA223" s="3625"/>
      <c r="BB223" s="3626"/>
      <c r="BC223" s="3625"/>
      <c r="BD223" s="3626"/>
      <c r="BE223" s="3625"/>
      <c r="BF223" s="3626"/>
      <c r="BG223" s="1841"/>
      <c r="BH223" s="791">
        <v>200</v>
      </c>
      <c r="BI223" s="1837" t="s">
        <v>1502</v>
      </c>
    </row>
    <row r="224" spans="1:61" ht="13.5" thickTop="1">
      <c r="A224" s="963" t="s">
        <v>234</v>
      </c>
      <c r="B224" s="964" t="s">
        <v>1227</v>
      </c>
      <c r="C224" s="964" t="s">
        <v>796</v>
      </c>
      <c r="D224" s="964" t="s">
        <v>235</v>
      </c>
      <c r="E224" s="964" t="s">
        <v>268</v>
      </c>
      <c r="F224" s="1838" t="s">
        <v>859</v>
      </c>
      <c r="G224" s="3606" t="s">
        <v>860</v>
      </c>
      <c r="H224" s="3607"/>
      <c r="I224" s="3607"/>
      <c r="J224" s="3607"/>
      <c r="K224" s="3607"/>
      <c r="L224" s="3607"/>
      <c r="M224" s="3607"/>
      <c r="N224" s="3607"/>
      <c r="O224" s="3607"/>
      <c r="P224" s="3607"/>
      <c r="Q224" s="3608"/>
      <c r="R224" s="2133" t="s">
        <v>908</v>
      </c>
      <c r="S224" s="967" t="s">
        <v>260</v>
      </c>
      <c r="U224" s="963" t="s">
        <v>234</v>
      </c>
      <c r="V224" s="964" t="s">
        <v>1227</v>
      </c>
      <c r="W224" s="964" t="s">
        <v>796</v>
      </c>
      <c r="X224" s="964" t="s">
        <v>235</v>
      </c>
      <c r="Y224" s="964" t="s">
        <v>268</v>
      </c>
      <c r="Z224" s="1838" t="s">
        <v>859</v>
      </c>
      <c r="AA224" s="3606" t="s">
        <v>860</v>
      </c>
      <c r="AB224" s="3607"/>
      <c r="AC224" s="3607"/>
      <c r="AD224" s="3607"/>
      <c r="AE224" s="3607"/>
      <c r="AF224" s="3607"/>
      <c r="AG224" s="3607"/>
      <c r="AH224" s="3607"/>
      <c r="AI224" s="3607"/>
      <c r="AJ224" s="3607"/>
      <c r="AK224" s="3607"/>
      <c r="AL224" s="3607"/>
      <c r="AM224" s="967" t="s">
        <v>260</v>
      </c>
      <c r="AO224" s="963" t="s">
        <v>234</v>
      </c>
      <c r="AP224" s="964" t="s">
        <v>1227</v>
      </c>
      <c r="AQ224" s="964" t="s">
        <v>796</v>
      </c>
      <c r="AR224" s="964" t="s">
        <v>235</v>
      </c>
      <c r="AS224" s="964" t="s">
        <v>268</v>
      </c>
      <c r="AT224" s="1838" t="s">
        <v>859</v>
      </c>
      <c r="AU224" s="3622" t="s">
        <v>1235</v>
      </c>
      <c r="AV224" s="3623"/>
      <c r="AW224" s="3623"/>
      <c r="AX224" s="3623"/>
      <c r="AY224" s="3623"/>
      <c r="AZ224" s="3623"/>
      <c r="BA224" s="3623"/>
      <c r="BB224" s="3623"/>
      <c r="BC224" s="3623"/>
      <c r="BD224" s="3623"/>
      <c r="BE224" s="3623"/>
      <c r="BF224" s="3624"/>
      <c r="BG224" s="1842" t="s">
        <v>260</v>
      </c>
    </row>
    <row r="225" spans="1:61" s="22" customFormat="1" ht="16.149999999999999" customHeight="1">
      <c r="A225" s="920" t="s">
        <v>58</v>
      </c>
      <c r="B225" s="921" t="s">
        <v>941</v>
      </c>
      <c r="C225" s="921" t="s">
        <v>941</v>
      </c>
      <c r="D225" s="921" t="s">
        <v>235</v>
      </c>
      <c r="E225" s="921" t="s">
        <v>59</v>
      </c>
      <c r="F225" s="935" t="s">
        <v>967</v>
      </c>
      <c r="G225" s="97" t="s">
        <v>114</v>
      </c>
      <c r="H225" s="1026" t="s">
        <v>2212</v>
      </c>
      <c r="I225" s="1026" t="s">
        <v>2212</v>
      </c>
      <c r="J225" s="1026" t="s">
        <v>2212</v>
      </c>
      <c r="K225" s="97" t="s">
        <v>114</v>
      </c>
      <c r="L225" s="97" t="s">
        <v>114</v>
      </c>
      <c r="M225" s="1026" t="s">
        <v>2212</v>
      </c>
      <c r="N225" s="1026" t="s">
        <v>2212</v>
      </c>
      <c r="O225" s="1026" t="s">
        <v>2212</v>
      </c>
      <c r="P225" s="1026" t="s">
        <v>2212</v>
      </c>
      <c r="Q225" s="1026" t="s">
        <v>2212</v>
      </c>
      <c r="R225" s="968" t="s">
        <v>942</v>
      </c>
      <c r="S225" s="974" t="s">
        <v>63</v>
      </c>
      <c r="U225" s="920" t="s">
        <v>58</v>
      </c>
      <c r="V225" s="921" t="s">
        <v>941</v>
      </c>
      <c r="W225" s="921" t="s">
        <v>941</v>
      </c>
      <c r="X225" s="921" t="s">
        <v>235</v>
      </c>
      <c r="Y225" s="921" t="s">
        <v>59</v>
      </c>
      <c r="Z225" s="935" t="s">
        <v>967</v>
      </c>
      <c r="AA225" s="1026" t="s">
        <v>113</v>
      </c>
      <c r="AB225" s="1026" t="s">
        <v>115</v>
      </c>
      <c r="AC225" s="1026" t="s">
        <v>113</v>
      </c>
      <c r="AD225" s="1026" t="s">
        <v>115</v>
      </c>
      <c r="AE225" s="1026" t="s">
        <v>113</v>
      </c>
      <c r="AF225" s="1026" t="s">
        <v>113</v>
      </c>
      <c r="AG225" s="1026" t="s">
        <v>113</v>
      </c>
      <c r="AH225" s="1026" t="s">
        <v>113</v>
      </c>
      <c r="AI225" s="2275" t="s">
        <v>1220</v>
      </c>
      <c r="AJ225" s="1026" t="s">
        <v>115</v>
      </c>
      <c r="AK225" s="1026" t="s">
        <v>115</v>
      </c>
      <c r="AL225" s="1026" t="s">
        <v>115</v>
      </c>
      <c r="AM225" s="974" t="s">
        <v>63</v>
      </c>
      <c r="AO225" s="920" t="s">
        <v>58</v>
      </c>
      <c r="AP225" s="921" t="s">
        <v>941</v>
      </c>
      <c r="AQ225" s="921" t="s">
        <v>941</v>
      </c>
      <c r="AR225" s="921" t="s">
        <v>235</v>
      </c>
      <c r="AS225" s="921" t="s">
        <v>59</v>
      </c>
      <c r="AT225" s="935" t="s">
        <v>967</v>
      </c>
      <c r="AU225" s="3612"/>
      <c r="AV225" s="3613"/>
      <c r="AW225" s="3613"/>
      <c r="AX225" s="3613"/>
      <c r="AY225" s="3613"/>
      <c r="AZ225" s="3613"/>
      <c r="BA225" s="3613"/>
      <c r="BB225" s="3613"/>
      <c r="BC225" s="3613"/>
      <c r="BD225" s="3613"/>
      <c r="BE225" s="3613"/>
      <c r="BF225" s="3614"/>
      <c r="BG225" s="974" t="s">
        <v>63</v>
      </c>
    </row>
    <row r="226" spans="1:61" s="22" customFormat="1" ht="15" customHeight="1">
      <c r="A226" s="920" t="s">
        <v>234</v>
      </c>
      <c r="B226" s="921" t="s">
        <v>942</v>
      </c>
      <c r="C226" s="921" t="s">
        <v>941</v>
      </c>
      <c r="D226" s="921" t="s">
        <v>22</v>
      </c>
      <c r="E226" s="921" t="s">
        <v>23</v>
      </c>
      <c r="F226" s="935" t="s">
        <v>24</v>
      </c>
      <c r="G226" s="302" t="s">
        <v>2213</v>
      </c>
      <c r="H226" s="1027" t="s">
        <v>111</v>
      </c>
      <c r="I226" s="302" t="s">
        <v>165</v>
      </c>
      <c r="J226" s="302" t="s">
        <v>112</v>
      </c>
      <c r="K226" s="302" t="s">
        <v>1070</v>
      </c>
      <c r="L226" s="302" t="s">
        <v>165</v>
      </c>
      <c r="M226" s="302" t="s">
        <v>165</v>
      </c>
      <c r="N226" s="302" t="s">
        <v>165</v>
      </c>
      <c r="O226" s="1027" t="s">
        <v>165</v>
      </c>
      <c r="P226" s="1027" t="s">
        <v>165</v>
      </c>
      <c r="Q226" s="1027" t="s">
        <v>166</v>
      </c>
      <c r="R226" s="968" t="s">
        <v>861</v>
      </c>
      <c r="S226" s="974" t="s">
        <v>25</v>
      </c>
      <c r="U226" s="920" t="s">
        <v>234</v>
      </c>
      <c r="V226" s="921" t="s">
        <v>942</v>
      </c>
      <c r="W226" s="921" t="s">
        <v>941</v>
      </c>
      <c r="X226" s="921" t="s">
        <v>22</v>
      </c>
      <c r="Y226" s="921" t="s">
        <v>23</v>
      </c>
      <c r="Z226" s="935" t="s">
        <v>24</v>
      </c>
      <c r="AA226" s="1027" t="s">
        <v>111</v>
      </c>
      <c r="AB226" s="1027" t="s">
        <v>166</v>
      </c>
      <c r="AC226" s="1027" t="s">
        <v>111</v>
      </c>
      <c r="AD226" s="1027" t="s">
        <v>166</v>
      </c>
      <c r="AE226" s="1027" t="s">
        <v>111</v>
      </c>
      <c r="AF226" s="1027" t="s">
        <v>111</v>
      </c>
      <c r="AG226" s="1027" t="s">
        <v>111</v>
      </c>
      <c r="AH226" s="1027" t="s">
        <v>111</v>
      </c>
      <c r="AI226" s="1027" t="s">
        <v>166</v>
      </c>
      <c r="AJ226" s="1027" t="s">
        <v>166</v>
      </c>
      <c r="AK226" s="1027" t="s">
        <v>166</v>
      </c>
      <c r="AL226" s="302" t="s">
        <v>166</v>
      </c>
      <c r="AM226" s="974" t="s">
        <v>25</v>
      </c>
      <c r="AO226" s="920" t="s">
        <v>234</v>
      </c>
      <c r="AP226" s="921" t="s">
        <v>942</v>
      </c>
      <c r="AQ226" s="921" t="s">
        <v>941</v>
      </c>
      <c r="AR226" s="921" t="s">
        <v>22</v>
      </c>
      <c r="AS226" s="921" t="s">
        <v>23</v>
      </c>
      <c r="AT226" s="935" t="s">
        <v>24</v>
      </c>
      <c r="AU226" s="3615" t="s">
        <v>1230</v>
      </c>
      <c r="AV226" s="3616"/>
      <c r="AW226" s="3615" t="s">
        <v>1229</v>
      </c>
      <c r="AX226" s="3616"/>
      <c r="AY226" s="3618" t="s">
        <v>1231</v>
      </c>
      <c r="AZ226" s="3619"/>
      <c r="BA226" s="3618" t="s">
        <v>1232</v>
      </c>
      <c r="BB226" s="3619"/>
      <c r="BC226" s="3618" t="s">
        <v>1233</v>
      </c>
      <c r="BD226" s="3619"/>
      <c r="BE226" s="3618" t="s">
        <v>1234</v>
      </c>
      <c r="BF226" s="3619"/>
      <c r="BG226" s="974" t="s">
        <v>25</v>
      </c>
    </row>
    <row r="227" spans="1:61" s="22" customFormat="1" ht="15" customHeight="1" thickBot="1">
      <c r="A227" s="940" t="s">
        <v>930</v>
      </c>
      <c r="B227" s="941" t="s">
        <v>785</v>
      </c>
      <c r="C227" s="942" t="s">
        <v>786</v>
      </c>
      <c r="D227" s="942" t="s">
        <v>235</v>
      </c>
      <c r="E227" s="942" t="s">
        <v>931</v>
      </c>
      <c r="F227" s="943" t="s">
        <v>787</v>
      </c>
      <c r="G227" s="966" t="s">
        <v>276</v>
      </c>
      <c r="H227" s="966" t="s">
        <v>277</v>
      </c>
      <c r="I227" s="966" t="s">
        <v>278</v>
      </c>
      <c r="J227" s="966" t="s">
        <v>279</v>
      </c>
      <c r="K227" s="966" t="s">
        <v>280</v>
      </c>
      <c r="L227" s="966" t="s">
        <v>281</v>
      </c>
      <c r="M227" s="966" t="s">
        <v>282</v>
      </c>
      <c r="N227" s="966" t="s">
        <v>283</v>
      </c>
      <c r="O227" s="966" t="s">
        <v>292</v>
      </c>
      <c r="P227" s="1031" t="s">
        <v>293</v>
      </c>
      <c r="Q227" s="2273" t="s">
        <v>1613</v>
      </c>
      <c r="R227" s="1032" t="s">
        <v>862</v>
      </c>
      <c r="S227" s="975" t="s">
        <v>932</v>
      </c>
      <c r="T227" s="1033"/>
      <c r="U227" s="940" t="s">
        <v>930</v>
      </c>
      <c r="V227" s="941" t="s">
        <v>785</v>
      </c>
      <c r="W227" s="942" t="s">
        <v>786</v>
      </c>
      <c r="X227" s="942" t="s">
        <v>235</v>
      </c>
      <c r="Y227" s="942" t="s">
        <v>931</v>
      </c>
      <c r="Z227" s="943" t="s">
        <v>787</v>
      </c>
      <c r="AA227" s="966" t="s">
        <v>276</v>
      </c>
      <c r="AB227" s="1031" t="s">
        <v>277</v>
      </c>
      <c r="AC227" s="966" t="s">
        <v>278</v>
      </c>
      <c r="AD227" s="1031" t="s">
        <v>279</v>
      </c>
      <c r="AE227" s="966" t="s">
        <v>280</v>
      </c>
      <c r="AF227" s="966" t="s">
        <v>298</v>
      </c>
      <c r="AG227" s="966" t="s">
        <v>299</v>
      </c>
      <c r="AH227" s="966" t="s">
        <v>300</v>
      </c>
      <c r="AI227" s="966" t="s">
        <v>399</v>
      </c>
      <c r="AJ227" s="966" t="s">
        <v>402</v>
      </c>
      <c r="AK227" s="966" t="s">
        <v>281</v>
      </c>
      <c r="AL227" s="1031" t="s">
        <v>400</v>
      </c>
      <c r="AM227" s="975" t="s">
        <v>932</v>
      </c>
      <c r="AO227" s="940" t="s">
        <v>930</v>
      </c>
      <c r="AP227" s="941" t="s">
        <v>785</v>
      </c>
      <c r="AQ227" s="942" t="s">
        <v>786</v>
      </c>
      <c r="AR227" s="942" t="s">
        <v>235</v>
      </c>
      <c r="AS227" s="942" t="s">
        <v>931</v>
      </c>
      <c r="AT227" s="943" t="s">
        <v>787</v>
      </c>
      <c r="AU227" s="3617"/>
      <c r="AV227" s="3617"/>
      <c r="AW227" s="3617"/>
      <c r="AX227" s="3617"/>
      <c r="AY227" s="3620"/>
      <c r="AZ227" s="3621"/>
      <c r="BA227" s="3620"/>
      <c r="BB227" s="3621"/>
      <c r="BC227" s="3620"/>
      <c r="BD227" s="3621"/>
      <c r="BE227" s="3620"/>
      <c r="BF227" s="3621"/>
      <c r="BG227" s="975" t="s">
        <v>932</v>
      </c>
    </row>
    <row r="228" spans="1:61" s="22" customFormat="1" ht="14.25" thickTop="1" thickBot="1">
      <c r="A228" s="114"/>
      <c r="B228" s="114"/>
      <c r="C228" s="114"/>
      <c r="D228" s="114"/>
      <c r="E228" s="114"/>
      <c r="R228" s="1942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134"/>
      <c r="BI228" s="777"/>
    </row>
    <row r="229" spans="1:61" s="22" customFormat="1" ht="13.5" thickTop="1">
      <c r="A229" s="963" t="s">
        <v>234</v>
      </c>
      <c r="B229" s="964" t="s">
        <v>1227</v>
      </c>
      <c r="C229" s="964" t="s">
        <v>796</v>
      </c>
      <c r="D229" s="964" t="s">
        <v>235</v>
      </c>
      <c r="E229" s="964" t="s">
        <v>268</v>
      </c>
      <c r="F229" s="1105" t="s">
        <v>859</v>
      </c>
      <c r="G229" s="3606" t="s">
        <v>860</v>
      </c>
      <c r="H229" s="3607"/>
      <c r="I229" s="3607"/>
      <c r="J229" s="3607"/>
      <c r="K229" s="3607"/>
      <c r="L229" s="3607"/>
      <c r="M229" s="3607"/>
      <c r="N229" s="3607"/>
      <c r="O229" s="3607"/>
      <c r="P229" s="3607"/>
      <c r="Q229" s="3608"/>
      <c r="R229" s="2272" t="s">
        <v>908</v>
      </c>
      <c r="S229" s="967" t="s">
        <v>260</v>
      </c>
      <c r="U229" s="963" t="s">
        <v>234</v>
      </c>
      <c r="V229" s="964" t="s">
        <v>1227</v>
      </c>
      <c r="W229" s="964" t="s">
        <v>796</v>
      </c>
      <c r="X229" s="964" t="s">
        <v>235</v>
      </c>
      <c r="Y229" s="964" t="s">
        <v>268</v>
      </c>
      <c r="Z229" s="1105" t="s">
        <v>859</v>
      </c>
      <c r="AA229" s="3606" t="s">
        <v>860</v>
      </c>
      <c r="AB229" s="3607"/>
      <c r="AC229" s="3607"/>
      <c r="AD229" s="3607"/>
      <c r="AE229" s="3607"/>
      <c r="AF229" s="3607"/>
      <c r="AG229" s="3607"/>
      <c r="AH229" s="3607"/>
      <c r="AI229" s="3607"/>
      <c r="AJ229" s="3607"/>
      <c r="AK229" s="3607"/>
      <c r="AL229" s="3607"/>
      <c r="AM229" s="967" t="s">
        <v>260</v>
      </c>
      <c r="AO229" s="963" t="s">
        <v>234</v>
      </c>
      <c r="AP229" s="964" t="s">
        <v>1227</v>
      </c>
      <c r="AQ229" s="964" t="s">
        <v>796</v>
      </c>
      <c r="AR229" s="964" t="s">
        <v>235</v>
      </c>
      <c r="AS229" s="964" t="s">
        <v>268</v>
      </c>
      <c r="AT229" s="1105" t="s">
        <v>859</v>
      </c>
      <c r="AU229" s="3609" t="s">
        <v>1235</v>
      </c>
      <c r="AV229" s="3610"/>
      <c r="AW229" s="3610"/>
      <c r="AX229" s="3610"/>
      <c r="AY229" s="3610"/>
      <c r="AZ229" s="3610"/>
      <c r="BA229" s="3610"/>
      <c r="BB229" s="3610"/>
      <c r="BC229" s="3610"/>
      <c r="BD229" s="3610"/>
      <c r="BE229" s="3610"/>
      <c r="BF229" s="3611"/>
      <c r="BG229" s="973" t="s">
        <v>260</v>
      </c>
      <c r="BH229" s="170" t="s">
        <v>1221</v>
      </c>
    </row>
    <row r="230" spans="1:61" s="22" customFormat="1" ht="16.149999999999999" customHeight="1">
      <c r="A230" s="920" t="s">
        <v>58</v>
      </c>
      <c r="B230" s="921" t="s">
        <v>941</v>
      </c>
      <c r="C230" s="921" t="s">
        <v>941</v>
      </c>
      <c r="D230" s="921" t="s">
        <v>235</v>
      </c>
      <c r="E230" s="921" t="s">
        <v>59</v>
      </c>
      <c r="F230" s="935" t="s">
        <v>967</v>
      </c>
      <c r="G230" s="97" t="s">
        <v>114</v>
      </c>
      <c r="H230" s="1026" t="s">
        <v>2214</v>
      </c>
      <c r="I230" s="1026" t="s">
        <v>2214</v>
      </c>
      <c r="J230" s="1026" t="s">
        <v>2214</v>
      </c>
      <c r="K230" s="97" t="s">
        <v>114</v>
      </c>
      <c r="L230" s="97" t="s">
        <v>114</v>
      </c>
      <c r="M230" s="1026" t="s">
        <v>2214</v>
      </c>
      <c r="N230" s="1026" t="s">
        <v>2214</v>
      </c>
      <c r="O230" s="1026" t="s">
        <v>2214</v>
      </c>
      <c r="P230" s="1026" t="s">
        <v>2214</v>
      </c>
      <c r="Q230" s="1026" t="s">
        <v>2214</v>
      </c>
      <c r="R230" s="968" t="s">
        <v>942</v>
      </c>
      <c r="S230" s="974" t="s">
        <v>63</v>
      </c>
      <c r="U230" s="920" t="s">
        <v>58</v>
      </c>
      <c r="V230" s="921" t="s">
        <v>941</v>
      </c>
      <c r="W230" s="921" t="s">
        <v>941</v>
      </c>
      <c r="X230" s="921" t="s">
        <v>235</v>
      </c>
      <c r="Y230" s="921" t="s">
        <v>59</v>
      </c>
      <c r="Z230" s="935" t="s">
        <v>967</v>
      </c>
      <c r="AA230" s="1026" t="s">
        <v>1218</v>
      </c>
      <c r="AB230" s="1029" t="s">
        <v>115</v>
      </c>
      <c r="AC230" s="1028" t="s">
        <v>1218</v>
      </c>
      <c r="AD230" s="1029" t="s">
        <v>115</v>
      </c>
      <c r="AE230" s="1028" t="s">
        <v>1218</v>
      </c>
      <c r="AF230" s="1028" t="s">
        <v>1218</v>
      </c>
      <c r="AG230" s="1028" t="s">
        <v>1218</v>
      </c>
      <c r="AH230" s="1028" t="s">
        <v>1218</v>
      </c>
      <c r="AI230" s="1029" t="s">
        <v>115</v>
      </c>
      <c r="AJ230" s="1029" t="s">
        <v>115</v>
      </c>
      <c r="AK230" s="1029" t="s">
        <v>115</v>
      </c>
      <c r="AL230" s="1029" t="s">
        <v>115</v>
      </c>
      <c r="AM230" s="974" t="s">
        <v>63</v>
      </c>
      <c r="AO230" s="920" t="s">
        <v>58</v>
      </c>
      <c r="AP230" s="921" t="s">
        <v>941</v>
      </c>
      <c r="AQ230" s="921" t="s">
        <v>941</v>
      </c>
      <c r="AR230" s="921" t="s">
        <v>235</v>
      </c>
      <c r="AS230" s="921" t="s">
        <v>59</v>
      </c>
      <c r="AT230" s="935" t="s">
        <v>967</v>
      </c>
      <c r="AU230" s="3612"/>
      <c r="AV230" s="3613"/>
      <c r="AW230" s="3613"/>
      <c r="AX230" s="3613"/>
      <c r="AY230" s="3613"/>
      <c r="AZ230" s="3613"/>
      <c r="BA230" s="3613"/>
      <c r="BB230" s="3613"/>
      <c r="BC230" s="3613"/>
      <c r="BD230" s="3613"/>
      <c r="BE230" s="3613"/>
      <c r="BF230" s="3614"/>
      <c r="BG230" s="974" t="s">
        <v>63</v>
      </c>
    </row>
    <row r="231" spans="1:61" s="22" customFormat="1" ht="15" customHeight="1">
      <c r="A231" s="920" t="s">
        <v>234</v>
      </c>
      <c r="B231" s="921" t="s">
        <v>942</v>
      </c>
      <c r="C231" s="921" t="s">
        <v>941</v>
      </c>
      <c r="D231" s="921" t="s">
        <v>22</v>
      </c>
      <c r="E231" s="921" t="s">
        <v>23</v>
      </c>
      <c r="F231" s="935" t="s">
        <v>24</v>
      </c>
      <c r="G231" s="302" t="s">
        <v>2213</v>
      </c>
      <c r="H231" s="1030" t="s">
        <v>1219</v>
      </c>
      <c r="I231" s="1027" t="s">
        <v>166</v>
      </c>
      <c r="J231" s="302" t="s">
        <v>165</v>
      </c>
      <c r="K231" s="302" t="s">
        <v>1070</v>
      </c>
      <c r="L231" s="302" t="s">
        <v>165</v>
      </c>
      <c r="M231" s="1027" t="s">
        <v>166</v>
      </c>
      <c r="N231" s="1027" t="s">
        <v>166</v>
      </c>
      <c r="O231" s="1027" t="s">
        <v>166</v>
      </c>
      <c r="P231" s="1027" t="s">
        <v>166</v>
      </c>
      <c r="Q231" s="1027" t="s">
        <v>1612</v>
      </c>
      <c r="R231" s="968" t="s">
        <v>861</v>
      </c>
      <c r="S231" s="974" t="s">
        <v>25</v>
      </c>
      <c r="U231" s="920" t="s">
        <v>234</v>
      </c>
      <c r="V231" s="921" t="s">
        <v>942</v>
      </c>
      <c r="W231" s="921" t="s">
        <v>941</v>
      </c>
      <c r="X231" s="921" t="s">
        <v>22</v>
      </c>
      <c r="Y231" s="921" t="s">
        <v>23</v>
      </c>
      <c r="Z231" s="935" t="s">
        <v>24</v>
      </c>
      <c r="AA231" s="1027" t="s">
        <v>1219</v>
      </c>
      <c r="AB231" s="1027" t="s">
        <v>166</v>
      </c>
      <c r="AC231" s="1030" t="s">
        <v>1219</v>
      </c>
      <c r="AD231" s="1027" t="s">
        <v>166</v>
      </c>
      <c r="AE231" s="1030" t="s">
        <v>1219</v>
      </c>
      <c r="AF231" s="1030" t="s">
        <v>1219</v>
      </c>
      <c r="AG231" s="1030" t="s">
        <v>1219</v>
      </c>
      <c r="AH231" s="1030" t="s">
        <v>1219</v>
      </c>
      <c r="AI231" s="1027" t="s">
        <v>166</v>
      </c>
      <c r="AJ231" s="1027" t="s">
        <v>166</v>
      </c>
      <c r="AK231" s="1027" t="s">
        <v>166</v>
      </c>
      <c r="AL231" s="1027" t="s">
        <v>166</v>
      </c>
      <c r="AM231" s="974" t="s">
        <v>25</v>
      </c>
      <c r="AO231" s="920" t="s">
        <v>234</v>
      </c>
      <c r="AP231" s="921" t="s">
        <v>942</v>
      </c>
      <c r="AQ231" s="921" t="s">
        <v>941</v>
      </c>
      <c r="AR231" s="921" t="s">
        <v>22</v>
      </c>
      <c r="AS231" s="921" t="s">
        <v>23</v>
      </c>
      <c r="AT231" s="935" t="s">
        <v>24</v>
      </c>
      <c r="AU231" s="3615" t="s">
        <v>1230</v>
      </c>
      <c r="AV231" s="3616"/>
      <c r="AW231" s="3615" t="s">
        <v>1229</v>
      </c>
      <c r="AX231" s="3616"/>
      <c r="AY231" s="3618" t="s">
        <v>1231</v>
      </c>
      <c r="AZ231" s="3619"/>
      <c r="BA231" s="3618" t="s">
        <v>1232</v>
      </c>
      <c r="BB231" s="3619"/>
      <c r="BC231" s="3618" t="s">
        <v>1233</v>
      </c>
      <c r="BD231" s="3619"/>
      <c r="BE231" s="3618" t="s">
        <v>1234</v>
      </c>
      <c r="BF231" s="3619"/>
      <c r="BG231" s="974" t="s">
        <v>25</v>
      </c>
    </row>
    <row r="232" spans="1:61" s="22" customFormat="1" ht="15" customHeight="1" thickBot="1">
      <c r="A232" s="940" t="s">
        <v>930</v>
      </c>
      <c r="B232" s="941" t="s">
        <v>785</v>
      </c>
      <c r="C232" s="942" t="s">
        <v>786</v>
      </c>
      <c r="D232" s="942" t="s">
        <v>235</v>
      </c>
      <c r="E232" s="942" t="s">
        <v>931</v>
      </c>
      <c r="F232" s="943" t="s">
        <v>787</v>
      </c>
      <c r="G232" s="966" t="s">
        <v>276</v>
      </c>
      <c r="H232" s="1031" t="s">
        <v>277</v>
      </c>
      <c r="I232" s="966" t="s">
        <v>278</v>
      </c>
      <c r="J232" s="966" t="s">
        <v>279</v>
      </c>
      <c r="K232" s="966" t="s">
        <v>280</v>
      </c>
      <c r="L232" s="966" t="s">
        <v>281</v>
      </c>
      <c r="M232" s="966" t="s">
        <v>282</v>
      </c>
      <c r="N232" s="966" t="s">
        <v>283</v>
      </c>
      <c r="O232" s="966" t="s">
        <v>292</v>
      </c>
      <c r="P232" s="1031" t="s">
        <v>293</v>
      </c>
      <c r="Q232" s="2274" t="s">
        <v>1613</v>
      </c>
      <c r="R232" s="1032" t="s">
        <v>862</v>
      </c>
      <c r="S232" s="975" t="s">
        <v>932</v>
      </c>
      <c r="T232" s="1033"/>
      <c r="U232" s="940" t="s">
        <v>930</v>
      </c>
      <c r="V232" s="941" t="s">
        <v>785</v>
      </c>
      <c r="W232" s="942" t="s">
        <v>786</v>
      </c>
      <c r="X232" s="942" t="s">
        <v>235</v>
      </c>
      <c r="Y232" s="942" t="s">
        <v>931</v>
      </c>
      <c r="Z232" s="943" t="s">
        <v>787</v>
      </c>
      <c r="AA232" s="966" t="s">
        <v>276</v>
      </c>
      <c r="AB232" s="1031" t="s">
        <v>277</v>
      </c>
      <c r="AC232" s="966" t="s">
        <v>278</v>
      </c>
      <c r="AD232" s="1031" t="s">
        <v>279</v>
      </c>
      <c r="AE232" s="966" t="s">
        <v>280</v>
      </c>
      <c r="AF232" s="966" t="s">
        <v>298</v>
      </c>
      <c r="AG232" s="966" t="s">
        <v>299</v>
      </c>
      <c r="AH232" s="966" t="s">
        <v>300</v>
      </c>
      <c r="AI232" s="966" t="s">
        <v>399</v>
      </c>
      <c r="AJ232" s="966" t="s">
        <v>402</v>
      </c>
      <c r="AK232" s="966" t="s">
        <v>281</v>
      </c>
      <c r="AL232" s="1031" t="s">
        <v>400</v>
      </c>
      <c r="AM232" s="975" t="s">
        <v>932</v>
      </c>
      <c r="AO232" s="940" t="s">
        <v>930</v>
      </c>
      <c r="AP232" s="941" t="s">
        <v>785</v>
      </c>
      <c r="AQ232" s="942" t="s">
        <v>786</v>
      </c>
      <c r="AR232" s="942" t="s">
        <v>235</v>
      </c>
      <c r="AS232" s="942" t="s">
        <v>931</v>
      </c>
      <c r="AT232" s="943" t="s">
        <v>787</v>
      </c>
      <c r="AU232" s="3617"/>
      <c r="AV232" s="3617"/>
      <c r="AW232" s="3617"/>
      <c r="AX232" s="3617"/>
      <c r="AY232" s="3620"/>
      <c r="AZ232" s="3621"/>
      <c r="BA232" s="3620"/>
      <c r="BB232" s="3621"/>
      <c r="BC232" s="3620"/>
      <c r="BD232" s="3621"/>
      <c r="BE232" s="3620"/>
      <c r="BF232" s="3621"/>
      <c r="BG232" s="975" t="s">
        <v>932</v>
      </c>
    </row>
    <row r="233" spans="1:61" s="22" customFormat="1" ht="13.5" thickTop="1">
      <c r="BI233" s="776"/>
    </row>
    <row r="234" spans="1:61" s="22" customFormat="1">
      <c r="BI234" s="776"/>
    </row>
    <row r="235" spans="1:61" s="22" customFormat="1">
      <c r="BI235" s="776"/>
    </row>
    <row r="236" spans="1:61" s="22" customFormat="1">
      <c r="BI236" s="776"/>
    </row>
    <row r="237" spans="1:61" s="22" customFormat="1">
      <c r="BI237" s="776"/>
    </row>
    <row r="238" spans="1:61" s="22" customFormat="1">
      <c r="BI238" s="776"/>
    </row>
    <row r="239" spans="1:61" s="22" customFormat="1">
      <c r="BI239" s="776"/>
    </row>
    <row r="240" spans="1:61" s="22" customFormat="1">
      <c r="BI240" s="776"/>
    </row>
    <row r="241" spans="61:61" s="22" customFormat="1">
      <c r="BI241" s="776"/>
    </row>
    <row r="242" spans="61:61" s="22" customFormat="1">
      <c r="BI242" s="776"/>
    </row>
    <row r="243" spans="61:61" s="22" customFormat="1">
      <c r="BI243" s="776"/>
    </row>
    <row r="244" spans="61:61" s="22" customFormat="1">
      <c r="BI244" s="776"/>
    </row>
    <row r="245" spans="61:61" s="22" customFormat="1">
      <c r="BI245" s="776"/>
    </row>
    <row r="246" spans="61:61" s="22" customFormat="1">
      <c r="BI246" s="776"/>
    </row>
    <row r="247" spans="61:61" s="22" customFormat="1">
      <c r="BI247" s="776"/>
    </row>
    <row r="248" spans="61:61" s="22" customFormat="1">
      <c r="BI248" s="776"/>
    </row>
    <row r="249" spans="61:61" s="22" customFormat="1">
      <c r="BI249" s="776"/>
    </row>
    <row r="250" spans="61:61" s="22" customFormat="1">
      <c r="BI250" s="776"/>
    </row>
    <row r="251" spans="61:61" s="22" customFormat="1">
      <c r="BI251" s="776"/>
    </row>
    <row r="252" spans="61:61" s="22" customFormat="1">
      <c r="BI252" s="776"/>
    </row>
    <row r="253" spans="61:61" s="22" customFormat="1">
      <c r="BI253" s="776"/>
    </row>
    <row r="254" spans="61:61" s="22" customFormat="1"/>
    <row r="255" spans="61:61" s="22" customFormat="1"/>
    <row r="256" spans="61:61" s="22" customFormat="1"/>
    <row r="257" spans="21:59" s="22" customFormat="1"/>
    <row r="258" spans="21:59" s="22" customFormat="1"/>
    <row r="259" spans="21:59" s="22" customFormat="1"/>
    <row r="260" spans="21:59" s="22" customFormat="1"/>
    <row r="261" spans="21:59" s="22" customFormat="1"/>
    <row r="262" spans="21:59" s="22" customFormat="1"/>
    <row r="263" spans="21:59" s="22" customFormat="1"/>
    <row r="264" spans="21:59" s="22" customFormat="1"/>
    <row r="265" spans="21:59" s="22" customFormat="1"/>
    <row r="266" spans="21:59" s="22" customFormat="1"/>
    <row r="267" spans="21:59" s="22" customFormat="1"/>
    <row r="268" spans="21:59" s="22" customFormat="1"/>
    <row r="269" spans="21:59" s="22" customFormat="1"/>
    <row r="270" spans="21:59" s="22" customFormat="1"/>
    <row r="271" spans="21:59"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</row>
    <row r="272" spans="21:59"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</row>
  </sheetData>
  <mergeCells count="1231">
    <mergeCell ref="G2:J2"/>
    <mergeCell ref="AA2:AF2"/>
    <mergeCell ref="AU2:AZ2"/>
    <mergeCell ref="AH4:AM4"/>
    <mergeCell ref="G20:P20"/>
    <mergeCell ref="AA20:AL20"/>
    <mergeCell ref="AU20:BF21"/>
    <mergeCell ref="AU25:AV25"/>
    <mergeCell ref="AW25:AX25"/>
    <mergeCell ref="AY25:AZ25"/>
    <mergeCell ref="BA25:BB25"/>
    <mergeCell ref="BC25:BD25"/>
    <mergeCell ref="BE25:BF25"/>
    <mergeCell ref="AU24:AV24"/>
    <mergeCell ref="AW24:AX24"/>
    <mergeCell ref="AY24:AZ24"/>
    <mergeCell ref="BA24:BB24"/>
    <mergeCell ref="BC24:BD24"/>
    <mergeCell ref="BE24:BF24"/>
    <mergeCell ref="AU22:AV23"/>
    <mergeCell ref="AW22:AX23"/>
    <mergeCell ref="AY22:AZ23"/>
    <mergeCell ref="BA22:BB23"/>
    <mergeCell ref="BC22:BD23"/>
    <mergeCell ref="BE22:BF23"/>
    <mergeCell ref="AU28:AV28"/>
    <mergeCell ref="AW28:AX28"/>
    <mergeCell ref="AY28:AZ28"/>
    <mergeCell ref="BA28:BB28"/>
    <mergeCell ref="BC28:BD28"/>
    <mergeCell ref="BE28:BF28"/>
    <mergeCell ref="AU27:AV27"/>
    <mergeCell ref="AW27:AX27"/>
    <mergeCell ref="AY27:AZ27"/>
    <mergeCell ref="BA27:BB27"/>
    <mergeCell ref="BC27:BD27"/>
    <mergeCell ref="BE27:BF27"/>
    <mergeCell ref="AU26:AV26"/>
    <mergeCell ref="AW26:AX26"/>
    <mergeCell ref="AY26:AZ26"/>
    <mergeCell ref="BA26:BB26"/>
    <mergeCell ref="BC26:BD26"/>
    <mergeCell ref="BE26:BF26"/>
    <mergeCell ref="AU31:AV31"/>
    <mergeCell ref="AW31:AX31"/>
    <mergeCell ref="AY31:AZ31"/>
    <mergeCell ref="BA31:BB31"/>
    <mergeCell ref="BC31:BD31"/>
    <mergeCell ref="BE31:BF31"/>
    <mergeCell ref="AU30:AV30"/>
    <mergeCell ref="AW30:AX30"/>
    <mergeCell ref="AY30:AZ30"/>
    <mergeCell ref="BA30:BB30"/>
    <mergeCell ref="BC30:BD30"/>
    <mergeCell ref="BE30:BF30"/>
    <mergeCell ref="AU29:AV29"/>
    <mergeCell ref="AW29:AX29"/>
    <mergeCell ref="AY29:AZ29"/>
    <mergeCell ref="BA29:BB29"/>
    <mergeCell ref="BC29:BD29"/>
    <mergeCell ref="BE29:BF29"/>
    <mergeCell ref="AU34:AV34"/>
    <mergeCell ref="AW34:AX34"/>
    <mergeCell ref="AY34:AZ34"/>
    <mergeCell ref="BA34:BB34"/>
    <mergeCell ref="BC34:BD34"/>
    <mergeCell ref="BE34:BF34"/>
    <mergeCell ref="AU33:AV33"/>
    <mergeCell ref="AW33:AX33"/>
    <mergeCell ref="AY33:AZ33"/>
    <mergeCell ref="BA33:BB33"/>
    <mergeCell ref="BC33:BD33"/>
    <mergeCell ref="BE33:BF33"/>
    <mergeCell ref="AU32:AV32"/>
    <mergeCell ref="AW32:AX32"/>
    <mergeCell ref="AY32:AZ32"/>
    <mergeCell ref="BA32:BB32"/>
    <mergeCell ref="BC32:BD32"/>
    <mergeCell ref="BE32:BF32"/>
    <mergeCell ref="AU37:AV37"/>
    <mergeCell ref="AW37:AX37"/>
    <mergeCell ref="AY37:AZ37"/>
    <mergeCell ref="BA37:BB37"/>
    <mergeCell ref="BC37:BD37"/>
    <mergeCell ref="BE37:BF37"/>
    <mergeCell ref="AU36:AV36"/>
    <mergeCell ref="AW36:AX36"/>
    <mergeCell ref="AY36:AZ36"/>
    <mergeCell ref="BA36:BB36"/>
    <mergeCell ref="BC36:BD36"/>
    <mergeCell ref="BE36:BF36"/>
    <mergeCell ref="AU35:AV35"/>
    <mergeCell ref="AW35:AX35"/>
    <mergeCell ref="AY35:AZ35"/>
    <mergeCell ref="BA35:BB35"/>
    <mergeCell ref="BC35:BD35"/>
    <mergeCell ref="BE35:BF35"/>
    <mergeCell ref="AU40:AV40"/>
    <mergeCell ref="AW40:AX40"/>
    <mergeCell ref="AY40:AZ40"/>
    <mergeCell ref="BA40:BB40"/>
    <mergeCell ref="BC40:BD40"/>
    <mergeCell ref="BE40:BF40"/>
    <mergeCell ref="AU39:AV39"/>
    <mergeCell ref="AW39:AX39"/>
    <mergeCell ref="AY39:AZ39"/>
    <mergeCell ref="BA39:BB39"/>
    <mergeCell ref="BC39:BD39"/>
    <mergeCell ref="BE39:BF39"/>
    <mergeCell ref="AU38:AV38"/>
    <mergeCell ref="AW38:AX38"/>
    <mergeCell ref="AY38:AZ38"/>
    <mergeCell ref="BA38:BB38"/>
    <mergeCell ref="BC38:BD38"/>
    <mergeCell ref="BE38:BF38"/>
    <mergeCell ref="AU43:AV43"/>
    <mergeCell ref="AW43:AX43"/>
    <mergeCell ref="AY43:AZ43"/>
    <mergeCell ref="BA43:BB43"/>
    <mergeCell ref="BC43:BD43"/>
    <mergeCell ref="BE43:BF43"/>
    <mergeCell ref="AU42:AV42"/>
    <mergeCell ref="AW42:AX42"/>
    <mergeCell ref="AY42:AZ42"/>
    <mergeCell ref="BA42:BB42"/>
    <mergeCell ref="BC42:BD42"/>
    <mergeCell ref="BE42:BF42"/>
    <mergeCell ref="AU41:AV41"/>
    <mergeCell ref="AW41:AX41"/>
    <mergeCell ref="AY41:AZ41"/>
    <mergeCell ref="BA41:BB41"/>
    <mergeCell ref="BC41:BD41"/>
    <mergeCell ref="BE41:BF41"/>
    <mergeCell ref="AU46:AV46"/>
    <mergeCell ref="AW46:AX46"/>
    <mergeCell ref="AY46:AZ46"/>
    <mergeCell ref="BA46:BB46"/>
    <mergeCell ref="BC46:BD46"/>
    <mergeCell ref="BE46:BF46"/>
    <mergeCell ref="AU45:AV45"/>
    <mergeCell ref="AW45:AX45"/>
    <mergeCell ref="AY45:AZ45"/>
    <mergeCell ref="BA45:BB45"/>
    <mergeCell ref="BC45:BD45"/>
    <mergeCell ref="BE45:BF45"/>
    <mergeCell ref="AU44:AV44"/>
    <mergeCell ref="AW44:AX44"/>
    <mergeCell ref="AY44:AZ44"/>
    <mergeCell ref="BA44:BB44"/>
    <mergeCell ref="BC44:BD44"/>
    <mergeCell ref="BE44:BF44"/>
    <mergeCell ref="AU49:AV49"/>
    <mergeCell ref="AW49:AX49"/>
    <mergeCell ref="AY49:AZ49"/>
    <mergeCell ref="BA49:BB49"/>
    <mergeCell ref="BC49:BD49"/>
    <mergeCell ref="BE49:BF49"/>
    <mergeCell ref="AU48:AV48"/>
    <mergeCell ref="AW48:AX48"/>
    <mergeCell ref="AY48:AZ48"/>
    <mergeCell ref="BA48:BB48"/>
    <mergeCell ref="BC48:BD48"/>
    <mergeCell ref="BE48:BF48"/>
    <mergeCell ref="AU47:AV47"/>
    <mergeCell ref="AW47:AX47"/>
    <mergeCell ref="AY47:AZ47"/>
    <mergeCell ref="BA47:BB47"/>
    <mergeCell ref="BC47:BD47"/>
    <mergeCell ref="BE47:BF47"/>
    <mergeCell ref="AU52:AV52"/>
    <mergeCell ref="AW52:AX52"/>
    <mergeCell ref="AY52:AZ52"/>
    <mergeCell ref="BA52:BB52"/>
    <mergeCell ref="BC52:BD52"/>
    <mergeCell ref="BE52:BF52"/>
    <mergeCell ref="AU51:AV51"/>
    <mergeCell ref="AW51:AX51"/>
    <mergeCell ref="AY51:AZ51"/>
    <mergeCell ref="BA51:BB51"/>
    <mergeCell ref="BC51:BD51"/>
    <mergeCell ref="BE51:BF51"/>
    <mergeCell ref="AU50:AV50"/>
    <mergeCell ref="AW50:AX50"/>
    <mergeCell ref="AY50:AZ50"/>
    <mergeCell ref="BA50:BB50"/>
    <mergeCell ref="BC50:BD50"/>
    <mergeCell ref="BE50:BF50"/>
    <mergeCell ref="AU55:AV55"/>
    <mergeCell ref="AW55:AX55"/>
    <mergeCell ref="AY55:AZ55"/>
    <mergeCell ref="BA55:BB55"/>
    <mergeCell ref="BC55:BD55"/>
    <mergeCell ref="BE55:BF55"/>
    <mergeCell ref="AU54:AV54"/>
    <mergeCell ref="AW54:AX54"/>
    <mergeCell ref="AY54:AZ54"/>
    <mergeCell ref="BA54:BB54"/>
    <mergeCell ref="BC54:BD54"/>
    <mergeCell ref="BE54:BF54"/>
    <mergeCell ref="AU53:AV53"/>
    <mergeCell ref="AW53:AX53"/>
    <mergeCell ref="AY53:AZ53"/>
    <mergeCell ref="BA53:BB53"/>
    <mergeCell ref="BC53:BD53"/>
    <mergeCell ref="BE53:BF53"/>
    <mergeCell ref="AU58:AV58"/>
    <mergeCell ref="AW58:AX58"/>
    <mergeCell ref="AY58:AZ58"/>
    <mergeCell ref="BA58:BB58"/>
    <mergeCell ref="BC58:BD58"/>
    <mergeCell ref="BE58:BF58"/>
    <mergeCell ref="AU57:AV57"/>
    <mergeCell ref="AW57:AX57"/>
    <mergeCell ref="AY57:AZ57"/>
    <mergeCell ref="BA57:BB57"/>
    <mergeCell ref="BC57:BD57"/>
    <mergeCell ref="BE57:BF57"/>
    <mergeCell ref="AU56:AV56"/>
    <mergeCell ref="AW56:AX56"/>
    <mergeCell ref="AY56:AZ56"/>
    <mergeCell ref="BA56:BB56"/>
    <mergeCell ref="BC56:BD56"/>
    <mergeCell ref="BE56:BF56"/>
    <mergeCell ref="AU61:AV61"/>
    <mergeCell ref="AW61:AX61"/>
    <mergeCell ref="AY61:AZ61"/>
    <mergeCell ref="BA61:BB61"/>
    <mergeCell ref="BC61:BD61"/>
    <mergeCell ref="BE61:BF61"/>
    <mergeCell ref="AU60:AV60"/>
    <mergeCell ref="AW60:AX60"/>
    <mergeCell ref="AY60:AZ60"/>
    <mergeCell ref="BA60:BB60"/>
    <mergeCell ref="BC60:BD60"/>
    <mergeCell ref="BE60:BF60"/>
    <mergeCell ref="AU59:AV59"/>
    <mergeCell ref="AW59:AX59"/>
    <mergeCell ref="AY59:AZ59"/>
    <mergeCell ref="BA59:BB59"/>
    <mergeCell ref="BC59:BD59"/>
    <mergeCell ref="BE59:BF59"/>
    <mergeCell ref="AU64:AV64"/>
    <mergeCell ref="AW64:AX64"/>
    <mergeCell ref="AY64:AZ64"/>
    <mergeCell ref="BA64:BB64"/>
    <mergeCell ref="BC64:BD64"/>
    <mergeCell ref="BE64:BF64"/>
    <mergeCell ref="AU63:AV63"/>
    <mergeCell ref="AW63:AX63"/>
    <mergeCell ref="AY63:AZ63"/>
    <mergeCell ref="BA63:BB63"/>
    <mergeCell ref="BC63:BD63"/>
    <mergeCell ref="BE63:BF63"/>
    <mergeCell ref="AU62:AV62"/>
    <mergeCell ref="AW62:AX62"/>
    <mergeCell ref="AY62:AZ62"/>
    <mergeCell ref="BA62:BB62"/>
    <mergeCell ref="BC62:BD62"/>
    <mergeCell ref="BE62:BF62"/>
    <mergeCell ref="AU67:AV67"/>
    <mergeCell ref="AW67:AX67"/>
    <mergeCell ref="AY67:AZ67"/>
    <mergeCell ref="BA67:BB67"/>
    <mergeCell ref="BC67:BD67"/>
    <mergeCell ref="BE67:BF67"/>
    <mergeCell ref="AU66:AV66"/>
    <mergeCell ref="AW66:AX66"/>
    <mergeCell ref="AY66:AZ66"/>
    <mergeCell ref="BA66:BB66"/>
    <mergeCell ref="BC66:BD66"/>
    <mergeCell ref="BE66:BF66"/>
    <mergeCell ref="AU65:AV65"/>
    <mergeCell ref="AW65:AX65"/>
    <mergeCell ref="AY65:AZ65"/>
    <mergeCell ref="BA65:BB65"/>
    <mergeCell ref="BC65:BD65"/>
    <mergeCell ref="BE65:BF65"/>
    <mergeCell ref="AU70:AV70"/>
    <mergeCell ref="AW70:AX70"/>
    <mergeCell ref="AY70:AZ70"/>
    <mergeCell ref="BA70:BB70"/>
    <mergeCell ref="BC70:BD70"/>
    <mergeCell ref="BE70:BF70"/>
    <mergeCell ref="AU69:AV69"/>
    <mergeCell ref="AW69:AX69"/>
    <mergeCell ref="AY69:AZ69"/>
    <mergeCell ref="BA69:BB69"/>
    <mergeCell ref="BC69:BD69"/>
    <mergeCell ref="BE69:BF69"/>
    <mergeCell ref="AU68:AV68"/>
    <mergeCell ref="AW68:AX68"/>
    <mergeCell ref="AY68:AZ68"/>
    <mergeCell ref="BA68:BB68"/>
    <mergeCell ref="BC68:BD68"/>
    <mergeCell ref="BE68:BF68"/>
    <mergeCell ref="AU73:AV73"/>
    <mergeCell ref="AW73:AX73"/>
    <mergeCell ref="AY73:AZ73"/>
    <mergeCell ref="BA73:BB73"/>
    <mergeCell ref="BC73:BD73"/>
    <mergeCell ref="BE73:BF73"/>
    <mergeCell ref="AU72:AV72"/>
    <mergeCell ref="AW72:AX72"/>
    <mergeCell ref="AY72:AZ72"/>
    <mergeCell ref="BA72:BB72"/>
    <mergeCell ref="BC72:BD72"/>
    <mergeCell ref="BE72:BF72"/>
    <mergeCell ref="AU71:AV71"/>
    <mergeCell ref="AW71:AX71"/>
    <mergeCell ref="AY71:AZ71"/>
    <mergeCell ref="BA71:BB71"/>
    <mergeCell ref="BC71:BD71"/>
    <mergeCell ref="BE71:BF71"/>
    <mergeCell ref="AU76:AV76"/>
    <mergeCell ref="AW76:AX76"/>
    <mergeCell ref="AY76:AZ76"/>
    <mergeCell ref="BA76:BB76"/>
    <mergeCell ref="BC76:BD76"/>
    <mergeCell ref="BE76:BF76"/>
    <mergeCell ref="AU75:AV75"/>
    <mergeCell ref="AW75:AX75"/>
    <mergeCell ref="AY75:AZ75"/>
    <mergeCell ref="BA75:BB75"/>
    <mergeCell ref="BC75:BD75"/>
    <mergeCell ref="BE75:BF75"/>
    <mergeCell ref="AU74:AV74"/>
    <mergeCell ref="AW74:AX74"/>
    <mergeCell ref="AY74:AZ74"/>
    <mergeCell ref="BA74:BB74"/>
    <mergeCell ref="BC74:BD74"/>
    <mergeCell ref="BE74:BF74"/>
    <mergeCell ref="AU79:AV79"/>
    <mergeCell ref="AW79:AX79"/>
    <mergeCell ref="AY79:AZ79"/>
    <mergeCell ref="BA79:BB79"/>
    <mergeCell ref="BC79:BD79"/>
    <mergeCell ref="BE79:BF79"/>
    <mergeCell ref="AU78:AV78"/>
    <mergeCell ref="AW78:AX78"/>
    <mergeCell ref="AY78:AZ78"/>
    <mergeCell ref="BA78:BB78"/>
    <mergeCell ref="BC78:BD78"/>
    <mergeCell ref="BE78:BF78"/>
    <mergeCell ref="AU77:AV77"/>
    <mergeCell ref="AW77:AX77"/>
    <mergeCell ref="AY77:AZ77"/>
    <mergeCell ref="BA77:BB77"/>
    <mergeCell ref="BC77:BD77"/>
    <mergeCell ref="BE77:BF77"/>
    <mergeCell ref="AU82:AV82"/>
    <mergeCell ref="AW82:AX82"/>
    <mergeCell ref="AY82:AZ82"/>
    <mergeCell ref="BA82:BB82"/>
    <mergeCell ref="BC82:BD82"/>
    <mergeCell ref="BE82:BF82"/>
    <mergeCell ref="AU81:AV81"/>
    <mergeCell ref="AW81:AX81"/>
    <mergeCell ref="AY81:AZ81"/>
    <mergeCell ref="BA81:BB81"/>
    <mergeCell ref="BC81:BD81"/>
    <mergeCell ref="BE81:BF81"/>
    <mergeCell ref="AU80:AV80"/>
    <mergeCell ref="AW80:AX80"/>
    <mergeCell ref="AY80:AZ80"/>
    <mergeCell ref="BA80:BB80"/>
    <mergeCell ref="BC80:BD80"/>
    <mergeCell ref="BE80:BF80"/>
    <mergeCell ref="AU85:AV85"/>
    <mergeCell ref="AW85:AX85"/>
    <mergeCell ref="AY85:AZ85"/>
    <mergeCell ref="BA85:BB85"/>
    <mergeCell ref="BC85:BD85"/>
    <mergeCell ref="BE85:BF85"/>
    <mergeCell ref="AU84:AV84"/>
    <mergeCell ref="AW84:AX84"/>
    <mergeCell ref="AY84:AZ84"/>
    <mergeCell ref="BA84:BB84"/>
    <mergeCell ref="BC84:BD84"/>
    <mergeCell ref="BE84:BF84"/>
    <mergeCell ref="AU83:AV83"/>
    <mergeCell ref="AW83:AX83"/>
    <mergeCell ref="AY83:AZ83"/>
    <mergeCell ref="BA83:BB83"/>
    <mergeCell ref="BC83:BD83"/>
    <mergeCell ref="BE83:BF83"/>
    <mergeCell ref="AU88:AV88"/>
    <mergeCell ref="AW88:AX88"/>
    <mergeCell ref="AY88:AZ88"/>
    <mergeCell ref="BA88:BB88"/>
    <mergeCell ref="BC88:BD88"/>
    <mergeCell ref="BE88:BF88"/>
    <mergeCell ref="AU87:AV87"/>
    <mergeCell ref="AW87:AX87"/>
    <mergeCell ref="AY87:AZ87"/>
    <mergeCell ref="BA87:BB87"/>
    <mergeCell ref="BC87:BD87"/>
    <mergeCell ref="BE87:BF87"/>
    <mergeCell ref="AU86:AV86"/>
    <mergeCell ref="AW86:AX86"/>
    <mergeCell ref="AY86:AZ86"/>
    <mergeCell ref="BA86:BB86"/>
    <mergeCell ref="BC86:BD86"/>
    <mergeCell ref="BE86:BF86"/>
    <mergeCell ref="AU91:AV91"/>
    <mergeCell ref="AW91:AX91"/>
    <mergeCell ref="AY91:AZ91"/>
    <mergeCell ref="BA91:BB91"/>
    <mergeCell ref="BC91:BD91"/>
    <mergeCell ref="BE91:BF91"/>
    <mergeCell ref="AU90:AV90"/>
    <mergeCell ref="AW90:AX90"/>
    <mergeCell ref="AY90:AZ90"/>
    <mergeCell ref="BA90:BB90"/>
    <mergeCell ref="BC90:BD90"/>
    <mergeCell ref="BE90:BF90"/>
    <mergeCell ref="AU89:AV89"/>
    <mergeCell ref="AW89:AX89"/>
    <mergeCell ref="AY89:AZ89"/>
    <mergeCell ref="BA89:BB89"/>
    <mergeCell ref="BC89:BD89"/>
    <mergeCell ref="BE89:BF89"/>
    <mergeCell ref="AU94:AV94"/>
    <mergeCell ref="AW94:AX94"/>
    <mergeCell ref="AY94:AZ94"/>
    <mergeCell ref="BA94:BB94"/>
    <mergeCell ref="BC94:BD94"/>
    <mergeCell ref="BE94:BF94"/>
    <mergeCell ref="AU93:AV93"/>
    <mergeCell ref="AW93:AX93"/>
    <mergeCell ref="AY93:AZ93"/>
    <mergeCell ref="BA93:BB93"/>
    <mergeCell ref="BC93:BD93"/>
    <mergeCell ref="BE93:BF93"/>
    <mergeCell ref="AU92:AV92"/>
    <mergeCell ref="AW92:AX92"/>
    <mergeCell ref="AY92:AZ92"/>
    <mergeCell ref="BA92:BB92"/>
    <mergeCell ref="BC92:BD92"/>
    <mergeCell ref="BE92:BF92"/>
    <mergeCell ref="AU97:AV97"/>
    <mergeCell ref="AW97:AX97"/>
    <mergeCell ref="AY97:AZ97"/>
    <mergeCell ref="BA97:BB97"/>
    <mergeCell ref="BC97:BD97"/>
    <mergeCell ref="BE97:BF97"/>
    <mergeCell ref="AU96:AV96"/>
    <mergeCell ref="AW96:AX96"/>
    <mergeCell ref="AY96:AZ96"/>
    <mergeCell ref="BA96:BB96"/>
    <mergeCell ref="BC96:BD96"/>
    <mergeCell ref="BE96:BF96"/>
    <mergeCell ref="AU95:AV95"/>
    <mergeCell ref="AW95:AX95"/>
    <mergeCell ref="AY95:AZ95"/>
    <mergeCell ref="BA95:BB95"/>
    <mergeCell ref="BC95:BD95"/>
    <mergeCell ref="BE95:BF95"/>
    <mergeCell ref="AU100:AV100"/>
    <mergeCell ref="AW100:AX100"/>
    <mergeCell ref="AY100:AZ100"/>
    <mergeCell ref="BA100:BB100"/>
    <mergeCell ref="BC100:BD100"/>
    <mergeCell ref="BE100:BF100"/>
    <mergeCell ref="AU99:AV99"/>
    <mergeCell ref="AW99:AX99"/>
    <mergeCell ref="AY99:AZ99"/>
    <mergeCell ref="BA99:BB99"/>
    <mergeCell ref="BC99:BD99"/>
    <mergeCell ref="BE99:BF99"/>
    <mergeCell ref="AU98:AV98"/>
    <mergeCell ref="AW98:AX98"/>
    <mergeCell ref="AY98:AZ98"/>
    <mergeCell ref="BA98:BB98"/>
    <mergeCell ref="BC98:BD98"/>
    <mergeCell ref="BE98:BF98"/>
    <mergeCell ref="AU103:AV103"/>
    <mergeCell ref="AW103:AX103"/>
    <mergeCell ref="AY103:AZ103"/>
    <mergeCell ref="BA103:BB103"/>
    <mergeCell ref="BC103:BD103"/>
    <mergeCell ref="BE103:BF103"/>
    <mergeCell ref="AU102:AV102"/>
    <mergeCell ref="AW102:AX102"/>
    <mergeCell ref="AY102:AZ102"/>
    <mergeCell ref="BA102:BB102"/>
    <mergeCell ref="BC102:BD102"/>
    <mergeCell ref="BE102:BF102"/>
    <mergeCell ref="AU101:AV101"/>
    <mergeCell ref="AW101:AX101"/>
    <mergeCell ref="AY101:AZ101"/>
    <mergeCell ref="BA101:BB101"/>
    <mergeCell ref="BC101:BD101"/>
    <mergeCell ref="BE101:BF101"/>
    <mergeCell ref="AU106:AV106"/>
    <mergeCell ref="AW106:AX106"/>
    <mergeCell ref="AY106:AZ106"/>
    <mergeCell ref="BA106:BB106"/>
    <mergeCell ref="BC106:BD106"/>
    <mergeCell ref="BE106:BF106"/>
    <mergeCell ref="AU105:AV105"/>
    <mergeCell ref="AW105:AX105"/>
    <mergeCell ref="AY105:AZ105"/>
    <mergeCell ref="BA105:BB105"/>
    <mergeCell ref="BC105:BD105"/>
    <mergeCell ref="BE105:BF105"/>
    <mergeCell ref="AU104:AV104"/>
    <mergeCell ref="AW104:AX104"/>
    <mergeCell ref="AY104:AZ104"/>
    <mergeCell ref="BA104:BB104"/>
    <mergeCell ref="BC104:BD104"/>
    <mergeCell ref="BE104:BF104"/>
    <mergeCell ref="AU109:AV109"/>
    <mergeCell ref="AW109:AX109"/>
    <mergeCell ref="AY109:AZ109"/>
    <mergeCell ref="BA109:BB109"/>
    <mergeCell ref="BC109:BD109"/>
    <mergeCell ref="BE109:BF109"/>
    <mergeCell ref="AU108:AV108"/>
    <mergeCell ref="AW108:AX108"/>
    <mergeCell ref="AY108:AZ108"/>
    <mergeCell ref="BA108:BB108"/>
    <mergeCell ref="BC108:BD108"/>
    <mergeCell ref="BE108:BF108"/>
    <mergeCell ref="AU107:AV107"/>
    <mergeCell ref="AW107:AX107"/>
    <mergeCell ref="AY107:AZ107"/>
    <mergeCell ref="BA107:BB107"/>
    <mergeCell ref="BC107:BD107"/>
    <mergeCell ref="BE107:BF107"/>
    <mergeCell ref="AU112:AV112"/>
    <mergeCell ref="AW112:AX112"/>
    <mergeCell ref="AY112:AZ112"/>
    <mergeCell ref="BA112:BB112"/>
    <mergeCell ref="BC112:BD112"/>
    <mergeCell ref="BE112:BF112"/>
    <mergeCell ref="AU111:AV111"/>
    <mergeCell ref="AW111:AX111"/>
    <mergeCell ref="AY111:AZ111"/>
    <mergeCell ref="BA111:BB111"/>
    <mergeCell ref="BC111:BD111"/>
    <mergeCell ref="BE111:BF111"/>
    <mergeCell ref="AU110:AV110"/>
    <mergeCell ref="AW110:AX110"/>
    <mergeCell ref="AY110:AZ110"/>
    <mergeCell ref="BA110:BB110"/>
    <mergeCell ref="BC110:BD110"/>
    <mergeCell ref="BE110:BF110"/>
    <mergeCell ref="AU115:AV115"/>
    <mergeCell ref="AW115:AX115"/>
    <mergeCell ref="AY115:AZ115"/>
    <mergeCell ref="BA115:BB115"/>
    <mergeCell ref="BC115:BD115"/>
    <mergeCell ref="BE115:BF115"/>
    <mergeCell ref="AU114:AV114"/>
    <mergeCell ref="AW114:AX114"/>
    <mergeCell ref="AY114:AZ114"/>
    <mergeCell ref="BA114:BB114"/>
    <mergeCell ref="BC114:BD114"/>
    <mergeCell ref="BE114:BF114"/>
    <mergeCell ref="AU113:AV113"/>
    <mergeCell ref="AW113:AX113"/>
    <mergeCell ref="AY113:AZ113"/>
    <mergeCell ref="BA113:BB113"/>
    <mergeCell ref="BC113:BD113"/>
    <mergeCell ref="BE113:BF113"/>
    <mergeCell ref="AU118:AV118"/>
    <mergeCell ref="AW118:AX118"/>
    <mergeCell ref="AY118:AZ118"/>
    <mergeCell ref="BA118:BB118"/>
    <mergeCell ref="BC118:BD118"/>
    <mergeCell ref="BE118:BF118"/>
    <mergeCell ref="AU117:AV117"/>
    <mergeCell ref="AW117:AX117"/>
    <mergeCell ref="AY117:AZ117"/>
    <mergeCell ref="BA117:BB117"/>
    <mergeCell ref="BC117:BD117"/>
    <mergeCell ref="BE117:BF117"/>
    <mergeCell ref="AU116:AV116"/>
    <mergeCell ref="AW116:AX116"/>
    <mergeCell ref="AY116:AZ116"/>
    <mergeCell ref="BA116:BB116"/>
    <mergeCell ref="BC116:BD116"/>
    <mergeCell ref="BE116:BF116"/>
    <mergeCell ref="AU121:AV121"/>
    <mergeCell ref="AW121:AX121"/>
    <mergeCell ref="AY121:AZ121"/>
    <mergeCell ref="BA121:BB121"/>
    <mergeCell ref="BC121:BD121"/>
    <mergeCell ref="BE121:BF121"/>
    <mergeCell ref="AU120:AV120"/>
    <mergeCell ref="AW120:AX120"/>
    <mergeCell ref="AY120:AZ120"/>
    <mergeCell ref="BA120:BB120"/>
    <mergeCell ref="BC120:BD120"/>
    <mergeCell ref="BE120:BF120"/>
    <mergeCell ref="AU119:AV119"/>
    <mergeCell ref="AW119:AX119"/>
    <mergeCell ref="AY119:AZ119"/>
    <mergeCell ref="BA119:BB119"/>
    <mergeCell ref="BC119:BD119"/>
    <mergeCell ref="BE119:BF119"/>
    <mergeCell ref="AU124:AV124"/>
    <mergeCell ref="AW124:AX124"/>
    <mergeCell ref="AY124:AZ124"/>
    <mergeCell ref="BA124:BB124"/>
    <mergeCell ref="BC124:BD124"/>
    <mergeCell ref="BE124:BF124"/>
    <mergeCell ref="AU123:AV123"/>
    <mergeCell ref="AW123:AX123"/>
    <mergeCell ref="AY123:AZ123"/>
    <mergeCell ref="BA123:BB123"/>
    <mergeCell ref="BC123:BD123"/>
    <mergeCell ref="BE123:BF123"/>
    <mergeCell ref="AU122:AV122"/>
    <mergeCell ref="AW122:AX122"/>
    <mergeCell ref="AY122:AZ122"/>
    <mergeCell ref="BA122:BB122"/>
    <mergeCell ref="BC122:BD122"/>
    <mergeCell ref="BE122:BF122"/>
    <mergeCell ref="AU127:AV127"/>
    <mergeCell ref="AW127:AX127"/>
    <mergeCell ref="AY127:AZ127"/>
    <mergeCell ref="BA127:BB127"/>
    <mergeCell ref="BC127:BD127"/>
    <mergeCell ref="BE127:BF127"/>
    <mergeCell ref="AU126:AV126"/>
    <mergeCell ref="AW126:AX126"/>
    <mergeCell ref="AY126:AZ126"/>
    <mergeCell ref="BA126:BB126"/>
    <mergeCell ref="BC126:BD126"/>
    <mergeCell ref="BE126:BF126"/>
    <mergeCell ref="AU125:AV125"/>
    <mergeCell ref="AW125:AX125"/>
    <mergeCell ref="AY125:AZ125"/>
    <mergeCell ref="BA125:BB125"/>
    <mergeCell ref="BC125:BD125"/>
    <mergeCell ref="BE125:BF125"/>
    <mergeCell ref="AU130:AV130"/>
    <mergeCell ref="AW130:AX130"/>
    <mergeCell ref="AY130:AZ130"/>
    <mergeCell ref="BA130:BB130"/>
    <mergeCell ref="BC130:BD130"/>
    <mergeCell ref="BE130:BF130"/>
    <mergeCell ref="AU129:AV129"/>
    <mergeCell ref="AW129:AX129"/>
    <mergeCell ref="AY129:AZ129"/>
    <mergeCell ref="BA129:BB129"/>
    <mergeCell ref="BC129:BD129"/>
    <mergeCell ref="BE129:BF129"/>
    <mergeCell ref="AU128:AV128"/>
    <mergeCell ref="AW128:AX128"/>
    <mergeCell ref="AY128:AZ128"/>
    <mergeCell ref="BA128:BB128"/>
    <mergeCell ref="BC128:BD128"/>
    <mergeCell ref="BE128:BF128"/>
    <mergeCell ref="AU133:AV133"/>
    <mergeCell ref="AW133:AX133"/>
    <mergeCell ref="AY133:AZ133"/>
    <mergeCell ref="BA133:BB133"/>
    <mergeCell ref="BC133:BD133"/>
    <mergeCell ref="BE133:BF133"/>
    <mergeCell ref="AU132:AV132"/>
    <mergeCell ref="AW132:AX132"/>
    <mergeCell ref="AY132:AZ132"/>
    <mergeCell ref="BA132:BB132"/>
    <mergeCell ref="BC132:BD132"/>
    <mergeCell ref="BE132:BF132"/>
    <mergeCell ref="AU131:AV131"/>
    <mergeCell ref="AW131:AX131"/>
    <mergeCell ref="AY131:AZ131"/>
    <mergeCell ref="BA131:BB131"/>
    <mergeCell ref="BC131:BD131"/>
    <mergeCell ref="BE131:BF131"/>
    <mergeCell ref="AU136:AV136"/>
    <mergeCell ref="AW136:AX136"/>
    <mergeCell ref="AY136:AZ136"/>
    <mergeCell ref="BA136:BB136"/>
    <mergeCell ref="BC136:BD136"/>
    <mergeCell ref="BE136:BF136"/>
    <mergeCell ref="AU135:AV135"/>
    <mergeCell ref="AW135:AX135"/>
    <mergeCell ref="AY135:AZ135"/>
    <mergeCell ref="BA135:BB135"/>
    <mergeCell ref="BC135:BD135"/>
    <mergeCell ref="BE135:BF135"/>
    <mergeCell ref="AU134:AV134"/>
    <mergeCell ref="AW134:AX134"/>
    <mergeCell ref="AY134:AZ134"/>
    <mergeCell ref="BA134:BB134"/>
    <mergeCell ref="BC134:BD134"/>
    <mergeCell ref="BE134:BF134"/>
    <mergeCell ref="AU139:AV139"/>
    <mergeCell ref="AW139:AX139"/>
    <mergeCell ref="AY139:AZ139"/>
    <mergeCell ref="BA139:BB139"/>
    <mergeCell ref="BC139:BD139"/>
    <mergeCell ref="BE139:BF139"/>
    <mergeCell ref="AU138:AV138"/>
    <mergeCell ref="AW138:AX138"/>
    <mergeCell ref="AY138:AZ138"/>
    <mergeCell ref="BA138:BB138"/>
    <mergeCell ref="BC138:BD138"/>
    <mergeCell ref="BE138:BF138"/>
    <mergeCell ref="AU137:AV137"/>
    <mergeCell ref="AW137:AX137"/>
    <mergeCell ref="AY137:AZ137"/>
    <mergeCell ref="BA137:BB137"/>
    <mergeCell ref="BC137:BD137"/>
    <mergeCell ref="BE137:BF137"/>
    <mergeCell ref="AU142:AV142"/>
    <mergeCell ref="AW142:AX142"/>
    <mergeCell ref="AY142:AZ142"/>
    <mergeCell ref="BA142:BB142"/>
    <mergeCell ref="BC142:BD142"/>
    <mergeCell ref="BE142:BF142"/>
    <mergeCell ref="AU141:AV141"/>
    <mergeCell ref="AW141:AX141"/>
    <mergeCell ref="AY141:AZ141"/>
    <mergeCell ref="BA141:BB141"/>
    <mergeCell ref="BC141:BD141"/>
    <mergeCell ref="BE141:BF141"/>
    <mergeCell ref="AU140:AV140"/>
    <mergeCell ref="AW140:AX140"/>
    <mergeCell ref="AY140:AZ140"/>
    <mergeCell ref="BA140:BB140"/>
    <mergeCell ref="BC140:BD140"/>
    <mergeCell ref="BE140:BF140"/>
    <mergeCell ref="AU145:AV145"/>
    <mergeCell ref="AW145:AX145"/>
    <mergeCell ref="AY145:AZ145"/>
    <mergeCell ref="BA145:BB145"/>
    <mergeCell ref="BC145:BD145"/>
    <mergeCell ref="BE145:BF145"/>
    <mergeCell ref="AU144:AV144"/>
    <mergeCell ref="AW144:AX144"/>
    <mergeCell ref="AY144:AZ144"/>
    <mergeCell ref="BA144:BB144"/>
    <mergeCell ref="BC144:BD144"/>
    <mergeCell ref="BE144:BF144"/>
    <mergeCell ref="AU143:AV143"/>
    <mergeCell ref="AW143:AX143"/>
    <mergeCell ref="AY143:AZ143"/>
    <mergeCell ref="BA143:BB143"/>
    <mergeCell ref="BC143:BD143"/>
    <mergeCell ref="BE143:BF143"/>
    <mergeCell ref="AU148:AV148"/>
    <mergeCell ref="AW148:AX148"/>
    <mergeCell ref="AY148:AZ148"/>
    <mergeCell ref="BA148:BB148"/>
    <mergeCell ref="BC148:BD148"/>
    <mergeCell ref="BE148:BF148"/>
    <mergeCell ref="AU147:AV147"/>
    <mergeCell ref="AW147:AX147"/>
    <mergeCell ref="AY147:AZ147"/>
    <mergeCell ref="BA147:BB147"/>
    <mergeCell ref="BC147:BD147"/>
    <mergeCell ref="BE147:BF147"/>
    <mergeCell ref="AU146:AV146"/>
    <mergeCell ref="AW146:AX146"/>
    <mergeCell ref="AY146:AZ146"/>
    <mergeCell ref="BA146:BB146"/>
    <mergeCell ref="BC146:BD146"/>
    <mergeCell ref="BE146:BF146"/>
    <mergeCell ref="AU151:AV151"/>
    <mergeCell ref="AW151:AX151"/>
    <mergeCell ref="AY151:AZ151"/>
    <mergeCell ref="BA151:BB151"/>
    <mergeCell ref="BC151:BD151"/>
    <mergeCell ref="BE151:BF151"/>
    <mergeCell ref="AU150:AV150"/>
    <mergeCell ref="AW150:AX150"/>
    <mergeCell ref="AY150:AZ150"/>
    <mergeCell ref="BA150:BB150"/>
    <mergeCell ref="BC150:BD150"/>
    <mergeCell ref="BE150:BF150"/>
    <mergeCell ref="AU149:AV149"/>
    <mergeCell ref="AW149:AX149"/>
    <mergeCell ref="AY149:AZ149"/>
    <mergeCell ref="BA149:BB149"/>
    <mergeCell ref="BC149:BD149"/>
    <mergeCell ref="BE149:BF149"/>
    <mergeCell ref="AU154:AV154"/>
    <mergeCell ref="AW154:AX154"/>
    <mergeCell ref="AY154:AZ154"/>
    <mergeCell ref="BA154:BB154"/>
    <mergeCell ref="BC154:BD154"/>
    <mergeCell ref="BE154:BF154"/>
    <mergeCell ref="AU153:AV153"/>
    <mergeCell ref="AW153:AX153"/>
    <mergeCell ref="AY153:AZ153"/>
    <mergeCell ref="BA153:BB153"/>
    <mergeCell ref="BC153:BD153"/>
    <mergeCell ref="BE153:BF153"/>
    <mergeCell ref="AU152:AV152"/>
    <mergeCell ref="AW152:AX152"/>
    <mergeCell ref="AY152:AZ152"/>
    <mergeCell ref="BA152:BB152"/>
    <mergeCell ref="BC152:BD152"/>
    <mergeCell ref="BE152:BF152"/>
    <mergeCell ref="AU157:AV157"/>
    <mergeCell ref="AW157:AX157"/>
    <mergeCell ref="AY157:AZ157"/>
    <mergeCell ref="BA157:BB157"/>
    <mergeCell ref="BC157:BD157"/>
    <mergeCell ref="BE157:BF157"/>
    <mergeCell ref="AU156:AV156"/>
    <mergeCell ref="AW156:AX156"/>
    <mergeCell ref="AY156:AZ156"/>
    <mergeCell ref="BA156:BB156"/>
    <mergeCell ref="BC156:BD156"/>
    <mergeCell ref="BE156:BF156"/>
    <mergeCell ref="AU155:AV155"/>
    <mergeCell ref="AW155:AX155"/>
    <mergeCell ref="AY155:AZ155"/>
    <mergeCell ref="BA155:BB155"/>
    <mergeCell ref="BC155:BD155"/>
    <mergeCell ref="BE155:BF155"/>
    <mergeCell ref="AU160:AV160"/>
    <mergeCell ref="AW160:AX160"/>
    <mergeCell ref="AY160:AZ160"/>
    <mergeCell ref="BA160:BB160"/>
    <mergeCell ref="BC160:BD160"/>
    <mergeCell ref="BE160:BF160"/>
    <mergeCell ref="AU159:AV159"/>
    <mergeCell ref="AW159:AX159"/>
    <mergeCell ref="AY159:AZ159"/>
    <mergeCell ref="BA159:BB159"/>
    <mergeCell ref="BC159:BD159"/>
    <mergeCell ref="BE159:BF159"/>
    <mergeCell ref="AU158:AV158"/>
    <mergeCell ref="AW158:AX158"/>
    <mergeCell ref="AY158:AZ158"/>
    <mergeCell ref="BA158:BB158"/>
    <mergeCell ref="BC158:BD158"/>
    <mergeCell ref="BE158:BF158"/>
    <mergeCell ref="AU163:AV163"/>
    <mergeCell ref="AW163:AX163"/>
    <mergeCell ref="AY163:AZ163"/>
    <mergeCell ref="BA163:BB163"/>
    <mergeCell ref="BC163:BD163"/>
    <mergeCell ref="BE163:BF163"/>
    <mergeCell ref="AU162:AV162"/>
    <mergeCell ref="AW162:AX162"/>
    <mergeCell ref="AY162:AZ162"/>
    <mergeCell ref="BA162:BB162"/>
    <mergeCell ref="BC162:BD162"/>
    <mergeCell ref="BE162:BF162"/>
    <mergeCell ref="AU161:AV161"/>
    <mergeCell ref="AW161:AX161"/>
    <mergeCell ref="AY161:AZ161"/>
    <mergeCell ref="BA161:BB161"/>
    <mergeCell ref="BC161:BD161"/>
    <mergeCell ref="BE161:BF161"/>
    <mergeCell ref="AU166:AV166"/>
    <mergeCell ref="AW166:AX166"/>
    <mergeCell ref="AY166:AZ166"/>
    <mergeCell ref="BA166:BB166"/>
    <mergeCell ref="BC166:BD166"/>
    <mergeCell ref="BE166:BF166"/>
    <mergeCell ref="AU165:AV165"/>
    <mergeCell ref="AW165:AX165"/>
    <mergeCell ref="AY165:AZ165"/>
    <mergeCell ref="BA165:BB165"/>
    <mergeCell ref="BC165:BD165"/>
    <mergeCell ref="BE165:BF165"/>
    <mergeCell ref="AU164:AV164"/>
    <mergeCell ref="AW164:AX164"/>
    <mergeCell ref="AY164:AZ164"/>
    <mergeCell ref="BA164:BB164"/>
    <mergeCell ref="BC164:BD164"/>
    <mergeCell ref="BE164:BF164"/>
    <mergeCell ref="AU169:AV169"/>
    <mergeCell ref="AW169:AX169"/>
    <mergeCell ref="AY169:AZ169"/>
    <mergeCell ref="BA169:BB169"/>
    <mergeCell ref="BC169:BD169"/>
    <mergeCell ref="BE169:BF169"/>
    <mergeCell ref="AU168:AV168"/>
    <mergeCell ref="AW168:AX168"/>
    <mergeCell ref="AY168:AZ168"/>
    <mergeCell ref="BA168:BB168"/>
    <mergeCell ref="BC168:BD168"/>
    <mergeCell ref="BE168:BF168"/>
    <mergeCell ref="AU167:AV167"/>
    <mergeCell ref="AW167:AX167"/>
    <mergeCell ref="AY167:AZ167"/>
    <mergeCell ref="BA167:BB167"/>
    <mergeCell ref="BC167:BD167"/>
    <mergeCell ref="BE167:BF167"/>
    <mergeCell ref="AU172:AV172"/>
    <mergeCell ref="AW172:AX172"/>
    <mergeCell ref="AY172:AZ172"/>
    <mergeCell ref="BA172:BB172"/>
    <mergeCell ref="BC172:BD172"/>
    <mergeCell ref="BE172:BF172"/>
    <mergeCell ref="AU171:AV171"/>
    <mergeCell ref="AW171:AX171"/>
    <mergeCell ref="AY171:AZ171"/>
    <mergeCell ref="BA171:BB171"/>
    <mergeCell ref="BC171:BD171"/>
    <mergeCell ref="BE171:BF171"/>
    <mergeCell ref="AU170:AV170"/>
    <mergeCell ref="AW170:AX170"/>
    <mergeCell ref="AY170:AZ170"/>
    <mergeCell ref="BA170:BB170"/>
    <mergeCell ref="BC170:BD170"/>
    <mergeCell ref="BE170:BF170"/>
    <mergeCell ref="AU175:AV175"/>
    <mergeCell ref="AW175:AX175"/>
    <mergeCell ref="AY175:AZ175"/>
    <mergeCell ref="BA175:BB175"/>
    <mergeCell ref="BC175:BD175"/>
    <mergeCell ref="BE175:BF175"/>
    <mergeCell ref="AU174:AV174"/>
    <mergeCell ref="AW174:AX174"/>
    <mergeCell ref="AY174:AZ174"/>
    <mergeCell ref="BA174:BB174"/>
    <mergeCell ref="BC174:BD174"/>
    <mergeCell ref="BE174:BF174"/>
    <mergeCell ref="AU173:AV173"/>
    <mergeCell ref="AW173:AX173"/>
    <mergeCell ref="AY173:AZ173"/>
    <mergeCell ref="BA173:BB173"/>
    <mergeCell ref="BC173:BD173"/>
    <mergeCell ref="BE173:BF173"/>
    <mergeCell ref="AU178:AV178"/>
    <mergeCell ref="AW178:AX178"/>
    <mergeCell ref="AY178:AZ178"/>
    <mergeCell ref="BA178:BB178"/>
    <mergeCell ref="BC178:BD178"/>
    <mergeCell ref="BE178:BF178"/>
    <mergeCell ref="AU177:AV177"/>
    <mergeCell ref="AW177:AX177"/>
    <mergeCell ref="AY177:AZ177"/>
    <mergeCell ref="BA177:BB177"/>
    <mergeCell ref="BC177:BD177"/>
    <mergeCell ref="BE177:BF177"/>
    <mergeCell ref="AU176:AV176"/>
    <mergeCell ref="AW176:AX176"/>
    <mergeCell ref="AY176:AZ176"/>
    <mergeCell ref="BA176:BB176"/>
    <mergeCell ref="BC176:BD176"/>
    <mergeCell ref="BE176:BF176"/>
    <mergeCell ref="AU181:AV181"/>
    <mergeCell ref="AW181:AX181"/>
    <mergeCell ref="AY181:AZ181"/>
    <mergeCell ref="BA181:BB181"/>
    <mergeCell ref="BC181:BD181"/>
    <mergeCell ref="BE181:BF181"/>
    <mergeCell ref="AU180:AV180"/>
    <mergeCell ref="AW180:AX180"/>
    <mergeCell ref="AY180:AZ180"/>
    <mergeCell ref="BA180:BB180"/>
    <mergeCell ref="BC180:BD180"/>
    <mergeCell ref="BE180:BF180"/>
    <mergeCell ref="AU179:AV179"/>
    <mergeCell ref="AW179:AX179"/>
    <mergeCell ref="AY179:AZ179"/>
    <mergeCell ref="BA179:BB179"/>
    <mergeCell ref="BC179:BD179"/>
    <mergeCell ref="BE179:BF179"/>
    <mergeCell ref="AU184:AV184"/>
    <mergeCell ref="AW184:AX184"/>
    <mergeCell ref="AY184:AZ184"/>
    <mergeCell ref="BA184:BB184"/>
    <mergeCell ref="BC184:BD184"/>
    <mergeCell ref="BE184:BF184"/>
    <mergeCell ref="AU183:AV183"/>
    <mergeCell ref="AW183:AX183"/>
    <mergeCell ref="AY183:AZ183"/>
    <mergeCell ref="BA183:BB183"/>
    <mergeCell ref="BC183:BD183"/>
    <mergeCell ref="BE183:BF183"/>
    <mergeCell ref="AU182:AV182"/>
    <mergeCell ref="AW182:AX182"/>
    <mergeCell ref="AY182:AZ182"/>
    <mergeCell ref="BA182:BB182"/>
    <mergeCell ref="BC182:BD182"/>
    <mergeCell ref="BE182:BF182"/>
    <mergeCell ref="AU187:AV187"/>
    <mergeCell ref="AW187:AX187"/>
    <mergeCell ref="AY187:AZ187"/>
    <mergeCell ref="BA187:BB187"/>
    <mergeCell ref="BC187:BD187"/>
    <mergeCell ref="BE187:BF187"/>
    <mergeCell ref="AU186:AV186"/>
    <mergeCell ref="AW186:AX186"/>
    <mergeCell ref="AY186:AZ186"/>
    <mergeCell ref="BA186:BB186"/>
    <mergeCell ref="BC186:BD186"/>
    <mergeCell ref="BE186:BF186"/>
    <mergeCell ref="AU185:AV185"/>
    <mergeCell ref="AW185:AX185"/>
    <mergeCell ref="AY185:AZ185"/>
    <mergeCell ref="BA185:BB185"/>
    <mergeCell ref="BC185:BD185"/>
    <mergeCell ref="BE185:BF185"/>
    <mergeCell ref="AU190:AV190"/>
    <mergeCell ref="AW190:AX190"/>
    <mergeCell ref="AY190:AZ190"/>
    <mergeCell ref="BA190:BB190"/>
    <mergeCell ref="BC190:BD190"/>
    <mergeCell ref="BE190:BF190"/>
    <mergeCell ref="AU189:AV189"/>
    <mergeCell ref="AW189:AX189"/>
    <mergeCell ref="AY189:AZ189"/>
    <mergeCell ref="BA189:BB189"/>
    <mergeCell ref="BC189:BD189"/>
    <mergeCell ref="BE189:BF189"/>
    <mergeCell ref="AU188:AV188"/>
    <mergeCell ref="AW188:AX188"/>
    <mergeCell ref="AY188:AZ188"/>
    <mergeCell ref="BA188:BB188"/>
    <mergeCell ref="BC188:BD188"/>
    <mergeCell ref="BE188:BF188"/>
    <mergeCell ref="AU193:AV193"/>
    <mergeCell ref="AW193:AX193"/>
    <mergeCell ref="AY193:AZ193"/>
    <mergeCell ref="BA193:BB193"/>
    <mergeCell ref="BC193:BD193"/>
    <mergeCell ref="BE193:BF193"/>
    <mergeCell ref="AU192:AV192"/>
    <mergeCell ref="AW192:AX192"/>
    <mergeCell ref="AY192:AZ192"/>
    <mergeCell ref="BA192:BB192"/>
    <mergeCell ref="BC192:BD192"/>
    <mergeCell ref="BE192:BF192"/>
    <mergeCell ref="AU191:AV191"/>
    <mergeCell ref="AW191:AX191"/>
    <mergeCell ref="AY191:AZ191"/>
    <mergeCell ref="BA191:BB191"/>
    <mergeCell ref="BC191:BD191"/>
    <mergeCell ref="BE191:BF191"/>
    <mergeCell ref="AU196:AV196"/>
    <mergeCell ref="AW196:AX196"/>
    <mergeCell ref="AY196:AZ196"/>
    <mergeCell ref="BA196:BB196"/>
    <mergeCell ref="BC196:BD196"/>
    <mergeCell ref="BE196:BF196"/>
    <mergeCell ref="AU195:AV195"/>
    <mergeCell ref="AW195:AX195"/>
    <mergeCell ref="AY195:AZ195"/>
    <mergeCell ref="BA195:BB195"/>
    <mergeCell ref="BC195:BD195"/>
    <mergeCell ref="BE195:BF195"/>
    <mergeCell ref="AU194:AV194"/>
    <mergeCell ref="AW194:AX194"/>
    <mergeCell ref="AY194:AZ194"/>
    <mergeCell ref="BA194:BB194"/>
    <mergeCell ref="BC194:BD194"/>
    <mergeCell ref="BE194:BF194"/>
    <mergeCell ref="AU199:AV199"/>
    <mergeCell ref="AW199:AX199"/>
    <mergeCell ref="AY199:AZ199"/>
    <mergeCell ref="BA199:BB199"/>
    <mergeCell ref="BC199:BD199"/>
    <mergeCell ref="BE199:BF199"/>
    <mergeCell ref="AU198:AV198"/>
    <mergeCell ref="AW198:AX198"/>
    <mergeCell ref="AY198:AZ198"/>
    <mergeCell ref="BA198:BB198"/>
    <mergeCell ref="BC198:BD198"/>
    <mergeCell ref="BE198:BF198"/>
    <mergeCell ref="AU197:AV197"/>
    <mergeCell ref="AW197:AX197"/>
    <mergeCell ref="AY197:AZ197"/>
    <mergeCell ref="BA197:BB197"/>
    <mergeCell ref="BC197:BD197"/>
    <mergeCell ref="BE197:BF197"/>
    <mergeCell ref="AU202:AV202"/>
    <mergeCell ref="AW202:AX202"/>
    <mergeCell ref="AY202:AZ202"/>
    <mergeCell ref="BA202:BB202"/>
    <mergeCell ref="BC202:BD202"/>
    <mergeCell ref="BE202:BF202"/>
    <mergeCell ref="AU201:AV201"/>
    <mergeCell ref="AW201:AX201"/>
    <mergeCell ref="AY201:AZ201"/>
    <mergeCell ref="BA201:BB201"/>
    <mergeCell ref="BC201:BD201"/>
    <mergeCell ref="BE201:BF201"/>
    <mergeCell ref="AU200:AV200"/>
    <mergeCell ref="AW200:AX200"/>
    <mergeCell ref="AY200:AZ200"/>
    <mergeCell ref="BA200:BB200"/>
    <mergeCell ref="BC200:BD200"/>
    <mergeCell ref="BE200:BF200"/>
    <mergeCell ref="AU205:AV205"/>
    <mergeCell ref="AW205:AX205"/>
    <mergeCell ref="AY205:AZ205"/>
    <mergeCell ref="BA205:BB205"/>
    <mergeCell ref="BC205:BD205"/>
    <mergeCell ref="BE205:BF205"/>
    <mergeCell ref="AU204:AV204"/>
    <mergeCell ref="AW204:AX204"/>
    <mergeCell ref="AY204:AZ204"/>
    <mergeCell ref="BA204:BB204"/>
    <mergeCell ref="BC204:BD204"/>
    <mergeCell ref="BE204:BF204"/>
    <mergeCell ref="AU203:AV203"/>
    <mergeCell ref="AW203:AX203"/>
    <mergeCell ref="AY203:AZ203"/>
    <mergeCell ref="BA203:BB203"/>
    <mergeCell ref="BC203:BD203"/>
    <mergeCell ref="BE203:BF203"/>
    <mergeCell ref="AU208:AV208"/>
    <mergeCell ref="AW208:AX208"/>
    <mergeCell ref="AY208:AZ208"/>
    <mergeCell ref="BA208:BB208"/>
    <mergeCell ref="BC208:BD208"/>
    <mergeCell ref="BE208:BF208"/>
    <mergeCell ref="AU207:AV207"/>
    <mergeCell ref="AW207:AX207"/>
    <mergeCell ref="AY207:AZ207"/>
    <mergeCell ref="BA207:BB207"/>
    <mergeCell ref="BC207:BD207"/>
    <mergeCell ref="BE207:BF207"/>
    <mergeCell ref="AU206:AV206"/>
    <mergeCell ref="AW206:AX206"/>
    <mergeCell ref="AY206:AZ206"/>
    <mergeCell ref="BA206:BB206"/>
    <mergeCell ref="BC206:BD206"/>
    <mergeCell ref="BE206:BF206"/>
    <mergeCell ref="AU211:AV211"/>
    <mergeCell ref="AW211:AX211"/>
    <mergeCell ref="AY211:AZ211"/>
    <mergeCell ref="BA211:BB211"/>
    <mergeCell ref="BC211:BD211"/>
    <mergeCell ref="BE211:BF211"/>
    <mergeCell ref="AU210:AV210"/>
    <mergeCell ref="AW210:AX210"/>
    <mergeCell ref="AY210:AZ210"/>
    <mergeCell ref="BA210:BB210"/>
    <mergeCell ref="BC210:BD210"/>
    <mergeCell ref="BE210:BF210"/>
    <mergeCell ref="AU209:AV209"/>
    <mergeCell ref="AW209:AX209"/>
    <mergeCell ref="AY209:AZ209"/>
    <mergeCell ref="BA209:BB209"/>
    <mergeCell ref="BC209:BD209"/>
    <mergeCell ref="BE209:BF209"/>
    <mergeCell ref="AU214:AV214"/>
    <mergeCell ref="AW214:AX214"/>
    <mergeCell ref="AY214:AZ214"/>
    <mergeCell ref="BA214:BB214"/>
    <mergeCell ref="BC214:BD214"/>
    <mergeCell ref="BE214:BF214"/>
    <mergeCell ref="AU213:AV213"/>
    <mergeCell ref="AW213:AX213"/>
    <mergeCell ref="AY213:AZ213"/>
    <mergeCell ref="BA213:BB213"/>
    <mergeCell ref="BC213:BD213"/>
    <mergeCell ref="BE213:BF213"/>
    <mergeCell ref="AU212:AV212"/>
    <mergeCell ref="AW212:AX212"/>
    <mergeCell ref="AY212:AZ212"/>
    <mergeCell ref="BA212:BB212"/>
    <mergeCell ref="BC212:BD212"/>
    <mergeCell ref="BE212:BF212"/>
    <mergeCell ref="AU217:AV217"/>
    <mergeCell ref="AW217:AX217"/>
    <mergeCell ref="AY217:AZ217"/>
    <mergeCell ref="BA217:BB217"/>
    <mergeCell ref="BC217:BD217"/>
    <mergeCell ref="BE217:BF217"/>
    <mergeCell ref="AU216:AV216"/>
    <mergeCell ref="AW216:AX216"/>
    <mergeCell ref="AY216:AZ216"/>
    <mergeCell ref="BA216:BB216"/>
    <mergeCell ref="BC216:BD216"/>
    <mergeCell ref="BE216:BF216"/>
    <mergeCell ref="AU215:AV215"/>
    <mergeCell ref="AW215:AX215"/>
    <mergeCell ref="AY215:AZ215"/>
    <mergeCell ref="BA215:BB215"/>
    <mergeCell ref="BC215:BD215"/>
    <mergeCell ref="BE215:BF215"/>
    <mergeCell ref="AU220:AV220"/>
    <mergeCell ref="AW220:AX220"/>
    <mergeCell ref="AY220:AZ220"/>
    <mergeCell ref="BA220:BB220"/>
    <mergeCell ref="BC220:BD220"/>
    <mergeCell ref="BE220:BF220"/>
    <mergeCell ref="AU219:AV219"/>
    <mergeCell ref="AW219:AX219"/>
    <mergeCell ref="AY219:AZ219"/>
    <mergeCell ref="BA219:BB219"/>
    <mergeCell ref="BC219:BD219"/>
    <mergeCell ref="BE219:BF219"/>
    <mergeCell ref="AU218:AV218"/>
    <mergeCell ref="AW218:AX218"/>
    <mergeCell ref="AY218:AZ218"/>
    <mergeCell ref="BA218:BB218"/>
    <mergeCell ref="BC218:BD218"/>
    <mergeCell ref="BE218:BF218"/>
    <mergeCell ref="AU223:AV223"/>
    <mergeCell ref="AW223:AX223"/>
    <mergeCell ref="AY223:AZ223"/>
    <mergeCell ref="BA223:BB223"/>
    <mergeCell ref="BC223:BD223"/>
    <mergeCell ref="BE223:BF223"/>
    <mergeCell ref="AU222:AV222"/>
    <mergeCell ref="AW222:AX222"/>
    <mergeCell ref="AY222:AZ222"/>
    <mergeCell ref="BA222:BB222"/>
    <mergeCell ref="BC222:BD222"/>
    <mergeCell ref="BE222:BF222"/>
    <mergeCell ref="AU221:AV221"/>
    <mergeCell ref="AW221:AX221"/>
    <mergeCell ref="AY221:AZ221"/>
    <mergeCell ref="BA221:BB221"/>
    <mergeCell ref="BC221:BD221"/>
    <mergeCell ref="BE221:BF221"/>
    <mergeCell ref="G229:Q229"/>
    <mergeCell ref="AA229:AL229"/>
    <mergeCell ref="AU229:BF230"/>
    <mergeCell ref="AU231:AV232"/>
    <mergeCell ref="AW231:AX232"/>
    <mergeCell ref="AY231:AZ232"/>
    <mergeCell ref="BA231:BB232"/>
    <mergeCell ref="BC231:BD232"/>
    <mergeCell ref="BE231:BF232"/>
    <mergeCell ref="G224:Q224"/>
    <mergeCell ref="AA224:AL224"/>
    <mergeCell ref="AU224:BF225"/>
    <mergeCell ref="AU226:AV227"/>
    <mergeCell ref="AW226:AX227"/>
    <mergeCell ref="AY226:AZ227"/>
    <mergeCell ref="BA226:BB227"/>
    <mergeCell ref="BC226:BD227"/>
    <mergeCell ref="BE226:BF227"/>
  </mergeCells>
  <printOptions horizontalCentered="1" verticalCentered="1"/>
  <pageMargins left="0.23622047244094491" right="0.23622047244094491" top="0.23622047244094491" bottom="0.47244094488188981" header="0.19685039370078741" footer="0.19685039370078741"/>
  <pageSetup paperSize="9" scale="95" orientation="landscape" r:id="rId1"/>
  <headerFooter alignWithMargins="0">
    <oddHeader>&amp;R&amp;8PAR-PREP-001-2 /rév3/sept19</oddHeader>
    <oddFooter>&amp;R&amp;Z&amp;F</oddFooter>
  </headerFooter>
  <rowBreaks count="24" manualBreakCount="24">
    <brk id="29" max="18" man="1"/>
    <brk id="35" max="18" man="1"/>
    <brk id="41" max="18" man="1"/>
    <brk id="47" max="18" man="1"/>
    <brk id="53" max="18" man="1"/>
    <brk id="59" max="18" man="1"/>
    <brk id="65" max="18" man="1"/>
    <brk id="71" max="18" man="1"/>
    <brk id="77" max="18" man="1"/>
    <brk id="83" max="18" man="1"/>
    <brk id="89" max="18" man="1"/>
    <brk id="95" max="18" man="1"/>
    <brk id="101" max="18" man="1"/>
    <brk id="107" max="18" man="1"/>
    <brk id="113" max="18" man="1"/>
    <brk id="119" max="18" man="1"/>
    <brk id="125" max="18" man="1"/>
    <brk id="131" max="18" man="1"/>
    <brk id="137" max="18" man="1"/>
    <brk id="143" max="18" man="1"/>
    <brk id="149" max="18" man="1"/>
    <brk id="155" max="18" man="1"/>
    <brk id="161" max="18" man="1"/>
    <brk id="167" max="18" man="1"/>
  </rowBreaks>
  <colBreaks count="2" manualBreakCount="2">
    <brk id="19" max="172" man="1"/>
    <brk id="40" max="74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F0"/>
  </sheetPr>
  <dimension ref="A1:P259"/>
  <sheetViews>
    <sheetView view="pageBreakPreview" zoomScale="85" zoomScaleNormal="85" zoomScaleSheetLayoutView="85" workbookViewId="0">
      <selection activeCell="G11" sqref="G11:G14"/>
    </sheetView>
  </sheetViews>
  <sheetFormatPr baseColWidth="10" defaultColWidth="11.5703125" defaultRowHeight="12.75"/>
  <cols>
    <col min="1" max="1" width="6.5703125" style="776" customWidth="1"/>
    <col min="2" max="2" width="4.85546875" style="776" customWidth="1"/>
    <col min="3" max="3" width="4.7109375" style="776" customWidth="1"/>
    <col min="4" max="4" width="10.5703125" style="776" customWidth="1"/>
    <col min="5" max="5" width="9.28515625" style="776" customWidth="1"/>
    <col min="6" max="6" width="10.42578125" style="776" customWidth="1"/>
    <col min="7" max="7" width="8.28515625" style="776" customWidth="1"/>
    <col min="8" max="9" width="8.7109375" style="776" customWidth="1"/>
    <col min="10" max="10" width="10" style="776" customWidth="1"/>
    <col min="11" max="11" width="8.7109375" style="776" customWidth="1"/>
    <col min="12" max="12" width="11" style="776" customWidth="1"/>
    <col min="13" max="13" width="5.140625" style="776" customWidth="1"/>
    <col min="14" max="15" width="11.5703125" style="776"/>
    <col min="16" max="16" width="22" style="776" customWidth="1"/>
    <col min="17" max="17" width="14" style="776" customWidth="1"/>
    <col min="18" max="16384" width="11.5703125" style="776"/>
  </cols>
  <sheetData>
    <row r="1" spans="1:16" ht="9.6" customHeight="1">
      <c r="O1" s="777"/>
      <c r="P1" s="777"/>
    </row>
    <row r="2" spans="1:16" ht="42" customHeight="1" thickBot="1">
      <c r="O2" s="777"/>
      <c r="P2" s="777"/>
    </row>
    <row r="3" spans="1:16" ht="16.149999999999999" customHeight="1" thickBot="1">
      <c r="A3" s="778" t="s">
        <v>188</v>
      </c>
      <c r="G3" s="3136" t="s">
        <v>189</v>
      </c>
      <c r="H3" s="3137"/>
      <c r="I3" s="3137"/>
      <c r="J3" s="3137"/>
      <c r="K3" s="3138"/>
      <c r="O3" s="777"/>
      <c r="P3" s="777"/>
    </row>
    <row r="4" spans="1:16" ht="16.149999999999999" customHeight="1" thickBot="1">
      <c r="A4" s="779" t="s">
        <v>190</v>
      </c>
      <c r="O4" s="777"/>
      <c r="P4" s="777"/>
    </row>
    <row r="5" spans="1:16" ht="22.5" customHeight="1">
      <c r="A5" s="3139" t="s">
        <v>55</v>
      </c>
      <c r="B5" s="3140"/>
      <c r="C5" s="3140"/>
      <c r="D5" s="3140"/>
      <c r="E5" s="3140"/>
      <c r="F5" s="3140"/>
      <c r="G5" s="3140"/>
      <c r="H5" s="3140"/>
      <c r="I5" s="3140"/>
      <c r="J5" s="1637" t="s">
        <v>924</v>
      </c>
      <c r="K5" s="1638"/>
      <c r="L5" s="1639"/>
      <c r="P5" s="1547" t="s">
        <v>909</v>
      </c>
    </row>
    <row r="6" spans="1:16" ht="15.95" customHeight="1" thickBot="1">
      <c r="A6" s="1640"/>
      <c r="B6" s="1641"/>
      <c r="C6" s="1641"/>
      <c r="D6" s="1641"/>
      <c r="E6" s="1642" t="s">
        <v>944</v>
      </c>
      <c r="F6" s="1265"/>
      <c r="G6" s="1265"/>
      <c r="H6" s="1265"/>
      <c r="I6" s="3141"/>
      <c r="J6" s="3141"/>
      <c r="K6" s="1643" t="s">
        <v>923</v>
      </c>
      <c r="L6" s="1644"/>
    </row>
    <row r="7" spans="1:16" ht="15.95" customHeight="1" thickTop="1">
      <c r="A7" s="1645" t="s">
        <v>274</v>
      </c>
      <c r="B7" s="1648" t="str">
        <f>PREVI!A10</f>
        <v>1100633635-636</v>
      </c>
      <c r="C7" s="1549"/>
      <c r="D7" s="1131"/>
      <c r="E7" s="1649" t="str">
        <f>PREVI!A11</f>
        <v>Z128</v>
      </c>
      <c r="F7" s="174"/>
      <c r="G7" s="1649" t="s">
        <v>27</v>
      </c>
      <c r="H7" s="1550">
        <f>PREVI!A24</f>
        <v>0</v>
      </c>
      <c r="I7" s="1550"/>
      <c r="J7" s="1652" t="s">
        <v>484</v>
      </c>
      <c r="K7" s="1131"/>
      <c r="L7" s="1551"/>
      <c r="N7" s="1552" t="s">
        <v>937</v>
      </c>
    </row>
    <row r="8" spans="1:16" ht="15.95" customHeight="1">
      <c r="A8" s="1646" t="s">
        <v>926</v>
      </c>
      <c r="B8" s="1549"/>
      <c r="C8" s="1549"/>
      <c r="D8" s="1131"/>
      <c r="E8" s="174"/>
      <c r="F8" s="174"/>
      <c r="G8" s="1650" t="s">
        <v>911</v>
      </c>
      <c r="H8" s="174"/>
      <c r="I8" s="174"/>
      <c r="J8" s="1650" t="s">
        <v>910</v>
      </c>
      <c r="K8" s="1553"/>
      <c r="L8" s="1554"/>
      <c r="N8" s="1552" t="s">
        <v>917</v>
      </c>
      <c r="P8" s="1552" t="s">
        <v>800</v>
      </c>
    </row>
    <row r="9" spans="1:16" ht="15.95" customHeight="1">
      <c r="A9" s="1646" t="s">
        <v>927</v>
      </c>
      <c r="B9" s="1549"/>
      <c r="C9" s="1549"/>
      <c r="D9" s="1131"/>
      <c r="E9" s="174"/>
      <c r="F9" s="174"/>
      <c r="G9" s="1650" t="s">
        <v>27</v>
      </c>
      <c r="H9" s="174"/>
      <c r="I9" s="174"/>
      <c r="J9" s="1650" t="s">
        <v>485</v>
      </c>
      <c r="K9" s="1553"/>
      <c r="L9" s="1554"/>
      <c r="N9" s="1552" t="s">
        <v>918</v>
      </c>
      <c r="P9" s="1555" t="s">
        <v>130</v>
      </c>
    </row>
    <row r="10" spans="1:16" ht="15.95" customHeight="1" thickBot="1">
      <c r="A10" s="1647" t="s">
        <v>925</v>
      </c>
      <c r="B10" s="1557"/>
      <c r="C10" s="1557"/>
      <c r="D10" s="1262"/>
      <c r="E10" s="1262"/>
      <c r="F10" s="1262"/>
      <c r="G10" s="1651" t="s">
        <v>782</v>
      </c>
      <c r="H10" s="1262"/>
      <c r="I10" s="1558"/>
      <c r="J10" s="1651" t="s">
        <v>483</v>
      </c>
      <c r="K10" s="1559"/>
      <c r="L10" s="1560"/>
      <c r="N10" s="1552" t="s">
        <v>799</v>
      </c>
      <c r="P10" s="1555" t="s">
        <v>129</v>
      </c>
    </row>
    <row r="11" spans="1:16" ht="15.95" customHeight="1" thickTop="1">
      <c r="A11" s="1653" t="s">
        <v>947</v>
      </c>
      <c r="B11" s="1164"/>
      <c r="C11" s="1164"/>
      <c r="D11" s="1131"/>
      <c r="E11" s="3147" t="s">
        <v>918</v>
      </c>
      <c r="F11" s="3147"/>
      <c r="G11" s="1652" t="s">
        <v>2204</v>
      </c>
      <c r="H11" s="1131"/>
      <c r="I11" s="1131"/>
      <c r="J11" s="1131"/>
      <c r="K11" s="1131"/>
      <c r="L11" s="1561"/>
      <c r="N11" s="1552" t="s">
        <v>2187</v>
      </c>
    </row>
    <row r="12" spans="1:16" ht="15.95" customHeight="1">
      <c r="A12" s="1654" t="s">
        <v>938</v>
      </c>
      <c r="B12" s="1164"/>
      <c r="C12" s="1164"/>
      <c r="D12" s="1131"/>
      <c r="E12" s="1553"/>
      <c r="F12" s="1131"/>
      <c r="G12" s="1655" t="s">
        <v>2205</v>
      </c>
      <c r="H12" s="1131"/>
      <c r="I12" s="1131"/>
      <c r="J12" s="1131"/>
      <c r="K12" s="1131"/>
      <c r="L12" s="1561"/>
      <c r="N12" s="1552" t="s">
        <v>2188</v>
      </c>
      <c r="P12" s="1552" t="s">
        <v>1163</v>
      </c>
    </row>
    <row r="13" spans="1:16" ht="15.95" customHeight="1">
      <c r="A13" s="1654" t="s">
        <v>940</v>
      </c>
      <c r="B13" s="1164"/>
      <c r="C13" s="1164"/>
      <c r="D13" s="1131"/>
      <c r="E13" s="1553"/>
      <c r="F13" s="1131"/>
      <c r="G13" s="1655" t="s">
        <v>2206</v>
      </c>
      <c r="H13" s="1131"/>
      <c r="I13" s="1131"/>
      <c r="J13" s="1131"/>
      <c r="K13" s="1131"/>
      <c r="L13" s="1561"/>
      <c r="P13" s="1552" t="s">
        <v>1164</v>
      </c>
    </row>
    <row r="14" spans="1:16" ht="15.95" customHeight="1" thickBot="1">
      <c r="A14" s="1647" t="s">
        <v>948</v>
      </c>
      <c r="B14" s="1563"/>
      <c r="C14" s="1563"/>
      <c r="D14" s="1262"/>
      <c r="E14" s="1559"/>
      <c r="F14" s="1262"/>
      <c r="G14" s="1656" t="s">
        <v>2207</v>
      </c>
      <c r="H14" s="1556"/>
      <c r="I14" s="1556"/>
      <c r="J14" s="1262"/>
      <c r="K14" s="1262"/>
      <c r="L14" s="1548"/>
      <c r="P14" s="1555" t="s">
        <v>1165</v>
      </c>
    </row>
    <row r="15" spans="1:16" ht="15.95" customHeight="1" thickTop="1">
      <c r="A15" s="1657" t="s">
        <v>915</v>
      </c>
      <c r="B15" s="1549"/>
      <c r="C15" s="1549"/>
      <c r="D15" s="1131"/>
      <c r="E15" s="3142" t="s">
        <v>800</v>
      </c>
      <c r="F15" s="3142"/>
      <c r="G15" s="3142"/>
      <c r="H15" s="1131"/>
      <c r="I15" s="1113" t="s">
        <v>920</v>
      </c>
      <c r="J15" s="174">
        <f>PREVI!E8</f>
        <v>0</v>
      </c>
      <c r="K15" s="1131"/>
      <c r="L15" s="1564"/>
      <c r="P15" s="1555" t="s">
        <v>1166</v>
      </c>
    </row>
    <row r="16" spans="1:16" ht="15.95" customHeight="1">
      <c r="A16" s="1654" t="s">
        <v>57</v>
      </c>
      <c r="B16" s="1549"/>
      <c r="C16" s="1549"/>
      <c r="D16" s="1131"/>
      <c r="E16" s="1562"/>
      <c r="F16" s="174"/>
      <c r="G16" s="1553"/>
      <c r="H16" s="1553"/>
      <c r="I16" s="1658" t="s">
        <v>921</v>
      </c>
      <c r="J16" s="174"/>
      <c r="K16" s="174"/>
      <c r="L16" s="1554"/>
      <c r="P16" s="1547"/>
    </row>
    <row r="17" spans="1:16" ht="15.95" customHeight="1">
      <c r="A17" s="1654" t="s">
        <v>56</v>
      </c>
      <c r="B17" s="1549"/>
      <c r="C17" s="1549"/>
      <c r="D17" s="1131"/>
      <c r="E17" s="1562"/>
      <c r="F17" s="1549"/>
      <c r="G17" s="1553"/>
      <c r="H17" s="1553"/>
      <c r="I17" s="1658" t="s">
        <v>929</v>
      </c>
      <c r="J17" s="174"/>
      <c r="K17" s="1553"/>
      <c r="L17" s="1554"/>
      <c r="M17" s="1553"/>
    </row>
    <row r="18" spans="1:16" ht="15.95" customHeight="1" thickBot="1">
      <c r="A18" s="1647" t="s">
        <v>784</v>
      </c>
      <c r="B18" s="1557"/>
      <c r="C18" s="1557"/>
      <c r="D18" s="1262"/>
      <c r="E18" s="1565"/>
      <c r="F18" s="1557"/>
      <c r="G18" s="1559"/>
      <c r="H18" s="1559"/>
      <c r="I18" s="1659" t="s">
        <v>928</v>
      </c>
      <c r="J18" s="1262"/>
      <c r="K18" s="1559"/>
      <c r="L18" s="1560"/>
      <c r="M18" s="1553"/>
    </row>
    <row r="19" spans="1:16" ht="7.15" customHeight="1" thickTop="1" thickBot="1">
      <c r="A19" s="1566"/>
      <c r="B19" s="1567"/>
      <c r="C19" s="1567"/>
      <c r="D19" s="1567"/>
      <c r="E19" s="1567"/>
      <c r="F19" s="1567"/>
      <c r="G19" s="1567"/>
      <c r="H19" s="1567"/>
      <c r="I19" s="1567"/>
      <c r="J19" s="1567"/>
      <c r="K19" s="1131"/>
      <c r="L19" s="1561"/>
    </row>
    <row r="20" spans="1:16" ht="6" customHeight="1" thickBot="1">
      <c r="A20" s="1566"/>
      <c r="B20" s="1568"/>
      <c r="C20" s="1569"/>
      <c r="D20" s="1569"/>
      <c r="E20" s="1569"/>
      <c r="F20" s="1569"/>
      <c r="G20" s="1569"/>
      <c r="H20" s="1569"/>
      <c r="I20" s="1569"/>
      <c r="J20" s="1570"/>
      <c r="K20" s="1131"/>
      <c r="L20" s="1561"/>
    </row>
    <row r="21" spans="1:16">
      <c r="A21" s="1566"/>
      <c r="B21" s="1566"/>
      <c r="C21" s="1131"/>
      <c r="D21" s="1131"/>
      <c r="E21" s="1131"/>
      <c r="F21" s="1131"/>
      <c r="G21" s="1131"/>
      <c r="H21" s="1131"/>
      <c r="I21" s="1131"/>
      <c r="J21" s="1561"/>
      <c r="K21" s="1131"/>
      <c r="L21" s="1561"/>
    </row>
    <row r="22" spans="1:16">
      <c r="A22" s="1566"/>
      <c r="B22" s="1571"/>
      <c r="C22" s="1572"/>
      <c r="D22" s="1131"/>
      <c r="E22" s="1131"/>
      <c r="F22" s="1164" t="s">
        <v>267</v>
      </c>
      <c r="G22" s="1131"/>
      <c r="H22" s="1131"/>
      <c r="I22" s="1131"/>
      <c r="J22" s="1561"/>
      <c r="K22" s="1131"/>
      <c r="L22" s="1561"/>
    </row>
    <row r="23" spans="1:16">
      <c r="A23" s="1566"/>
      <c r="B23" s="1566"/>
      <c r="C23" s="1131"/>
      <c r="D23" s="1131"/>
      <c r="E23" s="1131"/>
      <c r="F23" s="1131"/>
      <c r="G23" s="1131"/>
      <c r="H23" s="1131"/>
      <c r="I23" s="1131"/>
      <c r="J23" s="1561"/>
      <c r="K23" s="1131"/>
      <c r="L23" s="1561"/>
    </row>
    <row r="24" spans="1:16" ht="13.5" thickBot="1">
      <c r="A24" s="1566"/>
      <c r="B24" s="1573"/>
      <c r="C24" s="1567"/>
      <c r="D24" s="1567"/>
      <c r="E24" s="1567"/>
      <c r="F24" s="1567"/>
      <c r="G24" s="1567"/>
      <c r="H24" s="1567"/>
      <c r="I24" s="1567"/>
      <c r="J24" s="1574"/>
      <c r="K24" s="1131"/>
      <c r="L24" s="1561"/>
    </row>
    <row r="25" spans="1:16" ht="6" customHeight="1" thickBot="1">
      <c r="A25" s="1566"/>
      <c r="B25" s="1568"/>
      <c r="C25" s="1569"/>
      <c r="D25" s="1569"/>
      <c r="E25" s="1569"/>
      <c r="F25" s="1569"/>
      <c r="G25" s="1569"/>
      <c r="H25" s="1569"/>
      <c r="I25" s="1569"/>
      <c r="J25" s="1570"/>
      <c r="K25" s="1131"/>
      <c r="L25" s="1561"/>
    </row>
    <row r="26" spans="1:16" ht="6.75" customHeight="1">
      <c r="A26" s="1566"/>
      <c r="B26" s="1131"/>
      <c r="C26" s="1131"/>
      <c r="D26" s="1131"/>
      <c r="E26" s="1131"/>
      <c r="F26" s="1131"/>
      <c r="G26" s="1575"/>
      <c r="H26" s="1575"/>
      <c r="I26" s="1575"/>
      <c r="J26" s="1575"/>
      <c r="K26" s="1131"/>
      <c r="L26" s="1561"/>
    </row>
    <row r="27" spans="1:16" ht="13.5" customHeight="1" thickBot="1">
      <c r="A27" s="1576"/>
      <c r="B27" s="1577"/>
      <c r="C27" s="1577"/>
      <c r="D27" s="1577"/>
      <c r="E27" s="1578"/>
      <c r="F27" s="1686" t="s">
        <v>797</v>
      </c>
      <c r="G27" s="1579"/>
      <c r="H27" s="1580"/>
      <c r="I27" s="1580"/>
      <c r="J27" s="1581"/>
      <c r="K27" s="1582"/>
      <c r="L27" s="1583"/>
    </row>
    <row r="28" spans="1:16" ht="13.5" customHeight="1" thickTop="1">
      <c r="A28" s="1584"/>
      <c r="B28" s="1585"/>
      <c r="C28" s="1585"/>
      <c r="D28" s="1585"/>
      <c r="E28" s="1585"/>
      <c r="F28" s="1586"/>
      <c r="G28" s="1587"/>
      <c r="H28" s="3641" t="s">
        <v>789</v>
      </c>
      <c r="I28" s="3642"/>
      <c r="J28" s="3643"/>
      <c r="K28" s="1588"/>
      <c r="L28" s="1589"/>
    </row>
    <row r="29" spans="1:16" ht="13.5" customHeight="1" thickBot="1">
      <c r="A29" s="1584"/>
      <c r="B29" s="1585"/>
      <c r="C29" s="1585"/>
      <c r="D29" s="1585"/>
      <c r="E29" s="1585"/>
      <c r="F29" s="1586"/>
      <c r="G29" s="1669" t="s">
        <v>216</v>
      </c>
      <c r="H29" s="1673" t="s">
        <v>790</v>
      </c>
      <c r="I29" s="1677"/>
      <c r="J29" s="1590"/>
      <c r="K29" s="1588"/>
      <c r="L29" s="1589"/>
    </row>
    <row r="30" spans="1:16" ht="13.5" customHeight="1" thickTop="1">
      <c r="A30" s="1660" t="s">
        <v>234</v>
      </c>
      <c r="B30" s="1591" t="s">
        <v>941</v>
      </c>
      <c r="C30" s="1591" t="s">
        <v>796</v>
      </c>
      <c r="D30" s="1663" t="s">
        <v>235</v>
      </c>
      <c r="E30" s="1663" t="s">
        <v>268</v>
      </c>
      <c r="F30" s="1664" t="s">
        <v>269</v>
      </c>
      <c r="G30" s="1670" t="s">
        <v>270</v>
      </c>
      <c r="H30" s="1674" t="s">
        <v>61</v>
      </c>
      <c r="I30" s="1678" t="s">
        <v>62</v>
      </c>
      <c r="J30" s="1681" t="s">
        <v>260</v>
      </c>
      <c r="K30" s="1663" t="s">
        <v>261</v>
      </c>
      <c r="L30" s="1682" t="s">
        <v>933</v>
      </c>
      <c r="P30" s="1592"/>
    </row>
    <row r="31" spans="1:16" ht="13.5" customHeight="1">
      <c r="A31" s="1661" t="s">
        <v>58</v>
      </c>
      <c r="B31" s="1593" t="s">
        <v>941</v>
      </c>
      <c r="C31" s="1593" t="s">
        <v>941</v>
      </c>
      <c r="D31" s="1665" t="s">
        <v>235</v>
      </c>
      <c r="E31" s="1665" t="s">
        <v>59</v>
      </c>
      <c r="F31" s="1666" t="s">
        <v>967</v>
      </c>
      <c r="G31" s="1671" t="s">
        <v>60</v>
      </c>
      <c r="H31" s="1675" t="s">
        <v>791</v>
      </c>
      <c r="I31" s="1679" t="s">
        <v>794</v>
      </c>
      <c r="J31" s="1683" t="s">
        <v>63</v>
      </c>
      <c r="K31" s="1665" t="s">
        <v>946</v>
      </c>
      <c r="L31" s="1684" t="s">
        <v>945</v>
      </c>
    </row>
    <row r="32" spans="1:16" ht="13.5" customHeight="1">
      <c r="A32" s="1661" t="s">
        <v>234</v>
      </c>
      <c r="B32" s="1593" t="s">
        <v>941</v>
      </c>
      <c r="C32" s="1593" t="s">
        <v>942</v>
      </c>
      <c r="D32" s="1665" t="s">
        <v>22</v>
      </c>
      <c r="E32" s="1665" t="s">
        <v>23</v>
      </c>
      <c r="F32" s="1666" t="s">
        <v>24</v>
      </c>
      <c r="G32" s="1671" t="s">
        <v>23</v>
      </c>
      <c r="H32" s="1675" t="s">
        <v>792</v>
      </c>
      <c r="I32" s="1679" t="s">
        <v>793</v>
      </c>
      <c r="J32" s="1683" t="s">
        <v>25</v>
      </c>
      <c r="K32" s="1665" t="s">
        <v>21</v>
      </c>
      <c r="L32" s="1684" t="s">
        <v>26</v>
      </c>
    </row>
    <row r="33" spans="1:13" ht="13.5" customHeight="1" thickBot="1">
      <c r="A33" s="1662" t="s">
        <v>930</v>
      </c>
      <c r="B33" s="1594" t="s">
        <v>786</v>
      </c>
      <c r="C33" s="1595" t="s">
        <v>785</v>
      </c>
      <c r="D33" s="1667" t="s">
        <v>235</v>
      </c>
      <c r="E33" s="1667" t="s">
        <v>931</v>
      </c>
      <c r="F33" s="1668" t="s">
        <v>787</v>
      </c>
      <c r="G33" s="1672" t="s">
        <v>931</v>
      </c>
      <c r="H33" s="1676" t="s">
        <v>788</v>
      </c>
      <c r="I33" s="1680" t="s">
        <v>795</v>
      </c>
      <c r="J33" s="1672" t="s">
        <v>932</v>
      </c>
      <c r="K33" s="1667" t="s">
        <v>261</v>
      </c>
      <c r="L33" s="1685" t="s">
        <v>934</v>
      </c>
    </row>
    <row r="34" spans="1:13" ht="19.899999999999999" customHeight="1" thickTop="1">
      <c r="A34" s="1596"/>
      <c r="B34" s="1597">
        <f>SUIVI!E9</f>
        <v>1</v>
      </c>
      <c r="C34" s="1597" t="e">
        <f>SUIVI!#REF!</f>
        <v>#REF!</v>
      </c>
      <c r="D34" s="1598" t="str">
        <f>SUIVI!H9</f>
        <v>HL1100A</v>
      </c>
      <c r="E34" s="1598">
        <f>SUIVI!J9</f>
        <v>10300</v>
      </c>
      <c r="F34" s="1788" t="str">
        <f>SUIVI!M9</f>
        <v>CZ6</v>
      </c>
      <c r="G34" s="1599">
        <f ca="1">RANDBETWEEN(-2,2)</f>
        <v>0</v>
      </c>
      <c r="H34" s="1598"/>
      <c r="I34" s="1600"/>
      <c r="J34" s="2144"/>
      <c r="K34" s="1598"/>
      <c r="L34" s="1602"/>
      <c r="M34" s="776">
        <v>1</v>
      </c>
    </row>
    <row r="35" spans="1:13" ht="19.899999999999999" customHeight="1">
      <c r="A35" s="1596"/>
      <c r="B35" s="1597">
        <f>SUIVI!E10</f>
        <v>1</v>
      </c>
      <c r="C35" s="1597" t="e">
        <f>SUIVI!#REF!</f>
        <v>#REF!</v>
      </c>
      <c r="D35" s="1598" t="str">
        <f>SUIVI!H10</f>
        <v>HL1100A</v>
      </c>
      <c r="E35" s="1598">
        <f>SUIVI!J10</f>
        <v>10300</v>
      </c>
      <c r="F35" s="1788" t="str">
        <f>SUIVI!M10</f>
        <v>CZ7</v>
      </c>
      <c r="G35" s="1599">
        <f ca="1">RANDBETWEEN(-2,2)</f>
        <v>-2</v>
      </c>
      <c r="H35" s="721"/>
      <c r="I35" s="1603"/>
      <c r="J35" s="2144"/>
      <c r="K35" s="1598"/>
      <c r="L35" s="1602"/>
      <c r="M35" s="776">
        <v>2</v>
      </c>
    </row>
    <row r="36" spans="1:13" ht="19.899999999999999" customHeight="1">
      <c r="A36" s="1604"/>
      <c r="B36" s="1597">
        <f>SUIVI!E11</f>
        <v>9</v>
      </c>
      <c r="C36" s="1597" t="e">
        <f>SUIVI!#REF!</f>
        <v>#REF!</v>
      </c>
      <c r="D36" s="1598" t="str">
        <f>SUIVI!H11</f>
        <v>HL1100A</v>
      </c>
      <c r="E36" s="1598">
        <f>SUIVI!J11</f>
        <v>10400</v>
      </c>
      <c r="F36" s="1788" t="str">
        <f>SUIVI!M11</f>
        <v>CZ52</v>
      </c>
      <c r="G36" s="1599">
        <f t="shared" ref="G36:G99" ca="1" si="0">RANDBETWEEN(-2,2)</f>
        <v>-2</v>
      </c>
      <c r="H36" s="721"/>
      <c r="I36" s="1603"/>
      <c r="J36" s="2143"/>
      <c r="K36" s="721"/>
      <c r="L36" s="1608"/>
      <c r="M36" s="776">
        <v>3</v>
      </c>
    </row>
    <row r="37" spans="1:13" ht="19.899999999999999" customHeight="1">
      <c r="A37" s="1604"/>
      <c r="B37" s="1597">
        <f>SUIVI!E12</f>
        <v>10</v>
      </c>
      <c r="C37" s="1597" t="e">
        <f>SUIVI!#REF!</f>
        <v>#REF!</v>
      </c>
      <c r="D37" s="1598" t="str">
        <f>SUIVI!H12</f>
        <v>HL1100A</v>
      </c>
      <c r="E37" s="1598">
        <f>SUIVI!J12</f>
        <v>9000</v>
      </c>
      <c r="F37" s="1788" t="str">
        <f>SUIVI!M12</f>
        <v>EA15</v>
      </c>
      <c r="G37" s="1599">
        <f t="shared" ca="1" si="0"/>
        <v>-2</v>
      </c>
      <c r="H37" s="721"/>
      <c r="I37" s="1603"/>
      <c r="J37" s="2143"/>
      <c r="K37" s="721"/>
      <c r="L37" s="1608"/>
      <c r="M37" s="776">
        <v>4</v>
      </c>
    </row>
    <row r="38" spans="1:13" ht="19.899999999999999" customHeight="1">
      <c r="A38" s="1604"/>
      <c r="B38" s="1597">
        <f>SUIVI!E13</f>
        <v>2</v>
      </c>
      <c r="C38" s="1597" t="e">
        <f>SUIVI!#REF!</f>
        <v>#REF!</v>
      </c>
      <c r="D38" s="1598" t="str">
        <f>SUIVI!H13</f>
        <v>HL1100A</v>
      </c>
      <c r="E38" s="1598">
        <f>SUIVI!J13</f>
        <v>10100</v>
      </c>
      <c r="F38" s="1788" t="str">
        <f>SUIVI!M13</f>
        <v>CZ9 oder10</v>
      </c>
      <c r="G38" s="1599">
        <f t="shared" ca="1" si="0"/>
        <v>0</v>
      </c>
      <c r="H38" s="721"/>
      <c r="I38" s="1603"/>
      <c r="J38" s="2143"/>
      <c r="K38" s="721"/>
      <c r="L38" s="1608"/>
      <c r="M38" s="776">
        <v>5</v>
      </c>
    </row>
    <row r="39" spans="1:13" ht="19.899999999999999" customHeight="1">
      <c r="A39" s="1604"/>
      <c r="B39" s="1597">
        <f>SUIVI!E14</f>
        <v>38</v>
      </c>
      <c r="C39" s="1597" t="e">
        <f>SUIVI!#REF!</f>
        <v>#REF!</v>
      </c>
      <c r="D39" s="1598" t="str">
        <f>SUIVI!H14</f>
        <v>HL1100A</v>
      </c>
      <c r="E39" s="1598">
        <f>SUIVI!J14</f>
        <v>10400</v>
      </c>
      <c r="F39" s="1788" t="str">
        <f>SUIVI!M14</f>
        <v>EC48</v>
      </c>
      <c r="G39" s="1599">
        <f t="shared" ca="1" si="0"/>
        <v>-2</v>
      </c>
      <c r="H39" s="721"/>
      <c r="I39" s="1603"/>
      <c r="J39" s="2143"/>
      <c r="K39" s="721"/>
      <c r="L39" s="1608"/>
      <c r="M39" s="776">
        <v>6</v>
      </c>
    </row>
    <row r="40" spans="1:13" ht="19.899999999999999" customHeight="1">
      <c r="A40" s="1604"/>
      <c r="B40" s="1597">
        <f>SUIVI!E15</f>
        <v>38</v>
      </c>
      <c r="C40" s="1597" t="e">
        <f>SUIVI!#REF!</f>
        <v>#REF!</v>
      </c>
      <c r="D40" s="1598" t="str">
        <f>SUIVI!H15</f>
        <v>HL1100A</v>
      </c>
      <c r="E40" s="1598">
        <f>SUIVI!J15</f>
        <v>10400</v>
      </c>
      <c r="F40" s="1788" t="str">
        <f>SUIVI!M15</f>
        <v>EC49</v>
      </c>
      <c r="G40" s="1599">
        <f t="shared" ca="1" si="0"/>
        <v>1</v>
      </c>
      <c r="H40" s="721"/>
      <c r="I40" s="1603"/>
      <c r="J40" s="2143"/>
      <c r="K40" s="721"/>
      <c r="L40" s="1608"/>
      <c r="M40" s="776">
        <v>7</v>
      </c>
    </row>
    <row r="41" spans="1:13" ht="19.899999999999999" customHeight="1">
      <c r="A41" s="1604"/>
      <c r="B41" s="1597">
        <f>SUIVI!E16</f>
        <v>38</v>
      </c>
      <c r="C41" s="1597" t="e">
        <f>SUIVI!#REF!</f>
        <v>#REF!</v>
      </c>
      <c r="D41" s="1598" t="str">
        <f>SUIVI!H16</f>
        <v>HL1100A</v>
      </c>
      <c r="E41" s="1598">
        <f>SUIVI!J16</f>
        <v>10400</v>
      </c>
      <c r="F41" s="1788" t="str">
        <f>SUIVI!M16</f>
        <v>EC50</v>
      </c>
      <c r="G41" s="1599">
        <f t="shared" ca="1" si="0"/>
        <v>-2</v>
      </c>
      <c r="H41" s="721"/>
      <c r="I41" s="1603"/>
      <c r="J41" s="2143"/>
      <c r="K41" s="721"/>
      <c r="L41" s="1608"/>
      <c r="M41" s="776">
        <v>8</v>
      </c>
    </row>
    <row r="42" spans="1:13" ht="19.899999999999999" customHeight="1">
      <c r="A42" s="1604"/>
      <c r="B42" s="1597">
        <f>SUIVI!E17</f>
        <v>38</v>
      </c>
      <c r="C42" s="1597" t="e">
        <f>SUIVI!#REF!</f>
        <v>#REF!</v>
      </c>
      <c r="D42" s="1598" t="str">
        <f>SUIVI!H17</f>
        <v>HL1100A</v>
      </c>
      <c r="E42" s="1598">
        <f>SUIVI!J17</f>
        <v>10400</v>
      </c>
      <c r="F42" s="1788" t="str">
        <f>SUIVI!M17</f>
        <v>EC51</v>
      </c>
      <c r="G42" s="1599">
        <f t="shared" ca="1" si="0"/>
        <v>0</v>
      </c>
      <c r="H42" s="721"/>
      <c r="I42" s="1603"/>
      <c r="J42" s="2143"/>
      <c r="K42" s="721"/>
      <c r="L42" s="1608"/>
      <c r="M42" s="776">
        <v>9</v>
      </c>
    </row>
    <row r="43" spans="1:13" ht="19.899999999999999" customHeight="1">
      <c r="A43" s="1604"/>
      <c r="B43" s="1597">
        <f>SUIVI!E18</f>
        <v>27</v>
      </c>
      <c r="C43" s="1597" t="e">
        <f>SUIVI!#REF!</f>
        <v>#REF!</v>
      </c>
      <c r="D43" s="1598" t="str">
        <f>SUIVI!H18</f>
        <v>HL1100B</v>
      </c>
      <c r="E43" s="1598">
        <f>SUIVI!J18</f>
        <v>5300</v>
      </c>
      <c r="F43" s="1788" t="str">
        <f>SUIVI!M18</f>
        <v>EC406 oder 407</v>
      </c>
      <c r="G43" s="1599">
        <f t="shared" ca="1" si="0"/>
        <v>-1</v>
      </c>
      <c r="H43" s="721"/>
      <c r="I43" s="1603"/>
      <c r="J43" s="2143"/>
      <c r="K43" s="721"/>
      <c r="L43" s="1608"/>
      <c r="M43" s="776">
        <v>10</v>
      </c>
    </row>
    <row r="44" spans="1:13" ht="19.899999999999999" customHeight="1">
      <c r="A44" s="1604"/>
      <c r="B44" s="1597" t="e">
        <f>SUIVI!#REF!</f>
        <v>#REF!</v>
      </c>
      <c r="C44" s="1597" t="e">
        <f>SUIVI!#REF!</f>
        <v>#REF!</v>
      </c>
      <c r="D44" s="1598" t="e">
        <f>SUIVI!#REF!</f>
        <v>#REF!</v>
      </c>
      <c r="E44" s="1598" t="e">
        <f>SUIVI!#REF!</f>
        <v>#REF!</v>
      </c>
      <c r="F44" s="1788" t="e">
        <f>SUIVI!#REF!</f>
        <v>#REF!</v>
      </c>
      <c r="G44" s="1599">
        <f t="shared" ca="1" si="0"/>
        <v>-2</v>
      </c>
      <c r="H44" s="721"/>
      <c r="I44" s="1603"/>
      <c r="J44" s="2143"/>
      <c r="K44" s="721"/>
      <c r="L44" s="1608"/>
      <c r="M44" s="776">
        <v>11</v>
      </c>
    </row>
    <row r="45" spans="1:13" ht="19.899999999999999" customHeight="1">
      <c r="A45" s="1604"/>
      <c r="B45" s="1597" t="e">
        <f>SUIVI!#REF!</f>
        <v>#REF!</v>
      </c>
      <c r="C45" s="1597" t="e">
        <f>SUIVI!#REF!</f>
        <v>#REF!</v>
      </c>
      <c r="D45" s="1598" t="e">
        <f>SUIVI!#REF!</f>
        <v>#REF!</v>
      </c>
      <c r="E45" s="1598" t="e">
        <f>SUIVI!#REF!</f>
        <v>#REF!</v>
      </c>
      <c r="F45" s="1788" t="e">
        <f>SUIVI!#REF!</f>
        <v>#REF!</v>
      </c>
      <c r="G45" s="1599">
        <f t="shared" ca="1" si="0"/>
        <v>2</v>
      </c>
      <c r="H45" s="721"/>
      <c r="I45" s="1603"/>
      <c r="J45" s="2143"/>
      <c r="K45" s="721"/>
      <c r="L45" s="1608"/>
      <c r="M45" s="776">
        <v>12</v>
      </c>
    </row>
    <row r="46" spans="1:13" ht="19.899999999999999" customHeight="1">
      <c r="A46" s="1604"/>
      <c r="B46" s="1597" t="e">
        <f>SUIVI!#REF!</f>
        <v>#REF!</v>
      </c>
      <c r="C46" s="1597" t="e">
        <f>SUIVI!#REF!</f>
        <v>#REF!</v>
      </c>
      <c r="D46" s="1598" t="e">
        <f>SUIVI!#REF!</f>
        <v>#REF!</v>
      </c>
      <c r="E46" s="1598" t="e">
        <f>SUIVI!#REF!</f>
        <v>#REF!</v>
      </c>
      <c r="F46" s="1788" t="e">
        <f>SUIVI!#REF!</f>
        <v>#REF!</v>
      </c>
      <c r="G46" s="1599">
        <f t="shared" ca="1" si="0"/>
        <v>-2</v>
      </c>
      <c r="H46" s="721"/>
      <c r="I46" s="1603"/>
      <c r="J46" s="2143"/>
      <c r="K46" s="721"/>
      <c r="L46" s="1608"/>
      <c r="M46" s="776">
        <v>13</v>
      </c>
    </row>
    <row r="47" spans="1:13" ht="19.899999999999999" customHeight="1">
      <c r="A47" s="1604"/>
      <c r="B47" s="1597" t="e">
        <f>SUIVI!#REF!</f>
        <v>#REF!</v>
      </c>
      <c r="C47" s="1597" t="e">
        <f>SUIVI!#REF!</f>
        <v>#REF!</v>
      </c>
      <c r="D47" s="1598" t="e">
        <f>SUIVI!#REF!</f>
        <v>#REF!</v>
      </c>
      <c r="E47" s="1598" t="e">
        <f>SUIVI!#REF!</f>
        <v>#REF!</v>
      </c>
      <c r="F47" s="1788" t="e">
        <f>SUIVI!#REF!</f>
        <v>#REF!</v>
      </c>
      <c r="G47" s="1599">
        <f t="shared" ca="1" si="0"/>
        <v>-2</v>
      </c>
      <c r="H47" s="721"/>
      <c r="I47" s="1603"/>
      <c r="J47" s="2143"/>
      <c r="K47" s="721"/>
      <c r="L47" s="1608"/>
      <c r="M47" s="776">
        <v>14</v>
      </c>
    </row>
    <row r="48" spans="1:13" ht="19.899999999999999" customHeight="1">
      <c r="A48" s="1604"/>
      <c r="B48" s="1597" t="e">
        <f>SUIVI!#REF!</f>
        <v>#REF!</v>
      </c>
      <c r="C48" s="1597" t="e">
        <f>SUIVI!#REF!</f>
        <v>#REF!</v>
      </c>
      <c r="D48" s="1598" t="e">
        <f>SUIVI!#REF!</f>
        <v>#REF!</v>
      </c>
      <c r="E48" s="1598" t="e">
        <f>SUIVI!#REF!</f>
        <v>#REF!</v>
      </c>
      <c r="F48" s="1788" t="e">
        <f>SUIVI!#REF!</f>
        <v>#REF!</v>
      </c>
      <c r="G48" s="1599">
        <f t="shared" ca="1" si="0"/>
        <v>2</v>
      </c>
      <c r="H48" s="721"/>
      <c r="I48" s="1603"/>
      <c r="J48" s="2143"/>
      <c r="K48" s="721"/>
      <c r="L48" s="1608"/>
      <c r="M48" s="776">
        <v>15</v>
      </c>
    </row>
    <row r="49" spans="1:13" ht="19.899999999999999" customHeight="1">
      <c r="A49" s="1604"/>
      <c r="B49" s="1597" t="e">
        <f>SUIVI!#REF!</f>
        <v>#REF!</v>
      </c>
      <c r="C49" s="1597" t="e">
        <f>SUIVI!#REF!</f>
        <v>#REF!</v>
      </c>
      <c r="D49" s="1598" t="e">
        <f>SUIVI!#REF!</f>
        <v>#REF!</v>
      </c>
      <c r="E49" s="1598" t="e">
        <f>SUIVI!#REF!</f>
        <v>#REF!</v>
      </c>
      <c r="F49" s="1788" t="e">
        <f>SUIVI!#REF!</f>
        <v>#REF!</v>
      </c>
      <c r="G49" s="1599">
        <f t="shared" ca="1" si="0"/>
        <v>-1</v>
      </c>
      <c r="H49" s="721"/>
      <c r="I49" s="1603"/>
      <c r="J49" s="2143"/>
      <c r="K49" s="721"/>
      <c r="L49" s="1608"/>
      <c r="M49" s="776">
        <v>16</v>
      </c>
    </row>
    <row r="50" spans="1:13" ht="19.899999999999999" customHeight="1">
      <c r="A50" s="1604"/>
      <c r="B50" s="1597" t="e">
        <f>SUIVI!#REF!</f>
        <v>#REF!</v>
      </c>
      <c r="C50" s="1597" t="e">
        <f>SUIVI!#REF!</f>
        <v>#REF!</v>
      </c>
      <c r="D50" s="1598" t="e">
        <f>SUIVI!#REF!</f>
        <v>#REF!</v>
      </c>
      <c r="E50" s="1598" t="e">
        <f>SUIVI!#REF!</f>
        <v>#REF!</v>
      </c>
      <c r="F50" s="1788" t="e">
        <f>SUIVI!#REF!</f>
        <v>#REF!</v>
      </c>
      <c r="G50" s="1599">
        <f t="shared" ca="1" si="0"/>
        <v>2</v>
      </c>
      <c r="H50" s="721"/>
      <c r="I50" s="1603"/>
      <c r="J50" s="2143"/>
      <c r="K50" s="721"/>
      <c r="L50" s="1608"/>
      <c r="M50" s="776">
        <v>17</v>
      </c>
    </row>
    <row r="51" spans="1:13" ht="19.899999999999999" customHeight="1">
      <c r="A51" s="1604"/>
      <c r="B51" s="1597" t="e">
        <f>SUIVI!#REF!</f>
        <v>#REF!</v>
      </c>
      <c r="C51" s="1597" t="e">
        <f>SUIVI!#REF!</f>
        <v>#REF!</v>
      </c>
      <c r="D51" s="1598" t="e">
        <f>SUIVI!#REF!</f>
        <v>#REF!</v>
      </c>
      <c r="E51" s="1598" t="e">
        <f>SUIVI!#REF!</f>
        <v>#REF!</v>
      </c>
      <c r="F51" s="1788" t="e">
        <f>SUIVI!#REF!</f>
        <v>#REF!</v>
      </c>
      <c r="G51" s="1599">
        <f t="shared" ca="1" si="0"/>
        <v>-1</v>
      </c>
      <c r="H51" s="721"/>
      <c r="I51" s="1603"/>
      <c r="J51" s="2143"/>
      <c r="K51" s="721"/>
      <c r="L51" s="1608"/>
      <c r="M51" s="776">
        <v>18</v>
      </c>
    </row>
    <row r="52" spans="1:13" ht="19.899999999999999" customHeight="1">
      <c r="A52" s="1604"/>
      <c r="B52" s="1597" t="e">
        <f>SUIVI!#REF!</f>
        <v>#REF!</v>
      </c>
      <c r="C52" s="1597" t="e">
        <f>SUIVI!#REF!</f>
        <v>#REF!</v>
      </c>
      <c r="D52" s="1598" t="e">
        <f>SUIVI!#REF!</f>
        <v>#REF!</v>
      </c>
      <c r="E52" s="1598" t="e">
        <f>SUIVI!#REF!</f>
        <v>#REF!</v>
      </c>
      <c r="F52" s="1788" t="e">
        <f>SUIVI!#REF!</f>
        <v>#REF!</v>
      </c>
      <c r="G52" s="1599">
        <f t="shared" ca="1" si="0"/>
        <v>-1</v>
      </c>
      <c r="H52" s="721"/>
      <c r="I52" s="1603"/>
      <c r="J52" s="2143"/>
      <c r="K52" s="721"/>
      <c r="L52" s="1608"/>
      <c r="M52" s="776">
        <v>19</v>
      </c>
    </row>
    <row r="53" spans="1:13" ht="19.899999999999999" customHeight="1">
      <c r="A53" s="1604"/>
      <c r="B53" s="1597" t="e">
        <f>SUIVI!#REF!</f>
        <v>#REF!</v>
      </c>
      <c r="C53" s="1597" t="e">
        <f>SUIVI!#REF!</f>
        <v>#REF!</v>
      </c>
      <c r="D53" s="1598" t="e">
        <f>SUIVI!#REF!</f>
        <v>#REF!</v>
      </c>
      <c r="E53" s="1598" t="e">
        <f>SUIVI!#REF!</f>
        <v>#REF!</v>
      </c>
      <c r="F53" s="1788" t="e">
        <f>SUIVI!#REF!</f>
        <v>#REF!</v>
      </c>
      <c r="G53" s="1599">
        <f t="shared" ca="1" si="0"/>
        <v>2</v>
      </c>
      <c r="H53" s="721"/>
      <c r="I53" s="1603"/>
      <c r="J53" s="2143"/>
      <c r="K53" s="721"/>
      <c r="L53" s="1608"/>
      <c r="M53" s="776">
        <v>20</v>
      </c>
    </row>
    <row r="54" spans="1:13" ht="19.899999999999999" customHeight="1">
      <c r="A54" s="1604"/>
      <c r="B54" s="1597" t="e">
        <f>SUIVI!#REF!</f>
        <v>#REF!</v>
      </c>
      <c r="C54" s="1597" t="e">
        <f>SUIVI!#REF!</f>
        <v>#REF!</v>
      </c>
      <c r="D54" s="1598" t="e">
        <f>SUIVI!#REF!</f>
        <v>#REF!</v>
      </c>
      <c r="E54" s="1598" t="e">
        <f>SUIVI!#REF!</f>
        <v>#REF!</v>
      </c>
      <c r="F54" s="1788" t="e">
        <f>SUIVI!#REF!</f>
        <v>#REF!</v>
      </c>
      <c r="G54" s="1599">
        <f t="shared" ca="1" si="0"/>
        <v>0</v>
      </c>
      <c r="H54" s="721"/>
      <c r="I54" s="1603"/>
      <c r="J54" s="2143"/>
      <c r="K54" s="721"/>
      <c r="L54" s="1608"/>
      <c r="M54" s="776">
        <v>21</v>
      </c>
    </row>
    <row r="55" spans="1:13" ht="19.899999999999999" customHeight="1">
      <c r="A55" s="1604"/>
      <c r="B55" s="1597" t="e">
        <f>SUIVI!#REF!</f>
        <v>#REF!</v>
      </c>
      <c r="C55" s="1597" t="e">
        <f>SUIVI!#REF!</f>
        <v>#REF!</v>
      </c>
      <c r="D55" s="1598" t="e">
        <f>SUIVI!#REF!</f>
        <v>#REF!</v>
      </c>
      <c r="E55" s="1598" t="e">
        <f>SUIVI!#REF!</f>
        <v>#REF!</v>
      </c>
      <c r="F55" s="1788" t="e">
        <f>SUIVI!#REF!</f>
        <v>#REF!</v>
      </c>
      <c r="G55" s="1599">
        <f t="shared" ca="1" si="0"/>
        <v>0</v>
      </c>
      <c r="H55" s="721"/>
      <c r="I55" s="1603"/>
      <c r="J55" s="2143"/>
      <c r="K55" s="721"/>
      <c r="L55" s="1608"/>
      <c r="M55" s="776">
        <v>22</v>
      </c>
    </row>
    <row r="56" spans="1:13" ht="19.899999999999999" customHeight="1">
      <c r="A56" s="1604"/>
      <c r="B56" s="1597" t="e">
        <f>SUIVI!#REF!</f>
        <v>#REF!</v>
      </c>
      <c r="C56" s="1597" t="e">
        <f>SUIVI!#REF!</f>
        <v>#REF!</v>
      </c>
      <c r="D56" s="1598" t="e">
        <f>SUIVI!#REF!</f>
        <v>#REF!</v>
      </c>
      <c r="E56" s="1598" t="e">
        <f>SUIVI!#REF!</f>
        <v>#REF!</v>
      </c>
      <c r="F56" s="1788" t="e">
        <f>SUIVI!#REF!</f>
        <v>#REF!</v>
      </c>
      <c r="G56" s="1599">
        <f t="shared" ca="1" si="0"/>
        <v>-2</v>
      </c>
      <c r="H56" s="721"/>
      <c r="I56" s="1603"/>
      <c r="J56" s="2143"/>
      <c r="K56" s="721"/>
      <c r="L56" s="1608"/>
      <c r="M56" s="776">
        <v>23</v>
      </c>
    </row>
    <row r="57" spans="1:13" ht="19.899999999999999" customHeight="1">
      <c r="A57" s="1604"/>
      <c r="B57" s="1597" t="e">
        <f>SUIVI!#REF!</f>
        <v>#REF!</v>
      </c>
      <c r="C57" s="1597" t="e">
        <f>SUIVI!#REF!</f>
        <v>#REF!</v>
      </c>
      <c r="D57" s="1598" t="e">
        <f>SUIVI!#REF!</f>
        <v>#REF!</v>
      </c>
      <c r="E57" s="1598" t="e">
        <f>SUIVI!#REF!</f>
        <v>#REF!</v>
      </c>
      <c r="F57" s="1788" t="e">
        <f>SUIVI!#REF!</f>
        <v>#REF!</v>
      </c>
      <c r="G57" s="1599">
        <f t="shared" ca="1" si="0"/>
        <v>-2</v>
      </c>
      <c r="H57" s="721"/>
      <c r="I57" s="1603"/>
      <c r="J57" s="2143"/>
      <c r="K57" s="721"/>
      <c r="L57" s="1608"/>
      <c r="M57" s="776">
        <v>24</v>
      </c>
    </row>
    <row r="58" spans="1:13" ht="19.899999999999999" customHeight="1">
      <c r="A58" s="1604"/>
      <c r="B58" s="1597" t="e">
        <f>SUIVI!#REF!</f>
        <v>#REF!</v>
      </c>
      <c r="C58" s="1597" t="e">
        <f>SUIVI!#REF!</f>
        <v>#REF!</v>
      </c>
      <c r="D58" s="1598" t="e">
        <f>SUIVI!#REF!</f>
        <v>#REF!</v>
      </c>
      <c r="E58" s="1598" t="e">
        <f>SUIVI!#REF!</f>
        <v>#REF!</v>
      </c>
      <c r="F58" s="1788" t="e">
        <f>SUIVI!#REF!</f>
        <v>#REF!</v>
      </c>
      <c r="G58" s="1599">
        <f t="shared" ca="1" si="0"/>
        <v>0</v>
      </c>
      <c r="H58" s="721"/>
      <c r="I58" s="1603"/>
      <c r="J58" s="2143"/>
      <c r="K58" s="721"/>
      <c r="L58" s="1608"/>
      <c r="M58" s="776">
        <v>25</v>
      </c>
    </row>
    <row r="59" spans="1:13" ht="19.899999999999999" customHeight="1">
      <c r="A59" s="1604"/>
      <c r="B59" s="1597" t="e">
        <f>SUIVI!#REF!</f>
        <v>#REF!</v>
      </c>
      <c r="C59" s="1597" t="e">
        <f>SUIVI!#REF!</f>
        <v>#REF!</v>
      </c>
      <c r="D59" s="1598" t="e">
        <f>SUIVI!#REF!</f>
        <v>#REF!</v>
      </c>
      <c r="E59" s="1598" t="e">
        <f>SUIVI!#REF!</f>
        <v>#REF!</v>
      </c>
      <c r="F59" s="1788" t="e">
        <f>SUIVI!#REF!</f>
        <v>#REF!</v>
      </c>
      <c r="G59" s="1599">
        <f t="shared" ca="1" si="0"/>
        <v>0</v>
      </c>
      <c r="H59" s="721"/>
      <c r="I59" s="1603"/>
      <c r="J59" s="2143"/>
      <c r="K59" s="721"/>
      <c r="L59" s="1608"/>
      <c r="M59" s="776">
        <v>26</v>
      </c>
    </row>
    <row r="60" spans="1:13" ht="19.899999999999999" customHeight="1">
      <c r="A60" s="1604"/>
      <c r="B60" s="1597" t="e">
        <f>SUIVI!#REF!</f>
        <v>#REF!</v>
      </c>
      <c r="C60" s="1597" t="e">
        <f>SUIVI!#REF!</f>
        <v>#REF!</v>
      </c>
      <c r="D60" s="1598" t="e">
        <f>SUIVI!#REF!</f>
        <v>#REF!</v>
      </c>
      <c r="E60" s="1598" t="e">
        <f>SUIVI!#REF!</f>
        <v>#REF!</v>
      </c>
      <c r="F60" s="1788" t="e">
        <f>SUIVI!#REF!</f>
        <v>#REF!</v>
      </c>
      <c r="G60" s="1599">
        <f t="shared" ca="1" si="0"/>
        <v>1</v>
      </c>
      <c r="H60" s="721"/>
      <c r="I60" s="1603"/>
      <c r="J60" s="2143"/>
      <c r="K60" s="721"/>
      <c r="L60" s="1608"/>
      <c r="M60" s="776">
        <v>27</v>
      </c>
    </row>
    <row r="61" spans="1:13" ht="19.899999999999999" customHeight="1">
      <c r="A61" s="1604"/>
      <c r="B61" s="1597" t="e">
        <f>SUIVI!#REF!</f>
        <v>#REF!</v>
      </c>
      <c r="C61" s="1597" t="e">
        <f>SUIVI!#REF!</f>
        <v>#REF!</v>
      </c>
      <c r="D61" s="1598" t="e">
        <f>SUIVI!#REF!</f>
        <v>#REF!</v>
      </c>
      <c r="E61" s="1598" t="e">
        <f>SUIVI!#REF!</f>
        <v>#REF!</v>
      </c>
      <c r="F61" s="1788" t="e">
        <f>SUIVI!#REF!</f>
        <v>#REF!</v>
      </c>
      <c r="G61" s="1599">
        <f t="shared" ca="1" si="0"/>
        <v>0</v>
      </c>
      <c r="H61" s="721"/>
      <c r="I61" s="1603"/>
      <c r="J61" s="2143"/>
      <c r="K61" s="721"/>
      <c r="L61" s="1608"/>
      <c r="M61" s="776">
        <v>28</v>
      </c>
    </row>
    <row r="62" spans="1:13" ht="19.899999999999999" customHeight="1">
      <c r="A62" s="1604"/>
      <c r="B62" s="1597" t="e">
        <f>SUIVI!#REF!</f>
        <v>#REF!</v>
      </c>
      <c r="C62" s="1597" t="e">
        <f>SUIVI!#REF!</f>
        <v>#REF!</v>
      </c>
      <c r="D62" s="1598" t="e">
        <f>SUIVI!#REF!</f>
        <v>#REF!</v>
      </c>
      <c r="E62" s="1598" t="e">
        <f>SUIVI!#REF!</f>
        <v>#REF!</v>
      </c>
      <c r="F62" s="1788" t="e">
        <f>SUIVI!#REF!</f>
        <v>#REF!</v>
      </c>
      <c r="G62" s="1599">
        <f t="shared" ca="1" si="0"/>
        <v>1</v>
      </c>
      <c r="H62" s="721"/>
      <c r="I62" s="1603"/>
      <c r="J62" s="2143"/>
      <c r="K62" s="721"/>
      <c r="L62" s="1608"/>
      <c r="M62" s="776">
        <v>29</v>
      </c>
    </row>
    <row r="63" spans="1:13" ht="19.899999999999999" customHeight="1">
      <c r="A63" s="1604"/>
      <c r="B63" s="1597" t="e">
        <f>SUIVI!#REF!</f>
        <v>#REF!</v>
      </c>
      <c r="C63" s="1597" t="e">
        <f>SUIVI!#REF!</f>
        <v>#REF!</v>
      </c>
      <c r="D63" s="1598" t="e">
        <f>SUIVI!#REF!</f>
        <v>#REF!</v>
      </c>
      <c r="E63" s="1598" t="e">
        <f>SUIVI!#REF!</f>
        <v>#REF!</v>
      </c>
      <c r="F63" s="1788" t="e">
        <f>SUIVI!#REF!</f>
        <v>#REF!</v>
      </c>
      <c r="G63" s="1599">
        <f t="shared" ca="1" si="0"/>
        <v>-2</v>
      </c>
      <c r="H63" s="721"/>
      <c r="I63" s="1603"/>
      <c r="J63" s="2143"/>
      <c r="K63" s="721"/>
      <c r="L63" s="1608"/>
      <c r="M63" s="776">
        <v>30</v>
      </c>
    </row>
    <row r="64" spans="1:13" ht="19.899999999999999" customHeight="1">
      <c r="A64" s="1604"/>
      <c r="B64" s="1597" t="e">
        <f>SUIVI!#REF!</f>
        <v>#REF!</v>
      </c>
      <c r="C64" s="1597" t="e">
        <f>SUIVI!#REF!</f>
        <v>#REF!</v>
      </c>
      <c r="D64" s="1598" t="e">
        <f>SUIVI!#REF!</f>
        <v>#REF!</v>
      </c>
      <c r="E64" s="1598" t="e">
        <f>SUIVI!#REF!</f>
        <v>#REF!</v>
      </c>
      <c r="F64" s="1788" t="e">
        <f>SUIVI!#REF!</f>
        <v>#REF!</v>
      </c>
      <c r="G64" s="1599">
        <f t="shared" ca="1" si="0"/>
        <v>-2</v>
      </c>
      <c r="H64" s="721"/>
      <c r="I64" s="1603"/>
      <c r="J64" s="2143"/>
      <c r="K64" s="721"/>
      <c r="L64" s="1608"/>
      <c r="M64" s="776">
        <v>31</v>
      </c>
    </row>
    <row r="65" spans="1:13" ht="19.899999999999999" customHeight="1">
      <c r="A65" s="1604"/>
      <c r="B65" s="1597" t="e">
        <f>SUIVI!#REF!</f>
        <v>#REF!</v>
      </c>
      <c r="C65" s="1597" t="e">
        <f>SUIVI!#REF!</f>
        <v>#REF!</v>
      </c>
      <c r="D65" s="1598" t="e">
        <f>SUIVI!#REF!</f>
        <v>#REF!</v>
      </c>
      <c r="E65" s="1598" t="e">
        <f>SUIVI!#REF!</f>
        <v>#REF!</v>
      </c>
      <c r="F65" s="1788" t="e">
        <f>SUIVI!#REF!</f>
        <v>#REF!</v>
      </c>
      <c r="G65" s="1599">
        <f t="shared" ca="1" si="0"/>
        <v>0</v>
      </c>
      <c r="H65" s="721"/>
      <c r="I65" s="1603"/>
      <c r="J65" s="2143"/>
      <c r="K65" s="721"/>
      <c r="L65" s="1608"/>
      <c r="M65" s="776">
        <v>32</v>
      </c>
    </row>
    <row r="66" spans="1:13" ht="19.899999999999999" customHeight="1">
      <c r="A66" s="1604"/>
      <c r="B66" s="1597" t="e">
        <f>SUIVI!#REF!</f>
        <v>#REF!</v>
      </c>
      <c r="C66" s="1597" t="e">
        <f>SUIVI!#REF!</f>
        <v>#REF!</v>
      </c>
      <c r="D66" s="1598" t="e">
        <f>SUIVI!#REF!</f>
        <v>#REF!</v>
      </c>
      <c r="E66" s="1598" t="e">
        <f>SUIVI!#REF!</f>
        <v>#REF!</v>
      </c>
      <c r="F66" s="1788" t="e">
        <f>SUIVI!#REF!</f>
        <v>#REF!</v>
      </c>
      <c r="G66" s="1599">
        <f t="shared" ca="1" si="0"/>
        <v>-2</v>
      </c>
      <c r="H66" s="721"/>
      <c r="I66" s="1603"/>
      <c r="J66" s="2143"/>
      <c r="K66" s="721"/>
      <c r="L66" s="1608"/>
      <c r="M66" s="776">
        <v>33</v>
      </c>
    </row>
    <row r="67" spans="1:13" ht="19.899999999999999" customHeight="1">
      <c r="A67" s="1604"/>
      <c r="B67" s="1597" t="e">
        <f>SUIVI!#REF!</f>
        <v>#REF!</v>
      </c>
      <c r="C67" s="1597" t="e">
        <f>SUIVI!#REF!</f>
        <v>#REF!</v>
      </c>
      <c r="D67" s="1598" t="e">
        <f>SUIVI!#REF!</f>
        <v>#REF!</v>
      </c>
      <c r="E67" s="1598" t="e">
        <f>SUIVI!#REF!</f>
        <v>#REF!</v>
      </c>
      <c r="F67" s="1788" t="e">
        <f>SUIVI!#REF!</f>
        <v>#REF!</v>
      </c>
      <c r="G67" s="1599">
        <f t="shared" ca="1" si="0"/>
        <v>-1</v>
      </c>
      <c r="H67" s="721"/>
      <c r="I67" s="1603"/>
      <c r="J67" s="2143"/>
      <c r="K67" s="721"/>
      <c r="L67" s="1608"/>
      <c r="M67" s="776">
        <v>34</v>
      </c>
    </row>
    <row r="68" spans="1:13" ht="19.899999999999999" customHeight="1">
      <c r="A68" s="1604"/>
      <c r="B68" s="1597" t="e">
        <f>SUIVI!#REF!</f>
        <v>#REF!</v>
      </c>
      <c r="C68" s="1597" t="e">
        <f>SUIVI!#REF!</f>
        <v>#REF!</v>
      </c>
      <c r="D68" s="1598" t="e">
        <f>SUIVI!#REF!</f>
        <v>#REF!</v>
      </c>
      <c r="E68" s="1598" t="e">
        <f>SUIVI!#REF!</f>
        <v>#REF!</v>
      </c>
      <c r="F68" s="1788" t="e">
        <f>SUIVI!#REF!</f>
        <v>#REF!</v>
      </c>
      <c r="G68" s="1599">
        <f t="shared" ca="1" si="0"/>
        <v>0</v>
      </c>
      <c r="H68" s="721"/>
      <c r="I68" s="1603"/>
      <c r="J68" s="2143"/>
      <c r="K68" s="721"/>
      <c r="L68" s="1608"/>
      <c r="M68" s="776">
        <v>35</v>
      </c>
    </row>
    <row r="69" spans="1:13" ht="19.899999999999999" customHeight="1">
      <c r="A69" s="1604"/>
      <c r="B69" s="1597" t="e">
        <f>SUIVI!#REF!</f>
        <v>#REF!</v>
      </c>
      <c r="C69" s="1597" t="e">
        <f>SUIVI!#REF!</f>
        <v>#REF!</v>
      </c>
      <c r="D69" s="1598" t="e">
        <f>SUIVI!#REF!</f>
        <v>#REF!</v>
      </c>
      <c r="E69" s="1598" t="e">
        <f>SUIVI!#REF!</f>
        <v>#REF!</v>
      </c>
      <c r="F69" s="1788" t="e">
        <f>SUIVI!#REF!</f>
        <v>#REF!</v>
      </c>
      <c r="G69" s="1599">
        <f t="shared" ca="1" si="0"/>
        <v>0</v>
      </c>
      <c r="H69" s="721"/>
      <c r="I69" s="1603"/>
      <c r="J69" s="2143"/>
      <c r="K69" s="721"/>
      <c r="L69" s="1608"/>
      <c r="M69" s="776">
        <v>36</v>
      </c>
    </row>
    <row r="70" spans="1:13" ht="19.899999999999999" customHeight="1">
      <c r="A70" s="1604"/>
      <c r="B70" s="1597" t="e">
        <f>SUIVI!#REF!</f>
        <v>#REF!</v>
      </c>
      <c r="C70" s="1597" t="e">
        <f>SUIVI!#REF!</f>
        <v>#REF!</v>
      </c>
      <c r="D70" s="1598" t="e">
        <f>SUIVI!#REF!</f>
        <v>#REF!</v>
      </c>
      <c r="E70" s="1598" t="e">
        <f>SUIVI!#REF!</f>
        <v>#REF!</v>
      </c>
      <c r="F70" s="1788" t="e">
        <f>SUIVI!#REF!</f>
        <v>#REF!</v>
      </c>
      <c r="G70" s="1599">
        <f t="shared" ca="1" si="0"/>
        <v>-2</v>
      </c>
      <c r="H70" s="721"/>
      <c r="I70" s="1603"/>
      <c r="J70" s="2143"/>
      <c r="K70" s="721"/>
      <c r="L70" s="1608"/>
      <c r="M70" s="776">
        <v>37</v>
      </c>
    </row>
    <row r="71" spans="1:13" ht="19.899999999999999" customHeight="1">
      <c r="A71" s="1604"/>
      <c r="B71" s="1597" t="e">
        <f>SUIVI!#REF!</f>
        <v>#REF!</v>
      </c>
      <c r="C71" s="1597" t="e">
        <f>SUIVI!#REF!</f>
        <v>#REF!</v>
      </c>
      <c r="D71" s="1598" t="e">
        <f>SUIVI!#REF!</f>
        <v>#REF!</v>
      </c>
      <c r="E71" s="1598" t="e">
        <f>SUIVI!#REF!</f>
        <v>#REF!</v>
      </c>
      <c r="F71" s="1788" t="e">
        <f>SUIVI!#REF!</f>
        <v>#REF!</v>
      </c>
      <c r="G71" s="1599">
        <f t="shared" ca="1" si="0"/>
        <v>-2</v>
      </c>
      <c r="H71" s="721"/>
      <c r="I71" s="1603"/>
      <c r="J71" s="2143"/>
      <c r="K71" s="721"/>
      <c r="L71" s="1608"/>
      <c r="M71" s="776">
        <v>38</v>
      </c>
    </row>
    <row r="72" spans="1:13" ht="19.899999999999999" customHeight="1">
      <c r="A72" s="1604"/>
      <c r="B72" s="1597" t="e">
        <f>SUIVI!#REF!</f>
        <v>#REF!</v>
      </c>
      <c r="C72" s="1597" t="e">
        <f>SUIVI!#REF!</f>
        <v>#REF!</v>
      </c>
      <c r="D72" s="1598" t="e">
        <f>SUIVI!#REF!</f>
        <v>#REF!</v>
      </c>
      <c r="E72" s="1598" t="e">
        <f>SUIVI!#REF!</f>
        <v>#REF!</v>
      </c>
      <c r="F72" s="1788" t="e">
        <f>SUIVI!#REF!</f>
        <v>#REF!</v>
      </c>
      <c r="G72" s="1599">
        <f t="shared" ca="1" si="0"/>
        <v>1</v>
      </c>
      <c r="H72" s="721"/>
      <c r="I72" s="1603"/>
      <c r="J72" s="2143"/>
      <c r="K72" s="721"/>
      <c r="L72" s="1608"/>
      <c r="M72" s="776">
        <v>39</v>
      </c>
    </row>
    <row r="73" spans="1:13" ht="19.899999999999999" customHeight="1">
      <c r="A73" s="1604"/>
      <c r="B73" s="1597" t="e">
        <f>SUIVI!#REF!</f>
        <v>#REF!</v>
      </c>
      <c r="C73" s="1597" t="e">
        <f>SUIVI!#REF!</f>
        <v>#REF!</v>
      </c>
      <c r="D73" s="1598" t="e">
        <f>SUIVI!#REF!</f>
        <v>#REF!</v>
      </c>
      <c r="E73" s="1598" t="e">
        <f>SUIVI!#REF!</f>
        <v>#REF!</v>
      </c>
      <c r="F73" s="1788" t="e">
        <f>SUIVI!#REF!</f>
        <v>#REF!</v>
      </c>
      <c r="G73" s="1599">
        <f t="shared" ca="1" si="0"/>
        <v>-1</v>
      </c>
      <c r="H73" s="721"/>
      <c r="I73" s="1603"/>
      <c r="J73" s="2143"/>
      <c r="K73" s="721"/>
      <c r="L73" s="1608"/>
      <c r="M73" s="776">
        <v>40</v>
      </c>
    </row>
    <row r="74" spans="1:13" ht="19.899999999999999" customHeight="1">
      <c r="A74" s="1604"/>
      <c r="B74" s="1597" t="e">
        <f>SUIVI!#REF!</f>
        <v>#REF!</v>
      </c>
      <c r="C74" s="1597" t="e">
        <f>SUIVI!#REF!</f>
        <v>#REF!</v>
      </c>
      <c r="D74" s="1598" t="e">
        <f>SUIVI!#REF!</f>
        <v>#REF!</v>
      </c>
      <c r="E74" s="1598" t="e">
        <f>SUIVI!#REF!</f>
        <v>#REF!</v>
      </c>
      <c r="F74" s="1788" t="e">
        <f>SUIVI!#REF!</f>
        <v>#REF!</v>
      </c>
      <c r="G74" s="1599">
        <f t="shared" ca="1" si="0"/>
        <v>0</v>
      </c>
      <c r="H74" s="721"/>
      <c r="I74" s="1603"/>
      <c r="J74" s="2143"/>
      <c r="K74" s="721"/>
      <c r="L74" s="1608"/>
      <c r="M74" s="776">
        <v>41</v>
      </c>
    </row>
    <row r="75" spans="1:13" ht="19.899999999999999" customHeight="1">
      <c r="A75" s="1604"/>
      <c r="B75" s="1597" t="e">
        <f>SUIVI!#REF!</f>
        <v>#REF!</v>
      </c>
      <c r="C75" s="1597" t="e">
        <f>SUIVI!#REF!</f>
        <v>#REF!</v>
      </c>
      <c r="D75" s="1598" t="e">
        <f>SUIVI!#REF!</f>
        <v>#REF!</v>
      </c>
      <c r="E75" s="1598" t="e">
        <f>SUIVI!#REF!</f>
        <v>#REF!</v>
      </c>
      <c r="F75" s="1788" t="e">
        <f>SUIVI!#REF!</f>
        <v>#REF!</v>
      </c>
      <c r="G75" s="1599">
        <f t="shared" ca="1" si="0"/>
        <v>0</v>
      </c>
      <c r="H75" s="721"/>
      <c r="I75" s="1603"/>
      <c r="J75" s="2143"/>
      <c r="K75" s="721"/>
      <c r="L75" s="1608"/>
      <c r="M75" s="776">
        <v>42</v>
      </c>
    </row>
    <row r="76" spans="1:13" ht="19.899999999999999" customHeight="1">
      <c r="A76" s="1604"/>
      <c r="B76" s="1597" t="e">
        <f>SUIVI!#REF!</f>
        <v>#REF!</v>
      </c>
      <c r="C76" s="1597" t="e">
        <f>SUIVI!#REF!</f>
        <v>#REF!</v>
      </c>
      <c r="D76" s="1598" t="e">
        <f>SUIVI!#REF!</f>
        <v>#REF!</v>
      </c>
      <c r="E76" s="1598" t="e">
        <f>SUIVI!#REF!</f>
        <v>#REF!</v>
      </c>
      <c r="F76" s="1788" t="e">
        <f>SUIVI!#REF!</f>
        <v>#REF!</v>
      </c>
      <c r="G76" s="1599">
        <f t="shared" ca="1" si="0"/>
        <v>0</v>
      </c>
      <c r="H76" s="721"/>
      <c r="I76" s="1603"/>
      <c r="J76" s="2143"/>
      <c r="K76" s="721"/>
      <c r="L76" s="1608"/>
      <c r="M76" s="776">
        <v>43</v>
      </c>
    </row>
    <row r="77" spans="1:13" ht="19.899999999999999" customHeight="1">
      <c r="A77" s="1604"/>
      <c r="B77" s="1597" t="e">
        <f>SUIVI!#REF!</f>
        <v>#REF!</v>
      </c>
      <c r="C77" s="1597" t="e">
        <f>SUIVI!#REF!</f>
        <v>#REF!</v>
      </c>
      <c r="D77" s="1598" t="e">
        <f>SUIVI!#REF!</f>
        <v>#REF!</v>
      </c>
      <c r="E77" s="1598" t="e">
        <f>SUIVI!#REF!</f>
        <v>#REF!</v>
      </c>
      <c r="F77" s="1788" t="e">
        <f>SUIVI!#REF!</f>
        <v>#REF!</v>
      </c>
      <c r="G77" s="1599">
        <f t="shared" ca="1" si="0"/>
        <v>-1</v>
      </c>
      <c r="H77" s="721"/>
      <c r="I77" s="1603"/>
      <c r="J77" s="2143"/>
      <c r="K77" s="721"/>
      <c r="L77" s="1608"/>
      <c r="M77" s="776">
        <v>44</v>
      </c>
    </row>
    <row r="78" spans="1:13" ht="19.899999999999999" customHeight="1">
      <c r="A78" s="1604"/>
      <c r="B78" s="1597" t="e">
        <f>SUIVI!#REF!</f>
        <v>#REF!</v>
      </c>
      <c r="C78" s="1597" t="e">
        <f>SUIVI!#REF!</f>
        <v>#REF!</v>
      </c>
      <c r="D78" s="1598" t="e">
        <f>SUIVI!#REF!</f>
        <v>#REF!</v>
      </c>
      <c r="E78" s="1598" t="e">
        <f>SUIVI!#REF!</f>
        <v>#REF!</v>
      </c>
      <c r="F78" s="1788" t="e">
        <f>SUIVI!#REF!</f>
        <v>#REF!</v>
      </c>
      <c r="G78" s="1599">
        <f t="shared" ca="1" si="0"/>
        <v>2</v>
      </c>
      <c r="H78" s="721"/>
      <c r="I78" s="1603"/>
      <c r="J78" s="2143"/>
      <c r="K78" s="721"/>
      <c r="L78" s="1608"/>
      <c r="M78" s="776">
        <v>45</v>
      </c>
    </row>
    <row r="79" spans="1:13" ht="19.899999999999999" customHeight="1">
      <c r="A79" s="1604"/>
      <c r="B79" s="1597" t="e">
        <f>SUIVI!#REF!</f>
        <v>#REF!</v>
      </c>
      <c r="C79" s="1597" t="e">
        <f>SUIVI!#REF!</f>
        <v>#REF!</v>
      </c>
      <c r="D79" s="1598" t="e">
        <f>SUIVI!#REF!</f>
        <v>#REF!</v>
      </c>
      <c r="E79" s="1598" t="e">
        <f>SUIVI!#REF!</f>
        <v>#REF!</v>
      </c>
      <c r="F79" s="1788" t="e">
        <f>SUIVI!#REF!</f>
        <v>#REF!</v>
      </c>
      <c r="G79" s="1599">
        <f t="shared" ca="1" si="0"/>
        <v>2</v>
      </c>
      <c r="H79" s="721"/>
      <c r="I79" s="1603"/>
      <c r="J79" s="2143"/>
      <c r="K79" s="721"/>
      <c r="L79" s="1608"/>
      <c r="M79" s="776">
        <v>46</v>
      </c>
    </row>
    <row r="80" spans="1:13" ht="19.899999999999999" customHeight="1">
      <c r="A80" s="1604"/>
      <c r="B80" s="1597" t="e">
        <f>SUIVI!#REF!</f>
        <v>#REF!</v>
      </c>
      <c r="C80" s="1597" t="e">
        <f>SUIVI!#REF!</f>
        <v>#REF!</v>
      </c>
      <c r="D80" s="1598" t="e">
        <f>SUIVI!#REF!</f>
        <v>#REF!</v>
      </c>
      <c r="E80" s="1598" t="e">
        <f>SUIVI!#REF!</f>
        <v>#REF!</v>
      </c>
      <c r="F80" s="1788" t="e">
        <f>SUIVI!#REF!</f>
        <v>#REF!</v>
      </c>
      <c r="G80" s="1599">
        <f t="shared" ca="1" si="0"/>
        <v>-2</v>
      </c>
      <c r="H80" s="721"/>
      <c r="I80" s="1603"/>
      <c r="J80" s="2143"/>
      <c r="K80" s="721"/>
      <c r="L80" s="1608"/>
      <c r="M80" s="776">
        <v>47</v>
      </c>
    </row>
    <row r="81" spans="1:13" ht="19.899999999999999" customHeight="1">
      <c r="A81" s="1604"/>
      <c r="B81" s="1597" t="e">
        <f>SUIVI!#REF!</f>
        <v>#REF!</v>
      </c>
      <c r="C81" s="1597" t="e">
        <f>SUIVI!#REF!</f>
        <v>#REF!</v>
      </c>
      <c r="D81" s="1598" t="e">
        <f>SUIVI!#REF!</f>
        <v>#REF!</v>
      </c>
      <c r="E81" s="1598" t="e">
        <f>SUIVI!#REF!</f>
        <v>#REF!</v>
      </c>
      <c r="F81" s="1788" t="e">
        <f>SUIVI!#REF!</f>
        <v>#REF!</v>
      </c>
      <c r="G81" s="1599">
        <f t="shared" ca="1" si="0"/>
        <v>0</v>
      </c>
      <c r="H81" s="721"/>
      <c r="I81" s="1603"/>
      <c r="J81" s="2143"/>
      <c r="K81" s="721"/>
      <c r="L81" s="1608"/>
      <c r="M81" s="776">
        <v>48</v>
      </c>
    </row>
    <row r="82" spans="1:13" ht="19.899999999999999" customHeight="1">
      <c r="A82" s="1604"/>
      <c r="B82" s="1597" t="e">
        <f>SUIVI!#REF!</f>
        <v>#REF!</v>
      </c>
      <c r="C82" s="1597" t="e">
        <f>SUIVI!#REF!</f>
        <v>#REF!</v>
      </c>
      <c r="D82" s="1598" t="e">
        <f>SUIVI!#REF!</f>
        <v>#REF!</v>
      </c>
      <c r="E82" s="1598" t="e">
        <f>SUIVI!#REF!</f>
        <v>#REF!</v>
      </c>
      <c r="F82" s="1788" t="e">
        <f>SUIVI!#REF!</f>
        <v>#REF!</v>
      </c>
      <c r="G82" s="1599">
        <f t="shared" ca="1" si="0"/>
        <v>-2</v>
      </c>
      <c r="H82" s="721"/>
      <c r="I82" s="1603"/>
      <c r="J82" s="2143"/>
      <c r="K82" s="721"/>
      <c r="L82" s="1608"/>
      <c r="M82" s="776">
        <v>49</v>
      </c>
    </row>
    <row r="83" spans="1:13" ht="19.899999999999999" customHeight="1">
      <c r="A83" s="1604"/>
      <c r="B83" s="1597" t="e">
        <f>SUIVI!#REF!</f>
        <v>#REF!</v>
      </c>
      <c r="C83" s="1597" t="e">
        <f>SUIVI!#REF!</f>
        <v>#REF!</v>
      </c>
      <c r="D83" s="1598" t="e">
        <f>SUIVI!#REF!</f>
        <v>#REF!</v>
      </c>
      <c r="E83" s="1598" t="e">
        <f>SUIVI!#REF!</f>
        <v>#REF!</v>
      </c>
      <c r="F83" s="1788" t="e">
        <f>SUIVI!#REF!</f>
        <v>#REF!</v>
      </c>
      <c r="G83" s="1599">
        <f t="shared" ca="1" si="0"/>
        <v>0</v>
      </c>
      <c r="H83" s="721"/>
      <c r="I83" s="1603"/>
      <c r="J83" s="2143"/>
      <c r="K83" s="721"/>
      <c r="L83" s="1608"/>
      <c r="M83" s="776">
        <v>50</v>
      </c>
    </row>
    <row r="84" spans="1:13" ht="19.899999999999999" customHeight="1">
      <c r="A84" s="1604"/>
      <c r="B84" s="1597" t="e">
        <f>SUIVI!#REF!</f>
        <v>#REF!</v>
      </c>
      <c r="C84" s="1597" t="e">
        <f>SUIVI!#REF!</f>
        <v>#REF!</v>
      </c>
      <c r="D84" s="1598" t="e">
        <f>SUIVI!#REF!</f>
        <v>#REF!</v>
      </c>
      <c r="E84" s="1598" t="e">
        <f>SUIVI!#REF!</f>
        <v>#REF!</v>
      </c>
      <c r="F84" s="1788" t="e">
        <f>SUIVI!#REF!</f>
        <v>#REF!</v>
      </c>
      <c r="G84" s="1599">
        <f t="shared" ca="1" si="0"/>
        <v>-1</v>
      </c>
      <c r="H84" s="721"/>
      <c r="I84" s="1603"/>
      <c r="J84" s="2143"/>
      <c r="K84" s="721"/>
      <c r="L84" s="1608"/>
      <c r="M84" s="776">
        <v>51</v>
      </c>
    </row>
    <row r="85" spans="1:13" ht="19.899999999999999" customHeight="1">
      <c r="A85" s="1604"/>
      <c r="B85" s="1597" t="e">
        <f>SUIVI!#REF!</f>
        <v>#REF!</v>
      </c>
      <c r="C85" s="1597" t="e">
        <f>SUIVI!#REF!</f>
        <v>#REF!</v>
      </c>
      <c r="D85" s="1598" t="e">
        <f>SUIVI!#REF!</f>
        <v>#REF!</v>
      </c>
      <c r="E85" s="1598" t="e">
        <f>SUIVI!#REF!</f>
        <v>#REF!</v>
      </c>
      <c r="F85" s="1788" t="e">
        <f>SUIVI!#REF!</f>
        <v>#REF!</v>
      </c>
      <c r="G85" s="1599">
        <f t="shared" ca="1" si="0"/>
        <v>-2</v>
      </c>
      <c r="H85" s="721"/>
      <c r="I85" s="1603"/>
      <c r="J85" s="2143"/>
      <c r="K85" s="721"/>
      <c r="L85" s="1608"/>
      <c r="M85" s="776">
        <v>52</v>
      </c>
    </row>
    <row r="86" spans="1:13" ht="19.899999999999999" customHeight="1">
      <c r="A86" s="1604"/>
      <c r="B86" s="1597" t="e">
        <f>SUIVI!#REF!</f>
        <v>#REF!</v>
      </c>
      <c r="C86" s="1597" t="e">
        <f>SUIVI!#REF!</f>
        <v>#REF!</v>
      </c>
      <c r="D86" s="1598" t="e">
        <f>SUIVI!#REF!</f>
        <v>#REF!</v>
      </c>
      <c r="E86" s="1598" t="e">
        <f>SUIVI!#REF!</f>
        <v>#REF!</v>
      </c>
      <c r="F86" s="1788" t="e">
        <f>SUIVI!#REF!</f>
        <v>#REF!</v>
      </c>
      <c r="G86" s="1599">
        <f t="shared" ca="1" si="0"/>
        <v>-1</v>
      </c>
      <c r="H86" s="721"/>
      <c r="I86" s="1603"/>
      <c r="J86" s="2143"/>
      <c r="K86" s="721"/>
      <c r="L86" s="1608"/>
      <c r="M86" s="776">
        <v>53</v>
      </c>
    </row>
    <row r="87" spans="1:13" ht="19.899999999999999" customHeight="1">
      <c r="A87" s="1604"/>
      <c r="B87" s="1597" t="e">
        <f>SUIVI!#REF!</f>
        <v>#REF!</v>
      </c>
      <c r="C87" s="1597" t="e">
        <f>SUIVI!#REF!</f>
        <v>#REF!</v>
      </c>
      <c r="D87" s="1598" t="e">
        <f>SUIVI!#REF!</f>
        <v>#REF!</v>
      </c>
      <c r="E87" s="1598" t="e">
        <f>SUIVI!#REF!</f>
        <v>#REF!</v>
      </c>
      <c r="F87" s="1788" t="e">
        <f>SUIVI!#REF!</f>
        <v>#REF!</v>
      </c>
      <c r="G87" s="1599">
        <f t="shared" ca="1" si="0"/>
        <v>-2</v>
      </c>
      <c r="H87" s="721"/>
      <c r="I87" s="1603"/>
      <c r="J87" s="2143"/>
      <c r="K87" s="721"/>
      <c r="L87" s="1608"/>
      <c r="M87" s="776">
        <v>54</v>
      </c>
    </row>
    <row r="88" spans="1:13" ht="19.899999999999999" customHeight="1">
      <c r="A88" s="1604"/>
      <c r="B88" s="1597" t="e">
        <f>SUIVI!#REF!</f>
        <v>#REF!</v>
      </c>
      <c r="C88" s="1597" t="e">
        <f>SUIVI!#REF!</f>
        <v>#REF!</v>
      </c>
      <c r="D88" s="1598" t="e">
        <f>SUIVI!#REF!</f>
        <v>#REF!</v>
      </c>
      <c r="E88" s="1598" t="e">
        <f>SUIVI!#REF!</f>
        <v>#REF!</v>
      </c>
      <c r="F88" s="1788" t="e">
        <f>SUIVI!#REF!</f>
        <v>#REF!</v>
      </c>
      <c r="G88" s="1599">
        <f t="shared" ca="1" si="0"/>
        <v>2</v>
      </c>
      <c r="H88" s="721"/>
      <c r="I88" s="1603"/>
      <c r="J88" s="2143"/>
      <c r="K88" s="721"/>
      <c r="L88" s="1608"/>
      <c r="M88" s="776">
        <v>55</v>
      </c>
    </row>
    <row r="89" spans="1:13" ht="19.899999999999999" customHeight="1">
      <c r="A89" s="1604"/>
      <c r="B89" s="1597" t="e">
        <f>SUIVI!#REF!</f>
        <v>#REF!</v>
      </c>
      <c r="C89" s="1597" t="e">
        <f>SUIVI!#REF!</f>
        <v>#REF!</v>
      </c>
      <c r="D89" s="1598" t="e">
        <f>SUIVI!#REF!</f>
        <v>#REF!</v>
      </c>
      <c r="E89" s="1598" t="e">
        <f>SUIVI!#REF!</f>
        <v>#REF!</v>
      </c>
      <c r="F89" s="1788" t="e">
        <f>SUIVI!#REF!</f>
        <v>#REF!</v>
      </c>
      <c r="G89" s="1599">
        <f t="shared" ca="1" si="0"/>
        <v>-1</v>
      </c>
      <c r="H89" s="721"/>
      <c r="I89" s="1603"/>
      <c r="J89" s="2143"/>
      <c r="K89" s="721"/>
      <c r="L89" s="1608"/>
      <c r="M89" s="776">
        <v>56</v>
      </c>
    </row>
    <row r="90" spans="1:13" ht="19.899999999999999" customHeight="1">
      <c r="A90" s="1604"/>
      <c r="B90" s="1597" t="e">
        <f>SUIVI!#REF!</f>
        <v>#REF!</v>
      </c>
      <c r="C90" s="1597" t="e">
        <f>SUIVI!#REF!</f>
        <v>#REF!</v>
      </c>
      <c r="D90" s="1598" t="e">
        <f>SUIVI!#REF!</f>
        <v>#REF!</v>
      </c>
      <c r="E90" s="1598" t="e">
        <f>SUIVI!#REF!</f>
        <v>#REF!</v>
      </c>
      <c r="F90" s="1788" t="e">
        <f>SUIVI!#REF!</f>
        <v>#REF!</v>
      </c>
      <c r="G90" s="1599">
        <f t="shared" ca="1" si="0"/>
        <v>1</v>
      </c>
      <c r="H90" s="721"/>
      <c r="I90" s="1603"/>
      <c r="J90" s="2143"/>
      <c r="K90" s="721"/>
      <c r="L90" s="1608"/>
      <c r="M90" s="776">
        <v>57</v>
      </c>
    </row>
    <row r="91" spans="1:13" ht="19.899999999999999" customHeight="1">
      <c r="A91" s="1604"/>
      <c r="B91" s="1597" t="e">
        <f>SUIVI!#REF!</f>
        <v>#REF!</v>
      </c>
      <c r="C91" s="1597" t="e">
        <f>SUIVI!#REF!</f>
        <v>#REF!</v>
      </c>
      <c r="D91" s="1598" t="e">
        <f>SUIVI!#REF!</f>
        <v>#REF!</v>
      </c>
      <c r="E91" s="1598" t="e">
        <f>SUIVI!#REF!</f>
        <v>#REF!</v>
      </c>
      <c r="F91" s="1788" t="e">
        <f>SUIVI!#REF!</f>
        <v>#REF!</v>
      </c>
      <c r="G91" s="1599">
        <f t="shared" ca="1" si="0"/>
        <v>1</v>
      </c>
      <c r="H91" s="721"/>
      <c r="I91" s="1603"/>
      <c r="J91" s="2143"/>
      <c r="K91" s="721"/>
      <c r="L91" s="1608"/>
      <c r="M91" s="776">
        <v>58</v>
      </c>
    </row>
    <row r="92" spans="1:13" ht="19.899999999999999" customHeight="1">
      <c r="A92" s="1604"/>
      <c r="B92" s="1597" t="e">
        <f>SUIVI!#REF!</f>
        <v>#REF!</v>
      </c>
      <c r="C92" s="1597" t="e">
        <f>SUIVI!#REF!</f>
        <v>#REF!</v>
      </c>
      <c r="D92" s="1598" t="e">
        <f>SUIVI!#REF!</f>
        <v>#REF!</v>
      </c>
      <c r="E92" s="1598" t="e">
        <f>SUIVI!#REF!</f>
        <v>#REF!</v>
      </c>
      <c r="F92" s="1788" t="e">
        <f>SUIVI!#REF!</f>
        <v>#REF!</v>
      </c>
      <c r="G92" s="1599">
        <f t="shared" ca="1" si="0"/>
        <v>0</v>
      </c>
      <c r="H92" s="721"/>
      <c r="I92" s="1603"/>
      <c r="J92" s="2143"/>
      <c r="K92" s="721"/>
      <c r="L92" s="1608"/>
      <c r="M92" s="776">
        <v>59</v>
      </c>
    </row>
    <row r="93" spans="1:13" ht="19.899999999999999" customHeight="1">
      <c r="A93" s="1604"/>
      <c r="B93" s="1597" t="e">
        <f>SUIVI!#REF!</f>
        <v>#REF!</v>
      </c>
      <c r="C93" s="1597" t="e">
        <f>SUIVI!#REF!</f>
        <v>#REF!</v>
      </c>
      <c r="D93" s="1598" t="e">
        <f>SUIVI!#REF!</f>
        <v>#REF!</v>
      </c>
      <c r="E93" s="1598" t="e">
        <f>SUIVI!#REF!</f>
        <v>#REF!</v>
      </c>
      <c r="F93" s="1788" t="e">
        <f>SUIVI!#REF!</f>
        <v>#REF!</v>
      </c>
      <c r="G93" s="1599">
        <f t="shared" ca="1" si="0"/>
        <v>-2</v>
      </c>
      <c r="H93" s="721"/>
      <c r="I93" s="1603"/>
      <c r="J93" s="2143"/>
      <c r="K93" s="721"/>
      <c r="L93" s="1608"/>
      <c r="M93" s="776">
        <v>60</v>
      </c>
    </row>
    <row r="94" spans="1:13" ht="19.899999999999999" customHeight="1">
      <c r="A94" s="1604"/>
      <c r="B94" s="1597" t="e">
        <f>SUIVI!#REF!</f>
        <v>#REF!</v>
      </c>
      <c r="C94" s="1597" t="e">
        <f>SUIVI!#REF!</f>
        <v>#REF!</v>
      </c>
      <c r="D94" s="1598" t="e">
        <f>SUIVI!#REF!</f>
        <v>#REF!</v>
      </c>
      <c r="E94" s="1598" t="e">
        <f>SUIVI!#REF!</f>
        <v>#REF!</v>
      </c>
      <c r="F94" s="1788" t="e">
        <f>SUIVI!#REF!</f>
        <v>#REF!</v>
      </c>
      <c r="G94" s="1599">
        <f t="shared" ca="1" si="0"/>
        <v>2</v>
      </c>
      <c r="H94" s="721"/>
      <c r="I94" s="1603"/>
      <c r="J94" s="2143"/>
      <c r="K94" s="721"/>
      <c r="L94" s="1608"/>
      <c r="M94" s="776">
        <v>61</v>
      </c>
    </row>
    <row r="95" spans="1:13" ht="19.899999999999999" customHeight="1">
      <c r="A95" s="1604"/>
      <c r="B95" s="1597" t="e">
        <f>SUIVI!#REF!</f>
        <v>#REF!</v>
      </c>
      <c r="C95" s="1597" t="e">
        <f>SUIVI!#REF!</f>
        <v>#REF!</v>
      </c>
      <c r="D95" s="1598" t="e">
        <f>SUIVI!#REF!</f>
        <v>#REF!</v>
      </c>
      <c r="E95" s="1598" t="e">
        <f>SUIVI!#REF!</f>
        <v>#REF!</v>
      </c>
      <c r="F95" s="1788" t="e">
        <f>SUIVI!#REF!</f>
        <v>#REF!</v>
      </c>
      <c r="G95" s="1599">
        <f t="shared" ca="1" si="0"/>
        <v>2</v>
      </c>
      <c r="H95" s="721"/>
      <c r="I95" s="1603"/>
      <c r="J95" s="2143"/>
      <c r="K95" s="721"/>
      <c r="L95" s="1608"/>
      <c r="M95" s="776">
        <v>62</v>
      </c>
    </row>
    <row r="96" spans="1:13" ht="19.899999999999999" customHeight="1">
      <c r="A96" s="1604"/>
      <c r="B96" s="1597" t="e">
        <f>SUIVI!#REF!</f>
        <v>#REF!</v>
      </c>
      <c r="C96" s="1597" t="e">
        <f>SUIVI!#REF!</f>
        <v>#REF!</v>
      </c>
      <c r="D96" s="1598" t="e">
        <f>SUIVI!#REF!</f>
        <v>#REF!</v>
      </c>
      <c r="E96" s="1598" t="e">
        <f>SUIVI!#REF!</f>
        <v>#REF!</v>
      </c>
      <c r="F96" s="1788" t="e">
        <f>SUIVI!#REF!</f>
        <v>#REF!</v>
      </c>
      <c r="G96" s="1599">
        <f t="shared" ca="1" si="0"/>
        <v>-1</v>
      </c>
      <c r="H96" s="721"/>
      <c r="I96" s="1603"/>
      <c r="J96" s="2143"/>
      <c r="K96" s="721"/>
      <c r="L96" s="1608"/>
      <c r="M96" s="776">
        <v>63</v>
      </c>
    </row>
    <row r="97" spans="1:13" ht="19.899999999999999" customHeight="1">
      <c r="A97" s="1604"/>
      <c r="B97" s="1597" t="e">
        <f>SUIVI!#REF!</f>
        <v>#REF!</v>
      </c>
      <c r="C97" s="1597" t="e">
        <f>SUIVI!#REF!</f>
        <v>#REF!</v>
      </c>
      <c r="D97" s="1598" t="e">
        <f>SUIVI!#REF!</f>
        <v>#REF!</v>
      </c>
      <c r="E97" s="1598" t="e">
        <f>SUIVI!#REF!</f>
        <v>#REF!</v>
      </c>
      <c r="F97" s="1788" t="e">
        <f>SUIVI!#REF!</f>
        <v>#REF!</v>
      </c>
      <c r="G97" s="1599">
        <f t="shared" ca="1" si="0"/>
        <v>-2</v>
      </c>
      <c r="H97" s="721"/>
      <c r="I97" s="1603"/>
      <c r="J97" s="2143"/>
      <c r="K97" s="721"/>
      <c r="L97" s="1608"/>
      <c r="M97" s="776">
        <v>64</v>
      </c>
    </row>
    <row r="98" spans="1:13" ht="19.899999999999999" customHeight="1">
      <c r="A98" s="1604"/>
      <c r="B98" s="1597" t="e">
        <f>SUIVI!#REF!</f>
        <v>#REF!</v>
      </c>
      <c r="C98" s="1597" t="e">
        <f>SUIVI!#REF!</f>
        <v>#REF!</v>
      </c>
      <c r="D98" s="1598" t="e">
        <f>SUIVI!#REF!</f>
        <v>#REF!</v>
      </c>
      <c r="E98" s="1598" t="e">
        <f>SUIVI!#REF!</f>
        <v>#REF!</v>
      </c>
      <c r="F98" s="1788" t="e">
        <f>SUIVI!#REF!</f>
        <v>#REF!</v>
      </c>
      <c r="G98" s="1599">
        <f t="shared" ca="1" si="0"/>
        <v>-1</v>
      </c>
      <c r="H98" s="721"/>
      <c r="I98" s="1603"/>
      <c r="J98" s="2143"/>
      <c r="K98" s="721"/>
      <c r="L98" s="1608"/>
      <c r="M98" s="776">
        <v>65</v>
      </c>
    </row>
    <row r="99" spans="1:13" ht="19.899999999999999" customHeight="1">
      <c r="A99" s="1604"/>
      <c r="B99" s="1597" t="e">
        <f>SUIVI!#REF!</f>
        <v>#REF!</v>
      </c>
      <c r="C99" s="1597" t="e">
        <f>SUIVI!#REF!</f>
        <v>#REF!</v>
      </c>
      <c r="D99" s="1598" t="e">
        <f>SUIVI!#REF!</f>
        <v>#REF!</v>
      </c>
      <c r="E99" s="1598" t="e">
        <f>SUIVI!#REF!</f>
        <v>#REF!</v>
      </c>
      <c r="F99" s="1788" t="e">
        <f>SUIVI!#REF!</f>
        <v>#REF!</v>
      </c>
      <c r="G99" s="1599">
        <f t="shared" ca="1" si="0"/>
        <v>-1</v>
      </c>
      <c r="H99" s="721"/>
      <c r="I99" s="1603"/>
      <c r="J99" s="2143"/>
      <c r="K99" s="721"/>
      <c r="L99" s="1608"/>
      <c r="M99" s="776">
        <v>66</v>
      </c>
    </row>
    <row r="100" spans="1:13" ht="19.899999999999999" customHeight="1">
      <c r="A100" s="1604"/>
      <c r="B100" s="1597" t="e">
        <f>SUIVI!#REF!</f>
        <v>#REF!</v>
      </c>
      <c r="C100" s="1597" t="e">
        <f>SUIVI!#REF!</f>
        <v>#REF!</v>
      </c>
      <c r="D100" s="1598" t="e">
        <f>SUIVI!#REF!</f>
        <v>#REF!</v>
      </c>
      <c r="E100" s="1598" t="e">
        <f>SUIVI!#REF!</f>
        <v>#REF!</v>
      </c>
      <c r="F100" s="1788" t="e">
        <f>SUIVI!#REF!</f>
        <v>#REF!</v>
      </c>
      <c r="G100" s="1599">
        <f t="shared" ref="G100:G163" ca="1" si="1">RANDBETWEEN(-2,2)</f>
        <v>0</v>
      </c>
      <c r="H100" s="721"/>
      <c r="I100" s="1603"/>
      <c r="J100" s="2143"/>
      <c r="K100" s="721"/>
      <c r="L100" s="1608"/>
      <c r="M100" s="776">
        <v>67</v>
      </c>
    </row>
    <row r="101" spans="1:13" ht="19.899999999999999" customHeight="1">
      <c r="A101" s="1604"/>
      <c r="B101" s="1597" t="e">
        <f>SUIVI!#REF!</f>
        <v>#REF!</v>
      </c>
      <c r="C101" s="1597" t="e">
        <f>SUIVI!#REF!</f>
        <v>#REF!</v>
      </c>
      <c r="D101" s="1598" t="e">
        <f>SUIVI!#REF!</f>
        <v>#REF!</v>
      </c>
      <c r="E101" s="1598" t="e">
        <f>SUIVI!#REF!</f>
        <v>#REF!</v>
      </c>
      <c r="F101" s="1788" t="e">
        <f>SUIVI!#REF!</f>
        <v>#REF!</v>
      </c>
      <c r="G101" s="1599">
        <f t="shared" ca="1" si="1"/>
        <v>0</v>
      </c>
      <c r="H101" s="721"/>
      <c r="I101" s="1603"/>
      <c r="J101" s="2143"/>
      <c r="K101" s="721"/>
      <c r="L101" s="1608"/>
      <c r="M101" s="776">
        <v>68</v>
      </c>
    </row>
    <row r="102" spans="1:13" ht="19.899999999999999" customHeight="1">
      <c r="A102" s="1604"/>
      <c r="B102" s="1597" t="e">
        <f>SUIVI!#REF!</f>
        <v>#REF!</v>
      </c>
      <c r="C102" s="1597" t="e">
        <f>SUIVI!#REF!</f>
        <v>#REF!</v>
      </c>
      <c r="D102" s="1598" t="e">
        <f>SUIVI!#REF!</f>
        <v>#REF!</v>
      </c>
      <c r="E102" s="1598" t="e">
        <f>SUIVI!#REF!</f>
        <v>#REF!</v>
      </c>
      <c r="F102" s="1788" t="e">
        <f>SUIVI!#REF!</f>
        <v>#REF!</v>
      </c>
      <c r="G102" s="1599">
        <f t="shared" ca="1" si="1"/>
        <v>1</v>
      </c>
      <c r="H102" s="721"/>
      <c r="I102" s="1603"/>
      <c r="J102" s="2143"/>
      <c r="K102" s="721"/>
      <c r="L102" s="1608"/>
      <c r="M102" s="776">
        <v>69</v>
      </c>
    </row>
    <row r="103" spans="1:13" ht="19.899999999999999" customHeight="1">
      <c r="A103" s="1604"/>
      <c r="B103" s="1597" t="e">
        <f>SUIVI!#REF!</f>
        <v>#REF!</v>
      </c>
      <c r="C103" s="1597" t="e">
        <f>SUIVI!#REF!</f>
        <v>#REF!</v>
      </c>
      <c r="D103" s="1598" t="e">
        <f>SUIVI!#REF!</f>
        <v>#REF!</v>
      </c>
      <c r="E103" s="1598" t="e">
        <f>SUIVI!#REF!</f>
        <v>#REF!</v>
      </c>
      <c r="F103" s="1788" t="e">
        <f>SUIVI!#REF!</f>
        <v>#REF!</v>
      </c>
      <c r="G103" s="1599">
        <f t="shared" ca="1" si="1"/>
        <v>2</v>
      </c>
      <c r="H103" s="721"/>
      <c r="I103" s="1603"/>
      <c r="J103" s="2143"/>
      <c r="K103" s="721"/>
      <c r="L103" s="1608"/>
      <c r="M103" s="776">
        <v>70</v>
      </c>
    </row>
    <row r="104" spans="1:13" ht="19.899999999999999" customHeight="1">
      <c r="A104" s="1604"/>
      <c r="B104" s="1597" t="e">
        <f>SUIVI!#REF!</f>
        <v>#REF!</v>
      </c>
      <c r="C104" s="1597" t="e">
        <f>SUIVI!#REF!</f>
        <v>#REF!</v>
      </c>
      <c r="D104" s="1598" t="e">
        <f>SUIVI!#REF!</f>
        <v>#REF!</v>
      </c>
      <c r="E104" s="1598" t="e">
        <f>SUIVI!#REF!</f>
        <v>#REF!</v>
      </c>
      <c r="F104" s="1788" t="e">
        <f>SUIVI!#REF!</f>
        <v>#REF!</v>
      </c>
      <c r="G104" s="1599">
        <f t="shared" ca="1" si="1"/>
        <v>0</v>
      </c>
      <c r="H104" s="721"/>
      <c r="I104" s="1603"/>
      <c r="J104" s="2143"/>
      <c r="K104" s="721"/>
      <c r="L104" s="1608"/>
      <c r="M104" s="776">
        <v>71</v>
      </c>
    </row>
    <row r="105" spans="1:13" ht="19.899999999999999" customHeight="1">
      <c r="A105" s="1604"/>
      <c r="B105" s="1597" t="e">
        <f>SUIVI!#REF!</f>
        <v>#REF!</v>
      </c>
      <c r="C105" s="1597" t="e">
        <f>SUIVI!#REF!</f>
        <v>#REF!</v>
      </c>
      <c r="D105" s="1598" t="e">
        <f>SUIVI!#REF!</f>
        <v>#REF!</v>
      </c>
      <c r="E105" s="1598" t="e">
        <f>SUIVI!#REF!</f>
        <v>#REF!</v>
      </c>
      <c r="F105" s="1788" t="e">
        <f>SUIVI!#REF!</f>
        <v>#REF!</v>
      </c>
      <c r="G105" s="1599">
        <f t="shared" ca="1" si="1"/>
        <v>-1</v>
      </c>
      <c r="H105" s="721"/>
      <c r="I105" s="1603"/>
      <c r="J105" s="2143"/>
      <c r="K105" s="721"/>
      <c r="L105" s="1608"/>
      <c r="M105" s="776">
        <v>72</v>
      </c>
    </row>
    <row r="106" spans="1:13" ht="19.899999999999999" customHeight="1">
      <c r="A106" s="1604"/>
      <c r="B106" s="1597" t="e">
        <f>SUIVI!#REF!</f>
        <v>#REF!</v>
      </c>
      <c r="C106" s="1597" t="e">
        <f>SUIVI!#REF!</f>
        <v>#REF!</v>
      </c>
      <c r="D106" s="1598" t="e">
        <f>SUIVI!#REF!</f>
        <v>#REF!</v>
      </c>
      <c r="E106" s="1598" t="e">
        <f>SUIVI!#REF!</f>
        <v>#REF!</v>
      </c>
      <c r="F106" s="1788" t="e">
        <f>SUIVI!#REF!</f>
        <v>#REF!</v>
      </c>
      <c r="G106" s="1599">
        <f t="shared" ca="1" si="1"/>
        <v>-1</v>
      </c>
      <c r="H106" s="721"/>
      <c r="I106" s="1603"/>
      <c r="J106" s="2143"/>
      <c r="K106" s="721"/>
      <c r="L106" s="1608"/>
      <c r="M106" s="776">
        <v>73</v>
      </c>
    </row>
    <row r="107" spans="1:13" ht="19.899999999999999" customHeight="1">
      <c r="A107" s="1604"/>
      <c r="B107" s="1597" t="e">
        <f>SUIVI!#REF!</f>
        <v>#REF!</v>
      </c>
      <c r="C107" s="1597" t="e">
        <f>SUIVI!#REF!</f>
        <v>#REF!</v>
      </c>
      <c r="D107" s="1598" t="e">
        <f>SUIVI!#REF!</f>
        <v>#REF!</v>
      </c>
      <c r="E107" s="1598" t="e">
        <f>SUIVI!#REF!</f>
        <v>#REF!</v>
      </c>
      <c r="F107" s="1788" t="e">
        <f>SUIVI!#REF!</f>
        <v>#REF!</v>
      </c>
      <c r="G107" s="1599">
        <f t="shared" ca="1" si="1"/>
        <v>-2</v>
      </c>
      <c r="H107" s="721"/>
      <c r="I107" s="1603"/>
      <c r="J107" s="2143"/>
      <c r="K107" s="721"/>
      <c r="L107" s="1608"/>
      <c r="M107" s="776">
        <v>74</v>
      </c>
    </row>
    <row r="108" spans="1:13" ht="19.899999999999999" customHeight="1">
      <c r="A108" s="1604"/>
      <c r="B108" s="1597" t="e">
        <f>SUIVI!#REF!</f>
        <v>#REF!</v>
      </c>
      <c r="C108" s="1597" t="e">
        <f>SUIVI!#REF!</f>
        <v>#REF!</v>
      </c>
      <c r="D108" s="1598" t="e">
        <f>SUIVI!#REF!</f>
        <v>#REF!</v>
      </c>
      <c r="E108" s="1598" t="e">
        <f>SUIVI!#REF!</f>
        <v>#REF!</v>
      </c>
      <c r="F108" s="1788" t="e">
        <f>SUIVI!#REF!</f>
        <v>#REF!</v>
      </c>
      <c r="G108" s="1599">
        <f t="shared" ca="1" si="1"/>
        <v>0</v>
      </c>
      <c r="H108" s="721"/>
      <c r="I108" s="1603"/>
      <c r="J108" s="2143"/>
      <c r="K108" s="721"/>
      <c r="L108" s="1608"/>
      <c r="M108" s="776">
        <v>75</v>
      </c>
    </row>
    <row r="109" spans="1:13" ht="19.899999999999999" customHeight="1">
      <c r="A109" s="1604"/>
      <c r="B109" s="1597" t="e">
        <f>SUIVI!#REF!</f>
        <v>#REF!</v>
      </c>
      <c r="C109" s="1597" t="e">
        <f>SUIVI!#REF!</f>
        <v>#REF!</v>
      </c>
      <c r="D109" s="1598" t="e">
        <f>SUIVI!#REF!</f>
        <v>#REF!</v>
      </c>
      <c r="E109" s="1598" t="e">
        <f>SUIVI!#REF!</f>
        <v>#REF!</v>
      </c>
      <c r="F109" s="1788" t="e">
        <f>SUIVI!#REF!</f>
        <v>#REF!</v>
      </c>
      <c r="G109" s="1599">
        <f t="shared" ca="1" si="1"/>
        <v>0</v>
      </c>
      <c r="H109" s="721"/>
      <c r="I109" s="1603"/>
      <c r="J109" s="2143"/>
      <c r="K109" s="721"/>
      <c r="L109" s="1608"/>
      <c r="M109" s="776">
        <v>76</v>
      </c>
    </row>
    <row r="110" spans="1:13" ht="19.899999999999999" customHeight="1">
      <c r="A110" s="1604"/>
      <c r="B110" s="1597" t="e">
        <f>SUIVI!#REF!</f>
        <v>#REF!</v>
      </c>
      <c r="C110" s="1597" t="e">
        <f>SUIVI!#REF!</f>
        <v>#REF!</v>
      </c>
      <c r="D110" s="1598" t="e">
        <f>SUIVI!#REF!</f>
        <v>#REF!</v>
      </c>
      <c r="E110" s="1598" t="e">
        <f>SUIVI!#REF!</f>
        <v>#REF!</v>
      </c>
      <c r="F110" s="1788" t="e">
        <f>SUIVI!#REF!</f>
        <v>#REF!</v>
      </c>
      <c r="G110" s="1599">
        <f t="shared" ca="1" si="1"/>
        <v>-2</v>
      </c>
      <c r="H110" s="721"/>
      <c r="I110" s="1603"/>
      <c r="J110" s="2143"/>
      <c r="K110" s="721"/>
      <c r="L110" s="1608"/>
      <c r="M110" s="776">
        <v>77</v>
      </c>
    </row>
    <row r="111" spans="1:13" ht="19.899999999999999" customHeight="1">
      <c r="A111" s="1604"/>
      <c r="B111" s="1597" t="e">
        <f>SUIVI!#REF!</f>
        <v>#REF!</v>
      </c>
      <c r="C111" s="1597" t="e">
        <f>SUIVI!#REF!</f>
        <v>#REF!</v>
      </c>
      <c r="D111" s="1598" t="e">
        <f>SUIVI!#REF!</f>
        <v>#REF!</v>
      </c>
      <c r="E111" s="1598" t="e">
        <f>SUIVI!#REF!</f>
        <v>#REF!</v>
      </c>
      <c r="F111" s="1788" t="e">
        <f>SUIVI!#REF!</f>
        <v>#REF!</v>
      </c>
      <c r="G111" s="1599">
        <f t="shared" ca="1" si="1"/>
        <v>2</v>
      </c>
      <c r="H111" s="721"/>
      <c r="I111" s="1603"/>
      <c r="J111" s="2143"/>
      <c r="K111" s="721"/>
      <c r="L111" s="1608"/>
      <c r="M111" s="776">
        <v>78</v>
      </c>
    </row>
    <row r="112" spans="1:13" ht="19.899999999999999" customHeight="1">
      <c r="A112" s="1604"/>
      <c r="B112" s="1597" t="e">
        <f>SUIVI!#REF!</f>
        <v>#REF!</v>
      </c>
      <c r="C112" s="1597" t="e">
        <f>SUIVI!#REF!</f>
        <v>#REF!</v>
      </c>
      <c r="D112" s="1598" t="e">
        <f>SUIVI!#REF!</f>
        <v>#REF!</v>
      </c>
      <c r="E112" s="1598" t="e">
        <f>SUIVI!#REF!</f>
        <v>#REF!</v>
      </c>
      <c r="F112" s="1788" t="e">
        <f>SUIVI!#REF!</f>
        <v>#REF!</v>
      </c>
      <c r="G112" s="1599">
        <f t="shared" ca="1" si="1"/>
        <v>-1</v>
      </c>
      <c r="H112" s="721"/>
      <c r="I112" s="1603"/>
      <c r="J112" s="2143"/>
      <c r="K112" s="721"/>
      <c r="L112" s="1608"/>
      <c r="M112" s="776">
        <v>79</v>
      </c>
    </row>
    <row r="113" spans="1:13" ht="19.899999999999999" customHeight="1">
      <c r="A113" s="1604"/>
      <c r="B113" s="1597" t="e">
        <f>SUIVI!#REF!</f>
        <v>#REF!</v>
      </c>
      <c r="C113" s="1597" t="e">
        <f>SUIVI!#REF!</f>
        <v>#REF!</v>
      </c>
      <c r="D113" s="1598" t="e">
        <f>SUIVI!#REF!</f>
        <v>#REF!</v>
      </c>
      <c r="E113" s="1598" t="e">
        <f>SUIVI!#REF!</f>
        <v>#REF!</v>
      </c>
      <c r="F113" s="1788" t="e">
        <f>SUIVI!#REF!</f>
        <v>#REF!</v>
      </c>
      <c r="G113" s="1599">
        <f t="shared" ca="1" si="1"/>
        <v>0</v>
      </c>
      <c r="H113" s="721"/>
      <c r="I113" s="1603"/>
      <c r="J113" s="2143"/>
      <c r="K113" s="721"/>
      <c r="L113" s="1608"/>
      <c r="M113" s="776">
        <v>80</v>
      </c>
    </row>
    <row r="114" spans="1:13" ht="19.899999999999999" customHeight="1">
      <c r="A114" s="1604"/>
      <c r="B114" s="1597" t="e">
        <f>SUIVI!#REF!</f>
        <v>#REF!</v>
      </c>
      <c r="C114" s="1597" t="e">
        <f>SUIVI!#REF!</f>
        <v>#REF!</v>
      </c>
      <c r="D114" s="1598" t="e">
        <f>SUIVI!#REF!</f>
        <v>#REF!</v>
      </c>
      <c r="E114" s="1598" t="e">
        <f>SUIVI!#REF!</f>
        <v>#REF!</v>
      </c>
      <c r="F114" s="1788" t="e">
        <f>SUIVI!#REF!</f>
        <v>#REF!</v>
      </c>
      <c r="G114" s="1599">
        <f t="shared" ca="1" si="1"/>
        <v>2</v>
      </c>
      <c r="H114" s="721"/>
      <c r="I114" s="1603"/>
      <c r="J114" s="2143"/>
      <c r="K114" s="721"/>
      <c r="L114" s="1608"/>
      <c r="M114" s="776">
        <v>81</v>
      </c>
    </row>
    <row r="115" spans="1:13" ht="19.899999999999999" customHeight="1">
      <c r="A115" s="1604"/>
      <c r="B115" s="1597" t="e">
        <f>SUIVI!#REF!</f>
        <v>#REF!</v>
      </c>
      <c r="C115" s="1597" t="e">
        <f>SUIVI!#REF!</f>
        <v>#REF!</v>
      </c>
      <c r="D115" s="1598" t="e">
        <f>SUIVI!#REF!</f>
        <v>#REF!</v>
      </c>
      <c r="E115" s="1598" t="e">
        <f>SUIVI!#REF!</f>
        <v>#REF!</v>
      </c>
      <c r="F115" s="1788" t="e">
        <f>SUIVI!#REF!</f>
        <v>#REF!</v>
      </c>
      <c r="G115" s="1599">
        <f t="shared" ca="1" si="1"/>
        <v>2</v>
      </c>
      <c r="H115" s="721"/>
      <c r="I115" s="1603"/>
      <c r="J115" s="2143"/>
      <c r="K115" s="721"/>
      <c r="L115" s="1608"/>
      <c r="M115" s="776">
        <v>82</v>
      </c>
    </row>
    <row r="116" spans="1:13" ht="19.899999999999999" customHeight="1">
      <c r="A116" s="1604"/>
      <c r="B116" s="1597" t="e">
        <f>SUIVI!#REF!</f>
        <v>#REF!</v>
      </c>
      <c r="C116" s="1597" t="e">
        <f>SUIVI!#REF!</f>
        <v>#REF!</v>
      </c>
      <c r="D116" s="1598" t="e">
        <f>SUIVI!#REF!</f>
        <v>#REF!</v>
      </c>
      <c r="E116" s="1598" t="e">
        <f>SUIVI!#REF!</f>
        <v>#REF!</v>
      </c>
      <c r="F116" s="1788" t="e">
        <f>SUIVI!#REF!</f>
        <v>#REF!</v>
      </c>
      <c r="G116" s="1599">
        <f t="shared" ca="1" si="1"/>
        <v>1</v>
      </c>
      <c r="H116" s="721"/>
      <c r="I116" s="1603"/>
      <c r="J116" s="2143"/>
      <c r="K116" s="721"/>
      <c r="L116" s="1608"/>
      <c r="M116" s="776">
        <v>83</v>
      </c>
    </row>
    <row r="117" spans="1:13" ht="19.899999999999999" customHeight="1">
      <c r="A117" s="1604"/>
      <c r="B117" s="1597" t="e">
        <f>SUIVI!#REF!</f>
        <v>#REF!</v>
      </c>
      <c r="C117" s="1597" t="e">
        <f>SUIVI!#REF!</f>
        <v>#REF!</v>
      </c>
      <c r="D117" s="1598" t="e">
        <f>SUIVI!#REF!</f>
        <v>#REF!</v>
      </c>
      <c r="E117" s="1598" t="e">
        <f>SUIVI!#REF!</f>
        <v>#REF!</v>
      </c>
      <c r="F117" s="1788" t="e">
        <f>SUIVI!#REF!</f>
        <v>#REF!</v>
      </c>
      <c r="G117" s="1599">
        <f t="shared" ca="1" si="1"/>
        <v>0</v>
      </c>
      <c r="H117" s="721"/>
      <c r="I117" s="1603"/>
      <c r="J117" s="2143"/>
      <c r="K117" s="721"/>
      <c r="L117" s="1608"/>
      <c r="M117" s="776">
        <v>84</v>
      </c>
    </row>
    <row r="118" spans="1:13" ht="19.899999999999999" customHeight="1">
      <c r="A118" s="1604"/>
      <c r="B118" s="1597" t="e">
        <f>SUIVI!#REF!</f>
        <v>#REF!</v>
      </c>
      <c r="C118" s="1597" t="e">
        <f>SUIVI!#REF!</f>
        <v>#REF!</v>
      </c>
      <c r="D118" s="1598" t="e">
        <f>SUIVI!#REF!</f>
        <v>#REF!</v>
      </c>
      <c r="E118" s="1598" t="e">
        <f>SUIVI!#REF!</f>
        <v>#REF!</v>
      </c>
      <c r="F118" s="1788" t="e">
        <f>SUIVI!#REF!</f>
        <v>#REF!</v>
      </c>
      <c r="G118" s="1599">
        <f t="shared" ca="1" si="1"/>
        <v>0</v>
      </c>
      <c r="H118" s="721"/>
      <c r="I118" s="1603"/>
      <c r="J118" s="2143"/>
      <c r="K118" s="721"/>
      <c r="L118" s="1608"/>
      <c r="M118" s="776">
        <v>85</v>
      </c>
    </row>
    <row r="119" spans="1:13" ht="19.899999999999999" customHeight="1">
      <c r="A119" s="1604"/>
      <c r="B119" s="1597" t="e">
        <f>SUIVI!#REF!</f>
        <v>#REF!</v>
      </c>
      <c r="C119" s="1597" t="e">
        <f>SUIVI!#REF!</f>
        <v>#REF!</v>
      </c>
      <c r="D119" s="1598" t="e">
        <f>SUIVI!#REF!</f>
        <v>#REF!</v>
      </c>
      <c r="E119" s="1598" t="e">
        <f>SUIVI!#REF!</f>
        <v>#REF!</v>
      </c>
      <c r="F119" s="1788" t="e">
        <f>SUIVI!#REF!</f>
        <v>#REF!</v>
      </c>
      <c r="G119" s="1599">
        <f t="shared" ca="1" si="1"/>
        <v>2</v>
      </c>
      <c r="H119" s="721"/>
      <c r="I119" s="1603"/>
      <c r="J119" s="2143"/>
      <c r="K119" s="721"/>
      <c r="L119" s="1608"/>
      <c r="M119" s="776">
        <v>86</v>
      </c>
    </row>
    <row r="120" spans="1:13" ht="19.899999999999999" customHeight="1">
      <c r="A120" s="1604"/>
      <c r="B120" s="1597" t="e">
        <f>SUIVI!#REF!</f>
        <v>#REF!</v>
      </c>
      <c r="C120" s="1597" t="e">
        <f>SUIVI!#REF!</f>
        <v>#REF!</v>
      </c>
      <c r="D120" s="1598" t="e">
        <f>SUIVI!#REF!</f>
        <v>#REF!</v>
      </c>
      <c r="E120" s="1598" t="e">
        <f>SUIVI!#REF!</f>
        <v>#REF!</v>
      </c>
      <c r="F120" s="1788" t="e">
        <f>SUIVI!#REF!</f>
        <v>#REF!</v>
      </c>
      <c r="G120" s="1599">
        <f t="shared" ca="1" si="1"/>
        <v>-2</v>
      </c>
      <c r="H120" s="721"/>
      <c r="I120" s="1603"/>
      <c r="J120" s="2143"/>
      <c r="K120" s="721"/>
      <c r="L120" s="1608"/>
      <c r="M120" s="776">
        <v>87</v>
      </c>
    </row>
    <row r="121" spans="1:13" ht="19.899999999999999" customHeight="1">
      <c r="A121" s="1604"/>
      <c r="B121" s="1597" t="e">
        <f>SUIVI!#REF!</f>
        <v>#REF!</v>
      </c>
      <c r="C121" s="1597" t="e">
        <f>SUIVI!#REF!</f>
        <v>#REF!</v>
      </c>
      <c r="D121" s="1598" t="e">
        <f>SUIVI!#REF!</f>
        <v>#REF!</v>
      </c>
      <c r="E121" s="1598" t="e">
        <f>SUIVI!#REF!</f>
        <v>#REF!</v>
      </c>
      <c r="F121" s="1788" t="e">
        <f>SUIVI!#REF!</f>
        <v>#REF!</v>
      </c>
      <c r="G121" s="1599">
        <f t="shared" ca="1" si="1"/>
        <v>-1</v>
      </c>
      <c r="H121" s="721"/>
      <c r="I121" s="1603"/>
      <c r="J121" s="2143"/>
      <c r="K121" s="721"/>
      <c r="L121" s="1608"/>
      <c r="M121" s="776">
        <v>88</v>
      </c>
    </row>
    <row r="122" spans="1:13" ht="19.899999999999999" customHeight="1">
      <c r="A122" s="1604"/>
      <c r="B122" s="1597" t="e">
        <f>SUIVI!#REF!</f>
        <v>#REF!</v>
      </c>
      <c r="C122" s="1597" t="e">
        <f>SUIVI!#REF!</f>
        <v>#REF!</v>
      </c>
      <c r="D122" s="1598" t="e">
        <f>SUIVI!#REF!</f>
        <v>#REF!</v>
      </c>
      <c r="E122" s="1598" t="e">
        <f>SUIVI!#REF!</f>
        <v>#REF!</v>
      </c>
      <c r="F122" s="1788" t="e">
        <f>SUIVI!#REF!</f>
        <v>#REF!</v>
      </c>
      <c r="G122" s="1599">
        <f t="shared" ca="1" si="1"/>
        <v>-2</v>
      </c>
      <c r="H122" s="721"/>
      <c r="I122" s="1603"/>
      <c r="J122" s="2143"/>
      <c r="K122" s="721"/>
      <c r="L122" s="1608"/>
      <c r="M122" s="776">
        <v>89</v>
      </c>
    </row>
    <row r="123" spans="1:13" ht="19.899999999999999" customHeight="1">
      <c r="A123" s="1604"/>
      <c r="B123" s="1597" t="e">
        <f>SUIVI!#REF!</f>
        <v>#REF!</v>
      </c>
      <c r="C123" s="1597" t="e">
        <f>SUIVI!#REF!</f>
        <v>#REF!</v>
      </c>
      <c r="D123" s="1598" t="e">
        <f>SUIVI!#REF!</f>
        <v>#REF!</v>
      </c>
      <c r="E123" s="1598" t="e">
        <f>SUIVI!#REF!</f>
        <v>#REF!</v>
      </c>
      <c r="F123" s="1788" t="e">
        <f>SUIVI!#REF!</f>
        <v>#REF!</v>
      </c>
      <c r="G123" s="1599">
        <f t="shared" ca="1" si="1"/>
        <v>0</v>
      </c>
      <c r="H123" s="721"/>
      <c r="I123" s="1603"/>
      <c r="J123" s="2143"/>
      <c r="K123" s="721"/>
      <c r="L123" s="1608"/>
      <c r="M123" s="776">
        <v>90</v>
      </c>
    </row>
    <row r="124" spans="1:13" ht="19.899999999999999" customHeight="1">
      <c r="A124" s="1604"/>
      <c r="B124" s="1597" t="e">
        <f>SUIVI!#REF!</f>
        <v>#REF!</v>
      </c>
      <c r="C124" s="1597" t="e">
        <f>SUIVI!#REF!</f>
        <v>#REF!</v>
      </c>
      <c r="D124" s="1598" t="e">
        <f>SUIVI!#REF!</f>
        <v>#REF!</v>
      </c>
      <c r="E124" s="1598" t="e">
        <f>SUIVI!#REF!</f>
        <v>#REF!</v>
      </c>
      <c r="F124" s="1788" t="e">
        <f>SUIVI!#REF!</f>
        <v>#REF!</v>
      </c>
      <c r="G124" s="1599">
        <f t="shared" ca="1" si="1"/>
        <v>1</v>
      </c>
      <c r="H124" s="721"/>
      <c r="I124" s="1603"/>
      <c r="J124" s="2143"/>
      <c r="K124" s="721"/>
      <c r="L124" s="1608"/>
      <c r="M124" s="776">
        <v>91</v>
      </c>
    </row>
    <row r="125" spans="1:13" ht="19.899999999999999" customHeight="1">
      <c r="A125" s="1604"/>
      <c r="B125" s="1597" t="e">
        <f>SUIVI!#REF!</f>
        <v>#REF!</v>
      </c>
      <c r="C125" s="1597" t="e">
        <f>SUIVI!#REF!</f>
        <v>#REF!</v>
      </c>
      <c r="D125" s="1598" t="e">
        <f>SUIVI!#REF!</f>
        <v>#REF!</v>
      </c>
      <c r="E125" s="1598" t="e">
        <f>SUIVI!#REF!</f>
        <v>#REF!</v>
      </c>
      <c r="F125" s="1788" t="e">
        <f>SUIVI!#REF!</f>
        <v>#REF!</v>
      </c>
      <c r="G125" s="1599">
        <f t="shared" ca="1" si="1"/>
        <v>-2</v>
      </c>
      <c r="H125" s="721"/>
      <c r="I125" s="1603"/>
      <c r="J125" s="2143"/>
      <c r="K125" s="721"/>
      <c r="L125" s="1608"/>
      <c r="M125" s="776">
        <v>92</v>
      </c>
    </row>
    <row r="126" spans="1:13" ht="19.899999999999999" customHeight="1">
      <c r="A126" s="1604"/>
      <c r="B126" s="1597" t="e">
        <f>SUIVI!#REF!</f>
        <v>#REF!</v>
      </c>
      <c r="C126" s="1597" t="e">
        <f>SUIVI!#REF!</f>
        <v>#REF!</v>
      </c>
      <c r="D126" s="1598" t="e">
        <f>SUIVI!#REF!</f>
        <v>#REF!</v>
      </c>
      <c r="E126" s="1598" t="e">
        <f>SUIVI!#REF!</f>
        <v>#REF!</v>
      </c>
      <c r="F126" s="1788" t="e">
        <f>SUIVI!#REF!</f>
        <v>#REF!</v>
      </c>
      <c r="G126" s="1599">
        <f t="shared" ca="1" si="1"/>
        <v>-2</v>
      </c>
      <c r="H126" s="721"/>
      <c r="I126" s="1603"/>
      <c r="J126" s="2143"/>
      <c r="K126" s="721"/>
      <c r="L126" s="1608"/>
      <c r="M126" s="776">
        <v>93</v>
      </c>
    </row>
    <row r="127" spans="1:13" ht="19.899999999999999" customHeight="1">
      <c r="A127" s="1604"/>
      <c r="B127" s="1597" t="e">
        <f>SUIVI!#REF!</f>
        <v>#REF!</v>
      </c>
      <c r="C127" s="1597" t="e">
        <f>SUIVI!#REF!</f>
        <v>#REF!</v>
      </c>
      <c r="D127" s="1598" t="e">
        <f>SUIVI!#REF!</f>
        <v>#REF!</v>
      </c>
      <c r="E127" s="1598" t="e">
        <f>SUIVI!#REF!</f>
        <v>#REF!</v>
      </c>
      <c r="F127" s="1788" t="e">
        <f>SUIVI!#REF!</f>
        <v>#REF!</v>
      </c>
      <c r="G127" s="1599">
        <f t="shared" ca="1" si="1"/>
        <v>2</v>
      </c>
      <c r="H127" s="721"/>
      <c r="I127" s="1603"/>
      <c r="J127" s="2143"/>
      <c r="K127" s="721"/>
      <c r="L127" s="1608"/>
      <c r="M127" s="776">
        <v>94</v>
      </c>
    </row>
    <row r="128" spans="1:13" ht="19.899999999999999" customHeight="1">
      <c r="A128" s="1604"/>
      <c r="B128" s="1597" t="e">
        <f>SUIVI!#REF!</f>
        <v>#REF!</v>
      </c>
      <c r="C128" s="1597" t="e">
        <f>SUIVI!#REF!</f>
        <v>#REF!</v>
      </c>
      <c r="D128" s="1598" t="e">
        <f>SUIVI!#REF!</f>
        <v>#REF!</v>
      </c>
      <c r="E128" s="1598" t="e">
        <f>SUIVI!#REF!</f>
        <v>#REF!</v>
      </c>
      <c r="F128" s="1788" t="e">
        <f>SUIVI!#REF!</f>
        <v>#REF!</v>
      </c>
      <c r="G128" s="1599">
        <f t="shared" ca="1" si="1"/>
        <v>-1</v>
      </c>
      <c r="H128" s="721"/>
      <c r="I128" s="1603"/>
      <c r="J128" s="2143"/>
      <c r="K128" s="721"/>
      <c r="L128" s="1608"/>
      <c r="M128" s="776">
        <v>95</v>
      </c>
    </row>
    <row r="129" spans="1:13" ht="19.899999999999999" customHeight="1">
      <c r="A129" s="1604"/>
      <c r="B129" s="1597" t="e">
        <f>SUIVI!#REF!</f>
        <v>#REF!</v>
      </c>
      <c r="C129" s="1597" t="e">
        <f>SUIVI!#REF!</f>
        <v>#REF!</v>
      </c>
      <c r="D129" s="1598" t="e">
        <f>SUIVI!#REF!</f>
        <v>#REF!</v>
      </c>
      <c r="E129" s="1598" t="e">
        <f>SUIVI!#REF!</f>
        <v>#REF!</v>
      </c>
      <c r="F129" s="1788" t="e">
        <f>SUIVI!#REF!</f>
        <v>#REF!</v>
      </c>
      <c r="G129" s="1599">
        <f t="shared" ca="1" si="1"/>
        <v>-1</v>
      </c>
      <c r="H129" s="721"/>
      <c r="I129" s="1603"/>
      <c r="J129" s="2143"/>
      <c r="K129" s="721"/>
      <c r="L129" s="1608"/>
      <c r="M129" s="776">
        <v>96</v>
      </c>
    </row>
    <row r="130" spans="1:13" ht="19.899999999999999" customHeight="1">
      <c r="A130" s="1604"/>
      <c r="B130" s="1597" t="e">
        <f>SUIVI!#REF!</f>
        <v>#REF!</v>
      </c>
      <c r="C130" s="1597" t="e">
        <f>SUIVI!#REF!</f>
        <v>#REF!</v>
      </c>
      <c r="D130" s="1598" t="e">
        <f>SUIVI!#REF!</f>
        <v>#REF!</v>
      </c>
      <c r="E130" s="1598" t="e">
        <f>SUIVI!#REF!</f>
        <v>#REF!</v>
      </c>
      <c r="F130" s="1788" t="e">
        <f>SUIVI!#REF!</f>
        <v>#REF!</v>
      </c>
      <c r="G130" s="1599">
        <f t="shared" ca="1" si="1"/>
        <v>-1</v>
      </c>
      <c r="H130" s="721"/>
      <c r="I130" s="1603"/>
      <c r="J130" s="2143"/>
      <c r="K130" s="721"/>
      <c r="L130" s="1608"/>
      <c r="M130" s="776">
        <v>97</v>
      </c>
    </row>
    <row r="131" spans="1:13" ht="19.899999999999999" customHeight="1">
      <c r="A131" s="1604"/>
      <c r="B131" s="1597" t="e">
        <f>SUIVI!#REF!</f>
        <v>#REF!</v>
      </c>
      <c r="C131" s="1597" t="e">
        <f>SUIVI!#REF!</f>
        <v>#REF!</v>
      </c>
      <c r="D131" s="1598" t="e">
        <f>SUIVI!#REF!</f>
        <v>#REF!</v>
      </c>
      <c r="E131" s="1598" t="e">
        <f>SUIVI!#REF!</f>
        <v>#REF!</v>
      </c>
      <c r="F131" s="1788" t="e">
        <f>SUIVI!#REF!</f>
        <v>#REF!</v>
      </c>
      <c r="G131" s="1599">
        <f t="shared" ca="1" si="1"/>
        <v>2</v>
      </c>
      <c r="H131" s="721"/>
      <c r="I131" s="1603"/>
      <c r="J131" s="2143"/>
      <c r="K131" s="721"/>
      <c r="L131" s="1608"/>
      <c r="M131" s="776">
        <v>98</v>
      </c>
    </row>
    <row r="132" spans="1:13" ht="19.899999999999999" customHeight="1">
      <c r="A132" s="1604"/>
      <c r="B132" s="1597" t="e">
        <f>SUIVI!#REF!</f>
        <v>#REF!</v>
      </c>
      <c r="C132" s="1597" t="e">
        <f>SUIVI!#REF!</f>
        <v>#REF!</v>
      </c>
      <c r="D132" s="1598" t="e">
        <f>SUIVI!#REF!</f>
        <v>#REF!</v>
      </c>
      <c r="E132" s="1598" t="e">
        <f>SUIVI!#REF!</f>
        <v>#REF!</v>
      </c>
      <c r="F132" s="1788" t="e">
        <f>SUIVI!#REF!</f>
        <v>#REF!</v>
      </c>
      <c r="G132" s="1599">
        <f t="shared" ca="1" si="1"/>
        <v>0</v>
      </c>
      <c r="H132" s="721"/>
      <c r="I132" s="1603"/>
      <c r="J132" s="2143"/>
      <c r="K132" s="721"/>
      <c r="L132" s="1608"/>
      <c r="M132" s="776">
        <v>99</v>
      </c>
    </row>
    <row r="133" spans="1:13" ht="19.899999999999999" customHeight="1">
      <c r="A133" s="1604"/>
      <c r="B133" s="1597" t="e">
        <f>SUIVI!#REF!</f>
        <v>#REF!</v>
      </c>
      <c r="C133" s="1597" t="e">
        <f>SUIVI!#REF!</f>
        <v>#REF!</v>
      </c>
      <c r="D133" s="1598" t="e">
        <f>SUIVI!#REF!</f>
        <v>#REF!</v>
      </c>
      <c r="E133" s="1598" t="e">
        <f>SUIVI!#REF!</f>
        <v>#REF!</v>
      </c>
      <c r="F133" s="1788" t="e">
        <f>SUIVI!#REF!</f>
        <v>#REF!</v>
      </c>
      <c r="G133" s="1599">
        <f t="shared" ca="1" si="1"/>
        <v>-1</v>
      </c>
      <c r="H133" s="721"/>
      <c r="I133" s="1603"/>
      <c r="J133" s="2143"/>
      <c r="K133" s="721"/>
      <c r="L133" s="1608"/>
      <c r="M133" s="776">
        <v>100</v>
      </c>
    </row>
    <row r="134" spans="1:13" ht="19.899999999999999" customHeight="1">
      <c r="A134" s="1604"/>
      <c r="B134" s="1597" t="e">
        <f>SUIVI!#REF!</f>
        <v>#REF!</v>
      </c>
      <c r="C134" s="1597" t="e">
        <f>SUIVI!#REF!</f>
        <v>#REF!</v>
      </c>
      <c r="D134" s="1598" t="e">
        <f>SUIVI!#REF!</f>
        <v>#REF!</v>
      </c>
      <c r="E134" s="1598" t="e">
        <f>SUIVI!#REF!</f>
        <v>#REF!</v>
      </c>
      <c r="F134" s="1788" t="e">
        <f>SUIVI!#REF!</f>
        <v>#REF!</v>
      </c>
      <c r="G134" s="1599">
        <f t="shared" ca="1" si="1"/>
        <v>0</v>
      </c>
      <c r="H134" s="721"/>
      <c r="I134" s="1603"/>
      <c r="J134" s="2143"/>
      <c r="K134" s="721"/>
      <c r="L134" s="1608"/>
      <c r="M134" s="776">
        <v>101</v>
      </c>
    </row>
    <row r="135" spans="1:13" ht="19.899999999999999" customHeight="1">
      <c r="A135" s="1604"/>
      <c r="B135" s="1597" t="e">
        <f>SUIVI!#REF!</f>
        <v>#REF!</v>
      </c>
      <c r="C135" s="1597" t="e">
        <f>SUIVI!#REF!</f>
        <v>#REF!</v>
      </c>
      <c r="D135" s="1598" t="e">
        <f>SUIVI!#REF!</f>
        <v>#REF!</v>
      </c>
      <c r="E135" s="1598" t="e">
        <f>SUIVI!#REF!</f>
        <v>#REF!</v>
      </c>
      <c r="F135" s="1788" t="e">
        <f>SUIVI!#REF!</f>
        <v>#REF!</v>
      </c>
      <c r="G135" s="1599">
        <f t="shared" ca="1" si="1"/>
        <v>-1</v>
      </c>
      <c r="H135" s="721"/>
      <c r="I135" s="1603"/>
      <c r="J135" s="2143"/>
      <c r="K135" s="721"/>
      <c r="L135" s="1608"/>
      <c r="M135" s="776">
        <v>102</v>
      </c>
    </row>
    <row r="136" spans="1:13" ht="19.899999999999999" customHeight="1">
      <c r="A136" s="1604"/>
      <c r="B136" s="1597" t="e">
        <f>SUIVI!#REF!</f>
        <v>#REF!</v>
      </c>
      <c r="C136" s="1597" t="e">
        <f>SUIVI!#REF!</f>
        <v>#REF!</v>
      </c>
      <c r="D136" s="1598" t="e">
        <f>SUIVI!#REF!</f>
        <v>#REF!</v>
      </c>
      <c r="E136" s="1598" t="e">
        <f>SUIVI!#REF!</f>
        <v>#REF!</v>
      </c>
      <c r="F136" s="1788" t="e">
        <f>SUIVI!#REF!</f>
        <v>#REF!</v>
      </c>
      <c r="G136" s="1599">
        <f t="shared" ca="1" si="1"/>
        <v>0</v>
      </c>
      <c r="H136" s="721"/>
      <c r="I136" s="1603"/>
      <c r="J136" s="2143"/>
      <c r="K136" s="721"/>
      <c r="L136" s="1608"/>
      <c r="M136" s="776">
        <v>103</v>
      </c>
    </row>
    <row r="137" spans="1:13" ht="19.899999999999999" customHeight="1">
      <c r="A137" s="1604"/>
      <c r="B137" s="1597" t="e">
        <f>SUIVI!#REF!</f>
        <v>#REF!</v>
      </c>
      <c r="C137" s="1597" t="e">
        <f>SUIVI!#REF!</f>
        <v>#REF!</v>
      </c>
      <c r="D137" s="1598" t="e">
        <f>SUIVI!#REF!</f>
        <v>#REF!</v>
      </c>
      <c r="E137" s="1598" t="e">
        <f>SUIVI!#REF!</f>
        <v>#REF!</v>
      </c>
      <c r="F137" s="1788" t="e">
        <f>SUIVI!#REF!</f>
        <v>#REF!</v>
      </c>
      <c r="G137" s="1599">
        <f t="shared" ca="1" si="1"/>
        <v>-2</v>
      </c>
      <c r="H137" s="721"/>
      <c r="I137" s="1603"/>
      <c r="J137" s="2143"/>
      <c r="K137" s="721"/>
      <c r="L137" s="1608"/>
      <c r="M137" s="776">
        <v>104</v>
      </c>
    </row>
    <row r="138" spans="1:13" ht="19.899999999999999" customHeight="1">
      <c r="A138" s="1604"/>
      <c r="B138" s="1597" t="e">
        <f>SUIVI!#REF!</f>
        <v>#REF!</v>
      </c>
      <c r="C138" s="1597" t="e">
        <f>SUIVI!#REF!</f>
        <v>#REF!</v>
      </c>
      <c r="D138" s="1598" t="e">
        <f>SUIVI!#REF!</f>
        <v>#REF!</v>
      </c>
      <c r="E138" s="1598" t="e">
        <f>SUIVI!#REF!</f>
        <v>#REF!</v>
      </c>
      <c r="F138" s="1788" t="e">
        <f>SUIVI!#REF!</f>
        <v>#REF!</v>
      </c>
      <c r="G138" s="1599">
        <f t="shared" ca="1" si="1"/>
        <v>0</v>
      </c>
      <c r="H138" s="721"/>
      <c r="I138" s="1603"/>
      <c r="J138" s="2143"/>
      <c r="K138" s="721"/>
      <c r="L138" s="1608"/>
      <c r="M138" s="776">
        <v>105</v>
      </c>
    </row>
    <row r="139" spans="1:13" ht="19.899999999999999" customHeight="1">
      <c r="A139" s="1604"/>
      <c r="B139" s="1597" t="e">
        <f>SUIVI!#REF!</f>
        <v>#REF!</v>
      </c>
      <c r="C139" s="1597" t="e">
        <f>SUIVI!#REF!</f>
        <v>#REF!</v>
      </c>
      <c r="D139" s="1598" t="e">
        <f>SUIVI!#REF!</f>
        <v>#REF!</v>
      </c>
      <c r="E139" s="1598" t="e">
        <f>SUIVI!#REF!</f>
        <v>#REF!</v>
      </c>
      <c r="F139" s="1788" t="e">
        <f>SUIVI!#REF!</f>
        <v>#REF!</v>
      </c>
      <c r="G139" s="1599">
        <f t="shared" ca="1" si="1"/>
        <v>1</v>
      </c>
      <c r="H139" s="721"/>
      <c r="I139" s="1603"/>
      <c r="J139" s="2143"/>
      <c r="K139" s="721"/>
      <c r="L139" s="1608"/>
      <c r="M139" s="776">
        <v>106</v>
      </c>
    </row>
    <row r="140" spans="1:13" ht="19.899999999999999" customHeight="1">
      <c r="A140" s="1604"/>
      <c r="B140" s="1597" t="e">
        <f>SUIVI!#REF!</f>
        <v>#REF!</v>
      </c>
      <c r="C140" s="1597" t="e">
        <f>SUIVI!#REF!</f>
        <v>#REF!</v>
      </c>
      <c r="D140" s="1598" t="e">
        <f>SUIVI!#REF!</f>
        <v>#REF!</v>
      </c>
      <c r="E140" s="1598" t="e">
        <f>SUIVI!#REF!</f>
        <v>#REF!</v>
      </c>
      <c r="F140" s="1788" t="e">
        <f>SUIVI!#REF!</f>
        <v>#REF!</v>
      </c>
      <c r="G140" s="1599">
        <f t="shared" ca="1" si="1"/>
        <v>1</v>
      </c>
      <c r="H140" s="721"/>
      <c r="I140" s="1603"/>
      <c r="J140" s="2143"/>
      <c r="K140" s="721"/>
      <c r="L140" s="1608"/>
      <c r="M140" s="776">
        <v>107</v>
      </c>
    </row>
    <row r="141" spans="1:13" ht="19.899999999999999" customHeight="1">
      <c r="A141" s="1604"/>
      <c r="B141" s="1597" t="e">
        <f>SUIVI!#REF!</f>
        <v>#REF!</v>
      </c>
      <c r="C141" s="1597" t="e">
        <f>SUIVI!#REF!</f>
        <v>#REF!</v>
      </c>
      <c r="D141" s="1598" t="e">
        <f>SUIVI!#REF!</f>
        <v>#REF!</v>
      </c>
      <c r="E141" s="1598" t="e">
        <f>SUIVI!#REF!</f>
        <v>#REF!</v>
      </c>
      <c r="F141" s="1788" t="e">
        <f>SUIVI!#REF!</f>
        <v>#REF!</v>
      </c>
      <c r="G141" s="1599">
        <f t="shared" ca="1" si="1"/>
        <v>-2</v>
      </c>
      <c r="H141" s="721"/>
      <c r="I141" s="1603"/>
      <c r="J141" s="2143"/>
      <c r="K141" s="721"/>
      <c r="L141" s="1608"/>
      <c r="M141" s="776">
        <v>108</v>
      </c>
    </row>
    <row r="142" spans="1:13" ht="19.899999999999999" customHeight="1">
      <c r="A142" s="1604"/>
      <c r="B142" s="1597" t="e">
        <f>SUIVI!#REF!</f>
        <v>#REF!</v>
      </c>
      <c r="C142" s="1597" t="e">
        <f>SUIVI!#REF!</f>
        <v>#REF!</v>
      </c>
      <c r="D142" s="1598" t="e">
        <f>SUIVI!#REF!</f>
        <v>#REF!</v>
      </c>
      <c r="E142" s="1598" t="e">
        <f>SUIVI!#REF!</f>
        <v>#REF!</v>
      </c>
      <c r="F142" s="1788" t="e">
        <f>SUIVI!#REF!</f>
        <v>#REF!</v>
      </c>
      <c r="G142" s="1599">
        <f t="shared" ca="1" si="1"/>
        <v>-1</v>
      </c>
      <c r="H142" s="721"/>
      <c r="I142" s="1603"/>
      <c r="J142" s="2143"/>
      <c r="K142" s="721"/>
      <c r="L142" s="1608"/>
      <c r="M142" s="776">
        <v>109</v>
      </c>
    </row>
    <row r="143" spans="1:13" ht="19.899999999999999" customHeight="1">
      <c r="A143" s="1604"/>
      <c r="B143" s="1597" t="e">
        <f>SUIVI!#REF!</f>
        <v>#REF!</v>
      </c>
      <c r="C143" s="1597" t="e">
        <f>SUIVI!#REF!</f>
        <v>#REF!</v>
      </c>
      <c r="D143" s="1598" t="e">
        <f>SUIVI!#REF!</f>
        <v>#REF!</v>
      </c>
      <c r="E143" s="1598" t="e">
        <f>SUIVI!#REF!</f>
        <v>#REF!</v>
      </c>
      <c r="F143" s="1788" t="e">
        <f>SUIVI!#REF!</f>
        <v>#REF!</v>
      </c>
      <c r="G143" s="1599">
        <f t="shared" ca="1" si="1"/>
        <v>-1</v>
      </c>
      <c r="H143" s="721"/>
      <c r="I143" s="1603"/>
      <c r="J143" s="2143"/>
      <c r="K143" s="721"/>
      <c r="L143" s="1608"/>
      <c r="M143" s="776">
        <v>110</v>
      </c>
    </row>
    <row r="144" spans="1:13" ht="19.899999999999999" customHeight="1">
      <c r="A144" s="1604"/>
      <c r="B144" s="1597" t="e">
        <f>SUIVI!#REF!</f>
        <v>#REF!</v>
      </c>
      <c r="C144" s="1597" t="e">
        <f>SUIVI!#REF!</f>
        <v>#REF!</v>
      </c>
      <c r="D144" s="1598" t="e">
        <f>SUIVI!#REF!</f>
        <v>#REF!</v>
      </c>
      <c r="E144" s="1598" t="e">
        <f>SUIVI!#REF!</f>
        <v>#REF!</v>
      </c>
      <c r="F144" s="1788" t="e">
        <f>SUIVI!#REF!</f>
        <v>#REF!</v>
      </c>
      <c r="G144" s="1599">
        <f t="shared" ca="1" si="1"/>
        <v>-1</v>
      </c>
      <c r="H144" s="721"/>
      <c r="I144" s="1603"/>
      <c r="J144" s="2143"/>
      <c r="K144" s="721"/>
      <c r="L144" s="1608"/>
      <c r="M144" s="776">
        <v>111</v>
      </c>
    </row>
    <row r="145" spans="1:13" ht="19.899999999999999" customHeight="1">
      <c r="A145" s="1604"/>
      <c r="B145" s="1597" t="e">
        <f>SUIVI!#REF!</f>
        <v>#REF!</v>
      </c>
      <c r="C145" s="1597" t="e">
        <f>SUIVI!#REF!</f>
        <v>#REF!</v>
      </c>
      <c r="D145" s="1598" t="e">
        <f>SUIVI!#REF!</f>
        <v>#REF!</v>
      </c>
      <c r="E145" s="1598" t="e">
        <f>SUIVI!#REF!</f>
        <v>#REF!</v>
      </c>
      <c r="F145" s="1788" t="e">
        <f>SUIVI!#REF!</f>
        <v>#REF!</v>
      </c>
      <c r="G145" s="1599">
        <f t="shared" ca="1" si="1"/>
        <v>2</v>
      </c>
      <c r="H145" s="721"/>
      <c r="I145" s="1603"/>
      <c r="J145" s="2143"/>
      <c r="K145" s="721"/>
      <c r="L145" s="1608"/>
      <c r="M145" s="776">
        <v>112</v>
      </c>
    </row>
    <row r="146" spans="1:13" ht="19.899999999999999" customHeight="1">
      <c r="A146" s="1604"/>
      <c r="B146" s="1597" t="e">
        <f>SUIVI!#REF!</f>
        <v>#REF!</v>
      </c>
      <c r="C146" s="1597" t="e">
        <f>SUIVI!#REF!</f>
        <v>#REF!</v>
      </c>
      <c r="D146" s="1598" t="e">
        <f>SUIVI!#REF!</f>
        <v>#REF!</v>
      </c>
      <c r="E146" s="1598" t="e">
        <f>SUIVI!#REF!</f>
        <v>#REF!</v>
      </c>
      <c r="F146" s="1788" t="e">
        <f>SUIVI!#REF!</f>
        <v>#REF!</v>
      </c>
      <c r="G146" s="1599">
        <f t="shared" ca="1" si="1"/>
        <v>1</v>
      </c>
      <c r="H146" s="721"/>
      <c r="I146" s="1603"/>
      <c r="J146" s="2143"/>
      <c r="K146" s="721"/>
      <c r="L146" s="1608"/>
      <c r="M146" s="776">
        <v>113</v>
      </c>
    </row>
    <row r="147" spans="1:13" ht="19.899999999999999" customHeight="1">
      <c r="A147" s="1604"/>
      <c r="B147" s="1597" t="e">
        <f>SUIVI!#REF!</f>
        <v>#REF!</v>
      </c>
      <c r="C147" s="1597" t="e">
        <f>SUIVI!#REF!</f>
        <v>#REF!</v>
      </c>
      <c r="D147" s="1598" t="e">
        <f>SUIVI!#REF!</f>
        <v>#REF!</v>
      </c>
      <c r="E147" s="1598" t="e">
        <f>SUIVI!#REF!</f>
        <v>#REF!</v>
      </c>
      <c r="F147" s="1788" t="e">
        <f>SUIVI!#REF!</f>
        <v>#REF!</v>
      </c>
      <c r="G147" s="1599">
        <f t="shared" ca="1" si="1"/>
        <v>-2</v>
      </c>
      <c r="H147" s="721"/>
      <c r="I147" s="1603"/>
      <c r="J147" s="2143"/>
      <c r="K147" s="721"/>
      <c r="L147" s="1608"/>
      <c r="M147" s="776">
        <v>114</v>
      </c>
    </row>
    <row r="148" spans="1:13" ht="19.899999999999999" customHeight="1">
      <c r="A148" s="1604"/>
      <c r="B148" s="1597" t="e">
        <f>SUIVI!#REF!</f>
        <v>#REF!</v>
      </c>
      <c r="C148" s="1597" t="e">
        <f>SUIVI!#REF!</f>
        <v>#REF!</v>
      </c>
      <c r="D148" s="1598" t="e">
        <f>SUIVI!#REF!</f>
        <v>#REF!</v>
      </c>
      <c r="E148" s="1598" t="e">
        <f>SUIVI!#REF!</f>
        <v>#REF!</v>
      </c>
      <c r="F148" s="1788" t="e">
        <f>SUIVI!#REF!</f>
        <v>#REF!</v>
      </c>
      <c r="G148" s="1599">
        <f t="shared" ca="1" si="1"/>
        <v>1</v>
      </c>
      <c r="H148" s="721"/>
      <c r="I148" s="1603"/>
      <c r="J148" s="2143"/>
      <c r="K148" s="721"/>
      <c r="L148" s="1608"/>
      <c r="M148" s="776">
        <v>115</v>
      </c>
    </row>
    <row r="149" spans="1:13" ht="19.899999999999999" customHeight="1">
      <c r="A149" s="1604"/>
      <c r="B149" s="1597" t="e">
        <f>SUIVI!#REF!</f>
        <v>#REF!</v>
      </c>
      <c r="C149" s="1597" t="e">
        <f>SUIVI!#REF!</f>
        <v>#REF!</v>
      </c>
      <c r="D149" s="1598" t="e">
        <f>SUIVI!#REF!</f>
        <v>#REF!</v>
      </c>
      <c r="E149" s="1598" t="e">
        <f>SUIVI!#REF!</f>
        <v>#REF!</v>
      </c>
      <c r="F149" s="1788" t="e">
        <f>SUIVI!#REF!</f>
        <v>#REF!</v>
      </c>
      <c r="G149" s="1599">
        <f t="shared" ca="1" si="1"/>
        <v>-2</v>
      </c>
      <c r="H149" s="721"/>
      <c r="I149" s="1603"/>
      <c r="J149" s="2143"/>
      <c r="K149" s="721"/>
      <c r="L149" s="1608"/>
      <c r="M149" s="776">
        <v>116</v>
      </c>
    </row>
    <row r="150" spans="1:13" ht="19.899999999999999" customHeight="1">
      <c r="A150" s="1604"/>
      <c r="B150" s="1597" t="e">
        <f>SUIVI!#REF!</f>
        <v>#REF!</v>
      </c>
      <c r="C150" s="1597" t="e">
        <f>SUIVI!#REF!</f>
        <v>#REF!</v>
      </c>
      <c r="D150" s="1598" t="e">
        <f>SUIVI!#REF!</f>
        <v>#REF!</v>
      </c>
      <c r="E150" s="1598" t="e">
        <f>SUIVI!#REF!</f>
        <v>#REF!</v>
      </c>
      <c r="F150" s="1788" t="e">
        <f>SUIVI!#REF!</f>
        <v>#REF!</v>
      </c>
      <c r="G150" s="1599">
        <f t="shared" ca="1" si="1"/>
        <v>0</v>
      </c>
      <c r="H150" s="721"/>
      <c r="I150" s="1603"/>
      <c r="J150" s="2143"/>
      <c r="K150" s="721"/>
      <c r="L150" s="1608"/>
      <c r="M150" s="776">
        <v>117</v>
      </c>
    </row>
    <row r="151" spans="1:13" ht="19.899999999999999" customHeight="1">
      <c r="A151" s="1604"/>
      <c r="B151" s="1597" t="e">
        <f>SUIVI!#REF!</f>
        <v>#REF!</v>
      </c>
      <c r="C151" s="1597" t="e">
        <f>SUIVI!#REF!</f>
        <v>#REF!</v>
      </c>
      <c r="D151" s="1598" t="e">
        <f>SUIVI!#REF!</f>
        <v>#REF!</v>
      </c>
      <c r="E151" s="1598" t="e">
        <f>SUIVI!#REF!</f>
        <v>#REF!</v>
      </c>
      <c r="F151" s="1788" t="e">
        <f>SUIVI!#REF!</f>
        <v>#REF!</v>
      </c>
      <c r="G151" s="1599">
        <f t="shared" ca="1" si="1"/>
        <v>0</v>
      </c>
      <c r="H151" s="721"/>
      <c r="I151" s="1603"/>
      <c r="J151" s="2143"/>
      <c r="K151" s="721"/>
      <c r="L151" s="1608"/>
      <c r="M151" s="776">
        <v>118</v>
      </c>
    </row>
    <row r="152" spans="1:13" ht="19.899999999999999" customHeight="1">
      <c r="A152" s="1604"/>
      <c r="B152" s="1597" t="e">
        <f>SUIVI!#REF!</f>
        <v>#REF!</v>
      </c>
      <c r="C152" s="1597" t="e">
        <f>SUIVI!#REF!</f>
        <v>#REF!</v>
      </c>
      <c r="D152" s="1598" t="e">
        <f>SUIVI!#REF!</f>
        <v>#REF!</v>
      </c>
      <c r="E152" s="1598" t="e">
        <f>SUIVI!#REF!</f>
        <v>#REF!</v>
      </c>
      <c r="F152" s="1788" t="e">
        <f>SUIVI!#REF!</f>
        <v>#REF!</v>
      </c>
      <c r="G152" s="1599">
        <f t="shared" ca="1" si="1"/>
        <v>-2</v>
      </c>
      <c r="H152" s="721"/>
      <c r="I152" s="1603"/>
      <c r="J152" s="2143"/>
      <c r="K152" s="721"/>
      <c r="L152" s="1608"/>
      <c r="M152" s="776">
        <v>119</v>
      </c>
    </row>
    <row r="153" spans="1:13" ht="19.899999999999999" customHeight="1">
      <c r="A153" s="1604"/>
      <c r="B153" s="1597" t="e">
        <f>SUIVI!#REF!</f>
        <v>#REF!</v>
      </c>
      <c r="C153" s="1597" t="e">
        <f>SUIVI!#REF!</f>
        <v>#REF!</v>
      </c>
      <c r="D153" s="1598" t="e">
        <f>SUIVI!#REF!</f>
        <v>#REF!</v>
      </c>
      <c r="E153" s="1598" t="e">
        <f>SUIVI!#REF!</f>
        <v>#REF!</v>
      </c>
      <c r="F153" s="1788" t="e">
        <f>SUIVI!#REF!</f>
        <v>#REF!</v>
      </c>
      <c r="G153" s="1599">
        <f t="shared" ca="1" si="1"/>
        <v>2</v>
      </c>
      <c r="H153" s="721"/>
      <c r="I153" s="1603"/>
      <c r="J153" s="2143"/>
      <c r="K153" s="721"/>
      <c r="L153" s="1608"/>
      <c r="M153" s="776">
        <v>120</v>
      </c>
    </row>
    <row r="154" spans="1:13" ht="19.899999999999999" customHeight="1">
      <c r="A154" s="1604"/>
      <c r="B154" s="1597" t="e">
        <f>SUIVI!#REF!</f>
        <v>#REF!</v>
      </c>
      <c r="C154" s="1597" t="e">
        <f>SUIVI!#REF!</f>
        <v>#REF!</v>
      </c>
      <c r="D154" s="1598" t="e">
        <f>SUIVI!#REF!</f>
        <v>#REF!</v>
      </c>
      <c r="E154" s="1598" t="e">
        <f>SUIVI!#REF!</f>
        <v>#REF!</v>
      </c>
      <c r="F154" s="1788" t="e">
        <f>SUIVI!#REF!</f>
        <v>#REF!</v>
      </c>
      <c r="G154" s="1599">
        <f t="shared" ca="1" si="1"/>
        <v>0</v>
      </c>
      <c r="H154" s="721"/>
      <c r="I154" s="1603"/>
      <c r="J154" s="2143"/>
      <c r="K154" s="721"/>
      <c r="L154" s="1608"/>
      <c r="M154" s="776">
        <v>121</v>
      </c>
    </row>
    <row r="155" spans="1:13" ht="19.899999999999999" customHeight="1">
      <c r="A155" s="1604"/>
      <c r="B155" s="1597" t="e">
        <f>SUIVI!#REF!</f>
        <v>#REF!</v>
      </c>
      <c r="C155" s="1597" t="e">
        <f>SUIVI!#REF!</f>
        <v>#REF!</v>
      </c>
      <c r="D155" s="1598" t="e">
        <f>SUIVI!#REF!</f>
        <v>#REF!</v>
      </c>
      <c r="E155" s="1598" t="e">
        <f>SUIVI!#REF!</f>
        <v>#REF!</v>
      </c>
      <c r="F155" s="1788" t="e">
        <f>SUIVI!#REF!</f>
        <v>#REF!</v>
      </c>
      <c r="G155" s="1599">
        <f t="shared" ca="1" si="1"/>
        <v>0</v>
      </c>
      <c r="H155" s="721"/>
      <c r="I155" s="1603"/>
      <c r="J155" s="2143"/>
      <c r="K155" s="721"/>
      <c r="L155" s="1608"/>
      <c r="M155" s="776">
        <v>122</v>
      </c>
    </row>
    <row r="156" spans="1:13" ht="19.899999999999999" customHeight="1">
      <c r="A156" s="1604"/>
      <c r="B156" s="1597" t="e">
        <f>SUIVI!#REF!</f>
        <v>#REF!</v>
      </c>
      <c r="C156" s="1597" t="e">
        <f>SUIVI!#REF!</f>
        <v>#REF!</v>
      </c>
      <c r="D156" s="1598" t="e">
        <f>SUIVI!#REF!</f>
        <v>#REF!</v>
      </c>
      <c r="E156" s="1598" t="e">
        <f>SUIVI!#REF!</f>
        <v>#REF!</v>
      </c>
      <c r="F156" s="1788" t="e">
        <f>SUIVI!#REF!</f>
        <v>#REF!</v>
      </c>
      <c r="G156" s="1599">
        <f t="shared" ca="1" si="1"/>
        <v>-2</v>
      </c>
      <c r="H156" s="721"/>
      <c r="I156" s="1603"/>
      <c r="J156" s="2143"/>
      <c r="K156" s="721"/>
      <c r="L156" s="1608"/>
      <c r="M156" s="776">
        <v>123</v>
      </c>
    </row>
    <row r="157" spans="1:13" ht="19.899999999999999" customHeight="1">
      <c r="A157" s="1604"/>
      <c r="B157" s="1597" t="e">
        <f>SUIVI!#REF!</f>
        <v>#REF!</v>
      </c>
      <c r="C157" s="1597" t="e">
        <f>SUIVI!#REF!</f>
        <v>#REF!</v>
      </c>
      <c r="D157" s="1598" t="e">
        <f>SUIVI!#REF!</f>
        <v>#REF!</v>
      </c>
      <c r="E157" s="1598" t="e">
        <f>SUIVI!#REF!</f>
        <v>#REF!</v>
      </c>
      <c r="F157" s="1788" t="e">
        <f>SUIVI!#REF!</f>
        <v>#REF!</v>
      </c>
      <c r="G157" s="1599">
        <f t="shared" ca="1" si="1"/>
        <v>2</v>
      </c>
      <c r="H157" s="721"/>
      <c r="I157" s="1603"/>
      <c r="J157" s="2143"/>
      <c r="K157" s="721"/>
      <c r="L157" s="1608"/>
      <c r="M157" s="776">
        <v>124</v>
      </c>
    </row>
    <row r="158" spans="1:13" ht="19.899999999999999" customHeight="1">
      <c r="A158" s="1604"/>
      <c r="B158" s="1597" t="e">
        <f>SUIVI!#REF!</f>
        <v>#REF!</v>
      </c>
      <c r="C158" s="1597" t="e">
        <f>SUIVI!#REF!</f>
        <v>#REF!</v>
      </c>
      <c r="D158" s="1598" t="e">
        <f>SUIVI!#REF!</f>
        <v>#REF!</v>
      </c>
      <c r="E158" s="1598" t="e">
        <f>SUIVI!#REF!</f>
        <v>#REF!</v>
      </c>
      <c r="F158" s="1788" t="e">
        <f>SUIVI!#REF!</f>
        <v>#REF!</v>
      </c>
      <c r="G158" s="1599">
        <f t="shared" ca="1" si="1"/>
        <v>-2</v>
      </c>
      <c r="H158" s="721"/>
      <c r="I158" s="1603"/>
      <c r="J158" s="2143"/>
      <c r="K158" s="721"/>
      <c r="L158" s="1608"/>
      <c r="M158" s="776">
        <v>125</v>
      </c>
    </row>
    <row r="159" spans="1:13" ht="19.899999999999999" customHeight="1">
      <c r="A159" s="1604"/>
      <c r="B159" s="1597" t="e">
        <f>SUIVI!#REF!</f>
        <v>#REF!</v>
      </c>
      <c r="C159" s="1597" t="e">
        <f>SUIVI!#REF!</f>
        <v>#REF!</v>
      </c>
      <c r="D159" s="1598" t="e">
        <f>SUIVI!#REF!</f>
        <v>#REF!</v>
      </c>
      <c r="E159" s="1598" t="e">
        <f>SUIVI!#REF!</f>
        <v>#REF!</v>
      </c>
      <c r="F159" s="1788" t="e">
        <f>SUIVI!#REF!</f>
        <v>#REF!</v>
      </c>
      <c r="G159" s="1599">
        <f t="shared" ca="1" si="1"/>
        <v>2</v>
      </c>
      <c r="H159" s="721"/>
      <c r="I159" s="1603"/>
      <c r="J159" s="2143"/>
      <c r="K159" s="721"/>
      <c r="L159" s="1608"/>
      <c r="M159" s="776">
        <v>126</v>
      </c>
    </row>
    <row r="160" spans="1:13" ht="19.899999999999999" customHeight="1">
      <c r="A160" s="1604"/>
      <c r="B160" s="1597" t="e">
        <f>SUIVI!#REF!</f>
        <v>#REF!</v>
      </c>
      <c r="C160" s="1597" t="e">
        <f>SUIVI!#REF!</f>
        <v>#REF!</v>
      </c>
      <c r="D160" s="1598" t="e">
        <f>SUIVI!#REF!</f>
        <v>#REF!</v>
      </c>
      <c r="E160" s="1598" t="e">
        <f>SUIVI!#REF!</f>
        <v>#REF!</v>
      </c>
      <c r="F160" s="1788" t="e">
        <f>SUIVI!#REF!</f>
        <v>#REF!</v>
      </c>
      <c r="G160" s="1599">
        <f t="shared" ca="1" si="1"/>
        <v>-2</v>
      </c>
      <c r="H160" s="721"/>
      <c r="I160" s="1603"/>
      <c r="J160" s="2143"/>
      <c r="K160" s="721"/>
      <c r="L160" s="1608"/>
      <c r="M160" s="776">
        <v>127</v>
      </c>
    </row>
    <row r="161" spans="1:13" ht="19.899999999999999" customHeight="1">
      <c r="A161" s="1604"/>
      <c r="B161" s="1597" t="e">
        <f>SUIVI!#REF!</f>
        <v>#REF!</v>
      </c>
      <c r="C161" s="1597" t="e">
        <f>SUIVI!#REF!</f>
        <v>#REF!</v>
      </c>
      <c r="D161" s="1598" t="e">
        <f>SUIVI!#REF!</f>
        <v>#REF!</v>
      </c>
      <c r="E161" s="1598" t="e">
        <f>SUIVI!#REF!</f>
        <v>#REF!</v>
      </c>
      <c r="F161" s="1788" t="e">
        <f>SUIVI!#REF!</f>
        <v>#REF!</v>
      </c>
      <c r="G161" s="1599">
        <f t="shared" ca="1" si="1"/>
        <v>-2</v>
      </c>
      <c r="H161" s="721"/>
      <c r="I161" s="1603"/>
      <c r="J161" s="2143"/>
      <c r="K161" s="721"/>
      <c r="L161" s="1608"/>
      <c r="M161" s="776">
        <v>128</v>
      </c>
    </row>
    <row r="162" spans="1:13" ht="19.899999999999999" customHeight="1">
      <c r="A162" s="1604"/>
      <c r="B162" s="1597" t="e">
        <f>SUIVI!#REF!</f>
        <v>#REF!</v>
      </c>
      <c r="C162" s="1597" t="e">
        <f>SUIVI!#REF!</f>
        <v>#REF!</v>
      </c>
      <c r="D162" s="1598" t="e">
        <f>SUIVI!#REF!</f>
        <v>#REF!</v>
      </c>
      <c r="E162" s="1598" t="e">
        <f>SUIVI!#REF!</f>
        <v>#REF!</v>
      </c>
      <c r="F162" s="1788" t="e">
        <f>SUIVI!#REF!</f>
        <v>#REF!</v>
      </c>
      <c r="G162" s="1599">
        <f t="shared" ca="1" si="1"/>
        <v>-1</v>
      </c>
      <c r="H162" s="721"/>
      <c r="I162" s="1603"/>
      <c r="J162" s="2143"/>
      <c r="K162" s="721"/>
      <c r="L162" s="1608"/>
      <c r="M162" s="776">
        <v>129</v>
      </c>
    </row>
    <row r="163" spans="1:13" ht="19.899999999999999" customHeight="1">
      <c r="A163" s="1604"/>
      <c r="B163" s="1597" t="e">
        <f>SUIVI!#REF!</f>
        <v>#REF!</v>
      </c>
      <c r="C163" s="1597" t="e">
        <f>SUIVI!#REF!</f>
        <v>#REF!</v>
      </c>
      <c r="D163" s="1598" t="e">
        <f>SUIVI!#REF!</f>
        <v>#REF!</v>
      </c>
      <c r="E163" s="1598" t="e">
        <f>SUIVI!#REF!</f>
        <v>#REF!</v>
      </c>
      <c r="F163" s="1788" t="e">
        <f>SUIVI!#REF!</f>
        <v>#REF!</v>
      </c>
      <c r="G163" s="1599">
        <f t="shared" ca="1" si="1"/>
        <v>-1</v>
      </c>
      <c r="H163" s="721"/>
      <c r="I163" s="1603"/>
      <c r="J163" s="2143"/>
      <c r="K163" s="721"/>
      <c r="L163" s="1608"/>
      <c r="M163" s="776">
        <v>130</v>
      </c>
    </row>
    <row r="164" spans="1:13" ht="19.899999999999999" customHeight="1">
      <c r="A164" s="1604"/>
      <c r="B164" s="1597" t="e">
        <f>SUIVI!#REF!</f>
        <v>#REF!</v>
      </c>
      <c r="C164" s="1597" t="e">
        <f>SUIVI!#REF!</f>
        <v>#REF!</v>
      </c>
      <c r="D164" s="1598" t="e">
        <f>SUIVI!#REF!</f>
        <v>#REF!</v>
      </c>
      <c r="E164" s="1598" t="e">
        <f>SUIVI!#REF!</f>
        <v>#REF!</v>
      </c>
      <c r="F164" s="1788" t="e">
        <f>SUIVI!#REF!</f>
        <v>#REF!</v>
      </c>
      <c r="G164" s="1599">
        <f t="shared" ref="G164:G227" ca="1" si="2">RANDBETWEEN(-2,2)</f>
        <v>0</v>
      </c>
      <c r="H164" s="721"/>
      <c r="I164" s="1603"/>
      <c r="J164" s="2143"/>
      <c r="K164" s="721"/>
      <c r="L164" s="1608"/>
      <c r="M164" s="776">
        <v>131</v>
      </c>
    </row>
    <row r="165" spans="1:13" ht="19.899999999999999" customHeight="1">
      <c r="A165" s="1604"/>
      <c r="B165" s="1597" t="e">
        <f>SUIVI!#REF!</f>
        <v>#REF!</v>
      </c>
      <c r="C165" s="1597" t="e">
        <f>SUIVI!#REF!</f>
        <v>#REF!</v>
      </c>
      <c r="D165" s="1598" t="e">
        <f>SUIVI!#REF!</f>
        <v>#REF!</v>
      </c>
      <c r="E165" s="1598" t="e">
        <f>SUIVI!#REF!</f>
        <v>#REF!</v>
      </c>
      <c r="F165" s="1788" t="e">
        <f>SUIVI!#REF!</f>
        <v>#REF!</v>
      </c>
      <c r="G165" s="1599">
        <f t="shared" ca="1" si="2"/>
        <v>2</v>
      </c>
      <c r="H165" s="721"/>
      <c r="I165" s="1603"/>
      <c r="J165" s="2143"/>
      <c r="K165" s="721"/>
      <c r="L165" s="1608"/>
      <c r="M165" s="776">
        <v>132</v>
      </c>
    </row>
    <row r="166" spans="1:13" ht="19.899999999999999" customHeight="1">
      <c r="A166" s="1604"/>
      <c r="B166" s="1597" t="e">
        <f>SUIVI!#REF!</f>
        <v>#REF!</v>
      </c>
      <c r="C166" s="1597" t="e">
        <f>SUIVI!#REF!</f>
        <v>#REF!</v>
      </c>
      <c r="D166" s="1598" t="e">
        <f>SUIVI!#REF!</f>
        <v>#REF!</v>
      </c>
      <c r="E166" s="1598" t="e">
        <f>SUIVI!#REF!</f>
        <v>#REF!</v>
      </c>
      <c r="F166" s="1788" t="e">
        <f>SUIVI!#REF!</f>
        <v>#REF!</v>
      </c>
      <c r="G166" s="1599">
        <f t="shared" ca="1" si="2"/>
        <v>0</v>
      </c>
      <c r="H166" s="721"/>
      <c r="I166" s="1603"/>
      <c r="J166" s="2143"/>
      <c r="K166" s="721"/>
      <c r="L166" s="1608"/>
      <c r="M166" s="776">
        <v>133</v>
      </c>
    </row>
    <row r="167" spans="1:13" ht="19.899999999999999" customHeight="1">
      <c r="A167" s="1604"/>
      <c r="B167" s="1597" t="e">
        <f>SUIVI!#REF!</f>
        <v>#REF!</v>
      </c>
      <c r="C167" s="1597" t="e">
        <f>SUIVI!#REF!</f>
        <v>#REF!</v>
      </c>
      <c r="D167" s="1598" t="e">
        <f>SUIVI!#REF!</f>
        <v>#REF!</v>
      </c>
      <c r="E167" s="1598" t="e">
        <f>SUIVI!#REF!</f>
        <v>#REF!</v>
      </c>
      <c r="F167" s="1788" t="e">
        <f>SUIVI!#REF!</f>
        <v>#REF!</v>
      </c>
      <c r="G167" s="1599">
        <f t="shared" ca="1" si="2"/>
        <v>2</v>
      </c>
      <c r="H167" s="721"/>
      <c r="I167" s="1603"/>
      <c r="J167" s="2143"/>
      <c r="K167" s="721"/>
      <c r="L167" s="1608"/>
      <c r="M167" s="776">
        <v>134</v>
      </c>
    </row>
    <row r="168" spans="1:13" ht="19.899999999999999" customHeight="1">
      <c r="A168" s="1604"/>
      <c r="B168" s="1597" t="e">
        <f>SUIVI!#REF!</f>
        <v>#REF!</v>
      </c>
      <c r="C168" s="1597" t="e">
        <f>SUIVI!#REF!</f>
        <v>#REF!</v>
      </c>
      <c r="D168" s="1598" t="e">
        <f>SUIVI!#REF!</f>
        <v>#REF!</v>
      </c>
      <c r="E168" s="1598" t="e">
        <f>SUIVI!#REF!</f>
        <v>#REF!</v>
      </c>
      <c r="F168" s="1788" t="e">
        <f>SUIVI!#REF!</f>
        <v>#REF!</v>
      </c>
      <c r="G168" s="1599">
        <f t="shared" ca="1" si="2"/>
        <v>0</v>
      </c>
      <c r="H168" s="721"/>
      <c r="I168" s="1603"/>
      <c r="J168" s="2143"/>
      <c r="K168" s="721"/>
      <c r="L168" s="1608"/>
      <c r="M168" s="776">
        <v>135</v>
      </c>
    </row>
    <row r="169" spans="1:13" ht="19.899999999999999" customHeight="1">
      <c r="A169" s="1604"/>
      <c r="B169" s="1597" t="e">
        <f>SUIVI!#REF!</f>
        <v>#REF!</v>
      </c>
      <c r="C169" s="1597" t="e">
        <f>SUIVI!#REF!</f>
        <v>#REF!</v>
      </c>
      <c r="D169" s="1598" t="e">
        <f>SUIVI!#REF!</f>
        <v>#REF!</v>
      </c>
      <c r="E169" s="1598" t="e">
        <f>SUIVI!#REF!</f>
        <v>#REF!</v>
      </c>
      <c r="F169" s="1788" t="e">
        <f>SUIVI!#REF!</f>
        <v>#REF!</v>
      </c>
      <c r="G169" s="1599">
        <f t="shared" ca="1" si="2"/>
        <v>1</v>
      </c>
      <c r="H169" s="721"/>
      <c r="I169" s="1603"/>
      <c r="J169" s="2143"/>
      <c r="K169" s="721"/>
      <c r="L169" s="1608"/>
      <c r="M169" s="776">
        <v>136</v>
      </c>
    </row>
    <row r="170" spans="1:13" ht="19.899999999999999" customHeight="1">
      <c r="A170" s="1604"/>
      <c r="B170" s="1597" t="e">
        <f>SUIVI!#REF!</f>
        <v>#REF!</v>
      </c>
      <c r="C170" s="1597" t="e">
        <f>SUIVI!#REF!</f>
        <v>#REF!</v>
      </c>
      <c r="D170" s="1598" t="e">
        <f>SUIVI!#REF!</f>
        <v>#REF!</v>
      </c>
      <c r="E170" s="1598" t="e">
        <f>SUIVI!#REF!</f>
        <v>#REF!</v>
      </c>
      <c r="F170" s="1788" t="e">
        <f>SUIVI!#REF!</f>
        <v>#REF!</v>
      </c>
      <c r="G170" s="1599">
        <f t="shared" ca="1" si="2"/>
        <v>-1</v>
      </c>
      <c r="H170" s="721"/>
      <c r="I170" s="1603"/>
      <c r="J170" s="2143"/>
      <c r="K170" s="721"/>
      <c r="L170" s="1608"/>
      <c r="M170" s="776">
        <v>137</v>
      </c>
    </row>
    <row r="171" spans="1:13" ht="19.899999999999999" customHeight="1">
      <c r="A171" s="1604"/>
      <c r="B171" s="1597" t="e">
        <f>SUIVI!#REF!</f>
        <v>#REF!</v>
      </c>
      <c r="C171" s="1597" t="e">
        <f>SUIVI!#REF!</f>
        <v>#REF!</v>
      </c>
      <c r="D171" s="1598" t="e">
        <f>SUIVI!#REF!</f>
        <v>#REF!</v>
      </c>
      <c r="E171" s="1598" t="e">
        <f>SUIVI!#REF!</f>
        <v>#REF!</v>
      </c>
      <c r="F171" s="1788" t="e">
        <f>SUIVI!#REF!</f>
        <v>#REF!</v>
      </c>
      <c r="G171" s="1599">
        <f t="shared" ca="1" si="2"/>
        <v>-2</v>
      </c>
      <c r="H171" s="721"/>
      <c r="I171" s="1603"/>
      <c r="J171" s="2143"/>
      <c r="K171" s="721"/>
      <c r="L171" s="1608"/>
      <c r="M171" s="776">
        <v>138</v>
      </c>
    </row>
    <row r="172" spans="1:13" ht="19.899999999999999" customHeight="1">
      <c r="A172" s="1604"/>
      <c r="B172" s="1597" t="e">
        <f>SUIVI!#REF!</f>
        <v>#REF!</v>
      </c>
      <c r="C172" s="1597" t="e">
        <f>SUIVI!#REF!</f>
        <v>#REF!</v>
      </c>
      <c r="D172" s="1598" t="e">
        <f>SUIVI!#REF!</f>
        <v>#REF!</v>
      </c>
      <c r="E172" s="1598" t="e">
        <f>SUIVI!#REF!</f>
        <v>#REF!</v>
      </c>
      <c r="F172" s="1788" t="e">
        <f>SUIVI!#REF!</f>
        <v>#REF!</v>
      </c>
      <c r="G172" s="1599">
        <f t="shared" ca="1" si="2"/>
        <v>-1</v>
      </c>
      <c r="H172" s="721"/>
      <c r="I172" s="1603"/>
      <c r="J172" s="2143"/>
      <c r="K172" s="721"/>
      <c r="L172" s="1608"/>
      <c r="M172" s="776">
        <v>139</v>
      </c>
    </row>
    <row r="173" spans="1:13" ht="19.899999999999999" customHeight="1">
      <c r="A173" s="1604"/>
      <c r="B173" s="1597" t="e">
        <f>SUIVI!#REF!</f>
        <v>#REF!</v>
      </c>
      <c r="C173" s="1597" t="e">
        <f>SUIVI!#REF!</f>
        <v>#REF!</v>
      </c>
      <c r="D173" s="1598" t="e">
        <f>SUIVI!#REF!</f>
        <v>#REF!</v>
      </c>
      <c r="E173" s="1598" t="e">
        <f>SUIVI!#REF!</f>
        <v>#REF!</v>
      </c>
      <c r="F173" s="1788" t="e">
        <f>SUIVI!#REF!</f>
        <v>#REF!</v>
      </c>
      <c r="G173" s="1599">
        <f t="shared" ca="1" si="2"/>
        <v>1</v>
      </c>
      <c r="H173" s="721"/>
      <c r="I173" s="1603"/>
      <c r="J173" s="2143"/>
      <c r="K173" s="721"/>
      <c r="L173" s="1608"/>
      <c r="M173" s="776">
        <v>140</v>
      </c>
    </row>
    <row r="174" spans="1:13" ht="19.899999999999999" customHeight="1">
      <c r="A174" s="1604"/>
      <c r="B174" s="1597" t="e">
        <f>SUIVI!#REF!</f>
        <v>#REF!</v>
      </c>
      <c r="C174" s="1597" t="e">
        <f>SUIVI!#REF!</f>
        <v>#REF!</v>
      </c>
      <c r="D174" s="1598" t="e">
        <f>SUIVI!#REF!</f>
        <v>#REF!</v>
      </c>
      <c r="E174" s="1598" t="e">
        <f>SUIVI!#REF!</f>
        <v>#REF!</v>
      </c>
      <c r="F174" s="1788" t="e">
        <f>SUIVI!#REF!</f>
        <v>#REF!</v>
      </c>
      <c r="G174" s="1599">
        <f t="shared" ca="1" si="2"/>
        <v>1</v>
      </c>
      <c r="H174" s="721"/>
      <c r="I174" s="1603"/>
      <c r="J174" s="2143"/>
      <c r="K174" s="721"/>
      <c r="L174" s="1608"/>
      <c r="M174" s="776">
        <v>141</v>
      </c>
    </row>
    <row r="175" spans="1:13" ht="19.899999999999999" customHeight="1">
      <c r="A175" s="1604"/>
      <c r="B175" s="1597" t="e">
        <f>SUIVI!#REF!</f>
        <v>#REF!</v>
      </c>
      <c r="C175" s="1597" t="e">
        <f>SUIVI!#REF!</f>
        <v>#REF!</v>
      </c>
      <c r="D175" s="1598" t="e">
        <f>SUIVI!#REF!</f>
        <v>#REF!</v>
      </c>
      <c r="E175" s="1598" t="e">
        <f>SUIVI!#REF!</f>
        <v>#REF!</v>
      </c>
      <c r="F175" s="1788" t="e">
        <f>SUIVI!#REF!</f>
        <v>#REF!</v>
      </c>
      <c r="G175" s="1599">
        <f t="shared" ca="1" si="2"/>
        <v>-2</v>
      </c>
      <c r="H175" s="721"/>
      <c r="I175" s="1603"/>
      <c r="J175" s="2143"/>
      <c r="K175" s="721"/>
      <c r="L175" s="1608"/>
      <c r="M175" s="776">
        <v>142</v>
      </c>
    </row>
    <row r="176" spans="1:13" ht="19.899999999999999" customHeight="1">
      <c r="A176" s="1604"/>
      <c r="B176" s="1597" t="e">
        <f>SUIVI!#REF!</f>
        <v>#REF!</v>
      </c>
      <c r="C176" s="1597" t="e">
        <f>SUIVI!#REF!</f>
        <v>#REF!</v>
      </c>
      <c r="D176" s="1598" t="e">
        <f>SUIVI!#REF!</f>
        <v>#REF!</v>
      </c>
      <c r="E176" s="1598" t="e">
        <f>SUIVI!#REF!</f>
        <v>#REF!</v>
      </c>
      <c r="F176" s="1788" t="e">
        <f>SUIVI!#REF!</f>
        <v>#REF!</v>
      </c>
      <c r="G176" s="1599">
        <f t="shared" ca="1" si="2"/>
        <v>1</v>
      </c>
      <c r="H176" s="721"/>
      <c r="I176" s="1603"/>
      <c r="J176" s="2143"/>
      <c r="K176" s="721"/>
      <c r="L176" s="1608"/>
      <c r="M176" s="776">
        <v>143</v>
      </c>
    </row>
    <row r="177" spans="1:13" ht="19.899999999999999" customHeight="1">
      <c r="A177" s="1604"/>
      <c r="B177" s="1597" t="e">
        <f>SUIVI!#REF!</f>
        <v>#REF!</v>
      </c>
      <c r="C177" s="1597" t="e">
        <f>SUIVI!#REF!</f>
        <v>#REF!</v>
      </c>
      <c r="D177" s="1598" t="e">
        <f>SUIVI!#REF!</f>
        <v>#REF!</v>
      </c>
      <c r="E177" s="1598" t="e">
        <f>SUIVI!#REF!</f>
        <v>#REF!</v>
      </c>
      <c r="F177" s="1788" t="e">
        <f>SUIVI!#REF!</f>
        <v>#REF!</v>
      </c>
      <c r="G177" s="1599">
        <f t="shared" ca="1" si="2"/>
        <v>-1</v>
      </c>
      <c r="H177" s="721"/>
      <c r="I177" s="1603"/>
      <c r="J177" s="2143"/>
      <c r="K177" s="721"/>
      <c r="L177" s="1608"/>
      <c r="M177" s="776">
        <v>144</v>
      </c>
    </row>
    <row r="178" spans="1:13" ht="19.899999999999999" customHeight="1">
      <c r="A178" s="1604"/>
      <c r="B178" s="1597" t="e">
        <f>SUIVI!#REF!</f>
        <v>#REF!</v>
      </c>
      <c r="C178" s="1597" t="e">
        <f>SUIVI!#REF!</f>
        <v>#REF!</v>
      </c>
      <c r="D178" s="1598" t="e">
        <f>SUIVI!#REF!</f>
        <v>#REF!</v>
      </c>
      <c r="E178" s="1598" t="e">
        <f>SUIVI!#REF!</f>
        <v>#REF!</v>
      </c>
      <c r="F178" s="1788" t="e">
        <f>SUIVI!#REF!</f>
        <v>#REF!</v>
      </c>
      <c r="G178" s="1599">
        <f t="shared" ca="1" si="2"/>
        <v>-1</v>
      </c>
      <c r="H178" s="721"/>
      <c r="I178" s="1603"/>
      <c r="J178" s="2143"/>
      <c r="K178" s="721"/>
      <c r="L178" s="1608"/>
      <c r="M178" s="776">
        <v>145</v>
      </c>
    </row>
    <row r="179" spans="1:13" ht="19.899999999999999" customHeight="1">
      <c r="A179" s="1604"/>
      <c r="B179" s="1597" t="e">
        <f>SUIVI!#REF!</f>
        <v>#REF!</v>
      </c>
      <c r="C179" s="1597" t="e">
        <f>SUIVI!#REF!</f>
        <v>#REF!</v>
      </c>
      <c r="D179" s="1598" t="e">
        <f>SUIVI!#REF!</f>
        <v>#REF!</v>
      </c>
      <c r="E179" s="1598" t="e">
        <f>SUIVI!#REF!</f>
        <v>#REF!</v>
      </c>
      <c r="F179" s="1788" t="e">
        <f>SUIVI!#REF!</f>
        <v>#REF!</v>
      </c>
      <c r="G179" s="1599">
        <f t="shared" ca="1" si="2"/>
        <v>0</v>
      </c>
      <c r="H179" s="721"/>
      <c r="I179" s="1603"/>
      <c r="J179" s="2143"/>
      <c r="K179" s="721"/>
      <c r="L179" s="1608"/>
      <c r="M179" s="776">
        <v>146</v>
      </c>
    </row>
    <row r="180" spans="1:13" ht="19.899999999999999" customHeight="1">
      <c r="A180" s="1604"/>
      <c r="B180" s="1597" t="e">
        <f>SUIVI!#REF!</f>
        <v>#REF!</v>
      </c>
      <c r="C180" s="1597" t="e">
        <f>SUIVI!#REF!</f>
        <v>#REF!</v>
      </c>
      <c r="D180" s="1598" t="e">
        <f>SUIVI!#REF!</f>
        <v>#REF!</v>
      </c>
      <c r="E180" s="1598" t="e">
        <f>SUIVI!#REF!</f>
        <v>#REF!</v>
      </c>
      <c r="F180" s="1788" t="e">
        <f>SUIVI!#REF!</f>
        <v>#REF!</v>
      </c>
      <c r="G180" s="1599">
        <f t="shared" ca="1" si="2"/>
        <v>-1</v>
      </c>
      <c r="H180" s="721"/>
      <c r="I180" s="1603"/>
      <c r="J180" s="2143"/>
      <c r="K180" s="721"/>
      <c r="L180" s="1608"/>
      <c r="M180" s="776">
        <v>147</v>
      </c>
    </row>
    <row r="181" spans="1:13" ht="19.899999999999999" customHeight="1">
      <c r="A181" s="1604"/>
      <c r="B181" s="1597" t="e">
        <f>SUIVI!#REF!</f>
        <v>#REF!</v>
      </c>
      <c r="C181" s="1597" t="e">
        <f>SUIVI!#REF!</f>
        <v>#REF!</v>
      </c>
      <c r="D181" s="1598" t="e">
        <f>SUIVI!#REF!</f>
        <v>#REF!</v>
      </c>
      <c r="E181" s="1598" t="e">
        <f>SUIVI!#REF!</f>
        <v>#REF!</v>
      </c>
      <c r="F181" s="1788" t="e">
        <f>SUIVI!#REF!</f>
        <v>#REF!</v>
      </c>
      <c r="G181" s="1599">
        <f t="shared" ca="1" si="2"/>
        <v>0</v>
      </c>
      <c r="H181" s="721"/>
      <c r="I181" s="1603"/>
      <c r="J181" s="2143"/>
      <c r="K181" s="721"/>
      <c r="L181" s="1608"/>
      <c r="M181" s="776">
        <v>148</v>
      </c>
    </row>
    <row r="182" spans="1:13" ht="19.899999999999999" customHeight="1">
      <c r="A182" s="1604"/>
      <c r="B182" s="1597" t="e">
        <f>SUIVI!#REF!</f>
        <v>#REF!</v>
      </c>
      <c r="C182" s="1597" t="e">
        <f>SUIVI!#REF!</f>
        <v>#REF!</v>
      </c>
      <c r="D182" s="1598" t="e">
        <f>SUIVI!#REF!</f>
        <v>#REF!</v>
      </c>
      <c r="E182" s="1598" t="e">
        <f>SUIVI!#REF!</f>
        <v>#REF!</v>
      </c>
      <c r="F182" s="1788" t="e">
        <f>SUIVI!#REF!</f>
        <v>#REF!</v>
      </c>
      <c r="G182" s="1599">
        <f t="shared" ca="1" si="2"/>
        <v>1</v>
      </c>
      <c r="H182" s="721"/>
      <c r="I182" s="1603"/>
      <c r="J182" s="2143"/>
      <c r="K182" s="721"/>
      <c r="L182" s="1608"/>
      <c r="M182" s="776">
        <v>149</v>
      </c>
    </row>
    <row r="183" spans="1:13" ht="19.899999999999999" customHeight="1">
      <c r="A183" s="1604"/>
      <c r="B183" s="1597" t="e">
        <f>SUIVI!#REF!</f>
        <v>#REF!</v>
      </c>
      <c r="C183" s="1597" t="e">
        <f>SUIVI!#REF!</f>
        <v>#REF!</v>
      </c>
      <c r="D183" s="1598" t="e">
        <f>SUIVI!#REF!</f>
        <v>#REF!</v>
      </c>
      <c r="E183" s="1598" t="e">
        <f>SUIVI!#REF!</f>
        <v>#REF!</v>
      </c>
      <c r="F183" s="1788" t="e">
        <f>SUIVI!#REF!</f>
        <v>#REF!</v>
      </c>
      <c r="G183" s="1599">
        <f t="shared" ca="1" si="2"/>
        <v>0</v>
      </c>
      <c r="H183" s="721"/>
      <c r="I183" s="1603"/>
      <c r="J183" s="2143"/>
      <c r="K183" s="721"/>
      <c r="L183" s="1608"/>
      <c r="M183" s="776">
        <v>150</v>
      </c>
    </row>
    <row r="184" spans="1:13" ht="19.899999999999999" customHeight="1">
      <c r="A184" s="1604"/>
      <c r="B184" s="1597" t="e">
        <f>SUIVI!#REF!</f>
        <v>#REF!</v>
      </c>
      <c r="C184" s="1597" t="e">
        <f>SUIVI!#REF!</f>
        <v>#REF!</v>
      </c>
      <c r="D184" s="1598" t="e">
        <f>SUIVI!#REF!</f>
        <v>#REF!</v>
      </c>
      <c r="E184" s="1598" t="e">
        <f>SUIVI!#REF!</f>
        <v>#REF!</v>
      </c>
      <c r="F184" s="1788" t="e">
        <f>SUIVI!#REF!</f>
        <v>#REF!</v>
      </c>
      <c r="G184" s="1599">
        <f t="shared" ca="1" si="2"/>
        <v>-1</v>
      </c>
      <c r="H184" s="721"/>
      <c r="I184" s="1603"/>
      <c r="J184" s="2143"/>
      <c r="K184" s="721"/>
      <c r="L184" s="1608"/>
      <c r="M184" s="776">
        <v>151</v>
      </c>
    </row>
    <row r="185" spans="1:13" ht="19.899999999999999" customHeight="1">
      <c r="A185" s="1604"/>
      <c r="B185" s="1597" t="e">
        <f>SUIVI!#REF!</f>
        <v>#REF!</v>
      </c>
      <c r="C185" s="1597" t="e">
        <f>SUIVI!#REF!</f>
        <v>#REF!</v>
      </c>
      <c r="D185" s="1598" t="e">
        <f>SUIVI!#REF!</f>
        <v>#REF!</v>
      </c>
      <c r="E185" s="1598" t="e">
        <f>SUIVI!#REF!</f>
        <v>#REF!</v>
      </c>
      <c r="F185" s="1788" t="e">
        <f>SUIVI!#REF!</f>
        <v>#REF!</v>
      </c>
      <c r="G185" s="1599">
        <f t="shared" ca="1" si="2"/>
        <v>0</v>
      </c>
      <c r="H185" s="721"/>
      <c r="I185" s="1603"/>
      <c r="J185" s="2143"/>
      <c r="K185" s="721"/>
      <c r="L185" s="1608"/>
      <c r="M185" s="776">
        <v>152</v>
      </c>
    </row>
    <row r="186" spans="1:13" ht="19.899999999999999" customHeight="1">
      <c r="A186" s="1604"/>
      <c r="B186" s="1597" t="e">
        <f>SUIVI!#REF!</f>
        <v>#REF!</v>
      </c>
      <c r="C186" s="1597" t="e">
        <f>SUIVI!#REF!</f>
        <v>#REF!</v>
      </c>
      <c r="D186" s="1598" t="e">
        <f>SUIVI!#REF!</f>
        <v>#REF!</v>
      </c>
      <c r="E186" s="1598" t="e">
        <f>SUIVI!#REF!</f>
        <v>#REF!</v>
      </c>
      <c r="F186" s="1788" t="e">
        <f>SUIVI!#REF!</f>
        <v>#REF!</v>
      </c>
      <c r="G186" s="1599">
        <f t="shared" ca="1" si="2"/>
        <v>2</v>
      </c>
      <c r="H186" s="721"/>
      <c r="I186" s="1603"/>
      <c r="J186" s="2143"/>
      <c r="K186" s="721"/>
      <c r="L186" s="1608"/>
      <c r="M186" s="776">
        <v>153</v>
      </c>
    </row>
    <row r="187" spans="1:13" ht="19.899999999999999" customHeight="1">
      <c r="A187" s="1604"/>
      <c r="B187" s="1597" t="e">
        <f>SUIVI!#REF!</f>
        <v>#REF!</v>
      </c>
      <c r="C187" s="1597" t="e">
        <f>SUIVI!#REF!</f>
        <v>#REF!</v>
      </c>
      <c r="D187" s="1598" t="e">
        <f>SUIVI!#REF!</f>
        <v>#REF!</v>
      </c>
      <c r="E187" s="1598" t="e">
        <f>SUIVI!#REF!</f>
        <v>#REF!</v>
      </c>
      <c r="F187" s="1788" t="e">
        <f>SUIVI!#REF!</f>
        <v>#REF!</v>
      </c>
      <c r="G187" s="1599">
        <f t="shared" ca="1" si="2"/>
        <v>-1</v>
      </c>
      <c r="H187" s="721"/>
      <c r="I187" s="1603"/>
      <c r="J187" s="2143"/>
      <c r="K187" s="721"/>
      <c r="L187" s="1608"/>
      <c r="M187" s="776">
        <v>154</v>
      </c>
    </row>
    <row r="188" spans="1:13" ht="19.899999999999999" customHeight="1">
      <c r="A188" s="1604"/>
      <c r="B188" s="1597" t="e">
        <f>SUIVI!#REF!</f>
        <v>#REF!</v>
      </c>
      <c r="C188" s="1597" t="e">
        <f>SUIVI!#REF!</f>
        <v>#REF!</v>
      </c>
      <c r="D188" s="1598" t="e">
        <f>SUIVI!#REF!</f>
        <v>#REF!</v>
      </c>
      <c r="E188" s="1598" t="e">
        <f>SUIVI!#REF!</f>
        <v>#REF!</v>
      </c>
      <c r="F188" s="1788" t="e">
        <f>SUIVI!#REF!</f>
        <v>#REF!</v>
      </c>
      <c r="G188" s="1599">
        <f t="shared" ca="1" si="2"/>
        <v>1</v>
      </c>
      <c r="H188" s="721"/>
      <c r="I188" s="1603"/>
      <c r="J188" s="2143"/>
      <c r="K188" s="721"/>
      <c r="L188" s="1608"/>
      <c r="M188" s="776">
        <v>155</v>
      </c>
    </row>
    <row r="189" spans="1:13" ht="19.899999999999999" customHeight="1">
      <c r="A189" s="1604"/>
      <c r="B189" s="1597" t="e">
        <f>SUIVI!#REF!</f>
        <v>#REF!</v>
      </c>
      <c r="C189" s="1597" t="e">
        <f>SUIVI!#REF!</f>
        <v>#REF!</v>
      </c>
      <c r="D189" s="1598" t="e">
        <f>SUIVI!#REF!</f>
        <v>#REF!</v>
      </c>
      <c r="E189" s="1598" t="e">
        <f>SUIVI!#REF!</f>
        <v>#REF!</v>
      </c>
      <c r="F189" s="1788" t="e">
        <f>SUIVI!#REF!</f>
        <v>#REF!</v>
      </c>
      <c r="G189" s="1599">
        <f t="shared" ca="1" si="2"/>
        <v>0</v>
      </c>
      <c r="H189" s="721"/>
      <c r="I189" s="1603"/>
      <c r="J189" s="2143"/>
      <c r="K189" s="721"/>
      <c r="L189" s="1608"/>
      <c r="M189" s="776">
        <v>156</v>
      </c>
    </row>
    <row r="190" spans="1:13" ht="19.899999999999999" customHeight="1">
      <c r="A190" s="1604"/>
      <c r="B190" s="1597" t="e">
        <f>SUIVI!#REF!</f>
        <v>#REF!</v>
      </c>
      <c r="C190" s="1597" t="e">
        <f>SUIVI!#REF!</f>
        <v>#REF!</v>
      </c>
      <c r="D190" s="1598" t="e">
        <f>SUIVI!#REF!</f>
        <v>#REF!</v>
      </c>
      <c r="E190" s="1598" t="e">
        <f>SUIVI!#REF!</f>
        <v>#REF!</v>
      </c>
      <c r="F190" s="1788" t="e">
        <f>SUIVI!#REF!</f>
        <v>#REF!</v>
      </c>
      <c r="G190" s="1599">
        <f t="shared" ca="1" si="2"/>
        <v>2</v>
      </c>
      <c r="H190" s="721"/>
      <c r="I190" s="1603"/>
      <c r="J190" s="2143"/>
      <c r="K190" s="721"/>
      <c r="L190" s="1608"/>
      <c r="M190" s="776">
        <v>157</v>
      </c>
    </row>
    <row r="191" spans="1:13" ht="19.899999999999999" customHeight="1">
      <c r="A191" s="1604"/>
      <c r="B191" s="1597" t="e">
        <f>SUIVI!#REF!</f>
        <v>#REF!</v>
      </c>
      <c r="C191" s="1597" t="e">
        <f>SUIVI!#REF!</f>
        <v>#REF!</v>
      </c>
      <c r="D191" s="1598" t="e">
        <f>SUIVI!#REF!</f>
        <v>#REF!</v>
      </c>
      <c r="E191" s="1598" t="e">
        <f>SUIVI!#REF!</f>
        <v>#REF!</v>
      </c>
      <c r="F191" s="1788" t="e">
        <f>SUIVI!#REF!</f>
        <v>#REF!</v>
      </c>
      <c r="G191" s="1599">
        <f t="shared" ca="1" si="2"/>
        <v>-2</v>
      </c>
      <c r="H191" s="721"/>
      <c r="I191" s="1603"/>
      <c r="J191" s="2143"/>
      <c r="K191" s="721"/>
      <c r="L191" s="1608"/>
      <c r="M191" s="776">
        <v>158</v>
      </c>
    </row>
    <row r="192" spans="1:13" ht="19.899999999999999" customHeight="1">
      <c r="A192" s="1604"/>
      <c r="B192" s="1597" t="e">
        <f>SUIVI!#REF!</f>
        <v>#REF!</v>
      </c>
      <c r="C192" s="1597" t="e">
        <f>SUIVI!#REF!</f>
        <v>#REF!</v>
      </c>
      <c r="D192" s="1598" t="e">
        <f>SUIVI!#REF!</f>
        <v>#REF!</v>
      </c>
      <c r="E192" s="1598" t="e">
        <f>SUIVI!#REF!</f>
        <v>#REF!</v>
      </c>
      <c r="F192" s="1788" t="e">
        <f>SUIVI!#REF!</f>
        <v>#REF!</v>
      </c>
      <c r="G192" s="1599">
        <f t="shared" ca="1" si="2"/>
        <v>2</v>
      </c>
      <c r="H192" s="721"/>
      <c r="I192" s="1603"/>
      <c r="J192" s="2143"/>
      <c r="K192" s="721"/>
      <c r="L192" s="1608"/>
      <c r="M192" s="776">
        <v>159</v>
      </c>
    </row>
    <row r="193" spans="1:13" ht="19.899999999999999" customHeight="1">
      <c r="A193" s="1604"/>
      <c r="B193" s="1597" t="e">
        <f>SUIVI!#REF!</f>
        <v>#REF!</v>
      </c>
      <c r="C193" s="1597" t="e">
        <f>SUIVI!#REF!</f>
        <v>#REF!</v>
      </c>
      <c r="D193" s="1598" t="e">
        <f>SUIVI!#REF!</f>
        <v>#REF!</v>
      </c>
      <c r="E193" s="1598" t="e">
        <f>SUIVI!#REF!</f>
        <v>#REF!</v>
      </c>
      <c r="F193" s="1788" t="e">
        <f>SUIVI!#REF!</f>
        <v>#REF!</v>
      </c>
      <c r="G193" s="1599">
        <f t="shared" ca="1" si="2"/>
        <v>-2</v>
      </c>
      <c r="H193" s="721"/>
      <c r="I193" s="1603"/>
      <c r="J193" s="2143"/>
      <c r="K193" s="721"/>
      <c r="L193" s="1608"/>
      <c r="M193" s="776">
        <v>160</v>
      </c>
    </row>
    <row r="194" spans="1:13" ht="19.899999999999999" customHeight="1">
      <c r="A194" s="1604"/>
      <c r="B194" s="1597" t="e">
        <f>SUIVI!#REF!</f>
        <v>#REF!</v>
      </c>
      <c r="C194" s="1597" t="e">
        <f>SUIVI!#REF!</f>
        <v>#REF!</v>
      </c>
      <c r="D194" s="1598" t="e">
        <f>SUIVI!#REF!</f>
        <v>#REF!</v>
      </c>
      <c r="E194" s="1598" t="e">
        <f>SUIVI!#REF!</f>
        <v>#REF!</v>
      </c>
      <c r="F194" s="1788" t="e">
        <f>SUIVI!#REF!</f>
        <v>#REF!</v>
      </c>
      <c r="G194" s="1599">
        <f t="shared" ca="1" si="2"/>
        <v>-1</v>
      </c>
      <c r="H194" s="721"/>
      <c r="I194" s="1603"/>
      <c r="J194" s="2143"/>
      <c r="K194" s="721"/>
      <c r="L194" s="1608"/>
      <c r="M194" s="776">
        <v>161</v>
      </c>
    </row>
    <row r="195" spans="1:13" ht="19.899999999999999" customHeight="1">
      <c r="A195" s="1604"/>
      <c r="B195" s="1597" t="e">
        <f>SUIVI!#REF!</f>
        <v>#REF!</v>
      </c>
      <c r="C195" s="1597" t="e">
        <f>SUIVI!#REF!</f>
        <v>#REF!</v>
      </c>
      <c r="D195" s="1598" t="e">
        <f>SUIVI!#REF!</f>
        <v>#REF!</v>
      </c>
      <c r="E195" s="1598" t="e">
        <f>SUIVI!#REF!</f>
        <v>#REF!</v>
      </c>
      <c r="F195" s="1788" t="e">
        <f>SUIVI!#REF!</f>
        <v>#REF!</v>
      </c>
      <c r="G195" s="1599">
        <f t="shared" ca="1" si="2"/>
        <v>-1</v>
      </c>
      <c r="H195" s="721"/>
      <c r="I195" s="1603"/>
      <c r="J195" s="2143"/>
      <c r="K195" s="721"/>
      <c r="L195" s="1608"/>
      <c r="M195" s="776">
        <v>162</v>
      </c>
    </row>
    <row r="196" spans="1:13" ht="19.899999999999999" customHeight="1">
      <c r="A196" s="1604"/>
      <c r="B196" s="1597" t="e">
        <f>SUIVI!#REF!</f>
        <v>#REF!</v>
      </c>
      <c r="C196" s="1597" t="e">
        <f>SUIVI!#REF!</f>
        <v>#REF!</v>
      </c>
      <c r="D196" s="1598" t="e">
        <f>SUIVI!#REF!</f>
        <v>#REF!</v>
      </c>
      <c r="E196" s="1598" t="e">
        <f>SUIVI!#REF!</f>
        <v>#REF!</v>
      </c>
      <c r="F196" s="1788" t="e">
        <f>SUIVI!#REF!</f>
        <v>#REF!</v>
      </c>
      <c r="G196" s="1599">
        <f t="shared" ca="1" si="2"/>
        <v>-1</v>
      </c>
      <c r="H196" s="721"/>
      <c r="I196" s="1603"/>
      <c r="J196" s="2143"/>
      <c r="K196" s="721"/>
      <c r="L196" s="1608"/>
      <c r="M196" s="776">
        <v>163</v>
      </c>
    </row>
    <row r="197" spans="1:13" ht="19.899999999999999" customHeight="1">
      <c r="A197" s="1604"/>
      <c r="B197" s="1597" t="e">
        <f>SUIVI!#REF!</f>
        <v>#REF!</v>
      </c>
      <c r="C197" s="1597" t="e">
        <f>SUIVI!#REF!</f>
        <v>#REF!</v>
      </c>
      <c r="D197" s="1598" t="e">
        <f>SUIVI!#REF!</f>
        <v>#REF!</v>
      </c>
      <c r="E197" s="1598" t="e">
        <f>SUIVI!#REF!</f>
        <v>#REF!</v>
      </c>
      <c r="F197" s="1788" t="e">
        <f>SUIVI!#REF!</f>
        <v>#REF!</v>
      </c>
      <c r="G197" s="1599">
        <f t="shared" ca="1" si="2"/>
        <v>2</v>
      </c>
      <c r="H197" s="721"/>
      <c r="I197" s="1603"/>
      <c r="J197" s="2143"/>
      <c r="K197" s="721"/>
      <c r="L197" s="1608"/>
      <c r="M197" s="776">
        <v>164</v>
      </c>
    </row>
    <row r="198" spans="1:13" ht="19.899999999999999" customHeight="1">
      <c r="A198" s="1604"/>
      <c r="B198" s="1597" t="e">
        <f>SUIVI!#REF!</f>
        <v>#REF!</v>
      </c>
      <c r="C198" s="1597" t="e">
        <f>SUIVI!#REF!</f>
        <v>#REF!</v>
      </c>
      <c r="D198" s="1598" t="e">
        <f>SUIVI!#REF!</f>
        <v>#REF!</v>
      </c>
      <c r="E198" s="1598" t="e">
        <f>SUIVI!#REF!</f>
        <v>#REF!</v>
      </c>
      <c r="F198" s="1788" t="e">
        <f>SUIVI!#REF!</f>
        <v>#REF!</v>
      </c>
      <c r="G198" s="1599">
        <f t="shared" ca="1" si="2"/>
        <v>2</v>
      </c>
      <c r="H198" s="721"/>
      <c r="I198" s="1603"/>
      <c r="J198" s="2143"/>
      <c r="K198" s="721"/>
      <c r="L198" s="1608"/>
      <c r="M198" s="776">
        <v>165</v>
      </c>
    </row>
    <row r="199" spans="1:13" ht="19.899999999999999" customHeight="1">
      <c r="A199" s="1604"/>
      <c r="B199" s="1597" t="e">
        <f>SUIVI!#REF!</f>
        <v>#REF!</v>
      </c>
      <c r="C199" s="1597" t="e">
        <f>SUIVI!#REF!</f>
        <v>#REF!</v>
      </c>
      <c r="D199" s="1598" t="e">
        <f>SUIVI!#REF!</f>
        <v>#REF!</v>
      </c>
      <c r="E199" s="1598" t="e">
        <f>SUIVI!#REF!</f>
        <v>#REF!</v>
      </c>
      <c r="F199" s="1788" t="e">
        <f>SUIVI!#REF!</f>
        <v>#REF!</v>
      </c>
      <c r="G199" s="1599">
        <f t="shared" ca="1" si="2"/>
        <v>0</v>
      </c>
      <c r="H199" s="721"/>
      <c r="I199" s="1603"/>
      <c r="J199" s="2143"/>
      <c r="K199" s="721"/>
      <c r="L199" s="1608"/>
      <c r="M199" s="776">
        <v>166</v>
      </c>
    </row>
    <row r="200" spans="1:13" ht="19.899999999999999" customHeight="1">
      <c r="A200" s="1604"/>
      <c r="B200" s="1597" t="e">
        <f>SUIVI!#REF!</f>
        <v>#REF!</v>
      </c>
      <c r="C200" s="1597" t="e">
        <f>SUIVI!#REF!</f>
        <v>#REF!</v>
      </c>
      <c r="D200" s="1598" t="e">
        <f>SUIVI!#REF!</f>
        <v>#REF!</v>
      </c>
      <c r="E200" s="1598" t="e">
        <f>SUIVI!#REF!</f>
        <v>#REF!</v>
      </c>
      <c r="F200" s="1788" t="e">
        <f>SUIVI!#REF!</f>
        <v>#REF!</v>
      </c>
      <c r="G200" s="1599">
        <f t="shared" ca="1" si="2"/>
        <v>-2</v>
      </c>
      <c r="H200" s="721"/>
      <c r="I200" s="1603"/>
      <c r="J200" s="2143"/>
      <c r="K200" s="721"/>
      <c r="L200" s="1608"/>
      <c r="M200" s="776">
        <v>167</v>
      </c>
    </row>
    <row r="201" spans="1:13" ht="19.899999999999999" customHeight="1">
      <c r="A201" s="1604"/>
      <c r="B201" s="1597" t="e">
        <f>SUIVI!#REF!</f>
        <v>#REF!</v>
      </c>
      <c r="C201" s="1597" t="e">
        <f>SUIVI!#REF!</f>
        <v>#REF!</v>
      </c>
      <c r="D201" s="1598" t="e">
        <f>SUIVI!#REF!</f>
        <v>#REF!</v>
      </c>
      <c r="E201" s="1598" t="e">
        <f>SUIVI!#REF!</f>
        <v>#REF!</v>
      </c>
      <c r="F201" s="1788" t="e">
        <f>SUIVI!#REF!</f>
        <v>#REF!</v>
      </c>
      <c r="G201" s="1599">
        <f t="shared" ca="1" si="2"/>
        <v>-2</v>
      </c>
      <c r="H201" s="721"/>
      <c r="I201" s="1603"/>
      <c r="J201" s="2143"/>
      <c r="K201" s="721"/>
      <c r="L201" s="1608"/>
      <c r="M201" s="776">
        <v>168</v>
      </c>
    </row>
    <row r="202" spans="1:13" ht="19.899999999999999" customHeight="1">
      <c r="A202" s="1604"/>
      <c r="B202" s="1597" t="e">
        <f>SUIVI!#REF!</f>
        <v>#REF!</v>
      </c>
      <c r="C202" s="1597" t="e">
        <f>SUIVI!#REF!</f>
        <v>#REF!</v>
      </c>
      <c r="D202" s="1598" t="e">
        <f>SUIVI!#REF!</f>
        <v>#REF!</v>
      </c>
      <c r="E202" s="1598" t="e">
        <f>SUIVI!#REF!</f>
        <v>#REF!</v>
      </c>
      <c r="F202" s="1788" t="e">
        <f>SUIVI!#REF!</f>
        <v>#REF!</v>
      </c>
      <c r="G202" s="1599">
        <f t="shared" ca="1" si="2"/>
        <v>2</v>
      </c>
      <c r="H202" s="721"/>
      <c r="I202" s="1603"/>
      <c r="J202" s="2143"/>
      <c r="K202" s="721"/>
      <c r="L202" s="1608"/>
      <c r="M202" s="776">
        <v>169</v>
      </c>
    </row>
    <row r="203" spans="1:13" ht="19.899999999999999" customHeight="1">
      <c r="A203" s="1604"/>
      <c r="B203" s="1597" t="e">
        <f>SUIVI!#REF!</f>
        <v>#REF!</v>
      </c>
      <c r="C203" s="1597" t="e">
        <f>SUIVI!#REF!</f>
        <v>#REF!</v>
      </c>
      <c r="D203" s="1598" t="e">
        <f>SUIVI!#REF!</f>
        <v>#REF!</v>
      </c>
      <c r="E203" s="1598" t="e">
        <f>SUIVI!#REF!</f>
        <v>#REF!</v>
      </c>
      <c r="F203" s="1788" t="e">
        <f>SUIVI!#REF!</f>
        <v>#REF!</v>
      </c>
      <c r="G203" s="1599">
        <f t="shared" ca="1" si="2"/>
        <v>1</v>
      </c>
      <c r="H203" s="721"/>
      <c r="I203" s="1603"/>
      <c r="J203" s="2143"/>
      <c r="K203" s="721"/>
      <c r="L203" s="1608"/>
      <c r="M203" s="776">
        <v>170</v>
      </c>
    </row>
    <row r="204" spans="1:13" ht="19.899999999999999" customHeight="1">
      <c r="A204" s="1604"/>
      <c r="B204" s="1597" t="e">
        <f>SUIVI!#REF!</f>
        <v>#REF!</v>
      </c>
      <c r="C204" s="1597" t="e">
        <f>SUIVI!#REF!</f>
        <v>#REF!</v>
      </c>
      <c r="D204" s="1598" t="e">
        <f>SUIVI!#REF!</f>
        <v>#REF!</v>
      </c>
      <c r="E204" s="1598" t="e">
        <f>SUIVI!#REF!</f>
        <v>#REF!</v>
      </c>
      <c r="F204" s="1788" t="e">
        <f>SUIVI!#REF!</f>
        <v>#REF!</v>
      </c>
      <c r="G204" s="1599">
        <f t="shared" ca="1" si="2"/>
        <v>1</v>
      </c>
      <c r="H204" s="721"/>
      <c r="I204" s="1603"/>
      <c r="J204" s="2143"/>
      <c r="K204" s="721"/>
      <c r="L204" s="1608"/>
      <c r="M204" s="776">
        <v>171</v>
      </c>
    </row>
    <row r="205" spans="1:13" ht="19.899999999999999" customHeight="1">
      <c r="A205" s="1604"/>
      <c r="B205" s="1597" t="e">
        <f>SUIVI!#REF!</f>
        <v>#REF!</v>
      </c>
      <c r="C205" s="1597" t="e">
        <f>SUIVI!#REF!</f>
        <v>#REF!</v>
      </c>
      <c r="D205" s="1598" t="e">
        <f>SUIVI!#REF!</f>
        <v>#REF!</v>
      </c>
      <c r="E205" s="1598" t="e">
        <f>SUIVI!#REF!</f>
        <v>#REF!</v>
      </c>
      <c r="F205" s="1788" t="e">
        <f>SUIVI!#REF!</f>
        <v>#REF!</v>
      </c>
      <c r="G205" s="1599">
        <f t="shared" ca="1" si="2"/>
        <v>-1</v>
      </c>
      <c r="H205" s="721"/>
      <c r="I205" s="1603"/>
      <c r="J205" s="2143"/>
      <c r="K205" s="721"/>
      <c r="L205" s="1608"/>
      <c r="M205" s="776">
        <v>172</v>
      </c>
    </row>
    <row r="206" spans="1:13" ht="19.899999999999999" customHeight="1">
      <c r="A206" s="1604"/>
      <c r="B206" s="1597" t="e">
        <f>SUIVI!#REF!</f>
        <v>#REF!</v>
      </c>
      <c r="C206" s="1597" t="e">
        <f>SUIVI!#REF!</f>
        <v>#REF!</v>
      </c>
      <c r="D206" s="1598" t="e">
        <f>SUIVI!#REF!</f>
        <v>#REF!</v>
      </c>
      <c r="E206" s="1598" t="e">
        <f>SUIVI!#REF!</f>
        <v>#REF!</v>
      </c>
      <c r="F206" s="1788" t="e">
        <f>SUIVI!#REF!</f>
        <v>#REF!</v>
      </c>
      <c r="G206" s="1599">
        <f t="shared" ca="1" si="2"/>
        <v>0</v>
      </c>
      <c r="H206" s="721"/>
      <c r="I206" s="1603"/>
      <c r="J206" s="2143"/>
      <c r="K206" s="721"/>
      <c r="L206" s="1608"/>
      <c r="M206" s="776">
        <v>173</v>
      </c>
    </row>
    <row r="207" spans="1:13" ht="19.899999999999999" customHeight="1">
      <c r="A207" s="1604"/>
      <c r="B207" s="1597" t="e">
        <f>SUIVI!#REF!</f>
        <v>#REF!</v>
      </c>
      <c r="C207" s="1597" t="e">
        <f>SUIVI!#REF!</f>
        <v>#REF!</v>
      </c>
      <c r="D207" s="1598" t="e">
        <f>SUIVI!#REF!</f>
        <v>#REF!</v>
      </c>
      <c r="E207" s="1598" t="e">
        <f>SUIVI!#REF!</f>
        <v>#REF!</v>
      </c>
      <c r="F207" s="1788" t="e">
        <f>SUIVI!#REF!</f>
        <v>#REF!</v>
      </c>
      <c r="G207" s="1599">
        <f t="shared" ca="1" si="2"/>
        <v>1</v>
      </c>
      <c r="H207" s="721"/>
      <c r="I207" s="1603"/>
      <c r="J207" s="2143"/>
      <c r="K207" s="721"/>
      <c r="L207" s="1608"/>
      <c r="M207" s="776">
        <v>174</v>
      </c>
    </row>
    <row r="208" spans="1:13" ht="19.899999999999999" customHeight="1">
      <c r="A208" s="1604"/>
      <c r="B208" s="1597" t="e">
        <f>SUIVI!#REF!</f>
        <v>#REF!</v>
      </c>
      <c r="C208" s="1597" t="e">
        <f>SUIVI!#REF!</f>
        <v>#REF!</v>
      </c>
      <c r="D208" s="1598" t="e">
        <f>SUIVI!#REF!</f>
        <v>#REF!</v>
      </c>
      <c r="E208" s="1598" t="e">
        <f>SUIVI!#REF!</f>
        <v>#REF!</v>
      </c>
      <c r="F208" s="1788" t="e">
        <f>SUIVI!#REF!</f>
        <v>#REF!</v>
      </c>
      <c r="G208" s="1599">
        <f t="shared" ca="1" si="2"/>
        <v>-2</v>
      </c>
      <c r="H208" s="721"/>
      <c r="I208" s="1603"/>
      <c r="J208" s="2143"/>
      <c r="K208" s="721"/>
      <c r="L208" s="1608"/>
      <c r="M208" s="776">
        <v>175</v>
      </c>
    </row>
    <row r="209" spans="1:13" ht="19.899999999999999" customHeight="1">
      <c r="A209" s="1604"/>
      <c r="B209" s="1597" t="e">
        <f>SUIVI!#REF!</f>
        <v>#REF!</v>
      </c>
      <c r="C209" s="1597" t="e">
        <f>SUIVI!#REF!</f>
        <v>#REF!</v>
      </c>
      <c r="D209" s="1598" t="e">
        <f>SUIVI!#REF!</f>
        <v>#REF!</v>
      </c>
      <c r="E209" s="1598" t="e">
        <f>SUIVI!#REF!</f>
        <v>#REF!</v>
      </c>
      <c r="F209" s="1788" t="e">
        <f>SUIVI!#REF!</f>
        <v>#REF!</v>
      </c>
      <c r="G209" s="1599">
        <f t="shared" ca="1" si="2"/>
        <v>1</v>
      </c>
      <c r="H209" s="721"/>
      <c r="I209" s="1603"/>
      <c r="J209" s="2143"/>
      <c r="K209" s="721"/>
      <c r="L209" s="1608"/>
      <c r="M209" s="776">
        <v>176</v>
      </c>
    </row>
    <row r="210" spans="1:13" ht="19.899999999999999" customHeight="1">
      <c r="A210" s="1604"/>
      <c r="B210" s="1597" t="e">
        <f>SUIVI!#REF!</f>
        <v>#REF!</v>
      </c>
      <c r="C210" s="1597" t="e">
        <f>SUIVI!#REF!</f>
        <v>#REF!</v>
      </c>
      <c r="D210" s="1598" t="e">
        <f>SUIVI!#REF!</f>
        <v>#REF!</v>
      </c>
      <c r="E210" s="1598" t="e">
        <f>SUIVI!#REF!</f>
        <v>#REF!</v>
      </c>
      <c r="F210" s="1788" t="e">
        <f>SUIVI!#REF!</f>
        <v>#REF!</v>
      </c>
      <c r="G210" s="1599">
        <f t="shared" ca="1" si="2"/>
        <v>0</v>
      </c>
      <c r="H210" s="721"/>
      <c r="I210" s="1603"/>
      <c r="J210" s="2143"/>
      <c r="K210" s="721"/>
      <c r="L210" s="1608"/>
      <c r="M210" s="776">
        <v>177</v>
      </c>
    </row>
    <row r="211" spans="1:13" ht="19.899999999999999" customHeight="1">
      <c r="A211" s="1604"/>
      <c r="B211" s="1597" t="e">
        <f>SUIVI!#REF!</f>
        <v>#REF!</v>
      </c>
      <c r="C211" s="1597" t="e">
        <f>SUIVI!#REF!</f>
        <v>#REF!</v>
      </c>
      <c r="D211" s="1598" t="e">
        <f>SUIVI!#REF!</f>
        <v>#REF!</v>
      </c>
      <c r="E211" s="1598" t="e">
        <f>SUIVI!#REF!</f>
        <v>#REF!</v>
      </c>
      <c r="F211" s="1788" t="e">
        <f>SUIVI!#REF!</f>
        <v>#REF!</v>
      </c>
      <c r="G211" s="1599">
        <f t="shared" ca="1" si="2"/>
        <v>1</v>
      </c>
      <c r="H211" s="721"/>
      <c r="I211" s="1603"/>
      <c r="J211" s="2143"/>
      <c r="K211" s="721"/>
      <c r="L211" s="1608"/>
      <c r="M211" s="776">
        <v>178</v>
      </c>
    </row>
    <row r="212" spans="1:13" ht="19.899999999999999" customHeight="1">
      <c r="A212" s="1604"/>
      <c r="B212" s="1597" t="e">
        <f>SUIVI!#REF!</f>
        <v>#REF!</v>
      </c>
      <c r="C212" s="1597" t="e">
        <f>SUIVI!#REF!</f>
        <v>#REF!</v>
      </c>
      <c r="D212" s="1598" t="e">
        <f>SUIVI!#REF!</f>
        <v>#REF!</v>
      </c>
      <c r="E212" s="1598" t="e">
        <f>SUIVI!#REF!</f>
        <v>#REF!</v>
      </c>
      <c r="F212" s="1788" t="e">
        <f>SUIVI!#REF!</f>
        <v>#REF!</v>
      </c>
      <c r="G212" s="1599">
        <f t="shared" ca="1" si="2"/>
        <v>-1</v>
      </c>
      <c r="H212" s="721"/>
      <c r="I212" s="1603"/>
      <c r="J212" s="2143"/>
      <c r="K212" s="721"/>
      <c r="L212" s="1608"/>
      <c r="M212" s="776">
        <v>179</v>
      </c>
    </row>
    <row r="213" spans="1:13" ht="19.899999999999999" customHeight="1">
      <c r="A213" s="1604"/>
      <c r="B213" s="1597" t="e">
        <f>SUIVI!#REF!</f>
        <v>#REF!</v>
      </c>
      <c r="C213" s="1597" t="e">
        <f>SUIVI!#REF!</f>
        <v>#REF!</v>
      </c>
      <c r="D213" s="1598" t="e">
        <f>SUIVI!#REF!</f>
        <v>#REF!</v>
      </c>
      <c r="E213" s="1598" t="e">
        <f>SUIVI!#REF!</f>
        <v>#REF!</v>
      </c>
      <c r="F213" s="1788" t="e">
        <f>SUIVI!#REF!</f>
        <v>#REF!</v>
      </c>
      <c r="G213" s="1599">
        <f t="shared" ca="1" si="2"/>
        <v>-2</v>
      </c>
      <c r="H213" s="721"/>
      <c r="I213" s="1603"/>
      <c r="J213" s="2143"/>
      <c r="K213" s="721"/>
      <c r="L213" s="1608"/>
      <c r="M213" s="776">
        <v>180</v>
      </c>
    </row>
    <row r="214" spans="1:13" ht="19.899999999999999" customHeight="1">
      <c r="A214" s="1604"/>
      <c r="B214" s="1597" t="e">
        <f>SUIVI!#REF!</f>
        <v>#REF!</v>
      </c>
      <c r="C214" s="1597" t="e">
        <f>SUIVI!#REF!</f>
        <v>#REF!</v>
      </c>
      <c r="D214" s="1598" t="e">
        <f>SUIVI!#REF!</f>
        <v>#REF!</v>
      </c>
      <c r="E214" s="1598" t="e">
        <f>SUIVI!#REF!</f>
        <v>#REF!</v>
      </c>
      <c r="F214" s="1788" t="e">
        <f>SUIVI!#REF!</f>
        <v>#REF!</v>
      </c>
      <c r="G214" s="1599">
        <f t="shared" ca="1" si="2"/>
        <v>0</v>
      </c>
      <c r="H214" s="721"/>
      <c r="I214" s="1603"/>
      <c r="J214" s="2143"/>
      <c r="K214" s="721"/>
      <c r="L214" s="1608"/>
      <c r="M214" s="776">
        <v>181</v>
      </c>
    </row>
    <row r="215" spans="1:13" ht="19.899999999999999" customHeight="1">
      <c r="A215" s="1604"/>
      <c r="B215" s="1597" t="e">
        <f>SUIVI!#REF!</f>
        <v>#REF!</v>
      </c>
      <c r="C215" s="1597" t="e">
        <f>SUIVI!#REF!</f>
        <v>#REF!</v>
      </c>
      <c r="D215" s="1598" t="e">
        <f>SUIVI!#REF!</f>
        <v>#REF!</v>
      </c>
      <c r="E215" s="1598" t="e">
        <f>SUIVI!#REF!</f>
        <v>#REF!</v>
      </c>
      <c r="F215" s="1788" t="e">
        <f>SUIVI!#REF!</f>
        <v>#REF!</v>
      </c>
      <c r="G215" s="1599">
        <f t="shared" ca="1" si="2"/>
        <v>-2</v>
      </c>
      <c r="H215" s="721"/>
      <c r="I215" s="1603"/>
      <c r="J215" s="2143"/>
      <c r="K215" s="721"/>
      <c r="L215" s="1608"/>
      <c r="M215" s="776">
        <v>182</v>
      </c>
    </row>
    <row r="216" spans="1:13" ht="19.899999999999999" customHeight="1">
      <c r="A216" s="1604"/>
      <c r="B216" s="1597" t="e">
        <f>SUIVI!#REF!</f>
        <v>#REF!</v>
      </c>
      <c r="C216" s="1597" t="e">
        <f>SUIVI!#REF!</f>
        <v>#REF!</v>
      </c>
      <c r="D216" s="1598" t="e">
        <f>SUIVI!#REF!</f>
        <v>#REF!</v>
      </c>
      <c r="E216" s="1598" t="e">
        <f>SUIVI!#REF!</f>
        <v>#REF!</v>
      </c>
      <c r="F216" s="1788" t="e">
        <f>SUIVI!#REF!</f>
        <v>#REF!</v>
      </c>
      <c r="G216" s="1599">
        <f t="shared" ca="1" si="2"/>
        <v>1</v>
      </c>
      <c r="H216" s="721"/>
      <c r="I216" s="1603"/>
      <c r="J216" s="2143"/>
      <c r="K216" s="721"/>
      <c r="L216" s="1608"/>
      <c r="M216" s="776">
        <v>183</v>
      </c>
    </row>
    <row r="217" spans="1:13" ht="19.899999999999999" customHeight="1">
      <c r="A217" s="1604"/>
      <c r="B217" s="1597" t="e">
        <f>SUIVI!#REF!</f>
        <v>#REF!</v>
      </c>
      <c r="C217" s="1597" t="e">
        <f>SUIVI!#REF!</f>
        <v>#REF!</v>
      </c>
      <c r="D217" s="1598" t="e">
        <f>SUIVI!#REF!</f>
        <v>#REF!</v>
      </c>
      <c r="E217" s="1598" t="e">
        <f>SUIVI!#REF!</f>
        <v>#REF!</v>
      </c>
      <c r="F217" s="1788" t="e">
        <f>SUIVI!#REF!</f>
        <v>#REF!</v>
      </c>
      <c r="G217" s="1599">
        <f t="shared" ca="1" si="2"/>
        <v>1</v>
      </c>
      <c r="H217" s="721"/>
      <c r="I217" s="1603"/>
      <c r="J217" s="2143"/>
      <c r="K217" s="721"/>
      <c r="L217" s="1608"/>
      <c r="M217" s="776">
        <v>184</v>
      </c>
    </row>
    <row r="218" spans="1:13" ht="19.899999999999999" customHeight="1">
      <c r="A218" s="1604"/>
      <c r="B218" s="1597" t="e">
        <f>SUIVI!#REF!</f>
        <v>#REF!</v>
      </c>
      <c r="C218" s="1597" t="e">
        <f>SUIVI!#REF!</f>
        <v>#REF!</v>
      </c>
      <c r="D218" s="1598" t="e">
        <f>SUIVI!#REF!</f>
        <v>#REF!</v>
      </c>
      <c r="E218" s="1598" t="e">
        <f>SUIVI!#REF!</f>
        <v>#REF!</v>
      </c>
      <c r="F218" s="1788" t="e">
        <f>SUIVI!#REF!</f>
        <v>#REF!</v>
      </c>
      <c r="G218" s="1599">
        <f t="shared" ca="1" si="2"/>
        <v>-1</v>
      </c>
      <c r="H218" s="721"/>
      <c r="I218" s="1603"/>
      <c r="J218" s="2143"/>
      <c r="K218" s="721"/>
      <c r="L218" s="1608"/>
      <c r="M218" s="776">
        <v>185</v>
      </c>
    </row>
    <row r="219" spans="1:13" ht="19.899999999999999" customHeight="1">
      <c r="A219" s="1604"/>
      <c r="B219" s="1597" t="e">
        <f>SUIVI!#REF!</f>
        <v>#REF!</v>
      </c>
      <c r="C219" s="1597" t="e">
        <f>SUIVI!#REF!</f>
        <v>#REF!</v>
      </c>
      <c r="D219" s="1598" t="e">
        <f>SUIVI!#REF!</f>
        <v>#REF!</v>
      </c>
      <c r="E219" s="1598" t="e">
        <f>SUIVI!#REF!</f>
        <v>#REF!</v>
      </c>
      <c r="F219" s="1788" t="e">
        <f>SUIVI!#REF!</f>
        <v>#REF!</v>
      </c>
      <c r="G219" s="1599">
        <f t="shared" ca="1" si="2"/>
        <v>2</v>
      </c>
      <c r="H219" s="721"/>
      <c r="I219" s="1603"/>
      <c r="J219" s="2143"/>
      <c r="K219" s="721"/>
      <c r="L219" s="1608"/>
      <c r="M219" s="776">
        <v>186</v>
      </c>
    </row>
    <row r="220" spans="1:13" ht="19.899999999999999" customHeight="1">
      <c r="A220" s="1604"/>
      <c r="B220" s="1597" t="e">
        <f>SUIVI!#REF!</f>
        <v>#REF!</v>
      </c>
      <c r="C220" s="1597" t="e">
        <f>SUIVI!#REF!</f>
        <v>#REF!</v>
      </c>
      <c r="D220" s="1598" t="e">
        <f>SUIVI!#REF!</f>
        <v>#REF!</v>
      </c>
      <c r="E220" s="1598" t="e">
        <f>SUIVI!#REF!</f>
        <v>#REF!</v>
      </c>
      <c r="F220" s="1788" t="e">
        <f>SUIVI!#REF!</f>
        <v>#REF!</v>
      </c>
      <c r="G220" s="1599">
        <f t="shared" ca="1" si="2"/>
        <v>-2</v>
      </c>
      <c r="H220" s="721"/>
      <c r="I220" s="1603"/>
      <c r="J220" s="2143"/>
      <c r="K220" s="721"/>
      <c r="L220" s="1608"/>
      <c r="M220" s="776">
        <v>187</v>
      </c>
    </row>
    <row r="221" spans="1:13" ht="19.899999999999999" customHeight="1">
      <c r="A221" s="1604"/>
      <c r="B221" s="1597" t="e">
        <f>SUIVI!#REF!</f>
        <v>#REF!</v>
      </c>
      <c r="C221" s="1597" t="e">
        <f>SUIVI!#REF!</f>
        <v>#REF!</v>
      </c>
      <c r="D221" s="1598" t="e">
        <f>SUIVI!#REF!</f>
        <v>#REF!</v>
      </c>
      <c r="E221" s="1598" t="e">
        <f>SUIVI!#REF!</f>
        <v>#REF!</v>
      </c>
      <c r="F221" s="1788" t="e">
        <f>SUIVI!#REF!</f>
        <v>#REF!</v>
      </c>
      <c r="G221" s="1599">
        <f t="shared" ca="1" si="2"/>
        <v>-2</v>
      </c>
      <c r="H221" s="721"/>
      <c r="I221" s="1603"/>
      <c r="J221" s="2143"/>
      <c r="K221" s="721"/>
      <c r="L221" s="1608"/>
      <c r="M221" s="776">
        <v>188</v>
      </c>
    </row>
    <row r="222" spans="1:13" ht="19.899999999999999" customHeight="1">
      <c r="A222" s="1604"/>
      <c r="B222" s="1597" t="e">
        <f>SUIVI!#REF!</f>
        <v>#REF!</v>
      </c>
      <c r="C222" s="1597" t="e">
        <f>SUIVI!#REF!</f>
        <v>#REF!</v>
      </c>
      <c r="D222" s="1598" t="e">
        <f>SUIVI!#REF!</f>
        <v>#REF!</v>
      </c>
      <c r="E222" s="1598" t="e">
        <f>SUIVI!#REF!</f>
        <v>#REF!</v>
      </c>
      <c r="F222" s="1788" t="e">
        <f>SUIVI!#REF!</f>
        <v>#REF!</v>
      </c>
      <c r="G222" s="1599">
        <f t="shared" ca="1" si="2"/>
        <v>-2</v>
      </c>
      <c r="H222" s="721"/>
      <c r="I222" s="1603"/>
      <c r="J222" s="2143"/>
      <c r="K222" s="721"/>
      <c r="L222" s="1608"/>
      <c r="M222" s="776">
        <v>189</v>
      </c>
    </row>
    <row r="223" spans="1:13" ht="19.899999999999999" customHeight="1">
      <c r="A223" s="1604"/>
      <c r="B223" s="1597" t="e">
        <f>SUIVI!#REF!</f>
        <v>#REF!</v>
      </c>
      <c r="C223" s="1597" t="e">
        <f>SUIVI!#REF!</f>
        <v>#REF!</v>
      </c>
      <c r="D223" s="1598" t="e">
        <f>SUIVI!#REF!</f>
        <v>#REF!</v>
      </c>
      <c r="E223" s="1598" t="e">
        <f>SUIVI!#REF!</f>
        <v>#REF!</v>
      </c>
      <c r="F223" s="1788" t="e">
        <f>SUIVI!#REF!</f>
        <v>#REF!</v>
      </c>
      <c r="G223" s="1599">
        <f t="shared" ca="1" si="2"/>
        <v>-2</v>
      </c>
      <c r="H223" s="721"/>
      <c r="I223" s="1603"/>
      <c r="J223" s="2143"/>
      <c r="K223" s="721"/>
      <c r="L223" s="1608"/>
      <c r="M223" s="776">
        <v>190</v>
      </c>
    </row>
    <row r="224" spans="1:13" ht="19.899999999999999" customHeight="1">
      <c r="A224" s="1604"/>
      <c r="B224" s="1597" t="e">
        <f>SUIVI!#REF!</f>
        <v>#REF!</v>
      </c>
      <c r="C224" s="1597" t="e">
        <f>SUIVI!#REF!</f>
        <v>#REF!</v>
      </c>
      <c r="D224" s="1598" t="e">
        <f>SUIVI!#REF!</f>
        <v>#REF!</v>
      </c>
      <c r="E224" s="1598" t="e">
        <f>SUIVI!#REF!</f>
        <v>#REF!</v>
      </c>
      <c r="F224" s="1788" t="e">
        <f>SUIVI!#REF!</f>
        <v>#REF!</v>
      </c>
      <c r="G224" s="1599">
        <f t="shared" ca="1" si="2"/>
        <v>2</v>
      </c>
      <c r="H224" s="721"/>
      <c r="I224" s="1603"/>
      <c r="J224" s="2143"/>
      <c r="K224" s="721"/>
      <c r="L224" s="1608"/>
      <c r="M224" s="776">
        <v>191</v>
      </c>
    </row>
    <row r="225" spans="1:14" ht="19.899999999999999" customHeight="1">
      <c r="A225" s="1604"/>
      <c r="B225" s="1597" t="e">
        <f>SUIVI!#REF!</f>
        <v>#REF!</v>
      </c>
      <c r="C225" s="1597" t="e">
        <f>SUIVI!#REF!</f>
        <v>#REF!</v>
      </c>
      <c r="D225" s="1598" t="e">
        <f>SUIVI!#REF!</f>
        <v>#REF!</v>
      </c>
      <c r="E225" s="1598" t="e">
        <f>SUIVI!#REF!</f>
        <v>#REF!</v>
      </c>
      <c r="F225" s="1788" t="e">
        <f>SUIVI!#REF!</f>
        <v>#REF!</v>
      </c>
      <c r="G225" s="1599">
        <f t="shared" ca="1" si="2"/>
        <v>0</v>
      </c>
      <c r="H225" s="721"/>
      <c r="I225" s="1603"/>
      <c r="J225" s="2143"/>
      <c r="K225" s="721"/>
      <c r="L225" s="1608"/>
      <c r="M225" s="776">
        <v>192</v>
      </c>
    </row>
    <row r="226" spans="1:14" ht="19.899999999999999" customHeight="1">
      <c r="A226" s="1604"/>
      <c r="B226" s="1597" t="e">
        <f>SUIVI!#REF!</f>
        <v>#REF!</v>
      </c>
      <c r="C226" s="1597" t="e">
        <f>SUIVI!#REF!</f>
        <v>#REF!</v>
      </c>
      <c r="D226" s="1598" t="e">
        <f>SUIVI!#REF!</f>
        <v>#REF!</v>
      </c>
      <c r="E226" s="1598" t="e">
        <f>SUIVI!#REF!</f>
        <v>#REF!</v>
      </c>
      <c r="F226" s="1788" t="e">
        <f>SUIVI!#REF!</f>
        <v>#REF!</v>
      </c>
      <c r="G226" s="1599">
        <f t="shared" ca="1" si="2"/>
        <v>-1</v>
      </c>
      <c r="H226" s="721"/>
      <c r="I226" s="1603"/>
      <c r="J226" s="2143"/>
      <c r="K226" s="721"/>
      <c r="L226" s="1608"/>
      <c r="M226" s="776">
        <v>193</v>
      </c>
    </row>
    <row r="227" spans="1:14" ht="19.899999999999999" customHeight="1">
      <c r="A227" s="1604"/>
      <c r="B227" s="1597" t="e">
        <f>SUIVI!#REF!</f>
        <v>#REF!</v>
      </c>
      <c r="C227" s="1597" t="e">
        <f>SUIVI!#REF!</f>
        <v>#REF!</v>
      </c>
      <c r="D227" s="1598" t="e">
        <f>SUIVI!#REF!</f>
        <v>#REF!</v>
      </c>
      <c r="E227" s="1598" t="e">
        <f>SUIVI!#REF!</f>
        <v>#REF!</v>
      </c>
      <c r="F227" s="1788" t="e">
        <f>SUIVI!#REF!</f>
        <v>#REF!</v>
      </c>
      <c r="G227" s="1599">
        <f t="shared" ca="1" si="2"/>
        <v>-2</v>
      </c>
      <c r="H227" s="721"/>
      <c r="I227" s="1603"/>
      <c r="J227" s="2143"/>
      <c r="K227" s="721"/>
      <c r="L227" s="1608"/>
      <c r="M227" s="776">
        <v>194</v>
      </c>
    </row>
    <row r="228" spans="1:14" ht="19.899999999999999" customHeight="1">
      <c r="A228" s="1604"/>
      <c r="B228" s="1597" t="e">
        <f>SUIVI!#REF!</f>
        <v>#REF!</v>
      </c>
      <c r="C228" s="1597" t="e">
        <f>SUIVI!#REF!</f>
        <v>#REF!</v>
      </c>
      <c r="D228" s="1598" t="e">
        <f>SUIVI!#REF!</f>
        <v>#REF!</v>
      </c>
      <c r="E228" s="1598" t="e">
        <f>SUIVI!#REF!</f>
        <v>#REF!</v>
      </c>
      <c r="F228" s="1788" t="e">
        <f>SUIVI!#REF!</f>
        <v>#REF!</v>
      </c>
      <c r="G228" s="1599">
        <f t="shared" ref="G228:G232" ca="1" si="3">RANDBETWEEN(-2,2)</f>
        <v>0</v>
      </c>
      <c r="H228" s="721"/>
      <c r="I228" s="1603"/>
      <c r="J228" s="2143"/>
      <c r="K228" s="721"/>
      <c r="L228" s="1608"/>
      <c r="M228" s="776">
        <v>195</v>
      </c>
    </row>
    <row r="229" spans="1:14" ht="19.899999999999999" customHeight="1">
      <c r="A229" s="1604"/>
      <c r="B229" s="1597" t="e">
        <f>SUIVI!#REF!</f>
        <v>#REF!</v>
      </c>
      <c r="C229" s="1597" t="e">
        <f>SUIVI!#REF!</f>
        <v>#REF!</v>
      </c>
      <c r="D229" s="1598" t="e">
        <f>SUIVI!#REF!</f>
        <v>#REF!</v>
      </c>
      <c r="E229" s="1598" t="e">
        <f>SUIVI!#REF!</f>
        <v>#REF!</v>
      </c>
      <c r="F229" s="1788" t="e">
        <f>SUIVI!#REF!</f>
        <v>#REF!</v>
      </c>
      <c r="G229" s="1599">
        <f t="shared" ca="1" si="3"/>
        <v>1</v>
      </c>
      <c r="H229" s="721"/>
      <c r="I229" s="1603"/>
      <c r="J229" s="2143"/>
      <c r="K229" s="721"/>
      <c r="L229" s="1608"/>
      <c r="M229" s="776">
        <v>196</v>
      </c>
    </row>
    <row r="230" spans="1:14" ht="19.899999999999999" customHeight="1">
      <c r="A230" s="1604"/>
      <c r="B230" s="1597" t="e">
        <f>SUIVI!#REF!</f>
        <v>#REF!</v>
      </c>
      <c r="C230" s="1597" t="e">
        <f>SUIVI!#REF!</f>
        <v>#REF!</v>
      </c>
      <c r="D230" s="1598" t="e">
        <f>SUIVI!#REF!</f>
        <v>#REF!</v>
      </c>
      <c r="E230" s="1598" t="e">
        <f>SUIVI!#REF!</f>
        <v>#REF!</v>
      </c>
      <c r="F230" s="1788" t="e">
        <f>SUIVI!#REF!</f>
        <v>#REF!</v>
      </c>
      <c r="G230" s="1599">
        <f t="shared" ca="1" si="3"/>
        <v>2</v>
      </c>
      <c r="H230" s="721"/>
      <c r="I230" s="1603"/>
      <c r="J230" s="2143"/>
      <c r="K230" s="721"/>
      <c r="L230" s="1608"/>
      <c r="M230" s="776">
        <v>197</v>
      </c>
    </row>
    <row r="231" spans="1:14" ht="19.899999999999999" customHeight="1">
      <c r="A231" s="1604"/>
      <c r="B231" s="1597" t="e">
        <f>SUIVI!#REF!</f>
        <v>#REF!</v>
      </c>
      <c r="C231" s="1597" t="e">
        <f>SUIVI!#REF!</f>
        <v>#REF!</v>
      </c>
      <c r="D231" s="1598" t="e">
        <f>SUIVI!#REF!</f>
        <v>#REF!</v>
      </c>
      <c r="E231" s="1598" t="e">
        <f>SUIVI!#REF!</f>
        <v>#REF!</v>
      </c>
      <c r="F231" s="1788" t="e">
        <f>SUIVI!#REF!</f>
        <v>#REF!</v>
      </c>
      <c r="G231" s="1599">
        <f t="shared" ca="1" si="3"/>
        <v>-2</v>
      </c>
      <c r="H231" s="721"/>
      <c r="I231" s="1603"/>
      <c r="J231" s="2143"/>
      <c r="K231" s="721"/>
      <c r="L231" s="1608"/>
      <c r="M231" s="776">
        <v>198</v>
      </c>
    </row>
    <row r="232" spans="1:14" ht="19.899999999999999" customHeight="1">
      <c r="A232" s="1604"/>
      <c r="B232" s="1597" t="e">
        <f>SUIVI!#REF!</f>
        <v>#REF!</v>
      </c>
      <c r="C232" s="1597" t="e">
        <f>SUIVI!#REF!</f>
        <v>#REF!</v>
      </c>
      <c r="D232" s="1598" t="e">
        <f>SUIVI!#REF!</f>
        <v>#REF!</v>
      </c>
      <c r="E232" s="1598" t="e">
        <f>SUIVI!#REF!</f>
        <v>#REF!</v>
      </c>
      <c r="F232" s="1788" t="e">
        <f>SUIVI!#REF!</f>
        <v>#REF!</v>
      </c>
      <c r="G232" s="1599">
        <f t="shared" ca="1" si="3"/>
        <v>-1</v>
      </c>
      <c r="H232" s="721"/>
      <c r="I232" s="1603"/>
      <c r="J232" s="2143"/>
      <c r="K232" s="721"/>
      <c r="L232" s="1608"/>
      <c r="M232" s="776">
        <v>199</v>
      </c>
    </row>
    <row r="233" spans="1:14" ht="19.899999999999999" customHeight="1" thickBot="1">
      <c r="A233" s="1604"/>
      <c r="B233" s="1597" t="e">
        <f>SUIVI!#REF!</f>
        <v>#REF!</v>
      </c>
      <c r="C233" s="1597" t="e">
        <f>SUIVI!#REF!</f>
        <v>#REF!</v>
      </c>
      <c r="D233" s="1598" t="e">
        <f>SUIVI!#REF!</f>
        <v>#REF!</v>
      </c>
      <c r="E233" s="1598" t="e">
        <f>SUIVI!#REF!</f>
        <v>#REF!</v>
      </c>
      <c r="F233" s="1788" t="e">
        <f>SUIVI!#REF!</f>
        <v>#REF!</v>
      </c>
      <c r="G233" s="1606"/>
      <c r="H233" s="721"/>
      <c r="I233" s="1603"/>
      <c r="J233" s="2143"/>
      <c r="K233" s="721"/>
      <c r="L233" s="1608"/>
      <c r="M233" s="791">
        <v>200</v>
      </c>
      <c r="N233" s="1837" t="s">
        <v>1502</v>
      </c>
    </row>
    <row r="234" spans="1:14" ht="15" customHeight="1">
      <c r="A234" s="1609" t="s">
        <v>116</v>
      </c>
      <c r="B234" s="1610"/>
      <c r="C234" s="1611"/>
      <c r="D234" s="1611"/>
      <c r="E234" s="719" t="s">
        <v>272</v>
      </c>
      <c r="F234" s="719" t="s">
        <v>273</v>
      </c>
      <c r="G234" s="719" t="s">
        <v>272</v>
      </c>
      <c r="H234" s="3143" t="s">
        <v>273</v>
      </c>
      <c r="I234" s="3144"/>
      <c r="J234" s="719" t="s">
        <v>272</v>
      </c>
      <c r="K234" s="719" t="s">
        <v>273</v>
      </c>
      <c r="L234" s="950"/>
    </row>
    <row r="235" spans="1:14" ht="15" customHeight="1">
      <c r="A235" s="1612" t="s">
        <v>64</v>
      </c>
      <c r="B235" s="1613"/>
      <c r="C235" s="1614"/>
      <c r="D235" s="1615"/>
      <c r="E235" s="1616" t="s">
        <v>913</v>
      </c>
      <c r="F235" s="1617" t="s">
        <v>914</v>
      </c>
      <c r="G235" s="1616" t="s">
        <v>913</v>
      </c>
      <c r="H235" s="3133" t="s">
        <v>914</v>
      </c>
      <c r="I235" s="3134"/>
      <c r="J235" s="1616" t="s">
        <v>913</v>
      </c>
      <c r="K235" s="1618" t="s">
        <v>914</v>
      </c>
      <c r="L235" s="952"/>
    </row>
    <row r="236" spans="1:14" ht="15" customHeight="1">
      <c r="A236" s="1619" t="s">
        <v>919</v>
      </c>
      <c r="B236" s="1620"/>
      <c r="C236" s="1620"/>
      <c r="D236" s="1621"/>
      <c r="E236" s="1616" t="s">
        <v>935</v>
      </c>
      <c r="F236" s="1617" t="s">
        <v>936</v>
      </c>
      <c r="G236" s="1616" t="s">
        <v>935</v>
      </c>
      <c r="H236" s="3133" t="s">
        <v>936</v>
      </c>
      <c r="I236" s="3134"/>
      <c r="J236" s="1616" t="s">
        <v>935</v>
      </c>
      <c r="K236" s="1618" t="s">
        <v>936</v>
      </c>
      <c r="L236" s="1622"/>
    </row>
    <row r="237" spans="1:14" ht="15" customHeight="1">
      <c r="A237" s="1619" t="s">
        <v>798</v>
      </c>
      <c r="B237" s="1620"/>
      <c r="C237" s="1620"/>
      <c r="D237" s="1621"/>
      <c r="E237" s="2143">
        <v>200</v>
      </c>
      <c r="F237" s="1623">
        <v>2</v>
      </c>
      <c r="G237" s="1623">
        <v>600</v>
      </c>
      <c r="H237" s="1623">
        <v>6</v>
      </c>
      <c r="I237" s="1623"/>
      <c r="J237" s="721">
        <v>1000</v>
      </c>
      <c r="K237" s="721">
        <v>10</v>
      </c>
      <c r="L237" s="1622"/>
    </row>
    <row r="238" spans="1:14" ht="15" customHeight="1">
      <c r="A238" s="1566"/>
      <c r="B238" s="1131"/>
      <c r="C238" s="1131"/>
      <c r="D238" s="1131"/>
      <c r="E238" s="1623">
        <v>300</v>
      </c>
      <c r="F238" s="1623">
        <v>3</v>
      </c>
      <c r="G238" s="1623">
        <v>700</v>
      </c>
      <c r="H238" s="1624">
        <v>7</v>
      </c>
      <c r="I238" s="1624"/>
      <c r="J238" s="721">
        <v>1100</v>
      </c>
      <c r="K238" s="721">
        <v>11</v>
      </c>
      <c r="L238" s="1622"/>
    </row>
    <row r="239" spans="1:14" ht="15" customHeight="1">
      <c r="A239" s="1566"/>
      <c r="B239" s="1131"/>
      <c r="C239" s="1131"/>
      <c r="D239" s="1131"/>
      <c r="E239" s="1623">
        <v>400</v>
      </c>
      <c r="F239" s="1623">
        <v>4</v>
      </c>
      <c r="G239" s="1623">
        <v>800</v>
      </c>
      <c r="H239" s="3131">
        <v>8</v>
      </c>
      <c r="I239" s="3132"/>
      <c r="J239" s="1131"/>
      <c r="K239" s="1131"/>
      <c r="L239" s="1561"/>
    </row>
    <row r="240" spans="1:14" ht="15" customHeight="1" thickBot="1">
      <c r="A240" s="1625"/>
      <c r="B240" s="1626"/>
      <c r="C240" s="1626"/>
      <c r="D240" s="1626"/>
      <c r="E240" s="1627">
        <v>500</v>
      </c>
      <c r="F240" s="1627">
        <v>5</v>
      </c>
      <c r="G240" s="1627">
        <v>900</v>
      </c>
      <c r="H240" s="3145">
        <v>9</v>
      </c>
      <c r="I240" s="3146"/>
      <c r="J240" s="1626"/>
      <c r="K240" s="1626"/>
      <c r="L240" s="1628"/>
    </row>
    <row r="241" spans="1:12" ht="16.149999999999999" customHeight="1">
      <c r="A241" s="1629" t="s">
        <v>117</v>
      </c>
      <c r="B241" s="1630"/>
      <c r="C241" s="1631"/>
      <c r="D241" s="1631"/>
      <c r="E241" s="721" t="s">
        <v>272</v>
      </c>
      <c r="F241" s="1598" t="s">
        <v>273</v>
      </c>
      <c r="G241" s="721" t="s">
        <v>272</v>
      </c>
      <c r="H241" s="3131" t="s">
        <v>273</v>
      </c>
      <c r="I241" s="3132"/>
      <c r="J241" s="721" t="s">
        <v>272</v>
      </c>
      <c r="K241" s="721" t="s">
        <v>273</v>
      </c>
      <c r="L241" s="952"/>
    </row>
    <row r="242" spans="1:12" ht="16.149999999999999" customHeight="1">
      <c r="A242" s="1612" t="s">
        <v>64</v>
      </c>
      <c r="B242" s="1613"/>
      <c r="C242" s="1614"/>
      <c r="D242" s="1615"/>
      <c r="E242" s="1616" t="s">
        <v>913</v>
      </c>
      <c r="F242" s="1617" t="s">
        <v>914</v>
      </c>
      <c r="G242" s="1616" t="s">
        <v>913</v>
      </c>
      <c r="H242" s="3133" t="s">
        <v>914</v>
      </c>
      <c r="I242" s="3134"/>
      <c r="J242" s="1616" t="s">
        <v>913</v>
      </c>
      <c r="K242" s="1618" t="s">
        <v>914</v>
      </c>
      <c r="L242" s="952"/>
    </row>
    <row r="243" spans="1:12" ht="16.149999999999999" customHeight="1">
      <c r="A243" s="1619" t="s">
        <v>919</v>
      </c>
      <c r="B243" s="1620"/>
      <c r="C243" s="1620"/>
      <c r="D243" s="1621"/>
      <c r="E243" s="1616" t="s">
        <v>935</v>
      </c>
      <c r="F243" s="1617" t="s">
        <v>936</v>
      </c>
      <c r="G243" s="1616" t="s">
        <v>935</v>
      </c>
      <c r="H243" s="3133" t="s">
        <v>936</v>
      </c>
      <c r="I243" s="3134"/>
      <c r="J243" s="1616" t="s">
        <v>935</v>
      </c>
      <c r="K243" s="1618" t="s">
        <v>936</v>
      </c>
      <c r="L243" s="1622"/>
    </row>
    <row r="244" spans="1:12" ht="16.149999999999999" customHeight="1">
      <c r="A244" s="1619" t="s">
        <v>798</v>
      </c>
      <c r="B244" s="1620"/>
      <c r="C244" s="1620"/>
      <c r="D244" s="1621"/>
      <c r="E244" s="2143">
        <v>200</v>
      </c>
      <c r="F244" s="1623">
        <v>0.7</v>
      </c>
      <c r="G244" s="1623">
        <v>600</v>
      </c>
      <c r="H244" s="1623">
        <v>2</v>
      </c>
      <c r="I244" s="1623"/>
      <c r="J244" s="721">
        <v>1000</v>
      </c>
      <c r="K244" s="721">
        <v>3.3</v>
      </c>
      <c r="L244" s="1622"/>
    </row>
    <row r="245" spans="1:12" ht="16.149999999999999" customHeight="1">
      <c r="A245" s="1566"/>
      <c r="B245" s="1131"/>
      <c r="C245" s="1131"/>
      <c r="D245" s="1131"/>
      <c r="E245" s="1623">
        <v>300</v>
      </c>
      <c r="F245" s="1623">
        <v>1</v>
      </c>
      <c r="G245" s="1623">
        <v>700</v>
      </c>
      <c r="H245" s="1624">
        <v>2.2999999999999998</v>
      </c>
      <c r="I245" s="1624"/>
      <c r="J245" s="721">
        <v>1100</v>
      </c>
      <c r="K245" s="721">
        <v>3.7</v>
      </c>
      <c r="L245" s="1622"/>
    </row>
    <row r="246" spans="1:12" ht="16.149999999999999" customHeight="1">
      <c r="A246" s="1566"/>
      <c r="B246" s="1131"/>
      <c r="C246" s="1131"/>
      <c r="D246" s="1131"/>
      <c r="E246" s="1623">
        <v>400</v>
      </c>
      <c r="F246" s="1623">
        <v>1.3</v>
      </c>
      <c r="G246" s="1623">
        <v>800</v>
      </c>
      <c r="H246" s="3131">
        <v>2.7</v>
      </c>
      <c r="I246" s="3132"/>
      <c r="J246" s="1131"/>
      <c r="K246" s="1131"/>
      <c r="L246" s="1561"/>
    </row>
    <row r="247" spans="1:12" ht="15" customHeight="1" thickBot="1">
      <c r="A247" s="1625"/>
      <c r="B247" s="1626"/>
      <c r="C247" s="1626"/>
      <c r="D247" s="1626"/>
      <c r="E247" s="1627">
        <v>500</v>
      </c>
      <c r="F247" s="1627">
        <v>1.7</v>
      </c>
      <c r="G247" s="1627">
        <v>900</v>
      </c>
      <c r="H247" s="3135">
        <v>3</v>
      </c>
      <c r="I247" s="3135"/>
      <c r="J247" s="1626"/>
      <c r="K247" s="1626"/>
      <c r="L247" s="1628"/>
    </row>
    <row r="248" spans="1:12" ht="16.149999999999999" customHeight="1">
      <c r="A248" s="1632" t="s">
        <v>922</v>
      </c>
      <c r="B248" s="1633"/>
      <c r="C248" s="1633"/>
      <c r="D248" s="1633"/>
      <c r="E248" s="1598" t="s">
        <v>272</v>
      </c>
      <c r="F248" s="1598" t="s">
        <v>273</v>
      </c>
      <c r="G248" s="1598" t="s">
        <v>272</v>
      </c>
      <c r="H248" s="3151" t="s">
        <v>273</v>
      </c>
      <c r="I248" s="3152"/>
      <c r="J248" s="1598" t="s">
        <v>272</v>
      </c>
      <c r="K248" s="1598" t="s">
        <v>273</v>
      </c>
      <c r="L248" s="1574"/>
    </row>
    <row r="249" spans="1:12" ht="16.149999999999999" customHeight="1">
      <c r="A249" s="1619" t="s">
        <v>64</v>
      </c>
      <c r="B249" s="1620"/>
      <c r="C249" s="1620"/>
      <c r="D249" s="1621"/>
      <c r="E249" s="1616" t="s">
        <v>913</v>
      </c>
      <c r="F249" s="1617" t="s">
        <v>914</v>
      </c>
      <c r="G249" s="1616" t="s">
        <v>913</v>
      </c>
      <c r="H249" s="3133" t="s">
        <v>914</v>
      </c>
      <c r="I249" s="3134"/>
      <c r="J249" s="1616" t="s">
        <v>913</v>
      </c>
      <c r="K249" s="1618" t="s">
        <v>914</v>
      </c>
      <c r="L249" s="1622"/>
    </row>
    <row r="250" spans="1:12" ht="16.149999999999999" customHeight="1">
      <c r="A250" s="1619" t="s">
        <v>919</v>
      </c>
      <c r="B250" s="1620"/>
      <c r="C250" s="1620"/>
      <c r="D250" s="1621"/>
      <c r="E250" s="1616" t="s">
        <v>935</v>
      </c>
      <c r="F250" s="1617" t="s">
        <v>936</v>
      </c>
      <c r="G250" s="1616" t="s">
        <v>935</v>
      </c>
      <c r="H250" s="3133" t="s">
        <v>936</v>
      </c>
      <c r="I250" s="3134"/>
      <c r="J250" s="1616" t="s">
        <v>935</v>
      </c>
      <c r="K250" s="1618" t="s">
        <v>936</v>
      </c>
      <c r="L250" s="1622"/>
    </row>
    <row r="251" spans="1:12" ht="16.149999999999999" customHeight="1">
      <c r="A251" s="1619" t="s">
        <v>798</v>
      </c>
      <c r="B251" s="1620"/>
      <c r="C251" s="1620"/>
      <c r="D251" s="1621"/>
      <c r="E251" s="721">
        <v>200</v>
      </c>
      <c r="F251" s="1623">
        <v>1.2</v>
      </c>
      <c r="G251" s="721">
        <v>600</v>
      </c>
      <c r="H251" s="3131">
        <v>3.5</v>
      </c>
      <c r="I251" s="3132"/>
      <c r="J251" s="721">
        <v>1000</v>
      </c>
      <c r="K251" s="721">
        <v>5.8</v>
      </c>
      <c r="L251" s="1561"/>
    </row>
    <row r="252" spans="1:12" ht="16.149999999999999" customHeight="1">
      <c r="A252" s="1566"/>
      <c r="B252" s="1131"/>
      <c r="C252" s="1131"/>
      <c r="D252" s="1131"/>
      <c r="E252" s="1623">
        <v>300</v>
      </c>
      <c r="F252" s="1623">
        <v>1.7</v>
      </c>
      <c r="G252" s="721">
        <v>700</v>
      </c>
      <c r="H252" s="3131">
        <v>4.0999999999999996</v>
      </c>
      <c r="I252" s="3132"/>
      <c r="J252" s="721">
        <v>1100</v>
      </c>
      <c r="K252" s="721">
        <v>6.4</v>
      </c>
      <c r="L252" s="1561"/>
    </row>
    <row r="253" spans="1:12" ht="16.149999999999999" customHeight="1">
      <c r="A253" s="1566"/>
      <c r="B253" s="1131"/>
      <c r="C253" s="1131"/>
      <c r="D253" s="1131"/>
      <c r="E253" s="1623">
        <v>400</v>
      </c>
      <c r="F253" s="1623">
        <v>2.2999999999999998</v>
      </c>
      <c r="G253" s="721">
        <v>800</v>
      </c>
      <c r="H253" s="3131">
        <v>4.7</v>
      </c>
      <c r="I253" s="3132"/>
      <c r="J253" s="1131"/>
      <c r="K253" s="1131"/>
      <c r="L253" s="1561"/>
    </row>
    <row r="254" spans="1:12" ht="16.149999999999999" customHeight="1">
      <c r="A254" s="1566"/>
      <c r="B254" s="1131"/>
      <c r="C254" s="1131"/>
      <c r="D254" s="1131"/>
      <c r="E254" s="1623">
        <v>500</v>
      </c>
      <c r="F254" s="1623">
        <v>2.9</v>
      </c>
      <c r="G254" s="721">
        <v>900</v>
      </c>
      <c r="H254" s="3131">
        <v>5.2</v>
      </c>
      <c r="I254" s="3132"/>
      <c r="J254" s="1131"/>
      <c r="K254" s="1131"/>
      <c r="L254" s="1561"/>
    </row>
    <row r="255" spans="1:12" ht="13.15" customHeight="1" thickBot="1">
      <c r="A255" s="791"/>
      <c r="B255" s="794"/>
      <c r="C255" s="794"/>
      <c r="D255" s="794"/>
      <c r="E255" s="794"/>
      <c r="F255" s="794"/>
      <c r="G255" s="794"/>
      <c r="H255" s="794"/>
      <c r="I255" s="794"/>
      <c r="J255" s="794"/>
      <c r="K255" s="794"/>
      <c r="L255" s="1628"/>
    </row>
    <row r="256" spans="1:12" ht="16.899999999999999" customHeight="1">
      <c r="A256" s="1634" t="s">
        <v>943</v>
      </c>
      <c r="B256" s="1567"/>
      <c r="C256" s="1567"/>
      <c r="D256" s="1567"/>
      <c r="E256" s="1635"/>
      <c r="F256" s="1635"/>
      <c r="G256" s="1567"/>
      <c r="H256" s="1567"/>
      <c r="I256" s="1567"/>
      <c r="J256" s="1567"/>
      <c r="K256" s="1567"/>
      <c r="L256" s="1574"/>
    </row>
    <row r="257" spans="1:12" ht="15" customHeight="1">
      <c r="A257" s="1634"/>
      <c r="B257" s="1636"/>
      <c r="C257" s="1636"/>
      <c r="D257" s="1567"/>
      <c r="E257" s="1567"/>
      <c r="F257" s="1567"/>
      <c r="G257" s="1567"/>
      <c r="H257" s="1567"/>
      <c r="I257" s="1567"/>
      <c r="J257" s="1567"/>
      <c r="K257" s="1567"/>
      <c r="L257" s="1574"/>
    </row>
    <row r="258" spans="1:12" ht="13.5" thickBot="1">
      <c r="A258" s="1625"/>
      <c r="B258" s="1626"/>
      <c r="C258" s="1626"/>
      <c r="D258" s="1626"/>
      <c r="E258" s="1626"/>
      <c r="F258" s="1626"/>
      <c r="G258" s="1626"/>
      <c r="H258" s="1626"/>
      <c r="I258" s="1626"/>
      <c r="J258" s="1626"/>
      <c r="K258" s="1626"/>
      <c r="L258" s="1628"/>
    </row>
    <row r="259" spans="1:12" ht="15.75" customHeight="1"/>
  </sheetData>
  <sheetProtection insertRows="0" deleteRows="0" autoFilter="0"/>
  <mergeCells count="23">
    <mergeCell ref="H250:I250"/>
    <mergeCell ref="H251:I251"/>
    <mergeCell ref="H252:I252"/>
    <mergeCell ref="H253:I253"/>
    <mergeCell ref="H254:I254"/>
    <mergeCell ref="H249:I249"/>
    <mergeCell ref="H234:I234"/>
    <mergeCell ref="H235:I235"/>
    <mergeCell ref="H236:I236"/>
    <mergeCell ref="H239:I239"/>
    <mergeCell ref="H240:I240"/>
    <mergeCell ref="H241:I241"/>
    <mergeCell ref="H242:I242"/>
    <mergeCell ref="H243:I243"/>
    <mergeCell ref="H246:I246"/>
    <mergeCell ref="H247:I247"/>
    <mergeCell ref="H248:I248"/>
    <mergeCell ref="H28:J28"/>
    <mergeCell ref="G3:K3"/>
    <mergeCell ref="A5:I5"/>
    <mergeCell ref="I6:J6"/>
    <mergeCell ref="E11:F11"/>
    <mergeCell ref="E15:G15"/>
  </mergeCells>
  <dataValidations count="3">
    <dataValidation type="list" allowBlank="1" showInputMessage="1" showErrorMessage="1" sqref="O18 L7" xr:uid="{00000000-0002-0000-3700-000000000000}">
      <formula1>$P$12:$P$15</formula1>
    </dataValidation>
    <dataValidation type="list" allowBlank="1" showInputMessage="1" showErrorMessage="1" sqref="E11" xr:uid="{00000000-0002-0000-3700-000001000000}">
      <formula1>$N$7:$N$14</formula1>
    </dataValidation>
    <dataValidation type="list" allowBlank="1" showInputMessage="1" showErrorMessage="1" sqref="E15" xr:uid="{00000000-0002-0000-3700-000002000000}">
      <formula1>$P$8:$P$10</formula1>
    </dataValidation>
  </dataValidations>
  <printOptions horizontalCentered="1" verticalCentered="1"/>
  <pageMargins left="7.874015748031496E-2" right="7.874015748031496E-2" top="0.43307086614173229" bottom="0.59055118110236227" header="0.23622047244094491" footer="0.19685039370078741"/>
  <pageSetup paperSize="9" orientation="portrait" horizontalDpi="300" r:id="rId1"/>
  <headerFooter alignWithMargins="0">
    <oddHeader>&amp;R&amp;8PAR-PREP-001-1/rév2/sept19</oddHeader>
    <oddFooter>&amp;R&amp;Z&amp;F</oddFooter>
  </headerFooter>
  <rowBreaks count="13" manualBreakCount="13">
    <brk id="48" max="11" man="1"/>
    <brk id="63" max="11" man="1"/>
    <brk id="78" max="11" man="1"/>
    <brk id="93" max="11" man="1"/>
    <brk id="108" max="11" man="1"/>
    <brk id="123" max="11" man="1"/>
    <brk id="138" max="11" man="1"/>
    <brk id="153" max="11" man="1"/>
    <brk id="168" max="11" man="1"/>
    <brk id="183" max="11" man="1"/>
    <brk id="198" max="11" man="1"/>
    <brk id="213" max="11" man="1"/>
    <brk id="228" max="11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Feuil52">
    <tabColor rgb="FF00B0F0"/>
  </sheetPr>
  <dimension ref="A1:BE34"/>
  <sheetViews>
    <sheetView showZeros="0" zoomScaleNormal="100" workbookViewId="0">
      <selection activeCell="L28" sqref="L28"/>
    </sheetView>
  </sheetViews>
  <sheetFormatPr baseColWidth="10" defaultColWidth="9.140625" defaultRowHeight="12.75"/>
  <cols>
    <col min="1" max="2" width="7.85546875" style="239" customWidth="1"/>
    <col min="3" max="3" width="9.28515625" customWidth="1"/>
    <col min="4" max="4" width="8.7109375" customWidth="1"/>
    <col min="5" max="5" width="11" customWidth="1"/>
    <col min="6" max="10" width="6.7109375" customWidth="1"/>
    <col min="11" max="11" width="8" customWidth="1"/>
    <col min="12" max="17" width="6.7109375" customWidth="1"/>
    <col min="18" max="18" width="16" customWidth="1"/>
    <col min="19" max="19" width="16.28515625" customWidth="1"/>
    <col min="20" max="23" width="2.7109375" customWidth="1"/>
    <col min="24" max="24" width="13.28515625" customWidth="1"/>
    <col min="25" max="74" width="2.7109375" customWidth="1"/>
    <col min="75" max="215" width="9.140625" customWidth="1"/>
  </cols>
  <sheetData>
    <row r="1" spans="1:30" ht="13.5" thickBot="1"/>
    <row r="2" spans="1:30" ht="15.75">
      <c r="A2" s="508" t="s">
        <v>369</v>
      </c>
      <c r="B2" s="664"/>
      <c r="C2" s="160"/>
      <c r="D2" s="256"/>
    </row>
    <row r="3" spans="1:30" ht="16.5" thickBot="1">
      <c r="A3" s="509" t="s">
        <v>127</v>
      </c>
      <c r="B3" s="665"/>
      <c r="C3" s="162"/>
      <c r="D3" s="248"/>
    </row>
    <row r="4" spans="1:30">
      <c r="A4" s="3647" t="str">
        <f>PREVI!A10</f>
        <v>1100633635-636</v>
      </c>
      <c r="B4" s="3647"/>
    </row>
    <row r="5" spans="1:30">
      <c r="A5" s="444" t="str">
        <f>PREVI!A11</f>
        <v>Z128</v>
      </c>
      <c r="B5" s="444"/>
      <c r="D5" s="182" t="s">
        <v>1042</v>
      </c>
      <c r="E5" t="str">
        <f>PREVI!A10</f>
        <v>1100633635-636</v>
      </c>
    </row>
    <row r="6" spans="1:30">
      <c r="Q6" s="239"/>
    </row>
    <row r="7" spans="1:30">
      <c r="B7" s="3"/>
      <c r="Q7" s="239"/>
    </row>
    <row r="8" spans="1:30" ht="15">
      <c r="A8" s="2" t="s">
        <v>188</v>
      </c>
    </row>
    <row r="9" spans="1:30" ht="15.75" thickBot="1">
      <c r="A9" s="3" t="s">
        <v>190</v>
      </c>
    </row>
    <row r="10" spans="1:30" ht="16.5" customHeight="1">
      <c r="A10" s="458" t="s">
        <v>1227</v>
      </c>
      <c r="B10" s="438" t="s">
        <v>193</v>
      </c>
      <c r="C10" s="458" t="s">
        <v>235</v>
      </c>
      <c r="D10" s="459" t="s">
        <v>236</v>
      </c>
      <c r="E10" s="438" t="s">
        <v>370</v>
      </c>
      <c r="F10" s="3644" t="s">
        <v>976</v>
      </c>
      <c r="G10" s="3644" t="s">
        <v>977</v>
      </c>
      <c r="H10" s="3644" t="s">
        <v>978</v>
      </c>
      <c r="I10" s="3644" t="s">
        <v>979</v>
      </c>
      <c r="J10" s="3644" t="s">
        <v>980</v>
      </c>
      <c r="K10" s="3644" t="s">
        <v>981</v>
      </c>
      <c r="L10" s="3644" t="s">
        <v>982</v>
      </c>
      <c r="M10" s="3644" t="s">
        <v>983</v>
      </c>
      <c r="N10" s="3644" t="s">
        <v>984</v>
      </c>
      <c r="O10" s="3644" t="s">
        <v>985</v>
      </c>
      <c r="P10" s="3644" t="s">
        <v>986</v>
      </c>
      <c r="Q10" s="3644" t="s">
        <v>987</v>
      </c>
      <c r="R10" s="458" t="s">
        <v>291</v>
      </c>
      <c r="S10" s="1101" t="s">
        <v>261</v>
      </c>
      <c r="AC10" s="458" t="s">
        <v>235</v>
      </c>
      <c r="AD10" s="459" t="s">
        <v>236</v>
      </c>
    </row>
    <row r="11" spans="1:30" ht="13.5" thickBot="1">
      <c r="A11" s="1102"/>
      <c r="B11" s="1103"/>
      <c r="C11" s="117"/>
      <c r="D11" s="117"/>
      <c r="E11" s="117"/>
      <c r="F11" s="3645"/>
      <c r="G11" s="3645"/>
      <c r="H11" s="3645"/>
      <c r="I11" s="3645"/>
      <c r="J11" s="3645"/>
      <c r="K11" s="3645"/>
      <c r="L11" s="3645"/>
      <c r="M11" s="3645"/>
      <c r="N11" s="3645"/>
      <c r="O11" s="3645"/>
      <c r="P11" s="3645"/>
      <c r="Q11" s="3645"/>
      <c r="R11" s="1104"/>
      <c r="S11" s="272"/>
    </row>
    <row r="12" spans="1:30">
      <c r="A12" s="458" t="e">
        <f>SUIVI!#REF!</f>
        <v>#REF!</v>
      </c>
      <c r="B12" s="438" t="e">
        <f>SUIVI!#REF!</f>
        <v>#REF!</v>
      </c>
      <c r="C12" s="77"/>
      <c r="D12" s="77"/>
      <c r="E12" s="438"/>
      <c r="F12" s="76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6"/>
      <c r="S12" s="264"/>
    </row>
    <row r="13" spans="1:30">
      <c r="A13" s="507" t="e">
        <f>SUIVI!#REF!</f>
        <v>#REF!</v>
      </c>
      <c r="B13" s="362" t="e">
        <f>SUIVI!#REF!</f>
        <v>#REF!</v>
      </c>
      <c r="C13" s="180"/>
      <c r="D13" s="180"/>
      <c r="E13" s="320"/>
      <c r="F13" s="53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246"/>
    </row>
    <row r="14" spans="1:30">
      <c r="A14" s="507" t="e">
        <f>SUIVI!#REF!</f>
        <v>#REF!</v>
      </c>
      <c r="B14" s="362" t="e">
        <f>SUIVI!#REF!</f>
        <v>#REF!</v>
      </c>
      <c r="C14" s="180"/>
      <c r="D14" s="180"/>
      <c r="E14" s="320"/>
      <c r="F14" s="53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246"/>
    </row>
    <row r="15" spans="1:30">
      <c r="A15" s="507" t="e">
        <f>SUIVI!#REF!</f>
        <v>#REF!</v>
      </c>
      <c r="B15" s="362" t="e">
        <f>SUIVI!#REF!</f>
        <v>#REF!</v>
      </c>
      <c r="C15" s="180"/>
      <c r="D15" s="180"/>
      <c r="E15" s="320"/>
      <c r="F15" s="53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246"/>
    </row>
    <row r="16" spans="1:30">
      <c r="A16" s="507" t="e">
        <f>SUIVI!#REF!</f>
        <v>#REF!</v>
      </c>
      <c r="B16" s="362" t="e">
        <f>SUIVI!#REF!</f>
        <v>#REF!</v>
      </c>
      <c r="C16" s="180"/>
      <c r="D16" s="180"/>
      <c r="E16" s="320"/>
      <c r="F16" s="53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246"/>
    </row>
    <row r="17" spans="1:57">
      <c r="A17" s="507" t="e">
        <f>SUIVI!#REF!</f>
        <v>#REF!</v>
      </c>
      <c r="B17" s="362" t="e">
        <f>SUIVI!#REF!</f>
        <v>#REF!</v>
      </c>
      <c r="C17" s="180"/>
      <c r="D17" s="180"/>
      <c r="E17" s="320"/>
      <c r="F17" s="53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246"/>
    </row>
    <row r="18" spans="1:57">
      <c r="A18" s="507" t="e">
        <f>SUIVI!#REF!</f>
        <v>#REF!</v>
      </c>
      <c r="B18" s="362" t="e">
        <f>SUIVI!#REF!</f>
        <v>#REF!</v>
      </c>
      <c r="C18" s="180"/>
      <c r="D18" s="180"/>
      <c r="E18" s="320"/>
      <c r="F18" s="53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246"/>
    </row>
    <row r="19" spans="1:57">
      <c r="A19" s="507" t="e">
        <f>SUIVI!#REF!</f>
        <v>#REF!</v>
      </c>
      <c r="B19" s="362" t="e">
        <f>SUIVI!#REF!</f>
        <v>#REF!</v>
      </c>
      <c r="C19" s="180"/>
      <c r="D19" s="180"/>
      <c r="E19" s="320"/>
      <c r="F19" s="53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246"/>
    </row>
    <row r="20" spans="1:57">
      <c r="A20" s="507" t="e">
        <f>SUIVI!#REF!</f>
        <v>#REF!</v>
      </c>
      <c r="B20" s="362" t="e">
        <f>SUIVI!#REF!</f>
        <v>#REF!</v>
      </c>
      <c r="C20" s="180"/>
      <c r="D20" s="180"/>
      <c r="E20" s="320"/>
      <c r="F20" s="53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246"/>
    </row>
    <row r="21" spans="1:57">
      <c r="A21" s="507" t="e">
        <f>SUIVI!#REF!</f>
        <v>#REF!</v>
      </c>
      <c r="B21" s="362" t="e">
        <f>SUIVI!#REF!</f>
        <v>#REF!</v>
      </c>
      <c r="C21" s="180"/>
      <c r="D21" s="180"/>
      <c r="E21" s="320"/>
      <c r="F21" s="53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246"/>
    </row>
    <row r="22" spans="1:57">
      <c r="A22" s="507" t="e">
        <f>SUIVI!#REF!</f>
        <v>#REF!</v>
      </c>
      <c r="B22" s="362" t="e">
        <f>SUIVI!#REF!</f>
        <v>#REF!</v>
      </c>
      <c r="C22" s="180"/>
      <c r="D22" s="180"/>
      <c r="E22" s="320"/>
      <c r="F22" s="53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246"/>
    </row>
    <row r="23" spans="1:57" ht="13.5" thickBot="1">
      <c r="A23" s="507" t="e">
        <f>SUIVI!#REF!</f>
        <v>#REF!</v>
      </c>
      <c r="B23" s="362" t="e">
        <f>SUIVI!#REF!</f>
        <v>#REF!</v>
      </c>
      <c r="C23" s="180"/>
      <c r="D23" s="180"/>
      <c r="E23" s="320"/>
      <c r="F23" s="53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246"/>
    </row>
    <row r="24" spans="1:57" ht="12.75" customHeight="1">
      <c r="A24" s="507" t="e">
        <f>SUIVI!#REF!</f>
        <v>#REF!</v>
      </c>
      <c r="B24" s="362" t="e">
        <f>SUIVI!#REF!</f>
        <v>#REF!</v>
      </c>
      <c r="C24" s="180"/>
      <c r="D24" s="180"/>
      <c r="E24" s="320"/>
      <c r="F24" s="3644" t="s">
        <v>988</v>
      </c>
      <c r="G24" s="3644" t="s">
        <v>989</v>
      </c>
      <c r="H24" s="3644" t="s">
        <v>990</v>
      </c>
      <c r="I24" s="3644" t="s">
        <v>991</v>
      </c>
      <c r="J24" s="3644" t="s">
        <v>992</v>
      </c>
      <c r="K24" s="3644" t="s">
        <v>993</v>
      </c>
      <c r="L24" s="3644" t="s">
        <v>994</v>
      </c>
      <c r="M24" s="3644" t="s">
        <v>995</v>
      </c>
      <c r="N24" s="3644" t="s">
        <v>996</v>
      </c>
      <c r="O24" s="3644" t="s">
        <v>997</v>
      </c>
      <c r="P24" s="3644" t="s">
        <v>998</v>
      </c>
      <c r="Q24" s="3644" t="s">
        <v>999</v>
      </c>
      <c r="R24" s="53"/>
      <c r="S24" s="246"/>
    </row>
    <row r="25" spans="1:57" ht="13.5" customHeight="1" thickBot="1">
      <c r="A25" s="507" t="e">
        <f>SUIVI!#REF!</f>
        <v>#REF!</v>
      </c>
      <c r="B25" s="362" t="e">
        <f>SUIVI!#REF!</f>
        <v>#REF!</v>
      </c>
      <c r="C25" s="180"/>
      <c r="D25" s="180"/>
      <c r="E25" s="320"/>
      <c r="F25" s="3646"/>
      <c r="G25" s="3646"/>
      <c r="H25" s="3646"/>
      <c r="I25" s="3646"/>
      <c r="J25" s="3646"/>
      <c r="K25" s="3646"/>
      <c r="L25" s="3646"/>
      <c r="M25" s="3646"/>
      <c r="N25" s="3646"/>
      <c r="O25" s="3646"/>
      <c r="P25" s="3646"/>
      <c r="Q25" s="3646"/>
      <c r="R25" s="53"/>
      <c r="S25" s="246"/>
    </row>
    <row r="26" spans="1:57">
      <c r="A26" s="507" t="e">
        <f>SUIVI!#REF!</f>
        <v>#REF!</v>
      </c>
      <c r="B26" s="362" t="e">
        <f>SUIVI!#REF!</f>
        <v>#REF!</v>
      </c>
      <c r="C26" s="180"/>
      <c r="D26" s="180"/>
      <c r="E26" s="320"/>
      <c r="F26" s="53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246"/>
    </row>
    <row r="27" spans="1:57">
      <c r="A27" s="507" t="e">
        <f>SUIVI!#REF!</f>
        <v>#REF!</v>
      </c>
      <c r="B27" s="362" t="e">
        <f>SUIVI!#REF!</f>
        <v>#REF!</v>
      </c>
      <c r="C27" s="180"/>
      <c r="D27" s="180"/>
      <c r="E27" s="320"/>
      <c r="F27" s="53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246"/>
    </row>
    <row r="28" spans="1:57">
      <c r="A28" s="507" t="e">
        <f>SUIVI!#REF!</f>
        <v>#REF!</v>
      </c>
      <c r="B28" s="362" t="e">
        <f>SUIVI!#REF!</f>
        <v>#REF!</v>
      </c>
      <c r="C28" s="180"/>
      <c r="D28" s="180"/>
      <c r="E28" s="320"/>
      <c r="F28" s="53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246"/>
    </row>
    <row r="29" spans="1:57">
      <c r="A29" s="507" t="e">
        <f>SUIVI!#REF!</f>
        <v>#REF!</v>
      </c>
      <c r="B29" s="362" t="e">
        <f>SUIVI!#REF!</f>
        <v>#REF!</v>
      </c>
      <c r="C29" s="180"/>
      <c r="D29" s="180"/>
      <c r="E29" s="320"/>
      <c r="F29" s="53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246"/>
    </row>
    <row r="30" spans="1:57">
      <c r="A30" s="507" t="e">
        <f>SUIVI!#REF!</f>
        <v>#REF!</v>
      </c>
      <c r="B30" s="362" t="e">
        <f>SUIVI!#REF!</f>
        <v>#REF!</v>
      </c>
      <c r="C30" s="180"/>
      <c r="D30" s="180"/>
      <c r="E30" s="320"/>
      <c r="F30" s="53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246"/>
      <c r="BE30" t="s">
        <v>1146</v>
      </c>
    </row>
    <row r="31" spans="1:57">
      <c r="A31" s="507" t="e">
        <f>SUIVI!#REF!</f>
        <v>#REF!</v>
      </c>
      <c r="B31" s="362" t="e">
        <f>SUIVI!#REF!</f>
        <v>#REF!</v>
      </c>
      <c r="C31" s="180"/>
      <c r="D31" s="180"/>
      <c r="E31" s="320"/>
      <c r="F31" s="53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246"/>
    </row>
    <row r="32" spans="1:57">
      <c r="A32" s="507" t="e">
        <f>SUIVI!#REF!</f>
        <v>#REF!</v>
      </c>
      <c r="B32" s="362" t="e">
        <f>SUIVI!#REF!</f>
        <v>#REF!</v>
      </c>
      <c r="C32" s="180"/>
      <c r="D32" s="180"/>
      <c r="E32" s="320"/>
      <c r="F32" s="5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246"/>
    </row>
    <row r="33" spans="1:19">
      <c r="A33" s="507" t="e">
        <f>SUIVI!#REF!</f>
        <v>#REF!</v>
      </c>
      <c r="B33" s="362" t="e">
        <f>SUIVI!#REF!</f>
        <v>#REF!</v>
      </c>
      <c r="C33" s="180"/>
      <c r="D33" s="180"/>
      <c r="E33" s="320"/>
      <c r="F33" s="53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3"/>
      <c r="S33" s="246"/>
    </row>
    <row r="34" spans="1:19" ht="13.5" thickBot="1">
      <c r="A34" s="505" t="e">
        <f>SUIVI!#REF!</f>
        <v>#REF!</v>
      </c>
      <c r="B34" s="741" t="e">
        <f>SUIVI!#REF!</f>
        <v>#REF!</v>
      </c>
      <c r="C34" s="745"/>
      <c r="D34" s="745"/>
      <c r="E34" s="744"/>
      <c r="F34" s="109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9"/>
      <c r="S34" s="255"/>
    </row>
  </sheetData>
  <mergeCells count="25">
    <mergeCell ref="A4:B4"/>
    <mergeCell ref="P24:P25"/>
    <mergeCell ref="Q24:Q25"/>
    <mergeCell ref="N24:N25"/>
    <mergeCell ref="F10:F11"/>
    <mergeCell ref="Q10:Q11"/>
    <mergeCell ref="N10:N11"/>
    <mergeCell ref="P10:P11"/>
    <mergeCell ref="M10:M11"/>
    <mergeCell ref="O10:O11"/>
    <mergeCell ref="I24:I25"/>
    <mergeCell ref="O24:O25"/>
    <mergeCell ref="G24:G25"/>
    <mergeCell ref="F24:F25"/>
    <mergeCell ref="J24:J25"/>
    <mergeCell ref="K24:K25"/>
    <mergeCell ref="G10:G11"/>
    <mergeCell ref="H10:H11"/>
    <mergeCell ref="I10:I11"/>
    <mergeCell ref="M24:M25"/>
    <mergeCell ref="H24:H25"/>
    <mergeCell ref="L24:L25"/>
    <mergeCell ref="J10:J11"/>
    <mergeCell ref="K10:K11"/>
    <mergeCell ref="L10:L11"/>
  </mergeCells>
  <phoneticPr fontId="30" type="noConversion"/>
  <pageMargins left="0.43307086614173229" right="0.31496062992125984" top="0.31496062992125984" bottom="0.31496062992125984" header="0.19685039370078741" footer="0.15748031496062992"/>
  <pageSetup paperSize="9" scale="90" orientation="landscape" r:id="rId1"/>
  <headerFooter alignWithMargins="0">
    <oddHeader>&amp;RPAR-PREP-001-6B/rév1/sept13</oddHeader>
    <oddFooter>&amp;R&amp;Z&amp;F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Feuil16">
    <tabColor rgb="FF00B0F0"/>
  </sheetPr>
  <dimension ref="A1:BE35"/>
  <sheetViews>
    <sheetView showZeros="0" zoomScale="85" zoomScaleNormal="85" workbookViewId="0">
      <selection activeCell="C12" sqref="C12:E34"/>
    </sheetView>
  </sheetViews>
  <sheetFormatPr baseColWidth="10" defaultColWidth="9.140625" defaultRowHeight="12.75"/>
  <cols>
    <col min="1" max="2" width="7.85546875" style="239" customWidth="1"/>
    <col min="3" max="3" width="8.140625" customWidth="1"/>
    <col min="4" max="4" width="8.7109375" customWidth="1"/>
    <col min="5" max="5" width="11" customWidth="1"/>
    <col min="6" max="10" width="6.7109375" customWidth="1"/>
    <col min="11" max="11" width="8" customWidth="1"/>
    <col min="12" max="17" width="6.7109375" customWidth="1"/>
    <col min="18" max="18" width="16" customWidth="1"/>
    <col min="19" max="19" width="16.28515625" customWidth="1"/>
    <col min="20" max="23" width="2.7109375" customWidth="1"/>
    <col min="24" max="24" width="13.28515625" customWidth="1"/>
    <col min="25" max="74" width="2.7109375" customWidth="1"/>
    <col min="75" max="215" width="9.140625" customWidth="1"/>
  </cols>
  <sheetData>
    <row r="1" spans="1:19" ht="13.5" thickBot="1"/>
    <row r="2" spans="1:19" ht="15.75">
      <c r="A2" s="508" t="s">
        <v>369</v>
      </c>
      <c r="B2" s="664"/>
      <c r="C2" s="160"/>
      <c r="D2" s="256"/>
    </row>
    <row r="3" spans="1:19" ht="16.5" thickBot="1">
      <c r="A3" s="509" t="s">
        <v>975</v>
      </c>
      <c r="B3" s="665"/>
      <c r="C3" s="162"/>
      <c r="D3" s="248"/>
    </row>
    <row r="4" spans="1:19">
      <c r="A4" s="3647" t="str">
        <f>PREVI!A10</f>
        <v>1100633635-636</v>
      </c>
      <c r="B4" s="3647"/>
    </row>
    <row r="5" spans="1:19">
      <c r="A5" s="444" t="str">
        <f>PREVI!A11</f>
        <v>Z128</v>
      </c>
      <c r="B5" s="444"/>
      <c r="D5" s="182" t="s">
        <v>1042</v>
      </c>
      <c r="E5" t="str">
        <f>PREVI!A10</f>
        <v>1100633635-636</v>
      </c>
    </row>
    <row r="6" spans="1:19">
      <c r="Q6" s="239"/>
    </row>
    <row r="7" spans="1:19">
      <c r="B7" s="3"/>
      <c r="Q7" s="239"/>
    </row>
    <row r="8" spans="1:19" ht="15">
      <c r="A8" s="2" t="s">
        <v>188</v>
      </c>
    </row>
    <row r="9" spans="1:19" ht="15.75" thickBot="1">
      <c r="A9" s="3" t="s">
        <v>190</v>
      </c>
    </row>
    <row r="10" spans="1:19" ht="16.5" customHeight="1">
      <c r="A10" s="458" t="s">
        <v>1227</v>
      </c>
      <c r="B10" s="438" t="s">
        <v>193</v>
      </c>
      <c r="C10" s="458" t="s">
        <v>235</v>
      </c>
      <c r="D10" s="459" t="s">
        <v>236</v>
      </c>
      <c r="E10" s="438" t="s">
        <v>370</v>
      </c>
      <c r="F10" s="3644" t="s">
        <v>976</v>
      </c>
      <c r="G10" s="3644" t="s">
        <v>977</v>
      </c>
      <c r="H10" s="3644" t="s">
        <v>978</v>
      </c>
      <c r="I10" s="3644" t="s">
        <v>979</v>
      </c>
      <c r="J10" s="3644" t="s">
        <v>980</v>
      </c>
      <c r="K10" s="3644" t="s">
        <v>981</v>
      </c>
      <c r="L10" s="3644" t="s">
        <v>982</v>
      </c>
      <c r="M10" s="3644" t="s">
        <v>983</v>
      </c>
      <c r="N10" s="3644" t="s">
        <v>984</v>
      </c>
      <c r="O10" s="3644" t="s">
        <v>985</v>
      </c>
      <c r="P10" s="3644" t="s">
        <v>986</v>
      </c>
      <c r="Q10" s="3644" t="s">
        <v>987</v>
      </c>
      <c r="R10" s="458" t="s">
        <v>291</v>
      </c>
      <c r="S10" s="459" t="s">
        <v>261</v>
      </c>
    </row>
    <row r="11" spans="1:19" ht="13.5" thickBot="1">
      <c r="A11" s="505"/>
      <c r="B11" s="510"/>
      <c r="C11" s="108"/>
      <c r="D11" s="108"/>
      <c r="E11" s="108"/>
      <c r="F11" s="3646"/>
      <c r="G11" s="3646"/>
      <c r="H11" s="3646"/>
      <c r="I11" s="3646"/>
      <c r="J11" s="3646"/>
      <c r="K11" s="3646"/>
      <c r="L11" s="3646"/>
      <c r="M11" s="3646"/>
      <c r="N11" s="3646"/>
      <c r="O11" s="3646"/>
      <c r="P11" s="3646"/>
      <c r="Q11" s="3646"/>
      <c r="R11" s="109"/>
      <c r="S11" s="111"/>
    </row>
    <row r="12" spans="1:19">
      <c r="A12" s="506" t="e">
        <f>SUIVI!#REF!</f>
        <v>#REF!</v>
      </c>
      <c r="B12" s="316" t="e">
        <f>SUIVI!#REF!</f>
        <v>#REF!</v>
      </c>
      <c r="C12" s="180"/>
      <c r="D12" s="180"/>
      <c r="E12" s="180"/>
      <c r="F12" s="249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249"/>
      <c r="S12" s="188"/>
    </row>
    <row r="13" spans="1:19">
      <c r="A13" s="507" t="e">
        <f>SUIVI!#REF!</f>
        <v>#REF!</v>
      </c>
      <c r="B13" s="511" t="e">
        <f>SUIVI!#REF!</f>
        <v>#REF!</v>
      </c>
      <c r="C13" s="46"/>
      <c r="D13" s="46"/>
      <c r="E13" s="46"/>
      <c r="F13" s="53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45"/>
    </row>
    <row r="14" spans="1:19">
      <c r="A14" s="507" t="e">
        <f>SUIVI!#REF!</f>
        <v>#REF!</v>
      </c>
      <c r="B14" s="511" t="e">
        <f>SUIVI!#REF!</f>
        <v>#REF!</v>
      </c>
      <c r="C14" s="46"/>
      <c r="D14" s="46"/>
      <c r="E14" s="46"/>
      <c r="F14" s="53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45"/>
    </row>
    <row r="15" spans="1:19">
      <c r="A15" s="507" t="e">
        <f>SUIVI!#REF!</f>
        <v>#REF!</v>
      </c>
      <c r="B15" s="511" t="e">
        <f>SUIVI!#REF!</f>
        <v>#REF!</v>
      </c>
      <c r="C15" s="46"/>
      <c r="D15" s="46"/>
      <c r="E15" s="46"/>
      <c r="F15" s="53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45"/>
    </row>
    <row r="16" spans="1:19">
      <c r="A16" s="507" t="e">
        <f>SUIVI!#REF!</f>
        <v>#REF!</v>
      </c>
      <c r="B16" s="511" t="e">
        <f>SUIVI!#REF!</f>
        <v>#REF!</v>
      </c>
      <c r="C16" s="46"/>
      <c r="D16" s="46"/>
      <c r="E16" s="46"/>
      <c r="F16" s="53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45"/>
    </row>
    <row r="17" spans="1:57">
      <c r="A17" s="507" t="e">
        <f>SUIVI!#REF!</f>
        <v>#REF!</v>
      </c>
      <c r="B17" s="511" t="e">
        <f>SUIVI!#REF!</f>
        <v>#REF!</v>
      </c>
      <c r="C17" s="46"/>
      <c r="D17" s="46"/>
      <c r="E17" s="46"/>
      <c r="F17" s="53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45"/>
    </row>
    <row r="18" spans="1:57">
      <c r="A18" s="507" t="e">
        <f>SUIVI!#REF!</f>
        <v>#REF!</v>
      </c>
      <c r="B18" s="511" t="e">
        <f>SUIVI!#REF!</f>
        <v>#REF!</v>
      </c>
      <c r="C18" s="46"/>
      <c r="D18" s="46"/>
      <c r="E18" s="46"/>
      <c r="F18" s="53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45"/>
    </row>
    <row r="19" spans="1:57">
      <c r="A19" s="507" t="e">
        <f>SUIVI!#REF!</f>
        <v>#REF!</v>
      </c>
      <c r="B19" s="511" t="e">
        <f>SUIVI!#REF!</f>
        <v>#REF!</v>
      </c>
      <c r="C19" s="46"/>
      <c r="D19" s="46"/>
      <c r="E19" s="46"/>
      <c r="F19" s="53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45"/>
    </row>
    <row r="20" spans="1:57">
      <c r="A20" s="507" t="e">
        <f>SUIVI!#REF!</f>
        <v>#REF!</v>
      </c>
      <c r="B20" s="511" t="e">
        <f>SUIVI!#REF!</f>
        <v>#REF!</v>
      </c>
      <c r="C20" s="46"/>
      <c r="D20" s="46"/>
      <c r="E20" s="46"/>
      <c r="F20" s="53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45"/>
    </row>
    <row r="21" spans="1:57">
      <c r="A21" s="507" t="e">
        <f>SUIVI!#REF!</f>
        <v>#REF!</v>
      </c>
      <c r="B21" s="511" t="e">
        <f>SUIVI!#REF!</f>
        <v>#REF!</v>
      </c>
      <c r="C21" s="46"/>
      <c r="D21" s="46"/>
      <c r="E21" s="46"/>
      <c r="F21" s="53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45"/>
    </row>
    <row r="22" spans="1:57">
      <c r="A22" s="507" t="e">
        <f>SUIVI!#REF!</f>
        <v>#REF!</v>
      </c>
      <c r="B22" s="511" t="e">
        <f>SUIVI!#REF!</f>
        <v>#REF!</v>
      </c>
      <c r="C22" s="46"/>
      <c r="D22" s="46"/>
      <c r="E22" s="46"/>
      <c r="F22" s="53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45"/>
    </row>
    <row r="23" spans="1:57" ht="13.5" thickBot="1">
      <c r="A23" s="507" t="e">
        <f>SUIVI!#REF!</f>
        <v>#REF!</v>
      </c>
      <c r="B23" s="511" t="e">
        <f>SUIVI!#REF!</f>
        <v>#REF!</v>
      </c>
      <c r="C23" s="46"/>
      <c r="D23" s="46"/>
      <c r="E23" s="46"/>
      <c r="F23" s="53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45"/>
    </row>
    <row r="24" spans="1:57" ht="12.75" customHeight="1">
      <c r="A24" s="507" t="e">
        <f>SUIVI!#REF!</f>
        <v>#REF!</v>
      </c>
      <c r="B24" s="511" t="e">
        <f>SUIVI!#REF!</f>
        <v>#REF!</v>
      </c>
      <c r="C24" s="46"/>
      <c r="D24" s="46"/>
      <c r="E24" s="46"/>
      <c r="F24" s="3644" t="s">
        <v>988</v>
      </c>
      <c r="G24" s="3644" t="s">
        <v>989</v>
      </c>
      <c r="H24" s="3644" t="s">
        <v>990</v>
      </c>
      <c r="I24" s="3644" t="s">
        <v>991</v>
      </c>
      <c r="J24" s="3644" t="s">
        <v>992</v>
      </c>
      <c r="K24" s="3644" t="s">
        <v>993</v>
      </c>
      <c r="L24" s="3644" t="s">
        <v>994</v>
      </c>
      <c r="M24" s="3644" t="s">
        <v>995</v>
      </c>
      <c r="N24" s="3644" t="s">
        <v>996</v>
      </c>
      <c r="O24" s="3644" t="s">
        <v>997</v>
      </c>
      <c r="P24" s="3644" t="s">
        <v>998</v>
      </c>
      <c r="Q24" s="3644" t="s">
        <v>999</v>
      </c>
      <c r="R24" s="53"/>
      <c r="S24" s="45"/>
    </row>
    <row r="25" spans="1:57" ht="13.5" customHeight="1" thickBot="1">
      <c r="A25" s="507" t="e">
        <f>SUIVI!#REF!</f>
        <v>#REF!</v>
      </c>
      <c r="B25" s="511" t="e">
        <f>SUIVI!#REF!</f>
        <v>#REF!</v>
      </c>
      <c r="C25" s="46"/>
      <c r="D25" s="46"/>
      <c r="E25" s="46"/>
      <c r="F25" s="3646"/>
      <c r="G25" s="3646"/>
      <c r="H25" s="3646"/>
      <c r="I25" s="3646"/>
      <c r="J25" s="3646"/>
      <c r="K25" s="3646"/>
      <c r="L25" s="3646"/>
      <c r="M25" s="3646"/>
      <c r="N25" s="3646"/>
      <c r="O25" s="3646"/>
      <c r="P25" s="3646"/>
      <c r="Q25" s="3646"/>
      <c r="R25" s="53"/>
      <c r="S25" s="45"/>
    </row>
    <row r="26" spans="1:57">
      <c r="A26" s="507" t="e">
        <f>SUIVI!#REF!</f>
        <v>#REF!</v>
      </c>
      <c r="B26" s="511" t="e">
        <f>SUIVI!#REF!</f>
        <v>#REF!</v>
      </c>
      <c r="C26" s="46"/>
      <c r="D26" s="46"/>
      <c r="E26" s="46"/>
      <c r="F26" s="53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45"/>
    </row>
    <row r="27" spans="1:57">
      <c r="A27" s="507" t="e">
        <f>SUIVI!#REF!</f>
        <v>#REF!</v>
      </c>
      <c r="B27" s="511" t="e">
        <f>SUIVI!#REF!</f>
        <v>#REF!</v>
      </c>
      <c r="C27" s="46"/>
      <c r="D27" s="46"/>
      <c r="E27" s="46"/>
      <c r="F27" s="53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45"/>
    </row>
    <row r="28" spans="1:57">
      <c r="A28" s="507" t="e">
        <f>SUIVI!#REF!</f>
        <v>#REF!</v>
      </c>
      <c r="B28" s="511" t="e">
        <f>SUIVI!#REF!</f>
        <v>#REF!</v>
      </c>
      <c r="C28" s="46"/>
      <c r="D28" s="46"/>
      <c r="E28" s="46"/>
      <c r="F28" s="53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45"/>
    </row>
    <row r="29" spans="1:57">
      <c r="A29" s="507" t="e">
        <f>SUIVI!#REF!</f>
        <v>#REF!</v>
      </c>
      <c r="B29" s="511" t="e">
        <f>SUIVI!#REF!</f>
        <v>#REF!</v>
      </c>
      <c r="C29" s="46"/>
      <c r="D29" s="46"/>
      <c r="E29" s="46"/>
      <c r="F29" s="53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45"/>
    </row>
    <row r="30" spans="1:57">
      <c r="A30" s="507" t="e">
        <f>SUIVI!#REF!</f>
        <v>#REF!</v>
      </c>
      <c r="B30" s="511" t="e">
        <f>SUIVI!#REF!</f>
        <v>#REF!</v>
      </c>
      <c r="C30" s="46"/>
      <c r="D30" s="46"/>
      <c r="E30" s="46"/>
      <c r="F30" s="53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45"/>
      <c r="BE30" t="s">
        <v>1146</v>
      </c>
    </row>
    <row r="31" spans="1:57">
      <c r="A31" s="507" t="e">
        <f>SUIVI!#REF!</f>
        <v>#REF!</v>
      </c>
      <c r="B31" s="511" t="e">
        <f>SUIVI!#REF!</f>
        <v>#REF!</v>
      </c>
      <c r="C31" s="46"/>
      <c r="D31" s="46"/>
      <c r="E31" s="46"/>
      <c r="F31" s="53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45"/>
    </row>
    <row r="32" spans="1:57">
      <c r="A32" s="507" t="e">
        <f>SUIVI!#REF!</f>
        <v>#REF!</v>
      </c>
      <c r="B32" s="511" t="e">
        <f>SUIVI!#REF!</f>
        <v>#REF!</v>
      </c>
      <c r="C32" s="46"/>
      <c r="D32" s="46"/>
      <c r="E32" s="46"/>
      <c r="F32" s="5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45"/>
    </row>
    <row r="33" spans="1:19">
      <c r="A33" s="507" t="e">
        <f>SUIVI!#REF!</f>
        <v>#REF!</v>
      </c>
      <c r="B33" s="511" t="e">
        <f>SUIVI!#REF!</f>
        <v>#REF!</v>
      </c>
      <c r="C33" s="46"/>
      <c r="D33" s="46"/>
      <c r="E33" s="46"/>
      <c r="F33" s="53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3"/>
      <c r="S33" s="45"/>
    </row>
    <row r="34" spans="1:19">
      <c r="A34" s="507" t="e">
        <f>SUIVI!#REF!</f>
        <v>#REF!</v>
      </c>
      <c r="B34" s="511" t="e">
        <f>SUIVI!#REF!</f>
        <v>#REF!</v>
      </c>
      <c r="C34" s="46"/>
      <c r="D34" s="46"/>
      <c r="E34" s="46"/>
      <c r="F34" s="53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53"/>
      <c r="S34" s="45"/>
    </row>
    <row r="35" spans="1:19" ht="13.5" thickBot="1">
      <c r="A35" s="505"/>
      <c r="B35" s="510"/>
      <c r="C35" s="108"/>
      <c r="D35" s="108"/>
      <c r="E35" s="108"/>
      <c r="F35" s="109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9"/>
      <c r="S35" s="111"/>
    </row>
  </sheetData>
  <mergeCells count="25">
    <mergeCell ref="G10:G11"/>
    <mergeCell ref="H10:H11"/>
    <mergeCell ref="I10:I11"/>
    <mergeCell ref="M24:M25"/>
    <mergeCell ref="H24:H25"/>
    <mergeCell ref="L24:L25"/>
    <mergeCell ref="J10:J11"/>
    <mergeCell ref="K10:K11"/>
    <mergeCell ref="L10:L11"/>
    <mergeCell ref="A4:B4"/>
    <mergeCell ref="P24:P25"/>
    <mergeCell ref="Q24:Q25"/>
    <mergeCell ref="N24:N25"/>
    <mergeCell ref="F10:F11"/>
    <mergeCell ref="Q10:Q11"/>
    <mergeCell ref="N10:N11"/>
    <mergeCell ref="P10:P11"/>
    <mergeCell ref="M10:M11"/>
    <mergeCell ref="O10:O11"/>
    <mergeCell ref="I24:I25"/>
    <mergeCell ref="O24:O25"/>
    <mergeCell ref="G24:G25"/>
    <mergeCell ref="F24:F25"/>
    <mergeCell ref="J24:J25"/>
    <mergeCell ref="K24:K25"/>
  </mergeCells>
  <phoneticPr fontId="30" type="noConversion"/>
  <pageMargins left="0.43307086614173229" right="0.31496062992125984" top="0.31496062992125984" bottom="0.31496062992125984" header="0.19685039370078741" footer="0.15748031496062992"/>
  <pageSetup paperSize="9" scale="90" orientation="landscape" r:id="rId1"/>
  <headerFooter alignWithMargins="0">
    <oddHeader>&amp;RPAR-PREP-001-6C/rév1/sept13</oddHeader>
    <oddFooter>&amp;R&amp;Z&amp;F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F0"/>
  </sheetPr>
  <dimension ref="A1:M60"/>
  <sheetViews>
    <sheetView showZeros="0" workbookViewId="0">
      <selection activeCell="F9" sqref="F9"/>
    </sheetView>
  </sheetViews>
  <sheetFormatPr baseColWidth="10" defaultRowHeight="12.75"/>
  <cols>
    <col min="1" max="1" width="10.28515625" customWidth="1"/>
    <col min="2" max="3" width="8.42578125" customWidth="1"/>
    <col min="4" max="4" width="9" customWidth="1"/>
    <col min="5" max="5" width="10.140625" customWidth="1"/>
    <col min="6" max="6" width="16.42578125" customWidth="1"/>
    <col min="7" max="7" width="18.42578125" customWidth="1"/>
    <col min="8" max="8" width="13.85546875" customWidth="1"/>
    <col min="9" max="9" width="9.85546875" customWidth="1"/>
    <col min="13" max="13" width="15.85546875" customWidth="1"/>
  </cols>
  <sheetData>
    <row r="1" spans="1:13" ht="21" customHeight="1"/>
    <row r="2" spans="1:13" ht="17.25" customHeight="1">
      <c r="A2" s="753" t="s">
        <v>969</v>
      </c>
      <c r="G2" s="759" t="str">
        <f>PREVI!C10</f>
        <v>CIMOLAI</v>
      </c>
    </row>
    <row r="3" spans="1:13" ht="15.75">
      <c r="A3" s="754" t="s">
        <v>970</v>
      </c>
      <c r="G3" s="759" t="str">
        <f>PREVI!C11</f>
        <v>PASSERELLE DE BELVAL</v>
      </c>
    </row>
    <row r="4" spans="1:13">
      <c r="B4" s="239"/>
      <c r="C4" s="239"/>
    </row>
    <row r="5" spans="1:13" ht="18" customHeight="1">
      <c r="A5" s="3651" t="s">
        <v>1140</v>
      </c>
      <c r="B5" s="3651"/>
      <c r="C5" s="3651"/>
      <c r="D5" s="3651"/>
      <c r="E5" s="3651"/>
      <c r="F5" s="3651"/>
      <c r="G5" s="3651"/>
      <c r="H5" s="3651"/>
      <c r="I5" s="3651"/>
      <c r="J5" s="3651"/>
      <c r="K5" s="3651"/>
    </row>
    <row r="7" spans="1:13" ht="24.75" customHeight="1">
      <c r="A7" s="3648" t="s">
        <v>1132</v>
      </c>
      <c r="B7" s="3648" t="s">
        <v>1133</v>
      </c>
      <c r="C7" s="3652" t="s">
        <v>1143</v>
      </c>
      <c r="D7" s="3652" t="s">
        <v>905</v>
      </c>
      <c r="E7" s="3648" t="s">
        <v>1134</v>
      </c>
      <c r="F7" s="3648" t="s">
        <v>1135</v>
      </c>
      <c r="G7" s="3648" t="s">
        <v>1144</v>
      </c>
      <c r="H7" s="3648" t="s">
        <v>1136</v>
      </c>
      <c r="I7" s="3648" t="s">
        <v>1137</v>
      </c>
      <c r="J7" s="3648" t="s">
        <v>1138</v>
      </c>
      <c r="K7" s="3648" t="s">
        <v>1138</v>
      </c>
      <c r="L7" s="3648" t="s">
        <v>1141</v>
      </c>
      <c r="M7" s="3648" t="s">
        <v>1139</v>
      </c>
    </row>
    <row r="8" spans="1:13" ht="24" customHeight="1">
      <c r="A8" s="3649"/>
      <c r="B8" s="3649"/>
      <c r="C8" s="3653"/>
      <c r="D8" s="3653"/>
      <c r="E8" s="3650"/>
      <c r="F8" s="3650"/>
      <c r="G8" s="3649"/>
      <c r="H8" s="3649"/>
      <c r="I8" s="3649"/>
      <c r="J8" s="3649"/>
      <c r="K8" s="3649"/>
      <c r="L8" s="3649"/>
      <c r="M8" s="3649"/>
    </row>
    <row r="9" spans="1:13" ht="18" customHeight="1">
      <c r="A9" s="277" t="e">
        <f>SUIVI!#REF!</f>
        <v>#REF!</v>
      </c>
      <c r="B9" s="46" t="s">
        <v>181</v>
      </c>
      <c r="C9" s="362" t="e">
        <f>SUIVI!#REF!</f>
        <v>#REF!</v>
      </c>
      <c r="D9" s="362" t="e">
        <f>SUIVI!#REF!</f>
        <v>#REF!</v>
      </c>
      <c r="E9" s="742" t="str">
        <f>SUIVI!M9</f>
        <v>CZ6</v>
      </c>
      <c r="F9" s="46" t="str">
        <f>PREVI!$A$10</f>
        <v>1100633635-636</v>
      </c>
      <c r="G9" s="46" t="s">
        <v>182</v>
      </c>
      <c r="H9" s="46" t="s">
        <v>183</v>
      </c>
      <c r="I9" s="46">
        <v>3</v>
      </c>
      <c r="J9" s="46" t="s">
        <v>186</v>
      </c>
      <c r="K9" s="46" t="s">
        <v>186</v>
      </c>
      <c r="L9" s="92" t="s">
        <v>184</v>
      </c>
      <c r="M9" s="757" t="s">
        <v>185</v>
      </c>
    </row>
    <row r="10" spans="1:13" ht="18" customHeight="1">
      <c r="A10" s="277" t="e">
        <f>SUIVI!#REF!</f>
        <v>#REF!</v>
      </c>
      <c r="B10" s="46" t="s">
        <v>181</v>
      </c>
      <c r="C10" s="362" t="e">
        <f>SUIVI!#REF!</f>
        <v>#REF!</v>
      </c>
      <c r="D10" s="362" t="e">
        <f>SUIVI!#REF!</f>
        <v>#REF!</v>
      </c>
      <c r="E10" s="742" t="str">
        <f>SUIVI!M10</f>
        <v>CZ7</v>
      </c>
      <c r="F10" s="46" t="str">
        <f>PREVI!$A$10</f>
        <v>1100633635-636</v>
      </c>
      <c r="G10" s="46"/>
      <c r="H10" s="46" t="s">
        <v>183</v>
      </c>
      <c r="I10" s="46">
        <v>3</v>
      </c>
      <c r="J10" s="46" t="s">
        <v>186</v>
      </c>
      <c r="K10" s="46" t="s">
        <v>186</v>
      </c>
      <c r="L10" s="92" t="s">
        <v>184</v>
      </c>
      <c r="M10" s="758"/>
    </row>
    <row r="11" spans="1:13" ht="18" customHeight="1">
      <c r="A11" s="277" t="e">
        <f>SUIVI!#REF!</f>
        <v>#REF!</v>
      </c>
      <c r="B11" s="46" t="s">
        <v>181</v>
      </c>
      <c r="C11" s="362" t="e">
        <f>SUIVI!#REF!</f>
        <v>#REF!</v>
      </c>
      <c r="D11" s="362" t="e">
        <f>SUIVI!#REF!</f>
        <v>#REF!</v>
      </c>
      <c r="E11" s="742" t="str">
        <f>SUIVI!M11</f>
        <v>CZ52</v>
      </c>
      <c r="F11" s="46" t="str">
        <f>PREVI!$A$10</f>
        <v>1100633635-636</v>
      </c>
      <c r="G11" s="46"/>
      <c r="H11" s="46" t="s">
        <v>183</v>
      </c>
      <c r="I11" s="46">
        <v>3</v>
      </c>
      <c r="J11" s="46" t="s">
        <v>186</v>
      </c>
      <c r="K11" s="46" t="s">
        <v>186</v>
      </c>
      <c r="L11" s="92" t="s">
        <v>184</v>
      </c>
      <c r="M11" s="758"/>
    </row>
    <row r="12" spans="1:13" ht="18" customHeight="1">
      <c r="A12" s="277" t="e">
        <f>SUIVI!#REF!</f>
        <v>#REF!</v>
      </c>
      <c r="B12" s="46" t="s">
        <v>181</v>
      </c>
      <c r="C12" s="362" t="e">
        <f>SUIVI!#REF!</f>
        <v>#REF!</v>
      </c>
      <c r="D12" s="362" t="e">
        <f>SUIVI!#REF!</f>
        <v>#REF!</v>
      </c>
      <c r="E12" s="742" t="str">
        <f>SUIVI!M12</f>
        <v>EA15</v>
      </c>
      <c r="F12" s="46" t="str">
        <f>PREVI!$A$10</f>
        <v>1100633635-636</v>
      </c>
      <c r="G12" s="46"/>
      <c r="H12" s="46" t="s">
        <v>183</v>
      </c>
      <c r="I12" s="46">
        <v>3</v>
      </c>
      <c r="J12" s="46" t="s">
        <v>186</v>
      </c>
      <c r="K12" s="46" t="s">
        <v>186</v>
      </c>
      <c r="L12" s="92" t="s">
        <v>184</v>
      </c>
      <c r="M12" s="758"/>
    </row>
    <row r="13" spans="1:13" ht="18" customHeight="1">
      <c r="A13" s="277" t="e">
        <f>SUIVI!#REF!</f>
        <v>#REF!</v>
      </c>
      <c r="B13" s="46" t="s">
        <v>181</v>
      </c>
      <c r="C13" s="362" t="e">
        <f>SUIVI!#REF!</f>
        <v>#REF!</v>
      </c>
      <c r="D13" s="362" t="e">
        <f>SUIVI!#REF!</f>
        <v>#REF!</v>
      </c>
      <c r="E13" s="742" t="str">
        <f>SUIVI!M13</f>
        <v>CZ9 oder10</v>
      </c>
      <c r="F13" s="46" t="str">
        <f>PREVI!$A$10</f>
        <v>1100633635-636</v>
      </c>
      <c r="G13" s="46"/>
      <c r="H13" s="46" t="s">
        <v>183</v>
      </c>
      <c r="I13" s="46">
        <v>3</v>
      </c>
      <c r="J13" s="46" t="s">
        <v>186</v>
      </c>
      <c r="K13" s="46" t="s">
        <v>186</v>
      </c>
      <c r="L13" s="92" t="s">
        <v>184</v>
      </c>
      <c r="M13" s="758"/>
    </row>
    <row r="14" spans="1:13" ht="18" customHeight="1">
      <c r="A14" s="277" t="e">
        <f>SUIVI!#REF!</f>
        <v>#REF!</v>
      </c>
      <c r="B14" s="46" t="s">
        <v>181</v>
      </c>
      <c r="C14" s="362" t="e">
        <f>SUIVI!#REF!</f>
        <v>#REF!</v>
      </c>
      <c r="D14" s="362" t="e">
        <f>SUIVI!#REF!</f>
        <v>#REF!</v>
      </c>
      <c r="E14" s="742" t="str">
        <f>SUIVI!M14</f>
        <v>EC48</v>
      </c>
      <c r="F14" s="46" t="str">
        <f>PREVI!$A$10</f>
        <v>1100633635-636</v>
      </c>
      <c r="G14" s="46"/>
      <c r="H14" s="46" t="s">
        <v>183</v>
      </c>
      <c r="I14" s="46">
        <v>3</v>
      </c>
      <c r="J14" s="46" t="s">
        <v>186</v>
      </c>
      <c r="K14" s="46" t="s">
        <v>186</v>
      </c>
      <c r="L14" s="92" t="s">
        <v>184</v>
      </c>
      <c r="M14" s="758"/>
    </row>
    <row r="15" spans="1:13" ht="18" customHeight="1">
      <c r="A15" s="277" t="e">
        <f>SUIVI!#REF!</f>
        <v>#REF!</v>
      </c>
      <c r="B15" s="46" t="s">
        <v>181</v>
      </c>
      <c r="C15" s="362" t="e">
        <f>SUIVI!#REF!</f>
        <v>#REF!</v>
      </c>
      <c r="D15" s="362" t="e">
        <f>SUIVI!#REF!</f>
        <v>#REF!</v>
      </c>
      <c r="E15" s="742" t="str">
        <f>SUIVI!M15</f>
        <v>EC49</v>
      </c>
      <c r="F15" s="46" t="str">
        <f>PREVI!$A$10</f>
        <v>1100633635-636</v>
      </c>
      <c r="G15" s="46"/>
      <c r="H15" s="46" t="s">
        <v>183</v>
      </c>
      <c r="I15" s="46">
        <v>3</v>
      </c>
      <c r="J15" s="46" t="s">
        <v>186</v>
      </c>
      <c r="K15" s="46" t="s">
        <v>186</v>
      </c>
      <c r="L15" s="92" t="s">
        <v>184</v>
      </c>
      <c r="M15" s="758"/>
    </row>
    <row r="16" spans="1:13" ht="18" customHeight="1">
      <c r="A16" s="277" t="e">
        <f>SUIVI!#REF!</f>
        <v>#REF!</v>
      </c>
      <c r="B16" s="46" t="s">
        <v>181</v>
      </c>
      <c r="C16" s="362" t="e">
        <f>SUIVI!#REF!</f>
        <v>#REF!</v>
      </c>
      <c r="D16" s="362" t="e">
        <f>SUIVI!#REF!</f>
        <v>#REF!</v>
      </c>
      <c r="E16" s="742" t="str">
        <f>SUIVI!M16</f>
        <v>EC50</v>
      </c>
      <c r="F16" s="46" t="str">
        <f>PREVI!$A$10</f>
        <v>1100633635-636</v>
      </c>
      <c r="G16" s="46"/>
      <c r="H16" s="46" t="s">
        <v>183</v>
      </c>
      <c r="I16" s="46">
        <v>3</v>
      </c>
      <c r="J16" s="46" t="s">
        <v>186</v>
      </c>
      <c r="K16" s="46" t="s">
        <v>186</v>
      </c>
      <c r="L16" s="92" t="s">
        <v>184</v>
      </c>
      <c r="M16" s="758"/>
    </row>
    <row r="17" spans="1:13" ht="18" customHeight="1">
      <c r="A17" s="277" t="e">
        <f>SUIVI!#REF!</f>
        <v>#REF!</v>
      </c>
      <c r="B17" s="46" t="s">
        <v>181</v>
      </c>
      <c r="C17" s="362" t="e">
        <f>SUIVI!#REF!</f>
        <v>#REF!</v>
      </c>
      <c r="D17" s="362" t="e">
        <f>SUIVI!#REF!</f>
        <v>#REF!</v>
      </c>
      <c r="E17" s="742" t="str">
        <f>SUIVI!M17</f>
        <v>EC51</v>
      </c>
      <c r="F17" s="46" t="str">
        <f>PREVI!$A$10</f>
        <v>1100633635-636</v>
      </c>
      <c r="G17" s="46"/>
      <c r="H17" s="46" t="s">
        <v>183</v>
      </c>
      <c r="I17" s="46">
        <v>3</v>
      </c>
      <c r="J17" s="46" t="s">
        <v>186</v>
      </c>
      <c r="K17" s="46" t="s">
        <v>186</v>
      </c>
      <c r="L17" s="92" t="s">
        <v>184</v>
      </c>
      <c r="M17" s="758"/>
    </row>
    <row r="18" spans="1:13" ht="18" customHeight="1">
      <c r="A18" s="277" t="e">
        <f>SUIVI!#REF!</f>
        <v>#REF!</v>
      </c>
      <c r="B18" s="46" t="s">
        <v>181</v>
      </c>
      <c r="C18" s="362" t="e">
        <f>SUIVI!#REF!</f>
        <v>#REF!</v>
      </c>
      <c r="D18" s="362" t="e">
        <f>SUIVI!#REF!</f>
        <v>#REF!</v>
      </c>
      <c r="E18" s="742" t="str">
        <f>SUIVI!M18</f>
        <v>EC406 oder 407</v>
      </c>
      <c r="F18" s="46" t="str">
        <f>PREVI!$A$10</f>
        <v>1100633635-636</v>
      </c>
      <c r="G18" s="46"/>
      <c r="H18" s="46" t="s">
        <v>183</v>
      </c>
      <c r="I18" s="46">
        <v>3</v>
      </c>
      <c r="J18" s="46" t="s">
        <v>186</v>
      </c>
      <c r="K18" s="46" t="s">
        <v>186</v>
      </c>
      <c r="L18" s="92" t="s">
        <v>184</v>
      </c>
      <c r="M18" s="758"/>
    </row>
    <row r="19" spans="1:13" ht="18" customHeight="1">
      <c r="A19" s="277" t="e">
        <f>SUIVI!#REF!</f>
        <v>#REF!</v>
      </c>
      <c r="B19" s="46" t="s">
        <v>181</v>
      </c>
      <c r="C19" s="362" t="e">
        <f>SUIVI!#REF!</f>
        <v>#REF!</v>
      </c>
      <c r="D19" s="362" t="e">
        <f>SUIVI!#REF!</f>
        <v>#REF!</v>
      </c>
      <c r="E19" s="742" t="e">
        <f>SUIVI!#REF!</f>
        <v>#REF!</v>
      </c>
      <c r="F19" s="46" t="str">
        <f>PREVI!$A$10</f>
        <v>1100633635-636</v>
      </c>
      <c r="G19" s="46"/>
      <c r="H19" s="46" t="s">
        <v>183</v>
      </c>
      <c r="I19" s="46">
        <v>3</v>
      </c>
      <c r="J19" s="46" t="s">
        <v>186</v>
      </c>
      <c r="K19" s="46" t="s">
        <v>186</v>
      </c>
      <c r="L19" s="92" t="s">
        <v>184</v>
      </c>
      <c r="M19" s="758"/>
    </row>
    <row r="20" spans="1:13" ht="18" customHeight="1">
      <c r="A20" s="277" t="e">
        <f>SUIVI!#REF!</f>
        <v>#REF!</v>
      </c>
      <c r="B20" s="46" t="s">
        <v>181</v>
      </c>
      <c r="C20" s="362" t="e">
        <f>SUIVI!#REF!</f>
        <v>#REF!</v>
      </c>
      <c r="D20" s="362" t="e">
        <f>SUIVI!#REF!</f>
        <v>#REF!</v>
      </c>
      <c r="E20" s="742" t="e">
        <f>SUIVI!#REF!</f>
        <v>#REF!</v>
      </c>
      <c r="F20" s="46" t="str">
        <f>PREVI!$A$10</f>
        <v>1100633635-636</v>
      </c>
      <c r="G20" s="46"/>
      <c r="H20" s="46" t="s">
        <v>183</v>
      </c>
      <c r="I20" s="46">
        <v>3</v>
      </c>
      <c r="J20" s="46" t="s">
        <v>186</v>
      </c>
      <c r="K20" s="46" t="s">
        <v>186</v>
      </c>
      <c r="L20" s="92" t="s">
        <v>184</v>
      </c>
      <c r="M20" s="758"/>
    </row>
    <row r="21" spans="1:13" ht="18" customHeight="1">
      <c r="A21" s="277" t="e">
        <f>SUIVI!#REF!</f>
        <v>#REF!</v>
      </c>
      <c r="B21" s="46" t="s">
        <v>181</v>
      </c>
      <c r="C21" s="362" t="e">
        <f>SUIVI!#REF!</f>
        <v>#REF!</v>
      </c>
      <c r="D21" s="362" t="e">
        <f>SUIVI!#REF!</f>
        <v>#REF!</v>
      </c>
      <c r="E21" s="742" t="e">
        <f>SUIVI!#REF!</f>
        <v>#REF!</v>
      </c>
      <c r="F21" s="46" t="str">
        <f>PREVI!$A$10</f>
        <v>1100633635-636</v>
      </c>
      <c r="G21" s="46"/>
      <c r="H21" s="46" t="s">
        <v>183</v>
      </c>
      <c r="I21" s="46">
        <v>4</v>
      </c>
      <c r="J21" s="46" t="s">
        <v>186</v>
      </c>
      <c r="K21" s="46" t="s">
        <v>186</v>
      </c>
      <c r="L21" s="92" t="s">
        <v>184</v>
      </c>
      <c r="M21" s="758"/>
    </row>
    <row r="22" spans="1:13" ht="18" customHeight="1">
      <c r="A22" s="277" t="e">
        <f>SUIVI!#REF!</f>
        <v>#REF!</v>
      </c>
      <c r="B22" s="46" t="s">
        <v>181</v>
      </c>
      <c r="C22" s="362" t="e">
        <f>SUIVI!#REF!</f>
        <v>#REF!</v>
      </c>
      <c r="D22" s="362" t="e">
        <f>SUIVI!#REF!</f>
        <v>#REF!</v>
      </c>
      <c r="E22" s="742" t="e">
        <f>SUIVI!#REF!</f>
        <v>#REF!</v>
      </c>
      <c r="F22" s="46" t="str">
        <f>PREVI!$A$10</f>
        <v>1100633635-636</v>
      </c>
      <c r="G22" s="46"/>
      <c r="H22" s="46" t="s">
        <v>183</v>
      </c>
      <c r="I22" s="46">
        <v>5</v>
      </c>
      <c r="J22" s="46" t="s">
        <v>186</v>
      </c>
      <c r="K22" s="46" t="s">
        <v>186</v>
      </c>
      <c r="L22" s="92" t="s">
        <v>184</v>
      </c>
      <c r="M22" s="758"/>
    </row>
    <row r="23" spans="1:13" ht="18" customHeight="1">
      <c r="A23" s="277" t="e">
        <f>SUIVI!#REF!</f>
        <v>#REF!</v>
      </c>
      <c r="B23" s="46" t="s">
        <v>181</v>
      </c>
      <c r="C23" s="362" t="e">
        <f>SUIVI!#REF!</f>
        <v>#REF!</v>
      </c>
      <c r="D23" s="362" t="e">
        <f>SUIVI!#REF!</f>
        <v>#REF!</v>
      </c>
      <c r="E23" s="742" t="e">
        <f>SUIVI!#REF!</f>
        <v>#REF!</v>
      </c>
      <c r="F23" s="46" t="str">
        <f>PREVI!$A$10</f>
        <v>1100633635-636</v>
      </c>
      <c r="G23" s="46"/>
      <c r="H23" s="46" t="s">
        <v>183</v>
      </c>
      <c r="I23" s="46">
        <v>6</v>
      </c>
      <c r="J23" s="46" t="s">
        <v>186</v>
      </c>
      <c r="K23" s="46" t="s">
        <v>186</v>
      </c>
      <c r="L23" s="92" t="s">
        <v>184</v>
      </c>
      <c r="M23" s="758"/>
    </row>
    <row r="24" spans="1:13" ht="18" customHeight="1">
      <c r="A24" s="277" t="e">
        <f>SUIVI!#REF!</f>
        <v>#REF!</v>
      </c>
      <c r="B24" s="46" t="s">
        <v>181</v>
      </c>
      <c r="C24" s="362" t="e">
        <f>SUIVI!#REF!</f>
        <v>#REF!</v>
      </c>
      <c r="D24" s="362" t="e">
        <f>SUIVI!#REF!</f>
        <v>#REF!</v>
      </c>
      <c r="E24" s="742" t="e">
        <f>SUIVI!#REF!</f>
        <v>#REF!</v>
      </c>
      <c r="F24" s="46" t="str">
        <f>PREVI!$A$10</f>
        <v>1100633635-636</v>
      </c>
      <c r="G24" s="46"/>
      <c r="H24" s="46" t="s">
        <v>183</v>
      </c>
      <c r="I24" s="46">
        <v>7</v>
      </c>
      <c r="J24" s="46" t="s">
        <v>186</v>
      </c>
      <c r="K24" s="46" t="s">
        <v>186</v>
      </c>
      <c r="L24" s="92" t="s">
        <v>184</v>
      </c>
      <c r="M24" s="758"/>
    </row>
    <row r="25" spans="1:13" ht="18" customHeight="1">
      <c r="A25" s="277" t="e">
        <f>SUIVI!#REF!</f>
        <v>#REF!</v>
      </c>
      <c r="B25" s="46" t="s">
        <v>181</v>
      </c>
      <c r="C25" s="362" t="e">
        <f>SUIVI!#REF!</f>
        <v>#REF!</v>
      </c>
      <c r="D25" s="362" t="e">
        <f>SUIVI!#REF!</f>
        <v>#REF!</v>
      </c>
      <c r="E25" s="742" t="e">
        <f>SUIVI!#REF!</f>
        <v>#REF!</v>
      </c>
      <c r="F25" s="46" t="str">
        <f>PREVI!$A$10</f>
        <v>1100633635-636</v>
      </c>
      <c r="G25" s="46"/>
      <c r="H25" s="46" t="s">
        <v>183</v>
      </c>
      <c r="I25" s="46">
        <v>8</v>
      </c>
      <c r="J25" s="46" t="s">
        <v>186</v>
      </c>
      <c r="K25" s="46" t="s">
        <v>186</v>
      </c>
      <c r="L25" s="92" t="s">
        <v>184</v>
      </c>
      <c r="M25" s="758"/>
    </row>
    <row r="26" spans="1:13" ht="18" customHeight="1">
      <c r="A26" s="277" t="e">
        <f>SUIVI!#REF!</f>
        <v>#REF!</v>
      </c>
      <c r="B26" s="46" t="s">
        <v>181</v>
      </c>
      <c r="C26" s="362" t="e">
        <f>SUIVI!#REF!</f>
        <v>#REF!</v>
      </c>
      <c r="D26" s="362" t="e">
        <f>SUIVI!#REF!</f>
        <v>#REF!</v>
      </c>
      <c r="E26" s="742" t="e">
        <f>SUIVI!#REF!</f>
        <v>#REF!</v>
      </c>
      <c r="F26" s="46" t="str">
        <f>PREVI!$A$10</f>
        <v>1100633635-636</v>
      </c>
      <c r="G26" s="46"/>
      <c r="H26" s="46" t="s">
        <v>183</v>
      </c>
      <c r="I26" s="46">
        <v>9</v>
      </c>
      <c r="J26" s="46" t="s">
        <v>186</v>
      </c>
      <c r="K26" s="46" t="s">
        <v>186</v>
      </c>
      <c r="L26" s="92" t="s">
        <v>184</v>
      </c>
      <c r="M26" s="758"/>
    </row>
    <row r="27" spans="1:13" ht="18" customHeight="1">
      <c r="A27" s="277" t="e">
        <f>SUIVI!#REF!</f>
        <v>#REF!</v>
      </c>
      <c r="B27" s="46" t="s">
        <v>181</v>
      </c>
      <c r="C27" s="362" t="e">
        <f>SUIVI!#REF!</f>
        <v>#REF!</v>
      </c>
      <c r="D27" s="362" t="e">
        <f>SUIVI!#REF!</f>
        <v>#REF!</v>
      </c>
      <c r="E27" s="742" t="e">
        <f>SUIVI!#REF!</f>
        <v>#REF!</v>
      </c>
      <c r="F27" s="46" t="str">
        <f>PREVI!$A$10</f>
        <v>1100633635-636</v>
      </c>
      <c r="G27" s="46"/>
      <c r="H27" s="46" t="s">
        <v>183</v>
      </c>
      <c r="I27" s="46">
        <v>10</v>
      </c>
      <c r="J27" s="46" t="s">
        <v>186</v>
      </c>
      <c r="K27" s="46" t="s">
        <v>186</v>
      </c>
      <c r="L27" s="92" t="s">
        <v>184</v>
      </c>
      <c r="M27" s="758"/>
    </row>
    <row r="28" spans="1:13" ht="18" customHeight="1">
      <c r="A28" s="277" t="e">
        <f>SUIVI!#REF!</f>
        <v>#REF!</v>
      </c>
      <c r="B28" s="46" t="s">
        <v>181</v>
      </c>
      <c r="C28" s="362" t="e">
        <f>SUIVI!#REF!</f>
        <v>#REF!</v>
      </c>
      <c r="D28" s="362" t="e">
        <f>SUIVI!#REF!</f>
        <v>#REF!</v>
      </c>
      <c r="E28" s="742" t="e">
        <f>SUIVI!#REF!</f>
        <v>#REF!</v>
      </c>
      <c r="F28" s="46" t="str">
        <f>PREVI!$A$10</f>
        <v>1100633635-636</v>
      </c>
      <c r="G28" s="46"/>
      <c r="H28" s="46" t="s">
        <v>183</v>
      </c>
      <c r="I28" s="46">
        <v>11</v>
      </c>
      <c r="J28" s="46" t="s">
        <v>186</v>
      </c>
      <c r="K28" s="46" t="s">
        <v>186</v>
      </c>
      <c r="L28" s="92" t="s">
        <v>184</v>
      </c>
      <c r="M28" s="758"/>
    </row>
    <row r="29" spans="1:13" ht="18" customHeight="1">
      <c r="A29" s="277" t="e">
        <f>SUIVI!#REF!</f>
        <v>#REF!</v>
      </c>
      <c r="B29" s="46" t="s">
        <v>181</v>
      </c>
      <c r="C29" s="362" t="e">
        <f>SUIVI!#REF!</f>
        <v>#REF!</v>
      </c>
      <c r="D29" s="362" t="e">
        <f>SUIVI!#REF!</f>
        <v>#REF!</v>
      </c>
      <c r="E29" s="742" t="e">
        <f>SUIVI!#REF!</f>
        <v>#REF!</v>
      </c>
      <c r="F29" s="46" t="str">
        <f>PREVI!$A$10</f>
        <v>1100633635-636</v>
      </c>
      <c r="G29" s="46"/>
      <c r="H29" s="46" t="s">
        <v>183</v>
      </c>
      <c r="I29" s="46">
        <v>12</v>
      </c>
      <c r="J29" s="46" t="s">
        <v>186</v>
      </c>
      <c r="K29" s="46" t="s">
        <v>186</v>
      </c>
      <c r="L29" s="92" t="s">
        <v>184</v>
      </c>
      <c r="M29" s="758"/>
    </row>
    <row r="30" spans="1:13" ht="18" customHeight="1">
      <c r="A30" s="277" t="e">
        <f>SUIVI!#REF!</f>
        <v>#REF!</v>
      </c>
      <c r="B30" s="46" t="s">
        <v>181</v>
      </c>
      <c r="C30" s="362" t="e">
        <f>SUIVI!#REF!</f>
        <v>#REF!</v>
      </c>
      <c r="D30" s="362" t="e">
        <f>SUIVI!#REF!</f>
        <v>#REF!</v>
      </c>
      <c r="E30" s="742" t="e">
        <f>SUIVI!#REF!</f>
        <v>#REF!</v>
      </c>
      <c r="F30" s="46" t="str">
        <f>PREVI!$A$10</f>
        <v>1100633635-636</v>
      </c>
      <c r="G30" s="46"/>
      <c r="H30" s="46" t="s">
        <v>183</v>
      </c>
      <c r="I30" s="46">
        <v>13</v>
      </c>
      <c r="J30" s="46" t="s">
        <v>186</v>
      </c>
      <c r="K30" s="46" t="s">
        <v>186</v>
      </c>
      <c r="L30" s="92" t="s">
        <v>184</v>
      </c>
      <c r="M30" s="758"/>
    </row>
    <row r="31" spans="1:13" ht="18" customHeight="1">
      <c r="A31" s="277" t="e">
        <f>SUIVI!#REF!</f>
        <v>#REF!</v>
      </c>
      <c r="B31" s="46" t="s">
        <v>181</v>
      </c>
      <c r="C31" s="362" t="e">
        <f>SUIVI!#REF!</f>
        <v>#REF!</v>
      </c>
      <c r="D31" s="362" t="e">
        <f>SUIVI!#REF!</f>
        <v>#REF!</v>
      </c>
      <c r="E31" s="742" t="e">
        <f>SUIVI!#REF!</f>
        <v>#REF!</v>
      </c>
      <c r="F31" s="46" t="str">
        <f>PREVI!$A$10</f>
        <v>1100633635-636</v>
      </c>
      <c r="G31" s="46"/>
      <c r="H31" s="46" t="s">
        <v>183</v>
      </c>
      <c r="I31" s="46">
        <v>14</v>
      </c>
      <c r="J31" s="46" t="s">
        <v>186</v>
      </c>
      <c r="K31" s="46" t="s">
        <v>186</v>
      </c>
      <c r="L31" s="92" t="s">
        <v>184</v>
      </c>
      <c r="M31" s="758"/>
    </row>
    <row r="32" spans="1:13" ht="18" customHeight="1">
      <c r="A32" s="277" t="e">
        <f>SUIVI!#REF!</f>
        <v>#REF!</v>
      </c>
      <c r="B32" s="46" t="s">
        <v>181</v>
      </c>
      <c r="C32" s="362" t="e">
        <f>SUIVI!#REF!</f>
        <v>#REF!</v>
      </c>
      <c r="D32" s="362" t="e">
        <f>SUIVI!#REF!</f>
        <v>#REF!</v>
      </c>
      <c r="E32" s="742" t="e">
        <f>SUIVI!#REF!</f>
        <v>#REF!</v>
      </c>
      <c r="F32" s="46" t="str">
        <f>PREVI!$A$10</f>
        <v>1100633635-636</v>
      </c>
      <c r="G32" s="46"/>
      <c r="H32" s="46" t="s">
        <v>183</v>
      </c>
      <c r="I32" s="46">
        <v>15</v>
      </c>
      <c r="J32" s="46" t="s">
        <v>186</v>
      </c>
      <c r="K32" s="46" t="s">
        <v>186</v>
      </c>
      <c r="L32" s="92" t="s">
        <v>184</v>
      </c>
      <c r="M32" s="758"/>
    </row>
    <row r="33" spans="1:13" ht="18" customHeight="1">
      <c r="A33" s="277" t="e">
        <f>SUIVI!#REF!</f>
        <v>#REF!</v>
      </c>
      <c r="B33" s="46" t="s">
        <v>181</v>
      </c>
      <c r="C33" s="362" t="e">
        <f>SUIVI!#REF!</f>
        <v>#REF!</v>
      </c>
      <c r="D33" s="362" t="e">
        <f>SUIVI!#REF!</f>
        <v>#REF!</v>
      </c>
      <c r="E33" s="742" t="e">
        <f>SUIVI!#REF!</f>
        <v>#REF!</v>
      </c>
      <c r="F33" s="46" t="str">
        <f>PREVI!$A$10</f>
        <v>1100633635-636</v>
      </c>
      <c r="G33" s="46"/>
      <c r="H33" s="46" t="s">
        <v>183</v>
      </c>
      <c r="I33" s="46">
        <v>16</v>
      </c>
      <c r="J33" s="46" t="s">
        <v>186</v>
      </c>
      <c r="K33" s="46" t="s">
        <v>186</v>
      </c>
      <c r="L33" s="92" t="s">
        <v>184</v>
      </c>
      <c r="M33" s="758"/>
    </row>
    <row r="34" spans="1:13" ht="18" customHeight="1">
      <c r="A34" s="277" t="e">
        <f>SUIVI!#REF!</f>
        <v>#REF!</v>
      </c>
      <c r="B34" s="46" t="s">
        <v>181</v>
      </c>
      <c r="C34" s="362" t="e">
        <f>SUIVI!#REF!</f>
        <v>#REF!</v>
      </c>
      <c r="D34" s="362" t="e">
        <f>SUIVI!#REF!</f>
        <v>#REF!</v>
      </c>
      <c r="E34" s="742" t="e">
        <f>SUIVI!#REF!</f>
        <v>#REF!</v>
      </c>
      <c r="F34" s="46" t="str">
        <f>PREVI!$A$10</f>
        <v>1100633635-636</v>
      </c>
      <c r="G34" s="46"/>
      <c r="H34" s="46" t="s">
        <v>183</v>
      </c>
      <c r="I34" s="46">
        <v>17</v>
      </c>
      <c r="J34" s="46" t="s">
        <v>186</v>
      </c>
      <c r="K34" s="46" t="s">
        <v>186</v>
      </c>
      <c r="L34" s="92" t="s">
        <v>184</v>
      </c>
      <c r="M34" s="758"/>
    </row>
    <row r="35" spans="1:13" ht="18" customHeight="1">
      <c r="A35" s="277" t="e">
        <f>SUIVI!#REF!</f>
        <v>#REF!</v>
      </c>
      <c r="B35" s="46" t="s">
        <v>181</v>
      </c>
      <c r="C35" s="362" t="e">
        <f>SUIVI!#REF!</f>
        <v>#REF!</v>
      </c>
      <c r="D35" s="362" t="e">
        <f>SUIVI!#REF!</f>
        <v>#REF!</v>
      </c>
      <c r="E35" s="742" t="e">
        <f>SUIVI!#REF!</f>
        <v>#REF!</v>
      </c>
      <c r="F35" s="46" t="str">
        <f>PREVI!$A$10</f>
        <v>1100633635-636</v>
      </c>
      <c r="G35" s="46"/>
      <c r="H35" s="46" t="s">
        <v>183</v>
      </c>
      <c r="I35" s="46">
        <v>18</v>
      </c>
      <c r="J35" s="46" t="s">
        <v>186</v>
      </c>
      <c r="K35" s="46" t="s">
        <v>186</v>
      </c>
      <c r="L35" s="92" t="s">
        <v>184</v>
      </c>
      <c r="M35" s="758"/>
    </row>
    <row r="36" spans="1:13" ht="18" customHeight="1">
      <c r="A36" s="277" t="e">
        <f>SUIVI!#REF!</f>
        <v>#REF!</v>
      </c>
      <c r="B36" s="46" t="s">
        <v>181</v>
      </c>
      <c r="C36" s="362" t="e">
        <f>SUIVI!#REF!</f>
        <v>#REF!</v>
      </c>
      <c r="D36" s="362" t="e">
        <f>SUIVI!#REF!</f>
        <v>#REF!</v>
      </c>
      <c r="E36" s="742" t="e">
        <f>SUIVI!#REF!</f>
        <v>#REF!</v>
      </c>
      <c r="F36" s="46" t="str">
        <f>PREVI!$A$10</f>
        <v>1100633635-636</v>
      </c>
      <c r="G36" s="46"/>
      <c r="H36" s="46" t="s">
        <v>183</v>
      </c>
      <c r="I36" s="46">
        <v>19</v>
      </c>
      <c r="J36" s="46" t="s">
        <v>186</v>
      </c>
      <c r="K36" s="46" t="s">
        <v>186</v>
      </c>
      <c r="L36" s="92" t="s">
        <v>184</v>
      </c>
      <c r="M36" s="758"/>
    </row>
    <row r="37" spans="1:13" ht="18" customHeight="1">
      <c r="A37" s="277" t="e">
        <f>SUIVI!#REF!</f>
        <v>#REF!</v>
      </c>
      <c r="B37" s="46" t="s">
        <v>181</v>
      </c>
      <c r="C37" s="362" t="e">
        <f>SUIVI!#REF!</f>
        <v>#REF!</v>
      </c>
      <c r="D37" s="362" t="e">
        <f>SUIVI!#REF!</f>
        <v>#REF!</v>
      </c>
      <c r="E37" s="742" t="e">
        <f>SUIVI!#REF!</f>
        <v>#REF!</v>
      </c>
      <c r="F37" s="46" t="str">
        <f>PREVI!$A$10</f>
        <v>1100633635-636</v>
      </c>
      <c r="G37" s="46"/>
      <c r="H37" s="46" t="s">
        <v>183</v>
      </c>
      <c r="I37" s="46">
        <v>20</v>
      </c>
      <c r="J37" s="46" t="s">
        <v>186</v>
      </c>
      <c r="K37" s="46" t="s">
        <v>186</v>
      </c>
      <c r="L37" s="92" t="s">
        <v>184</v>
      </c>
      <c r="M37" s="758"/>
    </row>
    <row r="38" spans="1:13" ht="18" customHeight="1">
      <c r="A38" s="277" t="e">
        <f>SUIVI!#REF!</f>
        <v>#REF!</v>
      </c>
      <c r="B38" s="46" t="s">
        <v>181</v>
      </c>
      <c r="C38" s="362" t="e">
        <f>SUIVI!#REF!</f>
        <v>#REF!</v>
      </c>
      <c r="D38" s="362" t="e">
        <f>SUIVI!#REF!</f>
        <v>#REF!</v>
      </c>
      <c r="E38" s="742" t="e">
        <f>SUIVI!#REF!</f>
        <v>#REF!</v>
      </c>
      <c r="F38" s="46" t="str">
        <f>PREVI!$A$10</f>
        <v>1100633635-636</v>
      </c>
      <c r="G38" s="46"/>
      <c r="H38" s="46" t="s">
        <v>183</v>
      </c>
      <c r="I38" s="46">
        <v>21</v>
      </c>
      <c r="J38" s="46" t="s">
        <v>186</v>
      </c>
      <c r="K38" s="46" t="s">
        <v>186</v>
      </c>
      <c r="L38" s="92" t="s">
        <v>184</v>
      </c>
      <c r="M38" s="758"/>
    </row>
    <row r="39" spans="1:13" ht="18" customHeight="1">
      <c r="A39" s="277" t="e">
        <f>SUIVI!#REF!</f>
        <v>#REF!</v>
      </c>
      <c r="B39" s="46" t="s">
        <v>181</v>
      </c>
      <c r="C39" s="362" t="e">
        <f>SUIVI!#REF!</f>
        <v>#REF!</v>
      </c>
      <c r="D39" s="362" t="e">
        <f>SUIVI!#REF!</f>
        <v>#REF!</v>
      </c>
      <c r="E39" s="742" t="e">
        <f>SUIVI!#REF!</f>
        <v>#REF!</v>
      </c>
      <c r="F39" s="46" t="str">
        <f>PREVI!$A$10</f>
        <v>1100633635-636</v>
      </c>
      <c r="G39" s="46"/>
      <c r="H39" s="46" t="s">
        <v>183</v>
      </c>
      <c r="I39" s="46">
        <v>22</v>
      </c>
      <c r="J39" s="46" t="s">
        <v>186</v>
      </c>
      <c r="K39" s="46" t="s">
        <v>186</v>
      </c>
      <c r="L39" s="92" t="s">
        <v>184</v>
      </c>
      <c r="M39" s="758"/>
    </row>
    <row r="40" spans="1:13" ht="18" customHeight="1">
      <c r="A40" s="277" t="e">
        <f>SUIVI!#REF!</f>
        <v>#REF!</v>
      </c>
      <c r="B40" s="46" t="s">
        <v>181</v>
      </c>
      <c r="C40" s="362" t="e">
        <f>SUIVI!#REF!</f>
        <v>#REF!</v>
      </c>
      <c r="D40" s="362" t="e">
        <f>SUIVI!#REF!</f>
        <v>#REF!</v>
      </c>
      <c r="E40" s="742" t="e">
        <f>SUIVI!#REF!</f>
        <v>#REF!</v>
      </c>
      <c r="F40" s="46" t="str">
        <f>PREVI!$A$10</f>
        <v>1100633635-636</v>
      </c>
      <c r="G40" s="46"/>
      <c r="H40" s="46" t="s">
        <v>183</v>
      </c>
      <c r="I40" s="46">
        <v>23</v>
      </c>
      <c r="J40" s="46" t="s">
        <v>186</v>
      </c>
      <c r="K40" s="46" t="s">
        <v>186</v>
      </c>
      <c r="L40" s="92" t="s">
        <v>184</v>
      </c>
      <c r="M40" s="758"/>
    </row>
    <row r="41" spans="1:13" ht="18" customHeight="1">
      <c r="A41" s="277" t="e">
        <f>SUIVI!#REF!</f>
        <v>#REF!</v>
      </c>
      <c r="B41" s="46" t="s">
        <v>181</v>
      </c>
      <c r="C41" s="362" t="e">
        <f>SUIVI!#REF!</f>
        <v>#REF!</v>
      </c>
      <c r="D41" s="362" t="e">
        <f>SUIVI!#REF!</f>
        <v>#REF!</v>
      </c>
      <c r="E41" s="742" t="e">
        <f>SUIVI!#REF!</f>
        <v>#REF!</v>
      </c>
      <c r="F41" s="46" t="str">
        <f>PREVI!$A$10</f>
        <v>1100633635-636</v>
      </c>
      <c r="G41" s="46"/>
      <c r="H41" s="46" t="s">
        <v>183</v>
      </c>
      <c r="I41" s="46">
        <v>24</v>
      </c>
      <c r="J41" s="46" t="s">
        <v>186</v>
      </c>
      <c r="K41" s="46" t="s">
        <v>186</v>
      </c>
      <c r="L41" s="92" t="s">
        <v>184</v>
      </c>
      <c r="M41" s="758"/>
    </row>
    <row r="42" spans="1:13" ht="18" customHeight="1">
      <c r="A42" s="277" t="e">
        <f>SUIVI!#REF!</f>
        <v>#REF!</v>
      </c>
      <c r="B42" s="46" t="s">
        <v>181</v>
      </c>
      <c r="C42" s="362" t="e">
        <f>SUIVI!#REF!</f>
        <v>#REF!</v>
      </c>
      <c r="D42" s="362" t="e">
        <f>SUIVI!#REF!</f>
        <v>#REF!</v>
      </c>
      <c r="E42" s="742" t="e">
        <f>SUIVI!#REF!</f>
        <v>#REF!</v>
      </c>
      <c r="F42" s="46" t="str">
        <f>PREVI!$A$10</f>
        <v>1100633635-636</v>
      </c>
      <c r="G42" s="46"/>
      <c r="H42" s="46" t="s">
        <v>183</v>
      </c>
      <c r="I42" s="46">
        <v>25</v>
      </c>
      <c r="J42" s="46" t="s">
        <v>186</v>
      </c>
      <c r="K42" s="46" t="s">
        <v>186</v>
      </c>
      <c r="L42" s="92" t="s">
        <v>184</v>
      </c>
      <c r="M42" s="758"/>
    </row>
    <row r="43" spans="1:13" ht="18" customHeight="1">
      <c r="A43" s="277" t="e">
        <f>SUIVI!#REF!</f>
        <v>#REF!</v>
      </c>
      <c r="B43" s="46" t="s">
        <v>181</v>
      </c>
      <c r="C43" s="362" t="e">
        <f>SUIVI!#REF!</f>
        <v>#REF!</v>
      </c>
      <c r="D43" s="362" t="e">
        <f>SUIVI!#REF!</f>
        <v>#REF!</v>
      </c>
      <c r="E43" s="742" t="e">
        <f>SUIVI!#REF!</f>
        <v>#REF!</v>
      </c>
      <c r="F43" s="46" t="str">
        <f>PREVI!$A$10</f>
        <v>1100633635-636</v>
      </c>
      <c r="G43" s="46"/>
      <c r="H43" s="46" t="s">
        <v>183</v>
      </c>
      <c r="I43" s="46">
        <v>26</v>
      </c>
      <c r="J43" s="46" t="s">
        <v>186</v>
      </c>
      <c r="K43" s="46" t="s">
        <v>186</v>
      </c>
      <c r="L43" s="92" t="s">
        <v>184</v>
      </c>
      <c r="M43" s="758"/>
    </row>
    <row r="44" spans="1:13" ht="18" customHeight="1">
      <c r="A44" s="277" t="e">
        <f>SUIVI!#REF!</f>
        <v>#REF!</v>
      </c>
      <c r="B44" s="46" t="s">
        <v>181</v>
      </c>
      <c r="C44" s="362" t="e">
        <f>SUIVI!#REF!</f>
        <v>#REF!</v>
      </c>
      <c r="D44" s="362" t="e">
        <f>SUIVI!#REF!</f>
        <v>#REF!</v>
      </c>
      <c r="E44" s="742" t="e">
        <f>SUIVI!#REF!</f>
        <v>#REF!</v>
      </c>
      <c r="F44" s="46" t="str">
        <f>PREVI!$A$10</f>
        <v>1100633635-636</v>
      </c>
      <c r="G44" s="46"/>
      <c r="H44" s="46" t="s">
        <v>183</v>
      </c>
      <c r="I44" s="46">
        <v>27</v>
      </c>
      <c r="J44" s="46" t="s">
        <v>186</v>
      </c>
      <c r="K44" s="46" t="s">
        <v>186</v>
      </c>
      <c r="L44" s="92" t="s">
        <v>184</v>
      </c>
      <c r="M44" s="758"/>
    </row>
    <row r="45" spans="1:13" ht="18" customHeight="1">
      <c r="A45" s="277" t="e">
        <f>SUIVI!#REF!</f>
        <v>#REF!</v>
      </c>
      <c r="B45" s="46" t="s">
        <v>181</v>
      </c>
      <c r="C45" s="362" t="e">
        <f>SUIVI!#REF!</f>
        <v>#REF!</v>
      </c>
      <c r="D45" s="362" t="e">
        <f>SUIVI!#REF!</f>
        <v>#REF!</v>
      </c>
      <c r="E45" s="742" t="e">
        <f>SUIVI!#REF!</f>
        <v>#REF!</v>
      </c>
      <c r="F45" s="46" t="str">
        <f>PREVI!$A$10</f>
        <v>1100633635-636</v>
      </c>
      <c r="G45" s="46"/>
      <c r="H45" s="46" t="s">
        <v>183</v>
      </c>
      <c r="I45" s="46">
        <v>28</v>
      </c>
      <c r="J45" s="46" t="s">
        <v>186</v>
      </c>
      <c r="K45" s="46" t="s">
        <v>186</v>
      </c>
      <c r="L45" s="92" t="s">
        <v>184</v>
      </c>
      <c r="M45" s="758"/>
    </row>
    <row r="46" spans="1:13" ht="18" customHeight="1">
      <c r="A46" s="277" t="e">
        <f>SUIVI!#REF!</f>
        <v>#REF!</v>
      </c>
      <c r="B46" s="46" t="s">
        <v>181</v>
      </c>
      <c r="C46" s="362" t="e">
        <f>SUIVI!#REF!</f>
        <v>#REF!</v>
      </c>
      <c r="D46" s="362" t="e">
        <f>SUIVI!#REF!</f>
        <v>#REF!</v>
      </c>
      <c r="E46" s="742" t="e">
        <f>SUIVI!#REF!</f>
        <v>#REF!</v>
      </c>
      <c r="F46" s="46" t="str">
        <f>PREVI!$A$10</f>
        <v>1100633635-636</v>
      </c>
      <c r="G46" s="46"/>
      <c r="H46" s="46" t="s">
        <v>183</v>
      </c>
      <c r="I46" s="46">
        <v>29</v>
      </c>
      <c r="J46" s="46" t="s">
        <v>186</v>
      </c>
      <c r="K46" s="46" t="s">
        <v>186</v>
      </c>
      <c r="L46" s="92" t="s">
        <v>184</v>
      </c>
      <c r="M46" s="758"/>
    </row>
    <row r="47" spans="1:13" ht="18" customHeight="1">
      <c r="A47" s="277" t="e">
        <f>SUIVI!#REF!</f>
        <v>#REF!</v>
      </c>
      <c r="B47" s="46" t="s">
        <v>181</v>
      </c>
      <c r="C47" s="362" t="e">
        <f>SUIVI!#REF!</f>
        <v>#REF!</v>
      </c>
      <c r="D47" s="362" t="e">
        <f>SUIVI!#REF!</f>
        <v>#REF!</v>
      </c>
      <c r="E47" s="742" t="e">
        <f>SUIVI!#REF!</f>
        <v>#REF!</v>
      </c>
      <c r="F47" s="46" t="str">
        <f>PREVI!$A$10</f>
        <v>1100633635-636</v>
      </c>
      <c r="G47" s="46"/>
      <c r="H47" s="46" t="s">
        <v>183</v>
      </c>
      <c r="I47" s="46">
        <v>30</v>
      </c>
      <c r="J47" s="46" t="s">
        <v>186</v>
      </c>
      <c r="K47" s="46" t="s">
        <v>186</v>
      </c>
      <c r="L47" s="92" t="s">
        <v>184</v>
      </c>
      <c r="M47" s="758"/>
    </row>
    <row r="48" spans="1:13" ht="18" customHeight="1">
      <c r="A48" s="277" t="e">
        <f>SUIVI!#REF!</f>
        <v>#REF!</v>
      </c>
      <c r="B48" s="46" t="s">
        <v>181</v>
      </c>
      <c r="C48" s="362" t="e">
        <f>SUIVI!#REF!</f>
        <v>#REF!</v>
      </c>
      <c r="D48" s="362" t="e">
        <f>SUIVI!#REF!</f>
        <v>#REF!</v>
      </c>
      <c r="E48" s="742" t="e">
        <f>SUIVI!#REF!</f>
        <v>#REF!</v>
      </c>
      <c r="F48" s="46" t="str">
        <f>PREVI!$A$10</f>
        <v>1100633635-636</v>
      </c>
      <c r="G48" s="46"/>
      <c r="H48" s="46" t="s">
        <v>183</v>
      </c>
      <c r="I48" s="46">
        <v>31</v>
      </c>
      <c r="J48" s="46" t="s">
        <v>186</v>
      </c>
      <c r="K48" s="46" t="s">
        <v>186</v>
      </c>
      <c r="L48" s="92" t="s">
        <v>184</v>
      </c>
      <c r="M48" s="758"/>
    </row>
    <row r="49" spans="1:13" ht="18" customHeight="1">
      <c r="A49" s="277" t="e">
        <f>SUIVI!#REF!</f>
        <v>#REF!</v>
      </c>
      <c r="B49" s="46" t="s">
        <v>181</v>
      </c>
      <c r="C49" s="362" t="e">
        <f>SUIVI!#REF!</f>
        <v>#REF!</v>
      </c>
      <c r="D49" s="362" t="e">
        <f>SUIVI!#REF!</f>
        <v>#REF!</v>
      </c>
      <c r="E49" s="742" t="e">
        <f>SUIVI!#REF!</f>
        <v>#REF!</v>
      </c>
      <c r="F49" s="46" t="str">
        <f>PREVI!$A$10</f>
        <v>1100633635-636</v>
      </c>
      <c r="G49" s="46"/>
      <c r="H49" s="46" t="s">
        <v>183</v>
      </c>
      <c r="I49" s="46">
        <v>32</v>
      </c>
      <c r="J49" s="46" t="s">
        <v>186</v>
      </c>
      <c r="K49" s="46" t="s">
        <v>186</v>
      </c>
      <c r="L49" s="92" t="s">
        <v>184</v>
      </c>
      <c r="M49" s="758"/>
    </row>
    <row r="50" spans="1:13" ht="18" customHeight="1">
      <c r="A50" s="277" t="e">
        <f>SUIVI!#REF!</f>
        <v>#REF!</v>
      </c>
      <c r="B50" s="46" t="s">
        <v>181</v>
      </c>
      <c r="C50" s="362" t="e">
        <f>SUIVI!#REF!</f>
        <v>#REF!</v>
      </c>
      <c r="D50" s="362" t="e">
        <f>SUIVI!#REF!</f>
        <v>#REF!</v>
      </c>
      <c r="E50" s="742" t="e">
        <f>SUIVI!#REF!</f>
        <v>#REF!</v>
      </c>
      <c r="F50" s="46" t="str">
        <f>PREVI!$A$10</f>
        <v>1100633635-636</v>
      </c>
      <c r="G50" s="46"/>
      <c r="H50" s="46" t="s">
        <v>183</v>
      </c>
      <c r="I50" s="46">
        <v>33</v>
      </c>
      <c r="J50" s="46" t="s">
        <v>186</v>
      </c>
      <c r="K50" s="46" t="s">
        <v>186</v>
      </c>
      <c r="L50" s="92" t="s">
        <v>184</v>
      </c>
      <c r="M50" s="758"/>
    </row>
    <row r="51" spans="1:13" ht="18" customHeight="1">
      <c r="A51" s="277" t="e">
        <f>SUIVI!#REF!</f>
        <v>#REF!</v>
      </c>
      <c r="B51" s="46" t="s">
        <v>181</v>
      </c>
      <c r="C51" s="362" t="e">
        <f>SUIVI!#REF!</f>
        <v>#REF!</v>
      </c>
      <c r="D51" s="362" t="e">
        <f>SUIVI!#REF!</f>
        <v>#REF!</v>
      </c>
      <c r="E51" s="742" t="e">
        <f>SUIVI!#REF!</f>
        <v>#REF!</v>
      </c>
      <c r="F51" s="46" t="str">
        <f>PREVI!$A$10</f>
        <v>1100633635-636</v>
      </c>
      <c r="G51" s="46"/>
      <c r="H51" s="46" t="s">
        <v>183</v>
      </c>
      <c r="I51" s="46">
        <v>34</v>
      </c>
      <c r="J51" s="46" t="s">
        <v>186</v>
      </c>
      <c r="K51" s="46" t="s">
        <v>186</v>
      </c>
      <c r="L51" s="92" t="s">
        <v>184</v>
      </c>
      <c r="M51" s="758"/>
    </row>
    <row r="52" spans="1:13" ht="18" customHeight="1">
      <c r="A52" s="277" t="e">
        <f>SUIVI!#REF!</f>
        <v>#REF!</v>
      </c>
      <c r="B52" s="46" t="s">
        <v>181</v>
      </c>
      <c r="C52" s="362" t="e">
        <f>SUIVI!#REF!</f>
        <v>#REF!</v>
      </c>
      <c r="D52" s="362" t="e">
        <f>SUIVI!#REF!</f>
        <v>#REF!</v>
      </c>
      <c r="E52" s="742" t="e">
        <f>SUIVI!#REF!</f>
        <v>#REF!</v>
      </c>
      <c r="F52" s="46" t="str">
        <f>PREVI!$A$10</f>
        <v>1100633635-636</v>
      </c>
      <c r="G52" s="46"/>
      <c r="H52" s="46" t="s">
        <v>183</v>
      </c>
      <c r="I52" s="46">
        <v>35</v>
      </c>
      <c r="J52" s="46" t="s">
        <v>186</v>
      </c>
      <c r="K52" s="46" t="s">
        <v>186</v>
      </c>
      <c r="L52" s="92" t="s">
        <v>184</v>
      </c>
      <c r="M52" s="758"/>
    </row>
    <row r="53" spans="1:13" ht="18" customHeight="1">
      <c r="A53" s="277" t="e">
        <f>SUIVI!#REF!</f>
        <v>#REF!</v>
      </c>
      <c r="B53" s="46" t="s">
        <v>181</v>
      </c>
      <c r="C53" s="362" t="e">
        <f>SUIVI!#REF!</f>
        <v>#REF!</v>
      </c>
      <c r="D53" s="362" t="e">
        <f>SUIVI!#REF!</f>
        <v>#REF!</v>
      </c>
      <c r="E53" s="742" t="e">
        <f>SUIVI!#REF!</f>
        <v>#REF!</v>
      </c>
      <c r="F53" s="46" t="str">
        <f>PREVI!$A$10</f>
        <v>1100633635-636</v>
      </c>
      <c r="G53" s="46"/>
      <c r="H53" s="46" t="s">
        <v>183</v>
      </c>
      <c r="I53" s="46">
        <v>36</v>
      </c>
      <c r="J53" s="46" t="s">
        <v>186</v>
      </c>
      <c r="K53" s="46" t="s">
        <v>186</v>
      </c>
      <c r="L53" s="92" t="s">
        <v>184</v>
      </c>
      <c r="M53" s="758"/>
    </row>
    <row r="54" spans="1:13" ht="18" customHeight="1">
      <c r="A54" s="277" t="e">
        <f>SUIVI!#REF!</f>
        <v>#REF!</v>
      </c>
      <c r="B54" s="46" t="s">
        <v>181</v>
      </c>
      <c r="C54" s="362" t="e">
        <f>SUIVI!#REF!</f>
        <v>#REF!</v>
      </c>
      <c r="D54" s="362" t="e">
        <f>SUIVI!#REF!</f>
        <v>#REF!</v>
      </c>
      <c r="E54" s="742" t="e">
        <f>SUIVI!#REF!</f>
        <v>#REF!</v>
      </c>
      <c r="F54" s="46" t="str">
        <f>PREVI!$A$10</f>
        <v>1100633635-636</v>
      </c>
      <c r="G54" s="46"/>
      <c r="H54" s="46" t="s">
        <v>183</v>
      </c>
      <c r="I54" s="46">
        <v>37</v>
      </c>
      <c r="J54" s="46" t="s">
        <v>186</v>
      </c>
      <c r="K54" s="46" t="s">
        <v>186</v>
      </c>
      <c r="L54" s="92" t="s">
        <v>184</v>
      </c>
      <c r="M54" s="758"/>
    </row>
    <row r="55" spans="1:13" ht="18" customHeight="1">
      <c r="A55" s="277" t="e">
        <f>SUIVI!#REF!</f>
        <v>#REF!</v>
      </c>
      <c r="B55" s="46" t="s">
        <v>181</v>
      </c>
      <c r="C55" s="362" t="e">
        <f>SUIVI!#REF!</f>
        <v>#REF!</v>
      </c>
      <c r="D55" s="362" t="e">
        <f>SUIVI!#REF!</f>
        <v>#REF!</v>
      </c>
      <c r="E55" s="742" t="e">
        <f>SUIVI!#REF!</f>
        <v>#REF!</v>
      </c>
      <c r="F55" s="46" t="str">
        <f>PREVI!$A$10</f>
        <v>1100633635-636</v>
      </c>
      <c r="G55" s="46"/>
      <c r="H55" s="46" t="s">
        <v>183</v>
      </c>
      <c r="I55" s="46">
        <v>38</v>
      </c>
      <c r="J55" s="46" t="s">
        <v>186</v>
      </c>
      <c r="K55" s="46" t="s">
        <v>186</v>
      </c>
      <c r="L55" s="92" t="s">
        <v>184</v>
      </c>
      <c r="M55" s="758"/>
    </row>
    <row r="56" spans="1:13" ht="18" customHeight="1">
      <c r="A56" s="277" t="e">
        <f>SUIVI!#REF!</f>
        <v>#REF!</v>
      </c>
      <c r="B56" s="46" t="s">
        <v>181</v>
      </c>
      <c r="C56" s="362" t="e">
        <f>SUIVI!#REF!</f>
        <v>#REF!</v>
      </c>
      <c r="D56" s="362" t="e">
        <f>SUIVI!#REF!</f>
        <v>#REF!</v>
      </c>
      <c r="E56" s="742" t="e">
        <f>SUIVI!#REF!</f>
        <v>#REF!</v>
      </c>
      <c r="F56" s="46" t="str">
        <f>PREVI!$A$10</f>
        <v>1100633635-636</v>
      </c>
      <c r="G56" s="46"/>
      <c r="H56" s="46" t="s">
        <v>183</v>
      </c>
      <c r="I56" s="46">
        <v>39</v>
      </c>
      <c r="J56" s="46" t="s">
        <v>186</v>
      </c>
      <c r="K56" s="46" t="s">
        <v>186</v>
      </c>
      <c r="L56" s="92" t="s">
        <v>184</v>
      </c>
      <c r="M56" s="758"/>
    </row>
    <row r="57" spans="1:13" ht="18" customHeight="1">
      <c r="A57" s="277" t="e">
        <f>SUIVI!#REF!</f>
        <v>#REF!</v>
      </c>
      <c r="B57" s="46" t="s">
        <v>181</v>
      </c>
      <c r="C57" s="362" t="e">
        <f>SUIVI!#REF!</f>
        <v>#REF!</v>
      </c>
      <c r="D57" s="362" t="e">
        <f>SUIVI!#REF!</f>
        <v>#REF!</v>
      </c>
      <c r="E57" s="742" t="e">
        <f>SUIVI!#REF!</f>
        <v>#REF!</v>
      </c>
      <c r="F57" s="46" t="str">
        <f>PREVI!$A$10</f>
        <v>1100633635-636</v>
      </c>
      <c r="G57" s="46"/>
      <c r="H57" s="46" t="s">
        <v>183</v>
      </c>
      <c r="I57" s="46">
        <v>40</v>
      </c>
      <c r="J57" s="46" t="s">
        <v>186</v>
      </c>
      <c r="K57" s="46" t="s">
        <v>186</v>
      </c>
      <c r="L57" s="92" t="s">
        <v>184</v>
      </c>
      <c r="M57" s="758"/>
    </row>
    <row r="58" spans="1:13" ht="18" customHeight="1">
      <c r="A58" s="277" t="e">
        <f>SUIVI!#REF!</f>
        <v>#REF!</v>
      </c>
      <c r="B58" s="46" t="s">
        <v>181</v>
      </c>
      <c r="C58" s="362" t="e">
        <f>SUIVI!#REF!</f>
        <v>#REF!</v>
      </c>
      <c r="D58" s="362" t="e">
        <f>SUIVI!#REF!</f>
        <v>#REF!</v>
      </c>
      <c r="E58" s="742" t="e">
        <f>SUIVI!#REF!</f>
        <v>#REF!</v>
      </c>
      <c r="F58" s="46" t="str">
        <f>PREVI!$A$10</f>
        <v>1100633635-636</v>
      </c>
      <c r="G58" s="46"/>
      <c r="H58" s="46" t="s">
        <v>183</v>
      </c>
      <c r="I58" s="46">
        <v>41</v>
      </c>
      <c r="J58" s="46" t="s">
        <v>186</v>
      </c>
      <c r="K58" s="46" t="s">
        <v>186</v>
      </c>
      <c r="L58" s="92" t="s">
        <v>184</v>
      </c>
      <c r="M58" s="758"/>
    </row>
    <row r="59" spans="1:13" ht="18" customHeight="1">
      <c r="A59" s="277" t="e">
        <f>SUIVI!#REF!</f>
        <v>#REF!</v>
      </c>
      <c r="B59" s="46" t="s">
        <v>181</v>
      </c>
      <c r="C59" s="362" t="e">
        <f>SUIVI!#REF!</f>
        <v>#REF!</v>
      </c>
      <c r="D59" s="362" t="e">
        <f>SUIVI!#REF!</f>
        <v>#REF!</v>
      </c>
      <c r="E59" s="742" t="e">
        <f>SUIVI!#REF!</f>
        <v>#REF!</v>
      </c>
      <c r="F59" s="46" t="str">
        <f>PREVI!$A$10</f>
        <v>1100633635-636</v>
      </c>
      <c r="G59" s="46"/>
      <c r="H59" s="46" t="s">
        <v>183</v>
      </c>
      <c r="I59" s="46">
        <v>42</v>
      </c>
      <c r="J59" s="46" t="s">
        <v>186</v>
      </c>
      <c r="K59" s="46" t="s">
        <v>186</v>
      </c>
      <c r="L59" s="92" t="s">
        <v>184</v>
      </c>
      <c r="M59" s="758"/>
    </row>
    <row r="60" spans="1:13" ht="18" customHeight="1">
      <c r="A60" s="277" t="e">
        <f>SUIVI!#REF!</f>
        <v>#REF!</v>
      </c>
      <c r="B60" s="46" t="s">
        <v>181</v>
      </c>
      <c r="C60" s="362" t="e">
        <f>SUIVI!#REF!</f>
        <v>#REF!</v>
      </c>
      <c r="D60" s="362" t="e">
        <f>SUIVI!#REF!</f>
        <v>#REF!</v>
      </c>
      <c r="E60" s="742" t="e">
        <f>SUIVI!#REF!</f>
        <v>#REF!</v>
      </c>
      <c r="F60" s="46" t="str">
        <f>PREVI!$A$10</f>
        <v>1100633635-636</v>
      </c>
      <c r="G60" s="46"/>
      <c r="H60" s="46" t="s">
        <v>183</v>
      </c>
      <c r="I60" s="46">
        <v>43</v>
      </c>
      <c r="J60" s="46" t="s">
        <v>186</v>
      </c>
      <c r="K60" s="46" t="s">
        <v>186</v>
      </c>
      <c r="L60" s="92" t="s">
        <v>184</v>
      </c>
      <c r="M60" s="758"/>
    </row>
  </sheetData>
  <mergeCells count="14">
    <mergeCell ref="A5:K5"/>
    <mergeCell ref="C7:C8"/>
    <mergeCell ref="D7:D8"/>
    <mergeCell ref="J7:J8"/>
    <mergeCell ref="A7:A8"/>
    <mergeCell ref="B7:B8"/>
    <mergeCell ref="E7:E8"/>
    <mergeCell ref="M7:M8"/>
    <mergeCell ref="K7:K8"/>
    <mergeCell ref="L7:L8"/>
    <mergeCell ref="F7:F8"/>
    <mergeCell ref="G7:G8"/>
    <mergeCell ref="H7:H8"/>
    <mergeCell ref="I7:I8"/>
  </mergeCells>
  <phoneticPr fontId="30" type="noConversion"/>
  <pageMargins left="0.35433070866141736" right="0.15748031496062992" top="0.35433070866141736" bottom="0.31496062992125984" header="0.15748031496062992" footer="0.19685039370078741"/>
  <pageSetup paperSize="9" scale="90" orientation="landscape" r:id="rId1"/>
  <headerFooter alignWithMargins="0">
    <oddHeader>&amp;RPARA-PREP-001-8A
Rév : oct 2014</oddHeader>
  </headerFooter>
  <drawing r:id="rId2"/>
  <legacyDrawing r:id="rId3"/>
  <oleObjects>
    <mc:AlternateContent xmlns:mc="http://schemas.openxmlformats.org/markup-compatibility/2006">
      <mc:Choice Requires="x14">
        <oleObject progId="StaticMetafile" shapeId="72705" r:id="rId4">
          <objectPr defaultSize="0" autoPict="0" r:id="rId5">
            <anchor moveWithCells="1">
              <from>
                <xdr:col>10</xdr:col>
                <xdr:colOff>238125</xdr:colOff>
                <xdr:row>0</xdr:row>
                <xdr:rowOff>9525</xdr:rowOff>
              </from>
              <to>
                <xdr:col>12</xdr:col>
                <xdr:colOff>952500</xdr:colOff>
                <xdr:row>2</xdr:row>
                <xdr:rowOff>0</xdr:rowOff>
              </to>
            </anchor>
          </objectPr>
        </oleObject>
      </mc:Choice>
      <mc:Fallback>
        <oleObject progId="StaticMetafile" shapeId="72705" r:id="rId4"/>
      </mc:Fallback>
    </mc:AlternateContent>
  </oleObjec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Feuil12">
    <tabColor rgb="FF00B0F0"/>
  </sheetPr>
  <dimension ref="A1:R45"/>
  <sheetViews>
    <sheetView zoomScale="130" zoomScaleNormal="130" workbookViewId="0">
      <selection activeCell="I12" sqref="I12"/>
    </sheetView>
  </sheetViews>
  <sheetFormatPr baseColWidth="10" defaultRowHeight="12.75"/>
  <cols>
    <col min="1" max="1" width="2.42578125" customWidth="1"/>
    <col min="5" max="5" width="4.7109375" customWidth="1"/>
    <col min="6" max="6" width="3.28515625" customWidth="1"/>
    <col min="10" max="10" width="10.28515625" customWidth="1"/>
    <col min="11" max="11" width="8" customWidth="1"/>
    <col min="24" max="24" width="13.28515625" customWidth="1"/>
  </cols>
  <sheetData>
    <row r="1" spans="1:18" ht="9.6" customHeight="1">
      <c r="P1" s="22"/>
      <c r="Q1" s="22"/>
      <c r="R1" s="22"/>
    </row>
    <row r="2" spans="1:18" ht="42" customHeight="1" thickBot="1">
      <c r="P2" s="22"/>
      <c r="Q2" s="22"/>
      <c r="R2" s="22"/>
    </row>
    <row r="3" spans="1:18" ht="16.149999999999999" customHeight="1" thickBot="1">
      <c r="A3" s="2" t="s">
        <v>188</v>
      </c>
      <c r="G3" s="3155" t="s">
        <v>189</v>
      </c>
      <c r="H3" s="3156"/>
      <c r="I3" s="3156"/>
      <c r="J3" s="3157"/>
      <c r="P3" s="22"/>
      <c r="Q3" s="22"/>
      <c r="R3" s="22"/>
    </row>
    <row r="4" spans="1:18" ht="16.149999999999999" customHeight="1">
      <c r="A4" s="3" t="s">
        <v>190</v>
      </c>
      <c r="P4" s="22"/>
      <c r="Q4" s="22"/>
      <c r="R4" s="22"/>
    </row>
    <row r="5" spans="1:18" ht="16.149999999999999" customHeight="1">
      <c r="A5" s="3"/>
      <c r="P5" s="22"/>
      <c r="Q5" s="22"/>
      <c r="R5" s="22"/>
    </row>
    <row r="6" spans="1:18" ht="16.149999999999999" customHeight="1">
      <c r="A6" s="3"/>
      <c r="C6" s="3647" t="s">
        <v>297</v>
      </c>
      <c r="D6" s="3647"/>
      <c r="E6" s="3647"/>
      <c r="F6" s="3647"/>
      <c r="G6" s="3647"/>
      <c r="H6" s="3647"/>
      <c r="I6" s="3647"/>
      <c r="J6" s="3647"/>
      <c r="P6" s="22"/>
      <c r="Q6" s="22"/>
      <c r="R6" s="22"/>
    </row>
    <row r="7" spans="1:18" ht="15.95" customHeight="1" thickBot="1">
      <c r="A7" s="6"/>
      <c r="B7" s="6"/>
      <c r="C7" s="6"/>
      <c r="D7" s="6"/>
      <c r="E7" s="6"/>
      <c r="F7" s="6"/>
      <c r="G7" s="6"/>
      <c r="H7" s="6"/>
      <c r="I7" s="6"/>
    </row>
    <row r="8" spans="1:18" ht="15.95" customHeight="1" thickBot="1">
      <c r="A8" s="183" t="s">
        <v>286</v>
      </c>
      <c r="B8" s="6" t="s">
        <v>301</v>
      </c>
      <c r="C8" s="6"/>
      <c r="D8" s="6"/>
      <c r="E8" s="6"/>
      <c r="F8" s="6"/>
      <c r="G8" s="6"/>
      <c r="H8" s="6"/>
      <c r="I8" s="6"/>
    </row>
    <row r="9" spans="1:18" ht="15.95" customHeight="1">
      <c r="A9" s="6"/>
      <c r="B9" s="184"/>
      <c r="C9" s="184"/>
      <c r="D9" s="184"/>
      <c r="E9" s="184"/>
      <c r="F9" s="6"/>
      <c r="G9" s="6"/>
      <c r="H9" s="6"/>
      <c r="I9" s="6"/>
    </row>
    <row r="10" spans="1:18" ht="15.95" customHeight="1">
      <c r="A10" s="6"/>
      <c r="B10" s="6"/>
      <c r="C10" s="6"/>
      <c r="D10" s="6"/>
      <c r="E10" s="6"/>
      <c r="F10" s="6"/>
      <c r="G10" s="6"/>
      <c r="H10" s="6"/>
      <c r="I10" s="6"/>
    </row>
    <row r="11" spans="1:18" ht="15.95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18" ht="15.95" customHeight="1">
      <c r="A12" s="6"/>
      <c r="B12" s="184" t="s">
        <v>302</v>
      </c>
      <c r="C12" s="184"/>
      <c r="D12" s="238" t="str">
        <f>PREVI!A10</f>
        <v>1100633635-636</v>
      </c>
      <c r="E12" s="184"/>
      <c r="F12" s="6"/>
      <c r="G12" s="184" t="s">
        <v>303</v>
      </c>
      <c r="H12" s="184"/>
      <c r="I12" s="184"/>
      <c r="J12" s="184"/>
      <c r="K12" s="184"/>
    </row>
    <row r="13" spans="1:18" ht="15.95" customHeight="1">
      <c r="A13" s="6"/>
      <c r="B13" s="184" t="s">
        <v>304</v>
      </c>
      <c r="C13" s="184"/>
      <c r="D13" s="184"/>
      <c r="E13" s="184"/>
      <c r="F13" s="6"/>
      <c r="G13" s="184" t="s">
        <v>305</v>
      </c>
      <c r="H13" s="184"/>
      <c r="I13" s="184"/>
      <c r="J13" s="184"/>
      <c r="K13" s="184"/>
    </row>
    <row r="14" spans="1:18" ht="15.95" customHeight="1">
      <c r="A14" s="6"/>
      <c r="B14" s="184" t="s">
        <v>306</v>
      </c>
      <c r="C14" s="184"/>
      <c r="D14" s="184"/>
      <c r="E14" s="184"/>
      <c r="F14" s="6"/>
      <c r="G14" s="184" t="s">
        <v>307</v>
      </c>
      <c r="H14" s="184"/>
      <c r="I14" s="184"/>
      <c r="J14" s="184"/>
      <c r="K14" s="184"/>
    </row>
    <row r="15" spans="1:18" ht="15.95" customHeight="1">
      <c r="A15" s="6"/>
      <c r="B15" s="184" t="s">
        <v>308</v>
      </c>
      <c r="C15" s="184"/>
      <c r="D15" s="184"/>
      <c r="E15" s="184"/>
      <c r="F15" s="6"/>
      <c r="G15" s="184" t="s">
        <v>309</v>
      </c>
      <c r="H15" s="184"/>
      <c r="I15" s="184"/>
      <c r="J15" s="184"/>
      <c r="K15" s="184"/>
    </row>
    <row r="16" spans="1:18" ht="15.95" customHeight="1">
      <c r="A16" s="6"/>
      <c r="B16" s="184" t="s">
        <v>310</v>
      </c>
      <c r="C16" s="184"/>
      <c r="D16" s="184"/>
      <c r="E16" s="184"/>
      <c r="F16" s="6"/>
      <c r="G16" s="184" t="s">
        <v>311</v>
      </c>
      <c r="H16" s="184"/>
      <c r="I16" s="184"/>
      <c r="J16" s="184"/>
      <c r="K16" s="184"/>
    </row>
    <row r="17" spans="1:11" ht="15.95" customHeight="1">
      <c r="A17" s="6"/>
      <c r="B17" s="184" t="s">
        <v>312</v>
      </c>
      <c r="C17" s="184"/>
      <c r="D17" s="184"/>
      <c r="E17" s="184"/>
      <c r="F17" s="6"/>
      <c r="G17" s="184" t="s">
        <v>313</v>
      </c>
      <c r="H17" s="184"/>
      <c r="I17" s="184"/>
      <c r="J17" s="184"/>
      <c r="K17" s="184"/>
    </row>
    <row r="18" spans="1:11" ht="15.95" customHeight="1">
      <c r="A18" s="6"/>
      <c r="B18" s="184" t="s">
        <v>314</v>
      </c>
      <c r="C18" s="184"/>
      <c r="D18" s="184"/>
      <c r="E18" s="184"/>
      <c r="F18" s="6"/>
      <c r="G18" s="184" t="s">
        <v>315</v>
      </c>
      <c r="H18" s="184"/>
      <c r="I18" s="184"/>
      <c r="J18" s="184"/>
      <c r="K18" s="184"/>
    </row>
    <row r="19" spans="1:11" ht="15.95" customHeight="1">
      <c r="A19" s="6"/>
      <c r="B19" s="184"/>
      <c r="C19" s="184"/>
      <c r="D19" s="184"/>
      <c r="E19" s="184"/>
      <c r="F19" s="6"/>
      <c r="G19" s="184" t="s">
        <v>316</v>
      </c>
      <c r="H19" s="184"/>
      <c r="I19" s="184"/>
      <c r="J19" s="184"/>
      <c r="K19" s="184"/>
    </row>
    <row r="20" spans="1:11" ht="15.95" customHeight="1">
      <c r="A20" s="6"/>
      <c r="B20" s="184"/>
      <c r="C20" s="184"/>
      <c r="D20" s="184"/>
      <c r="E20" s="184"/>
      <c r="F20" s="6"/>
      <c r="G20" s="6"/>
      <c r="H20" s="6"/>
      <c r="I20" s="6"/>
    </row>
    <row r="21" spans="1:11" ht="15.95" customHeight="1">
      <c r="A21" s="6"/>
      <c r="B21" s="184"/>
      <c r="C21" s="184"/>
      <c r="D21" s="184"/>
      <c r="E21" s="184"/>
      <c r="F21" s="6"/>
      <c r="G21" s="6"/>
      <c r="H21" s="6"/>
      <c r="I21" s="6"/>
    </row>
    <row r="22" spans="1:11" ht="15.95" customHeight="1" thickBot="1">
      <c r="A22" s="6"/>
      <c r="B22" s="184"/>
      <c r="C22" s="184"/>
      <c r="D22" s="184"/>
      <c r="E22" s="184"/>
      <c r="F22" s="6"/>
      <c r="G22" s="6"/>
      <c r="H22" s="6"/>
      <c r="I22" s="6"/>
    </row>
    <row r="23" spans="1:11" ht="15.95" customHeight="1" thickBot="1">
      <c r="A23" s="6"/>
      <c r="B23" s="184" t="s">
        <v>317</v>
      </c>
      <c r="C23" s="184"/>
      <c r="D23" s="184"/>
      <c r="E23" s="184"/>
      <c r="F23" s="6"/>
      <c r="G23" s="3654" t="s">
        <v>318</v>
      </c>
      <c r="H23" s="3655"/>
      <c r="I23" s="3655"/>
      <c r="J23" s="3655"/>
      <c r="K23" s="3656"/>
    </row>
    <row r="24" spans="1:11" ht="15.95" customHeight="1">
      <c r="A24" s="6"/>
      <c r="B24" s="184" t="s">
        <v>319</v>
      </c>
      <c r="C24" s="184"/>
      <c r="D24" s="184"/>
      <c r="E24" s="184"/>
      <c r="F24" s="6"/>
      <c r="G24" s="186" t="s">
        <v>320</v>
      </c>
      <c r="H24" s="187" t="s">
        <v>321</v>
      </c>
      <c r="I24" s="186" t="s">
        <v>294</v>
      </c>
      <c r="J24" s="186" t="s">
        <v>322</v>
      </c>
      <c r="K24" s="186" t="s">
        <v>323</v>
      </c>
    </row>
    <row r="25" spans="1:11" ht="15.95" customHeight="1">
      <c r="A25" s="6"/>
      <c r="B25" s="184" t="s">
        <v>324</v>
      </c>
      <c r="C25" s="184"/>
      <c r="D25" s="184"/>
      <c r="E25" s="184"/>
      <c r="F25" s="6"/>
      <c r="G25" s="180"/>
      <c r="H25" s="188" t="s">
        <v>325</v>
      </c>
      <c r="I25" s="180" t="s">
        <v>326</v>
      </c>
      <c r="J25" s="180"/>
      <c r="K25" s="180"/>
    </row>
    <row r="26" spans="1:11" ht="15.95" customHeight="1">
      <c r="A26" s="6"/>
      <c r="B26" s="6"/>
      <c r="C26" s="6"/>
      <c r="D26" s="6"/>
      <c r="E26" s="6"/>
      <c r="F26" s="6"/>
      <c r="G26" s="46">
        <v>1</v>
      </c>
      <c r="H26" s="46"/>
      <c r="I26" s="46" t="s">
        <v>327</v>
      </c>
      <c r="J26" s="47"/>
      <c r="K26" s="47"/>
    </row>
    <row r="27" spans="1:11" ht="15.95" customHeight="1">
      <c r="B27" s="6" t="s">
        <v>328</v>
      </c>
      <c r="C27" s="6"/>
      <c r="D27" s="6"/>
      <c r="E27" s="6"/>
      <c r="F27" s="6"/>
      <c r="G27" s="46">
        <v>2</v>
      </c>
      <c r="H27" s="46"/>
      <c r="I27" s="46" t="s">
        <v>327</v>
      </c>
      <c r="J27" s="47"/>
      <c r="K27" s="47"/>
    </row>
    <row r="28" spans="1:11" ht="15.95" customHeight="1">
      <c r="B28" s="6"/>
      <c r="C28" s="6"/>
      <c r="D28" s="6"/>
      <c r="E28" s="6"/>
      <c r="F28" s="6"/>
      <c r="G28" s="46">
        <v>3</v>
      </c>
      <c r="H28" s="46"/>
      <c r="I28" s="46" t="s">
        <v>327</v>
      </c>
      <c r="J28" s="47"/>
      <c r="K28" s="47"/>
    </row>
    <row r="29" spans="1:11" ht="15.95" customHeight="1">
      <c r="B29" s="184" t="s">
        <v>329</v>
      </c>
      <c r="C29" s="184"/>
      <c r="D29" s="184"/>
      <c r="E29" s="6"/>
      <c r="F29" s="6"/>
      <c r="G29" s="47"/>
      <c r="H29" s="47"/>
      <c r="I29" s="47"/>
      <c r="J29" s="47"/>
      <c r="K29" s="47"/>
    </row>
    <row r="30" spans="1:11" ht="15.95" customHeight="1">
      <c r="B30" s="184" t="s">
        <v>330</v>
      </c>
      <c r="C30" s="184"/>
      <c r="D30" s="184"/>
      <c r="E30" s="6"/>
      <c r="F30" s="6"/>
      <c r="G30" s="47"/>
      <c r="H30" s="47"/>
      <c r="I30" s="47"/>
      <c r="J30" s="47"/>
      <c r="K30" s="47"/>
    </row>
    <row r="31" spans="1:11" ht="15.95" customHeight="1">
      <c r="B31" s="184" t="s">
        <v>331</v>
      </c>
      <c r="C31" s="184"/>
      <c r="D31" s="184"/>
      <c r="E31" s="6"/>
      <c r="F31" s="6"/>
      <c r="G31" s="47"/>
      <c r="H31" s="47"/>
      <c r="I31" s="47"/>
      <c r="J31" s="47"/>
      <c r="K31" s="47"/>
    </row>
    <row r="32" spans="1:11" ht="15.95" customHeight="1">
      <c r="B32" s="184" t="s">
        <v>332</v>
      </c>
      <c r="C32" s="184"/>
      <c r="D32" s="184"/>
      <c r="E32" s="6"/>
      <c r="F32" s="6"/>
      <c r="G32" s="6"/>
      <c r="H32" s="6"/>
      <c r="I32" s="6"/>
    </row>
    <row r="33" spans="2:10" ht="15.95" customHeight="1">
      <c r="B33" s="6"/>
      <c r="C33" s="6"/>
      <c r="D33" s="6"/>
      <c r="E33" s="6"/>
      <c r="F33" s="6"/>
      <c r="G33" s="6"/>
      <c r="H33" s="6"/>
      <c r="I33" s="6"/>
    </row>
    <row r="34" spans="2:10" ht="15.95" customHeight="1">
      <c r="B34" s="6" t="s">
        <v>333</v>
      </c>
      <c r="C34" s="6"/>
      <c r="D34" s="6"/>
      <c r="E34" s="6"/>
      <c r="F34" s="6"/>
      <c r="G34" s="6"/>
      <c r="H34" s="6"/>
      <c r="I34" s="6"/>
    </row>
    <row r="35" spans="2:10" ht="15.95" customHeight="1">
      <c r="B35" s="6"/>
      <c r="C35" s="6"/>
      <c r="D35" s="6"/>
      <c r="E35" s="6"/>
      <c r="F35" s="6"/>
      <c r="G35" s="6"/>
      <c r="H35" s="6"/>
      <c r="I35" s="6"/>
    </row>
    <row r="36" spans="2:10" ht="15.95" customHeight="1">
      <c r="B36" s="6" t="s">
        <v>334</v>
      </c>
      <c r="C36" s="6"/>
      <c r="D36" s="6"/>
      <c r="E36" s="6"/>
      <c r="F36" s="6"/>
      <c r="G36" s="6"/>
      <c r="H36" s="6"/>
      <c r="I36" s="6"/>
    </row>
    <row r="37" spans="2:10" ht="15.95" customHeight="1">
      <c r="B37" s="184"/>
      <c r="C37" s="184"/>
      <c r="D37" s="184"/>
      <c r="E37" s="184"/>
      <c r="F37" s="184"/>
      <c r="G37" s="184"/>
      <c r="H37" s="184"/>
      <c r="I37" s="184"/>
      <c r="J37" s="184"/>
    </row>
    <row r="38" spans="2:10" ht="15.95" customHeight="1">
      <c r="B38" s="6"/>
      <c r="C38" s="6"/>
      <c r="D38" s="6"/>
      <c r="E38" s="6"/>
      <c r="F38" s="6"/>
      <c r="G38" s="6"/>
      <c r="H38" s="6"/>
      <c r="I38" s="6"/>
    </row>
    <row r="39" spans="2:10" ht="15.95" customHeight="1">
      <c r="B39" s="189" t="s">
        <v>335</v>
      </c>
      <c r="G39" t="s">
        <v>336</v>
      </c>
      <c r="H39" s="184"/>
      <c r="I39" s="184"/>
      <c r="J39" s="184"/>
    </row>
    <row r="40" spans="2:10" ht="15.95" customHeight="1">
      <c r="B40" s="6"/>
      <c r="C40" s="6"/>
      <c r="D40" s="6"/>
      <c r="E40" s="6"/>
      <c r="F40" s="6"/>
    </row>
    <row r="41" spans="2:10" ht="15.95" customHeight="1">
      <c r="B41" s="184"/>
      <c r="C41" s="184"/>
      <c r="D41" s="184"/>
      <c r="E41" s="184"/>
      <c r="F41" s="6"/>
    </row>
    <row r="42" spans="2:10" ht="15.95" customHeight="1">
      <c r="B42" s="184"/>
      <c r="C42" s="184"/>
      <c r="D42" s="184"/>
      <c r="E42" s="184"/>
      <c r="F42" s="6"/>
    </row>
    <row r="43" spans="2:10" ht="15.95" customHeight="1">
      <c r="B43" s="184"/>
      <c r="C43" s="184"/>
      <c r="D43" s="184"/>
      <c r="E43" s="184"/>
      <c r="F43" s="6"/>
      <c r="G43" t="s">
        <v>337</v>
      </c>
      <c r="H43" s="184"/>
      <c r="I43" s="184"/>
      <c r="J43" s="184"/>
    </row>
    <row r="44" spans="2:10" ht="15.95" customHeight="1">
      <c r="B44" s="184"/>
      <c r="C44" s="184"/>
      <c r="D44" s="184"/>
      <c r="E44" s="184"/>
      <c r="F44" s="6"/>
    </row>
    <row r="45" spans="2:10" ht="15.95" customHeight="1">
      <c r="B45" s="184"/>
      <c r="C45" s="184"/>
      <c r="D45" s="184"/>
      <c r="E45" s="184"/>
      <c r="F45" s="6"/>
    </row>
  </sheetData>
  <mergeCells count="3">
    <mergeCell ref="G23:K23"/>
    <mergeCell ref="G3:J3"/>
    <mergeCell ref="C6:J6"/>
  </mergeCells>
  <phoneticPr fontId="30" type="noConversion"/>
  <printOptions horizontalCentered="1" verticalCentered="1"/>
  <pageMargins left="0.25" right="0.17" top="0.3" bottom="0.57999999999999996" header="0.15748031496062992" footer="0.23622047244094491"/>
  <pageSetup paperSize="9" orientation="portrait" r:id="rId1"/>
  <headerFooter alignWithMargins="0">
    <oddHeader xml:space="preserve">&amp;RPAR-PREP-001-08
Rev:nov 2011
 </oddHeader>
    <oddFooter>&amp;R&amp;Z&amp;F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F0"/>
  </sheetPr>
  <dimension ref="A1:S70"/>
  <sheetViews>
    <sheetView showZeros="0" zoomScaleNormal="100" workbookViewId="0">
      <selection activeCell="H18" sqref="H18"/>
    </sheetView>
  </sheetViews>
  <sheetFormatPr baseColWidth="10" defaultRowHeight="12.75"/>
  <cols>
    <col min="1" max="1" width="15.85546875" customWidth="1"/>
    <col min="2" max="2" width="17.140625" customWidth="1"/>
    <col min="3" max="3" width="5.5703125" customWidth="1"/>
    <col min="4" max="4" width="11" customWidth="1"/>
    <col min="5" max="5" width="13.5703125" customWidth="1"/>
    <col min="6" max="6" width="14.28515625" customWidth="1"/>
    <col min="8" max="8" width="12.42578125" customWidth="1"/>
    <col min="10" max="10" width="16.140625" customWidth="1"/>
    <col min="12" max="12" width="1.42578125" customWidth="1"/>
    <col min="13" max="13" width="32.7109375" customWidth="1"/>
    <col min="14" max="14" width="26.42578125" customWidth="1"/>
    <col min="15" max="15" width="14.85546875" customWidth="1"/>
    <col min="16" max="16" width="25.140625" customWidth="1"/>
    <col min="19" max="19" width="18" customWidth="1"/>
  </cols>
  <sheetData>
    <row r="1" spans="1:16">
      <c r="A1" s="3723" t="s">
        <v>1627</v>
      </c>
      <c r="B1" s="3724"/>
      <c r="C1" s="1970"/>
      <c r="D1" s="3723" t="s">
        <v>1628</v>
      </c>
      <c r="E1" s="3725"/>
      <c r="F1" s="3725"/>
      <c r="G1" s="3724"/>
      <c r="H1" s="3726" t="s">
        <v>1629</v>
      </c>
      <c r="I1" s="3726"/>
      <c r="J1" s="3726"/>
    </row>
    <row r="2" spans="1:16">
      <c r="A2" s="3727">
        <v>0</v>
      </c>
      <c r="B2" s="3727"/>
      <c r="C2" s="536"/>
      <c r="D2" s="3727">
        <v>0</v>
      </c>
      <c r="E2" s="3727"/>
      <c r="F2" s="3727"/>
      <c r="G2" s="3727"/>
      <c r="H2" s="3727">
        <v>0</v>
      </c>
      <c r="I2" s="3727"/>
      <c r="J2" s="3727"/>
    </row>
    <row r="3" spans="1:16">
      <c r="A3" s="173" t="s">
        <v>1626</v>
      </c>
      <c r="B3" s="1971">
        <v>0</v>
      </c>
      <c r="C3" s="173"/>
      <c r="D3" s="3728"/>
      <c r="E3" s="3728"/>
      <c r="F3" s="3728"/>
      <c r="G3" s="3728"/>
      <c r="H3" s="21"/>
      <c r="I3" s="21"/>
      <c r="J3" s="21"/>
    </row>
    <row r="4" spans="1:16">
      <c r="A4" s="173"/>
      <c r="B4" s="173"/>
      <c r="C4" s="173"/>
      <c r="D4" s="3728"/>
      <c r="E4" s="3728"/>
      <c r="F4" s="3728"/>
      <c r="G4" s="3728"/>
      <c r="H4" s="21"/>
      <c r="I4" s="21"/>
      <c r="J4" s="21"/>
    </row>
    <row r="6" spans="1:16" ht="36.75" customHeight="1">
      <c r="A6" s="1972" t="s">
        <v>1630</v>
      </c>
      <c r="B6" s="1972" t="s">
        <v>1631</v>
      </c>
      <c r="C6" s="3729" t="s">
        <v>1632</v>
      </c>
      <c r="D6" s="3730"/>
      <c r="E6" s="1972" t="s">
        <v>1633</v>
      </c>
      <c r="F6" s="1972" t="s">
        <v>1634</v>
      </c>
      <c r="G6" s="3729" t="s">
        <v>1635</v>
      </c>
      <c r="H6" s="3730"/>
      <c r="I6" s="1973" t="s">
        <v>1636</v>
      </c>
      <c r="J6" s="1972" t="s">
        <v>1637</v>
      </c>
      <c r="K6" s="1974" t="s">
        <v>1638</v>
      </c>
    </row>
    <row r="7" spans="1:16" ht="15" customHeight="1">
      <c r="A7" s="1975"/>
      <c r="B7" s="1976"/>
      <c r="C7" s="1975"/>
      <c r="D7" s="1977"/>
      <c r="E7" s="1975"/>
      <c r="F7" s="1978"/>
      <c r="G7" s="1979" t="s">
        <v>1639</v>
      </c>
      <c r="H7" s="1979" t="s">
        <v>1640</v>
      </c>
      <c r="I7" s="1980"/>
      <c r="J7" s="1978"/>
      <c r="K7" s="1981"/>
    </row>
    <row r="8" spans="1:16" ht="15" customHeight="1">
      <c r="A8" s="191" t="str">
        <f>SUIVI!H9</f>
        <v>HL1100A</v>
      </c>
      <c r="B8" s="693" t="str">
        <f>SUIVI!M9</f>
        <v>CZ6</v>
      </c>
      <c r="C8" s="120" t="e">
        <f>SUIVI!#REF!</f>
        <v>#REF!</v>
      </c>
      <c r="D8" s="1982" t="e">
        <f>SUIVI!#REF!</f>
        <v>#REF!</v>
      </c>
      <c r="E8" s="191">
        <f>SUIVI!J9</f>
        <v>10300</v>
      </c>
      <c r="F8" s="47"/>
      <c r="G8" s="362"/>
      <c r="H8" s="362"/>
      <c r="I8" s="47"/>
      <c r="J8" s="47"/>
      <c r="K8" s="1983"/>
    </row>
    <row r="9" spans="1:16" ht="15" customHeight="1">
      <c r="A9" s="191" t="str">
        <f>SUIVI!H10</f>
        <v>HL1100A</v>
      </c>
      <c r="B9" s="693" t="str">
        <f>SUIVI!M10</f>
        <v>CZ7</v>
      </c>
      <c r="C9" s="120" t="e">
        <f>SUIVI!#REF!</f>
        <v>#REF!</v>
      </c>
      <c r="D9" s="1982" t="e">
        <f>SUIVI!#REF!</f>
        <v>#REF!</v>
      </c>
      <c r="E9" s="191">
        <f>SUIVI!J10</f>
        <v>10300</v>
      </c>
      <c r="F9" s="47"/>
      <c r="G9" s="362"/>
      <c r="H9" s="362"/>
      <c r="I9" s="47"/>
      <c r="J9" s="47"/>
      <c r="K9" s="1983"/>
      <c r="N9" s="3731" t="s">
        <v>1641</v>
      </c>
      <c r="O9" s="3732"/>
      <c r="P9" s="3733"/>
    </row>
    <row r="10" spans="1:16" ht="15" customHeight="1">
      <c r="A10" s="191" t="str">
        <f>SUIVI!H11</f>
        <v>HL1100A</v>
      </c>
      <c r="B10" s="693" t="str">
        <f>SUIVI!M11</f>
        <v>CZ52</v>
      </c>
      <c r="C10" s="120" t="e">
        <f>SUIVI!#REF!</f>
        <v>#REF!</v>
      </c>
      <c r="D10" s="1982" t="e">
        <f>SUIVI!#REF!</f>
        <v>#REF!</v>
      </c>
      <c r="E10" s="191">
        <f>SUIVI!J11</f>
        <v>10400</v>
      </c>
      <c r="F10" s="47"/>
      <c r="G10" s="362"/>
      <c r="H10" s="362"/>
      <c r="I10" s="47"/>
      <c r="J10" s="47"/>
      <c r="K10" s="1983"/>
      <c r="N10" s="3734"/>
      <c r="O10" s="3735"/>
      <c r="P10" s="3736"/>
    </row>
    <row r="11" spans="1:16" ht="15" customHeight="1">
      <c r="A11" s="191" t="str">
        <f>SUIVI!H12</f>
        <v>HL1100A</v>
      </c>
      <c r="B11" s="693" t="str">
        <f>SUIVI!M12</f>
        <v>EA15</v>
      </c>
      <c r="C11" s="120" t="e">
        <f>SUIVI!#REF!</f>
        <v>#REF!</v>
      </c>
      <c r="D11" s="1982" t="e">
        <f>SUIVI!#REF!</f>
        <v>#REF!</v>
      </c>
      <c r="E11" s="191">
        <f>SUIVI!J12</f>
        <v>9000</v>
      </c>
      <c r="F11" s="47"/>
      <c r="G11" s="362"/>
      <c r="H11" s="362"/>
      <c r="I11" s="47"/>
      <c r="J11" s="47"/>
      <c r="K11" s="1983"/>
      <c r="N11" s="3734"/>
      <c r="O11" s="3735"/>
      <c r="P11" s="3736"/>
    </row>
    <row r="12" spans="1:16" ht="15" customHeight="1">
      <c r="A12" s="191" t="str">
        <f>SUIVI!H13</f>
        <v>HL1100A</v>
      </c>
      <c r="B12" s="693" t="str">
        <f>SUIVI!M13</f>
        <v>CZ9 oder10</v>
      </c>
      <c r="C12" s="120" t="e">
        <f>SUIVI!#REF!</f>
        <v>#REF!</v>
      </c>
      <c r="D12" s="1982" t="e">
        <f>SUIVI!#REF!</f>
        <v>#REF!</v>
      </c>
      <c r="E12" s="191">
        <f>SUIVI!J13</f>
        <v>10100</v>
      </c>
      <c r="F12" s="47"/>
      <c r="G12" s="362"/>
      <c r="H12" s="362"/>
      <c r="I12" s="47"/>
      <c r="J12" s="47"/>
      <c r="K12" s="1983"/>
      <c r="N12" s="3734"/>
      <c r="O12" s="3735"/>
      <c r="P12" s="3736"/>
    </row>
    <row r="13" spans="1:16" ht="15" customHeight="1">
      <c r="A13" s="191" t="str">
        <f>SUIVI!H14</f>
        <v>HL1100A</v>
      </c>
      <c r="B13" s="693" t="str">
        <f>SUIVI!M14</f>
        <v>EC48</v>
      </c>
      <c r="C13" s="120" t="e">
        <f>SUIVI!#REF!</f>
        <v>#REF!</v>
      </c>
      <c r="D13" s="1982" t="e">
        <f>SUIVI!#REF!</f>
        <v>#REF!</v>
      </c>
      <c r="E13" s="191">
        <f>SUIVI!J14</f>
        <v>10400</v>
      </c>
      <c r="F13" s="47"/>
      <c r="G13" s="362"/>
      <c r="H13" s="362"/>
      <c r="I13" s="47"/>
      <c r="J13" s="47"/>
      <c r="K13" s="1983"/>
      <c r="N13" s="3734"/>
      <c r="O13" s="3735"/>
      <c r="P13" s="3736"/>
    </row>
    <row r="14" spans="1:16" ht="15" customHeight="1">
      <c r="A14" s="191" t="str">
        <f>SUIVI!H15</f>
        <v>HL1100A</v>
      </c>
      <c r="B14" s="693" t="str">
        <f>SUIVI!M15</f>
        <v>EC49</v>
      </c>
      <c r="C14" s="120" t="e">
        <f>SUIVI!#REF!</f>
        <v>#REF!</v>
      </c>
      <c r="D14" s="1982" t="e">
        <f>SUIVI!#REF!</f>
        <v>#REF!</v>
      </c>
      <c r="E14" s="191">
        <f>SUIVI!J15</f>
        <v>10400</v>
      </c>
      <c r="F14" s="47"/>
      <c r="G14" s="362"/>
      <c r="H14" s="362"/>
      <c r="I14" s="47"/>
      <c r="J14" s="47"/>
      <c r="K14" s="1983"/>
      <c r="N14" s="3734"/>
      <c r="O14" s="3735"/>
      <c r="P14" s="3736"/>
    </row>
    <row r="15" spans="1:16" ht="15" customHeight="1">
      <c r="A15" s="191" t="str">
        <f>SUIVI!H16</f>
        <v>HL1100A</v>
      </c>
      <c r="B15" s="693" t="str">
        <f>SUIVI!M16</f>
        <v>EC50</v>
      </c>
      <c r="C15" s="120" t="e">
        <f>SUIVI!#REF!</f>
        <v>#REF!</v>
      </c>
      <c r="D15" s="1982" t="e">
        <f>SUIVI!#REF!</f>
        <v>#REF!</v>
      </c>
      <c r="E15" s="191">
        <f>SUIVI!J16</f>
        <v>10400</v>
      </c>
      <c r="F15" s="47"/>
      <c r="G15" s="362"/>
      <c r="H15" s="362"/>
      <c r="I15" s="47"/>
      <c r="J15" s="47"/>
      <c r="K15" s="1983"/>
      <c r="N15" s="3734"/>
      <c r="O15" s="3735"/>
      <c r="P15" s="3736"/>
    </row>
    <row r="16" spans="1:16" ht="15" customHeight="1">
      <c r="A16" s="191" t="str">
        <f>SUIVI!H17</f>
        <v>HL1100A</v>
      </c>
      <c r="B16" s="693" t="str">
        <f>SUIVI!M17</f>
        <v>EC51</v>
      </c>
      <c r="C16" s="120" t="e">
        <f>SUIVI!#REF!</f>
        <v>#REF!</v>
      </c>
      <c r="D16" s="1982" t="e">
        <f>SUIVI!#REF!</f>
        <v>#REF!</v>
      </c>
      <c r="E16" s="191">
        <f>SUIVI!J17</f>
        <v>10400</v>
      </c>
      <c r="F16" s="47"/>
      <c r="G16" s="362"/>
      <c r="H16" s="362"/>
      <c r="I16" s="47"/>
      <c r="J16" s="47"/>
      <c r="K16" s="1983"/>
      <c r="N16" s="3734"/>
      <c r="O16" s="3735"/>
      <c r="P16" s="3736"/>
    </row>
    <row r="17" spans="1:19" ht="15" customHeight="1">
      <c r="A17" s="191" t="str">
        <f>SUIVI!H18</f>
        <v>HL1100B</v>
      </c>
      <c r="B17" s="693" t="str">
        <f>SUIVI!M18</f>
        <v>EC406 oder 407</v>
      </c>
      <c r="C17" s="120" t="e">
        <f>SUIVI!#REF!</f>
        <v>#REF!</v>
      </c>
      <c r="D17" s="1982" t="e">
        <f>SUIVI!#REF!</f>
        <v>#REF!</v>
      </c>
      <c r="E17" s="191">
        <f>SUIVI!J18</f>
        <v>5300</v>
      </c>
      <c r="F17" s="47"/>
      <c r="G17" s="362"/>
      <c r="H17" s="362"/>
      <c r="I17" s="47"/>
      <c r="J17" s="47"/>
      <c r="K17" s="1983"/>
      <c r="N17" s="3734"/>
      <c r="O17" s="3735"/>
      <c r="P17" s="3736"/>
    </row>
    <row r="18" spans="1:19" ht="15" customHeight="1">
      <c r="A18" s="191" t="e">
        <f>SUIVI!#REF!</f>
        <v>#REF!</v>
      </c>
      <c r="B18" s="693" t="e">
        <f>SUIVI!#REF!</f>
        <v>#REF!</v>
      </c>
      <c r="C18" s="120" t="e">
        <f>SUIVI!#REF!</f>
        <v>#REF!</v>
      </c>
      <c r="D18" s="1982" t="e">
        <f>SUIVI!#REF!</f>
        <v>#REF!</v>
      </c>
      <c r="E18" s="191" t="e">
        <f>SUIVI!#REF!</f>
        <v>#REF!</v>
      </c>
      <c r="F18" s="47"/>
      <c r="G18" s="362"/>
      <c r="H18" s="362"/>
      <c r="I18" s="47"/>
      <c r="J18" s="47"/>
      <c r="K18" s="1983"/>
      <c r="N18" s="3734"/>
      <c r="O18" s="3735"/>
      <c r="P18" s="3736"/>
    </row>
    <row r="19" spans="1:19" ht="15" customHeight="1">
      <c r="A19" s="191" t="e">
        <f>SUIVI!#REF!</f>
        <v>#REF!</v>
      </c>
      <c r="B19" s="693" t="e">
        <f>SUIVI!#REF!</f>
        <v>#REF!</v>
      </c>
      <c r="C19" s="120" t="e">
        <f>SUIVI!#REF!</f>
        <v>#REF!</v>
      </c>
      <c r="D19" s="1982" t="e">
        <f>SUIVI!#REF!</f>
        <v>#REF!</v>
      </c>
      <c r="E19" s="191" t="e">
        <f>SUIVI!#REF!</f>
        <v>#REF!</v>
      </c>
      <c r="F19" s="47"/>
      <c r="G19" s="362"/>
      <c r="H19" s="362"/>
      <c r="I19" s="47"/>
      <c r="J19" s="47"/>
      <c r="K19" s="1983"/>
      <c r="N19" s="3734"/>
      <c r="O19" s="3735"/>
      <c r="P19" s="3736"/>
    </row>
    <row r="20" spans="1:19" ht="15" customHeight="1">
      <c r="A20" s="191" t="e">
        <f>SUIVI!#REF!</f>
        <v>#REF!</v>
      </c>
      <c r="B20" s="693" t="e">
        <f>SUIVI!#REF!</f>
        <v>#REF!</v>
      </c>
      <c r="C20" s="120" t="e">
        <f>SUIVI!#REF!</f>
        <v>#REF!</v>
      </c>
      <c r="D20" s="1982" t="e">
        <f>SUIVI!#REF!</f>
        <v>#REF!</v>
      </c>
      <c r="E20" s="191" t="e">
        <f>SUIVI!#REF!</f>
        <v>#REF!</v>
      </c>
      <c r="F20" s="47"/>
      <c r="G20" s="362"/>
      <c r="H20" s="362"/>
      <c r="I20" s="47"/>
      <c r="J20" s="47"/>
      <c r="K20" s="1983"/>
      <c r="N20" s="3734"/>
      <c r="O20" s="3735"/>
      <c r="P20" s="3736"/>
    </row>
    <row r="21" spans="1:19" ht="15" customHeight="1">
      <c r="A21" s="191" t="e">
        <f>SUIVI!#REF!</f>
        <v>#REF!</v>
      </c>
      <c r="B21" s="693" t="e">
        <f>SUIVI!#REF!</f>
        <v>#REF!</v>
      </c>
      <c r="C21" s="120" t="e">
        <f>SUIVI!#REF!</f>
        <v>#REF!</v>
      </c>
      <c r="D21" s="1982" t="e">
        <f>SUIVI!#REF!</f>
        <v>#REF!</v>
      </c>
      <c r="E21" s="191" t="e">
        <f>SUIVI!#REF!</f>
        <v>#REF!</v>
      </c>
      <c r="F21" s="47"/>
      <c r="G21" s="362"/>
      <c r="H21" s="362"/>
      <c r="I21" s="47"/>
      <c r="J21" s="47"/>
      <c r="K21" s="1983"/>
      <c r="N21" s="3734"/>
      <c r="O21" s="3735"/>
      <c r="P21" s="3736"/>
    </row>
    <row r="22" spans="1:19" ht="15" customHeight="1">
      <c r="A22" s="191" t="e">
        <f>SUIVI!#REF!</f>
        <v>#REF!</v>
      </c>
      <c r="B22" s="693" t="e">
        <f>SUIVI!#REF!</f>
        <v>#REF!</v>
      </c>
      <c r="C22" s="120" t="e">
        <f>SUIVI!#REF!</f>
        <v>#REF!</v>
      </c>
      <c r="D22" s="1982" t="e">
        <f>SUIVI!#REF!</f>
        <v>#REF!</v>
      </c>
      <c r="E22" s="191" t="e">
        <f>SUIVI!#REF!</f>
        <v>#REF!</v>
      </c>
      <c r="F22" s="47"/>
      <c r="G22" s="362"/>
      <c r="H22" s="362"/>
      <c r="I22" s="47"/>
      <c r="J22" s="47"/>
      <c r="K22" s="1983"/>
      <c r="N22" s="3737"/>
      <c r="O22" s="3710"/>
      <c r="P22" s="3738"/>
    </row>
    <row r="23" spans="1:19" ht="15" customHeight="1">
      <c r="A23" s="191" t="e">
        <f>SUIVI!#REF!</f>
        <v>#REF!</v>
      </c>
      <c r="B23" s="693" t="e">
        <f>SUIVI!#REF!</f>
        <v>#REF!</v>
      </c>
      <c r="C23" s="120" t="e">
        <f>SUIVI!#REF!</f>
        <v>#REF!</v>
      </c>
      <c r="D23" s="1982" t="e">
        <f>SUIVI!#REF!</f>
        <v>#REF!</v>
      </c>
      <c r="E23" s="191" t="e">
        <f>SUIVI!#REF!</f>
        <v>#REF!</v>
      </c>
      <c r="F23" s="47"/>
      <c r="G23" s="362"/>
      <c r="H23" s="362"/>
      <c r="I23" s="47"/>
      <c r="J23" s="47"/>
      <c r="K23" s="1983"/>
    </row>
    <row r="24" spans="1:19" ht="15" customHeight="1">
      <c r="A24" s="191" t="e">
        <f>SUIVI!#REF!</f>
        <v>#REF!</v>
      </c>
      <c r="B24" s="693" t="e">
        <f>SUIVI!#REF!</f>
        <v>#REF!</v>
      </c>
      <c r="C24" s="120" t="e">
        <f>SUIVI!#REF!</f>
        <v>#REF!</v>
      </c>
      <c r="D24" s="1982" t="e">
        <f>SUIVI!#REF!</f>
        <v>#REF!</v>
      </c>
      <c r="E24" s="191" t="e">
        <f>SUIVI!#REF!</f>
        <v>#REF!</v>
      </c>
      <c r="F24" s="47"/>
      <c r="G24" s="362"/>
      <c r="H24" s="362"/>
      <c r="I24" s="47"/>
      <c r="J24" s="47"/>
      <c r="K24" s="1983"/>
    </row>
    <row r="25" spans="1:19" ht="15" customHeight="1">
      <c r="A25" s="191" t="e">
        <f>SUIVI!#REF!</f>
        <v>#REF!</v>
      </c>
      <c r="B25" s="693" t="e">
        <f>SUIVI!#REF!</f>
        <v>#REF!</v>
      </c>
      <c r="C25" s="120" t="e">
        <f>SUIVI!#REF!</f>
        <v>#REF!</v>
      </c>
      <c r="D25" s="1982" t="e">
        <f>SUIVI!#REF!</f>
        <v>#REF!</v>
      </c>
      <c r="E25" s="191" t="e">
        <f>SUIVI!#REF!</f>
        <v>#REF!</v>
      </c>
      <c r="F25" s="47"/>
      <c r="G25" s="362"/>
      <c r="H25" s="362"/>
      <c r="I25" s="47"/>
      <c r="J25" s="47"/>
      <c r="K25" s="1983"/>
    </row>
    <row r="26" spans="1:19" ht="15" customHeight="1">
      <c r="A26" s="191" t="e">
        <f>SUIVI!#REF!</f>
        <v>#REF!</v>
      </c>
      <c r="B26" s="693" t="e">
        <f>SUIVI!#REF!</f>
        <v>#REF!</v>
      </c>
      <c r="C26" s="120" t="e">
        <f>SUIVI!#REF!</f>
        <v>#REF!</v>
      </c>
      <c r="D26" s="1982" t="e">
        <f>SUIVI!#REF!</f>
        <v>#REF!</v>
      </c>
      <c r="E26" s="191" t="e">
        <f>SUIVI!#REF!</f>
        <v>#REF!</v>
      </c>
      <c r="F26" s="47"/>
      <c r="G26" s="362"/>
      <c r="H26" s="362"/>
      <c r="I26" s="47"/>
      <c r="J26" s="47"/>
      <c r="K26" s="1983"/>
    </row>
    <row r="27" spans="1:19" ht="15" customHeight="1">
      <c r="A27" s="191" t="e">
        <f>SUIVI!#REF!</f>
        <v>#REF!</v>
      </c>
      <c r="B27" s="693" t="e">
        <f>SUIVI!#REF!</f>
        <v>#REF!</v>
      </c>
      <c r="C27" s="120" t="e">
        <f>SUIVI!#REF!</f>
        <v>#REF!</v>
      </c>
      <c r="D27" s="1982" t="e">
        <f>SUIVI!#REF!</f>
        <v>#REF!</v>
      </c>
      <c r="E27" s="191" t="e">
        <f>SUIVI!#REF!</f>
        <v>#REF!</v>
      </c>
      <c r="F27" s="47"/>
      <c r="G27" s="362"/>
      <c r="H27" s="362"/>
      <c r="I27" s="47"/>
      <c r="J27" s="47"/>
      <c r="K27" s="1983"/>
    </row>
    <row r="28" spans="1:19" ht="15" customHeight="1">
      <c r="A28" s="191" t="e">
        <f>SUIVI!#REF!</f>
        <v>#REF!</v>
      </c>
      <c r="B28" s="693" t="e">
        <f>SUIVI!#REF!</f>
        <v>#REF!</v>
      </c>
      <c r="C28" s="120" t="e">
        <f>SUIVI!#REF!</f>
        <v>#REF!</v>
      </c>
      <c r="D28" s="1982" t="e">
        <f>SUIVI!#REF!</f>
        <v>#REF!</v>
      </c>
      <c r="E28" s="191" t="e">
        <f>SUIVI!#REF!</f>
        <v>#REF!</v>
      </c>
      <c r="F28" s="47"/>
      <c r="G28" s="362"/>
      <c r="H28" s="362"/>
      <c r="I28" s="47"/>
      <c r="J28" s="47"/>
      <c r="K28" s="1983"/>
    </row>
    <row r="29" spans="1:19" ht="15" customHeight="1">
      <c r="A29" s="191" t="e">
        <f>SUIVI!#REF!</f>
        <v>#REF!</v>
      </c>
      <c r="B29" s="693" t="e">
        <f>SUIVI!#REF!</f>
        <v>#REF!</v>
      </c>
      <c r="C29" s="120" t="e">
        <f>SUIVI!#REF!</f>
        <v>#REF!</v>
      </c>
      <c r="D29" s="1982" t="e">
        <f>SUIVI!#REF!</f>
        <v>#REF!</v>
      </c>
      <c r="E29" s="191" t="e">
        <f>SUIVI!#REF!</f>
        <v>#REF!</v>
      </c>
      <c r="F29" s="47"/>
      <c r="G29" s="362"/>
      <c r="H29" s="362"/>
      <c r="I29" s="47"/>
      <c r="J29" s="47"/>
      <c r="K29" s="1983"/>
    </row>
    <row r="30" spans="1:19" ht="15" customHeight="1">
      <c r="A30" s="191" t="e">
        <f>SUIVI!#REF!</f>
        <v>#REF!</v>
      </c>
      <c r="B30" s="693" t="e">
        <f>SUIVI!#REF!</f>
        <v>#REF!</v>
      </c>
      <c r="C30" s="120" t="e">
        <f>SUIVI!#REF!</f>
        <v>#REF!</v>
      </c>
      <c r="D30" s="1982" t="e">
        <f>SUIVI!#REF!</f>
        <v>#REF!</v>
      </c>
      <c r="E30" s="191" t="e">
        <f>SUIVI!#REF!</f>
        <v>#REF!</v>
      </c>
      <c r="F30" s="47"/>
      <c r="G30" s="362"/>
      <c r="H30" s="362"/>
      <c r="I30" s="47"/>
      <c r="J30" s="47"/>
      <c r="K30" s="1983"/>
    </row>
    <row r="31" spans="1:19" ht="15" customHeight="1">
      <c r="A31" s="191" t="e">
        <f>SUIVI!#REF!</f>
        <v>#REF!</v>
      </c>
      <c r="B31" s="693" t="e">
        <f>SUIVI!#REF!</f>
        <v>#REF!</v>
      </c>
      <c r="C31" s="120" t="e">
        <f>SUIVI!#REF!</f>
        <v>#REF!</v>
      </c>
      <c r="D31" s="1982" t="e">
        <f>SUIVI!#REF!</f>
        <v>#REF!</v>
      </c>
      <c r="E31" s="191" t="e">
        <f>SUIVI!#REF!</f>
        <v>#REF!</v>
      </c>
      <c r="F31" s="47"/>
      <c r="G31" s="362"/>
      <c r="H31" s="362"/>
      <c r="I31" s="47"/>
      <c r="J31" s="47"/>
      <c r="K31" s="1983"/>
    </row>
    <row r="32" spans="1:19" ht="1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1985"/>
      <c r="M32" s="173"/>
      <c r="N32" s="173"/>
      <c r="O32" s="3181"/>
      <c r="P32" s="3181"/>
      <c r="Q32" s="21"/>
      <c r="R32" s="21"/>
      <c r="S32" s="21"/>
    </row>
    <row r="33" spans="1:19" ht="15" customHeight="1">
      <c r="A33" s="238" t="s">
        <v>1642</v>
      </c>
      <c r="B33" s="184"/>
      <c r="C33" s="6"/>
      <c r="D33" s="6"/>
      <c r="E33" s="6"/>
      <c r="F33" s="6"/>
      <c r="G33" s="6"/>
      <c r="H33" s="6"/>
      <c r="I33" s="6"/>
      <c r="J33" s="6"/>
      <c r="K33" s="6"/>
      <c r="M33" s="173"/>
      <c r="N33" s="173"/>
      <c r="O33" s="3181"/>
      <c r="P33" s="3181"/>
      <c r="Q33" s="21"/>
      <c r="R33" s="21"/>
      <c r="S33" s="21"/>
    </row>
    <row r="34" spans="1:19" ht="12.75" customHeight="1">
      <c r="A34" s="3704"/>
      <c r="B34" s="3704"/>
      <c r="C34" s="3704"/>
      <c r="D34" s="3704"/>
      <c r="E34" s="3704"/>
      <c r="F34" s="3704"/>
      <c r="G34" s="3704"/>
      <c r="H34" s="3704"/>
      <c r="I34" s="3704"/>
      <c r="J34" s="3704"/>
      <c r="K34" s="3704"/>
      <c r="M34" s="6"/>
      <c r="N34" s="6"/>
      <c r="O34" s="6"/>
      <c r="P34" s="6"/>
      <c r="Q34" s="6"/>
      <c r="R34" s="6"/>
      <c r="S34" s="6"/>
    </row>
    <row r="35" spans="1:19" ht="8.25" customHeight="1">
      <c r="A35" s="3704"/>
      <c r="B35" s="3704"/>
      <c r="C35" s="3704"/>
      <c r="D35" s="3704"/>
      <c r="E35" s="3704"/>
      <c r="F35" s="3704"/>
      <c r="G35" s="3704"/>
      <c r="H35" s="3704"/>
      <c r="I35" s="3704"/>
      <c r="J35" s="3704"/>
      <c r="K35" s="3704"/>
      <c r="M35" s="175"/>
      <c r="N35" s="175"/>
      <c r="O35" s="175"/>
      <c r="P35" s="175"/>
      <c r="Q35" s="175"/>
      <c r="R35" s="175"/>
      <c r="S35" s="175"/>
    </row>
    <row r="36" spans="1:19" ht="12.75" hidden="1" customHeight="1">
      <c r="A36" s="3704"/>
      <c r="B36" s="3704"/>
      <c r="C36" s="3704"/>
      <c r="D36" s="3704"/>
      <c r="E36" s="3704"/>
      <c r="F36" s="3704"/>
      <c r="G36" s="3704"/>
      <c r="H36" s="3704"/>
      <c r="I36" s="3704"/>
      <c r="J36" s="3704"/>
      <c r="K36" s="3704"/>
      <c r="M36" s="6"/>
      <c r="N36" s="6"/>
      <c r="O36" s="6"/>
      <c r="P36" s="173"/>
      <c r="Q36" s="173"/>
      <c r="R36" s="6"/>
      <c r="S36" s="6"/>
    </row>
    <row r="37" spans="1:19" s="569" customFormat="1" ht="24.75" customHeight="1">
      <c r="A37" s="3705" t="s">
        <v>1643</v>
      </c>
      <c r="B37" s="3706"/>
      <c r="C37" s="3706"/>
      <c r="D37" s="3706"/>
      <c r="E37" s="3706"/>
      <c r="F37" s="3706"/>
      <c r="G37" s="3706"/>
      <c r="H37" s="3706"/>
      <c r="I37" s="3706"/>
      <c r="J37" s="3706"/>
      <c r="K37" s="3706"/>
      <c r="M37" s="6"/>
      <c r="N37" s="21"/>
      <c r="O37" s="21"/>
      <c r="P37" s="6"/>
      <c r="Q37" s="6"/>
      <c r="R37" s="6"/>
      <c r="S37" s="6"/>
    </row>
    <row r="38" spans="1:19">
      <c r="M38" s="6"/>
      <c r="N38" s="21"/>
      <c r="O38" s="21"/>
      <c r="P38" s="6"/>
      <c r="Q38" s="6"/>
      <c r="R38" s="6"/>
      <c r="S38" s="6"/>
    </row>
    <row r="40" spans="1:19">
      <c r="M40" s="239" t="s">
        <v>969</v>
      </c>
      <c r="N40" s="239"/>
      <c r="O40" s="1986" t="s">
        <v>1644</v>
      </c>
      <c r="P40" s="1987"/>
      <c r="Q40" s="444"/>
    </row>
    <row r="41" spans="1:19">
      <c r="M41" s="1988" t="s">
        <v>970</v>
      </c>
    </row>
    <row r="42" spans="1:19">
      <c r="M42" s="239" t="s">
        <v>1645</v>
      </c>
      <c r="N42" s="3707" t="s">
        <v>1646</v>
      </c>
      <c r="O42" s="3707"/>
      <c r="P42" s="3709"/>
      <c r="Q42" s="3709"/>
    </row>
    <row r="43" spans="1:19">
      <c r="N43" s="3707"/>
      <c r="O43" s="3707"/>
      <c r="P43" s="3709"/>
      <c r="Q43" s="3709"/>
    </row>
    <row r="44" spans="1:19" ht="12.75" customHeight="1">
      <c r="N44" s="3708"/>
      <c r="O44" s="3708"/>
      <c r="P44" s="3710"/>
      <c r="Q44" s="3710"/>
    </row>
    <row r="45" spans="1:19" ht="13.5" thickBot="1">
      <c r="Q45" s="239"/>
      <c r="R45" t="s">
        <v>1647</v>
      </c>
      <c r="S45" t="s">
        <v>1648</v>
      </c>
    </row>
    <row r="46" spans="1:19" ht="38.25">
      <c r="M46" s="1989" t="s">
        <v>1649</v>
      </c>
      <c r="N46" s="1990" t="s">
        <v>1650</v>
      </c>
      <c r="O46" s="1991"/>
      <c r="P46" s="3711"/>
      <c r="Q46" s="3712"/>
      <c r="R46" s="3712"/>
      <c r="S46" s="3713"/>
    </row>
    <row r="47" spans="1:19">
      <c r="M47" s="3694" t="s">
        <v>1651</v>
      </c>
      <c r="N47" s="3695"/>
      <c r="O47" s="3714"/>
      <c r="P47" s="3715" t="s">
        <v>1652</v>
      </c>
      <c r="Q47" s="3715"/>
      <c r="R47" s="3715"/>
      <c r="S47" s="3716"/>
    </row>
    <row r="48" spans="1:19" ht="26.25" thickBot="1">
      <c r="M48" s="1992" t="s">
        <v>1653</v>
      </c>
      <c r="N48" s="3717"/>
      <c r="O48" s="3718"/>
      <c r="P48" s="3719" t="s">
        <v>1654</v>
      </c>
      <c r="Q48" s="3720"/>
      <c r="R48" s="3721"/>
      <c r="S48" s="3722"/>
    </row>
    <row r="49" spans="13:19" ht="13.5" thickBot="1">
      <c r="M49" s="175"/>
      <c r="N49" s="175"/>
      <c r="O49" s="175"/>
      <c r="P49" s="6"/>
      <c r="Q49" s="175"/>
      <c r="R49" s="6"/>
      <c r="S49" s="6"/>
    </row>
    <row r="50" spans="13:19">
      <c r="M50" s="3699" t="s">
        <v>1655</v>
      </c>
      <c r="N50" s="3700"/>
      <c r="O50" s="3701"/>
      <c r="P50" s="3702" t="s">
        <v>1656</v>
      </c>
      <c r="Q50" s="3702"/>
      <c r="R50" s="3702"/>
      <c r="S50" s="3703"/>
    </row>
    <row r="51" spans="13:19" ht="26.25" thickBot="1">
      <c r="M51" s="1993" t="s">
        <v>1657</v>
      </c>
      <c r="N51" s="1994"/>
      <c r="O51" s="1995"/>
      <c r="P51" s="3677" t="s">
        <v>1658</v>
      </c>
      <c r="Q51" s="3678"/>
      <c r="R51" s="3679" t="s">
        <v>1659</v>
      </c>
      <c r="S51" s="3680"/>
    </row>
    <row r="52" spans="13:19" ht="13.5" thickBot="1">
      <c r="M52" s="175"/>
      <c r="N52" s="6"/>
      <c r="O52" s="6"/>
      <c r="P52" s="175"/>
      <c r="Q52" s="175"/>
      <c r="R52" s="6"/>
      <c r="S52" s="6"/>
    </row>
    <row r="53" spans="13:19" ht="26.25" customHeight="1">
      <c r="M53" s="3681" t="s">
        <v>1660</v>
      </c>
      <c r="N53" s="3682"/>
      <c r="O53" s="3682"/>
      <c r="P53" s="3682"/>
      <c r="Q53" s="3682"/>
      <c r="R53" s="3682"/>
      <c r="S53" s="3683"/>
    </row>
    <row r="54" spans="13:19">
      <c r="M54" s="3684" t="s">
        <v>1661</v>
      </c>
      <c r="N54" s="3685"/>
      <c r="O54" s="3685"/>
      <c r="P54" s="3668"/>
      <c r="Q54" s="3686"/>
      <c r="R54" s="3686"/>
      <c r="S54" s="3687"/>
    </row>
    <row r="55" spans="13:19">
      <c r="M55" s="3688" t="s">
        <v>1662</v>
      </c>
      <c r="N55" s="3689"/>
      <c r="O55" s="3689"/>
      <c r="P55" s="3670"/>
      <c r="Q55" s="3671"/>
      <c r="R55" s="3671"/>
      <c r="S55" s="3672"/>
    </row>
    <row r="56" spans="13:19">
      <c r="M56" s="3690" t="s">
        <v>1663</v>
      </c>
      <c r="N56" s="3691"/>
      <c r="O56" s="1996"/>
      <c r="P56" s="1997" t="s">
        <v>1664</v>
      </c>
      <c r="Q56" s="3692"/>
      <c r="R56" s="3692"/>
      <c r="S56" s="3693"/>
    </row>
    <row r="57" spans="13:19" ht="25.5" customHeight="1">
      <c r="M57" s="3694" t="s">
        <v>1665</v>
      </c>
      <c r="N57" s="3695"/>
      <c r="O57" s="1996"/>
      <c r="P57" s="3696" t="s">
        <v>1666</v>
      </c>
      <c r="Q57" s="3696"/>
      <c r="R57" s="3697"/>
      <c r="S57" s="3698"/>
    </row>
    <row r="58" spans="13:19" ht="3" customHeight="1">
      <c r="M58" s="262"/>
      <c r="N58" s="6"/>
      <c r="O58" s="6"/>
      <c r="P58" s="6"/>
      <c r="Q58" s="6"/>
      <c r="R58" s="6"/>
      <c r="S58" s="190"/>
    </row>
    <row r="59" spans="13:19">
      <c r="M59" s="3675" t="s">
        <v>1667</v>
      </c>
      <c r="N59" s="3676"/>
      <c r="O59" s="1998"/>
      <c r="P59" s="1998" t="s">
        <v>1668</v>
      </c>
      <c r="Q59" s="1999"/>
      <c r="R59" s="3666"/>
      <c r="S59" s="3667"/>
    </row>
    <row r="60" spans="13:19" ht="25.5" customHeight="1">
      <c r="M60" s="3657" t="s">
        <v>1669</v>
      </c>
      <c r="N60" s="3658"/>
      <c r="O60" s="2002"/>
      <c r="P60" s="3659"/>
      <c r="Q60" s="3660"/>
      <c r="R60" s="3660"/>
      <c r="S60" s="3661"/>
    </row>
    <row r="61" spans="13:19" s="6" customFormat="1" ht="3" customHeight="1">
      <c r="M61" s="2000"/>
      <c r="N61" s="2001"/>
      <c r="O61" s="2003"/>
      <c r="P61" s="2004"/>
      <c r="Q61" s="2004"/>
      <c r="R61" s="2004"/>
      <c r="S61" s="2005"/>
    </row>
    <row r="62" spans="13:19">
      <c r="M62" s="2006" t="s">
        <v>1670</v>
      </c>
      <c r="N62" s="3662"/>
      <c r="O62" s="3663"/>
      <c r="P62" s="3664" t="s">
        <v>1671</v>
      </c>
      <c r="Q62" s="3665"/>
      <c r="R62" s="3666"/>
      <c r="S62" s="3667"/>
    </row>
    <row r="63" spans="13:19" ht="51">
      <c r="M63" s="2007" t="s">
        <v>1672</v>
      </c>
      <c r="N63" s="3668"/>
      <c r="O63" s="3669"/>
      <c r="P63" s="2008" t="s">
        <v>1673</v>
      </c>
      <c r="Q63" s="3670"/>
      <c r="R63" s="3671"/>
      <c r="S63" s="3672"/>
    </row>
    <row r="64" spans="13:19" ht="51">
      <c r="M64" s="2007" t="s">
        <v>1674</v>
      </c>
      <c r="N64" s="3670"/>
      <c r="O64" s="3673"/>
      <c r="P64" s="2008" t="s">
        <v>1675</v>
      </c>
      <c r="Q64" s="3670"/>
      <c r="R64" s="3671"/>
      <c r="S64" s="3672"/>
    </row>
    <row r="65" spans="13:19" ht="13.5" thickBot="1">
      <c r="M65" s="557" t="s">
        <v>1676</v>
      </c>
      <c r="N65" s="106"/>
      <c r="O65" s="106"/>
      <c r="P65" s="106"/>
      <c r="Q65" s="106"/>
      <c r="R65" s="106"/>
      <c r="S65" s="107"/>
    </row>
    <row r="66" spans="13:19">
      <c r="M66" s="175"/>
      <c r="N66" s="6"/>
      <c r="O66" s="6"/>
    </row>
    <row r="67" spans="13:19">
      <c r="M67" s="175"/>
      <c r="N67" s="6"/>
      <c r="O67" s="6"/>
    </row>
    <row r="69" spans="13:19">
      <c r="M69" s="3674"/>
      <c r="N69" s="3674"/>
      <c r="O69" s="3674"/>
      <c r="P69" s="3674"/>
      <c r="Q69" s="3674"/>
      <c r="R69" s="3674"/>
      <c r="S69" s="3674"/>
    </row>
    <row r="70" spans="13:19">
      <c r="M70" s="3181"/>
      <c r="N70" s="3181"/>
      <c r="O70" s="3181"/>
      <c r="P70" s="3181"/>
      <c r="Q70" s="3181"/>
      <c r="R70" s="3181"/>
      <c r="S70" s="3181"/>
    </row>
  </sheetData>
  <mergeCells count="54">
    <mergeCell ref="O32:P32"/>
    <mergeCell ref="A1:B1"/>
    <mergeCell ref="D1:G1"/>
    <mergeCell ref="H1:J1"/>
    <mergeCell ref="A2:B2"/>
    <mergeCell ref="D2:G2"/>
    <mergeCell ref="H2:J2"/>
    <mergeCell ref="D3:G3"/>
    <mergeCell ref="D4:G4"/>
    <mergeCell ref="C6:D6"/>
    <mergeCell ref="G6:H6"/>
    <mergeCell ref="N9:P22"/>
    <mergeCell ref="M50:O50"/>
    <mergeCell ref="P50:S50"/>
    <mergeCell ref="O33:P33"/>
    <mergeCell ref="A34:K36"/>
    <mergeCell ref="A37:K37"/>
    <mergeCell ref="N42:O44"/>
    <mergeCell ref="P42:Q44"/>
    <mergeCell ref="P46:S46"/>
    <mergeCell ref="M47:O47"/>
    <mergeCell ref="P47:S47"/>
    <mergeCell ref="N48:O48"/>
    <mergeCell ref="P48:Q48"/>
    <mergeCell ref="R48:S48"/>
    <mergeCell ref="M59:N59"/>
    <mergeCell ref="R59:S59"/>
    <mergeCell ref="P51:Q51"/>
    <mergeCell ref="R51:S51"/>
    <mergeCell ref="M53:S53"/>
    <mergeCell ref="M54:O54"/>
    <mergeCell ref="P54:S54"/>
    <mergeCell ref="M55:O55"/>
    <mergeCell ref="P55:S55"/>
    <mergeCell ref="M56:N56"/>
    <mergeCell ref="Q56:S56"/>
    <mergeCell ref="M57:N57"/>
    <mergeCell ref="P57:Q57"/>
    <mergeCell ref="R57:S57"/>
    <mergeCell ref="M70:N70"/>
    <mergeCell ref="O70:P70"/>
    <mergeCell ref="Q70:S70"/>
    <mergeCell ref="M60:N60"/>
    <mergeCell ref="P60:S60"/>
    <mergeCell ref="N62:O62"/>
    <mergeCell ref="P62:Q62"/>
    <mergeCell ref="R62:S62"/>
    <mergeCell ref="N63:O63"/>
    <mergeCell ref="Q63:S63"/>
    <mergeCell ref="N64:O64"/>
    <mergeCell ref="Q64:S64"/>
    <mergeCell ref="M69:N69"/>
    <mergeCell ref="O69:P69"/>
    <mergeCell ref="Q69:S69"/>
  </mergeCells>
  <pageMargins left="0.39370078740157483" right="0.39370078740157483" top="0.51181102362204722" bottom="0.15748031496062992" header="0.51181102362204722" footer="0.19685039370078741"/>
  <pageSetup paperSize="9" orientation="landscape" r:id="rId1"/>
  <headerFooter alignWithMargins="0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BR58"/>
  <sheetViews>
    <sheetView showZeros="0" zoomScaleNormal="100" workbookViewId="0">
      <selection activeCell="AJ21" sqref="AJ21"/>
    </sheetView>
  </sheetViews>
  <sheetFormatPr baseColWidth="10" defaultRowHeight="12.75"/>
  <cols>
    <col min="1" max="1" width="10.28515625" customWidth="1"/>
    <col min="2" max="2" width="5.28515625" customWidth="1"/>
    <col min="3" max="4" width="8.42578125" customWidth="1"/>
    <col min="5" max="66" width="2.140625" customWidth="1"/>
    <col min="67" max="67" width="17" customWidth="1"/>
    <col min="69" max="69" width="8.7109375" customWidth="1"/>
  </cols>
  <sheetData>
    <row r="1" spans="1:67">
      <c r="E1" s="569"/>
      <c r="F1" s="569"/>
    </row>
    <row r="2" spans="1:67">
      <c r="E2" s="3709"/>
      <c r="F2" s="3709"/>
      <c r="G2" s="3709"/>
      <c r="H2" s="18"/>
      <c r="I2" s="18"/>
      <c r="J2" s="18"/>
      <c r="K2" s="18"/>
      <c r="L2" s="18"/>
      <c r="M2" s="18"/>
      <c r="N2" s="18"/>
      <c r="P2" s="3709"/>
      <c r="Q2" s="3709"/>
      <c r="R2" s="3709"/>
      <c r="S2" s="3709"/>
      <c r="T2" s="3709"/>
      <c r="AZ2" s="569" t="s">
        <v>1677</v>
      </c>
      <c r="BA2" s="569"/>
      <c r="BB2" s="569"/>
      <c r="BC2" s="569"/>
      <c r="BD2" s="569"/>
      <c r="BE2" s="569"/>
      <c r="BF2" s="569"/>
      <c r="BG2" s="569"/>
      <c r="BH2" s="569"/>
      <c r="BI2" s="569"/>
      <c r="BJ2" s="569"/>
    </row>
    <row r="3" spans="1:67" ht="15" customHeight="1">
      <c r="E3" s="3759"/>
      <c r="F3" s="3759"/>
      <c r="G3" s="3759"/>
      <c r="H3" s="2009"/>
      <c r="I3" s="2009"/>
      <c r="J3" s="2009"/>
      <c r="K3" s="2009"/>
      <c r="L3" s="2009"/>
      <c r="M3" s="2009"/>
      <c r="N3" s="2009"/>
      <c r="P3" s="3759"/>
      <c r="Q3" s="3759"/>
      <c r="R3" s="3759"/>
      <c r="S3" s="3759"/>
      <c r="T3" s="3759"/>
      <c r="AZ3" s="2010" t="s">
        <v>1678</v>
      </c>
      <c r="BA3" s="2010"/>
      <c r="BB3" s="2010"/>
      <c r="BC3" s="2010"/>
      <c r="BD3" s="2010"/>
      <c r="BE3" s="2010"/>
      <c r="BF3" s="2010"/>
      <c r="BG3" s="2010"/>
      <c r="BH3" s="2010"/>
      <c r="BI3" s="2010"/>
      <c r="BJ3" s="2010"/>
    </row>
    <row r="4" spans="1:67">
      <c r="E4" s="3709"/>
      <c r="F4" s="3709"/>
      <c r="G4" s="3709"/>
      <c r="H4" s="18"/>
      <c r="I4" s="18"/>
      <c r="J4" s="18"/>
      <c r="K4" s="18"/>
      <c r="L4" s="18"/>
      <c r="M4" s="18"/>
      <c r="N4" s="18"/>
      <c r="P4" s="3709"/>
      <c r="Q4" s="3709"/>
      <c r="R4" s="3709"/>
      <c r="S4" s="3709"/>
      <c r="T4" s="3709"/>
      <c r="AZ4" s="569" t="s">
        <v>1679</v>
      </c>
      <c r="BA4" s="569"/>
      <c r="BB4" s="569"/>
      <c r="BC4" s="569"/>
      <c r="BD4" s="569"/>
      <c r="BE4" s="569"/>
      <c r="BF4" s="569"/>
      <c r="BG4" s="569"/>
      <c r="BH4" s="569"/>
      <c r="BI4" s="569"/>
      <c r="BJ4" s="569"/>
    </row>
    <row r="6" spans="1:67" ht="15.75" customHeight="1">
      <c r="A6" s="3748" t="s">
        <v>1680</v>
      </c>
      <c r="B6" s="3748"/>
      <c r="C6" s="3748"/>
      <c r="D6" s="3748"/>
      <c r="E6" s="3748"/>
      <c r="F6" s="3748"/>
      <c r="G6" s="3748"/>
      <c r="H6" s="3748"/>
      <c r="I6" s="3748"/>
      <c r="J6" s="3748"/>
      <c r="K6" s="3748"/>
      <c r="L6" s="3748"/>
      <c r="M6" s="3748"/>
      <c r="N6" s="3748"/>
      <c r="O6" s="3748"/>
      <c r="P6" s="3748"/>
      <c r="Q6" s="3748"/>
      <c r="R6" s="3748"/>
      <c r="S6" s="3748"/>
      <c r="T6" s="3748"/>
      <c r="U6" s="3748"/>
      <c r="V6" s="3748"/>
      <c r="W6" s="3748"/>
      <c r="X6" s="3748"/>
      <c r="Y6" s="3748"/>
      <c r="Z6" s="3748"/>
      <c r="AA6" s="3748"/>
      <c r="AB6" s="3748"/>
      <c r="AC6" s="3748"/>
      <c r="AD6" s="3748"/>
      <c r="AE6" s="3748"/>
      <c r="AF6" s="3748"/>
      <c r="AG6" s="3748"/>
      <c r="AH6" s="3748"/>
      <c r="AI6" s="3748"/>
      <c r="AJ6" s="3748"/>
      <c r="AK6" s="3748"/>
      <c r="AL6" s="3748"/>
      <c r="AM6" s="3748"/>
      <c r="AN6" s="3748"/>
      <c r="AO6" s="3748"/>
      <c r="AP6" s="3748"/>
      <c r="AQ6" s="3748"/>
      <c r="AR6" s="3748"/>
      <c r="AS6" s="3748"/>
      <c r="AT6" s="3748"/>
      <c r="AU6" s="3748"/>
      <c r="AV6" s="3748"/>
      <c r="AW6" s="3748"/>
      <c r="AX6" s="3748"/>
      <c r="AY6" s="3748"/>
      <c r="AZ6" s="3748"/>
      <c r="BA6" s="3748"/>
      <c r="BB6" s="3748"/>
      <c r="BC6" s="3748"/>
      <c r="BD6" s="3748"/>
      <c r="BE6" s="3748"/>
      <c r="BF6" s="3748"/>
      <c r="BG6" s="3748"/>
      <c r="BH6" s="3748"/>
      <c r="BI6" s="3748"/>
      <c r="BJ6" s="3748"/>
      <c r="BK6" s="3748"/>
      <c r="BL6" s="3748"/>
      <c r="BM6" s="3748"/>
      <c r="BN6" s="3748"/>
      <c r="BO6" s="3748"/>
    </row>
    <row r="7" spans="1:67" ht="15.75" customHeight="1">
      <c r="A7" s="3749" t="s">
        <v>1681</v>
      </c>
      <c r="B7" s="3749"/>
      <c r="C7" s="3749"/>
      <c r="D7" s="3749"/>
      <c r="E7" s="3749"/>
      <c r="F7" s="3749"/>
      <c r="G7" s="3749"/>
      <c r="H7" s="3749"/>
      <c r="I7" s="3749"/>
      <c r="J7" s="3749"/>
      <c r="K7" s="3749"/>
      <c r="L7" s="3749"/>
      <c r="M7" s="3749"/>
      <c r="N7" s="3749"/>
      <c r="O7" s="3749"/>
      <c r="P7" s="3749"/>
      <c r="Q7" s="3749"/>
      <c r="R7" s="3749"/>
      <c r="S7" s="3749"/>
      <c r="T7" s="3749"/>
      <c r="U7" s="3749"/>
      <c r="V7" s="3749"/>
      <c r="W7" s="3749"/>
      <c r="X7" s="3749"/>
      <c r="Y7" s="3749"/>
      <c r="Z7" s="3749"/>
      <c r="AA7" s="3749"/>
      <c r="AB7" s="3749"/>
      <c r="AC7" s="3749"/>
      <c r="AD7" s="3749"/>
      <c r="AE7" s="3749"/>
      <c r="AF7" s="3749"/>
      <c r="AG7" s="3749"/>
      <c r="AH7" s="3749"/>
      <c r="AI7" s="3749"/>
      <c r="AJ7" s="3749"/>
      <c r="AK7" s="3749"/>
      <c r="AL7" s="3749"/>
      <c r="AM7" s="3749"/>
      <c r="AN7" s="3749"/>
      <c r="AO7" s="3749"/>
      <c r="AP7" s="3749"/>
      <c r="AQ7" s="3749"/>
      <c r="AR7" s="3749"/>
      <c r="AS7" s="3749"/>
      <c r="AT7" s="3749"/>
      <c r="AU7" s="3749"/>
      <c r="AV7" s="3749"/>
      <c r="AW7" s="3749"/>
      <c r="AX7" s="3749"/>
      <c r="AY7" s="3749"/>
      <c r="AZ7" s="3749"/>
      <c r="BA7" s="3749"/>
      <c r="BB7" s="3749"/>
      <c r="BC7" s="3749"/>
      <c r="BD7" s="3749"/>
      <c r="BE7" s="3749"/>
      <c r="BF7" s="3749"/>
      <c r="BG7" s="3749"/>
      <c r="BH7" s="3749"/>
      <c r="BI7" s="3749"/>
      <c r="BJ7" s="3749"/>
      <c r="BK7" s="3749"/>
      <c r="BL7" s="3749"/>
      <c r="BM7" s="3749"/>
      <c r="BN7" s="3749"/>
      <c r="BO7" s="3749"/>
    </row>
    <row r="9" spans="1:67" ht="19.5" customHeight="1">
      <c r="A9" s="3750" t="s">
        <v>1682</v>
      </c>
      <c r="B9" s="3751"/>
      <c r="C9" s="3752"/>
      <c r="D9" s="3753" t="s">
        <v>1683</v>
      </c>
      <c r="E9" s="3754"/>
      <c r="F9" s="3754"/>
      <c r="G9" s="3754"/>
      <c r="H9" s="3754"/>
      <c r="I9" s="3755"/>
      <c r="J9" s="2011" t="s">
        <v>1684</v>
      </c>
      <c r="K9" s="2012"/>
      <c r="L9" s="2012"/>
      <c r="M9" s="2012"/>
      <c r="N9" s="2012"/>
      <c r="O9" s="2012"/>
      <c r="P9" s="2012"/>
      <c r="Q9" s="2012"/>
      <c r="R9" s="2012"/>
      <c r="S9" s="2012"/>
      <c r="T9" s="2012"/>
      <c r="U9" s="2013"/>
      <c r="V9" s="2011" t="s">
        <v>1685</v>
      </c>
      <c r="W9" s="2012"/>
      <c r="X9" s="2012"/>
      <c r="Y9" s="2012"/>
      <c r="Z9" s="2012"/>
      <c r="AA9" s="2012"/>
      <c r="AB9" s="2012"/>
      <c r="AC9" s="2012"/>
      <c r="AD9" s="2012"/>
      <c r="AE9" s="2012"/>
      <c r="AF9" s="2013"/>
      <c r="AG9" s="2011" t="s">
        <v>1686</v>
      </c>
      <c r="AH9" s="2012"/>
      <c r="AI9" s="2012"/>
      <c r="AJ9" s="2012"/>
      <c r="AK9" s="2014">
        <v>0</v>
      </c>
      <c r="AL9" s="2015"/>
      <c r="AM9" s="2015"/>
      <c r="AN9" s="2012"/>
      <c r="AO9" s="2012"/>
      <c r="AP9" s="2012"/>
      <c r="AQ9" s="2012"/>
      <c r="AR9" s="2012"/>
      <c r="AS9" s="2012"/>
      <c r="AT9" s="2012"/>
      <c r="AU9" s="2012"/>
      <c r="AV9" s="2012"/>
      <c r="AW9" s="2013"/>
      <c r="AX9" s="2011" t="s">
        <v>1687</v>
      </c>
      <c r="AY9" s="2012"/>
      <c r="AZ9" s="2012"/>
      <c r="BA9" s="2012"/>
      <c r="BB9" s="2012"/>
      <c r="BC9" s="2012"/>
      <c r="BD9" s="2012"/>
      <c r="BE9" s="2012"/>
      <c r="BF9" s="2012"/>
      <c r="BG9" s="2012"/>
      <c r="BH9" s="2012"/>
      <c r="BI9" s="2012"/>
      <c r="BJ9" s="2012"/>
      <c r="BK9" s="2012"/>
      <c r="BL9" s="2012"/>
      <c r="BM9" s="2013"/>
      <c r="BN9" s="2016"/>
    </row>
    <row r="10" spans="1:67" ht="11.25" customHeight="1">
      <c r="A10" s="3756" t="s">
        <v>1688</v>
      </c>
      <c r="B10" s="3757"/>
      <c r="C10" s="3758"/>
      <c r="D10" s="3756" t="s">
        <v>1689</v>
      </c>
      <c r="E10" s="3757"/>
      <c r="F10" s="3757"/>
      <c r="G10" s="3757"/>
      <c r="H10" s="3757"/>
      <c r="I10" s="3758"/>
      <c r="J10" s="2017" t="s">
        <v>260</v>
      </c>
      <c r="K10" s="2018"/>
      <c r="L10" s="2018"/>
      <c r="M10" s="2018"/>
      <c r="N10" s="2018"/>
      <c r="O10" s="2018"/>
      <c r="P10" s="2018"/>
      <c r="Q10" s="2018"/>
      <c r="R10" s="2018"/>
      <c r="S10" s="2018"/>
      <c r="T10" s="2018"/>
      <c r="U10" s="2019"/>
      <c r="V10" s="2017" t="s">
        <v>1600</v>
      </c>
      <c r="W10" s="2018"/>
      <c r="X10" s="2018"/>
      <c r="Y10" s="2018"/>
      <c r="Z10" s="2018"/>
      <c r="AA10" s="2018"/>
      <c r="AB10" s="2018"/>
      <c r="AC10" s="2018"/>
      <c r="AD10" s="2018"/>
      <c r="AE10" s="2018"/>
      <c r="AF10" s="2019"/>
      <c r="AG10" s="2017" t="s">
        <v>1238</v>
      </c>
      <c r="AH10" s="2018"/>
      <c r="AI10" s="2018"/>
      <c r="AJ10" s="2018"/>
      <c r="AK10" s="2020"/>
      <c r="AL10" s="2020"/>
      <c r="AM10" s="2020"/>
      <c r="AN10" s="2018"/>
      <c r="AO10" s="2018"/>
      <c r="AP10" s="2018"/>
      <c r="AQ10" s="2018"/>
      <c r="AR10" s="2018"/>
      <c r="AS10" s="2018"/>
      <c r="AT10" s="2018"/>
      <c r="AU10" s="2018"/>
      <c r="AV10" s="2018"/>
      <c r="AW10" s="2019"/>
      <c r="AX10" s="2017" t="s">
        <v>1690</v>
      </c>
      <c r="AY10" s="2018"/>
      <c r="AZ10" s="2018"/>
      <c r="BA10" s="2018"/>
      <c r="BB10" s="2018"/>
      <c r="BC10" s="2018"/>
      <c r="BD10" s="2018"/>
      <c r="BE10" s="2018"/>
      <c r="BF10" s="2018"/>
      <c r="BG10" s="2018"/>
      <c r="BH10" s="2018"/>
      <c r="BI10" s="2018"/>
      <c r="BJ10" s="2018"/>
      <c r="BK10" s="2018"/>
      <c r="BL10" s="2018"/>
      <c r="BM10" s="2019"/>
      <c r="BN10" s="2016"/>
    </row>
    <row r="11" spans="1:67" ht="19.5" customHeight="1">
      <c r="A11" s="3760">
        <v>0</v>
      </c>
      <c r="B11" s="3761"/>
      <c r="C11" s="3762"/>
      <c r="D11" s="3763" t="s">
        <v>1691</v>
      </c>
      <c r="E11" s="3764"/>
      <c r="F11" s="3764"/>
      <c r="G11" s="3764"/>
      <c r="H11" s="3764"/>
      <c r="I11" s="3765"/>
      <c r="J11" s="2021" t="s">
        <v>1692</v>
      </c>
      <c r="K11" s="2022"/>
      <c r="L11" s="2022"/>
      <c r="M11" s="2022"/>
      <c r="N11" s="2022"/>
      <c r="O11" s="2022"/>
      <c r="P11" s="2022"/>
      <c r="Q11" s="2022"/>
      <c r="R11" s="2022"/>
      <c r="S11" s="2022"/>
      <c r="T11" s="2022"/>
      <c r="U11" s="2023"/>
      <c r="V11" s="2021"/>
      <c r="W11" s="2022"/>
      <c r="X11" s="2022"/>
      <c r="Y11" s="2022"/>
      <c r="Z11" s="2022"/>
      <c r="AA11" s="2022"/>
      <c r="AB11" s="2022"/>
      <c r="AC11" s="2022"/>
      <c r="AD11" s="2022"/>
      <c r="AE11" s="2022"/>
      <c r="AF11" s="2023"/>
      <c r="AG11" s="2021"/>
      <c r="AH11" s="2022"/>
      <c r="AI11" s="2022"/>
      <c r="AJ11" s="2022"/>
      <c r="AK11" s="2024">
        <v>0</v>
      </c>
      <c r="AL11" s="2025"/>
      <c r="AM11" s="2022"/>
      <c r="AN11" s="2022"/>
      <c r="AO11" s="2022"/>
      <c r="AP11" s="2022"/>
      <c r="AQ11" s="2022"/>
      <c r="AR11" s="2022"/>
      <c r="AS11" s="2022"/>
      <c r="AT11" s="2022"/>
      <c r="AU11" s="2022"/>
      <c r="AV11" s="2022"/>
      <c r="AW11" s="2023"/>
      <c r="AX11" s="2021"/>
      <c r="AY11" s="2022"/>
      <c r="AZ11" s="2022"/>
      <c r="BA11" s="2022"/>
      <c r="BB11" s="2022"/>
      <c r="BC11" s="2022"/>
      <c r="BD11" s="2022"/>
      <c r="BE11" s="2022"/>
      <c r="BF11" s="2022"/>
      <c r="BG11" s="2022"/>
      <c r="BH11" s="2022"/>
      <c r="BI11" s="2022"/>
      <c r="BJ11" s="2022"/>
      <c r="BK11" s="2022"/>
      <c r="BL11" s="2022"/>
      <c r="BM11" s="2023"/>
      <c r="BN11" s="2016"/>
    </row>
    <row r="12" spans="1:67">
      <c r="A12" s="2026" t="s">
        <v>1626</v>
      </c>
      <c r="B12" s="2027">
        <v>0</v>
      </c>
      <c r="C12" s="1963"/>
    </row>
    <row r="13" spans="1:67">
      <c r="A13" s="2028" t="s">
        <v>1693</v>
      </c>
      <c r="B13" s="1965"/>
      <c r="C13" s="1965"/>
      <c r="D13" s="1965"/>
      <c r="E13" s="3668" t="s">
        <v>1694</v>
      </c>
      <c r="F13" s="3686"/>
      <c r="G13" s="3686"/>
      <c r="H13" s="3686"/>
      <c r="I13" s="3686"/>
      <c r="J13" s="3686"/>
      <c r="K13" s="3686"/>
      <c r="L13" s="3686"/>
      <c r="M13" s="3686"/>
      <c r="N13" s="3686"/>
      <c r="O13" s="3686"/>
      <c r="P13" s="3686"/>
      <c r="Q13" s="3686"/>
      <c r="R13" s="3686"/>
      <c r="S13" s="3686"/>
      <c r="T13" s="3686"/>
      <c r="U13" s="3686"/>
      <c r="V13" s="3686"/>
      <c r="W13" s="3686"/>
      <c r="X13" s="3686"/>
      <c r="Y13" s="3686"/>
      <c r="Z13" s="3686"/>
      <c r="AA13" s="3686"/>
      <c r="AB13" s="3686"/>
      <c r="AC13" s="3686"/>
      <c r="AD13" s="3686"/>
      <c r="AE13" s="3686"/>
      <c r="AF13" s="3686"/>
      <c r="AG13" s="3686"/>
      <c r="AH13" s="3686"/>
      <c r="AI13" s="3686"/>
      <c r="AJ13" s="3686"/>
      <c r="AK13" s="3686"/>
      <c r="AL13" s="3744"/>
      <c r="AM13" s="3668" t="s">
        <v>1695</v>
      </c>
      <c r="AN13" s="3686"/>
      <c r="AO13" s="3686"/>
      <c r="AP13" s="3686"/>
      <c r="AQ13" s="3686"/>
      <c r="AR13" s="3686"/>
      <c r="AS13" s="3686"/>
      <c r="AT13" s="3686"/>
      <c r="AU13" s="3686"/>
      <c r="AV13" s="3686"/>
      <c r="AW13" s="3686"/>
      <c r="AX13" s="3686"/>
      <c r="AY13" s="3686"/>
      <c r="AZ13" s="3686"/>
      <c r="BA13" s="3686"/>
      <c r="BB13" s="3686"/>
      <c r="BC13" s="3686"/>
      <c r="BD13" s="3686"/>
      <c r="BE13" s="3686"/>
      <c r="BF13" s="3686"/>
      <c r="BG13" s="3686"/>
      <c r="BH13" s="3744"/>
      <c r="BI13" s="1969"/>
      <c r="BJ13" s="1969"/>
      <c r="BK13" s="2028"/>
      <c r="BL13" s="1966"/>
      <c r="BM13" s="1965"/>
      <c r="BN13" s="1966"/>
    </row>
    <row r="14" spans="1:67">
      <c r="A14" s="2029" t="s">
        <v>1696</v>
      </c>
      <c r="B14" s="2030"/>
      <c r="C14" s="2030"/>
      <c r="D14" s="2031"/>
      <c r="E14" s="3745" t="s">
        <v>1697</v>
      </c>
      <c r="F14" s="3746"/>
      <c r="G14" s="3746"/>
      <c r="H14" s="3746"/>
      <c r="I14" s="3746"/>
      <c r="J14" s="3746"/>
      <c r="K14" s="3746"/>
      <c r="L14" s="3746"/>
      <c r="M14" s="3746"/>
      <c r="N14" s="3746"/>
      <c r="O14" s="3746"/>
      <c r="P14" s="3746"/>
      <c r="Q14" s="3746"/>
      <c r="R14" s="3746"/>
      <c r="S14" s="3746"/>
      <c r="T14" s="3746"/>
      <c r="U14" s="3746"/>
      <c r="V14" s="3746"/>
      <c r="W14" s="3746"/>
      <c r="X14" s="3746"/>
      <c r="Y14" s="3746"/>
      <c r="Z14" s="3746"/>
      <c r="AA14" s="3746"/>
      <c r="AB14" s="3746"/>
      <c r="AC14" s="3746"/>
      <c r="AD14" s="3746"/>
      <c r="AE14" s="3746"/>
      <c r="AF14" s="3746"/>
      <c r="AG14" s="3746"/>
      <c r="AH14" s="3746"/>
      <c r="AI14" s="3746"/>
      <c r="AJ14" s="3746"/>
      <c r="AK14" s="3746"/>
      <c r="AL14" s="3747"/>
      <c r="AM14" s="3745" t="s">
        <v>1698</v>
      </c>
      <c r="AN14" s="3746"/>
      <c r="AO14" s="3746"/>
      <c r="AP14" s="3746"/>
      <c r="AQ14" s="3746"/>
      <c r="AR14" s="3746"/>
      <c r="AS14" s="3746"/>
      <c r="AT14" s="3746"/>
      <c r="AU14" s="3746"/>
      <c r="AV14" s="3746"/>
      <c r="AW14" s="3746"/>
      <c r="AX14" s="3746"/>
      <c r="AY14" s="3746"/>
      <c r="AZ14" s="3746"/>
      <c r="BA14" s="3746"/>
      <c r="BB14" s="3746"/>
      <c r="BC14" s="3746"/>
      <c r="BD14" s="3746"/>
      <c r="BE14" s="3746"/>
      <c r="BF14" s="3746"/>
      <c r="BG14" s="3746"/>
      <c r="BH14" s="3747"/>
      <c r="BI14" s="1969"/>
      <c r="BJ14" s="1969"/>
      <c r="BK14" s="2028"/>
      <c r="BL14" s="1966"/>
      <c r="BM14" s="1965"/>
      <c r="BN14" s="1966"/>
    </row>
    <row r="15" spans="1:67">
      <c r="A15" s="1967" t="s">
        <v>1699</v>
      </c>
      <c r="B15" s="6"/>
      <c r="C15" s="6"/>
      <c r="D15" s="6"/>
      <c r="E15" s="1967"/>
      <c r="F15" s="1964"/>
      <c r="G15" s="1967"/>
      <c r="H15" s="1964"/>
      <c r="I15" s="1967"/>
      <c r="J15" s="1964"/>
      <c r="K15" s="6"/>
      <c r="L15" s="1964"/>
      <c r="M15" s="6"/>
      <c r="N15" s="6"/>
      <c r="O15" s="1967"/>
      <c r="P15" s="1964"/>
      <c r="Q15" s="6"/>
      <c r="R15" s="6"/>
      <c r="S15" s="1967"/>
      <c r="T15" s="1964"/>
      <c r="U15" s="6"/>
      <c r="V15" s="1964"/>
      <c r="W15" s="2028"/>
      <c r="X15" s="1966"/>
      <c r="Y15" s="6"/>
      <c r="Z15" s="6"/>
      <c r="AA15" s="1967"/>
      <c r="AB15" s="6"/>
      <c r="AC15" s="1967"/>
      <c r="AD15" s="1964"/>
      <c r="AE15" s="1967"/>
      <c r="AF15" s="1964"/>
      <c r="AG15" s="6"/>
      <c r="AH15" s="1964"/>
      <c r="AI15" s="1967"/>
      <c r="AJ15" s="1964"/>
      <c r="AK15" s="1967"/>
      <c r="AL15" s="1964"/>
      <c r="AM15" s="6"/>
      <c r="AN15" s="6"/>
      <c r="AO15" s="1967"/>
      <c r="AP15" s="1964"/>
      <c r="AQ15" s="1967"/>
      <c r="AR15" s="6"/>
      <c r="AS15" s="1967"/>
      <c r="AT15" s="1964"/>
      <c r="AU15" s="1967"/>
      <c r="AV15" s="6"/>
      <c r="AW15" s="1967"/>
      <c r="AX15" s="1964"/>
      <c r="AY15" s="1967"/>
      <c r="AZ15" s="1964"/>
      <c r="BA15" s="1967"/>
      <c r="BB15" s="1964"/>
      <c r="BC15" s="2028"/>
      <c r="BD15" s="1966"/>
      <c r="BE15" s="6"/>
      <c r="BF15" s="6"/>
      <c r="BG15" s="1967"/>
      <c r="BH15" s="1964"/>
      <c r="BI15" s="6"/>
      <c r="BJ15" s="6"/>
      <c r="BK15" s="1967"/>
      <c r="BL15" s="1964"/>
      <c r="BM15" s="6"/>
      <c r="BN15" s="1964"/>
    </row>
    <row r="16" spans="1:67">
      <c r="A16" s="1967" t="s">
        <v>1700</v>
      </c>
      <c r="B16" s="6"/>
      <c r="C16" s="6"/>
      <c r="D16" s="6"/>
      <c r="E16" s="3734" t="s">
        <v>1256</v>
      </c>
      <c r="F16" s="3736"/>
      <c r="G16" s="3734" t="s">
        <v>1266</v>
      </c>
      <c r="H16" s="3736"/>
      <c r="I16" s="3734" t="s">
        <v>1701</v>
      </c>
      <c r="J16" s="3736"/>
      <c r="K16" s="3735" t="s">
        <v>1702</v>
      </c>
      <c r="L16" s="3736"/>
      <c r="M16" s="3734" t="s">
        <v>1703</v>
      </c>
      <c r="N16" s="3736"/>
      <c r="O16" s="3734" t="s">
        <v>1704</v>
      </c>
      <c r="P16" s="3736"/>
      <c r="Q16" s="3734" t="s">
        <v>1705</v>
      </c>
      <c r="R16" s="3736"/>
      <c r="S16" s="3734" t="s">
        <v>1706</v>
      </c>
      <c r="T16" s="3736"/>
      <c r="U16" s="3735" t="s">
        <v>1707</v>
      </c>
      <c r="V16" s="3736"/>
      <c r="W16" s="3734" t="s">
        <v>1708</v>
      </c>
      <c r="X16" s="3736"/>
      <c r="Y16" s="3735" t="s">
        <v>1709</v>
      </c>
      <c r="Z16" s="3736"/>
      <c r="AA16" s="2032" t="s">
        <v>1710</v>
      </c>
      <c r="AB16" s="250"/>
      <c r="AC16" s="3734" t="s">
        <v>1711</v>
      </c>
      <c r="AD16" s="3736"/>
      <c r="AE16" s="3734" t="s">
        <v>1712</v>
      </c>
      <c r="AF16" s="3736"/>
      <c r="AG16" s="3734" t="s">
        <v>1713</v>
      </c>
      <c r="AH16" s="3736"/>
      <c r="AI16" s="3734" t="s">
        <v>1714</v>
      </c>
      <c r="AJ16" s="3736"/>
      <c r="AK16" s="3734" t="s">
        <v>1715</v>
      </c>
      <c r="AL16" s="3736"/>
      <c r="AM16" s="3734" t="s">
        <v>1270</v>
      </c>
      <c r="AN16" s="3736"/>
      <c r="AO16" s="3734" t="s">
        <v>1274</v>
      </c>
      <c r="AP16" s="3736"/>
      <c r="AQ16" s="3734" t="s">
        <v>1276</v>
      </c>
      <c r="AR16" s="3735"/>
      <c r="AS16" s="3734" t="s">
        <v>1278</v>
      </c>
      <c r="AT16" s="3736"/>
      <c r="AU16" s="3734" t="s">
        <v>1280</v>
      </c>
      <c r="AV16" s="3735"/>
      <c r="AW16" s="3734" t="s">
        <v>1716</v>
      </c>
      <c r="AX16" s="3736"/>
      <c r="AY16" s="3734" t="s">
        <v>1717</v>
      </c>
      <c r="AZ16" s="3736"/>
      <c r="BA16" s="3734" t="s">
        <v>1718</v>
      </c>
      <c r="BB16" s="3736"/>
      <c r="BC16" s="3734" t="s">
        <v>1719</v>
      </c>
      <c r="BD16" s="3736"/>
      <c r="BE16" s="3735" t="s">
        <v>1720</v>
      </c>
      <c r="BF16" s="3736"/>
      <c r="BG16" s="3734" t="s">
        <v>1721</v>
      </c>
      <c r="BH16" s="3736"/>
      <c r="BI16" s="3734" t="s">
        <v>1282</v>
      </c>
      <c r="BJ16" s="3736"/>
      <c r="BK16" s="3734" t="s">
        <v>1285</v>
      </c>
      <c r="BL16" s="3736"/>
      <c r="BM16" s="3735" t="s">
        <v>1299</v>
      </c>
      <c r="BN16" s="3736"/>
    </row>
    <row r="17" spans="1:70">
      <c r="A17" s="1967" t="s">
        <v>1722</v>
      </c>
      <c r="B17" s="6"/>
      <c r="C17" s="6"/>
      <c r="D17" s="6"/>
      <c r="E17" s="1984"/>
      <c r="F17" s="187"/>
      <c r="G17" s="1984"/>
      <c r="H17" s="187"/>
      <c r="I17" s="1984"/>
      <c r="J17" s="187"/>
      <c r="K17" s="21"/>
      <c r="L17" s="187"/>
      <c r="M17" s="21"/>
      <c r="N17" s="21"/>
      <c r="O17" s="1984"/>
      <c r="P17" s="187"/>
      <c r="Q17" s="21"/>
      <c r="R17" s="21"/>
      <c r="S17" s="1984"/>
      <c r="T17" s="187"/>
      <c r="U17" s="21"/>
      <c r="V17" s="187"/>
      <c r="W17" s="1984"/>
      <c r="X17" s="187"/>
      <c r="Y17" s="21"/>
      <c r="Z17" s="21"/>
      <c r="AA17" s="2032"/>
      <c r="AB17" s="250"/>
      <c r="AC17" s="1984"/>
      <c r="AD17" s="187"/>
      <c r="AE17" s="1984"/>
      <c r="AF17" s="187"/>
      <c r="AG17" s="21"/>
      <c r="AH17" s="187"/>
      <c r="AI17" s="1984"/>
      <c r="AJ17" s="187"/>
      <c r="AK17" s="1984"/>
      <c r="AL17" s="187"/>
      <c r="AM17" s="21"/>
      <c r="AN17" s="21"/>
      <c r="AO17" s="1984"/>
      <c r="AP17" s="187"/>
      <c r="AQ17" s="1984"/>
      <c r="AR17" s="21"/>
      <c r="AS17" s="1984"/>
      <c r="AT17" s="187"/>
      <c r="AU17" s="1984"/>
      <c r="AV17" s="21"/>
      <c r="AW17" s="1984"/>
      <c r="AX17" s="187"/>
      <c r="AY17" s="1984"/>
      <c r="AZ17" s="187"/>
      <c r="BA17" s="1984"/>
      <c r="BB17" s="187"/>
      <c r="BC17" s="1984"/>
      <c r="BD17" s="187"/>
      <c r="BE17" s="21"/>
      <c r="BF17" s="21"/>
      <c r="BG17" s="1984"/>
      <c r="BH17" s="187"/>
      <c r="BI17" s="21"/>
      <c r="BJ17" s="21"/>
      <c r="BK17" s="1984"/>
      <c r="BL17" s="187"/>
      <c r="BM17" s="21"/>
      <c r="BN17" s="187"/>
    </row>
    <row r="18" spans="1:70">
      <c r="A18" s="254" t="s">
        <v>1723</v>
      </c>
      <c r="B18" s="184"/>
      <c r="C18" s="184"/>
      <c r="D18" s="184"/>
      <c r="E18" s="254"/>
      <c r="F18" s="1968"/>
      <c r="G18" s="254"/>
      <c r="H18" s="1968"/>
      <c r="I18" s="254"/>
      <c r="J18" s="1968"/>
      <c r="K18" s="184"/>
      <c r="L18" s="1968"/>
      <c r="M18" s="184"/>
      <c r="N18" s="184"/>
      <c r="O18" s="254"/>
      <c r="P18" s="1968"/>
      <c r="Q18" s="184"/>
      <c r="R18" s="184"/>
      <c r="S18" s="254"/>
      <c r="T18" s="1968"/>
      <c r="U18" s="184"/>
      <c r="V18" s="1968"/>
      <c r="W18" s="254"/>
      <c r="X18" s="1968"/>
      <c r="Y18" s="184"/>
      <c r="Z18" s="184"/>
      <c r="AA18" s="254"/>
      <c r="AB18" s="184"/>
      <c r="AC18" s="254"/>
      <c r="AD18" s="1968"/>
      <c r="AE18" s="254"/>
      <c r="AF18" s="1968"/>
      <c r="AG18" s="184"/>
      <c r="AH18" s="1968"/>
      <c r="AI18" s="254"/>
      <c r="AJ18" s="1968"/>
      <c r="AK18" s="254"/>
      <c r="AL18" s="1968"/>
      <c r="AM18" s="184"/>
      <c r="AN18" s="184"/>
      <c r="AO18" s="254"/>
      <c r="AP18" s="1968"/>
      <c r="AQ18" s="254"/>
      <c r="AR18" s="184"/>
      <c r="AS18" s="254"/>
      <c r="AT18" s="1968"/>
      <c r="AU18" s="254"/>
      <c r="AV18" s="184"/>
      <c r="AW18" s="254"/>
      <c r="AX18" s="1968"/>
      <c r="AY18" s="254"/>
      <c r="AZ18" s="1968"/>
      <c r="BA18" s="254"/>
      <c r="BB18" s="1968"/>
      <c r="BC18" s="254"/>
      <c r="BD18" s="1968"/>
      <c r="BE18" s="184"/>
      <c r="BF18" s="184"/>
      <c r="BG18" s="254"/>
      <c r="BH18" s="1968"/>
      <c r="BI18" s="184"/>
      <c r="BJ18" s="184"/>
      <c r="BK18" s="254"/>
      <c r="BL18" s="1968"/>
      <c r="BM18" s="184"/>
      <c r="BN18" s="1968"/>
    </row>
    <row r="19" spans="1:70">
      <c r="A19" s="2033" t="s">
        <v>1724</v>
      </c>
      <c r="B19" s="2034"/>
      <c r="C19" s="2034"/>
      <c r="D19" s="2034"/>
      <c r="E19" s="1967"/>
      <c r="F19" s="1964"/>
      <c r="G19" s="1967"/>
      <c r="H19" s="1964"/>
      <c r="I19" s="1967"/>
      <c r="J19" s="1964"/>
      <c r="K19" s="6"/>
      <c r="L19" s="1964"/>
      <c r="M19" s="6"/>
      <c r="N19" s="6"/>
      <c r="O19" s="1967"/>
      <c r="P19" s="1964"/>
      <c r="Q19" s="6"/>
      <c r="R19" s="6"/>
      <c r="S19" s="1967"/>
      <c r="T19" s="1964"/>
      <c r="U19" s="6"/>
      <c r="V19" s="1964"/>
      <c r="W19" s="2028"/>
      <c r="X19" s="1966"/>
      <c r="Y19" s="6"/>
      <c r="Z19" s="6"/>
      <c r="AA19" s="1967"/>
      <c r="AB19" s="6"/>
      <c r="AC19" s="1967"/>
      <c r="AD19" s="1964"/>
      <c r="AE19" s="1967"/>
      <c r="AF19" s="1964"/>
      <c r="AG19" s="6"/>
      <c r="AH19" s="1964"/>
      <c r="AI19" s="1967"/>
      <c r="AJ19" s="1964"/>
      <c r="AK19" s="1967"/>
      <c r="AL19" s="1964"/>
      <c r="AM19" s="6"/>
      <c r="AN19" s="6"/>
      <c r="AO19" s="1967"/>
      <c r="AP19" s="1964"/>
      <c r="AQ19" s="1967"/>
      <c r="AR19" s="6"/>
      <c r="AS19" s="1967"/>
      <c r="AT19" s="1964"/>
      <c r="AU19" s="1967"/>
      <c r="AV19" s="6"/>
      <c r="AW19" s="1967"/>
      <c r="AX19" s="1964"/>
      <c r="AY19" s="1967"/>
      <c r="AZ19" s="1964"/>
      <c r="BA19" s="1967"/>
      <c r="BB19" s="1964"/>
      <c r="BC19" s="2028"/>
      <c r="BD19" s="1966"/>
      <c r="BE19" s="6"/>
      <c r="BF19" s="6"/>
      <c r="BG19" s="1967"/>
      <c r="BH19" s="1964"/>
      <c r="BI19" s="6"/>
      <c r="BJ19" s="6"/>
      <c r="BK19" s="1967"/>
      <c r="BL19" s="1964"/>
      <c r="BM19" s="6"/>
      <c r="BN19" s="1964"/>
    </row>
    <row r="20" spans="1:70">
      <c r="A20" s="2033" t="s">
        <v>1725</v>
      </c>
      <c r="B20" s="2034"/>
      <c r="C20" s="2034"/>
      <c r="D20" s="2034"/>
      <c r="E20" s="3734" t="s">
        <v>1256</v>
      </c>
      <c r="F20" s="3736"/>
      <c r="G20" s="3734" t="s">
        <v>1266</v>
      </c>
      <c r="H20" s="3736"/>
      <c r="I20" s="3734" t="s">
        <v>1701</v>
      </c>
      <c r="J20" s="3736"/>
      <c r="K20" s="3735" t="s">
        <v>1702</v>
      </c>
      <c r="L20" s="3736"/>
      <c r="M20" s="3734" t="s">
        <v>1703</v>
      </c>
      <c r="N20" s="3736"/>
      <c r="O20" s="3734" t="s">
        <v>1704</v>
      </c>
      <c r="P20" s="3736"/>
      <c r="Q20" s="3734" t="s">
        <v>1705</v>
      </c>
      <c r="R20" s="3736"/>
      <c r="S20" s="3734" t="s">
        <v>1706</v>
      </c>
      <c r="T20" s="3736"/>
      <c r="U20" s="3735" t="s">
        <v>1707</v>
      </c>
      <c r="V20" s="3736"/>
      <c r="W20" s="3734" t="s">
        <v>1708</v>
      </c>
      <c r="X20" s="3736"/>
      <c r="Y20" s="3735" t="s">
        <v>1709</v>
      </c>
      <c r="Z20" s="3736"/>
      <c r="AA20" s="2032" t="s">
        <v>1710</v>
      </c>
      <c r="AB20" s="250"/>
      <c r="AC20" s="3734" t="s">
        <v>1711</v>
      </c>
      <c r="AD20" s="3736"/>
      <c r="AE20" s="3734" t="s">
        <v>1712</v>
      </c>
      <c r="AF20" s="3736"/>
      <c r="AG20" s="3734" t="s">
        <v>1713</v>
      </c>
      <c r="AH20" s="3736"/>
      <c r="AI20" s="3734" t="s">
        <v>1714</v>
      </c>
      <c r="AJ20" s="3736"/>
      <c r="AK20" s="3734" t="s">
        <v>1715</v>
      </c>
      <c r="AL20" s="3736"/>
      <c r="AM20" s="3734" t="s">
        <v>1270</v>
      </c>
      <c r="AN20" s="3736"/>
      <c r="AO20" s="3734" t="s">
        <v>1274</v>
      </c>
      <c r="AP20" s="3736"/>
      <c r="AQ20" s="3734" t="s">
        <v>1276</v>
      </c>
      <c r="AR20" s="3735"/>
      <c r="AS20" s="3734" t="s">
        <v>1278</v>
      </c>
      <c r="AT20" s="3736"/>
      <c r="AU20" s="3734" t="s">
        <v>1280</v>
      </c>
      <c r="AV20" s="3735"/>
      <c r="AW20" s="3734" t="s">
        <v>1716</v>
      </c>
      <c r="AX20" s="3736"/>
      <c r="AY20" s="3734" t="s">
        <v>1717</v>
      </c>
      <c r="AZ20" s="3736"/>
      <c r="BA20" s="3734" t="s">
        <v>1718</v>
      </c>
      <c r="BB20" s="3736"/>
      <c r="BC20" s="3734" t="s">
        <v>1719</v>
      </c>
      <c r="BD20" s="3736"/>
      <c r="BE20" s="3735" t="s">
        <v>1720</v>
      </c>
      <c r="BF20" s="3736"/>
      <c r="BG20" s="3734" t="s">
        <v>1721</v>
      </c>
      <c r="BH20" s="3736"/>
      <c r="BI20" s="3734" t="s">
        <v>1282</v>
      </c>
      <c r="BJ20" s="3736"/>
      <c r="BK20" s="3734" t="s">
        <v>1285</v>
      </c>
      <c r="BL20" s="3736"/>
      <c r="BM20" s="3735" t="s">
        <v>1299</v>
      </c>
      <c r="BN20" s="3736"/>
    </row>
    <row r="21" spans="1:70">
      <c r="A21" s="2033" t="s">
        <v>1726</v>
      </c>
      <c r="B21" s="2034"/>
      <c r="C21" s="2034"/>
      <c r="D21" s="2034"/>
      <c r="E21" s="1984"/>
      <c r="F21" s="187"/>
      <c r="G21" s="1984"/>
      <c r="H21" s="187"/>
      <c r="I21" s="1984"/>
      <c r="J21" s="187"/>
      <c r="K21" s="21"/>
      <c r="L21" s="187"/>
      <c r="M21" s="21"/>
      <c r="N21" s="21"/>
      <c r="O21" s="1984"/>
      <c r="P21" s="187"/>
      <c r="Q21" s="21"/>
      <c r="R21" s="21"/>
      <c r="S21" s="1984"/>
      <c r="T21" s="187"/>
      <c r="U21" s="21"/>
      <c r="V21" s="187"/>
      <c r="W21" s="1984"/>
      <c r="X21" s="187"/>
      <c r="Y21" s="21"/>
      <c r="Z21" s="21"/>
      <c r="AA21" s="2032"/>
      <c r="AB21" s="250"/>
      <c r="AC21" s="1984"/>
      <c r="AD21" s="187"/>
      <c r="AE21" s="1984"/>
      <c r="AF21" s="187"/>
      <c r="AG21" s="21"/>
      <c r="AH21" s="187"/>
      <c r="AI21" s="1984"/>
      <c r="AJ21" s="187"/>
      <c r="AK21" s="1984"/>
      <c r="AL21" s="187"/>
      <c r="AM21" s="21"/>
      <c r="AN21" s="21"/>
      <c r="AO21" s="1984"/>
      <c r="AP21" s="187"/>
      <c r="AQ21" s="1984"/>
      <c r="AR21" s="21"/>
      <c r="AS21" s="1984"/>
      <c r="AT21" s="187"/>
      <c r="AU21" s="1984"/>
      <c r="AV21" s="21"/>
      <c r="AW21" s="1984"/>
      <c r="AX21" s="187"/>
      <c r="AY21" s="1984"/>
      <c r="AZ21" s="187"/>
      <c r="BA21" s="1984"/>
      <c r="BB21" s="187"/>
      <c r="BC21" s="1984"/>
      <c r="BD21" s="187"/>
      <c r="BE21" s="21"/>
      <c r="BF21" s="21"/>
      <c r="BG21" s="1984"/>
      <c r="BH21" s="187"/>
      <c r="BI21" s="21"/>
      <c r="BJ21" s="21"/>
      <c r="BK21" s="1984"/>
      <c r="BL21" s="187"/>
      <c r="BM21" s="21"/>
      <c r="BN21" s="187"/>
    </row>
    <row r="22" spans="1:70">
      <c r="A22" s="2035" t="s">
        <v>1727</v>
      </c>
      <c r="B22" s="2036"/>
      <c r="C22" s="2036"/>
      <c r="D22" s="2036"/>
      <c r="E22" s="254"/>
      <c r="F22" s="1968"/>
      <c r="G22" s="254"/>
      <c r="H22" s="1968"/>
      <c r="I22" s="254"/>
      <c r="J22" s="1968"/>
      <c r="K22" s="184"/>
      <c r="L22" s="1968"/>
      <c r="M22" s="184"/>
      <c r="N22" s="184"/>
      <c r="O22" s="254"/>
      <c r="P22" s="1968"/>
      <c r="Q22" s="184"/>
      <c r="R22" s="184"/>
      <c r="S22" s="254"/>
      <c r="T22" s="1968"/>
      <c r="U22" s="184"/>
      <c r="V22" s="1968"/>
      <c r="W22" s="254"/>
      <c r="X22" s="1968"/>
      <c r="Y22" s="184"/>
      <c r="Z22" s="184"/>
      <c r="AA22" s="254"/>
      <c r="AB22" s="184"/>
      <c r="AC22" s="254"/>
      <c r="AD22" s="1968"/>
      <c r="AE22" s="254"/>
      <c r="AF22" s="1968"/>
      <c r="AG22" s="184"/>
      <c r="AH22" s="1968"/>
      <c r="AI22" s="254"/>
      <c r="AJ22" s="1968"/>
      <c r="AK22" s="254"/>
      <c r="AL22" s="1968"/>
      <c r="AM22" s="184"/>
      <c r="AN22" s="184"/>
      <c r="AO22" s="254"/>
      <c r="AP22" s="1968"/>
      <c r="AQ22" s="254"/>
      <c r="AR22" s="184"/>
      <c r="AS22" s="254"/>
      <c r="AT22" s="1968"/>
      <c r="AU22" s="254"/>
      <c r="AV22" s="184"/>
      <c r="AW22" s="254"/>
      <c r="AX22" s="1968"/>
      <c r="AY22" s="254"/>
      <c r="AZ22" s="1968"/>
      <c r="BA22" s="254"/>
      <c r="BB22" s="1968"/>
      <c r="BC22" s="254"/>
      <c r="BD22" s="1968"/>
      <c r="BE22" s="184"/>
      <c r="BF22" s="184"/>
      <c r="BG22" s="254"/>
      <c r="BH22" s="1968"/>
      <c r="BI22" s="184"/>
      <c r="BJ22" s="184"/>
      <c r="BK22" s="254"/>
      <c r="BL22" s="1968"/>
      <c r="BM22" s="184"/>
      <c r="BN22" s="1968"/>
    </row>
    <row r="23" spans="1:70" ht="227.25" customHeight="1">
      <c r="A23" s="2037" t="s">
        <v>1728</v>
      </c>
      <c r="B23" s="2037" t="s">
        <v>1729</v>
      </c>
      <c r="C23" s="2037" t="s">
        <v>1730</v>
      </c>
      <c r="D23" s="2037" t="s">
        <v>1731</v>
      </c>
      <c r="E23" s="2038" t="s">
        <v>1732</v>
      </c>
      <c r="F23" s="2039" t="s">
        <v>1733</v>
      </c>
      <c r="G23" s="2038" t="s">
        <v>1734</v>
      </c>
      <c r="H23" s="2039" t="s">
        <v>1733</v>
      </c>
      <c r="I23" s="2040" t="s">
        <v>1735</v>
      </c>
      <c r="J23" s="2039" t="s">
        <v>1733</v>
      </c>
      <c r="K23" s="2040" t="s">
        <v>1736</v>
      </c>
      <c r="L23" s="2039" t="s">
        <v>1733</v>
      </c>
      <c r="M23" s="2040" t="s">
        <v>1737</v>
      </c>
      <c r="N23" s="2041" t="s">
        <v>1733</v>
      </c>
      <c r="O23" s="2038" t="s">
        <v>1738</v>
      </c>
      <c r="P23" s="2042" t="s">
        <v>1739</v>
      </c>
      <c r="Q23" s="2038" t="s">
        <v>1740</v>
      </c>
      <c r="R23" s="2043" t="s">
        <v>1741</v>
      </c>
      <c r="S23" s="2038" t="s">
        <v>1742</v>
      </c>
      <c r="T23" s="2043" t="s">
        <v>1743</v>
      </c>
      <c r="U23" s="2044" t="s">
        <v>1744</v>
      </c>
      <c r="V23" s="2042" t="s">
        <v>1739</v>
      </c>
      <c r="W23" s="2045" t="s">
        <v>1745</v>
      </c>
      <c r="X23" s="2046" t="s">
        <v>1733</v>
      </c>
      <c r="Y23" s="2047" t="s">
        <v>1746</v>
      </c>
      <c r="Z23" s="2042" t="s">
        <v>1739</v>
      </c>
      <c r="AA23" s="2048" t="s">
        <v>1747</v>
      </c>
      <c r="AB23" s="2049" t="s">
        <v>1748</v>
      </c>
      <c r="AC23" s="2038" t="s">
        <v>1749</v>
      </c>
      <c r="AD23" s="2039" t="s">
        <v>1733</v>
      </c>
      <c r="AE23" s="2038" t="s">
        <v>1750</v>
      </c>
      <c r="AF23" s="2039" t="s">
        <v>1733</v>
      </c>
      <c r="AG23" s="2038" t="s">
        <v>1751</v>
      </c>
      <c r="AH23" s="2042" t="s">
        <v>1739</v>
      </c>
      <c r="AI23" s="2038" t="s">
        <v>1752</v>
      </c>
      <c r="AJ23" s="2039" t="s">
        <v>1733</v>
      </c>
      <c r="AK23" s="2038" t="s">
        <v>1753</v>
      </c>
      <c r="AL23" s="2039" t="s">
        <v>1733</v>
      </c>
      <c r="AM23" s="2038" t="s">
        <v>1732</v>
      </c>
      <c r="AN23" s="2039" t="s">
        <v>1733</v>
      </c>
      <c r="AO23" s="2038" t="s">
        <v>1754</v>
      </c>
      <c r="AP23" s="2042" t="s">
        <v>1739</v>
      </c>
      <c r="AQ23" s="2038" t="s">
        <v>1755</v>
      </c>
      <c r="AR23" s="2042" t="s">
        <v>1739</v>
      </c>
      <c r="AS23" s="2050" t="s">
        <v>1756</v>
      </c>
      <c r="AT23" s="2051" t="s">
        <v>1733</v>
      </c>
      <c r="AU23" s="2050" t="s">
        <v>1757</v>
      </c>
      <c r="AV23" s="2042" t="s">
        <v>1739</v>
      </c>
      <c r="AW23" s="2050" t="s">
        <v>1758</v>
      </c>
      <c r="AX23" s="2051" t="s">
        <v>1733</v>
      </c>
      <c r="AY23" s="2050" t="s">
        <v>1759</v>
      </c>
      <c r="AZ23" s="2051" t="s">
        <v>1733</v>
      </c>
      <c r="BA23" s="2052" t="s">
        <v>1760</v>
      </c>
      <c r="BB23" s="2042" t="s">
        <v>1739</v>
      </c>
      <c r="BC23" s="2050" t="s">
        <v>1761</v>
      </c>
      <c r="BD23" s="2043" t="s">
        <v>1762</v>
      </c>
      <c r="BE23" s="2052" t="s">
        <v>1763</v>
      </c>
      <c r="BF23" s="2051" t="s">
        <v>1733</v>
      </c>
      <c r="BG23" s="2050" t="s">
        <v>1764</v>
      </c>
      <c r="BH23" s="2051" t="s">
        <v>1733</v>
      </c>
      <c r="BI23" s="2052" t="s">
        <v>1765</v>
      </c>
      <c r="BJ23" s="2042" t="s">
        <v>1739</v>
      </c>
      <c r="BK23" s="2044" t="s">
        <v>1766</v>
      </c>
      <c r="BL23" s="2042" t="s">
        <v>1739</v>
      </c>
      <c r="BM23" s="2053" t="s">
        <v>1767</v>
      </c>
      <c r="BN23" s="2042" t="s">
        <v>1739</v>
      </c>
      <c r="BO23" s="2054" t="s">
        <v>1768</v>
      </c>
    </row>
    <row r="24" spans="1:70" ht="19.899999999999999" customHeight="1">
      <c r="A24" s="2055" t="e">
        <f>SUIVI!#REF!</f>
        <v>#REF!</v>
      </c>
      <c r="B24" s="1089" t="e">
        <f>SUIVI!#REF!</f>
        <v>#REF!</v>
      </c>
      <c r="C24" s="1089" t="str">
        <f>SUIVI!H9</f>
        <v>HL1100A</v>
      </c>
      <c r="D24" s="2056" t="str">
        <f>SUIVI!M9</f>
        <v>CZ6</v>
      </c>
      <c r="E24" s="3739" t="s">
        <v>1769</v>
      </c>
      <c r="F24" s="3739"/>
      <c r="G24" s="3739" t="s">
        <v>1769</v>
      </c>
      <c r="H24" s="3739"/>
      <c r="I24" s="3739" t="s">
        <v>1769</v>
      </c>
      <c r="J24" s="3739"/>
      <c r="K24" s="3739" t="s">
        <v>1769</v>
      </c>
      <c r="L24" s="3739"/>
      <c r="M24" s="3739" t="s">
        <v>1769</v>
      </c>
      <c r="N24" s="3739"/>
      <c r="O24" s="3739" t="s">
        <v>186</v>
      </c>
      <c r="P24" s="3739"/>
      <c r="Q24" s="3739" t="s">
        <v>186</v>
      </c>
      <c r="R24" s="3739"/>
      <c r="S24" s="3739" t="s">
        <v>186</v>
      </c>
      <c r="T24" s="3739"/>
      <c r="U24" s="3739" t="s">
        <v>186</v>
      </c>
      <c r="V24" s="3739"/>
      <c r="W24" s="3740"/>
      <c r="X24" s="3740"/>
      <c r="Y24" s="3740"/>
      <c r="Z24" s="3740"/>
      <c r="AA24" s="3741" t="s">
        <v>186</v>
      </c>
      <c r="AB24" s="3742"/>
      <c r="AC24" s="3739" t="s">
        <v>1769</v>
      </c>
      <c r="AD24" s="3739"/>
      <c r="AE24" s="3739" t="s">
        <v>1769</v>
      </c>
      <c r="AF24" s="3739"/>
      <c r="AG24" s="3742" t="s">
        <v>186</v>
      </c>
      <c r="AH24" s="3743"/>
      <c r="AI24" s="3739" t="s">
        <v>1769</v>
      </c>
      <c r="AJ24" s="3739"/>
      <c r="AK24" s="3739" t="s">
        <v>1769</v>
      </c>
      <c r="AL24" s="3739"/>
      <c r="AM24" s="3739" t="s">
        <v>1769</v>
      </c>
      <c r="AN24" s="3739"/>
      <c r="AO24" s="3739" t="s">
        <v>186</v>
      </c>
      <c r="AP24" s="3739"/>
      <c r="AQ24" s="3741" t="s">
        <v>186</v>
      </c>
      <c r="AR24" s="3742"/>
      <c r="AS24" s="3739" t="s">
        <v>1769</v>
      </c>
      <c r="AT24" s="3739"/>
      <c r="AU24" s="3741" t="s">
        <v>186</v>
      </c>
      <c r="AV24" s="3742"/>
      <c r="AW24" s="3739" t="s">
        <v>1769</v>
      </c>
      <c r="AX24" s="3739"/>
      <c r="AY24" s="3739" t="s">
        <v>1769</v>
      </c>
      <c r="AZ24" s="3739"/>
      <c r="BA24" s="3739" t="s">
        <v>186</v>
      </c>
      <c r="BB24" s="3739"/>
      <c r="BC24" s="3739" t="s">
        <v>186</v>
      </c>
      <c r="BD24" s="3739"/>
      <c r="BE24" s="3740"/>
      <c r="BF24" s="3740"/>
      <c r="BG24" s="3739" t="s">
        <v>1769</v>
      </c>
      <c r="BH24" s="3739"/>
      <c r="BI24" s="3740"/>
      <c r="BJ24" s="3740"/>
      <c r="BK24" s="3739" t="s">
        <v>186</v>
      </c>
      <c r="BL24" s="3739"/>
      <c r="BM24" s="3739" t="s">
        <v>186</v>
      </c>
      <c r="BN24" s="3739"/>
      <c r="BO24" s="2057"/>
      <c r="BQ24" s="2058">
        <v>135</v>
      </c>
      <c r="BR24" s="22" t="s">
        <v>1770</v>
      </c>
    </row>
    <row r="25" spans="1:70" ht="19.899999999999999" customHeight="1">
      <c r="A25" s="2055" t="e">
        <f>SUIVI!#REF!</f>
        <v>#REF!</v>
      </c>
      <c r="B25" s="1089" t="e">
        <f>SUIVI!#REF!</f>
        <v>#REF!</v>
      </c>
      <c r="C25" s="1089" t="str">
        <f>SUIVI!H10</f>
        <v>HL1100A</v>
      </c>
      <c r="D25" s="2056" t="str">
        <f>SUIVI!M10</f>
        <v>CZ7</v>
      </c>
      <c r="E25" s="3739" t="s">
        <v>1769</v>
      </c>
      <c r="F25" s="3739"/>
      <c r="G25" s="3739" t="s">
        <v>1769</v>
      </c>
      <c r="H25" s="3739"/>
      <c r="I25" s="3739" t="s">
        <v>1769</v>
      </c>
      <c r="J25" s="3739"/>
      <c r="K25" s="3739" t="s">
        <v>1769</v>
      </c>
      <c r="L25" s="3739"/>
      <c r="M25" s="3739" t="s">
        <v>1769</v>
      </c>
      <c r="N25" s="3739"/>
      <c r="O25" s="3739" t="s">
        <v>186</v>
      </c>
      <c r="P25" s="3739"/>
      <c r="Q25" s="3739" t="s">
        <v>186</v>
      </c>
      <c r="R25" s="3739"/>
      <c r="S25" s="3739" t="s">
        <v>186</v>
      </c>
      <c r="T25" s="3739"/>
      <c r="U25" s="3739" t="s">
        <v>186</v>
      </c>
      <c r="V25" s="3739"/>
      <c r="W25" s="3740"/>
      <c r="X25" s="3740"/>
      <c r="Y25" s="3740"/>
      <c r="Z25" s="3740"/>
      <c r="AA25" s="3741" t="s">
        <v>186</v>
      </c>
      <c r="AB25" s="3742"/>
      <c r="AC25" s="3739" t="s">
        <v>1769</v>
      </c>
      <c r="AD25" s="3739"/>
      <c r="AE25" s="3739" t="s">
        <v>1769</v>
      </c>
      <c r="AF25" s="3739"/>
      <c r="AG25" s="3742" t="s">
        <v>186</v>
      </c>
      <c r="AH25" s="3743"/>
      <c r="AI25" s="3739" t="s">
        <v>1769</v>
      </c>
      <c r="AJ25" s="3739"/>
      <c r="AK25" s="3739" t="s">
        <v>1769</v>
      </c>
      <c r="AL25" s="3739"/>
      <c r="AM25" s="3739" t="s">
        <v>1769</v>
      </c>
      <c r="AN25" s="3739"/>
      <c r="AO25" s="3739" t="s">
        <v>186</v>
      </c>
      <c r="AP25" s="3739"/>
      <c r="AQ25" s="3741" t="s">
        <v>186</v>
      </c>
      <c r="AR25" s="3742"/>
      <c r="AS25" s="3739" t="s">
        <v>1769</v>
      </c>
      <c r="AT25" s="3739"/>
      <c r="AU25" s="3741" t="s">
        <v>186</v>
      </c>
      <c r="AV25" s="3742"/>
      <c r="AW25" s="3739" t="s">
        <v>1769</v>
      </c>
      <c r="AX25" s="3739"/>
      <c r="AY25" s="3739" t="s">
        <v>1769</v>
      </c>
      <c r="AZ25" s="3739"/>
      <c r="BA25" s="3739" t="s">
        <v>186</v>
      </c>
      <c r="BB25" s="3739"/>
      <c r="BC25" s="3739" t="s">
        <v>186</v>
      </c>
      <c r="BD25" s="3739"/>
      <c r="BE25" s="3740"/>
      <c r="BF25" s="3740"/>
      <c r="BG25" s="3739" t="s">
        <v>1769</v>
      </c>
      <c r="BH25" s="3739"/>
      <c r="BI25" s="3740"/>
      <c r="BJ25" s="3740"/>
      <c r="BK25" s="3739" t="s">
        <v>186</v>
      </c>
      <c r="BL25" s="3739"/>
      <c r="BM25" s="3739" t="s">
        <v>186</v>
      </c>
      <c r="BN25" s="3739"/>
      <c r="BO25" s="2057"/>
      <c r="BQ25" s="22" t="s">
        <v>1771</v>
      </c>
      <c r="BR25" s="22" t="s">
        <v>1772</v>
      </c>
    </row>
    <row r="26" spans="1:70" ht="19.899999999999999" customHeight="1">
      <c r="A26" s="2055" t="e">
        <f>SUIVI!#REF!</f>
        <v>#REF!</v>
      </c>
      <c r="B26" s="1089" t="e">
        <f>SUIVI!#REF!</f>
        <v>#REF!</v>
      </c>
      <c r="C26" s="1089" t="str">
        <f>SUIVI!H11</f>
        <v>HL1100A</v>
      </c>
      <c r="D26" s="2056" t="str">
        <f>SUIVI!M11</f>
        <v>CZ52</v>
      </c>
      <c r="E26" s="3739" t="s">
        <v>1769</v>
      </c>
      <c r="F26" s="3739"/>
      <c r="G26" s="3739" t="s">
        <v>1769</v>
      </c>
      <c r="H26" s="3739"/>
      <c r="I26" s="3739" t="s">
        <v>1769</v>
      </c>
      <c r="J26" s="3739"/>
      <c r="K26" s="3739" t="s">
        <v>1769</v>
      </c>
      <c r="L26" s="3739"/>
      <c r="M26" s="3739" t="s">
        <v>1769</v>
      </c>
      <c r="N26" s="3739"/>
      <c r="O26" s="3739" t="s">
        <v>186</v>
      </c>
      <c r="P26" s="3739"/>
      <c r="Q26" s="3739" t="s">
        <v>186</v>
      </c>
      <c r="R26" s="3739"/>
      <c r="S26" s="3739" t="s">
        <v>186</v>
      </c>
      <c r="T26" s="3739"/>
      <c r="U26" s="3739" t="s">
        <v>186</v>
      </c>
      <c r="V26" s="3739"/>
      <c r="W26" s="3740"/>
      <c r="X26" s="3740"/>
      <c r="Y26" s="3740"/>
      <c r="Z26" s="3740"/>
      <c r="AA26" s="3741" t="s">
        <v>186</v>
      </c>
      <c r="AB26" s="3742"/>
      <c r="AC26" s="3739" t="s">
        <v>1769</v>
      </c>
      <c r="AD26" s="3739"/>
      <c r="AE26" s="3739" t="s">
        <v>1769</v>
      </c>
      <c r="AF26" s="3739"/>
      <c r="AG26" s="3742" t="s">
        <v>186</v>
      </c>
      <c r="AH26" s="3743"/>
      <c r="AI26" s="3739" t="s">
        <v>1769</v>
      </c>
      <c r="AJ26" s="3739"/>
      <c r="AK26" s="3739" t="s">
        <v>1769</v>
      </c>
      <c r="AL26" s="3739"/>
      <c r="AM26" s="3739" t="s">
        <v>1769</v>
      </c>
      <c r="AN26" s="3739"/>
      <c r="AO26" s="3739" t="s">
        <v>186</v>
      </c>
      <c r="AP26" s="3739"/>
      <c r="AQ26" s="3741" t="s">
        <v>186</v>
      </c>
      <c r="AR26" s="3742"/>
      <c r="AS26" s="3739" t="s">
        <v>1769</v>
      </c>
      <c r="AT26" s="3739"/>
      <c r="AU26" s="3741" t="s">
        <v>186</v>
      </c>
      <c r="AV26" s="3742"/>
      <c r="AW26" s="3739" t="s">
        <v>1769</v>
      </c>
      <c r="AX26" s="3739"/>
      <c r="AY26" s="3739" t="s">
        <v>1769</v>
      </c>
      <c r="AZ26" s="3739"/>
      <c r="BA26" s="3739" t="s">
        <v>186</v>
      </c>
      <c r="BB26" s="3739"/>
      <c r="BC26" s="3739" t="s">
        <v>186</v>
      </c>
      <c r="BD26" s="3739"/>
      <c r="BE26" s="3740"/>
      <c r="BF26" s="3740"/>
      <c r="BG26" s="3739" t="s">
        <v>1769</v>
      </c>
      <c r="BH26" s="3739"/>
      <c r="BI26" s="3740"/>
      <c r="BJ26" s="3740"/>
      <c r="BK26" s="3739" t="s">
        <v>186</v>
      </c>
      <c r="BL26" s="3739"/>
      <c r="BM26" s="3739" t="s">
        <v>186</v>
      </c>
      <c r="BN26" s="3739"/>
      <c r="BO26" s="2057"/>
    </row>
    <row r="27" spans="1:70" ht="19.899999999999999" customHeight="1">
      <c r="A27" s="2055" t="e">
        <f>SUIVI!#REF!</f>
        <v>#REF!</v>
      </c>
      <c r="B27" s="1089" t="e">
        <f>SUIVI!#REF!</f>
        <v>#REF!</v>
      </c>
      <c r="C27" s="1089" t="str">
        <f>SUIVI!H12</f>
        <v>HL1100A</v>
      </c>
      <c r="D27" s="2056" t="str">
        <f>SUIVI!M12</f>
        <v>EA15</v>
      </c>
      <c r="E27" s="3739" t="s">
        <v>1769</v>
      </c>
      <c r="F27" s="3739"/>
      <c r="G27" s="3739" t="s">
        <v>1769</v>
      </c>
      <c r="H27" s="3739"/>
      <c r="I27" s="3739" t="s">
        <v>1769</v>
      </c>
      <c r="J27" s="3739"/>
      <c r="K27" s="3739" t="s">
        <v>1769</v>
      </c>
      <c r="L27" s="3739"/>
      <c r="M27" s="3739" t="s">
        <v>1769</v>
      </c>
      <c r="N27" s="3739"/>
      <c r="O27" s="3739" t="s">
        <v>186</v>
      </c>
      <c r="P27" s="3739"/>
      <c r="Q27" s="3739" t="s">
        <v>186</v>
      </c>
      <c r="R27" s="3739"/>
      <c r="S27" s="3739" t="s">
        <v>186</v>
      </c>
      <c r="T27" s="3739"/>
      <c r="U27" s="3739" t="s">
        <v>186</v>
      </c>
      <c r="V27" s="3739"/>
      <c r="W27" s="3740"/>
      <c r="X27" s="3740"/>
      <c r="Y27" s="3740"/>
      <c r="Z27" s="3740"/>
      <c r="AA27" s="3741" t="s">
        <v>186</v>
      </c>
      <c r="AB27" s="3742"/>
      <c r="AC27" s="3739" t="s">
        <v>1769</v>
      </c>
      <c r="AD27" s="3739"/>
      <c r="AE27" s="3739" t="s">
        <v>1769</v>
      </c>
      <c r="AF27" s="3739"/>
      <c r="AG27" s="3742" t="s">
        <v>186</v>
      </c>
      <c r="AH27" s="3743"/>
      <c r="AI27" s="3739" t="s">
        <v>1769</v>
      </c>
      <c r="AJ27" s="3739"/>
      <c r="AK27" s="3739" t="s">
        <v>1769</v>
      </c>
      <c r="AL27" s="3739"/>
      <c r="AM27" s="3739" t="s">
        <v>1769</v>
      </c>
      <c r="AN27" s="3739"/>
      <c r="AO27" s="3739" t="s">
        <v>186</v>
      </c>
      <c r="AP27" s="3739"/>
      <c r="AQ27" s="3741" t="s">
        <v>186</v>
      </c>
      <c r="AR27" s="3742"/>
      <c r="AS27" s="3739" t="s">
        <v>1769</v>
      </c>
      <c r="AT27" s="3739"/>
      <c r="AU27" s="3741" t="s">
        <v>186</v>
      </c>
      <c r="AV27" s="3742"/>
      <c r="AW27" s="3739" t="s">
        <v>1769</v>
      </c>
      <c r="AX27" s="3739"/>
      <c r="AY27" s="3739" t="s">
        <v>1769</v>
      </c>
      <c r="AZ27" s="3739"/>
      <c r="BA27" s="3739" t="s">
        <v>186</v>
      </c>
      <c r="BB27" s="3739"/>
      <c r="BC27" s="3739" t="s">
        <v>186</v>
      </c>
      <c r="BD27" s="3739"/>
      <c r="BE27" s="3740"/>
      <c r="BF27" s="3740"/>
      <c r="BG27" s="3739" t="s">
        <v>1769</v>
      </c>
      <c r="BH27" s="3739"/>
      <c r="BI27" s="3740"/>
      <c r="BJ27" s="3740"/>
      <c r="BK27" s="3739" t="s">
        <v>186</v>
      </c>
      <c r="BL27" s="3739"/>
      <c r="BM27" s="3739" t="s">
        <v>186</v>
      </c>
      <c r="BN27" s="3739"/>
      <c r="BO27" s="2057"/>
    </row>
    <row r="28" spans="1:70" ht="19.899999999999999" customHeight="1">
      <c r="A28" s="2055" t="e">
        <f>SUIVI!#REF!</f>
        <v>#REF!</v>
      </c>
      <c r="B28" s="1089" t="e">
        <f>SUIVI!#REF!</f>
        <v>#REF!</v>
      </c>
      <c r="C28" s="1089" t="str">
        <f>SUIVI!H13</f>
        <v>HL1100A</v>
      </c>
      <c r="D28" s="2056" t="str">
        <f>SUIVI!M13</f>
        <v>CZ9 oder10</v>
      </c>
      <c r="E28" s="3739" t="s">
        <v>1769</v>
      </c>
      <c r="F28" s="3739"/>
      <c r="G28" s="3739" t="s">
        <v>1769</v>
      </c>
      <c r="H28" s="3739"/>
      <c r="I28" s="3739" t="s">
        <v>1769</v>
      </c>
      <c r="J28" s="3739"/>
      <c r="K28" s="3739" t="s">
        <v>1769</v>
      </c>
      <c r="L28" s="3739"/>
      <c r="M28" s="3739" t="s">
        <v>1769</v>
      </c>
      <c r="N28" s="3739"/>
      <c r="O28" s="3739" t="s">
        <v>186</v>
      </c>
      <c r="P28" s="3739"/>
      <c r="Q28" s="3739" t="s">
        <v>186</v>
      </c>
      <c r="R28" s="3739"/>
      <c r="S28" s="3739" t="s">
        <v>186</v>
      </c>
      <c r="T28" s="3739"/>
      <c r="U28" s="3739" t="s">
        <v>186</v>
      </c>
      <c r="V28" s="3739"/>
      <c r="W28" s="3740"/>
      <c r="X28" s="3740"/>
      <c r="Y28" s="3740"/>
      <c r="Z28" s="3740"/>
      <c r="AA28" s="3741" t="s">
        <v>186</v>
      </c>
      <c r="AB28" s="3742"/>
      <c r="AC28" s="3739" t="s">
        <v>1769</v>
      </c>
      <c r="AD28" s="3739"/>
      <c r="AE28" s="3739" t="s">
        <v>1769</v>
      </c>
      <c r="AF28" s="3739"/>
      <c r="AG28" s="3742" t="s">
        <v>186</v>
      </c>
      <c r="AH28" s="3743"/>
      <c r="AI28" s="3739" t="s">
        <v>1769</v>
      </c>
      <c r="AJ28" s="3739"/>
      <c r="AK28" s="3739" t="s">
        <v>1769</v>
      </c>
      <c r="AL28" s="3739"/>
      <c r="AM28" s="3739" t="s">
        <v>1769</v>
      </c>
      <c r="AN28" s="3739"/>
      <c r="AO28" s="3739" t="s">
        <v>186</v>
      </c>
      <c r="AP28" s="3739"/>
      <c r="AQ28" s="3741" t="s">
        <v>186</v>
      </c>
      <c r="AR28" s="3742"/>
      <c r="AS28" s="3739" t="s">
        <v>1769</v>
      </c>
      <c r="AT28" s="3739"/>
      <c r="AU28" s="3741" t="s">
        <v>186</v>
      </c>
      <c r="AV28" s="3742"/>
      <c r="AW28" s="3739" t="s">
        <v>1769</v>
      </c>
      <c r="AX28" s="3739"/>
      <c r="AY28" s="3739" t="s">
        <v>1769</v>
      </c>
      <c r="AZ28" s="3739"/>
      <c r="BA28" s="3739" t="s">
        <v>186</v>
      </c>
      <c r="BB28" s="3739"/>
      <c r="BC28" s="3739" t="s">
        <v>186</v>
      </c>
      <c r="BD28" s="3739"/>
      <c r="BE28" s="3740"/>
      <c r="BF28" s="3740"/>
      <c r="BG28" s="3739" t="s">
        <v>1769</v>
      </c>
      <c r="BH28" s="3739"/>
      <c r="BI28" s="3740"/>
      <c r="BJ28" s="3740"/>
      <c r="BK28" s="3739" t="s">
        <v>186</v>
      </c>
      <c r="BL28" s="3739"/>
      <c r="BM28" s="3739" t="s">
        <v>186</v>
      </c>
      <c r="BN28" s="3739"/>
      <c r="BO28" s="2057"/>
    </row>
    <row r="29" spans="1:70" ht="19.899999999999999" customHeight="1">
      <c r="A29" s="2055" t="e">
        <f>SUIVI!#REF!</f>
        <v>#REF!</v>
      </c>
      <c r="B29" s="1089" t="e">
        <f>SUIVI!#REF!</f>
        <v>#REF!</v>
      </c>
      <c r="C29" s="1089" t="str">
        <f>SUIVI!H14</f>
        <v>HL1100A</v>
      </c>
      <c r="D29" s="2056" t="str">
        <f>SUIVI!M14</f>
        <v>EC48</v>
      </c>
      <c r="E29" s="3739" t="s">
        <v>1769</v>
      </c>
      <c r="F29" s="3739"/>
      <c r="G29" s="3739" t="s">
        <v>1769</v>
      </c>
      <c r="H29" s="3739"/>
      <c r="I29" s="3739" t="s">
        <v>1769</v>
      </c>
      <c r="J29" s="3739"/>
      <c r="K29" s="3739" t="s">
        <v>1769</v>
      </c>
      <c r="L29" s="3739"/>
      <c r="M29" s="3739" t="s">
        <v>1769</v>
      </c>
      <c r="N29" s="3739"/>
      <c r="O29" s="3739" t="s">
        <v>186</v>
      </c>
      <c r="P29" s="3739"/>
      <c r="Q29" s="3739" t="s">
        <v>186</v>
      </c>
      <c r="R29" s="3739"/>
      <c r="S29" s="3739" t="s">
        <v>186</v>
      </c>
      <c r="T29" s="3739"/>
      <c r="U29" s="3739" t="s">
        <v>186</v>
      </c>
      <c r="V29" s="3739"/>
      <c r="W29" s="3740"/>
      <c r="X29" s="3740"/>
      <c r="Y29" s="3740"/>
      <c r="Z29" s="3740"/>
      <c r="AA29" s="3741" t="s">
        <v>186</v>
      </c>
      <c r="AB29" s="3742"/>
      <c r="AC29" s="3739" t="s">
        <v>1769</v>
      </c>
      <c r="AD29" s="3739"/>
      <c r="AE29" s="3739" t="s">
        <v>1769</v>
      </c>
      <c r="AF29" s="3739"/>
      <c r="AG29" s="3742" t="s">
        <v>186</v>
      </c>
      <c r="AH29" s="3743"/>
      <c r="AI29" s="3739" t="s">
        <v>1769</v>
      </c>
      <c r="AJ29" s="3739"/>
      <c r="AK29" s="3739" t="s">
        <v>1769</v>
      </c>
      <c r="AL29" s="3739"/>
      <c r="AM29" s="3739" t="s">
        <v>1769</v>
      </c>
      <c r="AN29" s="3739"/>
      <c r="AO29" s="3739" t="s">
        <v>186</v>
      </c>
      <c r="AP29" s="3739"/>
      <c r="AQ29" s="3741" t="s">
        <v>186</v>
      </c>
      <c r="AR29" s="3742"/>
      <c r="AS29" s="3739" t="s">
        <v>1769</v>
      </c>
      <c r="AT29" s="3739"/>
      <c r="AU29" s="3741" t="s">
        <v>186</v>
      </c>
      <c r="AV29" s="3742"/>
      <c r="AW29" s="3739" t="s">
        <v>1769</v>
      </c>
      <c r="AX29" s="3739"/>
      <c r="AY29" s="3739" t="s">
        <v>1769</v>
      </c>
      <c r="AZ29" s="3739"/>
      <c r="BA29" s="3739" t="s">
        <v>186</v>
      </c>
      <c r="BB29" s="3739"/>
      <c r="BC29" s="3739" t="s">
        <v>186</v>
      </c>
      <c r="BD29" s="3739"/>
      <c r="BE29" s="3740"/>
      <c r="BF29" s="3740"/>
      <c r="BG29" s="3739" t="s">
        <v>1769</v>
      </c>
      <c r="BH29" s="3739"/>
      <c r="BI29" s="3740"/>
      <c r="BJ29" s="3740"/>
      <c r="BK29" s="3739" t="s">
        <v>186</v>
      </c>
      <c r="BL29" s="3739"/>
      <c r="BM29" s="3739" t="s">
        <v>186</v>
      </c>
      <c r="BN29" s="3739"/>
      <c r="BO29" s="2057"/>
    </row>
    <row r="30" spans="1:70" ht="19.899999999999999" customHeight="1">
      <c r="A30" s="2055" t="e">
        <f>SUIVI!#REF!</f>
        <v>#REF!</v>
      </c>
      <c r="B30" s="1089" t="e">
        <f>SUIVI!#REF!</f>
        <v>#REF!</v>
      </c>
      <c r="C30" s="1089" t="str">
        <f>SUIVI!H15</f>
        <v>HL1100A</v>
      </c>
      <c r="D30" s="2056" t="str">
        <f>SUIVI!M15</f>
        <v>EC49</v>
      </c>
      <c r="E30" s="3739" t="s">
        <v>1769</v>
      </c>
      <c r="F30" s="3739"/>
      <c r="G30" s="3739" t="s">
        <v>1769</v>
      </c>
      <c r="H30" s="3739"/>
      <c r="I30" s="3739" t="s">
        <v>1769</v>
      </c>
      <c r="J30" s="3739"/>
      <c r="K30" s="3739" t="s">
        <v>1769</v>
      </c>
      <c r="L30" s="3739"/>
      <c r="M30" s="3739" t="s">
        <v>1769</v>
      </c>
      <c r="N30" s="3739"/>
      <c r="O30" s="3739" t="s">
        <v>186</v>
      </c>
      <c r="P30" s="3739"/>
      <c r="Q30" s="3739" t="s">
        <v>186</v>
      </c>
      <c r="R30" s="3739"/>
      <c r="S30" s="3739" t="s">
        <v>186</v>
      </c>
      <c r="T30" s="3739"/>
      <c r="U30" s="3739" t="s">
        <v>186</v>
      </c>
      <c r="V30" s="3739"/>
      <c r="W30" s="3740"/>
      <c r="X30" s="3740"/>
      <c r="Y30" s="3740"/>
      <c r="Z30" s="3740"/>
      <c r="AA30" s="3741" t="s">
        <v>186</v>
      </c>
      <c r="AB30" s="3742"/>
      <c r="AC30" s="3739" t="s">
        <v>1769</v>
      </c>
      <c r="AD30" s="3739"/>
      <c r="AE30" s="3739" t="s">
        <v>1769</v>
      </c>
      <c r="AF30" s="3739"/>
      <c r="AG30" s="3742" t="s">
        <v>186</v>
      </c>
      <c r="AH30" s="3743"/>
      <c r="AI30" s="3739" t="s">
        <v>1769</v>
      </c>
      <c r="AJ30" s="3739"/>
      <c r="AK30" s="3739" t="s">
        <v>1769</v>
      </c>
      <c r="AL30" s="3739"/>
      <c r="AM30" s="3739" t="s">
        <v>1769</v>
      </c>
      <c r="AN30" s="3739"/>
      <c r="AO30" s="3739" t="s">
        <v>186</v>
      </c>
      <c r="AP30" s="3739"/>
      <c r="AQ30" s="3741" t="s">
        <v>186</v>
      </c>
      <c r="AR30" s="3742"/>
      <c r="AS30" s="3739" t="s">
        <v>1769</v>
      </c>
      <c r="AT30" s="3739"/>
      <c r="AU30" s="3741" t="s">
        <v>186</v>
      </c>
      <c r="AV30" s="3742"/>
      <c r="AW30" s="3739" t="s">
        <v>1769</v>
      </c>
      <c r="AX30" s="3739"/>
      <c r="AY30" s="3739" t="s">
        <v>1769</v>
      </c>
      <c r="AZ30" s="3739"/>
      <c r="BA30" s="3739" t="s">
        <v>186</v>
      </c>
      <c r="BB30" s="3739"/>
      <c r="BC30" s="3739" t="s">
        <v>186</v>
      </c>
      <c r="BD30" s="3739"/>
      <c r="BE30" s="3740"/>
      <c r="BF30" s="3740"/>
      <c r="BG30" s="3739" t="s">
        <v>1769</v>
      </c>
      <c r="BH30" s="3739"/>
      <c r="BI30" s="3740"/>
      <c r="BJ30" s="3740"/>
      <c r="BK30" s="3739" t="s">
        <v>186</v>
      </c>
      <c r="BL30" s="3739"/>
      <c r="BM30" s="3739" t="s">
        <v>186</v>
      </c>
      <c r="BN30" s="3739"/>
      <c r="BO30" s="2057"/>
    </row>
    <row r="31" spans="1:70" ht="19.899999999999999" customHeight="1">
      <c r="A31" s="2055" t="e">
        <f>SUIVI!#REF!</f>
        <v>#REF!</v>
      </c>
      <c r="B31" s="1089" t="e">
        <f>SUIVI!#REF!</f>
        <v>#REF!</v>
      </c>
      <c r="C31" s="1089" t="str">
        <f>SUIVI!H16</f>
        <v>HL1100A</v>
      </c>
      <c r="D31" s="2056" t="str">
        <f>SUIVI!M16</f>
        <v>EC50</v>
      </c>
      <c r="E31" s="3739" t="s">
        <v>1769</v>
      </c>
      <c r="F31" s="3739"/>
      <c r="G31" s="3739" t="s">
        <v>1769</v>
      </c>
      <c r="H31" s="3739"/>
      <c r="I31" s="3739" t="s">
        <v>1769</v>
      </c>
      <c r="J31" s="3739"/>
      <c r="K31" s="3739" t="s">
        <v>1769</v>
      </c>
      <c r="L31" s="3739"/>
      <c r="M31" s="3739" t="s">
        <v>1769</v>
      </c>
      <c r="N31" s="3739"/>
      <c r="O31" s="3739" t="s">
        <v>186</v>
      </c>
      <c r="P31" s="3739"/>
      <c r="Q31" s="3739" t="s">
        <v>186</v>
      </c>
      <c r="R31" s="3739"/>
      <c r="S31" s="3739" t="s">
        <v>186</v>
      </c>
      <c r="T31" s="3739"/>
      <c r="U31" s="3739" t="s">
        <v>186</v>
      </c>
      <c r="V31" s="3739"/>
      <c r="W31" s="3740"/>
      <c r="X31" s="3740"/>
      <c r="Y31" s="3740"/>
      <c r="Z31" s="3740"/>
      <c r="AA31" s="3741" t="s">
        <v>186</v>
      </c>
      <c r="AB31" s="3742"/>
      <c r="AC31" s="3739" t="s">
        <v>1769</v>
      </c>
      <c r="AD31" s="3739"/>
      <c r="AE31" s="3739" t="s">
        <v>1769</v>
      </c>
      <c r="AF31" s="3739"/>
      <c r="AG31" s="3742" t="s">
        <v>186</v>
      </c>
      <c r="AH31" s="3743"/>
      <c r="AI31" s="3739" t="s">
        <v>1769</v>
      </c>
      <c r="AJ31" s="3739"/>
      <c r="AK31" s="3739" t="s">
        <v>1769</v>
      </c>
      <c r="AL31" s="3739"/>
      <c r="AM31" s="3739" t="s">
        <v>1769</v>
      </c>
      <c r="AN31" s="3739"/>
      <c r="AO31" s="3739" t="s">
        <v>186</v>
      </c>
      <c r="AP31" s="3739"/>
      <c r="AQ31" s="3741" t="s">
        <v>186</v>
      </c>
      <c r="AR31" s="3742"/>
      <c r="AS31" s="3739" t="s">
        <v>1769</v>
      </c>
      <c r="AT31" s="3739"/>
      <c r="AU31" s="3741" t="s">
        <v>186</v>
      </c>
      <c r="AV31" s="3742"/>
      <c r="AW31" s="3739" t="s">
        <v>1769</v>
      </c>
      <c r="AX31" s="3739"/>
      <c r="AY31" s="3739" t="s">
        <v>1769</v>
      </c>
      <c r="AZ31" s="3739"/>
      <c r="BA31" s="3739" t="s">
        <v>186</v>
      </c>
      <c r="BB31" s="3739"/>
      <c r="BC31" s="3739" t="s">
        <v>186</v>
      </c>
      <c r="BD31" s="3739"/>
      <c r="BE31" s="3740"/>
      <c r="BF31" s="3740"/>
      <c r="BG31" s="3739" t="s">
        <v>1769</v>
      </c>
      <c r="BH31" s="3739"/>
      <c r="BI31" s="3740"/>
      <c r="BJ31" s="3740"/>
      <c r="BK31" s="3739" t="s">
        <v>186</v>
      </c>
      <c r="BL31" s="3739"/>
      <c r="BM31" s="3739" t="s">
        <v>186</v>
      </c>
      <c r="BN31" s="3739"/>
      <c r="BO31" s="2057"/>
    </row>
    <row r="32" spans="1:70" ht="19.899999999999999" customHeight="1">
      <c r="A32" s="2055" t="e">
        <f>SUIVI!#REF!</f>
        <v>#REF!</v>
      </c>
      <c r="B32" s="1089" t="e">
        <f>SUIVI!#REF!</f>
        <v>#REF!</v>
      </c>
      <c r="C32" s="1089" t="str">
        <f>SUIVI!H17</f>
        <v>HL1100A</v>
      </c>
      <c r="D32" s="2056" t="str">
        <f>SUIVI!M17</f>
        <v>EC51</v>
      </c>
      <c r="E32" s="3739" t="s">
        <v>1769</v>
      </c>
      <c r="F32" s="3739"/>
      <c r="G32" s="3739" t="s">
        <v>1769</v>
      </c>
      <c r="H32" s="3739"/>
      <c r="I32" s="3739" t="s">
        <v>1769</v>
      </c>
      <c r="J32" s="3739"/>
      <c r="K32" s="3739" t="s">
        <v>1769</v>
      </c>
      <c r="L32" s="3739"/>
      <c r="M32" s="3739" t="s">
        <v>1769</v>
      </c>
      <c r="N32" s="3739"/>
      <c r="O32" s="3739" t="s">
        <v>186</v>
      </c>
      <c r="P32" s="3739"/>
      <c r="Q32" s="3739" t="s">
        <v>186</v>
      </c>
      <c r="R32" s="3739"/>
      <c r="S32" s="3739" t="s">
        <v>186</v>
      </c>
      <c r="T32" s="3739"/>
      <c r="U32" s="3739" t="s">
        <v>186</v>
      </c>
      <c r="V32" s="3739"/>
      <c r="W32" s="3740"/>
      <c r="X32" s="3740"/>
      <c r="Y32" s="3740"/>
      <c r="Z32" s="3740"/>
      <c r="AA32" s="3741" t="s">
        <v>186</v>
      </c>
      <c r="AB32" s="3742"/>
      <c r="AC32" s="3739" t="s">
        <v>1769</v>
      </c>
      <c r="AD32" s="3739"/>
      <c r="AE32" s="3739" t="s">
        <v>1769</v>
      </c>
      <c r="AF32" s="3739"/>
      <c r="AG32" s="3742" t="s">
        <v>186</v>
      </c>
      <c r="AH32" s="3743"/>
      <c r="AI32" s="3739" t="s">
        <v>1769</v>
      </c>
      <c r="AJ32" s="3739"/>
      <c r="AK32" s="3739" t="s">
        <v>1769</v>
      </c>
      <c r="AL32" s="3739"/>
      <c r="AM32" s="3739" t="s">
        <v>1769</v>
      </c>
      <c r="AN32" s="3739"/>
      <c r="AO32" s="3739" t="s">
        <v>186</v>
      </c>
      <c r="AP32" s="3739"/>
      <c r="AQ32" s="3741" t="s">
        <v>186</v>
      </c>
      <c r="AR32" s="3742"/>
      <c r="AS32" s="3739" t="s">
        <v>1769</v>
      </c>
      <c r="AT32" s="3739"/>
      <c r="AU32" s="3741" t="s">
        <v>186</v>
      </c>
      <c r="AV32" s="3742"/>
      <c r="AW32" s="3739" t="s">
        <v>1769</v>
      </c>
      <c r="AX32" s="3739"/>
      <c r="AY32" s="3739" t="s">
        <v>1769</v>
      </c>
      <c r="AZ32" s="3739"/>
      <c r="BA32" s="3739" t="s">
        <v>186</v>
      </c>
      <c r="BB32" s="3739"/>
      <c r="BC32" s="3739" t="s">
        <v>186</v>
      </c>
      <c r="BD32" s="3739"/>
      <c r="BE32" s="3740"/>
      <c r="BF32" s="3740"/>
      <c r="BG32" s="3739" t="s">
        <v>1769</v>
      </c>
      <c r="BH32" s="3739"/>
      <c r="BI32" s="3740"/>
      <c r="BJ32" s="3740"/>
      <c r="BK32" s="3739" t="s">
        <v>186</v>
      </c>
      <c r="BL32" s="3739"/>
      <c r="BM32" s="3739" t="s">
        <v>186</v>
      </c>
      <c r="BN32" s="3739"/>
      <c r="BO32" s="2057"/>
    </row>
    <row r="33" spans="1:67" ht="19.899999999999999" customHeight="1">
      <c r="A33" s="2055" t="e">
        <f>SUIVI!#REF!</f>
        <v>#REF!</v>
      </c>
      <c r="B33" s="1089" t="e">
        <f>SUIVI!#REF!</f>
        <v>#REF!</v>
      </c>
      <c r="C33" s="1089" t="str">
        <f>SUIVI!H18</f>
        <v>HL1100B</v>
      </c>
      <c r="D33" s="2056" t="str">
        <f>SUIVI!M18</f>
        <v>EC406 oder 407</v>
      </c>
      <c r="E33" s="3739" t="s">
        <v>1769</v>
      </c>
      <c r="F33" s="3739"/>
      <c r="G33" s="3739" t="s">
        <v>1769</v>
      </c>
      <c r="H33" s="3739"/>
      <c r="I33" s="3739" t="s">
        <v>1769</v>
      </c>
      <c r="J33" s="3739"/>
      <c r="K33" s="3739" t="s">
        <v>1769</v>
      </c>
      <c r="L33" s="3739"/>
      <c r="M33" s="3739" t="s">
        <v>1769</v>
      </c>
      <c r="N33" s="3739"/>
      <c r="O33" s="3739" t="s">
        <v>186</v>
      </c>
      <c r="P33" s="3739"/>
      <c r="Q33" s="3739" t="s">
        <v>186</v>
      </c>
      <c r="R33" s="3739"/>
      <c r="S33" s="3739" t="s">
        <v>186</v>
      </c>
      <c r="T33" s="3739"/>
      <c r="U33" s="3739" t="s">
        <v>186</v>
      </c>
      <c r="V33" s="3739"/>
      <c r="W33" s="3740"/>
      <c r="X33" s="3740"/>
      <c r="Y33" s="3740"/>
      <c r="Z33" s="3740"/>
      <c r="AA33" s="3741" t="s">
        <v>186</v>
      </c>
      <c r="AB33" s="3742"/>
      <c r="AC33" s="3739" t="s">
        <v>1769</v>
      </c>
      <c r="AD33" s="3739"/>
      <c r="AE33" s="3739" t="s">
        <v>1769</v>
      </c>
      <c r="AF33" s="3739"/>
      <c r="AG33" s="3742" t="s">
        <v>186</v>
      </c>
      <c r="AH33" s="3743"/>
      <c r="AI33" s="3739" t="s">
        <v>1769</v>
      </c>
      <c r="AJ33" s="3739"/>
      <c r="AK33" s="3739" t="s">
        <v>1769</v>
      </c>
      <c r="AL33" s="3739"/>
      <c r="AM33" s="3739" t="s">
        <v>1769</v>
      </c>
      <c r="AN33" s="3739"/>
      <c r="AO33" s="3739" t="s">
        <v>186</v>
      </c>
      <c r="AP33" s="3739"/>
      <c r="AQ33" s="3741" t="s">
        <v>186</v>
      </c>
      <c r="AR33" s="3742"/>
      <c r="AS33" s="3739" t="s">
        <v>1769</v>
      </c>
      <c r="AT33" s="3739"/>
      <c r="AU33" s="3741" t="s">
        <v>186</v>
      </c>
      <c r="AV33" s="3742"/>
      <c r="AW33" s="3739" t="s">
        <v>1769</v>
      </c>
      <c r="AX33" s="3739"/>
      <c r="AY33" s="3739" t="s">
        <v>1769</v>
      </c>
      <c r="AZ33" s="3739"/>
      <c r="BA33" s="3739" t="s">
        <v>186</v>
      </c>
      <c r="BB33" s="3739"/>
      <c r="BC33" s="3739" t="s">
        <v>186</v>
      </c>
      <c r="BD33" s="3739"/>
      <c r="BE33" s="3740"/>
      <c r="BF33" s="3740"/>
      <c r="BG33" s="3739" t="s">
        <v>1769</v>
      </c>
      <c r="BH33" s="3739"/>
      <c r="BI33" s="3740"/>
      <c r="BJ33" s="3740"/>
      <c r="BK33" s="3739" t="s">
        <v>186</v>
      </c>
      <c r="BL33" s="3739"/>
      <c r="BM33" s="3739" t="s">
        <v>186</v>
      </c>
      <c r="BN33" s="3739"/>
      <c r="BO33" s="2057"/>
    </row>
    <row r="34" spans="1:67" ht="19.899999999999999" customHeight="1">
      <c r="A34" s="2055" t="e">
        <f>SUIVI!#REF!</f>
        <v>#REF!</v>
      </c>
      <c r="B34" s="1089" t="e">
        <f>SUIVI!#REF!</f>
        <v>#REF!</v>
      </c>
      <c r="C34" s="1089" t="e">
        <f>SUIVI!#REF!</f>
        <v>#REF!</v>
      </c>
      <c r="D34" s="2056" t="e">
        <f>SUIVI!#REF!</f>
        <v>#REF!</v>
      </c>
      <c r="E34" s="3739" t="s">
        <v>1769</v>
      </c>
      <c r="F34" s="3739"/>
      <c r="G34" s="3739" t="s">
        <v>1769</v>
      </c>
      <c r="H34" s="3739"/>
      <c r="I34" s="3739" t="s">
        <v>1769</v>
      </c>
      <c r="J34" s="3739"/>
      <c r="K34" s="3739" t="s">
        <v>1769</v>
      </c>
      <c r="L34" s="3739"/>
      <c r="M34" s="3739" t="s">
        <v>1769</v>
      </c>
      <c r="N34" s="3739"/>
      <c r="O34" s="3739" t="s">
        <v>186</v>
      </c>
      <c r="P34" s="3739"/>
      <c r="Q34" s="3739" t="s">
        <v>186</v>
      </c>
      <c r="R34" s="3739"/>
      <c r="S34" s="3739" t="s">
        <v>186</v>
      </c>
      <c r="T34" s="3739"/>
      <c r="U34" s="3739" t="s">
        <v>186</v>
      </c>
      <c r="V34" s="3739"/>
      <c r="W34" s="3740"/>
      <c r="X34" s="3740"/>
      <c r="Y34" s="3740"/>
      <c r="Z34" s="3740"/>
      <c r="AA34" s="3741" t="s">
        <v>186</v>
      </c>
      <c r="AB34" s="3742"/>
      <c r="AC34" s="3739" t="s">
        <v>1769</v>
      </c>
      <c r="AD34" s="3739"/>
      <c r="AE34" s="3739" t="s">
        <v>1769</v>
      </c>
      <c r="AF34" s="3739"/>
      <c r="AG34" s="3742" t="s">
        <v>186</v>
      </c>
      <c r="AH34" s="3743"/>
      <c r="AI34" s="3739" t="s">
        <v>1769</v>
      </c>
      <c r="AJ34" s="3739"/>
      <c r="AK34" s="3739" t="s">
        <v>1769</v>
      </c>
      <c r="AL34" s="3739"/>
      <c r="AM34" s="3739" t="s">
        <v>1769</v>
      </c>
      <c r="AN34" s="3739"/>
      <c r="AO34" s="3739" t="s">
        <v>186</v>
      </c>
      <c r="AP34" s="3739"/>
      <c r="AQ34" s="3741" t="s">
        <v>186</v>
      </c>
      <c r="AR34" s="3742"/>
      <c r="AS34" s="3739" t="s">
        <v>1769</v>
      </c>
      <c r="AT34" s="3739"/>
      <c r="AU34" s="3741" t="s">
        <v>186</v>
      </c>
      <c r="AV34" s="3742"/>
      <c r="AW34" s="3739" t="s">
        <v>1769</v>
      </c>
      <c r="AX34" s="3739"/>
      <c r="AY34" s="3739" t="s">
        <v>1769</v>
      </c>
      <c r="AZ34" s="3739"/>
      <c r="BA34" s="3739" t="s">
        <v>186</v>
      </c>
      <c r="BB34" s="3739"/>
      <c r="BC34" s="3739" t="s">
        <v>186</v>
      </c>
      <c r="BD34" s="3739"/>
      <c r="BE34" s="3740"/>
      <c r="BF34" s="3740"/>
      <c r="BG34" s="3739" t="s">
        <v>1769</v>
      </c>
      <c r="BH34" s="3739"/>
      <c r="BI34" s="3740"/>
      <c r="BJ34" s="3740"/>
      <c r="BK34" s="3739" t="s">
        <v>186</v>
      </c>
      <c r="BL34" s="3739"/>
      <c r="BM34" s="3739" t="s">
        <v>186</v>
      </c>
      <c r="BN34" s="3739"/>
      <c r="BO34" s="2057"/>
    </row>
    <row r="35" spans="1:67" ht="19.899999999999999" customHeight="1">
      <c r="A35" s="2055" t="e">
        <f>SUIVI!#REF!</f>
        <v>#REF!</v>
      </c>
      <c r="B35" s="1089" t="e">
        <f>SUIVI!#REF!</f>
        <v>#REF!</v>
      </c>
      <c r="C35" s="1089" t="e">
        <f>SUIVI!#REF!</f>
        <v>#REF!</v>
      </c>
      <c r="D35" s="2056" t="e">
        <f>SUIVI!#REF!</f>
        <v>#REF!</v>
      </c>
      <c r="E35" s="3739" t="s">
        <v>1769</v>
      </c>
      <c r="F35" s="3739"/>
      <c r="G35" s="3739" t="s">
        <v>1769</v>
      </c>
      <c r="H35" s="3739"/>
      <c r="I35" s="3739" t="s">
        <v>1769</v>
      </c>
      <c r="J35" s="3739"/>
      <c r="K35" s="3739" t="s">
        <v>1769</v>
      </c>
      <c r="L35" s="3739"/>
      <c r="M35" s="3739" t="s">
        <v>1769</v>
      </c>
      <c r="N35" s="3739"/>
      <c r="O35" s="3739" t="s">
        <v>186</v>
      </c>
      <c r="P35" s="3739"/>
      <c r="Q35" s="3739" t="s">
        <v>186</v>
      </c>
      <c r="R35" s="3739"/>
      <c r="S35" s="3739" t="s">
        <v>186</v>
      </c>
      <c r="T35" s="3739"/>
      <c r="U35" s="3739" t="s">
        <v>186</v>
      </c>
      <c r="V35" s="3739"/>
      <c r="W35" s="3740"/>
      <c r="X35" s="3740"/>
      <c r="Y35" s="3740"/>
      <c r="Z35" s="3740"/>
      <c r="AA35" s="3741" t="s">
        <v>186</v>
      </c>
      <c r="AB35" s="3742"/>
      <c r="AC35" s="3739" t="s">
        <v>1769</v>
      </c>
      <c r="AD35" s="3739"/>
      <c r="AE35" s="3739" t="s">
        <v>1769</v>
      </c>
      <c r="AF35" s="3739"/>
      <c r="AG35" s="3742" t="s">
        <v>186</v>
      </c>
      <c r="AH35" s="3743"/>
      <c r="AI35" s="3739" t="s">
        <v>1769</v>
      </c>
      <c r="AJ35" s="3739"/>
      <c r="AK35" s="3739" t="s">
        <v>1769</v>
      </c>
      <c r="AL35" s="3739"/>
      <c r="AM35" s="3739" t="s">
        <v>1769</v>
      </c>
      <c r="AN35" s="3739"/>
      <c r="AO35" s="3739" t="s">
        <v>186</v>
      </c>
      <c r="AP35" s="3739"/>
      <c r="AQ35" s="3741" t="s">
        <v>186</v>
      </c>
      <c r="AR35" s="3742"/>
      <c r="AS35" s="3739" t="s">
        <v>1769</v>
      </c>
      <c r="AT35" s="3739"/>
      <c r="AU35" s="3741" t="s">
        <v>186</v>
      </c>
      <c r="AV35" s="3742"/>
      <c r="AW35" s="3739" t="s">
        <v>1769</v>
      </c>
      <c r="AX35" s="3739"/>
      <c r="AY35" s="3739" t="s">
        <v>1769</v>
      </c>
      <c r="AZ35" s="3739"/>
      <c r="BA35" s="3739" t="s">
        <v>186</v>
      </c>
      <c r="BB35" s="3739"/>
      <c r="BC35" s="3739" t="s">
        <v>186</v>
      </c>
      <c r="BD35" s="3739"/>
      <c r="BE35" s="3740"/>
      <c r="BF35" s="3740"/>
      <c r="BG35" s="3739" t="s">
        <v>1769</v>
      </c>
      <c r="BH35" s="3739"/>
      <c r="BI35" s="3740"/>
      <c r="BJ35" s="3740"/>
      <c r="BK35" s="3739" t="s">
        <v>186</v>
      </c>
      <c r="BL35" s="3739"/>
      <c r="BM35" s="3739" t="s">
        <v>186</v>
      </c>
      <c r="BN35" s="3739"/>
      <c r="BO35" s="2057"/>
    </row>
    <row r="36" spans="1:67" ht="19.899999999999999" customHeight="1">
      <c r="A36" s="2055" t="e">
        <f>SUIVI!#REF!</f>
        <v>#REF!</v>
      </c>
      <c r="B36" s="1089" t="e">
        <f>SUIVI!#REF!</f>
        <v>#REF!</v>
      </c>
      <c r="C36" s="1089" t="e">
        <f>SUIVI!#REF!</f>
        <v>#REF!</v>
      </c>
      <c r="D36" s="2056" t="e">
        <f>SUIVI!#REF!</f>
        <v>#REF!</v>
      </c>
      <c r="E36" s="3739" t="s">
        <v>1769</v>
      </c>
      <c r="F36" s="3739"/>
      <c r="G36" s="3739" t="s">
        <v>1769</v>
      </c>
      <c r="H36" s="3739"/>
      <c r="I36" s="3739" t="s">
        <v>1769</v>
      </c>
      <c r="J36" s="3739"/>
      <c r="K36" s="3739" t="s">
        <v>1769</v>
      </c>
      <c r="L36" s="3739"/>
      <c r="M36" s="3739" t="s">
        <v>1769</v>
      </c>
      <c r="N36" s="3739"/>
      <c r="O36" s="3739" t="s">
        <v>186</v>
      </c>
      <c r="P36" s="3739"/>
      <c r="Q36" s="3739" t="s">
        <v>186</v>
      </c>
      <c r="R36" s="3739"/>
      <c r="S36" s="3739" t="s">
        <v>186</v>
      </c>
      <c r="T36" s="3739"/>
      <c r="U36" s="3739" t="s">
        <v>186</v>
      </c>
      <c r="V36" s="3739"/>
      <c r="W36" s="3740"/>
      <c r="X36" s="3740"/>
      <c r="Y36" s="3740"/>
      <c r="Z36" s="3740"/>
      <c r="AA36" s="3741" t="s">
        <v>186</v>
      </c>
      <c r="AB36" s="3742"/>
      <c r="AC36" s="3739" t="s">
        <v>1769</v>
      </c>
      <c r="AD36" s="3739"/>
      <c r="AE36" s="3739" t="s">
        <v>1769</v>
      </c>
      <c r="AF36" s="3739"/>
      <c r="AG36" s="3742" t="s">
        <v>186</v>
      </c>
      <c r="AH36" s="3743"/>
      <c r="AI36" s="3739" t="s">
        <v>1769</v>
      </c>
      <c r="AJ36" s="3739"/>
      <c r="AK36" s="3739" t="s">
        <v>1769</v>
      </c>
      <c r="AL36" s="3739"/>
      <c r="AM36" s="3739" t="s">
        <v>1769</v>
      </c>
      <c r="AN36" s="3739"/>
      <c r="AO36" s="3739" t="s">
        <v>186</v>
      </c>
      <c r="AP36" s="3739"/>
      <c r="AQ36" s="3741" t="s">
        <v>186</v>
      </c>
      <c r="AR36" s="3742"/>
      <c r="AS36" s="3739" t="s">
        <v>1769</v>
      </c>
      <c r="AT36" s="3739"/>
      <c r="AU36" s="3741" t="s">
        <v>186</v>
      </c>
      <c r="AV36" s="3742"/>
      <c r="AW36" s="3739" t="s">
        <v>1769</v>
      </c>
      <c r="AX36" s="3739"/>
      <c r="AY36" s="3739" t="s">
        <v>1769</v>
      </c>
      <c r="AZ36" s="3739"/>
      <c r="BA36" s="3739" t="s">
        <v>186</v>
      </c>
      <c r="BB36" s="3739"/>
      <c r="BC36" s="3739" t="s">
        <v>186</v>
      </c>
      <c r="BD36" s="3739"/>
      <c r="BE36" s="3740"/>
      <c r="BF36" s="3740"/>
      <c r="BG36" s="3739" t="s">
        <v>1769</v>
      </c>
      <c r="BH36" s="3739"/>
      <c r="BI36" s="3740"/>
      <c r="BJ36" s="3740"/>
      <c r="BK36" s="3739" t="s">
        <v>186</v>
      </c>
      <c r="BL36" s="3739"/>
      <c r="BM36" s="3739" t="s">
        <v>186</v>
      </c>
      <c r="BN36" s="3739"/>
      <c r="BO36" s="2057"/>
    </row>
    <row r="37" spans="1:67" ht="19.899999999999999" customHeight="1">
      <c r="A37" s="2055" t="e">
        <f>SUIVI!#REF!</f>
        <v>#REF!</v>
      </c>
      <c r="B37" s="1089" t="e">
        <f>SUIVI!#REF!</f>
        <v>#REF!</v>
      </c>
      <c r="C37" s="1089" t="e">
        <f>SUIVI!#REF!</f>
        <v>#REF!</v>
      </c>
      <c r="D37" s="2056" t="e">
        <f>SUIVI!#REF!</f>
        <v>#REF!</v>
      </c>
      <c r="E37" s="3739" t="s">
        <v>1769</v>
      </c>
      <c r="F37" s="3739"/>
      <c r="G37" s="3739" t="s">
        <v>1769</v>
      </c>
      <c r="H37" s="3739"/>
      <c r="I37" s="3739" t="s">
        <v>1769</v>
      </c>
      <c r="J37" s="3739"/>
      <c r="K37" s="3739" t="s">
        <v>1769</v>
      </c>
      <c r="L37" s="3739"/>
      <c r="M37" s="3739" t="s">
        <v>1769</v>
      </c>
      <c r="N37" s="3739"/>
      <c r="O37" s="3739" t="s">
        <v>186</v>
      </c>
      <c r="P37" s="3739"/>
      <c r="Q37" s="3739" t="s">
        <v>186</v>
      </c>
      <c r="R37" s="3739"/>
      <c r="S37" s="3739" t="s">
        <v>186</v>
      </c>
      <c r="T37" s="3739"/>
      <c r="U37" s="3739" t="s">
        <v>186</v>
      </c>
      <c r="V37" s="3739"/>
      <c r="W37" s="3740"/>
      <c r="X37" s="3740"/>
      <c r="Y37" s="3740"/>
      <c r="Z37" s="3740"/>
      <c r="AA37" s="3741" t="s">
        <v>186</v>
      </c>
      <c r="AB37" s="3742"/>
      <c r="AC37" s="3739" t="s">
        <v>1769</v>
      </c>
      <c r="AD37" s="3739"/>
      <c r="AE37" s="3739" t="s">
        <v>1769</v>
      </c>
      <c r="AF37" s="3739"/>
      <c r="AG37" s="3742" t="s">
        <v>186</v>
      </c>
      <c r="AH37" s="3743"/>
      <c r="AI37" s="3739" t="s">
        <v>1769</v>
      </c>
      <c r="AJ37" s="3739"/>
      <c r="AK37" s="3739" t="s">
        <v>1769</v>
      </c>
      <c r="AL37" s="3739"/>
      <c r="AM37" s="3739" t="s">
        <v>1769</v>
      </c>
      <c r="AN37" s="3739"/>
      <c r="AO37" s="3739" t="s">
        <v>186</v>
      </c>
      <c r="AP37" s="3739"/>
      <c r="AQ37" s="3741" t="s">
        <v>186</v>
      </c>
      <c r="AR37" s="3742"/>
      <c r="AS37" s="3739" t="s">
        <v>1769</v>
      </c>
      <c r="AT37" s="3739"/>
      <c r="AU37" s="3741" t="s">
        <v>186</v>
      </c>
      <c r="AV37" s="3742"/>
      <c r="AW37" s="3739" t="s">
        <v>1769</v>
      </c>
      <c r="AX37" s="3739"/>
      <c r="AY37" s="3739" t="s">
        <v>1769</v>
      </c>
      <c r="AZ37" s="3739"/>
      <c r="BA37" s="3739" t="s">
        <v>186</v>
      </c>
      <c r="BB37" s="3739"/>
      <c r="BC37" s="3739" t="s">
        <v>186</v>
      </c>
      <c r="BD37" s="3739"/>
      <c r="BE37" s="3740"/>
      <c r="BF37" s="3740"/>
      <c r="BG37" s="3739" t="s">
        <v>1769</v>
      </c>
      <c r="BH37" s="3739"/>
      <c r="BI37" s="3740"/>
      <c r="BJ37" s="3740"/>
      <c r="BK37" s="3739" t="s">
        <v>186</v>
      </c>
      <c r="BL37" s="3739"/>
      <c r="BM37" s="3739" t="s">
        <v>186</v>
      </c>
      <c r="BN37" s="3739"/>
      <c r="BO37" s="2057"/>
    </row>
    <row r="38" spans="1:67" ht="19.899999999999999" customHeight="1">
      <c r="A38" s="2055" t="e">
        <f>SUIVI!#REF!</f>
        <v>#REF!</v>
      </c>
      <c r="B38" s="1089" t="e">
        <f>SUIVI!#REF!</f>
        <v>#REF!</v>
      </c>
      <c r="C38" s="1089" t="e">
        <f>SUIVI!#REF!</f>
        <v>#REF!</v>
      </c>
      <c r="D38" s="2056" t="e">
        <f>SUIVI!#REF!</f>
        <v>#REF!</v>
      </c>
      <c r="E38" s="3739" t="s">
        <v>1769</v>
      </c>
      <c r="F38" s="3739"/>
      <c r="G38" s="3739" t="s">
        <v>1769</v>
      </c>
      <c r="H38" s="3739"/>
      <c r="I38" s="3739" t="s">
        <v>1769</v>
      </c>
      <c r="J38" s="3739"/>
      <c r="K38" s="3739" t="s">
        <v>1769</v>
      </c>
      <c r="L38" s="3739"/>
      <c r="M38" s="3739" t="s">
        <v>1769</v>
      </c>
      <c r="N38" s="3739"/>
      <c r="O38" s="3739" t="s">
        <v>186</v>
      </c>
      <c r="P38" s="3739"/>
      <c r="Q38" s="3739" t="s">
        <v>186</v>
      </c>
      <c r="R38" s="3739"/>
      <c r="S38" s="3739" t="s">
        <v>186</v>
      </c>
      <c r="T38" s="3739"/>
      <c r="U38" s="3739" t="s">
        <v>186</v>
      </c>
      <c r="V38" s="3739"/>
      <c r="W38" s="3740"/>
      <c r="X38" s="3740"/>
      <c r="Y38" s="3740"/>
      <c r="Z38" s="3740"/>
      <c r="AA38" s="3741" t="s">
        <v>186</v>
      </c>
      <c r="AB38" s="3742"/>
      <c r="AC38" s="3739" t="s">
        <v>1769</v>
      </c>
      <c r="AD38" s="3739"/>
      <c r="AE38" s="3739" t="s">
        <v>1769</v>
      </c>
      <c r="AF38" s="3739"/>
      <c r="AG38" s="3742" t="s">
        <v>186</v>
      </c>
      <c r="AH38" s="3743"/>
      <c r="AI38" s="3739" t="s">
        <v>1769</v>
      </c>
      <c r="AJ38" s="3739"/>
      <c r="AK38" s="3739" t="s">
        <v>1769</v>
      </c>
      <c r="AL38" s="3739"/>
      <c r="AM38" s="3739" t="s">
        <v>1769</v>
      </c>
      <c r="AN38" s="3739"/>
      <c r="AO38" s="3739" t="s">
        <v>186</v>
      </c>
      <c r="AP38" s="3739"/>
      <c r="AQ38" s="3741" t="s">
        <v>186</v>
      </c>
      <c r="AR38" s="3742"/>
      <c r="AS38" s="3739" t="s">
        <v>1769</v>
      </c>
      <c r="AT38" s="3739"/>
      <c r="AU38" s="3741" t="s">
        <v>186</v>
      </c>
      <c r="AV38" s="3742"/>
      <c r="AW38" s="3739" t="s">
        <v>1769</v>
      </c>
      <c r="AX38" s="3739"/>
      <c r="AY38" s="3739" t="s">
        <v>1769</v>
      </c>
      <c r="AZ38" s="3739"/>
      <c r="BA38" s="3739" t="s">
        <v>186</v>
      </c>
      <c r="BB38" s="3739"/>
      <c r="BC38" s="3739" t="s">
        <v>186</v>
      </c>
      <c r="BD38" s="3739"/>
      <c r="BE38" s="3740"/>
      <c r="BF38" s="3740"/>
      <c r="BG38" s="3739" t="s">
        <v>1769</v>
      </c>
      <c r="BH38" s="3739"/>
      <c r="BI38" s="3740"/>
      <c r="BJ38" s="3740"/>
      <c r="BK38" s="3739" t="s">
        <v>186</v>
      </c>
      <c r="BL38" s="3739"/>
      <c r="BM38" s="3739" t="s">
        <v>186</v>
      </c>
      <c r="BN38" s="3739"/>
      <c r="BO38" s="2057"/>
    </row>
    <row r="39" spans="1:67" ht="19.899999999999999" customHeight="1">
      <c r="A39" s="2055" t="e">
        <f>SUIVI!#REF!</f>
        <v>#REF!</v>
      </c>
      <c r="B39" s="1089" t="e">
        <f>SUIVI!#REF!</f>
        <v>#REF!</v>
      </c>
      <c r="C39" s="1089" t="e">
        <f>SUIVI!#REF!</f>
        <v>#REF!</v>
      </c>
      <c r="D39" s="2056" t="e">
        <f>SUIVI!#REF!</f>
        <v>#REF!</v>
      </c>
      <c r="E39" s="3739" t="s">
        <v>1769</v>
      </c>
      <c r="F39" s="3739"/>
      <c r="G39" s="3739" t="s">
        <v>1769</v>
      </c>
      <c r="H39" s="3739"/>
      <c r="I39" s="3739" t="s">
        <v>1769</v>
      </c>
      <c r="J39" s="3739"/>
      <c r="K39" s="3739" t="s">
        <v>1769</v>
      </c>
      <c r="L39" s="3739"/>
      <c r="M39" s="3739" t="s">
        <v>1769</v>
      </c>
      <c r="N39" s="3739"/>
      <c r="O39" s="3739" t="s">
        <v>186</v>
      </c>
      <c r="P39" s="3739"/>
      <c r="Q39" s="3739" t="s">
        <v>186</v>
      </c>
      <c r="R39" s="3739"/>
      <c r="S39" s="3739" t="s">
        <v>186</v>
      </c>
      <c r="T39" s="3739"/>
      <c r="U39" s="3739" t="s">
        <v>186</v>
      </c>
      <c r="V39" s="3739"/>
      <c r="W39" s="3740"/>
      <c r="X39" s="3740"/>
      <c r="Y39" s="3740"/>
      <c r="Z39" s="3740"/>
      <c r="AA39" s="3741" t="s">
        <v>186</v>
      </c>
      <c r="AB39" s="3742"/>
      <c r="AC39" s="3739" t="s">
        <v>1769</v>
      </c>
      <c r="AD39" s="3739"/>
      <c r="AE39" s="3739" t="s">
        <v>1769</v>
      </c>
      <c r="AF39" s="3739"/>
      <c r="AG39" s="3742" t="s">
        <v>186</v>
      </c>
      <c r="AH39" s="3743"/>
      <c r="AI39" s="3739" t="s">
        <v>1769</v>
      </c>
      <c r="AJ39" s="3739"/>
      <c r="AK39" s="3739" t="s">
        <v>1769</v>
      </c>
      <c r="AL39" s="3739"/>
      <c r="AM39" s="3739" t="s">
        <v>1769</v>
      </c>
      <c r="AN39" s="3739"/>
      <c r="AO39" s="3739" t="s">
        <v>186</v>
      </c>
      <c r="AP39" s="3739"/>
      <c r="AQ39" s="3741" t="s">
        <v>186</v>
      </c>
      <c r="AR39" s="3742"/>
      <c r="AS39" s="3739" t="s">
        <v>1769</v>
      </c>
      <c r="AT39" s="3739"/>
      <c r="AU39" s="3741" t="s">
        <v>186</v>
      </c>
      <c r="AV39" s="3742"/>
      <c r="AW39" s="3739" t="s">
        <v>1769</v>
      </c>
      <c r="AX39" s="3739"/>
      <c r="AY39" s="3739" t="s">
        <v>1769</v>
      </c>
      <c r="AZ39" s="3739"/>
      <c r="BA39" s="3739" t="s">
        <v>186</v>
      </c>
      <c r="BB39" s="3739"/>
      <c r="BC39" s="3739" t="s">
        <v>186</v>
      </c>
      <c r="BD39" s="3739"/>
      <c r="BE39" s="3740"/>
      <c r="BF39" s="3740"/>
      <c r="BG39" s="3739" t="s">
        <v>1769</v>
      </c>
      <c r="BH39" s="3739"/>
      <c r="BI39" s="3740"/>
      <c r="BJ39" s="3740"/>
      <c r="BK39" s="3739" t="s">
        <v>186</v>
      </c>
      <c r="BL39" s="3739"/>
      <c r="BM39" s="3739" t="s">
        <v>186</v>
      </c>
      <c r="BN39" s="3739"/>
      <c r="BO39" s="2057"/>
    </row>
    <row r="40" spans="1:67" ht="19.899999999999999" customHeight="1">
      <c r="A40" s="2055" t="e">
        <f>SUIVI!#REF!</f>
        <v>#REF!</v>
      </c>
      <c r="B40" s="1089" t="e">
        <f>SUIVI!#REF!</f>
        <v>#REF!</v>
      </c>
      <c r="C40" s="1089" t="e">
        <f>SUIVI!#REF!</f>
        <v>#REF!</v>
      </c>
      <c r="D40" s="2056" t="e">
        <f>SUIVI!#REF!</f>
        <v>#REF!</v>
      </c>
      <c r="E40" s="3739" t="s">
        <v>1769</v>
      </c>
      <c r="F40" s="3739"/>
      <c r="G40" s="3739" t="s">
        <v>1769</v>
      </c>
      <c r="H40" s="3739"/>
      <c r="I40" s="3739" t="s">
        <v>1769</v>
      </c>
      <c r="J40" s="3739"/>
      <c r="K40" s="3739" t="s">
        <v>1769</v>
      </c>
      <c r="L40" s="3739"/>
      <c r="M40" s="3739" t="s">
        <v>1769</v>
      </c>
      <c r="N40" s="3739"/>
      <c r="O40" s="3739" t="s">
        <v>186</v>
      </c>
      <c r="P40" s="3739"/>
      <c r="Q40" s="3739" t="s">
        <v>186</v>
      </c>
      <c r="R40" s="3739"/>
      <c r="S40" s="3739" t="s">
        <v>186</v>
      </c>
      <c r="T40" s="3739"/>
      <c r="U40" s="3739" t="s">
        <v>186</v>
      </c>
      <c r="V40" s="3739"/>
      <c r="W40" s="3740"/>
      <c r="X40" s="3740"/>
      <c r="Y40" s="3740"/>
      <c r="Z40" s="3740"/>
      <c r="AA40" s="3741" t="s">
        <v>186</v>
      </c>
      <c r="AB40" s="3742"/>
      <c r="AC40" s="3739" t="s">
        <v>1769</v>
      </c>
      <c r="AD40" s="3739"/>
      <c r="AE40" s="3739" t="s">
        <v>1769</v>
      </c>
      <c r="AF40" s="3739"/>
      <c r="AG40" s="3742" t="s">
        <v>186</v>
      </c>
      <c r="AH40" s="3743"/>
      <c r="AI40" s="3739" t="s">
        <v>1769</v>
      </c>
      <c r="AJ40" s="3739"/>
      <c r="AK40" s="3739" t="s">
        <v>1769</v>
      </c>
      <c r="AL40" s="3739"/>
      <c r="AM40" s="3739" t="s">
        <v>1769</v>
      </c>
      <c r="AN40" s="3739"/>
      <c r="AO40" s="3739" t="s">
        <v>186</v>
      </c>
      <c r="AP40" s="3739"/>
      <c r="AQ40" s="3741" t="s">
        <v>186</v>
      </c>
      <c r="AR40" s="3742"/>
      <c r="AS40" s="3739" t="s">
        <v>1769</v>
      </c>
      <c r="AT40" s="3739"/>
      <c r="AU40" s="3741" t="s">
        <v>186</v>
      </c>
      <c r="AV40" s="3742"/>
      <c r="AW40" s="3739" t="s">
        <v>1769</v>
      </c>
      <c r="AX40" s="3739"/>
      <c r="AY40" s="3739" t="s">
        <v>1769</v>
      </c>
      <c r="AZ40" s="3739"/>
      <c r="BA40" s="3739" t="s">
        <v>186</v>
      </c>
      <c r="BB40" s="3739"/>
      <c r="BC40" s="3739" t="s">
        <v>186</v>
      </c>
      <c r="BD40" s="3739"/>
      <c r="BE40" s="3740"/>
      <c r="BF40" s="3740"/>
      <c r="BG40" s="3739" t="s">
        <v>1769</v>
      </c>
      <c r="BH40" s="3739"/>
      <c r="BI40" s="3740"/>
      <c r="BJ40" s="3740"/>
      <c r="BK40" s="3739" t="s">
        <v>186</v>
      </c>
      <c r="BL40" s="3739"/>
      <c r="BM40" s="3739" t="s">
        <v>186</v>
      </c>
      <c r="BN40" s="3739"/>
      <c r="BO40" s="2057"/>
    </row>
    <row r="41" spans="1:67" ht="19.899999999999999" customHeight="1">
      <c r="A41" s="2055" t="e">
        <f>SUIVI!#REF!</f>
        <v>#REF!</v>
      </c>
      <c r="B41" s="1089" t="e">
        <f>SUIVI!#REF!</f>
        <v>#REF!</v>
      </c>
      <c r="C41" s="1089" t="e">
        <f>SUIVI!#REF!</f>
        <v>#REF!</v>
      </c>
      <c r="D41" s="2056" t="e">
        <f>SUIVI!#REF!</f>
        <v>#REF!</v>
      </c>
      <c r="E41" s="3739" t="s">
        <v>1769</v>
      </c>
      <c r="F41" s="3739"/>
      <c r="G41" s="3739" t="s">
        <v>1769</v>
      </c>
      <c r="H41" s="3739"/>
      <c r="I41" s="3739" t="s">
        <v>1769</v>
      </c>
      <c r="J41" s="3739"/>
      <c r="K41" s="3739" t="s">
        <v>1769</v>
      </c>
      <c r="L41" s="3739"/>
      <c r="M41" s="3739" t="s">
        <v>1769</v>
      </c>
      <c r="N41" s="3739"/>
      <c r="O41" s="3739" t="s">
        <v>186</v>
      </c>
      <c r="P41" s="3739"/>
      <c r="Q41" s="3739" t="s">
        <v>186</v>
      </c>
      <c r="R41" s="3739"/>
      <c r="S41" s="3739" t="s">
        <v>186</v>
      </c>
      <c r="T41" s="3739"/>
      <c r="U41" s="3739" t="s">
        <v>186</v>
      </c>
      <c r="V41" s="3739"/>
      <c r="W41" s="3740"/>
      <c r="X41" s="3740"/>
      <c r="Y41" s="3740"/>
      <c r="Z41" s="3740"/>
      <c r="AA41" s="3741" t="s">
        <v>186</v>
      </c>
      <c r="AB41" s="3742"/>
      <c r="AC41" s="3739" t="s">
        <v>1769</v>
      </c>
      <c r="AD41" s="3739"/>
      <c r="AE41" s="3739" t="s">
        <v>1769</v>
      </c>
      <c r="AF41" s="3739"/>
      <c r="AG41" s="3742" t="s">
        <v>186</v>
      </c>
      <c r="AH41" s="3743"/>
      <c r="AI41" s="3739" t="s">
        <v>1769</v>
      </c>
      <c r="AJ41" s="3739"/>
      <c r="AK41" s="3739" t="s">
        <v>1769</v>
      </c>
      <c r="AL41" s="3739"/>
      <c r="AM41" s="3739" t="s">
        <v>1769</v>
      </c>
      <c r="AN41" s="3739"/>
      <c r="AO41" s="3739" t="s">
        <v>186</v>
      </c>
      <c r="AP41" s="3739"/>
      <c r="AQ41" s="3741" t="s">
        <v>186</v>
      </c>
      <c r="AR41" s="3742"/>
      <c r="AS41" s="3739" t="s">
        <v>1769</v>
      </c>
      <c r="AT41" s="3739"/>
      <c r="AU41" s="3741" t="s">
        <v>186</v>
      </c>
      <c r="AV41" s="3742"/>
      <c r="AW41" s="3739" t="s">
        <v>1769</v>
      </c>
      <c r="AX41" s="3739"/>
      <c r="AY41" s="3739" t="s">
        <v>1769</v>
      </c>
      <c r="AZ41" s="3739"/>
      <c r="BA41" s="3739" t="s">
        <v>186</v>
      </c>
      <c r="BB41" s="3739"/>
      <c r="BC41" s="3739" t="s">
        <v>186</v>
      </c>
      <c r="BD41" s="3739"/>
      <c r="BE41" s="3740"/>
      <c r="BF41" s="3740"/>
      <c r="BG41" s="3739" t="s">
        <v>1769</v>
      </c>
      <c r="BH41" s="3739"/>
      <c r="BI41" s="3740"/>
      <c r="BJ41" s="3740"/>
      <c r="BK41" s="3739" t="s">
        <v>186</v>
      </c>
      <c r="BL41" s="3739"/>
      <c r="BM41" s="3739" t="s">
        <v>186</v>
      </c>
      <c r="BN41" s="3739"/>
      <c r="BO41" s="2057"/>
    </row>
    <row r="42" spans="1:67" ht="19.899999999999999" customHeight="1">
      <c r="A42" s="2055" t="e">
        <f>SUIVI!#REF!</f>
        <v>#REF!</v>
      </c>
      <c r="B42" s="1089" t="e">
        <f>SUIVI!#REF!</f>
        <v>#REF!</v>
      </c>
      <c r="C42" s="1089" t="e">
        <f>SUIVI!#REF!</f>
        <v>#REF!</v>
      </c>
      <c r="D42" s="2056" t="e">
        <f>SUIVI!#REF!</f>
        <v>#REF!</v>
      </c>
      <c r="E42" s="3739" t="s">
        <v>1769</v>
      </c>
      <c r="F42" s="3739"/>
      <c r="G42" s="3739" t="s">
        <v>1769</v>
      </c>
      <c r="H42" s="3739"/>
      <c r="I42" s="3739" t="s">
        <v>1769</v>
      </c>
      <c r="J42" s="3739"/>
      <c r="K42" s="3739" t="s">
        <v>1769</v>
      </c>
      <c r="L42" s="3739"/>
      <c r="M42" s="3739" t="s">
        <v>1769</v>
      </c>
      <c r="N42" s="3739"/>
      <c r="O42" s="3739" t="s">
        <v>186</v>
      </c>
      <c r="P42" s="3739"/>
      <c r="Q42" s="3739" t="s">
        <v>186</v>
      </c>
      <c r="R42" s="3739"/>
      <c r="S42" s="3739" t="s">
        <v>186</v>
      </c>
      <c r="T42" s="3739"/>
      <c r="U42" s="3739" t="s">
        <v>186</v>
      </c>
      <c r="V42" s="3739"/>
      <c r="W42" s="3740"/>
      <c r="X42" s="3740"/>
      <c r="Y42" s="3740"/>
      <c r="Z42" s="3740"/>
      <c r="AA42" s="3741" t="s">
        <v>186</v>
      </c>
      <c r="AB42" s="3742"/>
      <c r="AC42" s="3739" t="s">
        <v>1769</v>
      </c>
      <c r="AD42" s="3739"/>
      <c r="AE42" s="3739" t="s">
        <v>1769</v>
      </c>
      <c r="AF42" s="3739"/>
      <c r="AG42" s="3742" t="s">
        <v>186</v>
      </c>
      <c r="AH42" s="3743"/>
      <c r="AI42" s="3739" t="s">
        <v>1769</v>
      </c>
      <c r="AJ42" s="3739"/>
      <c r="AK42" s="3739" t="s">
        <v>1769</v>
      </c>
      <c r="AL42" s="3739"/>
      <c r="AM42" s="3739" t="s">
        <v>1769</v>
      </c>
      <c r="AN42" s="3739"/>
      <c r="AO42" s="3739" t="s">
        <v>186</v>
      </c>
      <c r="AP42" s="3739"/>
      <c r="AQ42" s="3741" t="s">
        <v>186</v>
      </c>
      <c r="AR42" s="3742"/>
      <c r="AS42" s="3739" t="s">
        <v>1769</v>
      </c>
      <c r="AT42" s="3739"/>
      <c r="AU42" s="3741" t="s">
        <v>186</v>
      </c>
      <c r="AV42" s="3742"/>
      <c r="AW42" s="3739" t="s">
        <v>1769</v>
      </c>
      <c r="AX42" s="3739"/>
      <c r="AY42" s="3739" t="s">
        <v>1769</v>
      </c>
      <c r="AZ42" s="3739"/>
      <c r="BA42" s="3739" t="s">
        <v>186</v>
      </c>
      <c r="BB42" s="3739"/>
      <c r="BC42" s="3739" t="s">
        <v>186</v>
      </c>
      <c r="BD42" s="3739"/>
      <c r="BE42" s="3740"/>
      <c r="BF42" s="3740"/>
      <c r="BG42" s="3739" t="s">
        <v>1769</v>
      </c>
      <c r="BH42" s="3739"/>
      <c r="BI42" s="3740"/>
      <c r="BJ42" s="3740"/>
      <c r="BK42" s="3739" t="s">
        <v>186</v>
      </c>
      <c r="BL42" s="3739"/>
      <c r="BM42" s="3739" t="s">
        <v>186</v>
      </c>
      <c r="BN42" s="3739"/>
      <c r="BO42" s="2057"/>
    </row>
    <row r="43" spans="1:67" ht="19.899999999999999" customHeight="1">
      <c r="A43" s="2055" t="e">
        <f>SUIVI!#REF!</f>
        <v>#REF!</v>
      </c>
      <c r="B43" s="1089" t="e">
        <f>SUIVI!#REF!</f>
        <v>#REF!</v>
      </c>
      <c r="C43" s="1089" t="e">
        <f>SUIVI!#REF!</f>
        <v>#REF!</v>
      </c>
      <c r="D43" s="2056" t="e">
        <f>SUIVI!#REF!</f>
        <v>#REF!</v>
      </c>
      <c r="E43" s="3739" t="s">
        <v>1769</v>
      </c>
      <c r="F43" s="3739"/>
      <c r="G43" s="3739" t="s">
        <v>1769</v>
      </c>
      <c r="H43" s="3739"/>
      <c r="I43" s="3739" t="s">
        <v>1769</v>
      </c>
      <c r="J43" s="3739"/>
      <c r="K43" s="3739" t="s">
        <v>1769</v>
      </c>
      <c r="L43" s="3739"/>
      <c r="M43" s="3739" t="s">
        <v>1769</v>
      </c>
      <c r="N43" s="3739"/>
      <c r="O43" s="3739" t="s">
        <v>186</v>
      </c>
      <c r="P43" s="3739"/>
      <c r="Q43" s="3739" t="s">
        <v>186</v>
      </c>
      <c r="R43" s="3739"/>
      <c r="S43" s="3739" t="s">
        <v>186</v>
      </c>
      <c r="T43" s="3739"/>
      <c r="U43" s="3739" t="s">
        <v>186</v>
      </c>
      <c r="V43" s="3739"/>
      <c r="W43" s="3740"/>
      <c r="X43" s="3740"/>
      <c r="Y43" s="3740"/>
      <c r="Z43" s="3740"/>
      <c r="AA43" s="3741" t="s">
        <v>186</v>
      </c>
      <c r="AB43" s="3742"/>
      <c r="AC43" s="3739" t="s">
        <v>1769</v>
      </c>
      <c r="AD43" s="3739"/>
      <c r="AE43" s="3739" t="s">
        <v>1769</v>
      </c>
      <c r="AF43" s="3739"/>
      <c r="AG43" s="3742" t="s">
        <v>186</v>
      </c>
      <c r="AH43" s="3743"/>
      <c r="AI43" s="3739" t="s">
        <v>1769</v>
      </c>
      <c r="AJ43" s="3739"/>
      <c r="AK43" s="3739" t="s">
        <v>1769</v>
      </c>
      <c r="AL43" s="3739"/>
      <c r="AM43" s="3739" t="s">
        <v>1769</v>
      </c>
      <c r="AN43" s="3739"/>
      <c r="AO43" s="3739" t="s">
        <v>186</v>
      </c>
      <c r="AP43" s="3739"/>
      <c r="AQ43" s="3741" t="s">
        <v>186</v>
      </c>
      <c r="AR43" s="3742"/>
      <c r="AS43" s="3739" t="s">
        <v>1769</v>
      </c>
      <c r="AT43" s="3739"/>
      <c r="AU43" s="3741" t="s">
        <v>186</v>
      </c>
      <c r="AV43" s="3742"/>
      <c r="AW43" s="3739" t="s">
        <v>1769</v>
      </c>
      <c r="AX43" s="3739"/>
      <c r="AY43" s="3739" t="s">
        <v>1769</v>
      </c>
      <c r="AZ43" s="3739"/>
      <c r="BA43" s="3739" t="s">
        <v>186</v>
      </c>
      <c r="BB43" s="3739"/>
      <c r="BC43" s="3739" t="s">
        <v>186</v>
      </c>
      <c r="BD43" s="3739"/>
      <c r="BE43" s="3740"/>
      <c r="BF43" s="3740"/>
      <c r="BG43" s="3739" t="s">
        <v>1769</v>
      </c>
      <c r="BH43" s="3739"/>
      <c r="BI43" s="3740"/>
      <c r="BJ43" s="3740"/>
      <c r="BK43" s="3739" t="s">
        <v>186</v>
      </c>
      <c r="BL43" s="3739"/>
      <c r="BM43" s="3739" t="s">
        <v>186</v>
      </c>
      <c r="BN43" s="3739"/>
      <c r="BO43" s="2057"/>
    </row>
    <row r="44" spans="1:67" ht="19.899999999999999" customHeight="1">
      <c r="A44" s="2055" t="e">
        <f>SUIVI!#REF!</f>
        <v>#REF!</v>
      </c>
      <c r="B44" s="1089" t="e">
        <f>SUIVI!#REF!</f>
        <v>#REF!</v>
      </c>
      <c r="C44" s="1089" t="e">
        <f>SUIVI!#REF!</f>
        <v>#REF!</v>
      </c>
      <c r="D44" s="2056" t="e">
        <f>SUIVI!#REF!</f>
        <v>#REF!</v>
      </c>
      <c r="E44" s="3739" t="s">
        <v>1769</v>
      </c>
      <c r="F44" s="3739"/>
      <c r="G44" s="3739" t="s">
        <v>1769</v>
      </c>
      <c r="H44" s="3739"/>
      <c r="I44" s="3739" t="s">
        <v>1769</v>
      </c>
      <c r="J44" s="3739"/>
      <c r="K44" s="3739" t="s">
        <v>1769</v>
      </c>
      <c r="L44" s="3739"/>
      <c r="M44" s="3739" t="s">
        <v>1769</v>
      </c>
      <c r="N44" s="3739"/>
      <c r="O44" s="3739" t="s">
        <v>186</v>
      </c>
      <c r="P44" s="3739"/>
      <c r="Q44" s="3739" t="s">
        <v>186</v>
      </c>
      <c r="R44" s="3739"/>
      <c r="S44" s="3739" t="s">
        <v>186</v>
      </c>
      <c r="T44" s="3739"/>
      <c r="U44" s="3739" t="s">
        <v>186</v>
      </c>
      <c r="V44" s="3739"/>
      <c r="W44" s="3740"/>
      <c r="X44" s="3740"/>
      <c r="Y44" s="3740"/>
      <c r="Z44" s="3740"/>
      <c r="AA44" s="3739" t="s">
        <v>186</v>
      </c>
      <c r="AB44" s="3739"/>
      <c r="AC44" s="3739" t="s">
        <v>1769</v>
      </c>
      <c r="AD44" s="3739"/>
      <c r="AE44" s="3739" t="s">
        <v>1769</v>
      </c>
      <c r="AF44" s="3739"/>
      <c r="AG44" s="3739" t="s">
        <v>186</v>
      </c>
      <c r="AH44" s="3739"/>
      <c r="AI44" s="3739" t="s">
        <v>1769</v>
      </c>
      <c r="AJ44" s="3739"/>
      <c r="AK44" s="3739" t="s">
        <v>1769</v>
      </c>
      <c r="AL44" s="3739"/>
      <c r="AM44" s="3739" t="s">
        <v>1769</v>
      </c>
      <c r="AN44" s="3739"/>
      <c r="AO44" s="3739" t="s">
        <v>186</v>
      </c>
      <c r="AP44" s="3739"/>
      <c r="AQ44" s="3739" t="s">
        <v>186</v>
      </c>
      <c r="AR44" s="3739"/>
      <c r="AS44" s="3739" t="s">
        <v>1769</v>
      </c>
      <c r="AT44" s="3739"/>
      <c r="AU44" s="3739" t="s">
        <v>186</v>
      </c>
      <c r="AV44" s="3739"/>
      <c r="AW44" s="3739" t="s">
        <v>1769</v>
      </c>
      <c r="AX44" s="3739"/>
      <c r="AY44" s="3739" t="s">
        <v>1769</v>
      </c>
      <c r="AZ44" s="3739"/>
      <c r="BA44" s="3739" t="s">
        <v>186</v>
      </c>
      <c r="BB44" s="3739"/>
      <c r="BC44" s="3739" t="s">
        <v>186</v>
      </c>
      <c r="BD44" s="3739"/>
      <c r="BE44" s="3740"/>
      <c r="BF44" s="3740"/>
      <c r="BG44" s="3739" t="s">
        <v>1769</v>
      </c>
      <c r="BH44" s="3739"/>
      <c r="BI44" s="3740"/>
      <c r="BJ44" s="3740"/>
      <c r="BK44" s="3739" t="s">
        <v>186</v>
      </c>
      <c r="BL44" s="3739"/>
      <c r="BM44" s="3739" t="s">
        <v>186</v>
      </c>
      <c r="BN44" s="3739"/>
      <c r="BO44" s="2057"/>
    </row>
    <row r="45" spans="1:67" ht="19.899999999999999" customHeight="1">
      <c r="A45" s="2055" t="e">
        <f>SUIVI!#REF!</f>
        <v>#REF!</v>
      </c>
      <c r="B45" s="1089" t="e">
        <f>SUIVI!#REF!</f>
        <v>#REF!</v>
      </c>
      <c r="C45" s="1089" t="e">
        <f>SUIVI!#REF!</f>
        <v>#REF!</v>
      </c>
      <c r="D45" s="2056" t="e">
        <f>SUIVI!#REF!</f>
        <v>#REF!</v>
      </c>
      <c r="E45" s="3739" t="s">
        <v>1769</v>
      </c>
      <c r="F45" s="3739"/>
      <c r="G45" s="3739" t="s">
        <v>1769</v>
      </c>
      <c r="H45" s="3739"/>
      <c r="I45" s="3739" t="s">
        <v>1769</v>
      </c>
      <c r="J45" s="3739"/>
      <c r="K45" s="3739" t="s">
        <v>1769</v>
      </c>
      <c r="L45" s="3739"/>
      <c r="M45" s="3739" t="s">
        <v>1769</v>
      </c>
      <c r="N45" s="3739"/>
      <c r="O45" s="3739" t="s">
        <v>186</v>
      </c>
      <c r="P45" s="3739"/>
      <c r="Q45" s="3739" t="s">
        <v>186</v>
      </c>
      <c r="R45" s="3739"/>
      <c r="S45" s="3739" t="s">
        <v>186</v>
      </c>
      <c r="T45" s="3739"/>
      <c r="U45" s="3739" t="s">
        <v>186</v>
      </c>
      <c r="V45" s="3739"/>
      <c r="W45" s="3740"/>
      <c r="X45" s="3740"/>
      <c r="Y45" s="3740"/>
      <c r="Z45" s="3740"/>
      <c r="AA45" s="3739" t="s">
        <v>186</v>
      </c>
      <c r="AB45" s="3739"/>
      <c r="AC45" s="3739" t="s">
        <v>1769</v>
      </c>
      <c r="AD45" s="3739"/>
      <c r="AE45" s="3739" t="s">
        <v>1769</v>
      </c>
      <c r="AF45" s="3739"/>
      <c r="AG45" s="3739" t="s">
        <v>186</v>
      </c>
      <c r="AH45" s="3739"/>
      <c r="AI45" s="3739" t="s">
        <v>1769</v>
      </c>
      <c r="AJ45" s="3739"/>
      <c r="AK45" s="3739" t="s">
        <v>1769</v>
      </c>
      <c r="AL45" s="3739"/>
      <c r="AM45" s="3739" t="s">
        <v>1769</v>
      </c>
      <c r="AN45" s="3739"/>
      <c r="AO45" s="3739" t="s">
        <v>186</v>
      </c>
      <c r="AP45" s="3739"/>
      <c r="AQ45" s="3739" t="s">
        <v>186</v>
      </c>
      <c r="AR45" s="3739"/>
      <c r="AS45" s="3739" t="s">
        <v>1769</v>
      </c>
      <c r="AT45" s="3739"/>
      <c r="AU45" s="3739" t="s">
        <v>186</v>
      </c>
      <c r="AV45" s="3739"/>
      <c r="AW45" s="3739" t="s">
        <v>1769</v>
      </c>
      <c r="AX45" s="3739"/>
      <c r="AY45" s="3739" t="s">
        <v>1769</v>
      </c>
      <c r="AZ45" s="3739"/>
      <c r="BA45" s="3739" t="s">
        <v>186</v>
      </c>
      <c r="BB45" s="3739"/>
      <c r="BC45" s="3739" t="s">
        <v>186</v>
      </c>
      <c r="BD45" s="3739"/>
      <c r="BE45" s="3740"/>
      <c r="BF45" s="3740"/>
      <c r="BG45" s="3739" t="s">
        <v>1769</v>
      </c>
      <c r="BH45" s="3739"/>
      <c r="BI45" s="3740"/>
      <c r="BJ45" s="3740"/>
      <c r="BK45" s="3739" t="s">
        <v>186</v>
      </c>
      <c r="BL45" s="3739"/>
      <c r="BM45" s="3739" t="s">
        <v>186</v>
      </c>
      <c r="BN45" s="3739"/>
      <c r="BO45" s="2057"/>
    </row>
    <row r="46" spans="1:67" ht="19.899999999999999" customHeight="1">
      <c r="A46" s="2055" t="e">
        <f>SUIVI!#REF!</f>
        <v>#REF!</v>
      </c>
      <c r="B46" s="1089" t="e">
        <f>SUIVI!#REF!</f>
        <v>#REF!</v>
      </c>
      <c r="C46" s="1089" t="e">
        <f>SUIVI!#REF!</f>
        <v>#REF!</v>
      </c>
      <c r="D46" s="2056" t="e">
        <f>SUIVI!#REF!</f>
        <v>#REF!</v>
      </c>
      <c r="E46" s="3739" t="s">
        <v>1769</v>
      </c>
      <c r="F46" s="3739"/>
      <c r="G46" s="3739" t="s">
        <v>1769</v>
      </c>
      <c r="H46" s="3739"/>
      <c r="I46" s="3739" t="s">
        <v>1769</v>
      </c>
      <c r="J46" s="3739"/>
      <c r="K46" s="3739" t="s">
        <v>1769</v>
      </c>
      <c r="L46" s="3739"/>
      <c r="M46" s="3739" t="s">
        <v>1769</v>
      </c>
      <c r="N46" s="3739"/>
      <c r="O46" s="3739" t="s">
        <v>186</v>
      </c>
      <c r="P46" s="3739"/>
      <c r="Q46" s="3739" t="s">
        <v>186</v>
      </c>
      <c r="R46" s="3739"/>
      <c r="S46" s="3739" t="s">
        <v>186</v>
      </c>
      <c r="T46" s="3739"/>
      <c r="U46" s="3739" t="s">
        <v>186</v>
      </c>
      <c r="V46" s="3739"/>
      <c r="W46" s="3740"/>
      <c r="X46" s="3740"/>
      <c r="Y46" s="3740"/>
      <c r="Z46" s="3740"/>
      <c r="AA46" s="3739" t="s">
        <v>186</v>
      </c>
      <c r="AB46" s="3739"/>
      <c r="AC46" s="3739" t="s">
        <v>1769</v>
      </c>
      <c r="AD46" s="3739"/>
      <c r="AE46" s="3739" t="s">
        <v>1769</v>
      </c>
      <c r="AF46" s="3739"/>
      <c r="AG46" s="3739" t="s">
        <v>186</v>
      </c>
      <c r="AH46" s="3739"/>
      <c r="AI46" s="3739" t="s">
        <v>1769</v>
      </c>
      <c r="AJ46" s="3739"/>
      <c r="AK46" s="3739" t="s">
        <v>1769</v>
      </c>
      <c r="AL46" s="3739"/>
      <c r="AM46" s="3739" t="s">
        <v>1769</v>
      </c>
      <c r="AN46" s="3739"/>
      <c r="AO46" s="3739" t="s">
        <v>186</v>
      </c>
      <c r="AP46" s="3739"/>
      <c r="AQ46" s="3739" t="s">
        <v>186</v>
      </c>
      <c r="AR46" s="3739"/>
      <c r="AS46" s="3739" t="s">
        <v>1769</v>
      </c>
      <c r="AT46" s="3739"/>
      <c r="AU46" s="3739" t="s">
        <v>186</v>
      </c>
      <c r="AV46" s="3739"/>
      <c r="AW46" s="3739" t="s">
        <v>1769</v>
      </c>
      <c r="AX46" s="3739"/>
      <c r="AY46" s="3739" t="s">
        <v>1769</v>
      </c>
      <c r="AZ46" s="3739"/>
      <c r="BA46" s="3739" t="s">
        <v>186</v>
      </c>
      <c r="BB46" s="3739"/>
      <c r="BC46" s="3739" t="s">
        <v>186</v>
      </c>
      <c r="BD46" s="3739"/>
      <c r="BE46" s="3740"/>
      <c r="BF46" s="3740"/>
      <c r="BG46" s="3739" t="s">
        <v>1769</v>
      </c>
      <c r="BH46" s="3739"/>
      <c r="BI46" s="3740"/>
      <c r="BJ46" s="3740"/>
      <c r="BK46" s="3739" t="s">
        <v>186</v>
      </c>
      <c r="BL46" s="3739"/>
      <c r="BM46" s="3739" t="s">
        <v>186</v>
      </c>
      <c r="BN46" s="3739"/>
      <c r="BO46" s="2057"/>
    </row>
    <row r="47" spans="1:67" ht="19.899999999999999" customHeight="1">
      <c r="A47" s="2055" t="e">
        <f>SUIVI!#REF!</f>
        <v>#REF!</v>
      </c>
      <c r="B47" s="1089" t="e">
        <f>SUIVI!#REF!</f>
        <v>#REF!</v>
      </c>
      <c r="C47" s="1089" t="e">
        <f>SUIVI!#REF!</f>
        <v>#REF!</v>
      </c>
      <c r="D47" s="2056" t="e">
        <f>SUIVI!#REF!</f>
        <v>#REF!</v>
      </c>
      <c r="E47" s="3739" t="s">
        <v>1769</v>
      </c>
      <c r="F47" s="3739"/>
      <c r="G47" s="3739" t="s">
        <v>1769</v>
      </c>
      <c r="H47" s="3739"/>
      <c r="I47" s="3739" t="s">
        <v>1769</v>
      </c>
      <c r="J47" s="3739"/>
      <c r="K47" s="3739" t="s">
        <v>1769</v>
      </c>
      <c r="L47" s="3739"/>
      <c r="M47" s="3739" t="s">
        <v>1769</v>
      </c>
      <c r="N47" s="3739"/>
      <c r="O47" s="3739" t="s">
        <v>186</v>
      </c>
      <c r="P47" s="3739"/>
      <c r="Q47" s="3739" t="s">
        <v>186</v>
      </c>
      <c r="R47" s="3739"/>
      <c r="S47" s="3739" t="s">
        <v>186</v>
      </c>
      <c r="T47" s="3739"/>
      <c r="U47" s="3739" t="s">
        <v>186</v>
      </c>
      <c r="V47" s="3739"/>
      <c r="W47" s="3740"/>
      <c r="X47" s="3740"/>
      <c r="Y47" s="3740"/>
      <c r="Z47" s="3740"/>
      <c r="AA47" s="3739" t="s">
        <v>186</v>
      </c>
      <c r="AB47" s="3739"/>
      <c r="AC47" s="3739" t="s">
        <v>1769</v>
      </c>
      <c r="AD47" s="3739"/>
      <c r="AE47" s="3739" t="s">
        <v>1769</v>
      </c>
      <c r="AF47" s="3739"/>
      <c r="AG47" s="3739" t="s">
        <v>186</v>
      </c>
      <c r="AH47" s="3739"/>
      <c r="AI47" s="3739" t="s">
        <v>1769</v>
      </c>
      <c r="AJ47" s="3739"/>
      <c r="AK47" s="3739" t="s">
        <v>1769</v>
      </c>
      <c r="AL47" s="3739"/>
      <c r="AM47" s="3739" t="s">
        <v>1769</v>
      </c>
      <c r="AN47" s="3739"/>
      <c r="AO47" s="3739" t="s">
        <v>186</v>
      </c>
      <c r="AP47" s="3739"/>
      <c r="AQ47" s="3739" t="s">
        <v>186</v>
      </c>
      <c r="AR47" s="3739"/>
      <c r="AS47" s="3739" t="s">
        <v>1769</v>
      </c>
      <c r="AT47" s="3739"/>
      <c r="AU47" s="3739" t="s">
        <v>186</v>
      </c>
      <c r="AV47" s="3739"/>
      <c r="AW47" s="3739" t="s">
        <v>1769</v>
      </c>
      <c r="AX47" s="3739"/>
      <c r="AY47" s="3739" t="s">
        <v>1769</v>
      </c>
      <c r="AZ47" s="3739"/>
      <c r="BA47" s="3739" t="s">
        <v>186</v>
      </c>
      <c r="BB47" s="3739"/>
      <c r="BC47" s="3739" t="s">
        <v>186</v>
      </c>
      <c r="BD47" s="3739"/>
      <c r="BE47" s="3740"/>
      <c r="BF47" s="3740"/>
      <c r="BG47" s="3739" t="s">
        <v>1769</v>
      </c>
      <c r="BH47" s="3739"/>
      <c r="BI47" s="3740"/>
      <c r="BJ47" s="3740"/>
      <c r="BK47" s="3739" t="s">
        <v>186</v>
      </c>
      <c r="BL47" s="3739"/>
      <c r="BM47" s="3739" t="s">
        <v>186</v>
      </c>
      <c r="BN47" s="3739"/>
      <c r="BO47" s="2057"/>
    </row>
    <row r="48" spans="1:67" ht="19.899999999999999" customHeight="1">
      <c r="A48" s="2055" t="e">
        <f>SUIVI!#REF!</f>
        <v>#REF!</v>
      </c>
      <c r="B48" s="1089" t="e">
        <f>SUIVI!#REF!</f>
        <v>#REF!</v>
      </c>
      <c r="C48" s="1089" t="e">
        <f>SUIVI!#REF!</f>
        <v>#REF!</v>
      </c>
      <c r="D48" s="2056" t="e">
        <f>SUIVI!#REF!</f>
        <v>#REF!</v>
      </c>
      <c r="E48" s="3739" t="s">
        <v>1769</v>
      </c>
      <c r="F48" s="3739"/>
      <c r="G48" s="3739" t="s">
        <v>1769</v>
      </c>
      <c r="H48" s="3739"/>
      <c r="I48" s="3739" t="s">
        <v>1769</v>
      </c>
      <c r="J48" s="3739"/>
      <c r="K48" s="3739" t="s">
        <v>1769</v>
      </c>
      <c r="L48" s="3739"/>
      <c r="M48" s="3739" t="s">
        <v>1769</v>
      </c>
      <c r="N48" s="3739"/>
      <c r="O48" s="3739" t="s">
        <v>186</v>
      </c>
      <c r="P48" s="3739"/>
      <c r="Q48" s="3739" t="s">
        <v>186</v>
      </c>
      <c r="R48" s="3739"/>
      <c r="S48" s="3739" t="s">
        <v>186</v>
      </c>
      <c r="T48" s="3739"/>
      <c r="U48" s="3739" t="s">
        <v>186</v>
      </c>
      <c r="V48" s="3739"/>
      <c r="W48" s="3740"/>
      <c r="X48" s="3740"/>
      <c r="Y48" s="3740"/>
      <c r="Z48" s="3740"/>
      <c r="AA48" s="3739" t="s">
        <v>186</v>
      </c>
      <c r="AB48" s="3739"/>
      <c r="AC48" s="3739" t="s">
        <v>1769</v>
      </c>
      <c r="AD48" s="3739"/>
      <c r="AE48" s="3739" t="s">
        <v>1769</v>
      </c>
      <c r="AF48" s="3739"/>
      <c r="AG48" s="3739" t="s">
        <v>186</v>
      </c>
      <c r="AH48" s="3739"/>
      <c r="AI48" s="3739" t="s">
        <v>1769</v>
      </c>
      <c r="AJ48" s="3739"/>
      <c r="AK48" s="3739" t="s">
        <v>1769</v>
      </c>
      <c r="AL48" s="3739"/>
      <c r="AM48" s="3739" t="s">
        <v>1769</v>
      </c>
      <c r="AN48" s="3739"/>
      <c r="AO48" s="3739" t="s">
        <v>186</v>
      </c>
      <c r="AP48" s="3739"/>
      <c r="AQ48" s="3739" t="s">
        <v>186</v>
      </c>
      <c r="AR48" s="3739"/>
      <c r="AS48" s="3739" t="s">
        <v>1769</v>
      </c>
      <c r="AT48" s="3739"/>
      <c r="AU48" s="3739" t="s">
        <v>186</v>
      </c>
      <c r="AV48" s="3739"/>
      <c r="AW48" s="3739" t="s">
        <v>1769</v>
      </c>
      <c r="AX48" s="3739"/>
      <c r="AY48" s="3739" t="s">
        <v>1769</v>
      </c>
      <c r="AZ48" s="3739"/>
      <c r="BA48" s="3739" t="s">
        <v>186</v>
      </c>
      <c r="BB48" s="3739"/>
      <c r="BC48" s="3739" t="s">
        <v>186</v>
      </c>
      <c r="BD48" s="3739"/>
      <c r="BE48" s="3740"/>
      <c r="BF48" s="3740"/>
      <c r="BG48" s="3739" t="s">
        <v>1769</v>
      </c>
      <c r="BH48" s="3739"/>
      <c r="BI48" s="3740"/>
      <c r="BJ48" s="3740"/>
      <c r="BK48" s="3739" t="s">
        <v>186</v>
      </c>
      <c r="BL48" s="3739"/>
      <c r="BM48" s="3739" t="s">
        <v>186</v>
      </c>
      <c r="BN48" s="3739"/>
      <c r="BO48" s="2057"/>
    </row>
    <row r="49" spans="1:67" ht="19.899999999999999" customHeight="1">
      <c r="A49" s="2055" t="e">
        <f>SUIVI!#REF!</f>
        <v>#REF!</v>
      </c>
      <c r="B49" s="1089" t="e">
        <f>SUIVI!#REF!</f>
        <v>#REF!</v>
      </c>
      <c r="C49" s="1089" t="e">
        <f>SUIVI!#REF!</f>
        <v>#REF!</v>
      </c>
      <c r="D49" s="2056" t="e">
        <f>SUIVI!#REF!</f>
        <v>#REF!</v>
      </c>
      <c r="E49" s="3739"/>
      <c r="F49" s="3739"/>
      <c r="G49" s="3739"/>
      <c r="H49" s="3739"/>
      <c r="I49" s="3739"/>
      <c r="J49" s="3739"/>
      <c r="K49" s="3739"/>
      <c r="L49" s="3739"/>
      <c r="M49" s="3739"/>
      <c r="N49" s="3739"/>
      <c r="O49" s="3739"/>
      <c r="P49" s="3739"/>
      <c r="Q49" s="3739"/>
      <c r="R49" s="3739"/>
      <c r="S49" s="3739"/>
      <c r="T49" s="3739"/>
      <c r="U49" s="3739"/>
      <c r="V49" s="3739"/>
      <c r="W49" s="3740"/>
      <c r="X49" s="3740"/>
      <c r="Y49" s="3740"/>
      <c r="Z49" s="3740"/>
      <c r="AA49" s="3739"/>
      <c r="AB49" s="3739"/>
      <c r="AC49" s="3739"/>
      <c r="AD49" s="3739"/>
      <c r="AE49" s="3739"/>
      <c r="AF49" s="3739"/>
      <c r="AG49" s="3739"/>
      <c r="AH49" s="3739"/>
      <c r="AI49" s="3739"/>
      <c r="AJ49" s="3739"/>
      <c r="AK49" s="3739"/>
      <c r="AL49" s="3739"/>
      <c r="AM49" s="3739"/>
      <c r="AN49" s="3739"/>
      <c r="AO49" s="3739"/>
      <c r="AP49" s="3739"/>
      <c r="AQ49" s="3739"/>
      <c r="AR49" s="3739"/>
      <c r="AS49" s="3739"/>
      <c r="AT49" s="3739"/>
      <c r="AU49" s="3739"/>
      <c r="AV49" s="3739"/>
      <c r="AW49" s="3739"/>
      <c r="AX49" s="3739"/>
      <c r="AY49" s="3739"/>
      <c r="AZ49" s="3739"/>
      <c r="BA49" s="3739"/>
      <c r="BB49" s="3739"/>
      <c r="BC49" s="3739"/>
      <c r="BD49" s="3739"/>
      <c r="BE49" s="3740"/>
      <c r="BF49" s="3740"/>
      <c r="BG49" s="3739"/>
      <c r="BH49" s="3739"/>
      <c r="BI49" s="3740"/>
      <c r="BJ49" s="3740"/>
      <c r="BK49" s="3739"/>
      <c r="BL49" s="3739"/>
      <c r="BM49" s="3739"/>
      <c r="BN49" s="3739"/>
      <c r="BO49" s="2059"/>
    </row>
    <row r="50" spans="1:67">
      <c r="B50" s="627"/>
    </row>
    <row r="51" spans="1:67">
      <c r="B51" s="627"/>
    </row>
    <row r="52" spans="1:67">
      <c r="B52" s="627"/>
    </row>
    <row r="53" spans="1:67">
      <c r="B53" s="627"/>
    </row>
    <row r="54" spans="1:67">
      <c r="B54" s="627"/>
    </row>
    <row r="55" spans="1:67">
      <c r="B55" s="627"/>
    </row>
    <row r="56" spans="1:67">
      <c r="B56" s="627"/>
    </row>
    <row r="57" spans="1:67">
      <c r="B57" s="627"/>
    </row>
    <row r="58" spans="1:67">
      <c r="B58" s="627"/>
    </row>
  </sheetData>
  <mergeCells count="884">
    <mergeCell ref="E2:G2"/>
    <mergeCell ref="P2:T2"/>
    <mergeCell ref="E3:G3"/>
    <mergeCell ref="P3:T3"/>
    <mergeCell ref="E4:G4"/>
    <mergeCell ref="P4:T4"/>
    <mergeCell ref="A11:C11"/>
    <mergeCell ref="D11:I11"/>
    <mergeCell ref="E13:AL13"/>
    <mergeCell ref="AM13:BH13"/>
    <mergeCell ref="E14:AL14"/>
    <mergeCell ref="AM14:BH14"/>
    <mergeCell ref="A6:BO6"/>
    <mergeCell ref="A7:BO7"/>
    <mergeCell ref="A9:C9"/>
    <mergeCell ref="D9:I9"/>
    <mergeCell ref="A10:C10"/>
    <mergeCell ref="D10:I10"/>
    <mergeCell ref="W16:X16"/>
    <mergeCell ref="Y16:Z16"/>
    <mergeCell ref="AC16:AD16"/>
    <mergeCell ref="E16:F16"/>
    <mergeCell ref="G16:H16"/>
    <mergeCell ref="I16:J16"/>
    <mergeCell ref="K16:L16"/>
    <mergeCell ref="M16:N16"/>
    <mergeCell ref="O16:P16"/>
    <mergeCell ref="K20:L20"/>
    <mergeCell ref="M20:N20"/>
    <mergeCell ref="O20:P20"/>
    <mergeCell ref="BC16:BD16"/>
    <mergeCell ref="BE16:BF16"/>
    <mergeCell ref="BG16:BH16"/>
    <mergeCell ref="BI16:BJ16"/>
    <mergeCell ref="BK16:BL16"/>
    <mergeCell ref="BM16:BN16"/>
    <mergeCell ref="AQ16:AR16"/>
    <mergeCell ref="AS16:AT16"/>
    <mergeCell ref="AU16:AV16"/>
    <mergeCell ref="AW16:AX16"/>
    <mergeCell ref="AY16:AZ16"/>
    <mergeCell ref="BA16:BB16"/>
    <mergeCell ref="AE16:AF16"/>
    <mergeCell ref="AG16:AH16"/>
    <mergeCell ref="AI16:AJ16"/>
    <mergeCell ref="AK16:AL16"/>
    <mergeCell ref="AM16:AN16"/>
    <mergeCell ref="AO16:AP16"/>
    <mergeCell ref="Q16:R16"/>
    <mergeCell ref="S16:T16"/>
    <mergeCell ref="U16:V16"/>
    <mergeCell ref="BI20:BJ20"/>
    <mergeCell ref="BK20:BL20"/>
    <mergeCell ref="BM20:BN20"/>
    <mergeCell ref="AQ20:AR20"/>
    <mergeCell ref="AS20:AT20"/>
    <mergeCell ref="AU20:AV20"/>
    <mergeCell ref="AW20:AX20"/>
    <mergeCell ref="AY20:AZ20"/>
    <mergeCell ref="BA20:BB20"/>
    <mergeCell ref="E24:F24"/>
    <mergeCell ref="G24:H24"/>
    <mergeCell ref="I24:J24"/>
    <mergeCell ref="K24:L24"/>
    <mergeCell ref="M24:N24"/>
    <mergeCell ref="O24:P24"/>
    <mergeCell ref="BC20:BD20"/>
    <mergeCell ref="BE20:BF20"/>
    <mergeCell ref="BG20:BH20"/>
    <mergeCell ref="AE20:AF20"/>
    <mergeCell ref="AG20:AH20"/>
    <mergeCell ref="AI20:AJ20"/>
    <mergeCell ref="AK20:AL20"/>
    <mergeCell ref="AM20:AN20"/>
    <mergeCell ref="AO20:AP20"/>
    <mergeCell ref="Q20:R20"/>
    <mergeCell ref="S20:T20"/>
    <mergeCell ref="U20:V20"/>
    <mergeCell ref="W20:X20"/>
    <mergeCell ref="Y20:Z20"/>
    <mergeCell ref="AC20:AD20"/>
    <mergeCell ref="E20:F20"/>
    <mergeCell ref="G20:H20"/>
    <mergeCell ref="I20:J20"/>
    <mergeCell ref="AW24:AX24"/>
    <mergeCell ref="AY24:AZ24"/>
    <mergeCell ref="AC24:AD24"/>
    <mergeCell ref="AE24:AF24"/>
    <mergeCell ref="AG24:AH24"/>
    <mergeCell ref="AI24:AJ24"/>
    <mergeCell ref="AK24:AL24"/>
    <mergeCell ref="AM24:AN24"/>
    <mergeCell ref="Q24:R24"/>
    <mergeCell ref="S24:T24"/>
    <mergeCell ref="U24:V24"/>
    <mergeCell ref="W24:X24"/>
    <mergeCell ref="Y24:Z24"/>
    <mergeCell ref="AA24:AB24"/>
    <mergeCell ref="AA25:AB25"/>
    <mergeCell ref="AC25:AD25"/>
    <mergeCell ref="AE25:AF25"/>
    <mergeCell ref="AG25:AH25"/>
    <mergeCell ref="BM24:BN24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BA24:BB24"/>
    <mergeCell ref="BC24:BD24"/>
    <mergeCell ref="BE24:BF24"/>
    <mergeCell ref="BG24:BH24"/>
    <mergeCell ref="BI24:BJ24"/>
    <mergeCell ref="BK24:BL24"/>
    <mergeCell ref="AO24:AP24"/>
    <mergeCell ref="AQ24:AR24"/>
    <mergeCell ref="AS24:AT24"/>
    <mergeCell ref="AU24:AV24"/>
    <mergeCell ref="BG25:BH25"/>
    <mergeCell ref="BI25:BJ25"/>
    <mergeCell ref="BK25:BL25"/>
    <mergeCell ref="BM25:BN25"/>
    <mergeCell ref="E26:F26"/>
    <mergeCell ref="G26:H26"/>
    <mergeCell ref="I26:J26"/>
    <mergeCell ref="K26:L26"/>
    <mergeCell ref="M26:N26"/>
    <mergeCell ref="O26:P26"/>
    <mergeCell ref="AU25:AV25"/>
    <mergeCell ref="AW25:AX25"/>
    <mergeCell ref="AY25:AZ25"/>
    <mergeCell ref="BA25:BB25"/>
    <mergeCell ref="BC25:BD25"/>
    <mergeCell ref="BE25:BF25"/>
    <mergeCell ref="AI25:AJ25"/>
    <mergeCell ref="AK25:AL25"/>
    <mergeCell ref="AM25:AN25"/>
    <mergeCell ref="AO25:AP25"/>
    <mergeCell ref="AQ25:AR25"/>
    <mergeCell ref="AS25:AT25"/>
    <mergeCell ref="W25:X25"/>
    <mergeCell ref="Y25:Z25"/>
    <mergeCell ref="AW26:AX26"/>
    <mergeCell ref="AY26:AZ26"/>
    <mergeCell ref="AC26:AD26"/>
    <mergeCell ref="AE26:AF26"/>
    <mergeCell ref="AG26:AH26"/>
    <mergeCell ref="AI26:AJ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AA27:AB27"/>
    <mergeCell ref="AC27:AD27"/>
    <mergeCell ref="AE27:AF27"/>
    <mergeCell ref="AG27:AH27"/>
    <mergeCell ref="BM26:BN26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BG27:BH27"/>
    <mergeCell ref="BI27:BJ27"/>
    <mergeCell ref="BK27:BL27"/>
    <mergeCell ref="BM27:BN27"/>
    <mergeCell ref="E28:F28"/>
    <mergeCell ref="G28:H28"/>
    <mergeCell ref="I28:J28"/>
    <mergeCell ref="K28:L28"/>
    <mergeCell ref="M28:N28"/>
    <mergeCell ref="O28:P28"/>
    <mergeCell ref="AU27:AV27"/>
    <mergeCell ref="AW27:AX27"/>
    <mergeCell ref="AY27:AZ27"/>
    <mergeCell ref="BA27:BB27"/>
    <mergeCell ref="BC27:BD27"/>
    <mergeCell ref="BE27:BF27"/>
    <mergeCell ref="AI27:AJ27"/>
    <mergeCell ref="AK27:AL27"/>
    <mergeCell ref="AM27:AN27"/>
    <mergeCell ref="AO27:AP27"/>
    <mergeCell ref="AQ27:AR27"/>
    <mergeCell ref="AS27:AT27"/>
    <mergeCell ref="W27:X27"/>
    <mergeCell ref="Y27:Z27"/>
    <mergeCell ref="AW28:AX28"/>
    <mergeCell ref="AY28:AZ28"/>
    <mergeCell ref="AC28:AD28"/>
    <mergeCell ref="AE28:AF28"/>
    <mergeCell ref="AG28:AH28"/>
    <mergeCell ref="AI28:AJ28"/>
    <mergeCell ref="AK28:AL28"/>
    <mergeCell ref="AM28:AN28"/>
    <mergeCell ref="Q28:R28"/>
    <mergeCell ref="S28:T28"/>
    <mergeCell ref="U28:V28"/>
    <mergeCell ref="W28:X28"/>
    <mergeCell ref="Y28:Z28"/>
    <mergeCell ref="AA28:AB28"/>
    <mergeCell ref="AA29:AB29"/>
    <mergeCell ref="AC29:AD29"/>
    <mergeCell ref="AE29:AF29"/>
    <mergeCell ref="AG29:AH29"/>
    <mergeCell ref="BM28:BN28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BA28:BB28"/>
    <mergeCell ref="BC28:BD28"/>
    <mergeCell ref="BE28:BF28"/>
    <mergeCell ref="BG28:BH28"/>
    <mergeCell ref="BI28:BJ28"/>
    <mergeCell ref="BK28:BL28"/>
    <mergeCell ref="AO28:AP28"/>
    <mergeCell ref="AQ28:AR28"/>
    <mergeCell ref="AS28:AT28"/>
    <mergeCell ref="AU28:AV28"/>
    <mergeCell ref="BG29:BH29"/>
    <mergeCell ref="BI29:BJ29"/>
    <mergeCell ref="BK29:BL29"/>
    <mergeCell ref="BM29:BN29"/>
    <mergeCell ref="E30:F30"/>
    <mergeCell ref="G30:H30"/>
    <mergeCell ref="I30:J30"/>
    <mergeCell ref="K30:L30"/>
    <mergeCell ref="M30:N30"/>
    <mergeCell ref="O30:P30"/>
    <mergeCell ref="AU29:AV29"/>
    <mergeCell ref="AW29:AX29"/>
    <mergeCell ref="AY29:AZ29"/>
    <mergeCell ref="BA29:BB29"/>
    <mergeCell ref="BC29:BD29"/>
    <mergeCell ref="BE29:BF29"/>
    <mergeCell ref="AI29:AJ29"/>
    <mergeCell ref="AK29:AL29"/>
    <mergeCell ref="AM29:AN29"/>
    <mergeCell ref="AO29:AP29"/>
    <mergeCell ref="AQ29:AR29"/>
    <mergeCell ref="AS29:AT29"/>
    <mergeCell ref="W29:X29"/>
    <mergeCell ref="Y29:Z29"/>
    <mergeCell ref="AW30:AX30"/>
    <mergeCell ref="AY30:AZ30"/>
    <mergeCell ref="AC30:AD30"/>
    <mergeCell ref="AE30:AF30"/>
    <mergeCell ref="AG30:AH30"/>
    <mergeCell ref="AI30:AJ30"/>
    <mergeCell ref="AK30:AL30"/>
    <mergeCell ref="AM30:AN30"/>
    <mergeCell ref="Q30:R30"/>
    <mergeCell ref="S30:T30"/>
    <mergeCell ref="U30:V30"/>
    <mergeCell ref="W30:X30"/>
    <mergeCell ref="Y30:Z30"/>
    <mergeCell ref="AA30:AB30"/>
    <mergeCell ref="AA31:AB31"/>
    <mergeCell ref="AC31:AD31"/>
    <mergeCell ref="AE31:AF31"/>
    <mergeCell ref="AG31:AH31"/>
    <mergeCell ref="BM30:BN30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BA30:BB30"/>
    <mergeCell ref="BC30:BD30"/>
    <mergeCell ref="BE30:BF30"/>
    <mergeCell ref="BG30:BH30"/>
    <mergeCell ref="BI30:BJ30"/>
    <mergeCell ref="BK30:BL30"/>
    <mergeCell ref="AO30:AP30"/>
    <mergeCell ref="AQ30:AR30"/>
    <mergeCell ref="AS30:AT30"/>
    <mergeCell ref="AU30:AV30"/>
    <mergeCell ref="BG31:BH31"/>
    <mergeCell ref="BI31:BJ31"/>
    <mergeCell ref="BK31:BL31"/>
    <mergeCell ref="BM31:BN31"/>
    <mergeCell ref="E32:F32"/>
    <mergeCell ref="G32:H32"/>
    <mergeCell ref="I32:J32"/>
    <mergeCell ref="K32:L32"/>
    <mergeCell ref="M32:N32"/>
    <mergeCell ref="O32:P32"/>
    <mergeCell ref="AU31:AV31"/>
    <mergeCell ref="AW31:AX31"/>
    <mergeCell ref="AY31:AZ31"/>
    <mergeCell ref="BA31:BB31"/>
    <mergeCell ref="BC31:BD31"/>
    <mergeCell ref="BE31:BF31"/>
    <mergeCell ref="AI31:AJ31"/>
    <mergeCell ref="AK31:AL31"/>
    <mergeCell ref="AM31:AN31"/>
    <mergeCell ref="AO31:AP31"/>
    <mergeCell ref="AQ31:AR31"/>
    <mergeCell ref="AS31:AT31"/>
    <mergeCell ref="W31:X31"/>
    <mergeCell ref="Y31:Z31"/>
    <mergeCell ref="AW32:AX32"/>
    <mergeCell ref="AY32:AZ32"/>
    <mergeCell ref="AC32:AD32"/>
    <mergeCell ref="AE32:AF32"/>
    <mergeCell ref="AG32:AH32"/>
    <mergeCell ref="AI32:AJ32"/>
    <mergeCell ref="AK32:AL32"/>
    <mergeCell ref="AM32:AN32"/>
    <mergeCell ref="Q32:R32"/>
    <mergeCell ref="S32:T32"/>
    <mergeCell ref="U32:V32"/>
    <mergeCell ref="W32:X32"/>
    <mergeCell ref="Y32:Z32"/>
    <mergeCell ref="AA32:AB32"/>
    <mergeCell ref="AA33:AB33"/>
    <mergeCell ref="AC33:AD33"/>
    <mergeCell ref="AE33:AF33"/>
    <mergeCell ref="AG33:AH33"/>
    <mergeCell ref="BM32:BN32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BA32:BB32"/>
    <mergeCell ref="BC32:BD32"/>
    <mergeCell ref="BE32:BF32"/>
    <mergeCell ref="BG32:BH32"/>
    <mergeCell ref="BI32:BJ32"/>
    <mergeCell ref="BK32:BL32"/>
    <mergeCell ref="AO32:AP32"/>
    <mergeCell ref="AQ32:AR32"/>
    <mergeCell ref="AS32:AT32"/>
    <mergeCell ref="AU32:AV32"/>
    <mergeCell ref="BG33:BH33"/>
    <mergeCell ref="BI33:BJ33"/>
    <mergeCell ref="BK33:BL33"/>
    <mergeCell ref="BM33:BN33"/>
    <mergeCell ref="E34:F34"/>
    <mergeCell ref="G34:H34"/>
    <mergeCell ref="I34:J34"/>
    <mergeCell ref="K34:L34"/>
    <mergeCell ref="M34:N34"/>
    <mergeCell ref="O34:P34"/>
    <mergeCell ref="AU33:AV33"/>
    <mergeCell ref="AW33:AX33"/>
    <mergeCell ref="AY33:AZ33"/>
    <mergeCell ref="BA33:BB33"/>
    <mergeCell ref="BC33:BD33"/>
    <mergeCell ref="BE33:BF33"/>
    <mergeCell ref="AI33:AJ33"/>
    <mergeCell ref="AK33:AL33"/>
    <mergeCell ref="AM33:AN33"/>
    <mergeCell ref="AO33:AP33"/>
    <mergeCell ref="AQ33:AR33"/>
    <mergeCell ref="AS33:AT33"/>
    <mergeCell ref="W33:X33"/>
    <mergeCell ref="Y33:Z33"/>
    <mergeCell ref="AW34:AX34"/>
    <mergeCell ref="AY34:AZ34"/>
    <mergeCell ref="AC34:AD34"/>
    <mergeCell ref="AE34:AF34"/>
    <mergeCell ref="AG34:AH34"/>
    <mergeCell ref="AI34:AJ34"/>
    <mergeCell ref="AK34:AL34"/>
    <mergeCell ref="AM34:AN34"/>
    <mergeCell ref="Q34:R34"/>
    <mergeCell ref="S34:T34"/>
    <mergeCell ref="U34:V34"/>
    <mergeCell ref="W34:X34"/>
    <mergeCell ref="Y34:Z34"/>
    <mergeCell ref="AA34:AB34"/>
    <mergeCell ref="AA35:AB35"/>
    <mergeCell ref="AC35:AD35"/>
    <mergeCell ref="AE35:AF35"/>
    <mergeCell ref="AG35:AH35"/>
    <mergeCell ref="BM34:BN34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BA34:BB34"/>
    <mergeCell ref="BC34:BD34"/>
    <mergeCell ref="BE34:BF34"/>
    <mergeCell ref="BG34:BH34"/>
    <mergeCell ref="BI34:BJ34"/>
    <mergeCell ref="BK34:BL34"/>
    <mergeCell ref="AO34:AP34"/>
    <mergeCell ref="AQ34:AR34"/>
    <mergeCell ref="AS34:AT34"/>
    <mergeCell ref="AU34:AV34"/>
    <mergeCell ref="BG35:BH35"/>
    <mergeCell ref="BI35:BJ35"/>
    <mergeCell ref="BK35:BL35"/>
    <mergeCell ref="BM35:BN35"/>
    <mergeCell ref="E36:F36"/>
    <mergeCell ref="G36:H36"/>
    <mergeCell ref="I36:J36"/>
    <mergeCell ref="K36:L36"/>
    <mergeCell ref="M36:N36"/>
    <mergeCell ref="O36:P36"/>
    <mergeCell ref="AU35:AV35"/>
    <mergeCell ref="AW35:AX35"/>
    <mergeCell ref="AY35:AZ35"/>
    <mergeCell ref="BA35:BB35"/>
    <mergeCell ref="BC35:BD35"/>
    <mergeCell ref="BE35:BF35"/>
    <mergeCell ref="AI35:AJ35"/>
    <mergeCell ref="AK35:AL35"/>
    <mergeCell ref="AM35:AN35"/>
    <mergeCell ref="AO35:AP35"/>
    <mergeCell ref="AQ35:AR35"/>
    <mergeCell ref="AS35:AT35"/>
    <mergeCell ref="W35:X35"/>
    <mergeCell ref="Y35:Z35"/>
    <mergeCell ref="AW36:AX36"/>
    <mergeCell ref="AY36:AZ36"/>
    <mergeCell ref="AC36:AD36"/>
    <mergeCell ref="AE36:AF36"/>
    <mergeCell ref="AG36:AH36"/>
    <mergeCell ref="AI36:AJ36"/>
    <mergeCell ref="AK36:AL36"/>
    <mergeCell ref="AM36:AN36"/>
    <mergeCell ref="Q36:R36"/>
    <mergeCell ref="S36:T36"/>
    <mergeCell ref="U36:V36"/>
    <mergeCell ref="W36:X36"/>
    <mergeCell ref="Y36:Z36"/>
    <mergeCell ref="AA36:AB36"/>
    <mergeCell ref="AA37:AB37"/>
    <mergeCell ref="AC37:AD37"/>
    <mergeCell ref="AE37:AF37"/>
    <mergeCell ref="AG37:AH37"/>
    <mergeCell ref="BM36:BN36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BA36:BB36"/>
    <mergeCell ref="BC36:BD36"/>
    <mergeCell ref="BE36:BF36"/>
    <mergeCell ref="BG36:BH36"/>
    <mergeCell ref="BI36:BJ36"/>
    <mergeCell ref="BK36:BL36"/>
    <mergeCell ref="AO36:AP36"/>
    <mergeCell ref="AQ36:AR36"/>
    <mergeCell ref="AS36:AT36"/>
    <mergeCell ref="AU36:AV36"/>
    <mergeCell ref="BG37:BH37"/>
    <mergeCell ref="BI37:BJ37"/>
    <mergeCell ref="BK37:BL37"/>
    <mergeCell ref="BM37:BN37"/>
    <mergeCell ref="E38:F38"/>
    <mergeCell ref="G38:H38"/>
    <mergeCell ref="I38:J38"/>
    <mergeCell ref="K38:L38"/>
    <mergeCell ref="M38:N38"/>
    <mergeCell ref="O38:P38"/>
    <mergeCell ref="AU37:AV37"/>
    <mergeCell ref="AW37:AX37"/>
    <mergeCell ref="AY37:AZ37"/>
    <mergeCell ref="BA37:BB37"/>
    <mergeCell ref="BC37:BD37"/>
    <mergeCell ref="BE37:BF37"/>
    <mergeCell ref="AI37:AJ37"/>
    <mergeCell ref="AK37:AL37"/>
    <mergeCell ref="AM37:AN37"/>
    <mergeCell ref="AO37:AP37"/>
    <mergeCell ref="AQ37:AR37"/>
    <mergeCell ref="AS37:AT37"/>
    <mergeCell ref="W37:X37"/>
    <mergeCell ref="Y37:Z37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Q38:R38"/>
    <mergeCell ref="S38:T38"/>
    <mergeCell ref="U38:V38"/>
    <mergeCell ref="W38:X38"/>
    <mergeCell ref="Y38:Z38"/>
    <mergeCell ref="AA38:AB38"/>
    <mergeCell ref="AA39:AB39"/>
    <mergeCell ref="AC39:AD39"/>
    <mergeCell ref="AE39:AF39"/>
    <mergeCell ref="AG39:AH39"/>
    <mergeCell ref="BM38:BN38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BA38:BB38"/>
    <mergeCell ref="BC38:BD38"/>
    <mergeCell ref="BE38:BF38"/>
    <mergeCell ref="BG38:BH38"/>
    <mergeCell ref="BI38:BJ38"/>
    <mergeCell ref="BK38:BL38"/>
    <mergeCell ref="AO38:AP38"/>
    <mergeCell ref="AQ38:AR38"/>
    <mergeCell ref="AS38:AT38"/>
    <mergeCell ref="AU38:AV38"/>
    <mergeCell ref="BG39:BH39"/>
    <mergeCell ref="BI39:BJ39"/>
    <mergeCell ref="BK39:BL39"/>
    <mergeCell ref="BM39:BN39"/>
    <mergeCell ref="E40:F40"/>
    <mergeCell ref="G40:H40"/>
    <mergeCell ref="I40:J40"/>
    <mergeCell ref="K40:L40"/>
    <mergeCell ref="M40:N40"/>
    <mergeCell ref="O40:P40"/>
    <mergeCell ref="AU39:AV39"/>
    <mergeCell ref="AW39:AX39"/>
    <mergeCell ref="AY39:AZ39"/>
    <mergeCell ref="BA39:BB39"/>
    <mergeCell ref="BC39:BD39"/>
    <mergeCell ref="BE39:BF39"/>
    <mergeCell ref="AI39:AJ39"/>
    <mergeCell ref="AK39:AL39"/>
    <mergeCell ref="AM39:AN39"/>
    <mergeCell ref="AO39:AP39"/>
    <mergeCell ref="AQ39:AR39"/>
    <mergeCell ref="AS39:AT39"/>
    <mergeCell ref="W39:X39"/>
    <mergeCell ref="Y39:Z39"/>
    <mergeCell ref="AW40:AX40"/>
    <mergeCell ref="AY40:AZ40"/>
    <mergeCell ref="AC40:AD40"/>
    <mergeCell ref="AE40:AF40"/>
    <mergeCell ref="AG40:AH40"/>
    <mergeCell ref="AI40:AJ40"/>
    <mergeCell ref="AK40:AL40"/>
    <mergeCell ref="AM40:AN40"/>
    <mergeCell ref="Q40:R40"/>
    <mergeCell ref="S40:T40"/>
    <mergeCell ref="U40:V40"/>
    <mergeCell ref="W40:X40"/>
    <mergeCell ref="Y40:Z40"/>
    <mergeCell ref="AA40:AB40"/>
    <mergeCell ref="AA41:AB41"/>
    <mergeCell ref="AC41:AD41"/>
    <mergeCell ref="AE41:AF41"/>
    <mergeCell ref="AG41:AH41"/>
    <mergeCell ref="BM40:BN40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BA40:BB40"/>
    <mergeCell ref="BC40:BD40"/>
    <mergeCell ref="BE40:BF40"/>
    <mergeCell ref="BG40:BH40"/>
    <mergeCell ref="BI40:BJ40"/>
    <mergeCell ref="BK40:BL40"/>
    <mergeCell ref="AO40:AP40"/>
    <mergeCell ref="AQ40:AR40"/>
    <mergeCell ref="AS40:AT40"/>
    <mergeCell ref="AU40:AV40"/>
    <mergeCell ref="BG41:BH41"/>
    <mergeCell ref="BI41:BJ41"/>
    <mergeCell ref="BK41:BL41"/>
    <mergeCell ref="BM41:BN41"/>
    <mergeCell ref="E42:F42"/>
    <mergeCell ref="G42:H42"/>
    <mergeCell ref="I42:J42"/>
    <mergeCell ref="K42:L42"/>
    <mergeCell ref="M42:N42"/>
    <mergeCell ref="O42:P42"/>
    <mergeCell ref="AU41:AV41"/>
    <mergeCell ref="AW41:AX41"/>
    <mergeCell ref="AY41:AZ41"/>
    <mergeCell ref="BA41:BB41"/>
    <mergeCell ref="BC41:BD41"/>
    <mergeCell ref="BE41:BF41"/>
    <mergeCell ref="AI41:AJ41"/>
    <mergeCell ref="AK41:AL41"/>
    <mergeCell ref="AM41:AN41"/>
    <mergeCell ref="AO41:AP41"/>
    <mergeCell ref="AQ41:AR41"/>
    <mergeCell ref="AS41:AT41"/>
    <mergeCell ref="W41:X41"/>
    <mergeCell ref="Y41:Z41"/>
    <mergeCell ref="AW42:AX42"/>
    <mergeCell ref="AY42:AZ42"/>
    <mergeCell ref="AC42:AD42"/>
    <mergeCell ref="AE42:AF42"/>
    <mergeCell ref="AG42:AH42"/>
    <mergeCell ref="AI42:AJ42"/>
    <mergeCell ref="AK42:AL42"/>
    <mergeCell ref="AM42:AN42"/>
    <mergeCell ref="Q42:R42"/>
    <mergeCell ref="S42:T42"/>
    <mergeCell ref="U42:V42"/>
    <mergeCell ref="W42:X42"/>
    <mergeCell ref="Y42:Z42"/>
    <mergeCell ref="AA42:AB42"/>
    <mergeCell ref="AA43:AB43"/>
    <mergeCell ref="AC43:AD43"/>
    <mergeCell ref="AE43:AF43"/>
    <mergeCell ref="AG43:AH43"/>
    <mergeCell ref="BM42:BN42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BA42:BB42"/>
    <mergeCell ref="BC42:BD42"/>
    <mergeCell ref="BE42:BF42"/>
    <mergeCell ref="BG42:BH42"/>
    <mergeCell ref="BI42:BJ42"/>
    <mergeCell ref="BK42:BL42"/>
    <mergeCell ref="AO42:AP42"/>
    <mergeCell ref="AQ42:AR42"/>
    <mergeCell ref="AS42:AT42"/>
    <mergeCell ref="AU42:AV42"/>
    <mergeCell ref="BG43:BH43"/>
    <mergeCell ref="BI43:BJ43"/>
    <mergeCell ref="BK43:BL43"/>
    <mergeCell ref="BM43:BN43"/>
    <mergeCell ref="E44:F44"/>
    <mergeCell ref="G44:H44"/>
    <mergeCell ref="I44:J44"/>
    <mergeCell ref="K44:L44"/>
    <mergeCell ref="M44:N44"/>
    <mergeCell ref="O44:P44"/>
    <mergeCell ref="AU43:AV43"/>
    <mergeCell ref="AW43:AX43"/>
    <mergeCell ref="AY43:AZ43"/>
    <mergeCell ref="BA43:BB43"/>
    <mergeCell ref="BC43:BD43"/>
    <mergeCell ref="BE43:BF43"/>
    <mergeCell ref="AI43:AJ43"/>
    <mergeCell ref="AK43:AL43"/>
    <mergeCell ref="AM43:AN43"/>
    <mergeCell ref="AO43:AP43"/>
    <mergeCell ref="AQ43:AR43"/>
    <mergeCell ref="AS43:AT43"/>
    <mergeCell ref="W43:X43"/>
    <mergeCell ref="Y43:Z43"/>
    <mergeCell ref="AW44:AX44"/>
    <mergeCell ref="AY44:AZ44"/>
    <mergeCell ref="AC44:AD44"/>
    <mergeCell ref="AE44:AF44"/>
    <mergeCell ref="AG44:AH44"/>
    <mergeCell ref="AI44:AJ44"/>
    <mergeCell ref="AK44:AL44"/>
    <mergeCell ref="AM44:AN44"/>
    <mergeCell ref="Q44:R44"/>
    <mergeCell ref="S44:T44"/>
    <mergeCell ref="U44:V44"/>
    <mergeCell ref="W44:X44"/>
    <mergeCell ref="Y44:Z44"/>
    <mergeCell ref="AA44:AB44"/>
    <mergeCell ref="AA45:AB45"/>
    <mergeCell ref="AC45:AD45"/>
    <mergeCell ref="AE45:AF45"/>
    <mergeCell ref="AG45:AH45"/>
    <mergeCell ref="BM44:BN44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BA44:BB44"/>
    <mergeCell ref="BC44:BD44"/>
    <mergeCell ref="BE44:BF44"/>
    <mergeCell ref="BG44:BH44"/>
    <mergeCell ref="BI44:BJ44"/>
    <mergeCell ref="BK44:BL44"/>
    <mergeCell ref="AO44:AP44"/>
    <mergeCell ref="AQ44:AR44"/>
    <mergeCell ref="AS44:AT44"/>
    <mergeCell ref="AU44:AV44"/>
    <mergeCell ref="BG45:BH45"/>
    <mergeCell ref="BI45:BJ45"/>
    <mergeCell ref="BK45:BL45"/>
    <mergeCell ref="BM45:BN45"/>
    <mergeCell ref="E46:F46"/>
    <mergeCell ref="G46:H46"/>
    <mergeCell ref="I46:J46"/>
    <mergeCell ref="K46:L46"/>
    <mergeCell ref="M46:N46"/>
    <mergeCell ref="O46:P46"/>
    <mergeCell ref="AU45:AV45"/>
    <mergeCell ref="AW45:AX45"/>
    <mergeCell ref="AY45:AZ45"/>
    <mergeCell ref="BA45:BB45"/>
    <mergeCell ref="BC45:BD45"/>
    <mergeCell ref="BE45:BF45"/>
    <mergeCell ref="AI45:AJ45"/>
    <mergeCell ref="AK45:AL45"/>
    <mergeCell ref="AM45:AN45"/>
    <mergeCell ref="AO45:AP45"/>
    <mergeCell ref="AQ45:AR45"/>
    <mergeCell ref="AS45:AT45"/>
    <mergeCell ref="W45:X45"/>
    <mergeCell ref="Y45:Z45"/>
    <mergeCell ref="AW46:AX46"/>
    <mergeCell ref="AY46:AZ46"/>
    <mergeCell ref="AC46:AD46"/>
    <mergeCell ref="AE46:AF46"/>
    <mergeCell ref="AG46:AH46"/>
    <mergeCell ref="AI46:AJ46"/>
    <mergeCell ref="AK46:AL46"/>
    <mergeCell ref="AM46:AN46"/>
    <mergeCell ref="Q46:R46"/>
    <mergeCell ref="S46:T46"/>
    <mergeCell ref="U46:V46"/>
    <mergeCell ref="W46:X46"/>
    <mergeCell ref="Y46:Z46"/>
    <mergeCell ref="AA46:AB46"/>
    <mergeCell ref="AA47:AB47"/>
    <mergeCell ref="AC47:AD47"/>
    <mergeCell ref="AE47:AF47"/>
    <mergeCell ref="AG47:AH47"/>
    <mergeCell ref="BM46:BN46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BA46:BB46"/>
    <mergeCell ref="BC46:BD46"/>
    <mergeCell ref="BE46:BF46"/>
    <mergeCell ref="BG46:BH46"/>
    <mergeCell ref="BI46:BJ46"/>
    <mergeCell ref="BK46:BL46"/>
    <mergeCell ref="AO46:AP46"/>
    <mergeCell ref="AQ46:AR46"/>
    <mergeCell ref="AS46:AT46"/>
    <mergeCell ref="AU46:AV46"/>
    <mergeCell ref="BG47:BH47"/>
    <mergeCell ref="BI47:BJ47"/>
    <mergeCell ref="BK47:BL47"/>
    <mergeCell ref="BM47:BN47"/>
    <mergeCell ref="E48:F48"/>
    <mergeCell ref="G48:H48"/>
    <mergeCell ref="I48:J48"/>
    <mergeCell ref="K48:L48"/>
    <mergeCell ref="M48:N48"/>
    <mergeCell ref="O48:P48"/>
    <mergeCell ref="AU47:AV47"/>
    <mergeCell ref="AW47:AX47"/>
    <mergeCell ref="AY47:AZ47"/>
    <mergeCell ref="BA47:BB47"/>
    <mergeCell ref="BC47:BD47"/>
    <mergeCell ref="BE47:BF47"/>
    <mergeCell ref="AI47:AJ47"/>
    <mergeCell ref="AK47:AL47"/>
    <mergeCell ref="AM47:AN47"/>
    <mergeCell ref="AO47:AP47"/>
    <mergeCell ref="AQ47:AR47"/>
    <mergeCell ref="AS47:AT47"/>
    <mergeCell ref="W47:X47"/>
    <mergeCell ref="Y47:Z47"/>
    <mergeCell ref="AG48:AH48"/>
    <mergeCell ref="AI48:AJ48"/>
    <mergeCell ref="AK48:AL48"/>
    <mergeCell ref="AM48:AN48"/>
    <mergeCell ref="Q48:R48"/>
    <mergeCell ref="S48:T48"/>
    <mergeCell ref="U48:V48"/>
    <mergeCell ref="W48:X48"/>
    <mergeCell ref="Y48:Z48"/>
    <mergeCell ref="AA48:AB48"/>
    <mergeCell ref="BM48:BN48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BA48:BB48"/>
    <mergeCell ref="BC48:BD48"/>
    <mergeCell ref="BE48:BF48"/>
    <mergeCell ref="BG48:BH48"/>
    <mergeCell ref="BI48:BJ48"/>
    <mergeCell ref="BK48:BL48"/>
    <mergeCell ref="AO48:AP48"/>
    <mergeCell ref="AQ48:AR48"/>
    <mergeCell ref="AS48:AT48"/>
    <mergeCell ref="AU48:AV48"/>
    <mergeCell ref="AW48:AX48"/>
    <mergeCell ref="AY48:AZ48"/>
    <mergeCell ref="AC48:AD48"/>
    <mergeCell ref="AE48:AF48"/>
    <mergeCell ref="AI49:AJ49"/>
    <mergeCell ref="AK49:AL49"/>
    <mergeCell ref="AM49:AN49"/>
    <mergeCell ref="AO49:AP49"/>
    <mergeCell ref="AQ49:AR49"/>
    <mergeCell ref="AS49:AT49"/>
    <mergeCell ref="W49:X49"/>
    <mergeCell ref="Y49:Z49"/>
    <mergeCell ref="AA49:AB49"/>
    <mergeCell ref="AC49:AD49"/>
    <mergeCell ref="AE49:AF49"/>
    <mergeCell ref="AG49:AH49"/>
    <mergeCell ref="BG49:BH49"/>
    <mergeCell ref="BI49:BJ49"/>
    <mergeCell ref="BK49:BL49"/>
    <mergeCell ref="BM49:BN49"/>
    <mergeCell ref="AU49:AV49"/>
    <mergeCell ref="AW49:AX49"/>
    <mergeCell ref="AY49:AZ49"/>
    <mergeCell ref="BA49:BB49"/>
    <mergeCell ref="BC49:BD49"/>
    <mergeCell ref="BE49:BF49"/>
  </mergeCells>
  <printOptions horizontalCentered="1"/>
  <pageMargins left="0.31496062992125984" right="0.15748031496062992" top="0.55118110236220474" bottom="0.98425196850393704" header="0.27559055118110237" footer="0.51181102362204722"/>
  <pageSetup paperSize="9" scale="79" fitToHeight="3" orientation="landscape" r:id="rId1"/>
  <headerFooter alignWithMargins="0">
    <oddFooter>&amp;R&amp;P</oddFooter>
  </headerFooter>
  <rowBreaks count="1" manualBreakCount="1">
    <brk id="28" max="16383" man="1"/>
  </rowBreaks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Feuil6">
    <tabColor rgb="FF00B0F0"/>
  </sheetPr>
  <dimension ref="A1:N62"/>
  <sheetViews>
    <sheetView showZeros="0" zoomScaleNormal="100" workbookViewId="0">
      <selection activeCell="E6" sqref="E6"/>
    </sheetView>
  </sheetViews>
  <sheetFormatPr baseColWidth="10" defaultColWidth="11.5703125" defaultRowHeight="12.75"/>
  <cols>
    <col min="1" max="1" width="9" style="861" customWidth="1"/>
    <col min="2" max="3" width="5.85546875" style="861" customWidth="1"/>
    <col min="4" max="4" width="11.42578125" style="861" customWidth="1"/>
    <col min="5" max="5" width="9.5703125" style="861" customWidth="1"/>
    <col min="6" max="6" width="10.5703125" style="861" customWidth="1"/>
    <col min="7" max="7" width="8.5703125" style="861" customWidth="1"/>
    <col min="8" max="8" width="9.5703125" style="861" customWidth="1"/>
    <col min="9" max="9" width="9.28515625" style="861" customWidth="1"/>
    <col min="10" max="11" width="9.7109375" style="861" customWidth="1"/>
    <col min="12" max="16384" width="11.5703125" style="861"/>
  </cols>
  <sheetData>
    <row r="1" spans="1:14" ht="9.6" customHeight="1">
      <c r="M1" s="862"/>
      <c r="N1" s="862"/>
    </row>
    <row r="2" spans="1:14" ht="42" customHeight="1" thickBot="1">
      <c r="M2" s="862"/>
      <c r="N2" s="862"/>
    </row>
    <row r="3" spans="1:14" ht="16.149999999999999" customHeight="1" thickBot="1">
      <c r="A3" s="863" t="s">
        <v>119</v>
      </c>
      <c r="G3" s="3126" t="s">
        <v>189</v>
      </c>
      <c r="H3" s="3127"/>
      <c r="I3" s="3127"/>
      <c r="J3" s="3128"/>
      <c r="M3" s="862"/>
      <c r="N3" s="862"/>
    </row>
    <row r="4" spans="1:14" ht="16.149999999999999" customHeight="1" thickBot="1">
      <c r="A4" s="1388" t="s">
        <v>190</v>
      </c>
      <c r="M4" s="862"/>
      <c r="N4" s="862"/>
    </row>
    <row r="5" spans="1:14" ht="20.25">
      <c r="A5" s="1389" t="s">
        <v>1364</v>
      </c>
      <c r="B5" s="1390"/>
      <c r="C5" s="1390"/>
      <c r="D5" s="1390"/>
      <c r="E5" s="1390"/>
      <c r="F5" s="1390"/>
      <c r="G5" s="1035" t="s">
        <v>295</v>
      </c>
      <c r="H5" s="1036"/>
      <c r="I5" s="1035"/>
      <c r="J5" s="1035"/>
      <c r="K5" s="1037"/>
    </row>
    <row r="6" spans="1:14" ht="21.6" customHeight="1" thickBot="1">
      <c r="A6" s="1391" t="s">
        <v>1365</v>
      </c>
      <c r="B6" s="1052"/>
      <c r="C6" s="1052"/>
      <c r="D6" s="1052"/>
      <c r="E6" s="1039" t="s">
        <v>1423</v>
      </c>
      <c r="F6" s="1052"/>
      <c r="G6" s="1052"/>
      <c r="H6" s="1052"/>
      <c r="I6" s="1039"/>
      <c r="J6" s="1039"/>
      <c r="K6" s="1392"/>
    </row>
    <row r="7" spans="1:14" ht="15.95" customHeight="1" thickTop="1">
      <c r="A7" s="1393" t="s">
        <v>274</v>
      </c>
      <c r="B7" s="1042" t="str">
        <f>PREVI!A10</f>
        <v>1100633635-636</v>
      </c>
      <c r="C7" s="1043"/>
      <c r="D7" s="1043">
        <v>0</v>
      </c>
      <c r="E7" s="868"/>
      <c r="F7" s="1043" t="s">
        <v>27</v>
      </c>
      <c r="G7" s="926">
        <f>PREVI!A24</f>
        <v>0</v>
      </c>
      <c r="H7" s="1044"/>
      <c r="I7" s="1038" t="s">
        <v>484</v>
      </c>
      <c r="J7" s="865"/>
      <c r="K7" s="1045"/>
    </row>
    <row r="8" spans="1:14" ht="15.95" customHeight="1">
      <c r="A8" s="1046" t="s">
        <v>926</v>
      </c>
      <c r="B8" s="1043"/>
      <c r="C8" s="1043"/>
      <c r="D8" s="868"/>
      <c r="E8" s="868"/>
      <c r="F8" s="1047" t="s">
        <v>911</v>
      </c>
      <c r="G8" s="868"/>
      <c r="H8" s="868"/>
      <c r="I8" s="1047" t="s">
        <v>910</v>
      </c>
      <c r="J8" s="1048"/>
      <c r="K8" s="1045"/>
    </row>
    <row r="9" spans="1:14" ht="15.95" customHeight="1">
      <c r="A9" s="1046" t="s">
        <v>927</v>
      </c>
      <c r="B9" s="1043"/>
      <c r="C9" s="1043"/>
      <c r="D9" s="868"/>
      <c r="E9" s="868"/>
      <c r="F9" s="1047" t="s">
        <v>27</v>
      </c>
      <c r="G9" s="868"/>
      <c r="H9" s="868"/>
      <c r="I9" s="1047" t="s">
        <v>485</v>
      </c>
      <c r="J9" s="1048"/>
      <c r="K9" s="1045"/>
    </row>
    <row r="10" spans="1:14" ht="15.95" customHeight="1" thickBot="1">
      <c r="A10" s="1049" t="s">
        <v>925</v>
      </c>
      <c r="B10" s="1050"/>
      <c r="C10" s="1050"/>
      <c r="D10" s="1040"/>
      <c r="E10" s="1040"/>
      <c r="F10" s="1051" t="s">
        <v>782</v>
      </c>
      <c r="G10" s="1040"/>
      <c r="H10" s="1052"/>
      <c r="I10" s="1051" t="s">
        <v>483</v>
      </c>
      <c r="J10" s="1053"/>
      <c r="K10" s="1054"/>
    </row>
    <row r="11" spans="1:14" ht="15.95" customHeight="1" thickTop="1">
      <c r="A11" s="1394" t="s">
        <v>1424</v>
      </c>
      <c r="B11" s="1395"/>
      <c r="C11" s="1396" t="s">
        <v>1425</v>
      </c>
      <c r="D11" s="1395"/>
      <c r="E11" s="1395"/>
      <c r="F11" s="1038" t="s">
        <v>1386</v>
      </c>
      <c r="G11" s="865"/>
      <c r="H11" s="865"/>
      <c r="I11" s="865"/>
      <c r="J11" s="1038" t="s">
        <v>1367</v>
      </c>
      <c r="K11" s="1057"/>
    </row>
    <row r="12" spans="1:14" ht="15.95" customHeight="1">
      <c r="A12" s="1058" t="s">
        <v>1426</v>
      </c>
      <c r="B12" s="1056"/>
      <c r="C12" s="1056"/>
      <c r="D12" s="1048"/>
      <c r="E12" s="865"/>
      <c r="F12" s="1059" t="s">
        <v>1387</v>
      </c>
      <c r="G12" s="865"/>
      <c r="H12" s="865"/>
      <c r="I12" s="865"/>
      <c r="J12" s="865"/>
      <c r="K12" s="1057"/>
    </row>
    <row r="13" spans="1:14" ht="15.95" customHeight="1">
      <c r="A13" s="1058" t="s">
        <v>1427</v>
      </c>
      <c r="B13" s="1056"/>
      <c r="C13" s="1056"/>
      <c r="D13" s="1048"/>
      <c r="E13" s="865"/>
      <c r="F13" s="1059" t="s">
        <v>1388</v>
      </c>
      <c r="G13" s="865"/>
      <c r="H13" s="865"/>
      <c r="I13" s="865"/>
      <c r="J13" s="865"/>
      <c r="K13" s="1057"/>
    </row>
    <row r="14" spans="1:14" ht="15.95" customHeight="1" thickBot="1">
      <c r="A14" s="1049" t="s">
        <v>1171</v>
      </c>
      <c r="B14" s="1060"/>
      <c r="C14" s="1060"/>
      <c r="D14" s="1053"/>
      <c r="E14" s="1040"/>
      <c r="F14" s="1061" t="s">
        <v>1389</v>
      </c>
      <c r="G14" s="1049"/>
      <c r="H14" s="1049"/>
      <c r="I14" s="1040"/>
      <c r="J14" s="1040"/>
      <c r="K14" s="1041"/>
    </row>
    <row r="15" spans="1:14" ht="14.25" thickTop="1" thickBot="1">
      <c r="A15" s="1062"/>
      <c r="B15" s="865"/>
      <c r="C15" s="865"/>
      <c r="D15" s="865"/>
      <c r="E15" s="865"/>
      <c r="F15" s="865"/>
      <c r="G15" s="865"/>
      <c r="H15" s="865"/>
      <c r="I15" s="865"/>
      <c r="J15" s="865"/>
      <c r="K15" s="1057"/>
    </row>
    <row r="16" spans="1:14" ht="6.75" customHeight="1" thickBot="1">
      <c r="A16" s="1062"/>
      <c r="B16" s="1397"/>
      <c r="C16" s="866"/>
      <c r="D16" s="866"/>
      <c r="E16" s="866"/>
      <c r="F16" s="866"/>
      <c r="G16" s="866"/>
      <c r="H16" s="866"/>
      <c r="I16" s="866"/>
      <c r="J16" s="1398"/>
      <c r="K16" s="1057"/>
    </row>
    <row r="17" spans="1:11">
      <c r="A17" s="1062"/>
      <c r="B17" s="1062"/>
      <c r="C17" s="865"/>
      <c r="D17" s="865"/>
      <c r="E17" s="865"/>
      <c r="F17" s="865"/>
      <c r="G17" s="865"/>
      <c r="H17" s="865"/>
      <c r="I17" s="865"/>
      <c r="J17" s="1057"/>
      <c r="K17" s="1057" t="s">
        <v>249</v>
      </c>
    </row>
    <row r="18" spans="1:11" ht="13.5" thickBot="1">
      <c r="A18" s="1062"/>
      <c r="B18" s="1076"/>
      <c r="C18" s="1077"/>
      <c r="D18" s="1077"/>
      <c r="E18" s="1077"/>
      <c r="F18" s="1399" t="s">
        <v>267</v>
      </c>
      <c r="G18" s="1077"/>
      <c r="H18" s="1077"/>
      <c r="I18" s="1077"/>
      <c r="J18" s="1078"/>
      <c r="K18" s="1057"/>
    </row>
    <row r="19" spans="1:11" ht="13.5" thickBot="1">
      <c r="A19" s="1062"/>
      <c r="B19" s="865"/>
      <c r="C19" s="1072"/>
      <c r="D19" s="1072"/>
      <c r="E19" s="1072"/>
      <c r="F19" s="1084"/>
      <c r="G19" s="1072"/>
      <c r="H19" s="1072"/>
      <c r="I19" s="1072"/>
      <c r="J19" s="865"/>
      <c r="K19" s="1057"/>
    </row>
    <row r="20" spans="1:11">
      <c r="A20" s="1062"/>
      <c r="B20" s="1400"/>
      <c r="C20" s="1390"/>
      <c r="D20" s="1390"/>
      <c r="E20" s="1390"/>
      <c r="F20" s="1390"/>
      <c r="G20" s="1390"/>
      <c r="H20" s="1390"/>
      <c r="I20" s="1390"/>
      <c r="J20" s="1401"/>
      <c r="K20" s="1057" t="s">
        <v>250</v>
      </c>
    </row>
    <row r="21" spans="1:11" ht="13.5" thickBot="1">
      <c r="A21" s="1062"/>
      <c r="B21" s="1076"/>
      <c r="C21" s="1077"/>
      <c r="D21" s="1077"/>
      <c r="E21" s="1077"/>
      <c r="F21" s="1077"/>
      <c r="G21" s="1077"/>
      <c r="H21" s="1077"/>
      <c r="I21" s="1077"/>
      <c r="J21" s="1078"/>
      <c r="K21" s="1057"/>
    </row>
    <row r="22" spans="1:11" ht="6.75" customHeight="1" thickBot="1">
      <c r="A22" s="1062"/>
      <c r="B22" s="1402"/>
      <c r="C22" s="1403"/>
      <c r="D22" s="1403"/>
      <c r="E22" s="1403"/>
      <c r="F22" s="1403"/>
      <c r="G22" s="1403"/>
      <c r="H22" s="1403"/>
      <c r="I22" s="1403"/>
      <c r="J22" s="1404"/>
      <c r="K22" s="1057"/>
    </row>
    <row r="23" spans="1:11" ht="13.5" thickBot="1">
      <c r="A23" s="1062"/>
      <c r="B23" s="865"/>
      <c r="C23" s="865"/>
      <c r="D23" s="865"/>
      <c r="E23" s="865"/>
      <c r="F23" s="865"/>
      <c r="G23" s="1405"/>
      <c r="H23" s="1405"/>
      <c r="I23" s="1405"/>
      <c r="J23" s="1405"/>
      <c r="K23" s="1057"/>
    </row>
    <row r="24" spans="1:11" ht="14.25" thickTop="1" thickBot="1">
      <c r="A24" s="1063"/>
      <c r="B24" s="1040"/>
      <c r="C24" s="1040"/>
      <c r="D24" s="1040"/>
      <c r="E24" s="1040"/>
      <c r="F24" s="1040"/>
      <c r="G24" s="1065" t="s">
        <v>251</v>
      </c>
      <c r="H24" s="1065" t="s">
        <v>1428</v>
      </c>
      <c r="I24" s="1065" t="s">
        <v>1429</v>
      </c>
      <c r="J24" s="1065" t="s">
        <v>268</v>
      </c>
      <c r="K24" s="1406"/>
    </row>
    <row r="25" spans="1:11" ht="15.95" customHeight="1" thickTop="1">
      <c r="A25" s="1064" t="s">
        <v>234</v>
      </c>
      <c r="B25" s="1065" t="s">
        <v>253</v>
      </c>
      <c r="C25" s="1065" t="s">
        <v>254</v>
      </c>
      <c r="D25" s="1407" t="s">
        <v>235</v>
      </c>
      <c r="E25" s="1065" t="s">
        <v>255</v>
      </c>
      <c r="F25" s="1065" t="s">
        <v>256</v>
      </c>
      <c r="G25" s="1065" t="s">
        <v>257</v>
      </c>
      <c r="H25" s="1065" t="s">
        <v>296</v>
      </c>
      <c r="I25" s="1065" t="s">
        <v>296</v>
      </c>
      <c r="J25" s="1065" t="s">
        <v>296</v>
      </c>
      <c r="K25" s="1066" t="s">
        <v>260</v>
      </c>
    </row>
    <row r="26" spans="1:11" ht="15.95" customHeight="1">
      <c r="A26" s="1408" t="s">
        <v>58</v>
      </c>
      <c r="B26" s="1070" t="s">
        <v>941</v>
      </c>
      <c r="C26" s="1070" t="s">
        <v>941</v>
      </c>
      <c r="D26" s="1378" t="s">
        <v>235</v>
      </c>
      <c r="E26" s="1068" t="s">
        <v>952</v>
      </c>
      <c r="F26" s="1068" t="s">
        <v>967</v>
      </c>
      <c r="G26" s="1068" t="s">
        <v>1430</v>
      </c>
      <c r="H26" s="1068" t="s">
        <v>1430</v>
      </c>
      <c r="I26" s="1068" t="s">
        <v>1430</v>
      </c>
      <c r="J26" s="1068" t="s">
        <v>1431</v>
      </c>
      <c r="K26" s="1409" t="s">
        <v>63</v>
      </c>
    </row>
    <row r="27" spans="1:11" ht="15.95" customHeight="1">
      <c r="A27" s="1408" t="s">
        <v>234</v>
      </c>
      <c r="B27" s="1070" t="s">
        <v>942</v>
      </c>
      <c r="C27" s="1070" t="s">
        <v>941</v>
      </c>
      <c r="D27" s="1378" t="s">
        <v>22</v>
      </c>
      <c r="E27" s="1068" t="s">
        <v>23</v>
      </c>
      <c r="F27" s="1067" t="s">
        <v>24</v>
      </c>
      <c r="G27" s="1068" t="s">
        <v>1432</v>
      </c>
      <c r="H27" s="1068" t="s">
        <v>1433</v>
      </c>
      <c r="I27" s="1068" t="s">
        <v>1433</v>
      </c>
      <c r="J27" s="1068" t="s">
        <v>1434</v>
      </c>
      <c r="K27" s="1410" t="s">
        <v>25</v>
      </c>
    </row>
    <row r="28" spans="1:11" ht="15.95" customHeight="1" thickBot="1">
      <c r="A28" s="1411" t="s">
        <v>930</v>
      </c>
      <c r="B28" s="1412" t="s">
        <v>785</v>
      </c>
      <c r="C28" s="1413" t="s">
        <v>786</v>
      </c>
      <c r="D28" s="1414" t="s">
        <v>235</v>
      </c>
      <c r="E28" s="1412" t="s">
        <v>1359</v>
      </c>
      <c r="F28" s="1412" t="s">
        <v>1360</v>
      </c>
      <c r="G28" s="1412" t="s">
        <v>1361</v>
      </c>
      <c r="H28" s="1412" t="s">
        <v>1435</v>
      </c>
      <c r="I28" s="1412" t="s">
        <v>1435</v>
      </c>
      <c r="J28" s="1412" t="s">
        <v>1359</v>
      </c>
      <c r="K28" s="1415" t="s">
        <v>932</v>
      </c>
    </row>
    <row r="29" spans="1:11" ht="15.95" customHeight="1" thickTop="1">
      <c r="A29" s="1416"/>
      <c r="B29" s="1034"/>
      <c r="C29" s="1417"/>
      <c r="D29" s="1417"/>
      <c r="E29" s="1417"/>
      <c r="F29" s="1034"/>
      <c r="G29" s="1418"/>
      <c r="H29" s="1080"/>
      <c r="I29" s="1080"/>
      <c r="J29" s="1080"/>
      <c r="K29" s="1419"/>
    </row>
    <row r="30" spans="1:11" ht="15.95" customHeight="1">
      <c r="A30" s="1416"/>
      <c r="B30" s="1034"/>
      <c r="C30" s="1417"/>
      <c r="D30" s="1417"/>
      <c r="E30" s="1417"/>
      <c r="F30" s="1034"/>
      <c r="G30" s="1418"/>
      <c r="H30" s="1080"/>
      <c r="I30" s="1080"/>
      <c r="J30" s="1080"/>
      <c r="K30" s="1419"/>
    </row>
    <row r="31" spans="1:11" ht="15.95" customHeight="1">
      <c r="A31" s="1416"/>
      <c r="B31" s="1034"/>
      <c r="C31" s="1417"/>
      <c r="D31" s="1417"/>
      <c r="E31" s="1417"/>
      <c r="F31" s="1034"/>
      <c r="G31" s="1418"/>
      <c r="H31" s="1080"/>
      <c r="I31" s="1080"/>
      <c r="J31" s="1080"/>
      <c r="K31" s="1419"/>
    </row>
    <row r="32" spans="1:11" ht="15.95" customHeight="1">
      <c r="A32" s="1416"/>
      <c r="B32" s="1034"/>
      <c r="C32" s="1417"/>
      <c r="D32" s="1417"/>
      <c r="E32" s="1417"/>
      <c r="F32" s="1034"/>
      <c r="G32" s="1418"/>
      <c r="H32" s="1080"/>
      <c r="I32" s="1080"/>
      <c r="J32" s="1080"/>
      <c r="K32" s="1419"/>
    </row>
    <row r="33" spans="1:11" ht="15.95" customHeight="1">
      <c r="A33" s="1416"/>
      <c r="B33" s="1034"/>
      <c r="C33" s="1417"/>
      <c r="D33" s="1417"/>
      <c r="E33" s="1417"/>
      <c r="F33" s="1034"/>
      <c r="G33" s="1075"/>
      <c r="H33" s="1080"/>
      <c r="I33" s="1080"/>
      <c r="J33" s="1080"/>
      <c r="K33" s="1419"/>
    </row>
    <row r="34" spans="1:11" ht="15.95" customHeight="1">
      <c r="A34" s="1416"/>
      <c r="B34" s="1034"/>
      <c r="C34" s="1417"/>
      <c r="D34" s="1417"/>
      <c r="E34" s="1417"/>
      <c r="F34" s="1034"/>
      <c r="G34" s="1075"/>
      <c r="H34" s="1080"/>
      <c r="I34" s="1080"/>
      <c r="J34" s="1080"/>
      <c r="K34" s="1419"/>
    </row>
    <row r="35" spans="1:11" ht="15.95" customHeight="1">
      <c r="A35" s="1416"/>
      <c r="B35" s="1034"/>
      <c r="C35" s="1417"/>
      <c r="D35" s="1417"/>
      <c r="E35" s="1417"/>
      <c r="F35" s="1034"/>
      <c r="G35" s="1075"/>
      <c r="H35" s="1080"/>
      <c r="I35" s="1080"/>
      <c r="J35" s="1080"/>
      <c r="K35" s="1419"/>
    </row>
    <row r="36" spans="1:11" ht="15.95" customHeight="1">
      <c r="A36" s="1416"/>
      <c r="B36" s="1034"/>
      <c r="C36" s="1417"/>
      <c r="D36" s="1417"/>
      <c r="E36" s="1417"/>
      <c r="F36" s="1034"/>
      <c r="G36" s="1075"/>
      <c r="H36" s="1080"/>
      <c r="I36" s="1080"/>
      <c r="J36" s="1080"/>
      <c r="K36" s="1419"/>
    </row>
    <row r="37" spans="1:11" ht="15.95" customHeight="1">
      <c r="A37" s="1416"/>
      <c r="B37" s="1034"/>
      <c r="C37" s="1417"/>
      <c r="D37" s="1417"/>
      <c r="E37" s="1417"/>
      <c r="F37" s="1034"/>
      <c r="G37" s="1075"/>
      <c r="H37" s="1080"/>
      <c r="I37" s="1080"/>
      <c r="J37" s="1080"/>
      <c r="K37" s="1419"/>
    </row>
    <row r="38" spans="1:11" ht="15.95" customHeight="1">
      <c r="A38" s="1416"/>
      <c r="B38" s="1034"/>
      <c r="C38" s="1417"/>
      <c r="D38" s="1417"/>
      <c r="E38" s="1417"/>
      <c r="F38" s="1034"/>
      <c r="G38" s="1075"/>
      <c r="H38" s="1080"/>
      <c r="I38" s="1080"/>
      <c r="J38" s="1080"/>
      <c r="K38" s="1419"/>
    </row>
    <row r="39" spans="1:11" ht="15.95" customHeight="1">
      <c r="A39" s="1416"/>
      <c r="B39" s="1034"/>
      <c r="C39" s="1417"/>
      <c r="D39" s="1417"/>
      <c r="E39" s="1417"/>
      <c r="F39" s="1034"/>
      <c r="G39" s="1075"/>
      <c r="H39" s="1080"/>
      <c r="I39" s="1080"/>
      <c r="J39" s="1080"/>
      <c r="K39" s="1419"/>
    </row>
    <row r="40" spans="1:11" ht="15.95" customHeight="1">
      <c r="A40" s="1416"/>
      <c r="B40" s="1034"/>
      <c r="C40" s="1417"/>
      <c r="D40" s="1417"/>
      <c r="E40" s="1417"/>
      <c r="F40" s="1034"/>
      <c r="G40" s="1075"/>
      <c r="H40" s="1080"/>
      <c r="I40" s="1080"/>
      <c r="J40" s="1080"/>
      <c r="K40" s="1419"/>
    </row>
    <row r="41" spans="1:11" ht="15.95" customHeight="1">
      <c r="A41" s="1416"/>
      <c r="B41" s="1034"/>
      <c r="C41" s="1417"/>
      <c r="D41" s="1417"/>
      <c r="E41" s="1417"/>
      <c r="F41" s="1034"/>
      <c r="G41" s="1075"/>
      <c r="H41" s="1080"/>
      <c r="I41" s="1080"/>
      <c r="J41" s="1080"/>
      <c r="K41" s="1419"/>
    </row>
    <row r="42" spans="1:11" ht="15.95" customHeight="1">
      <c r="A42" s="1416"/>
      <c r="B42" s="1034"/>
      <c r="C42" s="1417"/>
      <c r="D42" s="1417"/>
      <c r="E42" s="1417"/>
      <c r="F42" s="1034"/>
      <c r="G42" s="1075"/>
      <c r="H42" s="1080"/>
      <c r="I42" s="1080"/>
      <c r="J42" s="1080"/>
      <c r="K42" s="1419"/>
    </row>
    <row r="43" spans="1:11" ht="15.95" customHeight="1">
      <c r="A43" s="1416"/>
      <c r="B43" s="1034"/>
      <c r="C43" s="1417"/>
      <c r="D43" s="1417"/>
      <c r="E43" s="1417"/>
      <c r="F43" s="1034"/>
      <c r="G43" s="1075"/>
      <c r="H43" s="1080"/>
      <c r="I43" s="1080"/>
      <c r="J43" s="1080"/>
      <c r="K43" s="1419"/>
    </row>
    <row r="44" spans="1:11" ht="15.95" customHeight="1">
      <c r="A44" s="1416"/>
      <c r="B44" s="1034"/>
      <c r="C44" s="1417"/>
      <c r="D44" s="1417"/>
      <c r="E44" s="1417"/>
      <c r="F44" s="1420"/>
      <c r="G44" s="1075"/>
      <c r="H44" s="1080"/>
      <c r="I44" s="1080"/>
      <c r="J44" s="1080"/>
      <c r="K44" s="1419"/>
    </row>
    <row r="45" spans="1:11" ht="15.95" customHeight="1">
      <c r="A45" s="1416"/>
      <c r="B45" s="1034"/>
      <c r="C45" s="1417"/>
      <c r="D45" s="1417"/>
      <c r="E45" s="1417"/>
      <c r="F45" s="1420"/>
      <c r="G45" s="1075"/>
      <c r="H45" s="1080"/>
      <c r="I45" s="1080"/>
      <c r="J45" s="1080"/>
      <c r="K45" s="1419"/>
    </row>
    <row r="46" spans="1:11" ht="15.95" customHeight="1">
      <c r="A46" s="1416"/>
      <c r="B46" s="1034"/>
      <c r="C46" s="1034"/>
      <c r="D46" s="1034"/>
      <c r="E46" s="1034"/>
      <c r="F46" s="1420"/>
      <c r="G46" s="1075"/>
      <c r="H46" s="1080"/>
      <c r="I46" s="1080"/>
      <c r="J46" s="1080"/>
      <c r="K46" s="1419"/>
    </row>
    <row r="47" spans="1:11" ht="15.95" customHeight="1">
      <c r="A47" s="1416"/>
      <c r="B47" s="1034"/>
      <c r="C47" s="1034"/>
      <c r="D47" s="1034"/>
      <c r="E47" s="1034"/>
      <c r="F47" s="1420"/>
      <c r="G47" s="1075"/>
      <c r="H47" s="1080"/>
      <c r="I47" s="1080"/>
      <c r="J47" s="1080"/>
      <c r="K47" s="1419"/>
    </row>
    <row r="48" spans="1:11" ht="15.95" customHeight="1">
      <c r="A48" s="1416"/>
      <c r="B48" s="1034"/>
      <c r="C48" s="1034"/>
      <c r="D48" s="1034"/>
      <c r="E48" s="1034"/>
      <c r="F48" s="1420"/>
      <c r="G48" s="1075"/>
      <c r="H48" s="1080"/>
      <c r="I48" s="1080"/>
      <c r="J48" s="1080"/>
      <c r="K48" s="1419"/>
    </row>
    <row r="49" spans="1:11" ht="15.95" customHeight="1">
      <c r="A49" s="1416"/>
      <c r="B49" s="1034"/>
      <c r="C49" s="1034"/>
      <c r="D49" s="1034"/>
      <c r="E49" s="1034"/>
      <c r="F49" s="1420"/>
      <c r="G49" s="1075"/>
      <c r="H49" s="1080"/>
      <c r="I49" s="1080"/>
      <c r="J49" s="1080"/>
      <c r="K49" s="1419"/>
    </row>
    <row r="50" spans="1:11" ht="15.95" customHeight="1">
      <c r="A50" s="1416"/>
      <c r="B50" s="1034"/>
      <c r="C50" s="1034"/>
      <c r="D50" s="1034"/>
      <c r="E50" s="1034"/>
      <c r="F50" s="1420"/>
      <c r="G50" s="1075"/>
      <c r="H50" s="1080"/>
      <c r="I50" s="1080"/>
      <c r="J50" s="1080"/>
      <c r="K50" s="1419"/>
    </row>
    <row r="51" spans="1:11" ht="15.95" customHeight="1">
      <c r="A51" s="1416"/>
      <c r="B51" s="1034"/>
      <c r="C51" s="1034"/>
      <c r="D51" s="1034"/>
      <c r="E51" s="1034"/>
      <c r="F51" s="1420"/>
      <c r="G51" s="1075"/>
      <c r="H51" s="1080"/>
      <c r="I51" s="1080"/>
      <c r="J51" s="1080"/>
      <c r="K51" s="1419"/>
    </row>
    <row r="52" spans="1:11" ht="15.95" customHeight="1">
      <c r="A52" s="1416"/>
      <c r="B52" s="1034"/>
      <c r="C52" s="1034"/>
      <c r="D52" s="1034"/>
      <c r="E52" s="1034"/>
      <c r="F52" s="1420"/>
      <c r="G52" s="1420"/>
      <c r="H52" s="1080"/>
      <c r="I52" s="1080"/>
      <c r="J52" s="1080"/>
      <c r="K52" s="1419"/>
    </row>
    <row r="53" spans="1:11" ht="15.95" customHeight="1">
      <c r="A53" s="1416"/>
      <c r="B53" s="1034"/>
      <c r="C53" s="1034"/>
      <c r="D53" s="1034"/>
      <c r="E53" s="1034"/>
      <c r="F53" s="1420"/>
      <c r="G53" s="1420"/>
      <c r="H53" s="1080"/>
      <c r="I53" s="1080"/>
      <c r="J53" s="1080"/>
      <c r="K53" s="1419"/>
    </row>
    <row r="54" spans="1:11" ht="15.95" customHeight="1">
      <c r="A54" s="1416"/>
      <c r="B54" s="1034"/>
      <c r="C54" s="1034"/>
      <c r="D54" s="1034"/>
      <c r="E54" s="1034"/>
      <c r="F54" s="1420"/>
      <c r="G54" s="1420"/>
      <c r="H54" s="1080"/>
      <c r="I54" s="1080"/>
      <c r="J54" s="1080"/>
      <c r="K54" s="1419"/>
    </row>
    <row r="55" spans="1:11" ht="15.95" customHeight="1">
      <c r="A55" s="1416"/>
      <c r="B55" s="1034"/>
      <c r="C55" s="1034"/>
      <c r="D55" s="1034"/>
      <c r="E55" s="1034"/>
      <c r="F55" s="1420"/>
      <c r="G55" s="1420"/>
      <c r="H55" s="1080"/>
      <c r="I55" s="1080"/>
      <c r="J55" s="1080"/>
      <c r="K55" s="1419"/>
    </row>
    <row r="56" spans="1:11" ht="15.95" customHeight="1" thickBot="1">
      <c r="A56" s="1421"/>
      <c r="B56" s="1422"/>
      <c r="C56" s="1422"/>
      <c r="D56" s="1422"/>
      <c r="E56" s="1422"/>
      <c r="F56" s="1423"/>
      <c r="G56" s="1423"/>
      <c r="H56" s="1424"/>
      <c r="I56" s="1424"/>
      <c r="J56" s="1424"/>
      <c r="K56" s="1425"/>
    </row>
    <row r="57" spans="1:11" ht="15" customHeight="1" thickTop="1">
      <c r="A57" s="1426" t="s">
        <v>1436</v>
      </c>
      <c r="B57" s="1427"/>
      <c r="C57" s="1428"/>
      <c r="D57" s="1429"/>
      <c r="E57" s="1430"/>
      <c r="F57" s="1431" t="s">
        <v>1385</v>
      </c>
      <c r="G57" s="1431" t="s">
        <v>1382</v>
      </c>
      <c r="H57" s="1431"/>
      <c r="I57" s="1432"/>
      <c r="J57" s="1432" t="s">
        <v>268</v>
      </c>
      <c r="K57" s="1082" t="s">
        <v>1437</v>
      </c>
    </row>
    <row r="58" spans="1:11" ht="15" customHeight="1">
      <c r="A58" s="3766" t="s">
        <v>1438</v>
      </c>
      <c r="B58" s="3767"/>
      <c r="C58" s="1433"/>
      <c r="D58" s="1433"/>
      <c r="E58" s="1434"/>
      <c r="F58" s="1435" t="s">
        <v>1377</v>
      </c>
      <c r="G58" s="1436" t="s">
        <v>914</v>
      </c>
      <c r="H58" s="1436" t="s">
        <v>1379</v>
      </c>
      <c r="I58" s="1436"/>
      <c r="J58" s="1436" t="s">
        <v>1439</v>
      </c>
      <c r="K58" s="1071"/>
    </row>
    <row r="59" spans="1:11" ht="15" customHeight="1">
      <c r="A59" s="3766" t="s">
        <v>1440</v>
      </c>
      <c r="B59" s="3767"/>
      <c r="C59" s="1437"/>
      <c r="D59" s="1437"/>
      <c r="E59" s="1434"/>
      <c r="F59" s="1435" t="s">
        <v>1361</v>
      </c>
      <c r="G59" s="1435" t="s">
        <v>936</v>
      </c>
      <c r="H59" s="1435"/>
      <c r="I59" s="1438"/>
      <c r="J59" s="1439" t="s">
        <v>23</v>
      </c>
      <c r="K59" s="1074"/>
    </row>
    <row r="60" spans="1:11" ht="15" customHeight="1">
      <c r="A60" s="3766" t="s">
        <v>1361</v>
      </c>
      <c r="B60" s="3767"/>
      <c r="C60" s="1437"/>
      <c r="D60" s="1437"/>
      <c r="E60" s="1434"/>
      <c r="F60" s="1440" t="s">
        <v>1441</v>
      </c>
      <c r="G60" s="1441" t="s">
        <v>1442</v>
      </c>
      <c r="H60" s="1442"/>
      <c r="I60" s="1438"/>
      <c r="J60" s="1439" t="s">
        <v>1359</v>
      </c>
      <c r="K60" s="1074"/>
    </row>
    <row r="61" spans="1:11" ht="15" customHeight="1">
      <c r="A61" s="1062"/>
      <c r="B61" s="865"/>
      <c r="C61" s="865"/>
      <c r="D61" s="865"/>
      <c r="E61" s="868"/>
      <c r="F61" s="1443" t="s">
        <v>1443</v>
      </c>
      <c r="G61" s="1441" t="s">
        <v>1444</v>
      </c>
      <c r="H61" s="1441"/>
      <c r="I61" s="1079"/>
      <c r="J61" s="1079"/>
      <c r="K61" s="1074"/>
    </row>
    <row r="62" spans="1:11" ht="15" customHeight="1" thickBot="1">
      <c r="A62" s="1076"/>
      <c r="B62" s="1077"/>
      <c r="C62" s="1077"/>
      <c r="D62" s="1077"/>
      <c r="E62" s="1083"/>
      <c r="F62" s="1444" t="s">
        <v>1445</v>
      </c>
      <c r="G62" s="1445" t="s">
        <v>1446</v>
      </c>
      <c r="H62" s="1445"/>
      <c r="I62" s="1446"/>
      <c r="J62" s="1446"/>
      <c r="K62" s="1447"/>
    </row>
  </sheetData>
  <mergeCells count="4">
    <mergeCell ref="G3:J3"/>
    <mergeCell ref="A58:B58"/>
    <mergeCell ref="A59:B59"/>
    <mergeCell ref="A60:B60"/>
  </mergeCells>
  <pageMargins left="0.31496062992125984" right="0.27559055118110237" top="0.31496062992125984" bottom="0.51181102362204722" header="0.27559055118110237" footer="0.23622047244094491"/>
  <pageSetup paperSize="9" orientation="portrait" r:id="rId1"/>
  <headerFooter alignWithMargins="0">
    <oddHeader>&amp;RPAR-PREP-001-7 / rév 1</oddHeader>
    <oddFooter>&amp;R&amp;Z&amp;F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Feuil2">
    <tabColor rgb="FF00B0F0"/>
  </sheetPr>
  <dimension ref="A1:O62"/>
  <sheetViews>
    <sheetView showZeros="0" zoomScaleNormal="100" workbookViewId="0">
      <selection activeCell="E6" sqref="E6"/>
    </sheetView>
  </sheetViews>
  <sheetFormatPr baseColWidth="10" defaultRowHeight="12.75"/>
  <cols>
    <col min="1" max="1" width="9" customWidth="1"/>
    <col min="2" max="3" width="5.85546875" customWidth="1"/>
    <col min="4" max="4" width="4.140625" customWidth="1"/>
    <col min="5" max="5" width="11.42578125" customWidth="1"/>
    <col min="6" max="6" width="9.5703125" customWidth="1"/>
    <col min="7" max="7" width="8.42578125" customWidth="1"/>
    <col min="8" max="8" width="8.5703125" customWidth="1"/>
    <col min="9" max="9" width="9.5703125" customWidth="1"/>
    <col min="10" max="10" width="9.28515625" customWidth="1"/>
    <col min="11" max="11" width="9.7109375" customWidth="1"/>
    <col min="12" max="12" width="8.42578125" customWidth="1"/>
  </cols>
  <sheetData>
    <row r="1" spans="1:15" ht="9.6" customHeight="1">
      <c r="N1" s="22"/>
      <c r="O1" s="22"/>
    </row>
    <row r="2" spans="1:15" ht="42" customHeight="1" thickBot="1">
      <c r="N2" s="22"/>
      <c r="O2" s="22"/>
    </row>
    <row r="3" spans="1:15" ht="16.149999999999999" customHeight="1" thickBot="1">
      <c r="A3" s="2" t="s">
        <v>119</v>
      </c>
      <c r="H3" s="3155" t="s">
        <v>189</v>
      </c>
      <c r="I3" s="3156"/>
      <c r="J3" s="3156"/>
      <c r="K3" s="3157"/>
      <c r="N3" s="22"/>
      <c r="O3" s="22"/>
    </row>
    <row r="4" spans="1:15" ht="16.149999999999999" customHeight="1" thickBot="1">
      <c r="A4" s="747" t="s">
        <v>190</v>
      </c>
      <c r="N4" s="22"/>
      <c r="O4" s="22"/>
    </row>
    <row r="5" spans="1:15" ht="20.25">
      <c r="A5" s="1293" t="s">
        <v>1364</v>
      </c>
      <c r="B5" s="140"/>
      <c r="C5" s="140"/>
      <c r="D5" s="140"/>
      <c r="E5" s="140"/>
      <c r="F5" s="140"/>
      <c r="G5" s="140"/>
      <c r="H5" s="980" t="s">
        <v>248</v>
      </c>
      <c r="I5" s="160"/>
      <c r="J5" s="980"/>
      <c r="K5" s="980"/>
      <c r="L5" s="1014"/>
    </row>
    <row r="6" spans="1:15" ht="21.6" customHeight="1" thickBot="1">
      <c r="A6" s="1295" t="s">
        <v>1365</v>
      </c>
      <c r="B6" s="919"/>
      <c r="C6" s="919"/>
      <c r="D6" s="919"/>
      <c r="E6" s="919"/>
      <c r="F6" s="916" t="s">
        <v>1366</v>
      </c>
      <c r="G6" s="919"/>
      <c r="H6" s="919"/>
      <c r="I6" s="919"/>
      <c r="J6" s="916"/>
      <c r="K6" s="916"/>
      <c r="L6" s="1296"/>
    </row>
    <row r="7" spans="1:15" ht="15.95" customHeight="1" thickTop="1">
      <c r="A7" s="953" t="s">
        <v>274</v>
      </c>
      <c r="B7" s="926" t="str">
        <f>PREVI!A10</f>
        <v>1100633635-636</v>
      </c>
      <c r="C7" s="34"/>
      <c r="D7" s="28"/>
      <c r="E7" s="34">
        <v>0</v>
      </c>
      <c r="F7" s="6"/>
      <c r="G7" s="34" t="s">
        <v>27</v>
      </c>
      <c r="H7" s="926">
        <f>PREVI!A24</f>
        <v>0</v>
      </c>
      <c r="I7" s="915"/>
      <c r="J7" s="35" t="s">
        <v>484</v>
      </c>
      <c r="K7" s="28"/>
      <c r="L7" s="914"/>
    </row>
    <row r="8" spans="1:15" ht="15.95" customHeight="1">
      <c r="A8" s="911" t="s">
        <v>926</v>
      </c>
      <c r="B8" s="34"/>
      <c r="C8" s="34"/>
      <c r="D8" s="28"/>
      <c r="E8" s="6"/>
      <c r="F8" s="6"/>
      <c r="G8" s="927" t="s">
        <v>911</v>
      </c>
      <c r="H8" s="6"/>
      <c r="I8" s="6"/>
      <c r="J8" s="927" t="s">
        <v>910</v>
      </c>
      <c r="K8" s="913"/>
      <c r="L8" s="914"/>
    </row>
    <row r="9" spans="1:15" ht="15.95" customHeight="1">
      <c r="A9" s="911" t="s">
        <v>927</v>
      </c>
      <c r="B9" s="34"/>
      <c r="C9" s="34"/>
      <c r="D9" s="28"/>
      <c r="E9" s="6"/>
      <c r="F9" s="6"/>
      <c r="G9" s="927" t="s">
        <v>27</v>
      </c>
      <c r="H9" s="6"/>
      <c r="I9" s="6"/>
      <c r="J9" s="927" t="s">
        <v>485</v>
      </c>
      <c r="K9" s="913"/>
      <c r="L9" s="914"/>
    </row>
    <row r="10" spans="1:15" ht="15.95" customHeight="1" thickBot="1">
      <c r="A10" s="937" t="s">
        <v>925</v>
      </c>
      <c r="B10" s="113"/>
      <c r="C10" s="113"/>
      <c r="D10" s="114"/>
      <c r="E10" s="114"/>
      <c r="F10" s="114"/>
      <c r="G10" s="938" t="s">
        <v>782</v>
      </c>
      <c r="H10" s="114"/>
      <c r="I10" s="919"/>
      <c r="J10" s="938" t="s">
        <v>483</v>
      </c>
      <c r="K10" s="917"/>
      <c r="L10" s="918"/>
    </row>
    <row r="11" spans="1:15" ht="15.95" customHeight="1" thickTop="1">
      <c r="A11" s="3781" t="s">
        <v>1397</v>
      </c>
      <c r="B11" s="3782"/>
      <c r="C11" s="3782"/>
      <c r="D11" s="3782"/>
      <c r="E11" s="3782"/>
      <c r="F11" s="3782"/>
      <c r="G11" s="35" t="s">
        <v>1386</v>
      </c>
      <c r="H11" s="28"/>
      <c r="I11" s="28"/>
      <c r="J11" s="28"/>
      <c r="K11" s="1320" t="s">
        <v>1367</v>
      </c>
      <c r="L11" s="1321"/>
    </row>
    <row r="12" spans="1:15" ht="15.95" customHeight="1">
      <c r="A12" s="929" t="s">
        <v>1398</v>
      </c>
      <c r="B12" s="151"/>
      <c r="C12" s="151"/>
      <c r="D12" s="28"/>
      <c r="E12" s="913"/>
      <c r="F12" s="28"/>
      <c r="G12" s="912" t="s">
        <v>1387</v>
      </c>
      <c r="H12" s="28"/>
      <c r="I12" s="28"/>
      <c r="J12" s="28"/>
      <c r="K12" s="28"/>
      <c r="L12" s="134"/>
    </row>
    <row r="13" spans="1:15" ht="15.95" customHeight="1">
      <c r="A13" s="929" t="s">
        <v>1399</v>
      </c>
      <c r="B13" s="151"/>
      <c r="C13" s="151"/>
      <c r="D13" s="28"/>
      <c r="E13" s="913"/>
      <c r="F13" s="28"/>
      <c r="G13" s="912" t="s">
        <v>1388</v>
      </c>
      <c r="H13" s="28"/>
      <c r="I13" s="28"/>
      <c r="J13" s="28"/>
      <c r="K13" s="28"/>
      <c r="L13" s="134"/>
    </row>
    <row r="14" spans="1:15" ht="15.95" customHeight="1" thickBot="1">
      <c r="A14" s="937" t="s">
        <v>1400</v>
      </c>
      <c r="B14" s="928"/>
      <c r="C14" s="928"/>
      <c r="D14" s="114"/>
      <c r="E14" s="917"/>
      <c r="F14" s="114"/>
      <c r="G14" s="939" t="s">
        <v>1389</v>
      </c>
      <c r="H14" s="937"/>
      <c r="I14" s="937"/>
      <c r="J14" s="114"/>
      <c r="K14" s="114"/>
      <c r="L14" s="166"/>
    </row>
    <row r="15" spans="1:15" ht="14.25" thickTop="1" thickBot="1">
      <c r="A15" s="133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134"/>
    </row>
    <row r="16" spans="1:15" ht="6.75" customHeight="1" thickBot="1">
      <c r="A16" s="133"/>
      <c r="B16" s="130"/>
      <c r="C16" s="131"/>
      <c r="D16" s="131"/>
      <c r="E16" s="131"/>
      <c r="F16" s="131"/>
      <c r="G16" s="131"/>
      <c r="H16" s="131"/>
      <c r="I16" s="131"/>
      <c r="J16" s="131"/>
      <c r="K16" s="132"/>
      <c r="L16" s="134"/>
    </row>
    <row r="17" spans="1:15">
      <c r="A17" s="133"/>
      <c r="B17" s="133"/>
      <c r="C17" s="28"/>
      <c r="D17" s="28"/>
      <c r="E17" s="28"/>
      <c r="F17" s="28"/>
      <c r="G17" s="28"/>
      <c r="H17" s="28"/>
      <c r="I17" s="28"/>
      <c r="J17" s="28"/>
      <c r="K17" s="134"/>
      <c r="L17" s="134" t="s">
        <v>249</v>
      </c>
    </row>
    <row r="18" spans="1:15" ht="16.5" thickBot="1">
      <c r="A18" s="133"/>
      <c r="B18" s="135"/>
      <c r="C18" s="136"/>
      <c r="D18" s="136"/>
      <c r="E18" s="136"/>
      <c r="F18" s="136"/>
      <c r="G18" s="165" t="s">
        <v>267</v>
      </c>
      <c r="H18" s="136"/>
      <c r="I18" s="136"/>
      <c r="J18" s="136"/>
      <c r="K18" s="137"/>
      <c r="L18" s="134"/>
      <c r="N18" s="1297" t="s">
        <v>1367</v>
      </c>
      <c r="O18" s="1298"/>
    </row>
    <row r="19" spans="1:15" ht="16.5" thickBot="1">
      <c r="A19" s="133"/>
      <c r="B19" s="28"/>
      <c r="C19" s="138"/>
      <c r="D19" s="138"/>
      <c r="E19" s="138"/>
      <c r="F19" s="138"/>
      <c r="G19" s="122"/>
      <c r="H19" s="138"/>
      <c r="I19" s="138"/>
      <c r="J19" s="138"/>
      <c r="K19" s="28"/>
      <c r="L19" s="134"/>
      <c r="N19" s="1297" t="s">
        <v>1369</v>
      </c>
      <c r="O19" s="1298"/>
    </row>
    <row r="20" spans="1:15" ht="17.25" thickTop="1" thickBot="1">
      <c r="A20" s="133"/>
      <c r="B20" s="139"/>
      <c r="C20" s="140"/>
      <c r="D20" s="140"/>
      <c r="E20" s="140"/>
      <c r="F20" s="140"/>
      <c r="G20" s="140"/>
      <c r="H20" s="140"/>
      <c r="I20" s="140"/>
      <c r="J20" s="140"/>
      <c r="K20" s="141"/>
      <c r="L20" s="134" t="s">
        <v>250</v>
      </c>
      <c r="N20" s="1297" t="s">
        <v>1368</v>
      </c>
      <c r="O20" s="1298"/>
    </row>
    <row r="21" spans="1:15" ht="14.25" thickTop="1" thickBot="1">
      <c r="A21" s="133"/>
      <c r="B21" s="135"/>
      <c r="C21" s="136"/>
      <c r="D21" s="136"/>
      <c r="E21" s="136"/>
      <c r="F21" s="136"/>
      <c r="G21" s="136"/>
      <c r="H21" s="136"/>
      <c r="I21" s="136"/>
      <c r="J21" s="136"/>
      <c r="K21" s="137"/>
      <c r="L21" s="134"/>
    </row>
    <row r="22" spans="1:15" ht="6.75" customHeight="1" thickBot="1">
      <c r="A22" s="133"/>
      <c r="B22" s="142"/>
      <c r="C22" s="143"/>
      <c r="D22" s="143"/>
      <c r="E22" s="143"/>
      <c r="F22" s="143"/>
      <c r="G22" s="143"/>
      <c r="H22" s="143"/>
      <c r="I22" s="143"/>
      <c r="J22" s="143"/>
      <c r="K22" s="144"/>
      <c r="L22" s="134"/>
    </row>
    <row r="23" spans="1:15" ht="13.5" thickBot="1">
      <c r="A23" s="133"/>
      <c r="B23" s="28"/>
      <c r="C23" s="28"/>
      <c r="D23" s="28"/>
      <c r="E23" s="28"/>
      <c r="F23" s="28"/>
      <c r="G23" s="28"/>
      <c r="H23" s="1292"/>
      <c r="I23" s="1292"/>
      <c r="J23" s="1292"/>
      <c r="K23" s="28"/>
      <c r="L23" s="134"/>
    </row>
    <row r="24" spans="1:15" ht="14.25" thickTop="1" thickBot="1">
      <c r="A24" s="965"/>
      <c r="B24" s="114"/>
      <c r="C24" s="114"/>
      <c r="D24" s="114"/>
      <c r="E24" s="114"/>
      <c r="F24" s="114"/>
      <c r="G24" s="114"/>
      <c r="H24" s="154" t="s">
        <v>251</v>
      </c>
      <c r="I24" s="154" t="s">
        <v>252</v>
      </c>
      <c r="J24" s="155" t="s">
        <v>252</v>
      </c>
      <c r="K24" s="1292"/>
      <c r="L24" s="1299"/>
    </row>
    <row r="25" spans="1:15" ht="15.95" customHeight="1" thickTop="1">
      <c r="A25" s="153" t="s">
        <v>234</v>
      </c>
      <c r="B25" s="154" t="s">
        <v>253</v>
      </c>
      <c r="C25" s="154" t="s">
        <v>254</v>
      </c>
      <c r="D25" s="3777" t="s">
        <v>235</v>
      </c>
      <c r="E25" s="3778"/>
      <c r="F25" s="154" t="s">
        <v>255</v>
      </c>
      <c r="G25" s="154" t="s">
        <v>256</v>
      </c>
      <c r="H25" s="154" t="s">
        <v>257</v>
      </c>
      <c r="I25" s="154" t="s">
        <v>258</v>
      </c>
      <c r="J25" s="155" t="s">
        <v>259</v>
      </c>
      <c r="K25" s="154" t="s">
        <v>260</v>
      </c>
      <c r="L25" s="156" t="s">
        <v>261</v>
      </c>
    </row>
    <row r="26" spans="1:15" ht="15.95" customHeight="1">
      <c r="A26" s="1300" t="s">
        <v>58</v>
      </c>
      <c r="B26" s="934" t="s">
        <v>941</v>
      </c>
      <c r="C26" s="934" t="s">
        <v>941</v>
      </c>
      <c r="D26" s="3775" t="s">
        <v>235</v>
      </c>
      <c r="E26" s="3776"/>
      <c r="F26" s="932" t="s">
        <v>952</v>
      </c>
      <c r="G26" s="932" t="s">
        <v>967</v>
      </c>
      <c r="H26" s="932" t="s">
        <v>968</v>
      </c>
      <c r="I26" s="932" t="s">
        <v>1177</v>
      </c>
      <c r="J26" s="1301" t="s">
        <v>1178</v>
      </c>
      <c r="K26" s="934" t="s">
        <v>63</v>
      </c>
      <c r="L26" s="1302" t="s">
        <v>946</v>
      </c>
    </row>
    <row r="27" spans="1:15" ht="15.95" customHeight="1">
      <c r="A27" s="1300" t="s">
        <v>234</v>
      </c>
      <c r="B27" s="934" t="s">
        <v>942</v>
      </c>
      <c r="C27" s="934" t="s">
        <v>941</v>
      </c>
      <c r="D27" s="3775" t="s">
        <v>22</v>
      </c>
      <c r="E27" s="3776"/>
      <c r="F27" s="932" t="s">
        <v>23</v>
      </c>
      <c r="G27" s="935" t="s">
        <v>24</v>
      </c>
      <c r="H27" s="932" t="s">
        <v>1202</v>
      </c>
      <c r="I27" s="932" t="s">
        <v>1185</v>
      </c>
      <c r="J27" s="932" t="s">
        <v>1186</v>
      </c>
      <c r="K27" s="922" t="s">
        <v>25</v>
      </c>
      <c r="L27" s="923" t="s">
        <v>21</v>
      </c>
    </row>
    <row r="28" spans="1:15" ht="15.95" customHeight="1" thickBot="1">
      <c r="A28" s="1303" t="s">
        <v>930</v>
      </c>
      <c r="B28" s="1291" t="s">
        <v>785</v>
      </c>
      <c r="C28" s="1290" t="s">
        <v>786</v>
      </c>
      <c r="D28" s="3779" t="s">
        <v>235</v>
      </c>
      <c r="E28" s="3780"/>
      <c r="F28" s="1291" t="s">
        <v>1359</v>
      </c>
      <c r="G28" s="1291" t="s">
        <v>1360</v>
      </c>
      <c r="H28" s="1291" t="s">
        <v>1361</v>
      </c>
      <c r="I28" s="1291" t="s">
        <v>1362</v>
      </c>
      <c r="J28" s="1291" t="s">
        <v>1363</v>
      </c>
      <c r="K28" s="1290" t="s">
        <v>932</v>
      </c>
      <c r="L28" s="1304" t="s">
        <v>261</v>
      </c>
    </row>
    <row r="29" spans="1:15" ht="15.95" customHeight="1" thickTop="1">
      <c r="A29" s="103"/>
      <c r="B29" s="93"/>
      <c r="C29" s="120"/>
      <c r="D29" s="1305">
        <f>IF(F29,1/2,0)</f>
        <v>0</v>
      </c>
      <c r="E29" s="120"/>
      <c r="F29" s="120"/>
      <c r="G29" s="93"/>
      <c r="H29" s="146"/>
      <c r="I29" s="102"/>
      <c r="J29" s="102"/>
      <c r="K29" s="102"/>
      <c r="L29" s="1306"/>
    </row>
    <row r="30" spans="1:15" ht="15.95" customHeight="1">
      <c r="A30" s="103"/>
      <c r="B30" s="93"/>
      <c r="C30" s="120"/>
      <c r="D30" s="1305">
        <f t="shared" ref="D30:D56" si="0">IF(F30,1/2,0)</f>
        <v>0</v>
      </c>
      <c r="E30" s="120"/>
      <c r="F30" s="120"/>
      <c r="G30" s="93"/>
      <c r="H30" s="146"/>
      <c r="I30" s="102"/>
      <c r="J30" s="102"/>
      <c r="K30" s="102"/>
      <c r="L30" s="1306"/>
    </row>
    <row r="31" spans="1:15" ht="15.95" customHeight="1">
      <c r="A31" s="103"/>
      <c r="B31" s="93"/>
      <c r="C31" s="120"/>
      <c r="D31" s="1305">
        <f t="shared" si="0"/>
        <v>0</v>
      </c>
      <c r="E31" s="120"/>
      <c r="F31" s="120"/>
      <c r="G31" s="93"/>
      <c r="H31" s="146"/>
      <c r="I31" s="102"/>
      <c r="J31" s="102"/>
      <c r="K31" s="102"/>
      <c r="L31" s="1306"/>
    </row>
    <row r="32" spans="1:15" ht="15.95" customHeight="1">
      <c r="A32" s="103"/>
      <c r="B32" s="93"/>
      <c r="C32" s="120"/>
      <c r="D32" s="1305">
        <f t="shared" si="0"/>
        <v>0</v>
      </c>
      <c r="E32" s="120"/>
      <c r="F32" s="120"/>
      <c r="G32" s="93"/>
      <c r="H32" s="146"/>
      <c r="I32" s="102"/>
      <c r="J32" s="102"/>
      <c r="K32" s="102"/>
      <c r="L32" s="1306"/>
    </row>
    <row r="33" spans="1:12" ht="15.95" customHeight="1">
      <c r="A33" s="103"/>
      <c r="B33" s="93"/>
      <c r="C33" s="120"/>
      <c r="D33" s="1305">
        <f t="shared" si="0"/>
        <v>0</v>
      </c>
      <c r="E33" s="120"/>
      <c r="F33" s="120"/>
      <c r="G33" s="93"/>
      <c r="H33" s="104"/>
      <c r="I33" s="102"/>
      <c r="J33" s="102"/>
      <c r="K33" s="102"/>
      <c r="L33" s="1306"/>
    </row>
    <row r="34" spans="1:12" ht="15.95" customHeight="1">
      <c r="A34" s="103"/>
      <c r="B34" s="93"/>
      <c r="C34" s="120"/>
      <c r="D34" s="1305">
        <f t="shared" si="0"/>
        <v>0</v>
      </c>
      <c r="E34" s="120"/>
      <c r="F34" s="120"/>
      <c r="G34" s="93"/>
      <c r="H34" s="104"/>
      <c r="I34" s="102"/>
      <c r="J34" s="102"/>
      <c r="K34" s="102"/>
      <c r="L34" s="1306"/>
    </row>
    <row r="35" spans="1:12" ht="15.95" customHeight="1">
      <c r="A35" s="103"/>
      <c r="B35" s="93"/>
      <c r="C35" s="120"/>
      <c r="D35" s="1305">
        <f t="shared" si="0"/>
        <v>0</v>
      </c>
      <c r="E35" s="120"/>
      <c r="F35" s="120"/>
      <c r="G35" s="93"/>
      <c r="H35" s="104"/>
      <c r="I35" s="102"/>
      <c r="J35" s="102"/>
      <c r="K35" s="102"/>
      <c r="L35" s="1306"/>
    </row>
    <row r="36" spans="1:12" ht="15.95" customHeight="1">
      <c r="A36" s="103"/>
      <c r="B36" s="93"/>
      <c r="C36" s="120"/>
      <c r="D36" s="1305">
        <f t="shared" si="0"/>
        <v>0</v>
      </c>
      <c r="E36" s="120"/>
      <c r="F36" s="120"/>
      <c r="G36" s="93"/>
      <c r="H36" s="104"/>
      <c r="I36" s="102"/>
      <c r="J36" s="102"/>
      <c r="K36" s="102"/>
      <c r="L36" s="1306"/>
    </row>
    <row r="37" spans="1:12" ht="15.95" customHeight="1">
      <c r="A37" s="103"/>
      <c r="B37" s="93"/>
      <c r="C37" s="120"/>
      <c r="D37" s="1305">
        <f t="shared" si="0"/>
        <v>0</v>
      </c>
      <c r="E37" s="120"/>
      <c r="F37" s="120"/>
      <c r="G37" s="93"/>
      <c r="H37" s="104"/>
      <c r="I37" s="102"/>
      <c r="J37" s="102"/>
      <c r="K37" s="102"/>
      <c r="L37" s="1306"/>
    </row>
    <row r="38" spans="1:12" ht="15.95" customHeight="1">
      <c r="A38" s="103"/>
      <c r="B38" s="93"/>
      <c r="C38" s="120"/>
      <c r="D38" s="1305">
        <f t="shared" si="0"/>
        <v>0</v>
      </c>
      <c r="E38" s="120"/>
      <c r="F38" s="120"/>
      <c r="G38" s="93"/>
      <c r="H38" s="104"/>
      <c r="I38" s="102"/>
      <c r="J38" s="102"/>
      <c r="K38" s="102"/>
      <c r="L38" s="1306"/>
    </row>
    <row r="39" spans="1:12" ht="15.95" customHeight="1">
      <c r="A39" s="103"/>
      <c r="B39" s="93"/>
      <c r="C39" s="120"/>
      <c r="D39" s="1305">
        <f t="shared" si="0"/>
        <v>0</v>
      </c>
      <c r="E39" s="120"/>
      <c r="F39" s="120"/>
      <c r="G39" s="93"/>
      <c r="H39" s="104"/>
      <c r="I39" s="102"/>
      <c r="J39" s="102"/>
      <c r="K39" s="102"/>
      <c r="L39" s="1306"/>
    </row>
    <row r="40" spans="1:12" ht="15.95" customHeight="1">
      <c r="A40" s="103"/>
      <c r="B40" s="93"/>
      <c r="C40" s="120"/>
      <c r="D40" s="1305">
        <f t="shared" si="0"/>
        <v>0</v>
      </c>
      <c r="E40" s="120"/>
      <c r="F40" s="120"/>
      <c r="G40" s="93"/>
      <c r="H40" s="104"/>
      <c r="I40" s="102"/>
      <c r="J40" s="102"/>
      <c r="K40" s="102"/>
      <c r="L40" s="1306"/>
    </row>
    <row r="41" spans="1:12" ht="15.95" customHeight="1">
      <c r="A41" s="103"/>
      <c r="B41" s="93"/>
      <c r="C41" s="120"/>
      <c r="D41" s="1305">
        <f t="shared" si="0"/>
        <v>0</v>
      </c>
      <c r="E41" s="120"/>
      <c r="F41" s="120"/>
      <c r="G41" s="93"/>
      <c r="H41" s="104"/>
      <c r="I41" s="102"/>
      <c r="J41" s="102"/>
      <c r="K41" s="102"/>
      <c r="L41" s="1306"/>
    </row>
    <row r="42" spans="1:12" ht="15.95" customHeight="1">
      <c r="A42" s="103"/>
      <c r="B42" s="93"/>
      <c r="C42" s="120"/>
      <c r="D42" s="1305">
        <f t="shared" si="0"/>
        <v>0</v>
      </c>
      <c r="E42" s="120"/>
      <c r="F42" s="120"/>
      <c r="G42" s="93"/>
      <c r="H42" s="104"/>
      <c r="I42" s="102"/>
      <c r="J42" s="102"/>
      <c r="K42" s="102"/>
      <c r="L42" s="1306"/>
    </row>
    <row r="43" spans="1:12" ht="15.95" customHeight="1">
      <c r="A43" s="103"/>
      <c r="B43" s="93"/>
      <c r="C43" s="120"/>
      <c r="D43" s="1305">
        <f t="shared" si="0"/>
        <v>0</v>
      </c>
      <c r="E43" s="120"/>
      <c r="F43" s="120"/>
      <c r="G43" s="93"/>
      <c r="H43" s="104"/>
      <c r="I43" s="102"/>
      <c r="J43" s="102"/>
      <c r="K43" s="102"/>
      <c r="L43" s="1306"/>
    </row>
    <row r="44" spans="1:12" ht="15.95" customHeight="1">
      <c r="A44" s="103"/>
      <c r="B44" s="93"/>
      <c r="C44" s="120"/>
      <c r="D44" s="1305">
        <f t="shared" si="0"/>
        <v>0</v>
      </c>
      <c r="E44" s="120"/>
      <c r="F44" s="120"/>
      <c r="G44" s="148"/>
      <c r="H44" s="104"/>
      <c r="I44" s="102"/>
      <c r="J44" s="102"/>
      <c r="K44" s="102"/>
      <c r="L44" s="1306"/>
    </row>
    <row r="45" spans="1:12" ht="15.95" customHeight="1">
      <c r="A45" s="103"/>
      <c r="B45" s="93"/>
      <c r="C45" s="120"/>
      <c r="D45" s="1305">
        <f t="shared" si="0"/>
        <v>0</v>
      </c>
      <c r="E45" s="120"/>
      <c r="F45" s="120"/>
      <c r="G45" s="148"/>
      <c r="H45" s="104"/>
      <c r="I45" s="102"/>
      <c r="J45" s="102"/>
      <c r="K45" s="102"/>
      <c r="L45" s="1306"/>
    </row>
    <row r="46" spans="1:12" ht="15.95" customHeight="1">
      <c r="A46" s="103"/>
      <c r="B46" s="93"/>
      <c r="C46" s="93"/>
      <c r="D46" s="1305">
        <f t="shared" si="0"/>
        <v>0</v>
      </c>
      <c r="E46" s="93"/>
      <c r="F46" s="93"/>
      <c r="G46" s="148"/>
      <c r="H46" s="104"/>
      <c r="I46" s="102"/>
      <c r="J46" s="102"/>
      <c r="K46" s="102"/>
      <c r="L46" s="1306"/>
    </row>
    <row r="47" spans="1:12" ht="15.95" customHeight="1">
      <c r="A47" s="103"/>
      <c r="B47" s="93"/>
      <c r="C47" s="93"/>
      <c r="D47" s="1305">
        <f t="shared" si="0"/>
        <v>0</v>
      </c>
      <c r="E47" s="93"/>
      <c r="F47" s="93"/>
      <c r="G47" s="148"/>
      <c r="H47" s="104"/>
      <c r="I47" s="102"/>
      <c r="J47" s="102"/>
      <c r="K47" s="102"/>
      <c r="L47" s="1306"/>
    </row>
    <row r="48" spans="1:12" ht="15.95" customHeight="1">
      <c r="A48" s="103"/>
      <c r="B48" s="93"/>
      <c r="C48" s="93"/>
      <c r="D48" s="1305">
        <f t="shared" si="0"/>
        <v>0</v>
      </c>
      <c r="E48" s="93"/>
      <c r="F48" s="93"/>
      <c r="G48" s="148"/>
      <c r="H48" s="104"/>
      <c r="I48" s="102"/>
      <c r="J48" s="102"/>
      <c r="K48" s="102"/>
      <c r="L48" s="1306"/>
    </row>
    <row r="49" spans="1:12" ht="15.95" customHeight="1">
      <c r="A49" s="103"/>
      <c r="B49" s="93"/>
      <c r="C49" s="93"/>
      <c r="D49" s="1305">
        <f t="shared" si="0"/>
        <v>0</v>
      </c>
      <c r="E49" s="93"/>
      <c r="F49" s="93"/>
      <c r="G49" s="148"/>
      <c r="H49" s="104"/>
      <c r="I49" s="102"/>
      <c r="J49" s="102"/>
      <c r="K49" s="102"/>
      <c r="L49" s="1306"/>
    </row>
    <row r="50" spans="1:12" ht="15.95" customHeight="1">
      <c r="A50" s="103"/>
      <c r="B50" s="93"/>
      <c r="C50" s="93"/>
      <c r="D50" s="1305">
        <f t="shared" si="0"/>
        <v>0</v>
      </c>
      <c r="E50" s="93"/>
      <c r="F50" s="93"/>
      <c r="G50" s="148"/>
      <c r="H50" s="104"/>
      <c r="I50" s="102"/>
      <c r="J50" s="102"/>
      <c r="K50" s="102"/>
      <c r="L50" s="1306"/>
    </row>
    <row r="51" spans="1:12" ht="15.95" customHeight="1">
      <c r="A51" s="103"/>
      <c r="B51" s="93"/>
      <c r="C51" s="93"/>
      <c r="D51" s="1305">
        <f t="shared" si="0"/>
        <v>0</v>
      </c>
      <c r="E51" s="93"/>
      <c r="F51" s="93"/>
      <c r="G51" s="148"/>
      <c r="H51" s="104"/>
      <c r="I51" s="102"/>
      <c r="J51" s="102"/>
      <c r="K51" s="102"/>
      <c r="L51" s="1306"/>
    </row>
    <row r="52" spans="1:12" ht="15.95" customHeight="1">
      <c r="A52" s="103"/>
      <c r="B52" s="93"/>
      <c r="C52" s="93"/>
      <c r="D52" s="1305">
        <f t="shared" si="0"/>
        <v>0</v>
      </c>
      <c r="E52" s="93"/>
      <c r="F52" s="93"/>
      <c r="G52" s="148"/>
      <c r="H52" s="148"/>
      <c r="I52" s="102"/>
      <c r="J52" s="102"/>
      <c r="K52" s="102"/>
      <c r="L52" s="1306"/>
    </row>
    <row r="53" spans="1:12" ht="15.95" customHeight="1">
      <c r="A53" s="103"/>
      <c r="B53" s="93"/>
      <c r="C53" s="93"/>
      <c r="D53" s="1305">
        <f t="shared" si="0"/>
        <v>0</v>
      </c>
      <c r="E53" s="93"/>
      <c r="F53" s="93"/>
      <c r="G53" s="148"/>
      <c r="H53" s="148"/>
      <c r="I53" s="102"/>
      <c r="J53" s="102"/>
      <c r="K53" s="102"/>
      <c r="L53" s="1306"/>
    </row>
    <row r="54" spans="1:12" ht="15.95" customHeight="1">
      <c r="A54" s="103"/>
      <c r="B54" s="93"/>
      <c r="C54" s="93"/>
      <c r="D54" s="1305">
        <f t="shared" si="0"/>
        <v>0</v>
      </c>
      <c r="E54" s="93"/>
      <c r="F54" s="93"/>
      <c r="G54" s="148"/>
      <c r="H54" s="148"/>
      <c r="I54" s="102"/>
      <c r="J54" s="102"/>
      <c r="K54" s="102"/>
      <c r="L54" s="1306"/>
    </row>
    <row r="55" spans="1:12" ht="15.95" customHeight="1">
      <c r="A55" s="103"/>
      <c r="B55" s="93"/>
      <c r="C55" s="93"/>
      <c r="D55" s="1305">
        <f t="shared" si="0"/>
        <v>0</v>
      </c>
      <c r="E55" s="93"/>
      <c r="F55" s="93"/>
      <c r="G55" s="148"/>
      <c r="H55" s="148"/>
      <c r="I55" s="102"/>
      <c r="J55" s="102"/>
      <c r="K55" s="102"/>
      <c r="L55" s="1306"/>
    </row>
    <row r="56" spans="1:12" ht="15.95" customHeight="1" thickBot="1">
      <c r="A56" s="1314"/>
      <c r="B56" s="1031"/>
      <c r="C56" s="1031"/>
      <c r="D56" s="1315">
        <f t="shared" si="0"/>
        <v>0</v>
      </c>
      <c r="E56" s="1031"/>
      <c r="F56" s="1031"/>
      <c r="G56" s="1316"/>
      <c r="H56" s="1316"/>
      <c r="I56" s="1317"/>
      <c r="J56" s="1317"/>
      <c r="K56" s="1317"/>
      <c r="L56" s="1318"/>
    </row>
    <row r="57" spans="1:12" ht="15" customHeight="1" thickTop="1">
      <c r="A57" s="1312" t="s">
        <v>1373</v>
      </c>
      <c r="B57" s="1313"/>
      <c r="C57" s="147"/>
      <c r="D57" s="147"/>
      <c r="E57" s="979" t="s">
        <v>1385</v>
      </c>
      <c r="F57" s="3773" t="s">
        <v>1382</v>
      </c>
      <c r="G57" s="3774"/>
      <c r="H57" s="3773" t="s">
        <v>1384</v>
      </c>
      <c r="I57" s="3774"/>
      <c r="J57" s="3773" t="s">
        <v>1383</v>
      </c>
      <c r="K57" s="3774"/>
      <c r="L57" s="152"/>
    </row>
    <row r="58" spans="1:12" ht="15" customHeight="1">
      <c r="A58" s="1308" t="s">
        <v>1378</v>
      </c>
      <c r="B58" s="1307"/>
      <c r="C58" s="138"/>
      <c r="D58" s="1324"/>
      <c r="E58" s="932" t="s">
        <v>1377</v>
      </c>
      <c r="F58" s="933" t="s">
        <v>914</v>
      </c>
      <c r="G58" s="933" t="s">
        <v>1379</v>
      </c>
      <c r="H58" s="933" t="s">
        <v>914</v>
      </c>
      <c r="I58" s="933" t="s">
        <v>1379</v>
      </c>
      <c r="J58" s="933" t="s">
        <v>914</v>
      </c>
      <c r="K58" s="933" t="s">
        <v>1379</v>
      </c>
      <c r="L58" s="157"/>
    </row>
    <row r="59" spans="1:12" ht="15" customHeight="1">
      <c r="A59" s="1309" t="s">
        <v>1380</v>
      </c>
      <c r="B59" s="138"/>
      <c r="C59" s="138"/>
      <c r="D59" s="1323"/>
      <c r="E59" s="932" t="s">
        <v>1361</v>
      </c>
      <c r="F59" s="3775" t="s">
        <v>936</v>
      </c>
      <c r="G59" s="3769"/>
      <c r="H59" s="3775" t="s">
        <v>936</v>
      </c>
      <c r="I59" s="3776"/>
      <c r="J59" s="3775" t="s">
        <v>936</v>
      </c>
      <c r="K59" s="3776"/>
      <c r="L59" s="158"/>
    </row>
    <row r="60" spans="1:12" ht="15" customHeight="1">
      <c r="A60" s="1310" t="s">
        <v>1381</v>
      </c>
      <c r="B60" s="138"/>
      <c r="C60" s="138"/>
      <c r="D60" s="128"/>
      <c r="E60" s="1319" t="s">
        <v>1374</v>
      </c>
      <c r="F60" s="3768" t="s">
        <v>1390</v>
      </c>
      <c r="G60" s="3769"/>
      <c r="H60" s="3768" t="s">
        <v>1393</v>
      </c>
      <c r="I60" s="3769"/>
      <c r="J60" s="3768" t="s">
        <v>1391</v>
      </c>
      <c r="K60" s="3769"/>
      <c r="L60" s="158"/>
    </row>
    <row r="61" spans="1:12" ht="15" customHeight="1">
      <c r="A61" s="133"/>
      <c r="B61" s="28"/>
      <c r="C61" s="28"/>
      <c r="D61" s="28"/>
      <c r="E61" s="318" t="s">
        <v>1375</v>
      </c>
      <c r="F61" s="3768" t="s">
        <v>1391</v>
      </c>
      <c r="G61" s="3770"/>
      <c r="H61" s="3768" t="s">
        <v>1392</v>
      </c>
      <c r="I61" s="3770"/>
      <c r="J61" s="3768" t="s">
        <v>1395</v>
      </c>
      <c r="K61" s="3770"/>
      <c r="L61" s="158"/>
    </row>
    <row r="62" spans="1:12" ht="15" customHeight="1" thickBot="1">
      <c r="A62" s="135"/>
      <c r="B62" s="136"/>
      <c r="C62" s="136"/>
      <c r="D62" s="136"/>
      <c r="E62" s="1322" t="s">
        <v>1376</v>
      </c>
      <c r="F62" s="3771" t="s">
        <v>1392</v>
      </c>
      <c r="G62" s="3772"/>
      <c r="H62" s="3771" t="s">
        <v>1394</v>
      </c>
      <c r="I62" s="3772"/>
      <c r="J62" s="3771" t="s">
        <v>1396</v>
      </c>
      <c r="K62" s="3772"/>
      <c r="L62" s="1311"/>
    </row>
  </sheetData>
  <mergeCells count="21">
    <mergeCell ref="D25:E25"/>
    <mergeCell ref="D26:E26"/>
    <mergeCell ref="D27:E27"/>
    <mergeCell ref="D28:E28"/>
    <mergeCell ref="A11:F11"/>
    <mergeCell ref="H3:K3"/>
    <mergeCell ref="J61:K61"/>
    <mergeCell ref="H62:I62"/>
    <mergeCell ref="H61:I61"/>
    <mergeCell ref="J59:K59"/>
    <mergeCell ref="H57:I57"/>
    <mergeCell ref="H59:I59"/>
    <mergeCell ref="F60:G60"/>
    <mergeCell ref="F61:G61"/>
    <mergeCell ref="F62:G62"/>
    <mergeCell ref="J57:K57"/>
    <mergeCell ref="F59:G59"/>
    <mergeCell ref="H60:I60"/>
    <mergeCell ref="F57:G57"/>
    <mergeCell ref="J62:K62"/>
    <mergeCell ref="J60:K60"/>
  </mergeCells>
  <dataValidations count="1">
    <dataValidation type="list" allowBlank="1" showInputMessage="1" showErrorMessage="1" sqref="K11" xr:uid="{00000000-0002-0000-3F00-000000000000}">
      <formula1>$N$18:$N$20</formula1>
    </dataValidation>
  </dataValidations>
  <pageMargins left="0.31496062992125984" right="0.27559055118110237" top="0.31496062992125984" bottom="0.51181102362204722" header="0.27559055118110237" footer="0.23622047244094491"/>
  <pageSetup paperSize="9" orientation="portrait" r:id="rId1"/>
  <headerFooter alignWithMargins="0">
    <oddHeader>&amp;RPAR-PREP-001-3B / rév 1</oddHeader>
    <oddFooter>&amp;R&amp;Z&amp;F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B0F0"/>
  </sheetPr>
  <dimension ref="A1:R61"/>
  <sheetViews>
    <sheetView showZeros="0" zoomScaleNormal="100" workbookViewId="0">
      <selection activeCell="E6" sqref="E6"/>
    </sheetView>
  </sheetViews>
  <sheetFormatPr baseColWidth="10" defaultRowHeight="12.75"/>
  <cols>
    <col min="1" max="1" width="7.5703125" customWidth="1"/>
    <col min="2" max="2" width="5.7109375" customWidth="1"/>
    <col min="3" max="3" width="6.140625" customWidth="1"/>
    <col min="4" max="4" width="8.85546875" customWidth="1"/>
    <col min="5" max="5" width="7.5703125" customWidth="1"/>
    <col min="6" max="6" width="11.42578125" customWidth="1"/>
    <col min="7" max="7" width="7.28515625" customWidth="1"/>
    <col min="8" max="8" width="6.7109375" customWidth="1"/>
    <col min="9" max="9" width="7" customWidth="1"/>
    <col min="10" max="10" width="7.85546875" customWidth="1"/>
    <col min="11" max="11" width="7.5703125" customWidth="1"/>
    <col min="12" max="12" width="9.7109375" customWidth="1"/>
    <col min="13" max="13" width="7" customWidth="1"/>
    <col min="16" max="16" width="24" customWidth="1"/>
    <col min="24" max="24" width="13.28515625" customWidth="1"/>
  </cols>
  <sheetData>
    <row r="1" spans="1:18" ht="9.6" customHeight="1">
      <c r="A1" s="159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256"/>
      <c r="P1" s="22"/>
      <c r="Q1" s="22"/>
      <c r="R1" s="22"/>
    </row>
    <row r="2" spans="1:18" ht="42" customHeight="1" thickBot="1">
      <c r="A2" s="26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90"/>
      <c r="P2" s="28"/>
      <c r="Q2" s="22"/>
      <c r="R2" s="22"/>
    </row>
    <row r="3" spans="1:18" ht="16.149999999999999" customHeight="1" thickBot="1">
      <c r="A3" s="751" t="s">
        <v>188</v>
      </c>
      <c r="B3" s="6"/>
      <c r="C3" s="6"/>
      <c r="D3" s="6"/>
      <c r="E3" s="6"/>
      <c r="F3" s="6"/>
      <c r="G3" s="3155" t="s">
        <v>189</v>
      </c>
      <c r="H3" s="3156"/>
      <c r="I3" s="3156"/>
      <c r="J3" s="3157"/>
      <c r="K3" s="6"/>
      <c r="L3" s="6"/>
      <c r="M3" s="190"/>
      <c r="P3" s="769"/>
      <c r="Q3" s="22"/>
      <c r="R3" s="22"/>
    </row>
    <row r="4" spans="1:18" ht="16.149999999999999" customHeight="1" thickBot="1">
      <c r="A4" s="752" t="s">
        <v>190</v>
      </c>
      <c r="B4" s="6"/>
      <c r="C4" s="6"/>
      <c r="D4" s="6"/>
      <c r="E4" s="6"/>
      <c r="F4" s="6"/>
      <c r="G4" s="6"/>
      <c r="H4" s="6"/>
      <c r="I4" s="6"/>
      <c r="J4" s="743"/>
      <c r="K4" s="6"/>
      <c r="L4" s="6"/>
      <c r="M4" s="248"/>
      <c r="O4" s="769"/>
      <c r="P4" s="614" t="s">
        <v>909</v>
      </c>
      <c r="Q4" s="22"/>
      <c r="R4" s="22"/>
    </row>
    <row r="5" spans="1:18" ht="22.5" customHeight="1">
      <c r="A5" s="1293" t="s">
        <v>1364</v>
      </c>
      <c r="B5" s="980"/>
      <c r="C5" s="980"/>
      <c r="D5" s="980"/>
      <c r="E5" s="980"/>
      <c r="F5" s="980"/>
      <c r="G5" s="980"/>
      <c r="H5" s="980"/>
      <c r="I5" s="980" t="s">
        <v>1401</v>
      </c>
      <c r="K5" s="160"/>
      <c r="L5" s="1014"/>
      <c r="M5" s="256"/>
      <c r="O5" s="28"/>
      <c r="P5" s="22"/>
    </row>
    <row r="6" spans="1:18" ht="15.95" customHeight="1" thickBot="1">
      <c r="A6" s="1295" t="s">
        <v>1365</v>
      </c>
      <c r="B6" s="931"/>
      <c r="C6" s="931"/>
      <c r="D6" s="931"/>
      <c r="E6" s="916"/>
      <c r="F6" s="114"/>
      <c r="G6" s="114"/>
      <c r="H6" s="114"/>
      <c r="I6" s="981" t="s">
        <v>1167</v>
      </c>
      <c r="J6" s="981"/>
      <c r="K6" s="936"/>
      <c r="L6" s="936"/>
      <c r="M6" s="918"/>
      <c r="O6" s="28"/>
    </row>
    <row r="7" spans="1:18" ht="15.95" customHeight="1" thickTop="1">
      <c r="A7" s="925" t="s">
        <v>274</v>
      </c>
      <c r="B7" s="926" t="str">
        <f>PREVI!A10</f>
        <v>1100633635-636</v>
      </c>
      <c r="C7" s="34"/>
      <c r="D7" s="28"/>
      <c r="E7" s="34" t="str">
        <f>PREVI!A11</f>
        <v>Z128</v>
      </c>
      <c r="F7" s="6"/>
      <c r="G7" s="985" t="s">
        <v>27</v>
      </c>
      <c r="H7" s="985"/>
      <c r="I7" s="986">
        <f>PREVI!A24</f>
        <v>0</v>
      </c>
      <c r="J7" s="6"/>
      <c r="K7" s="35" t="s">
        <v>484</v>
      </c>
      <c r="L7" s="6"/>
      <c r="M7" s="982"/>
      <c r="O7" s="769"/>
      <c r="P7" s="614" t="s">
        <v>130</v>
      </c>
    </row>
    <row r="8" spans="1:18" ht="15.95" customHeight="1">
      <c r="A8" s="911" t="s">
        <v>926</v>
      </c>
      <c r="B8" s="34"/>
      <c r="C8" s="34"/>
      <c r="D8" s="28"/>
      <c r="E8" s="6"/>
      <c r="F8" s="6"/>
      <c r="G8" s="927" t="s">
        <v>911</v>
      </c>
      <c r="H8" s="6"/>
      <c r="I8" s="6"/>
      <c r="J8" s="6"/>
      <c r="K8" s="927" t="s">
        <v>910</v>
      </c>
      <c r="L8" s="6"/>
      <c r="M8" s="914"/>
      <c r="O8" s="769"/>
      <c r="P8" s="614" t="s">
        <v>129</v>
      </c>
    </row>
    <row r="9" spans="1:18" ht="15.95" customHeight="1">
      <c r="A9" s="911" t="s">
        <v>927</v>
      </c>
      <c r="B9" s="34"/>
      <c r="C9" s="34"/>
      <c r="D9" s="28"/>
      <c r="E9" s="6"/>
      <c r="F9" s="6"/>
      <c r="G9" s="927" t="s">
        <v>27</v>
      </c>
      <c r="H9" s="6"/>
      <c r="I9" s="6"/>
      <c r="J9" s="6"/>
      <c r="K9" s="927" t="s">
        <v>485</v>
      </c>
      <c r="L9" s="6"/>
      <c r="M9" s="914"/>
      <c r="O9" s="28"/>
    </row>
    <row r="10" spans="1:18" ht="15.95" customHeight="1" thickBot="1">
      <c r="A10" s="937" t="s">
        <v>925</v>
      </c>
      <c r="B10" s="113"/>
      <c r="C10" s="113"/>
      <c r="D10" s="114"/>
      <c r="E10" s="114"/>
      <c r="F10" s="114"/>
      <c r="G10" s="938" t="s">
        <v>782</v>
      </c>
      <c r="H10" s="114"/>
      <c r="I10" s="919"/>
      <c r="J10" s="919"/>
      <c r="K10" s="938" t="s">
        <v>483</v>
      </c>
      <c r="L10" s="919"/>
      <c r="M10" s="918"/>
      <c r="O10" s="986"/>
      <c r="P10" s="930" t="s">
        <v>1163</v>
      </c>
    </row>
    <row r="11" spans="1:18" ht="15.95" customHeight="1" thickTop="1">
      <c r="A11" s="150" t="s">
        <v>1168</v>
      </c>
      <c r="B11" s="151"/>
      <c r="C11" s="151"/>
      <c r="D11" s="28"/>
      <c r="E11" s="3786" t="s">
        <v>1172</v>
      </c>
      <c r="F11" s="3787"/>
      <c r="G11" s="35" t="s">
        <v>916</v>
      </c>
      <c r="H11" s="28"/>
      <c r="I11" s="28"/>
      <c r="J11" s="28"/>
      <c r="K11" s="28"/>
      <c r="L11" s="28"/>
      <c r="M11" s="982"/>
      <c r="O11" s="986"/>
      <c r="P11" s="930" t="s">
        <v>1164</v>
      </c>
    </row>
    <row r="12" spans="1:18" ht="15.95" customHeight="1">
      <c r="A12" s="929" t="s">
        <v>1169</v>
      </c>
      <c r="B12" s="151"/>
      <c r="C12" s="151"/>
      <c r="D12" s="28"/>
      <c r="E12" s="913"/>
      <c r="F12" s="28"/>
      <c r="G12" s="912" t="s">
        <v>939</v>
      </c>
      <c r="H12" s="28"/>
      <c r="I12" s="28"/>
      <c r="J12" s="28"/>
      <c r="K12" s="28"/>
      <c r="L12" s="28"/>
      <c r="M12" s="914"/>
      <c r="O12" s="769"/>
      <c r="P12" s="614" t="s">
        <v>1165</v>
      </c>
    </row>
    <row r="13" spans="1:18" ht="15.95" customHeight="1">
      <c r="A13" s="929" t="s">
        <v>1170</v>
      </c>
      <c r="B13" s="151"/>
      <c r="C13" s="151"/>
      <c r="D13" s="28"/>
      <c r="E13" s="913"/>
      <c r="F13" s="28"/>
      <c r="G13" s="912" t="s">
        <v>912</v>
      </c>
      <c r="H13" s="28"/>
      <c r="I13" s="28"/>
      <c r="J13" s="28"/>
      <c r="K13" s="28"/>
      <c r="L13" s="28"/>
      <c r="M13" s="914"/>
      <c r="P13" s="28"/>
    </row>
    <row r="14" spans="1:18" ht="15.95" customHeight="1" thickBot="1">
      <c r="A14" s="937" t="s">
        <v>1171</v>
      </c>
      <c r="B14" s="928"/>
      <c r="C14" s="928"/>
      <c r="D14" s="114"/>
      <c r="E14" s="917"/>
      <c r="F14" s="114"/>
      <c r="G14" s="939" t="s">
        <v>783</v>
      </c>
      <c r="H14" s="937"/>
      <c r="I14" s="937"/>
      <c r="J14" s="114"/>
      <c r="K14" s="114"/>
      <c r="L14" s="936"/>
      <c r="M14" s="918"/>
      <c r="P14" s="28"/>
    </row>
    <row r="15" spans="1:18" ht="13.5" thickTop="1">
      <c r="A15" s="133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90"/>
    </row>
    <row r="16" spans="1:18">
      <c r="A16" s="133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90"/>
    </row>
    <row r="17" spans="1:13">
      <c r="A17" s="133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90"/>
    </row>
    <row r="18" spans="1:13">
      <c r="A18" s="133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90"/>
    </row>
    <row r="19" spans="1:13">
      <c r="A19" s="133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90"/>
    </row>
    <row r="20" spans="1:13" ht="32.450000000000003" customHeight="1">
      <c r="A20" s="133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90"/>
    </row>
    <row r="21" spans="1:13" s="991" customFormat="1" ht="31.15" customHeight="1">
      <c r="A21" s="987" t="s">
        <v>234</v>
      </c>
      <c r="B21" s="988" t="s">
        <v>193</v>
      </c>
      <c r="C21" s="988" t="s">
        <v>194</v>
      </c>
      <c r="D21" s="989" t="s">
        <v>235</v>
      </c>
      <c r="E21" s="989" t="s">
        <v>236</v>
      </c>
      <c r="F21" s="989" t="s">
        <v>237</v>
      </c>
      <c r="G21" s="988" t="s">
        <v>1187</v>
      </c>
      <c r="H21" s="988" t="s">
        <v>1069</v>
      </c>
      <c r="I21" s="988" t="s">
        <v>1187</v>
      </c>
      <c r="J21" s="988" t="s">
        <v>1180</v>
      </c>
      <c r="K21" s="988" t="s">
        <v>1181</v>
      </c>
      <c r="L21" s="989" t="s">
        <v>239</v>
      </c>
      <c r="M21" s="990" t="s">
        <v>221</v>
      </c>
    </row>
    <row r="22" spans="1:13" s="991" customFormat="1" ht="31.9" customHeight="1">
      <c r="A22" s="992" t="s">
        <v>58</v>
      </c>
      <c r="B22" s="1003" t="s">
        <v>941</v>
      </c>
      <c r="C22" s="1003" t="s">
        <v>941</v>
      </c>
      <c r="D22" s="1003" t="s">
        <v>235</v>
      </c>
      <c r="E22" s="1003" t="s">
        <v>59</v>
      </c>
      <c r="F22" s="1003" t="s">
        <v>967</v>
      </c>
      <c r="G22" s="1003" t="s">
        <v>906</v>
      </c>
      <c r="H22" s="1003" t="s">
        <v>1177</v>
      </c>
      <c r="I22" s="1003" t="s">
        <v>906</v>
      </c>
      <c r="J22" s="1003" t="s">
        <v>1178</v>
      </c>
      <c r="K22" s="1003" t="s">
        <v>1179</v>
      </c>
      <c r="L22" s="1003" t="s">
        <v>63</v>
      </c>
      <c r="M22" s="1006" t="s">
        <v>946</v>
      </c>
    </row>
    <row r="23" spans="1:13" s="763" customFormat="1" ht="17.45" customHeight="1">
      <c r="A23" s="993" t="s">
        <v>234</v>
      </c>
      <c r="B23" s="1004" t="s">
        <v>942</v>
      </c>
      <c r="C23" s="1004" t="s">
        <v>941</v>
      </c>
      <c r="D23" s="1004" t="s">
        <v>22</v>
      </c>
      <c r="E23" s="1004" t="s">
        <v>23</v>
      </c>
      <c r="F23" s="1004" t="s">
        <v>1184</v>
      </c>
      <c r="G23" s="1004" t="s">
        <v>1182</v>
      </c>
      <c r="H23" s="1004" t="s">
        <v>1185</v>
      </c>
      <c r="I23" s="1004" t="s">
        <v>1182</v>
      </c>
      <c r="J23" s="1004" t="s">
        <v>1186</v>
      </c>
      <c r="K23" s="1004" t="s">
        <v>1183</v>
      </c>
      <c r="L23" s="1004" t="s">
        <v>25</v>
      </c>
      <c r="M23" s="1007" t="s">
        <v>21</v>
      </c>
    </row>
    <row r="24" spans="1:13" s="763" customFormat="1" ht="14.45" customHeight="1" thickBot="1">
      <c r="A24" s="994" t="s">
        <v>930</v>
      </c>
      <c r="B24" s="1005" t="s">
        <v>1194</v>
      </c>
      <c r="C24" s="1005" t="s">
        <v>786</v>
      </c>
      <c r="D24" s="1005" t="s">
        <v>235</v>
      </c>
      <c r="E24" s="1005" t="s">
        <v>931</v>
      </c>
      <c r="F24" s="1005" t="s">
        <v>1173</v>
      </c>
      <c r="G24" s="1005" t="s">
        <v>262</v>
      </c>
      <c r="H24" s="1005" t="s">
        <v>1174</v>
      </c>
      <c r="I24" s="1005" t="s">
        <v>262</v>
      </c>
      <c r="J24" s="1005" t="s">
        <v>1175</v>
      </c>
      <c r="K24" s="1005" t="s">
        <v>1176</v>
      </c>
      <c r="L24" s="1005" t="s">
        <v>928</v>
      </c>
      <c r="M24" s="1008" t="s">
        <v>261</v>
      </c>
    </row>
    <row r="25" spans="1:13" ht="25.15" customHeight="1" thickTop="1">
      <c r="A25" s="249"/>
      <c r="B25" s="320" t="e">
        <f>SUIVI!#REF!</f>
        <v>#REF!</v>
      </c>
      <c r="C25" s="320" t="e">
        <f>SUIVI!#REF!</f>
        <v>#REF!</v>
      </c>
      <c r="D25" s="186" t="str">
        <f>SUIVI!H9</f>
        <v>HL1100A</v>
      </c>
      <c r="E25" s="46">
        <f>SUIVI!J9</f>
        <v>10300</v>
      </c>
      <c r="F25" s="1098" t="str">
        <f>SUIVI!M9</f>
        <v>CZ6</v>
      </c>
      <c r="G25" s="983"/>
      <c r="H25" s="984"/>
      <c r="I25" s="686"/>
      <c r="J25" s="686"/>
      <c r="K25" s="686"/>
      <c r="L25" s="983"/>
      <c r="M25" s="768"/>
    </row>
    <row r="26" spans="1:13" ht="25.15" customHeight="1">
      <c r="A26" s="53"/>
      <c r="B26" s="320" t="e">
        <f>SUIVI!#REF!</f>
        <v>#REF!</v>
      </c>
      <c r="C26" s="320" t="e">
        <f>SUIVI!#REF!</f>
        <v>#REF!</v>
      </c>
      <c r="D26" s="46" t="str">
        <f>SUIVI!H10</f>
        <v>HL1100A</v>
      </c>
      <c r="E26" s="46">
        <f>SUIVI!J10</f>
        <v>10300</v>
      </c>
      <c r="F26" s="1099" t="str">
        <f>SUIVI!M10</f>
        <v>CZ7</v>
      </c>
      <c r="G26" s="120"/>
      <c r="H26" s="118"/>
      <c r="I26" s="119"/>
      <c r="J26" s="119"/>
      <c r="K26" s="119"/>
      <c r="L26" s="120"/>
      <c r="M26" s="48"/>
    </row>
    <row r="27" spans="1:13" ht="25.15" customHeight="1">
      <c r="A27" s="53"/>
      <c r="B27" s="320" t="e">
        <f>SUIVI!#REF!</f>
        <v>#REF!</v>
      </c>
      <c r="C27" s="320" t="e">
        <f>SUIVI!#REF!</f>
        <v>#REF!</v>
      </c>
      <c r="D27" s="46" t="str">
        <f>SUIVI!H11</f>
        <v>HL1100A</v>
      </c>
      <c r="E27" s="46">
        <f>SUIVI!J11</f>
        <v>10400</v>
      </c>
      <c r="F27" s="1099" t="str">
        <f>SUIVI!M11</f>
        <v>CZ52</v>
      </c>
      <c r="G27" s="120"/>
      <c r="H27" s="118"/>
      <c r="I27" s="119"/>
      <c r="J27" s="119"/>
      <c r="K27" s="119"/>
      <c r="L27" s="120"/>
      <c r="M27" s="48"/>
    </row>
    <row r="28" spans="1:13" ht="25.15" customHeight="1">
      <c r="A28" s="53"/>
      <c r="B28" s="320" t="e">
        <f>SUIVI!#REF!</f>
        <v>#REF!</v>
      </c>
      <c r="C28" s="320" t="e">
        <f>SUIVI!#REF!</f>
        <v>#REF!</v>
      </c>
      <c r="D28" s="46" t="str">
        <f>SUIVI!H12</f>
        <v>HL1100A</v>
      </c>
      <c r="E28" s="46">
        <f>SUIVI!J12</f>
        <v>9000</v>
      </c>
      <c r="F28" s="1099" t="str">
        <f>SUIVI!M12</f>
        <v>EA15</v>
      </c>
      <c r="G28" s="120"/>
      <c r="H28" s="118"/>
      <c r="I28" s="119"/>
      <c r="J28" s="119"/>
      <c r="K28" s="119"/>
      <c r="L28" s="120"/>
      <c r="M28" s="48"/>
    </row>
    <row r="29" spans="1:13" ht="25.15" customHeight="1">
      <c r="A29" s="53"/>
      <c r="B29" s="320" t="e">
        <f>SUIVI!#REF!</f>
        <v>#REF!</v>
      </c>
      <c r="C29" s="320" t="e">
        <f>SUIVI!#REF!</f>
        <v>#REF!</v>
      </c>
      <c r="D29" s="46" t="str">
        <f>SUIVI!H13</f>
        <v>HL1100A</v>
      </c>
      <c r="E29" s="46">
        <f>SUIVI!J13</f>
        <v>10100</v>
      </c>
      <c r="F29" s="1099" t="str">
        <f>SUIVI!M13</f>
        <v>CZ9 oder10</v>
      </c>
      <c r="G29" s="120"/>
      <c r="H29" s="118"/>
      <c r="I29" s="119"/>
      <c r="J29" s="119"/>
      <c r="K29" s="119"/>
      <c r="L29" s="120"/>
      <c r="M29" s="48"/>
    </row>
    <row r="30" spans="1:13" ht="25.15" customHeight="1">
      <c r="A30" s="53"/>
      <c r="B30" s="320" t="e">
        <f>SUIVI!#REF!</f>
        <v>#REF!</v>
      </c>
      <c r="C30" s="320" t="e">
        <f>SUIVI!#REF!</f>
        <v>#REF!</v>
      </c>
      <c r="D30" s="46" t="str">
        <f>SUIVI!H14</f>
        <v>HL1100A</v>
      </c>
      <c r="E30" s="46">
        <f>SUIVI!J14</f>
        <v>10400</v>
      </c>
      <c r="F30" s="1099" t="str">
        <f>SUIVI!M14</f>
        <v>EC48</v>
      </c>
      <c r="G30" s="120"/>
      <c r="H30" s="118"/>
      <c r="I30" s="119"/>
      <c r="J30" s="119"/>
      <c r="K30" s="119"/>
      <c r="L30" s="120"/>
      <c r="M30" s="48"/>
    </row>
    <row r="31" spans="1:13" ht="25.15" customHeight="1">
      <c r="A31" s="53"/>
      <c r="B31" s="320" t="e">
        <f>SUIVI!#REF!</f>
        <v>#REF!</v>
      </c>
      <c r="C31" s="320" t="e">
        <f>SUIVI!#REF!</f>
        <v>#REF!</v>
      </c>
      <c r="D31" s="46" t="str">
        <f>SUIVI!H15</f>
        <v>HL1100A</v>
      </c>
      <c r="E31" s="46">
        <f>SUIVI!J15</f>
        <v>10400</v>
      </c>
      <c r="F31" s="1099" t="str">
        <f>SUIVI!M15</f>
        <v>EC49</v>
      </c>
      <c r="G31" s="120"/>
      <c r="H31" s="118"/>
      <c r="I31" s="119"/>
      <c r="J31" s="119"/>
      <c r="K31" s="119"/>
      <c r="L31" s="120"/>
      <c r="M31" s="48"/>
    </row>
    <row r="32" spans="1:13" ht="25.15" customHeight="1">
      <c r="A32" s="53"/>
      <c r="B32" s="320" t="e">
        <f>SUIVI!#REF!</f>
        <v>#REF!</v>
      </c>
      <c r="C32" s="320" t="e">
        <f>SUIVI!#REF!</f>
        <v>#REF!</v>
      </c>
      <c r="D32" s="46" t="str">
        <f>SUIVI!H16</f>
        <v>HL1100A</v>
      </c>
      <c r="E32" s="46">
        <f>SUIVI!J16</f>
        <v>10400</v>
      </c>
      <c r="F32" s="1099" t="str">
        <f>SUIVI!M16</f>
        <v>EC50</v>
      </c>
      <c r="G32" s="120"/>
      <c r="H32" s="118"/>
      <c r="I32" s="119"/>
      <c r="J32" s="119"/>
      <c r="K32" s="119"/>
      <c r="L32" s="120"/>
      <c r="M32" s="48"/>
    </row>
    <row r="33" spans="1:13" ht="25.15" customHeight="1">
      <c r="A33" s="53"/>
      <c r="B33" s="320" t="e">
        <f>SUIVI!#REF!</f>
        <v>#REF!</v>
      </c>
      <c r="C33" s="320" t="e">
        <f>SUIVI!#REF!</f>
        <v>#REF!</v>
      </c>
      <c r="D33" s="46" t="str">
        <f>SUIVI!H17</f>
        <v>HL1100A</v>
      </c>
      <c r="E33" s="46">
        <f>SUIVI!J17</f>
        <v>10400</v>
      </c>
      <c r="F33" s="1099" t="str">
        <f>SUIVI!M17</f>
        <v>EC51</v>
      </c>
      <c r="G33" s="120"/>
      <c r="H33" s="118"/>
      <c r="I33" s="119"/>
      <c r="J33" s="119"/>
      <c r="K33" s="119"/>
      <c r="L33" s="120"/>
      <c r="M33" s="48"/>
    </row>
    <row r="34" spans="1:13" ht="25.15" customHeight="1">
      <c r="A34" s="53"/>
      <c r="B34" s="320" t="e">
        <f>SUIVI!#REF!</f>
        <v>#REF!</v>
      </c>
      <c r="C34" s="320" t="e">
        <f>SUIVI!#REF!</f>
        <v>#REF!</v>
      </c>
      <c r="D34" s="46" t="str">
        <f>SUIVI!H18</f>
        <v>HL1100B</v>
      </c>
      <c r="E34" s="46">
        <f>SUIVI!J18</f>
        <v>5300</v>
      </c>
      <c r="F34" s="1099" t="str">
        <f>SUIVI!M18</f>
        <v>EC406 oder 407</v>
      </c>
      <c r="G34" s="120"/>
      <c r="H34" s="118"/>
      <c r="I34" s="119"/>
      <c r="J34" s="119"/>
      <c r="K34" s="119"/>
      <c r="L34" s="120"/>
      <c r="M34" s="48"/>
    </row>
    <row r="35" spans="1:13" ht="25.15" customHeight="1">
      <c r="A35" s="53"/>
      <c r="B35" s="320" t="e">
        <f>SUIVI!#REF!</f>
        <v>#REF!</v>
      </c>
      <c r="C35" s="320" t="e">
        <f>SUIVI!#REF!</f>
        <v>#REF!</v>
      </c>
      <c r="D35" s="46" t="e">
        <f>SUIVI!#REF!</f>
        <v>#REF!</v>
      </c>
      <c r="E35" s="46" t="e">
        <f>SUIVI!#REF!</f>
        <v>#REF!</v>
      </c>
      <c r="F35" s="1099" t="e">
        <f>SUIVI!#REF!</f>
        <v>#REF!</v>
      </c>
      <c r="G35" s="120"/>
      <c r="H35" s="118"/>
      <c r="I35" s="119"/>
      <c r="J35" s="119"/>
      <c r="K35" s="119"/>
      <c r="L35" s="120"/>
      <c r="M35" s="48"/>
    </row>
    <row r="36" spans="1:13" ht="25.15" customHeight="1">
      <c r="A36" s="53"/>
      <c r="B36" s="320" t="e">
        <f>SUIVI!#REF!</f>
        <v>#REF!</v>
      </c>
      <c r="C36" s="320" t="e">
        <f>SUIVI!#REF!</f>
        <v>#REF!</v>
      </c>
      <c r="D36" s="46" t="e">
        <f>SUIVI!#REF!</f>
        <v>#REF!</v>
      </c>
      <c r="E36" s="46" t="e">
        <f>SUIVI!#REF!</f>
        <v>#REF!</v>
      </c>
      <c r="F36" s="1099" t="e">
        <f>SUIVI!#REF!</f>
        <v>#REF!</v>
      </c>
      <c r="G36" s="120"/>
      <c r="H36" s="118"/>
      <c r="I36" s="119"/>
      <c r="J36" s="119"/>
      <c r="K36" s="119"/>
      <c r="L36" s="120"/>
      <c r="M36" s="48"/>
    </row>
    <row r="37" spans="1:13" ht="25.15" customHeight="1">
      <c r="A37" s="53"/>
      <c r="B37" s="320" t="e">
        <f>SUIVI!#REF!</f>
        <v>#REF!</v>
      </c>
      <c r="C37" s="320" t="e">
        <f>SUIVI!#REF!</f>
        <v>#REF!</v>
      </c>
      <c r="D37" s="46" t="e">
        <f>SUIVI!#REF!</f>
        <v>#REF!</v>
      </c>
      <c r="E37" s="46" t="e">
        <f>SUIVI!#REF!</f>
        <v>#REF!</v>
      </c>
      <c r="F37" s="1099" t="e">
        <f>SUIVI!#REF!</f>
        <v>#REF!</v>
      </c>
      <c r="G37" s="120"/>
      <c r="H37" s="118"/>
      <c r="I37" s="119"/>
      <c r="J37" s="119"/>
      <c r="K37" s="119"/>
      <c r="L37" s="120"/>
      <c r="M37" s="48"/>
    </row>
    <row r="38" spans="1:13" ht="25.15" customHeight="1">
      <c r="A38" s="53"/>
      <c r="B38" s="320" t="e">
        <f>SUIVI!#REF!</f>
        <v>#REF!</v>
      </c>
      <c r="C38" s="320" t="e">
        <f>SUIVI!#REF!</f>
        <v>#REF!</v>
      </c>
      <c r="D38" s="46" t="e">
        <f>SUIVI!#REF!</f>
        <v>#REF!</v>
      </c>
      <c r="E38" s="46" t="e">
        <f>SUIVI!#REF!</f>
        <v>#REF!</v>
      </c>
      <c r="F38" s="1099" t="e">
        <f>SUIVI!#REF!</f>
        <v>#REF!</v>
      </c>
      <c r="G38" s="120"/>
      <c r="H38" s="118"/>
      <c r="I38" s="119"/>
      <c r="J38" s="119"/>
      <c r="K38" s="119"/>
      <c r="L38" s="120"/>
      <c r="M38" s="48"/>
    </row>
    <row r="39" spans="1:13" ht="25.15" customHeight="1">
      <c r="A39" s="53"/>
      <c r="B39" s="320" t="e">
        <f>SUIVI!#REF!</f>
        <v>#REF!</v>
      </c>
      <c r="C39" s="320" t="e">
        <f>SUIVI!#REF!</f>
        <v>#REF!</v>
      </c>
      <c r="D39" s="46" t="e">
        <f>SUIVI!#REF!</f>
        <v>#REF!</v>
      </c>
      <c r="E39" s="46" t="e">
        <f>SUIVI!#REF!</f>
        <v>#REF!</v>
      </c>
      <c r="F39" s="1099" t="e">
        <f>SUIVI!#REF!</f>
        <v>#REF!</v>
      </c>
      <c r="G39" s="120"/>
      <c r="H39" s="118"/>
      <c r="I39" s="119"/>
      <c r="J39" s="119"/>
      <c r="K39" s="119"/>
      <c r="L39" s="120"/>
      <c r="M39" s="48"/>
    </row>
    <row r="40" spans="1:13" ht="25.15" customHeight="1">
      <c r="A40" s="53"/>
      <c r="B40" s="320" t="e">
        <f>SUIVI!#REF!</f>
        <v>#REF!</v>
      </c>
      <c r="C40" s="320" t="e">
        <f>SUIVI!#REF!</f>
        <v>#REF!</v>
      </c>
      <c r="D40" s="46" t="e">
        <f>SUIVI!#REF!</f>
        <v>#REF!</v>
      </c>
      <c r="E40" s="46" t="e">
        <f>SUIVI!#REF!</f>
        <v>#REF!</v>
      </c>
      <c r="F40" s="1099" t="e">
        <f>SUIVI!#REF!</f>
        <v>#REF!</v>
      </c>
      <c r="G40" s="120"/>
      <c r="H40" s="118"/>
      <c r="I40" s="119"/>
      <c r="J40" s="119"/>
      <c r="K40" s="119"/>
      <c r="L40" s="120"/>
      <c r="M40" s="48"/>
    </row>
    <row r="41" spans="1:13" ht="25.15" customHeight="1">
      <c r="A41" s="53"/>
      <c r="B41" s="320" t="e">
        <f>SUIVI!#REF!</f>
        <v>#REF!</v>
      </c>
      <c r="C41" s="320" t="e">
        <f>SUIVI!#REF!</f>
        <v>#REF!</v>
      </c>
      <c r="D41" s="46" t="e">
        <f>SUIVI!#REF!</f>
        <v>#REF!</v>
      </c>
      <c r="E41" s="46" t="e">
        <f>SUIVI!#REF!</f>
        <v>#REF!</v>
      </c>
      <c r="F41" s="1099" t="e">
        <f>SUIVI!#REF!</f>
        <v>#REF!</v>
      </c>
      <c r="G41" s="120"/>
      <c r="H41" s="118"/>
      <c r="I41" s="119"/>
      <c r="J41" s="119"/>
      <c r="K41" s="119"/>
      <c r="L41" s="120"/>
      <c r="M41" s="48"/>
    </row>
    <row r="42" spans="1:13" ht="25.15" customHeight="1">
      <c r="A42" s="53"/>
      <c r="B42" s="320" t="e">
        <f>SUIVI!#REF!</f>
        <v>#REF!</v>
      </c>
      <c r="C42" s="320" t="e">
        <f>SUIVI!#REF!</f>
        <v>#REF!</v>
      </c>
      <c r="D42" s="46" t="e">
        <f>SUIVI!#REF!</f>
        <v>#REF!</v>
      </c>
      <c r="E42" s="46" t="e">
        <f>SUIVI!#REF!</f>
        <v>#REF!</v>
      </c>
      <c r="F42" s="1099" t="e">
        <f>SUIVI!#REF!</f>
        <v>#REF!</v>
      </c>
      <c r="G42" s="120"/>
      <c r="H42" s="118"/>
      <c r="I42" s="119"/>
      <c r="J42" s="119"/>
      <c r="K42" s="119"/>
      <c r="L42" s="120"/>
      <c r="M42" s="48"/>
    </row>
    <row r="43" spans="1:13" ht="25.15" customHeight="1">
      <c r="A43" s="53"/>
      <c r="B43" s="320" t="e">
        <f>SUIVI!#REF!</f>
        <v>#REF!</v>
      </c>
      <c r="C43" s="320" t="e">
        <f>SUIVI!#REF!</f>
        <v>#REF!</v>
      </c>
      <c r="D43" s="46" t="e">
        <f>SUIVI!#REF!</f>
        <v>#REF!</v>
      </c>
      <c r="E43" s="46" t="e">
        <f>SUIVI!#REF!</f>
        <v>#REF!</v>
      </c>
      <c r="F43" s="1099" t="e">
        <f>SUIVI!#REF!</f>
        <v>#REF!</v>
      </c>
      <c r="G43" s="120"/>
      <c r="H43" s="118"/>
      <c r="I43" s="119"/>
      <c r="J43" s="119"/>
      <c r="K43" s="119"/>
      <c r="L43" s="120"/>
      <c r="M43" s="48"/>
    </row>
    <row r="44" spans="1:13" ht="25.15" customHeight="1">
      <c r="A44" s="53"/>
      <c r="B44" s="320" t="e">
        <f>SUIVI!#REF!</f>
        <v>#REF!</v>
      </c>
      <c r="C44" s="320" t="e">
        <f>SUIVI!#REF!</f>
        <v>#REF!</v>
      </c>
      <c r="D44" s="46" t="e">
        <f>SUIVI!#REF!</f>
        <v>#REF!</v>
      </c>
      <c r="E44" s="46" t="e">
        <f>SUIVI!#REF!</f>
        <v>#REF!</v>
      </c>
      <c r="F44" s="1099" t="e">
        <f>SUIVI!#REF!</f>
        <v>#REF!</v>
      </c>
      <c r="G44" s="120"/>
      <c r="H44" s="118"/>
      <c r="I44" s="119"/>
      <c r="J44" s="119"/>
      <c r="K44" s="119"/>
      <c r="L44" s="120"/>
      <c r="M44" s="48"/>
    </row>
    <row r="45" spans="1:13" ht="25.15" customHeight="1">
      <c r="A45" s="53"/>
      <c r="B45" s="320" t="e">
        <f>SUIVI!#REF!</f>
        <v>#REF!</v>
      </c>
      <c r="C45" s="320" t="e">
        <f>SUIVI!#REF!</f>
        <v>#REF!</v>
      </c>
      <c r="D45" s="46" t="e">
        <f>SUIVI!#REF!</f>
        <v>#REF!</v>
      </c>
      <c r="E45" s="46" t="e">
        <f>SUIVI!#REF!</f>
        <v>#REF!</v>
      </c>
      <c r="F45" s="1099" t="e">
        <f>SUIVI!#REF!</f>
        <v>#REF!</v>
      </c>
      <c r="G45" s="120"/>
      <c r="H45" s="118"/>
      <c r="I45" s="119"/>
      <c r="J45" s="119"/>
      <c r="K45" s="119"/>
      <c r="L45" s="120"/>
      <c r="M45" s="48"/>
    </row>
    <row r="46" spans="1:13" ht="25.15" customHeight="1">
      <c r="A46" s="53"/>
      <c r="B46" s="320" t="e">
        <f>SUIVI!#REF!</f>
        <v>#REF!</v>
      </c>
      <c r="C46" s="320" t="e">
        <f>SUIVI!#REF!</f>
        <v>#REF!</v>
      </c>
      <c r="D46" s="46" t="e">
        <f>SUIVI!#REF!</f>
        <v>#REF!</v>
      </c>
      <c r="E46" s="46" t="e">
        <f>SUIVI!#REF!</f>
        <v>#REF!</v>
      </c>
      <c r="F46" s="1099" t="e">
        <f>SUIVI!#REF!</f>
        <v>#REF!</v>
      </c>
      <c r="G46" s="120"/>
      <c r="H46" s="118"/>
      <c r="I46" s="119"/>
      <c r="J46" s="119"/>
      <c r="K46" s="119"/>
      <c r="L46" s="120"/>
      <c r="M46" s="48"/>
    </row>
    <row r="47" spans="1:13" ht="25.15" customHeight="1">
      <c r="A47" s="53"/>
      <c r="B47" s="320" t="e">
        <f>SUIVI!#REF!</f>
        <v>#REF!</v>
      </c>
      <c r="C47" s="320" t="e">
        <f>SUIVI!#REF!</f>
        <v>#REF!</v>
      </c>
      <c r="D47" s="46" t="e">
        <f>SUIVI!#REF!</f>
        <v>#REF!</v>
      </c>
      <c r="E47" s="46" t="e">
        <f>SUIVI!#REF!</f>
        <v>#REF!</v>
      </c>
      <c r="F47" s="1099" t="e">
        <f>SUIVI!#REF!</f>
        <v>#REF!</v>
      </c>
      <c r="G47" s="120"/>
      <c r="H47" s="118"/>
      <c r="I47" s="119"/>
      <c r="J47" s="119"/>
      <c r="K47" s="119"/>
      <c r="L47" s="120"/>
      <c r="M47" s="48"/>
    </row>
    <row r="48" spans="1:13" ht="25.15" customHeight="1">
      <c r="A48" s="53"/>
      <c r="B48" s="320" t="e">
        <f>SUIVI!#REF!</f>
        <v>#REF!</v>
      </c>
      <c r="C48" s="320" t="e">
        <f>SUIVI!#REF!</f>
        <v>#REF!</v>
      </c>
      <c r="D48" s="46" t="e">
        <f>SUIVI!#REF!</f>
        <v>#REF!</v>
      </c>
      <c r="E48" s="46" t="e">
        <f>SUIVI!#REF!</f>
        <v>#REF!</v>
      </c>
      <c r="F48" s="1099" t="e">
        <f>SUIVI!#REF!</f>
        <v>#REF!</v>
      </c>
      <c r="G48" s="120"/>
      <c r="H48" s="118"/>
      <c r="I48" s="119"/>
      <c r="J48" s="119"/>
      <c r="K48" s="119"/>
      <c r="L48" s="120"/>
      <c r="M48" s="48"/>
    </row>
    <row r="49" spans="1:16" ht="15" customHeight="1">
      <c r="A49" s="53"/>
      <c r="B49" s="362" t="e">
        <f>SUIVI!#REF!</f>
        <v>#REF!</v>
      </c>
      <c r="C49" s="362" t="e">
        <f>SUIVI!#REF!</f>
        <v>#REF!</v>
      </c>
      <c r="D49" s="117" t="e">
        <f>SUIVI!#REF!</f>
        <v>#REF!</v>
      </c>
      <c r="E49" s="117" t="e">
        <f>SUIVI!#REF!</f>
        <v>#REF!</v>
      </c>
      <c r="F49" s="978" t="e">
        <f>SUIVI!#REF!</f>
        <v>#REF!</v>
      </c>
      <c r="G49" s="120"/>
      <c r="H49" s="118"/>
      <c r="I49" s="119"/>
      <c r="J49" s="119"/>
      <c r="K49" s="119"/>
      <c r="L49" s="120"/>
      <c r="M49" s="48"/>
      <c r="O49" s="3788"/>
      <c r="P49" s="3788"/>
    </row>
    <row r="50" spans="1:16" s="22" customFormat="1" ht="16.149999999999999" customHeight="1">
      <c r="A50" s="3789" t="s">
        <v>1200</v>
      </c>
      <c r="B50" s="3790"/>
      <c r="C50" s="3790"/>
      <c r="D50" s="3791"/>
      <c r="E50" s="3792" t="s">
        <v>1201</v>
      </c>
      <c r="F50" s="3793"/>
      <c r="G50" s="3792" t="s">
        <v>238</v>
      </c>
      <c r="H50" s="3790"/>
      <c r="I50" s="3790"/>
      <c r="J50" s="3791"/>
      <c r="K50" s="3792" t="s">
        <v>240</v>
      </c>
      <c r="L50" s="3790"/>
      <c r="M50" s="3794"/>
    </row>
    <row r="51" spans="1:16" s="22" customFormat="1" ht="17.45" customHeight="1">
      <c r="A51" s="3795" t="s">
        <v>1196</v>
      </c>
      <c r="B51" s="3796"/>
      <c r="C51" s="3796"/>
      <c r="D51" s="3797"/>
      <c r="E51" s="3798" t="s">
        <v>1197</v>
      </c>
      <c r="F51" s="3799"/>
      <c r="G51" s="3800" t="s">
        <v>1198</v>
      </c>
      <c r="H51" s="3790"/>
      <c r="I51" s="3790"/>
      <c r="J51" s="3791"/>
      <c r="K51" s="3800" t="s">
        <v>1199</v>
      </c>
      <c r="L51" s="3790"/>
      <c r="M51" s="3794"/>
    </row>
    <row r="52" spans="1:16" s="1000" customFormat="1" ht="15" customHeight="1">
      <c r="A52" s="1010" t="s">
        <v>1195</v>
      </c>
      <c r="B52" s="999"/>
      <c r="C52" s="999"/>
      <c r="D52" s="1009"/>
      <c r="E52" s="1001" t="s">
        <v>1370</v>
      </c>
      <c r="F52" s="1009"/>
      <c r="G52" s="3801" t="s">
        <v>1372</v>
      </c>
      <c r="H52" s="3802"/>
      <c r="I52" s="3802"/>
      <c r="J52" s="3803"/>
      <c r="K52" s="1001" t="s">
        <v>1371</v>
      </c>
      <c r="L52" s="999"/>
      <c r="M52" s="1011"/>
    </row>
    <row r="53" spans="1:16" s="1000" customFormat="1" ht="15" customHeight="1">
      <c r="A53" s="1012" t="s">
        <v>1188</v>
      </c>
      <c r="B53" s="997"/>
      <c r="C53" s="997"/>
      <c r="D53" s="998"/>
      <c r="E53" s="996" t="s">
        <v>1189</v>
      </c>
      <c r="F53" s="998"/>
      <c r="G53" s="3783" t="s">
        <v>1190</v>
      </c>
      <c r="H53" s="3784"/>
      <c r="I53" s="3784"/>
      <c r="J53" s="3785"/>
      <c r="K53" s="1001" t="s">
        <v>1191</v>
      </c>
      <c r="L53" s="999"/>
      <c r="M53" s="1011"/>
    </row>
    <row r="54" spans="1:16" s="22" customFormat="1" ht="15" customHeight="1">
      <c r="A54" s="133"/>
      <c r="B54" s="28"/>
      <c r="C54" s="28"/>
      <c r="D54" s="28"/>
      <c r="E54" s="125" t="s">
        <v>241</v>
      </c>
      <c r="F54" s="112"/>
      <c r="G54" s="125" t="s">
        <v>251</v>
      </c>
      <c r="H54" s="1002" t="s">
        <v>968</v>
      </c>
      <c r="I54" s="995" t="s">
        <v>1203</v>
      </c>
      <c r="J54" s="138"/>
      <c r="K54" s="127" t="s">
        <v>242</v>
      </c>
      <c r="L54" s="138"/>
      <c r="M54" s="157"/>
    </row>
    <row r="55" spans="1:16" s="22" customFormat="1" ht="15" customHeight="1">
      <c r="A55" s="133"/>
      <c r="B55" s="28"/>
      <c r="C55" s="28"/>
      <c r="D55" s="28"/>
      <c r="E55" s="121" t="s">
        <v>243</v>
      </c>
      <c r="F55" s="122" t="s">
        <v>244</v>
      </c>
      <c r="G55" s="1002" t="s">
        <v>1202</v>
      </c>
      <c r="H55" s="1002" t="s">
        <v>1192</v>
      </c>
      <c r="I55" s="1002" t="s">
        <v>1193</v>
      </c>
      <c r="J55" s="1002" t="s">
        <v>1193</v>
      </c>
      <c r="K55" s="28"/>
      <c r="L55" s="28"/>
      <c r="M55" s="134"/>
    </row>
    <row r="56" spans="1:16" s="22" customFormat="1" ht="15" customHeight="1">
      <c r="A56" s="133"/>
      <c r="B56" s="28"/>
      <c r="C56" s="28"/>
      <c r="D56" s="28"/>
      <c r="E56" s="28"/>
      <c r="F56" s="28"/>
      <c r="G56" s="127" t="s">
        <v>264</v>
      </c>
      <c r="H56" s="128"/>
      <c r="I56" s="127" t="s">
        <v>245</v>
      </c>
      <c r="J56" s="128"/>
      <c r="K56" s="28"/>
      <c r="L56" s="28"/>
      <c r="M56" s="134"/>
    </row>
    <row r="57" spans="1:16" s="22" customFormat="1" ht="15" customHeight="1">
      <c r="A57" s="133"/>
      <c r="B57" s="28"/>
      <c r="C57" s="28"/>
      <c r="D57" s="28"/>
      <c r="E57" s="28"/>
      <c r="F57" s="28"/>
      <c r="G57" s="127" t="s">
        <v>265</v>
      </c>
      <c r="H57" s="128"/>
      <c r="I57" s="127" t="s">
        <v>246</v>
      </c>
      <c r="J57" s="128"/>
      <c r="K57" s="28"/>
      <c r="L57" s="28"/>
      <c r="M57" s="134"/>
    </row>
    <row r="58" spans="1:16" s="22" customFormat="1" ht="15" customHeight="1">
      <c r="A58" s="133"/>
      <c r="B58" s="28"/>
      <c r="C58" s="28"/>
      <c r="D58" s="28"/>
      <c r="E58" s="28"/>
      <c r="F58" s="28"/>
      <c r="G58" s="149" t="s">
        <v>266</v>
      </c>
      <c r="H58" s="128"/>
      <c r="I58" s="127" t="s">
        <v>247</v>
      </c>
      <c r="J58" s="128"/>
      <c r="K58" s="28"/>
      <c r="L58" s="28"/>
      <c r="M58" s="134"/>
    </row>
    <row r="59" spans="1:16" ht="16.899999999999999" customHeight="1">
      <c r="A59" s="163" t="s">
        <v>943</v>
      </c>
      <c r="B59" s="122"/>
      <c r="C59" s="122"/>
      <c r="D59" s="122"/>
      <c r="E59" s="1294"/>
      <c r="F59" s="1294"/>
      <c r="G59" s="122"/>
      <c r="H59" s="122"/>
      <c r="I59" s="122"/>
      <c r="J59" s="122"/>
      <c r="K59" s="122"/>
      <c r="L59" s="6"/>
      <c r="M59" s="152"/>
    </row>
    <row r="60" spans="1:16" s="22" customFormat="1" ht="15" customHeight="1">
      <c r="A60" s="1013"/>
      <c r="B60" s="122"/>
      <c r="C60" s="129"/>
      <c r="D60" s="129"/>
      <c r="E60" s="129"/>
      <c r="F60" s="129"/>
      <c r="G60" s="122"/>
      <c r="H60" s="122"/>
      <c r="I60" s="122"/>
      <c r="J60" s="122"/>
      <c r="K60" s="122"/>
      <c r="L60" s="138"/>
      <c r="M60" s="157"/>
    </row>
    <row r="61" spans="1:16" s="22" customFormat="1" ht="15" customHeight="1" thickBot="1">
      <c r="A61" s="135"/>
      <c r="B61" s="136"/>
      <c r="C61" s="165"/>
      <c r="D61" s="165"/>
      <c r="E61" s="165"/>
      <c r="F61" s="165"/>
      <c r="G61" s="136"/>
      <c r="H61" s="136"/>
      <c r="I61" s="136"/>
      <c r="J61" s="136"/>
      <c r="K61" s="136"/>
      <c r="L61" s="136"/>
      <c r="M61" s="137"/>
    </row>
  </sheetData>
  <mergeCells count="13">
    <mergeCell ref="G53:J53"/>
    <mergeCell ref="G3:J3"/>
    <mergeCell ref="E11:F11"/>
    <mergeCell ref="O49:P49"/>
    <mergeCell ref="A50:D50"/>
    <mergeCell ref="E50:F50"/>
    <mergeCell ref="G50:J50"/>
    <mergeCell ref="K50:M50"/>
    <mergeCell ref="A51:D51"/>
    <mergeCell ref="E51:F51"/>
    <mergeCell ref="G51:J51"/>
    <mergeCell ref="K51:M51"/>
    <mergeCell ref="G52:J52"/>
  </mergeCells>
  <printOptions horizontalCentered="1" verticalCentered="1"/>
  <pageMargins left="0.23622047244094491" right="0.27559055118110237" top="0.43307086614173229" bottom="0.51181102362204722" header="0.23622047244094491" footer="0.23622047244094491"/>
  <pageSetup paperSize="9" orientation="portrait" horizontalDpi="300" r:id="rId1"/>
  <headerFooter alignWithMargins="0">
    <oddHeader xml:space="preserve">&amp;RPAR-PREP-001-3C / rév 1
</oddHeader>
    <oddFooter>&amp;R&amp;Z&amp;F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B0F0"/>
  </sheetPr>
  <dimension ref="A1:AM480"/>
  <sheetViews>
    <sheetView showGridLines="0" showZeros="0" view="pageBreakPreview" topLeftCell="A11" zoomScaleNormal="100" zoomScaleSheetLayoutView="100" workbookViewId="0">
      <selection activeCell="E6" sqref="E6"/>
    </sheetView>
  </sheetViews>
  <sheetFormatPr baseColWidth="10" defaultColWidth="11.42578125" defaultRowHeight="12.75"/>
  <cols>
    <col min="1" max="1" width="1.5703125" style="1843" customWidth="1"/>
    <col min="2" max="3" width="7.5703125" style="1843" customWidth="1"/>
    <col min="4" max="4" width="14" style="1843" customWidth="1"/>
    <col min="5" max="11" width="2.7109375" style="1843" customWidth="1"/>
    <col min="12" max="12" width="3.7109375" style="1843" customWidth="1"/>
    <col min="13" max="33" width="2.7109375" style="1843" customWidth="1"/>
    <col min="34" max="34" width="1.5703125" style="1843" customWidth="1"/>
    <col min="35" max="16384" width="11.42578125" style="1843"/>
  </cols>
  <sheetData>
    <row r="1" spans="1:34" ht="18" customHeight="1">
      <c r="A1" s="3834" t="s">
        <v>1506</v>
      </c>
      <c r="B1" s="3835"/>
      <c r="C1" s="3835"/>
      <c r="D1" s="3835"/>
      <c r="E1" s="3835"/>
      <c r="F1" s="3835"/>
      <c r="G1" s="3835"/>
      <c r="H1" s="3836"/>
      <c r="I1" s="3842" t="s">
        <v>1507</v>
      </c>
      <c r="J1" s="3843"/>
      <c r="K1" s="3843"/>
      <c r="L1" s="3843"/>
      <c r="M1" s="3843"/>
      <c r="N1" s="3843"/>
      <c r="O1" s="3843"/>
      <c r="P1" s="3843"/>
      <c r="Q1" s="3843"/>
      <c r="R1" s="3843"/>
      <c r="S1" s="3843"/>
      <c r="T1" s="3843"/>
      <c r="U1" s="3843"/>
      <c r="V1" s="3843"/>
      <c r="W1" s="3843"/>
      <c r="X1" s="3843"/>
      <c r="Y1" s="3843"/>
      <c r="Z1" s="3843"/>
      <c r="AA1" s="3844"/>
      <c r="AB1" s="3851"/>
      <c r="AC1" s="3852"/>
      <c r="AD1" s="3852"/>
      <c r="AE1" s="3852"/>
      <c r="AF1" s="3852"/>
      <c r="AG1" s="3852"/>
      <c r="AH1" s="3853"/>
    </row>
    <row r="2" spans="1:34" ht="18" customHeight="1">
      <c r="A2" s="3837"/>
      <c r="B2" s="3588"/>
      <c r="C2" s="3588"/>
      <c r="D2" s="3588"/>
      <c r="E2" s="3588"/>
      <c r="F2" s="3588"/>
      <c r="G2" s="3588"/>
      <c r="H2" s="3838"/>
      <c r="I2" s="3845"/>
      <c r="J2" s="3846"/>
      <c r="K2" s="3846"/>
      <c r="L2" s="3846"/>
      <c r="M2" s="3846"/>
      <c r="N2" s="3846"/>
      <c r="O2" s="3846"/>
      <c r="P2" s="3846"/>
      <c r="Q2" s="3846"/>
      <c r="R2" s="3846"/>
      <c r="S2" s="3846"/>
      <c r="T2" s="3846"/>
      <c r="U2" s="3846"/>
      <c r="V2" s="3846"/>
      <c r="W2" s="3846"/>
      <c r="X2" s="3846"/>
      <c r="Y2" s="3846"/>
      <c r="Z2" s="3846"/>
      <c r="AA2" s="3847"/>
      <c r="AB2" s="3854"/>
      <c r="AC2" s="3855"/>
      <c r="AD2" s="3855"/>
      <c r="AE2" s="3855"/>
      <c r="AF2" s="3855"/>
      <c r="AG2" s="3855"/>
      <c r="AH2" s="3856"/>
    </row>
    <row r="3" spans="1:34">
      <c r="A3" s="3839"/>
      <c r="B3" s="3840"/>
      <c r="C3" s="3840"/>
      <c r="D3" s="3840"/>
      <c r="E3" s="3840"/>
      <c r="F3" s="3840"/>
      <c r="G3" s="3840"/>
      <c r="H3" s="3841"/>
      <c r="I3" s="3848"/>
      <c r="J3" s="3849"/>
      <c r="K3" s="3849"/>
      <c r="L3" s="3849"/>
      <c r="M3" s="3849"/>
      <c r="N3" s="3849"/>
      <c r="O3" s="3849"/>
      <c r="P3" s="3849"/>
      <c r="Q3" s="3849"/>
      <c r="R3" s="3849"/>
      <c r="S3" s="3849"/>
      <c r="T3" s="3849"/>
      <c r="U3" s="3849"/>
      <c r="V3" s="3849"/>
      <c r="W3" s="3849"/>
      <c r="X3" s="3849"/>
      <c r="Y3" s="3849"/>
      <c r="Z3" s="3849"/>
      <c r="AA3" s="3850"/>
      <c r="AB3" s="3857"/>
      <c r="AC3" s="3858"/>
      <c r="AD3" s="3858"/>
      <c r="AE3" s="3858"/>
      <c r="AF3" s="3858"/>
      <c r="AG3" s="3858"/>
      <c r="AH3" s="3859"/>
    </row>
    <row r="4" spans="1:34">
      <c r="A4" s="1849"/>
      <c r="B4" s="1844"/>
      <c r="C4" s="1844"/>
      <c r="D4" s="1845">
        <v>0</v>
      </c>
      <c r="E4" s="1844"/>
      <c r="F4" s="1844"/>
      <c r="G4" s="1844"/>
      <c r="H4" s="1844"/>
      <c r="I4" s="3860" t="s">
        <v>1508</v>
      </c>
      <c r="J4" s="3861"/>
      <c r="K4" s="3861"/>
      <c r="L4" s="3861"/>
      <c r="M4" s="3861"/>
      <c r="N4" s="3861"/>
      <c r="O4" s="3861"/>
      <c r="P4" s="3861"/>
      <c r="Q4" s="3861"/>
      <c r="R4" s="3861"/>
      <c r="S4" s="3861"/>
      <c r="T4" s="3861"/>
      <c r="U4" s="3861"/>
      <c r="V4" s="3861"/>
      <c r="W4" s="3861"/>
      <c r="X4" s="3861"/>
      <c r="Y4" s="3861"/>
      <c r="Z4" s="3861"/>
      <c r="AA4" s="3862"/>
      <c r="AB4" s="1847"/>
      <c r="AC4" s="1847"/>
      <c r="AD4" s="1847"/>
      <c r="AE4" s="1847"/>
      <c r="AF4" s="1847"/>
      <c r="AG4" s="1847"/>
      <c r="AH4" s="1848"/>
    </row>
    <row r="5" spans="1:34">
      <c r="A5" s="1849"/>
      <c r="B5" s="1850"/>
      <c r="C5" s="1850"/>
      <c r="D5" s="1846"/>
      <c r="E5" s="1851"/>
      <c r="F5" s="1851"/>
      <c r="G5" s="1851"/>
      <c r="H5" s="1851"/>
      <c r="I5" s="3863"/>
      <c r="J5" s="3864"/>
      <c r="K5" s="3864"/>
      <c r="L5" s="3864"/>
      <c r="M5" s="3864"/>
      <c r="N5" s="3864"/>
      <c r="O5" s="3864"/>
      <c r="P5" s="3864"/>
      <c r="Q5" s="3864"/>
      <c r="R5" s="3864"/>
      <c r="S5" s="3864"/>
      <c r="T5" s="3864"/>
      <c r="U5" s="3864"/>
      <c r="V5" s="3864"/>
      <c r="W5" s="3864"/>
      <c r="X5" s="3864"/>
      <c r="Y5" s="3864"/>
      <c r="Z5" s="3864"/>
      <c r="AA5" s="3865"/>
      <c r="AB5" s="1851"/>
      <c r="AC5" s="1851"/>
      <c r="AD5" s="1851"/>
      <c r="AE5" s="1851"/>
      <c r="AF5" s="1851"/>
      <c r="AG5" s="1851"/>
      <c r="AH5" s="1848"/>
    </row>
    <row r="6" spans="1:34" ht="17.25" customHeight="1">
      <c r="A6" s="1849"/>
      <c r="B6" s="1844"/>
      <c r="C6" s="1844"/>
      <c r="D6" s="1846"/>
      <c r="E6" s="1851"/>
      <c r="F6" s="1851"/>
      <c r="G6" s="1851"/>
      <c r="H6" s="1851"/>
      <c r="I6" s="3866"/>
      <c r="J6" s="3867"/>
      <c r="K6" s="3867"/>
      <c r="L6" s="3867"/>
      <c r="M6" s="3867"/>
      <c r="N6" s="3867"/>
      <c r="O6" s="3867"/>
      <c r="P6" s="3867"/>
      <c r="Q6" s="3867"/>
      <c r="R6" s="3867"/>
      <c r="S6" s="3867"/>
      <c r="T6" s="3867"/>
      <c r="U6" s="3867"/>
      <c r="V6" s="3867"/>
      <c r="W6" s="3867"/>
      <c r="X6" s="3867"/>
      <c r="Y6" s="3867"/>
      <c r="Z6" s="3867"/>
      <c r="AA6" s="3868"/>
      <c r="AB6" s="1851"/>
      <c r="AC6" s="1851"/>
      <c r="AD6" s="1851"/>
      <c r="AE6" s="1851"/>
      <c r="AF6" s="1851"/>
      <c r="AG6" s="1851"/>
      <c r="AH6" s="1848"/>
    </row>
    <row r="7" spans="1:34" ht="17.25" customHeight="1">
      <c r="A7" s="1849"/>
      <c r="B7" s="1845" t="s">
        <v>1509</v>
      </c>
      <c r="C7" s="1845"/>
      <c r="D7" s="1875" t="str">
        <f>PREVI!$A$10</f>
        <v>1100633635-636</v>
      </c>
      <c r="E7" s="1851"/>
      <c r="F7" s="1851"/>
      <c r="G7" s="1851"/>
      <c r="H7" s="1851"/>
      <c r="I7" s="1852"/>
      <c r="J7" s="1852"/>
      <c r="K7" s="1845" t="s">
        <v>1510</v>
      </c>
      <c r="L7" s="1852"/>
      <c r="M7" s="1844"/>
      <c r="N7" s="3869" t="str">
        <f>PREVI!$C$10</f>
        <v>CIMOLAI</v>
      </c>
      <c r="O7" s="3869"/>
      <c r="P7" s="3869"/>
      <c r="Q7" s="3869"/>
      <c r="R7" s="3869"/>
      <c r="S7" s="3869"/>
      <c r="T7" s="3869"/>
      <c r="U7" s="3869"/>
      <c r="V7" s="3869"/>
      <c r="W7" s="3869"/>
      <c r="X7" s="3869"/>
      <c r="Y7" s="3869"/>
      <c r="Z7" s="1852"/>
      <c r="AA7" s="1852"/>
      <c r="AB7" s="1851"/>
      <c r="AC7" s="1851"/>
      <c r="AD7" s="1851"/>
      <c r="AE7" s="1851"/>
      <c r="AF7" s="1851"/>
      <c r="AG7" s="1851"/>
      <c r="AH7" s="1848"/>
    </row>
    <row r="8" spans="1:34" ht="17.25" customHeight="1">
      <c r="A8" s="1849"/>
      <c r="B8" s="1850" t="s">
        <v>1511</v>
      </c>
      <c r="C8" s="1850"/>
      <c r="D8" s="1846"/>
      <c r="E8" s="1851"/>
      <c r="F8" s="1851"/>
      <c r="G8" s="1851"/>
      <c r="H8" s="1851"/>
      <c r="I8" s="1852"/>
      <c r="J8" s="1852"/>
      <c r="K8" s="1852"/>
      <c r="L8" s="1852"/>
      <c r="M8" s="1852"/>
      <c r="N8" s="1853" t="s">
        <v>1512</v>
      </c>
      <c r="O8" s="1852"/>
      <c r="P8" s="1852"/>
      <c r="Q8" s="1852"/>
      <c r="R8" s="1852"/>
      <c r="S8" s="1852"/>
      <c r="T8" s="1852"/>
      <c r="U8" s="1852"/>
      <c r="V8" s="1852"/>
      <c r="W8" s="1852"/>
      <c r="X8" s="1852"/>
      <c r="Y8" s="1852"/>
      <c r="Z8" s="1852"/>
      <c r="AA8" s="1852"/>
      <c r="AB8" s="1851"/>
      <c r="AC8" s="1851"/>
      <c r="AD8" s="1851"/>
      <c r="AE8" s="1851"/>
      <c r="AF8" s="1851"/>
      <c r="AG8" s="1851"/>
      <c r="AH8" s="1848"/>
    </row>
    <row r="9" spans="1:34" ht="17.25" customHeight="1">
      <c r="A9" s="1849"/>
      <c r="B9" s="1850" t="s">
        <v>1513</v>
      </c>
      <c r="C9" s="1850"/>
      <c r="D9" s="1846"/>
      <c r="E9" s="1851"/>
      <c r="F9" s="1851"/>
      <c r="G9" s="1851"/>
      <c r="H9" s="1851"/>
      <c r="I9" s="1852"/>
      <c r="J9" s="1852"/>
      <c r="K9" s="1852"/>
      <c r="L9" s="1852"/>
      <c r="M9" s="1852"/>
      <c r="N9" s="1853" t="s">
        <v>1514</v>
      </c>
      <c r="O9" s="1852"/>
      <c r="P9" s="1852"/>
      <c r="Q9" s="1852"/>
      <c r="R9" s="1852"/>
      <c r="S9" s="1852"/>
      <c r="T9" s="1852"/>
      <c r="U9" s="1852"/>
      <c r="V9" s="1852"/>
      <c r="W9" s="1852"/>
      <c r="X9" s="1852"/>
      <c r="Y9" s="1852"/>
      <c r="Z9" s="1852"/>
      <c r="AA9" s="1852"/>
      <c r="AB9" s="1851"/>
      <c r="AC9" s="1851"/>
      <c r="AD9" s="1851"/>
      <c r="AE9" s="1851"/>
      <c r="AF9" s="1851"/>
      <c r="AG9" s="1851"/>
      <c r="AH9" s="1848"/>
    </row>
    <row r="10" spans="1:34" ht="17.25" customHeight="1">
      <c r="A10" s="1849"/>
      <c r="B10" s="1854" t="s">
        <v>1515</v>
      </c>
      <c r="C10" s="1854"/>
      <c r="D10" s="1846"/>
      <c r="E10" s="1851"/>
      <c r="F10" s="1851"/>
      <c r="G10" s="1851"/>
      <c r="H10" s="1851"/>
      <c r="I10" s="1852"/>
      <c r="J10" s="1852"/>
      <c r="K10" s="1852"/>
      <c r="L10" s="1852"/>
      <c r="M10" s="1852"/>
      <c r="O10" s="1852"/>
      <c r="P10" s="1852"/>
      <c r="Q10" s="1852"/>
      <c r="R10" s="1852"/>
      <c r="S10" s="1852"/>
      <c r="T10" s="1852"/>
      <c r="U10" s="1852"/>
      <c r="V10" s="1852"/>
      <c r="W10" s="1852"/>
      <c r="X10" s="1852"/>
      <c r="Y10" s="1852"/>
      <c r="Z10" s="1852"/>
      <c r="AA10" s="1852"/>
      <c r="AB10" s="1851"/>
      <c r="AC10" s="1851"/>
      <c r="AD10" s="1851"/>
      <c r="AE10" s="1851"/>
      <c r="AF10" s="1851"/>
      <c r="AG10" s="1851"/>
      <c r="AH10" s="1848"/>
    </row>
    <row r="11" spans="1:34" ht="17.25" customHeight="1">
      <c r="A11" s="1849"/>
      <c r="B11" s="1850" t="s">
        <v>1516</v>
      </c>
      <c r="C11" s="1850"/>
      <c r="D11" s="1846"/>
      <c r="E11" s="1851"/>
      <c r="F11" s="1851"/>
      <c r="G11" s="1851"/>
      <c r="H11" s="1851"/>
      <c r="I11" s="1852"/>
      <c r="J11" s="1852"/>
      <c r="K11" s="1852"/>
      <c r="L11" s="1852"/>
      <c r="M11" s="1852"/>
      <c r="N11" s="1853" t="s">
        <v>1517</v>
      </c>
      <c r="O11" s="1852"/>
      <c r="P11" s="1852"/>
      <c r="Q11" s="1852"/>
      <c r="R11" s="1852"/>
      <c r="S11" s="1852"/>
      <c r="T11" s="1852"/>
      <c r="U11" s="1852"/>
      <c r="V11" s="1852"/>
      <c r="W11" s="1852"/>
      <c r="X11" s="1852"/>
      <c r="Y11" s="1852"/>
      <c r="Z11" s="1852"/>
      <c r="AA11" s="1852"/>
      <c r="AB11" s="1851"/>
      <c r="AC11" s="1851"/>
      <c r="AD11" s="1851"/>
      <c r="AE11" s="1851"/>
      <c r="AF11" s="1851"/>
      <c r="AG11" s="1851"/>
      <c r="AH11" s="1848"/>
    </row>
    <row r="12" spans="1:34" ht="17.25" customHeight="1">
      <c r="A12" s="1849"/>
      <c r="B12" s="1846"/>
      <c r="C12" s="1846"/>
      <c r="D12" s="1846"/>
      <c r="E12" s="1851"/>
      <c r="F12" s="1851"/>
      <c r="G12" s="1851"/>
      <c r="H12" s="1851"/>
      <c r="I12" s="1852"/>
      <c r="J12" s="1852"/>
      <c r="K12" s="1852"/>
      <c r="L12" s="1852"/>
      <c r="M12" s="1852"/>
      <c r="N12" s="1850" t="s">
        <v>1518</v>
      </c>
      <c r="O12" s="1852"/>
      <c r="P12" s="1852"/>
      <c r="Q12" s="1852"/>
      <c r="R12" s="1852"/>
      <c r="S12" s="1852"/>
      <c r="T12" s="1852"/>
      <c r="U12" s="1852"/>
      <c r="V12" s="1852"/>
      <c r="W12" s="1852"/>
      <c r="X12" s="1852"/>
      <c r="Y12" s="1852"/>
      <c r="Z12" s="1852"/>
      <c r="AA12" s="1856"/>
      <c r="AB12" s="1856"/>
      <c r="AC12" s="1857"/>
      <c r="AD12" s="1858" t="s">
        <v>1519</v>
      </c>
      <c r="AF12" s="1851"/>
      <c r="AG12" s="1851"/>
      <c r="AH12" s="1848"/>
    </row>
    <row r="13" spans="1:34" ht="17.25" customHeight="1">
      <c r="A13" s="1849"/>
      <c r="B13" s="1846"/>
      <c r="C13" s="1846"/>
      <c r="D13" s="1846"/>
      <c r="E13" s="1851"/>
      <c r="F13" s="1851"/>
      <c r="G13" s="1851"/>
      <c r="H13" s="1851"/>
      <c r="I13" s="1852"/>
      <c r="J13" s="1852"/>
      <c r="K13" s="1852"/>
      <c r="L13" s="1852"/>
      <c r="M13" s="1852"/>
      <c r="N13" s="1859" t="s">
        <v>1532</v>
      </c>
      <c r="O13" s="1859"/>
      <c r="P13" s="1859"/>
      <c r="Q13" s="1859"/>
      <c r="R13" s="1859"/>
      <c r="S13" s="1859"/>
      <c r="T13" s="1859"/>
      <c r="U13" s="1859"/>
      <c r="V13" s="1859"/>
      <c r="W13" s="1859"/>
      <c r="X13" s="1860"/>
      <c r="Y13" s="1860"/>
      <c r="Z13" s="1860"/>
      <c r="AA13" s="1861"/>
      <c r="AB13" s="1861"/>
      <c r="AC13" s="1861"/>
      <c r="AD13" s="1861"/>
      <c r="AE13" s="1851"/>
      <c r="AF13" s="1851"/>
      <c r="AG13" s="1851"/>
      <c r="AH13" s="1848"/>
    </row>
    <row r="14" spans="1:34">
      <c r="A14" s="1849"/>
      <c r="B14" s="1846"/>
      <c r="C14" s="1846"/>
      <c r="D14" s="1846"/>
      <c r="E14" s="1851"/>
      <c r="F14" s="1851"/>
      <c r="G14" s="1851"/>
      <c r="H14" s="1851"/>
      <c r="I14" s="1851"/>
      <c r="J14" s="1851"/>
      <c r="K14" s="1851"/>
      <c r="L14" s="1851"/>
      <c r="M14" s="1851"/>
      <c r="N14" s="1850" t="s">
        <v>1531</v>
      </c>
      <c r="O14" s="1850"/>
      <c r="P14" s="1850"/>
      <c r="Q14" s="1850"/>
      <c r="R14" s="1862"/>
      <c r="S14" s="1862"/>
      <c r="T14" s="1862"/>
      <c r="U14" s="1862"/>
      <c r="V14" s="1862"/>
      <c r="Y14" s="1855"/>
      <c r="Z14" s="1855"/>
      <c r="AA14" s="1862" t="s">
        <v>1521</v>
      </c>
      <c r="AB14" s="1855"/>
      <c r="AC14" s="1855"/>
      <c r="AD14" s="1855"/>
      <c r="AE14" s="1855"/>
      <c r="AF14" s="1851"/>
      <c r="AG14" s="1851"/>
      <c r="AH14" s="1848"/>
    </row>
    <row r="15" spans="1:34">
      <c r="A15" s="1849"/>
      <c r="B15" s="1846"/>
      <c r="C15" s="1846"/>
      <c r="D15" s="1846"/>
      <c r="E15" s="1851"/>
      <c r="F15" s="1851"/>
      <c r="G15" s="1851"/>
      <c r="H15" s="1851"/>
      <c r="I15" s="1851"/>
      <c r="J15" s="1851"/>
      <c r="K15" s="1851"/>
      <c r="L15" s="1851"/>
      <c r="M15" s="1851"/>
      <c r="O15" s="1850"/>
      <c r="P15" s="1850"/>
      <c r="Q15" s="1850"/>
      <c r="R15" s="1850"/>
      <c r="S15" s="1850"/>
      <c r="T15" s="1851"/>
      <c r="U15" s="1851"/>
      <c r="V15" s="1855"/>
      <c r="W15" s="1851"/>
      <c r="X15" s="1844"/>
      <c r="Y15" s="1855"/>
      <c r="Z15" s="1855"/>
      <c r="AF15" s="1851"/>
      <c r="AG15" s="1851"/>
      <c r="AH15" s="1848"/>
    </row>
    <row r="16" spans="1:34">
      <c r="A16" s="1849"/>
      <c r="B16" s="1846"/>
      <c r="C16" s="1846"/>
      <c r="D16" s="1846"/>
      <c r="E16" s="1859"/>
      <c r="F16" s="1859"/>
      <c r="G16" s="1859"/>
      <c r="H16" s="1859"/>
      <c r="I16" s="1859"/>
      <c r="J16" s="1859"/>
      <c r="K16" s="1859"/>
      <c r="L16" s="1859"/>
      <c r="M16" s="1859"/>
      <c r="AE16" s="1861"/>
      <c r="AF16" s="1861"/>
      <c r="AG16" s="1861"/>
      <c r="AH16" s="1848"/>
    </row>
    <row r="17" spans="1:34" ht="26.25" customHeight="1">
      <c r="A17" s="1849"/>
      <c r="B17" s="1846"/>
      <c r="C17" s="1846"/>
      <c r="D17" s="1846"/>
      <c r="E17" s="1846"/>
      <c r="F17" s="1846"/>
      <c r="G17" s="1846"/>
      <c r="H17" s="1846"/>
      <c r="I17" s="1846"/>
      <c r="J17" s="1846"/>
      <c r="K17" s="1846"/>
      <c r="L17" s="1846"/>
      <c r="M17" s="3831" t="s">
        <v>1520</v>
      </c>
      <c r="N17" s="3832"/>
      <c r="O17" s="3832"/>
      <c r="P17" s="3832"/>
      <c r="Q17" s="3832"/>
      <c r="R17" s="3832"/>
      <c r="S17" s="3832"/>
      <c r="T17" s="3833"/>
      <c r="AB17" s="1855"/>
      <c r="AC17" s="1855"/>
      <c r="AD17" s="1855"/>
      <c r="AE17" s="1855"/>
      <c r="AF17" s="1855"/>
      <c r="AG17" s="1855"/>
      <c r="AH17" s="1863"/>
    </row>
    <row r="18" spans="1:34" ht="12.75" customHeight="1">
      <c r="A18" s="1864"/>
      <c r="B18" s="1865"/>
      <c r="C18" s="1865"/>
      <c r="D18" s="1865"/>
      <c r="E18" s="1865"/>
      <c r="F18" s="1865"/>
      <c r="G18" s="1865"/>
      <c r="H18" s="1865"/>
      <c r="I18" s="1865"/>
      <c r="J18" s="1865"/>
      <c r="K18" s="1865"/>
      <c r="L18" s="1865"/>
      <c r="M18" s="3819" t="s">
        <v>1539</v>
      </c>
      <c r="N18" s="3821"/>
      <c r="O18" s="3821"/>
      <c r="P18" s="3821"/>
      <c r="Q18" s="3821"/>
      <c r="R18" s="3821"/>
      <c r="S18" s="3821"/>
      <c r="T18" s="3822"/>
      <c r="AH18" s="1866"/>
    </row>
    <row r="19" spans="1:34" ht="28.9" customHeight="1">
      <c r="A19" s="1849"/>
      <c r="B19" s="1867"/>
      <c r="C19" s="1867"/>
      <c r="D19" s="1867"/>
      <c r="E19" s="1867"/>
      <c r="F19" s="1867"/>
      <c r="G19" s="1867"/>
      <c r="H19" s="1867"/>
      <c r="I19" s="1867"/>
      <c r="J19" s="1867"/>
      <c r="K19" s="1867"/>
      <c r="L19" s="1867"/>
      <c r="M19" s="3820"/>
      <c r="N19" s="3823"/>
      <c r="O19" s="3823"/>
      <c r="P19" s="3823"/>
      <c r="Q19" s="3823"/>
      <c r="R19" s="3823"/>
      <c r="S19" s="3823"/>
      <c r="T19" s="3824"/>
      <c r="U19" s="1867"/>
      <c r="V19" s="1867"/>
      <c r="W19" s="1867"/>
      <c r="X19" s="1867"/>
      <c r="Y19" s="1867"/>
      <c r="Z19" s="1867"/>
      <c r="AA19" s="1867"/>
      <c r="AB19" s="1867"/>
      <c r="AC19" s="1867"/>
      <c r="AD19" s="1867"/>
      <c r="AE19" s="1867"/>
      <c r="AF19" s="1867"/>
      <c r="AG19" s="1867"/>
      <c r="AH19" s="1848"/>
    </row>
    <row r="20" spans="1:34" ht="13.9" customHeight="1">
      <c r="A20" s="1868"/>
      <c r="B20" s="3819" t="s">
        <v>1535</v>
      </c>
      <c r="C20" s="3819" t="s">
        <v>1536</v>
      </c>
      <c r="D20" s="3819" t="s">
        <v>1533</v>
      </c>
      <c r="E20" s="3819" t="s">
        <v>1537</v>
      </c>
      <c r="F20" s="3821"/>
      <c r="G20" s="3821"/>
      <c r="H20" s="3822"/>
      <c r="I20" s="3819" t="s">
        <v>1538</v>
      </c>
      <c r="J20" s="3821"/>
      <c r="K20" s="3821"/>
      <c r="L20" s="3822"/>
      <c r="M20" s="3825" t="s">
        <v>1534</v>
      </c>
      <c r="N20" s="3826"/>
      <c r="O20" s="3826"/>
      <c r="P20" s="3827"/>
      <c r="Q20" s="3825" t="s">
        <v>1523</v>
      </c>
      <c r="R20" s="3826"/>
      <c r="S20" s="3826"/>
      <c r="T20" s="3827"/>
      <c r="U20" s="3870" t="s">
        <v>1522</v>
      </c>
      <c r="V20" s="3871"/>
      <c r="W20" s="3871"/>
      <c r="X20" s="3871"/>
      <c r="Y20" s="3871"/>
      <c r="Z20" s="3871"/>
      <c r="AA20" s="3871"/>
      <c r="AB20" s="3871"/>
      <c r="AC20" s="3871"/>
      <c r="AD20" s="3871"/>
      <c r="AE20" s="3871"/>
      <c r="AF20" s="3871"/>
      <c r="AG20" s="3872"/>
      <c r="AH20" s="1848"/>
    </row>
    <row r="21" spans="1:34">
      <c r="A21" s="1868"/>
      <c r="B21" s="3820"/>
      <c r="C21" s="3820"/>
      <c r="D21" s="3820"/>
      <c r="E21" s="3820"/>
      <c r="F21" s="3823"/>
      <c r="G21" s="3823"/>
      <c r="H21" s="3824"/>
      <c r="I21" s="3820"/>
      <c r="J21" s="3823"/>
      <c r="K21" s="3823"/>
      <c r="L21" s="3824"/>
      <c r="M21" s="3828"/>
      <c r="N21" s="3829"/>
      <c r="O21" s="3829"/>
      <c r="P21" s="3830"/>
      <c r="Q21" s="3828"/>
      <c r="R21" s="3829"/>
      <c r="S21" s="3829"/>
      <c r="T21" s="3830"/>
      <c r="U21" s="3820"/>
      <c r="V21" s="3823"/>
      <c r="W21" s="3823"/>
      <c r="X21" s="3823"/>
      <c r="Y21" s="3823"/>
      <c r="Z21" s="3823"/>
      <c r="AA21" s="3823"/>
      <c r="AB21" s="3823"/>
      <c r="AC21" s="3823"/>
      <c r="AD21" s="3823"/>
      <c r="AE21" s="3823"/>
      <c r="AF21" s="3823"/>
      <c r="AG21" s="3824"/>
      <c r="AH21" s="1848"/>
    </row>
    <row r="22" spans="1:34" ht="20.100000000000001" customHeight="1">
      <c r="A22" s="1849"/>
      <c r="B22" s="1874" t="e">
        <f>SUIVI!#REF!</f>
        <v>#REF!</v>
      </c>
      <c r="C22" s="1874" t="e">
        <f>SUIVI!#REF!</f>
        <v>#REF!</v>
      </c>
      <c r="D22" s="1874" t="str">
        <f>SUIVI!H9</f>
        <v>HL1100A</v>
      </c>
      <c r="E22" s="3804">
        <f>SUIVI!J9</f>
        <v>10300</v>
      </c>
      <c r="F22" s="3805"/>
      <c r="G22" s="3805"/>
      <c r="H22" s="3806"/>
      <c r="I22" s="3818" t="str">
        <f>SUIVI!M9</f>
        <v>CZ6</v>
      </c>
      <c r="J22" s="3805"/>
      <c r="K22" s="3805"/>
      <c r="L22" s="3806"/>
      <c r="M22" s="3804"/>
      <c r="N22" s="3805"/>
      <c r="O22" s="3805"/>
      <c r="P22" s="3806"/>
      <c r="Q22" s="3804"/>
      <c r="R22" s="3805"/>
      <c r="S22" s="3805"/>
      <c r="T22" s="3806"/>
      <c r="U22" s="3804"/>
      <c r="V22" s="3805"/>
      <c r="W22" s="3805"/>
      <c r="X22" s="3805"/>
      <c r="Y22" s="3805"/>
      <c r="Z22" s="3805"/>
      <c r="AA22" s="3805"/>
      <c r="AB22" s="3805"/>
      <c r="AC22" s="3805"/>
      <c r="AD22" s="3805"/>
      <c r="AE22" s="3805"/>
      <c r="AF22" s="3805"/>
      <c r="AG22" s="3806"/>
      <c r="AH22" s="1848"/>
    </row>
    <row r="23" spans="1:34" ht="20.100000000000001" customHeight="1">
      <c r="A23" s="1849"/>
      <c r="B23" s="1874" t="e">
        <f>SUIVI!#REF!</f>
        <v>#REF!</v>
      </c>
      <c r="C23" s="1874" t="e">
        <f>SUIVI!#REF!</f>
        <v>#REF!</v>
      </c>
      <c r="D23" s="1874" t="str">
        <f>SUIVI!H10</f>
        <v>HL1100A</v>
      </c>
      <c r="E23" s="3804">
        <f>SUIVI!J10</f>
        <v>10300</v>
      </c>
      <c r="F23" s="3805"/>
      <c r="G23" s="3805"/>
      <c r="H23" s="3806"/>
      <c r="I23" s="3818" t="str">
        <f>SUIVI!M10</f>
        <v>CZ7</v>
      </c>
      <c r="J23" s="3805"/>
      <c r="K23" s="3805"/>
      <c r="L23" s="3806"/>
      <c r="M23" s="3804"/>
      <c r="N23" s="3805"/>
      <c r="O23" s="3805"/>
      <c r="P23" s="3806"/>
      <c r="Q23" s="3804"/>
      <c r="R23" s="3805"/>
      <c r="S23" s="3805"/>
      <c r="T23" s="3806"/>
      <c r="U23" s="3804"/>
      <c r="V23" s="3805"/>
      <c r="W23" s="3805"/>
      <c r="X23" s="3805"/>
      <c r="Y23" s="3805"/>
      <c r="Z23" s="3805"/>
      <c r="AA23" s="3805"/>
      <c r="AB23" s="3805"/>
      <c r="AC23" s="3805"/>
      <c r="AD23" s="3805"/>
      <c r="AE23" s="3805"/>
      <c r="AF23" s="3805"/>
      <c r="AG23" s="3806"/>
      <c r="AH23" s="1848"/>
    </row>
    <row r="24" spans="1:34" ht="20.100000000000001" customHeight="1">
      <c r="A24" s="1849"/>
      <c r="B24" s="1874" t="e">
        <f>SUIVI!#REF!</f>
        <v>#REF!</v>
      </c>
      <c r="C24" s="1874" t="e">
        <f>SUIVI!#REF!</f>
        <v>#REF!</v>
      </c>
      <c r="D24" s="1874" t="str">
        <f>SUIVI!H11</f>
        <v>HL1100A</v>
      </c>
      <c r="E24" s="3804">
        <f>SUIVI!J11</f>
        <v>10400</v>
      </c>
      <c r="F24" s="3805"/>
      <c r="G24" s="3805"/>
      <c r="H24" s="3806"/>
      <c r="I24" s="3818" t="str">
        <f>SUIVI!M11</f>
        <v>CZ52</v>
      </c>
      <c r="J24" s="3805"/>
      <c r="K24" s="3805"/>
      <c r="L24" s="3806"/>
      <c r="M24" s="3804"/>
      <c r="N24" s="3805"/>
      <c r="O24" s="3805"/>
      <c r="P24" s="3806"/>
      <c r="Q24" s="3804"/>
      <c r="R24" s="3805"/>
      <c r="S24" s="3805"/>
      <c r="T24" s="3806"/>
      <c r="U24" s="3804"/>
      <c r="V24" s="3805"/>
      <c r="W24" s="3805"/>
      <c r="X24" s="3805"/>
      <c r="Y24" s="3805"/>
      <c r="Z24" s="3805"/>
      <c r="AA24" s="3805"/>
      <c r="AB24" s="3805"/>
      <c r="AC24" s="3805"/>
      <c r="AD24" s="3805"/>
      <c r="AE24" s="3805"/>
      <c r="AF24" s="3805"/>
      <c r="AG24" s="3806"/>
      <c r="AH24" s="1848"/>
    </row>
    <row r="25" spans="1:34" ht="20.100000000000001" customHeight="1">
      <c r="A25" s="1849"/>
      <c r="B25" s="1874" t="e">
        <f>SUIVI!#REF!</f>
        <v>#REF!</v>
      </c>
      <c r="C25" s="1874" t="e">
        <f>SUIVI!#REF!</f>
        <v>#REF!</v>
      </c>
      <c r="D25" s="1874" t="str">
        <f>SUIVI!H12</f>
        <v>HL1100A</v>
      </c>
      <c r="E25" s="3804">
        <f>SUIVI!J12</f>
        <v>9000</v>
      </c>
      <c r="F25" s="3805"/>
      <c r="G25" s="3805"/>
      <c r="H25" s="3806"/>
      <c r="I25" s="3818" t="str">
        <f>SUIVI!M12</f>
        <v>EA15</v>
      </c>
      <c r="J25" s="3805"/>
      <c r="K25" s="3805"/>
      <c r="L25" s="3806"/>
      <c r="M25" s="3804"/>
      <c r="N25" s="3805"/>
      <c r="O25" s="3805"/>
      <c r="P25" s="3806"/>
      <c r="Q25" s="3804"/>
      <c r="R25" s="3805"/>
      <c r="S25" s="3805"/>
      <c r="T25" s="3806"/>
      <c r="U25" s="3804"/>
      <c r="V25" s="3805"/>
      <c r="W25" s="3805"/>
      <c r="X25" s="3805"/>
      <c r="Y25" s="3805"/>
      <c r="Z25" s="3805"/>
      <c r="AA25" s="3805"/>
      <c r="AB25" s="3805"/>
      <c r="AC25" s="3805"/>
      <c r="AD25" s="3805"/>
      <c r="AE25" s="3805"/>
      <c r="AF25" s="3805"/>
      <c r="AG25" s="3806"/>
      <c r="AH25" s="1848"/>
    </row>
    <row r="26" spans="1:34" ht="20.100000000000001" customHeight="1">
      <c r="A26" s="1849"/>
      <c r="B26" s="1874" t="e">
        <f>SUIVI!#REF!</f>
        <v>#REF!</v>
      </c>
      <c r="C26" s="1874" t="e">
        <f>SUIVI!#REF!</f>
        <v>#REF!</v>
      </c>
      <c r="D26" s="1874" t="str">
        <f>SUIVI!H13</f>
        <v>HL1100A</v>
      </c>
      <c r="E26" s="3804">
        <f>SUIVI!J13</f>
        <v>10100</v>
      </c>
      <c r="F26" s="3805"/>
      <c r="G26" s="3805"/>
      <c r="H26" s="3806"/>
      <c r="I26" s="3818" t="str">
        <f>SUIVI!M13</f>
        <v>CZ9 oder10</v>
      </c>
      <c r="J26" s="3805"/>
      <c r="K26" s="3805"/>
      <c r="L26" s="3806"/>
      <c r="M26" s="3804"/>
      <c r="N26" s="3805"/>
      <c r="O26" s="3805"/>
      <c r="P26" s="3806"/>
      <c r="Q26" s="3804"/>
      <c r="R26" s="3805"/>
      <c r="S26" s="3805"/>
      <c r="T26" s="3806"/>
      <c r="U26" s="3804"/>
      <c r="V26" s="3805"/>
      <c r="W26" s="3805"/>
      <c r="X26" s="3805"/>
      <c r="Y26" s="3805"/>
      <c r="Z26" s="3805"/>
      <c r="AA26" s="3805"/>
      <c r="AB26" s="3805"/>
      <c r="AC26" s="3805"/>
      <c r="AD26" s="3805"/>
      <c r="AE26" s="3805"/>
      <c r="AF26" s="3805"/>
      <c r="AG26" s="3806"/>
      <c r="AH26" s="1848"/>
    </row>
    <row r="27" spans="1:34" ht="20.100000000000001" customHeight="1">
      <c r="A27" s="1849"/>
      <c r="B27" s="1874" t="e">
        <f>SUIVI!#REF!</f>
        <v>#REF!</v>
      </c>
      <c r="C27" s="1874" t="e">
        <f>SUIVI!#REF!</f>
        <v>#REF!</v>
      </c>
      <c r="D27" s="1874" t="str">
        <f>SUIVI!H14</f>
        <v>HL1100A</v>
      </c>
      <c r="E27" s="3804">
        <f>SUIVI!J14</f>
        <v>10400</v>
      </c>
      <c r="F27" s="3805"/>
      <c r="G27" s="3805"/>
      <c r="H27" s="3806"/>
      <c r="I27" s="3818" t="str">
        <f>SUIVI!M14</f>
        <v>EC48</v>
      </c>
      <c r="J27" s="3805"/>
      <c r="K27" s="3805"/>
      <c r="L27" s="3806"/>
      <c r="M27" s="3804"/>
      <c r="N27" s="3805"/>
      <c r="O27" s="3805"/>
      <c r="P27" s="3806"/>
      <c r="Q27" s="3804"/>
      <c r="R27" s="3805"/>
      <c r="S27" s="3805"/>
      <c r="T27" s="3806"/>
      <c r="U27" s="3804"/>
      <c r="V27" s="3805"/>
      <c r="W27" s="3805"/>
      <c r="X27" s="3805"/>
      <c r="Y27" s="3805"/>
      <c r="Z27" s="3805"/>
      <c r="AA27" s="3805"/>
      <c r="AB27" s="3805"/>
      <c r="AC27" s="3805"/>
      <c r="AD27" s="3805"/>
      <c r="AE27" s="3805"/>
      <c r="AF27" s="3805"/>
      <c r="AG27" s="3806"/>
      <c r="AH27" s="1848"/>
    </row>
    <row r="28" spans="1:34" ht="20.100000000000001" customHeight="1">
      <c r="A28" s="1849"/>
      <c r="B28" s="1874" t="e">
        <f>SUIVI!#REF!</f>
        <v>#REF!</v>
      </c>
      <c r="C28" s="1874" t="e">
        <f>SUIVI!#REF!</f>
        <v>#REF!</v>
      </c>
      <c r="D28" s="1874" t="str">
        <f>SUIVI!H15</f>
        <v>HL1100A</v>
      </c>
      <c r="E28" s="3804">
        <f>SUIVI!J15</f>
        <v>10400</v>
      </c>
      <c r="F28" s="3805"/>
      <c r="G28" s="3805"/>
      <c r="H28" s="3806"/>
      <c r="I28" s="3818" t="str">
        <f>SUIVI!M15</f>
        <v>EC49</v>
      </c>
      <c r="J28" s="3805"/>
      <c r="K28" s="3805"/>
      <c r="L28" s="3806"/>
      <c r="M28" s="3804"/>
      <c r="N28" s="3805"/>
      <c r="O28" s="3805"/>
      <c r="P28" s="3806"/>
      <c r="Q28" s="3804"/>
      <c r="R28" s="3805"/>
      <c r="S28" s="3805"/>
      <c r="T28" s="3806"/>
      <c r="U28" s="3804"/>
      <c r="V28" s="3805"/>
      <c r="W28" s="3805"/>
      <c r="X28" s="3805"/>
      <c r="Y28" s="3805"/>
      <c r="Z28" s="3805"/>
      <c r="AA28" s="3805"/>
      <c r="AB28" s="3805"/>
      <c r="AC28" s="3805"/>
      <c r="AD28" s="3805"/>
      <c r="AE28" s="3805"/>
      <c r="AF28" s="3805"/>
      <c r="AG28" s="3806"/>
      <c r="AH28" s="1848"/>
    </row>
    <row r="29" spans="1:34" ht="20.100000000000001" customHeight="1">
      <c r="A29" s="1849"/>
      <c r="B29" s="1874" t="e">
        <f>SUIVI!#REF!</f>
        <v>#REF!</v>
      </c>
      <c r="C29" s="1874" t="e">
        <f>SUIVI!#REF!</f>
        <v>#REF!</v>
      </c>
      <c r="D29" s="1874" t="str">
        <f>SUIVI!H16</f>
        <v>HL1100A</v>
      </c>
      <c r="E29" s="3804">
        <f>SUIVI!J16</f>
        <v>10400</v>
      </c>
      <c r="F29" s="3805"/>
      <c r="G29" s="3805"/>
      <c r="H29" s="3806"/>
      <c r="I29" s="3818" t="str">
        <f>SUIVI!M16</f>
        <v>EC50</v>
      </c>
      <c r="J29" s="3805"/>
      <c r="K29" s="3805"/>
      <c r="L29" s="3806"/>
      <c r="M29" s="3804"/>
      <c r="N29" s="3805"/>
      <c r="O29" s="3805"/>
      <c r="P29" s="3806"/>
      <c r="Q29" s="3804"/>
      <c r="R29" s="3805"/>
      <c r="S29" s="3805"/>
      <c r="T29" s="3806"/>
      <c r="U29" s="3804"/>
      <c r="V29" s="3805"/>
      <c r="W29" s="3805"/>
      <c r="X29" s="3805"/>
      <c r="Y29" s="3805"/>
      <c r="Z29" s="3805"/>
      <c r="AA29" s="3805"/>
      <c r="AB29" s="3805"/>
      <c r="AC29" s="3805"/>
      <c r="AD29" s="3805"/>
      <c r="AE29" s="3805"/>
      <c r="AF29" s="3805"/>
      <c r="AG29" s="3806"/>
      <c r="AH29" s="1848"/>
    </row>
    <row r="30" spans="1:34" ht="20.100000000000001" customHeight="1">
      <c r="A30" s="1849"/>
      <c r="B30" s="1874" t="e">
        <f>SUIVI!#REF!</f>
        <v>#REF!</v>
      </c>
      <c r="C30" s="1874" t="e">
        <f>SUIVI!#REF!</f>
        <v>#REF!</v>
      </c>
      <c r="D30" s="1874" t="str">
        <f>SUIVI!H17</f>
        <v>HL1100A</v>
      </c>
      <c r="E30" s="3804">
        <f>SUIVI!J17</f>
        <v>10400</v>
      </c>
      <c r="F30" s="3805"/>
      <c r="G30" s="3805"/>
      <c r="H30" s="3806"/>
      <c r="I30" s="3818" t="str">
        <f>SUIVI!M17</f>
        <v>EC51</v>
      </c>
      <c r="J30" s="3805"/>
      <c r="K30" s="3805"/>
      <c r="L30" s="3806"/>
      <c r="M30" s="3804"/>
      <c r="N30" s="3805"/>
      <c r="O30" s="3805"/>
      <c r="P30" s="3806"/>
      <c r="Q30" s="3804"/>
      <c r="R30" s="3805"/>
      <c r="S30" s="3805"/>
      <c r="T30" s="3806"/>
      <c r="U30" s="3804"/>
      <c r="V30" s="3805"/>
      <c r="W30" s="3805"/>
      <c r="X30" s="3805"/>
      <c r="Y30" s="3805"/>
      <c r="Z30" s="3805"/>
      <c r="AA30" s="3805"/>
      <c r="AB30" s="3805"/>
      <c r="AC30" s="3805"/>
      <c r="AD30" s="3805"/>
      <c r="AE30" s="3805"/>
      <c r="AF30" s="3805"/>
      <c r="AG30" s="3806"/>
      <c r="AH30" s="1848"/>
    </row>
    <row r="31" spans="1:34" ht="20.100000000000001" customHeight="1">
      <c r="A31" s="1849"/>
      <c r="B31" s="1874" t="e">
        <f>SUIVI!#REF!</f>
        <v>#REF!</v>
      </c>
      <c r="C31" s="1874" t="e">
        <f>SUIVI!#REF!</f>
        <v>#REF!</v>
      </c>
      <c r="D31" s="1874" t="str">
        <f>SUIVI!H18</f>
        <v>HL1100B</v>
      </c>
      <c r="E31" s="3804">
        <f>SUIVI!J18</f>
        <v>5300</v>
      </c>
      <c r="F31" s="3805"/>
      <c r="G31" s="3805"/>
      <c r="H31" s="3806"/>
      <c r="I31" s="3818" t="str">
        <f>SUIVI!M18</f>
        <v>EC406 oder 407</v>
      </c>
      <c r="J31" s="3805"/>
      <c r="K31" s="3805"/>
      <c r="L31" s="3806"/>
      <c r="M31" s="3804"/>
      <c r="N31" s="3805"/>
      <c r="O31" s="3805"/>
      <c r="P31" s="3806"/>
      <c r="Q31" s="3804"/>
      <c r="R31" s="3805"/>
      <c r="S31" s="3805"/>
      <c r="T31" s="3806"/>
      <c r="U31" s="3804"/>
      <c r="V31" s="3805"/>
      <c r="W31" s="3805"/>
      <c r="X31" s="3805"/>
      <c r="Y31" s="3805"/>
      <c r="Z31" s="3805"/>
      <c r="AA31" s="3805"/>
      <c r="AB31" s="3805"/>
      <c r="AC31" s="3805"/>
      <c r="AD31" s="3805"/>
      <c r="AE31" s="3805"/>
      <c r="AF31" s="3805"/>
      <c r="AG31" s="3806"/>
      <c r="AH31" s="1848"/>
    </row>
    <row r="32" spans="1:34" ht="20.100000000000001" customHeight="1">
      <c r="A32" s="1849"/>
      <c r="B32" s="1874" t="e">
        <f>SUIVI!#REF!</f>
        <v>#REF!</v>
      </c>
      <c r="C32" s="1874" t="e">
        <f>SUIVI!#REF!</f>
        <v>#REF!</v>
      </c>
      <c r="D32" s="1874" t="e">
        <f>SUIVI!#REF!</f>
        <v>#REF!</v>
      </c>
      <c r="E32" s="3804" t="e">
        <f>SUIVI!#REF!</f>
        <v>#REF!</v>
      </c>
      <c r="F32" s="3805"/>
      <c r="G32" s="3805"/>
      <c r="H32" s="3806"/>
      <c r="I32" s="3818" t="e">
        <f>SUIVI!#REF!</f>
        <v>#REF!</v>
      </c>
      <c r="J32" s="3805"/>
      <c r="K32" s="3805"/>
      <c r="L32" s="3806"/>
      <c r="M32" s="3804"/>
      <c r="N32" s="3805"/>
      <c r="O32" s="3805"/>
      <c r="P32" s="3806"/>
      <c r="Q32" s="3804"/>
      <c r="R32" s="3805"/>
      <c r="S32" s="3805"/>
      <c r="T32" s="3806"/>
      <c r="U32" s="3804"/>
      <c r="V32" s="3805"/>
      <c r="W32" s="3805"/>
      <c r="X32" s="3805"/>
      <c r="Y32" s="3805"/>
      <c r="Z32" s="3805"/>
      <c r="AA32" s="3805"/>
      <c r="AB32" s="3805"/>
      <c r="AC32" s="3805"/>
      <c r="AD32" s="3805"/>
      <c r="AE32" s="3805"/>
      <c r="AF32" s="3805"/>
      <c r="AG32" s="3806"/>
      <c r="AH32" s="1848"/>
    </row>
    <row r="33" spans="1:39" ht="20.100000000000001" customHeight="1">
      <c r="A33" s="1849"/>
      <c r="B33" s="1874" t="e">
        <f>SUIVI!#REF!</f>
        <v>#REF!</v>
      </c>
      <c r="C33" s="1874" t="e">
        <f>SUIVI!#REF!</f>
        <v>#REF!</v>
      </c>
      <c r="D33" s="1874" t="e">
        <f>SUIVI!#REF!</f>
        <v>#REF!</v>
      </c>
      <c r="E33" s="3804" t="e">
        <f>SUIVI!#REF!</f>
        <v>#REF!</v>
      </c>
      <c r="F33" s="3805"/>
      <c r="G33" s="3805"/>
      <c r="H33" s="3806"/>
      <c r="I33" s="3818" t="e">
        <f>SUIVI!#REF!</f>
        <v>#REF!</v>
      </c>
      <c r="J33" s="3805"/>
      <c r="K33" s="3805"/>
      <c r="L33" s="3806"/>
      <c r="M33" s="3804"/>
      <c r="N33" s="3805"/>
      <c r="O33" s="3805"/>
      <c r="P33" s="3806"/>
      <c r="Q33" s="3804"/>
      <c r="R33" s="3805"/>
      <c r="S33" s="3805"/>
      <c r="T33" s="3806"/>
      <c r="U33" s="3804"/>
      <c r="V33" s="3805"/>
      <c r="W33" s="3805"/>
      <c r="X33" s="3805"/>
      <c r="Y33" s="3805"/>
      <c r="Z33" s="3805"/>
      <c r="AA33" s="3805"/>
      <c r="AB33" s="3805"/>
      <c r="AC33" s="3805"/>
      <c r="AD33" s="3805"/>
      <c r="AE33" s="3805"/>
      <c r="AF33" s="3805"/>
      <c r="AG33" s="3806"/>
      <c r="AH33" s="1848"/>
    </row>
    <row r="34" spans="1:39" ht="20.100000000000001" customHeight="1">
      <c r="A34" s="1849"/>
      <c r="B34" s="1874" t="e">
        <f>SUIVI!#REF!</f>
        <v>#REF!</v>
      </c>
      <c r="C34" s="1874" t="e">
        <f>SUIVI!#REF!</f>
        <v>#REF!</v>
      </c>
      <c r="D34" s="1874" t="e">
        <f>SUIVI!#REF!</f>
        <v>#REF!</v>
      </c>
      <c r="E34" s="3804" t="e">
        <f>SUIVI!#REF!</f>
        <v>#REF!</v>
      </c>
      <c r="F34" s="3805"/>
      <c r="G34" s="3805"/>
      <c r="H34" s="3806"/>
      <c r="I34" s="3818" t="e">
        <f>SUIVI!#REF!</f>
        <v>#REF!</v>
      </c>
      <c r="J34" s="3805"/>
      <c r="K34" s="3805"/>
      <c r="L34" s="3806"/>
      <c r="M34" s="3804"/>
      <c r="N34" s="3805"/>
      <c r="O34" s="3805"/>
      <c r="P34" s="3806"/>
      <c r="Q34" s="3804"/>
      <c r="R34" s="3805"/>
      <c r="S34" s="3805"/>
      <c r="T34" s="3806"/>
      <c r="U34" s="3804"/>
      <c r="V34" s="3805"/>
      <c r="W34" s="3805"/>
      <c r="X34" s="3805"/>
      <c r="Y34" s="3805"/>
      <c r="Z34" s="3805"/>
      <c r="AA34" s="3805"/>
      <c r="AB34" s="3805"/>
      <c r="AC34" s="3805"/>
      <c r="AD34" s="3805"/>
      <c r="AE34" s="3805"/>
      <c r="AF34" s="3805"/>
      <c r="AG34" s="3806"/>
      <c r="AH34" s="1848"/>
    </row>
    <row r="35" spans="1:39" ht="20.100000000000001" customHeight="1">
      <c r="A35" s="1849"/>
      <c r="B35" s="1874" t="e">
        <f>SUIVI!#REF!</f>
        <v>#REF!</v>
      </c>
      <c r="C35" s="1874" t="e">
        <f>SUIVI!#REF!</f>
        <v>#REF!</v>
      </c>
      <c r="D35" s="1874" t="e">
        <f>SUIVI!#REF!</f>
        <v>#REF!</v>
      </c>
      <c r="E35" s="3804" t="e">
        <f>SUIVI!#REF!</f>
        <v>#REF!</v>
      </c>
      <c r="F35" s="3805"/>
      <c r="G35" s="3805"/>
      <c r="H35" s="3806"/>
      <c r="I35" s="3818" t="e">
        <f>SUIVI!#REF!</f>
        <v>#REF!</v>
      </c>
      <c r="J35" s="3805"/>
      <c r="K35" s="3805"/>
      <c r="L35" s="3806"/>
      <c r="M35" s="3804"/>
      <c r="N35" s="3805"/>
      <c r="O35" s="3805"/>
      <c r="P35" s="3806"/>
      <c r="Q35" s="3804"/>
      <c r="R35" s="3805"/>
      <c r="S35" s="3805"/>
      <c r="T35" s="3806"/>
      <c r="U35" s="3804"/>
      <c r="V35" s="3805"/>
      <c r="W35" s="3805"/>
      <c r="X35" s="3805"/>
      <c r="Y35" s="3805"/>
      <c r="Z35" s="3805"/>
      <c r="AA35" s="3805"/>
      <c r="AB35" s="3805"/>
      <c r="AC35" s="3805"/>
      <c r="AD35" s="3805"/>
      <c r="AE35" s="3805"/>
      <c r="AF35" s="3805"/>
      <c r="AG35" s="3806"/>
      <c r="AH35" s="1848"/>
    </row>
    <row r="36" spans="1:39" ht="20.100000000000001" customHeight="1">
      <c r="A36" s="1849"/>
      <c r="B36" s="1874" t="e">
        <f>SUIVI!#REF!</f>
        <v>#REF!</v>
      </c>
      <c r="C36" s="1874" t="e">
        <f>SUIVI!#REF!</f>
        <v>#REF!</v>
      </c>
      <c r="D36" s="1874" t="e">
        <f>SUIVI!#REF!</f>
        <v>#REF!</v>
      </c>
      <c r="E36" s="3804" t="e">
        <f>SUIVI!#REF!</f>
        <v>#REF!</v>
      </c>
      <c r="F36" s="3805"/>
      <c r="G36" s="3805"/>
      <c r="H36" s="3806"/>
      <c r="I36" s="3818" t="e">
        <f>SUIVI!#REF!</f>
        <v>#REF!</v>
      </c>
      <c r="J36" s="3805"/>
      <c r="K36" s="3805"/>
      <c r="L36" s="3806"/>
      <c r="M36" s="3804"/>
      <c r="N36" s="3805"/>
      <c r="O36" s="3805"/>
      <c r="P36" s="3806"/>
      <c r="Q36" s="3804"/>
      <c r="R36" s="3805"/>
      <c r="S36" s="3805"/>
      <c r="T36" s="3806"/>
      <c r="U36" s="3804"/>
      <c r="V36" s="3805"/>
      <c r="W36" s="3805"/>
      <c r="X36" s="3805"/>
      <c r="Y36" s="3805"/>
      <c r="Z36" s="3805"/>
      <c r="AA36" s="3805"/>
      <c r="AB36" s="3805"/>
      <c r="AC36" s="3805"/>
      <c r="AD36" s="3805"/>
      <c r="AE36" s="3805"/>
      <c r="AF36" s="3805"/>
      <c r="AG36" s="3806"/>
      <c r="AH36" s="1848"/>
    </row>
    <row r="37" spans="1:39" ht="20.100000000000001" customHeight="1">
      <c r="A37" s="1849"/>
      <c r="B37" s="1874" t="e">
        <f>SUIVI!#REF!</f>
        <v>#REF!</v>
      </c>
      <c r="C37" s="1874" t="e">
        <f>SUIVI!#REF!</f>
        <v>#REF!</v>
      </c>
      <c r="D37" s="1874" t="e">
        <f>SUIVI!#REF!</f>
        <v>#REF!</v>
      </c>
      <c r="E37" s="3804" t="e">
        <f>SUIVI!#REF!</f>
        <v>#REF!</v>
      </c>
      <c r="F37" s="3805"/>
      <c r="G37" s="3805"/>
      <c r="H37" s="3806"/>
      <c r="I37" s="3818" t="e">
        <f>SUIVI!#REF!</f>
        <v>#REF!</v>
      </c>
      <c r="J37" s="3805"/>
      <c r="K37" s="3805"/>
      <c r="L37" s="3806"/>
      <c r="M37" s="3804"/>
      <c r="N37" s="3805"/>
      <c r="O37" s="3805"/>
      <c r="P37" s="3806"/>
      <c r="Q37" s="3804"/>
      <c r="R37" s="3805"/>
      <c r="S37" s="3805"/>
      <c r="T37" s="3806"/>
      <c r="U37" s="3804"/>
      <c r="V37" s="3805"/>
      <c r="W37" s="3805"/>
      <c r="X37" s="3805"/>
      <c r="Y37" s="3805"/>
      <c r="Z37" s="3805"/>
      <c r="AA37" s="3805"/>
      <c r="AB37" s="3805"/>
      <c r="AC37" s="3805"/>
      <c r="AD37" s="3805"/>
      <c r="AE37" s="3805"/>
      <c r="AF37" s="3805"/>
      <c r="AG37" s="3806"/>
      <c r="AH37" s="1848"/>
    </row>
    <row r="38" spans="1:39" ht="20.100000000000001" customHeight="1">
      <c r="A38" s="1849"/>
      <c r="B38" s="1874" t="e">
        <f>SUIVI!#REF!</f>
        <v>#REF!</v>
      </c>
      <c r="C38" s="1874" t="e">
        <f>SUIVI!#REF!</f>
        <v>#REF!</v>
      </c>
      <c r="D38" s="1874" t="e">
        <f>SUIVI!#REF!</f>
        <v>#REF!</v>
      </c>
      <c r="E38" s="3804" t="e">
        <f>SUIVI!#REF!</f>
        <v>#REF!</v>
      </c>
      <c r="F38" s="3805"/>
      <c r="G38" s="3805"/>
      <c r="H38" s="3806"/>
      <c r="I38" s="3818" t="e">
        <f>SUIVI!#REF!</f>
        <v>#REF!</v>
      </c>
      <c r="J38" s="3805"/>
      <c r="K38" s="3805"/>
      <c r="L38" s="3806"/>
      <c r="M38" s="3804"/>
      <c r="N38" s="3805"/>
      <c r="O38" s="3805"/>
      <c r="P38" s="3806"/>
      <c r="Q38" s="3804"/>
      <c r="R38" s="3805"/>
      <c r="S38" s="3805"/>
      <c r="T38" s="3806"/>
      <c r="U38" s="3804"/>
      <c r="V38" s="3805"/>
      <c r="W38" s="3805"/>
      <c r="X38" s="3805"/>
      <c r="Y38" s="3805"/>
      <c r="Z38" s="3805"/>
      <c r="AA38" s="3805"/>
      <c r="AB38" s="3805"/>
      <c r="AC38" s="3805"/>
      <c r="AD38" s="3805"/>
      <c r="AE38" s="3805"/>
      <c r="AF38" s="3805"/>
      <c r="AG38" s="3806"/>
      <c r="AH38" s="1848"/>
    </row>
    <row r="39" spans="1:39" ht="20.100000000000001" customHeight="1">
      <c r="A39" s="1849"/>
      <c r="B39" s="1874" t="e">
        <f>SUIVI!#REF!</f>
        <v>#REF!</v>
      </c>
      <c r="C39" s="1874" t="e">
        <f>SUIVI!#REF!</f>
        <v>#REF!</v>
      </c>
      <c r="D39" s="1874" t="e">
        <f>SUIVI!#REF!</f>
        <v>#REF!</v>
      </c>
      <c r="E39" s="3804" t="e">
        <f>SUIVI!#REF!</f>
        <v>#REF!</v>
      </c>
      <c r="F39" s="3805"/>
      <c r="G39" s="3805"/>
      <c r="H39" s="3806"/>
      <c r="I39" s="3818" t="e">
        <f>SUIVI!#REF!</f>
        <v>#REF!</v>
      </c>
      <c r="J39" s="3805"/>
      <c r="K39" s="3805"/>
      <c r="L39" s="3806"/>
      <c r="M39" s="3804"/>
      <c r="N39" s="3805"/>
      <c r="O39" s="3805"/>
      <c r="P39" s="3806"/>
      <c r="Q39" s="3804"/>
      <c r="R39" s="3805"/>
      <c r="S39" s="3805"/>
      <c r="T39" s="3806"/>
      <c r="U39" s="3804"/>
      <c r="V39" s="3805"/>
      <c r="W39" s="3805"/>
      <c r="X39" s="3805"/>
      <c r="Y39" s="3805"/>
      <c r="Z39" s="3805"/>
      <c r="AA39" s="3805"/>
      <c r="AB39" s="3805"/>
      <c r="AC39" s="3805"/>
      <c r="AD39" s="3805"/>
      <c r="AE39" s="3805"/>
      <c r="AF39" s="3805"/>
      <c r="AG39" s="3806"/>
      <c r="AH39" s="1848"/>
    </row>
    <row r="40" spans="1:39" ht="20.100000000000001" customHeight="1">
      <c r="A40" s="1849"/>
      <c r="B40" s="1874" t="e">
        <f>SUIVI!#REF!</f>
        <v>#REF!</v>
      </c>
      <c r="C40" s="1874" t="e">
        <f>SUIVI!#REF!</f>
        <v>#REF!</v>
      </c>
      <c r="D40" s="1874" t="e">
        <f>SUIVI!#REF!</f>
        <v>#REF!</v>
      </c>
      <c r="E40" s="3804" t="e">
        <f>SUIVI!#REF!</f>
        <v>#REF!</v>
      </c>
      <c r="F40" s="3805"/>
      <c r="G40" s="3805"/>
      <c r="H40" s="3806"/>
      <c r="I40" s="3818" t="e">
        <f>SUIVI!#REF!</f>
        <v>#REF!</v>
      </c>
      <c r="J40" s="3805"/>
      <c r="K40" s="3805"/>
      <c r="L40" s="3806"/>
      <c r="M40" s="3804"/>
      <c r="N40" s="3805"/>
      <c r="O40" s="3805"/>
      <c r="P40" s="3806"/>
      <c r="Q40" s="3804"/>
      <c r="R40" s="3805"/>
      <c r="S40" s="3805"/>
      <c r="T40" s="3806"/>
      <c r="U40" s="3804"/>
      <c r="V40" s="3805"/>
      <c r="W40" s="3805"/>
      <c r="X40" s="3805"/>
      <c r="Y40" s="3805"/>
      <c r="Z40" s="3805"/>
      <c r="AA40" s="3805"/>
      <c r="AB40" s="3805"/>
      <c r="AC40" s="3805"/>
      <c r="AD40" s="3805"/>
      <c r="AE40" s="3805"/>
      <c r="AF40" s="3805"/>
      <c r="AG40" s="3806"/>
      <c r="AH40" s="1848"/>
    </row>
    <row r="41" spans="1:39" ht="20.100000000000001" customHeight="1">
      <c r="A41" s="1849"/>
      <c r="B41" s="1874" t="e">
        <f>SUIVI!#REF!</f>
        <v>#REF!</v>
      </c>
      <c r="C41" s="1874" t="e">
        <f>SUIVI!#REF!</f>
        <v>#REF!</v>
      </c>
      <c r="D41" s="1874" t="e">
        <f>SUIVI!#REF!</f>
        <v>#REF!</v>
      </c>
      <c r="E41" s="3804" t="e">
        <f>SUIVI!#REF!</f>
        <v>#REF!</v>
      </c>
      <c r="F41" s="3805"/>
      <c r="G41" s="3805"/>
      <c r="H41" s="3806"/>
      <c r="I41" s="3818" t="e">
        <f>SUIVI!#REF!</f>
        <v>#REF!</v>
      </c>
      <c r="J41" s="3805"/>
      <c r="K41" s="3805"/>
      <c r="L41" s="3806"/>
      <c r="M41" s="3804"/>
      <c r="N41" s="3805"/>
      <c r="O41" s="3805"/>
      <c r="P41" s="3806"/>
      <c r="Q41" s="3804"/>
      <c r="R41" s="3805"/>
      <c r="S41" s="3805"/>
      <c r="T41" s="3806"/>
      <c r="U41" s="3804"/>
      <c r="V41" s="3805"/>
      <c r="W41" s="3805"/>
      <c r="X41" s="3805"/>
      <c r="Y41" s="3805"/>
      <c r="Z41" s="3805"/>
      <c r="AA41" s="3805"/>
      <c r="AB41" s="3805"/>
      <c r="AC41" s="3805"/>
      <c r="AD41" s="3805"/>
      <c r="AE41" s="3805"/>
      <c r="AF41" s="3805"/>
      <c r="AG41" s="3806"/>
      <c r="AH41" s="1848"/>
    </row>
    <row r="42" spans="1:39" ht="20.100000000000001" customHeight="1">
      <c r="A42" s="1849"/>
      <c r="B42" s="1874" t="e">
        <f>SUIVI!#REF!</f>
        <v>#REF!</v>
      </c>
      <c r="C42" s="1874" t="e">
        <f>SUIVI!#REF!</f>
        <v>#REF!</v>
      </c>
      <c r="D42" s="1874" t="e">
        <f>SUIVI!#REF!</f>
        <v>#REF!</v>
      </c>
      <c r="E42" s="3804" t="e">
        <f>SUIVI!#REF!</f>
        <v>#REF!</v>
      </c>
      <c r="F42" s="3805"/>
      <c r="G42" s="3805"/>
      <c r="H42" s="3806"/>
      <c r="I42" s="3818" t="e">
        <f>SUIVI!#REF!</f>
        <v>#REF!</v>
      </c>
      <c r="J42" s="3805"/>
      <c r="K42" s="3805"/>
      <c r="L42" s="3806"/>
      <c r="M42" s="3804"/>
      <c r="N42" s="3805"/>
      <c r="O42" s="3805"/>
      <c r="P42" s="3806"/>
      <c r="Q42" s="3804"/>
      <c r="R42" s="3805"/>
      <c r="S42" s="3805"/>
      <c r="T42" s="3806"/>
      <c r="U42" s="3804"/>
      <c r="V42" s="3805"/>
      <c r="W42" s="3805"/>
      <c r="X42" s="3805"/>
      <c r="Y42" s="3805"/>
      <c r="Z42" s="3805"/>
      <c r="AA42" s="3805"/>
      <c r="AB42" s="3805"/>
      <c r="AC42" s="3805"/>
      <c r="AD42" s="3805"/>
      <c r="AE42" s="3805"/>
      <c r="AF42" s="3805"/>
      <c r="AG42" s="3806"/>
      <c r="AH42" s="1848"/>
    </row>
    <row r="43" spans="1:39" ht="20.100000000000001" customHeight="1">
      <c r="A43" s="1849"/>
      <c r="B43" s="1874" t="e">
        <f>SUIVI!#REF!</f>
        <v>#REF!</v>
      </c>
      <c r="C43" s="1874" t="e">
        <f>SUIVI!#REF!</f>
        <v>#REF!</v>
      </c>
      <c r="D43" s="1874" t="e">
        <f>SUIVI!#REF!</f>
        <v>#REF!</v>
      </c>
      <c r="E43" s="3804" t="e">
        <f>SUIVI!#REF!</f>
        <v>#REF!</v>
      </c>
      <c r="F43" s="3805"/>
      <c r="G43" s="3805"/>
      <c r="H43" s="3806"/>
      <c r="I43" s="3818" t="e">
        <f>SUIVI!#REF!</f>
        <v>#REF!</v>
      </c>
      <c r="J43" s="3805"/>
      <c r="K43" s="3805"/>
      <c r="L43" s="3806"/>
      <c r="M43" s="3804"/>
      <c r="N43" s="3805"/>
      <c r="O43" s="3805"/>
      <c r="P43" s="3806"/>
      <c r="Q43" s="3804"/>
      <c r="R43" s="3805"/>
      <c r="S43" s="3805"/>
      <c r="T43" s="3806"/>
      <c r="U43" s="3804"/>
      <c r="V43" s="3805"/>
      <c r="W43" s="3805"/>
      <c r="X43" s="3805"/>
      <c r="Y43" s="3805"/>
      <c r="Z43" s="3805"/>
      <c r="AA43" s="3805"/>
      <c r="AB43" s="3805"/>
      <c r="AC43" s="3805"/>
      <c r="AD43" s="3805"/>
      <c r="AE43" s="3805"/>
      <c r="AF43" s="3805"/>
      <c r="AG43" s="3806"/>
      <c r="AH43" s="1848"/>
    </row>
    <row r="44" spans="1:39">
      <c r="A44" s="1849"/>
      <c r="B44" s="1869" t="s">
        <v>1524</v>
      </c>
      <c r="C44" s="1869"/>
      <c r="D44" s="1869"/>
      <c r="E44" s="1869"/>
      <c r="F44" s="1869"/>
      <c r="G44" s="1869"/>
      <c r="H44" s="1869"/>
      <c r="I44" s="1869"/>
      <c r="J44" s="1869"/>
      <c r="K44" s="1869"/>
      <c r="L44" s="1869"/>
      <c r="M44" s="1850"/>
      <c r="N44" s="1850"/>
      <c r="O44" s="1850"/>
      <c r="P44" s="1850"/>
      <c r="Q44" s="1850"/>
      <c r="R44" s="1850"/>
      <c r="S44" s="1850"/>
      <c r="T44" s="1850"/>
      <c r="U44" s="1862"/>
      <c r="V44" s="1862"/>
      <c r="W44" s="1862"/>
      <c r="X44" s="1862"/>
      <c r="Y44" s="1862"/>
      <c r="Z44" s="1862"/>
      <c r="AA44" s="1862"/>
      <c r="AB44" s="1862"/>
      <c r="AC44" s="1844"/>
      <c r="AD44" s="1844"/>
      <c r="AE44" s="1844"/>
      <c r="AF44" s="1844"/>
      <c r="AG44" s="1844"/>
      <c r="AH44" s="1848"/>
      <c r="AI44" s="1844"/>
      <c r="AJ44" s="1844"/>
      <c r="AK44" s="1844"/>
      <c r="AL44" s="1844"/>
      <c r="AM44" s="1848"/>
    </row>
    <row r="45" spans="1:39" ht="12.75" customHeight="1">
      <c r="A45" s="1849"/>
      <c r="B45" s="1870" t="s">
        <v>1525</v>
      </c>
      <c r="C45" s="1870"/>
      <c r="D45" s="1869"/>
      <c r="E45" s="1869"/>
      <c r="F45" s="1869"/>
      <c r="G45" s="1869"/>
      <c r="H45" s="1869"/>
      <c r="I45" s="1869"/>
      <c r="J45" s="1869"/>
      <c r="K45" s="1869"/>
      <c r="L45" s="1869"/>
      <c r="M45" s="1850"/>
      <c r="N45" s="1850"/>
      <c r="O45" s="1850"/>
      <c r="P45" s="1850"/>
      <c r="Q45" s="1850"/>
      <c r="R45" s="1850"/>
      <c r="S45" s="1850"/>
      <c r="T45" s="1850"/>
      <c r="U45" s="1862"/>
      <c r="V45" s="1862"/>
      <c r="W45" s="1862"/>
      <c r="X45" s="1862"/>
      <c r="Y45" s="1862"/>
      <c r="Z45" s="1862"/>
      <c r="AA45" s="1862"/>
      <c r="AB45" s="1862"/>
      <c r="AC45" s="1844"/>
      <c r="AD45" s="1844"/>
      <c r="AE45" s="1844"/>
      <c r="AF45" s="1844"/>
      <c r="AG45" s="1844"/>
      <c r="AH45" s="1848"/>
      <c r="AI45" s="1844"/>
      <c r="AJ45" s="1844"/>
      <c r="AK45" s="1844"/>
      <c r="AL45" s="1844"/>
      <c r="AM45" s="1848"/>
    </row>
    <row r="46" spans="1:39">
      <c r="A46" s="1849"/>
      <c r="B46" s="1846"/>
      <c r="C46" s="1846"/>
      <c r="D46" s="1846"/>
      <c r="E46" s="1851"/>
      <c r="F46" s="1851"/>
      <c r="G46" s="1851"/>
      <c r="H46" s="1851"/>
      <c r="I46" s="1851"/>
      <c r="J46" s="1851"/>
      <c r="K46" s="1851"/>
      <c r="L46" s="1851"/>
      <c r="M46" s="1851"/>
      <c r="N46" s="1851"/>
      <c r="O46" s="1851"/>
      <c r="P46" s="1851"/>
      <c r="Q46" s="1850"/>
      <c r="R46" s="1850"/>
      <c r="S46" s="1850"/>
      <c r="T46" s="1851"/>
      <c r="U46" s="1851"/>
      <c r="V46" s="1851"/>
      <c r="W46" s="1851"/>
      <c r="X46" s="1851"/>
      <c r="Y46" s="1851"/>
      <c r="Z46" s="1851"/>
      <c r="AA46" s="1851"/>
      <c r="AB46" s="1851"/>
      <c r="AC46" s="1851"/>
      <c r="AD46" s="1851"/>
      <c r="AE46" s="1851"/>
      <c r="AF46" s="1851"/>
      <c r="AG46" s="1851"/>
      <c r="AH46" s="1848"/>
    </row>
    <row r="47" spans="1:39">
      <c r="A47" s="3807" t="s">
        <v>1526</v>
      </c>
      <c r="B47" s="3807"/>
      <c r="C47" s="3807"/>
      <c r="D47" s="3807"/>
      <c r="E47" s="1871"/>
      <c r="F47" s="1871" t="s">
        <v>1527</v>
      </c>
      <c r="G47" s="1871"/>
      <c r="H47" s="1871"/>
      <c r="I47" s="1871"/>
      <c r="J47" s="1871"/>
      <c r="K47" s="1871"/>
      <c r="L47" s="3808" t="s">
        <v>1528</v>
      </c>
      <c r="M47" s="3808"/>
      <c r="N47" s="3808"/>
      <c r="O47" s="3808"/>
      <c r="P47" s="3808"/>
      <c r="Q47" s="3808"/>
      <c r="R47" s="3808"/>
      <c r="S47" s="3808"/>
      <c r="T47" s="3809" t="s">
        <v>1529</v>
      </c>
      <c r="U47" s="3809" t="s">
        <v>58</v>
      </c>
      <c r="V47" s="3809"/>
      <c r="W47" s="3809"/>
      <c r="X47" s="3809"/>
      <c r="Y47" s="3809"/>
      <c r="Z47" s="3810"/>
      <c r="AA47" s="1872" t="s">
        <v>1530</v>
      </c>
      <c r="AB47" s="1871"/>
      <c r="AC47" s="1871"/>
      <c r="AD47" s="1871"/>
      <c r="AE47" s="1871"/>
      <c r="AF47" s="1871"/>
      <c r="AG47" s="1871"/>
      <c r="AH47" s="1873"/>
    </row>
    <row r="48" spans="1:39" ht="30" customHeight="1">
      <c r="A48" s="3807"/>
      <c r="B48" s="3807"/>
      <c r="C48" s="3807"/>
      <c r="D48" s="3807"/>
      <c r="E48" s="3811"/>
      <c r="F48" s="3811"/>
      <c r="G48" s="3811"/>
      <c r="H48" s="3811"/>
      <c r="I48" s="3811"/>
      <c r="J48" s="3811"/>
      <c r="K48" s="3812"/>
      <c r="L48" s="3813"/>
      <c r="M48" s="3814"/>
      <c r="N48" s="3814"/>
      <c r="O48" s="3814"/>
      <c r="P48" s="3814"/>
      <c r="Q48" s="3814"/>
      <c r="R48" s="3814"/>
      <c r="S48" s="3815"/>
      <c r="T48" s="3816"/>
      <c r="U48" s="3816"/>
      <c r="V48" s="3816"/>
      <c r="W48" s="3816"/>
      <c r="X48" s="3816"/>
      <c r="Y48" s="3816"/>
      <c r="Z48" s="3817"/>
      <c r="AA48" s="3873"/>
      <c r="AB48" s="3874"/>
      <c r="AC48" s="3874"/>
      <c r="AD48" s="3874"/>
      <c r="AE48" s="3874"/>
      <c r="AF48" s="3874"/>
      <c r="AG48" s="3874"/>
      <c r="AH48" s="3875"/>
    </row>
    <row r="49" spans="1:34" ht="18" customHeight="1">
      <c r="A49" s="3834" t="s">
        <v>1506</v>
      </c>
      <c r="B49" s="3835"/>
      <c r="C49" s="3835"/>
      <c r="D49" s="3835"/>
      <c r="E49" s="3835"/>
      <c r="F49" s="3835"/>
      <c r="G49" s="3835"/>
      <c r="H49" s="3836"/>
      <c r="I49" s="3842" t="s">
        <v>1507</v>
      </c>
      <c r="J49" s="3843"/>
      <c r="K49" s="3843"/>
      <c r="L49" s="3843"/>
      <c r="M49" s="3843"/>
      <c r="N49" s="3843"/>
      <c r="O49" s="3843"/>
      <c r="P49" s="3843"/>
      <c r="Q49" s="3843"/>
      <c r="R49" s="3843"/>
      <c r="S49" s="3843"/>
      <c r="T49" s="3843"/>
      <c r="U49" s="3843"/>
      <c r="V49" s="3843"/>
      <c r="W49" s="3843"/>
      <c r="X49" s="3843"/>
      <c r="Y49" s="3843"/>
      <c r="Z49" s="3843"/>
      <c r="AA49" s="3844"/>
      <c r="AB49" s="3851"/>
      <c r="AC49" s="3852"/>
      <c r="AD49" s="3852"/>
      <c r="AE49" s="3852"/>
      <c r="AF49" s="3852"/>
      <c r="AG49" s="3852"/>
      <c r="AH49" s="3853"/>
    </row>
    <row r="50" spans="1:34" ht="18" customHeight="1">
      <c r="A50" s="3837"/>
      <c r="B50" s="3588"/>
      <c r="C50" s="3588"/>
      <c r="D50" s="3588"/>
      <c r="E50" s="3588"/>
      <c r="F50" s="3588"/>
      <c r="G50" s="3588"/>
      <c r="H50" s="3838"/>
      <c r="I50" s="3845"/>
      <c r="J50" s="3846"/>
      <c r="K50" s="3846"/>
      <c r="L50" s="3846"/>
      <c r="M50" s="3846"/>
      <c r="N50" s="3846"/>
      <c r="O50" s="3846"/>
      <c r="P50" s="3846"/>
      <c r="Q50" s="3846"/>
      <c r="R50" s="3846"/>
      <c r="S50" s="3846"/>
      <c r="T50" s="3846"/>
      <c r="U50" s="3846"/>
      <c r="V50" s="3846"/>
      <c r="W50" s="3846"/>
      <c r="X50" s="3846"/>
      <c r="Y50" s="3846"/>
      <c r="Z50" s="3846"/>
      <c r="AA50" s="3847"/>
      <c r="AB50" s="3854"/>
      <c r="AC50" s="3855"/>
      <c r="AD50" s="3855"/>
      <c r="AE50" s="3855"/>
      <c r="AF50" s="3855"/>
      <c r="AG50" s="3855"/>
      <c r="AH50" s="3856"/>
    </row>
    <row r="51" spans="1:34">
      <c r="A51" s="3839"/>
      <c r="B51" s="3840"/>
      <c r="C51" s="3840"/>
      <c r="D51" s="3840"/>
      <c r="E51" s="3840"/>
      <c r="F51" s="3840"/>
      <c r="G51" s="3840"/>
      <c r="H51" s="3841"/>
      <c r="I51" s="3848"/>
      <c r="J51" s="3849"/>
      <c r="K51" s="3849"/>
      <c r="L51" s="3849"/>
      <c r="M51" s="3849"/>
      <c r="N51" s="3849"/>
      <c r="O51" s="3849"/>
      <c r="P51" s="3849"/>
      <c r="Q51" s="3849"/>
      <c r="R51" s="3849"/>
      <c r="S51" s="3849"/>
      <c r="T51" s="3849"/>
      <c r="U51" s="3849"/>
      <c r="V51" s="3849"/>
      <c r="W51" s="3849"/>
      <c r="X51" s="3849"/>
      <c r="Y51" s="3849"/>
      <c r="Z51" s="3849"/>
      <c r="AA51" s="3850"/>
      <c r="AB51" s="3857"/>
      <c r="AC51" s="3858"/>
      <c r="AD51" s="3858"/>
      <c r="AE51" s="3858"/>
      <c r="AF51" s="3858"/>
      <c r="AG51" s="3858"/>
      <c r="AH51" s="3859"/>
    </row>
    <row r="52" spans="1:34">
      <c r="A52" s="1849"/>
      <c r="B52" s="1844"/>
      <c r="C52" s="1844"/>
      <c r="D52" s="1845">
        <v>0</v>
      </c>
      <c r="E52" s="1844"/>
      <c r="F52" s="1844"/>
      <c r="G52" s="1844"/>
      <c r="H52" s="1844"/>
      <c r="I52" s="3860" t="s">
        <v>1508</v>
      </c>
      <c r="J52" s="3861"/>
      <c r="K52" s="3861"/>
      <c r="L52" s="3861"/>
      <c r="M52" s="3861"/>
      <c r="N52" s="3861"/>
      <c r="O52" s="3861"/>
      <c r="P52" s="3861"/>
      <c r="Q52" s="3861"/>
      <c r="R52" s="3861"/>
      <c r="S52" s="3861"/>
      <c r="T52" s="3861"/>
      <c r="U52" s="3861"/>
      <c r="V52" s="3861"/>
      <c r="W52" s="3861"/>
      <c r="X52" s="3861"/>
      <c r="Y52" s="3861"/>
      <c r="Z52" s="3861"/>
      <c r="AA52" s="3862"/>
      <c r="AB52" s="1847"/>
      <c r="AC52" s="1847"/>
      <c r="AD52" s="1847"/>
      <c r="AE52" s="1847"/>
      <c r="AF52" s="1847"/>
      <c r="AG52" s="1847"/>
      <c r="AH52" s="1848"/>
    </row>
    <row r="53" spans="1:34">
      <c r="A53" s="1849"/>
      <c r="B53" s="1850"/>
      <c r="C53" s="1850"/>
      <c r="D53" s="1846"/>
      <c r="E53" s="1851"/>
      <c r="F53" s="1851"/>
      <c r="G53" s="1851"/>
      <c r="H53" s="1851"/>
      <c r="I53" s="3863"/>
      <c r="J53" s="3864"/>
      <c r="K53" s="3864"/>
      <c r="L53" s="3864"/>
      <c r="M53" s="3864"/>
      <c r="N53" s="3864"/>
      <c r="O53" s="3864"/>
      <c r="P53" s="3864"/>
      <c r="Q53" s="3864"/>
      <c r="R53" s="3864"/>
      <c r="S53" s="3864"/>
      <c r="T53" s="3864"/>
      <c r="U53" s="3864"/>
      <c r="V53" s="3864"/>
      <c r="W53" s="3864"/>
      <c r="X53" s="3864"/>
      <c r="Y53" s="3864"/>
      <c r="Z53" s="3864"/>
      <c r="AA53" s="3865"/>
      <c r="AB53" s="1851"/>
      <c r="AC53" s="1851"/>
      <c r="AD53" s="1851"/>
      <c r="AE53" s="1851"/>
      <c r="AF53" s="1851"/>
      <c r="AG53" s="1851"/>
      <c r="AH53" s="1848"/>
    </row>
    <row r="54" spans="1:34" ht="17.25" customHeight="1">
      <c r="A54" s="1849"/>
      <c r="B54" s="1844"/>
      <c r="C54" s="1844"/>
      <c r="D54" s="1846"/>
      <c r="E54" s="1851"/>
      <c r="F54" s="1851"/>
      <c r="G54" s="1851"/>
      <c r="H54" s="1851"/>
      <c r="I54" s="3866"/>
      <c r="J54" s="3867"/>
      <c r="K54" s="3867"/>
      <c r="L54" s="3867"/>
      <c r="M54" s="3867"/>
      <c r="N54" s="3867"/>
      <c r="O54" s="3867"/>
      <c r="P54" s="3867"/>
      <c r="Q54" s="3867"/>
      <c r="R54" s="3867"/>
      <c r="S54" s="3867"/>
      <c r="T54" s="3867"/>
      <c r="U54" s="3867"/>
      <c r="V54" s="3867"/>
      <c r="W54" s="3867"/>
      <c r="X54" s="3867"/>
      <c r="Y54" s="3867"/>
      <c r="Z54" s="3867"/>
      <c r="AA54" s="3868"/>
      <c r="AB54" s="1851"/>
      <c r="AC54" s="1851"/>
      <c r="AD54" s="1851"/>
      <c r="AE54" s="1851"/>
      <c r="AF54" s="1851"/>
      <c r="AG54" s="1851"/>
      <c r="AH54" s="1848"/>
    </row>
    <row r="55" spans="1:34" ht="17.25" customHeight="1">
      <c r="A55" s="1849"/>
      <c r="B55" s="1845" t="s">
        <v>1509</v>
      </c>
      <c r="C55" s="1845"/>
      <c r="D55" s="1875" t="str">
        <f>PREVI!$A$10</f>
        <v>1100633635-636</v>
      </c>
      <c r="E55" s="1851"/>
      <c r="F55" s="1851"/>
      <c r="G55" s="1851"/>
      <c r="H55" s="1851"/>
      <c r="I55" s="1852"/>
      <c r="J55" s="1852"/>
      <c r="K55" s="1845" t="s">
        <v>1510</v>
      </c>
      <c r="L55" s="1852"/>
      <c r="M55" s="1844"/>
      <c r="N55" s="3869" t="str">
        <f>PREVI!$C$10</f>
        <v>CIMOLAI</v>
      </c>
      <c r="O55" s="3869"/>
      <c r="P55" s="3869"/>
      <c r="Q55" s="3869"/>
      <c r="R55" s="3869"/>
      <c r="S55" s="3869"/>
      <c r="T55" s="3869"/>
      <c r="U55" s="3869"/>
      <c r="V55" s="3869"/>
      <c r="W55" s="3869"/>
      <c r="X55" s="3869"/>
      <c r="Y55" s="3869"/>
      <c r="Z55" s="1852"/>
      <c r="AA55" s="1852"/>
      <c r="AB55" s="1851"/>
      <c r="AC55" s="1851"/>
      <c r="AD55" s="1851"/>
      <c r="AE55" s="1851"/>
      <c r="AF55" s="1851"/>
      <c r="AG55" s="1851"/>
      <c r="AH55" s="1848"/>
    </row>
    <row r="56" spans="1:34" ht="17.25" customHeight="1">
      <c r="A56" s="1849"/>
      <c r="B56" s="1850" t="s">
        <v>1511</v>
      </c>
      <c r="C56" s="1850"/>
      <c r="D56" s="1846"/>
      <c r="E56" s="1851"/>
      <c r="F56" s="1851"/>
      <c r="G56" s="1851"/>
      <c r="H56" s="1851"/>
      <c r="I56" s="1852"/>
      <c r="J56" s="1852"/>
      <c r="K56" s="1852"/>
      <c r="L56" s="1852"/>
      <c r="M56" s="1852"/>
      <c r="N56" s="1853" t="s">
        <v>1512</v>
      </c>
      <c r="O56" s="1852"/>
      <c r="P56" s="1852"/>
      <c r="Q56" s="1852"/>
      <c r="R56" s="1852"/>
      <c r="S56" s="1852"/>
      <c r="T56" s="1852"/>
      <c r="U56" s="1852"/>
      <c r="V56" s="1852"/>
      <c r="W56" s="1852"/>
      <c r="X56" s="1852"/>
      <c r="Y56" s="1852"/>
      <c r="Z56" s="1852"/>
      <c r="AA56" s="1852"/>
      <c r="AB56" s="1851"/>
      <c r="AC56" s="1851"/>
      <c r="AD56" s="1851"/>
      <c r="AE56" s="1851"/>
      <c r="AF56" s="1851"/>
      <c r="AG56" s="1851"/>
      <c r="AH56" s="1848"/>
    </row>
    <row r="57" spans="1:34" ht="17.25" customHeight="1">
      <c r="A57" s="1849"/>
      <c r="B57" s="1850" t="s">
        <v>1513</v>
      </c>
      <c r="C57" s="1850"/>
      <c r="D57" s="1846"/>
      <c r="E57" s="1851"/>
      <c r="F57" s="1851"/>
      <c r="G57" s="1851"/>
      <c r="H57" s="1851"/>
      <c r="I57" s="1852"/>
      <c r="J57" s="1852"/>
      <c r="K57" s="1852"/>
      <c r="L57" s="1852"/>
      <c r="M57" s="1852"/>
      <c r="N57" s="1853" t="s">
        <v>1514</v>
      </c>
      <c r="O57" s="1852"/>
      <c r="P57" s="1852"/>
      <c r="Q57" s="1852"/>
      <c r="R57" s="1852"/>
      <c r="S57" s="1852"/>
      <c r="T57" s="1852"/>
      <c r="U57" s="1852"/>
      <c r="V57" s="1852"/>
      <c r="W57" s="1852"/>
      <c r="X57" s="1852"/>
      <c r="Y57" s="1852"/>
      <c r="Z57" s="1852"/>
      <c r="AA57" s="1852"/>
      <c r="AB57" s="1851"/>
      <c r="AC57" s="1851"/>
      <c r="AD57" s="1851"/>
      <c r="AE57" s="1851"/>
      <c r="AF57" s="1851"/>
      <c r="AG57" s="1851"/>
      <c r="AH57" s="1848"/>
    </row>
    <row r="58" spans="1:34" ht="17.25" customHeight="1">
      <c r="A58" s="1849"/>
      <c r="B58" s="1854" t="s">
        <v>1515</v>
      </c>
      <c r="C58" s="1854"/>
      <c r="D58" s="1846"/>
      <c r="E58" s="1851"/>
      <c r="F58" s="1851"/>
      <c r="G58" s="1851"/>
      <c r="H58" s="1851"/>
      <c r="I58" s="1852"/>
      <c r="J58" s="1852"/>
      <c r="K58" s="1852"/>
      <c r="L58" s="1852"/>
      <c r="M58" s="1852"/>
      <c r="O58" s="1852"/>
      <c r="P58" s="1852"/>
      <c r="Q58" s="1852"/>
      <c r="R58" s="1852"/>
      <c r="S58" s="1852"/>
      <c r="T58" s="1852"/>
      <c r="U58" s="1852"/>
      <c r="V58" s="1852"/>
      <c r="W58" s="1852"/>
      <c r="X58" s="1852"/>
      <c r="Y58" s="1852"/>
      <c r="Z58" s="1852"/>
      <c r="AA58" s="1852"/>
      <c r="AB58" s="1851"/>
      <c r="AC58" s="1851"/>
      <c r="AD58" s="1851"/>
      <c r="AE58" s="1851"/>
      <c r="AF58" s="1851"/>
      <c r="AG58" s="1851"/>
      <c r="AH58" s="1848"/>
    </row>
    <row r="59" spans="1:34" ht="17.25" customHeight="1">
      <c r="A59" s="1849"/>
      <c r="B59" s="1850" t="s">
        <v>1516</v>
      </c>
      <c r="C59" s="1850"/>
      <c r="D59" s="1846"/>
      <c r="E59" s="1851"/>
      <c r="F59" s="1851"/>
      <c r="G59" s="1851"/>
      <c r="H59" s="1851"/>
      <c r="I59" s="1852"/>
      <c r="J59" s="1852"/>
      <c r="K59" s="1852"/>
      <c r="L59" s="1852"/>
      <c r="M59" s="1852"/>
      <c r="N59" s="1853" t="s">
        <v>1517</v>
      </c>
      <c r="O59" s="1852"/>
      <c r="P59" s="1852"/>
      <c r="Q59" s="1852"/>
      <c r="R59" s="1852"/>
      <c r="S59" s="1852"/>
      <c r="T59" s="1852"/>
      <c r="U59" s="1852"/>
      <c r="V59" s="1852"/>
      <c r="W59" s="1852"/>
      <c r="X59" s="1852"/>
      <c r="Y59" s="1852"/>
      <c r="Z59" s="1852"/>
      <c r="AA59" s="1852"/>
      <c r="AB59" s="1851"/>
      <c r="AC59" s="1851"/>
      <c r="AD59" s="1851"/>
      <c r="AE59" s="1851"/>
      <c r="AF59" s="1851"/>
      <c r="AG59" s="1851"/>
      <c r="AH59" s="1848"/>
    </row>
    <row r="60" spans="1:34" ht="17.25" customHeight="1">
      <c r="A60" s="1849"/>
      <c r="B60" s="1846"/>
      <c r="C60" s="1846"/>
      <c r="D60" s="1846"/>
      <c r="E60" s="1851"/>
      <c r="F60" s="1851"/>
      <c r="G60" s="1851"/>
      <c r="H60" s="1851"/>
      <c r="I60" s="1852"/>
      <c r="J60" s="1852"/>
      <c r="K60" s="1852"/>
      <c r="L60" s="1852"/>
      <c r="M60" s="1852"/>
      <c r="N60" s="1850" t="s">
        <v>1518</v>
      </c>
      <c r="O60" s="1852"/>
      <c r="P60" s="1852"/>
      <c r="Q60" s="1852"/>
      <c r="R60" s="1852"/>
      <c r="S60" s="1852"/>
      <c r="T60" s="1852"/>
      <c r="U60" s="1852"/>
      <c r="V60" s="1852"/>
      <c r="W60" s="1852"/>
      <c r="X60" s="1852"/>
      <c r="Y60" s="1852"/>
      <c r="Z60" s="1852"/>
      <c r="AA60" s="1856"/>
      <c r="AB60" s="1856"/>
      <c r="AC60" s="1857"/>
      <c r="AD60" s="1858" t="s">
        <v>1519</v>
      </c>
      <c r="AF60" s="1851"/>
      <c r="AG60" s="1851"/>
      <c r="AH60" s="1848"/>
    </row>
    <row r="61" spans="1:34" ht="17.25" customHeight="1">
      <c r="A61" s="1849"/>
      <c r="B61" s="1846"/>
      <c r="C61" s="1846"/>
      <c r="D61" s="1846"/>
      <c r="E61" s="1851"/>
      <c r="F61" s="1851"/>
      <c r="G61" s="1851"/>
      <c r="H61" s="1851"/>
      <c r="I61" s="1852"/>
      <c r="J61" s="1852"/>
      <c r="K61" s="1852"/>
      <c r="L61" s="1852"/>
      <c r="M61" s="1852"/>
      <c r="N61" s="1859" t="s">
        <v>1532</v>
      </c>
      <c r="O61" s="1859"/>
      <c r="P61" s="1859"/>
      <c r="Q61" s="1859"/>
      <c r="R61" s="1859"/>
      <c r="S61" s="1859"/>
      <c r="T61" s="1859"/>
      <c r="U61" s="1859"/>
      <c r="V61" s="1859"/>
      <c r="W61" s="1859"/>
      <c r="X61" s="1860"/>
      <c r="Y61" s="1860"/>
      <c r="Z61" s="1860"/>
      <c r="AA61" s="1861"/>
      <c r="AB61" s="1861"/>
      <c r="AC61" s="1861"/>
      <c r="AD61" s="1861"/>
      <c r="AE61" s="1851"/>
      <c r="AF61" s="1851"/>
      <c r="AG61" s="1851"/>
      <c r="AH61" s="1848"/>
    </row>
    <row r="62" spans="1:34">
      <c r="A62" s="1849"/>
      <c r="B62" s="1846"/>
      <c r="C62" s="1846"/>
      <c r="D62" s="1846"/>
      <c r="E62" s="1851"/>
      <c r="F62" s="1851"/>
      <c r="G62" s="1851"/>
      <c r="H62" s="1851"/>
      <c r="I62" s="1851"/>
      <c r="J62" s="1851"/>
      <c r="K62" s="1851"/>
      <c r="L62" s="1851"/>
      <c r="M62" s="1851"/>
      <c r="N62" s="1850" t="s">
        <v>1531</v>
      </c>
      <c r="O62" s="1850"/>
      <c r="P62" s="1850"/>
      <c r="Q62" s="1850"/>
      <c r="R62" s="1862"/>
      <c r="S62" s="1862"/>
      <c r="T62" s="1862"/>
      <c r="U62" s="1862"/>
      <c r="V62" s="1862"/>
      <c r="Y62" s="1855"/>
      <c r="Z62" s="1855"/>
      <c r="AA62" s="1862" t="s">
        <v>1521</v>
      </c>
      <c r="AB62" s="1855"/>
      <c r="AC62" s="1855"/>
      <c r="AD62" s="1855"/>
      <c r="AE62" s="1855"/>
      <c r="AF62" s="1851"/>
      <c r="AG62" s="1851"/>
      <c r="AH62" s="1848"/>
    </row>
    <row r="63" spans="1:34">
      <c r="A63" s="1849"/>
      <c r="B63" s="1846"/>
      <c r="C63" s="1846"/>
      <c r="D63" s="1846"/>
      <c r="E63" s="1851"/>
      <c r="F63" s="1851"/>
      <c r="G63" s="1851"/>
      <c r="H63" s="1851"/>
      <c r="I63" s="1851"/>
      <c r="J63" s="1851"/>
      <c r="K63" s="1851"/>
      <c r="L63" s="1851"/>
      <c r="M63" s="1851"/>
      <c r="O63" s="1850"/>
      <c r="P63" s="1850"/>
      <c r="Q63" s="1850"/>
      <c r="R63" s="1850"/>
      <c r="S63" s="1850"/>
      <c r="T63" s="1851"/>
      <c r="U63" s="1851"/>
      <c r="V63" s="1855"/>
      <c r="W63" s="1851"/>
      <c r="X63" s="1844"/>
      <c r="Y63" s="1855"/>
      <c r="Z63" s="1855"/>
      <c r="AF63" s="1851"/>
      <c r="AG63" s="1851"/>
      <c r="AH63" s="1848"/>
    </row>
    <row r="64" spans="1:34">
      <c r="A64" s="1849"/>
      <c r="B64" s="1846"/>
      <c r="C64" s="1846"/>
      <c r="D64" s="1846"/>
      <c r="E64" s="1859"/>
      <c r="F64" s="1859"/>
      <c r="G64" s="1859"/>
      <c r="H64" s="1859"/>
      <c r="I64" s="1859"/>
      <c r="J64" s="1859"/>
      <c r="K64" s="1859"/>
      <c r="L64" s="1859"/>
      <c r="M64" s="1859"/>
      <c r="AE64" s="1861"/>
      <c r="AF64" s="1861"/>
      <c r="AG64" s="1861"/>
      <c r="AH64" s="1848"/>
    </row>
    <row r="65" spans="1:34" ht="26.25" customHeight="1">
      <c r="A65" s="1849"/>
      <c r="B65" s="1846"/>
      <c r="C65" s="1846"/>
      <c r="D65" s="1846"/>
      <c r="E65" s="1846"/>
      <c r="F65" s="1846"/>
      <c r="G65" s="1846"/>
      <c r="H65" s="1846"/>
      <c r="I65" s="1846"/>
      <c r="J65" s="1846"/>
      <c r="K65" s="1846"/>
      <c r="L65" s="1846"/>
      <c r="M65" s="3831" t="s">
        <v>1520</v>
      </c>
      <c r="N65" s="3832"/>
      <c r="O65" s="3832"/>
      <c r="P65" s="3832"/>
      <c r="Q65" s="3832"/>
      <c r="R65" s="3832"/>
      <c r="S65" s="3832"/>
      <c r="T65" s="3833"/>
      <c r="AB65" s="1855"/>
      <c r="AC65" s="1855"/>
      <c r="AD65" s="1855"/>
      <c r="AE65" s="1855"/>
      <c r="AF65" s="1855"/>
      <c r="AG65" s="1855"/>
      <c r="AH65" s="1863"/>
    </row>
    <row r="66" spans="1:34" ht="12.75" customHeight="1">
      <c r="A66" s="1864"/>
      <c r="B66" s="1865"/>
      <c r="C66" s="1865"/>
      <c r="D66" s="1865"/>
      <c r="E66" s="1865"/>
      <c r="F66" s="1865"/>
      <c r="G66" s="1865"/>
      <c r="H66" s="1865"/>
      <c r="I66" s="1865"/>
      <c r="J66" s="1865"/>
      <c r="K66" s="1865"/>
      <c r="L66" s="1865"/>
      <c r="M66" s="3819" t="s">
        <v>1539</v>
      </c>
      <c r="N66" s="3821"/>
      <c r="O66" s="3821"/>
      <c r="P66" s="3821"/>
      <c r="Q66" s="3821"/>
      <c r="R66" s="3821"/>
      <c r="S66" s="3821"/>
      <c r="T66" s="3822"/>
      <c r="AH66" s="1866"/>
    </row>
    <row r="67" spans="1:34" ht="28.9" customHeight="1">
      <c r="A67" s="1849"/>
      <c r="B67" s="1867"/>
      <c r="C67" s="1867"/>
      <c r="D67" s="1867"/>
      <c r="E67" s="1867"/>
      <c r="F67" s="1867"/>
      <c r="G67" s="1867"/>
      <c r="H67" s="1867"/>
      <c r="I67" s="1867"/>
      <c r="J67" s="1867"/>
      <c r="K67" s="1867"/>
      <c r="L67" s="1867"/>
      <c r="M67" s="3820"/>
      <c r="N67" s="3823"/>
      <c r="O67" s="3823"/>
      <c r="P67" s="3823"/>
      <c r="Q67" s="3823"/>
      <c r="R67" s="3823"/>
      <c r="S67" s="3823"/>
      <c r="T67" s="3824"/>
      <c r="U67" s="1867"/>
      <c r="V67" s="1867"/>
      <c r="W67" s="1867"/>
      <c r="X67" s="1867"/>
      <c r="Y67" s="1867"/>
      <c r="Z67" s="1867"/>
      <c r="AA67" s="1867"/>
      <c r="AB67" s="1867"/>
      <c r="AC67" s="1867"/>
      <c r="AD67" s="1867"/>
      <c r="AE67" s="1867"/>
      <c r="AF67" s="1867"/>
      <c r="AG67" s="1867"/>
      <c r="AH67" s="1848"/>
    </row>
    <row r="68" spans="1:34" ht="13.9" customHeight="1">
      <c r="A68" s="1868"/>
      <c r="B68" s="3819" t="s">
        <v>1535</v>
      </c>
      <c r="C68" s="3819" t="s">
        <v>1536</v>
      </c>
      <c r="D68" s="3819" t="s">
        <v>1533</v>
      </c>
      <c r="E68" s="3819" t="s">
        <v>1537</v>
      </c>
      <c r="F68" s="3821"/>
      <c r="G68" s="3821"/>
      <c r="H68" s="3822"/>
      <c r="I68" s="3819" t="s">
        <v>1538</v>
      </c>
      <c r="J68" s="3821"/>
      <c r="K68" s="3821"/>
      <c r="L68" s="3822"/>
      <c r="M68" s="3825" t="s">
        <v>1534</v>
      </c>
      <c r="N68" s="3826"/>
      <c r="O68" s="3826"/>
      <c r="P68" s="3827"/>
      <c r="Q68" s="3825" t="s">
        <v>1523</v>
      </c>
      <c r="R68" s="3826"/>
      <c r="S68" s="3826"/>
      <c r="T68" s="3827"/>
      <c r="U68" s="3870" t="s">
        <v>1522</v>
      </c>
      <c r="V68" s="3871"/>
      <c r="W68" s="3871"/>
      <c r="X68" s="3871"/>
      <c r="Y68" s="3871"/>
      <c r="Z68" s="3871"/>
      <c r="AA68" s="3871"/>
      <c r="AB68" s="3871"/>
      <c r="AC68" s="3871"/>
      <c r="AD68" s="3871"/>
      <c r="AE68" s="3871"/>
      <c r="AF68" s="3871"/>
      <c r="AG68" s="3872"/>
      <c r="AH68" s="1848"/>
    </row>
    <row r="69" spans="1:34">
      <c r="A69" s="1868"/>
      <c r="B69" s="3820"/>
      <c r="C69" s="3820"/>
      <c r="D69" s="3820"/>
      <c r="E69" s="3820"/>
      <c r="F69" s="3823"/>
      <c r="G69" s="3823"/>
      <c r="H69" s="3824"/>
      <c r="I69" s="3820"/>
      <c r="J69" s="3823"/>
      <c r="K69" s="3823"/>
      <c r="L69" s="3824"/>
      <c r="M69" s="3828"/>
      <c r="N69" s="3829"/>
      <c r="O69" s="3829"/>
      <c r="P69" s="3830"/>
      <c r="Q69" s="3828"/>
      <c r="R69" s="3829"/>
      <c r="S69" s="3829"/>
      <c r="T69" s="3830"/>
      <c r="U69" s="3820"/>
      <c r="V69" s="3823"/>
      <c r="W69" s="3823"/>
      <c r="X69" s="3823"/>
      <c r="Y69" s="3823"/>
      <c r="Z69" s="3823"/>
      <c r="AA69" s="3823"/>
      <c r="AB69" s="3823"/>
      <c r="AC69" s="3823"/>
      <c r="AD69" s="3823"/>
      <c r="AE69" s="3823"/>
      <c r="AF69" s="3823"/>
      <c r="AG69" s="3824"/>
      <c r="AH69" s="1848"/>
    </row>
    <row r="70" spans="1:34" ht="20.100000000000001" customHeight="1">
      <c r="A70" s="1849"/>
      <c r="B70" s="1874" t="e">
        <f>SUIVI!#REF!</f>
        <v>#REF!</v>
      </c>
      <c r="C70" s="1874" t="e">
        <f>SUIVI!#REF!</f>
        <v>#REF!</v>
      </c>
      <c r="D70" s="1874" t="e">
        <f>SUIVI!#REF!</f>
        <v>#REF!</v>
      </c>
      <c r="E70" s="3804" t="e">
        <f>SUIVI!#REF!</f>
        <v>#REF!</v>
      </c>
      <c r="F70" s="3805"/>
      <c r="G70" s="3805"/>
      <c r="H70" s="3806"/>
      <c r="I70" s="3818" t="e">
        <f>SUIVI!#REF!</f>
        <v>#REF!</v>
      </c>
      <c r="J70" s="3805"/>
      <c r="K70" s="3805"/>
      <c r="L70" s="3806"/>
      <c r="M70" s="3804"/>
      <c r="N70" s="3805"/>
      <c r="O70" s="3805"/>
      <c r="P70" s="3806"/>
      <c r="Q70" s="3804"/>
      <c r="R70" s="3805"/>
      <c r="S70" s="3805"/>
      <c r="T70" s="3806"/>
      <c r="U70" s="3804"/>
      <c r="V70" s="3805"/>
      <c r="W70" s="3805"/>
      <c r="X70" s="3805"/>
      <c r="Y70" s="3805"/>
      <c r="Z70" s="3805"/>
      <c r="AA70" s="3805"/>
      <c r="AB70" s="3805"/>
      <c r="AC70" s="3805"/>
      <c r="AD70" s="3805"/>
      <c r="AE70" s="3805"/>
      <c r="AF70" s="3805"/>
      <c r="AG70" s="3806"/>
      <c r="AH70" s="1848"/>
    </row>
    <row r="71" spans="1:34" ht="20.100000000000001" customHeight="1">
      <c r="A71" s="1849"/>
      <c r="B71" s="1874" t="e">
        <f>SUIVI!#REF!</f>
        <v>#REF!</v>
      </c>
      <c r="C71" s="1874" t="e">
        <f>SUIVI!#REF!</f>
        <v>#REF!</v>
      </c>
      <c r="D71" s="1874" t="e">
        <f>SUIVI!#REF!</f>
        <v>#REF!</v>
      </c>
      <c r="E71" s="3804" t="e">
        <f>SUIVI!#REF!</f>
        <v>#REF!</v>
      </c>
      <c r="F71" s="3805"/>
      <c r="G71" s="3805"/>
      <c r="H71" s="3806"/>
      <c r="I71" s="3818" t="e">
        <f>SUIVI!#REF!</f>
        <v>#REF!</v>
      </c>
      <c r="J71" s="3805"/>
      <c r="K71" s="3805"/>
      <c r="L71" s="3806"/>
      <c r="M71" s="3804"/>
      <c r="N71" s="3805"/>
      <c r="O71" s="3805"/>
      <c r="P71" s="3806"/>
      <c r="Q71" s="3804"/>
      <c r="R71" s="3805"/>
      <c r="S71" s="3805"/>
      <c r="T71" s="3806"/>
      <c r="U71" s="3804"/>
      <c r="V71" s="3805"/>
      <c r="W71" s="3805"/>
      <c r="X71" s="3805"/>
      <c r="Y71" s="3805"/>
      <c r="Z71" s="3805"/>
      <c r="AA71" s="3805"/>
      <c r="AB71" s="3805"/>
      <c r="AC71" s="3805"/>
      <c r="AD71" s="3805"/>
      <c r="AE71" s="3805"/>
      <c r="AF71" s="3805"/>
      <c r="AG71" s="3806"/>
      <c r="AH71" s="1848"/>
    </row>
    <row r="72" spans="1:34" ht="20.100000000000001" customHeight="1">
      <c r="A72" s="1849"/>
      <c r="B72" s="1874" t="e">
        <f>SUIVI!#REF!</f>
        <v>#REF!</v>
      </c>
      <c r="C72" s="1874" t="e">
        <f>SUIVI!#REF!</f>
        <v>#REF!</v>
      </c>
      <c r="D72" s="1874" t="e">
        <f>SUIVI!#REF!</f>
        <v>#REF!</v>
      </c>
      <c r="E72" s="3804" t="e">
        <f>SUIVI!#REF!</f>
        <v>#REF!</v>
      </c>
      <c r="F72" s="3805"/>
      <c r="G72" s="3805"/>
      <c r="H72" s="3806"/>
      <c r="I72" s="3818" t="e">
        <f>SUIVI!#REF!</f>
        <v>#REF!</v>
      </c>
      <c r="J72" s="3805"/>
      <c r="K72" s="3805"/>
      <c r="L72" s="3806"/>
      <c r="M72" s="3804"/>
      <c r="N72" s="3805"/>
      <c r="O72" s="3805"/>
      <c r="P72" s="3806"/>
      <c r="Q72" s="3804"/>
      <c r="R72" s="3805"/>
      <c r="S72" s="3805"/>
      <c r="T72" s="3806"/>
      <c r="U72" s="3804"/>
      <c r="V72" s="3805"/>
      <c r="W72" s="3805"/>
      <c r="X72" s="3805"/>
      <c r="Y72" s="3805"/>
      <c r="Z72" s="3805"/>
      <c r="AA72" s="3805"/>
      <c r="AB72" s="3805"/>
      <c r="AC72" s="3805"/>
      <c r="AD72" s="3805"/>
      <c r="AE72" s="3805"/>
      <c r="AF72" s="3805"/>
      <c r="AG72" s="3806"/>
      <c r="AH72" s="1848"/>
    </row>
    <row r="73" spans="1:34" ht="20.100000000000001" customHeight="1">
      <c r="A73" s="1849"/>
      <c r="B73" s="1874" t="e">
        <f>SUIVI!#REF!</f>
        <v>#REF!</v>
      </c>
      <c r="C73" s="1874" t="e">
        <f>SUIVI!#REF!</f>
        <v>#REF!</v>
      </c>
      <c r="D73" s="1874" t="e">
        <f>SUIVI!#REF!</f>
        <v>#REF!</v>
      </c>
      <c r="E73" s="3804" t="e">
        <f>SUIVI!#REF!</f>
        <v>#REF!</v>
      </c>
      <c r="F73" s="3805"/>
      <c r="G73" s="3805"/>
      <c r="H73" s="3806"/>
      <c r="I73" s="3818" t="e">
        <f>SUIVI!#REF!</f>
        <v>#REF!</v>
      </c>
      <c r="J73" s="3805"/>
      <c r="K73" s="3805"/>
      <c r="L73" s="3806"/>
      <c r="M73" s="3804"/>
      <c r="N73" s="3805"/>
      <c r="O73" s="3805"/>
      <c r="P73" s="3806"/>
      <c r="Q73" s="3804"/>
      <c r="R73" s="3805"/>
      <c r="S73" s="3805"/>
      <c r="T73" s="3806"/>
      <c r="U73" s="3804"/>
      <c r="V73" s="3805"/>
      <c r="W73" s="3805"/>
      <c r="X73" s="3805"/>
      <c r="Y73" s="3805"/>
      <c r="Z73" s="3805"/>
      <c r="AA73" s="3805"/>
      <c r="AB73" s="3805"/>
      <c r="AC73" s="3805"/>
      <c r="AD73" s="3805"/>
      <c r="AE73" s="3805"/>
      <c r="AF73" s="3805"/>
      <c r="AG73" s="3806"/>
      <c r="AH73" s="1848"/>
    </row>
    <row r="74" spans="1:34" ht="20.100000000000001" customHeight="1">
      <c r="A74" s="1849"/>
      <c r="B74" s="1874" t="e">
        <f>SUIVI!#REF!</f>
        <v>#REF!</v>
      </c>
      <c r="C74" s="1874" t="e">
        <f>SUIVI!#REF!</f>
        <v>#REF!</v>
      </c>
      <c r="D74" s="1874" t="e">
        <f>SUIVI!#REF!</f>
        <v>#REF!</v>
      </c>
      <c r="E74" s="3804" t="e">
        <f>SUIVI!#REF!</f>
        <v>#REF!</v>
      </c>
      <c r="F74" s="3805"/>
      <c r="G74" s="3805"/>
      <c r="H74" s="3806"/>
      <c r="I74" s="3818" t="e">
        <f>SUIVI!#REF!</f>
        <v>#REF!</v>
      </c>
      <c r="J74" s="3805"/>
      <c r="K74" s="3805"/>
      <c r="L74" s="3806"/>
      <c r="M74" s="3804"/>
      <c r="N74" s="3805"/>
      <c r="O74" s="3805"/>
      <c r="P74" s="3806"/>
      <c r="Q74" s="3804"/>
      <c r="R74" s="3805"/>
      <c r="S74" s="3805"/>
      <c r="T74" s="3806"/>
      <c r="U74" s="3804"/>
      <c r="V74" s="3805"/>
      <c r="W74" s="3805"/>
      <c r="X74" s="3805"/>
      <c r="Y74" s="3805"/>
      <c r="Z74" s="3805"/>
      <c r="AA74" s="3805"/>
      <c r="AB74" s="3805"/>
      <c r="AC74" s="3805"/>
      <c r="AD74" s="3805"/>
      <c r="AE74" s="3805"/>
      <c r="AF74" s="3805"/>
      <c r="AG74" s="3806"/>
      <c r="AH74" s="1848"/>
    </row>
    <row r="75" spans="1:34" ht="20.100000000000001" customHeight="1">
      <c r="A75" s="1849"/>
      <c r="B75" s="1874" t="e">
        <f>SUIVI!#REF!</f>
        <v>#REF!</v>
      </c>
      <c r="C75" s="1874" t="e">
        <f>SUIVI!#REF!</f>
        <v>#REF!</v>
      </c>
      <c r="D75" s="1874" t="e">
        <f>SUIVI!#REF!</f>
        <v>#REF!</v>
      </c>
      <c r="E75" s="3804" t="e">
        <f>SUIVI!#REF!</f>
        <v>#REF!</v>
      </c>
      <c r="F75" s="3805"/>
      <c r="G75" s="3805"/>
      <c r="H75" s="3806"/>
      <c r="I75" s="3818" t="e">
        <f>SUIVI!#REF!</f>
        <v>#REF!</v>
      </c>
      <c r="J75" s="3805"/>
      <c r="K75" s="3805"/>
      <c r="L75" s="3806"/>
      <c r="M75" s="3804"/>
      <c r="N75" s="3805"/>
      <c r="O75" s="3805"/>
      <c r="P75" s="3806"/>
      <c r="Q75" s="3804"/>
      <c r="R75" s="3805"/>
      <c r="S75" s="3805"/>
      <c r="T75" s="3806"/>
      <c r="U75" s="3804"/>
      <c r="V75" s="3805"/>
      <c r="W75" s="3805"/>
      <c r="X75" s="3805"/>
      <c r="Y75" s="3805"/>
      <c r="Z75" s="3805"/>
      <c r="AA75" s="3805"/>
      <c r="AB75" s="3805"/>
      <c r="AC75" s="3805"/>
      <c r="AD75" s="3805"/>
      <c r="AE75" s="3805"/>
      <c r="AF75" s="3805"/>
      <c r="AG75" s="3806"/>
      <c r="AH75" s="1848"/>
    </row>
    <row r="76" spans="1:34" ht="20.100000000000001" customHeight="1">
      <c r="A76" s="1849"/>
      <c r="B76" s="1874" t="e">
        <f>SUIVI!#REF!</f>
        <v>#REF!</v>
      </c>
      <c r="C76" s="1874" t="e">
        <f>SUIVI!#REF!</f>
        <v>#REF!</v>
      </c>
      <c r="D76" s="1874" t="e">
        <f>SUIVI!#REF!</f>
        <v>#REF!</v>
      </c>
      <c r="E76" s="3804" t="e">
        <f>SUIVI!#REF!</f>
        <v>#REF!</v>
      </c>
      <c r="F76" s="3805"/>
      <c r="G76" s="3805"/>
      <c r="H76" s="3806"/>
      <c r="I76" s="3818" t="e">
        <f>SUIVI!#REF!</f>
        <v>#REF!</v>
      </c>
      <c r="J76" s="3805"/>
      <c r="K76" s="3805"/>
      <c r="L76" s="3806"/>
      <c r="M76" s="3804"/>
      <c r="N76" s="3805"/>
      <c r="O76" s="3805"/>
      <c r="P76" s="3806"/>
      <c r="Q76" s="3804"/>
      <c r="R76" s="3805"/>
      <c r="S76" s="3805"/>
      <c r="T76" s="3806"/>
      <c r="U76" s="3804"/>
      <c r="V76" s="3805"/>
      <c r="W76" s="3805"/>
      <c r="X76" s="3805"/>
      <c r="Y76" s="3805"/>
      <c r="Z76" s="3805"/>
      <c r="AA76" s="3805"/>
      <c r="AB76" s="3805"/>
      <c r="AC76" s="3805"/>
      <c r="AD76" s="3805"/>
      <c r="AE76" s="3805"/>
      <c r="AF76" s="3805"/>
      <c r="AG76" s="3806"/>
      <c r="AH76" s="1848"/>
    </row>
    <row r="77" spans="1:34" ht="20.100000000000001" customHeight="1">
      <c r="A77" s="1849"/>
      <c r="B77" s="1874" t="e">
        <f>SUIVI!#REF!</f>
        <v>#REF!</v>
      </c>
      <c r="C77" s="1874" t="e">
        <f>SUIVI!#REF!</f>
        <v>#REF!</v>
      </c>
      <c r="D77" s="1874" t="e">
        <f>SUIVI!#REF!</f>
        <v>#REF!</v>
      </c>
      <c r="E77" s="3804" t="e">
        <f>SUIVI!#REF!</f>
        <v>#REF!</v>
      </c>
      <c r="F77" s="3805"/>
      <c r="G77" s="3805"/>
      <c r="H77" s="3806"/>
      <c r="I77" s="3818" t="e">
        <f>SUIVI!#REF!</f>
        <v>#REF!</v>
      </c>
      <c r="J77" s="3805"/>
      <c r="K77" s="3805"/>
      <c r="L77" s="3806"/>
      <c r="M77" s="3804"/>
      <c r="N77" s="3805"/>
      <c r="O77" s="3805"/>
      <c r="P77" s="3806"/>
      <c r="Q77" s="3804"/>
      <c r="R77" s="3805"/>
      <c r="S77" s="3805"/>
      <c r="T77" s="3806"/>
      <c r="U77" s="3804"/>
      <c r="V77" s="3805"/>
      <c r="W77" s="3805"/>
      <c r="X77" s="3805"/>
      <c r="Y77" s="3805"/>
      <c r="Z77" s="3805"/>
      <c r="AA77" s="3805"/>
      <c r="AB77" s="3805"/>
      <c r="AC77" s="3805"/>
      <c r="AD77" s="3805"/>
      <c r="AE77" s="3805"/>
      <c r="AF77" s="3805"/>
      <c r="AG77" s="3806"/>
      <c r="AH77" s="1848"/>
    </row>
    <row r="78" spans="1:34" ht="20.100000000000001" customHeight="1">
      <c r="A78" s="1849"/>
      <c r="B78" s="1874" t="e">
        <f>SUIVI!#REF!</f>
        <v>#REF!</v>
      </c>
      <c r="C78" s="1874" t="e">
        <f>SUIVI!#REF!</f>
        <v>#REF!</v>
      </c>
      <c r="D78" s="1874" t="e">
        <f>SUIVI!#REF!</f>
        <v>#REF!</v>
      </c>
      <c r="E78" s="3804" t="e">
        <f>SUIVI!#REF!</f>
        <v>#REF!</v>
      </c>
      <c r="F78" s="3805"/>
      <c r="G78" s="3805"/>
      <c r="H78" s="3806"/>
      <c r="I78" s="3818" t="e">
        <f>SUIVI!#REF!</f>
        <v>#REF!</v>
      </c>
      <c r="J78" s="3805"/>
      <c r="K78" s="3805"/>
      <c r="L78" s="3806"/>
      <c r="M78" s="3804"/>
      <c r="N78" s="3805"/>
      <c r="O78" s="3805"/>
      <c r="P78" s="3806"/>
      <c r="Q78" s="3804"/>
      <c r="R78" s="3805"/>
      <c r="S78" s="3805"/>
      <c r="T78" s="3806"/>
      <c r="U78" s="3804"/>
      <c r="V78" s="3805"/>
      <c r="W78" s="3805"/>
      <c r="X78" s="3805"/>
      <c r="Y78" s="3805"/>
      <c r="Z78" s="3805"/>
      <c r="AA78" s="3805"/>
      <c r="AB78" s="3805"/>
      <c r="AC78" s="3805"/>
      <c r="AD78" s="3805"/>
      <c r="AE78" s="3805"/>
      <c r="AF78" s="3805"/>
      <c r="AG78" s="3806"/>
      <c r="AH78" s="1848"/>
    </row>
    <row r="79" spans="1:34" ht="20.100000000000001" customHeight="1">
      <c r="A79" s="1849"/>
      <c r="B79" s="1874" t="e">
        <f>SUIVI!#REF!</f>
        <v>#REF!</v>
      </c>
      <c r="C79" s="1874" t="e">
        <f>SUIVI!#REF!</f>
        <v>#REF!</v>
      </c>
      <c r="D79" s="1874" t="e">
        <f>SUIVI!#REF!</f>
        <v>#REF!</v>
      </c>
      <c r="E79" s="3804" t="e">
        <f>SUIVI!#REF!</f>
        <v>#REF!</v>
      </c>
      <c r="F79" s="3805"/>
      <c r="G79" s="3805"/>
      <c r="H79" s="3806"/>
      <c r="I79" s="3818" t="e">
        <f>SUIVI!#REF!</f>
        <v>#REF!</v>
      </c>
      <c r="J79" s="3805"/>
      <c r="K79" s="3805"/>
      <c r="L79" s="3806"/>
      <c r="M79" s="3804"/>
      <c r="N79" s="3805"/>
      <c r="O79" s="3805"/>
      <c r="P79" s="3806"/>
      <c r="Q79" s="3804"/>
      <c r="R79" s="3805"/>
      <c r="S79" s="3805"/>
      <c r="T79" s="3806"/>
      <c r="U79" s="3804"/>
      <c r="V79" s="3805"/>
      <c r="W79" s="3805"/>
      <c r="X79" s="3805"/>
      <c r="Y79" s="3805"/>
      <c r="Z79" s="3805"/>
      <c r="AA79" s="3805"/>
      <c r="AB79" s="3805"/>
      <c r="AC79" s="3805"/>
      <c r="AD79" s="3805"/>
      <c r="AE79" s="3805"/>
      <c r="AF79" s="3805"/>
      <c r="AG79" s="3806"/>
      <c r="AH79" s="1848"/>
    </row>
    <row r="80" spans="1:34" ht="20.100000000000001" customHeight="1">
      <c r="A80" s="1849"/>
      <c r="B80" s="1874" t="e">
        <f>SUIVI!#REF!</f>
        <v>#REF!</v>
      </c>
      <c r="C80" s="1874" t="e">
        <f>SUIVI!#REF!</f>
        <v>#REF!</v>
      </c>
      <c r="D80" s="1874" t="e">
        <f>SUIVI!#REF!</f>
        <v>#REF!</v>
      </c>
      <c r="E80" s="3804" t="e">
        <f>SUIVI!#REF!</f>
        <v>#REF!</v>
      </c>
      <c r="F80" s="3805"/>
      <c r="G80" s="3805"/>
      <c r="H80" s="3806"/>
      <c r="I80" s="3818" t="e">
        <f>SUIVI!#REF!</f>
        <v>#REF!</v>
      </c>
      <c r="J80" s="3805"/>
      <c r="K80" s="3805"/>
      <c r="L80" s="3806"/>
      <c r="M80" s="3804"/>
      <c r="N80" s="3805"/>
      <c r="O80" s="3805"/>
      <c r="P80" s="3806"/>
      <c r="Q80" s="3804"/>
      <c r="R80" s="3805"/>
      <c r="S80" s="3805"/>
      <c r="T80" s="3806"/>
      <c r="U80" s="3804"/>
      <c r="V80" s="3805"/>
      <c r="W80" s="3805"/>
      <c r="X80" s="3805"/>
      <c r="Y80" s="3805"/>
      <c r="Z80" s="3805"/>
      <c r="AA80" s="3805"/>
      <c r="AB80" s="3805"/>
      <c r="AC80" s="3805"/>
      <c r="AD80" s="3805"/>
      <c r="AE80" s="3805"/>
      <c r="AF80" s="3805"/>
      <c r="AG80" s="3806"/>
      <c r="AH80" s="1848"/>
    </row>
    <row r="81" spans="1:39" ht="20.100000000000001" customHeight="1">
      <c r="A81" s="1849"/>
      <c r="B81" s="1874" t="e">
        <f>SUIVI!#REF!</f>
        <v>#REF!</v>
      </c>
      <c r="C81" s="1874" t="e">
        <f>SUIVI!#REF!</f>
        <v>#REF!</v>
      </c>
      <c r="D81" s="1874" t="e">
        <f>SUIVI!#REF!</f>
        <v>#REF!</v>
      </c>
      <c r="E81" s="3804" t="e">
        <f>SUIVI!#REF!</f>
        <v>#REF!</v>
      </c>
      <c r="F81" s="3805"/>
      <c r="G81" s="3805"/>
      <c r="H81" s="3806"/>
      <c r="I81" s="3818" t="e">
        <f>SUIVI!#REF!</f>
        <v>#REF!</v>
      </c>
      <c r="J81" s="3805"/>
      <c r="K81" s="3805"/>
      <c r="L81" s="3806"/>
      <c r="M81" s="3804"/>
      <c r="N81" s="3805"/>
      <c r="O81" s="3805"/>
      <c r="P81" s="3806"/>
      <c r="Q81" s="3804"/>
      <c r="R81" s="3805"/>
      <c r="S81" s="3805"/>
      <c r="T81" s="3806"/>
      <c r="U81" s="3804"/>
      <c r="V81" s="3805"/>
      <c r="W81" s="3805"/>
      <c r="X81" s="3805"/>
      <c r="Y81" s="3805"/>
      <c r="Z81" s="3805"/>
      <c r="AA81" s="3805"/>
      <c r="AB81" s="3805"/>
      <c r="AC81" s="3805"/>
      <c r="AD81" s="3805"/>
      <c r="AE81" s="3805"/>
      <c r="AF81" s="3805"/>
      <c r="AG81" s="3806"/>
      <c r="AH81" s="1848"/>
    </row>
    <row r="82" spans="1:39" ht="20.100000000000001" customHeight="1">
      <c r="A82" s="1849"/>
      <c r="B82" s="1874" t="e">
        <f>SUIVI!#REF!</f>
        <v>#REF!</v>
      </c>
      <c r="C82" s="1874" t="e">
        <f>SUIVI!#REF!</f>
        <v>#REF!</v>
      </c>
      <c r="D82" s="1874" t="e">
        <f>SUIVI!#REF!</f>
        <v>#REF!</v>
      </c>
      <c r="E82" s="3804" t="e">
        <f>SUIVI!#REF!</f>
        <v>#REF!</v>
      </c>
      <c r="F82" s="3805"/>
      <c r="G82" s="3805"/>
      <c r="H82" s="3806"/>
      <c r="I82" s="3818" t="e">
        <f>SUIVI!#REF!</f>
        <v>#REF!</v>
      </c>
      <c r="J82" s="3805"/>
      <c r="K82" s="3805"/>
      <c r="L82" s="3806"/>
      <c r="M82" s="3804"/>
      <c r="N82" s="3805"/>
      <c r="O82" s="3805"/>
      <c r="P82" s="3806"/>
      <c r="Q82" s="3804"/>
      <c r="R82" s="3805"/>
      <c r="S82" s="3805"/>
      <c r="T82" s="3806"/>
      <c r="U82" s="3804"/>
      <c r="V82" s="3805"/>
      <c r="W82" s="3805"/>
      <c r="X82" s="3805"/>
      <c r="Y82" s="3805"/>
      <c r="Z82" s="3805"/>
      <c r="AA82" s="3805"/>
      <c r="AB82" s="3805"/>
      <c r="AC82" s="3805"/>
      <c r="AD82" s="3805"/>
      <c r="AE82" s="3805"/>
      <c r="AF82" s="3805"/>
      <c r="AG82" s="3806"/>
      <c r="AH82" s="1848"/>
    </row>
    <row r="83" spans="1:39" ht="20.100000000000001" customHeight="1">
      <c r="A83" s="1849"/>
      <c r="B83" s="1874" t="e">
        <f>SUIVI!#REF!</f>
        <v>#REF!</v>
      </c>
      <c r="C83" s="1874" t="e">
        <f>SUIVI!#REF!</f>
        <v>#REF!</v>
      </c>
      <c r="D83" s="1874" t="e">
        <f>SUIVI!#REF!</f>
        <v>#REF!</v>
      </c>
      <c r="E83" s="3804" t="e">
        <f>SUIVI!#REF!</f>
        <v>#REF!</v>
      </c>
      <c r="F83" s="3805"/>
      <c r="G83" s="3805"/>
      <c r="H83" s="3806"/>
      <c r="I83" s="3818" t="e">
        <f>SUIVI!#REF!</f>
        <v>#REF!</v>
      </c>
      <c r="J83" s="3805"/>
      <c r="K83" s="3805"/>
      <c r="L83" s="3806"/>
      <c r="M83" s="3804"/>
      <c r="N83" s="3805"/>
      <c r="O83" s="3805"/>
      <c r="P83" s="3806"/>
      <c r="Q83" s="3804"/>
      <c r="R83" s="3805"/>
      <c r="S83" s="3805"/>
      <c r="T83" s="3806"/>
      <c r="U83" s="3804"/>
      <c r="V83" s="3805"/>
      <c r="W83" s="3805"/>
      <c r="X83" s="3805"/>
      <c r="Y83" s="3805"/>
      <c r="Z83" s="3805"/>
      <c r="AA83" s="3805"/>
      <c r="AB83" s="3805"/>
      <c r="AC83" s="3805"/>
      <c r="AD83" s="3805"/>
      <c r="AE83" s="3805"/>
      <c r="AF83" s="3805"/>
      <c r="AG83" s="3806"/>
      <c r="AH83" s="1848"/>
    </row>
    <row r="84" spans="1:39" ht="20.100000000000001" customHeight="1">
      <c r="A84" s="1849"/>
      <c r="B84" s="1874" t="e">
        <f>SUIVI!#REF!</f>
        <v>#REF!</v>
      </c>
      <c r="C84" s="1874" t="e">
        <f>SUIVI!#REF!</f>
        <v>#REF!</v>
      </c>
      <c r="D84" s="1874" t="e">
        <f>SUIVI!#REF!</f>
        <v>#REF!</v>
      </c>
      <c r="E84" s="3804" t="e">
        <f>SUIVI!#REF!</f>
        <v>#REF!</v>
      </c>
      <c r="F84" s="3805"/>
      <c r="G84" s="3805"/>
      <c r="H84" s="3806"/>
      <c r="I84" s="3818" t="e">
        <f>SUIVI!#REF!</f>
        <v>#REF!</v>
      </c>
      <c r="J84" s="3805"/>
      <c r="K84" s="3805"/>
      <c r="L84" s="3806"/>
      <c r="M84" s="3804"/>
      <c r="N84" s="3805"/>
      <c r="O84" s="3805"/>
      <c r="P84" s="3806"/>
      <c r="Q84" s="3804"/>
      <c r="R84" s="3805"/>
      <c r="S84" s="3805"/>
      <c r="T84" s="3806"/>
      <c r="U84" s="3804"/>
      <c r="V84" s="3805"/>
      <c r="W84" s="3805"/>
      <c r="X84" s="3805"/>
      <c r="Y84" s="3805"/>
      <c r="Z84" s="3805"/>
      <c r="AA84" s="3805"/>
      <c r="AB84" s="3805"/>
      <c r="AC84" s="3805"/>
      <c r="AD84" s="3805"/>
      <c r="AE84" s="3805"/>
      <c r="AF84" s="3805"/>
      <c r="AG84" s="3806"/>
      <c r="AH84" s="1848"/>
    </row>
    <row r="85" spans="1:39" ht="20.100000000000001" customHeight="1">
      <c r="A85" s="1849"/>
      <c r="B85" s="1874" t="e">
        <f>SUIVI!#REF!</f>
        <v>#REF!</v>
      </c>
      <c r="C85" s="1874" t="e">
        <f>SUIVI!#REF!</f>
        <v>#REF!</v>
      </c>
      <c r="D85" s="1874" t="e">
        <f>SUIVI!#REF!</f>
        <v>#REF!</v>
      </c>
      <c r="E85" s="3804" t="e">
        <f>SUIVI!#REF!</f>
        <v>#REF!</v>
      </c>
      <c r="F85" s="3805"/>
      <c r="G85" s="3805"/>
      <c r="H85" s="3806"/>
      <c r="I85" s="3818" t="e">
        <f>SUIVI!#REF!</f>
        <v>#REF!</v>
      </c>
      <c r="J85" s="3805"/>
      <c r="K85" s="3805"/>
      <c r="L85" s="3806"/>
      <c r="M85" s="3804"/>
      <c r="N85" s="3805"/>
      <c r="O85" s="3805"/>
      <c r="P85" s="3806"/>
      <c r="Q85" s="3804"/>
      <c r="R85" s="3805"/>
      <c r="S85" s="3805"/>
      <c r="T85" s="3806"/>
      <c r="U85" s="3804"/>
      <c r="V85" s="3805"/>
      <c r="W85" s="3805"/>
      <c r="X85" s="3805"/>
      <c r="Y85" s="3805"/>
      <c r="Z85" s="3805"/>
      <c r="AA85" s="3805"/>
      <c r="AB85" s="3805"/>
      <c r="AC85" s="3805"/>
      <c r="AD85" s="3805"/>
      <c r="AE85" s="3805"/>
      <c r="AF85" s="3805"/>
      <c r="AG85" s="3806"/>
      <c r="AH85" s="1848"/>
    </row>
    <row r="86" spans="1:39" ht="20.100000000000001" customHeight="1">
      <c r="A86" s="1849"/>
      <c r="B86" s="1874" t="e">
        <f>SUIVI!#REF!</f>
        <v>#REF!</v>
      </c>
      <c r="C86" s="1874" t="e">
        <f>SUIVI!#REF!</f>
        <v>#REF!</v>
      </c>
      <c r="D86" s="1874" t="e">
        <f>SUIVI!#REF!</f>
        <v>#REF!</v>
      </c>
      <c r="E86" s="3804" t="e">
        <f>SUIVI!#REF!</f>
        <v>#REF!</v>
      </c>
      <c r="F86" s="3805"/>
      <c r="G86" s="3805"/>
      <c r="H86" s="3806"/>
      <c r="I86" s="3818" t="e">
        <f>SUIVI!#REF!</f>
        <v>#REF!</v>
      </c>
      <c r="J86" s="3805"/>
      <c r="K86" s="3805"/>
      <c r="L86" s="3806"/>
      <c r="M86" s="3804"/>
      <c r="N86" s="3805"/>
      <c r="O86" s="3805"/>
      <c r="P86" s="3806"/>
      <c r="Q86" s="3804"/>
      <c r="R86" s="3805"/>
      <c r="S86" s="3805"/>
      <c r="T86" s="3806"/>
      <c r="U86" s="3804"/>
      <c r="V86" s="3805"/>
      <c r="W86" s="3805"/>
      <c r="X86" s="3805"/>
      <c r="Y86" s="3805"/>
      <c r="Z86" s="3805"/>
      <c r="AA86" s="3805"/>
      <c r="AB86" s="3805"/>
      <c r="AC86" s="3805"/>
      <c r="AD86" s="3805"/>
      <c r="AE86" s="3805"/>
      <c r="AF86" s="3805"/>
      <c r="AG86" s="3806"/>
      <c r="AH86" s="1848"/>
    </row>
    <row r="87" spans="1:39" ht="20.100000000000001" customHeight="1">
      <c r="A87" s="1849"/>
      <c r="B87" s="1874" t="e">
        <f>SUIVI!#REF!</f>
        <v>#REF!</v>
      </c>
      <c r="C87" s="1874" t="e">
        <f>SUIVI!#REF!</f>
        <v>#REF!</v>
      </c>
      <c r="D87" s="1874" t="e">
        <f>SUIVI!#REF!</f>
        <v>#REF!</v>
      </c>
      <c r="E87" s="3804" t="e">
        <f>SUIVI!#REF!</f>
        <v>#REF!</v>
      </c>
      <c r="F87" s="3805"/>
      <c r="G87" s="3805"/>
      <c r="H87" s="3806"/>
      <c r="I87" s="3818" t="e">
        <f>SUIVI!#REF!</f>
        <v>#REF!</v>
      </c>
      <c r="J87" s="3805"/>
      <c r="K87" s="3805"/>
      <c r="L87" s="3806"/>
      <c r="M87" s="3804"/>
      <c r="N87" s="3805"/>
      <c r="O87" s="3805"/>
      <c r="P87" s="3806"/>
      <c r="Q87" s="3804"/>
      <c r="R87" s="3805"/>
      <c r="S87" s="3805"/>
      <c r="T87" s="3806"/>
      <c r="U87" s="3804"/>
      <c r="V87" s="3805"/>
      <c r="W87" s="3805"/>
      <c r="X87" s="3805"/>
      <c r="Y87" s="3805"/>
      <c r="Z87" s="3805"/>
      <c r="AA87" s="3805"/>
      <c r="AB87" s="3805"/>
      <c r="AC87" s="3805"/>
      <c r="AD87" s="3805"/>
      <c r="AE87" s="3805"/>
      <c r="AF87" s="3805"/>
      <c r="AG87" s="3806"/>
      <c r="AH87" s="1848"/>
    </row>
    <row r="88" spans="1:39" ht="20.100000000000001" customHeight="1">
      <c r="A88" s="1849"/>
      <c r="B88" s="1874" t="e">
        <f>SUIVI!#REF!</f>
        <v>#REF!</v>
      </c>
      <c r="C88" s="1874" t="e">
        <f>SUIVI!#REF!</f>
        <v>#REF!</v>
      </c>
      <c r="D88" s="1874" t="e">
        <f>SUIVI!#REF!</f>
        <v>#REF!</v>
      </c>
      <c r="E88" s="3804" t="e">
        <f>SUIVI!#REF!</f>
        <v>#REF!</v>
      </c>
      <c r="F88" s="3805"/>
      <c r="G88" s="3805"/>
      <c r="H88" s="3806"/>
      <c r="I88" s="3818" t="e">
        <f>SUIVI!#REF!</f>
        <v>#REF!</v>
      </c>
      <c r="J88" s="3805"/>
      <c r="K88" s="3805"/>
      <c r="L88" s="3806"/>
      <c r="M88" s="3804"/>
      <c r="N88" s="3805"/>
      <c r="O88" s="3805"/>
      <c r="P88" s="3806"/>
      <c r="Q88" s="3804"/>
      <c r="R88" s="3805"/>
      <c r="S88" s="3805"/>
      <c r="T88" s="3806"/>
      <c r="U88" s="3804"/>
      <c r="V88" s="3805"/>
      <c r="W88" s="3805"/>
      <c r="X88" s="3805"/>
      <c r="Y88" s="3805"/>
      <c r="Z88" s="3805"/>
      <c r="AA88" s="3805"/>
      <c r="AB88" s="3805"/>
      <c r="AC88" s="3805"/>
      <c r="AD88" s="3805"/>
      <c r="AE88" s="3805"/>
      <c r="AF88" s="3805"/>
      <c r="AG88" s="3806"/>
      <c r="AH88" s="1848"/>
    </row>
    <row r="89" spans="1:39" ht="20.100000000000001" customHeight="1">
      <c r="A89" s="1849"/>
      <c r="B89" s="1874" t="e">
        <f>SUIVI!#REF!</f>
        <v>#REF!</v>
      </c>
      <c r="C89" s="1874" t="e">
        <f>SUIVI!#REF!</f>
        <v>#REF!</v>
      </c>
      <c r="D89" s="1874" t="e">
        <f>SUIVI!#REF!</f>
        <v>#REF!</v>
      </c>
      <c r="E89" s="3804" t="e">
        <f>SUIVI!#REF!</f>
        <v>#REF!</v>
      </c>
      <c r="F89" s="3805"/>
      <c r="G89" s="3805"/>
      <c r="H89" s="3806"/>
      <c r="I89" s="3818" t="e">
        <f>SUIVI!#REF!</f>
        <v>#REF!</v>
      </c>
      <c r="J89" s="3805"/>
      <c r="K89" s="3805"/>
      <c r="L89" s="3806"/>
      <c r="M89" s="3804"/>
      <c r="N89" s="3805"/>
      <c r="O89" s="3805"/>
      <c r="P89" s="3806"/>
      <c r="Q89" s="3804"/>
      <c r="R89" s="3805"/>
      <c r="S89" s="3805"/>
      <c r="T89" s="3806"/>
      <c r="U89" s="3804"/>
      <c r="V89" s="3805"/>
      <c r="W89" s="3805"/>
      <c r="X89" s="3805"/>
      <c r="Y89" s="3805"/>
      <c r="Z89" s="3805"/>
      <c r="AA89" s="3805"/>
      <c r="AB89" s="3805"/>
      <c r="AC89" s="3805"/>
      <c r="AD89" s="3805"/>
      <c r="AE89" s="3805"/>
      <c r="AF89" s="3805"/>
      <c r="AG89" s="3806"/>
      <c r="AH89" s="1848"/>
    </row>
    <row r="90" spans="1:39" ht="20.100000000000001" customHeight="1">
      <c r="A90" s="1849"/>
      <c r="B90" s="1874" t="e">
        <f>SUIVI!#REF!</f>
        <v>#REF!</v>
      </c>
      <c r="C90" s="1874" t="e">
        <f>SUIVI!#REF!</f>
        <v>#REF!</v>
      </c>
      <c r="D90" s="1874" t="e">
        <f>SUIVI!#REF!</f>
        <v>#REF!</v>
      </c>
      <c r="E90" s="3804" t="e">
        <f>SUIVI!#REF!</f>
        <v>#REF!</v>
      </c>
      <c r="F90" s="3805"/>
      <c r="G90" s="3805"/>
      <c r="H90" s="3806"/>
      <c r="I90" s="3818" t="e">
        <f>SUIVI!#REF!</f>
        <v>#REF!</v>
      </c>
      <c r="J90" s="3805"/>
      <c r="K90" s="3805"/>
      <c r="L90" s="3806"/>
      <c r="M90" s="3804"/>
      <c r="N90" s="3805"/>
      <c r="O90" s="3805"/>
      <c r="P90" s="3806"/>
      <c r="Q90" s="3804"/>
      <c r="R90" s="3805"/>
      <c r="S90" s="3805"/>
      <c r="T90" s="3806"/>
      <c r="U90" s="3804"/>
      <c r="V90" s="3805"/>
      <c r="W90" s="3805"/>
      <c r="X90" s="3805"/>
      <c r="Y90" s="3805"/>
      <c r="Z90" s="3805"/>
      <c r="AA90" s="3805"/>
      <c r="AB90" s="3805"/>
      <c r="AC90" s="3805"/>
      <c r="AD90" s="3805"/>
      <c r="AE90" s="3805"/>
      <c r="AF90" s="3805"/>
      <c r="AG90" s="3806"/>
      <c r="AH90" s="1848"/>
    </row>
    <row r="91" spans="1:39" ht="20.100000000000001" customHeight="1">
      <c r="A91" s="1849"/>
      <c r="B91" s="1874" t="e">
        <f>SUIVI!#REF!</f>
        <v>#REF!</v>
      </c>
      <c r="C91" s="1874" t="e">
        <f>SUIVI!#REF!</f>
        <v>#REF!</v>
      </c>
      <c r="D91" s="1874" t="e">
        <f>SUIVI!#REF!</f>
        <v>#REF!</v>
      </c>
      <c r="E91" s="3804" t="e">
        <f>SUIVI!#REF!</f>
        <v>#REF!</v>
      </c>
      <c r="F91" s="3805"/>
      <c r="G91" s="3805"/>
      <c r="H91" s="3806"/>
      <c r="I91" s="3818" t="e">
        <f>SUIVI!#REF!</f>
        <v>#REF!</v>
      </c>
      <c r="J91" s="3805"/>
      <c r="K91" s="3805"/>
      <c r="L91" s="3806"/>
      <c r="M91" s="3804"/>
      <c r="N91" s="3805"/>
      <c r="O91" s="3805"/>
      <c r="P91" s="3806"/>
      <c r="Q91" s="3804"/>
      <c r="R91" s="3805"/>
      <c r="S91" s="3805"/>
      <c r="T91" s="3806"/>
      <c r="U91" s="3804"/>
      <c r="V91" s="3805"/>
      <c r="W91" s="3805"/>
      <c r="X91" s="3805"/>
      <c r="Y91" s="3805"/>
      <c r="Z91" s="3805"/>
      <c r="AA91" s="3805"/>
      <c r="AB91" s="3805"/>
      <c r="AC91" s="3805"/>
      <c r="AD91" s="3805"/>
      <c r="AE91" s="3805"/>
      <c r="AF91" s="3805"/>
      <c r="AG91" s="3806"/>
      <c r="AH91" s="1848"/>
    </row>
    <row r="92" spans="1:39">
      <c r="A92" s="1849"/>
      <c r="B92" s="1869" t="s">
        <v>1524</v>
      </c>
      <c r="C92" s="1869"/>
      <c r="D92" s="1869"/>
      <c r="E92" s="1869"/>
      <c r="F92" s="1869"/>
      <c r="G92" s="1869"/>
      <c r="H92" s="1869"/>
      <c r="I92" s="1869"/>
      <c r="J92" s="1869"/>
      <c r="K92" s="1869"/>
      <c r="L92" s="1869"/>
      <c r="M92" s="1850"/>
      <c r="N92" s="1850"/>
      <c r="O92" s="1850"/>
      <c r="P92" s="1850"/>
      <c r="Q92" s="1850"/>
      <c r="R92" s="1850"/>
      <c r="S92" s="1850"/>
      <c r="T92" s="1850"/>
      <c r="U92" s="1862"/>
      <c r="V92" s="1862"/>
      <c r="W92" s="1862"/>
      <c r="X92" s="1862"/>
      <c r="Y92" s="1862"/>
      <c r="Z92" s="1862"/>
      <c r="AA92" s="1862"/>
      <c r="AB92" s="1862"/>
      <c r="AC92" s="1844"/>
      <c r="AD92" s="1844"/>
      <c r="AE92" s="1844"/>
      <c r="AF92" s="1844"/>
      <c r="AG92" s="1844"/>
      <c r="AH92" s="1848"/>
      <c r="AI92" s="1844"/>
      <c r="AJ92" s="1844"/>
      <c r="AK92" s="1844"/>
      <c r="AL92" s="1844"/>
      <c r="AM92" s="1848"/>
    </row>
    <row r="93" spans="1:39" ht="12.75" customHeight="1">
      <c r="A93" s="1849"/>
      <c r="B93" s="1870" t="s">
        <v>1525</v>
      </c>
      <c r="C93" s="1870"/>
      <c r="D93" s="1869"/>
      <c r="E93" s="1869"/>
      <c r="F93" s="1869"/>
      <c r="G93" s="1869"/>
      <c r="H93" s="1869"/>
      <c r="I93" s="1869"/>
      <c r="J93" s="1869"/>
      <c r="K93" s="1869"/>
      <c r="L93" s="1869"/>
      <c r="M93" s="1850"/>
      <c r="N93" s="1850"/>
      <c r="O93" s="1850"/>
      <c r="P93" s="1850"/>
      <c r="Q93" s="1850"/>
      <c r="R93" s="1850"/>
      <c r="S93" s="1850"/>
      <c r="T93" s="1850"/>
      <c r="U93" s="1862"/>
      <c r="V93" s="1862"/>
      <c r="W93" s="1862"/>
      <c r="X93" s="1862"/>
      <c r="Y93" s="1862"/>
      <c r="Z93" s="1862"/>
      <c r="AA93" s="1862"/>
      <c r="AB93" s="1862"/>
      <c r="AC93" s="1844"/>
      <c r="AD93" s="1844"/>
      <c r="AE93" s="1844"/>
      <c r="AF93" s="1844"/>
      <c r="AG93" s="1844"/>
      <c r="AH93" s="1848"/>
      <c r="AI93" s="1844"/>
      <c r="AJ93" s="1844"/>
      <c r="AK93" s="1844"/>
      <c r="AL93" s="1844"/>
      <c r="AM93" s="1848"/>
    </row>
    <row r="94" spans="1:39">
      <c r="A94" s="1849"/>
      <c r="B94" s="1846"/>
      <c r="C94" s="1846"/>
      <c r="D94" s="1846"/>
      <c r="E94" s="1851"/>
      <c r="F94" s="1851"/>
      <c r="G94" s="1851"/>
      <c r="H94" s="1851"/>
      <c r="I94" s="1851"/>
      <c r="J94" s="1851"/>
      <c r="K94" s="1851"/>
      <c r="L94" s="1851"/>
      <c r="M94" s="1851"/>
      <c r="N94" s="1851"/>
      <c r="O94" s="1851"/>
      <c r="P94" s="1851"/>
      <c r="Q94" s="1850"/>
      <c r="R94" s="1850"/>
      <c r="S94" s="1850"/>
      <c r="T94" s="1851"/>
      <c r="U94" s="1851"/>
      <c r="V94" s="1851"/>
      <c r="W94" s="1851"/>
      <c r="X94" s="1851"/>
      <c r="Y94" s="1851"/>
      <c r="Z94" s="1851"/>
      <c r="AA94" s="1851"/>
      <c r="AB94" s="1851"/>
      <c r="AC94" s="1851"/>
      <c r="AD94" s="1851"/>
      <c r="AE94" s="1851"/>
      <c r="AF94" s="1851"/>
      <c r="AG94" s="1851"/>
      <c r="AH94" s="1848"/>
    </row>
    <row r="95" spans="1:39">
      <c r="A95" s="3807" t="s">
        <v>1526</v>
      </c>
      <c r="B95" s="3807"/>
      <c r="C95" s="3807"/>
      <c r="D95" s="3807"/>
      <c r="E95" s="1871"/>
      <c r="F95" s="1871" t="s">
        <v>1527</v>
      </c>
      <c r="G95" s="1871"/>
      <c r="H95" s="1871"/>
      <c r="I95" s="1871"/>
      <c r="J95" s="1871"/>
      <c r="K95" s="1871"/>
      <c r="L95" s="3808" t="s">
        <v>1528</v>
      </c>
      <c r="M95" s="3808"/>
      <c r="N95" s="3808"/>
      <c r="O95" s="3808"/>
      <c r="P95" s="3808"/>
      <c r="Q95" s="3808"/>
      <c r="R95" s="3808"/>
      <c r="S95" s="3808"/>
      <c r="T95" s="3809" t="s">
        <v>1529</v>
      </c>
      <c r="U95" s="3809" t="s">
        <v>58</v>
      </c>
      <c r="V95" s="3809"/>
      <c r="W95" s="3809"/>
      <c r="X95" s="3809"/>
      <c r="Y95" s="3809"/>
      <c r="Z95" s="3810"/>
      <c r="AA95" s="1872" t="s">
        <v>1530</v>
      </c>
      <c r="AB95" s="1871"/>
      <c r="AC95" s="1871"/>
      <c r="AD95" s="1871"/>
      <c r="AE95" s="1871"/>
      <c r="AF95" s="1871"/>
      <c r="AG95" s="1871"/>
      <c r="AH95" s="1873"/>
    </row>
    <row r="96" spans="1:39" ht="30" customHeight="1">
      <c r="A96" s="3807"/>
      <c r="B96" s="3807"/>
      <c r="C96" s="3807"/>
      <c r="D96" s="3807"/>
      <c r="E96" s="3811"/>
      <c r="F96" s="3811"/>
      <c r="G96" s="3811"/>
      <c r="H96" s="3811"/>
      <c r="I96" s="3811"/>
      <c r="J96" s="3811"/>
      <c r="K96" s="3812"/>
      <c r="L96" s="3813"/>
      <c r="M96" s="3814"/>
      <c r="N96" s="3814"/>
      <c r="O96" s="3814"/>
      <c r="P96" s="3814"/>
      <c r="Q96" s="3814"/>
      <c r="R96" s="3814"/>
      <c r="S96" s="3815"/>
      <c r="T96" s="3816"/>
      <c r="U96" s="3816"/>
      <c r="V96" s="3816"/>
      <c r="W96" s="3816"/>
      <c r="X96" s="3816"/>
      <c r="Y96" s="3816"/>
      <c r="Z96" s="3817"/>
      <c r="AA96" s="3873"/>
      <c r="AB96" s="3874"/>
      <c r="AC96" s="3874"/>
      <c r="AD96" s="3874"/>
      <c r="AE96" s="3874"/>
      <c r="AF96" s="3874"/>
      <c r="AG96" s="3874"/>
      <c r="AH96" s="3875"/>
    </row>
    <row r="97" spans="1:34" ht="18" customHeight="1">
      <c r="A97" s="3834" t="s">
        <v>1506</v>
      </c>
      <c r="B97" s="3835"/>
      <c r="C97" s="3835"/>
      <c r="D97" s="3835"/>
      <c r="E97" s="3835"/>
      <c r="F97" s="3835"/>
      <c r="G97" s="3835"/>
      <c r="H97" s="3836"/>
      <c r="I97" s="3842" t="s">
        <v>1507</v>
      </c>
      <c r="J97" s="3843"/>
      <c r="K97" s="3843"/>
      <c r="L97" s="3843"/>
      <c r="M97" s="3843"/>
      <c r="N97" s="3843"/>
      <c r="O97" s="3843"/>
      <c r="P97" s="3843"/>
      <c r="Q97" s="3843"/>
      <c r="R97" s="3843"/>
      <c r="S97" s="3843"/>
      <c r="T97" s="3843"/>
      <c r="U97" s="3843"/>
      <c r="V97" s="3843"/>
      <c r="W97" s="3843"/>
      <c r="X97" s="3843"/>
      <c r="Y97" s="3843"/>
      <c r="Z97" s="3843"/>
      <c r="AA97" s="3844"/>
      <c r="AB97" s="3851"/>
      <c r="AC97" s="3852"/>
      <c r="AD97" s="3852"/>
      <c r="AE97" s="3852"/>
      <c r="AF97" s="3852"/>
      <c r="AG97" s="3852"/>
      <c r="AH97" s="3853"/>
    </row>
    <row r="98" spans="1:34" ht="18" customHeight="1">
      <c r="A98" s="3837"/>
      <c r="B98" s="3588"/>
      <c r="C98" s="3588"/>
      <c r="D98" s="3588"/>
      <c r="E98" s="3588"/>
      <c r="F98" s="3588"/>
      <c r="G98" s="3588"/>
      <c r="H98" s="3838"/>
      <c r="I98" s="3845"/>
      <c r="J98" s="3846"/>
      <c r="K98" s="3846"/>
      <c r="L98" s="3846"/>
      <c r="M98" s="3846"/>
      <c r="N98" s="3846"/>
      <c r="O98" s="3846"/>
      <c r="P98" s="3846"/>
      <c r="Q98" s="3846"/>
      <c r="R98" s="3846"/>
      <c r="S98" s="3846"/>
      <c r="T98" s="3846"/>
      <c r="U98" s="3846"/>
      <c r="V98" s="3846"/>
      <c r="W98" s="3846"/>
      <c r="X98" s="3846"/>
      <c r="Y98" s="3846"/>
      <c r="Z98" s="3846"/>
      <c r="AA98" s="3847"/>
      <c r="AB98" s="3854"/>
      <c r="AC98" s="3855"/>
      <c r="AD98" s="3855"/>
      <c r="AE98" s="3855"/>
      <c r="AF98" s="3855"/>
      <c r="AG98" s="3855"/>
      <c r="AH98" s="3856"/>
    </row>
    <row r="99" spans="1:34">
      <c r="A99" s="3839"/>
      <c r="B99" s="3840"/>
      <c r="C99" s="3840"/>
      <c r="D99" s="3840"/>
      <c r="E99" s="3840"/>
      <c r="F99" s="3840"/>
      <c r="G99" s="3840"/>
      <c r="H99" s="3841"/>
      <c r="I99" s="3848"/>
      <c r="J99" s="3849"/>
      <c r="K99" s="3849"/>
      <c r="L99" s="3849"/>
      <c r="M99" s="3849"/>
      <c r="N99" s="3849"/>
      <c r="O99" s="3849"/>
      <c r="P99" s="3849"/>
      <c r="Q99" s="3849"/>
      <c r="R99" s="3849"/>
      <c r="S99" s="3849"/>
      <c r="T99" s="3849"/>
      <c r="U99" s="3849"/>
      <c r="V99" s="3849"/>
      <c r="W99" s="3849"/>
      <c r="X99" s="3849"/>
      <c r="Y99" s="3849"/>
      <c r="Z99" s="3849"/>
      <c r="AA99" s="3850"/>
      <c r="AB99" s="3857"/>
      <c r="AC99" s="3858"/>
      <c r="AD99" s="3858"/>
      <c r="AE99" s="3858"/>
      <c r="AF99" s="3858"/>
      <c r="AG99" s="3858"/>
      <c r="AH99" s="3859"/>
    </row>
    <row r="100" spans="1:34">
      <c r="A100" s="1849"/>
      <c r="B100" s="1844"/>
      <c r="C100" s="1844"/>
      <c r="D100" s="1845">
        <v>0</v>
      </c>
      <c r="E100" s="1844"/>
      <c r="F100" s="1844"/>
      <c r="G100" s="1844"/>
      <c r="H100" s="1844"/>
      <c r="I100" s="3860" t="s">
        <v>1508</v>
      </c>
      <c r="J100" s="3861"/>
      <c r="K100" s="3861"/>
      <c r="L100" s="3861"/>
      <c r="M100" s="3861"/>
      <c r="N100" s="3861"/>
      <c r="O100" s="3861"/>
      <c r="P100" s="3861"/>
      <c r="Q100" s="3861"/>
      <c r="R100" s="3861"/>
      <c r="S100" s="3861"/>
      <c r="T100" s="3861"/>
      <c r="U100" s="3861"/>
      <c r="V100" s="3861"/>
      <c r="W100" s="3861"/>
      <c r="X100" s="3861"/>
      <c r="Y100" s="3861"/>
      <c r="Z100" s="3861"/>
      <c r="AA100" s="3862"/>
      <c r="AB100" s="1847"/>
      <c r="AC100" s="1847"/>
      <c r="AD100" s="1847"/>
      <c r="AE100" s="1847"/>
      <c r="AF100" s="1847"/>
      <c r="AG100" s="1847"/>
      <c r="AH100" s="1848"/>
    </row>
    <row r="101" spans="1:34">
      <c r="A101" s="1849"/>
      <c r="B101" s="1850"/>
      <c r="C101" s="1850"/>
      <c r="D101" s="1846"/>
      <c r="E101" s="1851"/>
      <c r="F101" s="1851"/>
      <c r="G101" s="1851"/>
      <c r="H101" s="1851"/>
      <c r="I101" s="3863"/>
      <c r="J101" s="3864"/>
      <c r="K101" s="3864"/>
      <c r="L101" s="3864"/>
      <c r="M101" s="3864"/>
      <c r="N101" s="3864"/>
      <c r="O101" s="3864"/>
      <c r="P101" s="3864"/>
      <c r="Q101" s="3864"/>
      <c r="R101" s="3864"/>
      <c r="S101" s="3864"/>
      <c r="T101" s="3864"/>
      <c r="U101" s="3864"/>
      <c r="V101" s="3864"/>
      <c r="W101" s="3864"/>
      <c r="X101" s="3864"/>
      <c r="Y101" s="3864"/>
      <c r="Z101" s="3864"/>
      <c r="AA101" s="3865"/>
      <c r="AB101" s="1851"/>
      <c r="AC101" s="1851"/>
      <c r="AD101" s="1851"/>
      <c r="AE101" s="1851"/>
      <c r="AF101" s="1851"/>
      <c r="AG101" s="1851"/>
      <c r="AH101" s="1848"/>
    </row>
    <row r="102" spans="1:34" ht="17.25" customHeight="1">
      <c r="A102" s="1849"/>
      <c r="B102" s="1844"/>
      <c r="C102" s="1844"/>
      <c r="D102" s="1846"/>
      <c r="E102" s="1851"/>
      <c r="F102" s="1851"/>
      <c r="G102" s="1851"/>
      <c r="H102" s="1851"/>
      <c r="I102" s="3866"/>
      <c r="J102" s="3867"/>
      <c r="K102" s="3867"/>
      <c r="L102" s="3867"/>
      <c r="M102" s="3867"/>
      <c r="N102" s="3867"/>
      <c r="O102" s="3867"/>
      <c r="P102" s="3867"/>
      <c r="Q102" s="3867"/>
      <c r="R102" s="3867"/>
      <c r="S102" s="3867"/>
      <c r="T102" s="3867"/>
      <c r="U102" s="3867"/>
      <c r="V102" s="3867"/>
      <c r="W102" s="3867"/>
      <c r="X102" s="3867"/>
      <c r="Y102" s="3867"/>
      <c r="Z102" s="3867"/>
      <c r="AA102" s="3868"/>
      <c r="AB102" s="1851"/>
      <c r="AC102" s="1851"/>
      <c r="AD102" s="1851"/>
      <c r="AE102" s="1851"/>
      <c r="AF102" s="1851"/>
      <c r="AG102" s="1851"/>
      <c r="AH102" s="1848"/>
    </row>
    <row r="103" spans="1:34" ht="17.25" customHeight="1">
      <c r="A103" s="1849"/>
      <c r="B103" s="1845" t="s">
        <v>1509</v>
      </c>
      <c r="C103" s="1845"/>
      <c r="D103" s="1875" t="str">
        <f>PREVI!$A$10</f>
        <v>1100633635-636</v>
      </c>
      <c r="E103" s="1851"/>
      <c r="F103" s="1851"/>
      <c r="G103" s="1851"/>
      <c r="H103" s="1851"/>
      <c r="I103" s="1852"/>
      <c r="J103" s="1852"/>
      <c r="K103" s="1845" t="s">
        <v>1510</v>
      </c>
      <c r="L103" s="1852"/>
      <c r="M103" s="1844"/>
      <c r="N103" s="3869" t="str">
        <f>PREVI!$C$10</f>
        <v>CIMOLAI</v>
      </c>
      <c r="O103" s="3869"/>
      <c r="P103" s="3869"/>
      <c r="Q103" s="3869"/>
      <c r="R103" s="3869"/>
      <c r="S103" s="3869"/>
      <c r="T103" s="3869"/>
      <c r="U103" s="3869"/>
      <c r="V103" s="3869"/>
      <c r="W103" s="3869"/>
      <c r="X103" s="3869"/>
      <c r="Y103" s="3869"/>
      <c r="Z103" s="1852"/>
      <c r="AA103" s="1852"/>
      <c r="AB103" s="1851"/>
      <c r="AC103" s="1851"/>
      <c r="AD103" s="1851"/>
      <c r="AE103" s="1851"/>
      <c r="AF103" s="1851"/>
      <c r="AG103" s="1851"/>
      <c r="AH103" s="1848"/>
    </row>
    <row r="104" spans="1:34" ht="17.25" customHeight="1">
      <c r="A104" s="1849"/>
      <c r="B104" s="1850" t="s">
        <v>1511</v>
      </c>
      <c r="C104" s="1850"/>
      <c r="D104" s="1846"/>
      <c r="E104" s="1851"/>
      <c r="F104" s="1851"/>
      <c r="G104" s="1851"/>
      <c r="H104" s="1851"/>
      <c r="I104" s="1852"/>
      <c r="J104" s="1852"/>
      <c r="K104" s="1852"/>
      <c r="L104" s="1852"/>
      <c r="M104" s="1852"/>
      <c r="N104" s="1853" t="s">
        <v>1512</v>
      </c>
      <c r="O104" s="1852"/>
      <c r="P104" s="1852"/>
      <c r="Q104" s="1852"/>
      <c r="R104" s="1852"/>
      <c r="S104" s="1852"/>
      <c r="T104" s="1852"/>
      <c r="U104" s="1852"/>
      <c r="V104" s="1852"/>
      <c r="W104" s="1852"/>
      <c r="X104" s="1852"/>
      <c r="Y104" s="1852"/>
      <c r="Z104" s="1852"/>
      <c r="AA104" s="1852"/>
      <c r="AB104" s="1851"/>
      <c r="AC104" s="1851"/>
      <c r="AD104" s="1851"/>
      <c r="AE104" s="1851"/>
      <c r="AF104" s="1851"/>
      <c r="AG104" s="1851"/>
      <c r="AH104" s="1848"/>
    </row>
    <row r="105" spans="1:34" ht="17.25" customHeight="1">
      <c r="A105" s="1849"/>
      <c r="B105" s="1850" t="s">
        <v>1513</v>
      </c>
      <c r="C105" s="1850"/>
      <c r="D105" s="1846"/>
      <c r="E105" s="1851"/>
      <c r="F105" s="1851"/>
      <c r="G105" s="1851"/>
      <c r="H105" s="1851"/>
      <c r="I105" s="1852"/>
      <c r="J105" s="1852"/>
      <c r="K105" s="1852"/>
      <c r="L105" s="1852"/>
      <c r="M105" s="1852"/>
      <c r="N105" s="1853" t="s">
        <v>1514</v>
      </c>
      <c r="O105" s="1852"/>
      <c r="P105" s="1852"/>
      <c r="Q105" s="1852"/>
      <c r="R105" s="1852"/>
      <c r="S105" s="1852"/>
      <c r="T105" s="1852"/>
      <c r="U105" s="1852"/>
      <c r="V105" s="1852"/>
      <c r="W105" s="1852"/>
      <c r="X105" s="1852"/>
      <c r="Y105" s="1852"/>
      <c r="Z105" s="1852"/>
      <c r="AA105" s="1852"/>
      <c r="AB105" s="1851"/>
      <c r="AC105" s="1851"/>
      <c r="AD105" s="1851"/>
      <c r="AE105" s="1851"/>
      <c r="AF105" s="1851"/>
      <c r="AG105" s="1851"/>
      <c r="AH105" s="1848"/>
    </row>
    <row r="106" spans="1:34" ht="17.25" customHeight="1">
      <c r="A106" s="1849"/>
      <c r="B106" s="1854" t="s">
        <v>1515</v>
      </c>
      <c r="C106" s="1854"/>
      <c r="D106" s="1846"/>
      <c r="E106" s="1851"/>
      <c r="F106" s="1851"/>
      <c r="G106" s="1851"/>
      <c r="H106" s="1851"/>
      <c r="I106" s="1852"/>
      <c r="J106" s="1852"/>
      <c r="K106" s="1852"/>
      <c r="L106" s="1852"/>
      <c r="M106" s="1852"/>
      <c r="O106" s="1852"/>
      <c r="P106" s="1852"/>
      <c r="Q106" s="1852"/>
      <c r="R106" s="1852"/>
      <c r="S106" s="1852"/>
      <c r="T106" s="1852"/>
      <c r="U106" s="1852"/>
      <c r="V106" s="1852"/>
      <c r="W106" s="1852"/>
      <c r="X106" s="1852"/>
      <c r="Y106" s="1852"/>
      <c r="Z106" s="1852"/>
      <c r="AA106" s="1852"/>
      <c r="AB106" s="1851"/>
      <c r="AC106" s="1851"/>
      <c r="AD106" s="1851"/>
      <c r="AE106" s="1851"/>
      <c r="AF106" s="1851"/>
      <c r="AG106" s="1851"/>
      <c r="AH106" s="1848"/>
    </row>
    <row r="107" spans="1:34" ht="17.25" customHeight="1">
      <c r="A107" s="1849"/>
      <c r="B107" s="1850" t="s">
        <v>1516</v>
      </c>
      <c r="C107" s="1850"/>
      <c r="D107" s="1846"/>
      <c r="E107" s="1851"/>
      <c r="F107" s="1851"/>
      <c r="G107" s="1851"/>
      <c r="H107" s="1851"/>
      <c r="I107" s="1852"/>
      <c r="J107" s="1852"/>
      <c r="K107" s="1852"/>
      <c r="L107" s="1852"/>
      <c r="M107" s="1852"/>
      <c r="N107" s="1853" t="s">
        <v>1517</v>
      </c>
      <c r="O107" s="1852"/>
      <c r="P107" s="1852"/>
      <c r="Q107" s="1852"/>
      <c r="R107" s="1852"/>
      <c r="S107" s="1852"/>
      <c r="T107" s="1852"/>
      <c r="U107" s="1852"/>
      <c r="V107" s="1852"/>
      <c r="W107" s="1852"/>
      <c r="X107" s="1852"/>
      <c r="Y107" s="1852"/>
      <c r="Z107" s="1852"/>
      <c r="AA107" s="1852"/>
      <c r="AB107" s="1851"/>
      <c r="AC107" s="1851"/>
      <c r="AD107" s="1851"/>
      <c r="AE107" s="1851"/>
      <c r="AF107" s="1851"/>
      <c r="AG107" s="1851"/>
      <c r="AH107" s="1848"/>
    </row>
    <row r="108" spans="1:34" ht="17.25" customHeight="1">
      <c r="A108" s="1849"/>
      <c r="B108" s="1846"/>
      <c r="C108" s="1846"/>
      <c r="D108" s="1846"/>
      <c r="E108" s="1851"/>
      <c r="F108" s="1851"/>
      <c r="G108" s="1851"/>
      <c r="H108" s="1851"/>
      <c r="I108" s="1852"/>
      <c r="J108" s="1852"/>
      <c r="K108" s="1852"/>
      <c r="L108" s="1852"/>
      <c r="M108" s="1852"/>
      <c r="N108" s="1850" t="s">
        <v>1518</v>
      </c>
      <c r="O108" s="1852"/>
      <c r="P108" s="1852"/>
      <c r="Q108" s="1852"/>
      <c r="R108" s="1852"/>
      <c r="S108" s="1852"/>
      <c r="T108" s="1852"/>
      <c r="U108" s="1852"/>
      <c r="V108" s="1852"/>
      <c r="W108" s="1852"/>
      <c r="X108" s="1852"/>
      <c r="Y108" s="1852"/>
      <c r="Z108" s="1852"/>
      <c r="AA108" s="1856"/>
      <c r="AB108" s="1856"/>
      <c r="AC108" s="1857"/>
      <c r="AD108" s="1858" t="s">
        <v>1519</v>
      </c>
      <c r="AF108" s="1851"/>
      <c r="AG108" s="1851"/>
      <c r="AH108" s="1848"/>
    </row>
    <row r="109" spans="1:34" ht="17.25" customHeight="1">
      <c r="A109" s="1849"/>
      <c r="B109" s="1846"/>
      <c r="C109" s="1846"/>
      <c r="D109" s="1846"/>
      <c r="E109" s="1851"/>
      <c r="F109" s="1851"/>
      <c r="G109" s="1851"/>
      <c r="H109" s="1851"/>
      <c r="I109" s="1852"/>
      <c r="J109" s="1852"/>
      <c r="K109" s="1852"/>
      <c r="L109" s="1852"/>
      <c r="M109" s="1852"/>
      <c r="N109" s="1859" t="s">
        <v>1532</v>
      </c>
      <c r="O109" s="1859"/>
      <c r="P109" s="1859"/>
      <c r="Q109" s="1859"/>
      <c r="R109" s="1859"/>
      <c r="S109" s="1859"/>
      <c r="T109" s="1859"/>
      <c r="U109" s="1859"/>
      <c r="V109" s="1859"/>
      <c r="W109" s="1859"/>
      <c r="X109" s="1860"/>
      <c r="Y109" s="1860"/>
      <c r="Z109" s="1860"/>
      <c r="AA109" s="1861"/>
      <c r="AB109" s="1861"/>
      <c r="AC109" s="1861"/>
      <c r="AD109" s="1861"/>
      <c r="AE109" s="1851"/>
      <c r="AF109" s="1851"/>
      <c r="AG109" s="1851"/>
      <c r="AH109" s="1848"/>
    </row>
    <row r="110" spans="1:34">
      <c r="A110" s="1849"/>
      <c r="B110" s="1846"/>
      <c r="C110" s="1846"/>
      <c r="D110" s="1846"/>
      <c r="E110" s="1851"/>
      <c r="F110" s="1851"/>
      <c r="G110" s="1851"/>
      <c r="H110" s="1851"/>
      <c r="I110" s="1851"/>
      <c r="J110" s="1851"/>
      <c r="K110" s="1851"/>
      <c r="L110" s="1851"/>
      <c r="M110" s="1851"/>
      <c r="N110" s="1850" t="s">
        <v>1531</v>
      </c>
      <c r="O110" s="1850"/>
      <c r="P110" s="1850"/>
      <c r="Q110" s="1850"/>
      <c r="R110" s="1862"/>
      <c r="S110" s="1862"/>
      <c r="T110" s="1862"/>
      <c r="U110" s="1862"/>
      <c r="V110" s="1862"/>
      <c r="Y110" s="1855"/>
      <c r="Z110" s="1855"/>
      <c r="AA110" s="1862" t="s">
        <v>1521</v>
      </c>
      <c r="AB110" s="1855"/>
      <c r="AC110" s="1855"/>
      <c r="AD110" s="1855"/>
      <c r="AE110" s="1855"/>
      <c r="AF110" s="1851"/>
      <c r="AG110" s="1851"/>
      <c r="AH110" s="1848"/>
    </row>
    <row r="111" spans="1:34">
      <c r="A111" s="1849"/>
      <c r="B111" s="1846"/>
      <c r="C111" s="1846"/>
      <c r="D111" s="1846"/>
      <c r="E111" s="1851"/>
      <c r="F111" s="1851"/>
      <c r="G111" s="1851"/>
      <c r="H111" s="1851"/>
      <c r="I111" s="1851"/>
      <c r="J111" s="1851"/>
      <c r="K111" s="1851"/>
      <c r="L111" s="1851"/>
      <c r="M111" s="1851"/>
      <c r="O111" s="1850"/>
      <c r="P111" s="1850"/>
      <c r="Q111" s="1850"/>
      <c r="R111" s="1850"/>
      <c r="S111" s="1850"/>
      <c r="T111" s="1851"/>
      <c r="U111" s="1851"/>
      <c r="V111" s="1855"/>
      <c r="W111" s="1851"/>
      <c r="X111" s="1844"/>
      <c r="Y111" s="1855"/>
      <c r="Z111" s="1855"/>
      <c r="AF111" s="1851"/>
      <c r="AG111" s="1851"/>
      <c r="AH111" s="1848"/>
    </row>
    <row r="112" spans="1:34">
      <c r="A112" s="1849"/>
      <c r="B112" s="1846"/>
      <c r="C112" s="1846"/>
      <c r="D112" s="1846"/>
      <c r="E112" s="1859"/>
      <c r="F112" s="1859"/>
      <c r="G112" s="1859"/>
      <c r="H112" s="1859"/>
      <c r="I112" s="1859"/>
      <c r="J112" s="1859"/>
      <c r="K112" s="1859"/>
      <c r="L112" s="1859"/>
      <c r="M112" s="1859"/>
      <c r="AE112" s="1861"/>
      <c r="AF112" s="1861"/>
      <c r="AG112" s="1861"/>
      <c r="AH112" s="1848"/>
    </row>
    <row r="113" spans="1:34" ht="26.25" customHeight="1">
      <c r="A113" s="1849"/>
      <c r="B113" s="1846"/>
      <c r="C113" s="1846"/>
      <c r="D113" s="1846"/>
      <c r="E113" s="1846"/>
      <c r="F113" s="1846"/>
      <c r="G113" s="1846"/>
      <c r="H113" s="1846"/>
      <c r="I113" s="1846"/>
      <c r="J113" s="1846"/>
      <c r="K113" s="1846"/>
      <c r="L113" s="1846"/>
      <c r="M113" s="3831" t="s">
        <v>1520</v>
      </c>
      <c r="N113" s="3832"/>
      <c r="O113" s="3832"/>
      <c r="P113" s="3832"/>
      <c r="Q113" s="3832"/>
      <c r="R113" s="3832"/>
      <c r="S113" s="3832"/>
      <c r="T113" s="3833"/>
      <c r="AB113" s="1855"/>
      <c r="AC113" s="1855"/>
      <c r="AD113" s="1855"/>
      <c r="AE113" s="1855"/>
      <c r="AF113" s="1855"/>
      <c r="AG113" s="1855"/>
      <c r="AH113" s="1863"/>
    </row>
    <row r="114" spans="1:34" ht="12.75" customHeight="1">
      <c r="A114" s="1864"/>
      <c r="B114" s="1865"/>
      <c r="C114" s="1865"/>
      <c r="D114" s="1865"/>
      <c r="E114" s="1865"/>
      <c r="F114" s="1865"/>
      <c r="G114" s="1865"/>
      <c r="H114" s="1865"/>
      <c r="I114" s="1865"/>
      <c r="J114" s="1865"/>
      <c r="K114" s="1865"/>
      <c r="L114" s="1865"/>
      <c r="M114" s="3819" t="s">
        <v>1539</v>
      </c>
      <c r="N114" s="3821"/>
      <c r="O114" s="3821"/>
      <c r="P114" s="3821"/>
      <c r="Q114" s="3821"/>
      <c r="R114" s="3821"/>
      <c r="S114" s="3821"/>
      <c r="T114" s="3822"/>
      <c r="AH114" s="1866"/>
    </row>
    <row r="115" spans="1:34" ht="28.9" customHeight="1">
      <c r="A115" s="1849"/>
      <c r="B115" s="1867"/>
      <c r="C115" s="1867"/>
      <c r="D115" s="1867"/>
      <c r="E115" s="1867"/>
      <c r="F115" s="1867"/>
      <c r="G115" s="1867"/>
      <c r="H115" s="1867"/>
      <c r="I115" s="1867"/>
      <c r="J115" s="1867"/>
      <c r="K115" s="1867"/>
      <c r="L115" s="1867"/>
      <c r="M115" s="3820"/>
      <c r="N115" s="3823"/>
      <c r="O115" s="3823"/>
      <c r="P115" s="3823"/>
      <c r="Q115" s="3823"/>
      <c r="R115" s="3823"/>
      <c r="S115" s="3823"/>
      <c r="T115" s="3824"/>
      <c r="U115" s="1867"/>
      <c r="V115" s="1867"/>
      <c r="W115" s="1867"/>
      <c r="X115" s="1867"/>
      <c r="Y115" s="1867"/>
      <c r="Z115" s="1867"/>
      <c r="AA115" s="1867"/>
      <c r="AB115" s="1867"/>
      <c r="AC115" s="1867"/>
      <c r="AD115" s="1867"/>
      <c r="AE115" s="1867"/>
      <c r="AF115" s="1867"/>
      <c r="AG115" s="1867"/>
      <c r="AH115" s="1848"/>
    </row>
    <row r="116" spans="1:34" ht="13.9" customHeight="1">
      <c r="A116" s="1868"/>
      <c r="B116" s="3819" t="s">
        <v>1535</v>
      </c>
      <c r="C116" s="3819" t="s">
        <v>1536</v>
      </c>
      <c r="D116" s="3819" t="s">
        <v>1533</v>
      </c>
      <c r="E116" s="3819" t="s">
        <v>1537</v>
      </c>
      <c r="F116" s="3821"/>
      <c r="G116" s="3821"/>
      <c r="H116" s="3822"/>
      <c r="I116" s="3819" t="s">
        <v>1538</v>
      </c>
      <c r="J116" s="3821"/>
      <c r="K116" s="3821"/>
      <c r="L116" s="3822"/>
      <c r="M116" s="3825" t="s">
        <v>1534</v>
      </c>
      <c r="N116" s="3826"/>
      <c r="O116" s="3826"/>
      <c r="P116" s="3827"/>
      <c r="Q116" s="3825" t="s">
        <v>1523</v>
      </c>
      <c r="R116" s="3826"/>
      <c r="S116" s="3826"/>
      <c r="T116" s="3827"/>
      <c r="U116" s="3870" t="s">
        <v>1522</v>
      </c>
      <c r="V116" s="3871"/>
      <c r="W116" s="3871"/>
      <c r="X116" s="3871"/>
      <c r="Y116" s="3871"/>
      <c r="Z116" s="3871"/>
      <c r="AA116" s="3871"/>
      <c r="AB116" s="3871"/>
      <c r="AC116" s="3871"/>
      <c r="AD116" s="3871"/>
      <c r="AE116" s="3871"/>
      <c r="AF116" s="3871"/>
      <c r="AG116" s="3872"/>
      <c r="AH116" s="1848"/>
    </row>
    <row r="117" spans="1:34">
      <c r="A117" s="1868"/>
      <c r="B117" s="3820"/>
      <c r="C117" s="3820"/>
      <c r="D117" s="3820"/>
      <c r="E117" s="3820"/>
      <c r="F117" s="3823"/>
      <c r="G117" s="3823"/>
      <c r="H117" s="3824"/>
      <c r="I117" s="3820"/>
      <c r="J117" s="3823"/>
      <c r="K117" s="3823"/>
      <c r="L117" s="3824"/>
      <c r="M117" s="3828"/>
      <c r="N117" s="3829"/>
      <c r="O117" s="3829"/>
      <c r="P117" s="3830"/>
      <c r="Q117" s="3828"/>
      <c r="R117" s="3829"/>
      <c r="S117" s="3829"/>
      <c r="T117" s="3830"/>
      <c r="U117" s="3820"/>
      <c r="V117" s="3823"/>
      <c r="W117" s="3823"/>
      <c r="X117" s="3823"/>
      <c r="Y117" s="3823"/>
      <c r="Z117" s="3823"/>
      <c r="AA117" s="3823"/>
      <c r="AB117" s="3823"/>
      <c r="AC117" s="3823"/>
      <c r="AD117" s="3823"/>
      <c r="AE117" s="3823"/>
      <c r="AF117" s="3823"/>
      <c r="AG117" s="3824"/>
      <c r="AH117" s="1848"/>
    </row>
    <row r="118" spans="1:34" ht="20.100000000000001" customHeight="1">
      <c r="A118" s="1849"/>
      <c r="B118" s="1874" t="e">
        <f>SUIVI!#REF!</f>
        <v>#REF!</v>
      </c>
      <c r="C118" s="1874" t="e">
        <f>SUIVI!#REF!</f>
        <v>#REF!</v>
      </c>
      <c r="D118" s="1874" t="e">
        <f>SUIVI!#REF!</f>
        <v>#REF!</v>
      </c>
      <c r="E118" s="3804" t="e">
        <f>SUIVI!#REF!</f>
        <v>#REF!</v>
      </c>
      <c r="F118" s="3805"/>
      <c r="G118" s="3805"/>
      <c r="H118" s="3806"/>
      <c r="I118" s="3818" t="e">
        <f>SUIVI!#REF!</f>
        <v>#REF!</v>
      </c>
      <c r="J118" s="3805"/>
      <c r="K118" s="3805"/>
      <c r="L118" s="3806"/>
      <c r="M118" s="3804"/>
      <c r="N118" s="3805"/>
      <c r="O118" s="3805"/>
      <c r="P118" s="3806"/>
      <c r="Q118" s="3804"/>
      <c r="R118" s="3805"/>
      <c r="S118" s="3805"/>
      <c r="T118" s="3806"/>
      <c r="U118" s="3804"/>
      <c r="V118" s="3805"/>
      <c r="W118" s="3805"/>
      <c r="X118" s="3805"/>
      <c r="Y118" s="3805"/>
      <c r="Z118" s="3805"/>
      <c r="AA118" s="3805"/>
      <c r="AB118" s="3805"/>
      <c r="AC118" s="3805"/>
      <c r="AD118" s="3805"/>
      <c r="AE118" s="3805"/>
      <c r="AF118" s="3805"/>
      <c r="AG118" s="3806"/>
      <c r="AH118" s="1848"/>
    </row>
    <row r="119" spans="1:34" ht="20.100000000000001" customHeight="1">
      <c r="A119" s="1849"/>
      <c r="B119" s="1874" t="e">
        <f>SUIVI!#REF!</f>
        <v>#REF!</v>
      </c>
      <c r="C119" s="1874" t="e">
        <f>SUIVI!#REF!</f>
        <v>#REF!</v>
      </c>
      <c r="D119" s="1874" t="e">
        <f>SUIVI!#REF!</f>
        <v>#REF!</v>
      </c>
      <c r="E119" s="3804" t="e">
        <f>SUIVI!#REF!</f>
        <v>#REF!</v>
      </c>
      <c r="F119" s="3805"/>
      <c r="G119" s="3805"/>
      <c r="H119" s="3806"/>
      <c r="I119" s="3818" t="e">
        <f>SUIVI!#REF!</f>
        <v>#REF!</v>
      </c>
      <c r="J119" s="3805"/>
      <c r="K119" s="3805"/>
      <c r="L119" s="3806"/>
      <c r="M119" s="3804"/>
      <c r="N119" s="3805"/>
      <c r="O119" s="3805"/>
      <c r="P119" s="3806"/>
      <c r="Q119" s="3804"/>
      <c r="R119" s="3805"/>
      <c r="S119" s="3805"/>
      <c r="T119" s="3806"/>
      <c r="U119" s="3804"/>
      <c r="V119" s="3805"/>
      <c r="W119" s="3805"/>
      <c r="X119" s="3805"/>
      <c r="Y119" s="3805"/>
      <c r="Z119" s="3805"/>
      <c r="AA119" s="3805"/>
      <c r="AB119" s="3805"/>
      <c r="AC119" s="3805"/>
      <c r="AD119" s="3805"/>
      <c r="AE119" s="3805"/>
      <c r="AF119" s="3805"/>
      <c r="AG119" s="3806"/>
      <c r="AH119" s="1848"/>
    </row>
    <row r="120" spans="1:34" ht="20.100000000000001" customHeight="1">
      <c r="A120" s="1849"/>
      <c r="B120" s="1874" t="e">
        <f>SUIVI!#REF!</f>
        <v>#REF!</v>
      </c>
      <c r="C120" s="1874" t="e">
        <f>SUIVI!#REF!</f>
        <v>#REF!</v>
      </c>
      <c r="D120" s="1874" t="e">
        <f>SUIVI!#REF!</f>
        <v>#REF!</v>
      </c>
      <c r="E120" s="3804" t="e">
        <f>SUIVI!#REF!</f>
        <v>#REF!</v>
      </c>
      <c r="F120" s="3805"/>
      <c r="G120" s="3805"/>
      <c r="H120" s="3806"/>
      <c r="I120" s="3818" t="e">
        <f>SUIVI!#REF!</f>
        <v>#REF!</v>
      </c>
      <c r="J120" s="3805"/>
      <c r="K120" s="3805"/>
      <c r="L120" s="3806"/>
      <c r="M120" s="3804"/>
      <c r="N120" s="3805"/>
      <c r="O120" s="3805"/>
      <c r="P120" s="3806"/>
      <c r="Q120" s="3804"/>
      <c r="R120" s="3805"/>
      <c r="S120" s="3805"/>
      <c r="T120" s="3806"/>
      <c r="U120" s="3804"/>
      <c r="V120" s="3805"/>
      <c r="W120" s="3805"/>
      <c r="X120" s="3805"/>
      <c r="Y120" s="3805"/>
      <c r="Z120" s="3805"/>
      <c r="AA120" s="3805"/>
      <c r="AB120" s="3805"/>
      <c r="AC120" s="3805"/>
      <c r="AD120" s="3805"/>
      <c r="AE120" s="3805"/>
      <c r="AF120" s="3805"/>
      <c r="AG120" s="3806"/>
      <c r="AH120" s="1848"/>
    </row>
    <row r="121" spans="1:34" ht="20.100000000000001" customHeight="1">
      <c r="A121" s="1849"/>
      <c r="B121" s="1874" t="e">
        <f>SUIVI!#REF!</f>
        <v>#REF!</v>
      </c>
      <c r="C121" s="1874" t="e">
        <f>SUIVI!#REF!</f>
        <v>#REF!</v>
      </c>
      <c r="D121" s="1874" t="e">
        <f>SUIVI!#REF!</f>
        <v>#REF!</v>
      </c>
      <c r="E121" s="3804" t="e">
        <f>SUIVI!#REF!</f>
        <v>#REF!</v>
      </c>
      <c r="F121" s="3805"/>
      <c r="G121" s="3805"/>
      <c r="H121" s="3806"/>
      <c r="I121" s="3818" t="e">
        <f>SUIVI!#REF!</f>
        <v>#REF!</v>
      </c>
      <c r="J121" s="3805"/>
      <c r="K121" s="3805"/>
      <c r="L121" s="3806"/>
      <c r="M121" s="3804"/>
      <c r="N121" s="3805"/>
      <c r="O121" s="3805"/>
      <c r="P121" s="3806"/>
      <c r="Q121" s="3804"/>
      <c r="R121" s="3805"/>
      <c r="S121" s="3805"/>
      <c r="T121" s="3806"/>
      <c r="U121" s="3804"/>
      <c r="V121" s="3805"/>
      <c r="W121" s="3805"/>
      <c r="X121" s="3805"/>
      <c r="Y121" s="3805"/>
      <c r="Z121" s="3805"/>
      <c r="AA121" s="3805"/>
      <c r="AB121" s="3805"/>
      <c r="AC121" s="3805"/>
      <c r="AD121" s="3805"/>
      <c r="AE121" s="3805"/>
      <c r="AF121" s="3805"/>
      <c r="AG121" s="3806"/>
      <c r="AH121" s="1848"/>
    </row>
    <row r="122" spans="1:34" ht="20.100000000000001" customHeight="1">
      <c r="A122" s="1849"/>
      <c r="B122" s="1874" t="e">
        <f>SUIVI!#REF!</f>
        <v>#REF!</v>
      </c>
      <c r="C122" s="1874" t="e">
        <f>SUIVI!#REF!</f>
        <v>#REF!</v>
      </c>
      <c r="D122" s="1874" t="e">
        <f>SUIVI!#REF!</f>
        <v>#REF!</v>
      </c>
      <c r="E122" s="3804" t="e">
        <f>SUIVI!#REF!</f>
        <v>#REF!</v>
      </c>
      <c r="F122" s="3805"/>
      <c r="G122" s="3805"/>
      <c r="H122" s="3806"/>
      <c r="I122" s="3818" t="e">
        <f>SUIVI!#REF!</f>
        <v>#REF!</v>
      </c>
      <c r="J122" s="3805"/>
      <c r="K122" s="3805"/>
      <c r="L122" s="3806"/>
      <c r="M122" s="3804"/>
      <c r="N122" s="3805"/>
      <c r="O122" s="3805"/>
      <c r="P122" s="3806"/>
      <c r="Q122" s="3804"/>
      <c r="R122" s="3805"/>
      <c r="S122" s="3805"/>
      <c r="T122" s="3806"/>
      <c r="U122" s="3804"/>
      <c r="V122" s="3805"/>
      <c r="W122" s="3805"/>
      <c r="X122" s="3805"/>
      <c r="Y122" s="3805"/>
      <c r="Z122" s="3805"/>
      <c r="AA122" s="3805"/>
      <c r="AB122" s="3805"/>
      <c r="AC122" s="3805"/>
      <c r="AD122" s="3805"/>
      <c r="AE122" s="3805"/>
      <c r="AF122" s="3805"/>
      <c r="AG122" s="3806"/>
      <c r="AH122" s="1848"/>
    </row>
    <row r="123" spans="1:34" ht="20.100000000000001" customHeight="1">
      <c r="A123" s="1849"/>
      <c r="B123" s="1874" t="e">
        <f>SUIVI!#REF!</f>
        <v>#REF!</v>
      </c>
      <c r="C123" s="1874" t="e">
        <f>SUIVI!#REF!</f>
        <v>#REF!</v>
      </c>
      <c r="D123" s="1874" t="e">
        <f>SUIVI!#REF!</f>
        <v>#REF!</v>
      </c>
      <c r="E123" s="3804" t="e">
        <f>SUIVI!#REF!</f>
        <v>#REF!</v>
      </c>
      <c r="F123" s="3805"/>
      <c r="G123" s="3805"/>
      <c r="H123" s="3806"/>
      <c r="I123" s="3818" t="e">
        <f>SUIVI!#REF!</f>
        <v>#REF!</v>
      </c>
      <c r="J123" s="3805"/>
      <c r="K123" s="3805"/>
      <c r="L123" s="3806"/>
      <c r="M123" s="3804"/>
      <c r="N123" s="3805"/>
      <c r="O123" s="3805"/>
      <c r="P123" s="3806"/>
      <c r="Q123" s="3804"/>
      <c r="R123" s="3805"/>
      <c r="S123" s="3805"/>
      <c r="T123" s="3806"/>
      <c r="U123" s="3804"/>
      <c r="V123" s="3805"/>
      <c r="W123" s="3805"/>
      <c r="X123" s="3805"/>
      <c r="Y123" s="3805"/>
      <c r="Z123" s="3805"/>
      <c r="AA123" s="3805"/>
      <c r="AB123" s="3805"/>
      <c r="AC123" s="3805"/>
      <c r="AD123" s="3805"/>
      <c r="AE123" s="3805"/>
      <c r="AF123" s="3805"/>
      <c r="AG123" s="3806"/>
      <c r="AH123" s="1848"/>
    </row>
    <row r="124" spans="1:34" ht="20.100000000000001" customHeight="1">
      <c r="A124" s="1849"/>
      <c r="B124" s="1874" t="e">
        <f>SUIVI!#REF!</f>
        <v>#REF!</v>
      </c>
      <c r="C124" s="1874" t="e">
        <f>SUIVI!#REF!</f>
        <v>#REF!</v>
      </c>
      <c r="D124" s="1874" t="e">
        <f>SUIVI!#REF!</f>
        <v>#REF!</v>
      </c>
      <c r="E124" s="3804" t="e">
        <f>SUIVI!#REF!</f>
        <v>#REF!</v>
      </c>
      <c r="F124" s="3805"/>
      <c r="G124" s="3805"/>
      <c r="H124" s="3806"/>
      <c r="I124" s="3818" t="e">
        <f>SUIVI!#REF!</f>
        <v>#REF!</v>
      </c>
      <c r="J124" s="3805"/>
      <c r="K124" s="3805"/>
      <c r="L124" s="3806"/>
      <c r="M124" s="3804"/>
      <c r="N124" s="3805"/>
      <c r="O124" s="3805"/>
      <c r="P124" s="3806"/>
      <c r="Q124" s="3804"/>
      <c r="R124" s="3805"/>
      <c r="S124" s="3805"/>
      <c r="T124" s="3806"/>
      <c r="U124" s="3804"/>
      <c r="V124" s="3805"/>
      <c r="W124" s="3805"/>
      <c r="X124" s="3805"/>
      <c r="Y124" s="3805"/>
      <c r="Z124" s="3805"/>
      <c r="AA124" s="3805"/>
      <c r="AB124" s="3805"/>
      <c r="AC124" s="3805"/>
      <c r="AD124" s="3805"/>
      <c r="AE124" s="3805"/>
      <c r="AF124" s="3805"/>
      <c r="AG124" s="3806"/>
      <c r="AH124" s="1848"/>
    </row>
    <row r="125" spans="1:34" ht="20.100000000000001" customHeight="1">
      <c r="A125" s="1849"/>
      <c r="B125" s="1874" t="e">
        <f>SUIVI!#REF!</f>
        <v>#REF!</v>
      </c>
      <c r="C125" s="1874" t="e">
        <f>SUIVI!#REF!</f>
        <v>#REF!</v>
      </c>
      <c r="D125" s="1874" t="e">
        <f>SUIVI!#REF!</f>
        <v>#REF!</v>
      </c>
      <c r="E125" s="3804" t="e">
        <f>SUIVI!#REF!</f>
        <v>#REF!</v>
      </c>
      <c r="F125" s="3805"/>
      <c r="G125" s="3805"/>
      <c r="H125" s="3806"/>
      <c r="I125" s="3818" t="e">
        <f>SUIVI!#REF!</f>
        <v>#REF!</v>
      </c>
      <c r="J125" s="3805"/>
      <c r="K125" s="3805"/>
      <c r="L125" s="3806"/>
      <c r="M125" s="3804"/>
      <c r="N125" s="3805"/>
      <c r="O125" s="3805"/>
      <c r="P125" s="3806"/>
      <c r="Q125" s="3804"/>
      <c r="R125" s="3805"/>
      <c r="S125" s="3805"/>
      <c r="T125" s="3806"/>
      <c r="U125" s="3804"/>
      <c r="V125" s="3805"/>
      <c r="W125" s="3805"/>
      <c r="X125" s="3805"/>
      <c r="Y125" s="3805"/>
      <c r="Z125" s="3805"/>
      <c r="AA125" s="3805"/>
      <c r="AB125" s="3805"/>
      <c r="AC125" s="3805"/>
      <c r="AD125" s="3805"/>
      <c r="AE125" s="3805"/>
      <c r="AF125" s="3805"/>
      <c r="AG125" s="3806"/>
      <c r="AH125" s="1848"/>
    </row>
    <row r="126" spans="1:34" ht="20.100000000000001" customHeight="1">
      <c r="A126" s="1849"/>
      <c r="B126" s="1874" t="e">
        <f>SUIVI!#REF!</f>
        <v>#REF!</v>
      </c>
      <c r="C126" s="1874" t="e">
        <f>SUIVI!#REF!</f>
        <v>#REF!</v>
      </c>
      <c r="D126" s="1874" t="e">
        <f>SUIVI!#REF!</f>
        <v>#REF!</v>
      </c>
      <c r="E126" s="3804" t="e">
        <f>SUIVI!#REF!</f>
        <v>#REF!</v>
      </c>
      <c r="F126" s="3805"/>
      <c r="G126" s="3805"/>
      <c r="H126" s="3806"/>
      <c r="I126" s="3818" t="e">
        <f>SUIVI!#REF!</f>
        <v>#REF!</v>
      </c>
      <c r="J126" s="3805"/>
      <c r="K126" s="3805"/>
      <c r="L126" s="3806"/>
      <c r="M126" s="3804"/>
      <c r="N126" s="3805"/>
      <c r="O126" s="3805"/>
      <c r="P126" s="3806"/>
      <c r="Q126" s="3804"/>
      <c r="R126" s="3805"/>
      <c r="S126" s="3805"/>
      <c r="T126" s="3806"/>
      <c r="U126" s="3804"/>
      <c r="V126" s="3805"/>
      <c r="W126" s="3805"/>
      <c r="X126" s="3805"/>
      <c r="Y126" s="3805"/>
      <c r="Z126" s="3805"/>
      <c r="AA126" s="3805"/>
      <c r="AB126" s="3805"/>
      <c r="AC126" s="3805"/>
      <c r="AD126" s="3805"/>
      <c r="AE126" s="3805"/>
      <c r="AF126" s="3805"/>
      <c r="AG126" s="3806"/>
      <c r="AH126" s="1848"/>
    </row>
    <row r="127" spans="1:34" ht="20.100000000000001" customHeight="1">
      <c r="A127" s="1849"/>
      <c r="B127" s="1874" t="e">
        <f>SUIVI!#REF!</f>
        <v>#REF!</v>
      </c>
      <c r="C127" s="1874" t="e">
        <f>SUIVI!#REF!</f>
        <v>#REF!</v>
      </c>
      <c r="D127" s="1874" t="e">
        <f>SUIVI!#REF!</f>
        <v>#REF!</v>
      </c>
      <c r="E127" s="3804" t="e">
        <f>SUIVI!#REF!</f>
        <v>#REF!</v>
      </c>
      <c r="F127" s="3805"/>
      <c r="G127" s="3805"/>
      <c r="H127" s="3806"/>
      <c r="I127" s="3818" t="e">
        <f>SUIVI!#REF!</f>
        <v>#REF!</v>
      </c>
      <c r="J127" s="3805"/>
      <c r="K127" s="3805"/>
      <c r="L127" s="3806"/>
      <c r="M127" s="3804"/>
      <c r="N127" s="3805"/>
      <c r="O127" s="3805"/>
      <c r="P127" s="3806"/>
      <c r="Q127" s="3804"/>
      <c r="R127" s="3805"/>
      <c r="S127" s="3805"/>
      <c r="T127" s="3806"/>
      <c r="U127" s="3804"/>
      <c r="V127" s="3805"/>
      <c r="W127" s="3805"/>
      <c r="X127" s="3805"/>
      <c r="Y127" s="3805"/>
      <c r="Z127" s="3805"/>
      <c r="AA127" s="3805"/>
      <c r="AB127" s="3805"/>
      <c r="AC127" s="3805"/>
      <c r="AD127" s="3805"/>
      <c r="AE127" s="3805"/>
      <c r="AF127" s="3805"/>
      <c r="AG127" s="3806"/>
      <c r="AH127" s="1848"/>
    </row>
    <row r="128" spans="1:34" ht="20.100000000000001" customHeight="1">
      <c r="A128" s="1849"/>
      <c r="B128" s="1874" t="e">
        <f>SUIVI!#REF!</f>
        <v>#REF!</v>
      </c>
      <c r="C128" s="1874" t="e">
        <f>SUIVI!#REF!</f>
        <v>#REF!</v>
      </c>
      <c r="D128" s="1874" t="e">
        <f>SUIVI!#REF!</f>
        <v>#REF!</v>
      </c>
      <c r="E128" s="3804" t="e">
        <f>SUIVI!#REF!</f>
        <v>#REF!</v>
      </c>
      <c r="F128" s="3805"/>
      <c r="G128" s="3805"/>
      <c r="H128" s="3806"/>
      <c r="I128" s="3818" t="e">
        <f>SUIVI!#REF!</f>
        <v>#REF!</v>
      </c>
      <c r="J128" s="3805"/>
      <c r="K128" s="3805"/>
      <c r="L128" s="3806"/>
      <c r="M128" s="3804"/>
      <c r="N128" s="3805"/>
      <c r="O128" s="3805"/>
      <c r="P128" s="3806"/>
      <c r="Q128" s="3804"/>
      <c r="R128" s="3805"/>
      <c r="S128" s="3805"/>
      <c r="T128" s="3806"/>
      <c r="U128" s="3804"/>
      <c r="V128" s="3805"/>
      <c r="W128" s="3805"/>
      <c r="X128" s="3805"/>
      <c r="Y128" s="3805"/>
      <c r="Z128" s="3805"/>
      <c r="AA128" s="3805"/>
      <c r="AB128" s="3805"/>
      <c r="AC128" s="3805"/>
      <c r="AD128" s="3805"/>
      <c r="AE128" s="3805"/>
      <c r="AF128" s="3805"/>
      <c r="AG128" s="3806"/>
      <c r="AH128" s="1848"/>
    </row>
    <row r="129" spans="1:39" ht="20.100000000000001" customHeight="1">
      <c r="A129" s="1849"/>
      <c r="B129" s="1874" t="e">
        <f>SUIVI!#REF!</f>
        <v>#REF!</v>
      </c>
      <c r="C129" s="1874" t="e">
        <f>SUIVI!#REF!</f>
        <v>#REF!</v>
      </c>
      <c r="D129" s="1874" t="e">
        <f>SUIVI!#REF!</f>
        <v>#REF!</v>
      </c>
      <c r="E129" s="3804" t="e">
        <f>SUIVI!#REF!</f>
        <v>#REF!</v>
      </c>
      <c r="F129" s="3805"/>
      <c r="G129" s="3805"/>
      <c r="H129" s="3806"/>
      <c r="I129" s="3818" t="e">
        <f>SUIVI!#REF!</f>
        <v>#REF!</v>
      </c>
      <c r="J129" s="3805"/>
      <c r="K129" s="3805"/>
      <c r="L129" s="3806"/>
      <c r="M129" s="3804"/>
      <c r="N129" s="3805"/>
      <c r="O129" s="3805"/>
      <c r="P129" s="3806"/>
      <c r="Q129" s="3804"/>
      <c r="R129" s="3805"/>
      <c r="S129" s="3805"/>
      <c r="T129" s="3806"/>
      <c r="U129" s="3804"/>
      <c r="V129" s="3805"/>
      <c r="W129" s="3805"/>
      <c r="X129" s="3805"/>
      <c r="Y129" s="3805"/>
      <c r="Z129" s="3805"/>
      <c r="AA129" s="3805"/>
      <c r="AB129" s="3805"/>
      <c r="AC129" s="3805"/>
      <c r="AD129" s="3805"/>
      <c r="AE129" s="3805"/>
      <c r="AF129" s="3805"/>
      <c r="AG129" s="3806"/>
      <c r="AH129" s="1848"/>
    </row>
    <row r="130" spans="1:39" ht="20.100000000000001" customHeight="1">
      <c r="A130" s="1849"/>
      <c r="B130" s="1874" t="e">
        <f>SUIVI!#REF!</f>
        <v>#REF!</v>
      </c>
      <c r="C130" s="1874" t="e">
        <f>SUIVI!#REF!</f>
        <v>#REF!</v>
      </c>
      <c r="D130" s="1874" t="e">
        <f>SUIVI!#REF!</f>
        <v>#REF!</v>
      </c>
      <c r="E130" s="3804" t="e">
        <f>SUIVI!#REF!</f>
        <v>#REF!</v>
      </c>
      <c r="F130" s="3805"/>
      <c r="G130" s="3805"/>
      <c r="H130" s="3806"/>
      <c r="I130" s="3818" t="e">
        <f>SUIVI!#REF!</f>
        <v>#REF!</v>
      </c>
      <c r="J130" s="3805"/>
      <c r="K130" s="3805"/>
      <c r="L130" s="3806"/>
      <c r="M130" s="3804"/>
      <c r="N130" s="3805"/>
      <c r="O130" s="3805"/>
      <c r="P130" s="3806"/>
      <c r="Q130" s="3804"/>
      <c r="R130" s="3805"/>
      <c r="S130" s="3805"/>
      <c r="T130" s="3806"/>
      <c r="U130" s="3804"/>
      <c r="V130" s="3805"/>
      <c r="W130" s="3805"/>
      <c r="X130" s="3805"/>
      <c r="Y130" s="3805"/>
      <c r="Z130" s="3805"/>
      <c r="AA130" s="3805"/>
      <c r="AB130" s="3805"/>
      <c r="AC130" s="3805"/>
      <c r="AD130" s="3805"/>
      <c r="AE130" s="3805"/>
      <c r="AF130" s="3805"/>
      <c r="AG130" s="3806"/>
      <c r="AH130" s="1848"/>
    </row>
    <row r="131" spans="1:39" ht="20.100000000000001" customHeight="1">
      <c r="A131" s="1849"/>
      <c r="B131" s="1874" t="e">
        <f>SUIVI!#REF!</f>
        <v>#REF!</v>
      </c>
      <c r="C131" s="1874" t="e">
        <f>SUIVI!#REF!</f>
        <v>#REF!</v>
      </c>
      <c r="D131" s="1874" t="e">
        <f>SUIVI!#REF!</f>
        <v>#REF!</v>
      </c>
      <c r="E131" s="3804" t="e">
        <f>SUIVI!#REF!</f>
        <v>#REF!</v>
      </c>
      <c r="F131" s="3805"/>
      <c r="G131" s="3805"/>
      <c r="H131" s="3806"/>
      <c r="I131" s="3818" t="e">
        <f>SUIVI!#REF!</f>
        <v>#REF!</v>
      </c>
      <c r="J131" s="3805"/>
      <c r="K131" s="3805"/>
      <c r="L131" s="3806"/>
      <c r="M131" s="3804"/>
      <c r="N131" s="3805"/>
      <c r="O131" s="3805"/>
      <c r="P131" s="3806"/>
      <c r="Q131" s="3804"/>
      <c r="R131" s="3805"/>
      <c r="S131" s="3805"/>
      <c r="T131" s="3806"/>
      <c r="U131" s="3804"/>
      <c r="V131" s="3805"/>
      <c r="W131" s="3805"/>
      <c r="X131" s="3805"/>
      <c r="Y131" s="3805"/>
      <c r="Z131" s="3805"/>
      <c r="AA131" s="3805"/>
      <c r="AB131" s="3805"/>
      <c r="AC131" s="3805"/>
      <c r="AD131" s="3805"/>
      <c r="AE131" s="3805"/>
      <c r="AF131" s="3805"/>
      <c r="AG131" s="3806"/>
      <c r="AH131" s="1848"/>
    </row>
    <row r="132" spans="1:39" ht="20.100000000000001" customHeight="1">
      <c r="A132" s="1849"/>
      <c r="B132" s="1874" t="e">
        <f>SUIVI!#REF!</f>
        <v>#REF!</v>
      </c>
      <c r="C132" s="1874" t="e">
        <f>SUIVI!#REF!</f>
        <v>#REF!</v>
      </c>
      <c r="D132" s="1874" t="e">
        <f>SUIVI!#REF!</f>
        <v>#REF!</v>
      </c>
      <c r="E132" s="3804" t="e">
        <f>SUIVI!#REF!</f>
        <v>#REF!</v>
      </c>
      <c r="F132" s="3805"/>
      <c r="G132" s="3805"/>
      <c r="H132" s="3806"/>
      <c r="I132" s="3818" t="e">
        <f>SUIVI!#REF!</f>
        <v>#REF!</v>
      </c>
      <c r="J132" s="3805"/>
      <c r="K132" s="3805"/>
      <c r="L132" s="3806"/>
      <c r="M132" s="3804"/>
      <c r="N132" s="3805"/>
      <c r="O132" s="3805"/>
      <c r="P132" s="3806"/>
      <c r="Q132" s="3804"/>
      <c r="R132" s="3805"/>
      <c r="S132" s="3805"/>
      <c r="T132" s="3806"/>
      <c r="U132" s="3804"/>
      <c r="V132" s="3805"/>
      <c r="W132" s="3805"/>
      <c r="X132" s="3805"/>
      <c r="Y132" s="3805"/>
      <c r="Z132" s="3805"/>
      <c r="AA132" s="3805"/>
      <c r="AB132" s="3805"/>
      <c r="AC132" s="3805"/>
      <c r="AD132" s="3805"/>
      <c r="AE132" s="3805"/>
      <c r="AF132" s="3805"/>
      <c r="AG132" s="3806"/>
      <c r="AH132" s="1848"/>
    </row>
    <row r="133" spans="1:39" ht="20.100000000000001" customHeight="1">
      <c r="A133" s="1849"/>
      <c r="B133" s="1874" t="e">
        <f>SUIVI!#REF!</f>
        <v>#REF!</v>
      </c>
      <c r="C133" s="1874" t="e">
        <f>SUIVI!#REF!</f>
        <v>#REF!</v>
      </c>
      <c r="D133" s="1874" t="e">
        <f>SUIVI!#REF!</f>
        <v>#REF!</v>
      </c>
      <c r="E133" s="3804" t="e">
        <f>SUIVI!#REF!</f>
        <v>#REF!</v>
      </c>
      <c r="F133" s="3805"/>
      <c r="G133" s="3805"/>
      <c r="H133" s="3806"/>
      <c r="I133" s="3818" t="e">
        <f>SUIVI!#REF!</f>
        <v>#REF!</v>
      </c>
      <c r="J133" s="3805"/>
      <c r="K133" s="3805"/>
      <c r="L133" s="3806"/>
      <c r="M133" s="3804"/>
      <c r="N133" s="3805"/>
      <c r="O133" s="3805"/>
      <c r="P133" s="3806"/>
      <c r="Q133" s="3804"/>
      <c r="R133" s="3805"/>
      <c r="S133" s="3805"/>
      <c r="T133" s="3806"/>
      <c r="U133" s="3804"/>
      <c r="V133" s="3805"/>
      <c r="W133" s="3805"/>
      <c r="X133" s="3805"/>
      <c r="Y133" s="3805"/>
      <c r="Z133" s="3805"/>
      <c r="AA133" s="3805"/>
      <c r="AB133" s="3805"/>
      <c r="AC133" s="3805"/>
      <c r="AD133" s="3805"/>
      <c r="AE133" s="3805"/>
      <c r="AF133" s="3805"/>
      <c r="AG133" s="3806"/>
      <c r="AH133" s="1848"/>
    </row>
    <row r="134" spans="1:39" ht="20.100000000000001" customHeight="1">
      <c r="A134" s="1849"/>
      <c r="B134" s="1874" t="e">
        <f>SUIVI!#REF!</f>
        <v>#REF!</v>
      </c>
      <c r="C134" s="1874" t="e">
        <f>SUIVI!#REF!</f>
        <v>#REF!</v>
      </c>
      <c r="D134" s="1874" t="e">
        <f>SUIVI!#REF!</f>
        <v>#REF!</v>
      </c>
      <c r="E134" s="3804" t="e">
        <f>SUIVI!#REF!</f>
        <v>#REF!</v>
      </c>
      <c r="F134" s="3805"/>
      <c r="G134" s="3805"/>
      <c r="H134" s="3806"/>
      <c r="I134" s="3818" t="e">
        <f>SUIVI!#REF!</f>
        <v>#REF!</v>
      </c>
      <c r="J134" s="3805"/>
      <c r="K134" s="3805"/>
      <c r="L134" s="3806"/>
      <c r="M134" s="3804"/>
      <c r="N134" s="3805"/>
      <c r="O134" s="3805"/>
      <c r="P134" s="3806"/>
      <c r="Q134" s="3804"/>
      <c r="R134" s="3805"/>
      <c r="S134" s="3805"/>
      <c r="T134" s="3806"/>
      <c r="U134" s="3804"/>
      <c r="V134" s="3805"/>
      <c r="W134" s="3805"/>
      <c r="X134" s="3805"/>
      <c r="Y134" s="3805"/>
      <c r="Z134" s="3805"/>
      <c r="AA134" s="3805"/>
      <c r="AB134" s="3805"/>
      <c r="AC134" s="3805"/>
      <c r="AD134" s="3805"/>
      <c r="AE134" s="3805"/>
      <c r="AF134" s="3805"/>
      <c r="AG134" s="3806"/>
      <c r="AH134" s="1848"/>
    </row>
    <row r="135" spans="1:39" ht="20.100000000000001" customHeight="1">
      <c r="A135" s="1849"/>
      <c r="B135" s="1874" t="e">
        <f>SUIVI!#REF!</f>
        <v>#REF!</v>
      </c>
      <c r="C135" s="1874" t="e">
        <f>SUIVI!#REF!</f>
        <v>#REF!</v>
      </c>
      <c r="D135" s="1874" t="e">
        <f>SUIVI!#REF!</f>
        <v>#REF!</v>
      </c>
      <c r="E135" s="3804" t="e">
        <f>SUIVI!#REF!</f>
        <v>#REF!</v>
      </c>
      <c r="F135" s="3805"/>
      <c r="G135" s="3805"/>
      <c r="H135" s="3806"/>
      <c r="I135" s="3818" t="e">
        <f>SUIVI!#REF!</f>
        <v>#REF!</v>
      </c>
      <c r="J135" s="3805"/>
      <c r="K135" s="3805"/>
      <c r="L135" s="3806"/>
      <c r="M135" s="3804"/>
      <c r="N135" s="3805"/>
      <c r="O135" s="3805"/>
      <c r="P135" s="3806"/>
      <c r="Q135" s="3804"/>
      <c r="R135" s="3805"/>
      <c r="S135" s="3805"/>
      <c r="T135" s="3806"/>
      <c r="U135" s="3804"/>
      <c r="V135" s="3805"/>
      <c r="W135" s="3805"/>
      <c r="X135" s="3805"/>
      <c r="Y135" s="3805"/>
      <c r="Z135" s="3805"/>
      <c r="AA135" s="3805"/>
      <c r="AB135" s="3805"/>
      <c r="AC135" s="3805"/>
      <c r="AD135" s="3805"/>
      <c r="AE135" s="3805"/>
      <c r="AF135" s="3805"/>
      <c r="AG135" s="3806"/>
      <c r="AH135" s="1848"/>
    </row>
    <row r="136" spans="1:39" ht="20.100000000000001" customHeight="1">
      <c r="A136" s="1849"/>
      <c r="B136" s="1874" t="e">
        <f>SUIVI!#REF!</f>
        <v>#REF!</v>
      </c>
      <c r="C136" s="1874" t="e">
        <f>SUIVI!#REF!</f>
        <v>#REF!</v>
      </c>
      <c r="D136" s="1874" t="e">
        <f>SUIVI!#REF!</f>
        <v>#REF!</v>
      </c>
      <c r="E136" s="3804" t="e">
        <f>SUIVI!#REF!</f>
        <v>#REF!</v>
      </c>
      <c r="F136" s="3805"/>
      <c r="G136" s="3805"/>
      <c r="H136" s="3806"/>
      <c r="I136" s="3818" t="e">
        <f>SUIVI!#REF!</f>
        <v>#REF!</v>
      </c>
      <c r="J136" s="3805"/>
      <c r="K136" s="3805"/>
      <c r="L136" s="3806"/>
      <c r="M136" s="3804"/>
      <c r="N136" s="3805"/>
      <c r="O136" s="3805"/>
      <c r="P136" s="3806"/>
      <c r="Q136" s="3804"/>
      <c r="R136" s="3805"/>
      <c r="S136" s="3805"/>
      <c r="T136" s="3806"/>
      <c r="U136" s="3804"/>
      <c r="V136" s="3805"/>
      <c r="W136" s="3805"/>
      <c r="X136" s="3805"/>
      <c r="Y136" s="3805"/>
      <c r="Z136" s="3805"/>
      <c r="AA136" s="3805"/>
      <c r="AB136" s="3805"/>
      <c r="AC136" s="3805"/>
      <c r="AD136" s="3805"/>
      <c r="AE136" s="3805"/>
      <c r="AF136" s="3805"/>
      <c r="AG136" s="3806"/>
      <c r="AH136" s="1848"/>
    </row>
    <row r="137" spans="1:39" ht="20.100000000000001" customHeight="1">
      <c r="A137" s="1849"/>
      <c r="B137" s="1874" t="e">
        <f>SUIVI!#REF!</f>
        <v>#REF!</v>
      </c>
      <c r="C137" s="1874" t="e">
        <f>SUIVI!#REF!</f>
        <v>#REF!</v>
      </c>
      <c r="D137" s="1874" t="e">
        <f>SUIVI!#REF!</f>
        <v>#REF!</v>
      </c>
      <c r="E137" s="3804" t="e">
        <f>SUIVI!#REF!</f>
        <v>#REF!</v>
      </c>
      <c r="F137" s="3805"/>
      <c r="G137" s="3805"/>
      <c r="H137" s="3806"/>
      <c r="I137" s="3818" t="e">
        <f>SUIVI!#REF!</f>
        <v>#REF!</v>
      </c>
      <c r="J137" s="3805"/>
      <c r="K137" s="3805"/>
      <c r="L137" s="3806"/>
      <c r="M137" s="3804"/>
      <c r="N137" s="3805"/>
      <c r="O137" s="3805"/>
      <c r="P137" s="3806"/>
      <c r="Q137" s="3804"/>
      <c r="R137" s="3805"/>
      <c r="S137" s="3805"/>
      <c r="T137" s="3806"/>
      <c r="U137" s="3804"/>
      <c r="V137" s="3805"/>
      <c r="W137" s="3805"/>
      <c r="X137" s="3805"/>
      <c r="Y137" s="3805"/>
      <c r="Z137" s="3805"/>
      <c r="AA137" s="3805"/>
      <c r="AB137" s="3805"/>
      <c r="AC137" s="3805"/>
      <c r="AD137" s="3805"/>
      <c r="AE137" s="3805"/>
      <c r="AF137" s="3805"/>
      <c r="AG137" s="3806"/>
      <c r="AH137" s="1848"/>
    </row>
    <row r="138" spans="1:39" ht="20.100000000000001" customHeight="1">
      <c r="A138" s="1849"/>
      <c r="B138" s="1874" t="e">
        <f>SUIVI!#REF!</f>
        <v>#REF!</v>
      </c>
      <c r="C138" s="1874" t="e">
        <f>SUIVI!#REF!</f>
        <v>#REF!</v>
      </c>
      <c r="D138" s="1874" t="e">
        <f>SUIVI!#REF!</f>
        <v>#REF!</v>
      </c>
      <c r="E138" s="3804" t="e">
        <f>SUIVI!#REF!</f>
        <v>#REF!</v>
      </c>
      <c r="F138" s="3805"/>
      <c r="G138" s="3805"/>
      <c r="H138" s="3806"/>
      <c r="I138" s="3818" t="e">
        <f>SUIVI!#REF!</f>
        <v>#REF!</v>
      </c>
      <c r="J138" s="3805"/>
      <c r="K138" s="3805"/>
      <c r="L138" s="3806"/>
      <c r="M138" s="3804"/>
      <c r="N138" s="3805"/>
      <c r="O138" s="3805"/>
      <c r="P138" s="3806"/>
      <c r="Q138" s="3804"/>
      <c r="R138" s="3805"/>
      <c r="S138" s="3805"/>
      <c r="T138" s="3806"/>
      <c r="U138" s="3804"/>
      <c r="V138" s="3805"/>
      <c r="W138" s="3805"/>
      <c r="X138" s="3805"/>
      <c r="Y138" s="3805"/>
      <c r="Z138" s="3805"/>
      <c r="AA138" s="3805"/>
      <c r="AB138" s="3805"/>
      <c r="AC138" s="3805"/>
      <c r="AD138" s="3805"/>
      <c r="AE138" s="3805"/>
      <c r="AF138" s="3805"/>
      <c r="AG138" s="3806"/>
      <c r="AH138" s="1848"/>
    </row>
    <row r="139" spans="1:39" ht="20.100000000000001" customHeight="1">
      <c r="A139" s="1849"/>
      <c r="B139" s="1874" t="e">
        <f>SUIVI!#REF!</f>
        <v>#REF!</v>
      </c>
      <c r="C139" s="1874" t="e">
        <f>SUIVI!#REF!</f>
        <v>#REF!</v>
      </c>
      <c r="D139" s="1874" t="e">
        <f>SUIVI!#REF!</f>
        <v>#REF!</v>
      </c>
      <c r="E139" s="3804" t="e">
        <f>SUIVI!#REF!</f>
        <v>#REF!</v>
      </c>
      <c r="F139" s="3805"/>
      <c r="G139" s="3805"/>
      <c r="H139" s="3806"/>
      <c r="I139" s="3818" t="e">
        <f>SUIVI!#REF!</f>
        <v>#REF!</v>
      </c>
      <c r="J139" s="3805"/>
      <c r="K139" s="3805"/>
      <c r="L139" s="3806"/>
      <c r="M139" s="3804"/>
      <c r="N139" s="3805"/>
      <c r="O139" s="3805"/>
      <c r="P139" s="3806"/>
      <c r="Q139" s="3804"/>
      <c r="R139" s="3805"/>
      <c r="S139" s="3805"/>
      <c r="T139" s="3806"/>
      <c r="U139" s="3804"/>
      <c r="V139" s="3805"/>
      <c r="W139" s="3805"/>
      <c r="X139" s="3805"/>
      <c r="Y139" s="3805"/>
      <c r="Z139" s="3805"/>
      <c r="AA139" s="3805"/>
      <c r="AB139" s="3805"/>
      <c r="AC139" s="3805"/>
      <c r="AD139" s="3805"/>
      <c r="AE139" s="3805"/>
      <c r="AF139" s="3805"/>
      <c r="AG139" s="3806"/>
      <c r="AH139" s="1848"/>
    </row>
    <row r="140" spans="1:39">
      <c r="A140" s="1849"/>
      <c r="B140" s="1869" t="s">
        <v>1524</v>
      </c>
      <c r="C140" s="1869"/>
      <c r="D140" s="1869"/>
      <c r="E140" s="1869"/>
      <c r="F140" s="1869"/>
      <c r="G140" s="1869"/>
      <c r="H140" s="1869"/>
      <c r="I140" s="1869"/>
      <c r="J140" s="1869"/>
      <c r="K140" s="1869"/>
      <c r="L140" s="1869"/>
      <c r="M140" s="1850"/>
      <c r="N140" s="1850"/>
      <c r="O140" s="1850"/>
      <c r="P140" s="1850"/>
      <c r="Q140" s="1850"/>
      <c r="R140" s="1850"/>
      <c r="S140" s="1850"/>
      <c r="T140" s="1850"/>
      <c r="U140" s="1862"/>
      <c r="V140" s="1862"/>
      <c r="W140" s="1862"/>
      <c r="X140" s="1862"/>
      <c r="Y140" s="1862"/>
      <c r="Z140" s="1862"/>
      <c r="AA140" s="1862"/>
      <c r="AB140" s="1862"/>
      <c r="AC140" s="1844"/>
      <c r="AD140" s="1844"/>
      <c r="AE140" s="1844"/>
      <c r="AF140" s="1844"/>
      <c r="AG140" s="1844"/>
      <c r="AH140" s="1848"/>
      <c r="AI140" s="1844"/>
      <c r="AJ140" s="1844"/>
      <c r="AK140" s="1844"/>
      <c r="AL140" s="1844"/>
      <c r="AM140" s="1848"/>
    </row>
    <row r="141" spans="1:39" ht="12.75" customHeight="1">
      <c r="A141" s="1849"/>
      <c r="B141" s="1870" t="s">
        <v>1525</v>
      </c>
      <c r="C141" s="1870"/>
      <c r="D141" s="1869"/>
      <c r="E141" s="1869"/>
      <c r="F141" s="1869"/>
      <c r="G141" s="1869"/>
      <c r="H141" s="1869"/>
      <c r="I141" s="1869"/>
      <c r="J141" s="1869"/>
      <c r="K141" s="1869"/>
      <c r="L141" s="1869"/>
      <c r="M141" s="1850"/>
      <c r="N141" s="1850"/>
      <c r="O141" s="1850"/>
      <c r="P141" s="1850"/>
      <c r="Q141" s="1850"/>
      <c r="R141" s="1850"/>
      <c r="S141" s="1850"/>
      <c r="T141" s="1850"/>
      <c r="U141" s="1862"/>
      <c r="V141" s="1862"/>
      <c r="W141" s="1862"/>
      <c r="X141" s="1862"/>
      <c r="Y141" s="1862"/>
      <c r="Z141" s="1862"/>
      <c r="AA141" s="1862"/>
      <c r="AB141" s="1862"/>
      <c r="AC141" s="1844"/>
      <c r="AD141" s="1844"/>
      <c r="AE141" s="1844"/>
      <c r="AF141" s="1844"/>
      <c r="AG141" s="1844"/>
      <c r="AH141" s="1848"/>
      <c r="AI141" s="1844"/>
      <c r="AJ141" s="1844"/>
      <c r="AK141" s="1844"/>
      <c r="AL141" s="1844"/>
      <c r="AM141" s="1848"/>
    </row>
    <row r="142" spans="1:39">
      <c r="A142" s="1849"/>
      <c r="B142" s="1846"/>
      <c r="C142" s="1846"/>
      <c r="D142" s="1846"/>
      <c r="E142" s="1851"/>
      <c r="F142" s="1851"/>
      <c r="G142" s="1851"/>
      <c r="H142" s="1851"/>
      <c r="I142" s="1851"/>
      <c r="J142" s="1851"/>
      <c r="K142" s="1851"/>
      <c r="L142" s="1851"/>
      <c r="M142" s="1851"/>
      <c r="N142" s="1851"/>
      <c r="O142" s="1851"/>
      <c r="P142" s="1851"/>
      <c r="Q142" s="1850"/>
      <c r="R142" s="1850"/>
      <c r="S142" s="1850"/>
      <c r="T142" s="1851"/>
      <c r="U142" s="1851"/>
      <c r="V142" s="1851"/>
      <c r="W142" s="1851"/>
      <c r="X142" s="1851"/>
      <c r="Y142" s="1851"/>
      <c r="Z142" s="1851"/>
      <c r="AA142" s="1851"/>
      <c r="AB142" s="1851"/>
      <c r="AC142" s="1851"/>
      <c r="AD142" s="1851"/>
      <c r="AE142" s="1851"/>
      <c r="AF142" s="1851"/>
      <c r="AG142" s="1851"/>
      <c r="AH142" s="1848"/>
    </row>
    <row r="143" spans="1:39">
      <c r="A143" s="3807" t="s">
        <v>1526</v>
      </c>
      <c r="B143" s="3807"/>
      <c r="C143" s="3807"/>
      <c r="D143" s="3807"/>
      <c r="E143" s="1871"/>
      <c r="F143" s="1871" t="s">
        <v>1527</v>
      </c>
      <c r="G143" s="1871"/>
      <c r="H143" s="1871"/>
      <c r="I143" s="1871"/>
      <c r="J143" s="1871"/>
      <c r="K143" s="1871"/>
      <c r="L143" s="3808" t="s">
        <v>1528</v>
      </c>
      <c r="M143" s="3808"/>
      <c r="N143" s="3808"/>
      <c r="O143" s="3808"/>
      <c r="P143" s="3808"/>
      <c r="Q143" s="3808"/>
      <c r="R143" s="3808"/>
      <c r="S143" s="3808"/>
      <c r="T143" s="3809" t="s">
        <v>1529</v>
      </c>
      <c r="U143" s="3809" t="s">
        <v>58</v>
      </c>
      <c r="V143" s="3809"/>
      <c r="W143" s="3809"/>
      <c r="X143" s="3809"/>
      <c r="Y143" s="3809"/>
      <c r="Z143" s="3810"/>
      <c r="AA143" s="1872" t="s">
        <v>1530</v>
      </c>
      <c r="AB143" s="1871"/>
      <c r="AC143" s="1871"/>
      <c r="AD143" s="1871"/>
      <c r="AE143" s="1871"/>
      <c r="AF143" s="1871"/>
      <c r="AG143" s="1871"/>
      <c r="AH143" s="1873"/>
    </row>
    <row r="144" spans="1:39" ht="30" customHeight="1">
      <c r="A144" s="3807"/>
      <c r="B144" s="3807"/>
      <c r="C144" s="3807"/>
      <c r="D144" s="3807"/>
      <c r="E144" s="3811"/>
      <c r="F144" s="3811"/>
      <c r="G144" s="3811"/>
      <c r="H144" s="3811"/>
      <c r="I144" s="3811"/>
      <c r="J144" s="3811"/>
      <c r="K144" s="3812"/>
      <c r="L144" s="3813"/>
      <c r="M144" s="3814"/>
      <c r="N144" s="3814"/>
      <c r="O144" s="3814"/>
      <c r="P144" s="3814"/>
      <c r="Q144" s="3814"/>
      <c r="R144" s="3814"/>
      <c r="S144" s="3815"/>
      <c r="T144" s="3816"/>
      <c r="U144" s="3816"/>
      <c r="V144" s="3816"/>
      <c r="W144" s="3816"/>
      <c r="X144" s="3816"/>
      <c r="Y144" s="3816"/>
      <c r="Z144" s="3817"/>
      <c r="AA144" s="3873"/>
      <c r="AB144" s="3874"/>
      <c r="AC144" s="3874"/>
      <c r="AD144" s="3874"/>
      <c r="AE144" s="3874"/>
      <c r="AF144" s="3874"/>
      <c r="AG144" s="3874"/>
      <c r="AH144" s="3875"/>
    </row>
    <row r="145" spans="1:34" ht="18" customHeight="1">
      <c r="A145" s="3834" t="s">
        <v>1506</v>
      </c>
      <c r="B145" s="3835"/>
      <c r="C145" s="3835"/>
      <c r="D145" s="3835"/>
      <c r="E145" s="3835"/>
      <c r="F145" s="3835"/>
      <c r="G145" s="3835"/>
      <c r="H145" s="3836"/>
      <c r="I145" s="3842" t="s">
        <v>1507</v>
      </c>
      <c r="J145" s="3843"/>
      <c r="K145" s="3843"/>
      <c r="L145" s="3843"/>
      <c r="M145" s="3843"/>
      <c r="N145" s="3843"/>
      <c r="O145" s="3843"/>
      <c r="P145" s="3843"/>
      <c r="Q145" s="3843"/>
      <c r="R145" s="3843"/>
      <c r="S145" s="3843"/>
      <c r="T145" s="3843"/>
      <c r="U145" s="3843"/>
      <c r="V145" s="3843"/>
      <c r="W145" s="3843"/>
      <c r="X145" s="3843"/>
      <c r="Y145" s="3843"/>
      <c r="Z145" s="3843"/>
      <c r="AA145" s="3844"/>
      <c r="AB145" s="3851"/>
      <c r="AC145" s="3852"/>
      <c r="AD145" s="3852"/>
      <c r="AE145" s="3852"/>
      <c r="AF145" s="3852"/>
      <c r="AG145" s="3852"/>
      <c r="AH145" s="3853"/>
    </row>
    <row r="146" spans="1:34" ht="18" customHeight="1">
      <c r="A146" s="3837"/>
      <c r="B146" s="3588"/>
      <c r="C146" s="3588"/>
      <c r="D146" s="3588"/>
      <c r="E146" s="3588"/>
      <c r="F146" s="3588"/>
      <c r="G146" s="3588"/>
      <c r="H146" s="3838"/>
      <c r="I146" s="3845"/>
      <c r="J146" s="3846"/>
      <c r="K146" s="3846"/>
      <c r="L146" s="3846"/>
      <c r="M146" s="3846"/>
      <c r="N146" s="3846"/>
      <c r="O146" s="3846"/>
      <c r="P146" s="3846"/>
      <c r="Q146" s="3846"/>
      <c r="R146" s="3846"/>
      <c r="S146" s="3846"/>
      <c r="T146" s="3846"/>
      <c r="U146" s="3846"/>
      <c r="V146" s="3846"/>
      <c r="W146" s="3846"/>
      <c r="X146" s="3846"/>
      <c r="Y146" s="3846"/>
      <c r="Z146" s="3846"/>
      <c r="AA146" s="3847"/>
      <c r="AB146" s="3854"/>
      <c r="AC146" s="3855"/>
      <c r="AD146" s="3855"/>
      <c r="AE146" s="3855"/>
      <c r="AF146" s="3855"/>
      <c r="AG146" s="3855"/>
      <c r="AH146" s="3856"/>
    </row>
    <row r="147" spans="1:34">
      <c r="A147" s="3839"/>
      <c r="B147" s="3840"/>
      <c r="C147" s="3840"/>
      <c r="D147" s="3840"/>
      <c r="E147" s="3840"/>
      <c r="F147" s="3840"/>
      <c r="G147" s="3840"/>
      <c r="H147" s="3841"/>
      <c r="I147" s="3848"/>
      <c r="J147" s="3849"/>
      <c r="K147" s="3849"/>
      <c r="L147" s="3849"/>
      <c r="M147" s="3849"/>
      <c r="N147" s="3849"/>
      <c r="O147" s="3849"/>
      <c r="P147" s="3849"/>
      <c r="Q147" s="3849"/>
      <c r="R147" s="3849"/>
      <c r="S147" s="3849"/>
      <c r="T147" s="3849"/>
      <c r="U147" s="3849"/>
      <c r="V147" s="3849"/>
      <c r="W147" s="3849"/>
      <c r="X147" s="3849"/>
      <c r="Y147" s="3849"/>
      <c r="Z147" s="3849"/>
      <c r="AA147" s="3850"/>
      <c r="AB147" s="3857"/>
      <c r="AC147" s="3858"/>
      <c r="AD147" s="3858"/>
      <c r="AE147" s="3858"/>
      <c r="AF147" s="3858"/>
      <c r="AG147" s="3858"/>
      <c r="AH147" s="3859"/>
    </row>
    <row r="148" spans="1:34">
      <c r="A148" s="1849"/>
      <c r="B148" s="1844"/>
      <c r="C148" s="1844"/>
      <c r="D148" s="1845">
        <v>0</v>
      </c>
      <c r="E148" s="1844"/>
      <c r="F148" s="1844"/>
      <c r="G148" s="1844"/>
      <c r="H148" s="1844"/>
      <c r="I148" s="3860" t="s">
        <v>1508</v>
      </c>
      <c r="J148" s="3861"/>
      <c r="K148" s="3861"/>
      <c r="L148" s="3861"/>
      <c r="M148" s="3861"/>
      <c r="N148" s="3861"/>
      <c r="O148" s="3861"/>
      <c r="P148" s="3861"/>
      <c r="Q148" s="3861"/>
      <c r="R148" s="3861"/>
      <c r="S148" s="3861"/>
      <c r="T148" s="3861"/>
      <c r="U148" s="3861"/>
      <c r="V148" s="3861"/>
      <c r="W148" s="3861"/>
      <c r="X148" s="3861"/>
      <c r="Y148" s="3861"/>
      <c r="Z148" s="3861"/>
      <c r="AA148" s="3862"/>
      <c r="AB148" s="1847"/>
      <c r="AC148" s="1847"/>
      <c r="AD148" s="1847"/>
      <c r="AE148" s="1847"/>
      <c r="AF148" s="1847"/>
      <c r="AG148" s="1847"/>
      <c r="AH148" s="1848"/>
    </row>
    <row r="149" spans="1:34">
      <c r="A149" s="1849"/>
      <c r="B149" s="1850"/>
      <c r="C149" s="1850"/>
      <c r="D149" s="1846"/>
      <c r="E149" s="1851"/>
      <c r="F149" s="1851"/>
      <c r="G149" s="1851"/>
      <c r="H149" s="1851"/>
      <c r="I149" s="3863"/>
      <c r="J149" s="3864"/>
      <c r="K149" s="3864"/>
      <c r="L149" s="3864"/>
      <c r="M149" s="3864"/>
      <c r="N149" s="3864"/>
      <c r="O149" s="3864"/>
      <c r="P149" s="3864"/>
      <c r="Q149" s="3864"/>
      <c r="R149" s="3864"/>
      <c r="S149" s="3864"/>
      <c r="T149" s="3864"/>
      <c r="U149" s="3864"/>
      <c r="V149" s="3864"/>
      <c r="W149" s="3864"/>
      <c r="X149" s="3864"/>
      <c r="Y149" s="3864"/>
      <c r="Z149" s="3864"/>
      <c r="AA149" s="3865"/>
      <c r="AB149" s="1851"/>
      <c r="AC149" s="1851"/>
      <c r="AD149" s="1851"/>
      <c r="AE149" s="1851"/>
      <c r="AF149" s="1851"/>
      <c r="AG149" s="1851"/>
      <c r="AH149" s="1848"/>
    </row>
    <row r="150" spans="1:34" ht="17.25" customHeight="1">
      <c r="A150" s="1849"/>
      <c r="B150" s="1844"/>
      <c r="C150" s="1844"/>
      <c r="D150" s="1846"/>
      <c r="E150" s="1851"/>
      <c r="F150" s="1851"/>
      <c r="G150" s="1851"/>
      <c r="H150" s="1851"/>
      <c r="I150" s="3866"/>
      <c r="J150" s="3867"/>
      <c r="K150" s="3867"/>
      <c r="L150" s="3867"/>
      <c r="M150" s="3867"/>
      <c r="N150" s="3867"/>
      <c r="O150" s="3867"/>
      <c r="P150" s="3867"/>
      <c r="Q150" s="3867"/>
      <c r="R150" s="3867"/>
      <c r="S150" s="3867"/>
      <c r="T150" s="3867"/>
      <c r="U150" s="3867"/>
      <c r="V150" s="3867"/>
      <c r="W150" s="3867"/>
      <c r="X150" s="3867"/>
      <c r="Y150" s="3867"/>
      <c r="Z150" s="3867"/>
      <c r="AA150" s="3868"/>
      <c r="AB150" s="1851"/>
      <c r="AC150" s="1851"/>
      <c r="AD150" s="1851"/>
      <c r="AE150" s="1851"/>
      <c r="AF150" s="1851"/>
      <c r="AG150" s="1851"/>
      <c r="AH150" s="1848"/>
    </row>
    <row r="151" spans="1:34" ht="17.25" customHeight="1">
      <c r="A151" s="1849"/>
      <c r="B151" s="1845" t="s">
        <v>1509</v>
      </c>
      <c r="C151" s="1845"/>
      <c r="D151" s="1875" t="str">
        <f>PREVI!$A$10</f>
        <v>1100633635-636</v>
      </c>
      <c r="E151" s="1851"/>
      <c r="F151" s="1851"/>
      <c r="G151" s="1851"/>
      <c r="H151" s="1851"/>
      <c r="I151" s="1852"/>
      <c r="J151" s="1852"/>
      <c r="K151" s="1845" t="s">
        <v>1510</v>
      </c>
      <c r="L151" s="1852"/>
      <c r="M151" s="1844"/>
      <c r="N151" s="3869" t="str">
        <f>PREVI!$C$10</f>
        <v>CIMOLAI</v>
      </c>
      <c r="O151" s="3869"/>
      <c r="P151" s="3869"/>
      <c r="Q151" s="3869"/>
      <c r="R151" s="3869"/>
      <c r="S151" s="3869"/>
      <c r="T151" s="3869"/>
      <c r="U151" s="3869"/>
      <c r="V151" s="3869"/>
      <c r="W151" s="3869"/>
      <c r="X151" s="3869"/>
      <c r="Y151" s="3869"/>
      <c r="Z151" s="1852"/>
      <c r="AA151" s="1852"/>
      <c r="AB151" s="1851"/>
      <c r="AC151" s="1851"/>
      <c r="AD151" s="1851"/>
      <c r="AE151" s="1851"/>
      <c r="AF151" s="1851"/>
      <c r="AG151" s="1851"/>
      <c r="AH151" s="1848"/>
    </row>
    <row r="152" spans="1:34" ht="17.25" customHeight="1">
      <c r="A152" s="1849"/>
      <c r="B152" s="1850" t="s">
        <v>1511</v>
      </c>
      <c r="C152" s="1850"/>
      <c r="D152" s="1846"/>
      <c r="E152" s="1851"/>
      <c r="F152" s="1851"/>
      <c r="G152" s="1851"/>
      <c r="H152" s="1851"/>
      <c r="I152" s="1852"/>
      <c r="J152" s="1852"/>
      <c r="K152" s="1852"/>
      <c r="L152" s="1852"/>
      <c r="M152" s="1852"/>
      <c r="N152" s="1853" t="s">
        <v>1512</v>
      </c>
      <c r="O152" s="1852"/>
      <c r="P152" s="1852"/>
      <c r="Q152" s="1852"/>
      <c r="R152" s="1852"/>
      <c r="S152" s="1852"/>
      <c r="T152" s="1852"/>
      <c r="U152" s="1852"/>
      <c r="V152" s="1852"/>
      <c r="W152" s="1852"/>
      <c r="X152" s="1852"/>
      <c r="Y152" s="1852"/>
      <c r="Z152" s="1852"/>
      <c r="AA152" s="1852"/>
      <c r="AB152" s="1851"/>
      <c r="AC152" s="1851"/>
      <c r="AD152" s="1851"/>
      <c r="AE152" s="1851"/>
      <c r="AF152" s="1851"/>
      <c r="AG152" s="1851"/>
      <c r="AH152" s="1848"/>
    </row>
    <row r="153" spans="1:34" ht="17.25" customHeight="1">
      <c r="A153" s="1849"/>
      <c r="B153" s="1850" t="s">
        <v>1513</v>
      </c>
      <c r="C153" s="1850"/>
      <c r="D153" s="1846"/>
      <c r="E153" s="1851"/>
      <c r="F153" s="1851"/>
      <c r="G153" s="1851"/>
      <c r="H153" s="1851"/>
      <c r="I153" s="1852"/>
      <c r="J153" s="1852"/>
      <c r="K153" s="1852"/>
      <c r="L153" s="1852"/>
      <c r="M153" s="1852"/>
      <c r="N153" s="1853" t="s">
        <v>1514</v>
      </c>
      <c r="O153" s="1852"/>
      <c r="P153" s="1852"/>
      <c r="Q153" s="1852"/>
      <c r="R153" s="1852"/>
      <c r="S153" s="1852"/>
      <c r="T153" s="1852"/>
      <c r="U153" s="1852"/>
      <c r="V153" s="1852"/>
      <c r="W153" s="1852"/>
      <c r="X153" s="1852"/>
      <c r="Y153" s="1852"/>
      <c r="Z153" s="1852"/>
      <c r="AA153" s="1852"/>
      <c r="AB153" s="1851"/>
      <c r="AC153" s="1851"/>
      <c r="AD153" s="1851"/>
      <c r="AE153" s="1851"/>
      <c r="AF153" s="1851"/>
      <c r="AG153" s="1851"/>
      <c r="AH153" s="1848"/>
    </row>
    <row r="154" spans="1:34" ht="17.25" customHeight="1">
      <c r="A154" s="1849"/>
      <c r="B154" s="1854" t="s">
        <v>1515</v>
      </c>
      <c r="C154" s="1854"/>
      <c r="D154" s="1846"/>
      <c r="E154" s="1851"/>
      <c r="F154" s="1851"/>
      <c r="G154" s="1851"/>
      <c r="H154" s="1851"/>
      <c r="I154" s="1852"/>
      <c r="J154" s="1852"/>
      <c r="K154" s="1852"/>
      <c r="L154" s="1852"/>
      <c r="M154" s="1852"/>
      <c r="O154" s="1852"/>
      <c r="P154" s="1852"/>
      <c r="Q154" s="1852"/>
      <c r="R154" s="1852"/>
      <c r="S154" s="1852"/>
      <c r="T154" s="1852"/>
      <c r="U154" s="1852"/>
      <c r="V154" s="1852"/>
      <c r="W154" s="1852"/>
      <c r="X154" s="1852"/>
      <c r="Y154" s="1852"/>
      <c r="Z154" s="1852"/>
      <c r="AA154" s="1852"/>
      <c r="AB154" s="1851"/>
      <c r="AC154" s="1851"/>
      <c r="AD154" s="1851"/>
      <c r="AE154" s="1851"/>
      <c r="AF154" s="1851"/>
      <c r="AG154" s="1851"/>
      <c r="AH154" s="1848"/>
    </row>
    <row r="155" spans="1:34" ht="17.25" customHeight="1">
      <c r="A155" s="1849"/>
      <c r="B155" s="1850" t="s">
        <v>1516</v>
      </c>
      <c r="C155" s="1850"/>
      <c r="D155" s="1846"/>
      <c r="E155" s="1851"/>
      <c r="F155" s="1851"/>
      <c r="G155" s="1851"/>
      <c r="H155" s="1851"/>
      <c r="I155" s="1852"/>
      <c r="J155" s="1852"/>
      <c r="K155" s="1852"/>
      <c r="L155" s="1852"/>
      <c r="M155" s="1852"/>
      <c r="N155" s="1853" t="s">
        <v>1517</v>
      </c>
      <c r="O155" s="1852"/>
      <c r="P155" s="1852"/>
      <c r="Q155" s="1852"/>
      <c r="R155" s="1852"/>
      <c r="S155" s="1852"/>
      <c r="T155" s="1852"/>
      <c r="U155" s="1852"/>
      <c r="V155" s="1852"/>
      <c r="W155" s="1852"/>
      <c r="X155" s="1852"/>
      <c r="Y155" s="1852"/>
      <c r="Z155" s="1852"/>
      <c r="AA155" s="1852"/>
      <c r="AB155" s="1851"/>
      <c r="AC155" s="1851"/>
      <c r="AD155" s="1851"/>
      <c r="AE155" s="1851"/>
      <c r="AF155" s="1851"/>
      <c r="AG155" s="1851"/>
      <c r="AH155" s="1848"/>
    </row>
    <row r="156" spans="1:34" ht="17.25" customHeight="1">
      <c r="A156" s="1849"/>
      <c r="B156" s="1846"/>
      <c r="C156" s="1846"/>
      <c r="D156" s="1846"/>
      <c r="E156" s="1851"/>
      <c r="F156" s="1851"/>
      <c r="G156" s="1851"/>
      <c r="H156" s="1851"/>
      <c r="I156" s="1852"/>
      <c r="J156" s="1852"/>
      <c r="K156" s="1852"/>
      <c r="L156" s="1852"/>
      <c r="M156" s="1852"/>
      <c r="N156" s="1850" t="s">
        <v>1518</v>
      </c>
      <c r="O156" s="1852"/>
      <c r="P156" s="1852"/>
      <c r="Q156" s="1852"/>
      <c r="R156" s="1852"/>
      <c r="S156" s="1852"/>
      <c r="T156" s="1852"/>
      <c r="U156" s="1852"/>
      <c r="V156" s="1852"/>
      <c r="W156" s="1852"/>
      <c r="X156" s="1852"/>
      <c r="Y156" s="1852"/>
      <c r="Z156" s="1852"/>
      <c r="AA156" s="1856"/>
      <c r="AB156" s="1856"/>
      <c r="AC156" s="1857"/>
      <c r="AD156" s="1858" t="s">
        <v>1519</v>
      </c>
      <c r="AF156" s="1851"/>
      <c r="AG156" s="1851"/>
      <c r="AH156" s="1848"/>
    </row>
    <row r="157" spans="1:34" ht="17.25" customHeight="1">
      <c r="A157" s="1849"/>
      <c r="B157" s="1846"/>
      <c r="C157" s="1846"/>
      <c r="D157" s="1846"/>
      <c r="E157" s="1851"/>
      <c r="F157" s="1851"/>
      <c r="G157" s="1851"/>
      <c r="H157" s="1851"/>
      <c r="I157" s="1852"/>
      <c r="J157" s="1852"/>
      <c r="K157" s="1852"/>
      <c r="L157" s="1852"/>
      <c r="M157" s="1852"/>
      <c r="N157" s="1859" t="s">
        <v>1532</v>
      </c>
      <c r="O157" s="1859"/>
      <c r="P157" s="1859"/>
      <c r="Q157" s="1859"/>
      <c r="R157" s="1859"/>
      <c r="S157" s="1859"/>
      <c r="T157" s="1859"/>
      <c r="U157" s="1859"/>
      <c r="V157" s="1859"/>
      <c r="W157" s="1859"/>
      <c r="X157" s="1860"/>
      <c r="Y157" s="1860"/>
      <c r="Z157" s="1860"/>
      <c r="AA157" s="1861"/>
      <c r="AB157" s="1861"/>
      <c r="AC157" s="1861"/>
      <c r="AD157" s="1861"/>
      <c r="AE157" s="1851"/>
      <c r="AF157" s="1851"/>
      <c r="AG157" s="1851"/>
      <c r="AH157" s="1848"/>
    </row>
    <row r="158" spans="1:34">
      <c r="A158" s="1849"/>
      <c r="B158" s="1846"/>
      <c r="C158" s="1846"/>
      <c r="D158" s="1846"/>
      <c r="E158" s="1851"/>
      <c r="F158" s="1851"/>
      <c r="G158" s="1851"/>
      <c r="H158" s="1851"/>
      <c r="I158" s="1851"/>
      <c r="J158" s="1851"/>
      <c r="K158" s="1851"/>
      <c r="L158" s="1851"/>
      <c r="M158" s="1851"/>
      <c r="N158" s="1850" t="s">
        <v>1531</v>
      </c>
      <c r="O158" s="1850"/>
      <c r="P158" s="1850"/>
      <c r="Q158" s="1850"/>
      <c r="R158" s="1862"/>
      <c r="S158" s="1862"/>
      <c r="T158" s="1862"/>
      <c r="U158" s="1862"/>
      <c r="V158" s="1862"/>
      <c r="Y158" s="1855"/>
      <c r="Z158" s="1855"/>
      <c r="AA158" s="1862" t="s">
        <v>1521</v>
      </c>
      <c r="AB158" s="1855"/>
      <c r="AC158" s="1855"/>
      <c r="AD158" s="1855"/>
      <c r="AE158" s="1855"/>
      <c r="AF158" s="1851"/>
      <c r="AG158" s="1851"/>
      <c r="AH158" s="1848"/>
    </row>
    <row r="159" spans="1:34">
      <c r="A159" s="1849"/>
      <c r="B159" s="1846"/>
      <c r="C159" s="1846"/>
      <c r="D159" s="1846"/>
      <c r="E159" s="1851"/>
      <c r="F159" s="1851"/>
      <c r="G159" s="1851"/>
      <c r="H159" s="1851"/>
      <c r="I159" s="1851"/>
      <c r="J159" s="1851"/>
      <c r="K159" s="1851"/>
      <c r="L159" s="1851"/>
      <c r="M159" s="1851"/>
      <c r="O159" s="1850"/>
      <c r="P159" s="1850"/>
      <c r="Q159" s="1850"/>
      <c r="R159" s="1850"/>
      <c r="S159" s="1850"/>
      <c r="T159" s="1851"/>
      <c r="U159" s="1851"/>
      <c r="V159" s="1855"/>
      <c r="W159" s="1851"/>
      <c r="X159" s="1844"/>
      <c r="Y159" s="1855"/>
      <c r="Z159" s="1855"/>
      <c r="AF159" s="1851"/>
      <c r="AG159" s="1851"/>
      <c r="AH159" s="1848"/>
    </row>
    <row r="160" spans="1:34">
      <c r="A160" s="1849"/>
      <c r="B160" s="1846"/>
      <c r="C160" s="1846"/>
      <c r="D160" s="1846"/>
      <c r="E160" s="1859"/>
      <c r="F160" s="1859"/>
      <c r="G160" s="1859"/>
      <c r="H160" s="1859"/>
      <c r="I160" s="1859"/>
      <c r="J160" s="1859"/>
      <c r="K160" s="1859"/>
      <c r="L160" s="1859"/>
      <c r="M160" s="1859"/>
      <c r="AE160" s="1861"/>
      <c r="AF160" s="1861"/>
      <c r="AG160" s="1861"/>
      <c r="AH160" s="1848"/>
    </row>
    <row r="161" spans="1:34" ht="26.25" customHeight="1">
      <c r="A161" s="1849"/>
      <c r="B161" s="1846"/>
      <c r="C161" s="1846"/>
      <c r="D161" s="1846"/>
      <c r="E161" s="1846"/>
      <c r="F161" s="1846"/>
      <c r="G161" s="1846"/>
      <c r="H161" s="1846"/>
      <c r="I161" s="1846"/>
      <c r="J161" s="1846"/>
      <c r="K161" s="1846"/>
      <c r="L161" s="1846"/>
      <c r="M161" s="3831" t="s">
        <v>1520</v>
      </c>
      <c r="N161" s="3832"/>
      <c r="O161" s="3832"/>
      <c r="P161" s="3832"/>
      <c r="Q161" s="3832"/>
      <c r="R161" s="3832"/>
      <c r="S161" s="3832"/>
      <c r="T161" s="3833"/>
      <c r="AB161" s="1855"/>
      <c r="AC161" s="1855"/>
      <c r="AD161" s="1855"/>
      <c r="AE161" s="1855"/>
      <c r="AF161" s="1855"/>
      <c r="AG161" s="1855"/>
      <c r="AH161" s="1863"/>
    </row>
    <row r="162" spans="1:34" ht="12.75" customHeight="1">
      <c r="A162" s="1864"/>
      <c r="B162" s="1865"/>
      <c r="C162" s="1865"/>
      <c r="D162" s="1865"/>
      <c r="E162" s="1865"/>
      <c r="F162" s="1865"/>
      <c r="G162" s="1865"/>
      <c r="H162" s="1865"/>
      <c r="I162" s="1865"/>
      <c r="J162" s="1865"/>
      <c r="K162" s="1865"/>
      <c r="L162" s="1865"/>
      <c r="M162" s="3819" t="s">
        <v>1539</v>
      </c>
      <c r="N162" s="3821"/>
      <c r="O162" s="3821"/>
      <c r="P162" s="3821"/>
      <c r="Q162" s="3821"/>
      <c r="R162" s="3821"/>
      <c r="S162" s="3821"/>
      <c r="T162" s="3822"/>
      <c r="AH162" s="1866"/>
    </row>
    <row r="163" spans="1:34" ht="28.9" customHeight="1">
      <c r="A163" s="1849"/>
      <c r="B163" s="1867"/>
      <c r="C163" s="1867"/>
      <c r="D163" s="1867"/>
      <c r="E163" s="1867"/>
      <c r="F163" s="1867"/>
      <c r="G163" s="1867"/>
      <c r="H163" s="1867"/>
      <c r="I163" s="1867"/>
      <c r="J163" s="1867"/>
      <c r="K163" s="1867"/>
      <c r="L163" s="1867"/>
      <c r="M163" s="3820"/>
      <c r="N163" s="3823"/>
      <c r="O163" s="3823"/>
      <c r="P163" s="3823"/>
      <c r="Q163" s="3823"/>
      <c r="R163" s="3823"/>
      <c r="S163" s="3823"/>
      <c r="T163" s="3824"/>
      <c r="U163" s="1867"/>
      <c r="V163" s="1867"/>
      <c r="W163" s="1867"/>
      <c r="X163" s="1867"/>
      <c r="Y163" s="1867"/>
      <c r="Z163" s="1867"/>
      <c r="AA163" s="1867"/>
      <c r="AB163" s="1867"/>
      <c r="AC163" s="1867"/>
      <c r="AD163" s="1867"/>
      <c r="AE163" s="1867"/>
      <c r="AF163" s="1867"/>
      <c r="AG163" s="1867"/>
      <c r="AH163" s="1848"/>
    </row>
    <row r="164" spans="1:34" ht="13.9" customHeight="1">
      <c r="A164" s="1868"/>
      <c r="B164" s="3819" t="s">
        <v>1535</v>
      </c>
      <c r="C164" s="3819" t="s">
        <v>1536</v>
      </c>
      <c r="D164" s="3819" t="s">
        <v>1533</v>
      </c>
      <c r="E164" s="3819" t="s">
        <v>1537</v>
      </c>
      <c r="F164" s="3821"/>
      <c r="G164" s="3821"/>
      <c r="H164" s="3822"/>
      <c r="I164" s="3819" t="s">
        <v>1538</v>
      </c>
      <c r="J164" s="3821"/>
      <c r="K164" s="3821"/>
      <c r="L164" s="3822"/>
      <c r="M164" s="3825" t="s">
        <v>1534</v>
      </c>
      <c r="N164" s="3826"/>
      <c r="O164" s="3826"/>
      <c r="P164" s="3827"/>
      <c r="Q164" s="3825" t="s">
        <v>1523</v>
      </c>
      <c r="R164" s="3826"/>
      <c r="S164" s="3826"/>
      <c r="T164" s="3827"/>
      <c r="U164" s="3870" t="s">
        <v>1522</v>
      </c>
      <c r="V164" s="3871"/>
      <c r="W164" s="3871"/>
      <c r="X164" s="3871"/>
      <c r="Y164" s="3871"/>
      <c r="Z164" s="3871"/>
      <c r="AA164" s="3871"/>
      <c r="AB164" s="3871"/>
      <c r="AC164" s="3871"/>
      <c r="AD164" s="3871"/>
      <c r="AE164" s="3871"/>
      <c r="AF164" s="3871"/>
      <c r="AG164" s="3872"/>
      <c r="AH164" s="1848"/>
    </row>
    <row r="165" spans="1:34">
      <c r="A165" s="1868"/>
      <c r="B165" s="3820"/>
      <c r="C165" s="3820"/>
      <c r="D165" s="3820"/>
      <c r="E165" s="3820"/>
      <c r="F165" s="3823"/>
      <c r="G165" s="3823"/>
      <c r="H165" s="3824"/>
      <c r="I165" s="3820"/>
      <c r="J165" s="3823"/>
      <c r="K165" s="3823"/>
      <c r="L165" s="3824"/>
      <c r="M165" s="3828"/>
      <c r="N165" s="3829"/>
      <c r="O165" s="3829"/>
      <c r="P165" s="3830"/>
      <c r="Q165" s="3828"/>
      <c r="R165" s="3829"/>
      <c r="S165" s="3829"/>
      <c r="T165" s="3830"/>
      <c r="U165" s="3820"/>
      <c r="V165" s="3823"/>
      <c r="W165" s="3823"/>
      <c r="X165" s="3823"/>
      <c r="Y165" s="3823"/>
      <c r="Z165" s="3823"/>
      <c r="AA165" s="3823"/>
      <c r="AB165" s="3823"/>
      <c r="AC165" s="3823"/>
      <c r="AD165" s="3823"/>
      <c r="AE165" s="3823"/>
      <c r="AF165" s="3823"/>
      <c r="AG165" s="3824"/>
      <c r="AH165" s="1848"/>
    </row>
    <row r="166" spans="1:34" ht="20.100000000000001" customHeight="1">
      <c r="A166" s="1849"/>
      <c r="B166" s="1874" t="e">
        <f>SUIVI!#REF!</f>
        <v>#REF!</v>
      </c>
      <c r="C166" s="1874" t="e">
        <f>SUIVI!#REF!</f>
        <v>#REF!</v>
      </c>
      <c r="D166" s="1874" t="e">
        <f>SUIVI!#REF!</f>
        <v>#REF!</v>
      </c>
      <c r="E166" s="3804" t="e">
        <f>SUIVI!#REF!</f>
        <v>#REF!</v>
      </c>
      <c r="F166" s="3805"/>
      <c r="G166" s="3805"/>
      <c r="H166" s="3806"/>
      <c r="I166" s="3818" t="e">
        <f>SUIVI!#REF!</f>
        <v>#REF!</v>
      </c>
      <c r="J166" s="3805"/>
      <c r="K166" s="3805"/>
      <c r="L166" s="3806"/>
      <c r="M166" s="3804"/>
      <c r="N166" s="3805"/>
      <c r="O166" s="3805"/>
      <c r="P166" s="3806"/>
      <c r="Q166" s="3804"/>
      <c r="R166" s="3805"/>
      <c r="S166" s="3805"/>
      <c r="T166" s="3806"/>
      <c r="U166" s="3804"/>
      <c r="V166" s="3805"/>
      <c r="W166" s="3805"/>
      <c r="X166" s="3805"/>
      <c r="Y166" s="3805"/>
      <c r="Z166" s="3805"/>
      <c r="AA166" s="3805"/>
      <c r="AB166" s="3805"/>
      <c r="AC166" s="3805"/>
      <c r="AD166" s="3805"/>
      <c r="AE166" s="3805"/>
      <c r="AF166" s="3805"/>
      <c r="AG166" s="3806"/>
      <c r="AH166" s="1848"/>
    </row>
    <row r="167" spans="1:34" ht="20.100000000000001" customHeight="1">
      <c r="A167" s="1849"/>
      <c r="B167" s="1874" t="e">
        <f>SUIVI!#REF!</f>
        <v>#REF!</v>
      </c>
      <c r="C167" s="1874" t="e">
        <f>SUIVI!#REF!</f>
        <v>#REF!</v>
      </c>
      <c r="D167" s="1874" t="e">
        <f>SUIVI!#REF!</f>
        <v>#REF!</v>
      </c>
      <c r="E167" s="3804" t="e">
        <f>SUIVI!#REF!</f>
        <v>#REF!</v>
      </c>
      <c r="F167" s="3805"/>
      <c r="G167" s="3805"/>
      <c r="H167" s="3806"/>
      <c r="I167" s="3818" t="e">
        <f>SUIVI!#REF!</f>
        <v>#REF!</v>
      </c>
      <c r="J167" s="3805"/>
      <c r="K167" s="3805"/>
      <c r="L167" s="3806"/>
      <c r="M167" s="3804"/>
      <c r="N167" s="3805"/>
      <c r="O167" s="3805"/>
      <c r="P167" s="3806"/>
      <c r="Q167" s="3804"/>
      <c r="R167" s="3805"/>
      <c r="S167" s="3805"/>
      <c r="T167" s="3806"/>
      <c r="U167" s="3804"/>
      <c r="V167" s="3805"/>
      <c r="W167" s="3805"/>
      <c r="X167" s="3805"/>
      <c r="Y167" s="3805"/>
      <c r="Z167" s="3805"/>
      <c r="AA167" s="3805"/>
      <c r="AB167" s="3805"/>
      <c r="AC167" s="3805"/>
      <c r="AD167" s="3805"/>
      <c r="AE167" s="3805"/>
      <c r="AF167" s="3805"/>
      <c r="AG167" s="3806"/>
      <c r="AH167" s="1848"/>
    </row>
    <row r="168" spans="1:34" ht="20.100000000000001" customHeight="1">
      <c r="A168" s="1849"/>
      <c r="B168" s="1874" t="e">
        <f>SUIVI!#REF!</f>
        <v>#REF!</v>
      </c>
      <c r="C168" s="1874" t="e">
        <f>SUIVI!#REF!</f>
        <v>#REF!</v>
      </c>
      <c r="D168" s="1874" t="e">
        <f>SUIVI!#REF!</f>
        <v>#REF!</v>
      </c>
      <c r="E168" s="3804" t="e">
        <f>SUIVI!#REF!</f>
        <v>#REF!</v>
      </c>
      <c r="F168" s="3805"/>
      <c r="G168" s="3805"/>
      <c r="H168" s="3806"/>
      <c r="I168" s="3818" t="e">
        <f>SUIVI!#REF!</f>
        <v>#REF!</v>
      </c>
      <c r="J168" s="3805"/>
      <c r="K168" s="3805"/>
      <c r="L168" s="3806"/>
      <c r="M168" s="3804"/>
      <c r="N168" s="3805"/>
      <c r="O168" s="3805"/>
      <c r="P168" s="3806"/>
      <c r="Q168" s="3804"/>
      <c r="R168" s="3805"/>
      <c r="S168" s="3805"/>
      <c r="T168" s="3806"/>
      <c r="U168" s="3804"/>
      <c r="V168" s="3805"/>
      <c r="W168" s="3805"/>
      <c r="X168" s="3805"/>
      <c r="Y168" s="3805"/>
      <c r="Z168" s="3805"/>
      <c r="AA168" s="3805"/>
      <c r="AB168" s="3805"/>
      <c r="AC168" s="3805"/>
      <c r="AD168" s="3805"/>
      <c r="AE168" s="3805"/>
      <c r="AF168" s="3805"/>
      <c r="AG168" s="3806"/>
      <c r="AH168" s="1848"/>
    </row>
    <row r="169" spans="1:34" ht="20.100000000000001" customHeight="1">
      <c r="A169" s="1849"/>
      <c r="B169" s="1874" t="e">
        <f>SUIVI!#REF!</f>
        <v>#REF!</v>
      </c>
      <c r="C169" s="1874" t="e">
        <f>SUIVI!#REF!</f>
        <v>#REF!</v>
      </c>
      <c r="D169" s="1874" t="e">
        <f>SUIVI!#REF!</f>
        <v>#REF!</v>
      </c>
      <c r="E169" s="3804" t="e">
        <f>SUIVI!#REF!</f>
        <v>#REF!</v>
      </c>
      <c r="F169" s="3805"/>
      <c r="G169" s="3805"/>
      <c r="H169" s="3806"/>
      <c r="I169" s="3818" t="e">
        <f>SUIVI!#REF!</f>
        <v>#REF!</v>
      </c>
      <c r="J169" s="3805"/>
      <c r="K169" s="3805"/>
      <c r="L169" s="3806"/>
      <c r="M169" s="3804"/>
      <c r="N169" s="3805"/>
      <c r="O169" s="3805"/>
      <c r="P169" s="3806"/>
      <c r="Q169" s="3804"/>
      <c r="R169" s="3805"/>
      <c r="S169" s="3805"/>
      <c r="T169" s="3806"/>
      <c r="U169" s="3804"/>
      <c r="V169" s="3805"/>
      <c r="W169" s="3805"/>
      <c r="X169" s="3805"/>
      <c r="Y169" s="3805"/>
      <c r="Z169" s="3805"/>
      <c r="AA169" s="3805"/>
      <c r="AB169" s="3805"/>
      <c r="AC169" s="3805"/>
      <c r="AD169" s="3805"/>
      <c r="AE169" s="3805"/>
      <c r="AF169" s="3805"/>
      <c r="AG169" s="3806"/>
      <c r="AH169" s="1848"/>
    </row>
    <row r="170" spans="1:34" ht="20.100000000000001" customHeight="1">
      <c r="A170" s="1849"/>
      <c r="B170" s="1874" t="e">
        <f>SUIVI!#REF!</f>
        <v>#REF!</v>
      </c>
      <c r="C170" s="1874" t="e">
        <f>SUIVI!#REF!</f>
        <v>#REF!</v>
      </c>
      <c r="D170" s="1874" t="e">
        <f>SUIVI!#REF!</f>
        <v>#REF!</v>
      </c>
      <c r="E170" s="3804" t="e">
        <f>SUIVI!#REF!</f>
        <v>#REF!</v>
      </c>
      <c r="F170" s="3805"/>
      <c r="G170" s="3805"/>
      <c r="H170" s="3806"/>
      <c r="I170" s="3818" t="e">
        <f>SUIVI!#REF!</f>
        <v>#REF!</v>
      </c>
      <c r="J170" s="3805"/>
      <c r="K170" s="3805"/>
      <c r="L170" s="3806"/>
      <c r="M170" s="3804"/>
      <c r="N170" s="3805"/>
      <c r="O170" s="3805"/>
      <c r="P170" s="3806"/>
      <c r="Q170" s="3804"/>
      <c r="R170" s="3805"/>
      <c r="S170" s="3805"/>
      <c r="T170" s="3806"/>
      <c r="U170" s="3804"/>
      <c r="V170" s="3805"/>
      <c r="W170" s="3805"/>
      <c r="X170" s="3805"/>
      <c r="Y170" s="3805"/>
      <c r="Z170" s="3805"/>
      <c r="AA170" s="3805"/>
      <c r="AB170" s="3805"/>
      <c r="AC170" s="3805"/>
      <c r="AD170" s="3805"/>
      <c r="AE170" s="3805"/>
      <c r="AF170" s="3805"/>
      <c r="AG170" s="3806"/>
      <c r="AH170" s="1848"/>
    </row>
    <row r="171" spans="1:34" ht="20.100000000000001" customHeight="1">
      <c r="A171" s="1849"/>
      <c r="B171" s="1874" t="e">
        <f>SUIVI!#REF!</f>
        <v>#REF!</v>
      </c>
      <c r="C171" s="1874" t="e">
        <f>SUIVI!#REF!</f>
        <v>#REF!</v>
      </c>
      <c r="D171" s="1874" t="e">
        <f>SUIVI!#REF!</f>
        <v>#REF!</v>
      </c>
      <c r="E171" s="3804" t="e">
        <f>SUIVI!#REF!</f>
        <v>#REF!</v>
      </c>
      <c r="F171" s="3805"/>
      <c r="G171" s="3805"/>
      <c r="H171" s="3806"/>
      <c r="I171" s="3818" t="e">
        <f>SUIVI!#REF!</f>
        <v>#REF!</v>
      </c>
      <c r="J171" s="3805"/>
      <c r="K171" s="3805"/>
      <c r="L171" s="3806"/>
      <c r="M171" s="3804"/>
      <c r="N171" s="3805"/>
      <c r="O171" s="3805"/>
      <c r="P171" s="3806"/>
      <c r="Q171" s="3804"/>
      <c r="R171" s="3805"/>
      <c r="S171" s="3805"/>
      <c r="T171" s="3806"/>
      <c r="U171" s="3804"/>
      <c r="V171" s="3805"/>
      <c r="W171" s="3805"/>
      <c r="X171" s="3805"/>
      <c r="Y171" s="3805"/>
      <c r="Z171" s="3805"/>
      <c r="AA171" s="3805"/>
      <c r="AB171" s="3805"/>
      <c r="AC171" s="3805"/>
      <c r="AD171" s="3805"/>
      <c r="AE171" s="3805"/>
      <c r="AF171" s="3805"/>
      <c r="AG171" s="3806"/>
      <c r="AH171" s="1848"/>
    </row>
    <row r="172" spans="1:34" ht="20.100000000000001" customHeight="1">
      <c r="A172" s="1849"/>
      <c r="B172" s="1874" t="e">
        <f>SUIVI!#REF!</f>
        <v>#REF!</v>
      </c>
      <c r="C172" s="1874" t="e">
        <f>SUIVI!#REF!</f>
        <v>#REF!</v>
      </c>
      <c r="D172" s="1874" t="e">
        <f>SUIVI!#REF!</f>
        <v>#REF!</v>
      </c>
      <c r="E172" s="3804" t="e">
        <f>SUIVI!#REF!</f>
        <v>#REF!</v>
      </c>
      <c r="F172" s="3805"/>
      <c r="G172" s="3805"/>
      <c r="H172" s="3806"/>
      <c r="I172" s="3818" t="e">
        <f>SUIVI!#REF!</f>
        <v>#REF!</v>
      </c>
      <c r="J172" s="3805"/>
      <c r="K172" s="3805"/>
      <c r="L172" s="3806"/>
      <c r="M172" s="3804"/>
      <c r="N172" s="3805"/>
      <c r="O172" s="3805"/>
      <c r="P172" s="3806"/>
      <c r="Q172" s="3804"/>
      <c r="R172" s="3805"/>
      <c r="S172" s="3805"/>
      <c r="T172" s="3806"/>
      <c r="U172" s="3804"/>
      <c r="V172" s="3805"/>
      <c r="W172" s="3805"/>
      <c r="X172" s="3805"/>
      <c r="Y172" s="3805"/>
      <c r="Z172" s="3805"/>
      <c r="AA172" s="3805"/>
      <c r="AB172" s="3805"/>
      <c r="AC172" s="3805"/>
      <c r="AD172" s="3805"/>
      <c r="AE172" s="3805"/>
      <c r="AF172" s="3805"/>
      <c r="AG172" s="3806"/>
      <c r="AH172" s="1848"/>
    </row>
    <row r="173" spans="1:34" ht="20.100000000000001" customHeight="1">
      <c r="A173" s="1849"/>
      <c r="B173" s="1874" t="e">
        <f>SUIVI!#REF!</f>
        <v>#REF!</v>
      </c>
      <c r="C173" s="1874" t="e">
        <f>SUIVI!#REF!</f>
        <v>#REF!</v>
      </c>
      <c r="D173" s="1874" t="e">
        <f>SUIVI!#REF!</f>
        <v>#REF!</v>
      </c>
      <c r="E173" s="3804" t="e">
        <f>SUIVI!#REF!</f>
        <v>#REF!</v>
      </c>
      <c r="F173" s="3805"/>
      <c r="G173" s="3805"/>
      <c r="H173" s="3806"/>
      <c r="I173" s="3818" t="e">
        <f>SUIVI!#REF!</f>
        <v>#REF!</v>
      </c>
      <c r="J173" s="3805"/>
      <c r="K173" s="3805"/>
      <c r="L173" s="3806"/>
      <c r="M173" s="3804"/>
      <c r="N173" s="3805"/>
      <c r="O173" s="3805"/>
      <c r="P173" s="3806"/>
      <c r="Q173" s="3804"/>
      <c r="R173" s="3805"/>
      <c r="S173" s="3805"/>
      <c r="T173" s="3806"/>
      <c r="U173" s="3804"/>
      <c r="V173" s="3805"/>
      <c r="W173" s="3805"/>
      <c r="X173" s="3805"/>
      <c r="Y173" s="3805"/>
      <c r="Z173" s="3805"/>
      <c r="AA173" s="3805"/>
      <c r="AB173" s="3805"/>
      <c r="AC173" s="3805"/>
      <c r="AD173" s="3805"/>
      <c r="AE173" s="3805"/>
      <c r="AF173" s="3805"/>
      <c r="AG173" s="3806"/>
      <c r="AH173" s="1848"/>
    </row>
    <row r="174" spans="1:34" ht="20.100000000000001" customHeight="1">
      <c r="A174" s="1849"/>
      <c r="B174" s="1874" t="e">
        <f>SUIVI!#REF!</f>
        <v>#REF!</v>
      </c>
      <c r="C174" s="1874" t="e">
        <f>SUIVI!#REF!</f>
        <v>#REF!</v>
      </c>
      <c r="D174" s="1874" t="e">
        <f>SUIVI!#REF!</f>
        <v>#REF!</v>
      </c>
      <c r="E174" s="3804" t="e">
        <f>SUIVI!#REF!</f>
        <v>#REF!</v>
      </c>
      <c r="F174" s="3805"/>
      <c r="G174" s="3805"/>
      <c r="H174" s="3806"/>
      <c r="I174" s="3818" t="e">
        <f>SUIVI!#REF!</f>
        <v>#REF!</v>
      </c>
      <c r="J174" s="3805"/>
      <c r="K174" s="3805"/>
      <c r="L174" s="3806"/>
      <c r="M174" s="3804"/>
      <c r="N174" s="3805"/>
      <c r="O174" s="3805"/>
      <c r="P174" s="3806"/>
      <c r="Q174" s="3804"/>
      <c r="R174" s="3805"/>
      <c r="S174" s="3805"/>
      <c r="T174" s="3806"/>
      <c r="U174" s="3804"/>
      <c r="V174" s="3805"/>
      <c r="W174" s="3805"/>
      <c r="X174" s="3805"/>
      <c r="Y174" s="3805"/>
      <c r="Z174" s="3805"/>
      <c r="AA174" s="3805"/>
      <c r="AB174" s="3805"/>
      <c r="AC174" s="3805"/>
      <c r="AD174" s="3805"/>
      <c r="AE174" s="3805"/>
      <c r="AF174" s="3805"/>
      <c r="AG174" s="3806"/>
      <c r="AH174" s="1848"/>
    </row>
    <row r="175" spans="1:34" ht="20.100000000000001" customHeight="1">
      <c r="A175" s="1849"/>
      <c r="B175" s="1874" t="e">
        <f>SUIVI!#REF!</f>
        <v>#REF!</v>
      </c>
      <c r="C175" s="1874" t="e">
        <f>SUIVI!#REF!</f>
        <v>#REF!</v>
      </c>
      <c r="D175" s="1874" t="e">
        <f>SUIVI!#REF!</f>
        <v>#REF!</v>
      </c>
      <c r="E175" s="3804" t="e">
        <f>SUIVI!#REF!</f>
        <v>#REF!</v>
      </c>
      <c r="F175" s="3805"/>
      <c r="G175" s="3805"/>
      <c r="H175" s="3806"/>
      <c r="I175" s="3818" t="e">
        <f>SUIVI!#REF!</f>
        <v>#REF!</v>
      </c>
      <c r="J175" s="3805"/>
      <c r="K175" s="3805"/>
      <c r="L175" s="3806"/>
      <c r="M175" s="3804"/>
      <c r="N175" s="3805"/>
      <c r="O175" s="3805"/>
      <c r="P175" s="3806"/>
      <c r="Q175" s="3804"/>
      <c r="R175" s="3805"/>
      <c r="S175" s="3805"/>
      <c r="T175" s="3806"/>
      <c r="U175" s="3804"/>
      <c r="V175" s="3805"/>
      <c r="W175" s="3805"/>
      <c r="X175" s="3805"/>
      <c r="Y175" s="3805"/>
      <c r="Z175" s="3805"/>
      <c r="AA175" s="3805"/>
      <c r="AB175" s="3805"/>
      <c r="AC175" s="3805"/>
      <c r="AD175" s="3805"/>
      <c r="AE175" s="3805"/>
      <c r="AF175" s="3805"/>
      <c r="AG175" s="3806"/>
      <c r="AH175" s="1848"/>
    </row>
    <row r="176" spans="1:34" ht="20.100000000000001" customHeight="1">
      <c r="A176" s="1849"/>
      <c r="B176" s="1874" t="e">
        <f>SUIVI!#REF!</f>
        <v>#REF!</v>
      </c>
      <c r="C176" s="1874" t="e">
        <f>SUIVI!#REF!</f>
        <v>#REF!</v>
      </c>
      <c r="D176" s="1874" t="e">
        <f>SUIVI!#REF!</f>
        <v>#REF!</v>
      </c>
      <c r="E176" s="3804" t="e">
        <f>SUIVI!#REF!</f>
        <v>#REF!</v>
      </c>
      <c r="F176" s="3805"/>
      <c r="G176" s="3805"/>
      <c r="H176" s="3806"/>
      <c r="I176" s="3818" t="e">
        <f>SUIVI!#REF!</f>
        <v>#REF!</v>
      </c>
      <c r="J176" s="3805"/>
      <c r="K176" s="3805"/>
      <c r="L176" s="3806"/>
      <c r="M176" s="3804"/>
      <c r="N176" s="3805"/>
      <c r="O176" s="3805"/>
      <c r="P176" s="3806"/>
      <c r="Q176" s="3804"/>
      <c r="R176" s="3805"/>
      <c r="S176" s="3805"/>
      <c r="T176" s="3806"/>
      <c r="U176" s="3804"/>
      <c r="V176" s="3805"/>
      <c r="W176" s="3805"/>
      <c r="X176" s="3805"/>
      <c r="Y176" s="3805"/>
      <c r="Z176" s="3805"/>
      <c r="AA176" s="3805"/>
      <c r="AB176" s="3805"/>
      <c r="AC176" s="3805"/>
      <c r="AD176" s="3805"/>
      <c r="AE176" s="3805"/>
      <c r="AF176" s="3805"/>
      <c r="AG176" s="3806"/>
      <c r="AH176" s="1848"/>
    </row>
    <row r="177" spans="1:39" ht="20.100000000000001" customHeight="1">
      <c r="A177" s="1849"/>
      <c r="B177" s="1874" t="e">
        <f>SUIVI!#REF!</f>
        <v>#REF!</v>
      </c>
      <c r="C177" s="1874" t="e">
        <f>SUIVI!#REF!</f>
        <v>#REF!</v>
      </c>
      <c r="D177" s="1874" t="e">
        <f>SUIVI!#REF!</f>
        <v>#REF!</v>
      </c>
      <c r="E177" s="3804" t="e">
        <f>SUIVI!#REF!</f>
        <v>#REF!</v>
      </c>
      <c r="F177" s="3805"/>
      <c r="G177" s="3805"/>
      <c r="H177" s="3806"/>
      <c r="I177" s="3818" t="e">
        <f>SUIVI!#REF!</f>
        <v>#REF!</v>
      </c>
      <c r="J177" s="3805"/>
      <c r="K177" s="3805"/>
      <c r="L177" s="3806"/>
      <c r="M177" s="3804"/>
      <c r="N177" s="3805"/>
      <c r="O177" s="3805"/>
      <c r="P177" s="3806"/>
      <c r="Q177" s="3804"/>
      <c r="R177" s="3805"/>
      <c r="S177" s="3805"/>
      <c r="T177" s="3806"/>
      <c r="U177" s="3804"/>
      <c r="V177" s="3805"/>
      <c r="W177" s="3805"/>
      <c r="X177" s="3805"/>
      <c r="Y177" s="3805"/>
      <c r="Z177" s="3805"/>
      <c r="AA177" s="3805"/>
      <c r="AB177" s="3805"/>
      <c r="AC177" s="3805"/>
      <c r="AD177" s="3805"/>
      <c r="AE177" s="3805"/>
      <c r="AF177" s="3805"/>
      <c r="AG177" s="3806"/>
      <c r="AH177" s="1848"/>
    </row>
    <row r="178" spans="1:39" ht="20.100000000000001" customHeight="1">
      <c r="A178" s="1849"/>
      <c r="B178" s="1874" t="e">
        <f>SUIVI!#REF!</f>
        <v>#REF!</v>
      </c>
      <c r="C178" s="1874" t="e">
        <f>SUIVI!#REF!</f>
        <v>#REF!</v>
      </c>
      <c r="D178" s="1874" t="e">
        <f>SUIVI!#REF!</f>
        <v>#REF!</v>
      </c>
      <c r="E178" s="3804" t="e">
        <f>SUIVI!#REF!</f>
        <v>#REF!</v>
      </c>
      <c r="F178" s="3805"/>
      <c r="G178" s="3805"/>
      <c r="H178" s="3806"/>
      <c r="I178" s="3818" t="e">
        <f>SUIVI!#REF!</f>
        <v>#REF!</v>
      </c>
      <c r="J178" s="3805"/>
      <c r="K178" s="3805"/>
      <c r="L178" s="3806"/>
      <c r="M178" s="3804"/>
      <c r="N178" s="3805"/>
      <c r="O178" s="3805"/>
      <c r="P178" s="3806"/>
      <c r="Q178" s="3804"/>
      <c r="R178" s="3805"/>
      <c r="S178" s="3805"/>
      <c r="T178" s="3806"/>
      <c r="U178" s="3804"/>
      <c r="V178" s="3805"/>
      <c r="W178" s="3805"/>
      <c r="X178" s="3805"/>
      <c r="Y178" s="3805"/>
      <c r="Z178" s="3805"/>
      <c r="AA178" s="3805"/>
      <c r="AB178" s="3805"/>
      <c r="AC178" s="3805"/>
      <c r="AD178" s="3805"/>
      <c r="AE178" s="3805"/>
      <c r="AF178" s="3805"/>
      <c r="AG178" s="3806"/>
      <c r="AH178" s="1848"/>
    </row>
    <row r="179" spans="1:39" ht="20.100000000000001" customHeight="1">
      <c r="A179" s="1849"/>
      <c r="B179" s="1874" t="e">
        <f>SUIVI!#REF!</f>
        <v>#REF!</v>
      </c>
      <c r="C179" s="1874" t="e">
        <f>SUIVI!#REF!</f>
        <v>#REF!</v>
      </c>
      <c r="D179" s="1874" t="e">
        <f>SUIVI!#REF!</f>
        <v>#REF!</v>
      </c>
      <c r="E179" s="3804" t="e">
        <f>SUIVI!#REF!</f>
        <v>#REF!</v>
      </c>
      <c r="F179" s="3805"/>
      <c r="G179" s="3805"/>
      <c r="H179" s="3806"/>
      <c r="I179" s="3818" t="e">
        <f>SUIVI!#REF!</f>
        <v>#REF!</v>
      </c>
      <c r="J179" s="3805"/>
      <c r="K179" s="3805"/>
      <c r="L179" s="3806"/>
      <c r="M179" s="3804"/>
      <c r="N179" s="3805"/>
      <c r="O179" s="3805"/>
      <c r="P179" s="3806"/>
      <c r="Q179" s="3804"/>
      <c r="R179" s="3805"/>
      <c r="S179" s="3805"/>
      <c r="T179" s="3806"/>
      <c r="U179" s="3804"/>
      <c r="V179" s="3805"/>
      <c r="W179" s="3805"/>
      <c r="X179" s="3805"/>
      <c r="Y179" s="3805"/>
      <c r="Z179" s="3805"/>
      <c r="AA179" s="3805"/>
      <c r="AB179" s="3805"/>
      <c r="AC179" s="3805"/>
      <c r="AD179" s="3805"/>
      <c r="AE179" s="3805"/>
      <c r="AF179" s="3805"/>
      <c r="AG179" s="3806"/>
      <c r="AH179" s="1848"/>
    </row>
    <row r="180" spans="1:39" ht="20.100000000000001" customHeight="1">
      <c r="A180" s="1849"/>
      <c r="B180" s="1874" t="e">
        <f>SUIVI!#REF!</f>
        <v>#REF!</v>
      </c>
      <c r="C180" s="1874" t="e">
        <f>SUIVI!#REF!</f>
        <v>#REF!</v>
      </c>
      <c r="D180" s="1874" t="e">
        <f>SUIVI!#REF!</f>
        <v>#REF!</v>
      </c>
      <c r="E180" s="3804" t="e">
        <f>SUIVI!#REF!</f>
        <v>#REF!</v>
      </c>
      <c r="F180" s="3805"/>
      <c r="G180" s="3805"/>
      <c r="H180" s="3806"/>
      <c r="I180" s="3818" t="e">
        <f>SUIVI!#REF!</f>
        <v>#REF!</v>
      </c>
      <c r="J180" s="3805"/>
      <c r="K180" s="3805"/>
      <c r="L180" s="3806"/>
      <c r="M180" s="3804"/>
      <c r="N180" s="3805"/>
      <c r="O180" s="3805"/>
      <c r="P180" s="3806"/>
      <c r="Q180" s="3804"/>
      <c r="R180" s="3805"/>
      <c r="S180" s="3805"/>
      <c r="T180" s="3806"/>
      <c r="U180" s="3804"/>
      <c r="V180" s="3805"/>
      <c r="W180" s="3805"/>
      <c r="X180" s="3805"/>
      <c r="Y180" s="3805"/>
      <c r="Z180" s="3805"/>
      <c r="AA180" s="3805"/>
      <c r="AB180" s="3805"/>
      <c r="AC180" s="3805"/>
      <c r="AD180" s="3805"/>
      <c r="AE180" s="3805"/>
      <c r="AF180" s="3805"/>
      <c r="AG180" s="3806"/>
      <c r="AH180" s="1848"/>
    </row>
    <row r="181" spans="1:39" ht="20.100000000000001" customHeight="1">
      <c r="A181" s="1849"/>
      <c r="B181" s="1874" t="e">
        <f>SUIVI!#REF!</f>
        <v>#REF!</v>
      </c>
      <c r="C181" s="1874" t="e">
        <f>SUIVI!#REF!</f>
        <v>#REF!</v>
      </c>
      <c r="D181" s="1874" t="e">
        <f>SUIVI!#REF!</f>
        <v>#REF!</v>
      </c>
      <c r="E181" s="3804" t="e">
        <f>SUIVI!#REF!</f>
        <v>#REF!</v>
      </c>
      <c r="F181" s="3805"/>
      <c r="G181" s="3805"/>
      <c r="H181" s="3806"/>
      <c r="I181" s="3818" t="e">
        <f>SUIVI!#REF!</f>
        <v>#REF!</v>
      </c>
      <c r="J181" s="3805"/>
      <c r="K181" s="3805"/>
      <c r="L181" s="3806"/>
      <c r="M181" s="3804"/>
      <c r="N181" s="3805"/>
      <c r="O181" s="3805"/>
      <c r="P181" s="3806"/>
      <c r="Q181" s="3804"/>
      <c r="R181" s="3805"/>
      <c r="S181" s="3805"/>
      <c r="T181" s="3806"/>
      <c r="U181" s="3804"/>
      <c r="V181" s="3805"/>
      <c r="W181" s="3805"/>
      <c r="X181" s="3805"/>
      <c r="Y181" s="3805"/>
      <c r="Z181" s="3805"/>
      <c r="AA181" s="3805"/>
      <c r="AB181" s="3805"/>
      <c r="AC181" s="3805"/>
      <c r="AD181" s="3805"/>
      <c r="AE181" s="3805"/>
      <c r="AF181" s="3805"/>
      <c r="AG181" s="3806"/>
      <c r="AH181" s="1848"/>
    </row>
    <row r="182" spans="1:39" ht="20.100000000000001" customHeight="1">
      <c r="A182" s="1849"/>
      <c r="B182" s="1874" t="e">
        <f>SUIVI!#REF!</f>
        <v>#REF!</v>
      </c>
      <c r="C182" s="1874" t="e">
        <f>SUIVI!#REF!</f>
        <v>#REF!</v>
      </c>
      <c r="D182" s="1874" t="e">
        <f>SUIVI!#REF!</f>
        <v>#REF!</v>
      </c>
      <c r="E182" s="3804" t="e">
        <f>SUIVI!#REF!</f>
        <v>#REF!</v>
      </c>
      <c r="F182" s="3805"/>
      <c r="G182" s="3805"/>
      <c r="H182" s="3806"/>
      <c r="I182" s="3818" t="e">
        <f>SUIVI!#REF!</f>
        <v>#REF!</v>
      </c>
      <c r="J182" s="3805"/>
      <c r="K182" s="3805"/>
      <c r="L182" s="3806"/>
      <c r="M182" s="3804"/>
      <c r="N182" s="3805"/>
      <c r="O182" s="3805"/>
      <c r="P182" s="3806"/>
      <c r="Q182" s="3804"/>
      <c r="R182" s="3805"/>
      <c r="S182" s="3805"/>
      <c r="T182" s="3806"/>
      <c r="U182" s="3804"/>
      <c r="V182" s="3805"/>
      <c r="W182" s="3805"/>
      <c r="X182" s="3805"/>
      <c r="Y182" s="3805"/>
      <c r="Z182" s="3805"/>
      <c r="AA182" s="3805"/>
      <c r="AB182" s="3805"/>
      <c r="AC182" s="3805"/>
      <c r="AD182" s="3805"/>
      <c r="AE182" s="3805"/>
      <c r="AF182" s="3805"/>
      <c r="AG182" s="3806"/>
      <c r="AH182" s="1848"/>
    </row>
    <row r="183" spans="1:39" ht="20.100000000000001" customHeight="1">
      <c r="A183" s="1849"/>
      <c r="B183" s="1874" t="e">
        <f>SUIVI!#REF!</f>
        <v>#REF!</v>
      </c>
      <c r="C183" s="1874" t="e">
        <f>SUIVI!#REF!</f>
        <v>#REF!</v>
      </c>
      <c r="D183" s="1874" t="e">
        <f>SUIVI!#REF!</f>
        <v>#REF!</v>
      </c>
      <c r="E183" s="3804" t="e">
        <f>SUIVI!#REF!</f>
        <v>#REF!</v>
      </c>
      <c r="F183" s="3805"/>
      <c r="G183" s="3805"/>
      <c r="H183" s="3806"/>
      <c r="I183" s="3818" t="e">
        <f>SUIVI!#REF!</f>
        <v>#REF!</v>
      </c>
      <c r="J183" s="3805"/>
      <c r="K183" s="3805"/>
      <c r="L183" s="3806"/>
      <c r="M183" s="3804"/>
      <c r="N183" s="3805"/>
      <c r="O183" s="3805"/>
      <c r="P183" s="3806"/>
      <c r="Q183" s="3804"/>
      <c r="R183" s="3805"/>
      <c r="S183" s="3805"/>
      <c r="T183" s="3806"/>
      <c r="U183" s="3804"/>
      <c r="V183" s="3805"/>
      <c r="W183" s="3805"/>
      <c r="X183" s="3805"/>
      <c r="Y183" s="3805"/>
      <c r="Z183" s="3805"/>
      <c r="AA183" s="3805"/>
      <c r="AB183" s="3805"/>
      <c r="AC183" s="3805"/>
      <c r="AD183" s="3805"/>
      <c r="AE183" s="3805"/>
      <c r="AF183" s="3805"/>
      <c r="AG183" s="3806"/>
      <c r="AH183" s="1848"/>
    </row>
    <row r="184" spans="1:39" ht="20.100000000000001" customHeight="1">
      <c r="A184" s="1849"/>
      <c r="B184" s="1874" t="e">
        <f>SUIVI!#REF!</f>
        <v>#REF!</v>
      </c>
      <c r="C184" s="1874" t="e">
        <f>SUIVI!#REF!</f>
        <v>#REF!</v>
      </c>
      <c r="D184" s="1874" t="e">
        <f>SUIVI!#REF!</f>
        <v>#REF!</v>
      </c>
      <c r="E184" s="3804" t="e">
        <f>SUIVI!#REF!</f>
        <v>#REF!</v>
      </c>
      <c r="F184" s="3805"/>
      <c r="G184" s="3805"/>
      <c r="H184" s="3806"/>
      <c r="I184" s="3818" t="e">
        <f>SUIVI!#REF!</f>
        <v>#REF!</v>
      </c>
      <c r="J184" s="3805"/>
      <c r="K184" s="3805"/>
      <c r="L184" s="3806"/>
      <c r="M184" s="3804"/>
      <c r="N184" s="3805"/>
      <c r="O184" s="3805"/>
      <c r="P184" s="3806"/>
      <c r="Q184" s="3804"/>
      <c r="R184" s="3805"/>
      <c r="S184" s="3805"/>
      <c r="T184" s="3806"/>
      <c r="U184" s="3804"/>
      <c r="V184" s="3805"/>
      <c r="W184" s="3805"/>
      <c r="X184" s="3805"/>
      <c r="Y184" s="3805"/>
      <c r="Z184" s="3805"/>
      <c r="AA184" s="3805"/>
      <c r="AB184" s="3805"/>
      <c r="AC184" s="3805"/>
      <c r="AD184" s="3805"/>
      <c r="AE184" s="3805"/>
      <c r="AF184" s="3805"/>
      <c r="AG184" s="3806"/>
      <c r="AH184" s="1848"/>
    </row>
    <row r="185" spans="1:39" ht="20.100000000000001" customHeight="1">
      <c r="A185" s="1849"/>
      <c r="B185" s="1874" t="e">
        <f>SUIVI!#REF!</f>
        <v>#REF!</v>
      </c>
      <c r="C185" s="1874" t="e">
        <f>SUIVI!#REF!</f>
        <v>#REF!</v>
      </c>
      <c r="D185" s="1874" t="e">
        <f>SUIVI!#REF!</f>
        <v>#REF!</v>
      </c>
      <c r="E185" s="3804" t="e">
        <f>SUIVI!#REF!</f>
        <v>#REF!</v>
      </c>
      <c r="F185" s="3805"/>
      <c r="G185" s="3805"/>
      <c r="H185" s="3806"/>
      <c r="I185" s="3818" t="e">
        <f>SUIVI!#REF!</f>
        <v>#REF!</v>
      </c>
      <c r="J185" s="3805"/>
      <c r="K185" s="3805"/>
      <c r="L185" s="3806"/>
      <c r="M185" s="3804"/>
      <c r="N185" s="3805"/>
      <c r="O185" s="3805"/>
      <c r="P185" s="3806"/>
      <c r="Q185" s="3804"/>
      <c r="R185" s="3805"/>
      <c r="S185" s="3805"/>
      <c r="T185" s="3806"/>
      <c r="U185" s="3804"/>
      <c r="V185" s="3805"/>
      <c r="W185" s="3805"/>
      <c r="X185" s="3805"/>
      <c r="Y185" s="3805"/>
      <c r="Z185" s="3805"/>
      <c r="AA185" s="3805"/>
      <c r="AB185" s="3805"/>
      <c r="AC185" s="3805"/>
      <c r="AD185" s="3805"/>
      <c r="AE185" s="3805"/>
      <c r="AF185" s="3805"/>
      <c r="AG185" s="3806"/>
      <c r="AH185" s="1848"/>
    </row>
    <row r="186" spans="1:39" ht="20.100000000000001" customHeight="1">
      <c r="A186" s="1849"/>
      <c r="B186" s="1874" t="e">
        <f>SUIVI!#REF!</f>
        <v>#REF!</v>
      </c>
      <c r="C186" s="1874" t="e">
        <f>SUIVI!#REF!</f>
        <v>#REF!</v>
      </c>
      <c r="D186" s="1874" t="e">
        <f>SUIVI!#REF!</f>
        <v>#REF!</v>
      </c>
      <c r="E186" s="3804" t="e">
        <f>SUIVI!#REF!</f>
        <v>#REF!</v>
      </c>
      <c r="F186" s="3805"/>
      <c r="G186" s="3805"/>
      <c r="H186" s="3806"/>
      <c r="I186" s="3818" t="e">
        <f>SUIVI!#REF!</f>
        <v>#REF!</v>
      </c>
      <c r="J186" s="3805"/>
      <c r="K186" s="3805"/>
      <c r="L186" s="3806"/>
      <c r="M186" s="3804"/>
      <c r="N186" s="3805"/>
      <c r="O186" s="3805"/>
      <c r="P186" s="3806"/>
      <c r="Q186" s="3804"/>
      <c r="R186" s="3805"/>
      <c r="S186" s="3805"/>
      <c r="T186" s="3806"/>
      <c r="U186" s="3804"/>
      <c r="V186" s="3805"/>
      <c r="W186" s="3805"/>
      <c r="X186" s="3805"/>
      <c r="Y186" s="3805"/>
      <c r="Z186" s="3805"/>
      <c r="AA186" s="3805"/>
      <c r="AB186" s="3805"/>
      <c r="AC186" s="3805"/>
      <c r="AD186" s="3805"/>
      <c r="AE186" s="3805"/>
      <c r="AF186" s="3805"/>
      <c r="AG186" s="3806"/>
      <c r="AH186" s="1848"/>
    </row>
    <row r="187" spans="1:39" ht="20.100000000000001" customHeight="1">
      <c r="A187" s="1849"/>
      <c r="B187" s="1874" t="e">
        <f>SUIVI!#REF!</f>
        <v>#REF!</v>
      </c>
      <c r="C187" s="1874" t="e">
        <f>SUIVI!#REF!</f>
        <v>#REF!</v>
      </c>
      <c r="D187" s="1874" t="e">
        <f>SUIVI!#REF!</f>
        <v>#REF!</v>
      </c>
      <c r="E187" s="3804" t="e">
        <f>SUIVI!#REF!</f>
        <v>#REF!</v>
      </c>
      <c r="F187" s="3805"/>
      <c r="G187" s="3805"/>
      <c r="H187" s="3806"/>
      <c r="I187" s="3818" t="e">
        <f>SUIVI!#REF!</f>
        <v>#REF!</v>
      </c>
      <c r="J187" s="3805"/>
      <c r="K187" s="3805"/>
      <c r="L187" s="3806"/>
      <c r="M187" s="3804"/>
      <c r="N187" s="3805"/>
      <c r="O187" s="3805"/>
      <c r="P187" s="3806"/>
      <c r="Q187" s="3804"/>
      <c r="R187" s="3805"/>
      <c r="S187" s="3805"/>
      <c r="T187" s="3806"/>
      <c r="U187" s="3804"/>
      <c r="V187" s="3805"/>
      <c r="W187" s="3805"/>
      <c r="X187" s="3805"/>
      <c r="Y187" s="3805"/>
      <c r="Z187" s="3805"/>
      <c r="AA187" s="3805"/>
      <c r="AB187" s="3805"/>
      <c r="AC187" s="3805"/>
      <c r="AD187" s="3805"/>
      <c r="AE187" s="3805"/>
      <c r="AF187" s="3805"/>
      <c r="AG187" s="3806"/>
      <c r="AH187" s="1848"/>
    </row>
    <row r="188" spans="1:39">
      <c r="A188" s="1849"/>
      <c r="B188" s="1869" t="s">
        <v>1524</v>
      </c>
      <c r="C188" s="1869"/>
      <c r="D188" s="1869"/>
      <c r="E188" s="1869"/>
      <c r="F188" s="1869"/>
      <c r="G188" s="1869"/>
      <c r="H188" s="1869"/>
      <c r="I188" s="1869"/>
      <c r="J188" s="1869"/>
      <c r="K188" s="1869"/>
      <c r="L188" s="1869"/>
      <c r="M188" s="1850"/>
      <c r="N188" s="1850"/>
      <c r="O188" s="1850"/>
      <c r="P188" s="1850"/>
      <c r="Q188" s="1850"/>
      <c r="R188" s="1850"/>
      <c r="S188" s="1850"/>
      <c r="T188" s="1850"/>
      <c r="U188" s="1862"/>
      <c r="V188" s="1862"/>
      <c r="W188" s="1862"/>
      <c r="X188" s="1862"/>
      <c r="Y188" s="1862"/>
      <c r="Z188" s="1862"/>
      <c r="AA188" s="1862"/>
      <c r="AB188" s="1862"/>
      <c r="AC188" s="1844"/>
      <c r="AD188" s="1844"/>
      <c r="AE188" s="1844"/>
      <c r="AF188" s="1844"/>
      <c r="AG188" s="1844"/>
      <c r="AH188" s="1848"/>
      <c r="AI188" s="1844"/>
      <c r="AJ188" s="1844"/>
      <c r="AK188" s="1844"/>
      <c r="AL188" s="1844"/>
      <c r="AM188" s="1848"/>
    </row>
    <row r="189" spans="1:39" ht="12.75" customHeight="1">
      <c r="A189" s="1849"/>
      <c r="B189" s="1870" t="s">
        <v>1525</v>
      </c>
      <c r="C189" s="1870"/>
      <c r="D189" s="1869"/>
      <c r="E189" s="1869"/>
      <c r="F189" s="1869"/>
      <c r="G189" s="1869"/>
      <c r="H189" s="1869"/>
      <c r="I189" s="1869"/>
      <c r="J189" s="1869"/>
      <c r="K189" s="1869"/>
      <c r="L189" s="1869"/>
      <c r="M189" s="1850"/>
      <c r="N189" s="1850"/>
      <c r="O189" s="1850"/>
      <c r="P189" s="1850"/>
      <c r="Q189" s="1850"/>
      <c r="R189" s="1850"/>
      <c r="S189" s="1850"/>
      <c r="T189" s="1850"/>
      <c r="U189" s="1862"/>
      <c r="V189" s="1862"/>
      <c r="W189" s="1862"/>
      <c r="X189" s="1862"/>
      <c r="Y189" s="1862"/>
      <c r="Z189" s="1862"/>
      <c r="AA189" s="1862"/>
      <c r="AB189" s="1862"/>
      <c r="AC189" s="1844"/>
      <c r="AD189" s="1844"/>
      <c r="AE189" s="1844"/>
      <c r="AF189" s="1844"/>
      <c r="AG189" s="1844"/>
      <c r="AH189" s="1848"/>
      <c r="AI189" s="1844"/>
      <c r="AJ189" s="1844"/>
      <c r="AK189" s="1844"/>
      <c r="AL189" s="1844"/>
      <c r="AM189" s="1848"/>
    </row>
    <row r="190" spans="1:39">
      <c r="A190" s="1849"/>
      <c r="B190" s="1846"/>
      <c r="C190" s="1846"/>
      <c r="D190" s="1846"/>
      <c r="E190" s="1851"/>
      <c r="F190" s="1851"/>
      <c r="G190" s="1851"/>
      <c r="H190" s="1851"/>
      <c r="I190" s="1851"/>
      <c r="J190" s="1851"/>
      <c r="K190" s="1851"/>
      <c r="L190" s="1851"/>
      <c r="M190" s="1851"/>
      <c r="N190" s="1851"/>
      <c r="O190" s="1851"/>
      <c r="P190" s="1851"/>
      <c r="Q190" s="1850"/>
      <c r="R190" s="1850"/>
      <c r="S190" s="1850"/>
      <c r="T190" s="1851"/>
      <c r="U190" s="1851"/>
      <c r="V190" s="1851"/>
      <c r="W190" s="1851"/>
      <c r="X190" s="1851"/>
      <c r="Y190" s="1851"/>
      <c r="Z190" s="1851"/>
      <c r="AA190" s="1851"/>
      <c r="AB190" s="1851"/>
      <c r="AC190" s="1851"/>
      <c r="AD190" s="1851"/>
      <c r="AE190" s="1851"/>
      <c r="AF190" s="1851"/>
      <c r="AG190" s="1851"/>
      <c r="AH190" s="1848"/>
    </row>
    <row r="191" spans="1:39">
      <c r="A191" s="3807" t="s">
        <v>1526</v>
      </c>
      <c r="B191" s="3807"/>
      <c r="C191" s="3807"/>
      <c r="D191" s="3807"/>
      <c r="E191" s="1871"/>
      <c r="F191" s="1871" t="s">
        <v>1527</v>
      </c>
      <c r="G191" s="1871"/>
      <c r="H191" s="1871"/>
      <c r="I191" s="1871"/>
      <c r="J191" s="1871"/>
      <c r="K191" s="1871"/>
      <c r="L191" s="3808" t="s">
        <v>1528</v>
      </c>
      <c r="M191" s="3808"/>
      <c r="N191" s="3808"/>
      <c r="O191" s="3808"/>
      <c r="P191" s="3808"/>
      <c r="Q191" s="3808"/>
      <c r="R191" s="3808"/>
      <c r="S191" s="3808"/>
      <c r="T191" s="3809" t="s">
        <v>1529</v>
      </c>
      <c r="U191" s="3809" t="s">
        <v>58</v>
      </c>
      <c r="V191" s="3809"/>
      <c r="W191" s="3809"/>
      <c r="X191" s="3809"/>
      <c r="Y191" s="3809"/>
      <c r="Z191" s="3810"/>
      <c r="AA191" s="1872" t="s">
        <v>1530</v>
      </c>
      <c r="AB191" s="1871"/>
      <c r="AC191" s="1871"/>
      <c r="AD191" s="1871"/>
      <c r="AE191" s="1871"/>
      <c r="AF191" s="1871"/>
      <c r="AG191" s="1871"/>
      <c r="AH191" s="1873"/>
    </row>
    <row r="192" spans="1:39" ht="30" customHeight="1">
      <c r="A192" s="3807"/>
      <c r="B192" s="3807"/>
      <c r="C192" s="3807"/>
      <c r="D192" s="3807"/>
      <c r="E192" s="3811"/>
      <c r="F192" s="3811"/>
      <c r="G192" s="3811"/>
      <c r="H192" s="3811"/>
      <c r="I192" s="3811"/>
      <c r="J192" s="3811"/>
      <c r="K192" s="3812"/>
      <c r="L192" s="3813"/>
      <c r="M192" s="3814"/>
      <c r="N192" s="3814"/>
      <c r="O192" s="3814"/>
      <c r="P192" s="3814"/>
      <c r="Q192" s="3814"/>
      <c r="R192" s="3814"/>
      <c r="S192" s="3815"/>
      <c r="T192" s="3816"/>
      <c r="U192" s="3816"/>
      <c r="V192" s="3816"/>
      <c r="W192" s="3816"/>
      <c r="X192" s="3816"/>
      <c r="Y192" s="3816"/>
      <c r="Z192" s="3817"/>
      <c r="AA192" s="3873"/>
      <c r="AB192" s="3874"/>
      <c r="AC192" s="3874"/>
      <c r="AD192" s="3874"/>
      <c r="AE192" s="3874"/>
      <c r="AF192" s="3874"/>
      <c r="AG192" s="3874"/>
      <c r="AH192" s="3875"/>
    </row>
    <row r="193" spans="1:34" ht="18" customHeight="1">
      <c r="A193" s="3834" t="s">
        <v>1506</v>
      </c>
      <c r="B193" s="3835"/>
      <c r="C193" s="3835"/>
      <c r="D193" s="3835"/>
      <c r="E193" s="3835"/>
      <c r="F193" s="3835"/>
      <c r="G193" s="3835"/>
      <c r="H193" s="3836"/>
      <c r="I193" s="3842" t="s">
        <v>1507</v>
      </c>
      <c r="J193" s="3843"/>
      <c r="K193" s="3843"/>
      <c r="L193" s="3843"/>
      <c r="M193" s="3843"/>
      <c r="N193" s="3843"/>
      <c r="O193" s="3843"/>
      <c r="P193" s="3843"/>
      <c r="Q193" s="3843"/>
      <c r="R193" s="3843"/>
      <c r="S193" s="3843"/>
      <c r="T193" s="3843"/>
      <c r="U193" s="3843"/>
      <c r="V193" s="3843"/>
      <c r="W193" s="3843"/>
      <c r="X193" s="3843"/>
      <c r="Y193" s="3843"/>
      <c r="Z193" s="3843"/>
      <c r="AA193" s="3844"/>
      <c r="AB193" s="3851"/>
      <c r="AC193" s="3852"/>
      <c r="AD193" s="3852"/>
      <c r="AE193" s="3852"/>
      <c r="AF193" s="3852"/>
      <c r="AG193" s="3852"/>
      <c r="AH193" s="3853"/>
    </row>
    <row r="194" spans="1:34" ht="18" customHeight="1">
      <c r="A194" s="3837"/>
      <c r="B194" s="3588"/>
      <c r="C194" s="3588"/>
      <c r="D194" s="3588"/>
      <c r="E194" s="3588"/>
      <c r="F194" s="3588"/>
      <c r="G194" s="3588"/>
      <c r="H194" s="3838"/>
      <c r="I194" s="3845"/>
      <c r="J194" s="3846"/>
      <c r="K194" s="3846"/>
      <c r="L194" s="3846"/>
      <c r="M194" s="3846"/>
      <c r="N194" s="3846"/>
      <c r="O194" s="3846"/>
      <c r="P194" s="3846"/>
      <c r="Q194" s="3846"/>
      <c r="R194" s="3846"/>
      <c r="S194" s="3846"/>
      <c r="T194" s="3846"/>
      <c r="U194" s="3846"/>
      <c r="V194" s="3846"/>
      <c r="W194" s="3846"/>
      <c r="X194" s="3846"/>
      <c r="Y194" s="3846"/>
      <c r="Z194" s="3846"/>
      <c r="AA194" s="3847"/>
      <c r="AB194" s="3854"/>
      <c r="AC194" s="3855"/>
      <c r="AD194" s="3855"/>
      <c r="AE194" s="3855"/>
      <c r="AF194" s="3855"/>
      <c r="AG194" s="3855"/>
      <c r="AH194" s="3856"/>
    </row>
    <row r="195" spans="1:34">
      <c r="A195" s="3839"/>
      <c r="B195" s="3840"/>
      <c r="C195" s="3840"/>
      <c r="D195" s="3840"/>
      <c r="E195" s="3840"/>
      <c r="F195" s="3840"/>
      <c r="G195" s="3840"/>
      <c r="H195" s="3841"/>
      <c r="I195" s="3848"/>
      <c r="J195" s="3849"/>
      <c r="K195" s="3849"/>
      <c r="L195" s="3849"/>
      <c r="M195" s="3849"/>
      <c r="N195" s="3849"/>
      <c r="O195" s="3849"/>
      <c r="P195" s="3849"/>
      <c r="Q195" s="3849"/>
      <c r="R195" s="3849"/>
      <c r="S195" s="3849"/>
      <c r="T195" s="3849"/>
      <c r="U195" s="3849"/>
      <c r="V195" s="3849"/>
      <c r="W195" s="3849"/>
      <c r="X195" s="3849"/>
      <c r="Y195" s="3849"/>
      <c r="Z195" s="3849"/>
      <c r="AA195" s="3850"/>
      <c r="AB195" s="3857"/>
      <c r="AC195" s="3858"/>
      <c r="AD195" s="3858"/>
      <c r="AE195" s="3858"/>
      <c r="AF195" s="3858"/>
      <c r="AG195" s="3858"/>
      <c r="AH195" s="3859"/>
    </row>
    <row r="196" spans="1:34">
      <c r="A196" s="1849"/>
      <c r="B196" s="1844"/>
      <c r="C196" s="1844"/>
      <c r="D196" s="1845">
        <v>0</v>
      </c>
      <c r="E196" s="1844"/>
      <c r="F196" s="1844"/>
      <c r="G196" s="1844"/>
      <c r="H196" s="1844"/>
      <c r="I196" s="3860" t="s">
        <v>1508</v>
      </c>
      <c r="J196" s="3861"/>
      <c r="K196" s="3861"/>
      <c r="L196" s="3861"/>
      <c r="M196" s="3861"/>
      <c r="N196" s="3861"/>
      <c r="O196" s="3861"/>
      <c r="P196" s="3861"/>
      <c r="Q196" s="3861"/>
      <c r="R196" s="3861"/>
      <c r="S196" s="3861"/>
      <c r="T196" s="3861"/>
      <c r="U196" s="3861"/>
      <c r="V196" s="3861"/>
      <c r="W196" s="3861"/>
      <c r="X196" s="3861"/>
      <c r="Y196" s="3861"/>
      <c r="Z196" s="3861"/>
      <c r="AA196" s="3862"/>
      <c r="AB196" s="1847"/>
      <c r="AC196" s="1847"/>
      <c r="AD196" s="1847"/>
      <c r="AE196" s="1847"/>
      <c r="AF196" s="1847"/>
      <c r="AG196" s="1847"/>
      <c r="AH196" s="1848"/>
    </row>
    <row r="197" spans="1:34">
      <c r="A197" s="1849"/>
      <c r="B197" s="1850"/>
      <c r="C197" s="1850"/>
      <c r="D197" s="1846"/>
      <c r="E197" s="1851"/>
      <c r="F197" s="1851"/>
      <c r="G197" s="1851"/>
      <c r="H197" s="1851"/>
      <c r="I197" s="3863"/>
      <c r="J197" s="3864"/>
      <c r="K197" s="3864"/>
      <c r="L197" s="3864"/>
      <c r="M197" s="3864"/>
      <c r="N197" s="3864"/>
      <c r="O197" s="3864"/>
      <c r="P197" s="3864"/>
      <c r="Q197" s="3864"/>
      <c r="R197" s="3864"/>
      <c r="S197" s="3864"/>
      <c r="T197" s="3864"/>
      <c r="U197" s="3864"/>
      <c r="V197" s="3864"/>
      <c r="W197" s="3864"/>
      <c r="X197" s="3864"/>
      <c r="Y197" s="3864"/>
      <c r="Z197" s="3864"/>
      <c r="AA197" s="3865"/>
      <c r="AB197" s="1851"/>
      <c r="AC197" s="1851"/>
      <c r="AD197" s="1851"/>
      <c r="AE197" s="1851"/>
      <c r="AF197" s="1851"/>
      <c r="AG197" s="1851"/>
      <c r="AH197" s="1848"/>
    </row>
    <row r="198" spans="1:34" ht="17.25" customHeight="1">
      <c r="A198" s="1849"/>
      <c r="B198" s="1844"/>
      <c r="C198" s="1844"/>
      <c r="D198" s="1846"/>
      <c r="E198" s="1851"/>
      <c r="F198" s="1851"/>
      <c r="G198" s="1851"/>
      <c r="H198" s="1851"/>
      <c r="I198" s="3866"/>
      <c r="J198" s="3867"/>
      <c r="K198" s="3867"/>
      <c r="L198" s="3867"/>
      <c r="M198" s="3867"/>
      <c r="N198" s="3867"/>
      <c r="O198" s="3867"/>
      <c r="P198" s="3867"/>
      <c r="Q198" s="3867"/>
      <c r="R198" s="3867"/>
      <c r="S198" s="3867"/>
      <c r="T198" s="3867"/>
      <c r="U198" s="3867"/>
      <c r="V198" s="3867"/>
      <c r="W198" s="3867"/>
      <c r="X198" s="3867"/>
      <c r="Y198" s="3867"/>
      <c r="Z198" s="3867"/>
      <c r="AA198" s="3868"/>
      <c r="AB198" s="1851"/>
      <c r="AC198" s="1851"/>
      <c r="AD198" s="1851"/>
      <c r="AE198" s="1851"/>
      <c r="AF198" s="1851"/>
      <c r="AG198" s="1851"/>
      <c r="AH198" s="1848"/>
    </row>
    <row r="199" spans="1:34" ht="17.25" customHeight="1">
      <c r="A199" s="1849"/>
      <c r="B199" s="1845" t="s">
        <v>1509</v>
      </c>
      <c r="C199" s="1845"/>
      <c r="D199" s="1875" t="str">
        <f>PREVI!$A$10</f>
        <v>1100633635-636</v>
      </c>
      <c r="E199" s="1851"/>
      <c r="F199" s="1851"/>
      <c r="G199" s="1851"/>
      <c r="H199" s="1851"/>
      <c r="I199" s="1852"/>
      <c r="J199" s="1852"/>
      <c r="K199" s="1845" t="s">
        <v>1510</v>
      </c>
      <c r="L199" s="1852"/>
      <c r="M199" s="1844"/>
      <c r="N199" s="3869" t="str">
        <f>PREVI!$C$10</f>
        <v>CIMOLAI</v>
      </c>
      <c r="O199" s="3869"/>
      <c r="P199" s="3869"/>
      <c r="Q199" s="3869"/>
      <c r="R199" s="3869"/>
      <c r="S199" s="3869"/>
      <c r="T199" s="3869"/>
      <c r="U199" s="3869"/>
      <c r="V199" s="3869"/>
      <c r="W199" s="3869"/>
      <c r="X199" s="3869"/>
      <c r="Y199" s="3869"/>
      <c r="Z199" s="1852"/>
      <c r="AA199" s="1852"/>
      <c r="AB199" s="1851"/>
      <c r="AC199" s="1851"/>
      <c r="AD199" s="1851"/>
      <c r="AE199" s="1851"/>
      <c r="AF199" s="1851"/>
      <c r="AG199" s="1851"/>
      <c r="AH199" s="1848"/>
    </row>
    <row r="200" spans="1:34" ht="17.25" customHeight="1">
      <c r="A200" s="1849"/>
      <c r="B200" s="1850" t="s">
        <v>1511</v>
      </c>
      <c r="C200" s="1850"/>
      <c r="D200" s="1846"/>
      <c r="E200" s="1851"/>
      <c r="F200" s="1851"/>
      <c r="G200" s="1851"/>
      <c r="H200" s="1851"/>
      <c r="I200" s="1852"/>
      <c r="J200" s="1852"/>
      <c r="K200" s="1852"/>
      <c r="L200" s="1852"/>
      <c r="M200" s="1852"/>
      <c r="N200" s="1853" t="s">
        <v>1512</v>
      </c>
      <c r="O200" s="1852"/>
      <c r="P200" s="1852"/>
      <c r="Q200" s="1852"/>
      <c r="R200" s="1852"/>
      <c r="S200" s="1852"/>
      <c r="T200" s="1852"/>
      <c r="U200" s="1852"/>
      <c r="V200" s="1852"/>
      <c r="W200" s="1852"/>
      <c r="X200" s="1852"/>
      <c r="Y200" s="1852"/>
      <c r="Z200" s="1852"/>
      <c r="AA200" s="1852"/>
      <c r="AB200" s="1851"/>
      <c r="AC200" s="1851"/>
      <c r="AD200" s="1851"/>
      <c r="AE200" s="1851"/>
      <c r="AF200" s="1851"/>
      <c r="AG200" s="1851"/>
      <c r="AH200" s="1848"/>
    </row>
    <row r="201" spans="1:34" ht="17.25" customHeight="1">
      <c r="A201" s="1849"/>
      <c r="B201" s="1850" t="s">
        <v>1513</v>
      </c>
      <c r="C201" s="1850"/>
      <c r="D201" s="1846"/>
      <c r="E201" s="1851"/>
      <c r="F201" s="1851"/>
      <c r="G201" s="1851"/>
      <c r="H201" s="1851"/>
      <c r="I201" s="1852"/>
      <c r="J201" s="1852"/>
      <c r="K201" s="1852"/>
      <c r="L201" s="1852"/>
      <c r="M201" s="1852"/>
      <c r="N201" s="1853" t="s">
        <v>1514</v>
      </c>
      <c r="O201" s="1852"/>
      <c r="P201" s="1852"/>
      <c r="Q201" s="1852"/>
      <c r="R201" s="1852"/>
      <c r="S201" s="1852"/>
      <c r="T201" s="1852"/>
      <c r="U201" s="1852"/>
      <c r="V201" s="1852"/>
      <c r="W201" s="1852"/>
      <c r="X201" s="1852"/>
      <c r="Y201" s="1852"/>
      <c r="Z201" s="1852"/>
      <c r="AA201" s="1852"/>
      <c r="AB201" s="1851"/>
      <c r="AC201" s="1851"/>
      <c r="AD201" s="1851"/>
      <c r="AE201" s="1851"/>
      <c r="AF201" s="1851"/>
      <c r="AG201" s="1851"/>
      <c r="AH201" s="1848"/>
    </row>
    <row r="202" spans="1:34" ht="17.25" customHeight="1">
      <c r="A202" s="1849"/>
      <c r="B202" s="1854" t="s">
        <v>1515</v>
      </c>
      <c r="C202" s="1854"/>
      <c r="D202" s="1846"/>
      <c r="E202" s="1851"/>
      <c r="F202" s="1851"/>
      <c r="G202" s="1851"/>
      <c r="H202" s="1851"/>
      <c r="I202" s="1852"/>
      <c r="J202" s="1852"/>
      <c r="K202" s="1852"/>
      <c r="L202" s="1852"/>
      <c r="M202" s="1852"/>
      <c r="O202" s="1852"/>
      <c r="P202" s="1852"/>
      <c r="Q202" s="1852"/>
      <c r="R202" s="1852"/>
      <c r="S202" s="1852"/>
      <c r="T202" s="1852"/>
      <c r="U202" s="1852"/>
      <c r="V202" s="1852"/>
      <c r="W202" s="1852"/>
      <c r="X202" s="1852"/>
      <c r="Y202" s="1852"/>
      <c r="Z202" s="1852"/>
      <c r="AA202" s="1852"/>
      <c r="AB202" s="1851"/>
      <c r="AC202" s="1851"/>
      <c r="AD202" s="1851"/>
      <c r="AE202" s="1851"/>
      <c r="AF202" s="1851"/>
      <c r="AG202" s="1851"/>
      <c r="AH202" s="1848"/>
    </row>
    <row r="203" spans="1:34" ht="17.25" customHeight="1">
      <c r="A203" s="1849"/>
      <c r="B203" s="1850" t="s">
        <v>1516</v>
      </c>
      <c r="C203" s="1850"/>
      <c r="D203" s="1846"/>
      <c r="E203" s="1851"/>
      <c r="F203" s="1851"/>
      <c r="G203" s="1851"/>
      <c r="H203" s="1851"/>
      <c r="I203" s="1852"/>
      <c r="J203" s="1852"/>
      <c r="K203" s="1852"/>
      <c r="L203" s="1852"/>
      <c r="M203" s="1852"/>
      <c r="N203" s="1853" t="s">
        <v>1517</v>
      </c>
      <c r="O203" s="1852"/>
      <c r="P203" s="1852"/>
      <c r="Q203" s="1852"/>
      <c r="R203" s="1852"/>
      <c r="S203" s="1852"/>
      <c r="T203" s="1852"/>
      <c r="U203" s="1852"/>
      <c r="V203" s="1852"/>
      <c r="W203" s="1852"/>
      <c r="X203" s="1852"/>
      <c r="Y203" s="1852"/>
      <c r="Z203" s="1852"/>
      <c r="AA203" s="1852"/>
      <c r="AB203" s="1851"/>
      <c r="AC203" s="1851"/>
      <c r="AD203" s="1851"/>
      <c r="AE203" s="1851"/>
      <c r="AF203" s="1851"/>
      <c r="AG203" s="1851"/>
      <c r="AH203" s="1848"/>
    </row>
    <row r="204" spans="1:34" ht="17.25" customHeight="1">
      <c r="A204" s="1849"/>
      <c r="B204" s="1846"/>
      <c r="C204" s="1846"/>
      <c r="D204" s="1846"/>
      <c r="E204" s="1851"/>
      <c r="F204" s="1851"/>
      <c r="G204" s="1851"/>
      <c r="H204" s="1851"/>
      <c r="I204" s="1852"/>
      <c r="J204" s="1852"/>
      <c r="K204" s="1852"/>
      <c r="L204" s="1852"/>
      <c r="M204" s="1852"/>
      <c r="N204" s="1850" t="s">
        <v>1518</v>
      </c>
      <c r="O204" s="1852"/>
      <c r="P204" s="1852"/>
      <c r="Q204" s="1852"/>
      <c r="R204" s="1852"/>
      <c r="S204" s="1852"/>
      <c r="T204" s="1852"/>
      <c r="U204" s="1852"/>
      <c r="V204" s="1852"/>
      <c r="W204" s="1852"/>
      <c r="X204" s="1852"/>
      <c r="Y204" s="1852"/>
      <c r="Z204" s="1852"/>
      <c r="AA204" s="1856"/>
      <c r="AB204" s="1856"/>
      <c r="AC204" s="1857"/>
      <c r="AD204" s="1858" t="s">
        <v>1519</v>
      </c>
      <c r="AF204" s="1851"/>
      <c r="AG204" s="1851"/>
      <c r="AH204" s="1848"/>
    </row>
    <row r="205" spans="1:34" ht="17.25" customHeight="1">
      <c r="A205" s="1849"/>
      <c r="B205" s="1846"/>
      <c r="C205" s="1846"/>
      <c r="D205" s="1846"/>
      <c r="E205" s="1851"/>
      <c r="F205" s="1851"/>
      <c r="G205" s="1851"/>
      <c r="H205" s="1851"/>
      <c r="I205" s="1852"/>
      <c r="J205" s="1852"/>
      <c r="K205" s="1852"/>
      <c r="L205" s="1852"/>
      <c r="M205" s="1852"/>
      <c r="N205" s="1859" t="s">
        <v>1532</v>
      </c>
      <c r="O205" s="1859"/>
      <c r="P205" s="1859"/>
      <c r="Q205" s="1859"/>
      <c r="R205" s="1859"/>
      <c r="S205" s="1859"/>
      <c r="T205" s="1859"/>
      <c r="U205" s="1859"/>
      <c r="V205" s="1859"/>
      <c r="W205" s="1859"/>
      <c r="X205" s="1860"/>
      <c r="Y205" s="1860"/>
      <c r="Z205" s="1860"/>
      <c r="AA205" s="1861"/>
      <c r="AB205" s="1861"/>
      <c r="AC205" s="1861"/>
      <c r="AD205" s="1861"/>
      <c r="AE205" s="1851"/>
      <c r="AF205" s="1851"/>
      <c r="AG205" s="1851"/>
      <c r="AH205" s="1848"/>
    </row>
    <row r="206" spans="1:34">
      <c r="A206" s="1849"/>
      <c r="B206" s="1846"/>
      <c r="C206" s="1846"/>
      <c r="D206" s="1846"/>
      <c r="E206" s="1851"/>
      <c r="F206" s="1851"/>
      <c r="G206" s="1851"/>
      <c r="H206" s="1851"/>
      <c r="I206" s="1851"/>
      <c r="J206" s="1851"/>
      <c r="K206" s="1851"/>
      <c r="L206" s="1851"/>
      <c r="M206" s="1851"/>
      <c r="N206" s="1850" t="s">
        <v>1531</v>
      </c>
      <c r="O206" s="1850"/>
      <c r="P206" s="1850"/>
      <c r="Q206" s="1850"/>
      <c r="R206" s="1862"/>
      <c r="S206" s="1862"/>
      <c r="T206" s="1862"/>
      <c r="U206" s="1862"/>
      <c r="V206" s="1862"/>
      <c r="Y206" s="1855"/>
      <c r="Z206" s="1855"/>
      <c r="AA206" s="1862" t="s">
        <v>1521</v>
      </c>
      <c r="AB206" s="1855"/>
      <c r="AC206" s="1855"/>
      <c r="AD206" s="1855"/>
      <c r="AE206" s="1855"/>
      <c r="AF206" s="1851"/>
      <c r="AG206" s="1851"/>
      <c r="AH206" s="1848"/>
    </row>
    <row r="207" spans="1:34">
      <c r="A207" s="1849"/>
      <c r="B207" s="1846"/>
      <c r="C207" s="1846"/>
      <c r="D207" s="1846"/>
      <c r="E207" s="1851"/>
      <c r="F207" s="1851"/>
      <c r="G207" s="1851"/>
      <c r="H207" s="1851"/>
      <c r="I207" s="1851"/>
      <c r="J207" s="1851"/>
      <c r="K207" s="1851"/>
      <c r="L207" s="1851"/>
      <c r="M207" s="1851"/>
      <c r="O207" s="1850"/>
      <c r="P207" s="1850"/>
      <c r="Q207" s="1850"/>
      <c r="R207" s="1850"/>
      <c r="S207" s="1850"/>
      <c r="T207" s="1851"/>
      <c r="U207" s="1851"/>
      <c r="V207" s="1855"/>
      <c r="W207" s="1851"/>
      <c r="X207" s="1844"/>
      <c r="Y207" s="1855"/>
      <c r="Z207" s="1855"/>
      <c r="AF207" s="1851"/>
      <c r="AG207" s="1851"/>
      <c r="AH207" s="1848"/>
    </row>
    <row r="208" spans="1:34">
      <c r="A208" s="1849"/>
      <c r="B208" s="1846"/>
      <c r="C208" s="1846"/>
      <c r="D208" s="1846"/>
      <c r="E208" s="1859"/>
      <c r="F208" s="1859"/>
      <c r="G208" s="1859"/>
      <c r="H208" s="1859"/>
      <c r="I208" s="1859"/>
      <c r="J208" s="1859"/>
      <c r="K208" s="1859"/>
      <c r="L208" s="1859"/>
      <c r="M208" s="1859"/>
      <c r="AE208" s="1861"/>
      <c r="AF208" s="1861"/>
      <c r="AG208" s="1861"/>
      <c r="AH208" s="1848"/>
    </row>
    <row r="209" spans="1:34" ht="26.25" customHeight="1">
      <c r="A209" s="1849"/>
      <c r="B209" s="1846"/>
      <c r="C209" s="1846"/>
      <c r="D209" s="1846"/>
      <c r="E209" s="1846"/>
      <c r="F209" s="1846"/>
      <c r="G209" s="1846"/>
      <c r="H209" s="1846"/>
      <c r="I209" s="1846"/>
      <c r="J209" s="1846"/>
      <c r="K209" s="1846"/>
      <c r="L209" s="1846"/>
      <c r="M209" s="3831" t="s">
        <v>1520</v>
      </c>
      <c r="N209" s="3832"/>
      <c r="O209" s="3832"/>
      <c r="P209" s="3832"/>
      <c r="Q209" s="3832"/>
      <c r="R209" s="3832"/>
      <c r="S209" s="3832"/>
      <c r="T209" s="3833"/>
      <c r="AB209" s="1855"/>
      <c r="AC209" s="1855"/>
      <c r="AD209" s="1855"/>
      <c r="AE209" s="1855"/>
      <c r="AF209" s="1855"/>
      <c r="AG209" s="1855"/>
      <c r="AH209" s="1863"/>
    </row>
    <row r="210" spans="1:34" ht="12.75" customHeight="1">
      <c r="A210" s="1864"/>
      <c r="B210" s="1865"/>
      <c r="C210" s="1865"/>
      <c r="D210" s="1865"/>
      <c r="E210" s="1865"/>
      <c r="F210" s="1865"/>
      <c r="G210" s="1865"/>
      <c r="H210" s="1865"/>
      <c r="I210" s="1865"/>
      <c r="J210" s="1865"/>
      <c r="K210" s="1865"/>
      <c r="L210" s="1865"/>
      <c r="M210" s="3819" t="s">
        <v>1539</v>
      </c>
      <c r="N210" s="3821"/>
      <c r="O210" s="3821"/>
      <c r="P210" s="3821"/>
      <c r="Q210" s="3821"/>
      <c r="R210" s="3821"/>
      <c r="S210" s="3821"/>
      <c r="T210" s="3822"/>
      <c r="AH210" s="1866"/>
    </row>
    <row r="211" spans="1:34" ht="28.9" customHeight="1">
      <c r="A211" s="1849"/>
      <c r="B211" s="1867"/>
      <c r="C211" s="1867"/>
      <c r="D211" s="1867"/>
      <c r="E211" s="1867"/>
      <c r="F211" s="1867"/>
      <c r="G211" s="1867"/>
      <c r="H211" s="1867"/>
      <c r="I211" s="1867"/>
      <c r="J211" s="1867"/>
      <c r="K211" s="1867"/>
      <c r="L211" s="1867"/>
      <c r="M211" s="3820"/>
      <c r="N211" s="3823"/>
      <c r="O211" s="3823"/>
      <c r="P211" s="3823"/>
      <c r="Q211" s="3823"/>
      <c r="R211" s="3823"/>
      <c r="S211" s="3823"/>
      <c r="T211" s="3824"/>
      <c r="U211" s="1867"/>
      <c r="V211" s="1867"/>
      <c r="W211" s="1867"/>
      <c r="X211" s="1867"/>
      <c r="Y211" s="1867"/>
      <c r="Z211" s="1867"/>
      <c r="AA211" s="1867"/>
      <c r="AB211" s="1867"/>
      <c r="AC211" s="1867"/>
      <c r="AD211" s="1867"/>
      <c r="AE211" s="1867"/>
      <c r="AF211" s="1867"/>
      <c r="AG211" s="1867"/>
      <c r="AH211" s="1848"/>
    </row>
    <row r="212" spans="1:34" ht="13.9" customHeight="1">
      <c r="A212" s="1868"/>
      <c r="B212" s="3819" t="s">
        <v>1535</v>
      </c>
      <c r="C212" s="3819" t="s">
        <v>1536</v>
      </c>
      <c r="D212" s="3819" t="s">
        <v>1533</v>
      </c>
      <c r="E212" s="3819" t="s">
        <v>1537</v>
      </c>
      <c r="F212" s="3821"/>
      <c r="G212" s="3821"/>
      <c r="H212" s="3822"/>
      <c r="I212" s="3819" t="s">
        <v>1538</v>
      </c>
      <c r="J212" s="3821"/>
      <c r="K212" s="3821"/>
      <c r="L212" s="3822"/>
      <c r="M212" s="3825" t="s">
        <v>1534</v>
      </c>
      <c r="N212" s="3826"/>
      <c r="O212" s="3826"/>
      <c r="P212" s="3827"/>
      <c r="Q212" s="3825" t="s">
        <v>1523</v>
      </c>
      <c r="R212" s="3826"/>
      <c r="S212" s="3826"/>
      <c r="T212" s="3827"/>
      <c r="U212" s="3870" t="s">
        <v>1522</v>
      </c>
      <c r="V212" s="3871"/>
      <c r="W212" s="3871"/>
      <c r="X212" s="3871"/>
      <c r="Y212" s="3871"/>
      <c r="Z212" s="3871"/>
      <c r="AA212" s="3871"/>
      <c r="AB212" s="3871"/>
      <c r="AC212" s="3871"/>
      <c r="AD212" s="3871"/>
      <c r="AE212" s="3871"/>
      <c r="AF212" s="3871"/>
      <c r="AG212" s="3872"/>
      <c r="AH212" s="1848"/>
    </row>
    <row r="213" spans="1:34">
      <c r="A213" s="1868"/>
      <c r="B213" s="3820"/>
      <c r="C213" s="3820"/>
      <c r="D213" s="3820"/>
      <c r="E213" s="3820"/>
      <c r="F213" s="3823"/>
      <c r="G213" s="3823"/>
      <c r="H213" s="3824"/>
      <c r="I213" s="3820"/>
      <c r="J213" s="3823"/>
      <c r="K213" s="3823"/>
      <c r="L213" s="3824"/>
      <c r="M213" s="3828"/>
      <c r="N213" s="3829"/>
      <c r="O213" s="3829"/>
      <c r="P213" s="3830"/>
      <c r="Q213" s="3828"/>
      <c r="R213" s="3829"/>
      <c r="S213" s="3829"/>
      <c r="T213" s="3830"/>
      <c r="U213" s="3820"/>
      <c r="V213" s="3823"/>
      <c r="W213" s="3823"/>
      <c r="X213" s="3823"/>
      <c r="Y213" s="3823"/>
      <c r="Z213" s="3823"/>
      <c r="AA213" s="3823"/>
      <c r="AB213" s="3823"/>
      <c r="AC213" s="3823"/>
      <c r="AD213" s="3823"/>
      <c r="AE213" s="3823"/>
      <c r="AF213" s="3823"/>
      <c r="AG213" s="3824"/>
      <c r="AH213" s="1848"/>
    </row>
    <row r="214" spans="1:34" ht="20.100000000000001" customHeight="1">
      <c r="A214" s="1849"/>
      <c r="B214" s="1874" t="e">
        <f>SUIVI!#REF!</f>
        <v>#REF!</v>
      </c>
      <c r="C214" s="1874" t="e">
        <f>SUIVI!#REF!</f>
        <v>#REF!</v>
      </c>
      <c r="D214" s="1874" t="e">
        <f>SUIVI!#REF!</f>
        <v>#REF!</v>
      </c>
      <c r="E214" s="3804" t="e">
        <f>SUIVI!#REF!</f>
        <v>#REF!</v>
      </c>
      <c r="F214" s="3805"/>
      <c r="G214" s="3805"/>
      <c r="H214" s="3806"/>
      <c r="I214" s="3818" t="e">
        <f>SUIVI!#REF!</f>
        <v>#REF!</v>
      </c>
      <c r="J214" s="3805"/>
      <c r="K214" s="3805"/>
      <c r="L214" s="3806"/>
      <c r="M214" s="3804"/>
      <c r="N214" s="3805"/>
      <c r="O214" s="3805"/>
      <c r="P214" s="3806"/>
      <c r="Q214" s="3804"/>
      <c r="R214" s="3805"/>
      <c r="S214" s="3805"/>
      <c r="T214" s="3806"/>
      <c r="U214" s="3804"/>
      <c r="V214" s="3805"/>
      <c r="W214" s="3805"/>
      <c r="X214" s="3805"/>
      <c r="Y214" s="3805"/>
      <c r="Z214" s="3805"/>
      <c r="AA214" s="3805"/>
      <c r="AB214" s="3805"/>
      <c r="AC214" s="3805"/>
      <c r="AD214" s="3805"/>
      <c r="AE214" s="3805"/>
      <c r="AF214" s="3805"/>
      <c r="AG214" s="3806"/>
      <c r="AH214" s="1848"/>
    </row>
    <row r="215" spans="1:34" ht="20.100000000000001" customHeight="1">
      <c r="A215" s="1849"/>
      <c r="B215" s="1874" t="e">
        <f>SUIVI!#REF!</f>
        <v>#REF!</v>
      </c>
      <c r="C215" s="1874" t="e">
        <f>SUIVI!#REF!</f>
        <v>#REF!</v>
      </c>
      <c r="D215" s="1874" t="e">
        <f>SUIVI!#REF!</f>
        <v>#REF!</v>
      </c>
      <c r="E215" s="3804" t="e">
        <f>SUIVI!#REF!</f>
        <v>#REF!</v>
      </c>
      <c r="F215" s="3805"/>
      <c r="G215" s="3805"/>
      <c r="H215" s="3806"/>
      <c r="I215" s="3818" t="e">
        <f>SUIVI!#REF!</f>
        <v>#REF!</v>
      </c>
      <c r="J215" s="3805"/>
      <c r="K215" s="3805"/>
      <c r="L215" s="3806"/>
      <c r="M215" s="3804"/>
      <c r="N215" s="3805"/>
      <c r="O215" s="3805"/>
      <c r="P215" s="3806"/>
      <c r="Q215" s="3804"/>
      <c r="R215" s="3805"/>
      <c r="S215" s="3805"/>
      <c r="T215" s="3806"/>
      <c r="U215" s="3804"/>
      <c r="V215" s="3805"/>
      <c r="W215" s="3805"/>
      <c r="X215" s="3805"/>
      <c r="Y215" s="3805"/>
      <c r="Z215" s="3805"/>
      <c r="AA215" s="3805"/>
      <c r="AB215" s="3805"/>
      <c r="AC215" s="3805"/>
      <c r="AD215" s="3805"/>
      <c r="AE215" s="3805"/>
      <c r="AF215" s="3805"/>
      <c r="AG215" s="3806"/>
      <c r="AH215" s="1848"/>
    </row>
    <row r="216" spans="1:34" ht="20.100000000000001" customHeight="1">
      <c r="A216" s="1849"/>
      <c r="B216" s="1874" t="e">
        <f>SUIVI!#REF!</f>
        <v>#REF!</v>
      </c>
      <c r="C216" s="1874" t="e">
        <f>SUIVI!#REF!</f>
        <v>#REF!</v>
      </c>
      <c r="D216" s="1874" t="e">
        <f>SUIVI!#REF!</f>
        <v>#REF!</v>
      </c>
      <c r="E216" s="3804" t="e">
        <f>SUIVI!#REF!</f>
        <v>#REF!</v>
      </c>
      <c r="F216" s="3805"/>
      <c r="G216" s="3805"/>
      <c r="H216" s="3806"/>
      <c r="I216" s="3818" t="e">
        <f>SUIVI!#REF!</f>
        <v>#REF!</v>
      </c>
      <c r="J216" s="3805"/>
      <c r="K216" s="3805"/>
      <c r="L216" s="3806"/>
      <c r="M216" s="3804"/>
      <c r="N216" s="3805"/>
      <c r="O216" s="3805"/>
      <c r="P216" s="3806"/>
      <c r="Q216" s="3804"/>
      <c r="R216" s="3805"/>
      <c r="S216" s="3805"/>
      <c r="T216" s="3806"/>
      <c r="U216" s="3804"/>
      <c r="V216" s="3805"/>
      <c r="W216" s="3805"/>
      <c r="X216" s="3805"/>
      <c r="Y216" s="3805"/>
      <c r="Z216" s="3805"/>
      <c r="AA216" s="3805"/>
      <c r="AB216" s="3805"/>
      <c r="AC216" s="3805"/>
      <c r="AD216" s="3805"/>
      <c r="AE216" s="3805"/>
      <c r="AF216" s="3805"/>
      <c r="AG216" s="3806"/>
      <c r="AH216" s="1848"/>
    </row>
    <row r="217" spans="1:34" ht="20.100000000000001" customHeight="1">
      <c r="A217" s="1849"/>
      <c r="B217" s="1874" t="e">
        <f>SUIVI!#REF!</f>
        <v>#REF!</v>
      </c>
      <c r="C217" s="1874" t="e">
        <f>SUIVI!#REF!</f>
        <v>#REF!</v>
      </c>
      <c r="D217" s="1874" t="e">
        <f>SUIVI!#REF!</f>
        <v>#REF!</v>
      </c>
      <c r="E217" s="3804" t="e">
        <f>SUIVI!#REF!</f>
        <v>#REF!</v>
      </c>
      <c r="F217" s="3805"/>
      <c r="G217" s="3805"/>
      <c r="H217" s="3806"/>
      <c r="I217" s="3818" t="e">
        <f>SUIVI!#REF!</f>
        <v>#REF!</v>
      </c>
      <c r="J217" s="3805"/>
      <c r="K217" s="3805"/>
      <c r="L217" s="3806"/>
      <c r="M217" s="3804"/>
      <c r="N217" s="3805"/>
      <c r="O217" s="3805"/>
      <c r="P217" s="3806"/>
      <c r="Q217" s="3804"/>
      <c r="R217" s="3805"/>
      <c r="S217" s="3805"/>
      <c r="T217" s="3806"/>
      <c r="U217" s="3804"/>
      <c r="V217" s="3805"/>
      <c r="W217" s="3805"/>
      <c r="X217" s="3805"/>
      <c r="Y217" s="3805"/>
      <c r="Z217" s="3805"/>
      <c r="AA217" s="3805"/>
      <c r="AB217" s="3805"/>
      <c r="AC217" s="3805"/>
      <c r="AD217" s="3805"/>
      <c r="AE217" s="3805"/>
      <c r="AF217" s="3805"/>
      <c r="AG217" s="3806"/>
      <c r="AH217" s="1848"/>
    </row>
    <row r="218" spans="1:34" ht="20.100000000000001" customHeight="1">
      <c r="A218" s="1849"/>
      <c r="B218" s="1874" t="e">
        <f>SUIVI!#REF!</f>
        <v>#REF!</v>
      </c>
      <c r="C218" s="1874" t="e">
        <f>SUIVI!#REF!</f>
        <v>#REF!</v>
      </c>
      <c r="D218" s="1874" t="e">
        <f>SUIVI!#REF!</f>
        <v>#REF!</v>
      </c>
      <c r="E218" s="3804" t="e">
        <f>SUIVI!#REF!</f>
        <v>#REF!</v>
      </c>
      <c r="F218" s="3805"/>
      <c r="G218" s="3805"/>
      <c r="H218" s="3806"/>
      <c r="I218" s="3818" t="e">
        <f>SUIVI!#REF!</f>
        <v>#REF!</v>
      </c>
      <c r="J218" s="3805"/>
      <c r="K218" s="3805"/>
      <c r="L218" s="3806"/>
      <c r="M218" s="3804"/>
      <c r="N218" s="3805"/>
      <c r="O218" s="3805"/>
      <c r="P218" s="3806"/>
      <c r="Q218" s="3804"/>
      <c r="R218" s="3805"/>
      <c r="S218" s="3805"/>
      <c r="T218" s="3806"/>
      <c r="U218" s="3804"/>
      <c r="V218" s="3805"/>
      <c r="W218" s="3805"/>
      <c r="X218" s="3805"/>
      <c r="Y218" s="3805"/>
      <c r="Z218" s="3805"/>
      <c r="AA218" s="3805"/>
      <c r="AB218" s="3805"/>
      <c r="AC218" s="3805"/>
      <c r="AD218" s="3805"/>
      <c r="AE218" s="3805"/>
      <c r="AF218" s="3805"/>
      <c r="AG218" s="3806"/>
      <c r="AH218" s="1848"/>
    </row>
    <row r="219" spans="1:34" ht="20.100000000000001" customHeight="1">
      <c r="A219" s="1849"/>
      <c r="B219" s="1874" t="e">
        <f>SUIVI!#REF!</f>
        <v>#REF!</v>
      </c>
      <c r="C219" s="1874" t="e">
        <f>SUIVI!#REF!</f>
        <v>#REF!</v>
      </c>
      <c r="D219" s="1874" t="e">
        <f>SUIVI!#REF!</f>
        <v>#REF!</v>
      </c>
      <c r="E219" s="3804" t="e">
        <f>SUIVI!#REF!</f>
        <v>#REF!</v>
      </c>
      <c r="F219" s="3805"/>
      <c r="G219" s="3805"/>
      <c r="H219" s="3806"/>
      <c r="I219" s="3818" t="e">
        <f>SUIVI!#REF!</f>
        <v>#REF!</v>
      </c>
      <c r="J219" s="3805"/>
      <c r="K219" s="3805"/>
      <c r="L219" s="3806"/>
      <c r="M219" s="3804"/>
      <c r="N219" s="3805"/>
      <c r="O219" s="3805"/>
      <c r="P219" s="3806"/>
      <c r="Q219" s="3804"/>
      <c r="R219" s="3805"/>
      <c r="S219" s="3805"/>
      <c r="T219" s="3806"/>
      <c r="U219" s="3804"/>
      <c r="V219" s="3805"/>
      <c r="W219" s="3805"/>
      <c r="X219" s="3805"/>
      <c r="Y219" s="3805"/>
      <c r="Z219" s="3805"/>
      <c r="AA219" s="3805"/>
      <c r="AB219" s="3805"/>
      <c r="AC219" s="3805"/>
      <c r="AD219" s="3805"/>
      <c r="AE219" s="3805"/>
      <c r="AF219" s="3805"/>
      <c r="AG219" s="3806"/>
      <c r="AH219" s="1848"/>
    </row>
    <row r="220" spans="1:34" ht="20.100000000000001" customHeight="1">
      <c r="A220" s="1849"/>
      <c r="B220" s="1874" t="e">
        <f>SUIVI!#REF!</f>
        <v>#REF!</v>
      </c>
      <c r="C220" s="1874" t="e">
        <f>SUIVI!#REF!</f>
        <v>#REF!</v>
      </c>
      <c r="D220" s="1874" t="e">
        <f>SUIVI!#REF!</f>
        <v>#REF!</v>
      </c>
      <c r="E220" s="3804" t="e">
        <f>SUIVI!#REF!</f>
        <v>#REF!</v>
      </c>
      <c r="F220" s="3805"/>
      <c r="G220" s="3805"/>
      <c r="H220" s="3806"/>
      <c r="I220" s="3818" t="e">
        <f>SUIVI!#REF!</f>
        <v>#REF!</v>
      </c>
      <c r="J220" s="3805"/>
      <c r="K220" s="3805"/>
      <c r="L220" s="3806"/>
      <c r="M220" s="3804"/>
      <c r="N220" s="3805"/>
      <c r="O220" s="3805"/>
      <c r="P220" s="3806"/>
      <c r="Q220" s="3804"/>
      <c r="R220" s="3805"/>
      <c r="S220" s="3805"/>
      <c r="T220" s="3806"/>
      <c r="U220" s="3804"/>
      <c r="V220" s="3805"/>
      <c r="W220" s="3805"/>
      <c r="X220" s="3805"/>
      <c r="Y220" s="3805"/>
      <c r="Z220" s="3805"/>
      <c r="AA220" s="3805"/>
      <c r="AB220" s="3805"/>
      <c r="AC220" s="3805"/>
      <c r="AD220" s="3805"/>
      <c r="AE220" s="3805"/>
      <c r="AF220" s="3805"/>
      <c r="AG220" s="3806"/>
      <c r="AH220" s="1848"/>
    </row>
    <row r="221" spans="1:34" ht="20.100000000000001" customHeight="1">
      <c r="A221" s="1849"/>
      <c r="B221" s="1874" t="e">
        <f>SUIVI!#REF!</f>
        <v>#REF!</v>
      </c>
      <c r="C221" s="1874" t="e">
        <f>SUIVI!#REF!</f>
        <v>#REF!</v>
      </c>
      <c r="D221" s="1874" t="e">
        <f>SUIVI!#REF!</f>
        <v>#REF!</v>
      </c>
      <c r="E221" s="3804" t="e">
        <f>SUIVI!#REF!</f>
        <v>#REF!</v>
      </c>
      <c r="F221" s="3805"/>
      <c r="G221" s="3805"/>
      <c r="H221" s="3806"/>
      <c r="I221" s="3818" t="e">
        <f>SUIVI!#REF!</f>
        <v>#REF!</v>
      </c>
      <c r="J221" s="3805"/>
      <c r="K221" s="3805"/>
      <c r="L221" s="3806"/>
      <c r="M221" s="3804"/>
      <c r="N221" s="3805"/>
      <c r="O221" s="3805"/>
      <c r="P221" s="3806"/>
      <c r="Q221" s="3804"/>
      <c r="R221" s="3805"/>
      <c r="S221" s="3805"/>
      <c r="T221" s="3806"/>
      <c r="U221" s="3804"/>
      <c r="V221" s="3805"/>
      <c r="W221" s="3805"/>
      <c r="X221" s="3805"/>
      <c r="Y221" s="3805"/>
      <c r="Z221" s="3805"/>
      <c r="AA221" s="3805"/>
      <c r="AB221" s="3805"/>
      <c r="AC221" s="3805"/>
      <c r="AD221" s="3805"/>
      <c r="AE221" s="3805"/>
      <c r="AF221" s="3805"/>
      <c r="AG221" s="3806"/>
      <c r="AH221" s="1848"/>
    </row>
    <row r="222" spans="1:34" ht="20.100000000000001" customHeight="1">
      <c r="A222" s="1849"/>
      <c r="B222" s="1874" t="e">
        <f>SUIVI!#REF!</f>
        <v>#REF!</v>
      </c>
      <c r="C222" s="1874" t="e">
        <f>SUIVI!#REF!</f>
        <v>#REF!</v>
      </c>
      <c r="D222" s="1874" t="e">
        <f>SUIVI!#REF!</f>
        <v>#REF!</v>
      </c>
      <c r="E222" s="3804" t="e">
        <f>SUIVI!#REF!</f>
        <v>#REF!</v>
      </c>
      <c r="F222" s="3805"/>
      <c r="G222" s="3805"/>
      <c r="H222" s="3806"/>
      <c r="I222" s="3818" t="e">
        <f>SUIVI!#REF!</f>
        <v>#REF!</v>
      </c>
      <c r="J222" s="3805"/>
      <c r="K222" s="3805"/>
      <c r="L222" s="3806"/>
      <c r="M222" s="3804"/>
      <c r="N222" s="3805"/>
      <c r="O222" s="3805"/>
      <c r="P222" s="3806"/>
      <c r="Q222" s="3804"/>
      <c r="R222" s="3805"/>
      <c r="S222" s="3805"/>
      <c r="T222" s="3806"/>
      <c r="U222" s="3804"/>
      <c r="V222" s="3805"/>
      <c r="W222" s="3805"/>
      <c r="X222" s="3805"/>
      <c r="Y222" s="3805"/>
      <c r="Z222" s="3805"/>
      <c r="AA222" s="3805"/>
      <c r="AB222" s="3805"/>
      <c r="AC222" s="3805"/>
      <c r="AD222" s="3805"/>
      <c r="AE222" s="3805"/>
      <c r="AF222" s="3805"/>
      <c r="AG222" s="3806"/>
      <c r="AH222" s="1848"/>
    </row>
    <row r="223" spans="1:34" ht="20.100000000000001" customHeight="1">
      <c r="A223" s="1849"/>
      <c r="B223" s="1874" t="e">
        <f>SUIVI!#REF!</f>
        <v>#REF!</v>
      </c>
      <c r="C223" s="1874" t="e">
        <f>SUIVI!#REF!</f>
        <v>#REF!</v>
      </c>
      <c r="D223" s="1874" t="e">
        <f>SUIVI!#REF!</f>
        <v>#REF!</v>
      </c>
      <c r="E223" s="3804" t="e">
        <f>SUIVI!#REF!</f>
        <v>#REF!</v>
      </c>
      <c r="F223" s="3805"/>
      <c r="G223" s="3805"/>
      <c r="H223" s="3806"/>
      <c r="I223" s="3818" t="e">
        <f>SUIVI!#REF!</f>
        <v>#REF!</v>
      </c>
      <c r="J223" s="3805"/>
      <c r="K223" s="3805"/>
      <c r="L223" s="3806"/>
      <c r="M223" s="3804"/>
      <c r="N223" s="3805"/>
      <c r="O223" s="3805"/>
      <c r="P223" s="3806"/>
      <c r="Q223" s="3804"/>
      <c r="R223" s="3805"/>
      <c r="S223" s="3805"/>
      <c r="T223" s="3806"/>
      <c r="U223" s="3804"/>
      <c r="V223" s="3805"/>
      <c r="W223" s="3805"/>
      <c r="X223" s="3805"/>
      <c r="Y223" s="3805"/>
      <c r="Z223" s="3805"/>
      <c r="AA223" s="3805"/>
      <c r="AB223" s="3805"/>
      <c r="AC223" s="3805"/>
      <c r="AD223" s="3805"/>
      <c r="AE223" s="3805"/>
      <c r="AF223" s="3805"/>
      <c r="AG223" s="3806"/>
      <c r="AH223" s="1848"/>
    </row>
    <row r="224" spans="1:34" ht="20.100000000000001" customHeight="1">
      <c r="A224" s="1849"/>
      <c r="B224" s="1874" t="e">
        <f>SUIVI!#REF!</f>
        <v>#REF!</v>
      </c>
      <c r="C224" s="1874" t="e">
        <f>SUIVI!#REF!</f>
        <v>#REF!</v>
      </c>
      <c r="D224" s="1874" t="e">
        <f>SUIVI!#REF!</f>
        <v>#REF!</v>
      </c>
      <c r="E224" s="3804" t="e">
        <f>SUIVI!#REF!</f>
        <v>#REF!</v>
      </c>
      <c r="F224" s="3805"/>
      <c r="G224" s="3805"/>
      <c r="H224" s="3806"/>
      <c r="I224" s="3818" t="e">
        <f>SUIVI!#REF!</f>
        <v>#REF!</v>
      </c>
      <c r="J224" s="3805"/>
      <c r="K224" s="3805"/>
      <c r="L224" s="3806"/>
      <c r="M224" s="3804"/>
      <c r="N224" s="3805"/>
      <c r="O224" s="3805"/>
      <c r="P224" s="3806"/>
      <c r="Q224" s="3804"/>
      <c r="R224" s="3805"/>
      <c r="S224" s="3805"/>
      <c r="T224" s="3806"/>
      <c r="U224" s="3804"/>
      <c r="V224" s="3805"/>
      <c r="W224" s="3805"/>
      <c r="X224" s="3805"/>
      <c r="Y224" s="3805"/>
      <c r="Z224" s="3805"/>
      <c r="AA224" s="3805"/>
      <c r="AB224" s="3805"/>
      <c r="AC224" s="3805"/>
      <c r="AD224" s="3805"/>
      <c r="AE224" s="3805"/>
      <c r="AF224" s="3805"/>
      <c r="AG224" s="3806"/>
      <c r="AH224" s="1848"/>
    </row>
    <row r="225" spans="1:39" ht="20.100000000000001" customHeight="1">
      <c r="A225" s="1849"/>
      <c r="B225" s="1874" t="e">
        <f>SUIVI!#REF!</f>
        <v>#REF!</v>
      </c>
      <c r="C225" s="1874" t="e">
        <f>SUIVI!#REF!</f>
        <v>#REF!</v>
      </c>
      <c r="D225" s="1874" t="e">
        <f>SUIVI!#REF!</f>
        <v>#REF!</v>
      </c>
      <c r="E225" s="3804" t="e">
        <f>SUIVI!#REF!</f>
        <v>#REF!</v>
      </c>
      <c r="F225" s="3805"/>
      <c r="G225" s="3805"/>
      <c r="H225" s="3806"/>
      <c r="I225" s="3818" t="e">
        <f>SUIVI!#REF!</f>
        <v>#REF!</v>
      </c>
      <c r="J225" s="3805"/>
      <c r="K225" s="3805"/>
      <c r="L225" s="3806"/>
      <c r="M225" s="3804"/>
      <c r="N225" s="3805"/>
      <c r="O225" s="3805"/>
      <c r="P225" s="3806"/>
      <c r="Q225" s="3804"/>
      <c r="R225" s="3805"/>
      <c r="S225" s="3805"/>
      <c r="T225" s="3806"/>
      <c r="U225" s="3804"/>
      <c r="V225" s="3805"/>
      <c r="W225" s="3805"/>
      <c r="X225" s="3805"/>
      <c r="Y225" s="3805"/>
      <c r="Z225" s="3805"/>
      <c r="AA225" s="3805"/>
      <c r="AB225" s="3805"/>
      <c r="AC225" s="3805"/>
      <c r="AD225" s="3805"/>
      <c r="AE225" s="3805"/>
      <c r="AF225" s="3805"/>
      <c r="AG225" s="3806"/>
      <c r="AH225" s="1848"/>
    </row>
    <row r="226" spans="1:39" ht="20.100000000000001" customHeight="1">
      <c r="A226" s="1849"/>
      <c r="B226" s="1874" t="e">
        <f>SUIVI!#REF!</f>
        <v>#REF!</v>
      </c>
      <c r="C226" s="1874" t="e">
        <f>SUIVI!#REF!</f>
        <v>#REF!</v>
      </c>
      <c r="D226" s="1874" t="e">
        <f>SUIVI!#REF!</f>
        <v>#REF!</v>
      </c>
      <c r="E226" s="3804" t="e">
        <f>SUIVI!#REF!</f>
        <v>#REF!</v>
      </c>
      <c r="F226" s="3805"/>
      <c r="G226" s="3805"/>
      <c r="H226" s="3806"/>
      <c r="I226" s="3818" t="e">
        <f>SUIVI!#REF!</f>
        <v>#REF!</v>
      </c>
      <c r="J226" s="3805"/>
      <c r="K226" s="3805"/>
      <c r="L226" s="3806"/>
      <c r="M226" s="3804"/>
      <c r="N226" s="3805"/>
      <c r="O226" s="3805"/>
      <c r="P226" s="3806"/>
      <c r="Q226" s="3804"/>
      <c r="R226" s="3805"/>
      <c r="S226" s="3805"/>
      <c r="T226" s="3806"/>
      <c r="U226" s="3804"/>
      <c r="V226" s="3805"/>
      <c r="W226" s="3805"/>
      <c r="X226" s="3805"/>
      <c r="Y226" s="3805"/>
      <c r="Z226" s="3805"/>
      <c r="AA226" s="3805"/>
      <c r="AB226" s="3805"/>
      <c r="AC226" s="3805"/>
      <c r="AD226" s="3805"/>
      <c r="AE226" s="3805"/>
      <c r="AF226" s="3805"/>
      <c r="AG226" s="3806"/>
      <c r="AH226" s="1848"/>
    </row>
    <row r="227" spans="1:39" ht="20.100000000000001" customHeight="1">
      <c r="A227" s="1849"/>
      <c r="B227" s="1874" t="e">
        <f>SUIVI!#REF!</f>
        <v>#REF!</v>
      </c>
      <c r="C227" s="1874" t="e">
        <f>SUIVI!#REF!</f>
        <v>#REF!</v>
      </c>
      <c r="D227" s="1874" t="e">
        <f>SUIVI!#REF!</f>
        <v>#REF!</v>
      </c>
      <c r="E227" s="3804" t="e">
        <f>SUIVI!#REF!</f>
        <v>#REF!</v>
      </c>
      <c r="F227" s="3805"/>
      <c r="G227" s="3805"/>
      <c r="H227" s="3806"/>
      <c r="I227" s="3818" t="e">
        <f>SUIVI!#REF!</f>
        <v>#REF!</v>
      </c>
      <c r="J227" s="3805"/>
      <c r="K227" s="3805"/>
      <c r="L227" s="3806"/>
      <c r="M227" s="3804"/>
      <c r="N227" s="3805"/>
      <c r="O227" s="3805"/>
      <c r="P227" s="3806"/>
      <c r="Q227" s="3804"/>
      <c r="R227" s="3805"/>
      <c r="S227" s="3805"/>
      <c r="T227" s="3806"/>
      <c r="U227" s="3804"/>
      <c r="V227" s="3805"/>
      <c r="W227" s="3805"/>
      <c r="X227" s="3805"/>
      <c r="Y227" s="3805"/>
      <c r="Z227" s="3805"/>
      <c r="AA227" s="3805"/>
      <c r="AB227" s="3805"/>
      <c r="AC227" s="3805"/>
      <c r="AD227" s="3805"/>
      <c r="AE227" s="3805"/>
      <c r="AF227" s="3805"/>
      <c r="AG227" s="3806"/>
      <c r="AH227" s="1848"/>
    </row>
    <row r="228" spans="1:39" ht="20.100000000000001" customHeight="1">
      <c r="A228" s="1849"/>
      <c r="B228" s="1874" t="e">
        <f>SUIVI!#REF!</f>
        <v>#REF!</v>
      </c>
      <c r="C228" s="1874" t="e">
        <f>SUIVI!#REF!</f>
        <v>#REF!</v>
      </c>
      <c r="D228" s="1874" t="e">
        <f>SUIVI!#REF!</f>
        <v>#REF!</v>
      </c>
      <c r="E228" s="3804" t="e">
        <f>SUIVI!#REF!</f>
        <v>#REF!</v>
      </c>
      <c r="F228" s="3805"/>
      <c r="G228" s="3805"/>
      <c r="H228" s="3806"/>
      <c r="I228" s="3818" t="e">
        <f>SUIVI!#REF!</f>
        <v>#REF!</v>
      </c>
      <c r="J228" s="3805"/>
      <c r="K228" s="3805"/>
      <c r="L228" s="3806"/>
      <c r="M228" s="3804"/>
      <c r="N228" s="3805"/>
      <c r="O228" s="3805"/>
      <c r="P228" s="3806"/>
      <c r="Q228" s="3804"/>
      <c r="R228" s="3805"/>
      <c r="S228" s="3805"/>
      <c r="T228" s="3806"/>
      <c r="U228" s="3804"/>
      <c r="V228" s="3805"/>
      <c r="W228" s="3805"/>
      <c r="X228" s="3805"/>
      <c r="Y228" s="3805"/>
      <c r="Z228" s="3805"/>
      <c r="AA228" s="3805"/>
      <c r="AB228" s="3805"/>
      <c r="AC228" s="3805"/>
      <c r="AD228" s="3805"/>
      <c r="AE228" s="3805"/>
      <c r="AF228" s="3805"/>
      <c r="AG228" s="3806"/>
      <c r="AH228" s="1848"/>
    </row>
    <row r="229" spans="1:39" ht="20.100000000000001" customHeight="1">
      <c r="A229" s="1849"/>
      <c r="B229" s="1874" t="e">
        <f>SUIVI!#REF!</f>
        <v>#REF!</v>
      </c>
      <c r="C229" s="1874" t="e">
        <f>SUIVI!#REF!</f>
        <v>#REF!</v>
      </c>
      <c r="D229" s="1874" t="e">
        <f>SUIVI!#REF!</f>
        <v>#REF!</v>
      </c>
      <c r="E229" s="3804" t="e">
        <f>SUIVI!#REF!</f>
        <v>#REF!</v>
      </c>
      <c r="F229" s="3805"/>
      <c r="G229" s="3805"/>
      <c r="H229" s="3806"/>
      <c r="I229" s="3818" t="e">
        <f>SUIVI!#REF!</f>
        <v>#REF!</v>
      </c>
      <c r="J229" s="3805"/>
      <c r="K229" s="3805"/>
      <c r="L229" s="3806"/>
      <c r="M229" s="3804"/>
      <c r="N229" s="3805"/>
      <c r="O229" s="3805"/>
      <c r="P229" s="3806"/>
      <c r="Q229" s="3804"/>
      <c r="R229" s="3805"/>
      <c r="S229" s="3805"/>
      <c r="T229" s="3806"/>
      <c r="U229" s="3804"/>
      <c r="V229" s="3805"/>
      <c r="W229" s="3805"/>
      <c r="X229" s="3805"/>
      <c r="Y229" s="3805"/>
      <c r="Z229" s="3805"/>
      <c r="AA229" s="3805"/>
      <c r="AB229" s="3805"/>
      <c r="AC229" s="3805"/>
      <c r="AD229" s="3805"/>
      <c r="AE229" s="3805"/>
      <c r="AF229" s="3805"/>
      <c r="AG229" s="3806"/>
      <c r="AH229" s="1848"/>
    </row>
    <row r="230" spans="1:39" ht="20.100000000000001" customHeight="1">
      <c r="A230" s="1849"/>
      <c r="B230" s="1874" t="e">
        <f>SUIVI!#REF!</f>
        <v>#REF!</v>
      </c>
      <c r="C230" s="1874" t="e">
        <f>SUIVI!#REF!</f>
        <v>#REF!</v>
      </c>
      <c r="D230" s="1874" t="e">
        <f>SUIVI!#REF!</f>
        <v>#REF!</v>
      </c>
      <c r="E230" s="3804" t="e">
        <f>SUIVI!#REF!</f>
        <v>#REF!</v>
      </c>
      <c r="F230" s="3805"/>
      <c r="G230" s="3805"/>
      <c r="H230" s="3806"/>
      <c r="I230" s="3818" t="e">
        <f>SUIVI!#REF!</f>
        <v>#REF!</v>
      </c>
      <c r="J230" s="3805"/>
      <c r="K230" s="3805"/>
      <c r="L230" s="3806"/>
      <c r="M230" s="3804"/>
      <c r="N230" s="3805"/>
      <c r="O230" s="3805"/>
      <c r="P230" s="3806"/>
      <c r="Q230" s="3804"/>
      <c r="R230" s="3805"/>
      <c r="S230" s="3805"/>
      <c r="T230" s="3806"/>
      <c r="U230" s="3804"/>
      <c r="V230" s="3805"/>
      <c r="W230" s="3805"/>
      <c r="X230" s="3805"/>
      <c r="Y230" s="3805"/>
      <c r="Z230" s="3805"/>
      <c r="AA230" s="3805"/>
      <c r="AB230" s="3805"/>
      <c r="AC230" s="3805"/>
      <c r="AD230" s="3805"/>
      <c r="AE230" s="3805"/>
      <c r="AF230" s="3805"/>
      <c r="AG230" s="3806"/>
      <c r="AH230" s="1848"/>
    </row>
    <row r="231" spans="1:39" ht="20.100000000000001" customHeight="1">
      <c r="A231" s="1849"/>
      <c r="B231" s="1874" t="e">
        <f>SUIVI!#REF!</f>
        <v>#REF!</v>
      </c>
      <c r="C231" s="1874" t="e">
        <f>SUIVI!#REF!</f>
        <v>#REF!</v>
      </c>
      <c r="D231" s="1874" t="e">
        <f>SUIVI!#REF!</f>
        <v>#REF!</v>
      </c>
      <c r="E231" s="3804" t="e">
        <f>SUIVI!#REF!</f>
        <v>#REF!</v>
      </c>
      <c r="F231" s="3805"/>
      <c r="G231" s="3805"/>
      <c r="H231" s="3806"/>
      <c r="I231" s="3818" t="e">
        <f>SUIVI!#REF!</f>
        <v>#REF!</v>
      </c>
      <c r="J231" s="3805"/>
      <c r="K231" s="3805"/>
      <c r="L231" s="3806"/>
      <c r="M231" s="3804"/>
      <c r="N231" s="3805"/>
      <c r="O231" s="3805"/>
      <c r="P231" s="3806"/>
      <c r="Q231" s="3804"/>
      <c r="R231" s="3805"/>
      <c r="S231" s="3805"/>
      <c r="T231" s="3806"/>
      <c r="U231" s="3804"/>
      <c r="V231" s="3805"/>
      <c r="W231" s="3805"/>
      <c r="X231" s="3805"/>
      <c r="Y231" s="3805"/>
      <c r="Z231" s="3805"/>
      <c r="AA231" s="3805"/>
      <c r="AB231" s="3805"/>
      <c r="AC231" s="3805"/>
      <c r="AD231" s="3805"/>
      <c r="AE231" s="3805"/>
      <c r="AF231" s="3805"/>
      <c r="AG231" s="3806"/>
      <c r="AH231" s="1848"/>
    </row>
    <row r="232" spans="1:39" ht="20.100000000000001" customHeight="1">
      <c r="A232" s="1849"/>
      <c r="B232" s="1874" t="e">
        <f>SUIVI!#REF!</f>
        <v>#REF!</v>
      </c>
      <c r="C232" s="1874" t="e">
        <f>SUIVI!#REF!</f>
        <v>#REF!</v>
      </c>
      <c r="D232" s="1874" t="e">
        <f>SUIVI!#REF!</f>
        <v>#REF!</v>
      </c>
      <c r="E232" s="3804" t="e">
        <f>SUIVI!#REF!</f>
        <v>#REF!</v>
      </c>
      <c r="F232" s="3805"/>
      <c r="G232" s="3805"/>
      <c r="H232" s="3806"/>
      <c r="I232" s="3818" t="e">
        <f>SUIVI!#REF!</f>
        <v>#REF!</v>
      </c>
      <c r="J232" s="3805"/>
      <c r="K232" s="3805"/>
      <c r="L232" s="3806"/>
      <c r="M232" s="3804"/>
      <c r="N232" s="3805"/>
      <c r="O232" s="3805"/>
      <c r="P232" s="3806"/>
      <c r="Q232" s="3804"/>
      <c r="R232" s="3805"/>
      <c r="S232" s="3805"/>
      <c r="T232" s="3806"/>
      <c r="U232" s="3804"/>
      <c r="V232" s="3805"/>
      <c r="W232" s="3805"/>
      <c r="X232" s="3805"/>
      <c r="Y232" s="3805"/>
      <c r="Z232" s="3805"/>
      <c r="AA232" s="3805"/>
      <c r="AB232" s="3805"/>
      <c r="AC232" s="3805"/>
      <c r="AD232" s="3805"/>
      <c r="AE232" s="3805"/>
      <c r="AF232" s="3805"/>
      <c r="AG232" s="3806"/>
      <c r="AH232" s="1848"/>
    </row>
    <row r="233" spans="1:39" ht="20.100000000000001" customHeight="1">
      <c r="A233" s="1849"/>
      <c r="B233" s="1874" t="e">
        <f>SUIVI!#REF!</f>
        <v>#REF!</v>
      </c>
      <c r="C233" s="1874" t="e">
        <f>SUIVI!#REF!</f>
        <v>#REF!</v>
      </c>
      <c r="D233" s="1874" t="e">
        <f>SUIVI!#REF!</f>
        <v>#REF!</v>
      </c>
      <c r="E233" s="3804" t="e">
        <f>SUIVI!#REF!</f>
        <v>#REF!</v>
      </c>
      <c r="F233" s="3805"/>
      <c r="G233" s="3805"/>
      <c r="H233" s="3806"/>
      <c r="I233" s="3818" t="e">
        <f>SUIVI!#REF!</f>
        <v>#REF!</v>
      </c>
      <c r="J233" s="3805"/>
      <c r="K233" s="3805"/>
      <c r="L233" s="3806"/>
      <c r="M233" s="3804"/>
      <c r="N233" s="3805"/>
      <c r="O233" s="3805"/>
      <c r="P233" s="3806"/>
      <c r="Q233" s="3804"/>
      <c r="R233" s="3805"/>
      <c r="S233" s="3805"/>
      <c r="T233" s="3806"/>
      <c r="U233" s="3804"/>
      <c r="V233" s="3805"/>
      <c r="W233" s="3805"/>
      <c r="X233" s="3805"/>
      <c r="Y233" s="3805"/>
      <c r="Z233" s="3805"/>
      <c r="AA233" s="3805"/>
      <c r="AB233" s="3805"/>
      <c r="AC233" s="3805"/>
      <c r="AD233" s="3805"/>
      <c r="AE233" s="3805"/>
      <c r="AF233" s="3805"/>
      <c r="AG233" s="3806"/>
      <c r="AH233" s="1848"/>
    </row>
    <row r="234" spans="1:39" ht="20.100000000000001" customHeight="1">
      <c r="A234" s="1849"/>
      <c r="B234" s="1874" t="e">
        <f>SUIVI!#REF!</f>
        <v>#REF!</v>
      </c>
      <c r="C234" s="1874" t="e">
        <f>SUIVI!#REF!</f>
        <v>#REF!</v>
      </c>
      <c r="D234" s="1874" t="e">
        <f>SUIVI!#REF!</f>
        <v>#REF!</v>
      </c>
      <c r="E234" s="3804" t="e">
        <f>SUIVI!#REF!</f>
        <v>#REF!</v>
      </c>
      <c r="F234" s="3805"/>
      <c r="G234" s="3805"/>
      <c r="H234" s="3806"/>
      <c r="I234" s="3818" t="e">
        <f>SUIVI!#REF!</f>
        <v>#REF!</v>
      </c>
      <c r="J234" s="3805"/>
      <c r="K234" s="3805"/>
      <c r="L234" s="3806"/>
      <c r="M234" s="3804"/>
      <c r="N234" s="3805"/>
      <c r="O234" s="3805"/>
      <c r="P234" s="3806"/>
      <c r="Q234" s="3804"/>
      <c r="R234" s="3805"/>
      <c r="S234" s="3805"/>
      <c r="T234" s="3806"/>
      <c r="U234" s="3804"/>
      <c r="V234" s="3805"/>
      <c r="W234" s="3805"/>
      <c r="X234" s="3805"/>
      <c r="Y234" s="3805"/>
      <c r="Z234" s="3805"/>
      <c r="AA234" s="3805"/>
      <c r="AB234" s="3805"/>
      <c r="AC234" s="3805"/>
      <c r="AD234" s="3805"/>
      <c r="AE234" s="3805"/>
      <c r="AF234" s="3805"/>
      <c r="AG234" s="3806"/>
      <c r="AH234" s="1848"/>
    </row>
    <row r="235" spans="1:39" ht="20.100000000000001" customHeight="1">
      <c r="A235" s="1849"/>
      <c r="B235" s="1874" t="e">
        <f>SUIVI!#REF!</f>
        <v>#REF!</v>
      </c>
      <c r="C235" s="1874" t="e">
        <f>SUIVI!#REF!</f>
        <v>#REF!</v>
      </c>
      <c r="D235" s="1874" t="e">
        <f>SUIVI!#REF!</f>
        <v>#REF!</v>
      </c>
      <c r="E235" s="3804" t="e">
        <f>SUIVI!#REF!</f>
        <v>#REF!</v>
      </c>
      <c r="F235" s="3805"/>
      <c r="G235" s="3805"/>
      <c r="H235" s="3806"/>
      <c r="I235" s="3818" t="e">
        <f>SUIVI!#REF!</f>
        <v>#REF!</v>
      </c>
      <c r="J235" s="3805"/>
      <c r="K235" s="3805"/>
      <c r="L235" s="3806"/>
      <c r="M235" s="3804"/>
      <c r="N235" s="3805"/>
      <c r="O235" s="3805"/>
      <c r="P235" s="3806"/>
      <c r="Q235" s="3804"/>
      <c r="R235" s="3805"/>
      <c r="S235" s="3805"/>
      <c r="T235" s="3806"/>
      <c r="U235" s="3804"/>
      <c r="V235" s="3805"/>
      <c r="W235" s="3805"/>
      <c r="X235" s="3805"/>
      <c r="Y235" s="3805"/>
      <c r="Z235" s="3805"/>
      <c r="AA235" s="3805"/>
      <c r="AB235" s="3805"/>
      <c r="AC235" s="3805"/>
      <c r="AD235" s="3805"/>
      <c r="AE235" s="3805"/>
      <c r="AF235" s="3805"/>
      <c r="AG235" s="3806"/>
      <c r="AH235" s="1848"/>
    </row>
    <row r="236" spans="1:39">
      <c r="A236" s="1849"/>
      <c r="B236" s="1869" t="s">
        <v>1524</v>
      </c>
      <c r="C236" s="1869"/>
      <c r="D236" s="1869"/>
      <c r="E236" s="1869"/>
      <c r="F236" s="1869"/>
      <c r="G236" s="1869"/>
      <c r="H236" s="1869"/>
      <c r="I236" s="1869"/>
      <c r="J236" s="1869"/>
      <c r="K236" s="1869"/>
      <c r="L236" s="1869"/>
      <c r="M236" s="1850"/>
      <c r="N236" s="1850"/>
      <c r="O236" s="1850"/>
      <c r="P236" s="1850"/>
      <c r="Q236" s="1850"/>
      <c r="R236" s="1850"/>
      <c r="S236" s="1850"/>
      <c r="T236" s="1850"/>
      <c r="U236" s="1862"/>
      <c r="V236" s="1862"/>
      <c r="W236" s="1862"/>
      <c r="X236" s="1862"/>
      <c r="Y236" s="1862"/>
      <c r="Z236" s="1862"/>
      <c r="AA236" s="1862"/>
      <c r="AB236" s="1862"/>
      <c r="AC236" s="1844"/>
      <c r="AD236" s="1844"/>
      <c r="AE236" s="1844"/>
      <c r="AF236" s="1844"/>
      <c r="AG236" s="1844"/>
      <c r="AH236" s="1848"/>
      <c r="AI236" s="1844"/>
      <c r="AJ236" s="1844"/>
      <c r="AK236" s="1844"/>
      <c r="AL236" s="1844"/>
      <c r="AM236" s="1848"/>
    </row>
    <row r="237" spans="1:39" ht="12.75" customHeight="1">
      <c r="A237" s="1849"/>
      <c r="B237" s="1870" t="s">
        <v>1525</v>
      </c>
      <c r="C237" s="1870"/>
      <c r="D237" s="1869"/>
      <c r="E237" s="1869"/>
      <c r="F237" s="1869"/>
      <c r="G237" s="1869"/>
      <c r="H237" s="1869"/>
      <c r="I237" s="1869"/>
      <c r="J237" s="1869"/>
      <c r="K237" s="1869"/>
      <c r="L237" s="1869"/>
      <c r="M237" s="1850"/>
      <c r="N237" s="1850"/>
      <c r="O237" s="1850"/>
      <c r="P237" s="1850"/>
      <c r="Q237" s="1850"/>
      <c r="R237" s="1850"/>
      <c r="S237" s="1850"/>
      <c r="T237" s="1850"/>
      <c r="U237" s="1862"/>
      <c r="V237" s="1862"/>
      <c r="W237" s="1862"/>
      <c r="X237" s="1862"/>
      <c r="Y237" s="1862"/>
      <c r="Z237" s="1862"/>
      <c r="AA237" s="1862"/>
      <c r="AB237" s="1862"/>
      <c r="AC237" s="1844"/>
      <c r="AD237" s="1844"/>
      <c r="AE237" s="1844"/>
      <c r="AF237" s="1844"/>
      <c r="AG237" s="1844"/>
      <c r="AH237" s="1848"/>
      <c r="AI237" s="1844"/>
      <c r="AJ237" s="1844"/>
      <c r="AK237" s="1844"/>
      <c r="AL237" s="1844"/>
      <c r="AM237" s="1848"/>
    </row>
    <row r="238" spans="1:39">
      <c r="A238" s="1849"/>
      <c r="B238" s="1846"/>
      <c r="C238" s="1846"/>
      <c r="D238" s="1846"/>
      <c r="E238" s="1851"/>
      <c r="F238" s="1851"/>
      <c r="G238" s="1851"/>
      <c r="H238" s="1851"/>
      <c r="I238" s="1851"/>
      <c r="J238" s="1851"/>
      <c r="K238" s="1851"/>
      <c r="L238" s="1851"/>
      <c r="M238" s="1851"/>
      <c r="N238" s="1851"/>
      <c r="O238" s="1851"/>
      <c r="P238" s="1851"/>
      <c r="Q238" s="1850"/>
      <c r="R238" s="1850"/>
      <c r="S238" s="1850"/>
      <c r="T238" s="1851"/>
      <c r="U238" s="1851"/>
      <c r="V238" s="1851"/>
      <c r="W238" s="1851"/>
      <c r="X238" s="1851"/>
      <c r="Y238" s="1851"/>
      <c r="Z238" s="1851"/>
      <c r="AA238" s="1851"/>
      <c r="AB238" s="1851"/>
      <c r="AC238" s="1851"/>
      <c r="AD238" s="1851"/>
      <c r="AE238" s="1851"/>
      <c r="AF238" s="1851"/>
      <c r="AG238" s="1851"/>
      <c r="AH238" s="1848"/>
    </row>
    <row r="239" spans="1:39">
      <c r="A239" s="3807" t="s">
        <v>1526</v>
      </c>
      <c r="B239" s="3807"/>
      <c r="C239" s="3807"/>
      <c r="D239" s="3807"/>
      <c r="E239" s="1871"/>
      <c r="F239" s="1871" t="s">
        <v>1527</v>
      </c>
      <c r="G239" s="1871"/>
      <c r="H239" s="1871"/>
      <c r="I239" s="1871"/>
      <c r="J239" s="1871"/>
      <c r="K239" s="1871"/>
      <c r="L239" s="3808" t="s">
        <v>1528</v>
      </c>
      <c r="M239" s="3808"/>
      <c r="N239" s="3808"/>
      <c r="O239" s="3808"/>
      <c r="P239" s="3808"/>
      <c r="Q239" s="3808"/>
      <c r="R239" s="3808"/>
      <c r="S239" s="3808"/>
      <c r="T239" s="3809" t="s">
        <v>1529</v>
      </c>
      <c r="U239" s="3809" t="s">
        <v>58</v>
      </c>
      <c r="V239" s="3809"/>
      <c r="W239" s="3809"/>
      <c r="X239" s="3809"/>
      <c r="Y239" s="3809"/>
      <c r="Z239" s="3810"/>
      <c r="AA239" s="1872" t="s">
        <v>1530</v>
      </c>
      <c r="AB239" s="1871"/>
      <c r="AC239" s="1871"/>
      <c r="AD239" s="1871"/>
      <c r="AE239" s="1871"/>
      <c r="AF239" s="1871"/>
      <c r="AG239" s="1871"/>
      <c r="AH239" s="1873"/>
    </row>
    <row r="240" spans="1:39" ht="30" customHeight="1">
      <c r="A240" s="3807"/>
      <c r="B240" s="3807"/>
      <c r="C240" s="3807"/>
      <c r="D240" s="3807"/>
      <c r="E240" s="3811"/>
      <c r="F240" s="3811"/>
      <c r="G240" s="3811"/>
      <c r="H240" s="3811"/>
      <c r="I240" s="3811"/>
      <c r="J240" s="3811"/>
      <c r="K240" s="3812"/>
      <c r="L240" s="3813"/>
      <c r="M240" s="3814"/>
      <c r="N240" s="3814"/>
      <c r="O240" s="3814"/>
      <c r="P240" s="3814"/>
      <c r="Q240" s="3814"/>
      <c r="R240" s="3814"/>
      <c r="S240" s="3815"/>
      <c r="T240" s="3816"/>
      <c r="U240" s="3816"/>
      <c r="V240" s="3816"/>
      <c r="W240" s="3816"/>
      <c r="X240" s="3816"/>
      <c r="Y240" s="3816"/>
      <c r="Z240" s="3817"/>
      <c r="AA240" s="3873"/>
      <c r="AB240" s="3874"/>
      <c r="AC240" s="3874"/>
      <c r="AD240" s="3874"/>
      <c r="AE240" s="3874"/>
      <c r="AF240" s="3874"/>
      <c r="AG240" s="3874"/>
      <c r="AH240" s="3875"/>
    </row>
    <row r="241" spans="1:34" ht="18" customHeight="1">
      <c r="A241" s="3834" t="s">
        <v>1506</v>
      </c>
      <c r="B241" s="3835"/>
      <c r="C241" s="3835"/>
      <c r="D241" s="3835"/>
      <c r="E241" s="3835"/>
      <c r="F241" s="3835"/>
      <c r="G241" s="3835"/>
      <c r="H241" s="3836"/>
      <c r="I241" s="3842" t="s">
        <v>1507</v>
      </c>
      <c r="J241" s="3843"/>
      <c r="K241" s="3843"/>
      <c r="L241" s="3843"/>
      <c r="M241" s="3843"/>
      <c r="N241" s="3843"/>
      <c r="O241" s="3843"/>
      <c r="P241" s="3843"/>
      <c r="Q241" s="3843"/>
      <c r="R241" s="3843"/>
      <c r="S241" s="3843"/>
      <c r="T241" s="3843"/>
      <c r="U241" s="3843"/>
      <c r="V241" s="3843"/>
      <c r="W241" s="3843"/>
      <c r="X241" s="3843"/>
      <c r="Y241" s="3843"/>
      <c r="Z241" s="3843"/>
      <c r="AA241" s="3844"/>
      <c r="AB241" s="3851"/>
      <c r="AC241" s="3852"/>
      <c r="AD241" s="3852"/>
      <c r="AE241" s="3852"/>
      <c r="AF241" s="3852"/>
      <c r="AG241" s="3852"/>
      <c r="AH241" s="3853"/>
    </row>
    <row r="242" spans="1:34" ht="18" customHeight="1">
      <c r="A242" s="3837"/>
      <c r="B242" s="3588"/>
      <c r="C242" s="3588"/>
      <c r="D242" s="3588"/>
      <c r="E242" s="3588"/>
      <c r="F242" s="3588"/>
      <c r="G242" s="3588"/>
      <c r="H242" s="3838"/>
      <c r="I242" s="3845"/>
      <c r="J242" s="3846"/>
      <c r="K242" s="3846"/>
      <c r="L242" s="3846"/>
      <c r="M242" s="3846"/>
      <c r="N242" s="3846"/>
      <c r="O242" s="3846"/>
      <c r="P242" s="3846"/>
      <c r="Q242" s="3846"/>
      <c r="R242" s="3846"/>
      <c r="S242" s="3846"/>
      <c r="T242" s="3846"/>
      <c r="U242" s="3846"/>
      <c r="V242" s="3846"/>
      <c r="W242" s="3846"/>
      <c r="X242" s="3846"/>
      <c r="Y242" s="3846"/>
      <c r="Z242" s="3846"/>
      <c r="AA242" s="3847"/>
      <c r="AB242" s="3854"/>
      <c r="AC242" s="3855"/>
      <c r="AD242" s="3855"/>
      <c r="AE242" s="3855"/>
      <c r="AF242" s="3855"/>
      <c r="AG242" s="3855"/>
      <c r="AH242" s="3856"/>
    </row>
    <row r="243" spans="1:34">
      <c r="A243" s="3839"/>
      <c r="B243" s="3840"/>
      <c r="C243" s="3840"/>
      <c r="D243" s="3840"/>
      <c r="E243" s="3840"/>
      <c r="F243" s="3840"/>
      <c r="G243" s="3840"/>
      <c r="H243" s="3841"/>
      <c r="I243" s="3848"/>
      <c r="J243" s="3849"/>
      <c r="K243" s="3849"/>
      <c r="L243" s="3849"/>
      <c r="M243" s="3849"/>
      <c r="N243" s="3849"/>
      <c r="O243" s="3849"/>
      <c r="P243" s="3849"/>
      <c r="Q243" s="3849"/>
      <c r="R243" s="3849"/>
      <c r="S243" s="3849"/>
      <c r="T243" s="3849"/>
      <c r="U243" s="3849"/>
      <c r="V243" s="3849"/>
      <c r="W243" s="3849"/>
      <c r="X243" s="3849"/>
      <c r="Y243" s="3849"/>
      <c r="Z243" s="3849"/>
      <c r="AA243" s="3850"/>
      <c r="AB243" s="3857"/>
      <c r="AC243" s="3858"/>
      <c r="AD243" s="3858"/>
      <c r="AE243" s="3858"/>
      <c r="AF243" s="3858"/>
      <c r="AG243" s="3858"/>
      <c r="AH243" s="3859"/>
    </row>
    <row r="244" spans="1:34">
      <c r="A244" s="1849"/>
      <c r="B244" s="1844"/>
      <c r="C244" s="1844"/>
      <c r="D244" s="1845">
        <v>0</v>
      </c>
      <c r="E244" s="1844"/>
      <c r="F244" s="1844"/>
      <c r="G244" s="1844"/>
      <c r="H244" s="1844"/>
      <c r="I244" s="3860" t="s">
        <v>1508</v>
      </c>
      <c r="J244" s="3861"/>
      <c r="K244" s="3861"/>
      <c r="L244" s="3861"/>
      <c r="M244" s="3861"/>
      <c r="N244" s="3861"/>
      <c r="O244" s="3861"/>
      <c r="P244" s="3861"/>
      <c r="Q244" s="3861"/>
      <c r="R244" s="3861"/>
      <c r="S244" s="3861"/>
      <c r="T244" s="3861"/>
      <c r="U244" s="3861"/>
      <c r="V244" s="3861"/>
      <c r="W244" s="3861"/>
      <c r="X244" s="3861"/>
      <c r="Y244" s="3861"/>
      <c r="Z244" s="3861"/>
      <c r="AA244" s="3862"/>
      <c r="AB244" s="1847"/>
      <c r="AC244" s="1847"/>
      <c r="AD244" s="1847"/>
      <c r="AE244" s="1847"/>
      <c r="AF244" s="1847"/>
      <c r="AG244" s="1847"/>
      <c r="AH244" s="1848"/>
    </row>
    <row r="245" spans="1:34">
      <c r="A245" s="1849"/>
      <c r="B245" s="1850"/>
      <c r="C245" s="1850"/>
      <c r="D245" s="1846"/>
      <c r="E245" s="1851"/>
      <c r="F245" s="1851"/>
      <c r="G245" s="1851"/>
      <c r="H245" s="1851"/>
      <c r="I245" s="3863"/>
      <c r="J245" s="3864"/>
      <c r="K245" s="3864"/>
      <c r="L245" s="3864"/>
      <c r="M245" s="3864"/>
      <c r="N245" s="3864"/>
      <c r="O245" s="3864"/>
      <c r="P245" s="3864"/>
      <c r="Q245" s="3864"/>
      <c r="R245" s="3864"/>
      <c r="S245" s="3864"/>
      <c r="T245" s="3864"/>
      <c r="U245" s="3864"/>
      <c r="V245" s="3864"/>
      <c r="W245" s="3864"/>
      <c r="X245" s="3864"/>
      <c r="Y245" s="3864"/>
      <c r="Z245" s="3864"/>
      <c r="AA245" s="3865"/>
      <c r="AB245" s="1851"/>
      <c r="AC245" s="1851"/>
      <c r="AD245" s="1851"/>
      <c r="AE245" s="1851"/>
      <c r="AF245" s="1851"/>
      <c r="AG245" s="1851"/>
      <c r="AH245" s="1848"/>
    </row>
    <row r="246" spans="1:34" ht="17.25" customHeight="1">
      <c r="A246" s="1849"/>
      <c r="B246" s="1844"/>
      <c r="C246" s="1844"/>
      <c r="D246" s="1846"/>
      <c r="E246" s="1851"/>
      <c r="F246" s="1851"/>
      <c r="G246" s="1851"/>
      <c r="H246" s="1851"/>
      <c r="I246" s="3866"/>
      <c r="J246" s="3867"/>
      <c r="K246" s="3867"/>
      <c r="L246" s="3867"/>
      <c r="M246" s="3867"/>
      <c r="N246" s="3867"/>
      <c r="O246" s="3867"/>
      <c r="P246" s="3867"/>
      <c r="Q246" s="3867"/>
      <c r="R246" s="3867"/>
      <c r="S246" s="3867"/>
      <c r="T246" s="3867"/>
      <c r="U246" s="3867"/>
      <c r="V246" s="3867"/>
      <c r="W246" s="3867"/>
      <c r="X246" s="3867"/>
      <c r="Y246" s="3867"/>
      <c r="Z246" s="3867"/>
      <c r="AA246" s="3868"/>
      <c r="AB246" s="1851"/>
      <c r="AC246" s="1851"/>
      <c r="AD246" s="1851"/>
      <c r="AE246" s="1851"/>
      <c r="AF246" s="1851"/>
      <c r="AG246" s="1851"/>
      <c r="AH246" s="1848"/>
    </row>
    <row r="247" spans="1:34" ht="17.25" customHeight="1">
      <c r="A247" s="1849"/>
      <c r="B247" s="1845" t="s">
        <v>1509</v>
      </c>
      <c r="C247" s="1845"/>
      <c r="D247" s="1875" t="str">
        <f>PREVI!$A$10</f>
        <v>1100633635-636</v>
      </c>
      <c r="E247" s="1851"/>
      <c r="F247" s="1851"/>
      <c r="G247" s="1851"/>
      <c r="H247" s="1851"/>
      <c r="I247" s="1852"/>
      <c r="J247" s="1852"/>
      <c r="K247" s="1845" t="s">
        <v>1510</v>
      </c>
      <c r="L247" s="1852"/>
      <c r="M247" s="1844"/>
      <c r="N247" s="3869" t="str">
        <f>PREVI!$C$10</f>
        <v>CIMOLAI</v>
      </c>
      <c r="O247" s="3869"/>
      <c r="P247" s="3869"/>
      <c r="Q247" s="3869"/>
      <c r="R247" s="3869"/>
      <c r="S247" s="3869"/>
      <c r="T247" s="3869"/>
      <c r="U247" s="3869"/>
      <c r="V247" s="3869"/>
      <c r="W247" s="3869"/>
      <c r="X247" s="3869"/>
      <c r="Y247" s="3869"/>
      <c r="Z247" s="1852"/>
      <c r="AA247" s="1852"/>
      <c r="AB247" s="1851"/>
      <c r="AC247" s="1851"/>
      <c r="AD247" s="1851"/>
      <c r="AE247" s="1851"/>
      <c r="AF247" s="1851"/>
      <c r="AG247" s="1851"/>
      <c r="AH247" s="1848"/>
    </row>
    <row r="248" spans="1:34" ht="17.25" customHeight="1">
      <c r="A248" s="1849"/>
      <c r="B248" s="1850" t="s">
        <v>1511</v>
      </c>
      <c r="C248" s="1850"/>
      <c r="D248" s="1846"/>
      <c r="E248" s="1851"/>
      <c r="F248" s="1851"/>
      <c r="G248" s="1851"/>
      <c r="H248" s="1851"/>
      <c r="I248" s="1852"/>
      <c r="J248" s="1852"/>
      <c r="K248" s="1852"/>
      <c r="L248" s="1852"/>
      <c r="M248" s="1852"/>
      <c r="N248" s="1853" t="s">
        <v>1512</v>
      </c>
      <c r="O248" s="1852"/>
      <c r="P248" s="1852"/>
      <c r="Q248" s="1852"/>
      <c r="R248" s="1852"/>
      <c r="S248" s="1852"/>
      <c r="T248" s="1852"/>
      <c r="U248" s="1852"/>
      <c r="V248" s="1852"/>
      <c r="W248" s="1852"/>
      <c r="X248" s="1852"/>
      <c r="Y248" s="1852"/>
      <c r="Z248" s="1852"/>
      <c r="AA248" s="1852"/>
      <c r="AB248" s="1851"/>
      <c r="AC248" s="1851"/>
      <c r="AD248" s="1851"/>
      <c r="AE248" s="1851"/>
      <c r="AF248" s="1851"/>
      <c r="AG248" s="1851"/>
      <c r="AH248" s="1848"/>
    </row>
    <row r="249" spans="1:34" ht="17.25" customHeight="1">
      <c r="A249" s="1849"/>
      <c r="B249" s="1850" t="s">
        <v>1513</v>
      </c>
      <c r="C249" s="1850"/>
      <c r="D249" s="1846"/>
      <c r="E249" s="1851"/>
      <c r="F249" s="1851"/>
      <c r="G249" s="1851"/>
      <c r="H249" s="1851"/>
      <c r="I249" s="1852"/>
      <c r="J249" s="1852"/>
      <c r="K249" s="1852"/>
      <c r="L249" s="1852"/>
      <c r="M249" s="1852"/>
      <c r="N249" s="1853" t="s">
        <v>1514</v>
      </c>
      <c r="O249" s="1852"/>
      <c r="P249" s="1852"/>
      <c r="Q249" s="1852"/>
      <c r="R249" s="1852"/>
      <c r="S249" s="1852"/>
      <c r="T249" s="1852"/>
      <c r="U249" s="1852"/>
      <c r="V249" s="1852"/>
      <c r="W249" s="1852"/>
      <c r="X249" s="1852"/>
      <c r="Y249" s="1852"/>
      <c r="Z249" s="1852"/>
      <c r="AA249" s="1852"/>
      <c r="AB249" s="1851"/>
      <c r="AC249" s="1851"/>
      <c r="AD249" s="1851"/>
      <c r="AE249" s="1851"/>
      <c r="AF249" s="1851"/>
      <c r="AG249" s="1851"/>
      <c r="AH249" s="1848"/>
    </row>
    <row r="250" spans="1:34" ht="17.25" customHeight="1">
      <c r="A250" s="1849"/>
      <c r="B250" s="1854" t="s">
        <v>1515</v>
      </c>
      <c r="C250" s="1854"/>
      <c r="D250" s="1846"/>
      <c r="E250" s="1851"/>
      <c r="F250" s="1851"/>
      <c r="G250" s="1851"/>
      <c r="H250" s="1851"/>
      <c r="I250" s="1852"/>
      <c r="J250" s="1852"/>
      <c r="K250" s="1852"/>
      <c r="L250" s="1852"/>
      <c r="M250" s="1852"/>
      <c r="O250" s="1852"/>
      <c r="P250" s="1852"/>
      <c r="Q250" s="1852"/>
      <c r="R250" s="1852"/>
      <c r="S250" s="1852"/>
      <c r="T250" s="1852"/>
      <c r="U250" s="1852"/>
      <c r="V250" s="1852"/>
      <c r="W250" s="1852"/>
      <c r="X250" s="1852"/>
      <c r="Y250" s="1852"/>
      <c r="Z250" s="1852"/>
      <c r="AA250" s="1852"/>
      <c r="AB250" s="1851"/>
      <c r="AC250" s="1851"/>
      <c r="AD250" s="1851"/>
      <c r="AE250" s="1851"/>
      <c r="AF250" s="1851"/>
      <c r="AG250" s="1851"/>
      <c r="AH250" s="1848"/>
    </row>
    <row r="251" spans="1:34" ht="17.25" customHeight="1">
      <c r="A251" s="1849"/>
      <c r="B251" s="1850" t="s">
        <v>1516</v>
      </c>
      <c r="C251" s="1850"/>
      <c r="D251" s="1846"/>
      <c r="E251" s="1851"/>
      <c r="F251" s="1851"/>
      <c r="G251" s="1851"/>
      <c r="H251" s="1851"/>
      <c r="I251" s="1852"/>
      <c r="J251" s="1852"/>
      <c r="K251" s="1852"/>
      <c r="L251" s="1852"/>
      <c r="M251" s="1852"/>
      <c r="N251" s="1853" t="s">
        <v>1517</v>
      </c>
      <c r="O251" s="1852"/>
      <c r="P251" s="1852"/>
      <c r="Q251" s="1852"/>
      <c r="R251" s="1852"/>
      <c r="S251" s="1852"/>
      <c r="T251" s="1852"/>
      <c r="U251" s="1852"/>
      <c r="V251" s="1852"/>
      <c r="W251" s="1852"/>
      <c r="X251" s="1852"/>
      <c r="Y251" s="1852"/>
      <c r="Z251" s="1852"/>
      <c r="AA251" s="1852"/>
      <c r="AB251" s="1851"/>
      <c r="AC251" s="1851"/>
      <c r="AD251" s="1851"/>
      <c r="AE251" s="1851"/>
      <c r="AF251" s="1851"/>
      <c r="AG251" s="1851"/>
      <c r="AH251" s="1848"/>
    </row>
    <row r="252" spans="1:34" ht="17.25" customHeight="1">
      <c r="A252" s="1849"/>
      <c r="B252" s="1846"/>
      <c r="C252" s="1846"/>
      <c r="D252" s="1846"/>
      <c r="E252" s="1851"/>
      <c r="F252" s="1851"/>
      <c r="G252" s="1851"/>
      <c r="H252" s="1851"/>
      <c r="I252" s="1852"/>
      <c r="J252" s="1852"/>
      <c r="K252" s="1852"/>
      <c r="L252" s="1852"/>
      <c r="M252" s="1852"/>
      <c r="N252" s="1850" t="s">
        <v>1518</v>
      </c>
      <c r="O252" s="1852"/>
      <c r="P252" s="1852"/>
      <c r="Q252" s="1852"/>
      <c r="R252" s="1852"/>
      <c r="S252" s="1852"/>
      <c r="T252" s="1852"/>
      <c r="U252" s="1852"/>
      <c r="V252" s="1852"/>
      <c r="W252" s="1852"/>
      <c r="X252" s="1852"/>
      <c r="Y252" s="1852"/>
      <c r="Z252" s="1852"/>
      <c r="AA252" s="1856"/>
      <c r="AB252" s="1856"/>
      <c r="AC252" s="1857"/>
      <c r="AD252" s="1858" t="s">
        <v>1519</v>
      </c>
      <c r="AF252" s="1851"/>
      <c r="AG252" s="1851"/>
      <c r="AH252" s="1848"/>
    </row>
    <row r="253" spans="1:34" ht="17.25" customHeight="1">
      <c r="A253" s="1849"/>
      <c r="B253" s="1846"/>
      <c r="C253" s="1846"/>
      <c r="D253" s="1846"/>
      <c r="E253" s="1851"/>
      <c r="F253" s="1851"/>
      <c r="G253" s="1851"/>
      <c r="H253" s="1851"/>
      <c r="I253" s="1852"/>
      <c r="J253" s="1852"/>
      <c r="K253" s="1852"/>
      <c r="L253" s="1852"/>
      <c r="M253" s="1852"/>
      <c r="N253" s="1859" t="s">
        <v>1532</v>
      </c>
      <c r="O253" s="1859"/>
      <c r="P253" s="1859"/>
      <c r="Q253" s="1859"/>
      <c r="R253" s="1859"/>
      <c r="S253" s="1859"/>
      <c r="T253" s="1859"/>
      <c r="U253" s="1859"/>
      <c r="V253" s="1859"/>
      <c r="W253" s="1859"/>
      <c r="X253" s="1860"/>
      <c r="Y253" s="1860"/>
      <c r="Z253" s="1860"/>
      <c r="AA253" s="1861"/>
      <c r="AB253" s="1861"/>
      <c r="AC253" s="1861"/>
      <c r="AD253" s="1861"/>
      <c r="AE253" s="1851"/>
      <c r="AF253" s="1851"/>
      <c r="AG253" s="1851"/>
      <c r="AH253" s="1848"/>
    </row>
    <row r="254" spans="1:34">
      <c r="A254" s="1849"/>
      <c r="B254" s="1846"/>
      <c r="C254" s="1846"/>
      <c r="D254" s="1846"/>
      <c r="E254" s="1851"/>
      <c r="F254" s="1851"/>
      <c r="G254" s="1851"/>
      <c r="H254" s="1851"/>
      <c r="I254" s="1851"/>
      <c r="J254" s="1851"/>
      <c r="K254" s="1851"/>
      <c r="L254" s="1851"/>
      <c r="M254" s="1851"/>
      <c r="N254" s="1850" t="s">
        <v>1531</v>
      </c>
      <c r="O254" s="1850"/>
      <c r="P254" s="1850"/>
      <c r="Q254" s="1850"/>
      <c r="R254" s="1862"/>
      <c r="S254" s="1862"/>
      <c r="T254" s="1862"/>
      <c r="U254" s="1862"/>
      <c r="V254" s="1862"/>
      <c r="Y254" s="1855"/>
      <c r="Z254" s="1855"/>
      <c r="AA254" s="1862" t="s">
        <v>1521</v>
      </c>
      <c r="AB254" s="1855"/>
      <c r="AC254" s="1855"/>
      <c r="AD254" s="1855"/>
      <c r="AE254" s="1855"/>
      <c r="AF254" s="1851"/>
      <c r="AG254" s="1851"/>
      <c r="AH254" s="1848"/>
    </row>
    <row r="255" spans="1:34">
      <c r="A255" s="1849"/>
      <c r="B255" s="1846"/>
      <c r="C255" s="1846"/>
      <c r="D255" s="1846"/>
      <c r="E255" s="1851"/>
      <c r="F255" s="1851"/>
      <c r="G255" s="1851"/>
      <c r="H255" s="1851"/>
      <c r="I255" s="1851"/>
      <c r="J255" s="1851"/>
      <c r="K255" s="1851"/>
      <c r="L255" s="1851"/>
      <c r="M255" s="1851"/>
      <c r="O255" s="1850"/>
      <c r="P255" s="1850"/>
      <c r="Q255" s="1850"/>
      <c r="R255" s="1850"/>
      <c r="S255" s="1850"/>
      <c r="T255" s="1851"/>
      <c r="U255" s="1851"/>
      <c r="V255" s="1855"/>
      <c r="W255" s="1851"/>
      <c r="X255" s="1844"/>
      <c r="Y255" s="1855"/>
      <c r="Z255" s="1855"/>
      <c r="AF255" s="1851"/>
      <c r="AG255" s="1851"/>
      <c r="AH255" s="1848"/>
    </row>
    <row r="256" spans="1:34">
      <c r="A256" s="1849"/>
      <c r="B256" s="1846"/>
      <c r="C256" s="1846"/>
      <c r="D256" s="1846"/>
      <c r="E256" s="1859"/>
      <c r="F256" s="1859"/>
      <c r="G256" s="1859"/>
      <c r="H256" s="1859"/>
      <c r="I256" s="1859"/>
      <c r="J256" s="1859"/>
      <c r="K256" s="1859"/>
      <c r="L256" s="1859"/>
      <c r="M256" s="1859"/>
      <c r="AE256" s="1861"/>
      <c r="AF256" s="1861"/>
      <c r="AG256" s="1861"/>
      <c r="AH256" s="1848"/>
    </row>
    <row r="257" spans="1:34" ht="26.25" customHeight="1">
      <c r="A257" s="1849"/>
      <c r="B257" s="1846"/>
      <c r="C257" s="1846"/>
      <c r="D257" s="1846"/>
      <c r="E257" s="1846"/>
      <c r="F257" s="1846"/>
      <c r="G257" s="1846"/>
      <c r="H257" s="1846"/>
      <c r="I257" s="1846"/>
      <c r="J257" s="1846"/>
      <c r="K257" s="1846"/>
      <c r="L257" s="1846"/>
      <c r="M257" s="3831" t="s">
        <v>1520</v>
      </c>
      <c r="N257" s="3832"/>
      <c r="O257" s="3832"/>
      <c r="P257" s="3832"/>
      <c r="Q257" s="3832"/>
      <c r="R257" s="3832"/>
      <c r="S257" s="3832"/>
      <c r="T257" s="3833"/>
      <c r="AB257" s="1855"/>
      <c r="AC257" s="1855"/>
      <c r="AD257" s="1855"/>
      <c r="AE257" s="1855"/>
      <c r="AF257" s="1855"/>
      <c r="AG257" s="1855"/>
      <c r="AH257" s="1863"/>
    </row>
    <row r="258" spans="1:34" ht="12.75" customHeight="1">
      <c r="A258" s="1864"/>
      <c r="B258" s="1865"/>
      <c r="C258" s="1865"/>
      <c r="D258" s="1865"/>
      <c r="E258" s="1865"/>
      <c r="F258" s="1865"/>
      <c r="G258" s="1865"/>
      <c r="H258" s="1865"/>
      <c r="I258" s="1865"/>
      <c r="J258" s="1865"/>
      <c r="K258" s="1865"/>
      <c r="L258" s="1865"/>
      <c r="M258" s="3819" t="s">
        <v>1539</v>
      </c>
      <c r="N258" s="3821"/>
      <c r="O258" s="3821"/>
      <c r="P258" s="3821"/>
      <c r="Q258" s="3821"/>
      <c r="R258" s="3821"/>
      <c r="S258" s="3821"/>
      <c r="T258" s="3822"/>
      <c r="AH258" s="1866"/>
    </row>
    <row r="259" spans="1:34" ht="28.9" customHeight="1">
      <c r="A259" s="1849"/>
      <c r="B259" s="1867"/>
      <c r="C259" s="1867"/>
      <c r="D259" s="1867"/>
      <c r="E259" s="1867"/>
      <c r="F259" s="1867"/>
      <c r="G259" s="1867"/>
      <c r="H259" s="1867"/>
      <c r="I259" s="1867"/>
      <c r="J259" s="1867"/>
      <c r="K259" s="1867"/>
      <c r="L259" s="1867"/>
      <c r="M259" s="3820"/>
      <c r="N259" s="3823"/>
      <c r="O259" s="3823"/>
      <c r="P259" s="3823"/>
      <c r="Q259" s="3823"/>
      <c r="R259" s="3823"/>
      <c r="S259" s="3823"/>
      <c r="T259" s="3824"/>
      <c r="U259" s="1867"/>
      <c r="V259" s="1867"/>
      <c r="W259" s="1867"/>
      <c r="X259" s="1867"/>
      <c r="Y259" s="1867"/>
      <c r="Z259" s="1867"/>
      <c r="AA259" s="1867"/>
      <c r="AB259" s="1867"/>
      <c r="AC259" s="1867"/>
      <c r="AD259" s="1867"/>
      <c r="AE259" s="1867"/>
      <c r="AF259" s="1867"/>
      <c r="AG259" s="1867"/>
      <c r="AH259" s="1848"/>
    </row>
    <row r="260" spans="1:34" ht="13.9" customHeight="1">
      <c r="A260" s="1868"/>
      <c r="B260" s="3819" t="s">
        <v>1535</v>
      </c>
      <c r="C260" s="3819" t="s">
        <v>1536</v>
      </c>
      <c r="D260" s="3819" t="s">
        <v>1533</v>
      </c>
      <c r="E260" s="3819" t="s">
        <v>1537</v>
      </c>
      <c r="F260" s="3821"/>
      <c r="G260" s="3821"/>
      <c r="H260" s="3822"/>
      <c r="I260" s="3819" t="s">
        <v>1538</v>
      </c>
      <c r="J260" s="3821"/>
      <c r="K260" s="3821"/>
      <c r="L260" s="3822"/>
      <c r="M260" s="3825" t="s">
        <v>1534</v>
      </c>
      <c r="N260" s="3826"/>
      <c r="O260" s="3826"/>
      <c r="P260" s="3827"/>
      <c r="Q260" s="3825" t="s">
        <v>1523</v>
      </c>
      <c r="R260" s="3826"/>
      <c r="S260" s="3826"/>
      <c r="T260" s="3827"/>
      <c r="U260" s="3870" t="s">
        <v>1522</v>
      </c>
      <c r="V260" s="3871"/>
      <c r="W260" s="3871"/>
      <c r="X260" s="3871"/>
      <c r="Y260" s="3871"/>
      <c r="Z260" s="3871"/>
      <c r="AA260" s="3871"/>
      <c r="AB260" s="3871"/>
      <c r="AC260" s="3871"/>
      <c r="AD260" s="3871"/>
      <c r="AE260" s="3871"/>
      <c r="AF260" s="3871"/>
      <c r="AG260" s="3872"/>
      <c r="AH260" s="1848"/>
    </row>
    <row r="261" spans="1:34">
      <c r="A261" s="1868"/>
      <c r="B261" s="3820"/>
      <c r="C261" s="3820"/>
      <c r="D261" s="3820"/>
      <c r="E261" s="3820"/>
      <c r="F261" s="3823"/>
      <c r="G261" s="3823"/>
      <c r="H261" s="3824"/>
      <c r="I261" s="3820"/>
      <c r="J261" s="3823"/>
      <c r="K261" s="3823"/>
      <c r="L261" s="3824"/>
      <c r="M261" s="3828"/>
      <c r="N261" s="3829"/>
      <c r="O261" s="3829"/>
      <c r="P261" s="3830"/>
      <c r="Q261" s="3828"/>
      <c r="R261" s="3829"/>
      <c r="S261" s="3829"/>
      <c r="T261" s="3830"/>
      <c r="U261" s="3820"/>
      <c r="V261" s="3823"/>
      <c r="W261" s="3823"/>
      <c r="X261" s="3823"/>
      <c r="Y261" s="3823"/>
      <c r="Z261" s="3823"/>
      <c r="AA261" s="3823"/>
      <c r="AB261" s="3823"/>
      <c r="AC261" s="3823"/>
      <c r="AD261" s="3823"/>
      <c r="AE261" s="3823"/>
      <c r="AF261" s="3823"/>
      <c r="AG261" s="3824"/>
      <c r="AH261" s="1848"/>
    </row>
    <row r="262" spans="1:34" ht="20.100000000000001" customHeight="1">
      <c r="A262" s="1849"/>
      <c r="B262" s="1874" t="e">
        <f>SUIVI!#REF!</f>
        <v>#REF!</v>
      </c>
      <c r="C262" s="1874" t="e">
        <f>SUIVI!#REF!</f>
        <v>#REF!</v>
      </c>
      <c r="D262" s="1874" t="e">
        <f>SUIVI!#REF!</f>
        <v>#REF!</v>
      </c>
      <c r="E262" s="3804" t="e">
        <f>SUIVI!#REF!</f>
        <v>#REF!</v>
      </c>
      <c r="F262" s="3805"/>
      <c r="G262" s="3805"/>
      <c r="H262" s="3806"/>
      <c r="I262" s="3818" t="e">
        <f>SUIVI!#REF!</f>
        <v>#REF!</v>
      </c>
      <c r="J262" s="3805"/>
      <c r="K262" s="3805"/>
      <c r="L262" s="3806"/>
      <c r="M262" s="3804"/>
      <c r="N262" s="3805"/>
      <c r="O262" s="3805"/>
      <c r="P262" s="3806"/>
      <c r="Q262" s="3804"/>
      <c r="R262" s="3805"/>
      <c r="S262" s="3805"/>
      <c r="T262" s="3806"/>
      <c r="U262" s="3804"/>
      <c r="V262" s="3805"/>
      <c r="W262" s="3805"/>
      <c r="X262" s="3805"/>
      <c r="Y262" s="3805"/>
      <c r="Z262" s="3805"/>
      <c r="AA262" s="3805"/>
      <c r="AB262" s="3805"/>
      <c r="AC262" s="3805"/>
      <c r="AD262" s="3805"/>
      <c r="AE262" s="3805"/>
      <c r="AF262" s="3805"/>
      <c r="AG262" s="3806"/>
      <c r="AH262" s="1848"/>
    </row>
    <row r="263" spans="1:34" ht="20.100000000000001" customHeight="1">
      <c r="A263" s="1849"/>
      <c r="B263" s="1874" t="e">
        <f>SUIVI!#REF!</f>
        <v>#REF!</v>
      </c>
      <c r="C263" s="1874" t="e">
        <f>SUIVI!#REF!</f>
        <v>#REF!</v>
      </c>
      <c r="D263" s="1874" t="e">
        <f>SUIVI!#REF!</f>
        <v>#REF!</v>
      </c>
      <c r="E263" s="3804" t="e">
        <f>SUIVI!#REF!</f>
        <v>#REF!</v>
      </c>
      <c r="F263" s="3805"/>
      <c r="G263" s="3805"/>
      <c r="H263" s="3806"/>
      <c r="I263" s="3818" t="e">
        <f>SUIVI!#REF!</f>
        <v>#REF!</v>
      </c>
      <c r="J263" s="3805"/>
      <c r="K263" s="3805"/>
      <c r="L263" s="3806"/>
      <c r="M263" s="3804"/>
      <c r="N263" s="3805"/>
      <c r="O263" s="3805"/>
      <c r="P263" s="3806"/>
      <c r="Q263" s="3804"/>
      <c r="R263" s="3805"/>
      <c r="S263" s="3805"/>
      <c r="T263" s="3806"/>
      <c r="U263" s="3804"/>
      <c r="V263" s="3805"/>
      <c r="W263" s="3805"/>
      <c r="X263" s="3805"/>
      <c r="Y263" s="3805"/>
      <c r="Z263" s="3805"/>
      <c r="AA263" s="3805"/>
      <c r="AB263" s="3805"/>
      <c r="AC263" s="3805"/>
      <c r="AD263" s="3805"/>
      <c r="AE263" s="3805"/>
      <c r="AF263" s="3805"/>
      <c r="AG263" s="3806"/>
      <c r="AH263" s="1848"/>
    </row>
    <row r="264" spans="1:34" ht="20.100000000000001" customHeight="1">
      <c r="A264" s="1849"/>
      <c r="B264" s="1874" t="e">
        <f>SUIVI!#REF!</f>
        <v>#REF!</v>
      </c>
      <c r="C264" s="1874" t="e">
        <f>SUIVI!#REF!</f>
        <v>#REF!</v>
      </c>
      <c r="D264" s="1874" t="e">
        <f>SUIVI!#REF!</f>
        <v>#REF!</v>
      </c>
      <c r="E264" s="3804" t="e">
        <f>SUIVI!#REF!</f>
        <v>#REF!</v>
      </c>
      <c r="F264" s="3805"/>
      <c r="G264" s="3805"/>
      <c r="H264" s="3806"/>
      <c r="I264" s="3818" t="e">
        <f>SUIVI!#REF!</f>
        <v>#REF!</v>
      </c>
      <c r="J264" s="3805"/>
      <c r="K264" s="3805"/>
      <c r="L264" s="3806"/>
      <c r="M264" s="3804"/>
      <c r="N264" s="3805"/>
      <c r="O264" s="3805"/>
      <c r="P264" s="3806"/>
      <c r="Q264" s="3804"/>
      <c r="R264" s="3805"/>
      <c r="S264" s="3805"/>
      <c r="T264" s="3806"/>
      <c r="U264" s="3804"/>
      <c r="V264" s="3805"/>
      <c r="W264" s="3805"/>
      <c r="X264" s="3805"/>
      <c r="Y264" s="3805"/>
      <c r="Z264" s="3805"/>
      <c r="AA264" s="3805"/>
      <c r="AB264" s="3805"/>
      <c r="AC264" s="3805"/>
      <c r="AD264" s="3805"/>
      <c r="AE264" s="3805"/>
      <c r="AF264" s="3805"/>
      <c r="AG264" s="3806"/>
      <c r="AH264" s="1848"/>
    </row>
    <row r="265" spans="1:34" ht="20.100000000000001" customHeight="1">
      <c r="A265" s="1849"/>
      <c r="B265" s="1874" t="e">
        <f>SUIVI!#REF!</f>
        <v>#REF!</v>
      </c>
      <c r="C265" s="1874" t="e">
        <f>SUIVI!#REF!</f>
        <v>#REF!</v>
      </c>
      <c r="D265" s="1874" t="e">
        <f>SUIVI!#REF!</f>
        <v>#REF!</v>
      </c>
      <c r="E265" s="3804" t="e">
        <f>SUIVI!#REF!</f>
        <v>#REF!</v>
      </c>
      <c r="F265" s="3805"/>
      <c r="G265" s="3805"/>
      <c r="H265" s="3806"/>
      <c r="I265" s="3818" t="e">
        <f>SUIVI!#REF!</f>
        <v>#REF!</v>
      </c>
      <c r="J265" s="3805"/>
      <c r="K265" s="3805"/>
      <c r="L265" s="3806"/>
      <c r="M265" s="3804"/>
      <c r="N265" s="3805"/>
      <c r="O265" s="3805"/>
      <c r="P265" s="3806"/>
      <c r="Q265" s="3804"/>
      <c r="R265" s="3805"/>
      <c r="S265" s="3805"/>
      <c r="T265" s="3806"/>
      <c r="U265" s="3804"/>
      <c r="V265" s="3805"/>
      <c r="W265" s="3805"/>
      <c r="X265" s="3805"/>
      <c r="Y265" s="3805"/>
      <c r="Z265" s="3805"/>
      <c r="AA265" s="3805"/>
      <c r="AB265" s="3805"/>
      <c r="AC265" s="3805"/>
      <c r="AD265" s="3805"/>
      <c r="AE265" s="3805"/>
      <c r="AF265" s="3805"/>
      <c r="AG265" s="3806"/>
      <c r="AH265" s="1848"/>
    </row>
    <row r="266" spans="1:34" ht="20.100000000000001" customHeight="1">
      <c r="A266" s="1849"/>
      <c r="B266" s="1874" t="e">
        <f>SUIVI!#REF!</f>
        <v>#REF!</v>
      </c>
      <c r="C266" s="1874" t="e">
        <f>SUIVI!#REF!</f>
        <v>#REF!</v>
      </c>
      <c r="D266" s="1874" t="e">
        <f>SUIVI!#REF!</f>
        <v>#REF!</v>
      </c>
      <c r="E266" s="3804" t="e">
        <f>SUIVI!#REF!</f>
        <v>#REF!</v>
      </c>
      <c r="F266" s="3805"/>
      <c r="G266" s="3805"/>
      <c r="H266" s="3806"/>
      <c r="I266" s="3818" t="e">
        <f>SUIVI!#REF!</f>
        <v>#REF!</v>
      </c>
      <c r="J266" s="3805"/>
      <c r="K266" s="3805"/>
      <c r="L266" s="3806"/>
      <c r="M266" s="3804"/>
      <c r="N266" s="3805"/>
      <c r="O266" s="3805"/>
      <c r="P266" s="3806"/>
      <c r="Q266" s="3804"/>
      <c r="R266" s="3805"/>
      <c r="S266" s="3805"/>
      <c r="T266" s="3806"/>
      <c r="U266" s="3804"/>
      <c r="V266" s="3805"/>
      <c r="W266" s="3805"/>
      <c r="X266" s="3805"/>
      <c r="Y266" s="3805"/>
      <c r="Z266" s="3805"/>
      <c r="AA266" s="3805"/>
      <c r="AB266" s="3805"/>
      <c r="AC266" s="3805"/>
      <c r="AD266" s="3805"/>
      <c r="AE266" s="3805"/>
      <c r="AF266" s="3805"/>
      <c r="AG266" s="3806"/>
      <c r="AH266" s="1848"/>
    </row>
    <row r="267" spans="1:34" ht="20.100000000000001" customHeight="1">
      <c r="A267" s="1849"/>
      <c r="B267" s="1874" t="e">
        <f>SUIVI!#REF!</f>
        <v>#REF!</v>
      </c>
      <c r="C267" s="1874" t="e">
        <f>SUIVI!#REF!</f>
        <v>#REF!</v>
      </c>
      <c r="D267" s="1874" t="e">
        <f>SUIVI!#REF!</f>
        <v>#REF!</v>
      </c>
      <c r="E267" s="3804" t="e">
        <f>SUIVI!#REF!</f>
        <v>#REF!</v>
      </c>
      <c r="F267" s="3805"/>
      <c r="G267" s="3805"/>
      <c r="H267" s="3806"/>
      <c r="I267" s="3818" t="e">
        <f>SUIVI!#REF!</f>
        <v>#REF!</v>
      </c>
      <c r="J267" s="3805"/>
      <c r="K267" s="3805"/>
      <c r="L267" s="3806"/>
      <c r="M267" s="3804"/>
      <c r="N267" s="3805"/>
      <c r="O267" s="3805"/>
      <c r="P267" s="3806"/>
      <c r="Q267" s="3804"/>
      <c r="R267" s="3805"/>
      <c r="S267" s="3805"/>
      <c r="T267" s="3806"/>
      <c r="U267" s="3804"/>
      <c r="V267" s="3805"/>
      <c r="W267" s="3805"/>
      <c r="X267" s="3805"/>
      <c r="Y267" s="3805"/>
      <c r="Z267" s="3805"/>
      <c r="AA267" s="3805"/>
      <c r="AB267" s="3805"/>
      <c r="AC267" s="3805"/>
      <c r="AD267" s="3805"/>
      <c r="AE267" s="3805"/>
      <c r="AF267" s="3805"/>
      <c r="AG267" s="3806"/>
      <c r="AH267" s="1848"/>
    </row>
    <row r="268" spans="1:34" ht="20.100000000000001" customHeight="1">
      <c r="A268" s="1849"/>
      <c r="B268" s="1874" t="e">
        <f>SUIVI!#REF!</f>
        <v>#REF!</v>
      </c>
      <c r="C268" s="1874" t="e">
        <f>SUIVI!#REF!</f>
        <v>#REF!</v>
      </c>
      <c r="D268" s="1874" t="e">
        <f>SUIVI!#REF!</f>
        <v>#REF!</v>
      </c>
      <c r="E268" s="3804" t="e">
        <f>SUIVI!#REF!</f>
        <v>#REF!</v>
      </c>
      <c r="F268" s="3805"/>
      <c r="G268" s="3805"/>
      <c r="H268" s="3806"/>
      <c r="I268" s="3818" t="e">
        <f>SUIVI!#REF!</f>
        <v>#REF!</v>
      </c>
      <c r="J268" s="3805"/>
      <c r="K268" s="3805"/>
      <c r="L268" s="3806"/>
      <c r="M268" s="3804"/>
      <c r="N268" s="3805"/>
      <c r="O268" s="3805"/>
      <c r="P268" s="3806"/>
      <c r="Q268" s="3804"/>
      <c r="R268" s="3805"/>
      <c r="S268" s="3805"/>
      <c r="T268" s="3806"/>
      <c r="U268" s="3804"/>
      <c r="V268" s="3805"/>
      <c r="W268" s="3805"/>
      <c r="X268" s="3805"/>
      <c r="Y268" s="3805"/>
      <c r="Z268" s="3805"/>
      <c r="AA268" s="3805"/>
      <c r="AB268" s="3805"/>
      <c r="AC268" s="3805"/>
      <c r="AD268" s="3805"/>
      <c r="AE268" s="3805"/>
      <c r="AF268" s="3805"/>
      <c r="AG268" s="3806"/>
      <c r="AH268" s="1848"/>
    </row>
    <row r="269" spans="1:34" ht="20.100000000000001" customHeight="1">
      <c r="A269" s="1849"/>
      <c r="B269" s="1874" t="e">
        <f>SUIVI!#REF!</f>
        <v>#REF!</v>
      </c>
      <c r="C269" s="1874" t="e">
        <f>SUIVI!#REF!</f>
        <v>#REF!</v>
      </c>
      <c r="D269" s="1874" t="e">
        <f>SUIVI!#REF!</f>
        <v>#REF!</v>
      </c>
      <c r="E269" s="3804" t="e">
        <f>SUIVI!#REF!</f>
        <v>#REF!</v>
      </c>
      <c r="F269" s="3805"/>
      <c r="G269" s="3805"/>
      <c r="H269" s="3806"/>
      <c r="I269" s="3818" t="e">
        <f>SUIVI!#REF!</f>
        <v>#REF!</v>
      </c>
      <c r="J269" s="3805"/>
      <c r="K269" s="3805"/>
      <c r="L269" s="3806"/>
      <c r="M269" s="3804"/>
      <c r="N269" s="3805"/>
      <c r="O269" s="3805"/>
      <c r="P269" s="3806"/>
      <c r="Q269" s="3804"/>
      <c r="R269" s="3805"/>
      <c r="S269" s="3805"/>
      <c r="T269" s="3806"/>
      <c r="U269" s="3804"/>
      <c r="V269" s="3805"/>
      <c r="W269" s="3805"/>
      <c r="X269" s="3805"/>
      <c r="Y269" s="3805"/>
      <c r="Z269" s="3805"/>
      <c r="AA269" s="3805"/>
      <c r="AB269" s="3805"/>
      <c r="AC269" s="3805"/>
      <c r="AD269" s="3805"/>
      <c r="AE269" s="3805"/>
      <c r="AF269" s="3805"/>
      <c r="AG269" s="3806"/>
      <c r="AH269" s="1848"/>
    </row>
    <row r="270" spans="1:34" ht="20.100000000000001" customHeight="1">
      <c r="A270" s="1849"/>
      <c r="B270" s="1874" t="e">
        <f>SUIVI!#REF!</f>
        <v>#REF!</v>
      </c>
      <c r="C270" s="1874" t="e">
        <f>SUIVI!#REF!</f>
        <v>#REF!</v>
      </c>
      <c r="D270" s="1874" t="e">
        <f>SUIVI!#REF!</f>
        <v>#REF!</v>
      </c>
      <c r="E270" s="3804" t="e">
        <f>SUIVI!#REF!</f>
        <v>#REF!</v>
      </c>
      <c r="F270" s="3805"/>
      <c r="G270" s="3805"/>
      <c r="H270" s="3806"/>
      <c r="I270" s="3818" t="e">
        <f>SUIVI!#REF!</f>
        <v>#REF!</v>
      </c>
      <c r="J270" s="3805"/>
      <c r="K270" s="3805"/>
      <c r="L270" s="3806"/>
      <c r="M270" s="3804"/>
      <c r="N270" s="3805"/>
      <c r="O270" s="3805"/>
      <c r="P270" s="3806"/>
      <c r="Q270" s="3804"/>
      <c r="R270" s="3805"/>
      <c r="S270" s="3805"/>
      <c r="T270" s="3806"/>
      <c r="U270" s="3804"/>
      <c r="V270" s="3805"/>
      <c r="W270" s="3805"/>
      <c r="X270" s="3805"/>
      <c r="Y270" s="3805"/>
      <c r="Z270" s="3805"/>
      <c r="AA270" s="3805"/>
      <c r="AB270" s="3805"/>
      <c r="AC270" s="3805"/>
      <c r="AD270" s="3805"/>
      <c r="AE270" s="3805"/>
      <c r="AF270" s="3805"/>
      <c r="AG270" s="3806"/>
      <c r="AH270" s="1848"/>
    </row>
    <row r="271" spans="1:34" ht="20.100000000000001" customHeight="1">
      <c r="A271" s="1849"/>
      <c r="B271" s="1874" t="e">
        <f>SUIVI!#REF!</f>
        <v>#REF!</v>
      </c>
      <c r="C271" s="1874" t="e">
        <f>SUIVI!#REF!</f>
        <v>#REF!</v>
      </c>
      <c r="D271" s="1874" t="e">
        <f>SUIVI!#REF!</f>
        <v>#REF!</v>
      </c>
      <c r="E271" s="3804" t="e">
        <f>SUIVI!#REF!</f>
        <v>#REF!</v>
      </c>
      <c r="F271" s="3805"/>
      <c r="G271" s="3805"/>
      <c r="H271" s="3806"/>
      <c r="I271" s="3818" t="e">
        <f>SUIVI!#REF!</f>
        <v>#REF!</v>
      </c>
      <c r="J271" s="3805"/>
      <c r="K271" s="3805"/>
      <c r="L271" s="3806"/>
      <c r="M271" s="3804"/>
      <c r="N271" s="3805"/>
      <c r="O271" s="3805"/>
      <c r="P271" s="3806"/>
      <c r="Q271" s="3804"/>
      <c r="R271" s="3805"/>
      <c r="S271" s="3805"/>
      <c r="T271" s="3806"/>
      <c r="U271" s="3804"/>
      <c r="V271" s="3805"/>
      <c r="W271" s="3805"/>
      <c r="X271" s="3805"/>
      <c r="Y271" s="3805"/>
      <c r="Z271" s="3805"/>
      <c r="AA271" s="3805"/>
      <c r="AB271" s="3805"/>
      <c r="AC271" s="3805"/>
      <c r="AD271" s="3805"/>
      <c r="AE271" s="3805"/>
      <c r="AF271" s="3805"/>
      <c r="AG271" s="3806"/>
      <c r="AH271" s="1848"/>
    </row>
    <row r="272" spans="1:34" ht="20.100000000000001" customHeight="1">
      <c r="A272" s="1849"/>
      <c r="B272" s="1874" t="e">
        <f>SUIVI!#REF!</f>
        <v>#REF!</v>
      </c>
      <c r="C272" s="1874" t="e">
        <f>SUIVI!#REF!</f>
        <v>#REF!</v>
      </c>
      <c r="D272" s="1874" t="e">
        <f>SUIVI!#REF!</f>
        <v>#REF!</v>
      </c>
      <c r="E272" s="3804" t="e">
        <f>SUIVI!#REF!</f>
        <v>#REF!</v>
      </c>
      <c r="F272" s="3805"/>
      <c r="G272" s="3805"/>
      <c r="H272" s="3806"/>
      <c r="I272" s="3818" t="e">
        <f>SUIVI!#REF!</f>
        <v>#REF!</v>
      </c>
      <c r="J272" s="3805"/>
      <c r="K272" s="3805"/>
      <c r="L272" s="3806"/>
      <c r="M272" s="3804"/>
      <c r="N272" s="3805"/>
      <c r="O272" s="3805"/>
      <c r="P272" s="3806"/>
      <c r="Q272" s="3804"/>
      <c r="R272" s="3805"/>
      <c r="S272" s="3805"/>
      <c r="T272" s="3806"/>
      <c r="U272" s="3804"/>
      <c r="V272" s="3805"/>
      <c r="W272" s="3805"/>
      <c r="X272" s="3805"/>
      <c r="Y272" s="3805"/>
      <c r="Z272" s="3805"/>
      <c r="AA272" s="3805"/>
      <c r="AB272" s="3805"/>
      <c r="AC272" s="3805"/>
      <c r="AD272" s="3805"/>
      <c r="AE272" s="3805"/>
      <c r="AF272" s="3805"/>
      <c r="AG272" s="3806"/>
      <c r="AH272" s="1848"/>
    </row>
    <row r="273" spans="1:39" ht="20.100000000000001" customHeight="1">
      <c r="A273" s="1849"/>
      <c r="B273" s="1874" t="e">
        <f>SUIVI!#REF!</f>
        <v>#REF!</v>
      </c>
      <c r="C273" s="1874" t="e">
        <f>SUIVI!#REF!</f>
        <v>#REF!</v>
      </c>
      <c r="D273" s="1874" t="e">
        <f>SUIVI!#REF!</f>
        <v>#REF!</v>
      </c>
      <c r="E273" s="3804" t="e">
        <f>SUIVI!#REF!</f>
        <v>#REF!</v>
      </c>
      <c r="F273" s="3805"/>
      <c r="G273" s="3805"/>
      <c r="H273" s="3806"/>
      <c r="I273" s="3818" t="e">
        <f>SUIVI!#REF!</f>
        <v>#REF!</v>
      </c>
      <c r="J273" s="3805"/>
      <c r="K273" s="3805"/>
      <c r="L273" s="3806"/>
      <c r="M273" s="3804"/>
      <c r="N273" s="3805"/>
      <c r="O273" s="3805"/>
      <c r="P273" s="3806"/>
      <c r="Q273" s="3804"/>
      <c r="R273" s="3805"/>
      <c r="S273" s="3805"/>
      <c r="T273" s="3806"/>
      <c r="U273" s="3804"/>
      <c r="V273" s="3805"/>
      <c r="W273" s="3805"/>
      <c r="X273" s="3805"/>
      <c r="Y273" s="3805"/>
      <c r="Z273" s="3805"/>
      <c r="AA273" s="3805"/>
      <c r="AB273" s="3805"/>
      <c r="AC273" s="3805"/>
      <c r="AD273" s="3805"/>
      <c r="AE273" s="3805"/>
      <c r="AF273" s="3805"/>
      <c r="AG273" s="3806"/>
      <c r="AH273" s="1848"/>
    </row>
    <row r="274" spans="1:39" ht="20.100000000000001" customHeight="1">
      <c r="A274" s="1849"/>
      <c r="B274" s="1874" t="e">
        <f>SUIVI!#REF!</f>
        <v>#REF!</v>
      </c>
      <c r="C274" s="1874" t="e">
        <f>SUIVI!#REF!</f>
        <v>#REF!</v>
      </c>
      <c r="D274" s="1874" t="e">
        <f>SUIVI!#REF!</f>
        <v>#REF!</v>
      </c>
      <c r="E274" s="3804" t="e">
        <f>SUIVI!#REF!</f>
        <v>#REF!</v>
      </c>
      <c r="F274" s="3805"/>
      <c r="G274" s="3805"/>
      <c r="H274" s="3806"/>
      <c r="I274" s="3818" t="e">
        <f>SUIVI!#REF!</f>
        <v>#REF!</v>
      </c>
      <c r="J274" s="3805"/>
      <c r="K274" s="3805"/>
      <c r="L274" s="3806"/>
      <c r="M274" s="3804"/>
      <c r="N274" s="3805"/>
      <c r="O274" s="3805"/>
      <c r="P274" s="3806"/>
      <c r="Q274" s="3804"/>
      <c r="R274" s="3805"/>
      <c r="S274" s="3805"/>
      <c r="T274" s="3806"/>
      <c r="U274" s="3804"/>
      <c r="V274" s="3805"/>
      <c r="W274" s="3805"/>
      <c r="X274" s="3805"/>
      <c r="Y274" s="3805"/>
      <c r="Z274" s="3805"/>
      <c r="AA274" s="3805"/>
      <c r="AB274" s="3805"/>
      <c r="AC274" s="3805"/>
      <c r="AD274" s="3805"/>
      <c r="AE274" s="3805"/>
      <c r="AF274" s="3805"/>
      <c r="AG274" s="3806"/>
      <c r="AH274" s="1848"/>
    </row>
    <row r="275" spans="1:39" ht="20.100000000000001" customHeight="1">
      <c r="A275" s="1849"/>
      <c r="B275" s="1874" t="e">
        <f>SUIVI!#REF!</f>
        <v>#REF!</v>
      </c>
      <c r="C275" s="1874" t="e">
        <f>SUIVI!#REF!</f>
        <v>#REF!</v>
      </c>
      <c r="D275" s="1874" t="e">
        <f>SUIVI!#REF!</f>
        <v>#REF!</v>
      </c>
      <c r="E275" s="3804" t="e">
        <f>SUIVI!#REF!</f>
        <v>#REF!</v>
      </c>
      <c r="F275" s="3805"/>
      <c r="G275" s="3805"/>
      <c r="H275" s="3806"/>
      <c r="I275" s="3818" t="e">
        <f>SUIVI!#REF!</f>
        <v>#REF!</v>
      </c>
      <c r="J275" s="3805"/>
      <c r="K275" s="3805"/>
      <c r="L275" s="3806"/>
      <c r="M275" s="3804"/>
      <c r="N275" s="3805"/>
      <c r="O275" s="3805"/>
      <c r="P275" s="3806"/>
      <c r="Q275" s="3804"/>
      <c r="R275" s="3805"/>
      <c r="S275" s="3805"/>
      <c r="T275" s="3806"/>
      <c r="U275" s="3804"/>
      <c r="V275" s="3805"/>
      <c r="W275" s="3805"/>
      <c r="X275" s="3805"/>
      <c r="Y275" s="3805"/>
      <c r="Z275" s="3805"/>
      <c r="AA275" s="3805"/>
      <c r="AB275" s="3805"/>
      <c r="AC275" s="3805"/>
      <c r="AD275" s="3805"/>
      <c r="AE275" s="3805"/>
      <c r="AF275" s="3805"/>
      <c r="AG275" s="3806"/>
      <c r="AH275" s="1848"/>
    </row>
    <row r="276" spans="1:39" ht="20.100000000000001" customHeight="1">
      <c r="A276" s="1849"/>
      <c r="B276" s="1874" t="e">
        <f>SUIVI!#REF!</f>
        <v>#REF!</v>
      </c>
      <c r="C276" s="1874" t="e">
        <f>SUIVI!#REF!</f>
        <v>#REF!</v>
      </c>
      <c r="D276" s="1874" t="e">
        <f>SUIVI!#REF!</f>
        <v>#REF!</v>
      </c>
      <c r="E276" s="3804" t="e">
        <f>SUIVI!#REF!</f>
        <v>#REF!</v>
      </c>
      <c r="F276" s="3805"/>
      <c r="G276" s="3805"/>
      <c r="H276" s="3806"/>
      <c r="I276" s="3818" t="e">
        <f>SUIVI!#REF!</f>
        <v>#REF!</v>
      </c>
      <c r="J276" s="3805"/>
      <c r="K276" s="3805"/>
      <c r="L276" s="3806"/>
      <c r="M276" s="3804"/>
      <c r="N276" s="3805"/>
      <c r="O276" s="3805"/>
      <c r="P276" s="3806"/>
      <c r="Q276" s="3804"/>
      <c r="R276" s="3805"/>
      <c r="S276" s="3805"/>
      <c r="T276" s="3806"/>
      <c r="U276" s="3804"/>
      <c r="V276" s="3805"/>
      <c r="W276" s="3805"/>
      <c r="X276" s="3805"/>
      <c r="Y276" s="3805"/>
      <c r="Z276" s="3805"/>
      <c r="AA276" s="3805"/>
      <c r="AB276" s="3805"/>
      <c r="AC276" s="3805"/>
      <c r="AD276" s="3805"/>
      <c r="AE276" s="3805"/>
      <c r="AF276" s="3805"/>
      <c r="AG276" s="3806"/>
      <c r="AH276" s="1848"/>
    </row>
    <row r="277" spans="1:39" ht="20.100000000000001" customHeight="1">
      <c r="A277" s="1849"/>
      <c r="B277" s="1874" t="e">
        <f>SUIVI!#REF!</f>
        <v>#REF!</v>
      </c>
      <c r="C277" s="1874" t="e">
        <f>SUIVI!#REF!</f>
        <v>#REF!</v>
      </c>
      <c r="D277" s="1874" t="e">
        <f>SUIVI!#REF!</f>
        <v>#REF!</v>
      </c>
      <c r="E277" s="3804" t="e">
        <f>SUIVI!#REF!</f>
        <v>#REF!</v>
      </c>
      <c r="F277" s="3805"/>
      <c r="G277" s="3805"/>
      <c r="H277" s="3806"/>
      <c r="I277" s="3818" t="e">
        <f>SUIVI!#REF!</f>
        <v>#REF!</v>
      </c>
      <c r="J277" s="3805"/>
      <c r="K277" s="3805"/>
      <c r="L277" s="3806"/>
      <c r="M277" s="3804"/>
      <c r="N277" s="3805"/>
      <c r="O277" s="3805"/>
      <c r="P277" s="3806"/>
      <c r="Q277" s="3804"/>
      <c r="R277" s="3805"/>
      <c r="S277" s="3805"/>
      <c r="T277" s="3806"/>
      <c r="U277" s="3804"/>
      <c r="V277" s="3805"/>
      <c r="W277" s="3805"/>
      <c r="X277" s="3805"/>
      <c r="Y277" s="3805"/>
      <c r="Z277" s="3805"/>
      <c r="AA277" s="3805"/>
      <c r="AB277" s="3805"/>
      <c r="AC277" s="3805"/>
      <c r="AD277" s="3805"/>
      <c r="AE277" s="3805"/>
      <c r="AF277" s="3805"/>
      <c r="AG277" s="3806"/>
      <c r="AH277" s="1848"/>
    </row>
    <row r="278" spans="1:39" ht="20.100000000000001" customHeight="1">
      <c r="A278" s="1849"/>
      <c r="B278" s="1874" t="e">
        <f>SUIVI!#REF!</f>
        <v>#REF!</v>
      </c>
      <c r="C278" s="1874" t="e">
        <f>SUIVI!#REF!</f>
        <v>#REF!</v>
      </c>
      <c r="D278" s="1874" t="e">
        <f>SUIVI!#REF!</f>
        <v>#REF!</v>
      </c>
      <c r="E278" s="3804" t="e">
        <f>SUIVI!#REF!</f>
        <v>#REF!</v>
      </c>
      <c r="F278" s="3805"/>
      <c r="G278" s="3805"/>
      <c r="H278" s="3806"/>
      <c r="I278" s="3818" t="e">
        <f>SUIVI!#REF!</f>
        <v>#REF!</v>
      </c>
      <c r="J278" s="3805"/>
      <c r="K278" s="3805"/>
      <c r="L278" s="3806"/>
      <c r="M278" s="3804"/>
      <c r="N278" s="3805"/>
      <c r="O278" s="3805"/>
      <c r="P278" s="3806"/>
      <c r="Q278" s="3804"/>
      <c r="R278" s="3805"/>
      <c r="S278" s="3805"/>
      <c r="T278" s="3806"/>
      <c r="U278" s="3804"/>
      <c r="V278" s="3805"/>
      <c r="W278" s="3805"/>
      <c r="X278" s="3805"/>
      <c r="Y278" s="3805"/>
      <c r="Z278" s="3805"/>
      <c r="AA278" s="3805"/>
      <c r="AB278" s="3805"/>
      <c r="AC278" s="3805"/>
      <c r="AD278" s="3805"/>
      <c r="AE278" s="3805"/>
      <c r="AF278" s="3805"/>
      <c r="AG278" s="3806"/>
      <c r="AH278" s="1848"/>
    </row>
    <row r="279" spans="1:39" ht="20.100000000000001" customHeight="1">
      <c r="A279" s="1849"/>
      <c r="B279" s="1874" t="e">
        <f>SUIVI!#REF!</f>
        <v>#REF!</v>
      </c>
      <c r="C279" s="1874" t="e">
        <f>SUIVI!#REF!</f>
        <v>#REF!</v>
      </c>
      <c r="D279" s="1874" t="e">
        <f>SUIVI!#REF!</f>
        <v>#REF!</v>
      </c>
      <c r="E279" s="3804" t="e">
        <f>SUIVI!#REF!</f>
        <v>#REF!</v>
      </c>
      <c r="F279" s="3805"/>
      <c r="G279" s="3805"/>
      <c r="H279" s="3806"/>
      <c r="I279" s="3818" t="e">
        <f>SUIVI!#REF!</f>
        <v>#REF!</v>
      </c>
      <c r="J279" s="3805"/>
      <c r="K279" s="3805"/>
      <c r="L279" s="3806"/>
      <c r="M279" s="3804"/>
      <c r="N279" s="3805"/>
      <c r="O279" s="3805"/>
      <c r="P279" s="3806"/>
      <c r="Q279" s="3804"/>
      <c r="R279" s="3805"/>
      <c r="S279" s="3805"/>
      <c r="T279" s="3806"/>
      <c r="U279" s="3804"/>
      <c r="V279" s="3805"/>
      <c r="W279" s="3805"/>
      <c r="X279" s="3805"/>
      <c r="Y279" s="3805"/>
      <c r="Z279" s="3805"/>
      <c r="AA279" s="3805"/>
      <c r="AB279" s="3805"/>
      <c r="AC279" s="3805"/>
      <c r="AD279" s="3805"/>
      <c r="AE279" s="3805"/>
      <c r="AF279" s="3805"/>
      <c r="AG279" s="3806"/>
      <c r="AH279" s="1848"/>
    </row>
    <row r="280" spans="1:39" ht="20.100000000000001" customHeight="1">
      <c r="A280" s="1849"/>
      <c r="B280" s="1874" t="e">
        <f>SUIVI!#REF!</f>
        <v>#REF!</v>
      </c>
      <c r="C280" s="1874" t="e">
        <f>SUIVI!#REF!</f>
        <v>#REF!</v>
      </c>
      <c r="D280" s="1874" t="e">
        <f>SUIVI!#REF!</f>
        <v>#REF!</v>
      </c>
      <c r="E280" s="3804" t="e">
        <f>SUIVI!#REF!</f>
        <v>#REF!</v>
      </c>
      <c r="F280" s="3805"/>
      <c r="G280" s="3805"/>
      <c r="H280" s="3806"/>
      <c r="I280" s="3818" t="e">
        <f>SUIVI!#REF!</f>
        <v>#REF!</v>
      </c>
      <c r="J280" s="3805"/>
      <c r="K280" s="3805"/>
      <c r="L280" s="3806"/>
      <c r="M280" s="3804"/>
      <c r="N280" s="3805"/>
      <c r="O280" s="3805"/>
      <c r="P280" s="3806"/>
      <c r="Q280" s="3804"/>
      <c r="R280" s="3805"/>
      <c r="S280" s="3805"/>
      <c r="T280" s="3806"/>
      <c r="U280" s="3804"/>
      <c r="V280" s="3805"/>
      <c r="W280" s="3805"/>
      <c r="X280" s="3805"/>
      <c r="Y280" s="3805"/>
      <c r="Z280" s="3805"/>
      <c r="AA280" s="3805"/>
      <c r="AB280" s="3805"/>
      <c r="AC280" s="3805"/>
      <c r="AD280" s="3805"/>
      <c r="AE280" s="3805"/>
      <c r="AF280" s="3805"/>
      <c r="AG280" s="3806"/>
      <c r="AH280" s="1848"/>
    </row>
    <row r="281" spans="1:39" ht="20.100000000000001" customHeight="1">
      <c r="A281" s="1849"/>
      <c r="B281" s="1874" t="e">
        <f>SUIVI!#REF!</f>
        <v>#REF!</v>
      </c>
      <c r="C281" s="1874" t="e">
        <f>SUIVI!#REF!</f>
        <v>#REF!</v>
      </c>
      <c r="D281" s="1874" t="e">
        <f>SUIVI!#REF!</f>
        <v>#REF!</v>
      </c>
      <c r="E281" s="3804" t="e">
        <f>SUIVI!#REF!</f>
        <v>#REF!</v>
      </c>
      <c r="F281" s="3805"/>
      <c r="G281" s="3805"/>
      <c r="H281" s="3806"/>
      <c r="I281" s="3818" t="e">
        <f>SUIVI!#REF!</f>
        <v>#REF!</v>
      </c>
      <c r="J281" s="3805"/>
      <c r="K281" s="3805"/>
      <c r="L281" s="3806"/>
      <c r="M281" s="3804"/>
      <c r="N281" s="3805"/>
      <c r="O281" s="3805"/>
      <c r="P281" s="3806"/>
      <c r="Q281" s="3804"/>
      <c r="R281" s="3805"/>
      <c r="S281" s="3805"/>
      <c r="T281" s="3806"/>
      <c r="U281" s="3804"/>
      <c r="V281" s="3805"/>
      <c r="W281" s="3805"/>
      <c r="X281" s="3805"/>
      <c r="Y281" s="3805"/>
      <c r="Z281" s="3805"/>
      <c r="AA281" s="3805"/>
      <c r="AB281" s="3805"/>
      <c r="AC281" s="3805"/>
      <c r="AD281" s="3805"/>
      <c r="AE281" s="3805"/>
      <c r="AF281" s="3805"/>
      <c r="AG281" s="3806"/>
      <c r="AH281" s="1848"/>
    </row>
    <row r="282" spans="1:39" ht="20.100000000000001" customHeight="1">
      <c r="A282" s="1849"/>
      <c r="B282" s="1874" t="e">
        <f>SUIVI!#REF!</f>
        <v>#REF!</v>
      </c>
      <c r="C282" s="1874" t="e">
        <f>SUIVI!#REF!</f>
        <v>#REF!</v>
      </c>
      <c r="D282" s="1874" t="e">
        <f>SUIVI!#REF!</f>
        <v>#REF!</v>
      </c>
      <c r="E282" s="3804" t="e">
        <f>SUIVI!#REF!</f>
        <v>#REF!</v>
      </c>
      <c r="F282" s="3805"/>
      <c r="G282" s="3805"/>
      <c r="H282" s="3806"/>
      <c r="I282" s="3818" t="e">
        <f>SUIVI!#REF!</f>
        <v>#REF!</v>
      </c>
      <c r="J282" s="3805"/>
      <c r="K282" s="3805"/>
      <c r="L282" s="3806"/>
      <c r="M282" s="3804"/>
      <c r="N282" s="3805"/>
      <c r="O282" s="3805"/>
      <c r="P282" s="3806"/>
      <c r="Q282" s="3804"/>
      <c r="R282" s="3805"/>
      <c r="S282" s="3805"/>
      <c r="T282" s="3806"/>
      <c r="U282" s="3804"/>
      <c r="V282" s="3805"/>
      <c r="W282" s="3805"/>
      <c r="X282" s="3805"/>
      <c r="Y282" s="3805"/>
      <c r="Z282" s="3805"/>
      <c r="AA282" s="3805"/>
      <c r="AB282" s="3805"/>
      <c r="AC282" s="3805"/>
      <c r="AD282" s="3805"/>
      <c r="AE282" s="3805"/>
      <c r="AF282" s="3805"/>
      <c r="AG282" s="3806"/>
      <c r="AH282" s="1848"/>
    </row>
    <row r="283" spans="1:39" ht="20.100000000000001" customHeight="1">
      <c r="A283" s="1849"/>
      <c r="B283" s="1874" t="e">
        <f>SUIVI!#REF!</f>
        <v>#REF!</v>
      </c>
      <c r="C283" s="1874" t="e">
        <f>SUIVI!#REF!</f>
        <v>#REF!</v>
      </c>
      <c r="D283" s="1874" t="e">
        <f>SUIVI!#REF!</f>
        <v>#REF!</v>
      </c>
      <c r="E283" s="3804" t="e">
        <f>SUIVI!#REF!</f>
        <v>#REF!</v>
      </c>
      <c r="F283" s="3805"/>
      <c r="G283" s="3805"/>
      <c r="H283" s="3806"/>
      <c r="I283" s="3818" t="e">
        <f>SUIVI!#REF!</f>
        <v>#REF!</v>
      </c>
      <c r="J283" s="3805"/>
      <c r="K283" s="3805"/>
      <c r="L283" s="3806"/>
      <c r="M283" s="3804"/>
      <c r="N283" s="3805"/>
      <c r="O283" s="3805"/>
      <c r="P283" s="3806"/>
      <c r="Q283" s="3804"/>
      <c r="R283" s="3805"/>
      <c r="S283" s="3805"/>
      <c r="T283" s="3806"/>
      <c r="U283" s="3804"/>
      <c r="V283" s="3805"/>
      <c r="W283" s="3805"/>
      <c r="X283" s="3805"/>
      <c r="Y283" s="3805"/>
      <c r="Z283" s="3805"/>
      <c r="AA283" s="3805"/>
      <c r="AB283" s="3805"/>
      <c r="AC283" s="3805"/>
      <c r="AD283" s="3805"/>
      <c r="AE283" s="3805"/>
      <c r="AF283" s="3805"/>
      <c r="AG283" s="3806"/>
      <c r="AH283" s="1848"/>
    </row>
    <row r="284" spans="1:39">
      <c r="A284" s="1849"/>
      <c r="B284" s="1869" t="s">
        <v>1524</v>
      </c>
      <c r="C284" s="1869"/>
      <c r="D284" s="1869"/>
      <c r="E284" s="1869"/>
      <c r="F284" s="1869"/>
      <c r="G284" s="1869"/>
      <c r="H284" s="1869"/>
      <c r="I284" s="1869"/>
      <c r="J284" s="1869"/>
      <c r="K284" s="1869"/>
      <c r="L284" s="1869"/>
      <c r="M284" s="1850"/>
      <c r="N284" s="1850"/>
      <c r="O284" s="1850"/>
      <c r="P284" s="1850"/>
      <c r="Q284" s="1850"/>
      <c r="R284" s="1850"/>
      <c r="S284" s="1850"/>
      <c r="T284" s="1850"/>
      <c r="U284" s="1862"/>
      <c r="V284" s="1862"/>
      <c r="W284" s="1862"/>
      <c r="X284" s="1862"/>
      <c r="Y284" s="1862"/>
      <c r="Z284" s="1862"/>
      <c r="AA284" s="1862"/>
      <c r="AB284" s="1862"/>
      <c r="AC284" s="1844"/>
      <c r="AD284" s="1844"/>
      <c r="AE284" s="1844"/>
      <c r="AF284" s="1844"/>
      <c r="AG284" s="1844"/>
      <c r="AH284" s="1848"/>
      <c r="AI284" s="1844"/>
      <c r="AJ284" s="1844"/>
      <c r="AK284" s="1844"/>
      <c r="AL284" s="1844"/>
      <c r="AM284" s="1848"/>
    </row>
    <row r="285" spans="1:39" ht="12.75" customHeight="1">
      <c r="A285" s="1849"/>
      <c r="B285" s="1870" t="s">
        <v>1525</v>
      </c>
      <c r="C285" s="1870"/>
      <c r="D285" s="1869"/>
      <c r="E285" s="1869"/>
      <c r="F285" s="1869"/>
      <c r="G285" s="1869"/>
      <c r="H285" s="1869"/>
      <c r="I285" s="1869"/>
      <c r="J285" s="1869"/>
      <c r="K285" s="1869"/>
      <c r="L285" s="1869"/>
      <c r="M285" s="1850"/>
      <c r="N285" s="1850"/>
      <c r="O285" s="1850"/>
      <c r="P285" s="1850"/>
      <c r="Q285" s="1850"/>
      <c r="R285" s="1850"/>
      <c r="S285" s="1850"/>
      <c r="T285" s="1850"/>
      <c r="U285" s="1862"/>
      <c r="V285" s="1862"/>
      <c r="W285" s="1862"/>
      <c r="X285" s="1862"/>
      <c r="Y285" s="1862"/>
      <c r="Z285" s="1862"/>
      <c r="AA285" s="1862"/>
      <c r="AB285" s="1862"/>
      <c r="AC285" s="1844"/>
      <c r="AD285" s="1844"/>
      <c r="AE285" s="1844"/>
      <c r="AF285" s="1844"/>
      <c r="AG285" s="1844"/>
      <c r="AH285" s="1848"/>
      <c r="AI285" s="1844"/>
      <c r="AJ285" s="1844"/>
      <c r="AK285" s="1844"/>
      <c r="AL285" s="1844"/>
      <c r="AM285" s="1848"/>
    </row>
    <row r="286" spans="1:39">
      <c r="A286" s="1849"/>
      <c r="B286" s="1846"/>
      <c r="C286" s="1846"/>
      <c r="D286" s="1846"/>
      <c r="E286" s="1851"/>
      <c r="F286" s="1851"/>
      <c r="G286" s="1851"/>
      <c r="H286" s="1851"/>
      <c r="I286" s="1851"/>
      <c r="J286" s="1851"/>
      <c r="K286" s="1851"/>
      <c r="L286" s="1851"/>
      <c r="M286" s="1851"/>
      <c r="N286" s="1851"/>
      <c r="O286" s="1851"/>
      <c r="P286" s="1851"/>
      <c r="Q286" s="1850"/>
      <c r="R286" s="1850"/>
      <c r="S286" s="1850"/>
      <c r="T286" s="1851"/>
      <c r="U286" s="1851"/>
      <c r="V286" s="1851"/>
      <c r="W286" s="1851"/>
      <c r="X286" s="1851"/>
      <c r="Y286" s="1851"/>
      <c r="Z286" s="1851"/>
      <c r="AA286" s="1851"/>
      <c r="AB286" s="1851"/>
      <c r="AC286" s="1851"/>
      <c r="AD286" s="1851"/>
      <c r="AE286" s="1851"/>
      <c r="AF286" s="1851"/>
      <c r="AG286" s="1851"/>
      <c r="AH286" s="1848"/>
    </row>
    <row r="287" spans="1:39">
      <c r="A287" s="3807" t="s">
        <v>1526</v>
      </c>
      <c r="B287" s="3807"/>
      <c r="C287" s="3807"/>
      <c r="D287" s="3807"/>
      <c r="E287" s="1871"/>
      <c r="F287" s="1871" t="s">
        <v>1527</v>
      </c>
      <c r="G287" s="1871"/>
      <c r="H287" s="1871"/>
      <c r="I287" s="1871"/>
      <c r="J287" s="1871"/>
      <c r="K287" s="1871"/>
      <c r="L287" s="3808" t="s">
        <v>1528</v>
      </c>
      <c r="M287" s="3808"/>
      <c r="N287" s="3808"/>
      <c r="O287" s="3808"/>
      <c r="P287" s="3808"/>
      <c r="Q287" s="3808"/>
      <c r="R287" s="3808"/>
      <c r="S287" s="3808"/>
      <c r="T287" s="3809" t="s">
        <v>1529</v>
      </c>
      <c r="U287" s="3809" t="s">
        <v>58</v>
      </c>
      <c r="V287" s="3809"/>
      <c r="W287" s="3809"/>
      <c r="X287" s="3809"/>
      <c r="Y287" s="3809"/>
      <c r="Z287" s="3810"/>
      <c r="AA287" s="1872" t="s">
        <v>1530</v>
      </c>
      <c r="AB287" s="1871"/>
      <c r="AC287" s="1871"/>
      <c r="AD287" s="1871"/>
      <c r="AE287" s="1871"/>
      <c r="AF287" s="1871"/>
      <c r="AG287" s="1871"/>
      <c r="AH287" s="1873"/>
    </row>
    <row r="288" spans="1:39" ht="30" customHeight="1">
      <c r="A288" s="3807"/>
      <c r="B288" s="3807"/>
      <c r="C288" s="3807"/>
      <c r="D288" s="3807"/>
      <c r="E288" s="3811"/>
      <c r="F288" s="3811"/>
      <c r="G288" s="3811"/>
      <c r="H288" s="3811"/>
      <c r="I288" s="3811"/>
      <c r="J288" s="3811"/>
      <c r="K288" s="3812"/>
      <c r="L288" s="3813"/>
      <c r="M288" s="3814"/>
      <c r="N288" s="3814"/>
      <c r="O288" s="3814"/>
      <c r="P288" s="3814"/>
      <c r="Q288" s="3814"/>
      <c r="R288" s="3814"/>
      <c r="S288" s="3815"/>
      <c r="T288" s="3816"/>
      <c r="U288" s="3816"/>
      <c r="V288" s="3816"/>
      <c r="W288" s="3816"/>
      <c r="X288" s="3816"/>
      <c r="Y288" s="3816"/>
      <c r="Z288" s="3817"/>
      <c r="AA288" s="3873"/>
      <c r="AB288" s="3874"/>
      <c r="AC288" s="3874"/>
      <c r="AD288" s="3874"/>
      <c r="AE288" s="3874"/>
      <c r="AF288" s="3874"/>
      <c r="AG288" s="3874"/>
      <c r="AH288" s="3875"/>
    </row>
    <row r="289" spans="1:34" ht="18" customHeight="1">
      <c r="A289" s="3834" t="s">
        <v>1506</v>
      </c>
      <c r="B289" s="3835"/>
      <c r="C289" s="3835"/>
      <c r="D289" s="3835"/>
      <c r="E289" s="3835"/>
      <c r="F289" s="3835"/>
      <c r="G289" s="3835"/>
      <c r="H289" s="3836"/>
      <c r="I289" s="3842" t="s">
        <v>1507</v>
      </c>
      <c r="J289" s="3843"/>
      <c r="K289" s="3843"/>
      <c r="L289" s="3843"/>
      <c r="M289" s="3843"/>
      <c r="N289" s="3843"/>
      <c r="O289" s="3843"/>
      <c r="P289" s="3843"/>
      <c r="Q289" s="3843"/>
      <c r="R289" s="3843"/>
      <c r="S289" s="3843"/>
      <c r="T289" s="3843"/>
      <c r="U289" s="3843"/>
      <c r="V289" s="3843"/>
      <c r="W289" s="3843"/>
      <c r="X289" s="3843"/>
      <c r="Y289" s="3843"/>
      <c r="Z289" s="3843"/>
      <c r="AA289" s="3844"/>
      <c r="AB289" s="3851"/>
      <c r="AC289" s="3852"/>
      <c r="AD289" s="3852"/>
      <c r="AE289" s="3852"/>
      <c r="AF289" s="3852"/>
      <c r="AG289" s="3852"/>
      <c r="AH289" s="3853"/>
    </row>
    <row r="290" spans="1:34" ht="18" customHeight="1">
      <c r="A290" s="3837"/>
      <c r="B290" s="3588"/>
      <c r="C290" s="3588"/>
      <c r="D290" s="3588"/>
      <c r="E290" s="3588"/>
      <c r="F290" s="3588"/>
      <c r="G290" s="3588"/>
      <c r="H290" s="3838"/>
      <c r="I290" s="3845"/>
      <c r="J290" s="3846"/>
      <c r="K290" s="3846"/>
      <c r="L290" s="3846"/>
      <c r="M290" s="3846"/>
      <c r="N290" s="3846"/>
      <c r="O290" s="3846"/>
      <c r="P290" s="3846"/>
      <c r="Q290" s="3846"/>
      <c r="R290" s="3846"/>
      <c r="S290" s="3846"/>
      <c r="T290" s="3846"/>
      <c r="U290" s="3846"/>
      <c r="V290" s="3846"/>
      <c r="W290" s="3846"/>
      <c r="X290" s="3846"/>
      <c r="Y290" s="3846"/>
      <c r="Z290" s="3846"/>
      <c r="AA290" s="3847"/>
      <c r="AB290" s="3854"/>
      <c r="AC290" s="3855"/>
      <c r="AD290" s="3855"/>
      <c r="AE290" s="3855"/>
      <c r="AF290" s="3855"/>
      <c r="AG290" s="3855"/>
      <c r="AH290" s="3856"/>
    </row>
    <row r="291" spans="1:34">
      <c r="A291" s="3839"/>
      <c r="B291" s="3840"/>
      <c r="C291" s="3840"/>
      <c r="D291" s="3840"/>
      <c r="E291" s="3840"/>
      <c r="F291" s="3840"/>
      <c r="G291" s="3840"/>
      <c r="H291" s="3841"/>
      <c r="I291" s="3848"/>
      <c r="J291" s="3849"/>
      <c r="K291" s="3849"/>
      <c r="L291" s="3849"/>
      <c r="M291" s="3849"/>
      <c r="N291" s="3849"/>
      <c r="O291" s="3849"/>
      <c r="P291" s="3849"/>
      <c r="Q291" s="3849"/>
      <c r="R291" s="3849"/>
      <c r="S291" s="3849"/>
      <c r="T291" s="3849"/>
      <c r="U291" s="3849"/>
      <c r="V291" s="3849"/>
      <c r="W291" s="3849"/>
      <c r="X291" s="3849"/>
      <c r="Y291" s="3849"/>
      <c r="Z291" s="3849"/>
      <c r="AA291" s="3850"/>
      <c r="AB291" s="3857"/>
      <c r="AC291" s="3858"/>
      <c r="AD291" s="3858"/>
      <c r="AE291" s="3858"/>
      <c r="AF291" s="3858"/>
      <c r="AG291" s="3858"/>
      <c r="AH291" s="3859"/>
    </row>
    <row r="292" spans="1:34">
      <c r="A292" s="1849"/>
      <c r="B292" s="1844"/>
      <c r="C292" s="1844"/>
      <c r="D292" s="1845">
        <v>0</v>
      </c>
      <c r="E292" s="1844"/>
      <c r="F292" s="1844"/>
      <c r="G292" s="1844"/>
      <c r="H292" s="1844"/>
      <c r="I292" s="3860" t="s">
        <v>1508</v>
      </c>
      <c r="J292" s="3861"/>
      <c r="K292" s="3861"/>
      <c r="L292" s="3861"/>
      <c r="M292" s="3861"/>
      <c r="N292" s="3861"/>
      <c r="O292" s="3861"/>
      <c r="P292" s="3861"/>
      <c r="Q292" s="3861"/>
      <c r="R292" s="3861"/>
      <c r="S292" s="3861"/>
      <c r="T292" s="3861"/>
      <c r="U292" s="3861"/>
      <c r="V292" s="3861"/>
      <c r="W292" s="3861"/>
      <c r="X292" s="3861"/>
      <c r="Y292" s="3861"/>
      <c r="Z292" s="3861"/>
      <c r="AA292" s="3862"/>
      <c r="AB292" s="1847"/>
      <c r="AC292" s="1847"/>
      <c r="AD292" s="1847"/>
      <c r="AE292" s="1847"/>
      <c r="AF292" s="1847"/>
      <c r="AG292" s="1847"/>
      <c r="AH292" s="1848"/>
    </row>
    <row r="293" spans="1:34">
      <c r="A293" s="1849"/>
      <c r="B293" s="1850"/>
      <c r="C293" s="1850"/>
      <c r="D293" s="1846"/>
      <c r="E293" s="1851"/>
      <c r="F293" s="1851"/>
      <c r="G293" s="1851"/>
      <c r="H293" s="1851"/>
      <c r="I293" s="3863"/>
      <c r="J293" s="3864"/>
      <c r="K293" s="3864"/>
      <c r="L293" s="3864"/>
      <c r="M293" s="3864"/>
      <c r="N293" s="3864"/>
      <c r="O293" s="3864"/>
      <c r="P293" s="3864"/>
      <c r="Q293" s="3864"/>
      <c r="R293" s="3864"/>
      <c r="S293" s="3864"/>
      <c r="T293" s="3864"/>
      <c r="U293" s="3864"/>
      <c r="V293" s="3864"/>
      <c r="W293" s="3864"/>
      <c r="X293" s="3864"/>
      <c r="Y293" s="3864"/>
      <c r="Z293" s="3864"/>
      <c r="AA293" s="3865"/>
      <c r="AB293" s="1851"/>
      <c r="AC293" s="1851"/>
      <c r="AD293" s="1851"/>
      <c r="AE293" s="1851"/>
      <c r="AF293" s="1851"/>
      <c r="AG293" s="1851"/>
      <c r="AH293" s="1848"/>
    </row>
    <row r="294" spans="1:34" ht="17.25" customHeight="1">
      <c r="A294" s="1849"/>
      <c r="B294" s="1844"/>
      <c r="C294" s="1844"/>
      <c r="D294" s="1846"/>
      <c r="E294" s="1851"/>
      <c r="F294" s="1851"/>
      <c r="G294" s="1851"/>
      <c r="H294" s="1851"/>
      <c r="I294" s="3866"/>
      <c r="J294" s="3867"/>
      <c r="K294" s="3867"/>
      <c r="L294" s="3867"/>
      <c r="M294" s="3867"/>
      <c r="N294" s="3867"/>
      <c r="O294" s="3867"/>
      <c r="P294" s="3867"/>
      <c r="Q294" s="3867"/>
      <c r="R294" s="3867"/>
      <c r="S294" s="3867"/>
      <c r="T294" s="3867"/>
      <c r="U294" s="3867"/>
      <c r="V294" s="3867"/>
      <c r="W294" s="3867"/>
      <c r="X294" s="3867"/>
      <c r="Y294" s="3867"/>
      <c r="Z294" s="3867"/>
      <c r="AA294" s="3868"/>
      <c r="AB294" s="1851"/>
      <c r="AC294" s="1851"/>
      <c r="AD294" s="1851"/>
      <c r="AE294" s="1851"/>
      <c r="AF294" s="1851"/>
      <c r="AG294" s="1851"/>
      <c r="AH294" s="1848"/>
    </row>
    <row r="295" spans="1:34" ht="17.25" customHeight="1">
      <c r="A295" s="1849"/>
      <c r="B295" s="1845" t="s">
        <v>1509</v>
      </c>
      <c r="C295" s="1845"/>
      <c r="D295" s="1875" t="str">
        <f>PREVI!$A$10</f>
        <v>1100633635-636</v>
      </c>
      <c r="E295" s="1851"/>
      <c r="F295" s="1851"/>
      <c r="G295" s="1851"/>
      <c r="H295" s="1851"/>
      <c r="I295" s="1852"/>
      <c r="J295" s="1852"/>
      <c r="K295" s="1845" t="s">
        <v>1510</v>
      </c>
      <c r="L295" s="1852"/>
      <c r="M295" s="1844"/>
      <c r="N295" s="3869" t="str">
        <f>PREVI!$C$10</f>
        <v>CIMOLAI</v>
      </c>
      <c r="O295" s="3869"/>
      <c r="P295" s="3869"/>
      <c r="Q295" s="3869"/>
      <c r="R295" s="3869"/>
      <c r="S295" s="3869"/>
      <c r="T295" s="3869"/>
      <c r="U295" s="3869"/>
      <c r="V295" s="3869"/>
      <c r="W295" s="3869"/>
      <c r="X295" s="3869"/>
      <c r="Y295" s="3869"/>
      <c r="Z295" s="1852"/>
      <c r="AA295" s="1852"/>
      <c r="AB295" s="1851"/>
      <c r="AC295" s="1851"/>
      <c r="AD295" s="1851"/>
      <c r="AE295" s="1851"/>
      <c r="AF295" s="1851"/>
      <c r="AG295" s="1851"/>
      <c r="AH295" s="1848"/>
    </row>
    <row r="296" spans="1:34" ht="17.25" customHeight="1">
      <c r="A296" s="1849"/>
      <c r="B296" s="1850" t="s">
        <v>1511</v>
      </c>
      <c r="C296" s="1850"/>
      <c r="D296" s="1846"/>
      <c r="E296" s="1851"/>
      <c r="F296" s="1851"/>
      <c r="G296" s="1851"/>
      <c r="H296" s="1851"/>
      <c r="I296" s="1852"/>
      <c r="J296" s="1852"/>
      <c r="K296" s="1852"/>
      <c r="L296" s="1852"/>
      <c r="M296" s="1852"/>
      <c r="N296" s="1853" t="s">
        <v>1512</v>
      </c>
      <c r="O296" s="1852"/>
      <c r="P296" s="1852"/>
      <c r="Q296" s="1852"/>
      <c r="R296" s="1852"/>
      <c r="S296" s="1852"/>
      <c r="T296" s="1852"/>
      <c r="U296" s="1852"/>
      <c r="V296" s="1852"/>
      <c r="W296" s="1852"/>
      <c r="X296" s="1852"/>
      <c r="Y296" s="1852"/>
      <c r="Z296" s="1852"/>
      <c r="AA296" s="1852"/>
      <c r="AB296" s="1851"/>
      <c r="AC296" s="1851"/>
      <c r="AD296" s="1851"/>
      <c r="AE296" s="1851"/>
      <c r="AF296" s="1851"/>
      <c r="AG296" s="1851"/>
      <c r="AH296" s="1848"/>
    </row>
    <row r="297" spans="1:34" ht="17.25" customHeight="1">
      <c r="A297" s="1849"/>
      <c r="B297" s="1850" t="s">
        <v>1513</v>
      </c>
      <c r="C297" s="1850"/>
      <c r="D297" s="1846"/>
      <c r="E297" s="1851"/>
      <c r="F297" s="1851"/>
      <c r="G297" s="1851"/>
      <c r="H297" s="1851"/>
      <c r="I297" s="1852"/>
      <c r="J297" s="1852"/>
      <c r="K297" s="1852"/>
      <c r="L297" s="1852"/>
      <c r="M297" s="1852"/>
      <c r="N297" s="1853" t="s">
        <v>1514</v>
      </c>
      <c r="O297" s="1852"/>
      <c r="P297" s="1852"/>
      <c r="Q297" s="1852"/>
      <c r="R297" s="1852"/>
      <c r="S297" s="1852"/>
      <c r="T297" s="1852"/>
      <c r="U297" s="1852"/>
      <c r="V297" s="1852"/>
      <c r="W297" s="1852"/>
      <c r="X297" s="1852"/>
      <c r="Y297" s="1852"/>
      <c r="Z297" s="1852"/>
      <c r="AA297" s="1852"/>
      <c r="AB297" s="1851"/>
      <c r="AC297" s="1851"/>
      <c r="AD297" s="1851"/>
      <c r="AE297" s="1851"/>
      <c r="AF297" s="1851"/>
      <c r="AG297" s="1851"/>
      <c r="AH297" s="1848"/>
    </row>
    <row r="298" spans="1:34" ht="17.25" customHeight="1">
      <c r="A298" s="1849"/>
      <c r="B298" s="1854" t="s">
        <v>1515</v>
      </c>
      <c r="C298" s="1854"/>
      <c r="D298" s="1846"/>
      <c r="E298" s="1851"/>
      <c r="F298" s="1851"/>
      <c r="G298" s="1851"/>
      <c r="H298" s="1851"/>
      <c r="I298" s="1852"/>
      <c r="J298" s="1852"/>
      <c r="K298" s="1852"/>
      <c r="L298" s="1852"/>
      <c r="M298" s="1852"/>
      <c r="O298" s="1852"/>
      <c r="P298" s="1852"/>
      <c r="Q298" s="1852"/>
      <c r="R298" s="1852"/>
      <c r="S298" s="1852"/>
      <c r="T298" s="1852"/>
      <c r="U298" s="1852"/>
      <c r="V298" s="1852"/>
      <c r="W298" s="1852"/>
      <c r="X298" s="1852"/>
      <c r="Y298" s="1852"/>
      <c r="Z298" s="1852"/>
      <c r="AA298" s="1852"/>
      <c r="AB298" s="1851"/>
      <c r="AC298" s="1851"/>
      <c r="AD298" s="1851"/>
      <c r="AE298" s="1851"/>
      <c r="AF298" s="1851"/>
      <c r="AG298" s="1851"/>
      <c r="AH298" s="1848"/>
    </row>
    <row r="299" spans="1:34" ht="17.25" customHeight="1">
      <c r="A299" s="1849"/>
      <c r="B299" s="1850" t="s">
        <v>1516</v>
      </c>
      <c r="C299" s="1850"/>
      <c r="D299" s="1846"/>
      <c r="E299" s="1851"/>
      <c r="F299" s="1851"/>
      <c r="G299" s="1851"/>
      <c r="H299" s="1851"/>
      <c r="I299" s="1852"/>
      <c r="J299" s="1852"/>
      <c r="K299" s="1852"/>
      <c r="L299" s="1852"/>
      <c r="M299" s="1852"/>
      <c r="N299" s="1853" t="s">
        <v>1517</v>
      </c>
      <c r="O299" s="1852"/>
      <c r="P299" s="1852"/>
      <c r="Q299" s="1852"/>
      <c r="R299" s="1852"/>
      <c r="S299" s="1852"/>
      <c r="T299" s="1852"/>
      <c r="U299" s="1852"/>
      <c r="V299" s="1852"/>
      <c r="W299" s="1852"/>
      <c r="X299" s="1852"/>
      <c r="Y299" s="1852"/>
      <c r="Z299" s="1852"/>
      <c r="AA299" s="1852"/>
      <c r="AB299" s="1851"/>
      <c r="AC299" s="1851"/>
      <c r="AD299" s="1851"/>
      <c r="AE299" s="1851"/>
      <c r="AF299" s="1851"/>
      <c r="AG299" s="1851"/>
      <c r="AH299" s="1848"/>
    </row>
    <row r="300" spans="1:34" ht="17.25" customHeight="1">
      <c r="A300" s="1849"/>
      <c r="B300" s="1846"/>
      <c r="C300" s="1846"/>
      <c r="D300" s="1846"/>
      <c r="E300" s="1851"/>
      <c r="F300" s="1851"/>
      <c r="G300" s="1851"/>
      <c r="H300" s="1851"/>
      <c r="I300" s="1852"/>
      <c r="J300" s="1852"/>
      <c r="K300" s="1852"/>
      <c r="L300" s="1852"/>
      <c r="M300" s="1852"/>
      <c r="N300" s="1850" t="s">
        <v>1518</v>
      </c>
      <c r="O300" s="1852"/>
      <c r="P300" s="1852"/>
      <c r="Q300" s="1852"/>
      <c r="R300" s="1852"/>
      <c r="S300" s="1852"/>
      <c r="T300" s="1852"/>
      <c r="U300" s="1852"/>
      <c r="V300" s="1852"/>
      <c r="W300" s="1852"/>
      <c r="X300" s="1852"/>
      <c r="Y300" s="1852"/>
      <c r="Z300" s="1852"/>
      <c r="AA300" s="1856"/>
      <c r="AB300" s="1856"/>
      <c r="AC300" s="1857"/>
      <c r="AD300" s="1858" t="s">
        <v>1519</v>
      </c>
      <c r="AF300" s="1851"/>
      <c r="AG300" s="1851"/>
      <c r="AH300" s="1848"/>
    </row>
    <row r="301" spans="1:34" ht="17.25" customHeight="1">
      <c r="A301" s="1849"/>
      <c r="B301" s="1846"/>
      <c r="C301" s="1846"/>
      <c r="D301" s="1846"/>
      <c r="E301" s="1851"/>
      <c r="F301" s="1851"/>
      <c r="G301" s="1851"/>
      <c r="H301" s="1851"/>
      <c r="I301" s="1852"/>
      <c r="J301" s="1852"/>
      <c r="K301" s="1852"/>
      <c r="L301" s="1852"/>
      <c r="M301" s="1852"/>
      <c r="N301" s="1859" t="s">
        <v>1532</v>
      </c>
      <c r="O301" s="1859"/>
      <c r="P301" s="1859"/>
      <c r="Q301" s="1859"/>
      <c r="R301" s="1859"/>
      <c r="S301" s="1859"/>
      <c r="T301" s="1859"/>
      <c r="U301" s="1859"/>
      <c r="V301" s="1859"/>
      <c r="W301" s="1859"/>
      <c r="X301" s="1860"/>
      <c r="Y301" s="1860"/>
      <c r="Z301" s="1860"/>
      <c r="AA301" s="1861"/>
      <c r="AB301" s="1861"/>
      <c r="AC301" s="1861"/>
      <c r="AD301" s="1861"/>
      <c r="AE301" s="1851"/>
      <c r="AF301" s="1851"/>
      <c r="AG301" s="1851"/>
      <c r="AH301" s="1848"/>
    </row>
    <row r="302" spans="1:34">
      <c r="A302" s="1849"/>
      <c r="B302" s="1846"/>
      <c r="C302" s="1846"/>
      <c r="D302" s="1846"/>
      <c r="E302" s="1851"/>
      <c r="F302" s="1851"/>
      <c r="G302" s="1851"/>
      <c r="H302" s="1851"/>
      <c r="I302" s="1851"/>
      <c r="J302" s="1851"/>
      <c r="K302" s="1851"/>
      <c r="L302" s="1851"/>
      <c r="M302" s="1851"/>
      <c r="N302" s="1850" t="s">
        <v>1531</v>
      </c>
      <c r="O302" s="1850"/>
      <c r="P302" s="1850"/>
      <c r="Q302" s="1850"/>
      <c r="R302" s="1862"/>
      <c r="S302" s="1862"/>
      <c r="T302" s="1862"/>
      <c r="U302" s="1862"/>
      <c r="V302" s="1862"/>
      <c r="Y302" s="1855"/>
      <c r="Z302" s="1855"/>
      <c r="AA302" s="1862" t="s">
        <v>1521</v>
      </c>
      <c r="AB302" s="1855"/>
      <c r="AC302" s="1855"/>
      <c r="AD302" s="1855"/>
      <c r="AE302" s="1855"/>
      <c r="AF302" s="1851"/>
      <c r="AG302" s="1851"/>
      <c r="AH302" s="1848"/>
    </row>
    <row r="303" spans="1:34">
      <c r="A303" s="1849"/>
      <c r="B303" s="1846"/>
      <c r="C303" s="1846"/>
      <c r="D303" s="1846"/>
      <c r="E303" s="1851"/>
      <c r="F303" s="1851"/>
      <c r="G303" s="1851"/>
      <c r="H303" s="1851"/>
      <c r="I303" s="1851"/>
      <c r="J303" s="1851"/>
      <c r="K303" s="1851"/>
      <c r="L303" s="1851"/>
      <c r="M303" s="1851"/>
      <c r="O303" s="1850"/>
      <c r="P303" s="1850"/>
      <c r="Q303" s="1850"/>
      <c r="R303" s="1850"/>
      <c r="S303" s="1850"/>
      <c r="T303" s="1851"/>
      <c r="U303" s="1851"/>
      <c r="V303" s="1855"/>
      <c r="W303" s="1851"/>
      <c r="X303" s="1844"/>
      <c r="Y303" s="1855"/>
      <c r="Z303" s="1855"/>
      <c r="AF303" s="1851"/>
      <c r="AG303" s="1851"/>
      <c r="AH303" s="1848"/>
    </row>
    <row r="304" spans="1:34">
      <c r="A304" s="1849"/>
      <c r="B304" s="1846"/>
      <c r="C304" s="1846"/>
      <c r="D304" s="1846"/>
      <c r="E304" s="1859"/>
      <c r="F304" s="1859"/>
      <c r="G304" s="1859"/>
      <c r="H304" s="1859"/>
      <c r="I304" s="1859"/>
      <c r="J304" s="1859"/>
      <c r="K304" s="1859"/>
      <c r="L304" s="1859"/>
      <c r="M304" s="1859"/>
      <c r="AE304" s="1861"/>
      <c r="AF304" s="1861"/>
      <c r="AG304" s="1861"/>
      <c r="AH304" s="1848"/>
    </row>
    <row r="305" spans="1:34" ht="26.25" customHeight="1">
      <c r="A305" s="1849"/>
      <c r="B305" s="1846"/>
      <c r="C305" s="1846"/>
      <c r="D305" s="1846"/>
      <c r="E305" s="1846"/>
      <c r="F305" s="1846"/>
      <c r="G305" s="1846"/>
      <c r="H305" s="1846"/>
      <c r="I305" s="1846"/>
      <c r="J305" s="1846"/>
      <c r="K305" s="1846"/>
      <c r="L305" s="1846"/>
      <c r="M305" s="3831" t="s">
        <v>1520</v>
      </c>
      <c r="N305" s="3832"/>
      <c r="O305" s="3832"/>
      <c r="P305" s="3832"/>
      <c r="Q305" s="3832"/>
      <c r="R305" s="3832"/>
      <c r="S305" s="3832"/>
      <c r="T305" s="3833"/>
      <c r="AB305" s="1855"/>
      <c r="AC305" s="1855"/>
      <c r="AD305" s="1855"/>
      <c r="AE305" s="1855"/>
      <c r="AF305" s="1855"/>
      <c r="AG305" s="1855"/>
      <c r="AH305" s="1863"/>
    </row>
    <row r="306" spans="1:34" ht="12.75" customHeight="1">
      <c r="A306" s="1864"/>
      <c r="B306" s="1865"/>
      <c r="C306" s="1865"/>
      <c r="D306" s="1865"/>
      <c r="E306" s="1865"/>
      <c r="F306" s="1865"/>
      <c r="G306" s="1865"/>
      <c r="H306" s="1865"/>
      <c r="I306" s="1865"/>
      <c r="J306" s="1865"/>
      <c r="K306" s="1865"/>
      <c r="L306" s="1865"/>
      <c r="M306" s="3819" t="s">
        <v>1539</v>
      </c>
      <c r="N306" s="3821"/>
      <c r="O306" s="3821"/>
      <c r="P306" s="3821"/>
      <c r="Q306" s="3821"/>
      <c r="R306" s="3821"/>
      <c r="S306" s="3821"/>
      <c r="T306" s="3822"/>
      <c r="AH306" s="1866"/>
    </row>
    <row r="307" spans="1:34" ht="28.9" customHeight="1">
      <c r="A307" s="1849"/>
      <c r="B307" s="1867"/>
      <c r="C307" s="1867"/>
      <c r="D307" s="1867"/>
      <c r="E307" s="1867"/>
      <c r="F307" s="1867"/>
      <c r="G307" s="1867"/>
      <c r="H307" s="1867"/>
      <c r="I307" s="1867"/>
      <c r="J307" s="1867"/>
      <c r="K307" s="1867"/>
      <c r="L307" s="1867"/>
      <c r="M307" s="3820"/>
      <c r="N307" s="3823"/>
      <c r="O307" s="3823"/>
      <c r="P307" s="3823"/>
      <c r="Q307" s="3823"/>
      <c r="R307" s="3823"/>
      <c r="S307" s="3823"/>
      <c r="T307" s="3824"/>
      <c r="U307" s="1867"/>
      <c r="V307" s="1867"/>
      <c r="W307" s="1867"/>
      <c r="X307" s="1867"/>
      <c r="Y307" s="1867"/>
      <c r="Z307" s="1867"/>
      <c r="AA307" s="1867"/>
      <c r="AB307" s="1867"/>
      <c r="AC307" s="1867"/>
      <c r="AD307" s="1867"/>
      <c r="AE307" s="1867"/>
      <c r="AF307" s="1867"/>
      <c r="AG307" s="1867"/>
      <c r="AH307" s="1848"/>
    </row>
    <row r="308" spans="1:34" ht="13.9" customHeight="1">
      <c r="A308" s="1868"/>
      <c r="B308" s="3819" t="s">
        <v>1535</v>
      </c>
      <c r="C308" s="3819" t="s">
        <v>1536</v>
      </c>
      <c r="D308" s="3819" t="s">
        <v>1533</v>
      </c>
      <c r="E308" s="3819" t="s">
        <v>1537</v>
      </c>
      <c r="F308" s="3821"/>
      <c r="G308" s="3821"/>
      <c r="H308" s="3822"/>
      <c r="I308" s="3819" t="s">
        <v>1538</v>
      </c>
      <c r="J308" s="3821"/>
      <c r="K308" s="3821"/>
      <c r="L308" s="3822"/>
      <c r="M308" s="3825" t="s">
        <v>1534</v>
      </c>
      <c r="N308" s="3826"/>
      <c r="O308" s="3826"/>
      <c r="P308" s="3827"/>
      <c r="Q308" s="3825" t="s">
        <v>1523</v>
      </c>
      <c r="R308" s="3826"/>
      <c r="S308" s="3826"/>
      <c r="T308" s="3827"/>
      <c r="U308" s="3870" t="s">
        <v>1522</v>
      </c>
      <c r="V308" s="3871"/>
      <c r="W308" s="3871"/>
      <c r="X308" s="3871"/>
      <c r="Y308" s="3871"/>
      <c r="Z308" s="3871"/>
      <c r="AA308" s="3871"/>
      <c r="AB308" s="3871"/>
      <c r="AC308" s="3871"/>
      <c r="AD308" s="3871"/>
      <c r="AE308" s="3871"/>
      <c r="AF308" s="3871"/>
      <c r="AG308" s="3872"/>
      <c r="AH308" s="1848"/>
    </row>
    <row r="309" spans="1:34">
      <c r="A309" s="1868"/>
      <c r="B309" s="3820"/>
      <c r="C309" s="3820"/>
      <c r="D309" s="3820"/>
      <c r="E309" s="3820"/>
      <c r="F309" s="3823"/>
      <c r="G309" s="3823"/>
      <c r="H309" s="3824"/>
      <c r="I309" s="3820"/>
      <c r="J309" s="3823"/>
      <c r="K309" s="3823"/>
      <c r="L309" s="3824"/>
      <c r="M309" s="3828"/>
      <c r="N309" s="3829"/>
      <c r="O309" s="3829"/>
      <c r="P309" s="3830"/>
      <c r="Q309" s="3828"/>
      <c r="R309" s="3829"/>
      <c r="S309" s="3829"/>
      <c r="T309" s="3830"/>
      <c r="U309" s="3820"/>
      <c r="V309" s="3823"/>
      <c r="W309" s="3823"/>
      <c r="X309" s="3823"/>
      <c r="Y309" s="3823"/>
      <c r="Z309" s="3823"/>
      <c r="AA309" s="3823"/>
      <c r="AB309" s="3823"/>
      <c r="AC309" s="3823"/>
      <c r="AD309" s="3823"/>
      <c r="AE309" s="3823"/>
      <c r="AF309" s="3823"/>
      <c r="AG309" s="3824"/>
      <c r="AH309" s="1848"/>
    </row>
    <row r="310" spans="1:34" ht="20.100000000000001" customHeight="1">
      <c r="A310" s="1849"/>
      <c r="B310" s="1874" t="e">
        <f>SUIVI!#REF!</f>
        <v>#REF!</v>
      </c>
      <c r="C310" s="1874" t="e">
        <f>SUIVI!#REF!</f>
        <v>#REF!</v>
      </c>
      <c r="D310" s="1874" t="e">
        <f>SUIVI!#REF!</f>
        <v>#REF!</v>
      </c>
      <c r="E310" s="3804" t="e">
        <f>SUIVI!#REF!</f>
        <v>#REF!</v>
      </c>
      <c r="F310" s="3805"/>
      <c r="G310" s="3805"/>
      <c r="H310" s="3806"/>
      <c r="I310" s="3818" t="e">
        <f>SUIVI!#REF!</f>
        <v>#REF!</v>
      </c>
      <c r="J310" s="3805"/>
      <c r="K310" s="3805"/>
      <c r="L310" s="3806"/>
      <c r="M310" s="3804"/>
      <c r="N310" s="3805"/>
      <c r="O310" s="3805"/>
      <c r="P310" s="3806"/>
      <c r="Q310" s="3804"/>
      <c r="R310" s="3805"/>
      <c r="S310" s="3805"/>
      <c r="T310" s="3806"/>
      <c r="U310" s="3804"/>
      <c r="V310" s="3805"/>
      <c r="W310" s="3805"/>
      <c r="X310" s="3805"/>
      <c r="Y310" s="3805"/>
      <c r="Z310" s="3805"/>
      <c r="AA310" s="3805"/>
      <c r="AB310" s="3805"/>
      <c r="AC310" s="3805"/>
      <c r="AD310" s="3805"/>
      <c r="AE310" s="3805"/>
      <c r="AF310" s="3805"/>
      <c r="AG310" s="3806"/>
      <c r="AH310" s="1848"/>
    </row>
    <row r="311" spans="1:34" ht="20.100000000000001" customHeight="1">
      <c r="A311" s="1849"/>
      <c r="B311" s="1874" t="e">
        <f>SUIVI!#REF!</f>
        <v>#REF!</v>
      </c>
      <c r="C311" s="1874" t="e">
        <f>SUIVI!#REF!</f>
        <v>#REF!</v>
      </c>
      <c r="D311" s="1874" t="e">
        <f>SUIVI!#REF!</f>
        <v>#REF!</v>
      </c>
      <c r="E311" s="3804" t="e">
        <f>SUIVI!#REF!</f>
        <v>#REF!</v>
      </c>
      <c r="F311" s="3805"/>
      <c r="G311" s="3805"/>
      <c r="H311" s="3806"/>
      <c r="I311" s="3818" t="e">
        <f>SUIVI!#REF!</f>
        <v>#REF!</v>
      </c>
      <c r="J311" s="3805"/>
      <c r="K311" s="3805"/>
      <c r="L311" s="3806"/>
      <c r="M311" s="3804"/>
      <c r="N311" s="3805"/>
      <c r="O311" s="3805"/>
      <c r="P311" s="3806"/>
      <c r="Q311" s="3804"/>
      <c r="R311" s="3805"/>
      <c r="S311" s="3805"/>
      <c r="T311" s="3806"/>
      <c r="U311" s="3804"/>
      <c r="V311" s="3805"/>
      <c r="W311" s="3805"/>
      <c r="X311" s="3805"/>
      <c r="Y311" s="3805"/>
      <c r="Z311" s="3805"/>
      <c r="AA311" s="3805"/>
      <c r="AB311" s="3805"/>
      <c r="AC311" s="3805"/>
      <c r="AD311" s="3805"/>
      <c r="AE311" s="3805"/>
      <c r="AF311" s="3805"/>
      <c r="AG311" s="3806"/>
      <c r="AH311" s="1848"/>
    </row>
    <row r="312" spans="1:34" ht="20.100000000000001" customHeight="1">
      <c r="A312" s="1849"/>
      <c r="B312" s="1874" t="e">
        <f>SUIVI!#REF!</f>
        <v>#REF!</v>
      </c>
      <c r="C312" s="1874" t="e">
        <f>SUIVI!#REF!</f>
        <v>#REF!</v>
      </c>
      <c r="D312" s="1874" t="e">
        <f>SUIVI!#REF!</f>
        <v>#REF!</v>
      </c>
      <c r="E312" s="3804" t="e">
        <f>SUIVI!#REF!</f>
        <v>#REF!</v>
      </c>
      <c r="F312" s="3805"/>
      <c r="G312" s="3805"/>
      <c r="H312" s="3806"/>
      <c r="I312" s="3818" t="e">
        <f>SUIVI!#REF!</f>
        <v>#REF!</v>
      </c>
      <c r="J312" s="3805"/>
      <c r="K312" s="3805"/>
      <c r="L312" s="3806"/>
      <c r="M312" s="3804"/>
      <c r="N312" s="3805"/>
      <c r="O312" s="3805"/>
      <c r="P312" s="3806"/>
      <c r="Q312" s="3804"/>
      <c r="R312" s="3805"/>
      <c r="S312" s="3805"/>
      <c r="T312" s="3806"/>
      <c r="U312" s="3804"/>
      <c r="V312" s="3805"/>
      <c r="W312" s="3805"/>
      <c r="X312" s="3805"/>
      <c r="Y312" s="3805"/>
      <c r="Z312" s="3805"/>
      <c r="AA312" s="3805"/>
      <c r="AB312" s="3805"/>
      <c r="AC312" s="3805"/>
      <c r="AD312" s="3805"/>
      <c r="AE312" s="3805"/>
      <c r="AF312" s="3805"/>
      <c r="AG312" s="3806"/>
      <c r="AH312" s="1848"/>
    </row>
    <row r="313" spans="1:34" ht="20.100000000000001" customHeight="1">
      <c r="A313" s="1849"/>
      <c r="B313" s="1874" t="e">
        <f>SUIVI!#REF!</f>
        <v>#REF!</v>
      </c>
      <c r="C313" s="1874" t="e">
        <f>SUIVI!#REF!</f>
        <v>#REF!</v>
      </c>
      <c r="D313" s="1874" t="e">
        <f>SUIVI!#REF!</f>
        <v>#REF!</v>
      </c>
      <c r="E313" s="3804" t="e">
        <f>SUIVI!#REF!</f>
        <v>#REF!</v>
      </c>
      <c r="F313" s="3805"/>
      <c r="G313" s="3805"/>
      <c r="H313" s="3806"/>
      <c r="I313" s="3818" t="e">
        <f>SUIVI!#REF!</f>
        <v>#REF!</v>
      </c>
      <c r="J313" s="3805"/>
      <c r="K313" s="3805"/>
      <c r="L313" s="3806"/>
      <c r="M313" s="3804"/>
      <c r="N313" s="3805"/>
      <c r="O313" s="3805"/>
      <c r="P313" s="3806"/>
      <c r="Q313" s="3804"/>
      <c r="R313" s="3805"/>
      <c r="S313" s="3805"/>
      <c r="T313" s="3806"/>
      <c r="U313" s="3804"/>
      <c r="V313" s="3805"/>
      <c r="W313" s="3805"/>
      <c r="X313" s="3805"/>
      <c r="Y313" s="3805"/>
      <c r="Z313" s="3805"/>
      <c r="AA313" s="3805"/>
      <c r="AB313" s="3805"/>
      <c r="AC313" s="3805"/>
      <c r="AD313" s="3805"/>
      <c r="AE313" s="3805"/>
      <c r="AF313" s="3805"/>
      <c r="AG313" s="3806"/>
      <c r="AH313" s="1848"/>
    </row>
    <row r="314" spans="1:34" ht="20.100000000000001" customHeight="1">
      <c r="A314" s="1849"/>
      <c r="B314" s="1874" t="e">
        <f>SUIVI!#REF!</f>
        <v>#REF!</v>
      </c>
      <c r="C314" s="1874" t="e">
        <f>SUIVI!#REF!</f>
        <v>#REF!</v>
      </c>
      <c r="D314" s="1874" t="e">
        <f>SUIVI!#REF!</f>
        <v>#REF!</v>
      </c>
      <c r="E314" s="3804" t="e">
        <f>SUIVI!#REF!</f>
        <v>#REF!</v>
      </c>
      <c r="F314" s="3805"/>
      <c r="G314" s="3805"/>
      <c r="H314" s="3806"/>
      <c r="I314" s="3818" t="e">
        <f>SUIVI!#REF!</f>
        <v>#REF!</v>
      </c>
      <c r="J314" s="3805"/>
      <c r="K314" s="3805"/>
      <c r="L314" s="3806"/>
      <c r="M314" s="3804"/>
      <c r="N314" s="3805"/>
      <c r="O314" s="3805"/>
      <c r="P314" s="3806"/>
      <c r="Q314" s="3804"/>
      <c r="R314" s="3805"/>
      <c r="S314" s="3805"/>
      <c r="T314" s="3806"/>
      <c r="U314" s="3804"/>
      <c r="V314" s="3805"/>
      <c r="W314" s="3805"/>
      <c r="X314" s="3805"/>
      <c r="Y314" s="3805"/>
      <c r="Z314" s="3805"/>
      <c r="AA314" s="3805"/>
      <c r="AB314" s="3805"/>
      <c r="AC314" s="3805"/>
      <c r="AD314" s="3805"/>
      <c r="AE314" s="3805"/>
      <c r="AF314" s="3805"/>
      <c r="AG314" s="3806"/>
      <c r="AH314" s="1848"/>
    </row>
    <row r="315" spans="1:34" ht="20.100000000000001" customHeight="1">
      <c r="A315" s="1849"/>
      <c r="B315" s="1874" t="e">
        <f>SUIVI!#REF!</f>
        <v>#REF!</v>
      </c>
      <c r="C315" s="1874" t="e">
        <f>SUIVI!#REF!</f>
        <v>#REF!</v>
      </c>
      <c r="D315" s="1874" t="e">
        <f>SUIVI!#REF!</f>
        <v>#REF!</v>
      </c>
      <c r="E315" s="3804" t="e">
        <f>SUIVI!#REF!</f>
        <v>#REF!</v>
      </c>
      <c r="F315" s="3805"/>
      <c r="G315" s="3805"/>
      <c r="H315" s="3806"/>
      <c r="I315" s="3818" t="e">
        <f>SUIVI!#REF!</f>
        <v>#REF!</v>
      </c>
      <c r="J315" s="3805"/>
      <c r="K315" s="3805"/>
      <c r="L315" s="3806"/>
      <c r="M315" s="3804"/>
      <c r="N315" s="3805"/>
      <c r="O315" s="3805"/>
      <c r="P315" s="3806"/>
      <c r="Q315" s="3804"/>
      <c r="R315" s="3805"/>
      <c r="S315" s="3805"/>
      <c r="T315" s="3806"/>
      <c r="U315" s="3804"/>
      <c r="V315" s="3805"/>
      <c r="W315" s="3805"/>
      <c r="X315" s="3805"/>
      <c r="Y315" s="3805"/>
      <c r="Z315" s="3805"/>
      <c r="AA315" s="3805"/>
      <c r="AB315" s="3805"/>
      <c r="AC315" s="3805"/>
      <c r="AD315" s="3805"/>
      <c r="AE315" s="3805"/>
      <c r="AF315" s="3805"/>
      <c r="AG315" s="3806"/>
      <c r="AH315" s="1848"/>
    </row>
    <row r="316" spans="1:34" ht="20.100000000000001" customHeight="1">
      <c r="A316" s="1849"/>
      <c r="B316" s="1874" t="e">
        <f>SUIVI!#REF!</f>
        <v>#REF!</v>
      </c>
      <c r="C316" s="1874" t="e">
        <f>SUIVI!#REF!</f>
        <v>#REF!</v>
      </c>
      <c r="D316" s="1874" t="e">
        <f>SUIVI!#REF!</f>
        <v>#REF!</v>
      </c>
      <c r="E316" s="3804" t="e">
        <f>SUIVI!#REF!</f>
        <v>#REF!</v>
      </c>
      <c r="F316" s="3805"/>
      <c r="G316" s="3805"/>
      <c r="H316" s="3806"/>
      <c r="I316" s="3818" t="e">
        <f>SUIVI!#REF!</f>
        <v>#REF!</v>
      </c>
      <c r="J316" s="3805"/>
      <c r="K316" s="3805"/>
      <c r="L316" s="3806"/>
      <c r="M316" s="3804"/>
      <c r="N316" s="3805"/>
      <c r="O316" s="3805"/>
      <c r="P316" s="3806"/>
      <c r="Q316" s="3804"/>
      <c r="R316" s="3805"/>
      <c r="S316" s="3805"/>
      <c r="T316" s="3806"/>
      <c r="U316" s="3804"/>
      <c r="V316" s="3805"/>
      <c r="W316" s="3805"/>
      <c r="X316" s="3805"/>
      <c r="Y316" s="3805"/>
      <c r="Z316" s="3805"/>
      <c r="AA316" s="3805"/>
      <c r="AB316" s="3805"/>
      <c r="AC316" s="3805"/>
      <c r="AD316" s="3805"/>
      <c r="AE316" s="3805"/>
      <c r="AF316" s="3805"/>
      <c r="AG316" s="3806"/>
      <c r="AH316" s="1848"/>
    </row>
    <row r="317" spans="1:34" ht="20.100000000000001" customHeight="1">
      <c r="A317" s="1849"/>
      <c r="B317" s="1874" t="e">
        <f>SUIVI!#REF!</f>
        <v>#REF!</v>
      </c>
      <c r="C317" s="1874" t="e">
        <f>SUIVI!#REF!</f>
        <v>#REF!</v>
      </c>
      <c r="D317" s="1874" t="e">
        <f>SUIVI!#REF!</f>
        <v>#REF!</v>
      </c>
      <c r="E317" s="3804" t="e">
        <f>SUIVI!#REF!</f>
        <v>#REF!</v>
      </c>
      <c r="F317" s="3805"/>
      <c r="G317" s="3805"/>
      <c r="H317" s="3806"/>
      <c r="I317" s="3818" t="e">
        <f>SUIVI!#REF!</f>
        <v>#REF!</v>
      </c>
      <c r="J317" s="3805"/>
      <c r="K317" s="3805"/>
      <c r="L317" s="3806"/>
      <c r="M317" s="3804"/>
      <c r="N317" s="3805"/>
      <c r="O317" s="3805"/>
      <c r="P317" s="3806"/>
      <c r="Q317" s="3804"/>
      <c r="R317" s="3805"/>
      <c r="S317" s="3805"/>
      <c r="T317" s="3806"/>
      <c r="U317" s="3804"/>
      <c r="V317" s="3805"/>
      <c r="W317" s="3805"/>
      <c r="X317" s="3805"/>
      <c r="Y317" s="3805"/>
      <c r="Z317" s="3805"/>
      <c r="AA317" s="3805"/>
      <c r="AB317" s="3805"/>
      <c r="AC317" s="3805"/>
      <c r="AD317" s="3805"/>
      <c r="AE317" s="3805"/>
      <c r="AF317" s="3805"/>
      <c r="AG317" s="3806"/>
      <c r="AH317" s="1848"/>
    </row>
    <row r="318" spans="1:34" ht="20.100000000000001" customHeight="1">
      <c r="A318" s="1849"/>
      <c r="B318" s="1874" t="e">
        <f>SUIVI!#REF!</f>
        <v>#REF!</v>
      </c>
      <c r="C318" s="1874" t="e">
        <f>SUIVI!#REF!</f>
        <v>#REF!</v>
      </c>
      <c r="D318" s="1874" t="e">
        <f>SUIVI!#REF!</f>
        <v>#REF!</v>
      </c>
      <c r="E318" s="3804" t="e">
        <f>SUIVI!#REF!</f>
        <v>#REF!</v>
      </c>
      <c r="F318" s="3805"/>
      <c r="G318" s="3805"/>
      <c r="H318" s="3806"/>
      <c r="I318" s="3818" t="e">
        <f>SUIVI!#REF!</f>
        <v>#REF!</v>
      </c>
      <c r="J318" s="3805"/>
      <c r="K318" s="3805"/>
      <c r="L318" s="3806"/>
      <c r="M318" s="3804"/>
      <c r="N318" s="3805"/>
      <c r="O318" s="3805"/>
      <c r="P318" s="3806"/>
      <c r="Q318" s="3804"/>
      <c r="R318" s="3805"/>
      <c r="S318" s="3805"/>
      <c r="T318" s="3806"/>
      <c r="U318" s="3804"/>
      <c r="V318" s="3805"/>
      <c r="W318" s="3805"/>
      <c r="X318" s="3805"/>
      <c r="Y318" s="3805"/>
      <c r="Z318" s="3805"/>
      <c r="AA318" s="3805"/>
      <c r="AB318" s="3805"/>
      <c r="AC318" s="3805"/>
      <c r="AD318" s="3805"/>
      <c r="AE318" s="3805"/>
      <c r="AF318" s="3805"/>
      <c r="AG318" s="3806"/>
      <c r="AH318" s="1848"/>
    </row>
    <row r="319" spans="1:34" ht="20.100000000000001" customHeight="1">
      <c r="A319" s="1849"/>
      <c r="B319" s="1874" t="e">
        <f>SUIVI!#REF!</f>
        <v>#REF!</v>
      </c>
      <c r="C319" s="1874" t="e">
        <f>SUIVI!#REF!</f>
        <v>#REF!</v>
      </c>
      <c r="D319" s="1874" t="e">
        <f>SUIVI!#REF!</f>
        <v>#REF!</v>
      </c>
      <c r="E319" s="3804" t="e">
        <f>SUIVI!#REF!</f>
        <v>#REF!</v>
      </c>
      <c r="F319" s="3805"/>
      <c r="G319" s="3805"/>
      <c r="H319" s="3806"/>
      <c r="I319" s="3818" t="e">
        <f>SUIVI!#REF!</f>
        <v>#REF!</v>
      </c>
      <c r="J319" s="3805"/>
      <c r="K319" s="3805"/>
      <c r="L319" s="3806"/>
      <c r="M319" s="3804"/>
      <c r="N319" s="3805"/>
      <c r="O319" s="3805"/>
      <c r="P319" s="3806"/>
      <c r="Q319" s="3804"/>
      <c r="R319" s="3805"/>
      <c r="S319" s="3805"/>
      <c r="T319" s="3806"/>
      <c r="U319" s="3804"/>
      <c r="V319" s="3805"/>
      <c r="W319" s="3805"/>
      <c r="X319" s="3805"/>
      <c r="Y319" s="3805"/>
      <c r="Z319" s="3805"/>
      <c r="AA319" s="3805"/>
      <c r="AB319" s="3805"/>
      <c r="AC319" s="3805"/>
      <c r="AD319" s="3805"/>
      <c r="AE319" s="3805"/>
      <c r="AF319" s="3805"/>
      <c r="AG319" s="3806"/>
      <c r="AH319" s="1848"/>
    </row>
    <row r="320" spans="1:34" ht="20.100000000000001" customHeight="1">
      <c r="A320" s="1849"/>
      <c r="B320" s="1874" t="e">
        <f>SUIVI!#REF!</f>
        <v>#REF!</v>
      </c>
      <c r="C320" s="1874" t="e">
        <f>SUIVI!#REF!</f>
        <v>#REF!</v>
      </c>
      <c r="D320" s="1874" t="e">
        <f>SUIVI!#REF!</f>
        <v>#REF!</v>
      </c>
      <c r="E320" s="3804" t="e">
        <f>SUIVI!#REF!</f>
        <v>#REF!</v>
      </c>
      <c r="F320" s="3805"/>
      <c r="G320" s="3805"/>
      <c r="H320" s="3806"/>
      <c r="I320" s="3818" t="e">
        <f>SUIVI!#REF!</f>
        <v>#REF!</v>
      </c>
      <c r="J320" s="3805"/>
      <c r="K320" s="3805"/>
      <c r="L320" s="3806"/>
      <c r="M320" s="3804"/>
      <c r="N320" s="3805"/>
      <c r="O320" s="3805"/>
      <c r="P320" s="3806"/>
      <c r="Q320" s="3804"/>
      <c r="R320" s="3805"/>
      <c r="S320" s="3805"/>
      <c r="T320" s="3806"/>
      <c r="U320" s="3804"/>
      <c r="V320" s="3805"/>
      <c r="W320" s="3805"/>
      <c r="X320" s="3805"/>
      <c r="Y320" s="3805"/>
      <c r="Z320" s="3805"/>
      <c r="AA320" s="3805"/>
      <c r="AB320" s="3805"/>
      <c r="AC320" s="3805"/>
      <c r="AD320" s="3805"/>
      <c r="AE320" s="3805"/>
      <c r="AF320" s="3805"/>
      <c r="AG320" s="3806"/>
      <c r="AH320" s="1848"/>
    </row>
    <row r="321" spans="1:39" ht="20.100000000000001" customHeight="1">
      <c r="A321" s="1849"/>
      <c r="B321" s="1874" t="e">
        <f>SUIVI!#REF!</f>
        <v>#REF!</v>
      </c>
      <c r="C321" s="1874" t="e">
        <f>SUIVI!#REF!</f>
        <v>#REF!</v>
      </c>
      <c r="D321" s="1874" t="e">
        <f>SUIVI!#REF!</f>
        <v>#REF!</v>
      </c>
      <c r="E321" s="3804" t="e">
        <f>SUIVI!#REF!</f>
        <v>#REF!</v>
      </c>
      <c r="F321" s="3805"/>
      <c r="G321" s="3805"/>
      <c r="H321" s="3806"/>
      <c r="I321" s="3818" t="e">
        <f>SUIVI!#REF!</f>
        <v>#REF!</v>
      </c>
      <c r="J321" s="3805"/>
      <c r="K321" s="3805"/>
      <c r="L321" s="3806"/>
      <c r="M321" s="3804"/>
      <c r="N321" s="3805"/>
      <c r="O321" s="3805"/>
      <c r="P321" s="3806"/>
      <c r="Q321" s="3804"/>
      <c r="R321" s="3805"/>
      <c r="S321" s="3805"/>
      <c r="T321" s="3806"/>
      <c r="U321" s="3804"/>
      <c r="V321" s="3805"/>
      <c r="W321" s="3805"/>
      <c r="X321" s="3805"/>
      <c r="Y321" s="3805"/>
      <c r="Z321" s="3805"/>
      <c r="AA321" s="3805"/>
      <c r="AB321" s="3805"/>
      <c r="AC321" s="3805"/>
      <c r="AD321" s="3805"/>
      <c r="AE321" s="3805"/>
      <c r="AF321" s="3805"/>
      <c r="AG321" s="3806"/>
      <c r="AH321" s="1848"/>
    </row>
    <row r="322" spans="1:39" ht="20.100000000000001" customHeight="1">
      <c r="A322" s="1849"/>
      <c r="B322" s="1874" t="e">
        <f>SUIVI!#REF!</f>
        <v>#REF!</v>
      </c>
      <c r="C322" s="1874" t="e">
        <f>SUIVI!#REF!</f>
        <v>#REF!</v>
      </c>
      <c r="D322" s="1874" t="e">
        <f>SUIVI!#REF!</f>
        <v>#REF!</v>
      </c>
      <c r="E322" s="3804" t="e">
        <f>SUIVI!#REF!</f>
        <v>#REF!</v>
      </c>
      <c r="F322" s="3805"/>
      <c r="G322" s="3805"/>
      <c r="H322" s="3806"/>
      <c r="I322" s="3818" t="e">
        <f>SUIVI!#REF!</f>
        <v>#REF!</v>
      </c>
      <c r="J322" s="3805"/>
      <c r="K322" s="3805"/>
      <c r="L322" s="3806"/>
      <c r="M322" s="3804"/>
      <c r="N322" s="3805"/>
      <c r="O322" s="3805"/>
      <c r="P322" s="3806"/>
      <c r="Q322" s="3804"/>
      <c r="R322" s="3805"/>
      <c r="S322" s="3805"/>
      <c r="T322" s="3806"/>
      <c r="U322" s="3804"/>
      <c r="V322" s="3805"/>
      <c r="W322" s="3805"/>
      <c r="X322" s="3805"/>
      <c r="Y322" s="3805"/>
      <c r="Z322" s="3805"/>
      <c r="AA322" s="3805"/>
      <c r="AB322" s="3805"/>
      <c r="AC322" s="3805"/>
      <c r="AD322" s="3805"/>
      <c r="AE322" s="3805"/>
      <c r="AF322" s="3805"/>
      <c r="AG322" s="3806"/>
      <c r="AH322" s="1848"/>
    </row>
    <row r="323" spans="1:39" ht="20.100000000000001" customHeight="1">
      <c r="A323" s="1849"/>
      <c r="B323" s="1874" t="e">
        <f>SUIVI!#REF!</f>
        <v>#REF!</v>
      </c>
      <c r="C323" s="1874" t="e">
        <f>SUIVI!#REF!</f>
        <v>#REF!</v>
      </c>
      <c r="D323" s="1874" t="e">
        <f>SUIVI!#REF!</f>
        <v>#REF!</v>
      </c>
      <c r="E323" s="3804" t="e">
        <f>SUIVI!#REF!</f>
        <v>#REF!</v>
      </c>
      <c r="F323" s="3805"/>
      <c r="G323" s="3805"/>
      <c r="H323" s="3806"/>
      <c r="I323" s="3818" t="e">
        <f>SUIVI!#REF!</f>
        <v>#REF!</v>
      </c>
      <c r="J323" s="3805"/>
      <c r="K323" s="3805"/>
      <c r="L323" s="3806"/>
      <c r="M323" s="3804"/>
      <c r="N323" s="3805"/>
      <c r="O323" s="3805"/>
      <c r="P323" s="3806"/>
      <c r="Q323" s="3804"/>
      <c r="R323" s="3805"/>
      <c r="S323" s="3805"/>
      <c r="T323" s="3806"/>
      <c r="U323" s="3804"/>
      <c r="V323" s="3805"/>
      <c r="W323" s="3805"/>
      <c r="X323" s="3805"/>
      <c r="Y323" s="3805"/>
      <c r="Z323" s="3805"/>
      <c r="AA323" s="3805"/>
      <c r="AB323" s="3805"/>
      <c r="AC323" s="3805"/>
      <c r="AD323" s="3805"/>
      <c r="AE323" s="3805"/>
      <c r="AF323" s="3805"/>
      <c r="AG323" s="3806"/>
      <c r="AH323" s="1848"/>
    </row>
    <row r="324" spans="1:39" ht="20.100000000000001" customHeight="1">
      <c r="A324" s="1849"/>
      <c r="B324" s="1874" t="e">
        <f>SUIVI!#REF!</f>
        <v>#REF!</v>
      </c>
      <c r="C324" s="1874" t="e">
        <f>SUIVI!#REF!</f>
        <v>#REF!</v>
      </c>
      <c r="D324" s="1874" t="e">
        <f>SUIVI!#REF!</f>
        <v>#REF!</v>
      </c>
      <c r="E324" s="3804" t="e">
        <f>SUIVI!#REF!</f>
        <v>#REF!</v>
      </c>
      <c r="F324" s="3805"/>
      <c r="G324" s="3805"/>
      <c r="H324" s="3806"/>
      <c r="I324" s="3818" t="e">
        <f>SUIVI!#REF!</f>
        <v>#REF!</v>
      </c>
      <c r="J324" s="3805"/>
      <c r="K324" s="3805"/>
      <c r="L324" s="3806"/>
      <c r="M324" s="3804"/>
      <c r="N324" s="3805"/>
      <c r="O324" s="3805"/>
      <c r="P324" s="3806"/>
      <c r="Q324" s="3804"/>
      <c r="R324" s="3805"/>
      <c r="S324" s="3805"/>
      <c r="T324" s="3806"/>
      <c r="U324" s="3804"/>
      <c r="V324" s="3805"/>
      <c r="W324" s="3805"/>
      <c r="X324" s="3805"/>
      <c r="Y324" s="3805"/>
      <c r="Z324" s="3805"/>
      <c r="AA324" s="3805"/>
      <c r="AB324" s="3805"/>
      <c r="AC324" s="3805"/>
      <c r="AD324" s="3805"/>
      <c r="AE324" s="3805"/>
      <c r="AF324" s="3805"/>
      <c r="AG324" s="3806"/>
      <c r="AH324" s="1848"/>
    </row>
    <row r="325" spans="1:39" ht="20.100000000000001" customHeight="1">
      <c r="A325" s="1849"/>
      <c r="B325" s="1874" t="e">
        <f>SUIVI!#REF!</f>
        <v>#REF!</v>
      </c>
      <c r="C325" s="1874" t="e">
        <f>SUIVI!#REF!</f>
        <v>#REF!</v>
      </c>
      <c r="D325" s="1874" t="e">
        <f>SUIVI!#REF!</f>
        <v>#REF!</v>
      </c>
      <c r="E325" s="3804" t="e">
        <f>SUIVI!#REF!</f>
        <v>#REF!</v>
      </c>
      <c r="F325" s="3805"/>
      <c r="G325" s="3805"/>
      <c r="H325" s="3806"/>
      <c r="I325" s="3818" t="e">
        <f>SUIVI!#REF!</f>
        <v>#REF!</v>
      </c>
      <c r="J325" s="3805"/>
      <c r="K325" s="3805"/>
      <c r="L325" s="3806"/>
      <c r="M325" s="3804"/>
      <c r="N325" s="3805"/>
      <c r="O325" s="3805"/>
      <c r="P325" s="3806"/>
      <c r="Q325" s="3804"/>
      <c r="R325" s="3805"/>
      <c r="S325" s="3805"/>
      <c r="T325" s="3806"/>
      <c r="U325" s="3804"/>
      <c r="V325" s="3805"/>
      <c r="W325" s="3805"/>
      <c r="X325" s="3805"/>
      <c r="Y325" s="3805"/>
      <c r="Z325" s="3805"/>
      <c r="AA325" s="3805"/>
      <c r="AB325" s="3805"/>
      <c r="AC325" s="3805"/>
      <c r="AD325" s="3805"/>
      <c r="AE325" s="3805"/>
      <c r="AF325" s="3805"/>
      <c r="AG325" s="3806"/>
      <c r="AH325" s="1848"/>
    </row>
    <row r="326" spans="1:39" ht="20.100000000000001" customHeight="1">
      <c r="A326" s="1849"/>
      <c r="B326" s="1874" t="e">
        <f>SUIVI!#REF!</f>
        <v>#REF!</v>
      </c>
      <c r="C326" s="1874" t="e">
        <f>SUIVI!#REF!</f>
        <v>#REF!</v>
      </c>
      <c r="D326" s="1874" t="e">
        <f>SUIVI!#REF!</f>
        <v>#REF!</v>
      </c>
      <c r="E326" s="3804" t="e">
        <f>SUIVI!#REF!</f>
        <v>#REF!</v>
      </c>
      <c r="F326" s="3805"/>
      <c r="G326" s="3805"/>
      <c r="H326" s="3806"/>
      <c r="I326" s="3818" t="e">
        <f>SUIVI!#REF!</f>
        <v>#REF!</v>
      </c>
      <c r="J326" s="3805"/>
      <c r="K326" s="3805"/>
      <c r="L326" s="3806"/>
      <c r="M326" s="3804"/>
      <c r="N326" s="3805"/>
      <c r="O326" s="3805"/>
      <c r="P326" s="3806"/>
      <c r="Q326" s="3804"/>
      <c r="R326" s="3805"/>
      <c r="S326" s="3805"/>
      <c r="T326" s="3806"/>
      <c r="U326" s="3804"/>
      <c r="V326" s="3805"/>
      <c r="W326" s="3805"/>
      <c r="X326" s="3805"/>
      <c r="Y326" s="3805"/>
      <c r="Z326" s="3805"/>
      <c r="AA326" s="3805"/>
      <c r="AB326" s="3805"/>
      <c r="AC326" s="3805"/>
      <c r="AD326" s="3805"/>
      <c r="AE326" s="3805"/>
      <c r="AF326" s="3805"/>
      <c r="AG326" s="3806"/>
      <c r="AH326" s="1848"/>
    </row>
    <row r="327" spans="1:39" ht="20.100000000000001" customHeight="1">
      <c r="A327" s="1849"/>
      <c r="B327" s="1874" t="e">
        <f>SUIVI!#REF!</f>
        <v>#REF!</v>
      </c>
      <c r="C327" s="1874" t="e">
        <f>SUIVI!#REF!</f>
        <v>#REF!</v>
      </c>
      <c r="D327" s="1874" t="e">
        <f>SUIVI!#REF!</f>
        <v>#REF!</v>
      </c>
      <c r="E327" s="3804" t="e">
        <f>SUIVI!#REF!</f>
        <v>#REF!</v>
      </c>
      <c r="F327" s="3805"/>
      <c r="G327" s="3805"/>
      <c r="H327" s="3806"/>
      <c r="I327" s="3818" t="e">
        <f>SUIVI!#REF!</f>
        <v>#REF!</v>
      </c>
      <c r="J327" s="3805"/>
      <c r="K327" s="3805"/>
      <c r="L327" s="3806"/>
      <c r="M327" s="3804"/>
      <c r="N327" s="3805"/>
      <c r="O327" s="3805"/>
      <c r="P327" s="3806"/>
      <c r="Q327" s="3804"/>
      <c r="R327" s="3805"/>
      <c r="S327" s="3805"/>
      <c r="T327" s="3806"/>
      <c r="U327" s="3804"/>
      <c r="V327" s="3805"/>
      <c r="W327" s="3805"/>
      <c r="X327" s="3805"/>
      <c r="Y327" s="3805"/>
      <c r="Z327" s="3805"/>
      <c r="AA327" s="3805"/>
      <c r="AB327" s="3805"/>
      <c r="AC327" s="3805"/>
      <c r="AD327" s="3805"/>
      <c r="AE327" s="3805"/>
      <c r="AF327" s="3805"/>
      <c r="AG327" s="3806"/>
      <c r="AH327" s="1848"/>
    </row>
    <row r="328" spans="1:39" ht="20.100000000000001" customHeight="1">
      <c r="A328" s="1849"/>
      <c r="B328" s="1874" t="e">
        <f>SUIVI!#REF!</f>
        <v>#REF!</v>
      </c>
      <c r="C328" s="1874" t="e">
        <f>SUIVI!#REF!</f>
        <v>#REF!</v>
      </c>
      <c r="D328" s="1874" t="e">
        <f>SUIVI!#REF!</f>
        <v>#REF!</v>
      </c>
      <c r="E328" s="3804" t="e">
        <f>SUIVI!#REF!</f>
        <v>#REF!</v>
      </c>
      <c r="F328" s="3805"/>
      <c r="G328" s="3805"/>
      <c r="H328" s="3806"/>
      <c r="I328" s="3818" t="e">
        <f>SUIVI!#REF!</f>
        <v>#REF!</v>
      </c>
      <c r="J328" s="3805"/>
      <c r="K328" s="3805"/>
      <c r="L328" s="3806"/>
      <c r="M328" s="3804"/>
      <c r="N328" s="3805"/>
      <c r="O328" s="3805"/>
      <c r="P328" s="3806"/>
      <c r="Q328" s="3804"/>
      <c r="R328" s="3805"/>
      <c r="S328" s="3805"/>
      <c r="T328" s="3806"/>
      <c r="U328" s="3804"/>
      <c r="V328" s="3805"/>
      <c r="W328" s="3805"/>
      <c r="X328" s="3805"/>
      <c r="Y328" s="3805"/>
      <c r="Z328" s="3805"/>
      <c r="AA328" s="3805"/>
      <c r="AB328" s="3805"/>
      <c r="AC328" s="3805"/>
      <c r="AD328" s="3805"/>
      <c r="AE328" s="3805"/>
      <c r="AF328" s="3805"/>
      <c r="AG328" s="3806"/>
      <c r="AH328" s="1848"/>
    </row>
    <row r="329" spans="1:39" ht="20.100000000000001" customHeight="1">
      <c r="A329" s="1849"/>
      <c r="B329" s="1874" t="e">
        <f>SUIVI!#REF!</f>
        <v>#REF!</v>
      </c>
      <c r="C329" s="1874" t="e">
        <f>SUIVI!#REF!</f>
        <v>#REF!</v>
      </c>
      <c r="D329" s="1874" t="e">
        <f>SUIVI!#REF!</f>
        <v>#REF!</v>
      </c>
      <c r="E329" s="3804" t="e">
        <f>SUIVI!#REF!</f>
        <v>#REF!</v>
      </c>
      <c r="F329" s="3805"/>
      <c r="G329" s="3805"/>
      <c r="H329" s="3806"/>
      <c r="I329" s="3818" t="e">
        <f>SUIVI!#REF!</f>
        <v>#REF!</v>
      </c>
      <c r="J329" s="3805"/>
      <c r="K329" s="3805"/>
      <c r="L329" s="3806"/>
      <c r="M329" s="3804"/>
      <c r="N329" s="3805"/>
      <c r="O329" s="3805"/>
      <c r="P329" s="3806"/>
      <c r="Q329" s="3804"/>
      <c r="R329" s="3805"/>
      <c r="S329" s="3805"/>
      <c r="T329" s="3806"/>
      <c r="U329" s="3804"/>
      <c r="V329" s="3805"/>
      <c r="W329" s="3805"/>
      <c r="X329" s="3805"/>
      <c r="Y329" s="3805"/>
      <c r="Z329" s="3805"/>
      <c r="AA329" s="3805"/>
      <c r="AB329" s="3805"/>
      <c r="AC329" s="3805"/>
      <c r="AD329" s="3805"/>
      <c r="AE329" s="3805"/>
      <c r="AF329" s="3805"/>
      <c r="AG329" s="3806"/>
      <c r="AH329" s="1848"/>
    </row>
    <row r="330" spans="1:39" ht="20.100000000000001" customHeight="1">
      <c r="A330" s="1849"/>
      <c r="B330" s="1874" t="e">
        <f>SUIVI!#REF!</f>
        <v>#REF!</v>
      </c>
      <c r="C330" s="1874" t="e">
        <f>SUIVI!#REF!</f>
        <v>#REF!</v>
      </c>
      <c r="D330" s="1874" t="e">
        <f>SUIVI!#REF!</f>
        <v>#REF!</v>
      </c>
      <c r="E330" s="3804" t="e">
        <f>SUIVI!#REF!</f>
        <v>#REF!</v>
      </c>
      <c r="F330" s="3805"/>
      <c r="G330" s="3805"/>
      <c r="H330" s="3806"/>
      <c r="I330" s="3818" t="e">
        <f>SUIVI!#REF!</f>
        <v>#REF!</v>
      </c>
      <c r="J330" s="3805"/>
      <c r="K330" s="3805"/>
      <c r="L330" s="3806"/>
      <c r="M330" s="3804"/>
      <c r="N330" s="3805"/>
      <c r="O330" s="3805"/>
      <c r="P330" s="3806"/>
      <c r="Q330" s="3804"/>
      <c r="R330" s="3805"/>
      <c r="S330" s="3805"/>
      <c r="T330" s="3806"/>
      <c r="U330" s="3804"/>
      <c r="V330" s="3805"/>
      <c r="W330" s="3805"/>
      <c r="X330" s="3805"/>
      <c r="Y330" s="3805"/>
      <c r="Z330" s="3805"/>
      <c r="AA330" s="3805"/>
      <c r="AB330" s="3805"/>
      <c r="AC330" s="3805"/>
      <c r="AD330" s="3805"/>
      <c r="AE330" s="3805"/>
      <c r="AF330" s="3805"/>
      <c r="AG330" s="3806"/>
      <c r="AH330" s="1848"/>
    </row>
    <row r="331" spans="1:39" ht="20.100000000000001" customHeight="1">
      <c r="A331" s="1849"/>
      <c r="B331" s="1874" t="e">
        <f>SUIVI!#REF!</f>
        <v>#REF!</v>
      </c>
      <c r="C331" s="1874" t="e">
        <f>SUIVI!#REF!</f>
        <v>#REF!</v>
      </c>
      <c r="D331" s="1874" t="e">
        <f>SUIVI!#REF!</f>
        <v>#REF!</v>
      </c>
      <c r="E331" s="3804" t="e">
        <f>SUIVI!#REF!</f>
        <v>#REF!</v>
      </c>
      <c r="F331" s="3805"/>
      <c r="G331" s="3805"/>
      <c r="H331" s="3806"/>
      <c r="I331" s="3818" t="e">
        <f>SUIVI!#REF!</f>
        <v>#REF!</v>
      </c>
      <c r="J331" s="3805"/>
      <c r="K331" s="3805"/>
      <c r="L331" s="3806"/>
      <c r="M331" s="3804"/>
      <c r="N331" s="3805"/>
      <c r="O331" s="3805"/>
      <c r="P331" s="3806"/>
      <c r="Q331" s="3804"/>
      <c r="R331" s="3805"/>
      <c r="S331" s="3805"/>
      <c r="T331" s="3806"/>
      <c r="U331" s="3804"/>
      <c r="V331" s="3805"/>
      <c r="W331" s="3805"/>
      <c r="X331" s="3805"/>
      <c r="Y331" s="3805"/>
      <c r="Z331" s="3805"/>
      <c r="AA331" s="3805"/>
      <c r="AB331" s="3805"/>
      <c r="AC331" s="3805"/>
      <c r="AD331" s="3805"/>
      <c r="AE331" s="3805"/>
      <c r="AF331" s="3805"/>
      <c r="AG331" s="3806"/>
      <c r="AH331" s="1848"/>
    </row>
    <row r="332" spans="1:39">
      <c r="A332" s="1849"/>
      <c r="B332" s="1869" t="s">
        <v>1524</v>
      </c>
      <c r="C332" s="1869"/>
      <c r="D332" s="1869"/>
      <c r="E332" s="1869"/>
      <c r="F332" s="1869"/>
      <c r="G332" s="1869"/>
      <c r="H332" s="1869"/>
      <c r="I332" s="1869"/>
      <c r="J332" s="1869"/>
      <c r="K332" s="1869"/>
      <c r="L332" s="1869"/>
      <c r="M332" s="1850"/>
      <c r="N332" s="1850"/>
      <c r="O332" s="1850"/>
      <c r="P332" s="1850"/>
      <c r="Q332" s="1850"/>
      <c r="R332" s="1850"/>
      <c r="S332" s="1850"/>
      <c r="T332" s="1850"/>
      <c r="U332" s="1862"/>
      <c r="V332" s="1862"/>
      <c r="W332" s="1862"/>
      <c r="X332" s="1862"/>
      <c r="Y332" s="1862"/>
      <c r="Z332" s="1862"/>
      <c r="AA332" s="1862"/>
      <c r="AB332" s="1862"/>
      <c r="AC332" s="1844"/>
      <c r="AD332" s="1844"/>
      <c r="AE332" s="1844"/>
      <c r="AF332" s="1844"/>
      <c r="AG332" s="1844"/>
      <c r="AH332" s="1848"/>
      <c r="AI332" s="1844"/>
      <c r="AJ332" s="1844"/>
      <c r="AK332" s="1844"/>
      <c r="AL332" s="1844"/>
      <c r="AM332" s="1848"/>
    </row>
    <row r="333" spans="1:39" ht="12.75" customHeight="1">
      <c r="A333" s="1849"/>
      <c r="B333" s="1870" t="s">
        <v>1525</v>
      </c>
      <c r="C333" s="1870"/>
      <c r="D333" s="1869"/>
      <c r="E333" s="1869"/>
      <c r="F333" s="1869"/>
      <c r="G333" s="1869"/>
      <c r="H333" s="1869"/>
      <c r="I333" s="1869"/>
      <c r="J333" s="1869"/>
      <c r="K333" s="1869"/>
      <c r="L333" s="1869"/>
      <c r="M333" s="1850"/>
      <c r="N333" s="1850"/>
      <c r="O333" s="1850"/>
      <c r="P333" s="1850"/>
      <c r="Q333" s="1850"/>
      <c r="R333" s="1850"/>
      <c r="S333" s="1850"/>
      <c r="T333" s="1850"/>
      <c r="U333" s="1862"/>
      <c r="V333" s="1862"/>
      <c r="W333" s="1862"/>
      <c r="X333" s="1862"/>
      <c r="Y333" s="1862"/>
      <c r="Z333" s="1862"/>
      <c r="AA333" s="1862"/>
      <c r="AB333" s="1862"/>
      <c r="AC333" s="1844"/>
      <c r="AD333" s="1844"/>
      <c r="AE333" s="1844"/>
      <c r="AF333" s="1844"/>
      <c r="AG333" s="1844"/>
      <c r="AH333" s="1848"/>
      <c r="AI333" s="1844"/>
      <c r="AJ333" s="1844"/>
      <c r="AK333" s="1844"/>
      <c r="AL333" s="1844"/>
      <c r="AM333" s="1848"/>
    </row>
    <row r="334" spans="1:39">
      <c r="A334" s="1849"/>
      <c r="B334" s="1846"/>
      <c r="C334" s="1846"/>
      <c r="D334" s="1846"/>
      <c r="E334" s="1851"/>
      <c r="F334" s="1851"/>
      <c r="G334" s="1851"/>
      <c r="H334" s="1851"/>
      <c r="I334" s="1851"/>
      <c r="J334" s="1851"/>
      <c r="K334" s="1851"/>
      <c r="L334" s="1851"/>
      <c r="M334" s="1851"/>
      <c r="N334" s="1851"/>
      <c r="O334" s="1851"/>
      <c r="P334" s="1851"/>
      <c r="Q334" s="1850"/>
      <c r="R334" s="1850"/>
      <c r="S334" s="1850"/>
      <c r="T334" s="1851"/>
      <c r="U334" s="1851"/>
      <c r="V334" s="1851"/>
      <c r="W334" s="1851"/>
      <c r="X334" s="1851"/>
      <c r="Y334" s="1851"/>
      <c r="Z334" s="1851"/>
      <c r="AA334" s="1851"/>
      <c r="AB334" s="1851"/>
      <c r="AC334" s="1851"/>
      <c r="AD334" s="1851"/>
      <c r="AE334" s="1851"/>
      <c r="AF334" s="1851"/>
      <c r="AG334" s="1851"/>
      <c r="AH334" s="1848"/>
    </row>
    <row r="335" spans="1:39">
      <c r="A335" s="3807" t="s">
        <v>1526</v>
      </c>
      <c r="B335" s="3807"/>
      <c r="C335" s="3807"/>
      <c r="D335" s="3807"/>
      <c r="E335" s="1871"/>
      <c r="F335" s="1871" t="s">
        <v>1527</v>
      </c>
      <c r="G335" s="1871"/>
      <c r="H335" s="1871"/>
      <c r="I335" s="1871"/>
      <c r="J335" s="1871"/>
      <c r="K335" s="1871"/>
      <c r="L335" s="3808" t="s">
        <v>1528</v>
      </c>
      <c r="M335" s="3808"/>
      <c r="N335" s="3808"/>
      <c r="O335" s="3808"/>
      <c r="P335" s="3808"/>
      <c r="Q335" s="3808"/>
      <c r="R335" s="3808"/>
      <c r="S335" s="3808"/>
      <c r="T335" s="3809" t="s">
        <v>1529</v>
      </c>
      <c r="U335" s="3809" t="s">
        <v>58</v>
      </c>
      <c r="V335" s="3809"/>
      <c r="W335" s="3809"/>
      <c r="X335" s="3809"/>
      <c r="Y335" s="3809"/>
      <c r="Z335" s="3810"/>
      <c r="AA335" s="1872" t="s">
        <v>1530</v>
      </c>
      <c r="AB335" s="1871"/>
      <c r="AC335" s="1871"/>
      <c r="AD335" s="1871"/>
      <c r="AE335" s="1871"/>
      <c r="AF335" s="1871"/>
      <c r="AG335" s="1871"/>
      <c r="AH335" s="1873"/>
    </row>
    <row r="336" spans="1:39" ht="30" customHeight="1">
      <c r="A336" s="3807"/>
      <c r="B336" s="3807"/>
      <c r="C336" s="3807"/>
      <c r="D336" s="3807"/>
      <c r="E336" s="3811"/>
      <c r="F336" s="3811"/>
      <c r="G336" s="3811"/>
      <c r="H336" s="3811"/>
      <c r="I336" s="3811"/>
      <c r="J336" s="3811"/>
      <c r="K336" s="3812"/>
      <c r="L336" s="3813"/>
      <c r="M336" s="3814"/>
      <c r="N336" s="3814"/>
      <c r="O336" s="3814"/>
      <c r="P336" s="3814"/>
      <c r="Q336" s="3814"/>
      <c r="R336" s="3814"/>
      <c r="S336" s="3815"/>
      <c r="T336" s="3816"/>
      <c r="U336" s="3816"/>
      <c r="V336" s="3816"/>
      <c r="W336" s="3816"/>
      <c r="X336" s="3816"/>
      <c r="Y336" s="3816"/>
      <c r="Z336" s="3817"/>
      <c r="AA336" s="3873"/>
      <c r="AB336" s="3874"/>
      <c r="AC336" s="3874"/>
      <c r="AD336" s="3874"/>
      <c r="AE336" s="3874"/>
      <c r="AF336" s="3874"/>
      <c r="AG336" s="3874"/>
      <c r="AH336" s="3875"/>
    </row>
    <row r="337" spans="1:34" ht="18" customHeight="1">
      <c r="A337" s="3834" t="s">
        <v>1506</v>
      </c>
      <c r="B337" s="3835"/>
      <c r="C337" s="3835"/>
      <c r="D337" s="3835"/>
      <c r="E337" s="3835"/>
      <c r="F337" s="3835"/>
      <c r="G337" s="3835"/>
      <c r="H337" s="3836"/>
      <c r="I337" s="3842" t="s">
        <v>1507</v>
      </c>
      <c r="J337" s="3843"/>
      <c r="K337" s="3843"/>
      <c r="L337" s="3843"/>
      <c r="M337" s="3843"/>
      <c r="N337" s="3843"/>
      <c r="O337" s="3843"/>
      <c r="P337" s="3843"/>
      <c r="Q337" s="3843"/>
      <c r="R337" s="3843"/>
      <c r="S337" s="3843"/>
      <c r="T337" s="3843"/>
      <c r="U337" s="3843"/>
      <c r="V337" s="3843"/>
      <c r="W337" s="3843"/>
      <c r="X337" s="3843"/>
      <c r="Y337" s="3843"/>
      <c r="Z337" s="3843"/>
      <c r="AA337" s="3844"/>
      <c r="AB337" s="3851"/>
      <c r="AC337" s="3852"/>
      <c r="AD337" s="3852"/>
      <c r="AE337" s="3852"/>
      <c r="AF337" s="3852"/>
      <c r="AG337" s="3852"/>
      <c r="AH337" s="3853"/>
    </row>
    <row r="338" spans="1:34" ht="18" customHeight="1">
      <c r="A338" s="3837"/>
      <c r="B338" s="3588"/>
      <c r="C338" s="3588"/>
      <c r="D338" s="3588"/>
      <c r="E338" s="3588"/>
      <c r="F338" s="3588"/>
      <c r="G338" s="3588"/>
      <c r="H338" s="3838"/>
      <c r="I338" s="3845"/>
      <c r="J338" s="3846"/>
      <c r="K338" s="3846"/>
      <c r="L338" s="3846"/>
      <c r="M338" s="3846"/>
      <c r="N338" s="3846"/>
      <c r="O338" s="3846"/>
      <c r="P338" s="3846"/>
      <c r="Q338" s="3846"/>
      <c r="R338" s="3846"/>
      <c r="S338" s="3846"/>
      <c r="T338" s="3846"/>
      <c r="U338" s="3846"/>
      <c r="V338" s="3846"/>
      <c r="W338" s="3846"/>
      <c r="X338" s="3846"/>
      <c r="Y338" s="3846"/>
      <c r="Z338" s="3846"/>
      <c r="AA338" s="3847"/>
      <c r="AB338" s="3854"/>
      <c r="AC338" s="3855"/>
      <c r="AD338" s="3855"/>
      <c r="AE338" s="3855"/>
      <c r="AF338" s="3855"/>
      <c r="AG338" s="3855"/>
      <c r="AH338" s="3856"/>
    </row>
    <row r="339" spans="1:34">
      <c r="A339" s="3839"/>
      <c r="B339" s="3840"/>
      <c r="C339" s="3840"/>
      <c r="D339" s="3840"/>
      <c r="E339" s="3840"/>
      <c r="F339" s="3840"/>
      <c r="G339" s="3840"/>
      <c r="H339" s="3841"/>
      <c r="I339" s="3848"/>
      <c r="J339" s="3849"/>
      <c r="K339" s="3849"/>
      <c r="L339" s="3849"/>
      <c r="M339" s="3849"/>
      <c r="N339" s="3849"/>
      <c r="O339" s="3849"/>
      <c r="P339" s="3849"/>
      <c r="Q339" s="3849"/>
      <c r="R339" s="3849"/>
      <c r="S339" s="3849"/>
      <c r="T339" s="3849"/>
      <c r="U339" s="3849"/>
      <c r="V339" s="3849"/>
      <c r="W339" s="3849"/>
      <c r="X339" s="3849"/>
      <c r="Y339" s="3849"/>
      <c r="Z339" s="3849"/>
      <c r="AA339" s="3850"/>
      <c r="AB339" s="3857"/>
      <c r="AC339" s="3858"/>
      <c r="AD339" s="3858"/>
      <c r="AE339" s="3858"/>
      <c r="AF339" s="3858"/>
      <c r="AG339" s="3858"/>
      <c r="AH339" s="3859"/>
    </row>
    <row r="340" spans="1:34">
      <c r="A340" s="1849"/>
      <c r="B340" s="1844"/>
      <c r="C340" s="1844"/>
      <c r="D340" s="1845">
        <v>0</v>
      </c>
      <c r="E340" s="1844"/>
      <c r="F340" s="1844"/>
      <c r="G340" s="1844"/>
      <c r="H340" s="1844"/>
      <c r="I340" s="3860" t="s">
        <v>1508</v>
      </c>
      <c r="J340" s="3861"/>
      <c r="K340" s="3861"/>
      <c r="L340" s="3861"/>
      <c r="M340" s="3861"/>
      <c r="N340" s="3861"/>
      <c r="O340" s="3861"/>
      <c r="P340" s="3861"/>
      <c r="Q340" s="3861"/>
      <c r="R340" s="3861"/>
      <c r="S340" s="3861"/>
      <c r="T340" s="3861"/>
      <c r="U340" s="3861"/>
      <c r="V340" s="3861"/>
      <c r="W340" s="3861"/>
      <c r="X340" s="3861"/>
      <c r="Y340" s="3861"/>
      <c r="Z340" s="3861"/>
      <c r="AA340" s="3862"/>
      <c r="AB340" s="1847"/>
      <c r="AC340" s="1847"/>
      <c r="AD340" s="1847"/>
      <c r="AE340" s="1847"/>
      <c r="AF340" s="1847"/>
      <c r="AG340" s="1847"/>
      <c r="AH340" s="1848"/>
    </row>
    <row r="341" spans="1:34">
      <c r="A341" s="1849"/>
      <c r="B341" s="1850"/>
      <c r="C341" s="1850"/>
      <c r="D341" s="1846"/>
      <c r="E341" s="1851"/>
      <c r="F341" s="1851"/>
      <c r="G341" s="1851"/>
      <c r="H341" s="1851"/>
      <c r="I341" s="3863"/>
      <c r="J341" s="3864"/>
      <c r="K341" s="3864"/>
      <c r="L341" s="3864"/>
      <c r="M341" s="3864"/>
      <c r="N341" s="3864"/>
      <c r="O341" s="3864"/>
      <c r="P341" s="3864"/>
      <c r="Q341" s="3864"/>
      <c r="R341" s="3864"/>
      <c r="S341" s="3864"/>
      <c r="T341" s="3864"/>
      <c r="U341" s="3864"/>
      <c r="V341" s="3864"/>
      <c r="W341" s="3864"/>
      <c r="X341" s="3864"/>
      <c r="Y341" s="3864"/>
      <c r="Z341" s="3864"/>
      <c r="AA341" s="3865"/>
      <c r="AB341" s="1851"/>
      <c r="AC341" s="1851"/>
      <c r="AD341" s="1851"/>
      <c r="AE341" s="1851"/>
      <c r="AF341" s="1851"/>
      <c r="AG341" s="1851"/>
      <c r="AH341" s="1848"/>
    </row>
    <row r="342" spans="1:34" ht="17.25" customHeight="1">
      <c r="A342" s="1849"/>
      <c r="B342" s="1844"/>
      <c r="C342" s="1844"/>
      <c r="D342" s="1846"/>
      <c r="E342" s="1851"/>
      <c r="F342" s="1851"/>
      <c r="G342" s="1851"/>
      <c r="H342" s="1851"/>
      <c r="I342" s="3866"/>
      <c r="J342" s="3867"/>
      <c r="K342" s="3867"/>
      <c r="L342" s="3867"/>
      <c r="M342" s="3867"/>
      <c r="N342" s="3867"/>
      <c r="O342" s="3867"/>
      <c r="P342" s="3867"/>
      <c r="Q342" s="3867"/>
      <c r="R342" s="3867"/>
      <c r="S342" s="3867"/>
      <c r="T342" s="3867"/>
      <c r="U342" s="3867"/>
      <c r="V342" s="3867"/>
      <c r="W342" s="3867"/>
      <c r="X342" s="3867"/>
      <c r="Y342" s="3867"/>
      <c r="Z342" s="3867"/>
      <c r="AA342" s="3868"/>
      <c r="AB342" s="1851"/>
      <c r="AC342" s="1851"/>
      <c r="AD342" s="1851"/>
      <c r="AE342" s="1851"/>
      <c r="AF342" s="1851"/>
      <c r="AG342" s="1851"/>
      <c r="AH342" s="1848"/>
    </row>
    <row r="343" spans="1:34" ht="17.25" customHeight="1">
      <c r="A343" s="1849"/>
      <c r="B343" s="1845" t="s">
        <v>1509</v>
      </c>
      <c r="C343" s="1845"/>
      <c r="D343" s="1875" t="str">
        <f>PREVI!$A$10</f>
        <v>1100633635-636</v>
      </c>
      <c r="E343" s="1851"/>
      <c r="F343" s="1851"/>
      <c r="G343" s="1851"/>
      <c r="H343" s="1851"/>
      <c r="I343" s="1852"/>
      <c r="J343" s="1852"/>
      <c r="K343" s="1845" t="s">
        <v>1510</v>
      </c>
      <c r="L343" s="1852"/>
      <c r="M343" s="1844"/>
      <c r="N343" s="3869" t="str">
        <f>PREVI!$C$10</f>
        <v>CIMOLAI</v>
      </c>
      <c r="O343" s="3869"/>
      <c r="P343" s="3869"/>
      <c r="Q343" s="3869"/>
      <c r="R343" s="3869"/>
      <c r="S343" s="3869"/>
      <c r="T343" s="3869"/>
      <c r="U343" s="3869"/>
      <c r="V343" s="3869"/>
      <c r="W343" s="3869"/>
      <c r="X343" s="3869"/>
      <c r="Y343" s="3869"/>
      <c r="Z343" s="1852"/>
      <c r="AA343" s="1852"/>
      <c r="AB343" s="1851"/>
      <c r="AC343" s="1851"/>
      <c r="AD343" s="1851"/>
      <c r="AE343" s="1851"/>
      <c r="AF343" s="1851"/>
      <c r="AG343" s="1851"/>
      <c r="AH343" s="1848"/>
    </row>
    <row r="344" spans="1:34" ht="17.25" customHeight="1">
      <c r="A344" s="1849"/>
      <c r="B344" s="1850" t="s">
        <v>1511</v>
      </c>
      <c r="C344" s="1850"/>
      <c r="D344" s="1846"/>
      <c r="E344" s="1851"/>
      <c r="F344" s="1851"/>
      <c r="G344" s="1851"/>
      <c r="H344" s="1851"/>
      <c r="I344" s="1852"/>
      <c r="J344" s="1852"/>
      <c r="K344" s="1852"/>
      <c r="L344" s="1852"/>
      <c r="M344" s="1852"/>
      <c r="N344" s="1853" t="s">
        <v>1512</v>
      </c>
      <c r="O344" s="1852"/>
      <c r="P344" s="1852"/>
      <c r="Q344" s="1852"/>
      <c r="R344" s="1852"/>
      <c r="S344" s="1852"/>
      <c r="T344" s="1852"/>
      <c r="U344" s="1852"/>
      <c r="V344" s="1852"/>
      <c r="W344" s="1852"/>
      <c r="X344" s="1852"/>
      <c r="Y344" s="1852"/>
      <c r="Z344" s="1852"/>
      <c r="AA344" s="1852"/>
      <c r="AB344" s="1851"/>
      <c r="AC344" s="1851"/>
      <c r="AD344" s="1851"/>
      <c r="AE344" s="1851"/>
      <c r="AF344" s="1851"/>
      <c r="AG344" s="1851"/>
      <c r="AH344" s="1848"/>
    </row>
    <row r="345" spans="1:34" ht="17.25" customHeight="1">
      <c r="A345" s="1849"/>
      <c r="B345" s="1850" t="s">
        <v>1513</v>
      </c>
      <c r="C345" s="1850"/>
      <c r="D345" s="1846"/>
      <c r="E345" s="1851"/>
      <c r="F345" s="1851"/>
      <c r="G345" s="1851"/>
      <c r="H345" s="1851"/>
      <c r="I345" s="1852"/>
      <c r="J345" s="1852"/>
      <c r="K345" s="1852"/>
      <c r="L345" s="1852"/>
      <c r="M345" s="1852"/>
      <c r="N345" s="1853" t="s">
        <v>1514</v>
      </c>
      <c r="O345" s="1852"/>
      <c r="P345" s="1852"/>
      <c r="Q345" s="1852"/>
      <c r="R345" s="1852"/>
      <c r="S345" s="1852"/>
      <c r="T345" s="1852"/>
      <c r="U345" s="1852"/>
      <c r="V345" s="1852"/>
      <c r="W345" s="1852"/>
      <c r="X345" s="1852"/>
      <c r="Y345" s="1852"/>
      <c r="Z345" s="1852"/>
      <c r="AA345" s="1852"/>
      <c r="AB345" s="1851"/>
      <c r="AC345" s="1851"/>
      <c r="AD345" s="1851"/>
      <c r="AE345" s="1851"/>
      <c r="AF345" s="1851"/>
      <c r="AG345" s="1851"/>
      <c r="AH345" s="1848"/>
    </row>
    <row r="346" spans="1:34" ht="17.25" customHeight="1">
      <c r="A346" s="1849"/>
      <c r="B346" s="1854" t="s">
        <v>1515</v>
      </c>
      <c r="C346" s="1854"/>
      <c r="D346" s="1846"/>
      <c r="E346" s="1851"/>
      <c r="F346" s="1851"/>
      <c r="G346" s="1851"/>
      <c r="H346" s="1851"/>
      <c r="I346" s="1852"/>
      <c r="J346" s="1852"/>
      <c r="K346" s="1852"/>
      <c r="L346" s="1852"/>
      <c r="M346" s="1852"/>
      <c r="O346" s="1852"/>
      <c r="P346" s="1852"/>
      <c r="Q346" s="1852"/>
      <c r="R346" s="1852"/>
      <c r="S346" s="1852"/>
      <c r="T346" s="1852"/>
      <c r="U346" s="1852"/>
      <c r="V346" s="1852"/>
      <c r="W346" s="1852"/>
      <c r="X346" s="1852"/>
      <c r="Y346" s="1852"/>
      <c r="Z346" s="1852"/>
      <c r="AA346" s="1852"/>
      <c r="AB346" s="1851"/>
      <c r="AC346" s="1851"/>
      <c r="AD346" s="1851"/>
      <c r="AE346" s="1851"/>
      <c r="AF346" s="1851"/>
      <c r="AG346" s="1851"/>
      <c r="AH346" s="1848"/>
    </row>
    <row r="347" spans="1:34" ht="17.25" customHeight="1">
      <c r="A347" s="1849"/>
      <c r="B347" s="1850" t="s">
        <v>1516</v>
      </c>
      <c r="C347" s="1850"/>
      <c r="D347" s="1846"/>
      <c r="E347" s="1851"/>
      <c r="F347" s="1851"/>
      <c r="G347" s="1851"/>
      <c r="H347" s="1851"/>
      <c r="I347" s="1852"/>
      <c r="J347" s="1852"/>
      <c r="K347" s="1852"/>
      <c r="L347" s="1852"/>
      <c r="M347" s="1852"/>
      <c r="N347" s="1853" t="s">
        <v>1517</v>
      </c>
      <c r="O347" s="1852"/>
      <c r="P347" s="1852"/>
      <c r="Q347" s="1852"/>
      <c r="R347" s="1852"/>
      <c r="S347" s="1852"/>
      <c r="T347" s="1852"/>
      <c r="U347" s="1852"/>
      <c r="V347" s="1852"/>
      <c r="W347" s="1852"/>
      <c r="X347" s="1852"/>
      <c r="Y347" s="1852"/>
      <c r="Z347" s="1852"/>
      <c r="AA347" s="1852"/>
      <c r="AB347" s="1851"/>
      <c r="AC347" s="1851"/>
      <c r="AD347" s="1851"/>
      <c r="AE347" s="1851"/>
      <c r="AF347" s="1851"/>
      <c r="AG347" s="1851"/>
      <c r="AH347" s="1848"/>
    </row>
    <row r="348" spans="1:34" ht="17.25" customHeight="1">
      <c r="A348" s="1849"/>
      <c r="B348" s="1846"/>
      <c r="C348" s="1846"/>
      <c r="D348" s="1846"/>
      <c r="E348" s="1851"/>
      <c r="F348" s="1851"/>
      <c r="G348" s="1851"/>
      <c r="H348" s="1851"/>
      <c r="I348" s="1852"/>
      <c r="J348" s="1852"/>
      <c r="K348" s="1852"/>
      <c r="L348" s="1852"/>
      <c r="M348" s="1852"/>
      <c r="N348" s="1850" t="s">
        <v>1518</v>
      </c>
      <c r="O348" s="1852"/>
      <c r="P348" s="1852"/>
      <c r="Q348" s="1852"/>
      <c r="R348" s="1852"/>
      <c r="S348" s="1852"/>
      <c r="T348" s="1852"/>
      <c r="U348" s="1852"/>
      <c r="V348" s="1852"/>
      <c r="W348" s="1852"/>
      <c r="X348" s="1852"/>
      <c r="Y348" s="1852"/>
      <c r="Z348" s="1852"/>
      <c r="AA348" s="1856"/>
      <c r="AB348" s="1856"/>
      <c r="AC348" s="1857"/>
      <c r="AD348" s="1858" t="s">
        <v>1519</v>
      </c>
      <c r="AF348" s="1851"/>
      <c r="AG348" s="1851"/>
      <c r="AH348" s="1848"/>
    </row>
    <row r="349" spans="1:34" ht="17.25" customHeight="1">
      <c r="A349" s="1849"/>
      <c r="B349" s="1846"/>
      <c r="C349" s="1846"/>
      <c r="D349" s="1846"/>
      <c r="E349" s="1851"/>
      <c r="F349" s="1851"/>
      <c r="G349" s="1851"/>
      <c r="H349" s="1851"/>
      <c r="I349" s="1852"/>
      <c r="J349" s="1852"/>
      <c r="K349" s="1852"/>
      <c r="L349" s="1852"/>
      <c r="M349" s="1852"/>
      <c r="N349" s="1859" t="s">
        <v>1532</v>
      </c>
      <c r="O349" s="1859"/>
      <c r="P349" s="1859"/>
      <c r="Q349" s="1859"/>
      <c r="R349" s="1859"/>
      <c r="S349" s="1859"/>
      <c r="T349" s="1859"/>
      <c r="U349" s="1859"/>
      <c r="V349" s="1859"/>
      <c r="W349" s="1859"/>
      <c r="X349" s="1860"/>
      <c r="Y349" s="1860"/>
      <c r="Z349" s="1860"/>
      <c r="AA349" s="1861"/>
      <c r="AB349" s="1861"/>
      <c r="AC349" s="1861"/>
      <c r="AD349" s="1861"/>
      <c r="AE349" s="1851"/>
      <c r="AF349" s="1851"/>
      <c r="AG349" s="1851"/>
      <c r="AH349" s="1848"/>
    </row>
    <row r="350" spans="1:34">
      <c r="A350" s="1849"/>
      <c r="B350" s="1846"/>
      <c r="C350" s="1846"/>
      <c r="D350" s="1846"/>
      <c r="E350" s="1851"/>
      <c r="F350" s="1851"/>
      <c r="G350" s="1851"/>
      <c r="H350" s="1851"/>
      <c r="I350" s="1851"/>
      <c r="J350" s="1851"/>
      <c r="K350" s="1851"/>
      <c r="L350" s="1851"/>
      <c r="M350" s="1851"/>
      <c r="N350" s="1850" t="s">
        <v>1531</v>
      </c>
      <c r="O350" s="1850"/>
      <c r="P350" s="1850"/>
      <c r="Q350" s="1850"/>
      <c r="R350" s="1862"/>
      <c r="S350" s="1862"/>
      <c r="T350" s="1862"/>
      <c r="U350" s="1862"/>
      <c r="V350" s="1862"/>
      <c r="Y350" s="1855"/>
      <c r="Z350" s="1855"/>
      <c r="AA350" s="1862" t="s">
        <v>1521</v>
      </c>
      <c r="AB350" s="1855"/>
      <c r="AC350" s="1855"/>
      <c r="AD350" s="1855"/>
      <c r="AE350" s="1855"/>
      <c r="AF350" s="1851"/>
      <c r="AG350" s="1851"/>
      <c r="AH350" s="1848"/>
    </row>
    <row r="351" spans="1:34">
      <c r="A351" s="1849"/>
      <c r="B351" s="1846"/>
      <c r="C351" s="1846"/>
      <c r="D351" s="1846"/>
      <c r="E351" s="1851"/>
      <c r="F351" s="1851"/>
      <c r="G351" s="1851"/>
      <c r="H351" s="1851"/>
      <c r="I351" s="1851"/>
      <c r="J351" s="1851"/>
      <c r="K351" s="1851"/>
      <c r="L351" s="1851"/>
      <c r="M351" s="1851"/>
      <c r="O351" s="1850"/>
      <c r="P351" s="1850"/>
      <c r="Q351" s="1850"/>
      <c r="R351" s="1850"/>
      <c r="S351" s="1850"/>
      <c r="T351" s="1851"/>
      <c r="U351" s="1851"/>
      <c r="V351" s="1855"/>
      <c r="W351" s="1851"/>
      <c r="X351" s="1844"/>
      <c r="Y351" s="1855"/>
      <c r="Z351" s="1855"/>
      <c r="AF351" s="1851"/>
      <c r="AG351" s="1851"/>
      <c r="AH351" s="1848"/>
    </row>
    <row r="352" spans="1:34">
      <c r="A352" s="1849"/>
      <c r="B352" s="1846"/>
      <c r="C352" s="1846"/>
      <c r="D352" s="1846"/>
      <c r="E352" s="1859"/>
      <c r="F352" s="1859"/>
      <c r="G352" s="1859"/>
      <c r="H352" s="1859"/>
      <c r="I352" s="1859"/>
      <c r="J352" s="1859"/>
      <c r="K352" s="1859"/>
      <c r="L352" s="1859"/>
      <c r="M352" s="1859"/>
      <c r="AE352" s="1861"/>
      <c r="AF352" s="1861"/>
      <c r="AG352" s="1861"/>
      <c r="AH352" s="1848"/>
    </row>
    <row r="353" spans="1:34" ht="26.25" customHeight="1">
      <c r="A353" s="1849"/>
      <c r="B353" s="1846"/>
      <c r="C353" s="1846"/>
      <c r="D353" s="1846"/>
      <c r="E353" s="1846"/>
      <c r="F353" s="1846"/>
      <c r="G353" s="1846"/>
      <c r="H353" s="1846"/>
      <c r="I353" s="1846"/>
      <c r="J353" s="1846"/>
      <c r="K353" s="1846"/>
      <c r="L353" s="1846"/>
      <c r="M353" s="3831" t="s">
        <v>1520</v>
      </c>
      <c r="N353" s="3832"/>
      <c r="O353" s="3832"/>
      <c r="P353" s="3832"/>
      <c r="Q353" s="3832"/>
      <c r="R353" s="3832"/>
      <c r="S353" s="3832"/>
      <c r="T353" s="3833"/>
      <c r="AB353" s="1855"/>
      <c r="AC353" s="1855"/>
      <c r="AD353" s="1855"/>
      <c r="AE353" s="1855"/>
      <c r="AF353" s="1855"/>
      <c r="AG353" s="1855"/>
      <c r="AH353" s="1863"/>
    </row>
    <row r="354" spans="1:34" ht="12.75" customHeight="1">
      <c r="A354" s="1864"/>
      <c r="B354" s="1865"/>
      <c r="C354" s="1865"/>
      <c r="D354" s="1865"/>
      <c r="E354" s="1865"/>
      <c r="F354" s="1865"/>
      <c r="G354" s="1865"/>
      <c r="H354" s="1865"/>
      <c r="I354" s="1865"/>
      <c r="J354" s="1865"/>
      <c r="K354" s="1865"/>
      <c r="L354" s="1865"/>
      <c r="M354" s="3819" t="s">
        <v>1539</v>
      </c>
      <c r="N354" s="3821"/>
      <c r="O354" s="3821"/>
      <c r="P354" s="3821"/>
      <c r="Q354" s="3821"/>
      <c r="R354" s="3821"/>
      <c r="S354" s="3821"/>
      <c r="T354" s="3822"/>
      <c r="AH354" s="1866"/>
    </row>
    <row r="355" spans="1:34" ht="28.9" customHeight="1">
      <c r="A355" s="1849"/>
      <c r="B355" s="1867"/>
      <c r="C355" s="1867"/>
      <c r="D355" s="1867"/>
      <c r="E355" s="1867"/>
      <c r="F355" s="1867"/>
      <c r="G355" s="1867"/>
      <c r="H355" s="1867"/>
      <c r="I355" s="1867"/>
      <c r="J355" s="1867"/>
      <c r="K355" s="1867"/>
      <c r="L355" s="1867"/>
      <c r="M355" s="3820"/>
      <c r="N355" s="3823"/>
      <c r="O355" s="3823"/>
      <c r="P355" s="3823"/>
      <c r="Q355" s="3823"/>
      <c r="R355" s="3823"/>
      <c r="S355" s="3823"/>
      <c r="T355" s="3824"/>
      <c r="U355" s="1867"/>
      <c r="V355" s="1867"/>
      <c r="W355" s="1867"/>
      <c r="X355" s="1867"/>
      <c r="Y355" s="1867"/>
      <c r="Z355" s="1867"/>
      <c r="AA355" s="1867"/>
      <c r="AB355" s="1867"/>
      <c r="AC355" s="1867"/>
      <c r="AD355" s="1867"/>
      <c r="AE355" s="1867"/>
      <c r="AF355" s="1867"/>
      <c r="AG355" s="1867"/>
      <c r="AH355" s="1848"/>
    </row>
    <row r="356" spans="1:34" ht="13.9" customHeight="1">
      <c r="A356" s="1868"/>
      <c r="B356" s="3819" t="s">
        <v>1535</v>
      </c>
      <c r="C356" s="3819" t="s">
        <v>1536</v>
      </c>
      <c r="D356" s="3819" t="s">
        <v>1533</v>
      </c>
      <c r="E356" s="3819" t="s">
        <v>1537</v>
      </c>
      <c r="F356" s="3821"/>
      <c r="G356" s="3821"/>
      <c r="H356" s="3822"/>
      <c r="I356" s="3819" t="s">
        <v>1538</v>
      </c>
      <c r="J356" s="3821"/>
      <c r="K356" s="3821"/>
      <c r="L356" s="3822"/>
      <c r="M356" s="3825" t="s">
        <v>1534</v>
      </c>
      <c r="N356" s="3826"/>
      <c r="O356" s="3826"/>
      <c r="P356" s="3827"/>
      <c r="Q356" s="3825" t="s">
        <v>1523</v>
      </c>
      <c r="R356" s="3826"/>
      <c r="S356" s="3826"/>
      <c r="T356" s="3827"/>
      <c r="U356" s="3870" t="s">
        <v>1522</v>
      </c>
      <c r="V356" s="3871"/>
      <c r="W356" s="3871"/>
      <c r="X356" s="3871"/>
      <c r="Y356" s="3871"/>
      <c r="Z356" s="3871"/>
      <c r="AA356" s="3871"/>
      <c r="AB356" s="3871"/>
      <c r="AC356" s="3871"/>
      <c r="AD356" s="3871"/>
      <c r="AE356" s="3871"/>
      <c r="AF356" s="3871"/>
      <c r="AG356" s="3872"/>
      <c r="AH356" s="1848"/>
    </row>
    <row r="357" spans="1:34">
      <c r="A357" s="1868"/>
      <c r="B357" s="3820"/>
      <c r="C357" s="3820"/>
      <c r="D357" s="3820"/>
      <c r="E357" s="3820"/>
      <c r="F357" s="3823"/>
      <c r="G357" s="3823"/>
      <c r="H357" s="3824"/>
      <c r="I357" s="3820"/>
      <c r="J357" s="3823"/>
      <c r="K357" s="3823"/>
      <c r="L357" s="3824"/>
      <c r="M357" s="3828"/>
      <c r="N357" s="3829"/>
      <c r="O357" s="3829"/>
      <c r="P357" s="3830"/>
      <c r="Q357" s="3828"/>
      <c r="R357" s="3829"/>
      <c r="S357" s="3829"/>
      <c r="T357" s="3830"/>
      <c r="U357" s="3820"/>
      <c r="V357" s="3823"/>
      <c r="W357" s="3823"/>
      <c r="X357" s="3823"/>
      <c r="Y357" s="3823"/>
      <c r="Z357" s="3823"/>
      <c r="AA357" s="3823"/>
      <c r="AB357" s="3823"/>
      <c r="AC357" s="3823"/>
      <c r="AD357" s="3823"/>
      <c r="AE357" s="3823"/>
      <c r="AF357" s="3823"/>
      <c r="AG357" s="3824"/>
      <c r="AH357" s="1848"/>
    </row>
    <row r="358" spans="1:34" ht="20.100000000000001" customHeight="1">
      <c r="A358" s="1849"/>
      <c r="B358" s="1874" t="e">
        <f>SUIVI!#REF!</f>
        <v>#REF!</v>
      </c>
      <c r="C358" s="1874" t="e">
        <f>SUIVI!#REF!</f>
        <v>#REF!</v>
      </c>
      <c r="D358" s="1874" t="e">
        <f>SUIVI!#REF!</f>
        <v>#REF!</v>
      </c>
      <c r="E358" s="3804" t="e">
        <f>SUIVI!#REF!</f>
        <v>#REF!</v>
      </c>
      <c r="F358" s="3805"/>
      <c r="G358" s="3805"/>
      <c r="H358" s="3806"/>
      <c r="I358" s="3818" t="e">
        <f>SUIVI!#REF!</f>
        <v>#REF!</v>
      </c>
      <c r="J358" s="3805"/>
      <c r="K358" s="3805"/>
      <c r="L358" s="3806"/>
      <c r="M358" s="3804"/>
      <c r="N358" s="3805"/>
      <c r="O358" s="3805"/>
      <c r="P358" s="3806"/>
      <c r="Q358" s="3804"/>
      <c r="R358" s="3805"/>
      <c r="S358" s="3805"/>
      <c r="T358" s="3806"/>
      <c r="U358" s="3804"/>
      <c r="V358" s="3805"/>
      <c r="W358" s="3805"/>
      <c r="X358" s="3805"/>
      <c r="Y358" s="3805"/>
      <c r="Z358" s="3805"/>
      <c r="AA358" s="3805"/>
      <c r="AB358" s="3805"/>
      <c r="AC358" s="3805"/>
      <c r="AD358" s="3805"/>
      <c r="AE358" s="3805"/>
      <c r="AF358" s="3805"/>
      <c r="AG358" s="3806"/>
      <c r="AH358" s="1848"/>
    </row>
    <row r="359" spans="1:34" ht="20.100000000000001" customHeight="1">
      <c r="A359" s="1849"/>
      <c r="B359" s="1874" t="e">
        <f>SUIVI!#REF!</f>
        <v>#REF!</v>
      </c>
      <c r="C359" s="1874" t="e">
        <f>SUIVI!#REF!</f>
        <v>#REF!</v>
      </c>
      <c r="D359" s="1874" t="e">
        <f>SUIVI!#REF!</f>
        <v>#REF!</v>
      </c>
      <c r="E359" s="3804" t="e">
        <f>SUIVI!#REF!</f>
        <v>#REF!</v>
      </c>
      <c r="F359" s="3805"/>
      <c r="G359" s="3805"/>
      <c r="H359" s="3806"/>
      <c r="I359" s="3818" t="e">
        <f>SUIVI!#REF!</f>
        <v>#REF!</v>
      </c>
      <c r="J359" s="3805"/>
      <c r="K359" s="3805"/>
      <c r="L359" s="3806"/>
      <c r="M359" s="3804"/>
      <c r="N359" s="3805"/>
      <c r="O359" s="3805"/>
      <c r="P359" s="3806"/>
      <c r="Q359" s="3804"/>
      <c r="R359" s="3805"/>
      <c r="S359" s="3805"/>
      <c r="T359" s="3806"/>
      <c r="U359" s="3804"/>
      <c r="V359" s="3805"/>
      <c r="W359" s="3805"/>
      <c r="X359" s="3805"/>
      <c r="Y359" s="3805"/>
      <c r="Z359" s="3805"/>
      <c r="AA359" s="3805"/>
      <c r="AB359" s="3805"/>
      <c r="AC359" s="3805"/>
      <c r="AD359" s="3805"/>
      <c r="AE359" s="3805"/>
      <c r="AF359" s="3805"/>
      <c r="AG359" s="3806"/>
      <c r="AH359" s="1848"/>
    </row>
    <row r="360" spans="1:34" ht="20.100000000000001" customHeight="1">
      <c r="A360" s="1849"/>
      <c r="B360" s="1874" t="e">
        <f>SUIVI!#REF!</f>
        <v>#REF!</v>
      </c>
      <c r="C360" s="1874" t="e">
        <f>SUIVI!#REF!</f>
        <v>#REF!</v>
      </c>
      <c r="D360" s="1874" t="e">
        <f>SUIVI!#REF!</f>
        <v>#REF!</v>
      </c>
      <c r="E360" s="3804" t="e">
        <f>SUIVI!#REF!</f>
        <v>#REF!</v>
      </c>
      <c r="F360" s="3805"/>
      <c r="G360" s="3805"/>
      <c r="H360" s="3806"/>
      <c r="I360" s="3818" t="e">
        <f>SUIVI!#REF!</f>
        <v>#REF!</v>
      </c>
      <c r="J360" s="3805"/>
      <c r="K360" s="3805"/>
      <c r="L360" s="3806"/>
      <c r="M360" s="3804"/>
      <c r="N360" s="3805"/>
      <c r="O360" s="3805"/>
      <c r="P360" s="3806"/>
      <c r="Q360" s="3804"/>
      <c r="R360" s="3805"/>
      <c r="S360" s="3805"/>
      <c r="T360" s="3806"/>
      <c r="U360" s="3804"/>
      <c r="V360" s="3805"/>
      <c r="W360" s="3805"/>
      <c r="X360" s="3805"/>
      <c r="Y360" s="3805"/>
      <c r="Z360" s="3805"/>
      <c r="AA360" s="3805"/>
      <c r="AB360" s="3805"/>
      <c r="AC360" s="3805"/>
      <c r="AD360" s="3805"/>
      <c r="AE360" s="3805"/>
      <c r="AF360" s="3805"/>
      <c r="AG360" s="3806"/>
      <c r="AH360" s="1848"/>
    </row>
    <row r="361" spans="1:34" ht="20.100000000000001" customHeight="1">
      <c r="A361" s="1849"/>
      <c r="B361" s="1874" t="e">
        <f>SUIVI!#REF!</f>
        <v>#REF!</v>
      </c>
      <c r="C361" s="1874" t="e">
        <f>SUIVI!#REF!</f>
        <v>#REF!</v>
      </c>
      <c r="D361" s="1874" t="e">
        <f>SUIVI!#REF!</f>
        <v>#REF!</v>
      </c>
      <c r="E361" s="3804" t="e">
        <f>SUIVI!#REF!</f>
        <v>#REF!</v>
      </c>
      <c r="F361" s="3805"/>
      <c r="G361" s="3805"/>
      <c r="H361" s="3806"/>
      <c r="I361" s="3818" t="e">
        <f>SUIVI!#REF!</f>
        <v>#REF!</v>
      </c>
      <c r="J361" s="3805"/>
      <c r="K361" s="3805"/>
      <c r="L361" s="3806"/>
      <c r="M361" s="3804"/>
      <c r="N361" s="3805"/>
      <c r="O361" s="3805"/>
      <c r="P361" s="3806"/>
      <c r="Q361" s="3804"/>
      <c r="R361" s="3805"/>
      <c r="S361" s="3805"/>
      <c r="T361" s="3806"/>
      <c r="U361" s="3804"/>
      <c r="V361" s="3805"/>
      <c r="W361" s="3805"/>
      <c r="X361" s="3805"/>
      <c r="Y361" s="3805"/>
      <c r="Z361" s="3805"/>
      <c r="AA361" s="3805"/>
      <c r="AB361" s="3805"/>
      <c r="AC361" s="3805"/>
      <c r="AD361" s="3805"/>
      <c r="AE361" s="3805"/>
      <c r="AF361" s="3805"/>
      <c r="AG361" s="3806"/>
      <c r="AH361" s="1848"/>
    </row>
    <row r="362" spans="1:34" ht="20.100000000000001" customHeight="1">
      <c r="A362" s="1849"/>
      <c r="B362" s="1874" t="e">
        <f>SUIVI!#REF!</f>
        <v>#REF!</v>
      </c>
      <c r="C362" s="1874" t="e">
        <f>SUIVI!#REF!</f>
        <v>#REF!</v>
      </c>
      <c r="D362" s="1874" t="e">
        <f>SUIVI!#REF!</f>
        <v>#REF!</v>
      </c>
      <c r="E362" s="3804" t="e">
        <f>SUIVI!#REF!</f>
        <v>#REF!</v>
      </c>
      <c r="F362" s="3805"/>
      <c r="G362" s="3805"/>
      <c r="H362" s="3806"/>
      <c r="I362" s="3818" t="e">
        <f>SUIVI!#REF!</f>
        <v>#REF!</v>
      </c>
      <c r="J362" s="3805"/>
      <c r="K362" s="3805"/>
      <c r="L362" s="3806"/>
      <c r="M362" s="3804"/>
      <c r="N362" s="3805"/>
      <c r="O362" s="3805"/>
      <c r="P362" s="3806"/>
      <c r="Q362" s="3804"/>
      <c r="R362" s="3805"/>
      <c r="S362" s="3805"/>
      <c r="T362" s="3806"/>
      <c r="U362" s="3804"/>
      <c r="V362" s="3805"/>
      <c r="W362" s="3805"/>
      <c r="X362" s="3805"/>
      <c r="Y362" s="3805"/>
      <c r="Z362" s="3805"/>
      <c r="AA362" s="3805"/>
      <c r="AB362" s="3805"/>
      <c r="AC362" s="3805"/>
      <c r="AD362" s="3805"/>
      <c r="AE362" s="3805"/>
      <c r="AF362" s="3805"/>
      <c r="AG362" s="3806"/>
      <c r="AH362" s="1848"/>
    </row>
    <row r="363" spans="1:34" ht="20.100000000000001" customHeight="1">
      <c r="A363" s="1849"/>
      <c r="B363" s="1874" t="e">
        <f>SUIVI!#REF!</f>
        <v>#REF!</v>
      </c>
      <c r="C363" s="1874" t="e">
        <f>SUIVI!#REF!</f>
        <v>#REF!</v>
      </c>
      <c r="D363" s="1874" t="e">
        <f>SUIVI!#REF!</f>
        <v>#REF!</v>
      </c>
      <c r="E363" s="3804" t="e">
        <f>SUIVI!#REF!</f>
        <v>#REF!</v>
      </c>
      <c r="F363" s="3805"/>
      <c r="G363" s="3805"/>
      <c r="H363" s="3806"/>
      <c r="I363" s="3818" t="e">
        <f>SUIVI!#REF!</f>
        <v>#REF!</v>
      </c>
      <c r="J363" s="3805"/>
      <c r="K363" s="3805"/>
      <c r="L363" s="3806"/>
      <c r="M363" s="3804"/>
      <c r="N363" s="3805"/>
      <c r="O363" s="3805"/>
      <c r="P363" s="3806"/>
      <c r="Q363" s="3804"/>
      <c r="R363" s="3805"/>
      <c r="S363" s="3805"/>
      <c r="T363" s="3806"/>
      <c r="U363" s="3804"/>
      <c r="V363" s="3805"/>
      <c r="W363" s="3805"/>
      <c r="X363" s="3805"/>
      <c r="Y363" s="3805"/>
      <c r="Z363" s="3805"/>
      <c r="AA363" s="3805"/>
      <c r="AB363" s="3805"/>
      <c r="AC363" s="3805"/>
      <c r="AD363" s="3805"/>
      <c r="AE363" s="3805"/>
      <c r="AF363" s="3805"/>
      <c r="AG363" s="3806"/>
      <c r="AH363" s="1848"/>
    </row>
    <row r="364" spans="1:34" ht="20.100000000000001" customHeight="1">
      <c r="A364" s="1849"/>
      <c r="B364" s="1874" t="e">
        <f>SUIVI!#REF!</f>
        <v>#REF!</v>
      </c>
      <c r="C364" s="1874" t="e">
        <f>SUIVI!#REF!</f>
        <v>#REF!</v>
      </c>
      <c r="D364" s="1874" t="e">
        <f>SUIVI!#REF!</f>
        <v>#REF!</v>
      </c>
      <c r="E364" s="3804" t="e">
        <f>SUIVI!#REF!</f>
        <v>#REF!</v>
      </c>
      <c r="F364" s="3805"/>
      <c r="G364" s="3805"/>
      <c r="H364" s="3806"/>
      <c r="I364" s="3818" t="e">
        <f>SUIVI!#REF!</f>
        <v>#REF!</v>
      </c>
      <c r="J364" s="3805"/>
      <c r="K364" s="3805"/>
      <c r="L364" s="3806"/>
      <c r="M364" s="3804"/>
      <c r="N364" s="3805"/>
      <c r="O364" s="3805"/>
      <c r="P364" s="3806"/>
      <c r="Q364" s="3804"/>
      <c r="R364" s="3805"/>
      <c r="S364" s="3805"/>
      <c r="T364" s="3806"/>
      <c r="U364" s="3804"/>
      <c r="V364" s="3805"/>
      <c r="W364" s="3805"/>
      <c r="X364" s="3805"/>
      <c r="Y364" s="3805"/>
      <c r="Z364" s="3805"/>
      <c r="AA364" s="3805"/>
      <c r="AB364" s="3805"/>
      <c r="AC364" s="3805"/>
      <c r="AD364" s="3805"/>
      <c r="AE364" s="3805"/>
      <c r="AF364" s="3805"/>
      <c r="AG364" s="3806"/>
      <c r="AH364" s="1848"/>
    </row>
    <row r="365" spans="1:34" ht="20.100000000000001" customHeight="1">
      <c r="A365" s="1849"/>
      <c r="B365" s="1874" t="e">
        <f>SUIVI!#REF!</f>
        <v>#REF!</v>
      </c>
      <c r="C365" s="1874" t="e">
        <f>SUIVI!#REF!</f>
        <v>#REF!</v>
      </c>
      <c r="D365" s="1874" t="e">
        <f>SUIVI!#REF!</f>
        <v>#REF!</v>
      </c>
      <c r="E365" s="3804" t="e">
        <f>SUIVI!#REF!</f>
        <v>#REF!</v>
      </c>
      <c r="F365" s="3805"/>
      <c r="G365" s="3805"/>
      <c r="H365" s="3806"/>
      <c r="I365" s="3818" t="e">
        <f>SUIVI!#REF!</f>
        <v>#REF!</v>
      </c>
      <c r="J365" s="3805"/>
      <c r="K365" s="3805"/>
      <c r="L365" s="3806"/>
      <c r="M365" s="3804"/>
      <c r="N365" s="3805"/>
      <c r="O365" s="3805"/>
      <c r="P365" s="3806"/>
      <c r="Q365" s="3804"/>
      <c r="R365" s="3805"/>
      <c r="S365" s="3805"/>
      <c r="T365" s="3806"/>
      <c r="U365" s="3804"/>
      <c r="V365" s="3805"/>
      <c r="W365" s="3805"/>
      <c r="X365" s="3805"/>
      <c r="Y365" s="3805"/>
      <c r="Z365" s="3805"/>
      <c r="AA365" s="3805"/>
      <c r="AB365" s="3805"/>
      <c r="AC365" s="3805"/>
      <c r="AD365" s="3805"/>
      <c r="AE365" s="3805"/>
      <c r="AF365" s="3805"/>
      <c r="AG365" s="3806"/>
      <c r="AH365" s="1848"/>
    </row>
    <row r="366" spans="1:34" ht="20.100000000000001" customHeight="1">
      <c r="A366" s="1849"/>
      <c r="B366" s="1874" t="e">
        <f>SUIVI!#REF!</f>
        <v>#REF!</v>
      </c>
      <c r="C366" s="1874" t="e">
        <f>SUIVI!#REF!</f>
        <v>#REF!</v>
      </c>
      <c r="D366" s="1874" t="e">
        <f>SUIVI!#REF!</f>
        <v>#REF!</v>
      </c>
      <c r="E366" s="3804" t="e">
        <f>SUIVI!#REF!</f>
        <v>#REF!</v>
      </c>
      <c r="F366" s="3805"/>
      <c r="G366" s="3805"/>
      <c r="H366" s="3806"/>
      <c r="I366" s="3818" t="e">
        <f>SUIVI!#REF!</f>
        <v>#REF!</v>
      </c>
      <c r="J366" s="3805"/>
      <c r="K366" s="3805"/>
      <c r="L366" s="3806"/>
      <c r="M366" s="3804"/>
      <c r="N366" s="3805"/>
      <c r="O366" s="3805"/>
      <c r="P366" s="3806"/>
      <c r="Q366" s="3804"/>
      <c r="R366" s="3805"/>
      <c r="S366" s="3805"/>
      <c r="T366" s="3806"/>
      <c r="U366" s="3804"/>
      <c r="V366" s="3805"/>
      <c r="W366" s="3805"/>
      <c r="X366" s="3805"/>
      <c r="Y366" s="3805"/>
      <c r="Z366" s="3805"/>
      <c r="AA366" s="3805"/>
      <c r="AB366" s="3805"/>
      <c r="AC366" s="3805"/>
      <c r="AD366" s="3805"/>
      <c r="AE366" s="3805"/>
      <c r="AF366" s="3805"/>
      <c r="AG366" s="3806"/>
      <c r="AH366" s="1848"/>
    </row>
    <row r="367" spans="1:34" ht="20.100000000000001" customHeight="1">
      <c r="A367" s="1849"/>
      <c r="B367" s="1874" t="e">
        <f>SUIVI!#REF!</f>
        <v>#REF!</v>
      </c>
      <c r="C367" s="1874" t="e">
        <f>SUIVI!#REF!</f>
        <v>#REF!</v>
      </c>
      <c r="D367" s="1874" t="e">
        <f>SUIVI!#REF!</f>
        <v>#REF!</v>
      </c>
      <c r="E367" s="3804" t="e">
        <f>SUIVI!#REF!</f>
        <v>#REF!</v>
      </c>
      <c r="F367" s="3805"/>
      <c r="G367" s="3805"/>
      <c r="H367" s="3806"/>
      <c r="I367" s="3818" t="e">
        <f>SUIVI!#REF!</f>
        <v>#REF!</v>
      </c>
      <c r="J367" s="3805"/>
      <c r="K367" s="3805"/>
      <c r="L367" s="3806"/>
      <c r="M367" s="3804"/>
      <c r="N367" s="3805"/>
      <c r="O367" s="3805"/>
      <c r="P367" s="3806"/>
      <c r="Q367" s="3804"/>
      <c r="R367" s="3805"/>
      <c r="S367" s="3805"/>
      <c r="T367" s="3806"/>
      <c r="U367" s="3804"/>
      <c r="V367" s="3805"/>
      <c r="W367" s="3805"/>
      <c r="X367" s="3805"/>
      <c r="Y367" s="3805"/>
      <c r="Z367" s="3805"/>
      <c r="AA367" s="3805"/>
      <c r="AB367" s="3805"/>
      <c r="AC367" s="3805"/>
      <c r="AD367" s="3805"/>
      <c r="AE367" s="3805"/>
      <c r="AF367" s="3805"/>
      <c r="AG367" s="3806"/>
      <c r="AH367" s="1848"/>
    </row>
    <row r="368" spans="1:34" ht="20.100000000000001" customHeight="1">
      <c r="A368" s="1849"/>
      <c r="B368" s="1874" t="e">
        <f>SUIVI!#REF!</f>
        <v>#REF!</v>
      </c>
      <c r="C368" s="1874" t="e">
        <f>SUIVI!#REF!</f>
        <v>#REF!</v>
      </c>
      <c r="D368" s="1874" t="e">
        <f>SUIVI!#REF!</f>
        <v>#REF!</v>
      </c>
      <c r="E368" s="3804" t="e">
        <f>SUIVI!#REF!</f>
        <v>#REF!</v>
      </c>
      <c r="F368" s="3805"/>
      <c r="G368" s="3805"/>
      <c r="H368" s="3806"/>
      <c r="I368" s="3818" t="e">
        <f>SUIVI!#REF!</f>
        <v>#REF!</v>
      </c>
      <c r="J368" s="3805"/>
      <c r="K368" s="3805"/>
      <c r="L368" s="3806"/>
      <c r="M368" s="3804"/>
      <c r="N368" s="3805"/>
      <c r="O368" s="3805"/>
      <c r="P368" s="3806"/>
      <c r="Q368" s="3804"/>
      <c r="R368" s="3805"/>
      <c r="S368" s="3805"/>
      <c r="T368" s="3806"/>
      <c r="U368" s="3804"/>
      <c r="V368" s="3805"/>
      <c r="W368" s="3805"/>
      <c r="X368" s="3805"/>
      <c r="Y368" s="3805"/>
      <c r="Z368" s="3805"/>
      <c r="AA368" s="3805"/>
      <c r="AB368" s="3805"/>
      <c r="AC368" s="3805"/>
      <c r="AD368" s="3805"/>
      <c r="AE368" s="3805"/>
      <c r="AF368" s="3805"/>
      <c r="AG368" s="3806"/>
      <c r="AH368" s="1848"/>
    </row>
    <row r="369" spans="1:39" ht="20.100000000000001" customHeight="1">
      <c r="A369" s="1849"/>
      <c r="B369" s="1874" t="e">
        <f>SUIVI!#REF!</f>
        <v>#REF!</v>
      </c>
      <c r="C369" s="1874" t="e">
        <f>SUIVI!#REF!</f>
        <v>#REF!</v>
      </c>
      <c r="D369" s="1874" t="e">
        <f>SUIVI!#REF!</f>
        <v>#REF!</v>
      </c>
      <c r="E369" s="3804" t="e">
        <f>SUIVI!#REF!</f>
        <v>#REF!</v>
      </c>
      <c r="F369" s="3805"/>
      <c r="G369" s="3805"/>
      <c r="H369" s="3806"/>
      <c r="I369" s="3818" t="e">
        <f>SUIVI!#REF!</f>
        <v>#REF!</v>
      </c>
      <c r="J369" s="3805"/>
      <c r="K369" s="3805"/>
      <c r="L369" s="3806"/>
      <c r="M369" s="3804"/>
      <c r="N369" s="3805"/>
      <c r="O369" s="3805"/>
      <c r="P369" s="3806"/>
      <c r="Q369" s="3804"/>
      <c r="R369" s="3805"/>
      <c r="S369" s="3805"/>
      <c r="T369" s="3806"/>
      <c r="U369" s="3804"/>
      <c r="V369" s="3805"/>
      <c r="W369" s="3805"/>
      <c r="X369" s="3805"/>
      <c r="Y369" s="3805"/>
      <c r="Z369" s="3805"/>
      <c r="AA369" s="3805"/>
      <c r="AB369" s="3805"/>
      <c r="AC369" s="3805"/>
      <c r="AD369" s="3805"/>
      <c r="AE369" s="3805"/>
      <c r="AF369" s="3805"/>
      <c r="AG369" s="3806"/>
      <c r="AH369" s="1848"/>
    </row>
    <row r="370" spans="1:39" ht="20.100000000000001" customHeight="1">
      <c r="A370" s="1849"/>
      <c r="B370" s="1874" t="e">
        <f>SUIVI!#REF!</f>
        <v>#REF!</v>
      </c>
      <c r="C370" s="1874" t="e">
        <f>SUIVI!#REF!</f>
        <v>#REF!</v>
      </c>
      <c r="D370" s="1874" t="e">
        <f>SUIVI!#REF!</f>
        <v>#REF!</v>
      </c>
      <c r="E370" s="3804" t="e">
        <f>SUIVI!#REF!</f>
        <v>#REF!</v>
      </c>
      <c r="F370" s="3805"/>
      <c r="G370" s="3805"/>
      <c r="H370" s="3806"/>
      <c r="I370" s="3818" t="e">
        <f>SUIVI!#REF!</f>
        <v>#REF!</v>
      </c>
      <c r="J370" s="3805"/>
      <c r="K370" s="3805"/>
      <c r="L370" s="3806"/>
      <c r="M370" s="3804"/>
      <c r="N370" s="3805"/>
      <c r="O370" s="3805"/>
      <c r="P370" s="3806"/>
      <c r="Q370" s="3804"/>
      <c r="R370" s="3805"/>
      <c r="S370" s="3805"/>
      <c r="T370" s="3806"/>
      <c r="U370" s="3804"/>
      <c r="V370" s="3805"/>
      <c r="W370" s="3805"/>
      <c r="X370" s="3805"/>
      <c r="Y370" s="3805"/>
      <c r="Z370" s="3805"/>
      <c r="AA370" s="3805"/>
      <c r="AB370" s="3805"/>
      <c r="AC370" s="3805"/>
      <c r="AD370" s="3805"/>
      <c r="AE370" s="3805"/>
      <c r="AF370" s="3805"/>
      <c r="AG370" s="3806"/>
      <c r="AH370" s="1848"/>
    </row>
    <row r="371" spans="1:39" ht="20.100000000000001" customHeight="1">
      <c r="A371" s="1849"/>
      <c r="B371" s="1874" t="e">
        <f>SUIVI!#REF!</f>
        <v>#REF!</v>
      </c>
      <c r="C371" s="1874" t="e">
        <f>SUIVI!#REF!</f>
        <v>#REF!</v>
      </c>
      <c r="D371" s="1874" t="e">
        <f>SUIVI!#REF!</f>
        <v>#REF!</v>
      </c>
      <c r="E371" s="3804" t="e">
        <f>SUIVI!#REF!</f>
        <v>#REF!</v>
      </c>
      <c r="F371" s="3805"/>
      <c r="G371" s="3805"/>
      <c r="H371" s="3806"/>
      <c r="I371" s="3818" t="e">
        <f>SUIVI!#REF!</f>
        <v>#REF!</v>
      </c>
      <c r="J371" s="3805"/>
      <c r="K371" s="3805"/>
      <c r="L371" s="3806"/>
      <c r="M371" s="3804"/>
      <c r="N371" s="3805"/>
      <c r="O371" s="3805"/>
      <c r="P371" s="3806"/>
      <c r="Q371" s="3804"/>
      <c r="R371" s="3805"/>
      <c r="S371" s="3805"/>
      <c r="T371" s="3806"/>
      <c r="U371" s="3804"/>
      <c r="V371" s="3805"/>
      <c r="W371" s="3805"/>
      <c r="X371" s="3805"/>
      <c r="Y371" s="3805"/>
      <c r="Z371" s="3805"/>
      <c r="AA371" s="3805"/>
      <c r="AB371" s="3805"/>
      <c r="AC371" s="3805"/>
      <c r="AD371" s="3805"/>
      <c r="AE371" s="3805"/>
      <c r="AF371" s="3805"/>
      <c r="AG371" s="3806"/>
      <c r="AH371" s="1848"/>
    </row>
    <row r="372" spans="1:39" ht="20.100000000000001" customHeight="1">
      <c r="A372" s="1849"/>
      <c r="B372" s="1874" t="e">
        <f>SUIVI!#REF!</f>
        <v>#REF!</v>
      </c>
      <c r="C372" s="1874" t="e">
        <f>SUIVI!#REF!</f>
        <v>#REF!</v>
      </c>
      <c r="D372" s="1874" t="e">
        <f>SUIVI!#REF!</f>
        <v>#REF!</v>
      </c>
      <c r="E372" s="3804" t="e">
        <f>SUIVI!#REF!</f>
        <v>#REF!</v>
      </c>
      <c r="F372" s="3805"/>
      <c r="G372" s="3805"/>
      <c r="H372" s="3806"/>
      <c r="I372" s="3818" t="e">
        <f>SUIVI!#REF!</f>
        <v>#REF!</v>
      </c>
      <c r="J372" s="3805"/>
      <c r="K372" s="3805"/>
      <c r="L372" s="3806"/>
      <c r="M372" s="3804"/>
      <c r="N372" s="3805"/>
      <c r="O372" s="3805"/>
      <c r="P372" s="3806"/>
      <c r="Q372" s="3804"/>
      <c r="R372" s="3805"/>
      <c r="S372" s="3805"/>
      <c r="T372" s="3806"/>
      <c r="U372" s="3804"/>
      <c r="V372" s="3805"/>
      <c r="W372" s="3805"/>
      <c r="X372" s="3805"/>
      <c r="Y372" s="3805"/>
      <c r="Z372" s="3805"/>
      <c r="AA372" s="3805"/>
      <c r="AB372" s="3805"/>
      <c r="AC372" s="3805"/>
      <c r="AD372" s="3805"/>
      <c r="AE372" s="3805"/>
      <c r="AF372" s="3805"/>
      <c r="AG372" s="3806"/>
      <c r="AH372" s="1848"/>
    </row>
    <row r="373" spans="1:39" ht="20.100000000000001" customHeight="1">
      <c r="A373" s="1849"/>
      <c r="B373" s="1874" t="e">
        <f>SUIVI!#REF!</f>
        <v>#REF!</v>
      </c>
      <c r="C373" s="1874" t="e">
        <f>SUIVI!#REF!</f>
        <v>#REF!</v>
      </c>
      <c r="D373" s="1874" t="e">
        <f>SUIVI!#REF!</f>
        <v>#REF!</v>
      </c>
      <c r="E373" s="3804" t="e">
        <f>SUIVI!#REF!</f>
        <v>#REF!</v>
      </c>
      <c r="F373" s="3805"/>
      <c r="G373" s="3805"/>
      <c r="H373" s="3806"/>
      <c r="I373" s="3818" t="e">
        <f>SUIVI!#REF!</f>
        <v>#REF!</v>
      </c>
      <c r="J373" s="3805"/>
      <c r="K373" s="3805"/>
      <c r="L373" s="3806"/>
      <c r="M373" s="3804"/>
      <c r="N373" s="3805"/>
      <c r="O373" s="3805"/>
      <c r="P373" s="3806"/>
      <c r="Q373" s="3804"/>
      <c r="R373" s="3805"/>
      <c r="S373" s="3805"/>
      <c r="T373" s="3806"/>
      <c r="U373" s="3804"/>
      <c r="V373" s="3805"/>
      <c r="W373" s="3805"/>
      <c r="X373" s="3805"/>
      <c r="Y373" s="3805"/>
      <c r="Z373" s="3805"/>
      <c r="AA373" s="3805"/>
      <c r="AB373" s="3805"/>
      <c r="AC373" s="3805"/>
      <c r="AD373" s="3805"/>
      <c r="AE373" s="3805"/>
      <c r="AF373" s="3805"/>
      <c r="AG373" s="3806"/>
      <c r="AH373" s="1848"/>
    </row>
    <row r="374" spans="1:39" ht="20.100000000000001" customHeight="1">
      <c r="A374" s="1849"/>
      <c r="B374" s="1874" t="e">
        <f>SUIVI!#REF!</f>
        <v>#REF!</v>
      </c>
      <c r="C374" s="1874" t="e">
        <f>SUIVI!#REF!</f>
        <v>#REF!</v>
      </c>
      <c r="D374" s="1874" t="e">
        <f>SUIVI!#REF!</f>
        <v>#REF!</v>
      </c>
      <c r="E374" s="3804" t="e">
        <f>SUIVI!#REF!</f>
        <v>#REF!</v>
      </c>
      <c r="F374" s="3805"/>
      <c r="G374" s="3805"/>
      <c r="H374" s="3806"/>
      <c r="I374" s="3818" t="e">
        <f>SUIVI!#REF!</f>
        <v>#REF!</v>
      </c>
      <c r="J374" s="3805"/>
      <c r="K374" s="3805"/>
      <c r="L374" s="3806"/>
      <c r="M374" s="3804"/>
      <c r="N374" s="3805"/>
      <c r="O374" s="3805"/>
      <c r="P374" s="3806"/>
      <c r="Q374" s="3804"/>
      <c r="R374" s="3805"/>
      <c r="S374" s="3805"/>
      <c r="T374" s="3806"/>
      <c r="U374" s="3804"/>
      <c r="V374" s="3805"/>
      <c r="W374" s="3805"/>
      <c r="X374" s="3805"/>
      <c r="Y374" s="3805"/>
      <c r="Z374" s="3805"/>
      <c r="AA374" s="3805"/>
      <c r="AB374" s="3805"/>
      <c r="AC374" s="3805"/>
      <c r="AD374" s="3805"/>
      <c r="AE374" s="3805"/>
      <c r="AF374" s="3805"/>
      <c r="AG374" s="3806"/>
      <c r="AH374" s="1848"/>
    </row>
    <row r="375" spans="1:39" ht="20.100000000000001" customHeight="1">
      <c r="A375" s="1849"/>
      <c r="B375" s="1874" t="e">
        <f>SUIVI!#REF!</f>
        <v>#REF!</v>
      </c>
      <c r="C375" s="1874" t="e">
        <f>SUIVI!#REF!</f>
        <v>#REF!</v>
      </c>
      <c r="D375" s="1874" t="e">
        <f>SUIVI!#REF!</f>
        <v>#REF!</v>
      </c>
      <c r="E375" s="3804" t="e">
        <f>SUIVI!#REF!</f>
        <v>#REF!</v>
      </c>
      <c r="F375" s="3805"/>
      <c r="G375" s="3805"/>
      <c r="H375" s="3806"/>
      <c r="I375" s="3818" t="e">
        <f>SUIVI!#REF!</f>
        <v>#REF!</v>
      </c>
      <c r="J375" s="3805"/>
      <c r="K375" s="3805"/>
      <c r="L375" s="3806"/>
      <c r="M375" s="3804"/>
      <c r="N375" s="3805"/>
      <c r="O375" s="3805"/>
      <c r="P375" s="3806"/>
      <c r="Q375" s="3804"/>
      <c r="R375" s="3805"/>
      <c r="S375" s="3805"/>
      <c r="T375" s="3806"/>
      <c r="U375" s="3804"/>
      <c r="V375" s="3805"/>
      <c r="W375" s="3805"/>
      <c r="X375" s="3805"/>
      <c r="Y375" s="3805"/>
      <c r="Z375" s="3805"/>
      <c r="AA375" s="3805"/>
      <c r="AB375" s="3805"/>
      <c r="AC375" s="3805"/>
      <c r="AD375" s="3805"/>
      <c r="AE375" s="3805"/>
      <c r="AF375" s="3805"/>
      <c r="AG375" s="3806"/>
      <c r="AH375" s="1848"/>
    </row>
    <row r="376" spans="1:39" ht="20.100000000000001" customHeight="1">
      <c r="A376" s="1849"/>
      <c r="B376" s="1874" t="e">
        <f>SUIVI!#REF!</f>
        <v>#REF!</v>
      </c>
      <c r="C376" s="1874" t="e">
        <f>SUIVI!#REF!</f>
        <v>#REF!</v>
      </c>
      <c r="D376" s="1874" t="e">
        <f>SUIVI!#REF!</f>
        <v>#REF!</v>
      </c>
      <c r="E376" s="3804" t="e">
        <f>SUIVI!#REF!</f>
        <v>#REF!</v>
      </c>
      <c r="F376" s="3805"/>
      <c r="G376" s="3805"/>
      <c r="H376" s="3806"/>
      <c r="I376" s="3818" t="e">
        <f>SUIVI!#REF!</f>
        <v>#REF!</v>
      </c>
      <c r="J376" s="3805"/>
      <c r="K376" s="3805"/>
      <c r="L376" s="3806"/>
      <c r="M376" s="3804"/>
      <c r="N376" s="3805"/>
      <c r="O376" s="3805"/>
      <c r="P376" s="3806"/>
      <c r="Q376" s="3804"/>
      <c r="R376" s="3805"/>
      <c r="S376" s="3805"/>
      <c r="T376" s="3806"/>
      <c r="U376" s="3804"/>
      <c r="V376" s="3805"/>
      <c r="W376" s="3805"/>
      <c r="X376" s="3805"/>
      <c r="Y376" s="3805"/>
      <c r="Z376" s="3805"/>
      <c r="AA376" s="3805"/>
      <c r="AB376" s="3805"/>
      <c r="AC376" s="3805"/>
      <c r="AD376" s="3805"/>
      <c r="AE376" s="3805"/>
      <c r="AF376" s="3805"/>
      <c r="AG376" s="3806"/>
      <c r="AH376" s="1848"/>
    </row>
    <row r="377" spans="1:39" ht="20.100000000000001" customHeight="1">
      <c r="A377" s="1849"/>
      <c r="B377" s="1874" t="e">
        <f>SUIVI!#REF!</f>
        <v>#REF!</v>
      </c>
      <c r="C377" s="1874" t="e">
        <f>SUIVI!#REF!</f>
        <v>#REF!</v>
      </c>
      <c r="D377" s="1874" t="e">
        <f>SUIVI!#REF!</f>
        <v>#REF!</v>
      </c>
      <c r="E377" s="3804" t="e">
        <f>SUIVI!#REF!</f>
        <v>#REF!</v>
      </c>
      <c r="F377" s="3805"/>
      <c r="G377" s="3805"/>
      <c r="H377" s="3806"/>
      <c r="I377" s="3818" t="e">
        <f>SUIVI!#REF!</f>
        <v>#REF!</v>
      </c>
      <c r="J377" s="3805"/>
      <c r="K377" s="3805"/>
      <c r="L377" s="3806"/>
      <c r="M377" s="3804"/>
      <c r="N377" s="3805"/>
      <c r="O377" s="3805"/>
      <c r="P377" s="3806"/>
      <c r="Q377" s="3804"/>
      <c r="R377" s="3805"/>
      <c r="S377" s="3805"/>
      <c r="T377" s="3806"/>
      <c r="U377" s="3804"/>
      <c r="V377" s="3805"/>
      <c r="W377" s="3805"/>
      <c r="X377" s="3805"/>
      <c r="Y377" s="3805"/>
      <c r="Z377" s="3805"/>
      <c r="AA377" s="3805"/>
      <c r="AB377" s="3805"/>
      <c r="AC377" s="3805"/>
      <c r="AD377" s="3805"/>
      <c r="AE377" s="3805"/>
      <c r="AF377" s="3805"/>
      <c r="AG377" s="3806"/>
      <c r="AH377" s="1848"/>
    </row>
    <row r="378" spans="1:39" ht="20.100000000000001" customHeight="1">
      <c r="A378" s="1849"/>
      <c r="B378" s="1874" t="e">
        <f>SUIVI!#REF!</f>
        <v>#REF!</v>
      </c>
      <c r="C378" s="1874" t="e">
        <f>SUIVI!#REF!</f>
        <v>#REF!</v>
      </c>
      <c r="D378" s="1874" t="e">
        <f>SUIVI!#REF!</f>
        <v>#REF!</v>
      </c>
      <c r="E378" s="3804" t="e">
        <f>SUIVI!#REF!</f>
        <v>#REF!</v>
      </c>
      <c r="F378" s="3805"/>
      <c r="G378" s="3805"/>
      <c r="H378" s="3806"/>
      <c r="I378" s="3818" t="e">
        <f>SUIVI!#REF!</f>
        <v>#REF!</v>
      </c>
      <c r="J378" s="3805"/>
      <c r="K378" s="3805"/>
      <c r="L378" s="3806"/>
      <c r="M378" s="3804"/>
      <c r="N378" s="3805"/>
      <c r="O378" s="3805"/>
      <c r="P378" s="3806"/>
      <c r="Q378" s="3804"/>
      <c r="R378" s="3805"/>
      <c r="S378" s="3805"/>
      <c r="T378" s="3806"/>
      <c r="U378" s="3804"/>
      <c r="V378" s="3805"/>
      <c r="W378" s="3805"/>
      <c r="X378" s="3805"/>
      <c r="Y378" s="3805"/>
      <c r="Z378" s="3805"/>
      <c r="AA378" s="3805"/>
      <c r="AB378" s="3805"/>
      <c r="AC378" s="3805"/>
      <c r="AD378" s="3805"/>
      <c r="AE378" s="3805"/>
      <c r="AF378" s="3805"/>
      <c r="AG378" s="3806"/>
      <c r="AH378" s="1848"/>
    </row>
    <row r="379" spans="1:39" ht="20.100000000000001" customHeight="1">
      <c r="A379" s="1849"/>
      <c r="B379" s="1874" t="e">
        <f>SUIVI!#REF!</f>
        <v>#REF!</v>
      </c>
      <c r="C379" s="1874" t="e">
        <f>SUIVI!#REF!</f>
        <v>#REF!</v>
      </c>
      <c r="D379" s="1874" t="e">
        <f>SUIVI!#REF!</f>
        <v>#REF!</v>
      </c>
      <c r="E379" s="3804" t="e">
        <f>SUIVI!#REF!</f>
        <v>#REF!</v>
      </c>
      <c r="F379" s="3805"/>
      <c r="G379" s="3805"/>
      <c r="H379" s="3806"/>
      <c r="I379" s="3818" t="e">
        <f>SUIVI!#REF!</f>
        <v>#REF!</v>
      </c>
      <c r="J379" s="3805"/>
      <c r="K379" s="3805"/>
      <c r="L379" s="3806"/>
      <c r="M379" s="3804"/>
      <c r="N379" s="3805"/>
      <c r="O379" s="3805"/>
      <c r="P379" s="3806"/>
      <c r="Q379" s="3804"/>
      <c r="R379" s="3805"/>
      <c r="S379" s="3805"/>
      <c r="T379" s="3806"/>
      <c r="U379" s="3804"/>
      <c r="V379" s="3805"/>
      <c r="W379" s="3805"/>
      <c r="X379" s="3805"/>
      <c r="Y379" s="3805"/>
      <c r="Z379" s="3805"/>
      <c r="AA379" s="3805"/>
      <c r="AB379" s="3805"/>
      <c r="AC379" s="3805"/>
      <c r="AD379" s="3805"/>
      <c r="AE379" s="3805"/>
      <c r="AF379" s="3805"/>
      <c r="AG379" s="3806"/>
      <c r="AH379" s="1848"/>
    </row>
    <row r="380" spans="1:39">
      <c r="A380" s="1849"/>
      <c r="B380" s="1869" t="s">
        <v>1524</v>
      </c>
      <c r="C380" s="1869"/>
      <c r="D380" s="1869"/>
      <c r="E380" s="1869"/>
      <c r="F380" s="1869"/>
      <c r="G380" s="1869"/>
      <c r="H380" s="1869"/>
      <c r="I380" s="1869"/>
      <c r="J380" s="1869"/>
      <c r="K380" s="1869"/>
      <c r="L380" s="1869"/>
      <c r="M380" s="1850"/>
      <c r="N380" s="1850"/>
      <c r="O380" s="1850"/>
      <c r="P380" s="1850"/>
      <c r="Q380" s="1850"/>
      <c r="R380" s="1850"/>
      <c r="S380" s="1850"/>
      <c r="T380" s="1850"/>
      <c r="U380" s="1862"/>
      <c r="V380" s="1862"/>
      <c r="W380" s="1862"/>
      <c r="X380" s="1862"/>
      <c r="Y380" s="1862"/>
      <c r="Z380" s="1862"/>
      <c r="AA380" s="1862"/>
      <c r="AB380" s="1862"/>
      <c r="AC380" s="1844"/>
      <c r="AD380" s="1844"/>
      <c r="AE380" s="1844"/>
      <c r="AF380" s="1844"/>
      <c r="AG380" s="1844"/>
      <c r="AH380" s="1848"/>
      <c r="AI380" s="1844"/>
      <c r="AJ380" s="1844"/>
      <c r="AK380" s="1844"/>
      <c r="AL380" s="1844"/>
      <c r="AM380" s="1848"/>
    </row>
    <row r="381" spans="1:39" ht="12.75" customHeight="1">
      <c r="A381" s="1849"/>
      <c r="B381" s="1870" t="s">
        <v>1525</v>
      </c>
      <c r="C381" s="1870"/>
      <c r="D381" s="1869"/>
      <c r="E381" s="1869"/>
      <c r="F381" s="1869"/>
      <c r="G381" s="1869"/>
      <c r="H381" s="1869"/>
      <c r="I381" s="1869"/>
      <c r="J381" s="1869"/>
      <c r="K381" s="1869"/>
      <c r="L381" s="1869"/>
      <c r="M381" s="1850"/>
      <c r="N381" s="1850"/>
      <c r="O381" s="1850"/>
      <c r="P381" s="1850"/>
      <c r="Q381" s="1850"/>
      <c r="R381" s="1850"/>
      <c r="S381" s="1850"/>
      <c r="T381" s="1850"/>
      <c r="U381" s="1862"/>
      <c r="V381" s="1862"/>
      <c r="W381" s="1862"/>
      <c r="X381" s="1862"/>
      <c r="Y381" s="1862"/>
      <c r="Z381" s="1862"/>
      <c r="AA381" s="1862"/>
      <c r="AB381" s="1862"/>
      <c r="AC381" s="1844"/>
      <c r="AD381" s="1844"/>
      <c r="AE381" s="1844"/>
      <c r="AF381" s="1844"/>
      <c r="AG381" s="1844"/>
      <c r="AH381" s="1848"/>
      <c r="AI381" s="1844"/>
      <c r="AJ381" s="1844"/>
      <c r="AK381" s="1844"/>
      <c r="AL381" s="1844"/>
      <c r="AM381" s="1848"/>
    </row>
    <row r="382" spans="1:39">
      <c r="A382" s="1849"/>
      <c r="B382" s="1846"/>
      <c r="C382" s="1846"/>
      <c r="D382" s="1846"/>
      <c r="E382" s="1851"/>
      <c r="F382" s="1851"/>
      <c r="G382" s="1851"/>
      <c r="H382" s="1851"/>
      <c r="I382" s="1851"/>
      <c r="J382" s="1851"/>
      <c r="K382" s="1851"/>
      <c r="L382" s="1851"/>
      <c r="M382" s="1851"/>
      <c r="N382" s="1851"/>
      <c r="O382" s="1851"/>
      <c r="P382" s="1851"/>
      <c r="Q382" s="1850"/>
      <c r="R382" s="1850"/>
      <c r="S382" s="1850"/>
      <c r="T382" s="1851"/>
      <c r="U382" s="1851"/>
      <c r="V382" s="1851"/>
      <c r="W382" s="1851"/>
      <c r="X382" s="1851"/>
      <c r="Y382" s="1851"/>
      <c r="Z382" s="1851"/>
      <c r="AA382" s="1851"/>
      <c r="AB382" s="1851"/>
      <c r="AC382" s="1851"/>
      <c r="AD382" s="1851"/>
      <c r="AE382" s="1851"/>
      <c r="AF382" s="1851"/>
      <c r="AG382" s="1851"/>
      <c r="AH382" s="1848"/>
    </row>
    <row r="383" spans="1:39">
      <c r="A383" s="3807" t="s">
        <v>1526</v>
      </c>
      <c r="B383" s="3807"/>
      <c r="C383" s="3807"/>
      <c r="D383" s="3807"/>
      <c r="E383" s="1871"/>
      <c r="F383" s="1871" t="s">
        <v>1527</v>
      </c>
      <c r="G383" s="1871"/>
      <c r="H383" s="1871"/>
      <c r="I383" s="1871"/>
      <c r="J383" s="1871"/>
      <c r="K383" s="1871"/>
      <c r="L383" s="3808" t="s">
        <v>1528</v>
      </c>
      <c r="M383" s="3808"/>
      <c r="N383" s="3808"/>
      <c r="O383" s="3808"/>
      <c r="P383" s="3808"/>
      <c r="Q383" s="3808"/>
      <c r="R383" s="3808"/>
      <c r="S383" s="3808"/>
      <c r="T383" s="3809" t="s">
        <v>1529</v>
      </c>
      <c r="U383" s="3809" t="s">
        <v>58</v>
      </c>
      <c r="V383" s="3809"/>
      <c r="W383" s="3809"/>
      <c r="X383" s="3809"/>
      <c r="Y383" s="3809"/>
      <c r="Z383" s="3810"/>
      <c r="AA383" s="1872" t="s">
        <v>1530</v>
      </c>
      <c r="AB383" s="1871"/>
      <c r="AC383" s="1871"/>
      <c r="AD383" s="1871"/>
      <c r="AE383" s="1871"/>
      <c r="AF383" s="1871"/>
      <c r="AG383" s="1871"/>
      <c r="AH383" s="1873"/>
    </row>
    <row r="384" spans="1:39" ht="30" customHeight="1">
      <c r="A384" s="3807"/>
      <c r="B384" s="3807"/>
      <c r="C384" s="3807"/>
      <c r="D384" s="3807"/>
      <c r="E384" s="3811"/>
      <c r="F384" s="3811"/>
      <c r="G384" s="3811"/>
      <c r="H384" s="3811"/>
      <c r="I384" s="3811"/>
      <c r="J384" s="3811"/>
      <c r="K384" s="3812"/>
      <c r="L384" s="3813"/>
      <c r="M384" s="3814"/>
      <c r="N384" s="3814"/>
      <c r="O384" s="3814"/>
      <c r="P384" s="3814"/>
      <c r="Q384" s="3814"/>
      <c r="R384" s="3814"/>
      <c r="S384" s="3815"/>
      <c r="T384" s="3816"/>
      <c r="U384" s="3816"/>
      <c r="V384" s="3816"/>
      <c r="W384" s="3816"/>
      <c r="X384" s="3816"/>
      <c r="Y384" s="3816"/>
      <c r="Z384" s="3817"/>
      <c r="AA384" s="3873"/>
      <c r="AB384" s="3874"/>
      <c r="AC384" s="3874"/>
      <c r="AD384" s="3874"/>
      <c r="AE384" s="3874"/>
      <c r="AF384" s="3874"/>
      <c r="AG384" s="3874"/>
      <c r="AH384" s="3875"/>
    </row>
    <row r="385" spans="1:34" ht="18" customHeight="1">
      <c r="A385" s="3834" t="s">
        <v>1506</v>
      </c>
      <c r="B385" s="3835"/>
      <c r="C385" s="3835"/>
      <c r="D385" s="3835"/>
      <c r="E385" s="3835"/>
      <c r="F385" s="3835"/>
      <c r="G385" s="3835"/>
      <c r="H385" s="3836"/>
      <c r="I385" s="3842" t="s">
        <v>1507</v>
      </c>
      <c r="J385" s="3843"/>
      <c r="K385" s="3843"/>
      <c r="L385" s="3843"/>
      <c r="M385" s="3843"/>
      <c r="N385" s="3843"/>
      <c r="O385" s="3843"/>
      <c r="P385" s="3843"/>
      <c r="Q385" s="3843"/>
      <c r="R385" s="3843"/>
      <c r="S385" s="3843"/>
      <c r="T385" s="3843"/>
      <c r="U385" s="3843"/>
      <c r="V385" s="3843"/>
      <c r="W385" s="3843"/>
      <c r="X385" s="3843"/>
      <c r="Y385" s="3843"/>
      <c r="Z385" s="3843"/>
      <c r="AA385" s="3844"/>
      <c r="AB385" s="3851"/>
      <c r="AC385" s="3852"/>
      <c r="AD385" s="3852"/>
      <c r="AE385" s="3852"/>
      <c r="AF385" s="3852"/>
      <c r="AG385" s="3852"/>
      <c r="AH385" s="3853"/>
    </row>
    <row r="386" spans="1:34" ht="18" customHeight="1">
      <c r="A386" s="3837"/>
      <c r="B386" s="3588"/>
      <c r="C386" s="3588"/>
      <c r="D386" s="3588"/>
      <c r="E386" s="3588"/>
      <c r="F386" s="3588"/>
      <c r="G386" s="3588"/>
      <c r="H386" s="3838"/>
      <c r="I386" s="3845"/>
      <c r="J386" s="3846"/>
      <c r="K386" s="3846"/>
      <c r="L386" s="3846"/>
      <c r="M386" s="3846"/>
      <c r="N386" s="3846"/>
      <c r="O386" s="3846"/>
      <c r="P386" s="3846"/>
      <c r="Q386" s="3846"/>
      <c r="R386" s="3846"/>
      <c r="S386" s="3846"/>
      <c r="T386" s="3846"/>
      <c r="U386" s="3846"/>
      <c r="V386" s="3846"/>
      <c r="W386" s="3846"/>
      <c r="X386" s="3846"/>
      <c r="Y386" s="3846"/>
      <c r="Z386" s="3846"/>
      <c r="AA386" s="3847"/>
      <c r="AB386" s="3854"/>
      <c r="AC386" s="3855"/>
      <c r="AD386" s="3855"/>
      <c r="AE386" s="3855"/>
      <c r="AF386" s="3855"/>
      <c r="AG386" s="3855"/>
      <c r="AH386" s="3856"/>
    </row>
    <row r="387" spans="1:34">
      <c r="A387" s="3839"/>
      <c r="B387" s="3840"/>
      <c r="C387" s="3840"/>
      <c r="D387" s="3840"/>
      <c r="E387" s="3840"/>
      <c r="F387" s="3840"/>
      <c r="G387" s="3840"/>
      <c r="H387" s="3841"/>
      <c r="I387" s="3848"/>
      <c r="J387" s="3849"/>
      <c r="K387" s="3849"/>
      <c r="L387" s="3849"/>
      <c r="M387" s="3849"/>
      <c r="N387" s="3849"/>
      <c r="O387" s="3849"/>
      <c r="P387" s="3849"/>
      <c r="Q387" s="3849"/>
      <c r="R387" s="3849"/>
      <c r="S387" s="3849"/>
      <c r="T387" s="3849"/>
      <c r="U387" s="3849"/>
      <c r="V387" s="3849"/>
      <c r="W387" s="3849"/>
      <c r="X387" s="3849"/>
      <c r="Y387" s="3849"/>
      <c r="Z387" s="3849"/>
      <c r="AA387" s="3850"/>
      <c r="AB387" s="3857"/>
      <c r="AC387" s="3858"/>
      <c r="AD387" s="3858"/>
      <c r="AE387" s="3858"/>
      <c r="AF387" s="3858"/>
      <c r="AG387" s="3858"/>
      <c r="AH387" s="3859"/>
    </row>
    <row r="388" spans="1:34">
      <c r="A388" s="1849"/>
      <c r="B388" s="1844"/>
      <c r="C388" s="1844"/>
      <c r="D388" s="1845">
        <v>0</v>
      </c>
      <c r="E388" s="1844"/>
      <c r="F388" s="1844"/>
      <c r="G388" s="1844"/>
      <c r="H388" s="1844"/>
      <c r="I388" s="3860" t="s">
        <v>1508</v>
      </c>
      <c r="J388" s="3861"/>
      <c r="K388" s="3861"/>
      <c r="L388" s="3861"/>
      <c r="M388" s="3861"/>
      <c r="N388" s="3861"/>
      <c r="O388" s="3861"/>
      <c r="P388" s="3861"/>
      <c r="Q388" s="3861"/>
      <c r="R388" s="3861"/>
      <c r="S388" s="3861"/>
      <c r="T388" s="3861"/>
      <c r="U388" s="3861"/>
      <c r="V388" s="3861"/>
      <c r="W388" s="3861"/>
      <c r="X388" s="3861"/>
      <c r="Y388" s="3861"/>
      <c r="Z388" s="3861"/>
      <c r="AA388" s="3862"/>
      <c r="AB388" s="1847"/>
      <c r="AC388" s="1847"/>
      <c r="AD388" s="1847"/>
      <c r="AE388" s="1847"/>
      <c r="AF388" s="1847"/>
      <c r="AG388" s="1847"/>
      <c r="AH388" s="1848"/>
    </row>
    <row r="389" spans="1:34">
      <c r="A389" s="1849"/>
      <c r="B389" s="1850"/>
      <c r="C389" s="1850"/>
      <c r="D389" s="1846"/>
      <c r="E389" s="1851"/>
      <c r="F389" s="1851"/>
      <c r="G389" s="1851"/>
      <c r="H389" s="1851"/>
      <c r="I389" s="3863"/>
      <c r="J389" s="3864"/>
      <c r="K389" s="3864"/>
      <c r="L389" s="3864"/>
      <c r="M389" s="3864"/>
      <c r="N389" s="3864"/>
      <c r="O389" s="3864"/>
      <c r="P389" s="3864"/>
      <c r="Q389" s="3864"/>
      <c r="R389" s="3864"/>
      <c r="S389" s="3864"/>
      <c r="T389" s="3864"/>
      <c r="U389" s="3864"/>
      <c r="V389" s="3864"/>
      <c r="W389" s="3864"/>
      <c r="X389" s="3864"/>
      <c r="Y389" s="3864"/>
      <c r="Z389" s="3864"/>
      <c r="AA389" s="3865"/>
      <c r="AB389" s="1851"/>
      <c r="AC389" s="1851"/>
      <c r="AD389" s="1851"/>
      <c r="AE389" s="1851"/>
      <c r="AF389" s="1851"/>
      <c r="AG389" s="1851"/>
      <c r="AH389" s="1848"/>
    </row>
    <row r="390" spans="1:34" ht="17.25" customHeight="1">
      <c r="A390" s="1849"/>
      <c r="B390" s="1844"/>
      <c r="C390" s="1844"/>
      <c r="D390" s="1846"/>
      <c r="E390" s="1851"/>
      <c r="F390" s="1851"/>
      <c r="G390" s="1851"/>
      <c r="H390" s="1851"/>
      <c r="I390" s="3866"/>
      <c r="J390" s="3867"/>
      <c r="K390" s="3867"/>
      <c r="L390" s="3867"/>
      <c r="M390" s="3867"/>
      <c r="N390" s="3867"/>
      <c r="O390" s="3867"/>
      <c r="P390" s="3867"/>
      <c r="Q390" s="3867"/>
      <c r="R390" s="3867"/>
      <c r="S390" s="3867"/>
      <c r="T390" s="3867"/>
      <c r="U390" s="3867"/>
      <c r="V390" s="3867"/>
      <c r="W390" s="3867"/>
      <c r="X390" s="3867"/>
      <c r="Y390" s="3867"/>
      <c r="Z390" s="3867"/>
      <c r="AA390" s="3868"/>
      <c r="AB390" s="1851"/>
      <c r="AC390" s="1851"/>
      <c r="AD390" s="1851"/>
      <c r="AE390" s="1851"/>
      <c r="AF390" s="1851"/>
      <c r="AG390" s="1851"/>
      <c r="AH390" s="1848"/>
    </row>
    <row r="391" spans="1:34" ht="17.25" customHeight="1">
      <c r="A391" s="1849"/>
      <c r="B391" s="1845" t="s">
        <v>1509</v>
      </c>
      <c r="C391" s="1845"/>
      <c r="D391" s="1875" t="str">
        <f>PREVI!$A$10</f>
        <v>1100633635-636</v>
      </c>
      <c r="E391" s="1851"/>
      <c r="F391" s="1851"/>
      <c r="G391" s="1851"/>
      <c r="H391" s="1851"/>
      <c r="I391" s="1852"/>
      <c r="J391" s="1852"/>
      <c r="K391" s="1845" t="s">
        <v>1510</v>
      </c>
      <c r="L391" s="1852"/>
      <c r="M391" s="1844"/>
      <c r="N391" s="3869" t="str">
        <f>PREVI!$C$10</f>
        <v>CIMOLAI</v>
      </c>
      <c r="O391" s="3869"/>
      <c r="P391" s="3869"/>
      <c r="Q391" s="3869"/>
      <c r="R391" s="3869"/>
      <c r="S391" s="3869"/>
      <c r="T391" s="3869"/>
      <c r="U391" s="3869"/>
      <c r="V391" s="3869"/>
      <c r="W391" s="3869"/>
      <c r="X391" s="3869"/>
      <c r="Y391" s="3869"/>
      <c r="Z391" s="1852"/>
      <c r="AA391" s="1852"/>
      <c r="AB391" s="1851"/>
      <c r="AC391" s="1851"/>
      <c r="AD391" s="1851"/>
      <c r="AE391" s="1851"/>
      <c r="AF391" s="1851"/>
      <c r="AG391" s="1851"/>
      <c r="AH391" s="1848"/>
    </row>
    <row r="392" spans="1:34" ht="17.25" customHeight="1">
      <c r="A392" s="1849"/>
      <c r="B392" s="1850" t="s">
        <v>1511</v>
      </c>
      <c r="C392" s="1850"/>
      <c r="D392" s="1846"/>
      <c r="E392" s="1851"/>
      <c r="F392" s="1851"/>
      <c r="G392" s="1851"/>
      <c r="H392" s="1851"/>
      <c r="I392" s="1852"/>
      <c r="J392" s="1852"/>
      <c r="K392" s="1852"/>
      <c r="L392" s="1852"/>
      <c r="M392" s="1852"/>
      <c r="N392" s="1853" t="s">
        <v>1512</v>
      </c>
      <c r="O392" s="1852"/>
      <c r="P392" s="1852"/>
      <c r="Q392" s="1852"/>
      <c r="R392" s="1852"/>
      <c r="S392" s="1852"/>
      <c r="T392" s="1852"/>
      <c r="U392" s="1852"/>
      <c r="V392" s="1852"/>
      <c r="W392" s="1852"/>
      <c r="X392" s="1852"/>
      <c r="Y392" s="1852"/>
      <c r="Z392" s="1852"/>
      <c r="AA392" s="1852"/>
      <c r="AB392" s="1851"/>
      <c r="AC392" s="1851"/>
      <c r="AD392" s="1851"/>
      <c r="AE392" s="1851"/>
      <c r="AF392" s="1851"/>
      <c r="AG392" s="1851"/>
      <c r="AH392" s="1848"/>
    </row>
    <row r="393" spans="1:34" ht="17.25" customHeight="1">
      <c r="A393" s="1849"/>
      <c r="B393" s="1850" t="s">
        <v>1513</v>
      </c>
      <c r="C393" s="1850"/>
      <c r="D393" s="1846"/>
      <c r="E393" s="1851"/>
      <c r="F393" s="1851"/>
      <c r="G393" s="1851"/>
      <c r="H393" s="1851"/>
      <c r="I393" s="1852"/>
      <c r="J393" s="1852"/>
      <c r="K393" s="1852"/>
      <c r="L393" s="1852"/>
      <c r="M393" s="1852"/>
      <c r="N393" s="1853" t="s">
        <v>1514</v>
      </c>
      <c r="O393" s="1852"/>
      <c r="P393" s="1852"/>
      <c r="Q393" s="1852"/>
      <c r="R393" s="1852"/>
      <c r="S393" s="1852"/>
      <c r="T393" s="1852"/>
      <c r="U393" s="1852"/>
      <c r="V393" s="1852"/>
      <c r="W393" s="1852"/>
      <c r="X393" s="1852"/>
      <c r="Y393" s="1852"/>
      <c r="Z393" s="1852"/>
      <c r="AA393" s="1852"/>
      <c r="AB393" s="1851"/>
      <c r="AC393" s="1851"/>
      <c r="AD393" s="1851"/>
      <c r="AE393" s="1851"/>
      <c r="AF393" s="1851"/>
      <c r="AG393" s="1851"/>
      <c r="AH393" s="1848"/>
    </row>
    <row r="394" spans="1:34" ht="17.25" customHeight="1">
      <c r="A394" s="1849"/>
      <c r="B394" s="1854" t="s">
        <v>1515</v>
      </c>
      <c r="C394" s="1854"/>
      <c r="D394" s="1846"/>
      <c r="E394" s="1851"/>
      <c r="F394" s="1851"/>
      <c r="G394" s="1851"/>
      <c r="H394" s="1851"/>
      <c r="I394" s="1852"/>
      <c r="J394" s="1852"/>
      <c r="K394" s="1852"/>
      <c r="L394" s="1852"/>
      <c r="M394" s="1852"/>
      <c r="O394" s="1852"/>
      <c r="P394" s="1852"/>
      <c r="Q394" s="1852"/>
      <c r="R394" s="1852"/>
      <c r="S394" s="1852"/>
      <c r="T394" s="1852"/>
      <c r="U394" s="1852"/>
      <c r="V394" s="1852"/>
      <c r="W394" s="1852"/>
      <c r="X394" s="1852"/>
      <c r="Y394" s="1852"/>
      <c r="Z394" s="1852"/>
      <c r="AA394" s="1852"/>
      <c r="AB394" s="1851"/>
      <c r="AC394" s="1851"/>
      <c r="AD394" s="1851"/>
      <c r="AE394" s="1851"/>
      <c r="AF394" s="1851"/>
      <c r="AG394" s="1851"/>
      <c r="AH394" s="1848"/>
    </row>
    <row r="395" spans="1:34" ht="17.25" customHeight="1">
      <c r="A395" s="1849"/>
      <c r="B395" s="1850" t="s">
        <v>1516</v>
      </c>
      <c r="C395" s="1850"/>
      <c r="D395" s="1846"/>
      <c r="E395" s="1851"/>
      <c r="F395" s="1851"/>
      <c r="G395" s="1851"/>
      <c r="H395" s="1851"/>
      <c r="I395" s="1852"/>
      <c r="J395" s="1852"/>
      <c r="K395" s="1852"/>
      <c r="L395" s="1852"/>
      <c r="M395" s="1852"/>
      <c r="N395" s="1853" t="s">
        <v>1517</v>
      </c>
      <c r="O395" s="1852"/>
      <c r="P395" s="1852"/>
      <c r="Q395" s="1852"/>
      <c r="R395" s="1852"/>
      <c r="S395" s="1852"/>
      <c r="T395" s="1852"/>
      <c r="U395" s="1852"/>
      <c r="V395" s="1852"/>
      <c r="W395" s="1852"/>
      <c r="X395" s="1852"/>
      <c r="Y395" s="1852"/>
      <c r="Z395" s="1852"/>
      <c r="AA395" s="1852"/>
      <c r="AB395" s="1851"/>
      <c r="AC395" s="1851"/>
      <c r="AD395" s="1851"/>
      <c r="AE395" s="1851"/>
      <c r="AF395" s="1851"/>
      <c r="AG395" s="1851"/>
      <c r="AH395" s="1848"/>
    </row>
    <row r="396" spans="1:34" ht="17.25" customHeight="1">
      <c r="A396" s="1849"/>
      <c r="B396" s="1846"/>
      <c r="C396" s="1846"/>
      <c r="D396" s="1846"/>
      <c r="E396" s="1851"/>
      <c r="F396" s="1851"/>
      <c r="G396" s="1851"/>
      <c r="H396" s="1851"/>
      <c r="I396" s="1852"/>
      <c r="J396" s="1852"/>
      <c r="K396" s="1852"/>
      <c r="L396" s="1852"/>
      <c r="M396" s="1852"/>
      <c r="N396" s="1850" t="s">
        <v>1518</v>
      </c>
      <c r="O396" s="1852"/>
      <c r="P396" s="1852"/>
      <c r="Q396" s="1852"/>
      <c r="R396" s="1852"/>
      <c r="S396" s="1852"/>
      <c r="T396" s="1852"/>
      <c r="U396" s="1852"/>
      <c r="V396" s="1852"/>
      <c r="W396" s="1852"/>
      <c r="X396" s="1852"/>
      <c r="Y396" s="1852"/>
      <c r="Z396" s="1852"/>
      <c r="AA396" s="1856"/>
      <c r="AB396" s="1856"/>
      <c r="AC396" s="1857"/>
      <c r="AD396" s="1858" t="s">
        <v>1519</v>
      </c>
      <c r="AF396" s="1851"/>
      <c r="AG396" s="1851"/>
      <c r="AH396" s="1848"/>
    </row>
    <row r="397" spans="1:34" ht="17.25" customHeight="1">
      <c r="A397" s="1849"/>
      <c r="B397" s="1846"/>
      <c r="C397" s="1846"/>
      <c r="D397" s="1846"/>
      <c r="E397" s="1851"/>
      <c r="F397" s="1851"/>
      <c r="G397" s="1851"/>
      <c r="H397" s="1851"/>
      <c r="I397" s="1852"/>
      <c r="J397" s="1852"/>
      <c r="K397" s="1852"/>
      <c r="L397" s="1852"/>
      <c r="M397" s="1852"/>
      <c r="N397" s="1859" t="s">
        <v>1532</v>
      </c>
      <c r="O397" s="1859"/>
      <c r="P397" s="1859"/>
      <c r="Q397" s="1859"/>
      <c r="R397" s="1859"/>
      <c r="S397" s="1859"/>
      <c r="T397" s="1859"/>
      <c r="U397" s="1859"/>
      <c r="V397" s="1859"/>
      <c r="W397" s="1859"/>
      <c r="X397" s="1860"/>
      <c r="Y397" s="1860"/>
      <c r="Z397" s="1860"/>
      <c r="AA397" s="1861"/>
      <c r="AB397" s="1861"/>
      <c r="AC397" s="1861"/>
      <c r="AD397" s="1861"/>
      <c r="AE397" s="1851"/>
      <c r="AF397" s="1851"/>
      <c r="AG397" s="1851"/>
      <c r="AH397" s="1848"/>
    </row>
    <row r="398" spans="1:34">
      <c r="A398" s="1849"/>
      <c r="B398" s="1846"/>
      <c r="C398" s="1846"/>
      <c r="D398" s="1846"/>
      <c r="E398" s="1851"/>
      <c r="F398" s="1851"/>
      <c r="G398" s="1851"/>
      <c r="H398" s="1851"/>
      <c r="I398" s="1851"/>
      <c r="J398" s="1851"/>
      <c r="K398" s="1851"/>
      <c r="L398" s="1851"/>
      <c r="M398" s="1851"/>
      <c r="N398" s="1850" t="s">
        <v>1531</v>
      </c>
      <c r="O398" s="1850"/>
      <c r="P398" s="1850"/>
      <c r="Q398" s="1850"/>
      <c r="R398" s="1862"/>
      <c r="S398" s="1862"/>
      <c r="T398" s="1862"/>
      <c r="U398" s="1862"/>
      <c r="V398" s="1862"/>
      <c r="Y398" s="1855"/>
      <c r="Z398" s="1855"/>
      <c r="AA398" s="1862" t="s">
        <v>1521</v>
      </c>
      <c r="AB398" s="1855"/>
      <c r="AC398" s="1855"/>
      <c r="AD398" s="1855"/>
      <c r="AE398" s="1855"/>
      <c r="AF398" s="1851"/>
      <c r="AG398" s="1851"/>
      <c r="AH398" s="1848"/>
    </row>
    <row r="399" spans="1:34">
      <c r="A399" s="1849"/>
      <c r="B399" s="1846"/>
      <c r="C399" s="1846"/>
      <c r="D399" s="1846"/>
      <c r="E399" s="1851"/>
      <c r="F399" s="1851"/>
      <c r="G399" s="1851"/>
      <c r="H399" s="1851"/>
      <c r="I399" s="1851"/>
      <c r="J399" s="1851"/>
      <c r="K399" s="1851"/>
      <c r="L399" s="1851"/>
      <c r="M399" s="1851"/>
      <c r="O399" s="1850"/>
      <c r="P399" s="1850"/>
      <c r="Q399" s="1850"/>
      <c r="R399" s="1850"/>
      <c r="S399" s="1850"/>
      <c r="T399" s="1851"/>
      <c r="U399" s="1851"/>
      <c r="V399" s="1855"/>
      <c r="W399" s="1851"/>
      <c r="X399" s="1844"/>
      <c r="Y399" s="1855"/>
      <c r="Z399" s="1855"/>
      <c r="AF399" s="1851"/>
      <c r="AG399" s="1851"/>
      <c r="AH399" s="1848"/>
    </row>
    <row r="400" spans="1:34">
      <c r="A400" s="1849"/>
      <c r="B400" s="1846"/>
      <c r="C400" s="1846"/>
      <c r="D400" s="1846"/>
      <c r="E400" s="1859"/>
      <c r="F400" s="1859"/>
      <c r="G400" s="1859"/>
      <c r="H400" s="1859"/>
      <c r="I400" s="1859"/>
      <c r="J400" s="1859"/>
      <c r="K400" s="1859"/>
      <c r="L400" s="1859"/>
      <c r="M400" s="1859"/>
      <c r="AE400" s="1861"/>
      <c r="AF400" s="1861"/>
      <c r="AG400" s="1861"/>
      <c r="AH400" s="1848"/>
    </row>
    <row r="401" spans="1:34" ht="26.25" customHeight="1">
      <c r="A401" s="1849"/>
      <c r="B401" s="1846"/>
      <c r="C401" s="1846"/>
      <c r="D401" s="1846"/>
      <c r="E401" s="1846"/>
      <c r="F401" s="1846"/>
      <c r="G401" s="1846"/>
      <c r="H401" s="1846"/>
      <c r="I401" s="1846"/>
      <c r="J401" s="1846"/>
      <c r="K401" s="1846"/>
      <c r="L401" s="1846"/>
      <c r="M401" s="3831" t="s">
        <v>1520</v>
      </c>
      <c r="N401" s="3832"/>
      <c r="O401" s="3832"/>
      <c r="P401" s="3832"/>
      <c r="Q401" s="3832"/>
      <c r="R401" s="3832"/>
      <c r="S401" s="3832"/>
      <c r="T401" s="3833"/>
      <c r="AB401" s="1855"/>
      <c r="AC401" s="1855"/>
      <c r="AD401" s="1855"/>
      <c r="AE401" s="1855"/>
      <c r="AF401" s="1855"/>
      <c r="AG401" s="1855"/>
      <c r="AH401" s="1863"/>
    </row>
    <row r="402" spans="1:34" ht="12.75" customHeight="1">
      <c r="A402" s="1864"/>
      <c r="B402" s="1865"/>
      <c r="C402" s="1865"/>
      <c r="D402" s="1865"/>
      <c r="E402" s="1865"/>
      <c r="F402" s="1865"/>
      <c r="G402" s="1865"/>
      <c r="H402" s="1865"/>
      <c r="I402" s="1865"/>
      <c r="J402" s="1865"/>
      <c r="K402" s="1865"/>
      <c r="L402" s="1865"/>
      <c r="M402" s="3819" t="s">
        <v>1539</v>
      </c>
      <c r="N402" s="3821"/>
      <c r="O402" s="3821"/>
      <c r="P402" s="3821"/>
      <c r="Q402" s="3821"/>
      <c r="R402" s="3821"/>
      <c r="S402" s="3821"/>
      <c r="T402" s="3822"/>
      <c r="AH402" s="1866"/>
    </row>
    <row r="403" spans="1:34" ht="28.9" customHeight="1">
      <c r="A403" s="1849"/>
      <c r="B403" s="1867"/>
      <c r="C403" s="1867"/>
      <c r="D403" s="1867"/>
      <c r="E403" s="1867"/>
      <c r="F403" s="1867"/>
      <c r="G403" s="1867"/>
      <c r="H403" s="1867"/>
      <c r="I403" s="1867"/>
      <c r="J403" s="1867"/>
      <c r="K403" s="1867"/>
      <c r="L403" s="1867"/>
      <c r="M403" s="3820"/>
      <c r="N403" s="3823"/>
      <c r="O403" s="3823"/>
      <c r="P403" s="3823"/>
      <c r="Q403" s="3823"/>
      <c r="R403" s="3823"/>
      <c r="S403" s="3823"/>
      <c r="T403" s="3824"/>
      <c r="U403" s="1867"/>
      <c r="V403" s="1867"/>
      <c r="W403" s="1867"/>
      <c r="X403" s="1867"/>
      <c r="Y403" s="1867"/>
      <c r="Z403" s="1867"/>
      <c r="AA403" s="1867"/>
      <c r="AB403" s="1867"/>
      <c r="AC403" s="1867"/>
      <c r="AD403" s="1867"/>
      <c r="AE403" s="1867"/>
      <c r="AF403" s="1867"/>
      <c r="AG403" s="1867"/>
      <c r="AH403" s="1848"/>
    </row>
    <row r="404" spans="1:34" ht="13.9" customHeight="1">
      <c r="A404" s="1868"/>
      <c r="B404" s="3819" t="s">
        <v>1535</v>
      </c>
      <c r="C404" s="3819" t="s">
        <v>1536</v>
      </c>
      <c r="D404" s="3819" t="s">
        <v>1533</v>
      </c>
      <c r="E404" s="3819" t="s">
        <v>1537</v>
      </c>
      <c r="F404" s="3821"/>
      <c r="G404" s="3821"/>
      <c r="H404" s="3822"/>
      <c r="I404" s="3819" t="s">
        <v>1538</v>
      </c>
      <c r="J404" s="3821"/>
      <c r="K404" s="3821"/>
      <c r="L404" s="3822"/>
      <c r="M404" s="3825" t="s">
        <v>1534</v>
      </c>
      <c r="N404" s="3826"/>
      <c r="O404" s="3826"/>
      <c r="P404" s="3827"/>
      <c r="Q404" s="3825" t="s">
        <v>1523</v>
      </c>
      <c r="R404" s="3826"/>
      <c r="S404" s="3826"/>
      <c r="T404" s="3827"/>
      <c r="U404" s="3870" t="s">
        <v>1522</v>
      </c>
      <c r="V404" s="3871"/>
      <c r="W404" s="3871"/>
      <c r="X404" s="3871"/>
      <c r="Y404" s="3871"/>
      <c r="Z404" s="3871"/>
      <c r="AA404" s="3871"/>
      <c r="AB404" s="3871"/>
      <c r="AC404" s="3871"/>
      <c r="AD404" s="3871"/>
      <c r="AE404" s="3871"/>
      <c r="AF404" s="3871"/>
      <c r="AG404" s="3872"/>
      <c r="AH404" s="1848"/>
    </row>
    <row r="405" spans="1:34">
      <c r="A405" s="1868"/>
      <c r="B405" s="3820"/>
      <c r="C405" s="3820"/>
      <c r="D405" s="3820"/>
      <c r="E405" s="3820"/>
      <c r="F405" s="3823"/>
      <c r="G405" s="3823"/>
      <c r="H405" s="3824"/>
      <c r="I405" s="3820"/>
      <c r="J405" s="3823"/>
      <c r="K405" s="3823"/>
      <c r="L405" s="3824"/>
      <c r="M405" s="3828"/>
      <c r="N405" s="3829"/>
      <c r="O405" s="3829"/>
      <c r="P405" s="3830"/>
      <c r="Q405" s="3828"/>
      <c r="R405" s="3829"/>
      <c r="S405" s="3829"/>
      <c r="T405" s="3830"/>
      <c r="U405" s="3820"/>
      <c r="V405" s="3823"/>
      <c r="W405" s="3823"/>
      <c r="X405" s="3823"/>
      <c r="Y405" s="3823"/>
      <c r="Z405" s="3823"/>
      <c r="AA405" s="3823"/>
      <c r="AB405" s="3823"/>
      <c r="AC405" s="3823"/>
      <c r="AD405" s="3823"/>
      <c r="AE405" s="3823"/>
      <c r="AF405" s="3823"/>
      <c r="AG405" s="3824"/>
      <c r="AH405" s="1848"/>
    </row>
    <row r="406" spans="1:34" ht="20.100000000000001" customHeight="1">
      <c r="A406" s="1849"/>
      <c r="B406" s="1874" t="e">
        <f>SUIVI!#REF!</f>
        <v>#REF!</v>
      </c>
      <c r="C406" s="1874" t="e">
        <f>SUIVI!#REF!</f>
        <v>#REF!</v>
      </c>
      <c r="D406" s="1874" t="e">
        <f>SUIVI!#REF!</f>
        <v>#REF!</v>
      </c>
      <c r="E406" s="3804" t="e">
        <f>SUIVI!#REF!</f>
        <v>#REF!</v>
      </c>
      <c r="F406" s="3805"/>
      <c r="G406" s="3805"/>
      <c r="H406" s="3806"/>
      <c r="I406" s="3818" t="e">
        <f>SUIVI!#REF!</f>
        <v>#REF!</v>
      </c>
      <c r="J406" s="3805"/>
      <c r="K406" s="3805"/>
      <c r="L406" s="3806"/>
      <c r="M406" s="3804"/>
      <c r="N406" s="3805"/>
      <c r="O406" s="3805"/>
      <c r="P406" s="3806"/>
      <c r="Q406" s="3804"/>
      <c r="R406" s="3805"/>
      <c r="S406" s="3805"/>
      <c r="T406" s="3806"/>
      <c r="U406" s="3804"/>
      <c r="V406" s="3805"/>
      <c r="W406" s="3805"/>
      <c r="X406" s="3805"/>
      <c r="Y406" s="3805"/>
      <c r="Z406" s="3805"/>
      <c r="AA406" s="3805"/>
      <c r="AB406" s="3805"/>
      <c r="AC406" s="3805"/>
      <c r="AD406" s="3805"/>
      <c r="AE406" s="3805"/>
      <c r="AF406" s="3805"/>
      <c r="AG406" s="3806"/>
      <c r="AH406" s="1848"/>
    </row>
    <row r="407" spans="1:34" ht="20.100000000000001" customHeight="1">
      <c r="A407" s="1849"/>
      <c r="B407" s="1874" t="e">
        <f>SUIVI!#REF!</f>
        <v>#REF!</v>
      </c>
      <c r="C407" s="1874" t="e">
        <f>SUIVI!#REF!</f>
        <v>#REF!</v>
      </c>
      <c r="D407" s="1874" t="e">
        <f>SUIVI!#REF!</f>
        <v>#REF!</v>
      </c>
      <c r="E407" s="3804" t="e">
        <f>SUIVI!#REF!</f>
        <v>#REF!</v>
      </c>
      <c r="F407" s="3805"/>
      <c r="G407" s="3805"/>
      <c r="H407" s="3806"/>
      <c r="I407" s="3818" t="e">
        <f>SUIVI!#REF!</f>
        <v>#REF!</v>
      </c>
      <c r="J407" s="3805"/>
      <c r="K407" s="3805"/>
      <c r="L407" s="3806"/>
      <c r="M407" s="3804"/>
      <c r="N407" s="3805"/>
      <c r="O407" s="3805"/>
      <c r="P407" s="3806"/>
      <c r="Q407" s="3804"/>
      <c r="R407" s="3805"/>
      <c r="S407" s="3805"/>
      <c r="T407" s="3806"/>
      <c r="U407" s="3804"/>
      <c r="V407" s="3805"/>
      <c r="W407" s="3805"/>
      <c r="X407" s="3805"/>
      <c r="Y407" s="3805"/>
      <c r="Z407" s="3805"/>
      <c r="AA407" s="3805"/>
      <c r="AB407" s="3805"/>
      <c r="AC407" s="3805"/>
      <c r="AD407" s="3805"/>
      <c r="AE407" s="3805"/>
      <c r="AF407" s="3805"/>
      <c r="AG407" s="3806"/>
      <c r="AH407" s="1848"/>
    </row>
    <row r="408" spans="1:34" ht="20.100000000000001" customHeight="1">
      <c r="A408" s="1849"/>
      <c r="B408" s="1874" t="e">
        <f>SUIVI!#REF!</f>
        <v>#REF!</v>
      </c>
      <c r="C408" s="1874" t="e">
        <f>SUIVI!#REF!</f>
        <v>#REF!</v>
      </c>
      <c r="D408" s="1874" t="e">
        <f>SUIVI!#REF!</f>
        <v>#REF!</v>
      </c>
      <c r="E408" s="3804" t="e">
        <f>SUIVI!#REF!</f>
        <v>#REF!</v>
      </c>
      <c r="F408" s="3805"/>
      <c r="G408" s="3805"/>
      <c r="H408" s="3806"/>
      <c r="I408" s="3818" t="e">
        <f>SUIVI!#REF!</f>
        <v>#REF!</v>
      </c>
      <c r="J408" s="3805"/>
      <c r="K408" s="3805"/>
      <c r="L408" s="3806"/>
      <c r="M408" s="3804"/>
      <c r="N408" s="3805"/>
      <c r="O408" s="3805"/>
      <c r="P408" s="3806"/>
      <c r="Q408" s="3804"/>
      <c r="R408" s="3805"/>
      <c r="S408" s="3805"/>
      <c r="T408" s="3806"/>
      <c r="U408" s="3804"/>
      <c r="V408" s="3805"/>
      <c r="W408" s="3805"/>
      <c r="X408" s="3805"/>
      <c r="Y408" s="3805"/>
      <c r="Z408" s="3805"/>
      <c r="AA408" s="3805"/>
      <c r="AB408" s="3805"/>
      <c r="AC408" s="3805"/>
      <c r="AD408" s="3805"/>
      <c r="AE408" s="3805"/>
      <c r="AF408" s="3805"/>
      <c r="AG408" s="3806"/>
      <c r="AH408" s="1848"/>
    </row>
    <row r="409" spans="1:34" ht="20.100000000000001" customHeight="1">
      <c r="A409" s="1849"/>
      <c r="B409" s="1874" t="e">
        <f>SUIVI!#REF!</f>
        <v>#REF!</v>
      </c>
      <c r="C409" s="1874" t="e">
        <f>SUIVI!#REF!</f>
        <v>#REF!</v>
      </c>
      <c r="D409" s="1874" t="e">
        <f>SUIVI!#REF!</f>
        <v>#REF!</v>
      </c>
      <c r="E409" s="3804" t="e">
        <f>SUIVI!#REF!</f>
        <v>#REF!</v>
      </c>
      <c r="F409" s="3805"/>
      <c r="G409" s="3805"/>
      <c r="H409" s="3806"/>
      <c r="I409" s="3818" t="e">
        <f>SUIVI!#REF!</f>
        <v>#REF!</v>
      </c>
      <c r="J409" s="3805"/>
      <c r="K409" s="3805"/>
      <c r="L409" s="3806"/>
      <c r="M409" s="3804"/>
      <c r="N409" s="3805"/>
      <c r="O409" s="3805"/>
      <c r="P409" s="3806"/>
      <c r="Q409" s="3804"/>
      <c r="R409" s="3805"/>
      <c r="S409" s="3805"/>
      <c r="T409" s="3806"/>
      <c r="U409" s="3804"/>
      <c r="V409" s="3805"/>
      <c r="W409" s="3805"/>
      <c r="X409" s="3805"/>
      <c r="Y409" s="3805"/>
      <c r="Z409" s="3805"/>
      <c r="AA409" s="3805"/>
      <c r="AB409" s="3805"/>
      <c r="AC409" s="3805"/>
      <c r="AD409" s="3805"/>
      <c r="AE409" s="3805"/>
      <c r="AF409" s="3805"/>
      <c r="AG409" s="3806"/>
      <c r="AH409" s="1848"/>
    </row>
    <row r="410" spans="1:34" ht="20.100000000000001" customHeight="1">
      <c r="A410" s="1849"/>
      <c r="B410" s="1874" t="e">
        <f>SUIVI!#REF!</f>
        <v>#REF!</v>
      </c>
      <c r="C410" s="1874" t="e">
        <f>SUIVI!#REF!</f>
        <v>#REF!</v>
      </c>
      <c r="D410" s="1874" t="e">
        <f>SUIVI!#REF!</f>
        <v>#REF!</v>
      </c>
      <c r="E410" s="3804" t="e">
        <f>SUIVI!#REF!</f>
        <v>#REF!</v>
      </c>
      <c r="F410" s="3805"/>
      <c r="G410" s="3805"/>
      <c r="H410" s="3806"/>
      <c r="I410" s="3818" t="e">
        <f>SUIVI!#REF!</f>
        <v>#REF!</v>
      </c>
      <c r="J410" s="3805"/>
      <c r="K410" s="3805"/>
      <c r="L410" s="3806"/>
      <c r="M410" s="3804"/>
      <c r="N410" s="3805"/>
      <c r="O410" s="3805"/>
      <c r="P410" s="3806"/>
      <c r="Q410" s="3804"/>
      <c r="R410" s="3805"/>
      <c r="S410" s="3805"/>
      <c r="T410" s="3806"/>
      <c r="U410" s="3804"/>
      <c r="V410" s="3805"/>
      <c r="W410" s="3805"/>
      <c r="X410" s="3805"/>
      <c r="Y410" s="3805"/>
      <c r="Z410" s="3805"/>
      <c r="AA410" s="3805"/>
      <c r="AB410" s="3805"/>
      <c r="AC410" s="3805"/>
      <c r="AD410" s="3805"/>
      <c r="AE410" s="3805"/>
      <c r="AF410" s="3805"/>
      <c r="AG410" s="3806"/>
      <c r="AH410" s="1848"/>
    </row>
    <row r="411" spans="1:34" ht="20.100000000000001" customHeight="1">
      <c r="A411" s="1849"/>
      <c r="B411" s="1874" t="e">
        <f>SUIVI!#REF!</f>
        <v>#REF!</v>
      </c>
      <c r="C411" s="1874" t="e">
        <f>SUIVI!#REF!</f>
        <v>#REF!</v>
      </c>
      <c r="D411" s="1874" t="e">
        <f>SUIVI!#REF!</f>
        <v>#REF!</v>
      </c>
      <c r="E411" s="3804" t="e">
        <f>SUIVI!#REF!</f>
        <v>#REF!</v>
      </c>
      <c r="F411" s="3805"/>
      <c r="G411" s="3805"/>
      <c r="H411" s="3806"/>
      <c r="I411" s="3818" t="e">
        <f>SUIVI!#REF!</f>
        <v>#REF!</v>
      </c>
      <c r="J411" s="3805"/>
      <c r="K411" s="3805"/>
      <c r="L411" s="3806"/>
      <c r="M411" s="3804"/>
      <c r="N411" s="3805"/>
      <c r="O411" s="3805"/>
      <c r="P411" s="3806"/>
      <c r="Q411" s="3804"/>
      <c r="R411" s="3805"/>
      <c r="S411" s="3805"/>
      <c r="T411" s="3806"/>
      <c r="U411" s="3804"/>
      <c r="V411" s="3805"/>
      <c r="W411" s="3805"/>
      <c r="X411" s="3805"/>
      <c r="Y411" s="3805"/>
      <c r="Z411" s="3805"/>
      <c r="AA411" s="3805"/>
      <c r="AB411" s="3805"/>
      <c r="AC411" s="3805"/>
      <c r="AD411" s="3805"/>
      <c r="AE411" s="3805"/>
      <c r="AF411" s="3805"/>
      <c r="AG411" s="3806"/>
      <c r="AH411" s="1848"/>
    </row>
    <row r="412" spans="1:34" ht="20.100000000000001" customHeight="1">
      <c r="A412" s="1849"/>
      <c r="B412" s="1874" t="e">
        <f>SUIVI!#REF!</f>
        <v>#REF!</v>
      </c>
      <c r="C412" s="1874" t="e">
        <f>SUIVI!#REF!</f>
        <v>#REF!</v>
      </c>
      <c r="D412" s="1874" t="e">
        <f>SUIVI!#REF!</f>
        <v>#REF!</v>
      </c>
      <c r="E412" s="3804" t="e">
        <f>SUIVI!#REF!</f>
        <v>#REF!</v>
      </c>
      <c r="F412" s="3805"/>
      <c r="G412" s="3805"/>
      <c r="H412" s="3806"/>
      <c r="I412" s="3818" t="e">
        <f>SUIVI!#REF!</f>
        <v>#REF!</v>
      </c>
      <c r="J412" s="3805"/>
      <c r="K412" s="3805"/>
      <c r="L412" s="3806"/>
      <c r="M412" s="3804"/>
      <c r="N412" s="3805"/>
      <c r="O412" s="3805"/>
      <c r="P412" s="3806"/>
      <c r="Q412" s="3804"/>
      <c r="R412" s="3805"/>
      <c r="S412" s="3805"/>
      <c r="T412" s="3806"/>
      <c r="U412" s="3804"/>
      <c r="V412" s="3805"/>
      <c r="W412" s="3805"/>
      <c r="X412" s="3805"/>
      <c r="Y412" s="3805"/>
      <c r="Z412" s="3805"/>
      <c r="AA412" s="3805"/>
      <c r="AB412" s="3805"/>
      <c r="AC412" s="3805"/>
      <c r="AD412" s="3805"/>
      <c r="AE412" s="3805"/>
      <c r="AF412" s="3805"/>
      <c r="AG412" s="3806"/>
      <c r="AH412" s="1848"/>
    </row>
    <row r="413" spans="1:34" ht="20.100000000000001" customHeight="1">
      <c r="A413" s="1849"/>
      <c r="B413" s="1874" t="e">
        <f>SUIVI!#REF!</f>
        <v>#REF!</v>
      </c>
      <c r="C413" s="1874" t="e">
        <f>SUIVI!#REF!</f>
        <v>#REF!</v>
      </c>
      <c r="D413" s="1874" t="e">
        <f>SUIVI!#REF!</f>
        <v>#REF!</v>
      </c>
      <c r="E413" s="3804" t="e">
        <f>SUIVI!#REF!</f>
        <v>#REF!</v>
      </c>
      <c r="F413" s="3805"/>
      <c r="G413" s="3805"/>
      <c r="H413" s="3806"/>
      <c r="I413" s="3818" t="e">
        <f>SUIVI!#REF!</f>
        <v>#REF!</v>
      </c>
      <c r="J413" s="3805"/>
      <c r="K413" s="3805"/>
      <c r="L413" s="3806"/>
      <c r="M413" s="3804"/>
      <c r="N413" s="3805"/>
      <c r="O413" s="3805"/>
      <c r="P413" s="3806"/>
      <c r="Q413" s="3804"/>
      <c r="R413" s="3805"/>
      <c r="S413" s="3805"/>
      <c r="T413" s="3806"/>
      <c r="U413" s="3804"/>
      <c r="V413" s="3805"/>
      <c r="W413" s="3805"/>
      <c r="X413" s="3805"/>
      <c r="Y413" s="3805"/>
      <c r="Z413" s="3805"/>
      <c r="AA413" s="3805"/>
      <c r="AB413" s="3805"/>
      <c r="AC413" s="3805"/>
      <c r="AD413" s="3805"/>
      <c r="AE413" s="3805"/>
      <c r="AF413" s="3805"/>
      <c r="AG413" s="3806"/>
      <c r="AH413" s="1848"/>
    </row>
    <row r="414" spans="1:34" ht="20.100000000000001" customHeight="1">
      <c r="A414" s="1849"/>
      <c r="B414" s="1874" t="e">
        <f>SUIVI!#REF!</f>
        <v>#REF!</v>
      </c>
      <c r="C414" s="1874" t="e">
        <f>SUIVI!#REF!</f>
        <v>#REF!</v>
      </c>
      <c r="D414" s="1874" t="e">
        <f>SUIVI!#REF!</f>
        <v>#REF!</v>
      </c>
      <c r="E414" s="3804" t="e">
        <f>SUIVI!#REF!</f>
        <v>#REF!</v>
      </c>
      <c r="F414" s="3805"/>
      <c r="G414" s="3805"/>
      <c r="H414" s="3806"/>
      <c r="I414" s="3818" t="e">
        <f>SUIVI!#REF!</f>
        <v>#REF!</v>
      </c>
      <c r="J414" s="3805"/>
      <c r="K414" s="3805"/>
      <c r="L414" s="3806"/>
      <c r="M414" s="3804"/>
      <c r="N414" s="3805"/>
      <c r="O414" s="3805"/>
      <c r="P414" s="3806"/>
      <c r="Q414" s="3804"/>
      <c r="R414" s="3805"/>
      <c r="S414" s="3805"/>
      <c r="T414" s="3806"/>
      <c r="U414" s="3804"/>
      <c r="V414" s="3805"/>
      <c r="W414" s="3805"/>
      <c r="X414" s="3805"/>
      <c r="Y414" s="3805"/>
      <c r="Z414" s="3805"/>
      <c r="AA414" s="3805"/>
      <c r="AB414" s="3805"/>
      <c r="AC414" s="3805"/>
      <c r="AD414" s="3805"/>
      <c r="AE414" s="3805"/>
      <c r="AF414" s="3805"/>
      <c r="AG414" s="3806"/>
      <c r="AH414" s="1848"/>
    </row>
    <row r="415" spans="1:34" ht="20.100000000000001" customHeight="1">
      <c r="A415" s="1849"/>
      <c r="B415" s="1874" t="e">
        <f>SUIVI!#REF!</f>
        <v>#REF!</v>
      </c>
      <c r="C415" s="1874" t="e">
        <f>SUIVI!#REF!</f>
        <v>#REF!</v>
      </c>
      <c r="D415" s="1874" t="e">
        <f>SUIVI!#REF!</f>
        <v>#REF!</v>
      </c>
      <c r="E415" s="3804" t="e">
        <f>SUIVI!#REF!</f>
        <v>#REF!</v>
      </c>
      <c r="F415" s="3805"/>
      <c r="G415" s="3805"/>
      <c r="H415" s="3806"/>
      <c r="I415" s="3818" t="e">
        <f>SUIVI!#REF!</f>
        <v>#REF!</v>
      </c>
      <c r="J415" s="3805"/>
      <c r="K415" s="3805"/>
      <c r="L415" s="3806"/>
      <c r="M415" s="3804"/>
      <c r="N415" s="3805"/>
      <c r="O415" s="3805"/>
      <c r="P415" s="3806"/>
      <c r="Q415" s="3804"/>
      <c r="R415" s="3805"/>
      <c r="S415" s="3805"/>
      <c r="T415" s="3806"/>
      <c r="U415" s="3804"/>
      <c r="V415" s="3805"/>
      <c r="W415" s="3805"/>
      <c r="X415" s="3805"/>
      <c r="Y415" s="3805"/>
      <c r="Z415" s="3805"/>
      <c r="AA415" s="3805"/>
      <c r="AB415" s="3805"/>
      <c r="AC415" s="3805"/>
      <c r="AD415" s="3805"/>
      <c r="AE415" s="3805"/>
      <c r="AF415" s="3805"/>
      <c r="AG415" s="3806"/>
      <c r="AH415" s="1848"/>
    </row>
    <row r="416" spans="1:34" ht="20.100000000000001" customHeight="1">
      <c r="A416" s="1849"/>
      <c r="B416" s="1874" t="e">
        <f>SUIVI!#REF!</f>
        <v>#REF!</v>
      </c>
      <c r="C416" s="1874" t="e">
        <f>SUIVI!#REF!</f>
        <v>#REF!</v>
      </c>
      <c r="D416" s="1874" t="e">
        <f>SUIVI!#REF!</f>
        <v>#REF!</v>
      </c>
      <c r="E416" s="3804" t="e">
        <f>SUIVI!#REF!</f>
        <v>#REF!</v>
      </c>
      <c r="F416" s="3805"/>
      <c r="G416" s="3805"/>
      <c r="H416" s="3806"/>
      <c r="I416" s="3818" t="e">
        <f>SUIVI!#REF!</f>
        <v>#REF!</v>
      </c>
      <c r="J416" s="3805"/>
      <c r="K416" s="3805"/>
      <c r="L416" s="3806"/>
      <c r="M416" s="3804"/>
      <c r="N416" s="3805"/>
      <c r="O416" s="3805"/>
      <c r="P416" s="3806"/>
      <c r="Q416" s="3804"/>
      <c r="R416" s="3805"/>
      <c r="S416" s="3805"/>
      <c r="T416" s="3806"/>
      <c r="U416" s="3804"/>
      <c r="V416" s="3805"/>
      <c r="W416" s="3805"/>
      <c r="X416" s="3805"/>
      <c r="Y416" s="3805"/>
      <c r="Z416" s="3805"/>
      <c r="AA416" s="3805"/>
      <c r="AB416" s="3805"/>
      <c r="AC416" s="3805"/>
      <c r="AD416" s="3805"/>
      <c r="AE416" s="3805"/>
      <c r="AF416" s="3805"/>
      <c r="AG416" s="3806"/>
      <c r="AH416" s="1848"/>
    </row>
    <row r="417" spans="1:39" ht="20.100000000000001" customHeight="1">
      <c r="A417" s="1849"/>
      <c r="B417" s="1874" t="e">
        <f>SUIVI!#REF!</f>
        <v>#REF!</v>
      </c>
      <c r="C417" s="1874" t="e">
        <f>SUIVI!#REF!</f>
        <v>#REF!</v>
      </c>
      <c r="D417" s="1874" t="e">
        <f>SUIVI!#REF!</f>
        <v>#REF!</v>
      </c>
      <c r="E417" s="3804" t="e">
        <f>SUIVI!#REF!</f>
        <v>#REF!</v>
      </c>
      <c r="F417" s="3805"/>
      <c r="G417" s="3805"/>
      <c r="H417" s="3806"/>
      <c r="I417" s="3818" t="e">
        <f>SUIVI!#REF!</f>
        <v>#REF!</v>
      </c>
      <c r="J417" s="3805"/>
      <c r="K417" s="3805"/>
      <c r="L417" s="3806"/>
      <c r="M417" s="3804"/>
      <c r="N417" s="3805"/>
      <c r="O417" s="3805"/>
      <c r="P417" s="3806"/>
      <c r="Q417" s="3804"/>
      <c r="R417" s="3805"/>
      <c r="S417" s="3805"/>
      <c r="T417" s="3806"/>
      <c r="U417" s="3804"/>
      <c r="V417" s="3805"/>
      <c r="W417" s="3805"/>
      <c r="X417" s="3805"/>
      <c r="Y417" s="3805"/>
      <c r="Z417" s="3805"/>
      <c r="AA417" s="3805"/>
      <c r="AB417" s="3805"/>
      <c r="AC417" s="3805"/>
      <c r="AD417" s="3805"/>
      <c r="AE417" s="3805"/>
      <c r="AF417" s="3805"/>
      <c r="AG417" s="3806"/>
      <c r="AH417" s="1848"/>
    </row>
    <row r="418" spans="1:39" ht="20.100000000000001" customHeight="1">
      <c r="A418" s="1849"/>
      <c r="B418" s="1874" t="e">
        <f>SUIVI!#REF!</f>
        <v>#REF!</v>
      </c>
      <c r="C418" s="1874" t="e">
        <f>SUIVI!#REF!</f>
        <v>#REF!</v>
      </c>
      <c r="D418" s="1874" t="e">
        <f>SUIVI!#REF!</f>
        <v>#REF!</v>
      </c>
      <c r="E418" s="3804" t="e">
        <f>SUIVI!#REF!</f>
        <v>#REF!</v>
      </c>
      <c r="F418" s="3805"/>
      <c r="G418" s="3805"/>
      <c r="H418" s="3806"/>
      <c r="I418" s="3818" t="e">
        <f>SUIVI!#REF!</f>
        <v>#REF!</v>
      </c>
      <c r="J418" s="3805"/>
      <c r="K418" s="3805"/>
      <c r="L418" s="3806"/>
      <c r="M418" s="3804"/>
      <c r="N418" s="3805"/>
      <c r="O418" s="3805"/>
      <c r="P418" s="3806"/>
      <c r="Q418" s="3804"/>
      <c r="R418" s="3805"/>
      <c r="S418" s="3805"/>
      <c r="T418" s="3806"/>
      <c r="U418" s="3804"/>
      <c r="V418" s="3805"/>
      <c r="W418" s="3805"/>
      <c r="X418" s="3805"/>
      <c r="Y418" s="3805"/>
      <c r="Z418" s="3805"/>
      <c r="AA418" s="3805"/>
      <c r="AB418" s="3805"/>
      <c r="AC418" s="3805"/>
      <c r="AD418" s="3805"/>
      <c r="AE418" s="3805"/>
      <c r="AF418" s="3805"/>
      <c r="AG418" s="3806"/>
      <c r="AH418" s="1848"/>
    </row>
    <row r="419" spans="1:39" ht="20.100000000000001" customHeight="1">
      <c r="A419" s="1849"/>
      <c r="B419" s="1874" t="e">
        <f>SUIVI!#REF!</f>
        <v>#REF!</v>
      </c>
      <c r="C419" s="1874" t="e">
        <f>SUIVI!#REF!</f>
        <v>#REF!</v>
      </c>
      <c r="D419" s="1874" t="e">
        <f>SUIVI!#REF!</f>
        <v>#REF!</v>
      </c>
      <c r="E419" s="3804" t="e">
        <f>SUIVI!#REF!</f>
        <v>#REF!</v>
      </c>
      <c r="F419" s="3805"/>
      <c r="G419" s="3805"/>
      <c r="H419" s="3806"/>
      <c r="I419" s="3818" t="e">
        <f>SUIVI!#REF!</f>
        <v>#REF!</v>
      </c>
      <c r="J419" s="3805"/>
      <c r="K419" s="3805"/>
      <c r="L419" s="3806"/>
      <c r="M419" s="3804"/>
      <c r="N419" s="3805"/>
      <c r="O419" s="3805"/>
      <c r="P419" s="3806"/>
      <c r="Q419" s="3804"/>
      <c r="R419" s="3805"/>
      <c r="S419" s="3805"/>
      <c r="T419" s="3806"/>
      <c r="U419" s="3804"/>
      <c r="V419" s="3805"/>
      <c r="W419" s="3805"/>
      <c r="X419" s="3805"/>
      <c r="Y419" s="3805"/>
      <c r="Z419" s="3805"/>
      <c r="AA419" s="3805"/>
      <c r="AB419" s="3805"/>
      <c r="AC419" s="3805"/>
      <c r="AD419" s="3805"/>
      <c r="AE419" s="3805"/>
      <c r="AF419" s="3805"/>
      <c r="AG419" s="3806"/>
      <c r="AH419" s="1848"/>
    </row>
    <row r="420" spans="1:39" ht="20.100000000000001" customHeight="1">
      <c r="A420" s="1849"/>
      <c r="B420" s="1874" t="e">
        <f>SUIVI!#REF!</f>
        <v>#REF!</v>
      </c>
      <c r="C420" s="1874" t="e">
        <f>SUIVI!#REF!</f>
        <v>#REF!</v>
      </c>
      <c r="D420" s="1874" t="e">
        <f>SUIVI!#REF!</f>
        <v>#REF!</v>
      </c>
      <c r="E420" s="3804" t="e">
        <f>SUIVI!#REF!</f>
        <v>#REF!</v>
      </c>
      <c r="F420" s="3805"/>
      <c r="G420" s="3805"/>
      <c r="H420" s="3806"/>
      <c r="I420" s="3818" t="e">
        <f>SUIVI!#REF!</f>
        <v>#REF!</v>
      </c>
      <c r="J420" s="3805"/>
      <c r="K420" s="3805"/>
      <c r="L420" s="3806"/>
      <c r="M420" s="3804"/>
      <c r="N420" s="3805"/>
      <c r="O420" s="3805"/>
      <c r="P420" s="3806"/>
      <c r="Q420" s="3804"/>
      <c r="R420" s="3805"/>
      <c r="S420" s="3805"/>
      <c r="T420" s="3806"/>
      <c r="U420" s="3804"/>
      <c r="V420" s="3805"/>
      <c r="W420" s="3805"/>
      <c r="X420" s="3805"/>
      <c r="Y420" s="3805"/>
      <c r="Z420" s="3805"/>
      <c r="AA420" s="3805"/>
      <c r="AB420" s="3805"/>
      <c r="AC420" s="3805"/>
      <c r="AD420" s="3805"/>
      <c r="AE420" s="3805"/>
      <c r="AF420" s="3805"/>
      <c r="AG420" s="3806"/>
      <c r="AH420" s="1848"/>
    </row>
    <row r="421" spans="1:39" ht="20.100000000000001" customHeight="1">
      <c r="A421" s="1849"/>
      <c r="B421" s="1874" t="e">
        <f>SUIVI!#REF!</f>
        <v>#REF!</v>
      </c>
      <c r="C421" s="1874" t="e">
        <f>SUIVI!#REF!</f>
        <v>#REF!</v>
      </c>
      <c r="D421" s="1874" t="e">
        <f>SUIVI!#REF!</f>
        <v>#REF!</v>
      </c>
      <c r="E421" s="3804" t="e">
        <f>SUIVI!#REF!</f>
        <v>#REF!</v>
      </c>
      <c r="F421" s="3805"/>
      <c r="G421" s="3805"/>
      <c r="H421" s="3806"/>
      <c r="I421" s="3818" t="e">
        <f>SUIVI!#REF!</f>
        <v>#REF!</v>
      </c>
      <c r="J421" s="3805"/>
      <c r="K421" s="3805"/>
      <c r="L421" s="3806"/>
      <c r="M421" s="3804"/>
      <c r="N421" s="3805"/>
      <c r="O421" s="3805"/>
      <c r="P421" s="3806"/>
      <c r="Q421" s="3804"/>
      <c r="R421" s="3805"/>
      <c r="S421" s="3805"/>
      <c r="T421" s="3806"/>
      <c r="U421" s="3804"/>
      <c r="V421" s="3805"/>
      <c r="W421" s="3805"/>
      <c r="X421" s="3805"/>
      <c r="Y421" s="3805"/>
      <c r="Z421" s="3805"/>
      <c r="AA421" s="3805"/>
      <c r="AB421" s="3805"/>
      <c r="AC421" s="3805"/>
      <c r="AD421" s="3805"/>
      <c r="AE421" s="3805"/>
      <c r="AF421" s="3805"/>
      <c r="AG421" s="3806"/>
      <c r="AH421" s="1848"/>
    </row>
    <row r="422" spans="1:39" ht="20.100000000000001" customHeight="1">
      <c r="A422" s="1849"/>
      <c r="B422" s="1874" t="e">
        <f>SUIVI!#REF!</f>
        <v>#REF!</v>
      </c>
      <c r="C422" s="1874" t="e">
        <f>SUIVI!#REF!</f>
        <v>#REF!</v>
      </c>
      <c r="D422" s="1874" t="e">
        <f>SUIVI!#REF!</f>
        <v>#REF!</v>
      </c>
      <c r="E422" s="3804" t="e">
        <f>SUIVI!#REF!</f>
        <v>#REF!</v>
      </c>
      <c r="F422" s="3805"/>
      <c r="G422" s="3805"/>
      <c r="H422" s="3806"/>
      <c r="I422" s="3818" t="e">
        <f>SUIVI!#REF!</f>
        <v>#REF!</v>
      </c>
      <c r="J422" s="3805"/>
      <c r="K422" s="3805"/>
      <c r="L422" s="3806"/>
      <c r="M422" s="3804"/>
      <c r="N422" s="3805"/>
      <c r="O422" s="3805"/>
      <c r="P422" s="3806"/>
      <c r="Q422" s="3804"/>
      <c r="R422" s="3805"/>
      <c r="S422" s="3805"/>
      <c r="T422" s="3806"/>
      <c r="U422" s="3804"/>
      <c r="V422" s="3805"/>
      <c r="W422" s="3805"/>
      <c r="X422" s="3805"/>
      <c r="Y422" s="3805"/>
      <c r="Z422" s="3805"/>
      <c r="AA422" s="3805"/>
      <c r="AB422" s="3805"/>
      <c r="AC422" s="3805"/>
      <c r="AD422" s="3805"/>
      <c r="AE422" s="3805"/>
      <c r="AF422" s="3805"/>
      <c r="AG422" s="3806"/>
      <c r="AH422" s="1848"/>
    </row>
    <row r="423" spans="1:39" ht="20.100000000000001" customHeight="1">
      <c r="A423" s="1849"/>
      <c r="B423" s="1874" t="e">
        <f>SUIVI!#REF!</f>
        <v>#REF!</v>
      </c>
      <c r="C423" s="1874" t="e">
        <f>SUIVI!#REF!</f>
        <v>#REF!</v>
      </c>
      <c r="D423" s="1874" t="e">
        <f>SUIVI!#REF!</f>
        <v>#REF!</v>
      </c>
      <c r="E423" s="3804" t="e">
        <f>SUIVI!#REF!</f>
        <v>#REF!</v>
      </c>
      <c r="F423" s="3805"/>
      <c r="G423" s="3805"/>
      <c r="H423" s="3806"/>
      <c r="I423" s="3818" t="e">
        <f>SUIVI!#REF!</f>
        <v>#REF!</v>
      </c>
      <c r="J423" s="3805"/>
      <c r="K423" s="3805"/>
      <c r="L423" s="3806"/>
      <c r="M423" s="3804"/>
      <c r="N423" s="3805"/>
      <c r="O423" s="3805"/>
      <c r="P423" s="3806"/>
      <c r="Q423" s="3804"/>
      <c r="R423" s="3805"/>
      <c r="S423" s="3805"/>
      <c r="T423" s="3806"/>
      <c r="U423" s="3804"/>
      <c r="V423" s="3805"/>
      <c r="W423" s="3805"/>
      <c r="X423" s="3805"/>
      <c r="Y423" s="3805"/>
      <c r="Z423" s="3805"/>
      <c r="AA423" s="3805"/>
      <c r="AB423" s="3805"/>
      <c r="AC423" s="3805"/>
      <c r="AD423" s="3805"/>
      <c r="AE423" s="3805"/>
      <c r="AF423" s="3805"/>
      <c r="AG423" s="3806"/>
      <c r="AH423" s="1848"/>
    </row>
    <row r="424" spans="1:39" ht="20.100000000000001" customHeight="1">
      <c r="A424" s="1849"/>
      <c r="B424" s="1874" t="e">
        <f>SUIVI!#REF!</f>
        <v>#REF!</v>
      </c>
      <c r="C424" s="1874" t="e">
        <f>SUIVI!#REF!</f>
        <v>#REF!</v>
      </c>
      <c r="D424" s="1874" t="e">
        <f>SUIVI!#REF!</f>
        <v>#REF!</v>
      </c>
      <c r="E424" s="3804" t="e">
        <f>SUIVI!#REF!</f>
        <v>#REF!</v>
      </c>
      <c r="F424" s="3805"/>
      <c r="G424" s="3805"/>
      <c r="H424" s="3806"/>
      <c r="I424" s="3818" t="e">
        <f>SUIVI!#REF!</f>
        <v>#REF!</v>
      </c>
      <c r="J424" s="3805"/>
      <c r="K424" s="3805"/>
      <c r="L424" s="3806"/>
      <c r="M424" s="3804"/>
      <c r="N424" s="3805"/>
      <c r="O424" s="3805"/>
      <c r="P424" s="3806"/>
      <c r="Q424" s="3804"/>
      <c r="R424" s="3805"/>
      <c r="S424" s="3805"/>
      <c r="T424" s="3806"/>
      <c r="U424" s="3804"/>
      <c r="V424" s="3805"/>
      <c r="W424" s="3805"/>
      <c r="X424" s="3805"/>
      <c r="Y424" s="3805"/>
      <c r="Z424" s="3805"/>
      <c r="AA424" s="3805"/>
      <c r="AB424" s="3805"/>
      <c r="AC424" s="3805"/>
      <c r="AD424" s="3805"/>
      <c r="AE424" s="3805"/>
      <c r="AF424" s="3805"/>
      <c r="AG424" s="3806"/>
      <c r="AH424" s="1848"/>
    </row>
    <row r="425" spans="1:39" ht="20.100000000000001" customHeight="1">
      <c r="A425" s="1849"/>
      <c r="B425" s="1874" t="e">
        <f>SUIVI!#REF!</f>
        <v>#REF!</v>
      </c>
      <c r="C425" s="1874" t="e">
        <f>SUIVI!#REF!</f>
        <v>#REF!</v>
      </c>
      <c r="D425" s="1874" t="e">
        <f>SUIVI!#REF!</f>
        <v>#REF!</v>
      </c>
      <c r="E425" s="3804" t="e">
        <f>SUIVI!#REF!</f>
        <v>#REF!</v>
      </c>
      <c r="F425" s="3805"/>
      <c r="G425" s="3805"/>
      <c r="H425" s="3806"/>
      <c r="I425" s="3818" t="e">
        <f>SUIVI!#REF!</f>
        <v>#REF!</v>
      </c>
      <c r="J425" s="3805"/>
      <c r="K425" s="3805"/>
      <c r="L425" s="3806"/>
      <c r="M425" s="3804"/>
      <c r="N425" s="3805"/>
      <c r="O425" s="3805"/>
      <c r="P425" s="3806"/>
      <c r="Q425" s="3804"/>
      <c r="R425" s="3805"/>
      <c r="S425" s="3805"/>
      <c r="T425" s="3806"/>
      <c r="U425" s="3804"/>
      <c r="V425" s="3805"/>
      <c r="W425" s="3805"/>
      <c r="X425" s="3805"/>
      <c r="Y425" s="3805"/>
      <c r="Z425" s="3805"/>
      <c r="AA425" s="3805"/>
      <c r="AB425" s="3805"/>
      <c r="AC425" s="3805"/>
      <c r="AD425" s="3805"/>
      <c r="AE425" s="3805"/>
      <c r="AF425" s="3805"/>
      <c r="AG425" s="3806"/>
      <c r="AH425" s="1848"/>
    </row>
    <row r="426" spans="1:39" ht="20.100000000000001" customHeight="1">
      <c r="A426" s="1849"/>
      <c r="B426" s="1874" t="e">
        <f>SUIVI!#REF!</f>
        <v>#REF!</v>
      </c>
      <c r="C426" s="1874" t="e">
        <f>SUIVI!#REF!</f>
        <v>#REF!</v>
      </c>
      <c r="D426" s="1874" t="e">
        <f>SUIVI!#REF!</f>
        <v>#REF!</v>
      </c>
      <c r="E426" s="3804" t="e">
        <f>SUIVI!#REF!</f>
        <v>#REF!</v>
      </c>
      <c r="F426" s="3805"/>
      <c r="G426" s="3805"/>
      <c r="H426" s="3806"/>
      <c r="I426" s="3818" t="e">
        <f>SUIVI!#REF!</f>
        <v>#REF!</v>
      </c>
      <c r="J426" s="3805"/>
      <c r="K426" s="3805"/>
      <c r="L426" s="3806"/>
      <c r="M426" s="3804"/>
      <c r="N426" s="3805"/>
      <c r="O426" s="3805"/>
      <c r="P426" s="3806"/>
      <c r="Q426" s="3804"/>
      <c r="R426" s="3805"/>
      <c r="S426" s="3805"/>
      <c r="T426" s="3806"/>
      <c r="U426" s="3804"/>
      <c r="V426" s="3805"/>
      <c r="W426" s="3805"/>
      <c r="X426" s="3805"/>
      <c r="Y426" s="3805"/>
      <c r="Z426" s="3805"/>
      <c r="AA426" s="3805"/>
      <c r="AB426" s="3805"/>
      <c r="AC426" s="3805"/>
      <c r="AD426" s="3805"/>
      <c r="AE426" s="3805"/>
      <c r="AF426" s="3805"/>
      <c r="AG426" s="3806"/>
      <c r="AH426" s="1848"/>
    </row>
    <row r="427" spans="1:39" ht="20.100000000000001" customHeight="1">
      <c r="A427" s="1849"/>
      <c r="B427" s="1874" t="e">
        <f>SUIVI!#REF!</f>
        <v>#REF!</v>
      </c>
      <c r="C427" s="1874" t="e">
        <f>SUIVI!#REF!</f>
        <v>#REF!</v>
      </c>
      <c r="D427" s="1874" t="e">
        <f>SUIVI!#REF!</f>
        <v>#REF!</v>
      </c>
      <c r="E427" s="3804" t="e">
        <f>SUIVI!#REF!</f>
        <v>#REF!</v>
      </c>
      <c r="F427" s="3805"/>
      <c r="G427" s="3805"/>
      <c r="H427" s="3806"/>
      <c r="I427" s="3818" t="e">
        <f>SUIVI!#REF!</f>
        <v>#REF!</v>
      </c>
      <c r="J427" s="3805"/>
      <c r="K427" s="3805"/>
      <c r="L427" s="3806"/>
      <c r="M427" s="3804"/>
      <c r="N427" s="3805"/>
      <c r="O427" s="3805"/>
      <c r="P427" s="3806"/>
      <c r="Q427" s="3804"/>
      <c r="R427" s="3805"/>
      <c r="S427" s="3805"/>
      <c r="T427" s="3806"/>
      <c r="U427" s="3804"/>
      <c r="V427" s="3805"/>
      <c r="W427" s="3805"/>
      <c r="X427" s="3805"/>
      <c r="Y427" s="3805"/>
      <c r="Z427" s="3805"/>
      <c r="AA427" s="3805"/>
      <c r="AB427" s="3805"/>
      <c r="AC427" s="3805"/>
      <c r="AD427" s="3805"/>
      <c r="AE427" s="3805"/>
      <c r="AF427" s="3805"/>
      <c r="AG427" s="3806"/>
      <c r="AH427" s="1848"/>
    </row>
    <row r="428" spans="1:39">
      <c r="A428" s="1849"/>
      <c r="B428" s="1869" t="s">
        <v>1524</v>
      </c>
      <c r="C428" s="1869"/>
      <c r="D428" s="1869"/>
      <c r="E428" s="1869"/>
      <c r="F428" s="1869"/>
      <c r="G428" s="1869"/>
      <c r="H428" s="1869"/>
      <c r="I428" s="1869"/>
      <c r="J428" s="1869"/>
      <c r="K428" s="1869"/>
      <c r="L428" s="1869"/>
      <c r="M428" s="1850"/>
      <c r="N428" s="1850"/>
      <c r="O428" s="1850"/>
      <c r="P428" s="1850"/>
      <c r="Q428" s="1850"/>
      <c r="R428" s="1850"/>
      <c r="S428" s="1850"/>
      <c r="T428" s="1850"/>
      <c r="U428" s="1862"/>
      <c r="V428" s="1862"/>
      <c r="W428" s="1862"/>
      <c r="X428" s="1862"/>
      <c r="Y428" s="1862"/>
      <c r="Z428" s="1862"/>
      <c r="AA428" s="1862"/>
      <c r="AB428" s="1862"/>
      <c r="AC428" s="1844"/>
      <c r="AD428" s="1844"/>
      <c r="AE428" s="1844"/>
      <c r="AF428" s="1844"/>
      <c r="AG428" s="1844"/>
      <c r="AH428" s="1848"/>
      <c r="AI428" s="1844"/>
      <c r="AJ428" s="1844"/>
      <c r="AK428" s="1844"/>
      <c r="AL428" s="1844"/>
      <c r="AM428" s="1848"/>
    </row>
    <row r="429" spans="1:39" ht="12.75" customHeight="1">
      <c r="A429" s="1849"/>
      <c r="B429" s="1870" t="s">
        <v>1525</v>
      </c>
      <c r="C429" s="1870"/>
      <c r="D429" s="1869"/>
      <c r="E429" s="1869"/>
      <c r="F429" s="1869"/>
      <c r="G429" s="1869"/>
      <c r="H429" s="1869"/>
      <c r="I429" s="1869"/>
      <c r="J429" s="1869"/>
      <c r="K429" s="1869"/>
      <c r="L429" s="1869"/>
      <c r="M429" s="1850"/>
      <c r="N429" s="1850"/>
      <c r="O429" s="1850"/>
      <c r="P429" s="1850"/>
      <c r="Q429" s="1850"/>
      <c r="R429" s="1850"/>
      <c r="S429" s="1850"/>
      <c r="T429" s="1850"/>
      <c r="U429" s="1862"/>
      <c r="V429" s="1862"/>
      <c r="W429" s="1862"/>
      <c r="X429" s="1862"/>
      <c r="Y429" s="1862"/>
      <c r="Z429" s="1862"/>
      <c r="AA429" s="1862"/>
      <c r="AB429" s="1862"/>
      <c r="AC429" s="1844"/>
      <c r="AD429" s="1844"/>
      <c r="AE429" s="1844"/>
      <c r="AF429" s="1844"/>
      <c r="AG429" s="1844"/>
      <c r="AH429" s="1848"/>
      <c r="AI429" s="1844"/>
      <c r="AJ429" s="1844"/>
      <c r="AK429" s="1844"/>
      <c r="AL429" s="1844"/>
      <c r="AM429" s="1848"/>
    </row>
    <row r="430" spans="1:39">
      <c r="A430" s="1849"/>
      <c r="B430" s="1846"/>
      <c r="C430" s="1846"/>
      <c r="D430" s="1846"/>
      <c r="E430" s="1851"/>
      <c r="F430" s="1851"/>
      <c r="G430" s="1851"/>
      <c r="H430" s="1851"/>
      <c r="I430" s="1851"/>
      <c r="J430" s="1851"/>
      <c r="K430" s="1851"/>
      <c r="L430" s="1851"/>
      <c r="M430" s="1851"/>
      <c r="N430" s="1851"/>
      <c r="O430" s="1851"/>
      <c r="P430" s="1851"/>
      <c r="Q430" s="1850"/>
      <c r="R430" s="1850"/>
      <c r="S430" s="1850"/>
      <c r="T430" s="1851"/>
      <c r="U430" s="1851"/>
      <c r="V430" s="1851"/>
      <c r="W430" s="1851"/>
      <c r="X430" s="1851"/>
      <c r="Y430" s="1851"/>
      <c r="Z430" s="1851"/>
      <c r="AA430" s="1851"/>
      <c r="AB430" s="1851"/>
      <c r="AC430" s="1851"/>
      <c r="AD430" s="1851"/>
      <c r="AE430" s="1851"/>
      <c r="AF430" s="1851"/>
      <c r="AG430" s="1851"/>
      <c r="AH430" s="1848"/>
    </row>
    <row r="431" spans="1:39">
      <c r="A431" s="3807" t="s">
        <v>1526</v>
      </c>
      <c r="B431" s="3807"/>
      <c r="C431" s="3807"/>
      <c r="D431" s="3807"/>
      <c r="E431" s="1871"/>
      <c r="F431" s="1871" t="s">
        <v>1527</v>
      </c>
      <c r="G431" s="1871"/>
      <c r="H431" s="1871"/>
      <c r="I431" s="1871"/>
      <c r="J431" s="1871"/>
      <c r="K431" s="1871"/>
      <c r="L431" s="3808" t="s">
        <v>1528</v>
      </c>
      <c r="M431" s="3808"/>
      <c r="N431" s="3808"/>
      <c r="O431" s="3808"/>
      <c r="P431" s="3808"/>
      <c r="Q431" s="3808"/>
      <c r="R431" s="3808"/>
      <c r="S431" s="3808"/>
      <c r="T431" s="3809" t="s">
        <v>1529</v>
      </c>
      <c r="U431" s="3809" t="s">
        <v>58</v>
      </c>
      <c r="V431" s="3809"/>
      <c r="W431" s="3809"/>
      <c r="X431" s="3809"/>
      <c r="Y431" s="3809"/>
      <c r="Z431" s="3810"/>
      <c r="AA431" s="1872" t="s">
        <v>1530</v>
      </c>
      <c r="AB431" s="1871"/>
      <c r="AC431" s="1871"/>
      <c r="AD431" s="1871"/>
      <c r="AE431" s="1871"/>
      <c r="AF431" s="1871"/>
      <c r="AG431" s="1871"/>
      <c r="AH431" s="1873"/>
    </row>
    <row r="432" spans="1:39" ht="30" customHeight="1">
      <c r="A432" s="3807"/>
      <c r="B432" s="3807"/>
      <c r="C432" s="3807"/>
      <c r="D432" s="3807"/>
      <c r="E432" s="3811"/>
      <c r="F432" s="3811"/>
      <c r="G432" s="3811"/>
      <c r="H432" s="3811"/>
      <c r="I432" s="3811"/>
      <c r="J432" s="3811"/>
      <c r="K432" s="3812"/>
      <c r="L432" s="3813"/>
      <c r="M432" s="3814"/>
      <c r="N432" s="3814"/>
      <c r="O432" s="3814"/>
      <c r="P432" s="3814"/>
      <c r="Q432" s="3814"/>
      <c r="R432" s="3814"/>
      <c r="S432" s="3815"/>
      <c r="T432" s="3816"/>
      <c r="U432" s="3816"/>
      <c r="V432" s="3816"/>
      <c r="W432" s="3816"/>
      <c r="X432" s="3816"/>
      <c r="Y432" s="3816"/>
      <c r="Z432" s="3817"/>
      <c r="AA432" s="3873"/>
      <c r="AB432" s="3874"/>
      <c r="AC432" s="3874"/>
      <c r="AD432" s="3874"/>
      <c r="AE432" s="3874"/>
      <c r="AF432" s="3874"/>
      <c r="AG432" s="3874"/>
      <c r="AH432" s="3875"/>
    </row>
    <row r="433" spans="1:34" ht="18" customHeight="1">
      <c r="A433" s="3834" t="s">
        <v>1506</v>
      </c>
      <c r="B433" s="3835"/>
      <c r="C433" s="3835"/>
      <c r="D433" s="3835"/>
      <c r="E433" s="3835"/>
      <c r="F433" s="3835"/>
      <c r="G433" s="3835"/>
      <c r="H433" s="3836"/>
      <c r="I433" s="3842" t="s">
        <v>1507</v>
      </c>
      <c r="J433" s="3843"/>
      <c r="K433" s="3843"/>
      <c r="L433" s="3843"/>
      <c r="M433" s="3843"/>
      <c r="N433" s="3843"/>
      <c r="O433" s="3843"/>
      <c r="P433" s="3843"/>
      <c r="Q433" s="3843"/>
      <c r="R433" s="3843"/>
      <c r="S433" s="3843"/>
      <c r="T433" s="3843"/>
      <c r="U433" s="3843"/>
      <c r="V433" s="3843"/>
      <c r="W433" s="3843"/>
      <c r="X433" s="3843"/>
      <c r="Y433" s="3843"/>
      <c r="Z433" s="3843"/>
      <c r="AA433" s="3844"/>
      <c r="AB433" s="3851"/>
      <c r="AC433" s="3852"/>
      <c r="AD433" s="3852"/>
      <c r="AE433" s="3852"/>
      <c r="AF433" s="3852"/>
      <c r="AG433" s="3852"/>
      <c r="AH433" s="3853"/>
    </row>
    <row r="434" spans="1:34" ht="18" customHeight="1">
      <c r="A434" s="3837"/>
      <c r="B434" s="3588"/>
      <c r="C434" s="3588"/>
      <c r="D434" s="3588"/>
      <c r="E434" s="3588"/>
      <c r="F434" s="3588"/>
      <c r="G434" s="3588"/>
      <c r="H434" s="3838"/>
      <c r="I434" s="3845"/>
      <c r="J434" s="3846"/>
      <c r="K434" s="3846"/>
      <c r="L434" s="3846"/>
      <c r="M434" s="3846"/>
      <c r="N434" s="3846"/>
      <c r="O434" s="3846"/>
      <c r="P434" s="3846"/>
      <c r="Q434" s="3846"/>
      <c r="R434" s="3846"/>
      <c r="S434" s="3846"/>
      <c r="T434" s="3846"/>
      <c r="U434" s="3846"/>
      <c r="V434" s="3846"/>
      <c r="W434" s="3846"/>
      <c r="X434" s="3846"/>
      <c r="Y434" s="3846"/>
      <c r="Z434" s="3846"/>
      <c r="AA434" s="3847"/>
      <c r="AB434" s="3854"/>
      <c r="AC434" s="3855"/>
      <c r="AD434" s="3855"/>
      <c r="AE434" s="3855"/>
      <c r="AF434" s="3855"/>
      <c r="AG434" s="3855"/>
      <c r="AH434" s="3856"/>
    </row>
    <row r="435" spans="1:34">
      <c r="A435" s="3839"/>
      <c r="B435" s="3840"/>
      <c r="C435" s="3840"/>
      <c r="D435" s="3840"/>
      <c r="E435" s="3840"/>
      <c r="F435" s="3840"/>
      <c r="G435" s="3840"/>
      <c r="H435" s="3841"/>
      <c r="I435" s="3848"/>
      <c r="J435" s="3849"/>
      <c r="K435" s="3849"/>
      <c r="L435" s="3849"/>
      <c r="M435" s="3849"/>
      <c r="N435" s="3849"/>
      <c r="O435" s="3849"/>
      <c r="P435" s="3849"/>
      <c r="Q435" s="3849"/>
      <c r="R435" s="3849"/>
      <c r="S435" s="3849"/>
      <c r="T435" s="3849"/>
      <c r="U435" s="3849"/>
      <c r="V435" s="3849"/>
      <c r="W435" s="3849"/>
      <c r="X435" s="3849"/>
      <c r="Y435" s="3849"/>
      <c r="Z435" s="3849"/>
      <c r="AA435" s="3850"/>
      <c r="AB435" s="3857"/>
      <c r="AC435" s="3858"/>
      <c r="AD435" s="3858"/>
      <c r="AE435" s="3858"/>
      <c r="AF435" s="3858"/>
      <c r="AG435" s="3858"/>
      <c r="AH435" s="3859"/>
    </row>
    <row r="436" spans="1:34">
      <c r="A436" s="1849"/>
      <c r="B436" s="1844"/>
      <c r="C436" s="1844"/>
      <c r="D436" s="1845">
        <v>0</v>
      </c>
      <c r="E436" s="1844"/>
      <c r="F436" s="1844"/>
      <c r="G436" s="1844"/>
      <c r="H436" s="1844"/>
      <c r="I436" s="3860" t="s">
        <v>1508</v>
      </c>
      <c r="J436" s="3861"/>
      <c r="K436" s="3861"/>
      <c r="L436" s="3861"/>
      <c r="M436" s="3861"/>
      <c r="N436" s="3861"/>
      <c r="O436" s="3861"/>
      <c r="P436" s="3861"/>
      <c r="Q436" s="3861"/>
      <c r="R436" s="3861"/>
      <c r="S436" s="3861"/>
      <c r="T436" s="3861"/>
      <c r="U436" s="3861"/>
      <c r="V436" s="3861"/>
      <c r="W436" s="3861"/>
      <c r="X436" s="3861"/>
      <c r="Y436" s="3861"/>
      <c r="Z436" s="3861"/>
      <c r="AA436" s="3862"/>
      <c r="AB436" s="1847"/>
      <c r="AC436" s="1847"/>
      <c r="AD436" s="1847"/>
      <c r="AE436" s="1847"/>
      <c r="AF436" s="1847"/>
      <c r="AG436" s="1847"/>
      <c r="AH436" s="1848"/>
    </row>
    <row r="437" spans="1:34">
      <c r="A437" s="1849"/>
      <c r="B437" s="1850"/>
      <c r="C437" s="1850"/>
      <c r="D437" s="1846"/>
      <c r="E437" s="1851"/>
      <c r="F437" s="1851"/>
      <c r="G437" s="1851"/>
      <c r="H437" s="1851"/>
      <c r="I437" s="3863"/>
      <c r="J437" s="3864"/>
      <c r="K437" s="3864"/>
      <c r="L437" s="3864"/>
      <c r="M437" s="3864"/>
      <c r="N437" s="3864"/>
      <c r="O437" s="3864"/>
      <c r="P437" s="3864"/>
      <c r="Q437" s="3864"/>
      <c r="R437" s="3864"/>
      <c r="S437" s="3864"/>
      <c r="T437" s="3864"/>
      <c r="U437" s="3864"/>
      <c r="V437" s="3864"/>
      <c r="W437" s="3864"/>
      <c r="X437" s="3864"/>
      <c r="Y437" s="3864"/>
      <c r="Z437" s="3864"/>
      <c r="AA437" s="3865"/>
      <c r="AB437" s="1851"/>
      <c r="AC437" s="1851"/>
      <c r="AD437" s="1851"/>
      <c r="AE437" s="1851"/>
      <c r="AF437" s="1851"/>
      <c r="AG437" s="1851"/>
      <c r="AH437" s="1848"/>
    </row>
    <row r="438" spans="1:34" ht="17.25" customHeight="1">
      <c r="A438" s="1849"/>
      <c r="B438" s="1844"/>
      <c r="C438" s="1844"/>
      <c r="D438" s="1846"/>
      <c r="E438" s="1851"/>
      <c r="F438" s="1851"/>
      <c r="G438" s="1851"/>
      <c r="H438" s="1851"/>
      <c r="I438" s="3866"/>
      <c r="J438" s="3867"/>
      <c r="K438" s="3867"/>
      <c r="L438" s="3867"/>
      <c r="M438" s="3867"/>
      <c r="N438" s="3867"/>
      <c r="O438" s="3867"/>
      <c r="P438" s="3867"/>
      <c r="Q438" s="3867"/>
      <c r="R438" s="3867"/>
      <c r="S438" s="3867"/>
      <c r="T438" s="3867"/>
      <c r="U438" s="3867"/>
      <c r="V438" s="3867"/>
      <c r="W438" s="3867"/>
      <c r="X438" s="3867"/>
      <c r="Y438" s="3867"/>
      <c r="Z438" s="3867"/>
      <c r="AA438" s="3868"/>
      <c r="AB438" s="1851"/>
      <c r="AC438" s="1851"/>
      <c r="AD438" s="1851"/>
      <c r="AE438" s="1851"/>
      <c r="AF438" s="1851"/>
      <c r="AG438" s="1851"/>
      <c r="AH438" s="1848"/>
    </row>
    <row r="439" spans="1:34" ht="17.25" customHeight="1">
      <c r="A439" s="1849"/>
      <c r="B439" s="1845" t="s">
        <v>1509</v>
      </c>
      <c r="C439" s="1845"/>
      <c r="D439" s="1875" t="str">
        <f>PREVI!$A$10</f>
        <v>1100633635-636</v>
      </c>
      <c r="E439" s="1851"/>
      <c r="F439" s="1851"/>
      <c r="G439" s="1851"/>
      <c r="H439" s="1851"/>
      <c r="I439" s="1852"/>
      <c r="J439" s="1852"/>
      <c r="K439" s="1845" t="s">
        <v>1510</v>
      </c>
      <c r="L439" s="1852"/>
      <c r="M439" s="1844"/>
      <c r="N439" s="3869" t="str">
        <f>PREVI!$C$10</f>
        <v>CIMOLAI</v>
      </c>
      <c r="O439" s="3869"/>
      <c r="P439" s="3869"/>
      <c r="Q439" s="3869"/>
      <c r="R439" s="3869"/>
      <c r="S439" s="3869"/>
      <c r="T439" s="3869"/>
      <c r="U439" s="3869"/>
      <c r="V439" s="3869"/>
      <c r="W439" s="3869"/>
      <c r="X439" s="3869"/>
      <c r="Y439" s="3869"/>
      <c r="Z439" s="1852"/>
      <c r="AA439" s="1852"/>
      <c r="AB439" s="1851"/>
      <c r="AC439" s="1851"/>
      <c r="AD439" s="1851"/>
      <c r="AE439" s="1851"/>
      <c r="AF439" s="1851"/>
      <c r="AG439" s="1851"/>
      <c r="AH439" s="1848"/>
    </row>
    <row r="440" spans="1:34" ht="17.25" customHeight="1">
      <c r="A440" s="1849"/>
      <c r="B440" s="1850" t="s">
        <v>1511</v>
      </c>
      <c r="C440" s="1850"/>
      <c r="D440" s="1846"/>
      <c r="E440" s="1851"/>
      <c r="F440" s="1851"/>
      <c r="G440" s="1851"/>
      <c r="H440" s="1851"/>
      <c r="I440" s="1852"/>
      <c r="J440" s="1852"/>
      <c r="K440" s="1852"/>
      <c r="L440" s="1852"/>
      <c r="M440" s="1852"/>
      <c r="N440" s="1853" t="s">
        <v>1512</v>
      </c>
      <c r="O440" s="1852"/>
      <c r="P440" s="1852"/>
      <c r="Q440" s="1852"/>
      <c r="R440" s="1852"/>
      <c r="S440" s="1852"/>
      <c r="T440" s="1852"/>
      <c r="U440" s="1852"/>
      <c r="V440" s="1852"/>
      <c r="W440" s="1852"/>
      <c r="X440" s="1852"/>
      <c r="Y440" s="1852"/>
      <c r="Z440" s="1852"/>
      <c r="AA440" s="1852"/>
      <c r="AB440" s="1851"/>
      <c r="AC440" s="1851"/>
      <c r="AD440" s="1851"/>
      <c r="AE440" s="1851"/>
      <c r="AF440" s="1851"/>
      <c r="AG440" s="1851"/>
      <c r="AH440" s="1848"/>
    </row>
    <row r="441" spans="1:34" ht="17.25" customHeight="1">
      <c r="A441" s="1849"/>
      <c r="B441" s="1850" t="s">
        <v>1513</v>
      </c>
      <c r="C441" s="1850"/>
      <c r="D441" s="1846"/>
      <c r="E441" s="1851"/>
      <c r="F441" s="1851"/>
      <c r="G441" s="1851"/>
      <c r="H441" s="1851"/>
      <c r="I441" s="1852"/>
      <c r="J441" s="1852"/>
      <c r="K441" s="1852"/>
      <c r="L441" s="1852"/>
      <c r="M441" s="1852"/>
      <c r="N441" s="1853" t="s">
        <v>1514</v>
      </c>
      <c r="O441" s="1852"/>
      <c r="P441" s="1852"/>
      <c r="Q441" s="1852"/>
      <c r="R441" s="1852"/>
      <c r="S441" s="1852"/>
      <c r="T441" s="1852"/>
      <c r="U441" s="1852"/>
      <c r="V441" s="1852"/>
      <c r="W441" s="1852"/>
      <c r="X441" s="1852"/>
      <c r="Y441" s="1852"/>
      <c r="Z441" s="1852"/>
      <c r="AA441" s="1852"/>
      <c r="AB441" s="1851"/>
      <c r="AC441" s="1851"/>
      <c r="AD441" s="1851"/>
      <c r="AE441" s="1851"/>
      <c r="AF441" s="1851"/>
      <c r="AG441" s="1851"/>
      <c r="AH441" s="1848"/>
    </row>
    <row r="442" spans="1:34" ht="17.25" customHeight="1">
      <c r="A442" s="1849"/>
      <c r="B442" s="1854" t="s">
        <v>1515</v>
      </c>
      <c r="C442" s="1854"/>
      <c r="D442" s="1846"/>
      <c r="E442" s="1851"/>
      <c r="F442" s="1851"/>
      <c r="G442" s="1851"/>
      <c r="H442" s="1851"/>
      <c r="I442" s="1852"/>
      <c r="J442" s="1852"/>
      <c r="K442" s="1852"/>
      <c r="L442" s="1852"/>
      <c r="M442" s="1852"/>
      <c r="O442" s="1852"/>
      <c r="P442" s="1852"/>
      <c r="Q442" s="1852"/>
      <c r="R442" s="1852"/>
      <c r="S442" s="1852"/>
      <c r="T442" s="1852"/>
      <c r="U442" s="1852"/>
      <c r="V442" s="1852"/>
      <c r="W442" s="1852"/>
      <c r="X442" s="1852"/>
      <c r="Y442" s="1852"/>
      <c r="Z442" s="1852"/>
      <c r="AA442" s="1852"/>
      <c r="AB442" s="1851"/>
      <c r="AC442" s="1851"/>
      <c r="AD442" s="1851"/>
      <c r="AE442" s="1851"/>
      <c r="AF442" s="1851"/>
      <c r="AG442" s="1851"/>
      <c r="AH442" s="1848"/>
    </row>
    <row r="443" spans="1:34" ht="17.25" customHeight="1">
      <c r="A443" s="1849"/>
      <c r="B443" s="1850" t="s">
        <v>1516</v>
      </c>
      <c r="C443" s="1850"/>
      <c r="D443" s="1846"/>
      <c r="E443" s="1851"/>
      <c r="F443" s="1851"/>
      <c r="G443" s="1851"/>
      <c r="H443" s="1851"/>
      <c r="I443" s="1852"/>
      <c r="J443" s="1852"/>
      <c r="K443" s="1852"/>
      <c r="L443" s="1852"/>
      <c r="M443" s="1852"/>
      <c r="N443" s="1853" t="s">
        <v>1517</v>
      </c>
      <c r="O443" s="1852"/>
      <c r="P443" s="1852"/>
      <c r="Q443" s="1852"/>
      <c r="R443" s="1852"/>
      <c r="S443" s="1852"/>
      <c r="T443" s="1852"/>
      <c r="U443" s="1852"/>
      <c r="V443" s="1852"/>
      <c r="W443" s="1852"/>
      <c r="X443" s="1852"/>
      <c r="Y443" s="1852"/>
      <c r="Z443" s="1852"/>
      <c r="AA443" s="1852"/>
      <c r="AB443" s="1851"/>
      <c r="AC443" s="1851"/>
      <c r="AD443" s="1851"/>
      <c r="AE443" s="1851"/>
      <c r="AF443" s="1851"/>
      <c r="AG443" s="1851"/>
      <c r="AH443" s="1848"/>
    </row>
    <row r="444" spans="1:34" ht="17.25" customHeight="1">
      <c r="A444" s="1849"/>
      <c r="B444" s="1846"/>
      <c r="C444" s="1846"/>
      <c r="D444" s="1846"/>
      <c r="E444" s="1851"/>
      <c r="F444" s="1851"/>
      <c r="G444" s="1851"/>
      <c r="H444" s="1851"/>
      <c r="I444" s="1852"/>
      <c r="J444" s="1852"/>
      <c r="K444" s="1852"/>
      <c r="L444" s="1852"/>
      <c r="M444" s="1852"/>
      <c r="N444" s="1850" t="s">
        <v>1518</v>
      </c>
      <c r="O444" s="1852"/>
      <c r="P444" s="1852"/>
      <c r="Q444" s="1852"/>
      <c r="R444" s="1852"/>
      <c r="S444" s="1852"/>
      <c r="T444" s="1852"/>
      <c r="U444" s="1852"/>
      <c r="V444" s="1852"/>
      <c r="W444" s="1852"/>
      <c r="X444" s="1852"/>
      <c r="Y444" s="1852"/>
      <c r="Z444" s="1852"/>
      <c r="AA444" s="1856"/>
      <c r="AB444" s="1856"/>
      <c r="AC444" s="1857"/>
      <c r="AD444" s="1858" t="s">
        <v>1519</v>
      </c>
      <c r="AF444" s="1851"/>
      <c r="AG444" s="1851"/>
      <c r="AH444" s="1848"/>
    </row>
    <row r="445" spans="1:34" ht="17.25" customHeight="1">
      <c r="A445" s="1849"/>
      <c r="B445" s="1846"/>
      <c r="C445" s="1846"/>
      <c r="D445" s="1846"/>
      <c r="E445" s="1851"/>
      <c r="F445" s="1851"/>
      <c r="G445" s="1851"/>
      <c r="H445" s="1851"/>
      <c r="I445" s="1852"/>
      <c r="J445" s="1852"/>
      <c r="K445" s="1852"/>
      <c r="L445" s="1852"/>
      <c r="M445" s="1852"/>
      <c r="N445" s="1859" t="s">
        <v>1532</v>
      </c>
      <c r="O445" s="1859"/>
      <c r="P445" s="1859"/>
      <c r="Q445" s="1859"/>
      <c r="R445" s="1859"/>
      <c r="S445" s="1859"/>
      <c r="T445" s="1859"/>
      <c r="U445" s="1859"/>
      <c r="V445" s="1859"/>
      <c r="W445" s="1859"/>
      <c r="X445" s="1860"/>
      <c r="Y445" s="1860"/>
      <c r="Z445" s="1860"/>
      <c r="AA445" s="1861"/>
      <c r="AB445" s="1861"/>
      <c r="AC445" s="1861"/>
      <c r="AD445" s="1861"/>
      <c r="AE445" s="1851"/>
      <c r="AF445" s="1851"/>
      <c r="AG445" s="1851"/>
      <c r="AH445" s="1848"/>
    </row>
    <row r="446" spans="1:34">
      <c r="A446" s="1849"/>
      <c r="B446" s="1846"/>
      <c r="C446" s="1846"/>
      <c r="D446" s="1846"/>
      <c r="E446" s="1851"/>
      <c r="F446" s="1851"/>
      <c r="G446" s="1851"/>
      <c r="H446" s="1851"/>
      <c r="I446" s="1851"/>
      <c r="J446" s="1851"/>
      <c r="K446" s="1851"/>
      <c r="L446" s="1851"/>
      <c r="M446" s="1851"/>
      <c r="N446" s="1850" t="s">
        <v>1531</v>
      </c>
      <c r="O446" s="1850"/>
      <c r="P446" s="1850"/>
      <c r="Q446" s="1850"/>
      <c r="R446" s="1862"/>
      <c r="S446" s="1862"/>
      <c r="T446" s="1862"/>
      <c r="U446" s="1862"/>
      <c r="V446" s="1862"/>
      <c r="Y446" s="1855"/>
      <c r="Z446" s="1855"/>
      <c r="AA446" s="1862" t="s">
        <v>1521</v>
      </c>
      <c r="AB446" s="1855"/>
      <c r="AC446" s="1855"/>
      <c r="AD446" s="1855"/>
      <c r="AE446" s="1855"/>
      <c r="AF446" s="1851"/>
      <c r="AG446" s="1851"/>
      <c r="AH446" s="1848"/>
    </row>
    <row r="447" spans="1:34">
      <c r="A447" s="1849"/>
      <c r="B447" s="1846"/>
      <c r="C447" s="1846"/>
      <c r="D447" s="1846"/>
      <c r="E447" s="1851"/>
      <c r="F447" s="1851"/>
      <c r="G447" s="1851"/>
      <c r="H447" s="1851"/>
      <c r="I447" s="1851"/>
      <c r="J447" s="1851"/>
      <c r="K447" s="1851"/>
      <c r="L447" s="1851"/>
      <c r="M447" s="1851"/>
      <c r="O447" s="1850"/>
      <c r="P447" s="1850"/>
      <c r="Q447" s="1850"/>
      <c r="R447" s="1850"/>
      <c r="S447" s="1850"/>
      <c r="T447" s="1851"/>
      <c r="U447" s="1851"/>
      <c r="V447" s="1855"/>
      <c r="W447" s="1851"/>
      <c r="X447" s="1844"/>
      <c r="Y447" s="1855"/>
      <c r="Z447" s="1855"/>
      <c r="AF447" s="1851"/>
      <c r="AG447" s="1851"/>
      <c r="AH447" s="1848"/>
    </row>
    <row r="448" spans="1:34">
      <c r="A448" s="1849"/>
      <c r="B448" s="1846"/>
      <c r="C448" s="1846"/>
      <c r="D448" s="1846"/>
      <c r="E448" s="1859"/>
      <c r="F448" s="1859"/>
      <c r="G448" s="1859"/>
      <c r="H448" s="1859"/>
      <c r="I448" s="1859"/>
      <c r="J448" s="1859"/>
      <c r="K448" s="1859"/>
      <c r="L448" s="1859"/>
      <c r="M448" s="1859"/>
      <c r="AE448" s="1861"/>
      <c r="AF448" s="1861"/>
      <c r="AG448" s="1861"/>
      <c r="AH448" s="1848"/>
    </row>
    <row r="449" spans="1:34" ht="26.25" customHeight="1">
      <c r="A449" s="1849"/>
      <c r="B449" s="1846"/>
      <c r="C449" s="1846"/>
      <c r="D449" s="1846"/>
      <c r="E449" s="1846"/>
      <c r="F449" s="1846"/>
      <c r="G449" s="1846"/>
      <c r="H449" s="1846"/>
      <c r="I449" s="1846"/>
      <c r="J449" s="1846"/>
      <c r="K449" s="1846"/>
      <c r="L449" s="1846"/>
      <c r="M449" s="3831" t="s">
        <v>1520</v>
      </c>
      <c r="N449" s="3832"/>
      <c r="O449" s="3832"/>
      <c r="P449" s="3832"/>
      <c r="Q449" s="3832"/>
      <c r="R449" s="3832"/>
      <c r="S449" s="3832"/>
      <c r="T449" s="3833"/>
      <c r="AB449" s="1855"/>
      <c r="AC449" s="1855"/>
      <c r="AD449" s="1855"/>
      <c r="AE449" s="1855"/>
      <c r="AF449" s="1855"/>
      <c r="AG449" s="1855"/>
      <c r="AH449" s="1863"/>
    </row>
    <row r="450" spans="1:34" ht="12.75" customHeight="1">
      <c r="A450" s="1864"/>
      <c r="B450" s="1865"/>
      <c r="C450" s="1865"/>
      <c r="D450" s="1865"/>
      <c r="E450" s="1865"/>
      <c r="F450" s="1865"/>
      <c r="G450" s="1865"/>
      <c r="H450" s="1865"/>
      <c r="I450" s="1865"/>
      <c r="J450" s="1865"/>
      <c r="K450" s="1865"/>
      <c r="L450" s="1865"/>
      <c r="M450" s="3819" t="s">
        <v>1539</v>
      </c>
      <c r="N450" s="3821"/>
      <c r="O450" s="3821"/>
      <c r="P450" s="3821"/>
      <c r="Q450" s="3821"/>
      <c r="R450" s="3821"/>
      <c r="S450" s="3821"/>
      <c r="T450" s="3822"/>
      <c r="AH450" s="1866"/>
    </row>
    <row r="451" spans="1:34" ht="28.9" customHeight="1">
      <c r="A451" s="1849"/>
      <c r="B451" s="1867"/>
      <c r="C451" s="1867"/>
      <c r="D451" s="1867"/>
      <c r="E451" s="1867"/>
      <c r="F451" s="1867"/>
      <c r="G451" s="1867"/>
      <c r="H451" s="1867"/>
      <c r="I451" s="1867"/>
      <c r="J451" s="1867"/>
      <c r="K451" s="1867"/>
      <c r="L451" s="1867"/>
      <c r="M451" s="3820"/>
      <c r="N451" s="3823"/>
      <c r="O451" s="3823"/>
      <c r="P451" s="3823"/>
      <c r="Q451" s="3823"/>
      <c r="R451" s="3823"/>
      <c r="S451" s="3823"/>
      <c r="T451" s="3824"/>
      <c r="U451" s="1867"/>
      <c r="V451" s="1867"/>
      <c r="W451" s="1867"/>
      <c r="X451" s="1867"/>
      <c r="Y451" s="1867"/>
      <c r="Z451" s="1867"/>
      <c r="AA451" s="1867"/>
      <c r="AB451" s="1867"/>
      <c r="AC451" s="1867"/>
      <c r="AD451" s="1867"/>
      <c r="AE451" s="1867"/>
      <c r="AF451" s="1867"/>
      <c r="AG451" s="1867"/>
      <c r="AH451" s="1848"/>
    </row>
    <row r="452" spans="1:34" ht="13.9" customHeight="1">
      <c r="A452" s="1868"/>
      <c r="B452" s="3819" t="s">
        <v>1535</v>
      </c>
      <c r="C452" s="3819" t="s">
        <v>1536</v>
      </c>
      <c r="D452" s="3819" t="s">
        <v>1533</v>
      </c>
      <c r="E452" s="3819" t="s">
        <v>1537</v>
      </c>
      <c r="F452" s="3821"/>
      <c r="G452" s="3821"/>
      <c r="H452" s="3822"/>
      <c r="I452" s="3819" t="s">
        <v>1538</v>
      </c>
      <c r="J452" s="3821"/>
      <c r="K452" s="3821"/>
      <c r="L452" s="3822"/>
      <c r="M452" s="3825" t="s">
        <v>1534</v>
      </c>
      <c r="N452" s="3826"/>
      <c r="O452" s="3826"/>
      <c r="P452" s="3827"/>
      <c r="Q452" s="3825" t="s">
        <v>1523</v>
      </c>
      <c r="R452" s="3826"/>
      <c r="S452" s="3826"/>
      <c r="T452" s="3827"/>
      <c r="U452" s="3870" t="s">
        <v>1522</v>
      </c>
      <c r="V452" s="3871"/>
      <c r="W452" s="3871"/>
      <c r="X452" s="3871"/>
      <c r="Y452" s="3871"/>
      <c r="Z452" s="3871"/>
      <c r="AA452" s="3871"/>
      <c r="AB452" s="3871"/>
      <c r="AC452" s="3871"/>
      <c r="AD452" s="3871"/>
      <c r="AE452" s="3871"/>
      <c r="AF452" s="3871"/>
      <c r="AG452" s="3872"/>
      <c r="AH452" s="1848"/>
    </row>
    <row r="453" spans="1:34">
      <c r="A453" s="1868"/>
      <c r="B453" s="3820"/>
      <c r="C453" s="3820"/>
      <c r="D453" s="3820"/>
      <c r="E453" s="3820"/>
      <c r="F453" s="3823"/>
      <c r="G453" s="3823"/>
      <c r="H453" s="3824"/>
      <c r="I453" s="3820"/>
      <c r="J453" s="3823"/>
      <c r="K453" s="3823"/>
      <c r="L453" s="3824"/>
      <c r="M453" s="3828"/>
      <c r="N453" s="3829"/>
      <c r="O453" s="3829"/>
      <c r="P453" s="3830"/>
      <c r="Q453" s="3828"/>
      <c r="R453" s="3829"/>
      <c r="S453" s="3829"/>
      <c r="T453" s="3830"/>
      <c r="U453" s="3820"/>
      <c r="V453" s="3823"/>
      <c r="W453" s="3823"/>
      <c r="X453" s="3823"/>
      <c r="Y453" s="3823"/>
      <c r="Z453" s="3823"/>
      <c r="AA453" s="3823"/>
      <c r="AB453" s="3823"/>
      <c r="AC453" s="3823"/>
      <c r="AD453" s="3823"/>
      <c r="AE453" s="3823"/>
      <c r="AF453" s="3823"/>
      <c r="AG453" s="3824"/>
      <c r="AH453" s="1848"/>
    </row>
    <row r="454" spans="1:34" ht="20.100000000000001" customHeight="1">
      <c r="A454" s="1849"/>
      <c r="B454" s="1874" t="e">
        <f>SUIVI!#REF!</f>
        <v>#REF!</v>
      </c>
      <c r="C454" s="1874" t="e">
        <f>SUIVI!#REF!</f>
        <v>#REF!</v>
      </c>
      <c r="D454" s="1874" t="e">
        <f>SUIVI!#REF!</f>
        <v>#REF!</v>
      </c>
      <c r="E454" s="3804" t="e">
        <f>SUIVI!#REF!</f>
        <v>#REF!</v>
      </c>
      <c r="F454" s="3805"/>
      <c r="G454" s="3805"/>
      <c r="H454" s="3806"/>
      <c r="I454" s="3818" t="e">
        <f>SUIVI!#REF!</f>
        <v>#REF!</v>
      </c>
      <c r="J454" s="3805"/>
      <c r="K454" s="3805"/>
      <c r="L454" s="3806"/>
      <c r="M454" s="3804"/>
      <c r="N454" s="3805"/>
      <c r="O454" s="3805"/>
      <c r="P454" s="3806"/>
      <c r="Q454" s="3804"/>
      <c r="R454" s="3805"/>
      <c r="S454" s="3805"/>
      <c r="T454" s="3806"/>
      <c r="U454" s="3804"/>
      <c r="V454" s="3805"/>
      <c r="W454" s="3805"/>
      <c r="X454" s="3805"/>
      <c r="Y454" s="3805"/>
      <c r="Z454" s="3805"/>
      <c r="AA454" s="3805"/>
      <c r="AB454" s="3805"/>
      <c r="AC454" s="3805"/>
      <c r="AD454" s="3805"/>
      <c r="AE454" s="3805"/>
      <c r="AF454" s="3805"/>
      <c r="AG454" s="3806"/>
      <c r="AH454" s="1848"/>
    </row>
    <row r="455" spans="1:34" ht="20.100000000000001" customHeight="1">
      <c r="A455" s="1849"/>
      <c r="B455" s="1874" t="e">
        <f>SUIVI!#REF!</f>
        <v>#REF!</v>
      </c>
      <c r="C455" s="1874" t="e">
        <f>SUIVI!#REF!</f>
        <v>#REF!</v>
      </c>
      <c r="D455" s="1874" t="e">
        <f>SUIVI!#REF!</f>
        <v>#REF!</v>
      </c>
      <c r="E455" s="3804" t="e">
        <f>SUIVI!#REF!</f>
        <v>#REF!</v>
      </c>
      <c r="F455" s="3805"/>
      <c r="G455" s="3805"/>
      <c r="H455" s="3806"/>
      <c r="I455" s="3818" t="e">
        <f>SUIVI!#REF!</f>
        <v>#REF!</v>
      </c>
      <c r="J455" s="3805"/>
      <c r="K455" s="3805"/>
      <c r="L455" s="3806"/>
      <c r="M455" s="3804"/>
      <c r="N455" s="3805"/>
      <c r="O455" s="3805"/>
      <c r="P455" s="3806"/>
      <c r="Q455" s="3804"/>
      <c r="R455" s="3805"/>
      <c r="S455" s="3805"/>
      <c r="T455" s="3806"/>
      <c r="U455" s="3804"/>
      <c r="V455" s="3805"/>
      <c r="W455" s="3805"/>
      <c r="X455" s="3805"/>
      <c r="Y455" s="3805"/>
      <c r="Z455" s="3805"/>
      <c r="AA455" s="3805"/>
      <c r="AB455" s="3805"/>
      <c r="AC455" s="3805"/>
      <c r="AD455" s="3805"/>
      <c r="AE455" s="3805"/>
      <c r="AF455" s="3805"/>
      <c r="AG455" s="3806"/>
      <c r="AH455" s="1848"/>
    </row>
    <row r="456" spans="1:34" ht="20.100000000000001" customHeight="1">
      <c r="A456" s="1849"/>
      <c r="B456" s="1874" t="e">
        <f>SUIVI!#REF!</f>
        <v>#REF!</v>
      </c>
      <c r="C456" s="1874" t="e">
        <f>SUIVI!#REF!</f>
        <v>#REF!</v>
      </c>
      <c r="D456" s="1874">
        <f>SUIVI!H19</f>
        <v>0</v>
      </c>
      <c r="E456" s="3804">
        <f>SUIVI!J19</f>
        <v>0</v>
      </c>
      <c r="F456" s="3805"/>
      <c r="G456" s="3805"/>
      <c r="H456" s="3806"/>
      <c r="I456" s="3818">
        <f>SUIVI!M19</f>
        <v>0</v>
      </c>
      <c r="J456" s="3805"/>
      <c r="K456" s="3805"/>
      <c r="L456" s="3806"/>
      <c r="M456" s="3804"/>
      <c r="N456" s="3805"/>
      <c r="O456" s="3805"/>
      <c r="P456" s="3806"/>
      <c r="Q456" s="3804"/>
      <c r="R456" s="3805"/>
      <c r="S456" s="3805"/>
      <c r="T456" s="3806"/>
      <c r="U456" s="3804"/>
      <c r="V456" s="3805"/>
      <c r="W456" s="3805"/>
      <c r="X456" s="3805"/>
      <c r="Y456" s="3805"/>
      <c r="Z456" s="3805"/>
      <c r="AA456" s="3805"/>
      <c r="AB456" s="3805"/>
      <c r="AC456" s="3805"/>
      <c r="AD456" s="3805"/>
      <c r="AE456" s="3805"/>
      <c r="AF456" s="3805"/>
      <c r="AG456" s="3806"/>
      <c r="AH456" s="1848"/>
    </row>
    <row r="457" spans="1:34" ht="20.100000000000001" customHeight="1">
      <c r="A457" s="1849"/>
      <c r="B457" s="1874" t="e">
        <f>SUIVI!#REF!</f>
        <v>#REF!</v>
      </c>
      <c r="C457" s="1874" t="e">
        <f>SUIVI!#REF!</f>
        <v>#REF!</v>
      </c>
      <c r="D457" s="1874">
        <f>SUIVI!H20</f>
        <v>0</v>
      </c>
      <c r="E457" s="3804">
        <f>SUIVI!J20</f>
        <v>0</v>
      </c>
      <c r="F457" s="3805"/>
      <c r="G457" s="3805"/>
      <c r="H457" s="3806"/>
      <c r="I457" s="3818">
        <f>SUIVI!M20</f>
        <v>0</v>
      </c>
      <c r="J457" s="3805"/>
      <c r="K457" s="3805"/>
      <c r="L457" s="3806"/>
      <c r="M457" s="3804"/>
      <c r="N457" s="3805"/>
      <c r="O457" s="3805"/>
      <c r="P457" s="3806"/>
      <c r="Q457" s="3804"/>
      <c r="R457" s="3805"/>
      <c r="S457" s="3805"/>
      <c r="T457" s="3806"/>
      <c r="U457" s="3804"/>
      <c r="V457" s="3805"/>
      <c r="W457" s="3805"/>
      <c r="X457" s="3805"/>
      <c r="Y457" s="3805"/>
      <c r="Z457" s="3805"/>
      <c r="AA457" s="3805"/>
      <c r="AB457" s="3805"/>
      <c r="AC457" s="3805"/>
      <c r="AD457" s="3805"/>
      <c r="AE457" s="3805"/>
      <c r="AF457" s="3805"/>
      <c r="AG457" s="3806"/>
      <c r="AH457" s="1848"/>
    </row>
    <row r="458" spans="1:34" ht="20.100000000000001" customHeight="1">
      <c r="A458" s="1849"/>
      <c r="B458" s="1874" t="e">
        <f>SUIVI!#REF!</f>
        <v>#REF!</v>
      </c>
      <c r="C458" s="1874" t="e">
        <f>SUIVI!#REF!</f>
        <v>#REF!</v>
      </c>
      <c r="D458" s="1874">
        <f>SUIVI!H21</f>
        <v>0</v>
      </c>
      <c r="E458" s="3804">
        <f>SUIVI!J21</f>
        <v>0</v>
      </c>
      <c r="F458" s="3805"/>
      <c r="G458" s="3805"/>
      <c r="H458" s="3806"/>
      <c r="I458" s="3818">
        <f>SUIVI!M21</f>
        <v>0</v>
      </c>
      <c r="J458" s="3805"/>
      <c r="K458" s="3805"/>
      <c r="L458" s="3806"/>
      <c r="M458" s="3804"/>
      <c r="N458" s="3805"/>
      <c r="O458" s="3805"/>
      <c r="P458" s="3806"/>
      <c r="Q458" s="3804"/>
      <c r="R458" s="3805"/>
      <c r="S458" s="3805"/>
      <c r="T458" s="3806"/>
      <c r="U458" s="3804"/>
      <c r="V458" s="3805"/>
      <c r="W458" s="3805"/>
      <c r="X458" s="3805"/>
      <c r="Y458" s="3805"/>
      <c r="Z458" s="3805"/>
      <c r="AA458" s="3805"/>
      <c r="AB458" s="3805"/>
      <c r="AC458" s="3805"/>
      <c r="AD458" s="3805"/>
      <c r="AE458" s="3805"/>
      <c r="AF458" s="3805"/>
      <c r="AG458" s="3806"/>
      <c r="AH458" s="1848"/>
    </row>
    <row r="459" spans="1:34" ht="20.100000000000001" customHeight="1">
      <c r="A459" s="1849"/>
      <c r="B459" s="1874" t="e">
        <f>SUIVI!#REF!</f>
        <v>#REF!</v>
      </c>
      <c r="C459" s="1874" t="e">
        <f>SUIVI!#REF!</f>
        <v>#REF!</v>
      </c>
      <c r="D459" s="1874">
        <f>SUIVI!H74</f>
        <v>0</v>
      </c>
      <c r="E459" s="3804">
        <f>SUIVI!J22</f>
        <v>0</v>
      </c>
      <c r="F459" s="3805"/>
      <c r="G459" s="3805"/>
      <c r="H459" s="3806"/>
      <c r="I459" s="3818">
        <f>SUIVI!M74</f>
        <v>0</v>
      </c>
      <c r="J459" s="3805"/>
      <c r="K459" s="3805"/>
      <c r="L459" s="3806"/>
      <c r="M459" s="3804"/>
      <c r="N459" s="3805"/>
      <c r="O459" s="3805"/>
      <c r="P459" s="3806"/>
      <c r="Q459" s="3804"/>
      <c r="R459" s="3805"/>
      <c r="S459" s="3805"/>
      <c r="T459" s="3806"/>
      <c r="U459" s="3804"/>
      <c r="V459" s="3805"/>
      <c r="W459" s="3805"/>
      <c r="X459" s="3805"/>
      <c r="Y459" s="3805"/>
      <c r="Z459" s="3805"/>
      <c r="AA459" s="3805"/>
      <c r="AB459" s="3805"/>
      <c r="AC459" s="3805"/>
      <c r="AD459" s="3805"/>
      <c r="AE459" s="3805"/>
      <c r="AF459" s="3805"/>
      <c r="AG459" s="3806"/>
      <c r="AH459" s="1848"/>
    </row>
    <row r="460" spans="1:34" ht="20.100000000000001" customHeight="1">
      <c r="A460" s="1849"/>
      <c r="B460" s="1874" t="e">
        <f>SUIVI!#REF!</f>
        <v>#REF!</v>
      </c>
      <c r="C460" s="1874" t="e">
        <f>SUIVI!#REF!</f>
        <v>#REF!</v>
      </c>
      <c r="D460" s="1874">
        <f>SUIVI!H75</f>
        <v>0</v>
      </c>
      <c r="E460" s="3804">
        <f>SUIVI!J75</f>
        <v>0</v>
      </c>
      <c r="F460" s="3805"/>
      <c r="G460" s="3805"/>
      <c r="H460" s="3806"/>
      <c r="I460" s="3818">
        <f>SUIVI!M75</f>
        <v>0</v>
      </c>
      <c r="J460" s="3805"/>
      <c r="K460" s="3805"/>
      <c r="L460" s="3806"/>
      <c r="M460" s="3804"/>
      <c r="N460" s="3805"/>
      <c r="O460" s="3805"/>
      <c r="P460" s="3806"/>
      <c r="Q460" s="3804"/>
      <c r="R460" s="3805"/>
      <c r="S460" s="3805"/>
      <c r="T460" s="3806"/>
      <c r="U460" s="3804"/>
      <c r="V460" s="3805"/>
      <c r="W460" s="3805"/>
      <c r="X460" s="3805"/>
      <c r="Y460" s="3805"/>
      <c r="Z460" s="3805"/>
      <c r="AA460" s="3805"/>
      <c r="AB460" s="3805"/>
      <c r="AC460" s="3805"/>
      <c r="AD460" s="3805"/>
      <c r="AE460" s="3805"/>
      <c r="AF460" s="3805"/>
      <c r="AG460" s="3806"/>
      <c r="AH460" s="1848"/>
    </row>
    <row r="461" spans="1:34" ht="20.100000000000001" customHeight="1">
      <c r="A461" s="1849"/>
      <c r="B461" s="1874" t="e">
        <f>SUIVI!#REF!</f>
        <v>#REF!</v>
      </c>
      <c r="C461" s="1874" t="e">
        <f>SUIVI!#REF!</f>
        <v>#REF!</v>
      </c>
      <c r="D461" s="1874">
        <f>SUIVI!H76</f>
        <v>0</v>
      </c>
      <c r="E461" s="3804">
        <f>SUIVI!J76</f>
        <v>0</v>
      </c>
      <c r="F461" s="3805"/>
      <c r="G461" s="3805"/>
      <c r="H461" s="3806"/>
      <c r="I461" s="3818">
        <f>SUIVI!M76</f>
        <v>0</v>
      </c>
      <c r="J461" s="3805"/>
      <c r="K461" s="3805"/>
      <c r="L461" s="3806"/>
      <c r="M461" s="3804"/>
      <c r="N461" s="3805"/>
      <c r="O461" s="3805"/>
      <c r="P461" s="3806"/>
      <c r="Q461" s="3804"/>
      <c r="R461" s="3805"/>
      <c r="S461" s="3805"/>
      <c r="T461" s="3806"/>
      <c r="U461" s="3804"/>
      <c r="V461" s="3805"/>
      <c r="W461" s="3805"/>
      <c r="X461" s="3805"/>
      <c r="Y461" s="3805"/>
      <c r="Z461" s="3805"/>
      <c r="AA461" s="3805"/>
      <c r="AB461" s="3805"/>
      <c r="AC461" s="3805"/>
      <c r="AD461" s="3805"/>
      <c r="AE461" s="3805"/>
      <c r="AF461" s="3805"/>
      <c r="AG461" s="3806"/>
      <c r="AH461" s="1848"/>
    </row>
    <row r="462" spans="1:34" ht="20.100000000000001" customHeight="1">
      <c r="A462" s="1849"/>
      <c r="B462" s="1874" t="e">
        <f>SUIVI!#REF!</f>
        <v>#REF!</v>
      </c>
      <c r="C462" s="1874" t="e">
        <f>SUIVI!#REF!</f>
        <v>#REF!</v>
      </c>
      <c r="D462" s="1874">
        <f>SUIVI!H77</f>
        <v>0</v>
      </c>
      <c r="E462" s="3804">
        <f>SUIVI!J77</f>
        <v>0</v>
      </c>
      <c r="F462" s="3805"/>
      <c r="G462" s="3805"/>
      <c r="H462" s="3806"/>
      <c r="I462" s="3818">
        <f>SUIVI!M77</f>
        <v>0</v>
      </c>
      <c r="J462" s="3805"/>
      <c r="K462" s="3805"/>
      <c r="L462" s="3806"/>
      <c r="M462" s="3804"/>
      <c r="N462" s="3805"/>
      <c r="O462" s="3805"/>
      <c r="P462" s="3806"/>
      <c r="Q462" s="3804"/>
      <c r="R462" s="3805"/>
      <c r="S462" s="3805"/>
      <c r="T462" s="3806"/>
      <c r="U462" s="3804"/>
      <c r="V462" s="3805"/>
      <c r="W462" s="3805"/>
      <c r="X462" s="3805"/>
      <c r="Y462" s="3805"/>
      <c r="Z462" s="3805"/>
      <c r="AA462" s="3805"/>
      <c r="AB462" s="3805"/>
      <c r="AC462" s="3805"/>
      <c r="AD462" s="3805"/>
      <c r="AE462" s="3805"/>
      <c r="AF462" s="3805"/>
      <c r="AG462" s="3806"/>
      <c r="AH462" s="1848"/>
    </row>
    <row r="463" spans="1:34" ht="20.100000000000001" customHeight="1">
      <c r="A463" s="1849"/>
      <c r="B463" s="1874" t="e">
        <f>SUIVI!#REF!</f>
        <v>#REF!</v>
      </c>
      <c r="C463" s="1874" t="e">
        <f>SUIVI!#REF!</f>
        <v>#REF!</v>
      </c>
      <c r="D463" s="1874">
        <f>SUIVI!H78</f>
        <v>0</v>
      </c>
      <c r="E463" s="3804">
        <f>SUIVI!J78</f>
        <v>0</v>
      </c>
      <c r="F463" s="3805"/>
      <c r="G463" s="3805"/>
      <c r="H463" s="3806"/>
      <c r="I463" s="3818">
        <f>SUIVI!M78</f>
        <v>0</v>
      </c>
      <c r="J463" s="3805"/>
      <c r="K463" s="3805"/>
      <c r="L463" s="3806"/>
      <c r="M463" s="3804"/>
      <c r="N463" s="3805"/>
      <c r="O463" s="3805"/>
      <c r="P463" s="3806"/>
      <c r="Q463" s="3804"/>
      <c r="R463" s="3805"/>
      <c r="S463" s="3805"/>
      <c r="T463" s="3806"/>
      <c r="U463" s="3804"/>
      <c r="V463" s="3805"/>
      <c r="W463" s="3805"/>
      <c r="X463" s="3805"/>
      <c r="Y463" s="3805"/>
      <c r="Z463" s="3805"/>
      <c r="AA463" s="3805"/>
      <c r="AB463" s="3805"/>
      <c r="AC463" s="3805"/>
      <c r="AD463" s="3805"/>
      <c r="AE463" s="3805"/>
      <c r="AF463" s="3805"/>
      <c r="AG463" s="3806"/>
      <c r="AH463" s="1848"/>
    </row>
    <row r="464" spans="1:34" ht="20.100000000000001" customHeight="1">
      <c r="A464" s="1849"/>
      <c r="B464" s="1874" t="e">
        <f>SUIVI!#REF!</f>
        <v>#REF!</v>
      </c>
      <c r="C464" s="1874" t="e">
        <f>SUIVI!#REF!</f>
        <v>#REF!</v>
      </c>
      <c r="D464" s="1874">
        <f>SUIVI!H79</f>
        <v>0</v>
      </c>
      <c r="E464" s="3804">
        <f>SUIVI!J79</f>
        <v>0</v>
      </c>
      <c r="F464" s="3805"/>
      <c r="G464" s="3805"/>
      <c r="H464" s="3806"/>
      <c r="I464" s="3818">
        <f>SUIVI!M79</f>
        <v>0</v>
      </c>
      <c r="J464" s="3805"/>
      <c r="K464" s="3805"/>
      <c r="L464" s="3806"/>
      <c r="M464" s="3804"/>
      <c r="N464" s="3805"/>
      <c r="O464" s="3805"/>
      <c r="P464" s="3806"/>
      <c r="Q464" s="3804"/>
      <c r="R464" s="3805"/>
      <c r="S464" s="3805"/>
      <c r="T464" s="3806"/>
      <c r="U464" s="3804"/>
      <c r="V464" s="3805"/>
      <c r="W464" s="3805"/>
      <c r="X464" s="3805"/>
      <c r="Y464" s="3805"/>
      <c r="Z464" s="3805"/>
      <c r="AA464" s="3805"/>
      <c r="AB464" s="3805"/>
      <c r="AC464" s="3805"/>
      <c r="AD464" s="3805"/>
      <c r="AE464" s="3805"/>
      <c r="AF464" s="3805"/>
      <c r="AG464" s="3806"/>
      <c r="AH464" s="1848"/>
    </row>
    <row r="465" spans="1:39" ht="20.100000000000001" customHeight="1">
      <c r="A465" s="1849"/>
      <c r="B465" s="1874" t="e">
        <f>SUIVI!#REF!</f>
        <v>#REF!</v>
      </c>
      <c r="C465" s="1874" t="e">
        <f>SUIVI!#REF!</f>
        <v>#REF!</v>
      </c>
      <c r="D465" s="1874">
        <f>SUIVI!H80</f>
        <v>0</v>
      </c>
      <c r="E465" s="3804">
        <f>SUIVI!J80</f>
        <v>0</v>
      </c>
      <c r="F465" s="3805"/>
      <c r="G465" s="3805"/>
      <c r="H465" s="3806"/>
      <c r="I465" s="3818">
        <f>SUIVI!M80</f>
        <v>0</v>
      </c>
      <c r="J465" s="3805"/>
      <c r="K465" s="3805"/>
      <c r="L465" s="3806"/>
      <c r="M465" s="3804"/>
      <c r="N465" s="3805"/>
      <c r="O465" s="3805"/>
      <c r="P465" s="3806"/>
      <c r="Q465" s="3804"/>
      <c r="R465" s="3805"/>
      <c r="S465" s="3805"/>
      <c r="T465" s="3806"/>
      <c r="U465" s="3804"/>
      <c r="V465" s="3805"/>
      <c r="W465" s="3805"/>
      <c r="X465" s="3805"/>
      <c r="Y465" s="3805"/>
      <c r="Z465" s="3805"/>
      <c r="AA465" s="3805"/>
      <c r="AB465" s="3805"/>
      <c r="AC465" s="3805"/>
      <c r="AD465" s="3805"/>
      <c r="AE465" s="3805"/>
      <c r="AF465" s="3805"/>
      <c r="AG465" s="3806"/>
      <c r="AH465" s="1848"/>
    </row>
    <row r="466" spans="1:39" ht="20.100000000000001" customHeight="1">
      <c r="A466" s="1849"/>
      <c r="B466" s="1874" t="e">
        <f>SUIVI!#REF!</f>
        <v>#REF!</v>
      </c>
      <c r="C466" s="1874" t="e">
        <f>SUIVI!#REF!</f>
        <v>#REF!</v>
      </c>
      <c r="D466" s="1874">
        <f>SUIVI!H81</f>
        <v>0</v>
      </c>
      <c r="E466" s="3804">
        <f>SUIVI!J81</f>
        <v>0</v>
      </c>
      <c r="F466" s="3805"/>
      <c r="G466" s="3805"/>
      <c r="H466" s="3806"/>
      <c r="I466" s="3818">
        <f>SUIVI!M81</f>
        <v>0</v>
      </c>
      <c r="J466" s="3805"/>
      <c r="K466" s="3805"/>
      <c r="L466" s="3806"/>
      <c r="M466" s="3804"/>
      <c r="N466" s="3805"/>
      <c r="O466" s="3805"/>
      <c r="P466" s="3806"/>
      <c r="Q466" s="3804"/>
      <c r="R466" s="3805"/>
      <c r="S466" s="3805"/>
      <c r="T466" s="3806"/>
      <c r="U466" s="3804"/>
      <c r="V466" s="3805"/>
      <c r="W466" s="3805"/>
      <c r="X466" s="3805"/>
      <c r="Y466" s="3805"/>
      <c r="Z466" s="3805"/>
      <c r="AA466" s="3805"/>
      <c r="AB466" s="3805"/>
      <c r="AC466" s="3805"/>
      <c r="AD466" s="3805"/>
      <c r="AE466" s="3805"/>
      <c r="AF466" s="3805"/>
      <c r="AG466" s="3806"/>
      <c r="AH466" s="1848"/>
    </row>
    <row r="467" spans="1:39" ht="20.100000000000001" customHeight="1">
      <c r="A467" s="1849"/>
      <c r="B467" s="1874" t="e">
        <f>SUIVI!#REF!</f>
        <v>#REF!</v>
      </c>
      <c r="C467" s="1874" t="e">
        <f>SUIVI!#REF!</f>
        <v>#REF!</v>
      </c>
      <c r="D467" s="1874">
        <f>SUIVI!H82</f>
        <v>0</v>
      </c>
      <c r="E467" s="3804">
        <f>SUIVI!J82</f>
        <v>0</v>
      </c>
      <c r="F467" s="3805"/>
      <c r="G467" s="3805"/>
      <c r="H467" s="3806"/>
      <c r="I467" s="3818">
        <f>SUIVI!M82</f>
        <v>0</v>
      </c>
      <c r="J467" s="3805"/>
      <c r="K467" s="3805"/>
      <c r="L467" s="3806"/>
      <c r="M467" s="3804"/>
      <c r="N467" s="3805"/>
      <c r="O467" s="3805"/>
      <c r="P467" s="3806"/>
      <c r="Q467" s="3804"/>
      <c r="R467" s="3805"/>
      <c r="S467" s="3805"/>
      <c r="T467" s="3806"/>
      <c r="U467" s="3804"/>
      <c r="V467" s="3805"/>
      <c r="W467" s="3805"/>
      <c r="X467" s="3805"/>
      <c r="Y467" s="3805"/>
      <c r="Z467" s="3805"/>
      <c r="AA467" s="3805"/>
      <c r="AB467" s="3805"/>
      <c r="AC467" s="3805"/>
      <c r="AD467" s="3805"/>
      <c r="AE467" s="3805"/>
      <c r="AF467" s="3805"/>
      <c r="AG467" s="3806"/>
      <c r="AH467" s="1848"/>
    </row>
    <row r="468" spans="1:39" ht="20.100000000000001" customHeight="1">
      <c r="A468" s="1849"/>
      <c r="B468" s="1874" t="e">
        <f>SUIVI!#REF!</f>
        <v>#REF!</v>
      </c>
      <c r="C468" s="1874" t="e">
        <f>SUIVI!#REF!</f>
        <v>#REF!</v>
      </c>
      <c r="D468" s="1874">
        <f>SUIVI!H83</f>
        <v>0</v>
      </c>
      <c r="E468" s="3804">
        <f>SUIVI!J83</f>
        <v>0</v>
      </c>
      <c r="F468" s="3805"/>
      <c r="G468" s="3805"/>
      <c r="H468" s="3806"/>
      <c r="I468" s="3818">
        <f>SUIVI!M83</f>
        <v>0</v>
      </c>
      <c r="J468" s="3805"/>
      <c r="K468" s="3805"/>
      <c r="L468" s="3806"/>
      <c r="M468" s="3804"/>
      <c r="N468" s="3805"/>
      <c r="O468" s="3805"/>
      <c r="P468" s="3806"/>
      <c r="Q468" s="3804"/>
      <c r="R468" s="3805"/>
      <c r="S468" s="3805"/>
      <c r="T468" s="3806"/>
      <c r="U468" s="3804"/>
      <c r="V468" s="3805"/>
      <c r="W468" s="3805"/>
      <c r="X468" s="3805"/>
      <c r="Y468" s="3805"/>
      <c r="Z468" s="3805"/>
      <c r="AA468" s="3805"/>
      <c r="AB468" s="3805"/>
      <c r="AC468" s="3805"/>
      <c r="AD468" s="3805"/>
      <c r="AE468" s="3805"/>
      <c r="AF468" s="3805"/>
      <c r="AG468" s="3806"/>
      <c r="AH468" s="1848"/>
    </row>
    <row r="469" spans="1:39" ht="20.100000000000001" customHeight="1">
      <c r="A469" s="1849"/>
      <c r="B469" s="1874" t="e">
        <f>SUIVI!#REF!</f>
        <v>#REF!</v>
      </c>
      <c r="C469" s="1874" t="e">
        <f>SUIVI!#REF!</f>
        <v>#REF!</v>
      </c>
      <c r="D469" s="1874">
        <f>SUIVI!H84</f>
        <v>0</v>
      </c>
      <c r="E469" s="3804">
        <f>SUIVI!J84</f>
        <v>0</v>
      </c>
      <c r="F469" s="3805"/>
      <c r="G469" s="3805"/>
      <c r="H469" s="3806"/>
      <c r="I469" s="3818">
        <f>SUIVI!M84</f>
        <v>0</v>
      </c>
      <c r="J469" s="3805"/>
      <c r="K469" s="3805"/>
      <c r="L469" s="3806"/>
      <c r="M469" s="3804"/>
      <c r="N469" s="3805"/>
      <c r="O469" s="3805"/>
      <c r="P469" s="3806"/>
      <c r="Q469" s="3804"/>
      <c r="R469" s="3805"/>
      <c r="S469" s="3805"/>
      <c r="T469" s="3806"/>
      <c r="U469" s="3804"/>
      <c r="V469" s="3805"/>
      <c r="W469" s="3805"/>
      <c r="X469" s="3805"/>
      <c r="Y469" s="3805"/>
      <c r="Z469" s="3805"/>
      <c r="AA469" s="3805"/>
      <c r="AB469" s="3805"/>
      <c r="AC469" s="3805"/>
      <c r="AD469" s="3805"/>
      <c r="AE469" s="3805"/>
      <c r="AF469" s="3805"/>
      <c r="AG469" s="3806"/>
      <c r="AH469" s="1848"/>
    </row>
    <row r="470" spans="1:39" ht="20.100000000000001" customHeight="1">
      <c r="A470" s="1849"/>
      <c r="B470" s="1874" t="e">
        <f>SUIVI!#REF!</f>
        <v>#REF!</v>
      </c>
      <c r="C470" s="1874" t="e">
        <f>SUIVI!#REF!</f>
        <v>#REF!</v>
      </c>
      <c r="D470" s="1874">
        <f>SUIVI!H85</f>
        <v>0</v>
      </c>
      <c r="E470" s="3804">
        <f>SUIVI!J85</f>
        <v>0</v>
      </c>
      <c r="F470" s="3805"/>
      <c r="G470" s="3805"/>
      <c r="H470" s="3806"/>
      <c r="I470" s="3818">
        <f>SUIVI!M85</f>
        <v>0</v>
      </c>
      <c r="J470" s="3805"/>
      <c r="K470" s="3805"/>
      <c r="L470" s="3806"/>
      <c r="M470" s="3804"/>
      <c r="N470" s="3805"/>
      <c r="O470" s="3805"/>
      <c r="P470" s="3806"/>
      <c r="Q470" s="3804"/>
      <c r="R470" s="3805"/>
      <c r="S470" s="3805"/>
      <c r="T470" s="3806"/>
      <c r="U470" s="3804"/>
      <c r="V470" s="3805"/>
      <c r="W470" s="3805"/>
      <c r="X470" s="3805"/>
      <c r="Y470" s="3805"/>
      <c r="Z470" s="3805"/>
      <c r="AA470" s="3805"/>
      <c r="AB470" s="3805"/>
      <c r="AC470" s="3805"/>
      <c r="AD470" s="3805"/>
      <c r="AE470" s="3805"/>
      <c r="AF470" s="3805"/>
      <c r="AG470" s="3806"/>
      <c r="AH470" s="1848"/>
    </row>
    <row r="471" spans="1:39" ht="20.100000000000001" customHeight="1">
      <c r="A471" s="1849"/>
      <c r="B471" s="1874" t="e">
        <f>SUIVI!#REF!</f>
        <v>#REF!</v>
      </c>
      <c r="C471" s="1874" t="e">
        <f>SUIVI!#REF!</f>
        <v>#REF!</v>
      </c>
      <c r="D471" s="1874">
        <f>SUIVI!H86</f>
        <v>0</v>
      </c>
      <c r="E471" s="3804">
        <f>SUIVI!J86</f>
        <v>0</v>
      </c>
      <c r="F471" s="3805"/>
      <c r="G471" s="3805"/>
      <c r="H471" s="3806"/>
      <c r="I471" s="3818">
        <f>SUIVI!M86</f>
        <v>0</v>
      </c>
      <c r="J471" s="3805"/>
      <c r="K471" s="3805"/>
      <c r="L471" s="3806"/>
      <c r="M471" s="3804"/>
      <c r="N471" s="3805"/>
      <c r="O471" s="3805"/>
      <c r="P471" s="3806"/>
      <c r="Q471" s="3804"/>
      <c r="R471" s="3805"/>
      <c r="S471" s="3805"/>
      <c r="T471" s="3806"/>
      <c r="U471" s="3804"/>
      <c r="V471" s="3805"/>
      <c r="W471" s="3805"/>
      <c r="X471" s="3805"/>
      <c r="Y471" s="3805"/>
      <c r="Z471" s="3805"/>
      <c r="AA471" s="3805"/>
      <c r="AB471" s="3805"/>
      <c r="AC471" s="3805"/>
      <c r="AD471" s="3805"/>
      <c r="AE471" s="3805"/>
      <c r="AF471" s="3805"/>
      <c r="AG471" s="3806"/>
      <c r="AH471" s="1848"/>
    </row>
    <row r="472" spans="1:39" ht="20.100000000000001" customHeight="1">
      <c r="A472" s="1849"/>
      <c r="B472" s="1874" t="e">
        <f>SUIVI!#REF!</f>
        <v>#REF!</v>
      </c>
      <c r="C472" s="1874" t="e">
        <f>SUIVI!#REF!</f>
        <v>#REF!</v>
      </c>
      <c r="D472" s="1874">
        <f>SUIVI!H87</f>
        <v>0</v>
      </c>
      <c r="E472" s="3804">
        <f>SUIVI!J87</f>
        <v>0</v>
      </c>
      <c r="F472" s="3805"/>
      <c r="G472" s="3805"/>
      <c r="H472" s="3806"/>
      <c r="I472" s="3818">
        <f>SUIVI!M87</f>
        <v>0</v>
      </c>
      <c r="J472" s="3805"/>
      <c r="K472" s="3805"/>
      <c r="L472" s="3806"/>
      <c r="M472" s="3804"/>
      <c r="N472" s="3805"/>
      <c r="O472" s="3805"/>
      <c r="P472" s="3806"/>
      <c r="Q472" s="3804"/>
      <c r="R472" s="3805"/>
      <c r="S472" s="3805"/>
      <c r="T472" s="3806"/>
      <c r="U472" s="3804"/>
      <c r="V472" s="3805"/>
      <c r="W472" s="3805"/>
      <c r="X472" s="3805"/>
      <c r="Y472" s="3805"/>
      <c r="Z472" s="3805"/>
      <c r="AA472" s="3805"/>
      <c r="AB472" s="3805"/>
      <c r="AC472" s="3805"/>
      <c r="AD472" s="3805"/>
      <c r="AE472" s="3805"/>
      <c r="AF472" s="3805"/>
      <c r="AG472" s="3806"/>
      <c r="AH472" s="1848"/>
    </row>
    <row r="473" spans="1:39" ht="20.100000000000001" customHeight="1">
      <c r="A473" s="1849"/>
      <c r="B473" s="1874" t="e">
        <f>SUIVI!#REF!</f>
        <v>#REF!</v>
      </c>
      <c r="C473" s="1874" t="e">
        <f>SUIVI!#REF!</f>
        <v>#REF!</v>
      </c>
      <c r="D473" s="1874">
        <f>SUIVI!H88</f>
        <v>0</v>
      </c>
      <c r="E473" s="3804">
        <f>SUIVI!J88</f>
        <v>0</v>
      </c>
      <c r="F473" s="3805"/>
      <c r="G473" s="3805"/>
      <c r="H473" s="3806"/>
      <c r="I473" s="3818">
        <f>SUIVI!M88</f>
        <v>0</v>
      </c>
      <c r="J473" s="3805"/>
      <c r="K473" s="3805"/>
      <c r="L473" s="3806"/>
      <c r="M473" s="3804"/>
      <c r="N473" s="3805"/>
      <c r="O473" s="3805"/>
      <c r="P473" s="3806"/>
      <c r="Q473" s="3804"/>
      <c r="R473" s="3805"/>
      <c r="S473" s="3805"/>
      <c r="T473" s="3806"/>
      <c r="U473" s="3804"/>
      <c r="V473" s="3805"/>
      <c r="W473" s="3805"/>
      <c r="X473" s="3805"/>
      <c r="Y473" s="3805"/>
      <c r="Z473" s="3805"/>
      <c r="AA473" s="3805"/>
      <c r="AB473" s="3805"/>
      <c r="AC473" s="3805"/>
      <c r="AD473" s="3805"/>
      <c r="AE473" s="3805"/>
      <c r="AF473" s="3805"/>
      <c r="AG473" s="3806"/>
      <c r="AH473" s="1848"/>
    </row>
    <row r="474" spans="1:39" ht="20.100000000000001" customHeight="1">
      <c r="A474" s="1849"/>
      <c r="B474" s="1874" t="e">
        <f>SUIVI!#REF!</f>
        <v>#REF!</v>
      </c>
      <c r="C474" s="1874" t="e">
        <f>SUIVI!#REF!</f>
        <v>#REF!</v>
      </c>
      <c r="D474" s="1874">
        <f>SUIVI!H89</f>
        <v>0</v>
      </c>
      <c r="E474" s="3804">
        <f>SUIVI!J89</f>
        <v>0</v>
      </c>
      <c r="F474" s="3805"/>
      <c r="G474" s="3805"/>
      <c r="H474" s="3806"/>
      <c r="I474" s="3818">
        <f>SUIVI!M89</f>
        <v>0</v>
      </c>
      <c r="J474" s="3805"/>
      <c r="K474" s="3805"/>
      <c r="L474" s="3806"/>
      <c r="M474" s="3804"/>
      <c r="N474" s="3805"/>
      <c r="O474" s="3805"/>
      <c r="P474" s="3806"/>
      <c r="Q474" s="3804"/>
      <c r="R474" s="3805"/>
      <c r="S474" s="3805"/>
      <c r="T474" s="3806"/>
      <c r="U474" s="3804"/>
      <c r="V474" s="3805"/>
      <c r="W474" s="3805"/>
      <c r="X474" s="3805"/>
      <c r="Y474" s="3805"/>
      <c r="Z474" s="3805"/>
      <c r="AA474" s="3805"/>
      <c r="AB474" s="3805"/>
      <c r="AC474" s="3805"/>
      <c r="AD474" s="3805"/>
      <c r="AE474" s="3805"/>
      <c r="AF474" s="3805"/>
      <c r="AG474" s="3806"/>
      <c r="AH474" s="1848"/>
    </row>
    <row r="475" spans="1:39" ht="20.100000000000001" customHeight="1">
      <c r="A475" s="1849"/>
      <c r="B475" s="1874" t="e">
        <f>SUIVI!#REF!</f>
        <v>#REF!</v>
      </c>
      <c r="C475" s="1874" t="e">
        <f>SUIVI!#REF!</f>
        <v>#REF!</v>
      </c>
      <c r="D475" s="1874">
        <f>SUIVI!H90</f>
        <v>0</v>
      </c>
      <c r="E475" s="3804">
        <f>SUIVI!J90</f>
        <v>0</v>
      </c>
      <c r="F475" s="3805"/>
      <c r="G475" s="3805"/>
      <c r="H475" s="3806"/>
      <c r="I475" s="3818">
        <f>SUIVI!M90</f>
        <v>0</v>
      </c>
      <c r="J475" s="3805"/>
      <c r="K475" s="3805"/>
      <c r="L475" s="3806"/>
      <c r="M475" s="3804"/>
      <c r="N475" s="3805"/>
      <c r="O475" s="3805"/>
      <c r="P475" s="3806"/>
      <c r="Q475" s="3804"/>
      <c r="R475" s="3805"/>
      <c r="S475" s="3805"/>
      <c r="T475" s="3806"/>
      <c r="U475" s="3804"/>
      <c r="V475" s="3805"/>
      <c r="W475" s="3805"/>
      <c r="X475" s="3805"/>
      <c r="Y475" s="3805"/>
      <c r="Z475" s="3805"/>
      <c r="AA475" s="3805"/>
      <c r="AB475" s="3805"/>
      <c r="AC475" s="3805"/>
      <c r="AD475" s="3805"/>
      <c r="AE475" s="3805"/>
      <c r="AF475" s="3805"/>
      <c r="AG475" s="3806"/>
      <c r="AH475" s="1848"/>
    </row>
    <row r="476" spans="1:39">
      <c r="A476" s="1849"/>
      <c r="B476" s="1869" t="s">
        <v>1524</v>
      </c>
      <c r="C476" s="1869"/>
      <c r="D476" s="1869"/>
      <c r="E476" s="1869"/>
      <c r="F476" s="1869"/>
      <c r="G476" s="1869"/>
      <c r="H476" s="1869"/>
      <c r="I476" s="1869"/>
      <c r="J476" s="1869"/>
      <c r="K476" s="1869"/>
      <c r="L476" s="1869"/>
      <c r="M476" s="1850"/>
      <c r="N476" s="1850"/>
      <c r="O476" s="1850"/>
      <c r="P476" s="1850"/>
      <c r="Q476" s="1850"/>
      <c r="R476" s="1850"/>
      <c r="S476" s="1850"/>
      <c r="T476" s="1850"/>
      <c r="U476" s="1862"/>
      <c r="V476" s="1862"/>
      <c r="W476" s="1862"/>
      <c r="X476" s="1862"/>
      <c r="Y476" s="1862"/>
      <c r="Z476" s="1862"/>
      <c r="AA476" s="1862"/>
      <c r="AB476" s="1862"/>
      <c r="AC476" s="1844"/>
      <c r="AD476" s="1844"/>
      <c r="AE476" s="1844"/>
      <c r="AF476" s="1844"/>
      <c r="AG476" s="1844"/>
      <c r="AH476" s="1848"/>
      <c r="AI476" s="1844"/>
      <c r="AJ476" s="1844"/>
      <c r="AK476" s="1844"/>
      <c r="AL476" s="1844"/>
      <c r="AM476" s="1848"/>
    </row>
    <row r="477" spans="1:39" ht="12.75" customHeight="1">
      <c r="A477" s="1849"/>
      <c r="B477" s="1870" t="s">
        <v>1525</v>
      </c>
      <c r="C477" s="1870"/>
      <c r="D477" s="1869"/>
      <c r="E477" s="1869"/>
      <c r="F477" s="1869"/>
      <c r="G477" s="1869"/>
      <c r="H477" s="1869"/>
      <c r="I477" s="1869"/>
      <c r="J477" s="1869"/>
      <c r="K477" s="1869"/>
      <c r="L477" s="1869"/>
      <c r="M477" s="1850"/>
      <c r="N477" s="1850"/>
      <c r="O477" s="1850"/>
      <c r="P477" s="1850"/>
      <c r="Q477" s="1850"/>
      <c r="R477" s="1850"/>
      <c r="S477" s="1850"/>
      <c r="T477" s="1850"/>
      <c r="U477" s="1862"/>
      <c r="V477" s="1862"/>
      <c r="W477" s="1862"/>
      <c r="X477" s="1862"/>
      <c r="Y477" s="1862"/>
      <c r="Z477" s="1862"/>
      <c r="AA477" s="1862"/>
      <c r="AB477" s="1862"/>
      <c r="AC477" s="1844"/>
      <c r="AD477" s="1844"/>
      <c r="AE477" s="1844"/>
      <c r="AF477" s="1844"/>
      <c r="AG477" s="1844"/>
      <c r="AH477" s="1848"/>
      <c r="AI477" s="1844"/>
      <c r="AJ477" s="1844"/>
      <c r="AK477" s="1844"/>
      <c r="AL477" s="1844"/>
      <c r="AM477" s="1848"/>
    </row>
    <row r="478" spans="1:39">
      <c r="A478" s="1849"/>
      <c r="B478" s="1846"/>
      <c r="C478" s="1846"/>
      <c r="D478" s="1846"/>
      <c r="E478" s="1851"/>
      <c r="F478" s="1851"/>
      <c r="G478" s="1851"/>
      <c r="H478" s="1851"/>
      <c r="I478" s="1851"/>
      <c r="J478" s="1851"/>
      <c r="K478" s="1851"/>
      <c r="L478" s="1851"/>
      <c r="M478" s="1851"/>
      <c r="N478" s="1851"/>
      <c r="O478" s="1851"/>
      <c r="P478" s="1851"/>
      <c r="Q478" s="1850"/>
      <c r="R478" s="1850"/>
      <c r="S478" s="1850"/>
      <c r="T478" s="1851"/>
      <c r="U478" s="1851"/>
      <c r="V478" s="1851"/>
      <c r="W478" s="1851"/>
      <c r="X478" s="1851"/>
      <c r="Y478" s="1851"/>
      <c r="Z478" s="1851"/>
      <c r="AA478" s="1851"/>
      <c r="AB478" s="1851"/>
      <c r="AC478" s="1851"/>
      <c r="AD478" s="1851"/>
      <c r="AE478" s="1851"/>
      <c r="AF478" s="1851"/>
      <c r="AG478" s="1851"/>
      <c r="AH478" s="1848"/>
    </row>
    <row r="479" spans="1:39">
      <c r="A479" s="3807" t="s">
        <v>1526</v>
      </c>
      <c r="B479" s="3807"/>
      <c r="C479" s="3807"/>
      <c r="D479" s="3807"/>
      <c r="E479" s="1871"/>
      <c r="F479" s="1871" t="s">
        <v>1527</v>
      </c>
      <c r="G479" s="1871"/>
      <c r="H479" s="1871"/>
      <c r="I479" s="1871"/>
      <c r="J479" s="1871"/>
      <c r="K479" s="1871"/>
      <c r="L479" s="3808" t="s">
        <v>1528</v>
      </c>
      <c r="M479" s="3808"/>
      <c r="N479" s="3808"/>
      <c r="O479" s="3808"/>
      <c r="P479" s="3808"/>
      <c r="Q479" s="3808"/>
      <c r="R479" s="3808"/>
      <c r="S479" s="3808"/>
      <c r="T479" s="3809" t="s">
        <v>1529</v>
      </c>
      <c r="U479" s="3809" t="s">
        <v>58</v>
      </c>
      <c r="V479" s="3809"/>
      <c r="W479" s="3809"/>
      <c r="X479" s="3809"/>
      <c r="Y479" s="3809"/>
      <c r="Z479" s="3810"/>
      <c r="AA479" s="1872" t="s">
        <v>1530</v>
      </c>
      <c r="AB479" s="1871"/>
      <c r="AC479" s="1871"/>
      <c r="AD479" s="1871"/>
      <c r="AE479" s="1871"/>
      <c r="AF479" s="1871"/>
      <c r="AG479" s="1871"/>
      <c r="AH479" s="1873"/>
    </row>
    <row r="480" spans="1:39" ht="30" customHeight="1">
      <c r="A480" s="3807"/>
      <c r="B480" s="3807"/>
      <c r="C480" s="3807"/>
      <c r="D480" s="3807"/>
      <c r="E480" s="3811"/>
      <c r="F480" s="3811"/>
      <c r="G480" s="3811"/>
      <c r="H480" s="3811"/>
      <c r="I480" s="3811"/>
      <c r="J480" s="3811"/>
      <c r="K480" s="3812"/>
      <c r="L480" s="3813"/>
      <c r="M480" s="3814"/>
      <c r="N480" s="3814"/>
      <c r="O480" s="3814"/>
      <c r="P480" s="3814"/>
      <c r="Q480" s="3814"/>
      <c r="R480" s="3814"/>
      <c r="S480" s="3815"/>
      <c r="T480" s="3816"/>
      <c r="U480" s="3816"/>
      <c r="V480" s="3816"/>
      <c r="W480" s="3816"/>
      <c r="X480" s="3816"/>
      <c r="Y480" s="3816"/>
      <c r="Z480" s="3817"/>
      <c r="AA480" s="3873"/>
      <c r="AB480" s="3874"/>
      <c r="AC480" s="3874"/>
      <c r="AD480" s="3874"/>
      <c r="AE480" s="3874"/>
      <c r="AF480" s="3874"/>
      <c r="AG480" s="3874"/>
      <c r="AH480" s="3875"/>
    </row>
  </sheetData>
  <mergeCells count="1320">
    <mergeCell ref="A479:D480"/>
    <mergeCell ref="L479:S479"/>
    <mergeCell ref="T479:Z479"/>
    <mergeCell ref="E480:K480"/>
    <mergeCell ref="L480:S480"/>
    <mergeCell ref="E473:H473"/>
    <mergeCell ref="I473:L473"/>
    <mergeCell ref="M473:P473"/>
    <mergeCell ref="Q473:T473"/>
    <mergeCell ref="U473:AG473"/>
    <mergeCell ref="N343:Y343"/>
    <mergeCell ref="E475:H475"/>
    <mergeCell ref="I475:L475"/>
    <mergeCell ref="M475:P475"/>
    <mergeCell ref="Q475:T475"/>
    <mergeCell ref="U475:AG475"/>
    <mergeCell ref="E474:H474"/>
    <mergeCell ref="I474:L474"/>
    <mergeCell ref="M474:P474"/>
    <mergeCell ref="Q474:T474"/>
    <mergeCell ref="N439:Y439"/>
    <mergeCell ref="T480:Z480"/>
    <mergeCell ref="AA480:AH480"/>
    <mergeCell ref="U472:AG472"/>
    <mergeCell ref="E469:H469"/>
    <mergeCell ref="U474:AG474"/>
    <mergeCell ref="E471:H471"/>
    <mergeCell ref="I471:L471"/>
    <mergeCell ref="M471:P471"/>
    <mergeCell ref="Q471:T471"/>
    <mergeCell ref="U471:AG471"/>
    <mergeCell ref="E472:H472"/>
    <mergeCell ref="I472:L472"/>
    <mergeCell ref="M472:P472"/>
    <mergeCell ref="Q472:T472"/>
    <mergeCell ref="N7:Y7"/>
    <mergeCell ref="N55:Y55"/>
    <mergeCell ref="N103:Y103"/>
    <mergeCell ref="N151:Y151"/>
    <mergeCell ref="N199:Y199"/>
    <mergeCell ref="N247:Y247"/>
    <mergeCell ref="N295:Y295"/>
    <mergeCell ref="U468:AG468"/>
    <mergeCell ref="E465:H465"/>
    <mergeCell ref="I465:L465"/>
    <mergeCell ref="M465:P465"/>
    <mergeCell ref="Q465:T465"/>
    <mergeCell ref="U465:AG465"/>
    <mergeCell ref="E466:H466"/>
    <mergeCell ref="I466:L466"/>
    <mergeCell ref="M466:P466"/>
    <mergeCell ref="Q466:T466"/>
    <mergeCell ref="U470:AG470"/>
    <mergeCell ref="E467:H467"/>
    <mergeCell ref="I467:L467"/>
    <mergeCell ref="M467:P467"/>
    <mergeCell ref="Q467:T467"/>
    <mergeCell ref="U467:AG467"/>
    <mergeCell ref="E468:H468"/>
    <mergeCell ref="I468:L468"/>
    <mergeCell ref="M468:P468"/>
    <mergeCell ref="Q468:T468"/>
    <mergeCell ref="I469:L469"/>
    <mergeCell ref="M469:P469"/>
    <mergeCell ref="Q469:T469"/>
    <mergeCell ref="U469:AG469"/>
    <mergeCell ref="E470:H470"/>
    <mergeCell ref="I470:L470"/>
    <mergeCell ref="M470:P470"/>
    <mergeCell ref="Q470:T470"/>
    <mergeCell ref="U464:AG464"/>
    <mergeCell ref="E461:H461"/>
    <mergeCell ref="I461:L461"/>
    <mergeCell ref="M461:P461"/>
    <mergeCell ref="Q461:T461"/>
    <mergeCell ref="U461:AG461"/>
    <mergeCell ref="E462:H462"/>
    <mergeCell ref="I462:L462"/>
    <mergeCell ref="M462:P462"/>
    <mergeCell ref="Q462:T462"/>
    <mergeCell ref="U466:AG466"/>
    <mergeCell ref="E463:H463"/>
    <mergeCell ref="I463:L463"/>
    <mergeCell ref="M463:P463"/>
    <mergeCell ref="Q463:T463"/>
    <mergeCell ref="U463:AG463"/>
    <mergeCell ref="E464:H464"/>
    <mergeCell ref="I464:L464"/>
    <mergeCell ref="M464:P464"/>
    <mergeCell ref="Q464:T464"/>
    <mergeCell ref="U460:AG460"/>
    <mergeCell ref="E457:H457"/>
    <mergeCell ref="I457:L457"/>
    <mergeCell ref="M457:P457"/>
    <mergeCell ref="Q457:T457"/>
    <mergeCell ref="U457:AG457"/>
    <mergeCell ref="E458:H458"/>
    <mergeCell ref="I458:L458"/>
    <mergeCell ref="M458:P458"/>
    <mergeCell ref="Q458:T458"/>
    <mergeCell ref="U462:AG462"/>
    <mergeCell ref="E459:H459"/>
    <mergeCell ref="I459:L459"/>
    <mergeCell ref="M459:P459"/>
    <mergeCell ref="Q459:T459"/>
    <mergeCell ref="U459:AG459"/>
    <mergeCell ref="E460:H460"/>
    <mergeCell ref="I460:L460"/>
    <mergeCell ref="M460:P460"/>
    <mergeCell ref="Q460:T460"/>
    <mergeCell ref="M450:T451"/>
    <mergeCell ref="B452:B453"/>
    <mergeCell ref="C452:C453"/>
    <mergeCell ref="D452:D453"/>
    <mergeCell ref="E452:H453"/>
    <mergeCell ref="I452:L453"/>
    <mergeCell ref="M452:P453"/>
    <mergeCell ref="Q452:T453"/>
    <mergeCell ref="U456:AG456"/>
    <mergeCell ref="U452:AG453"/>
    <mergeCell ref="E454:H454"/>
    <mergeCell ref="I454:L454"/>
    <mergeCell ref="M454:P454"/>
    <mergeCell ref="Q454:T454"/>
    <mergeCell ref="U454:AG454"/>
    <mergeCell ref="U458:AG458"/>
    <mergeCell ref="E455:H455"/>
    <mergeCell ref="I455:L455"/>
    <mergeCell ref="M455:P455"/>
    <mergeCell ref="Q455:T455"/>
    <mergeCell ref="U455:AG455"/>
    <mergeCell ref="E456:H456"/>
    <mergeCell ref="I456:L456"/>
    <mergeCell ref="M456:P456"/>
    <mergeCell ref="Q456:T456"/>
    <mergeCell ref="E427:H427"/>
    <mergeCell ref="I427:L427"/>
    <mergeCell ref="M427:P427"/>
    <mergeCell ref="Q427:T427"/>
    <mergeCell ref="U427:AG427"/>
    <mergeCell ref="A431:D432"/>
    <mergeCell ref="L431:S431"/>
    <mergeCell ref="T431:Z431"/>
    <mergeCell ref="E432:K432"/>
    <mergeCell ref="L432:S432"/>
    <mergeCell ref="T432:Z432"/>
    <mergeCell ref="AA432:AH432"/>
    <mergeCell ref="A433:H435"/>
    <mergeCell ref="I433:AA435"/>
    <mergeCell ref="AB433:AH435"/>
    <mergeCell ref="I436:AA438"/>
    <mergeCell ref="M449:T449"/>
    <mergeCell ref="E423:H423"/>
    <mergeCell ref="I423:L423"/>
    <mergeCell ref="M423:P423"/>
    <mergeCell ref="Q423:T423"/>
    <mergeCell ref="U423:AG423"/>
    <mergeCell ref="E424:H424"/>
    <mergeCell ref="I424:L424"/>
    <mergeCell ref="M424:P424"/>
    <mergeCell ref="Q424:T424"/>
    <mergeCell ref="U424:AG424"/>
    <mergeCell ref="E425:H425"/>
    <mergeCell ref="I425:L425"/>
    <mergeCell ref="M425:P425"/>
    <mergeCell ref="Q425:T425"/>
    <mergeCell ref="U425:AG425"/>
    <mergeCell ref="E426:H426"/>
    <mergeCell ref="I426:L426"/>
    <mergeCell ref="M426:P426"/>
    <mergeCell ref="Q426:T426"/>
    <mergeCell ref="U426:AG426"/>
    <mergeCell ref="E419:H419"/>
    <mergeCell ref="I419:L419"/>
    <mergeCell ref="M419:P419"/>
    <mergeCell ref="Q419:T419"/>
    <mergeCell ref="U419:AG419"/>
    <mergeCell ref="E420:H420"/>
    <mergeCell ref="I420:L420"/>
    <mergeCell ref="M420:P420"/>
    <mergeCell ref="Q420:T420"/>
    <mergeCell ref="U420:AG420"/>
    <mergeCell ref="E421:H421"/>
    <mergeCell ref="I421:L421"/>
    <mergeCell ref="M421:P421"/>
    <mergeCell ref="Q421:T421"/>
    <mergeCell ref="U421:AG421"/>
    <mergeCell ref="E422:H422"/>
    <mergeCell ref="I422:L422"/>
    <mergeCell ref="M422:P422"/>
    <mergeCell ref="Q422:T422"/>
    <mergeCell ref="U422:AG422"/>
    <mergeCell ref="E415:H415"/>
    <mergeCell ref="I415:L415"/>
    <mergeCell ref="M415:P415"/>
    <mergeCell ref="Q415:T415"/>
    <mergeCell ref="U415:AG415"/>
    <mergeCell ref="E416:H416"/>
    <mergeCell ref="I416:L416"/>
    <mergeCell ref="M416:P416"/>
    <mergeCell ref="Q416:T416"/>
    <mergeCell ref="U416:AG416"/>
    <mergeCell ref="E417:H417"/>
    <mergeCell ref="I417:L417"/>
    <mergeCell ref="M417:P417"/>
    <mergeCell ref="Q417:T417"/>
    <mergeCell ref="U417:AG417"/>
    <mergeCell ref="E418:H418"/>
    <mergeCell ref="I418:L418"/>
    <mergeCell ref="M418:P418"/>
    <mergeCell ref="Q418:T418"/>
    <mergeCell ref="U418:AG418"/>
    <mergeCell ref="A383:D384"/>
    <mergeCell ref="L383:S383"/>
    <mergeCell ref="T383:Z383"/>
    <mergeCell ref="E384:K384"/>
    <mergeCell ref="L384:S384"/>
    <mergeCell ref="T384:Z384"/>
    <mergeCell ref="AA384:AH384"/>
    <mergeCell ref="A385:H387"/>
    <mergeCell ref="I385:AA387"/>
    <mergeCell ref="AB385:AH387"/>
    <mergeCell ref="I388:AA390"/>
    <mergeCell ref="E413:H413"/>
    <mergeCell ref="I413:L413"/>
    <mergeCell ref="M413:P413"/>
    <mergeCell ref="Q413:T413"/>
    <mergeCell ref="U413:AG413"/>
    <mergeCell ref="E414:H414"/>
    <mergeCell ref="I414:L414"/>
    <mergeCell ref="M414:P414"/>
    <mergeCell ref="Q414:T414"/>
    <mergeCell ref="U414:AG414"/>
    <mergeCell ref="Q407:T407"/>
    <mergeCell ref="U407:AG407"/>
    <mergeCell ref="E408:H408"/>
    <mergeCell ref="I408:L408"/>
    <mergeCell ref="M408:P408"/>
    <mergeCell ref="Q408:T408"/>
    <mergeCell ref="U408:AG408"/>
    <mergeCell ref="U404:AG405"/>
    <mergeCell ref="E406:H406"/>
    <mergeCell ref="I406:L406"/>
    <mergeCell ref="M406:P406"/>
    <mergeCell ref="E376:H376"/>
    <mergeCell ref="I376:L376"/>
    <mergeCell ref="M376:P376"/>
    <mergeCell ref="Q376:T376"/>
    <mergeCell ref="U376:AG376"/>
    <mergeCell ref="E377:H377"/>
    <mergeCell ref="I377:L377"/>
    <mergeCell ref="M377:P377"/>
    <mergeCell ref="Q377:T377"/>
    <mergeCell ref="U377:AG377"/>
    <mergeCell ref="E378:H378"/>
    <mergeCell ref="I378:L378"/>
    <mergeCell ref="M378:P378"/>
    <mergeCell ref="Q378:T378"/>
    <mergeCell ref="U378:AG378"/>
    <mergeCell ref="E379:H379"/>
    <mergeCell ref="I379:L379"/>
    <mergeCell ref="M379:P379"/>
    <mergeCell ref="Q379:T379"/>
    <mergeCell ref="U379:AG379"/>
    <mergeCell ref="E372:H372"/>
    <mergeCell ref="I372:L372"/>
    <mergeCell ref="M372:P372"/>
    <mergeCell ref="Q372:T372"/>
    <mergeCell ref="U372:AG372"/>
    <mergeCell ref="E373:H373"/>
    <mergeCell ref="I373:L373"/>
    <mergeCell ref="M373:P373"/>
    <mergeCell ref="Q373:T373"/>
    <mergeCell ref="U373:AG373"/>
    <mergeCell ref="E374:H374"/>
    <mergeCell ref="I374:L374"/>
    <mergeCell ref="M374:P374"/>
    <mergeCell ref="Q374:T374"/>
    <mergeCell ref="U374:AG374"/>
    <mergeCell ref="E375:H375"/>
    <mergeCell ref="I375:L375"/>
    <mergeCell ref="M375:P375"/>
    <mergeCell ref="Q375:T375"/>
    <mergeCell ref="U375:AG375"/>
    <mergeCell ref="E368:H368"/>
    <mergeCell ref="I368:L368"/>
    <mergeCell ref="M368:P368"/>
    <mergeCell ref="Q368:T368"/>
    <mergeCell ref="U368:AG368"/>
    <mergeCell ref="E369:H369"/>
    <mergeCell ref="I369:L369"/>
    <mergeCell ref="M369:P369"/>
    <mergeCell ref="Q369:T369"/>
    <mergeCell ref="U369:AG369"/>
    <mergeCell ref="E370:H370"/>
    <mergeCell ref="I370:L370"/>
    <mergeCell ref="M370:P370"/>
    <mergeCell ref="Q370:T370"/>
    <mergeCell ref="U370:AG370"/>
    <mergeCell ref="E371:H371"/>
    <mergeCell ref="I371:L371"/>
    <mergeCell ref="M371:P371"/>
    <mergeCell ref="Q371:T371"/>
    <mergeCell ref="U371:AG371"/>
    <mergeCell ref="E364:H364"/>
    <mergeCell ref="I364:L364"/>
    <mergeCell ref="M364:P364"/>
    <mergeCell ref="Q364:T364"/>
    <mergeCell ref="U364:AG364"/>
    <mergeCell ref="E365:H365"/>
    <mergeCell ref="I365:L365"/>
    <mergeCell ref="M365:P365"/>
    <mergeCell ref="Q365:T365"/>
    <mergeCell ref="U365:AG365"/>
    <mergeCell ref="E366:H366"/>
    <mergeCell ref="I366:L366"/>
    <mergeCell ref="M366:P366"/>
    <mergeCell ref="Q366:T366"/>
    <mergeCell ref="U366:AG366"/>
    <mergeCell ref="E367:H367"/>
    <mergeCell ref="I367:L367"/>
    <mergeCell ref="M367:P367"/>
    <mergeCell ref="Q367:T367"/>
    <mergeCell ref="U367:AG367"/>
    <mergeCell ref="E360:H360"/>
    <mergeCell ref="I360:L360"/>
    <mergeCell ref="M360:P360"/>
    <mergeCell ref="Q360:T360"/>
    <mergeCell ref="U360:AG360"/>
    <mergeCell ref="E361:H361"/>
    <mergeCell ref="I361:L361"/>
    <mergeCell ref="M361:P361"/>
    <mergeCell ref="Q361:T361"/>
    <mergeCell ref="U361:AG361"/>
    <mergeCell ref="E362:H362"/>
    <mergeCell ref="I362:L362"/>
    <mergeCell ref="M362:P362"/>
    <mergeCell ref="Q362:T362"/>
    <mergeCell ref="U362:AG362"/>
    <mergeCell ref="E363:H363"/>
    <mergeCell ref="I363:L363"/>
    <mergeCell ref="M363:P363"/>
    <mergeCell ref="Q363:T363"/>
    <mergeCell ref="U363:AG363"/>
    <mergeCell ref="M354:T355"/>
    <mergeCell ref="B356:B357"/>
    <mergeCell ref="C356:C357"/>
    <mergeCell ref="D356:D357"/>
    <mergeCell ref="E356:H357"/>
    <mergeCell ref="I356:L357"/>
    <mergeCell ref="M356:P357"/>
    <mergeCell ref="Q356:T357"/>
    <mergeCell ref="U356:AG357"/>
    <mergeCell ref="E358:H358"/>
    <mergeCell ref="I358:L358"/>
    <mergeCell ref="M358:P358"/>
    <mergeCell ref="Q358:T358"/>
    <mergeCell ref="U358:AG358"/>
    <mergeCell ref="E359:H359"/>
    <mergeCell ref="I359:L359"/>
    <mergeCell ref="M359:P359"/>
    <mergeCell ref="Q359:T359"/>
    <mergeCell ref="U359:AG359"/>
    <mergeCell ref="E331:H331"/>
    <mergeCell ref="I331:L331"/>
    <mergeCell ref="M331:P331"/>
    <mergeCell ref="Q331:T331"/>
    <mergeCell ref="U331:AG331"/>
    <mergeCell ref="A335:D336"/>
    <mergeCell ref="L335:S335"/>
    <mergeCell ref="T335:Z335"/>
    <mergeCell ref="E336:K336"/>
    <mergeCell ref="L336:S336"/>
    <mergeCell ref="T336:Z336"/>
    <mergeCell ref="AA336:AH336"/>
    <mergeCell ref="A337:H339"/>
    <mergeCell ref="I337:AA339"/>
    <mergeCell ref="AB337:AH339"/>
    <mergeCell ref="I340:AA342"/>
    <mergeCell ref="M353:T353"/>
    <mergeCell ref="E327:H327"/>
    <mergeCell ref="I327:L327"/>
    <mergeCell ref="M327:P327"/>
    <mergeCell ref="Q327:T327"/>
    <mergeCell ref="U327:AG327"/>
    <mergeCell ref="E328:H328"/>
    <mergeCell ref="I328:L328"/>
    <mergeCell ref="M328:P328"/>
    <mergeCell ref="Q328:T328"/>
    <mergeCell ref="U328:AG328"/>
    <mergeCell ref="E329:H329"/>
    <mergeCell ref="I329:L329"/>
    <mergeCell ref="M329:P329"/>
    <mergeCell ref="Q329:T329"/>
    <mergeCell ref="U329:AG329"/>
    <mergeCell ref="E330:H330"/>
    <mergeCell ref="I330:L330"/>
    <mergeCell ref="M330:P330"/>
    <mergeCell ref="Q330:T330"/>
    <mergeCell ref="U330:AG330"/>
    <mergeCell ref="E323:H323"/>
    <mergeCell ref="I323:L323"/>
    <mergeCell ref="M323:P323"/>
    <mergeCell ref="Q323:T323"/>
    <mergeCell ref="U323:AG323"/>
    <mergeCell ref="E324:H324"/>
    <mergeCell ref="I324:L324"/>
    <mergeCell ref="M324:P324"/>
    <mergeCell ref="Q324:T324"/>
    <mergeCell ref="U324:AG324"/>
    <mergeCell ref="E325:H325"/>
    <mergeCell ref="I325:L325"/>
    <mergeCell ref="M325:P325"/>
    <mergeCell ref="Q325:T325"/>
    <mergeCell ref="U325:AG325"/>
    <mergeCell ref="E326:H326"/>
    <mergeCell ref="I326:L326"/>
    <mergeCell ref="M326:P326"/>
    <mergeCell ref="Q326:T326"/>
    <mergeCell ref="U326:AG326"/>
    <mergeCell ref="E319:H319"/>
    <mergeCell ref="I319:L319"/>
    <mergeCell ref="M319:P319"/>
    <mergeCell ref="Q319:T319"/>
    <mergeCell ref="U319:AG319"/>
    <mergeCell ref="E320:H320"/>
    <mergeCell ref="I320:L320"/>
    <mergeCell ref="M320:P320"/>
    <mergeCell ref="Q320:T320"/>
    <mergeCell ref="U320:AG320"/>
    <mergeCell ref="E321:H321"/>
    <mergeCell ref="I321:L321"/>
    <mergeCell ref="M321:P321"/>
    <mergeCell ref="Q321:T321"/>
    <mergeCell ref="U321:AG321"/>
    <mergeCell ref="E322:H322"/>
    <mergeCell ref="I322:L322"/>
    <mergeCell ref="M322:P322"/>
    <mergeCell ref="Q322:T322"/>
    <mergeCell ref="U322:AG322"/>
    <mergeCell ref="E315:H315"/>
    <mergeCell ref="I315:L315"/>
    <mergeCell ref="M315:P315"/>
    <mergeCell ref="Q315:T315"/>
    <mergeCell ref="U315:AG315"/>
    <mergeCell ref="E316:H316"/>
    <mergeCell ref="I316:L316"/>
    <mergeCell ref="M316:P316"/>
    <mergeCell ref="Q316:T316"/>
    <mergeCell ref="U316:AG316"/>
    <mergeCell ref="E317:H317"/>
    <mergeCell ref="I317:L317"/>
    <mergeCell ref="M317:P317"/>
    <mergeCell ref="Q317:T317"/>
    <mergeCell ref="U317:AG317"/>
    <mergeCell ref="E318:H318"/>
    <mergeCell ref="I318:L318"/>
    <mergeCell ref="M318:P318"/>
    <mergeCell ref="Q318:T318"/>
    <mergeCell ref="U318:AG318"/>
    <mergeCell ref="E311:H311"/>
    <mergeCell ref="I311:L311"/>
    <mergeCell ref="M311:P311"/>
    <mergeCell ref="Q311:T311"/>
    <mergeCell ref="U311:AG311"/>
    <mergeCell ref="E312:H312"/>
    <mergeCell ref="I312:L312"/>
    <mergeCell ref="M312:P312"/>
    <mergeCell ref="Q312:T312"/>
    <mergeCell ref="U312:AG312"/>
    <mergeCell ref="E313:H313"/>
    <mergeCell ref="I313:L313"/>
    <mergeCell ref="M313:P313"/>
    <mergeCell ref="Q313:T313"/>
    <mergeCell ref="U313:AG313"/>
    <mergeCell ref="E314:H314"/>
    <mergeCell ref="I314:L314"/>
    <mergeCell ref="M314:P314"/>
    <mergeCell ref="Q314:T314"/>
    <mergeCell ref="U314:AG314"/>
    <mergeCell ref="A289:H291"/>
    <mergeCell ref="I289:AA291"/>
    <mergeCell ref="AB289:AH291"/>
    <mergeCell ref="I292:AA294"/>
    <mergeCell ref="M305:T305"/>
    <mergeCell ref="M306:T307"/>
    <mergeCell ref="B308:B309"/>
    <mergeCell ref="C308:C309"/>
    <mergeCell ref="D308:D309"/>
    <mergeCell ref="E308:H309"/>
    <mergeCell ref="I308:L309"/>
    <mergeCell ref="M308:P309"/>
    <mergeCell ref="Q308:T309"/>
    <mergeCell ref="U308:AG309"/>
    <mergeCell ref="E310:H310"/>
    <mergeCell ref="I310:L310"/>
    <mergeCell ref="M310:P310"/>
    <mergeCell ref="Q310:T310"/>
    <mergeCell ref="U310:AG310"/>
    <mergeCell ref="E282:H282"/>
    <mergeCell ref="I282:L282"/>
    <mergeCell ref="M282:P282"/>
    <mergeCell ref="Q282:T282"/>
    <mergeCell ref="U282:AG282"/>
    <mergeCell ref="E283:H283"/>
    <mergeCell ref="I283:L283"/>
    <mergeCell ref="M283:P283"/>
    <mergeCell ref="Q283:T283"/>
    <mergeCell ref="U283:AG283"/>
    <mergeCell ref="A287:D288"/>
    <mergeCell ref="L287:S287"/>
    <mergeCell ref="T287:Z287"/>
    <mergeCell ref="E288:K288"/>
    <mergeCell ref="L288:S288"/>
    <mergeCell ref="T288:Z288"/>
    <mergeCell ref="AA288:AH288"/>
    <mergeCell ref="E278:H278"/>
    <mergeCell ref="I278:L278"/>
    <mergeCell ref="M278:P278"/>
    <mergeCell ref="Q278:T278"/>
    <mergeCell ref="U278:AG278"/>
    <mergeCell ref="E279:H279"/>
    <mergeCell ref="I279:L279"/>
    <mergeCell ref="M279:P279"/>
    <mergeCell ref="Q279:T279"/>
    <mergeCell ref="U279:AG279"/>
    <mergeCell ref="E280:H280"/>
    <mergeCell ref="I280:L280"/>
    <mergeCell ref="M280:P280"/>
    <mergeCell ref="Q280:T280"/>
    <mergeCell ref="U280:AG280"/>
    <mergeCell ref="E281:H281"/>
    <mergeCell ref="I281:L281"/>
    <mergeCell ref="M281:P281"/>
    <mergeCell ref="Q281:T281"/>
    <mergeCell ref="U281:AG281"/>
    <mergeCell ref="E274:H274"/>
    <mergeCell ref="I274:L274"/>
    <mergeCell ref="M274:P274"/>
    <mergeCell ref="Q274:T274"/>
    <mergeCell ref="U274:AG274"/>
    <mergeCell ref="E275:H275"/>
    <mergeCell ref="I275:L275"/>
    <mergeCell ref="M275:P275"/>
    <mergeCell ref="Q275:T275"/>
    <mergeCell ref="U275:AG275"/>
    <mergeCell ref="E276:H276"/>
    <mergeCell ref="I276:L276"/>
    <mergeCell ref="M276:P276"/>
    <mergeCell ref="Q276:T276"/>
    <mergeCell ref="U276:AG276"/>
    <mergeCell ref="E277:H277"/>
    <mergeCell ref="I277:L277"/>
    <mergeCell ref="M277:P277"/>
    <mergeCell ref="Q277:T277"/>
    <mergeCell ref="U277:AG277"/>
    <mergeCell ref="E270:H270"/>
    <mergeCell ref="I270:L270"/>
    <mergeCell ref="M270:P270"/>
    <mergeCell ref="Q270:T270"/>
    <mergeCell ref="U270:AG270"/>
    <mergeCell ref="E271:H271"/>
    <mergeCell ref="I271:L271"/>
    <mergeCell ref="M271:P271"/>
    <mergeCell ref="Q271:T271"/>
    <mergeCell ref="U271:AG271"/>
    <mergeCell ref="E272:H272"/>
    <mergeCell ref="I272:L272"/>
    <mergeCell ref="M272:P272"/>
    <mergeCell ref="Q272:T272"/>
    <mergeCell ref="U272:AG272"/>
    <mergeCell ref="E273:H273"/>
    <mergeCell ref="I273:L273"/>
    <mergeCell ref="M273:P273"/>
    <mergeCell ref="Q273:T273"/>
    <mergeCell ref="U273:AG273"/>
    <mergeCell ref="E266:H266"/>
    <mergeCell ref="I266:L266"/>
    <mergeCell ref="M266:P266"/>
    <mergeCell ref="Q266:T266"/>
    <mergeCell ref="U266:AG266"/>
    <mergeCell ref="E267:H267"/>
    <mergeCell ref="I267:L267"/>
    <mergeCell ref="M267:P267"/>
    <mergeCell ref="Q267:T267"/>
    <mergeCell ref="U267:AG267"/>
    <mergeCell ref="E268:H268"/>
    <mergeCell ref="I268:L268"/>
    <mergeCell ref="M268:P268"/>
    <mergeCell ref="Q268:T268"/>
    <mergeCell ref="U268:AG268"/>
    <mergeCell ref="E269:H269"/>
    <mergeCell ref="I269:L269"/>
    <mergeCell ref="M269:P269"/>
    <mergeCell ref="Q269:T269"/>
    <mergeCell ref="U269:AG269"/>
    <mergeCell ref="E262:H262"/>
    <mergeCell ref="I262:L262"/>
    <mergeCell ref="M262:P262"/>
    <mergeCell ref="Q262:T262"/>
    <mergeCell ref="U262:AG262"/>
    <mergeCell ref="E263:H263"/>
    <mergeCell ref="I263:L263"/>
    <mergeCell ref="M263:P263"/>
    <mergeCell ref="Q263:T263"/>
    <mergeCell ref="U263:AG263"/>
    <mergeCell ref="E264:H264"/>
    <mergeCell ref="I264:L264"/>
    <mergeCell ref="M264:P264"/>
    <mergeCell ref="Q264:T264"/>
    <mergeCell ref="U264:AG264"/>
    <mergeCell ref="E265:H265"/>
    <mergeCell ref="I265:L265"/>
    <mergeCell ref="M265:P265"/>
    <mergeCell ref="Q265:T265"/>
    <mergeCell ref="U265:AG265"/>
    <mergeCell ref="A239:D240"/>
    <mergeCell ref="L239:S239"/>
    <mergeCell ref="T239:Z239"/>
    <mergeCell ref="E240:K240"/>
    <mergeCell ref="L240:S240"/>
    <mergeCell ref="T240:Z240"/>
    <mergeCell ref="AA240:AH240"/>
    <mergeCell ref="A241:H243"/>
    <mergeCell ref="I241:AA243"/>
    <mergeCell ref="AB241:AH243"/>
    <mergeCell ref="I244:AA246"/>
    <mergeCell ref="M257:T257"/>
    <mergeCell ref="M258:T259"/>
    <mergeCell ref="B260:B261"/>
    <mergeCell ref="C260:C261"/>
    <mergeCell ref="D260:D261"/>
    <mergeCell ref="E260:H261"/>
    <mergeCell ref="I260:L261"/>
    <mergeCell ref="M260:P261"/>
    <mergeCell ref="Q260:T261"/>
    <mergeCell ref="U260:AG261"/>
    <mergeCell ref="E232:H232"/>
    <mergeCell ref="I232:L232"/>
    <mergeCell ref="M232:P232"/>
    <mergeCell ref="Q232:T232"/>
    <mergeCell ref="U232:AG232"/>
    <mergeCell ref="E233:H233"/>
    <mergeCell ref="I233:L233"/>
    <mergeCell ref="M233:P233"/>
    <mergeCell ref="Q233:T233"/>
    <mergeCell ref="U233:AG233"/>
    <mergeCell ref="E234:H234"/>
    <mergeCell ref="I234:L234"/>
    <mergeCell ref="M234:P234"/>
    <mergeCell ref="Q234:T234"/>
    <mergeCell ref="U234:AG234"/>
    <mergeCell ref="E235:H235"/>
    <mergeCell ref="I235:L235"/>
    <mergeCell ref="M235:P235"/>
    <mergeCell ref="Q235:T235"/>
    <mergeCell ref="U235:AG235"/>
    <mergeCell ref="E228:H228"/>
    <mergeCell ref="I228:L228"/>
    <mergeCell ref="M228:P228"/>
    <mergeCell ref="Q228:T228"/>
    <mergeCell ref="U228:AG228"/>
    <mergeCell ref="E229:H229"/>
    <mergeCell ref="I229:L229"/>
    <mergeCell ref="M229:P229"/>
    <mergeCell ref="Q229:T229"/>
    <mergeCell ref="U229:AG229"/>
    <mergeCell ref="E230:H230"/>
    <mergeCell ref="I230:L230"/>
    <mergeCell ref="M230:P230"/>
    <mergeCell ref="Q230:T230"/>
    <mergeCell ref="U230:AG230"/>
    <mergeCell ref="E231:H231"/>
    <mergeCell ref="I231:L231"/>
    <mergeCell ref="M231:P231"/>
    <mergeCell ref="Q231:T231"/>
    <mergeCell ref="U231:AG231"/>
    <mergeCell ref="E224:H224"/>
    <mergeCell ref="I224:L224"/>
    <mergeCell ref="M224:P224"/>
    <mergeCell ref="Q224:T224"/>
    <mergeCell ref="U224:AG224"/>
    <mergeCell ref="E225:H225"/>
    <mergeCell ref="I225:L225"/>
    <mergeCell ref="M225:P225"/>
    <mergeCell ref="Q225:T225"/>
    <mergeCell ref="U225:AG225"/>
    <mergeCell ref="E226:H226"/>
    <mergeCell ref="I226:L226"/>
    <mergeCell ref="M226:P226"/>
    <mergeCell ref="Q226:T226"/>
    <mergeCell ref="U226:AG226"/>
    <mergeCell ref="E227:H227"/>
    <mergeCell ref="I227:L227"/>
    <mergeCell ref="M227:P227"/>
    <mergeCell ref="Q227:T227"/>
    <mergeCell ref="U227:AG227"/>
    <mergeCell ref="E220:H220"/>
    <mergeCell ref="I220:L220"/>
    <mergeCell ref="M220:P220"/>
    <mergeCell ref="Q220:T220"/>
    <mergeCell ref="U220:AG220"/>
    <mergeCell ref="E221:H221"/>
    <mergeCell ref="I221:L221"/>
    <mergeCell ref="M221:P221"/>
    <mergeCell ref="Q221:T221"/>
    <mergeCell ref="U221:AG221"/>
    <mergeCell ref="E222:H222"/>
    <mergeCell ref="I222:L222"/>
    <mergeCell ref="M222:P222"/>
    <mergeCell ref="Q222:T222"/>
    <mergeCell ref="U222:AG222"/>
    <mergeCell ref="E223:H223"/>
    <mergeCell ref="I223:L223"/>
    <mergeCell ref="M223:P223"/>
    <mergeCell ref="Q223:T223"/>
    <mergeCell ref="U223:AG223"/>
    <mergeCell ref="E216:H216"/>
    <mergeCell ref="I216:L216"/>
    <mergeCell ref="M216:P216"/>
    <mergeCell ref="Q216:T216"/>
    <mergeCell ref="U216:AG216"/>
    <mergeCell ref="E217:H217"/>
    <mergeCell ref="I217:L217"/>
    <mergeCell ref="M217:P217"/>
    <mergeCell ref="Q217:T217"/>
    <mergeCell ref="U217:AG217"/>
    <mergeCell ref="E218:H218"/>
    <mergeCell ref="I218:L218"/>
    <mergeCell ref="M218:P218"/>
    <mergeCell ref="Q218:T218"/>
    <mergeCell ref="U218:AG218"/>
    <mergeCell ref="E219:H219"/>
    <mergeCell ref="I219:L219"/>
    <mergeCell ref="M219:P219"/>
    <mergeCell ref="Q219:T219"/>
    <mergeCell ref="U219:AG219"/>
    <mergeCell ref="M210:T211"/>
    <mergeCell ref="B212:B213"/>
    <mergeCell ref="C212:C213"/>
    <mergeCell ref="D212:D213"/>
    <mergeCell ref="E212:H213"/>
    <mergeCell ref="I212:L213"/>
    <mergeCell ref="M212:P213"/>
    <mergeCell ref="Q212:T213"/>
    <mergeCell ref="U212:AG213"/>
    <mergeCell ref="E214:H214"/>
    <mergeCell ref="I214:L214"/>
    <mergeCell ref="M214:P214"/>
    <mergeCell ref="Q214:T214"/>
    <mergeCell ref="U214:AG214"/>
    <mergeCell ref="E215:H215"/>
    <mergeCell ref="I215:L215"/>
    <mergeCell ref="M215:P215"/>
    <mergeCell ref="Q215:T215"/>
    <mergeCell ref="U215:AG215"/>
    <mergeCell ref="E187:H187"/>
    <mergeCell ref="I187:L187"/>
    <mergeCell ref="M187:P187"/>
    <mergeCell ref="Q187:T187"/>
    <mergeCell ref="U187:AG187"/>
    <mergeCell ref="A191:D192"/>
    <mergeCell ref="L191:S191"/>
    <mergeCell ref="T191:Z191"/>
    <mergeCell ref="E192:K192"/>
    <mergeCell ref="L192:S192"/>
    <mergeCell ref="T192:Z192"/>
    <mergeCell ref="AA192:AH192"/>
    <mergeCell ref="A193:H195"/>
    <mergeCell ref="I193:AA195"/>
    <mergeCell ref="AB193:AH195"/>
    <mergeCell ref="I196:AA198"/>
    <mergeCell ref="M209:T209"/>
    <mergeCell ref="E183:H183"/>
    <mergeCell ref="I183:L183"/>
    <mergeCell ref="M183:P183"/>
    <mergeCell ref="Q183:T183"/>
    <mergeCell ref="U183:AG183"/>
    <mergeCell ref="E184:H184"/>
    <mergeCell ref="I184:L184"/>
    <mergeCell ref="M184:P184"/>
    <mergeCell ref="Q184:T184"/>
    <mergeCell ref="U184:AG184"/>
    <mergeCell ref="E185:H185"/>
    <mergeCell ref="I185:L185"/>
    <mergeCell ref="M185:P185"/>
    <mergeCell ref="Q185:T185"/>
    <mergeCell ref="U185:AG185"/>
    <mergeCell ref="E186:H186"/>
    <mergeCell ref="I186:L186"/>
    <mergeCell ref="M186:P186"/>
    <mergeCell ref="Q186:T186"/>
    <mergeCell ref="U186:AG186"/>
    <mergeCell ref="E179:H179"/>
    <mergeCell ref="I179:L179"/>
    <mergeCell ref="M179:P179"/>
    <mergeCell ref="Q179:T179"/>
    <mergeCell ref="U179:AG179"/>
    <mergeCell ref="E180:H180"/>
    <mergeCell ref="I180:L180"/>
    <mergeCell ref="M180:P180"/>
    <mergeCell ref="Q180:T180"/>
    <mergeCell ref="U180:AG180"/>
    <mergeCell ref="E181:H181"/>
    <mergeCell ref="I181:L181"/>
    <mergeCell ref="M181:P181"/>
    <mergeCell ref="Q181:T181"/>
    <mergeCell ref="U181:AG181"/>
    <mergeCell ref="E182:H182"/>
    <mergeCell ref="I182:L182"/>
    <mergeCell ref="M182:P182"/>
    <mergeCell ref="Q182:T182"/>
    <mergeCell ref="U182:AG182"/>
    <mergeCell ref="E175:H175"/>
    <mergeCell ref="I175:L175"/>
    <mergeCell ref="M175:P175"/>
    <mergeCell ref="Q175:T175"/>
    <mergeCell ref="U175:AG175"/>
    <mergeCell ref="E176:H176"/>
    <mergeCell ref="I176:L176"/>
    <mergeCell ref="M176:P176"/>
    <mergeCell ref="Q176:T176"/>
    <mergeCell ref="U176:AG176"/>
    <mergeCell ref="E177:H177"/>
    <mergeCell ref="I177:L177"/>
    <mergeCell ref="M177:P177"/>
    <mergeCell ref="Q177:T177"/>
    <mergeCell ref="U177:AG177"/>
    <mergeCell ref="E178:H178"/>
    <mergeCell ref="I178:L178"/>
    <mergeCell ref="M178:P178"/>
    <mergeCell ref="Q178:T178"/>
    <mergeCell ref="U178:AG178"/>
    <mergeCell ref="E171:H171"/>
    <mergeCell ref="I171:L171"/>
    <mergeCell ref="M171:P171"/>
    <mergeCell ref="Q171:T171"/>
    <mergeCell ref="U171:AG171"/>
    <mergeCell ref="E172:H172"/>
    <mergeCell ref="I172:L172"/>
    <mergeCell ref="M172:P172"/>
    <mergeCell ref="Q172:T172"/>
    <mergeCell ref="U172:AG172"/>
    <mergeCell ref="E173:H173"/>
    <mergeCell ref="I173:L173"/>
    <mergeCell ref="M173:P173"/>
    <mergeCell ref="Q173:T173"/>
    <mergeCell ref="U173:AG173"/>
    <mergeCell ref="E174:H174"/>
    <mergeCell ref="I174:L174"/>
    <mergeCell ref="M174:P174"/>
    <mergeCell ref="Q174:T174"/>
    <mergeCell ref="U174:AG174"/>
    <mergeCell ref="E167:H167"/>
    <mergeCell ref="I167:L167"/>
    <mergeCell ref="M167:P167"/>
    <mergeCell ref="Q167:T167"/>
    <mergeCell ref="U167:AG167"/>
    <mergeCell ref="E168:H168"/>
    <mergeCell ref="I168:L168"/>
    <mergeCell ref="M168:P168"/>
    <mergeCell ref="Q168:T168"/>
    <mergeCell ref="U168:AG168"/>
    <mergeCell ref="E169:H169"/>
    <mergeCell ref="I169:L169"/>
    <mergeCell ref="M169:P169"/>
    <mergeCell ref="Q169:T169"/>
    <mergeCell ref="U169:AG169"/>
    <mergeCell ref="E170:H170"/>
    <mergeCell ref="I170:L170"/>
    <mergeCell ref="M170:P170"/>
    <mergeCell ref="Q170:T170"/>
    <mergeCell ref="U170:AG170"/>
    <mergeCell ref="A145:H147"/>
    <mergeCell ref="I145:AA147"/>
    <mergeCell ref="AB145:AH147"/>
    <mergeCell ref="I148:AA150"/>
    <mergeCell ref="M161:T161"/>
    <mergeCell ref="M162:T163"/>
    <mergeCell ref="B164:B165"/>
    <mergeCell ref="C164:C165"/>
    <mergeCell ref="D164:D165"/>
    <mergeCell ref="E164:H165"/>
    <mergeCell ref="I164:L165"/>
    <mergeCell ref="M164:P165"/>
    <mergeCell ref="Q164:T165"/>
    <mergeCell ref="U164:AG165"/>
    <mergeCell ref="E166:H166"/>
    <mergeCell ref="I166:L166"/>
    <mergeCell ref="M166:P166"/>
    <mergeCell ref="Q166:T166"/>
    <mergeCell ref="U166:AG166"/>
    <mergeCell ref="E138:H138"/>
    <mergeCell ref="I138:L138"/>
    <mergeCell ref="M138:P138"/>
    <mergeCell ref="Q138:T138"/>
    <mergeCell ref="U138:AG138"/>
    <mergeCell ref="E139:H139"/>
    <mergeCell ref="I139:L139"/>
    <mergeCell ref="M139:P139"/>
    <mergeCell ref="Q139:T139"/>
    <mergeCell ref="U139:AG139"/>
    <mergeCell ref="A143:D144"/>
    <mergeCell ref="L143:S143"/>
    <mergeCell ref="T143:Z143"/>
    <mergeCell ref="E144:K144"/>
    <mergeCell ref="L144:S144"/>
    <mergeCell ref="T144:Z144"/>
    <mergeCell ref="AA144:AH144"/>
    <mergeCell ref="E134:H134"/>
    <mergeCell ref="I134:L134"/>
    <mergeCell ref="M134:P134"/>
    <mergeCell ref="Q134:T134"/>
    <mergeCell ref="U134:AG134"/>
    <mergeCell ref="E135:H135"/>
    <mergeCell ref="I135:L135"/>
    <mergeCell ref="M135:P135"/>
    <mergeCell ref="Q135:T135"/>
    <mergeCell ref="U135:AG135"/>
    <mergeCell ref="E136:H136"/>
    <mergeCell ref="I136:L136"/>
    <mergeCell ref="M136:P136"/>
    <mergeCell ref="Q136:T136"/>
    <mergeCell ref="U136:AG136"/>
    <mergeCell ref="E137:H137"/>
    <mergeCell ref="I137:L137"/>
    <mergeCell ref="M137:P137"/>
    <mergeCell ref="Q137:T137"/>
    <mergeCell ref="U137:AG137"/>
    <mergeCell ref="E130:H130"/>
    <mergeCell ref="I130:L130"/>
    <mergeCell ref="M130:P130"/>
    <mergeCell ref="Q130:T130"/>
    <mergeCell ref="U130:AG130"/>
    <mergeCell ref="E131:H131"/>
    <mergeCell ref="I131:L131"/>
    <mergeCell ref="M131:P131"/>
    <mergeCell ref="Q131:T131"/>
    <mergeCell ref="U131:AG131"/>
    <mergeCell ref="E132:H132"/>
    <mergeCell ref="I132:L132"/>
    <mergeCell ref="M132:P132"/>
    <mergeCell ref="Q132:T132"/>
    <mergeCell ref="U132:AG132"/>
    <mergeCell ref="E133:H133"/>
    <mergeCell ref="I133:L133"/>
    <mergeCell ref="M133:P133"/>
    <mergeCell ref="Q133:T133"/>
    <mergeCell ref="U133:AG133"/>
    <mergeCell ref="E126:H126"/>
    <mergeCell ref="I126:L126"/>
    <mergeCell ref="M126:P126"/>
    <mergeCell ref="Q126:T126"/>
    <mergeCell ref="U126:AG126"/>
    <mergeCell ref="E127:H127"/>
    <mergeCell ref="I127:L127"/>
    <mergeCell ref="M127:P127"/>
    <mergeCell ref="Q127:T127"/>
    <mergeCell ref="U127:AG127"/>
    <mergeCell ref="E128:H128"/>
    <mergeCell ref="I128:L128"/>
    <mergeCell ref="M128:P128"/>
    <mergeCell ref="Q128:T128"/>
    <mergeCell ref="U128:AG128"/>
    <mergeCell ref="E129:H129"/>
    <mergeCell ref="I129:L129"/>
    <mergeCell ref="M129:P129"/>
    <mergeCell ref="Q129:T129"/>
    <mergeCell ref="U129:AG129"/>
    <mergeCell ref="E122:H122"/>
    <mergeCell ref="I122:L122"/>
    <mergeCell ref="M122:P122"/>
    <mergeCell ref="Q122:T122"/>
    <mergeCell ref="U122:AG122"/>
    <mergeCell ref="E123:H123"/>
    <mergeCell ref="I123:L123"/>
    <mergeCell ref="M123:P123"/>
    <mergeCell ref="Q123:T123"/>
    <mergeCell ref="U123:AG123"/>
    <mergeCell ref="E124:H124"/>
    <mergeCell ref="I124:L124"/>
    <mergeCell ref="M124:P124"/>
    <mergeCell ref="Q124:T124"/>
    <mergeCell ref="U124:AG124"/>
    <mergeCell ref="E125:H125"/>
    <mergeCell ref="I125:L125"/>
    <mergeCell ref="M125:P125"/>
    <mergeCell ref="Q125:T125"/>
    <mergeCell ref="U125:AG125"/>
    <mergeCell ref="E118:H118"/>
    <mergeCell ref="I118:L118"/>
    <mergeCell ref="M118:P118"/>
    <mergeCell ref="Q118:T118"/>
    <mergeCell ref="U118:AG118"/>
    <mergeCell ref="E119:H119"/>
    <mergeCell ref="I119:L119"/>
    <mergeCell ref="M119:P119"/>
    <mergeCell ref="Q119:T119"/>
    <mergeCell ref="U119:AG119"/>
    <mergeCell ref="E120:H120"/>
    <mergeCell ref="I120:L120"/>
    <mergeCell ref="M120:P120"/>
    <mergeCell ref="Q120:T120"/>
    <mergeCell ref="U120:AG120"/>
    <mergeCell ref="E121:H121"/>
    <mergeCell ref="I121:L121"/>
    <mergeCell ref="M121:P121"/>
    <mergeCell ref="Q121:T121"/>
    <mergeCell ref="U121:AG121"/>
    <mergeCell ref="A95:D96"/>
    <mergeCell ref="L95:S95"/>
    <mergeCell ref="T95:Z95"/>
    <mergeCell ref="E96:K96"/>
    <mergeCell ref="L96:S96"/>
    <mergeCell ref="T96:Z96"/>
    <mergeCell ref="AA96:AH96"/>
    <mergeCell ref="A97:H99"/>
    <mergeCell ref="I97:AA99"/>
    <mergeCell ref="AB97:AH99"/>
    <mergeCell ref="I100:AA102"/>
    <mergeCell ref="M113:T113"/>
    <mergeCell ref="M114:T115"/>
    <mergeCell ref="B116:B117"/>
    <mergeCell ref="C116:C117"/>
    <mergeCell ref="D116:D117"/>
    <mergeCell ref="E116:H117"/>
    <mergeCell ref="I116:L117"/>
    <mergeCell ref="M116:P117"/>
    <mergeCell ref="Q116:T117"/>
    <mergeCell ref="U116:AG117"/>
    <mergeCell ref="E88:H88"/>
    <mergeCell ref="I88:L88"/>
    <mergeCell ref="M88:P88"/>
    <mergeCell ref="Q88:T88"/>
    <mergeCell ref="U88:AG88"/>
    <mergeCell ref="E89:H89"/>
    <mergeCell ref="I89:L89"/>
    <mergeCell ref="M89:P89"/>
    <mergeCell ref="Q89:T89"/>
    <mergeCell ref="U89:AG89"/>
    <mergeCell ref="E90:H90"/>
    <mergeCell ref="I90:L90"/>
    <mergeCell ref="M90:P90"/>
    <mergeCell ref="Q90:T90"/>
    <mergeCell ref="U90:AG90"/>
    <mergeCell ref="E91:H91"/>
    <mergeCell ref="I91:L91"/>
    <mergeCell ref="M91:P91"/>
    <mergeCell ref="Q91:T91"/>
    <mergeCell ref="U91:AG91"/>
    <mergeCell ref="E84:H84"/>
    <mergeCell ref="I84:L84"/>
    <mergeCell ref="M84:P84"/>
    <mergeCell ref="Q84:T84"/>
    <mergeCell ref="U84:AG84"/>
    <mergeCell ref="E85:H85"/>
    <mergeCell ref="I85:L85"/>
    <mergeCell ref="M85:P85"/>
    <mergeCell ref="Q85:T85"/>
    <mergeCell ref="U85:AG85"/>
    <mergeCell ref="E86:H86"/>
    <mergeCell ref="I86:L86"/>
    <mergeCell ref="M86:P86"/>
    <mergeCell ref="Q86:T86"/>
    <mergeCell ref="U86:AG86"/>
    <mergeCell ref="E87:H87"/>
    <mergeCell ref="I87:L87"/>
    <mergeCell ref="M87:P87"/>
    <mergeCell ref="Q87:T87"/>
    <mergeCell ref="U87:AG87"/>
    <mergeCell ref="E80:H80"/>
    <mergeCell ref="I80:L80"/>
    <mergeCell ref="M80:P80"/>
    <mergeCell ref="Q80:T80"/>
    <mergeCell ref="U80:AG80"/>
    <mergeCell ref="E81:H81"/>
    <mergeCell ref="I81:L81"/>
    <mergeCell ref="M81:P81"/>
    <mergeCell ref="Q81:T81"/>
    <mergeCell ref="U81:AG81"/>
    <mergeCell ref="E82:H82"/>
    <mergeCell ref="I82:L82"/>
    <mergeCell ref="M82:P82"/>
    <mergeCell ref="Q82:T82"/>
    <mergeCell ref="U82:AG82"/>
    <mergeCell ref="E83:H83"/>
    <mergeCell ref="I83:L83"/>
    <mergeCell ref="M83:P83"/>
    <mergeCell ref="Q83:T83"/>
    <mergeCell ref="U83:AG83"/>
    <mergeCell ref="E76:H76"/>
    <mergeCell ref="I76:L76"/>
    <mergeCell ref="M76:P76"/>
    <mergeCell ref="Q76:T76"/>
    <mergeCell ref="U76:AG76"/>
    <mergeCell ref="E77:H77"/>
    <mergeCell ref="I77:L77"/>
    <mergeCell ref="M77:P77"/>
    <mergeCell ref="Q77:T77"/>
    <mergeCell ref="U77:AG77"/>
    <mergeCell ref="E78:H78"/>
    <mergeCell ref="I78:L78"/>
    <mergeCell ref="M78:P78"/>
    <mergeCell ref="Q78:T78"/>
    <mergeCell ref="U78:AG78"/>
    <mergeCell ref="E79:H79"/>
    <mergeCell ref="I79:L79"/>
    <mergeCell ref="M79:P79"/>
    <mergeCell ref="Q79:T79"/>
    <mergeCell ref="U79:AG79"/>
    <mergeCell ref="E72:H72"/>
    <mergeCell ref="I72:L72"/>
    <mergeCell ref="M72:P72"/>
    <mergeCell ref="Q72:T72"/>
    <mergeCell ref="U72:AG72"/>
    <mergeCell ref="E73:H73"/>
    <mergeCell ref="I73:L73"/>
    <mergeCell ref="M73:P73"/>
    <mergeCell ref="Q73:T73"/>
    <mergeCell ref="U73:AG73"/>
    <mergeCell ref="E74:H74"/>
    <mergeCell ref="I74:L74"/>
    <mergeCell ref="M74:P74"/>
    <mergeCell ref="Q74:T74"/>
    <mergeCell ref="U74:AG74"/>
    <mergeCell ref="E75:H75"/>
    <mergeCell ref="I75:L75"/>
    <mergeCell ref="M75:P75"/>
    <mergeCell ref="Q75:T75"/>
    <mergeCell ref="U75:AG75"/>
    <mergeCell ref="B68:B69"/>
    <mergeCell ref="C68:C69"/>
    <mergeCell ref="D68:D69"/>
    <mergeCell ref="E68:H69"/>
    <mergeCell ref="I68:L69"/>
    <mergeCell ref="M68:P69"/>
    <mergeCell ref="Q68:T69"/>
    <mergeCell ref="U68:AG69"/>
    <mergeCell ref="E70:H70"/>
    <mergeCell ref="I70:L70"/>
    <mergeCell ref="M70:P70"/>
    <mergeCell ref="Q70:T70"/>
    <mergeCell ref="U70:AG70"/>
    <mergeCell ref="E71:H71"/>
    <mergeCell ref="I71:L71"/>
    <mergeCell ref="M71:P71"/>
    <mergeCell ref="Q71:T71"/>
    <mergeCell ref="U71:AG71"/>
    <mergeCell ref="U32:AG32"/>
    <mergeCell ref="U33:AG33"/>
    <mergeCell ref="U34:AG34"/>
    <mergeCell ref="U35:AG35"/>
    <mergeCell ref="U36:AG36"/>
    <mergeCell ref="U37:AG37"/>
    <mergeCell ref="U38:AG38"/>
    <mergeCell ref="U39:AG39"/>
    <mergeCell ref="U40:AG40"/>
    <mergeCell ref="U41:AG41"/>
    <mergeCell ref="U42:AG42"/>
    <mergeCell ref="A49:H51"/>
    <mergeCell ref="I49:AA51"/>
    <mergeCell ref="AB49:AH51"/>
    <mergeCell ref="I52:AA54"/>
    <mergeCell ref="M65:T65"/>
    <mergeCell ref="M66:T67"/>
    <mergeCell ref="Q36:T36"/>
    <mergeCell ref="Q37:T37"/>
    <mergeCell ref="M36:P36"/>
    <mergeCell ref="M37:P37"/>
    <mergeCell ref="E37:H37"/>
    <mergeCell ref="I37:L37"/>
    <mergeCell ref="E34:H34"/>
    <mergeCell ref="I34:L34"/>
    <mergeCell ref="Q34:T34"/>
    <mergeCell ref="Q35:T35"/>
    <mergeCell ref="M34:P34"/>
    <mergeCell ref="M35:P35"/>
    <mergeCell ref="E35:H35"/>
    <mergeCell ref="I35:L35"/>
    <mergeCell ref="AA48:AH48"/>
    <mergeCell ref="M18:T19"/>
    <mergeCell ref="M17:T17"/>
    <mergeCell ref="U20:AG21"/>
    <mergeCell ref="U22:AG22"/>
    <mergeCell ref="U23:AG23"/>
    <mergeCell ref="U24:AG24"/>
    <mergeCell ref="M20:P21"/>
    <mergeCell ref="Q22:T22"/>
    <mergeCell ref="Q23:T23"/>
    <mergeCell ref="Q24:T24"/>
    <mergeCell ref="U25:AG25"/>
    <mergeCell ref="U26:AG26"/>
    <mergeCell ref="U27:AG27"/>
    <mergeCell ref="U28:AG28"/>
    <mergeCell ref="U29:AG29"/>
    <mergeCell ref="U30:AG30"/>
    <mergeCell ref="U31:AG31"/>
    <mergeCell ref="Q25:T25"/>
    <mergeCell ref="M23:P23"/>
    <mergeCell ref="M24:P24"/>
    <mergeCell ref="M25:P25"/>
    <mergeCell ref="Q406:T406"/>
    <mergeCell ref="U406:AG406"/>
    <mergeCell ref="M401:T401"/>
    <mergeCell ref="M402:T403"/>
    <mergeCell ref="B404:B405"/>
    <mergeCell ref="C404:C405"/>
    <mergeCell ref="D404:D405"/>
    <mergeCell ref="E404:H405"/>
    <mergeCell ref="I404:L405"/>
    <mergeCell ref="M404:P405"/>
    <mergeCell ref="Q404:T405"/>
    <mergeCell ref="A1:H3"/>
    <mergeCell ref="I1:AA3"/>
    <mergeCell ref="AB1:AH3"/>
    <mergeCell ref="I4:AA6"/>
    <mergeCell ref="U411:AG411"/>
    <mergeCell ref="E412:H412"/>
    <mergeCell ref="I412:L412"/>
    <mergeCell ref="M412:P412"/>
    <mergeCell ref="Q412:T412"/>
    <mergeCell ref="U412:AG412"/>
    <mergeCell ref="E411:H411"/>
    <mergeCell ref="I411:L411"/>
    <mergeCell ref="M411:P411"/>
    <mergeCell ref="Q411:T411"/>
    <mergeCell ref="N391:Y391"/>
    <mergeCell ref="E23:H23"/>
    <mergeCell ref="I23:L23"/>
    <mergeCell ref="E24:H24"/>
    <mergeCell ref="I24:L24"/>
    <mergeCell ref="E409:H409"/>
    <mergeCell ref="I409:L409"/>
    <mergeCell ref="M409:P409"/>
    <mergeCell ref="Q409:T409"/>
    <mergeCell ref="U409:AG409"/>
    <mergeCell ref="E410:H410"/>
    <mergeCell ref="I410:L410"/>
    <mergeCell ref="M410:P410"/>
    <mergeCell ref="Q410:T410"/>
    <mergeCell ref="U410:AG410"/>
    <mergeCell ref="E407:H407"/>
    <mergeCell ref="I407:L407"/>
    <mergeCell ref="M407:P407"/>
    <mergeCell ref="E26:H26"/>
    <mergeCell ref="I26:L26"/>
    <mergeCell ref="Q26:T26"/>
    <mergeCell ref="Q27:T27"/>
    <mergeCell ref="M26:P26"/>
    <mergeCell ref="M27:P27"/>
    <mergeCell ref="E27:H27"/>
    <mergeCell ref="I27:L27"/>
    <mergeCell ref="M29:P29"/>
    <mergeCell ref="E29:H29"/>
    <mergeCell ref="I29:L29"/>
    <mergeCell ref="E38:H38"/>
    <mergeCell ref="I38:L38"/>
    <mergeCell ref="Q38:T38"/>
    <mergeCell ref="Q39:T39"/>
    <mergeCell ref="M38:P38"/>
    <mergeCell ref="M39:P39"/>
    <mergeCell ref="E39:H39"/>
    <mergeCell ref="I39:L39"/>
    <mergeCell ref="E36:H36"/>
    <mergeCell ref="I36:L36"/>
    <mergeCell ref="E25:H25"/>
    <mergeCell ref="I25:L25"/>
    <mergeCell ref="B20:B21"/>
    <mergeCell ref="E20:H21"/>
    <mergeCell ref="I20:L21"/>
    <mergeCell ref="E22:H22"/>
    <mergeCell ref="I22:L22"/>
    <mergeCell ref="Q20:T21"/>
    <mergeCell ref="M22:P22"/>
    <mergeCell ref="C20:C21"/>
    <mergeCell ref="D20:D21"/>
    <mergeCell ref="E32:H32"/>
    <mergeCell ref="I32:L32"/>
    <mergeCell ref="Q32:T32"/>
    <mergeCell ref="Q33:T33"/>
    <mergeCell ref="M32:P32"/>
    <mergeCell ref="M33:P33"/>
    <mergeCell ref="E33:H33"/>
    <mergeCell ref="I33:L33"/>
    <mergeCell ref="E30:H30"/>
    <mergeCell ref="I30:L30"/>
    <mergeCell ref="Q30:T30"/>
    <mergeCell ref="Q31:T31"/>
    <mergeCell ref="M30:P30"/>
    <mergeCell ref="M31:P31"/>
    <mergeCell ref="E31:H31"/>
    <mergeCell ref="I31:L31"/>
    <mergeCell ref="E28:H28"/>
    <mergeCell ref="I28:L28"/>
    <mergeCell ref="Q28:T28"/>
    <mergeCell ref="Q29:T29"/>
    <mergeCell ref="M28:P28"/>
    <mergeCell ref="U43:AG43"/>
    <mergeCell ref="A47:D48"/>
    <mergeCell ref="L47:S47"/>
    <mergeCell ref="T47:Z47"/>
    <mergeCell ref="E48:K48"/>
    <mergeCell ref="L48:S48"/>
    <mergeCell ref="T48:Z48"/>
    <mergeCell ref="E42:H42"/>
    <mergeCell ref="I42:L42"/>
    <mergeCell ref="Q42:T42"/>
    <mergeCell ref="Q43:T43"/>
    <mergeCell ref="M42:P42"/>
    <mergeCell ref="M43:P43"/>
    <mergeCell ref="E43:H43"/>
    <mergeCell ref="I43:L43"/>
    <mergeCell ref="E40:H40"/>
    <mergeCell ref="I40:L40"/>
    <mergeCell ref="Q40:T40"/>
    <mergeCell ref="Q41:T41"/>
    <mergeCell ref="M40:P40"/>
    <mergeCell ref="M41:P41"/>
    <mergeCell ref="E41:H41"/>
    <mergeCell ref="I41:L41"/>
  </mergeCells>
  <printOptions horizontalCentered="1" verticalCentered="1"/>
  <pageMargins left="0.33" right="0.19685039370078741" top="0.19685039370078741" bottom="0.3" header="0.19" footer="0.31496062992125984"/>
  <pageSetup paperSize="9" scale="89" orientation="portrait" r:id="rId1"/>
  <headerFooter alignWithMargins="0"/>
  <rowBreaks count="9" manualBreakCount="9">
    <brk id="48" max="33" man="1"/>
    <brk id="96" max="33" man="1"/>
    <brk id="144" max="33" man="1"/>
    <brk id="192" max="33" man="1"/>
    <brk id="240" max="33" man="1"/>
    <brk id="288" max="33" man="1"/>
    <brk id="336" max="33" man="1"/>
    <brk id="384" max="33" man="1"/>
    <brk id="432" max="33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Feuil56">
    <tabColor rgb="FFFFFF00"/>
  </sheetPr>
  <dimension ref="A1:T209"/>
  <sheetViews>
    <sheetView showZeros="0" view="pageBreakPreview" zoomScale="80" zoomScaleNormal="100" zoomScaleSheetLayoutView="80" workbookViewId="0">
      <selection activeCell="N25" sqref="N25"/>
    </sheetView>
  </sheetViews>
  <sheetFormatPr baseColWidth="10" defaultColWidth="9.140625" defaultRowHeight="12.75"/>
  <cols>
    <col min="1" max="1" width="16.42578125" customWidth="1"/>
    <col min="2" max="2" width="11.7109375" customWidth="1"/>
    <col min="3" max="3" width="8.42578125" customWidth="1"/>
    <col min="4" max="4" width="9.140625" customWidth="1"/>
    <col min="5" max="5" width="7.28515625" customWidth="1"/>
    <col min="6" max="6" width="5.85546875" customWidth="1"/>
    <col min="7" max="7" width="5.7109375" customWidth="1"/>
    <col min="8" max="8" width="7.5703125" customWidth="1"/>
    <col min="9" max="9" width="8.5703125" customWidth="1"/>
    <col min="10" max="10" width="7.7109375" customWidth="1"/>
    <col min="11" max="11" width="5.85546875" customWidth="1"/>
    <col min="12" max="12" width="6.140625" customWidth="1"/>
    <col min="13" max="13" width="10.85546875" customWidth="1"/>
    <col min="14" max="14" width="10.28515625" customWidth="1"/>
    <col min="15" max="15" width="6.85546875" customWidth="1"/>
    <col min="16" max="16" width="7.42578125" customWidth="1"/>
    <col min="17" max="17" width="6.42578125" customWidth="1"/>
    <col min="18" max="18" width="6.28515625" customWidth="1"/>
    <col min="19" max="19" width="14.7109375" customWidth="1"/>
    <col min="20" max="20" width="12.5703125" customWidth="1"/>
    <col min="21" max="255" width="9.140625" customWidth="1"/>
  </cols>
  <sheetData>
    <row r="1" spans="1:20" ht="9.6" customHeight="1">
      <c r="R1" s="22"/>
      <c r="S1" s="22"/>
      <c r="T1" s="22"/>
    </row>
    <row r="2" spans="1:20" ht="42" customHeight="1" thickBot="1">
      <c r="R2" s="22"/>
      <c r="S2" s="3883" t="s">
        <v>1149</v>
      </c>
      <c r="T2" s="3883"/>
    </row>
    <row r="3" spans="1:20" ht="16.149999999999999" customHeight="1" thickBot="1">
      <c r="A3" s="2" t="s">
        <v>188</v>
      </c>
      <c r="E3" s="3155" t="s">
        <v>189</v>
      </c>
      <c r="F3" s="3156"/>
      <c r="G3" s="3156"/>
      <c r="H3" s="3157"/>
      <c r="I3" s="515"/>
      <c r="J3" s="515"/>
      <c r="K3" s="504"/>
      <c r="R3" s="22"/>
      <c r="S3" s="22"/>
      <c r="T3" s="22"/>
    </row>
    <row r="4" spans="1:20" ht="16.149999999999999" customHeight="1" thickBot="1">
      <c r="A4" s="3" t="s">
        <v>190</v>
      </c>
      <c r="R4" s="22"/>
      <c r="S4" s="22"/>
      <c r="T4" s="22"/>
    </row>
    <row r="5" spans="1:20" ht="18.75" thickBot="1">
      <c r="A5" s="172"/>
      <c r="B5" s="28"/>
      <c r="C5" s="193"/>
      <c r="D5" s="3158" t="s">
        <v>103</v>
      </c>
      <c r="E5" s="3159"/>
      <c r="F5" s="3159"/>
      <c r="G5" s="3159"/>
      <c r="H5" s="3159"/>
      <c r="I5" s="3159"/>
      <c r="J5" s="3159"/>
      <c r="K5" s="3160"/>
      <c r="L5" s="28"/>
      <c r="M5" s="193"/>
      <c r="N5" s="193"/>
      <c r="O5" s="193"/>
      <c r="P5" s="194"/>
      <c r="Q5" s="194"/>
    </row>
    <row r="6" spans="1:20" ht="16.5" thickBot="1">
      <c r="A6" s="195" t="s">
        <v>340</v>
      </c>
      <c r="B6" s="3161"/>
      <c r="C6" s="3161"/>
      <c r="D6" s="197" t="s">
        <v>336</v>
      </c>
      <c r="E6" s="3162"/>
      <c r="F6" s="3162"/>
      <c r="G6" s="198"/>
      <c r="H6" s="131"/>
      <c r="I6" s="131"/>
      <c r="J6" s="131"/>
      <c r="K6" s="199" t="s">
        <v>341</v>
      </c>
      <c r="L6" s="3161"/>
      <c r="M6" s="3161"/>
      <c r="N6" s="199" t="s">
        <v>342</v>
      </c>
      <c r="O6" s="3161"/>
      <c r="P6" s="3161"/>
      <c r="Q6" s="201"/>
    </row>
    <row r="7" spans="1:20" ht="13.5" thickBot="1">
      <c r="A7" s="43" t="s">
        <v>289</v>
      </c>
      <c r="B7" s="43" t="s">
        <v>235</v>
      </c>
      <c r="C7" s="202" t="s">
        <v>268</v>
      </c>
      <c r="D7" s="3153" t="s">
        <v>343</v>
      </c>
      <c r="E7" s="3154"/>
      <c r="F7" s="43" t="s">
        <v>1150</v>
      </c>
      <c r="G7" s="43" t="s">
        <v>193</v>
      </c>
      <c r="H7" s="512" t="s">
        <v>1043</v>
      </c>
      <c r="I7" s="512" t="s">
        <v>1043</v>
      </c>
      <c r="J7" s="512" t="s">
        <v>1043</v>
      </c>
      <c r="K7" s="203" t="s">
        <v>344</v>
      </c>
      <c r="L7" s="43" t="s">
        <v>344</v>
      </c>
      <c r="M7" s="43" t="s">
        <v>345</v>
      </c>
      <c r="N7" s="43" t="s">
        <v>346</v>
      </c>
      <c r="O7" s="43" t="s">
        <v>347</v>
      </c>
      <c r="P7" s="43" t="s">
        <v>348</v>
      </c>
      <c r="Q7" s="43" t="s">
        <v>197</v>
      </c>
    </row>
    <row r="8" spans="1:20" ht="45.75" customHeight="1" thickBot="1">
      <c r="A8" s="204"/>
      <c r="B8" s="204"/>
      <c r="C8" s="205"/>
      <c r="D8" s="3880" t="s">
        <v>1158</v>
      </c>
      <c r="E8" s="3881"/>
      <c r="F8" s="204"/>
      <c r="G8" s="204"/>
      <c r="H8" s="669" t="s">
        <v>1156</v>
      </c>
      <c r="I8" s="669" t="s">
        <v>1157</v>
      </c>
      <c r="J8" s="670" t="s">
        <v>966</v>
      </c>
      <c r="K8" s="208" t="s">
        <v>349</v>
      </c>
      <c r="L8" s="204" t="s">
        <v>350</v>
      </c>
      <c r="M8" s="204" t="s">
        <v>351</v>
      </c>
      <c r="N8" s="204" t="s">
        <v>353</v>
      </c>
      <c r="O8" s="204"/>
      <c r="P8" s="204"/>
      <c r="Q8" s="204"/>
      <c r="S8" s="312" t="s">
        <v>220</v>
      </c>
      <c r="T8" s="314" t="s">
        <v>356</v>
      </c>
    </row>
    <row r="9" spans="1:20" ht="15.75">
      <c r="A9" s="209" t="str">
        <f>PREVI!A10</f>
        <v>1100633635-636</v>
      </c>
      <c r="B9" s="671" t="str">
        <f>SUIVI!H9</f>
        <v>HL1100A</v>
      </c>
      <c r="C9" s="764">
        <f>SUIVI!J9</f>
        <v>10300</v>
      </c>
      <c r="D9" s="3876"/>
      <c r="E9" s="3877"/>
      <c r="F9" s="116" t="e">
        <f>SUIVI!#REF!</f>
        <v>#REF!</v>
      </c>
      <c r="G9" s="116" t="e">
        <f>SUIVI!#REF!</f>
        <v>#REF!</v>
      </c>
      <c r="H9" s="668"/>
      <c r="I9" s="668"/>
      <c r="J9" s="668"/>
      <c r="K9" s="210"/>
      <c r="L9" s="210"/>
      <c r="M9" s="1085" t="str">
        <f>SUIVI!M9</f>
        <v>CZ6</v>
      </c>
      <c r="N9" s="210"/>
      <c r="O9" s="514"/>
      <c r="P9" s="514"/>
      <c r="Q9" s="213"/>
      <c r="R9">
        <v>1</v>
      </c>
      <c r="S9" s="304" t="s">
        <v>497</v>
      </c>
      <c r="T9" s="320" t="s">
        <v>358</v>
      </c>
    </row>
    <row r="10" spans="1:20" ht="15.75">
      <c r="A10" s="214" t="str">
        <f>PREVI!A11</f>
        <v>Z128</v>
      </c>
      <c r="B10" s="191"/>
      <c r="C10" s="453"/>
      <c r="D10" s="3878"/>
      <c r="E10" s="3879"/>
      <c r="F10" s="116" t="e">
        <f>SUIVI!#REF!</f>
        <v>#REF!</v>
      </c>
      <c r="G10" s="116" t="e">
        <f>SUIVI!#REF!</f>
        <v>#REF!</v>
      </c>
      <c r="H10" s="673"/>
      <c r="I10" s="673"/>
      <c r="J10" s="169"/>
      <c r="K10" s="217"/>
      <c r="L10" s="215"/>
      <c r="M10" s="761"/>
      <c r="N10" s="247"/>
      <c r="O10" s="247"/>
      <c r="P10" s="247"/>
      <c r="Q10" s="218"/>
      <c r="R10">
        <v>2</v>
      </c>
      <c r="S10" s="309" t="s">
        <v>357</v>
      </c>
      <c r="T10" s="318" t="s">
        <v>360</v>
      </c>
    </row>
    <row r="11" spans="1:20" ht="15.75" customHeight="1">
      <c r="A11" s="214" t="str">
        <f>PREVI!A12</f>
        <v>1900015151-15087</v>
      </c>
      <c r="B11" s="191"/>
      <c r="C11" s="191"/>
      <c r="D11" s="3878"/>
      <c r="E11" s="3879"/>
      <c r="F11" s="116" t="e">
        <f>SUIVI!#REF!</f>
        <v>#REF!</v>
      </c>
      <c r="G11" s="116" t="e">
        <f>SUIVI!#REF!</f>
        <v>#REF!</v>
      </c>
      <c r="H11" s="169"/>
      <c r="I11" s="169"/>
      <c r="J11" s="169"/>
      <c r="K11" s="215"/>
      <c r="L11" s="215"/>
      <c r="M11" s="761"/>
      <c r="N11" s="215"/>
      <c r="O11" s="215"/>
      <c r="P11" s="247"/>
      <c r="Q11" s="218"/>
      <c r="R11">
        <v>3</v>
      </c>
      <c r="S11" s="309" t="s">
        <v>570</v>
      </c>
      <c r="T11" s="318" t="s">
        <v>498</v>
      </c>
    </row>
    <row r="12" spans="1:20" ht="16.5" thickBot="1">
      <c r="A12" s="662" t="str">
        <f>PREVI!C10</f>
        <v>CIMOLAI</v>
      </c>
      <c r="B12" s="191"/>
      <c r="C12" s="191"/>
      <c r="D12" s="3878"/>
      <c r="E12" s="3879"/>
      <c r="F12" s="116" t="e">
        <f>SUIVI!#REF!</f>
        <v>#REF!</v>
      </c>
      <c r="G12" s="116" t="e">
        <f>SUIVI!#REF!</f>
        <v>#REF!</v>
      </c>
      <c r="H12" s="169"/>
      <c r="I12" s="169"/>
      <c r="J12" s="169"/>
      <c r="K12" s="215"/>
      <c r="L12" s="215"/>
      <c r="M12" s="761"/>
      <c r="N12" s="215"/>
      <c r="O12" s="215"/>
      <c r="P12" s="247"/>
      <c r="Q12" s="218"/>
      <c r="R12">
        <v>4</v>
      </c>
      <c r="S12" s="309" t="s">
        <v>496</v>
      </c>
      <c r="T12" s="317" t="s">
        <v>491</v>
      </c>
    </row>
    <row r="13" spans="1:20" ht="16.5" thickBot="1">
      <c r="A13" s="662" t="str">
        <f>PREVI!C11</f>
        <v>PASSERELLE DE BELVAL</v>
      </c>
      <c r="B13" s="120"/>
      <c r="C13" s="120"/>
      <c r="D13" s="3878"/>
      <c r="E13" s="3879"/>
      <c r="F13" s="116" t="e">
        <f>SUIVI!#REF!</f>
        <v>#REF!</v>
      </c>
      <c r="G13" s="116" t="e">
        <f>SUIVI!#REF!</f>
        <v>#REF!</v>
      </c>
      <c r="H13" s="169"/>
      <c r="I13" s="169"/>
      <c r="J13" s="169"/>
      <c r="K13" s="215"/>
      <c r="L13" s="215"/>
      <c r="M13" s="761"/>
      <c r="N13" s="247"/>
      <c r="O13" s="247"/>
      <c r="P13" s="247"/>
      <c r="Q13" s="218"/>
      <c r="R13">
        <v>5</v>
      </c>
      <c r="S13" s="309" t="s">
        <v>1071</v>
      </c>
      <c r="T13" s="315" t="s">
        <v>363</v>
      </c>
    </row>
    <row r="14" spans="1:20" ht="15.75">
      <c r="A14" s="859" t="s">
        <v>1505</v>
      </c>
      <c r="B14" s="191"/>
      <c r="C14" s="191"/>
      <c r="D14" s="3878"/>
      <c r="E14" s="3879"/>
      <c r="F14" s="116" t="e">
        <f>SUIVI!#REF!</f>
        <v>#REF!</v>
      </c>
      <c r="G14" s="116" t="e">
        <f>SUIVI!#REF!</f>
        <v>#REF!</v>
      </c>
      <c r="H14" s="169"/>
      <c r="I14" s="169"/>
      <c r="J14" s="169"/>
      <c r="K14" s="215"/>
      <c r="L14" s="215"/>
      <c r="M14" s="761"/>
      <c r="N14" s="247"/>
      <c r="O14" s="247"/>
      <c r="P14" s="247"/>
      <c r="Q14" s="218"/>
      <c r="R14">
        <v>6</v>
      </c>
      <c r="S14" s="309" t="s">
        <v>1486</v>
      </c>
      <c r="T14" s="301" t="s">
        <v>365</v>
      </c>
    </row>
    <row r="15" spans="1:20" ht="15.75">
      <c r="A15" s="860">
        <f>PREVI!A24</f>
        <v>0</v>
      </c>
      <c r="B15" s="120"/>
      <c r="C15" s="120"/>
      <c r="D15" s="3878"/>
      <c r="E15" s="3879"/>
      <c r="F15" s="116" t="e">
        <f>SUIVI!#REF!</f>
        <v>#REF!</v>
      </c>
      <c r="G15" s="116" t="e">
        <f>SUIVI!#REF!</f>
        <v>#REF!</v>
      </c>
      <c r="H15" s="169"/>
      <c r="I15" s="169"/>
      <c r="J15" s="169"/>
      <c r="K15" s="215"/>
      <c r="L15" s="215"/>
      <c r="M15" s="761"/>
      <c r="N15" s="215"/>
      <c r="O15" s="215"/>
      <c r="P15" s="247"/>
      <c r="Q15" s="218"/>
      <c r="R15">
        <v>7</v>
      </c>
      <c r="S15" s="309" t="s">
        <v>1501</v>
      </c>
      <c r="T15" s="302" t="s">
        <v>366</v>
      </c>
    </row>
    <row r="16" spans="1:20" ht="15.75">
      <c r="A16" s="860">
        <f>PREVI!A25</f>
        <v>0</v>
      </c>
      <c r="B16" s="191"/>
      <c r="C16" s="191"/>
      <c r="D16" s="3878"/>
      <c r="E16" s="3879"/>
      <c r="F16" s="116" t="e">
        <f>SUIVI!#REF!</f>
        <v>#REF!</v>
      </c>
      <c r="G16" s="116" t="e">
        <f>SUIVI!#REF!</f>
        <v>#REF!</v>
      </c>
      <c r="H16" s="169"/>
      <c r="I16" s="169"/>
      <c r="J16" s="169"/>
      <c r="K16" s="215"/>
      <c r="L16" s="215"/>
      <c r="M16" s="761"/>
      <c r="N16" s="247"/>
      <c r="O16" s="247"/>
      <c r="P16" s="247"/>
      <c r="Q16" s="218"/>
      <c r="R16">
        <v>8</v>
      </c>
      <c r="S16" s="309"/>
      <c r="T16" s="302" t="s">
        <v>368</v>
      </c>
    </row>
    <row r="17" spans="1:18" ht="15.75" customHeight="1">
      <c r="A17" s="860">
        <f>PREVI!A26</f>
        <v>0</v>
      </c>
      <c r="B17" s="120"/>
      <c r="C17" s="120"/>
      <c r="D17" s="3878"/>
      <c r="E17" s="3879"/>
      <c r="F17" s="116" t="e">
        <f>SUIVI!#REF!</f>
        <v>#REF!</v>
      </c>
      <c r="G17" s="116" t="e">
        <f>SUIVI!#REF!</f>
        <v>#REF!</v>
      </c>
      <c r="H17" s="169"/>
      <c r="I17" s="169"/>
      <c r="J17" s="169"/>
      <c r="K17" s="215"/>
      <c r="L17" s="215"/>
      <c r="M17" s="761"/>
      <c r="N17" s="247"/>
      <c r="O17" s="247"/>
      <c r="P17" s="247"/>
      <c r="Q17" s="218"/>
      <c r="R17">
        <v>9</v>
      </c>
    </row>
    <row r="18" spans="1:18" ht="15.75">
      <c r="A18" s="860">
        <f>PREVI!A27</f>
        <v>0</v>
      </c>
      <c r="B18" s="191"/>
      <c r="C18" s="191"/>
      <c r="D18" s="3878"/>
      <c r="E18" s="3879"/>
      <c r="F18" s="116" t="e">
        <f>SUIVI!#REF!</f>
        <v>#REF!</v>
      </c>
      <c r="G18" s="116" t="e">
        <f>SUIVI!#REF!</f>
        <v>#REF!</v>
      </c>
      <c r="H18" s="169"/>
      <c r="I18" s="169"/>
      <c r="J18" s="169"/>
      <c r="K18" s="215"/>
      <c r="L18" s="215"/>
      <c r="M18" s="761"/>
      <c r="N18" s="215"/>
      <c r="O18" s="215"/>
      <c r="P18" s="247"/>
      <c r="Q18" s="218"/>
      <c r="R18">
        <v>10</v>
      </c>
    </row>
    <row r="19" spans="1:18" ht="15.75">
      <c r="A19" s="860">
        <f>PREVI!A28</f>
        <v>0</v>
      </c>
      <c r="B19" s="120"/>
      <c r="C19" s="120"/>
      <c r="D19" s="3878"/>
      <c r="E19" s="3879"/>
      <c r="F19" s="116" t="e">
        <f>SUIVI!#REF!</f>
        <v>#REF!</v>
      </c>
      <c r="G19" s="116" t="e">
        <f>SUIVI!#REF!</f>
        <v>#REF!</v>
      </c>
      <c r="H19" s="169"/>
      <c r="I19" s="169"/>
      <c r="J19" s="169"/>
      <c r="K19" s="215"/>
      <c r="L19" s="215"/>
      <c r="M19" s="761"/>
      <c r="N19" s="247"/>
      <c r="O19" s="247"/>
      <c r="P19" s="247"/>
      <c r="Q19" s="218"/>
      <c r="R19">
        <v>11</v>
      </c>
    </row>
    <row r="20" spans="1:18" ht="15.75">
      <c r="A20" s="860">
        <f>PREVI!A29</f>
        <v>0</v>
      </c>
      <c r="B20" s="191"/>
      <c r="C20" s="191"/>
      <c r="D20" s="3878"/>
      <c r="E20" s="3879"/>
      <c r="F20" s="116" t="e">
        <f>SUIVI!#REF!</f>
        <v>#REF!</v>
      </c>
      <c r="G20" s="116" t="e">
        <f>SUIVI!#REF!</f>
        <v>#REF!</v>
      </c>
      <c r="H20" s="169"/>
      <c r="I20" s="169"/>
      <c r="J20" s="169"/>
      <c r="K20" s="215"/>
      <c r="L20" s="224"/>
      <c r="M20" s="761"/>
      <c r="N20" s="247"/>
      <c r="O20" s="247"/>
      <c r="P20" s="247"/>
      <c r="Q20" s="225"/>
      <c r="R20">
        <v>12</v>
      </c>
    </row>
    <row r="21" spans="1:18" ht="15.75">
      <c r="A21" s="860">
        <f>PREVI!A30</f>
        <v>0</v>
      </c>
      <c r="B21" s="120"/>
      <c r="C21" s="120"/>
      <c r="D21" s="3878"/>
      <c r="E21" s="3879"/>
      <c r="F21" s="116" t="e">
        <f>SUIVI!#REF!</f>
        <v>#REF!</v>
      </c>
      <c r="G21" s="116" t="e">
        <f>SUIVI!#REF!</f>
        <v>#REF!</v>
      </c>
      <c r="H21" s="169"/>
      <c r="I21" s="169"/>
      <c r="J21" s="169"/>
      <c r="K21" s="215"/>
      <c r="L21" s="219"/>
      <c r="M21" s="761"/>
      <c r="N21" s="247"/>
      <c r="O21" s="247"/>
      <c r="P21" s="247"/>
      <c r="Q21" s="218"/>
      <c r="R21">
        <v>13</v>
      </c>
    </row>
    <row r="22" spans="1:18" ht="15.75">
      <c r="A22" s="860">
        <f>PREVI!A31</f>
        <v>0</v>
      </c>
      <c r="B22" s="191"/>
      <c r="C22" s="191"/>
      <c r="D22" s="3878"/>
      <c r="E22" s="3879"/>
      <c r="F22" s="116" t="e">
        <f>SUIVI!#REF!</f>
        <v>#REF!</v>
      </c>
      <c r="G22" s="116" t="e">
        <f>SUIVI!#REF!</f>
        <v>#REF!</v>
      </c>
      <c r="H22" s="169"/>
      <c r="I22" s="169"/>
      <c r="J22" s="169"/>
      <c r="K22" s="215"/>
      <c r="L22" s="219"/>
      <c r="M22" s="761"/>
      <c r="N22" s="247"/>
      <c r="O22" s="247"/>
      <c r="P22" s="247"/>
      <c r="Q22" s="218"/>
      <c r="R22">
        <v>14</v>
      </c>
    </row>
    <row r="23" spans="1:18" ht="15.75" customHeight="1">
      <c r="A23" s="860">
        <f>PREVI!A33</f>
        <v>0</v>
      </c>
      <c r="B23" s="693"/>
      <c r="C23" s="120"/>
      <c r="D23" s="3878"/>
      <c r="E23" s="3879"/>
      <c r="F23" s="116" t="e">
        <f>SUIVI!#REF!</f>
        <v>#REF!</v>
      </c>
      <c r="G23" s="116" t="e">
        <f>SUIVI!#REF!</f>
        <v>#REF!</v>
      </c>
      <c r="H23" s="169"/>
      <c r="I23" s="169"/>
      <c r="J23" s="169"/>
      <c r="K23" s="215"/>
      <c r="L23" s="219"/>
      <c r="M23" s="761"/>
      <c r="N23" s="247"/>
      <c r="O23" s="247"/>
      <c r="P23" s="247"/>
      <c r="Q23" s="218"/>
      <c r="R23">
        <v>15</v>
      </c>
    </row>
    <row r="24" spans="1:18" ht="15.75">
      <c r="A24" s="222"/>
      <c r="B24" s="191"/>
      <c r="C24" s="191"/>
      <c r="D24" s="3878"/>
      <c r="E24" s="3879"/>
      <c r="F24" s="116" t="e">
        <f>SUIVI!#REF!</f>
        <v>#REF!</v>
      </c>
      <c r="G24" s="116" t="e">
        <f>SUIVI!#REF!</f>
        <v>#REF!</v>
      </c>
      <c r="H24" s="169"/>
      <c r="I24" s="169"/>
      <c r="J24" s="169"/>
      <c r="K24" s="215"/>
      <c r="L24" s="219"/>
      <c r="M24" s="761"/>
      <c r="N24" s="247"/>
      <c r="O24" s="247"/>
      <c r="P24" s="247"/>
      <c r="Q24" s="218"/>
      <c r="R24">
        <v>16</v>
      </c>
    </row>
    <row r="25" spans="1:18" ht="15.75">
      <c r="A25" s="222"/>
      <c r="B25" s="120"/>
      <c r="C25" s="120"/>
      <c r="D25" s="3882"/>
      <c r="E25" s="3882"/>
      <c r="F25" s="116" t="e">
        <f>SUIVI!#REF!</f>
        <v>#REF!</v>
      </c>
      <c r="G25" s="116" t="e">
        <f>SUIVI!#REF!</f>
        <v>#REF!</v>
      </c>
      <c r="H25" s="220"/>
      <c r="I25" s="220"/>
      <c r="J25" s="220"/>
      <c r="K25" s="223"/>
      <c r="L25" s="215"/>
      <c r="M25" s="761"/>
      <c r="N25" s="247"/>
      <c r="O25" s="247"/>
      <c r="P25" s="247"/>
      <c r="Q25" s="218"/>
      <c r="R25">
        <v>17</v>
      </c>
    </row>
    <row r="26" spans="1:18" ht="15" customHeight="1">
      <c r="A26" s="226"/>
      <c r="B26" s="120"/>
      <c r="C26" s="120"/>
      <c r="D26" s="3882"/>
      <c r="E26" s="3882"/>
      <c r="F26" s="116" t="e">
        <f>SUIVI!#REF!</f>
        <v>#REF!</v>
      </c>
      <c r="G26" s="116" t="e">
        <f>SUIVI!#REF!</f>
        <v>#REF!</v>
      </c>
      <c r="H26" s="220"/>
      <c r="I26" s="220"/>
      <c r="J26" s="220"/>
      <c r="K26" s="223"/>
      <c r="L26" s="215"/>
      <c r="M26" s="761"/>
      <c r="N26" s="247"/>
      <c r="O26" s="247"/>
      <c r="P26" s="247"/>
      <c r="Q26" s="218"/>
      <c r="R26">
        <v>18</v>
      </c>
    </row>
    <row r="27" spans="1:18" ht="15.75">
      <c r="A27" s="228" t="s">
        <v>354</v>
      </c>
      <c r="B27" s="215"/>
      <c r="C27" s="220"/>
      <c r="D27" s="230"/>
      <c r="E27" s="230"/>
      <c r="F27" s="116"/>
      <c r="G27" s="116"/>
      <c r="H27" s="230"/>
      <c r="I27" s="230"/>
      <c r="J27" s="230"/>
      <c r="K27" s="230"/>
      <c r="L27" s="230"/>
      <c r="M27" s="230"/>
      <c r="N27" s="230"/>
      <c r="O27" s="230"/>
      <c r="P27" s="230"/>
      <c r="Q27" s="231"/>
      <c r="R27">
        <v>19</v>
      </c>
    </row>
    <row r="28" spans="1:18" ht="15.75">
      <c r="A28" s="226"/>
      <c r="C28" s="232"/>
      <c r="D28" s="232"/>
      <c r="E28" s="232"/>
      <c r="F28" s="232"/>
      <c r="G28" s="513" t="s">
        <v>1047</v>
      </c>
      <c r="H28" s="232"/>
      <c r="I28" s="232"/>
      <c r="J28" s="232"/>
      <c r="K28" s="232"/>
      <c r="L28" s="232"/>
      <c r="M28" s="232"/>
      <c r="N28" s="232"/>
      <c r="O28" s="232"/>
      <c r="P28" s="232"/>
      <c r="Q28" s="233"/>
      <c r="R28">
        <v>20</v>
      </c>
    </row>
    <row r="29" spans="1:18" ht="16.5" thickBot="1">
      <c r="A29" s="234"/>
      <c r="B29" s="513" t="s">
        <v>1048</v>
      </c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6"/>
      <c r="R29">
        <v>21</v>
      </c>
    </row>
    <row r="30" spans="1:18" ht="15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>
        <v>22</v>
      </c>
    </row>
    <row r="31" spans="1:18" ht="15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>
        <v>23</v>
      </c>
    </row>
    <row r="32" spans="1:18" ht="15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>
        <v>24</v>
      </c>
    </row>
    <row r="33" spans="1:20" ht="1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>
        <v>25</v>
      </c>
    </row>
    <row r="34" spans="1:20" ht="9.6" customHeight="1">
      <c r="R34">
        <v>26</v>
      </c>
      <c r="S34" s="22"/>
      <c r="T34" s="22"/>
    </row>
    <row r="35" spans="1:20" ht="42" customHeight="1" thickBot="1">
      <c r="R35">
        <v>27</v>
      </c>
      <c r="S35" s="22"/>
      <c r="T35" s="22"/>
    </row>
    <row r="36" spans="1:20" ht="16.149999999999999" customHeight="1" thickBot="1">
      <c r="A36" s="2" t="s">
        <v>188</v>
      </c>
      <c r="E36" s="3155" t="s">
        <v>189</v>
      </c>
      <c r="F36" s="3156"/>
      <c r="G36" s="3156"/>
      <c r="H36" s="3157"/>
      <c r="I36" s="515"/>
      <c r="J36" s="515"/>
      <c r="K36" s="504"/>
      <c r="R36">
        <v>28</v>
      </c>
      <c r="S36" s="22"/>
      <c r="T36" s="22"/>
    </row>
    <row r="37" spans="1:20" ht="16.149999999999999" customHeight="1" thickBot="1">
      <c r="A37" s="3" t="s">
        <v>190</v>
      </c>
      <c r="R37">
        <v>29</v>
      </c>
      <c r="S37" s="22"/>
      <c r="T37" s="22"/>
    </row>
    <row r="38" spans="1:20" ht="18.75" thickBot="1">
      <c r="A38" s="172"/>
      <c r="B38" s="28"/>
      <c r="C38" s="193"/>
      <c r="D38" s="3158" t="s">
        <v>361</v>
      </c>
      <c r="E38" s="3159"/>
      <c r="F38" s="3159"/>
      <c r="G38" s="3159"/>
      <c r="H38" s="3159"/>
      <c r="I38" s="3159"/>
      <c r="J38" s="3159"/>
      <c r="K38" s="3160"/>
      <c r="L38" s="28"/>
      <c r="M38" s="193"/>
      <c r="N38" s="193"/>
      <c r="O38" s="193"/>
      <c r="P38" s="194"/>
      <c r="Q38" s="194"/>
      <c r="R38">
        <v>30</v>
      </c>
    </row>
    <row r="39" spans="1:20" ht="16.5" thickBot="1">
      <c r="A39" s="195" t="s">
        <v>340</v>
      </c>
      <c r="B39" s="3161"/>
      <c r="C39" s="3161"/>
      <c r="D39" s="197" t="s">
        <v>336</v>
      </c>
      <c r="E39" s="3162"/>
      <c r="F39" s="3162"/>
      <c r="G39" s="198"/>
      <c r="H39" s="131"/>
      <c r="I39" s="131"/>
      <c r="J39" s="131"/>
      <c r="K39" s="199" t="s">
        <v>341</v>
      </c>
      <c r="L39" s="3161"/>
      <c r="M39" s="3161"/>
      <c r="N39" s="199" t="s">
        <v>342</v>
      </c>
      <c r="O39" s="3161"/>
      <c r="P39" s="3161"/>
      <c r="Q39" s="201"/>
      <c r="R39">
        <v>31</v>
      </c>
    </row>
    <row r="40" spans="1:20" ht="13.5" thickBot="1">
      <c r="A40" s="43" t="s">
        <v>289</v>
      </c>
      <c r="B40" s="43" t="s">
        <v>235</v>
      </c>
      <c r="C40" s="202" t="s">
        <v>268</v>
      </c>
      <c r="D40" s="3153" t="s">
        <v>343</v>
      </c>
      <c r="E40" s="3154"/>
      <c r="F40" s="43" t="s">
        <v>1150</v>
      </c>
      <c r="G40" s="43" t="s">
        <v>193</v>
      </c>
      <c r="H40" s="512" t="s">
        <v>1043</v>
      </c>
      <c r="I40" s="512" t="s">
        <v>1043</v>
      </c>
      <c r="J40" s="512" t="s">
        <v>1043</v>
      </c>
      <c r="K40" s="203" t="s">
        <v>344</v>
      </c>
      <c r="L40" s="43" t="s">
        <v>344</v>
      </c>
      <c r="M40" s="43" t="s">
        <v>345</v>
      </c>
      <c r="N40" s="43" t="s">
        <v>346</v>
      </c>
      <c r="O40" s="43" t="s">
        <v>347</v>
      </c>
      <c r="P40" s="43" t="s">
        <v>348</v>
      </c>
      <c r="Q40" s="43" t="s">
        <v>197</v>
      </c>
      <c r="R40">
        <v>32</v>
      </c>
    </row>
    <row r="41" spans="1:20" ht="45.75" customHeight="1" thickBot="1">
      <c r="A41" s="204"/>
      <c r="B41" s="204"/>
      <c r="C41" s="205"/>
      <c r="D41" s="3880" t="s">
        <v>1159</v>
      </c>
      <c r="E41" s="3881"/>
      <c r="F41" s="204"/>
      <c r="G41" s="204"/>
      <c r="H41" s="669" t="s">
        <v>1156</v>
      </c>
      <c r="I41" s="669" t="s">
        <v>1157</v>
      </c>
      <c r="J41" s="670" t="s">
        <v>966</v>
      </c>
      <c r="K41" s="208" t="s">
        <v>349</v>
      </c>
      <c r="L41" s="204" t="s">
        <v>350</v>
      </c>
      <c r="M41" s="204" t="s">
        <v>351</v>
      </c>
      <c r="N41" s="204" t="s">
        <v>353</v>
      </c>
      <c r="O41" s="204"/>
      <c r="P41" s="204"/>
      <c r="Q41" s="204"/>
      <c r="R41">
        <v>33</v>
      </c>
      <c r="S41" s="312" t="s">
        <v>220</v>
      </c>
      <c r="T41" s="314" t="s">
        <v>356</v>
      </c>
    </row>
    <row r="42" spans="1:20" ht="18" customHeight="1">
      <c r="A42" s="209" t="str">
        <f>PREVI!A10</f>
        <v>1100633635-636</v>
      </c>
      <c r="B42" s="671"/>
      <c r="C42" s="671"/>
      <c r="D42" s="3876"/>
      <c r="E42" s="3877"/>
      <c r="F42" s="672"/>
      <c r="G42" s="672"/>
      <c r="H42" s="169"/>
      <c r="I42" s="668"/>
      <c r="J42" s="668"/>
      <c r="K42" s="210"/>
      <c r="L42" s="210"/>
      <c r="M42" s="210"/>
      <c r="N42" s="210"/>
      <c r="O42" s="514" t="s">
        <v>1152</v>
      </c>
      <c r="P42" s="514" t="s">
        <v>1001</v>
      </c>
      <c r="Q42" s="213"/>
      <c r="R42">
        <v>34</v>
      </c>
      <c r="S42" s="304" t="s">
        <v>497</v>
      </c>
      <c r="T42" s="320" t="s">
        <v>358</v>
      </c>
    </row>
    <row r="43" spans="1:20" ht="15.75">
      <c r="A43" s="214" t="str">
        <f>PREVI!A11</f>
        <v>Z128</v>
      </c>
      <c r="B43" s="191"/>
      <c r="C43" s="191"/>
      <c r="D43" s="3878"/>
      <c r="E43" s="3879"/>
      <c r="F43" s="169"/>
      <c r="G43" s="169"/>
      <c r="H43" s="169"/>
      <c r="I43" s="674"/>
      <c r="J43" s="169"/>
      <c r="K43" s="217"/>
      <c r="L43" s="215"/>
      <c r="M43" s="247"/>
      <c r="N43" s="247"/>
      <c r="O43" s="247"/>
      <c r="P43" s="247"/>
      <c r="Q43" s="218"/>
      <c r="R43">
        <v>35</v>
      </c>
      <c r="S43" s="309" t="s">
        <v>357</v>
      </c>
      <c r="T43" s="318" t="s">
        <v>360</v>
      </c>
    </row>
    <row r="44" spans="1:20" ht="15.75">
      <c r="A44" s="214" t="str">
        <f>PREVI!A12</f>
        <v>1900015151-15087</v>
      </c>
      <c r="B44" s="191"/>
      <c r="C44" s="191"/>
      <c r="D44" s="3878"/>
      <c r="E44" s="3879"/>
      <c r="F44" s="169"/>
      <c r="G44" s="169"/>
      <c r="H44" s="169"/>
      <c r="I44" s="675"/>
      <c r="J44" s="169"/>
      <c r="K44" s="215"/>
      <c r="L44" s="215"/>
      <c r="M44" s="215"/>
      <c r="N44" s="215"/>
      <c r="O44" s="215"/>
      <c r="P44" s="247"/>
      <c r="Q44" s="218"/>
      <c r="R44">
        <v>36</v>
      </c>
      <c r="S44" s="309" t="s">
        <v>362</v>
      </c>
      <c r="T44" s="318" t="s">
        <v>498</v>
      </c>
    </row>
    <row r="45" spans="1:20" ht="16.5" thickBot="1">
      <c r="A45" s="662" t="str">
        <f>PREVI!C10</f>
        <v>CIMOLAI</v>
      </c>
      <c r="B45" s="191"/>
      <c r="C45" s="191"/>
      <c r="D45" s="3878"/>
      <c r="E45" s="3879"/>
      <c r="F45" s="169"/>
      <c r="G45" s="169"/>
      <c r="H45" s="169"/>
      <c r="I45" s="675"/>
      <c r="J45" s="169"/>
      <c r="K45" s="215"/>
      <c r="L45" s="215"/>
      <c r="M45" s="215"/>
      <c r="N45" s="215"/>
      <c r="O45" s="215"/>
      <c r="P45" s="247"/>
      <c r="Q45" s="218"/>
      <c r="R45">
        <v>37</v>
      </c>
      <c r="S45" s="309" t="s">
        <v>359</v>
      </c>
      <c r="T45" s="319" t="s">
        <v>364</v>
      </c>
    </row>
    <row r="46" spans="1:20" ht="16.5" thickBot="1">
      <c r="A46" s="662" t="str">
        <f>PREVI!C11</f>
        <v>PASSERELLE DE BELVAL</v>
      </c>
      <c r="B46" s="191"/>
      <c r="C46" s="191"/>
      <c r="D46" s="3878"/>
      <c r="E46" s="3879"/>
      <c r="F46" s="169"/>
      <c r="G46" s="169"/>
      <c r="H46" s="169"/>
      <c r="I46" s="675"/>
      <c r="J46" s="169"/>
      <c r="K46" s="215"/>
      <c r="L46" s="215"/>
      <c r="M46" s="247"/>
      <c r="N46" s="247"/>
      <c r="O46" s="247"/>
      <c r="P46" s="247"/>
      <c r="Q46" s="218"/>
      <c r="R46">
        <v>38</v>
      </c>
      <c r="S46" s="310" t="s">
        <v>496</v>
      </c>
      <c r="T46" s="315" t="s">
        <v>363</v>
      </c>
    </row>
    <row r="47" spans="1:20" ht="15.75">
      <c r="A47" s="859" t="s">
        <v>263</v>
      </c>
      <c r="B47" s="191"/>
      <c r="C47" s="191"/>
      <c r="D47" s="3878"/>
      <c r="E47" s="3879"/>
      <c r="F47" s="169"/>
      <c r="G47" s="169"/>
      <c r="H47" s="169"/>
      <c r="I47" s="675"/>
      <c r="J47" s="169"/>
      <c r="K47" s="215"/>
      <c r="L47" s="215"/>
      <c r="M47" s="247"/>
      <c r="N47" s="247"/>
      <c r="O47" s="247"/>
      <c r="P47" s="247"/>
      <c r="Q47" s="218"/>
      <c r="R47">
        <v>39</v>
      </c>
      <c r="S47" s="309" t="s">
        <v>364</v>
      </c>
      <c r="T47" s="301" t="s">
        <v>365</v>
      </c>
    </row>
    <row r="48" spans="1:20" ht="15.75">
      <c r="A48" s="860">
        <f>PREVI!A24</f>
        <v>0</v>
      </c>
      <c r="B48" s="191"/>
      <c r="C48" s="191"/>
      <c r="D48" s="3878"/>
      <c r="E48" s="3879"/>
      <c r="F48" s="169"/>
      <c r="G48" s="169"/>
      <c r="H48" s="169"/>
      <c r="I48" s="675"/>
      <c r="J48" s="169"/>
      <c r="K48" s="215"/>
      <c r="L48" s="215"/>
      <c r="M48" s="215"/>
      <c r="N48" s="215"/>
      <c r="O48" s="215"/>
      <c r="P48" s="247"/>
      <c r="Q48" s="218"/>
      <c r="R48">
        <v>40</v>
      </c>
      <c r="S48" s="309" t="s">
        <v>1049</v>
      </c>
      <c r="T48" s="302" t="s">
        <v>366</v>
      </c>
    </row>
    <row r="49" spans="1:20" ht="15.75">
      <c r="A49" s="860">
        <f>PREVI!A25</f>
        <v>0</v>
      </c>
      <c r="B49" s="191"/>
      <c r="C49" s="191"/>
      <c r="D49" s="3878"/>
      <c r="E49" s="3879"/>
      <c r="F49" s="169"/>
      <c r="G49" s="169"/>
      <c r="H49" s="169"/>
      <c r="I49" s="675"/>
      <c r="J49" s="169"/>
      <c r="K49" s="215"/>
      <c r="L49" s="215"/>
      <c r="M49" s="247"/>
      <c r="N49" s="247"/>
      <c r="O49" s="247"/>
      <c r="P49" s="247"/>
      <c r="Q49" s="218"/>
      <c r="R49">
        <v>41</v>
      </c>
      <c r="S49" s="47"/>
      <c r="T49" s="302" t="s">
        <v>368</v>
      </c>
    </row>
    <row r="50" spans="1:20" ht="15.75">
      <c r="A50" s="860">
        <f>PREVI!A26</f>
        <v>0</v>
      </c>
      <c r="B50" s="191"/>
      <c r="C50" s="191"/>
      <c r="D50" s="3878"/>
      <c r="E50" s="3879"/>
      <c r="F50" s="169"/>
      <c r="G50" s="169"/>
      <c r="H50" s="169"/>
      <c r="I50" s="169"/>
      <c r="J50" s="169"/>
      <c r="K50" s="215"/>
      <c r="L50" s="215"/>
      <c r="M50" s="247"/>
      <c r="N50" s="247"/>
      <c r="O50" s="247"/>
      <c r="P50" s="247"/>
      <c r="Q50" s="218"/>
      <c r="R50">
        <v>42</v>
      </c>
    </row>
    <row r="51" spans="1:20" ht="15.75">
      <c r="A51" s="860">
        <f>PREVI!A27</f>
        <v>0</v>
      </c>
      <c r="B51" s="191"/>
      <c r="C51" s="191"/>
      <c r="D51" s="3878"/>
      <c r="E51" s="3879"/>
      <c r="F51" s="169"/>
      <c r="G51" s="169"/>
      <c r="H51" s="169"/>
      <c r="I51" s="675"/>
      <c r="J51" s="169"/>
      <c r="K51" s="215"/>
      <c r="L51" s="215"/>
      <c r="M51" s="215"/>
      <c r="N51" s="215"/>
      <c r="O51" s="215"/>
      <c r="P51" s="247"/>
      <c r="Q51" s="218"/>
      <c r="R51">
        <v>43</v>
      </c>
    </row>
    <row r="52" spans="1:20" ht="15.75">
      <c r="A52" s="860">
        <f>PREVI!A28</f>
        <v>0</v>
      </c>
      <c r="B52" s="191"/>
      <c r="C52" s="191"/>
      <c r="D52" s="3878"/>
      <c r="E52" s="3879"/>
      <c r="F52" s="169"/>
      <c r="G52" s="169"/>
      <c r="H52" s="169"/>
      <c r="I52" s="675"/>
      <c r="J52" s="169"/>
      <c r="K52" s="215"/>
      <c r="L52" s="215"/>
      <c r="M52" s="247"/>
      <c r="N52" s="247"/>
      <c r="O52" s="247"/>
      <c r="P52" s="247"/>
      <c r="Q52" s="218"/>
      <c r="R52">
        <v>44</v>
      </c>
    </row>
    <row r="53" spans="1:20" ht="15.75">
      <c r="A53" s="860">
        <f>PREVI!A29</f>
        <v>0</v>
      </c>
      <c r="B53" s="191"/>
      <c r="C53" s="191"/>
      <c r="D53" s="3878"/>
      <c r="E53" s="3879"/>
      <c r="F53" s="169"/>
      <c r="G53" s="169"/>
      <c r="H53" s="169"/>
      <c r="I53" s="675"/>
      <c r="J53" s="169"/>
      <c r="K53" s="215"/>
      <c r="L53" s="224"/>
      <c r="M53" s="247"/>
      <c r="N53" s="247"/>
      <c r="O53" s="247"/>
      <c r="P53" s="247"/>
      <c r="Q53" s="225"/>
      <c r="R53">
        <v>45</v>
      </c>
    </row>
    <row r="54" spans="1:20" ht="15.75">
      <c r="A54" s="860">
        <f>PREVI!A30</f>
        <v>0</v>
      </c>
      <c r="B54" s="191"/>
      <c r="C54" s="191"/>
      <c r="D54" s="3878"/>
      <c r="E54" s="3879"/>
      <c r="F54" s="169"/>
      <c r="G54" s="169"/>
      <c r="H54" s="169"/>
      <c r="I54" s="675"/>
      <c r="J54" s="169"/>
      <c r="K54" s="215"/>
      <c r="L54" s="219"/>
      <c r="M54" s="247"/>
      <c r="N54" s="247"/>
      <c r="O54" s="247"/>
      <c r="P54" s="247"/>
      <c r="Q54" s="218"/>
      <c r="R54">
        <v>46</v>
      </c>
    </row>
    <row r="55" spans="1:20" ht="15.75">
      <c r="A55" s="860">
        <f>PREVI!A31</f>
        <v>0</v>
      </c>
      <c r="B55" s="191"/>
      <c r="C55" s="191"/>
      <c r="D55" s="3878"/>
      <c r="E55" s="3879"/>
      <c r="F55" s="169"/>
      <c r="G55" s="169"/>
      <c r="H55" s="169"/>
      <c r="I55" s="675"/>
      <c r="J55" s="169"/>
      <c r="K55" s="215"/>
      <c r="L55" s="219"/>
      <c r="M55" s="247"/>
      <c r="N55" s="247"/>
      <c r="O55" s="247"/>
      <c r="P55" s="247"/>
      <c r="Q55" s="218"/>
      <c r="R55">
        <v>47</v>
      </c>
    </row>
    <row r="56" spans="1:20" ht="15.75">
      <c r="A56" s="860">
        <f>PREVI!A33</f>
        <v>0</v>
      </c>
      <c r="B56" s="191"/>
      <c r="C56" s="191"/>
      <c r="D56" s="3878"/>
      <c r="E56" s="3879"/>
      <c r="F56" s="169"/>
      <c r="G56" s="169"/>
      <c r="H56" s="169"/>
      <c r="I56" s="675"/>
      <c r="J56" s="169"/>
      <c r="K56" s="215"/>
      <c r="L56" s="219"/>
      <c r="M56" s="247"/>
      <c r="N56" s="247"/>
      <c r="O56" s="247"/>
      <c r="P56" s="247"/>
      <c r="Q56" s="218"/>
      <c r="R56">
        <v>48</v>
      </c>
    </row>
    <row r="57" spans="1:20" ht="15.75">
      <c r="A57" s="860"/>
      <c r="B57" s="191"/>
      <c r="C57" s="191"/>
      <c r="D57" s="3878"/>
      <c r="E57" s="3879"/>
      <c r="F57" s="169"/>
      <c r="G57" s="169"/>
      <c r="H57" s="169"/>
      <c r="I57" s="169"/>
      <c r="J57" s="169"/>
      <c r="K57" s="215"/>
      <c r="L57" s="219"/>
      <c r="M57" s="247"/>
      <c r="N57" s="247"/>
      <c r="O57" s="247"/>
      <c r="P57" s="247"/>
      <c r="Q57" s="218"/>
      <c r="R57">
        <v>49</v>
      </c>
    </row>
    <row r="58" spans="1:20" ht="15.75">
      <c r="A58" s="222"/>
      <c r="B58" s="217"/>
      <c r="C58" s="217"/>
      <c r="D58" s="3882"/>
      <c r="E58" s="3882"/>
      <c r="F58" s="676"/>
      <c r="G58" s="217"/>
      <c r="H58" s="220"/>
      <c r="I58" s="220"/>
      <c r="J58" s="220"/>
      <c r="K58" s="223"/>
      <c r="L58" s="215"/>
      <c r="M58" s="247"/>
      <c r="N58" s="247"/>
      <c r="O58" s="247"/>
      <c r="P58" s="247"/>
      <c r="Q58" s="218"/>
      <c r="R58">
        <v>50</v>
      </c>
    </row>
    <row r="59" spans="1:20" ht="15">
      <c r="A59" s="226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227"/>
      <c r="R59">
        <v>51</v>
      </c>
      <c r="T59" t="s">
        <v>1153</v>
      </c>
    </row>
    <row r="60" spans="1:20" ht="15.75">
      <c r="A60" s="228" t="s">
        <v>354</v>
      </c>
      <c r="B60" s="229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1"/>
      <c r="R60">
        <v>52</v>
      </c>
    </row>
    <row r="61" spans="1:20" ht="15.75">
      <c r="A61" s="226"/>
      <c r="B61" s="513" t="s">
        <v>1048</v>
      </c>
      <c r="C61" s="232"/>
      <c r="D61" s="232"/>
      <c r="E61" s="232"/>
      <c r="F61" s="232"/>
      <c r="G61" s="513" t="s">
        <v>1047</v>
      </c>
      <c r="H61" s="232"/>
      <c r="I61" s="232"/>
      <c r="J61" s="232"/>
      <c r="K61" s="232"/>
      <c r="L61" s="232"/>
      <c r="M61" s="232"/>
      <c r="N61" s="232"/>
      <c r="O61" s="232"/>
      <c r="P61" s="232"/>
      <c r="Q61" s="233"/>
      <c r="R61">
        <v>53</v>
      </c>
    </row>
    <row r="62" spans="1:20" ht="15.75" thickBot="1">
      <c r="A62" s="234"/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6"/>
      <c r="R62">
        <v>54</v>
      </c>
    </row>
    <row r="63" spans="1:20" ht="42" customHeight="1" thickBot="1">
      <c r="R63">
        <v>55</v>
      </c>
      <c r="S63" s="22"/>
      <c r="T63" s="22"/>
    </row>
    <row r="64" spans="1:20" ht="16.149999999999999" customHeight="1" thickBot="1">
      <c r="A64" s="2" t="s">
        <v>188</v>
      </c>
      <c r="E64" s="3155" t="s">
        <v>189</v>
      </c>
      <c r="F64" s="3156"/>
      <c r="G64" s="3156"/>
      <c r="H64" s="3157"/>
      <c r="I64" s="515"/>
      <c r="J64" s="515"/>
      <c r="K64" s="504"/>
      <c r="R64">
        <v>56</v>
      </c>
      <c r="S64" s="22"/>
      <c r="T64" s="22"/>
    </row>
    <row r="65" spans="1:20" ht="16.149999999999999" customHeight="1" thickBot="1">
      <c r="A65" s="3" t="s">
        <v>190</v>
      </c>
      <c r="R65">
        <v>57</v>
      </c>
      <c r="S65" s="22"/>
      <c r="T65" s="22"/>
    </row>
    <row r="66" spans="1:20" ht="18.75" thickBot="1">
      <c r="A66" s="172"/>
      <c r="B66" s="28"/>
      <c r="C66" s="193"/>
      <c r="D66" s="3158" t="s">
        <v>361</v>
      </c>
      <c r="E66" s="3159"/>
      <c r="F66" s="3159"/>
      <c r="G66" s="3159"/>
      <c r="H66" s="3159"/>
      <c r="I66" s="3159"/>
      <c r="J66" s="3159"/>
      <c r="K66" s="3160"/>
      <c r="L66" s="28"/>
      <c r="M66" s="193"/>
      <c r="N66" s="193"/>
      <c r="O66" s="193"/>
      <c r="P66" s="194"/>
      <c r="Q66" s="194"/>
      <c r="R66">
        <v>58</v>
      </c>
    </row>
    <row r="67" spans="1:20" ht="16.5" thickBot="1">
      <c r="A67" s="195" t="s">
        <v>340</v>
      </c>
      <c r="B67" s="3161"/>
      <c r="C67" s="3161"/>
      <c r="D67" s="197" t="s">
        <v>336</v>
      </c>
      <c r="E67" s="3162"/>
      <c r="F67" s="3162"/>
      <c r="G67" s="198"/>
      <c r="H67" s="131"/>
      <c r="I67" s="131"/>
      <c r="J67" s="131"/>
      <c r="K67" s="199" t="s">
        <v>341</v>
      </c>
      <c r="L67" s="3161"/>
      <c r="M67" s="3161"/>
      <c r="N67" s="199" t="s">
        <v>342</v>
      </c>
      <c r="O67" s="3161"/>
      <c r="P67" s="3161"/>
      <c r="Q67" s="201"/>
      <c r="R67">
        <v>59</v>
      </c>
    </row>
    <row r="68" spans="1:20" ht="13.5" thickBot="1">
      <c r="A68" s="43" t="s">
        <v>289</v>
      </c>
      <c r="B68" s="43" t="s">
        <v>235</v>
      </c>
      <c r="C68" s="202" t="s">
        <v>268</v>
      </c>
      <c r="D68" s="3153" t="s">
        <v>343</v>
      </c>
      <c r="E68" s="3154"/>
      <c r="F68" s="43" t="s">
        <v>1150</v>
      </c>
      <c r="G68" s="43" t="s">
        <v>193</v>
      </c>
      <c r="H68" s="512" t="s">
        <v>1043</v>
      </c>
      <c r="I68" s="512" t="s">
        <v>1043</v>
      </c>
      <c r="J68" s="512" t="s">
        <v>1043</v>
      </c>
      <c r="K68" s="203" t="s">
        <v>344</v>
      </c>
      <c r="L68" s="43" t="s">
        <v>344</v>
      </c>
      <c r="M68" s="43" t="s">
        <v>345</v>
      </c>
      <c r="N68" s="43" t="s">
        <v>346</v>
      </c>
      <c r="O68" s="43" t="s">
        <v>347</v>
      </c>
      <c r="P68" s="43" t="s">
        <v>348</v>
      </c>
      <c r="Q68" s="43" t="s">
        <v>197</v>
      </c>
      <c r="R68">
        <v>60</v>
      </c>
    </row>
    <row r="69" spans="1:20" ht="45.75" customHeight="1" thickBot="1">
      <c r="A69" s="204"/>
      <c r="B69" s="204"/>
      <c r="C69" s="205"/>
      <c r="D69" s="3880" t="s">
        <v>1160</v>
      </c>
      <c r="E69" s="3881"/>
      <c r="F69" s="204"/>
      <c r="G69" s="204"/>
      <c r="H69" s="669" t="s">
        <v>1154</v>
      </c>
      <c r="I69" s="669" t="s">
        <v>1155</v>
      </c>
      <c r="J69" s="670" t="s">
        <v>1151</v>
      </c>
      <c r="K69" s="208" t="s">
        <v>349</v>
      </c>
      <c r="L69" s="204" t="s">
        <v>350</v>
      </c>
      <c r="M69" s="204" t="s">
        <v>351</v>
      </c>
      <c r="N69" s="204" t="s">
        <v>353</v>
      </c>
      <c r="O69" s="204"/>
      <c r="P69" s="204"/>
      <c r="Q69" s="204"/>
      <c r="R69">
        <v>61</v>
      </c>
      <c r="S69" s="312" t="s">
        <v>220</v>
      </c>
      <c r="T69" s="314" t="s">
        <v>356</v>
      </c>
    </row>
    <row r="70" spans="1:20" ht="15.75">
      <c r="A70" s="209" t="str">
        <f>PREVI!A10</f>
        <v>1100633635-636</v>
      </c>
      <c r="B70" s="671"/>
      <c r="C70" s="671"/>
      <c r="D70" s="3876"/>
      <c r="E70" s="3877"/>
      <c r="F70" s="672"/>
      <c r="G70" s="672"/>
      <c r="H70" s="215"/>
      <c r="I70" s="668"/>
      <c r="J70" s="668"/>
      <c r="K70" s="210"/>
      <c r="L70" s="210"/>
      <c r="M70" s="210"/>
      <c r="N70" s="210"/>
      <c r="O70" s="514" t="s">
        <v>1152</v>
      </c>
      <c r="P70" s="514" t="s">
        <v>1001</v>
      </c>
      <c r="Q70" s="213"/>
      <c r="R70">
        <v>62</v>
      </c>
      <c r="S70" s="304" t="s">
        <v>497</v>
      </c>
      <c r="T70" s="320" t="s">
        <v>358</v>
      </c>
    </row>
    <row r="71" spans="1:20" ht="15.75">
      <c r="A71" s="214" t="str">
        <f>PREVI!A11</f>
        <v>Z128</v>
      </c>
      <c r="B71" s="191"/>
      <c r="C71" s="191"/>
      <c r="D71" s="3878"/>
      <c r="E71" s="3879"/>
      <c r="F71" s="169"/>
      <c r="G71" s="169"/>
      <c r="H71" s="215"/>
      <c r="I71" s="674"/>
      <c r="J71" s="169"/>
      <c r="K71" s="217"/>
      <c r="L71" s="215"/>
      <c r="M71" s="247"/>
      <c r="N71" s="247"/>
      <c r="O71" s="247"/>
      <c r="P71" s="247"/>
      <c r="Q71" s="218"/>
      <c r="R71">
        <v>63</v>
      </c>
      <c r="S71" s="309" t="s">
        <v>357</v>
      </c>
      <c r="T71" s="318" t="s">
        <v>360</v>
      </c>
    </row>
    <row r="72" spans="1:20" ht="15.75">
      <c r="A72" s="214" t="str">
        <f>PREVI!A12</f>
        <v>1900015151-15087</v>
      </c>
      <c r="B72" s="191"/>
      <c r="C72" s="191"/>
      <c r="D72" s="3878"/>
      <c r="E72" s="3879"/>
      <c r="F72" s="169"/>
      <c r="G72" s="169"/>
      <c r="H72" s="215"/>
      <c r="I72" s="675"/>
      <c r="J72" s="169"/>
      <c r="K72" s="215"/>
      <c r="L72" s="215"/>
      <c r="M72" s="215"/>
      <c r="N72" s="215"/>
      <c r="O72" s="215"/>
      <c r="P72" s="247"/>
      <c r="Q72" s="218"/>
      <c r="R72">
        <v>64</v>
      </c>
      <c r="S72" s="309" t="s">
        <v>362</v>
      </c>
      <c r="T72" s="318" t="s">
        <v>498</v>
      </c>
    </row>
    <row r="73" spans="1:20" ht="16.5" thickBot="1">
      <c r="A73" s="662" t="str">
        <f>PREVI!C10</f>
        <v>CIMOLAI</v>
      </c>
      <c r="B73" s="191"/>
      <c r="C73" s="191"/>
      <c r="D73" s="3878"/>
      <c r="E73" s="3879"/>
      <c r="F73" s="169"/>
      <c r="G73" s="169"/>
      <c r="H73" s="215"/>
      <c r="I73" s="675"/>
      <c r="J73" s="169"/>
      <c r="K73" s="215"/>
      <c r="L73" s="215"/>
      <c r="M73" s="215"/>
      <c r="N73" s="215"/>
      <c r="O73" s="215"/>
      <c r="P73" s="247"/>
      <c r="Q73" s="218"/>
      <c r="R73">
        <v>65</v>
      </c>
      <c r="S73" s="309" t="s">
        <v>359</v>
      </c>
      <c r="T73" s="319" t="s">
        <v>364</v>
      </c>
    </row>
    <row r="74" spans="1:20" ht="16.5" thickBot="1">
      <c r="A74" s="662" t="str">
        <f>PREVI!C11</f>
        <v>PASSERELLE DE BELVAL</v>
      </c>
      <c r="B74" s="191"/>
      <c r="C74" s="191"/>
      <c r="D74" s="3878"/>
      <c r="E74" s="3879"/>
      <c r="F74" s="169"/>
      <c r="G74" s="169"/>
      <c r="H74" s="215"/>
      <c r="I74" s="675"/>
      <c r="J74" s="169"/>
      <c r="K74" s="215"/>
      <c r="L74" s="215"/>
      <c r="M74" s="247"/>
      <c r="N74" s="247"/>
      <c r="O74" s="247"/>
      <c r="P74" s="247"/>
      <c r="Q74" s="218"/>
      <c r="R74">
        <v>66</v>
      </c>
      <c r="S74" s="310" t="s">
        <v>496</v>
      </c>
      <c r="T74" s="315" t="s">
        <v>363</v>
      </c>
    </row>
    <row r="75" spans="1:20" ht="15.75">
      <c r="A75" s="859" t="s">
        <v>263</v>
      </c>
      <c r="B75" s="191"/>
      <c r="C75" s="191"/>
      <c r="D75" s="3878"/>
      <c r="E75" s="3879"/>
      <c r="F75" s="169"/>
      <c r="G75" s="169"/>
      <c r="H75" s="215"/>
      <c r="I75" s="675"/>
      <c r="J75" s="169"/>
      <c r="K75" s="215"/>
      <c r="L75" s="215"/>
      <c r="M75" s="247"/>
      <c r="N75" s="247"/>
      <c r="O75" s="247"/>
      <c r="P75" s="247"/>
      <c r="Q75" s="218"/>
      <c r="R75">
        <v>67</v>
      </c>
      <c r="S75" s="309" t="s">
        <v>364</v>
      </c>
      <c r="T75" s="301" t="s">
        <v>365</v>
      </c>
    </row>
    <row r="76" spans="1:20" ht="15.75">
      <c r="A76" s="860">
        <f>PREVI!A24</f>
        <v>0</v>
      </c>
      <c r="B76" s="191"/>
      <c r="C76" s="191"/>
      <c r="D76" s="3878"/>
      <c r="E76" s="3879"/>
      <c r="F76" s="169"/>
      <c r="G76" s="169"/>
      <c r="H76" s="215"/>
      <c r="I76" s="675"/>
      <c r="J76" s="169"/>
      <c r="K76" s="215"/>
      <c r="L76" s="215"/>
      <c r="M76" s="215"/>
      <c r="N76" s="215"/>
      <c r="O76" s="215"/>
      <c r="P76" s="247"/>
      <c r="Q76" s="218"/>
      <c r="R76">
        <v>68</v>
      </c>
      <c r="S76" s="309" t="s">
        <v>1049</v>
      </c>
      <c r="T76" s="302" t="s">
        <v>366</v>
      </c>
    </row>
    <row r="77" spans="1:20" ht="15.75">
      <c r="A77" s="860">
        <f>PREVI!A25</f>
        <v>0</v>
      </c>
      <c r="B77" s="191"/>
      <c r="C77" s="191"/>
      <c r="D77" s="3878"/>
      <c r="E77" s="3879"/>
      <c r="F77" s="169"/>
      <c r="G77" s="169"/>
      <c r="H77" s="215"/>
      <c r="I77" s="675"/>
      <c r="J77" s="169"/>
      <c r="K77" s="215"/>
      <c r="L77" s="215"/>
      <c r="M77" s="247"/>
      <c r="N77" s="247"/>
      <c r="O77" s="247"/>
      <c r="P77" s="247"/>
      <c r="Q77" s="218"/>
      <c r="R77">
        <v>69</v>
      </c>
      <c r="S77" s="47"/>
      <c r="T77" s="302" t="s">
        <v>368</v>
      </c>
    </row>
    <row r="78" spans="1:20" ht="15.75">
      <c r="A78" s="860">
        <f>PREVI!A26</f>
        <v>0</v>
      </c>
      <c r="B78" s="191"/>
      <c r="C78" s="191"/>
      <c r="D78" s="3878"/>
      <c r="E78" s="3879"/>
      <c r="F78" s="169"/>
      <c r="G78" s="169"/>
      <c r="H78" s="215"/>
      <c r="I78" s="169"/>
      <c r="J78" s="169"/>
      <c r="K78" s="215"/>
      <c r="L78" s="215"/>
      <c r="M78" s="247"/>
      <c r="N78" s="247"/>
      <c r="O78" s="247"/>
      <c r="P78" s="247"/>
      <c r="Q78" s="218"/>
      <c r="R78">
        <v>70</v>
      </c>
    </row>
    <row r="79" spans="1:20" ht="15.75">
      <c r="A79" s="860">
        <f>PREVI!A27</f>
        <v>0</v>
      </c>
      <c r="B79" s="191"/>
      <c r="C79" s="191"/>
      <c r="D79" s="3878"/>
      <c r="E79" s="3879"/>
      <c r="F79" s="169"/>
      <c r="G79" s="169"/>
      <c r="H79" s="215"/>
      <c r="I79" s="675"/>
      <c r="J79" s="169"/>
      <c r="K79" s="215"/>
      <c r="L79" s="215"/>
      <c r="M79" s="215"/>
      <c r="N79" s="215"/>
      <c r="O79" s="215"/>
      <c r="P79" s="247"/>
      <c r="Q79" s="218"/>
      <c r="R79">
        <v>71</v>
      </c>
    </row>
    <row r="80" spans="1:20" ht="15.75">
      <c r="A80" s="860">
        <f>PREVI!A28</f>
        <v>0</v>
      </c>
      <c r="B80" s="191"/>
      <c r="C80" s="191"/>
      <c r="D80" s="3878"/>
      <c r="E80" s="3879"/>
      <c r="F80" s="169"/>
      <c r="G80" s="169"/>
      <c r="H80" s="215"/>
      <c r="I80" s="675"/>
      <c r="J80" s="169"/>
      <c r="K80" s="215"/>
      <c r="L80" s="215"/>
      <c r="M80" s="247"/>
      <c r="N80" s="247"/>
      <c r="O80" s="247"/>
      <c r="P80" s="247"/>
      <c r="Q80" s="218"/>
      <c r="R80">
        <v>72</v>
      </c>
    </row>
    <row r="81" spans="1:18" ht="15.75">
      <c r="A81" s="860">
        <f>PREVI!A29</f>
        <v>0</v>
      </c>
      <c r="B81" s="191"/>
      <c r="C81" s="191"/>
      <c r="D81" s="3878"/>
      <c r="E81" s="3879"/>
      <c r="F81" s="169"/>
      <c r="G81" s="169"/>
      <c r="H81" s="215"/>
      <c r="I81" s="675"/>
      <c r="J81" s="169"/>
      <c r="K81" s="215"/>
      <c r="L81" s="224"/>
      <c r="M81" s="247"/>
      <c r="N81" s="247"/>
      <c r="O81" s="247"/>
      <c r="P81" s="247"/>
      <c r="Q81" s="225"/>
      <c r="R81">
        <v>73</v>
      </c>
    </row>
    <row r="82" spans="1:18" ht="15.75">
      <c r="A82" s="860">
        <f>PREVI!A30</f>
        <v>0</v>
      </c>
      <c r="B82" s="191"/>
      <c r="C82" s="191"/>
      <c r="D82" s="3878"/>
      <c r="E82" s="3879"/>
      <c r="F82" s="169"/>
      <c r="G82" s="169"/>
      <c r="H82" s="215"/>
      <c r="I82" s="675"/>
      <c r="J82" s="169"/>
      <c r="K82" s="215"/>
      <c r="L82" s="219"/>
      <c r="M82" s="247"/>
      <c r="N82" s="247"/>
      <c r="O82" s="247"/>
      <c r="P82" s="247"/>
      <c r="Q82" s="218"/>
      <c r="R82">
        <v>74</v>
      </c>
    </row>
    <row r="83" spans="1:18" ht="15.75">
      <c r="A83" s="860">
        <f>PREVI!A31</f>
        <v>0</v>
      </c>
      <c r="B83" s="191"/>
      <c r="C83" s="191"/>
      <c r="D83" s="3878"/>
      <c r="E83" s="3879"/>
      <c r="F83" s="169"/>
      <c r="G83" s="169"/>
      <c r="H83" s="215"/>
      <c r="I83" s="675"/>
      <c r="J83" s="169"/>
      <c r="K83" s="215"/>
      <c r="L83" s="219"/>
      <c r="M83" s="247"/>
      <c r="N83" s="247"/>
      <c r="O83" s="247"/>
      <c r="P83" s="247"/>
      <c r="Q83" s="218"/>
      <c r="R83">
        <v>75</v>
      </c>
    </row>
    <row r="84" spans="1:18" ht="15.75">
      <c r="A84" s="860">
        <f>PREVI!A33</f>
        <v>0</v>
      </c>
      <c r="B84" s="191"/>
      <c r="C84" s="191"/>
      <c r="D84" s="3878"/>
      <c r="E84" s="3879"/>
      <c r="F84" s="169"/>
      <c r="G84" s="169"/>
      <c r="H84" s="215"/>
      <c r="I84" s="675"/>
      <c r="J84" s="169"/>
      <c r="K84" s="215"/>
      <c r="L84" s="219"/>
      <c r="M84" s="247"/>
      <c r="N84" s="247"/>
      <c r="O84" s="247"/>
      <c r="P84" s="247"/>
      <c r="Q84" s="218"/>
      <c r="R84">
        <v>76</v>
      </c>
    </row>
    <row r="85" spans="1:18" ht="15.75">
      <c r="A85" s="860"/>
      <c r="B85" s="191"/>
      <c r="C85" s="191"/>
      <c r="D85" s="3878"/>
      <c r="E85" s="3879"/>
      <c r="F85" s="169"/>
      <c r="G85" s="169"/>
      <c r="H85" s="215"/>
      <c r="I85" s="169"/>
      <c r="J85" s="169"/>
      <c r="K85" s="215"/>
      <c r="L85" s="219"/>
      <c r="M85" s="247"/>
      <c r="N85" s="247"/>
      <c r="O85" s="247"/>
      <c r="P85" s="247"/>
      <c r="Q85" s="218"/>
      <c r="R85">
        <v>77</v>
      </c>
    </row>
    <row r="86" spans="1:18" ht="15.75">
      <c r="A86" s="222"/>
      <c r="B86" s="217"/>
      <c r="C86" s="217"/>
      <c r="D86" s="3882"/>
      <c r="E86" s="3882"/>
      <c r="F86" s="676"/>
      <c r="G86" s="217"/>
      <c r="H86" s="220"/>
      <c r="I86" s="220"/>
      <c r="J86" s="220"/>
      <c r="K86" s="223"/>
      <c r="L86" s="215"/>
      <c r="M86" s="247"/>
      <c r="N86" s="247"/>
      <c r="O86" s="247"/>
      <c r="P86" s="247"/>
      <c r="Q86" s="218"/>
      <c r="R86">
        <v>78</v>
      </c>
    </row>
    <row r="87" spans="1:18" ht="15">
      <c r="A87" s="226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227"/>
      <c r="R87">
        <v>79</v>
      </c>
    </row>
    <row r="88" spans="1:18" ht="15.75">
      <c r="A88" s="228" t="s">
        <v>354</v>
      </c>
      <c r="B88" s="229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1"/>
      <c r="R88">
        <v>80</v>
      </c>
    </row>
    <row r="89" spans="1:18" ht="15.75">
      <c r="A89" s="226"/>
      <c r="B89" s="513" t="s">
        <v>1048</v>
      </c>
      <c r="C89" s="232"/>
      <c r="D89" s="232"/>
      <c r="E89" s="232"/>
      <c r="F89" s="232"/>
      <c r="G89" s="513" t="s">
        <v>1047</v>
      </c>
      <c r="H89" s="232"/>
      <c r="I89" s="232"/>
      <c r="J89" s="232"/>
      <c r="K89" s="232"/>
      <c r="L89" s="232"/>
      <c r="M89" s="232"/>
      <c r="N89" s="232"/>
      <c r="O89" s="232"/>
      <c r="P89" s="232"/>
      <c r="Q89" s="233"/>
      <c r="R89">
        <v>81</v>
      </c>
    </row>
    <row r="90" spans="1:18" ht="15.75" thickBot="1">
      <c r="A90" s="234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6"/>
      <c r="R90">
        <v>82</v>
      </c>
    </row>
    <row r="91" spans="1:18">
      <c r="R91">
        <v>83</v>
      </c>
    </row>
    <row r="92" spans="1:18">
      <c r="R92">
        <v>84</v>
      </c>
    </row>
    <row r="93" spans="1:18">
      <c r="R93">
        <v>85</v>
      </c>
    </row>
    <row r="94" spans="1:18">
      <c r="R94">
        <v>86</v>
      </c>
    </row>
    <row r="95" spans="1:18">
      <c r="R95">
        <v>87</v>
      </c>
    </row>
    <row r="96" spans="1:18">
      <c r="R96">
        <v>88</v>
      </c>
    </row>
    <row r="97" spans="18:18">
      <c r="R97">
        <v>89</v>
      </c>
    </row>
    <row r="98" spans="18:18">
      <c r="R98">
        <v>90</v>
      </c>
    </row>
    <row r="99" spans="18:18">
      <c r="R99">
        <v>91</v>
      </c>
    </row>
    <row r="100" spans="18:18">
      <c r="R100">
        <v>92</v>
      </c>
    </row>
    <row r="101" spans="18:18">
      <c r="R101">
        <v>93</v>
      </c>
    </row>
    <row r="102" spans="18:18">
      <c r="R102">
        <v>94</v>
      </c>
    </row>
    <row r="103" spans="18:18">
      <c r="R103">
        <v>95</v>
      </c>
    </row>
    <row r="104" spans="18:18">
      <c r="R104">
        <v>96</v>
      </c>
    </row>
    <row r="105" spans="18:18">
      <c r="R105">
        <v>97</v>
      </c>
    </row>
    <row r="106" spans="18:18">
      <c r="R106">
        <v>98</v>
      </c>
    </row>
    <row r="107" spans="18:18">
      <c r="R107">
        <v>99</v>
      </c>
    </row>
    <row r="108" spans="18:18">
      <c r="R108">
        <v>100</v>
      </c>
    </row>
    <row r="109" spans="18:18">
      <c r="R109">
        <v>101</v>
      </c>
    </row>
    <row r="110" spans="18:18">
      <c r="R110">
        <v>102</v>
      </c>
    </row>
    <row r="111" spans="18:18">
      <c r="R111">
        <v>103</v>
      </c>
    </row>
    <row r="112" spans="18:18">
      <c r="R112">
        <v>104</v>
      </c>
    </row>
    <row r="113" spans="18:18">
      <c r="R113">
        <v>105</v>
      </c>
    </row>
    <row r="114" spans="18:18">
      <c r="R114">
        <v>106</v>
      </c>
    </row>
    <row r="115" spans="18:18">
      <c r="R115">
        <v>107</v>
      </c>
    </row>
    <row r="116" spans="18:18">
      <c r="R116">
        <v>108</v>
      </c>
    </row>
    <row r="117" spans="18:18">
      <c r="R117">
        <v>109</v>
      </c>
    </row>
    <row r="118" spans="18:18">
      <c r="R118">
        <v>110</v>
      </c>
    </row>
    <row r="119" spans="18:18">
      <c r="R119">
        <v>111</v>
      </c>
    </row>
    <row r="120" spans="18:18">
      <c r="R120">
        <v>112</v>
      </c>
    </row>
    <row r="121" spans="18:18">
      <c r="R121">
        <v>113</v>
      </c>
    </row>
    <row r="122" spans="18:18">
      <c r="R122">
        <v>114</v>
      </c>
    </row>
    <row r="123" spans="18:18">
      <c r="R123">
        <v>115</v>
      </c>
    </row>
    <row r="124" spans="18:18">
      <c r="R124">
        <v>116</v>
      </c>
    </row>
    <row r="125" spans="18:18">
      <c r="R125">
        <v>117</v>
      </c>
    </row>
    <row r="126" spans="18:18">
      <c r="R126">
        <v>118</v>
      </c>
    </row>
    <row r="127" spans="18:18">
      <c r="R127">
        <v>119</v>
      </c>
    </row>
    <row r="128" spans="18:18">
      <c r="R128">
        <v>120</v>
      </c>
    </row>
    <row r="129" spans="18:18">
      <c r="R129">
        <v>121</v>
      </c>
    </row>
    <row r="130" spans="18:18">
      <c r="R130">
        <v>122</v>
      </c>
    </row>
    <row r="131" spans="18:18">
      <c r="R131">
        <v>123</v>
      </c>
    </row>
    <row r="132" spans="18:18">
      <c r="R132">
        <v>124</v>
      </c>
    </row>
    <row r="133" spans="18:18">
      <c r="R133">
        <v>125</v>
      </c>
    </row>
    <row r="134" spans="18:18">
      <c r="R134">
        <v>126</v>
      </c>
    </row>
    <row r="135" spans="18:18">
      <c r="R135">
        <v>127</v>
      </c>
    </row>
    <row r="136" spans="18:18">
      <c r="R136">
        <v>128</v>
      </c>
    </row>
    <row r="137" spans="18:18">
      <c r="R137">
        <v>129</v>
      </c>
    </row>
    <row r="138" spans="18:18">
      <c r="R138">
        <v>130</v>
      </c>
    </row>
    <row r="139" spans="18:18">
      <c r="R139">
        <v>131</v>
      </c>
    </row>
    <row r="140" spans="18:18">
      <c r="R140">
        <v>132</v>
      </c>
    </row>
    <row r="141" spans="18:18">
      <c r="R141">
        <v>133</v>
      </c>
    </row>
    <row r="142" spans="18:18">
      <c r="R142">
        <v>134</v>
      </c>
    </row>
    <row r="143" spans="18:18">
      <c r="R143">
        <v>135</v>
      </c>
    </row>
    <row r="144" spans="18:18">
      <c r="R144">
        <v>136</v>
      </c>
    </row>
    <row r="145" spans="18:18">
      <c r="R145">
        <v>137</v>
      </c>
    </row>
    <row r="146" spans="18:18">
      <c r="R146">
        <v>138</v>
      </c>
    </row>
    <row r="147" spans="18:18">
      <c r="R147">
        <v>139</v>
      </c>
    </row>
    <row r="148" spans="18:18">
      <c r="R148">
        <v>140</v>
      </c>
    </row>
    <row r="149" spans="18:18">
      <c r="R149">
        <v>141</v>
      </c>
    </row>
    <row r="150" spans="18:18">
      <c r="R150">
        <v>142</v>
      </c>
    </row>
    <row r="151" spans="18:18">
      <c r="R151">
        <v>143</v>
      </c>
    </row>
    <row r="152" spans="18:18">
      <c r="R152">
        <v>144</v>
      </c>
    </row>
    <row r="153" spans="18:18">
      <c r="R153">
        <v>145</v>
      </c>
    </row>
    <row r="154" spans="18:18">
      <c r="R154">
        <v>146</v>
      </c>
    </row>
    <row r="155" spans="18:18">
      <c r="R155">
        <v>147</v>
      </c>
    </row>
    <row r="156" spans="18:18">
      <c r="R156">
        <v>148</v>
      </c>
    </row>
    <row r="157" spans="18:18">
      <c r="R157">
        <v>149</v>
      </c>
    </row>
    <row r="158" spans="18:18">
      <c r="R158">
        <v>150</v>
      </c>
    </row>
    <row r="159" spans="18:18">
      <c r="R159">
        <v>151</v>
      </c>
    </row>
    <row r="160" spans="18:18">
      <c r="R160">
        <v>152</v>
      </c>
    </row>
    <row r="161" spans="18:18">
      <c r="R161">
        <v>153</v>
      </c>
    </row>
    <row r="162" spans="18:18">
      <c r="R162">
        <v>154</v>
      </c>
    </row>
    <row r="163" spans="18:18">
      <c r="R163">
        <v>155</v>
      </c>
    </row>
    <row r="164" spans="18:18">
      <c r="R164">
        <v>156</v>
      </c>
    </row>
    <row r="165" spans="18:18">
      <c r="R165">
        <v>157</v>
      </c>
    </row>
    <row r="166" spans="18:18">
      <c r="R166">
        <v>158</v>
      </c>
    </row>
    <row r="167" spans="18:18">
      <c r="R167">
        <v>159</v>
      </c>
    </row>
    <row r="168" spans="18:18">
      <c r="R168">
        <v>160</v>
      </c>
    </row>
    <row r="169" spans="18:18">
      <c r="R169">
        <v>161</v>
      </c>
    </row>
    <row r="170" spans="18:18">
      <c r="R170">
        <v>162</v>
      </c>
    </row>
    <row r="171" spans="18:18">
      <c r="R171">
        <v>163</v>
      </c>
    </row>
    <row r="172" spans="18:18">
      <c r="R172">
        <v>164</v>
      </c>
    </row>
    <row r="173" spans="18:18">
      <c r="R173">
        <v>165</v>
      </c>
    </row>
    <row r="174" spans="18:18">
      <c r="R174">
        <v>166</v>
      </c>
    </row>
    <row r="175" spans="18:18">
      <c r="R175">
        <v>167</v>
      </c>
    </row>
    <row r="176" spans="18:18">
      <c r="R176">
        <v>168</v>
      </c>
    </row>
    <row r="177" spans="18:18">
      <c r="R177">
        <v>169</v>
      </c>
    </row>
    <row r="178" spans="18:18">
      <c r="R178">
        <v>170</v>
      </c>
    </row>
    <row r="179" spans="18:18">
      <c r="R179">
        <v>171</v>
      </c>
    </row>
    <row r="180" spans="18:18">
      <c r="R180">
        <v>172</v>
      </c>
    </row>
    <row r="181" spans="18:18">
      <c r="R181">
        <v>173</v>
      </c>
    </row>
    <row r="182" spans="18:18">
      <c r="R182">
        <v>174</v>
      </c>
    </row>
    <row r="183" spans="18:18">
      <c r="R183">
        <v>175</v>
      </c>
    </row>
    <row r="184" spans="18:18">
      <c r="R184">
        <v>176</v>
      </c>
    </row>
    <row r="185" spans="18:18">
      <c r="R185">
        <v>177</v>
      </c>
    </row>
    <row r="186" spans="18:18">
      <c r="R186">
        <v>178</v>
      </c>
    </row>
    <row r="187" spans="18:18">
      <c r="R187">
        <v>179</v>
      </c>
    </row>
    <row r="188" spans="18:18">
      <c r="R188">
        <v>180</v>
      </c>
    </row>
    <row r="189" spans="18:18">
      <c r="R189">
        <v>181</v>
      </c>
    </row>
    <row r="190" spans="18:18">
      <c r="R190">
        <v>182</v>
      </c>
    </row>
    <row r="191" spans="18:18">
      <c r="R191">
        <v>183</v>
      </c>
    </row>
    <row r="192" spans="18:18">
      <c r="R192">
        <v>184</v>
      </c>
    </row>
    <row r="193" spans="18:18">
      <c r="R193">
        <v>185</v>
      </c>
    </row>
    <row r="194" spans="18:18">
      <c r="R194">
        <v>186</v>
      </c>
    </row>
    <row r="195" spans="18:18">
      <c r="R195">
        <v>187</v>
      </c>
    </row>
    <row r="196" spans="18:18">
      <c r="R196">
        <v>188</v>
      </c>
    </row>
    <row r="197" spans="18:18">
      <c r="R197">
        <v>189</v>
      </c>
    </row>
    <row r="198" spans="18:18">
      <c r="R198">
        <v>190</v>
      </c>
    </row>
    <row r="199" spans="18:18">
      <c r="R199">
        <v>191</v>
      </c>
    </row>
    <row r="200" spans="18:18">
      <c r="R200">
        <v>192</v>
      </c>
    </row>
    <row r="201" spans="18:18">
      <c r="R201">
        <v>193</v>
      </c>
    </row>
    <row r="202" spans="18:18">
      <c r="R202">
        <v>194</v>
      </c>
    </row>
    <row r="203" spans="18:18">
      <c r="R203">
        <v>195</v>
      </c>
    </row>
    <row r="204" spans="18:18">
      <c r="R204">
        <v>196</v>
      </c>
    </row>
    <row r="205" spans="18:18">
      <c r="R205">
        <v>197</v>
      </c>
    </row>
    <row r="206" spans="18:18">
      <c r="R206">
        <v>198</v>
      </c>
    </row>
    <row r="207" spans="18:18">
      <c r="R207">
        <v>199</v>
      </c>
    </row>
    <row r="208" spans="18:18" ht="13.5" thickBot="1">
      <c r="R208" s="161">
        <v>200</v>
      </c>
    </row>
    <row r="209" spans="18:18" ht="13.5" thickBot="1">
      <c r="R209" s="665"/>
    </row>
  </sheetData>
  <mergeCells count="77">
    <mergeCell ref="B6:C6"/>
    <mergeCell ref="B39:C39"/>
    <mergeCell ref="D19:E19"/>
    <mergeCell ref="D20:E20"/>
    <mergeCell ref="D17:E17"/>
    <mergeCell ref="D23:E23"/>
    <mergeCell ref="D14:E14"/>
    <mergeCell ref="D8:E8"/>
    <mergeCell ref="D16:E16"/>
    <mergeCell ref="D24:E24"/>
    <mergeCell ref="D40:E40"/>
    <mergeCell ref="D41:E41"/>
    <mergeCell ref="E3:H3"/>
    <mergeCell ref="E6:F6"/>
    <mergeCell ref="D5:K5"/>
    <mergeCell ref="E36:H36"/>
    <mergeCell ref="D22:E22"/>
    <mergeCell ref="D25:E25"/>
    <mergeCell ref="D9:E9"/>
    <mergeCell ref="D10:E10"/>
    <mergeCell ref="D18:E18"/>
    <mergeCell ref="D21:E21"/>
    <mergeCell ref="D26:E26"/>
    <mergeCell ref="E39:F39"/>
    <mergeCell ref="B67:C67"/>
    <mergeCell ref="E67:F67"/>
    <mergeCell ref="L39:M39"/>
    <mergeCell ref="D46:E46"/>
    <mergeCell ref="D47:E47"/>
    <mergeCell ref="D49:E49"/>
    <mergeCell ref="D48:E48"/>
    <mergeCell ref="D50:E50"/>
    <mergeCell ref="L67:M67"/>
    <mergeCell ref="D66:K66"/>
    <mergeCell ref="D56:E56"/>
    <mergeCell ref="D57:E57"/>
    <mergeCell ref="D58:E58"/>
    <mergeCell ref="E64:H64"/>
    <mergeCell ref="D44:E44"/>
    <mergeCell ref="D45:E45"/>
    <mergeCell ref="S2:T2"/>
    <mergeCell ref="D83:E83"/>
    <mergeCell ref="D71:E71"/>
    <mergeCell ref="D72:E72"/>
    <mergeCell ref="D11:E11"/>
    <mergeCell ref="D12:E12"/>
    <mergeCell ref="D13:E13"/>
    <mergeCell ref="O6:P6"/>
    <mergeCell ref="D7:E7"/>
    <mergeCell ref="O39:P39"/>
    <mergeCell ref="D51:E51"/>
    <mergeCell ref="O67:P67"/>
    <mergeCell ref="L6:M6"/>
    <mergeCell ref="D15:E15"/>
    <mergeCell ref="D38:K38"/>
    <mergeCell ref="D43:E43"/>
    <mergeCell ref="D86:E86"/>
    <mergeCell ref="D79:E79"/>
    <mergeCell ref="D80:E80"/>
    <mergeCell ref="D81:E81"/>
    <mergeCell ref="D82:E82"/>
    <mergeCell ref="D85:E85"/>
    <mergeCell ref="D84:E84"/>
    <mergeCell ref="D78:E78"/>
    <mergeCell ref="D75:E75"/>
    <mergeCell ref="D73:E73"/>
    <mergeCell ref="D74:E74"/>
    <mergeCell ref="D76:E76"/>
    <mergeCell ref="D77:E77"/>
    <mergeCell ref="D42:E42"/>
    <mergeCell ref="D70:E70"/>
    <mergeCell ref="D52:E52"/>
    <mergeCell ref="D68:E68"/>
    <mergeCell ref="D69:E69"/>
    <mergeCell ref="D53:E53"/>
    <mergeCell ref="D54:E54"/>
    <mergeCell ref="D55:E55"/>
  </mergeCells>
  <phoneticPr fontId="30" type="noConversion"/>
  <dataValidations count="3">
    <dataValidation type="list" allowBlank="1" showInputMessage="1" showErrorMessage="1" sqref="B6:C6 B5 B39:C39 B38 B67:C67 B66" xr:uid="{00000000-0002-0000-4200-000000000000}">
      <formula1>$S$9:$S$16</formula1>
    </dataValidation>
    <dataValidation type="list" allowBlank="1" showInputMessage="1" showErrorMessage="1" sqref="L6:M6 L39:M39 L67:M67" xr:uid="{00000000-0002-0000-4200-000001000000}">
      <formula1>$T$14:$T$16</formula1>
    </dataValidation>
    <dataValidation type="list" allowBlank="1" showInputMessage="1" showErrorMessage="1" sqref="O6:P6 O39:P39 O67:P67" xr:uid="{00000000-0002-0000-4200-000002000000}">
      <formula1>$T$9:$T$12</formula1>
    </dataValidation>
  </dataValidations>
  <pageMargins left="0.17" right="0.17" top="0.3" bottom="0.32" header="0.21" footer="0.17"/>
  <pageSetup paperSize="9" scale="95" orientation="landscape" r:id="rId1"/>
  <headerFooter alignWithMargins="0">
    <oddHeader>&amp;RPAR-INSTR-001-6A 
Rev.2 oct 2014</oddHeader>
    <oddFooter>&amp;R&amp;Z&amp;F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FF00"/>
  </sheetPr>
  <dimension ref="A1:N1068"/>
  <sheetViews>
    <sheetView showZeros="0" view="pageBreakPreview" zoomScaleNormal="100" zoomScaleSheetLayoutView="100" workbookViewId="0">
      <selection activeCell="N25" sqref="N25"/>
    </sheetView>
  </sheetViews>
  <sheetFormatPr baseColWidth="10" defaultRowHeight="12.75"/>
  <cols>
    <col min="1" max="1" width="5.140625" customWidth="1"/>
    <col min="2" max="2" width="6.7109375" style="189" customWidth="1"/>
    <col min="3" max="3" width="11.28515625" customWidth="1"/>
    <col min="4" max="13" width="5.7109375" customWidth="1"/>
    <col min="14" max="14" width="5.7109375" style="239" customWidth="1"/>
  </cols>
  <sheetData>
    <row r="1" spans="1:14" ht="9.6" customHeight="1"/>
    <row r="2" spans="1:14" ht="42" customHeight="1" thickBot="1"/>
    <row r="3" spans="1:14" ht="16.149999999999999" customHeight="1" thickBot="1">
      <c r="A3" s="2" t="s">
        <v>188</v>
      </c>
      <c r="B3" s="2"/>
      <c r="C3" s="2"/>
      <c r="D3" s="2"/>
      <c r="I3" s="1325" t="s">
        <v>189</v>
      </c>
      <c r="J3" s="743"/>
      <c r="K3" s="743"/>
      <c r="L3" s="1326"/>
      <c r="M3" s="1327"/>
      <c r="N3" s="504"/>
    </row>
    <row r="4" spans="1:14" ht="16.149999999999999" customHeight="1">
      <c r="A4" s="3" t="s">
        <v>190</v>
      </c>
      <c r="B4" s="3"/>
      <c r="C4" s="3"/>
      <c r="D4" s="3"/>
    </row>
    <row r="5" spans="1:14" ht="27.6" customHeight="1">
      <c r="A5" s="5" t="s">
        <v>1541</v>
      </c>
      <c r="F5" s="4"/>
      <c r="G5" s="4"/>
      <c r="H5" s="5"/>
      <c r="I5" s="5"/>
      <c r="K5" s="6"/>
      <c r="L5" s="6"/>
      <c r="M5" s="6"/>
      <c r="N5" s="175"/>
    </row>
    <row r="6" spans="1:14" ht="22.9" customHeight="1">
      <c r="A6" s="440"/>
      <c r="B6" s="442" t="str">
        <f>PREVI!A10</f>
        <v>1100633635-636</v>
      </c>
      <c r="C6" s="440"/>
      <c r="D6" s="440"/>
      <c r="E6" s="442" t="str">
        <f>PREVI!C10</f>
        <v>CIMOLAI</v>
      </c>
      <c r="F6" s="441"/>
      <c r="G6" s="445"/>
      <c r="H6" s="446"/>
      <c r="I6" s="9"/>
      <c r="N6"/>
    </row>
    <row r="7" spans="1:14" ht="22.9" customHeight="1" thickBot="1">
      <c r="B7" s="7" t="str">
        <f>PREVI!A12</f>
        <v>1900015151-15087</v>
      </c>
      <c r="E7" s="7" t="str">
        <f>PREVI!C11</f>
        <v>PASSERELLE DE BELVAL</v>
      </c>
      <c r="F7" s="8"/>
      <c r="G7" s="8"/>
      <c r="H7" s="6"/>
      <c r="I7" s="9"/>
      <c r="K7" s="8"/>
      <c r="L7" s="9"/>
      <c r="M7" s="9"/>
      <c r="N7" s="9"/>
    </row>
    <row r="8" spans="1:14" ht="22.15" customHeight="1">
      <c r="A8" s="431" t="s">
        <v>1542</v>
      </c>
      <c r="B8" s="431" t="s">
        <v>206</v>
      </c>
      <c r="C8" s="431" t="s">
        <v>291</v>
      </c>
      <c r="D8" s="756" t="s">
        <v>1142</v>
      </c>
      <c r="E8" s="432" t="s">
        <v>193</v>
      </c>
      <c r="F8" s="432"/>
      <c r="G8" s="432" t="s">
        <v>1543</v>
      </c>
      <c r="H8" s="432" t="s">
        <v>1544</v>
      </c>
      <c r="I8" s="432" t="s">
        <v>1545</v>
      </c>
      <c r="J8" s="432" t="s">
        <v>1546</v>
      </c>
      <c r="K8" s="432" t="s">
        <v>1547</v>
      </c>
      <c r="L8" s="432" t="s">
        <v>1548</v>
      </c>
      <c r="M8" s="432"/>
      <c r="N8" s="432"/>
    </row>
    <row r="9" spans="1:14" ht="18" customHeight="1">
      <c r="A9" s="240">
        <v>1</v>
      </c>
      <c r="B9" s="240"/>
      <c r="C9" s="191">
        <f t="shared" ref="C9:C72" si="0">IF(J9,1,0)</f>
        <v>0</v>
      </c>
      <c r="D9" s="116" t="e">
        <f>SUIVI!#REF!</f>
        <v>#REF!</v>
      </c>
      <c r="E9" s="116" t="e">
        <f>SUIVI!#REF!</f>
        <v>#REF!</v>
      </c>
      <c r="F9" s="191"/>
      <c r="G9" s="191"/>
      <c r="H9" s="191"/>
      <c r="I9" s="191"/>
      <c r="J9" s="191"/>
      <c r="K9" s="761"/>
      <c r="L9" s="760"/>
      <c r="M9" s="1092"/>
      <c r="N9" s="1093"/>
    </row>
    <row r="10" spans="1:14" ht="18" customHeight="1">
      <c r="A10" s="240">
        <v>2</v>
      </c>
      <c r="B10" s="240"/>
      <c r="C10" s="191">
        <f t="shared" si="0"/>
        <v>0</v>
      </c>
      <c r="D10" s="116" t="e">
        <f>SUIVI!#REF!</f>
        <v>#REF!</v>
      </c>
      <c r="E10" s="116" t="e">
        <f>SUIVI!#REF!</f>
        <v>#REF!</v>
      </c>
      <c r="F10" s="191"/>
      <c r="G10" s="191"/>
      <c r="H10" s="191"/>
      <c r="I10" s="191"/>
      <c r="J10" s="191"/>
      <c r="K10" s="761"/>
      <c r="L10" s="760"/>
      <c r="M10" s="1092"/>
      <c r="N10" s="1093"/>
    </row>
    <row r="11" spans="1:14" ht="18" customHeight="1">
      <c r="A11" s="240">
        <v>3</v>
      </c>
      <c r="B11" s="240"/>
      <c r="C11" s="191">
        <f t="shared" si="0"/>
        <v>0</v>
      </c>
      <c r="D11" s="116" t="e">
        <f>SUIVI!#REF!</f>
        <v>#REF!</v>
      </c>
      <c r="E11" s="116" t="e">
        <f>SUIVI!#REF!</f>
        <v>#REF!</v>
      </c>
      <c r="F11" s="191"/>
      <c r="G11" s="191"/>
      <c r="H11" s="191"/>
      <c r="I11" s="191"/>
      <c r="J11" s="191"/>
      <c r="K11" s="761"/>
      <c r="L11" s="760"/>
      <c r="M11" s="1092"/>
      <c r="N11" s="1093"/>
    </row>
    <row r="12" spans="1:14" ht="18" customHeight="1">
      <c r="A12" s="240">
        <v>4</v>
      </c>
      <c r="B12" s="240"/>
      <c r="C12" s="191">
        <f t="shared" si="0"/>
        <v>0</v>
      </c>
      <c r="D12" s="116" t="e">
        <f>SUIVI!#REF!</f>
        <v>#REF!</v>
      </c>
      <c r="E12" s="116" t="e">
        <f>SUIVI!#REF!</f>
        <v>#REF!</v>
      </c>
      <c r="F12" s="191"/>
      <c r="G12" s="191"/>
      <c r="H12" s="191"/>
      <c r="I12" s="191"/>
      <c r="J12" s="191"/>
      <c r="K12" s="761"/>
      <c r="L12" s="760"/>
      <c r="M12" s="1092"/>
      <c r="N12" s="1093"/>
    </row>
    <row r="13" spans="1:14" ht="18" customHeight="1">
      <c r="A13" s="240">
        <v>5</v>
      </c>
      <c r="B13" s="240"/>
      <c r="C13" s="191">
        <f t="shared" si="0"/>
        <v>0</v>
      </c>
      <c r="D13" s="116" t="e">
        <f>SUIVI!#REF!</f>
        <v>#REF!</v>
      </c>
      <c r="E13" s="116" t="e">
        <f>SUIVI!#REF!</f>
        <v>#REF!</v>
      </c>
      <c r="F13" s="191"/>
      <c r="G13" s="191"/>
      <c r="H13" s="191"/>
      <c r="I13" s="191"/>
      <c r="J13" s="191"/>
      <c r="K13" s="761"/>
      <c r="L13" s="760"/>
      <c r="M13" s="1092"/>
      <c r="N13" s="1093"/>
    </row>
    <row r="14" spans="1:14" ht="18" customHeight="1">
      <c r="A14" s="240">
        <v>6</v>
      </c>
      <c r="B14" s="240"/>
      <c r="C14" s="191">
        <f t="shared" si="0"/>
        <v>0</v>
      </c>
      <c r="D14" s="116" t="e">
        <f>SUIVI!#REF!</f>
        <v>#REF!</v>
      </c>
      <c r="E14" s="116" t="e">
        <f>SUIVI!#REF!</f>
        <v>#REF!</v>
      </c>
      <c r="F14" s="191"/>
      <c r="G14" s="191"/>
      <c r="H14" s="191"/>
      <c r="I14" s="191"/>
      <c r="J14" s="191"/>
      <c r="K14" s="761"/>
      <c r="L14" s="760"/>
      <c r="M14" s="1092"/>
      <c r="N14" s="1093"/>
    </row>
    <row r="15" spans="1:14" ht="18" customHeight="1">
      <c r="A15" s="240">
        <v>7</v>
      </c>
      <c r="B15" s="240"/>
      <c r="C15" s="191">
        <f t="shared" si="0"/>
        <v>0</v>
      </c>
      <c r="D15" s="116" t="e">
        <f>SUIVI!#REF!</f>
        <v>#REF!</v>
      </c>
      <c r="E15" s="116" t="e">
        <f>SUIVI!#REF!</f>
        <v>#REF!</v>
      </c>
      <c r="F15" s="191"/>
      <c r="G15" s="191"/>
      <c r="H15" s="191"/>
      <c r="I15" s="191"/>
      <c r="J15" s="191"/>
      <c r="K15" s="761"/>
      <c r="L15" s="760"/>
      <c r="M15" s="1092"/>
      <c r="N15" s="1093"/>
    </row>
    <row r="16" spans="1:14" ht="18" customHeight="1">
      <c r="A16" s="240">
        <v>8</v>
      </c>
      <c r="B16" s="240"/>
      <c r="C16" s="191">
        <f t="shared" si="0"/>
        <v>0</v>
      </c>
      <c r="D16" s="116" t="e">
        <f>SUIVI!#REF!</f>
        <v>#REF!</v>
      </c>
      <c r="E16" s="116" t="e">
        <f>SUIVI!#REF!</f>
        <v>#REF!</v>
      </c>
      <c r="F16" s="191"/>
      <c r="G16" s="191"/>
      <c r="H16" s="191"/>
      <c r="I16" s="191"/>
      <c r="J16" s="191"/>
      <c r="K16" s="761"/>
      <c r="L16" s="760"/>
      <c r="M16" s="1092"/>
      <c r="N16" s="1093"/>
    </row>
    <row r="17" spans="1:14" ht="18" customHeight="1">
      <c r="A17" s="240">
        <v>9</v>
      </c>
      <c r="B17" s="240"/>
      <c r="C17" s="191">
        <f t="shared" si="0"/>
        <v>0</v>
      </c>
      <c r="D17" s="116" t="e">
        <f>SUIVI!#REF!</f>
        <v>#REF!</v>
      </c>
      <c r="E17" s="116" t="e">
        <f>SUIVI!#REF!</f>
        <v>#REF!</v>
      </c>
      <c r="F17" s="191"/>
      <c r="G17" s="191"/>
      <c r="H17" s="191"/>
      <c r="I17" s="191"/>
      <c r="J17" s="191"/>
      <c r="K17" s="761"/>
      <c r="L17" s="760"/>
      <c r="M17" s="1092"/>
      <c r="N17" s="1093"/>
    </row>
    <row r="18" spans="1:14" ht="18" customHeight="1">
      <c r="A18" s="240">
        <v>10</v>
      </c>
      <c r="B18" s="240"/>
      <c r="C18" s="191">
        <f t="shared" si="0"/>
        <v>0</v>
      </c>
      <c r="D18" s="116" t="e">
        <f>SUIVI!#REF!</f>
        <v>#REF!</v>
      </c>
      <c r="E18" s="116" t="e">
        <f>SUIVI!#REF!</f>
        <v>#REF!</v>
      </c>
      <c r="F18" s="191"/>
      <c r="G18" s="191"/>
      <c r="H18" s="191"/>
      <c r="I18" s="191"/>
      <c r="J18" s="191"/>
      <c r="K18" s="761"/>
      <c r="L18" s="760"/>
      <c r="M18" s="1092"/>
      <c r="N18" s="1093"/>
    </row>
    <row r="19" spans="1:14" ht="18" customHeight="1">
      <c r="A19" s="240">
        <v>11</v>
      </c>
      <c r="B19" s="240"/>
      <c r="C19" s="191">
        <f t="shared" si="0"/>
        <v>0</v>
      </c>
      <c r="D19" s="116" t="e">
        <f>SUIVI!#REF!</f>
        <v>#REF!</v>
      </c>
      <c r="E19" s="116" t="e">
        <f>SUIVI!#REF!</f>
        <v>#REF!</v>
      </c>
      <c r="F19" s="191"/>
      <c r="G19" s="191"/>
      <c r="H19" s="191"/>
      <c r="I19" s="191"/>
      <c r="J19" s="191"/>
      <c r="K19" s="761"/>
      <c r="L19" s="760"/>
      <c r="M19" s="1092"/>
      <c r="N19" s="1093"/>
    </row>
    <row r="20" spans="1:14" s="6" customFormat="1" ht="18" customHeight="1">
      <c r="A20" s="240">
        <v>12</v>
      </c>
      <c r="B20" s="240"/>
      <c r="C20" s="191">
        <f t="shared" si="0"/>
        <v>0</v>
      </c>
      <c r="D20" s="116" t="e">
        <f>SUIVI!#REF!</f>
        <v>#REF!</v>
      </c>
      <c r="E20" s="116" t="e">
        <f>SUIVI!#REF!</f>
        <v>#REF!</v>
      </c>
      <c r="F20" s="191"/>
      <c r="G20" s="191"/>
      <c r="H20" s="191"/>
      <c r="I20" s="191"/>
      <c r="J20" s="191"/>
      <c r="K20" s="761"/>
      <c r="L20" s="760"/>
      <c r="M20" s="1092"/>
      <c r="N20" s="1093"/>
    </row>
    <row r="21" spans="1:14" s="6" customFormat="1" ht="18" customHeight="1">
      <c r="A21" s="240">
        <v>13</v>
      </c>
      <c r="B21" s="240"/>
      <c r="C21" s="191">
        <f t="shared" si="0"/>
        <v>0</v>
      </c>
      <c r="D21" s="116" t="e">
        <f>SUIVI!#REF!</f>
        <v>#REF!</v>
      </c>
      <c r="E21" s="116" t="e">
        <f>SUIVI!#REF!</f>
        <v>#REF!</v>
      </c>
      <c r="F21" s="191"/>
      <c r="G21" s="191"/>
      <c r="H21" s="191"/>
      <c r="I21" s="191"/>
      <c r="J21" s="191"/>
      <c r="K21" s="761"/>
      <c r="L21" s="760"/>
      <c r="M21" s="1092"/>
      <c r="N21" s="1093"/>
    </row>
    <row r="22" spans="1:14" s="6" customFormat="1" ht="18" customHeight="1">
      <c r="A22" s="240">
        <v>14</v>
      </c>
      <c r="B22" s="240"/>
      <c r="C22" s="191">
        <f t="shared" si="0"/>
        <v>0</v>
      </c>
      <c r="D22" s="116" t="e">
        <f>SUIVI!#REF!</f>
        <v>#REF!</v>
      </c>
      <c r="E22" s="116" t="e">
        <f>SUIVI!#REF!</f>
        <v>#REF!</v>
      </c>
      <c r="F22" s="191"/>
      <c r="G22" s="191"/>
      <c r="H22" s="191"/>
      <c r="I22" s="191"/>
      <c r="J22" s="191"/>
      <c r="K22" s="761"/>
      <c r="L22" s="760"/>
      <c r="M22" s="1092"/>
      <c r="N22" s="1093"/>
    </row>
    <row r="23" spans="1:14" s="6" customFormat="1" ht="18" customHeight="1">
      <c r="A23" s="240">
        <v>15</v>
      </c>
      <c r="B23" s="240"/>
      <c r="C23" s="191">
        <f t="shared" si="0"/>
        <v>0</v>
      </c>
      <c r="D23" s="116" t="e">
        <f>SUIVI!#REF!</f>
        <v>#REF!</v>
      </c>
      <c r="E23" s="116" t="e">
        <f>SUIVI!#REF!</f>
        <v>#REF!</v>
      </c>
      <c r="F23" s="191"/>
      <c r="G23" s="191"/>
      <c r="H23" s="191"/>
      <c r="I23" s="191"/>
      <c r="J23" s="191"/>
      <c r="K23" s="761"/>
      <c r="L23" s="760"/>
      <c r="M23" s="1092"/>
      <c r="N23" s="1093"/>
    </row>
    <row r="24" spans="1:14" s="6" customFormat="1" ht="18" customHeight="1">
      <c r="A24" s="240">
        <v>16</v>
      </c>
      <c r="B24" s="240"/>
      <c r="C24" s="191">
        <f t="shared" si="0"/>
        <v>0</v>
      </c>
      <c r="D24" s="116" t="e">
        <f>SUIVI!#REF!</f>
        <v>#REF!</v>
      </c>
      <c r="E24" s="116" t="e">
        <f>SUIVI!#REF!</f>
        <v>#REF!</v>
      </c>
      <c r="F24" s="191"/>
      <c r="G24" s="191"/>
      <c r="H24" s="191"/>
      <c r="I24" s="191"/>
      <c r="J24" s="191"/>
      <c r="K24" s="761"/>
      <c r="L24" s="760"/>
      <c r="M24" s="1092"/>
      <c r="N24" s="1093"/>
    </row>
    <row r="25" spans="1:14" s="6" customFormat="1" ht="18" customHeight="1">
      <c r="A25" s="240">
        <v>17</v>
      </c>
      <c r="B25" s="240"/>
      <c r="C25" s="191">
        <f t="shared" si="0"/>
        <v>0</v>
      </c>
      <c r="D25" s="116" t="e">
        <f>SUIVI!#REF!</f>
        <v>#REF!</v>
      </c>
      <c r="E25" s="116" t="e">
        <f>SUIVI!#REF!</f>
        <v>#REF!</v>
      </c>
      <c r="F25" s="191"/>
      <c r="G25" s="191"/>
      <c r="H25" s="191"/>
      <c r="I25" s="191"/>
      <c r="J25" s="191"/>
      <c r="K25" s="761"/>
      <c r="L25" s="760"/>
      <c r="M25" s="1092"/>
      <c r="N25" s="1093"/>
    </row>
    <row r="26" spans="1:14" s="6" customFormat="1" ht="18" customHeight="1">
      <c r="A26" s="240">
        <v>18</v>
      </c>
      <c r="B26" s="240"/>
      <c r="C26" s="191">
        <f t="shared" si="0"/>
        <v>0</v>
      </c>
      <c r="D26" s="116" t="e">
        <f>SUIVI!#REF!</f>
        <v>#REF!</v>
      </c>
      <c r="E26" s="116" t="e">
        <f>SUIVI!#REF!</f>
        <v>#REF!</v>
      </c>
      <c r="F26" s="191"/>
      <c r="G26" s="191"/>
      <c r="H26" s="191"/>
      <c r="I26" s="191"/>
      <c r="J26" s="191"/>
      <c r="K26" s="761"/>
      <c r="L26" s="760"/>
      <c r="M26" s="1092"/>
      <c r="N26" s="1093"/>
    </row>
    <row r="27" spans="1:14" s="6" customFormat="1" ht="18" customHeight="1">
      <c r="A27" s="240">
        <v>19</v>
      </c>
      <c r="B27" s="240"/>
      <c r="C27" s="191">
        <f t="shared" si="0"/>
        <v>0</v>
      </c>
      <c r="D27" s="116" t="e">
        <f>SUIVI!#REF!</f>
        <v>#REF!</v>
      </c>
      <c r="E27" s="116" t="e">
        <f>SUIVI!#REF!</f>
        <v>#REF!</v>
      </c>
      <c r="F27" s="191"/>
      <c r="G27" s="191"/>
      <c r="H27" s="191"/>
      <c r="I27" s="191"/>
      <c r="J27" s="191"/>
      <c r="K27" s="761"/>
      <c r="L27" s="760"/>
      <c r="M27" s="1092"/>
      <c r="N27" s="1093"/>
    </row>
    <row r="28" spans="1:14" s="6" customFormat="1" ht="18" customHeight="1">
      <c r="A28" s="240">
        <v>20</v>
      </c>
      <c r="B28" s="240"/>
      <c r="C28" s="191">
        <f t="shared" si="0"/>
        <v>0</v>
      </c>
      <c r="D28" s="116" t="e">
        <f>SUIVI!#REF!</f>
        <v>#REF!</v>
      </c>
      <c r="E28" s="116" t="e">
        <f>SUIVI!#REF!</f>
        <v>#REF!</v>
      </c>
      <c r="F28" s="191"/>
      <c r="G28" s="191"/>
      <c r="H28" s="191"/>
      <c r="I28" s="191"/>
      <c r="J28" s="191"/>
      <c r="K28" s="761"/>
      <c r="L28" s="760"/>
      <c r="M28" s="1092"/>
      <c r="N28" s="1093"/>
    </row>
    <row r="29" spans="1:14" s="6" customFormat="1" ht="18" customHeight="1">
      <c r="A29" s="240">
        <v>21</v>
      </c>
      <c r="B29" s="240"/>
      <c r="C29" s="191">
        <f t="shared" si="0"/>
        <v>0</v>
      </c>
      <c r="D29" s="116" t="e">
        <f>SUIVI!#REF!</f>
        <v>#REF!</v>
      </c>
      <c r="E29" s="116" t="e">
        <f>SUIVI!#REF!</f>
        <v>#REF!</v>
      </c>
      <c r="F29" s="191"/>
      <c r="G29" s="191"/>
      <c r="H29" s="191"/>
      <c r="I29" s="191"/>
      <c r="J29" s="191"/>
      <c r="K29" s="761"/>
      <c r="L29" s="760"/>
      <c r="M29" s="1092"/>
      <c r="N29" s="1093"/>
    </row>
    <row r="30" spans="1:14" s="6" customFormat="1" ht="18" customHeight="1">
      <c r="A30" s="240">
        <v>22</v>
      </c>
      <c r="B30" s="240"/>
      <c r="C30" s="191">
        <f t="shared" si="0"/>
        <v>0</v>
      </c>
      <c r="D30" s="116" t="e">
        <f>SUIVI!#REF!</f>
        <v>#REF!</v>
      </c>
      <c r="E30" s="116" t="e">
        <f>SUIVI!#REF!</f>
        <v>#REF!</v>
      </c>
      <c r="F30" s="191"/>
      <c r="G30" s="191"/>
      <c r="H30" s="191"/>
      <c r="I30" s="191"/>
      <c r="J30" s="191"/>
      <c r="K30" s="761"/>
      <c r="L30" s="760"/>
      <c r="M30" s="1092"/>
      <c r="N30" s="1093"/>
    </row>
    <row r="31" spans="1:14" s="6" customFormat="1" ht="18" customHeight="1">
      <c r="A31" s="240">
        <v>23</v>
      </c>
      <c r="B31" s="240"/>
      <c r="C31" s="191">
        <f t="shared" si="0"/>
        <v>0</v>
      </c>
      <c r="D31" s="116" t="e">
        <f>SUIVI!#REF!</f>
        <v>#REF!</v>
      </c>
      <c r="E31" s="116" t="e">
        <f>SUIVI!#REF!</f>
        <v>#REF!</v>
      </c>
      <c r="F31" s="191"/>
      <c r="G31" s="191"/>
      <c r="H31" s="191"/>
      <c r="I31" s="191"/>
      <c r="J31" s="191"/>
      <c r="K31" s="761"/>
      <c r="L31" s="760"/>
      <c r="M31" s="1092"/>
      <c r="N31" s="1093"/>
    </row>
    <row r="32" spans="1:14" s="6" customFormat="1" ht="18" customHeight="1">
      <c r="A32" s="240">
        <v>24</v>
      </c>
      <c r="B32" s="240"/>
      <c r="C32" s="191">
        <f t="shared" si="0"/>
        <v>0</v>
      </c>
      <c r="D32" s="116" t="e">
        <f>SUIVI!#REF!</f>
        <v>#REF!</v>
      </c>
      <c r="E32" s="116" t="e">
        <f>SUIVI!#REF!</f>
        <v>#REF!</v>
      </c>
      <c r="F32" s="191"/>
      <c r="G32" s="191"/>
      <c r="H32" s="191"/>
      <c r="I32" s="191"/>
      <c r="J32" s="191"/>
      <c r="K32" s="761"/>
      <c r="L32" s="760"/>
      <c r="M32" s="1092"/>
      <c r="N32" s="1093"/>
    </row>
    <row r="33" spans="1:14" s="6" customFormat="1" ht="18" customHeight="1">
      <c r="A33" s="240">
        <v>25</v>
      </c>
      <c r="B33" s="240"/>
      <c r="C33" s="191">
        <f t="shared" si="0"/>
        <v>0</v>
      </c>
      <c r="D33" s="116" t="e">
        <f>SUIVI!#REF!</f>
        <v>#REF!</v>
      </c>
      <c r="E33" s="116" t="e">
        <f>SUIVI!#REF!</f>
        <v>#REF!</v>
      </c>
      <c r="F33" s="191"/>
      <c r="G33" s="191"/>
      <c r="H33" s="191"/>
      <c r="I33" s="191"/>
      <c r="J33" s="191"/>
      <c r="K33" s="761"/>
      <c r="L33" s="760"/>
      <c r="M33" s="1092"/>
      <c r="N33" s="1093"/>
    </row>
    <row r="34" spans="1:14" s="6" customFormat="1" ht="18" customHeight="1">
      <c r="A34" s="240">
        <v>26</v>
      </c>
      <c r="B34" s="240"/>
      <c r="C34" s="191">
        <f t="shared" si="0"/>
        <v>0</v>
      </c>
      <c r="D34" s="116" t="e">
        <f>SUIVI!#REF!</f>
        <v>#REF!</v>
      </c>
      <c r="E34" s="116" t="e">
        <f>SUIVI!#REF!</f>
        <v>#REF!</v>
      </c>
      <c r="F34" s="191"/>
      <c r="G34" s="191"/>
      <c r="H34" s="191"/>
      <c r="I34" s="191"/>
      <c r="J34" s="191"/>
      <c r="K34" s="761"/>
      <c r="L34" s="760"/>
      <c r="M34" s="1092"/>
      <c r="N34" s="1093"/>
    </row>
    <row r="35" spans="1:14" s="6" customFormat="1" ht="18" customHeight="1">
      <c r="A35" s="240">
        <v>27</v>
      </c>
      <c r="B35" s="240"/>
      <c r="C35" s="191">
        <f t="shared" si="0"/>
        <v>0</v>
      </c>
      <c r="D35" s="116" t="e">
        <f>SUIVI!#REF!</f>
        <v>#REF!</v>
      </c>
      <c r="E35" s="116" t="e">
        <f>SUIVI!#REF!</f>
        <v>#REF!</v>
      </c>
      <c r="F35" s="191"/>
      <c r="G35" s="191"/>
      <c r="H35" s="191"/>
      <c r="I35" s="191"/>
      <c r="J35" s="191"/>
      <c r="K35" s="761"/>
      <c r="L35" s="760"/>
      <c r="M35" s="1092"/>
      <c r="N35" s="1093"/>
    </row>
    <row r="36" spans="1:14" s="6" customFormat="1" ht="18" customHeight="1">
      <c r="A36" s="240">
        <v>28</v>
      </c>
      <c r="B36" s="240"/>
      <c r="C36" s="191">
        <f t="shared" si="0"/>
        <v>0</v>
      </c>
      <c r="D36" s="116" t="e">
        <f>SUIVI!#REF!</f>
        <v>#REF!</v>
      </c>
      <c r="E36" s="116" t="e">
        <f>SUIVI!#REF!</f>
        <v>#REF!</v>
      </c>
      <c r="F36" s="191"/>
      <c r="G36" s="191"/>
      <c r="H36" s="191"/>
      <c r="I36" s="191"/>
      <c r="J36" s="191"/>
      <c r="K36" s="761"/>
      <c r="L36" s="760"/>
      <c r="M36" s="1092"/>
      <c r="N36" s="1093"/>
    </row>
    <row r="37" spans="1:14" s="6" customFormat="1" ht="18" customHeight="1">
      <c r="A37" s="240">
        <v>29</v>
      </c>
      <c r="B37" s="240"/>
      <c r="C37" s="191">
        <f t="shared" si="0"/>
        <v>0</v>
      </c>
      <c r="D37" s="116" t="e">
        <f>SUIVI!#REF!</f>
        <v>#REF!</v>
      </c>
      <c r="E37" s="116" t="e">
        <f>SUIVI!#REF!</f>
        <v>#REF!</v>
      </c>
      <c r="F37" s="191"/>
      <c r="G37" s="191"/>
      <c r="H37" s="191"/>
      <c r="I37" s="191"/>
      <c r="J37" s="191"/>
      <c r="K37" s="761"/>
      <c r="L37" s="760"/>
      <c r="M37" s="1092"/>
      <c r="N37" s="1093"/>
    </row>
    <row r="38" spans="1:14" s="6" customFormat="1" ht="18" customHeight="1">
      <c r="A38" s="240">
        <v>30</v>
      </c>
      <c r="B38" s="240"/>
      <c r="C38" s="191">
        <f t="shared" si="0"/>
        <v>0</v>
      </c>
      <c r="D38" s="116" t="e">
        <f>SUIVI!#REF!</f>
        <v>#REF!</v>
      </c>
      <c r="E38" s="116" t="e">
        <f>SUIVI!#REF!</f>
        <v>#REF!</v>
      </c>
      <c r="F38" s="191"/>
      <c r="G38" s="191"/>
      <c r="H38" s="191"/>
      <c r="I38" s="191"/>
      <c r="J38" s="191"/>
      <c r="K38" s="761"/>
      <c r="L38" s="760"/>
      <c r="M38" s="1092"/>
      <c r="N38" s="1093"/>
    </row>
    <row r="39" spans="1:14" s="6" customFormat="1" ht="18" customHeight="1">
      <c r="A39" s="240">
        <v>31</v>
      </c>
      <c r="B39" s="240"/>
      <c r="C39" s="191">
        <f t="shared" si="0"/>
        <v>0</v>
      </c>
      <c r="D39" s="116" t="e">
        <f>SUIVI!#REF!</f>
        <v>#REF!</v>
      </c>
      <c r="E39" s="116" t="e">
        <f>SUIVI!#REF!</f>
        <v>#REF!</v>
      </c>
      <c r="F39" s="191"/>
      <c r="G39" s="191"/>
      <c r="H39" s="191"/>
      <c r="I39" s="191"/>
      <c r="J39" s="191"/>
      <c r="K39" s="761"/>
      <c r="L39" s="760"/>
      <c r="M39" s="1092"/>
      <c r="N39" s="1093"/>
    </row>
    <row r="40" spans="1:14" s="6" customFormat="1" ht="18" customHeight="1">
      <c r="A40" s="240">
        <v>32</v>
      </c>
      <c r="B40" s="240"/>
      <c r="C40" s="191">
        <f t="shared" si="0"/>
        <v>0</v>
      </c>
      <c r="D40" s="116" t="e">
        <f>SUIVI!#REF!</f>
        <v>#REF!</v>
      </c>
      <c r="E40" s="116" t="e">
        <f>SUIVI!#REF!</f>
        <v>#REF!</v>
      </c>
      <c r="F40" s="191"/>
      <c r="G40" s="191"/>
      <c r="H40" s="191"/>
      <c r="I40" s="191"/>
      <c r="J40" s="191"/>
      <c r="K40" s="761"/>
      <c r="L40" s="760"/>
      <c r="M40" s="1092"/>
      <c r="N40" s="1093"/>
    </row>
    <row r="41" spans="1:14" s="6" customFormat="1" ht="18" customHeight="1">
      <c r="A41" s="240">
        <v>33</v>
      </c>
      <c r="B41" s="240"/>
      <c r="C41" s="191">
        <f t="shared" si="0"/>
        <v>0</v>
      </c>
      <c r="D41" s="116" t="e">
        <f>SUIVI!#REF!</f>
        <v>#REF!</v>
      </c>
      <c r="E41" s="116" t="e">
        <f>SUIVI!#REF!</f>
        <v>#REF!</v>
      </c>
      <c r="F41" s="191"/>
      <c r="G41" s="191"/>
      <c r="H41" s="191"/>
      <c r="I41" s="191"/>
      <c r="J41" s="191"/>
      <c r="K41" s="761"/>
      <c r="L41" s="760"/>
      <c r="M41" s="1092"/>
      <c r="N41" s="1093"/>
    </row>
    <row r="42" spans="1:14" s="6" customFormat="1" ht="18" customHeight="1">
      <c r="A42" s="240">
        <v>34</v>
      </c>
      <c r="B42" s="240"/>
      <c r="C42" s="191">
        <f t="shared" si="0"/>
        <v>0</v>
      </c>
      <c r="D42" s="116" t="e">
        <f>SUIVI!#REF!</f>
        <v>#REF!</v>
      </c>
      <c r="E42" s="116" t="e">
        <f>SUIVI!#REF!</f>
        <v>#REF!</v>
      </c>
      <c r="F42" s="191"/>
      <c r="G42" s="191"/>
      <c r="H42" s="191"/>
      <c r="I42" s="191"/>
      <c r="J42" s="191"/>
      <c r="K42" s="761"/>
      <c r="L42" s="760"/>
      <c r="M42" s="1092"/>
      <c r="N42" s="1093"/>
    </row>
    <row r="43" spans="1:14" s="6" customFormat="1" ht="18" customHeight="1">
      <c r="A43" s="240">
        <v>35</v>
      </c>
      <c r="B43" s="240"/>
      <c r="C43" s="191">
        <f t="shared" si="0"/>
        <v>0</v>
      </c>
      <c r="D43" s="116" t="e">
        <f>SUIVI!#REF!</f>
        <v>#REF!</v>
      </c>
      <c r="E43" s="116" t="e">
        <f>SUIVI!#REF!</f>
        <v>#REF!</v>
      </c>
      <c r="F43" s="191"/>
      <c r="G43" s="191"/>
      <c r="H43" s="191"/>
      <c r="I43" s="191"/>
      <c r="J43" s="191"/>
      <c r="K43" s="761"/>
      <c r="L43" s="760"/>
      <c r="M43" s="1092"/>
      <c r="N43" s="1093"/>
    </row>
    <row r="44" spans="1:14" s="6" customFormat="1" ht="18" customHeight="1">
      <c r="A44" s="240">
        <v>36</v>
      </c>
      <c r="B44" s="240"/>
      <c r="C44" s="191">
        <f t="shared" si="0"/>
        <v>0</v>
      </c>
      <c r="D44" s="116" t="e">
        <f>SUIVI!#REF!</f>
        <v>#REF!</v>
      </c>
      <c r="E44" s="116" t="e">
        <f>SUIVI!#REF!</f>
        <v>#REF!</v>
      </c>
      <c r="F44" s="191"/>
      <c r="G44" s="191"/>
      <c r="H44" s="191"/>
      <c r="I44" s="191"/>
      <c r="J44" s="191"/>
      <c r="K44" s="761"/>
      <c r="L44" s="760"/>
      <c r="M44" s="1092"/>
      <c r="N44" s="1093"/>
    </row>
    <row r="45" spans="1:14" s="6" customFormat="1" ht="18" customHeight="1">
      <c r="A45" s="240">
        <v>37</v>
      </c>
      <c r="B45" s="240"/>
      <c r="C45" s="191">
        <f t="shared" si="0"/>
        <v>0</v>
      </c>
      <c r="D45" s="116" t="e">
        <f>SUIVI!#REF!</f>
        <v>#REF!</v>
      </c>
      <c r="E45" s="116" t="e">
        <f>SUIVI!#REF!</f>
        <v>#REF!</v>
      </c>
      <c r="F45" s="191"/>
      <c r="G45" s="191"/>
      <c r="H45" s="191"/>
      <c r="I45" s="191"/>
      <c r="J45" s="191"/>
      <c r="K45" s="761"/>
      <c r="L45" s="760"/>
      <c r="M45" s="1092"/>
      <c r="N45" s="1093"/>
    </row>
    <row r="46" spans="1:14" s="6" customFormat="1" ht="18" customHeight="1">
      <c r="A46" s="240">
        <v>38</v>
      </c>
      <c r="B46" s="240"/>
      <c r="C46" s="191">
        <f t="shared" si="0"/>
        <v>0</v>
      </c>
      <c r="D46" s="116" t="e">
        <f>SUIVI!#REF!</f>
        <v>#REF!</v>
      </c>
      <c r="E46" s="116" t="e">
        <f>SUIVI!#REF!</f>
        <v>#REF!</v>
      </c>
      <c r="F46" s="191"/>
      <c r="G46" s="191"/>
      <c r="H46" s="191"/>
      <c r="I46" s="191"/>
      <c r="J46" s="191"/>
      <c r="K46" s="761"/>
      <c r="L46" s="760"/>
      <c r="M46" s="1092"/>
      <c r="N46" s="1093"/>
    </row>
    <row r="47" spans="1:14" s="6" customFormat="1" ht="18" customHeight="1">
      <c r="A47" s="240">
        <v>39</v>
      </c>
      <c r="B47" s="240"/>
      <c r="C47" s="191">
        <f t="shared" si="0"/>
        <v>0</v>
      </c>
      <c r="D47" s="116" t="e">
        <f>SUIVI!#REF!</f>
        <v>#REF!</v>
      </c>
      <c r="E47" s="116" t="e">
        <f>SUIVI!#REF!</f>
        <v>#REF!</v>
      </c>
      <c r="F47" s="191"/>
      <c r="G47" s="191"/>
      <c r="H47" s="191"/>
      <c r="I47" s="191"/>
      <c r="J47" s="191"/>
      <c r="K47" s="761"/>
      <c r="L47" s="760"/>
      <c r="M47" s="1092"/>
      <c r="N47" s="1093"/>
    </row>
    <row r="48" spans="1:14" s="6" customFormat="1" ht="18" customHeight="1">
      <c r="A48" s="240">
        <v>40</v>
      </c>
      <c r="B48" s="240"/>
      <c r="C48" s="191">
        <f t="shared" si="0"/>
        <v>0</v>
      </c>
      <c r="D48" s="116" t="e">
        <f>SUIVI!#REF!</f>
        <v>#REF!</v>
      </c>
      <c r="E48" s="116" t="e">
        <f>SUIVI!#REF!</f>
        <v>#REF!</v>
      </c>
      <c r="F48" s="191"/>
      <c r="G48" s="191"/>
      <c r="H48" s="191"/>
      <c r="I48" s="191"/>
      <c r="J48" s="191"/>
      <c r="K48" s="761"/>
      <c r="L48" s="760"/>
      <c r="M48" s="1092"/>
      <c r="N48" s="1093"/>
    </row>
    <row r="49" spans="1:14" s="6" customFormat="1" ht="18" customHeight="1">
      <c r="A49" s="240">
        <v>41</v>
      </c>
      <c r="B49" s="240"/>
      <c r="C49" s="191">
        <f t="shared" si="0"/>
        <v>0</v>
      </c>
      <c r="D49" s="116" t="e">
        <f>SUIVI!#REF!</f>
        <v>#REF!</v>
      </c>
      <c r="E49" s="116" t="e">
        <f>SUIVI!#REF!</f>
        <v>#REF!</v>
      </c>
      <c r="F49" s="191"/>
      <c r="G49" s="191"/>
      <c r="H49" s="191"/>
      <c r="I49" s="191"/>
      <c r="J49" s="191"/>
      <c r="K49" s="761"/>
      <c r="L49" s="760"/>
      <c r="M49" s="1092"/>
      <c r="N49" s="1093"/>
    </row>
    <row r="50" spans="1:14" s="6" customFormat="1" ht="18" customHeight="1">
      <c r="A50" s="240">
        <v>42</v>
      </c>
      <c r="B50" s="240"/>
      <c r="C50" s="191">
        <f t="shared" si="0"/>
        <v>0</v>
      </c>
      <c r="D50" s="116" t="e">
        <f>SUIVI!#REF!</f>
        <v>#REF!</v>
      </c>
      <c r="E50" s="116" t="e">
        <f>SUIVI!#REF!</f>
        <v>#REF!</v>
      </c>
      <c r="F50" s="191"/>
      <c r="G50" s="191"/>
      <c r="H50" s="191"/>
      <c r="I50" s="191"/>
      <c r="J50" s="191"/>
      <c r="K50" s="761"/>
      <c r="L50" s="760"/>
      <c r="M50" s="1092"/>
      <c r="N50" s="1093"/>
    </row>
    <row r="51" spans="1:14" s="6" customFormat="1" ht="18" customHeight="1">
      <c r="A51" s="240">
        <v>43</v>
      </c>
      <c r="B51" s="240"/>
      <c r="C51" s="191">
        <f t="shared" si="0"/>
        <v>0</v>
      </c>
      <c r="D51" s="116" t="e">
        <f>SUIVI!#REF!</f>
        <v>#REF!</v>
      </c>
      <c r="E51" s="116" t="e">
        <f>SUIVI!#REF!</f>
        <v>#REF!</v>
      </c>
      <c r="F51" s="191"/>
      <c r="G51" s="191"/>
      <c r="H51" s="191"/>
      <c r="I51" s="191"/>
      <c r="J51" s="191"/>
      <c r="K51" s="761"/>
      <c r="L51" s="760"/>
      <c r="M51" s="1092"/>
      <c r="N51" s="1093"/>
    </row>
    <row r="52" spans="1:14" s="6" customFormat="1" ht="18" customHeight="1">
      <c r="A52" s="240">
        <v>44</v>
      </c>
      <c r="B52" s="240"/>
      <c r="C52" s="191">
        <f t="shared" si="0"/>
        <v>0</v>
      </c>
      <c r="D52" s="116" t="e">
        <f>SUIVI!#REF!</f>
        <v>#REF!</v>
      </c>
      <c r="E52" s="116" t="e">
        <f>SUIVI!#REF!</f>
        <v>#REF!</v>
      </c>
      <c r="F52" s="191"/>
      <c r="G52" s="191"/>
      <c r="H52" s="191"/>
      <c r="I52" s="191"/>
      <c r="J52" s="191"/>
      <c r="K52" s="761"/>
      <c r="L52" s="760"/>
      <c r="M52" s="1092"/>
      <c r="N52" s="1093"/>
    </row>
    <row r="53" spans="1:14" s="6" customFormat="1" ht="18" customHeight="1">
      <c r="A53" s="240">
        <v>45</v>
      </c>
      <c r="B53" s="240"/>
      <c r="C53" s="191">
        <f t="shared" si="0"/>
        <v>0</v>
      </c>
      <c r="D53" s="116" t="e">
        <f>SUIVI!#REF!</f>
        <v>#REF!</v>
      </c>
      <c r="E53" s="116" t="e">
        <f>SUIVI!#REF!</f>
        <v>#REF!</v>
      </c>
      <c r="F53" s="191"/>
      <c r="G53" s="191"/>
      <c r="H53" s="191"/>
      <c r="I53" s="191"/>
      <c r="J53" s="191"/>
      <c r="K53" s="761"/>
      <c r="L53" s="760"/>
      <c r="M53" s="1092"/>
      <c r="N53" s="1093"/>
    </row>
    <row r="54" spans="1:14" s="6" customFormat="1" ht="18" customHeight="1">
      <c r="A54" s="240">
        <v>46</v>
      </c>
      <c r="B54" s="240"/>
      <c r="C54" s="191">
        <f t="shared" si="0"/>
        <v>0</v>
      </c>
      <c r="D54" s="116" t="e">
        <f>SUIVI!#REF!</f>
        <v>#REF!</v>
      </c>
      <c r="E54" s="116" t="e">
        <f>SUIVI!#REF!</f>
        <v>#REF!</v>
      </c>
      <c r="F54" s="191"/>
      <c r="G54" s="191"/>
      <c r="H54" s="191"/>
      <c r="I54" s="191"/>
      <c r="J54" s="191"/>
      <c r="K54" s="761"/>
      <c r="L54" s="760"/>
      <c r="M54" s="1092"/>
      <c r="N54" s="1093"/>
    </row>
    <row r="55" spans="1:14" s="6" customFormat="1" ht="18" customHeight="1">
      <c r="A55" s="240">
        <v>47</v>
      </c>
      <c r="B55" s="240"/>
      <c r="C55" s="191">
        <f t="shared" si="0"/>
        <v>0</v>
      </c>
      <c r="D55" s="116" t="e">
        <f>SUIVI!#REF!</f>
        <v>#REF!</v>
      </c>
      <c r="E55" s="116" t="e">
        <f>SUIVI!#REF!</f>
        <v>#REF!</v>
      </c>
      <c r="F55" s="191"/>
      <c r="G55" s="191"/>
      <c r="H55" s="191"/>
      <c r="I55" s="191"/>
      <c r="J55" s="191"/>
      <c r="K55" s="761"/>
      <c r="L55" s="760"/>
      <c r="M55" s="1092"/>
      <c r="N55" s="1093"/>
    </row>
    <row r="56" spans="1:14" s="6" customFormat="1" ht="18" customHeight="1">
      <c r="A56" s="240">
        <v>48</v>
      </c>
      <c r="B56" s="240"/>
      <c r="C56" s="191">
        <f t="shared" si="0"/>
        <v>0</v>
      </c>
      <c r="D56" s="116" t="e">
        <f>SUIVI!#REF!</f>
        <v>#REF!</v>
      </c>
      <c r="E56" s="116" t="e">
        <f>SUIVI!#REF!</f>
        <v>#REF!</v>
      </c>
      <c r="F56" s="191"/>
      <c r="G56" s="191"/>
      <c r="H56" s="191"/>
      <c r="I56" s="191"/>
      <c r="J56" s="191"/>
      <c r="K56" s="761"/>
      <c r="L56" s="760"/>
      <c r="M56" s="1092"/>
      <c r="N56" s="1093"/>
    </row>
    <row r="57" spans="1:14" s="6" customFormat="1" ht="18" customHeight="1">
      <c r="A57" s="240">
        <v>49</v>
      </c>
      <c r="B57" s="240"/>
      <c r="C57" s="191">
        <f t="shared" si="0"/>
        <v>0</v>
      </c>
      <c r="D57" s="116" t="e">
        <f>SUIVI!#REF!</f>
        <v>#REF!</v>
      </c>
      <c r="E57" s="116" t="e">
        <f>SUIVI!#REF!</f>
        <v>#REF!</v>
      </c>
      <c r="F57" s="191"/>
      <c r="G57" s="191"/>
      <c r="H57" s="191"/>
      <c r="I57" s="191"/>
      <c r="J57" s="191"/>
      <c r="K57" s="761"/>
      <c r="L57" s="760"/>
      <c r="M57" s="1092"/>
      <c r="N57" s="1093"/>
    </row>
    <row r="58" spans="1:14" s="6" customFormat="1" ht="18" customHeight="1">
      <c r="A58" s="240">
        <v>50</v>
      </c>
      <c r="B58" s="240"/>
      <c r="C58" s="191">
        <f t="shared" si="0"/>
        <v>0</v>
      </c>
      <c r="D58" s="116" t="e">
        <f>SUIVI!#REF!</f>
        <v>#REF!</v>
      </c>
      <c r="E58" s="116" t="e">
        <f>SUIVI!#REF!</f>
        <v>#REF!</v>
      </c>
      <c r="F58" s="191"/>
      <c r="G58" s="191"/>
      <c r="H58" s="191"/>
      <c r="I58" s="191"/>
      <c r="J58" s="191"/>
      <c r="K58" s="761"/>
      <c r="L58" s="760"/>
      <c r="M58" s="1092"/>
      <c r="N58" s="1093"/>
    </row>
    <row r="59" spans="1:14" s="6" customFormat="1" ht="18" customHeight="1">
      <c r="A59" s="240">
        <v>51</v>
      </c>
      <c r="B59" s="240"/>
      <c r="C59" s="191">
        <f t="shared" si="0"/>
        <v>0</v>
      </c>
      <c r="D59" s="116" t="e">
        <f>SUIVI!#REF!</f>
        <v>#REF!</v>
      </c>
      <c r="E59" s="116" t="e">
        <f>SUIVI!#REF!</f>
        <v>#REF!</v>
      </c>
      <c r="F59" s="191"/>
      <c r="G59" s="191"/>
      <c r="H59" s="191"/>
      <c r="I59" s="191"/>
      <c r="J59" s="191"/>
      <c r="K59" s="761"/>
      <c r="L59" s="760"/>
      <c r="M59" s="1092"/>
      <c r="N59" s="1093"/>
    </row>
    <row r="60" spans="1:14" s="6" customFormat="1" ht="18" customHeight="1">
      <c r="A60" s="240">
        <v>52</v>
      </c>
      <c r="B60" s="240"/>
      <c r="C60" s="191">
        <f t="shared" si="0"/>
        <v>0</v>
      </c>
      <c r="D60" s="116" t="e">
        <f>SUIVI!#REF!</f>
        <v>#REF!</v>
      </c>
      <c r="E60" s="116" t="e">
        <f>SUIVI!#REF!</f>
        <v>#REF!</v>
      </c>
      <c r="F60" s="191"/>
      <c r="G60" s="191"/>
      <c r="H60" s="191"/>
      <c r="I60" s="191"/>
      <c r="J60" s="191"/>
      <c r="K60" s="761"/>
      <c r="L60" s="760"/>
      <c r="M60" s="1092"/>
      <c r="N60" s="1093"/>
    </row>
    <row r="61" spans="1:14" s="6" customFormat="1" ht="18" customHeight="1">
      <c r="A61" s="240">
        <v>53</v>
      </c>
      <c r="B61" s="240"/>
      <c r="C61" s="191">
        <f t="shared" si="0"/>
        <v>0</v>
      </c>
      <c r="D61" s="116" t="e">
        <f>SUIVI!#REF!</f>
        <v>#REF!</v>
      </c>
      <c r="E61" s="116" t="e">
        <f>SUIVI!#REF!</f>
        <v>#REF!</v>
      </c>
      <c r="F61" s="191"/>
      <c r="G61" s="191"/>
      <c r="H61" s="191"/>
      <c r="I61" s="191"/>
      <c r="J61" s="191"/>
      <c r="K61" s="761"/>
      <c r="L61" s="760"/>
      <c r="M61" s="1092"/>
      <c r="N61" s="1093"/>
    </row>
    <row r="62" spans="1:14" s="6" customFormat="1" ht="18" customHeight="1">
      <c r="A62" s="240">
        <v>54</v>
      </c>
      <c r="B62" s="240"/>
      <c r="C62" s="191">
        <f t="shared" si="0"/>
        <v>0</v>
      </c>
      <c r="D62" s="116" t="e">
        <f>SUIVI!#REF!</f>
        <v>#REF!</v>
      </c>
      <c r="E62" s="116" t="e">
        <f>SUIVI!#REF!</f>
        <v>#REF!</v>
      </c>
      <c r="F62" s="191"/>
      <c r="G62" s="191"/>
      <c r="H62" s="191"/>
      <c r="I62" s="191"/>
      <c r="J62" s="191"/>
      <c r="K62" s="761"/>
      <c r="L62" s="760"/>
      <c r="M62" s="1092"/>
      <c r="N62" s="1093"/>
    </row>
    <row r="63" spans="1:14" s="6" customFormat="1" ht="18" customHeight="1">
      <c r="A63" s="240">
        <v>55</v>
      </c>
      <c r="B63" s="240"/>
      <c r="C63" s="191">
        <f t="shared" si="0"/>
        <v>0</v>
      </c>
      <c r="D63" s="116" t="e">
        <f>SUIVI!#REF!</f>
        <v>#REF!</v>
      </c>
      <c r="E63" s="116" t="e">
        <f>SUIVI!#REF!</f>
        <v>#REF!</v>
      </c>
      <c r="F63" s="191"/>
      <c r="G63" s="191"/>
      <c r="H63" s="191"/>
      <c r="I63" s="191"/>
      <c r="J63" s="191"/>
      <c r="K63" s="761"/>
      <c r="L63" s="760"/>
      <c r="M63" s="1092"/>
      <c r="N63" s="1093"/>
    </row>
    <row r="64" spans="1:14" s="6" customFormat="1" ht="18" customHeight="1">
      <c r="A64" s="240">
        <v>56</v>
      </c>
      <c r="B64" s="240"/>
      <c r="C64" s="191">
        <f t="shared" si="0"/>
        <v>0</v>
      </c>
      <c r="D64" s="116" t="e">
        <f>SUIVI!#REF!</f>
        <v>#REF!</v>
      </c>
      <c r="E64" s="116" t="e">
        <f>SUIVI!#REF!</f>
        <v>#REF!</v>
      </c>
      <c r="F64" s="191"/>
      <c r="G64" s="191"/>
      <c r="H64" s="191"/>
      <c r="I64" s="191"/>
      <c r="J64" s="191"/>
      <c r="K64" s="761"/>
      <c r="L64" s="760"/>
      <c r="M64" s="1092"/>
      <c r="N64" s="1093"/>
    </row>
    <row r="65" spans="1:14" s="6" customFormat="1" ht="18" customHeight="1">
      <c r="A65" s="240">
        <v>57</v>
      </c>
      <c r="B65" s="240"/>
      <c r="C65" s="191">
        <f t="shared" si="0"/>
        <v>0</v>
      </c>
      <c r="D65" s="116" t="e">
        <f>SUIVI!#REF!</f>
        <v>#REF!</v>
      </c>
      <c r="E65" s="116" t="e">
        <f>SUIVI!#REF!</f>
        <v>#REF!</v>
      </c>
      <c r="F65" s="191"/>
      <c r="G65" s="191"/>
      <c r="H65" s="191"/>
      <c r="I65" s="191"/>
      <c r="J65" s="191"/>
      <c r="K65" s="761"/>
      <c r="L65" s="760"/>
      <c r="M65" s="1092"/>
      <c r="N65" s="1093"/>
    </row>
    <row r="66" spans="1:14" s="6" customFormat="1" ht="18" customHeight="1">
      <c r="A66" s="240">
        <v>58</v>
      </c>
      <c r="B66" s="240"/>
      <c r="C66" s="191">
        <f t="shared" si="0"/>
        <v>0</v>
      </c>
      <c r="D66" s="116" t="e">
        <f>SUIVI!#REF!</f>
        <v>#REF!</v>
      </c>
      <c r="E66" s="116" t="e">
        <f>SUIVI!#REF!</f>
        <v>#REF!</v>
      </c>
      <c r="F66" s="191"/>
      <c r="G66" s="191"/>
      <c r="H66" s="191"/>
      <c r="I66" s="191"/>
      <c r="J66" s="191"/>
      <c r="K66" s="761"/>
      <c r="L66" s="760"/>
      <c r="M66" s="1092"/>
      <c r="N66" s="1093"/>
    </row>
    <row r="67" spans="1:14" s="6" customFormat="1" ht="18" customHeight="1">
      <c r="A67" s="240">
        <v>59</v>
      </c>
      <c r="B67" s="240"/>
      <c r="C67" s="191">
        <f t="shared" si="0"/>
        <v>0</v>
      </c>
      <c r="D67" s="116" t="e">
        <f>SUIVI!#REF!</f>
        <v>#REF!</v>
      </c>
      <c r="E67" s="116" t="e">
        <f>SUIVI!#REF!</f>
        <v>#REF!</v>
      </c>
      <c r="F67" s="191"/>
      <c r="G67" s="191"/>
      <c r="H67" s="191"/>
      <c r="I67" s="191"/>
      <c r="J67" s="191"/>
      <c r="K67" s="761"/>
      <c r="L67" s="760"/>
      <c r="M67" s="1092"/>
      <c r="N67" s="1093"/>
    </row>
    <row r="68" spans="1:14" s="6" customFormat="1" ht="18" customHeight="1">
      <c r="A68" s="240">
        <v>60</v>
      </c>
      <c r="B68" s="240"/>
      <c r="C68" s="191">
        <f t="shared" si="0"/>
        <v>0</v>
      </c>
      <c r="D68" s="116" t="e">
        <f>SUIVI!#REF!</f>
        <v>#REF!</v>
      </c>
      <c r="E68" s="116" t="e">
        <f>SUIVI!#REF!</f>
        <v>#REF!</v>
      </c>
      <c r="F68" s="191"/>
      <c r="G68" s="191"/>
      <c r="H68" s="191"/>
      <c r="I68" s="191"/>
      <c r="J68" s="191"/>
      <c r="K68" s="761"/>
      <c r="L68" s="760"/>
      <c r="M68" s="1092"/>
      <c r="N68" s="1093"/>
    </row>
    <row r="69" spans="1:14" s="6" customFormat="1" ht="18" customHeight="1">
      <c r="A69" s="240">
        <v>61</v>
      </c>
      <c r="B69" s="240"/>
      <c r="C69" s="191">
        <f t="shared" si="0"/>
        <v>0</v>
      </c>
      <c r="D69" s="116" t="e">
        <f>SUIVI!#REF!</f>
        <v>#REF!</v>
      </c>
      <c r="E69" s="116" t="e">
        <f>SUIVI!#REF!</f>
        <v>#REF!</v>
      </c>
      <c r="F69" s="191"/>
      <c r="G69" s="191"/>
      <c r="H69" s="191"/>
      <c r="I69" s="191"/>
      <c r="J69" s="191"/>
      <c r="K69" s="761"/>
      <c r="L69" s="760"/>
      <c r="M69" s="1092"/>
      <c r="N69" s="1093"/>
    </row>
    <row r="70" spans="1:14" s="6" customFormat="1" ht="18" customHeight="1">
      <c r="A70" s="240">
        <v>62</v>
      </c>
      <c r="B70" s="240"/>
      <c r="C70" s="191">
        <f t="shared" si="0"/>
        <v>0</v>
      </c>
      <c r="D70" s="116" t="e">
        <f>SUIVI!#REF!</f>
        <v>#REF!</v>
      </c>
      <c r="E70" s="116" t="e">
        <f>SUIVI!#REF!</f>
        <v>#REF!</v>
      </c>
      <c r="F70" s="191"/>
      <c r="G70" s="191"/>
      <c r="H70" s="191"/>
      <c r="I70" s="191"/>
      <c r="J70" s="191"/>
      <c r="K70" s="761"/>
      <c r="L70" s="760"/>
      <c r="M70" s="1092"/>
      <c r="N70" s="1093"/>
    </row>
    <row r="71" spans="1:14" s="6" customFormat="1" ht="18" customHeight="1">
      <c r="A71" s="240">
        <v>63</v>
      </c>
      <c r="B71" s="240"/>
      <c r="C71" s="191">
        <f t="shared" si="0"/>
        <v>0</v>
      </c>
      <c r="D71" s="116" t="e">
        <f>SUIVI!#REF!</f>
        <v>#REF!</v>
      </c>
      <c r="E71" s="116" t="e">
        <f>SUIVI!#REF!</f>
        <v>#REF!</v>
      </c>
      <c r="F71" s="191"/>
      <c r="G71" s="191"/>
      <c r="H71" s="191"/>
      <c r="I71" s="191"/>
      <c r="J71" s="191"/>
      <c r="K71" s="761"/>
      <c r="L71" s="760"/>
      <c r="M71" s="1092"/>
      <c r="N71" s="1093"/>
    </row>
    <row r="72" spans="1:14" s="6" customFormat="1" ht="18" customHeight="1">
      <c r="A72" s="240">
        <v>64</v>
      </c>
      <c r="B72" s="240"/>
      <c r="C72" s="191">
        <f t="shared" si="0"/>
        <v>0</v>
      </c>
      <c r="D72" s="116" t="e">
        <f>SUIVI!#REF!</f>
        <v>#REF!</v>
      </c>
      <c r="E72" s="116" t="e">
        <f>SUIVI!#REF!</f>
        <v>#REF!</v>
      </c>
      <c r="F72" s="191"/>
      <c r="G72" s="191"/>
      <c r="H72" s="191"/>
      <c r="I72" s="191"/>
      <c r="J72" s="191"/>
      <c r="K72" s="761"/>
      <c r="L72" s="760"/>
      <c r="M72" s="1092"/>
      <c r="N72" s="1093"/>
    </row>
    <row r="73" spans="1:14" s="6" customFormat="1" ht="18" customHeight="1">
      <c r="A73" s="240">
        <v>65</v>
      </c>
      <c r="B73" s="240"/>
      <c r="C73" s="191">
        <f t="shared" ref="C73:C136" si="1">IF(J73,1,0)</f>
        <v>0</v>
      </c>
      <c r="D73" s="116" t="e">
        <f>SUIVI!#REF!</f>
        <v>#REF!</v>
      </c>
      <c r="E73" s="116" t="e">
        <f>SUIVI!#REF!</f>
        <v>#REF!</v>
      </c>
      <c r="F73" s="191"/>
      <c r="G73" s="191"/>
      <c r="H73" s="191"/>
      <c r="I73" s="191"/>
      <c r="J73" s="191"/>
      <c r="K73" s="761"/>
      <c r="L73" s="760"/>
      <c r="M73" s="1092"/>
      <c r="N73" s="1093"/>
    </row>
    <row r="74" spans="1:14" s="6" customFormat="1" ht="18" customHeight="1">
      <c r="A74" s="240">
        <v>66</v>
      </c>
      <c r="B74" s="240"/>
      <c r="C74" s="191">
        <f t="shared" si="1"/>
        <v>0</v>
      </c>
      <c r="D74" s="116" t="e">
        <f>SUIVI!#REF!</f>
        <v>#REF!</v>
      </c>
      <c r="E74" s="116" t="e">
        <f>SUIVI!#REF!</f>
        <v>#REF!</v>
      </c>
      <c r="F74" s="191"/>
      <c r="G74" s="191"/>
      <c r="H74" s="191"/>
      <c r="I74" s="191"/>
      <c r="J74" s="191"/>
      <c r="K74" s="761"/>
      <c r="L74" s="760"/>
      <c r="M74" s="1092"/>
      <c r="N74" s="1093"/>
    </row>
    <row r="75" spans="1:14" s="6" customFormat="1" ht="18" customHeight="1">
      <c r="A75" s="240">
        <v>67</v>
      </c>
      <c r="B75" s="240"/>
      <c r="C75" s="191">
        <f t="shared" si="1"/>
        <v>0</v>
      </c>
      <c r="D75" s="116" t="e">
        <f>SUIVI!#REF!</f>
        <v>#REF!</v>
      </c>
      <c r="E75" s="116" t="e">
        <f>SUIVI!#REF!</f>
        <v>#REF!</v>
      </c>
      <c r="F75" s="191"/>
      <c r="G75" s="191"/>
      <c r="H75" s="191"/>
      <c r="I75" s="191"/>
      <c r="J75" s="191"/>
      <c r="K75" s="761"/>
      <c r="L75" s="760"/>
      <c r="M75" s="1092"/>
      <c r="N75" s="1093"/>
    </row>
    <row r="76" spans="1:14" s="6" customFormat="1" ht="18" customHeight="1">
      <c r="A76" s="240">
        <v>68</v>
      </c>
      <c r="B76" s="240"/>
      <c r="C76" s="191">
        <f t="shared" si="1"/>
        <v>0</v>
      </c>
      <c r="D76" s="116" t="e">
        <f>SUIVI!#REF!</f>
        <v>#REF!</v>
      </c>
      <c r="E76" s="116" t="e">
        <f>SUIVI!#REF!</f>
        <v>#REF!</v>
      </c>
      <c r="F76" s="191"/>
      <c r="G76" s="191"/>
      <c r="H76" s="191"/>
      <c r="I76" s="191"/>
      <c r="J76" s="191"/>
      <c r="K76" s="761"/>
      <c r="L76" s="760"/>
      <c r="M76" s="1092"/>
      <c r="N76" s="1093"/>
    </row>
    <row r="77" spans="1:14" s="6" customFormat="1" ht="18" customHeight="1">
      <c r="A77" s="240">
        <v>69</v>
      </c>
      <c r="B77" s="240"/>
      <c r="C77" s="191">
        <f t="shared" si="1"/>
        <v>0</v>
      </c>
      <c r="D77" s="116" t="e">
        <f>SUIVI!#REF!</f>
        <v>#REF!</v>
      </c>
      <c r="E77" s="116" t="e">
        <f>SUIVI!#REF!</f>
        <v>#REF!</v>
      </c>
      <c r="F77" s="191"/>
      <c r="G77" s="191"/>
      <c r="H77" s="191"/>
      <c r="I77" s="191"/>
      <c r="J77" s="191"/>
      <c r="K77" s="761"/>
      <c r="L77" s="760"/>
      <c r="M77" s="1092"/>
      <c r="N77" s="1093"/>
    </row>
    <row r="78" spans="1:14" s="6" customFormat="1" ht="18" customHeight="1">
      <c r="A78" s="240">
        <v>70</v>
      </c>
      <c r="B78" s="240"/>
      <c r="C78" s="191">
        <f t="shared" si="1"/>
        <v>0</v>
      </c>
      <c r="D78" s="116" t="e">
        <f>SUIVI!#REF!</f>
        <v>#REF!</v>
      </c>
      <c r="E78" s="116" t="e">
        <f>SUIVI!#REF!</f>
        <v>#REF!</v>
      </c>
      <c r="F78" s="191"/>
      <c r="G78" s="191"/>
      <c r="H78" s="191"/>
      <c r="I78" s="191"/>
      <c r="J78" s="191"/>
      <c r="K78" s="761"/>
      <c r="L78" s="760"/>
      <c r="M78" s="1092"/>
      <c r="N78" s="1093"/>
    </row>
    <row r="79" spans="1:14" s="6" customFormat="1" ht="18" customHeight="1">
      <c r="A79" s="240">
        <v>71</v>
      </c>
      <c r="B79" s="240"/>
      <c r="C79" s="191">
        <f t="shared" si="1"/>
        <v>0</v>
      </c>
      <c r="D79" s="116" t="e">
        <f>SUIVI!#REF!</f>
        <v>#REF!</v>
      </c>
      <c r="E79" s="116" t="e">
        <f>SUIVI!#REF!</f>
        <v>#REF!</v>
      </c>
      <c r="F79" s="191"/>
      <c r="G79" s="191"/>
      <c r="H79" s="191"/>
      <c r="I79" s="191"/>
      <c r="J79" s="191"/>
      <c r="K79" s="761"/>
      <c r="L79" s="760"/>
      <c r="M79" s="1092"/>
      <c r="N79" s="1093"/>
    </row>
    <row r="80" spans="1:14" s="6" customFormat="1" ht="18" customHeight="1">
      <c r="A80" s="240">
        <v>72</v>
      </c>
      <c r="B80" s="240"/>
      <c r="C80" s="191">
        <f t="shared" si="1"/>
        <v>0</v>
      </c>
      <c r="D80" s="116" t="e">
        <f>SUIVI!#REF!</f>
        <v>#REF!</v>
      </c>
      <c r="E80" s="116" t="e">
        <f>SUIVI!#REF!</f>
        <v>#REF!</v>
      </c>
      <c r="F80" s="191"/>
      <c r="G80" s="191"/>
      <c r="H80" s="191"/>
      <c r="I80" s="191"/>
      <c r="J80" s="191"/>
      <c r="K80" s="761"/>
      <c r="L80" s="760"/>
      <c r="M80" s="1092"/>
      <c r="N80" s="1093"/>
    </row>
    <row r="81" spans="1:14" s="6" customFormat="1" ht="18" customHeight="1">
      <c r="A81" s="240">
        <v>73</v>
      </c>
      <c r="B81" s="240"/>
      <c r="C81" s="191">
        <f t="shared" si="1"/>
        <v>0</v>
      </c>
      <c r="D81" s="116" t="e">
        <f>SUIVI!#REF!</f>
        <v>#REF!</v>
      </c>
      <c r="E81" s="116" t="e">
        <f>SUIVI!#REF!</f>
        <v>#REF!</v>
      </c>
      <c r="F81" s="191"/>
      <c r="G81" s="191"/>
      <c r="H81" s="191"/>
      <c r="I81" s="191"/>
      <c r="J81" s="191"/>
      <c r="K81" s="761"/>
      <c r="L81" s="760"/>
      <c r="M81" s="1092"/>
      <c r="N81" s="1093"/>
    </row>
    <row r="82" spans="1:14" s="6" customFormat="1" ht="18" customHeight="1">
      <c r="A82" s="240">
        <v>74</v>
      </c>
      <c r="B82" s="240"/>
      <c r="C82" s="191">
        <f t="shared" si="1"/>
        <v>0</v>
      </c>
      <c r="D82" s="116" t="e">
        <f>SUIVI!#REF!</f>
        <v>#REF!</v>
      </c>
      <c r="E82" s="116" t="e">
        <f>SUIVI!#REF!</f>
        <v>#REF!</v>
      </c>
      <c r="F82" s="191"/>
      <c r="G82" s="191"/>
      <c r="H82" s="191"/>
      <c r="I82" s="191"/>
      <c r="J82" s="191"/>
      <c r="K82" s="761"/>
      <c r="L82" s="760"/>
      <c r="M82" s="1092"/>
      <c r="N82" s="1093"/>
    </row>
    <row r="83" spans="1:14" s="6" customFormat="1" ht="18" customHeight="1">
      <c r="A83" s="240">
        <v>75</v>
      </c>
      <c r="B83" s="240"/>
      <c r="C83" s="191">
        <f t="shared" si="1"/>
        <v>0</v>
      </c>
      <c r="D83" s="116" t="e">
        <f>SUIVI!#REF!</f>
        <v>#REF!</v>
      </c>
      <c r="E83" s="116" t="e">
        <f>SUIVI!#REF!</f>
        <v>#REF!</v>
      </c>
      <c r="F83" s="191"/>
      <c r="G83" s="191"/>
      <c r="H83" s="191"/>
      <c r="I83" s="191"/>
      <c r="J83" s="191"/>
      <c r="K83" s="761"/>
      <c r="L83" s="760"/>
      <c r="M83" s="1092"/>
      <c r="N83" s="1093"/>
    </row>
    <row r="84" spans="1:14" s="6" customFormat="1" ht="18" customHeight="1">
      <c r="A84" s="240">
        <v>76</v>
      </c>
      <c r="B84" s="240"/>
      <c r="C84" s="191">
        <f t="shared" si="1"/>
        <v>0</v>
      </c>
      <c r="D84" s="116" t="e">
        <f>SUIVI!#REF!</f>
        <v>#REF!</v>
      </c>
      <c r="E84" s="116" t="e">
        <f>SUIVI!#REF!</f>
        <v>#REF!</v>
      </c>
      <c r="F84" s="191"/>
      <c r="G84" s="191"/>
      <c r="H84" s="191"/>
      <c r="I84" s="191"/>
      <c r="J84" s="191"/>
      <c r="K84" s="761"/>
      <c r="L84" s="760"/>
      <c r="M84" s="1092"/>
      <c r="N84" s="1093"/>
    </row>
    <row r="85" spans="1:14" s="6" customFormat="1" ht="18" customHeight="1">
      <c r="A85" s="240">
        <v>77</v>
      </c>
      <c r="B85" s="240"/>
      <c r="C85" s="191">
        <f t="shared" si="1"/>
        <v>0</v>
      </c>
      <c r="D85" s="116" t="e">
        <f>SUIVI!#REF!</f>
        <v>#REF!</v>
      </c>
      <c r="E85" s="116" t="e">
        <f>SUIVI!#REF!</f>
        <v>#REF!</v>
      </c>
      <c r="F85" s="191"/>
      <c r="G85" s="191"/>
      <c r="H85" s="191"/>
      <c r="I85" s="191"/>
      <c r="J85" s="191"/>
      <c r="K85" s="761"/>
      <c r="L85" s="760"/>
      <c r="M85" s="1092"/>
      <c r="N85" s="1093"/>
    </row>
    <row r="86" spans="1:14" s="6" customFormat="1" ht="18" customHeight="1">
      <c r="A86" s="240">
        <v>78</v>
      </c>
      <c r="B86" s="240"/>
      <c r="C86" s="191">
        <f t="shared" si="1"/>
        <v>0</v>
      </c>
      <c r="D86" s="116" t="e">
        <f>SUIVI!#REF!</f>
        <v>#REF!</v>
      </c>
      <c r="E86" s="116" t="e">
        <f>SUIVI!#REF!</f>
        <v>#REF!</v>
      </c>
      <c r="F86" s="191"/>
      <c r="G86" s="191"/>
      <c r="H86" s="191"/>
      <c r="I86" s="191"/>
      <c r="J86" s="191"/>
      <c r="K86" s="761"/>
      <c r="L86" s="760"/>
      <c r="M86" s="1092"/>
      <c r="N86" s="1093"/>
    </row>
    <row r="87" spans="1:14" s="6" customFormat="1" ht="18" customHeight="1">
      <c r="A87" s="240">
        <v>79</v>
      </c>
      <c r="B87" s="240"/>
      <c r="C87" s="191">
        <f t="shared" si="1"/>
        <v>0</v>
      </c>
      <c r="D87" s="116" t="e">
        <f>SUIVI!#REF!</f>
        <v>#REF!</v>
      </c>
      <c r="E87" s="116" t="e">
        <f>SUIVI!#REF!</f>
        <v>#REF!</v>
      </c>
      <c r="F87" s="191"/>
      <c r="G87" s="191"/>
      <c r="H87" s="191"/>
      <c r="I87" s="191"/>
      <c r="J87" s="191"/>
      <c r="K87" s="761"/>
      <c r="L87" s="760"/>
      <c r="M87" s="1092"/>
      <c r="N87" s="1093"/>
    </row>
    <row r="88" spans="1:14" s="6" customFormat="1" ht="18" customHeight="1">
      <c r="A88" s="240">
        <v>80</v>
      </c>
      <c r="B88" s="240"/>
      <c r="C88" s="191">
        <f t="shared" si="1"/>
        <v>0</v>
      </c>
      <c r="D88" s="116" t="e">
        <f>SUIVI!#REF!</f>
        <v>#REF!</v>
      </c>
      <c r="E88" s="116" t="e">
        <f>SUIVI!#REF!</f>
        <v>#REF!</v>
      </c>
      <c r="F88" s="191"/>
      <c r="G88" s="191"/>
      <c r="H88" s="191"/>
      <c r="I88" s="191"/>
      <c r="J88" s="191"/>
      <c r="K88" s="761"/>
      <c r="L88" s="760"/>
      <c r="M88" s="1092"/>
      <c r="N88" s="1093"/>
    </row>
    <row r="89" spans="1:14" s="6" customFormat="1" ht="18" customHeight="1">
      <c r="A89" s="240">
        <v>81</v>
      </c>
      <c r="B89" s="240"/>
      <c r="C89" s="191">
        <f t="shared" si="1"/>
        <v>0</v>
      </c>
      <c r="D89" s="116" t="e">
        <f>SUIVI!#REF!</f>
        <v>#REF!</v>
      </c>
      <c r="E89" s="116" t="e">
        <f>SUIVI!#REF!</f>
        <v>#REF!</v>
      </c>
      <c r="F89" s="191"/>
      <c r="G89" s="191"/>
      <c r="H89" s="191"/>
      <c r="I89" s="191"/>
      <c r="J89" s="191"/>
      <c r="K89" s="761"/>
      <c r="L89" s="760"/>
      <c r="M89" s="1092"/>
      <c r="N89" s="1093"/>
    </row>
    <row r="90" spans="1:14" s="6" customFormat="1" ht="18" customHeight="1">
      <c r="A90" s="240">
        <v>82</v>
      </c>
      <c r="B90" s="240"/>
      <c r="C90" s="191">
        <f t="shared" si="1"/>
        <v>0</v>
      </c>
      <c r="D90" s="116" t="e">
        <f>SUIVI!#REF!</f>
        <v>#REF!</v>
      </c>
      <c r="E90" s="116" t="e">
        <f>SUIVI!#REF!</f>
        <v>#REF!</v>
      </c>
      <c r="F90" s="191"/>
      <c r="G90" s="191"/>
      <c r="H90" s="191"/>
      <c r="I90" s="191"/>
      <c r="J90" s="191"/>
      <c r="K90" s="761"/>
      <c r="L90" s="760"/>
      <c r="M90" s="1092"/>
      <c r="N90" s="1093"/>
    </row>
    <row r="91" spans="1:14" s="6" customFormat="1" ht="18" customHeight="1">
      <c r="A91" s="240">
        <v>83</v>
      </c>
      <c r="B91" s="240"/>
      <c r="C91" s="191">
        <f t="shared" si="1"/>
        <v>0</v>
      </c>
      <c r="D91" s="116" t="e">
        <f>SUIVI!#REF!</f>
        <v>#REF!</v>
      </c>
      <c r="E91" s="116" t="e">
        <f>SUIVI!#REF!</f>
        <v>#REF!</v>
      </c>
      <c r="F91" s="191"/>
      <c r="G91" s="191"/>
      <c r="H91" s="191"/>
      <c r="I91" s="191"/>
      <c r="J91" s="191"/>
      <c r="K91" s="761"/>
      <c r="L91" s="760"/>
      <c r="M91" s="1092"/>
      <c r="N91" s="1093"/>
    </row>
    <row r="92" spans="1:14" s="6" customFormat="1" ht="18" customHeight="1">
      <c r="A92" s="240">
        <v>84</v>
      </c>
      <c r="B92" s="240"/>
      <c r="C92" s="191">
        <f t="shared" si="1"/>
        <v>0</v>
      </c>
      <c r="D92" s="116" t="e">
        <f>SUIVI!#REF!</f>
        <v>#REF!</v>
      </c>
      <c r="E92" s="116" t="e">
        <f>SUIVI!#REF!</f>
        <v>#REF!</v>
      </c>
      <c r="F92" s="191"/>
      <c r="G92" s="191"/>
      <c r="H92" s="191"/>
      <c r="I92" s="191"/>
      <c r="J92" s="191"/>
      <c r="K92" s="761"/>
      <c r="L92" s="760"/>
      <c r="M92" s="1092"/>
      <c r="N92" s="1093"/>
    </row>
    <row r="93" spans="1:14" s="6" customFormat="1" ht="18" customHeight="1">
      <c r="A93" s="240">
        <v>85</v>
      </c>
      <c r="B93" s="240"/>
      <c r="C93" s="191">
        <f t="shared" si="1"/>
        <v>0</v>
      </c>
      <c r="D93" s="116" t="e">
        <f>SUIVI!#REF!</f>
        <v>#REF!</v>
      </c>
      <c r="E93" s="116" t="e">
        <f>SUIVI!#REF!</f>
        <v>#REF!</v>
      </c>
      <c r="F93" s="191"/>
      <c r="G93" s="191"/>
      <c r="H93" s="191"/>
      <c r="I93" s="191"/>
      <c r="J93" s="191"/>
      <c r="K93" s="761"/>
      <c r="L93" s="760"/>
      <c r="M93" s="1092"/>
      <c r="N93" s="1093"/>
    </row>
    <row r="94" spans="1:14" s="6" customFormat="1" ht="18" customHeight="1">
      <c r="A94" s="240">
        <v>86</v>
      </c>
      <c r="B94" s="240"/>
      <c r="C94" s="191">
        <f t="shared" si="1"/>
        <v>0</v>
      </c>
      <c r="D94" s="116" t="e">
        <f>SUIVI!#REF!</f>
        <v>#REF!</v>
      </c>
      <c r="E94" s="116" t="e">
        <f>SUIVI!#REF!</f>
        <v>#REF!</v>
      </c>
      <c r="F94" s="191"/>
      <c r="G94" s="191"/>
      <c r="H94" s="191"/>
      <c r="I94" s="191"/>
      <c r="J94" s="191"/>
      <c r="K94" s="761"/>
      <c r="L94" s="760"/>
      <c r="M94" s="1092"/>
      <c r="N94" s="1093"/>
    </row>
    <row r="95" spans="1:14" s="6" customFormat="1" ht="18" customHeight="1">
      <c r="A95" s="240">
        <v>87</v>
      </c>
      <c r="B95" s="240"/>
      <c r="C95" s="191">
        <f t="shared" si="1"/>
        <v>0</v>
      </c>
      <c r="D95" s="116" t="e">
        <f>SUIVI!#REF!</f>
        <v>#REF!</v>
      </c>
      <c r="E95" s="116" t="e">
        <f>SUIVI!#REF!</f>
        <v>#REF!</v>
      </c>
      <c r="F95" s="191"/>
      <c r="G95" s="191"/>
      <c r="H95" s="191"/>
      <c r="I95" s="191"/>
      <c r="J95" s="191"/>
      <c r="K95" s="761"/>
      <c r="L95" s="760"/>
      <c r="M95" s="1092"/>
      <c r="N95" s="1093"/>
    </row>
    <row r="96" spans="1:14" s="6" customFormat="1" ht="18" customHeight="1">
      <c r="A96" s="240">
        <v>88</v>
      </c>
      <c r="B96" s="240"/>
      <c r="C96" s="191">
        <f t="shared" si="1"/>
        <v>0</v>
      </c>
      <c r="D96" s="116" t="e">
        <f>SUIVI!#REF!</f>
        <v>#REF!</v>
      </c>
      <c r="E96" s="116" t="e">
        <f>SUIVI!#REF!</f>
        <v>#REF!</v>
      </c>
      <c r="F96" s="191"/>
      <c r="G96" s="191"/>
      <c r="H96" s="191"/>
      <c r="I96" s="191"/>
      <c r="J96" s="191"/>
      <c r="K96" s="761"/>
      <c r="L96" s="760"/>
      <c r="M96" s="1092"/>
      <c r="N96" s="1093"/>
    </row>
    <row r="97" spans="1:14" s="6" customFormat="1" ht="18" customHeight="1">
      <c r="A97" s="240">
        <v>89</v>
      </c>
      <c r="B97" s="240"/>
      <c r="C97" s="191">
        <f t="shared" si="1"/>
        <v>0</v>
      </c>
      <c r="D97" s="116" t="e">
        <f>SUIVI!#REF!</f>
        <v>#REF!</v>
      </c>
      <c r="E97" s="116" t="e">
        <f>SUIVI!#REF!</f>
        <v>#REF!</v>
      </c>
      <c r="F97" s="191"/>
      <c r="G97" s="191"/>
      <c r="H97" s="191"/>
      <c r="I97" s="191"/>
      <c r="J97" s="191"/>
      <c r="K97" s="761"/>
      <c r="L97" s="760"/>
      <c r="M97" s="1092"/>
      <c r="N97" s="1093"/>
    </row>
    <row r="98" spans="1:14" s="6" customFormat="1" ht="18" customHeight="1">
      <c r="A98" s="240">
        <v>90</v>
      </c>
      <c r="B98" s="240"/>
      <c r="C98" s="191">
        <f t="shared" si="1"/>
        <v>0</v>
      </c>
      <c r="D98" s="116" t="e">
        <f>SUIVI!#REF!</f>
        <v>#REF!</v>
      </c>
      <c r="E98" s="116" t="e">
        <f>SUIVI!#REF!</f>
        <v>#REF!</v>
      </c>
      <c r="F98" s="191"/>
      <c r="G98" s="191"/>
      <c r="H98" s="191"/>
      <c r="I98" s="191"/>
      <c r="J98" s="191"/>
      <c r="K98" s="761"/>
      <c r="L98" s="760"/>
      <c r="M98" s="1092"/>
      <c r="N98" s="1093"/>
    </row>
    <row r="99" spans="1:14" s="6" customFormat="1" ht="18" customHeight="1">
      <c r="A99" s="240">
        <v>91</v>
      </c>
      <c r="B99" s="240"/>
      <c r="C99" s="191">
        <f t="shared" si="1"/>
        <v>0</v>
      </c>
      <c r="D99" s="116" t="e">
        <f>SUIVI!#REF!</f>
        <v>#REF!</v>
      </c>
      <c r="E99" s="116" t="e">
        <f>SUIVI!#REF!</f>
        <v>#REF!</v>
      </c>
      <c r="F99" s="191"/>
      <c r="G99" s="191"/>
      <c r="H99" s="191"/>
      <c r="I99" s="191"/>
      <c r="J99" s="191"/>
      <c r="K99" s="761"/>
      <c r="L99" s="760"/>
      <c r="M99" s="1092"/>
      <c r="N99" s="1093"/>
    </row>
    <row r="100" spans="1:14" s="6" customFormat="1" ht="18" customHeight="1">
      <c r="A100" s="240">
        <v>92</v>
      </c>
      <c r="B100" s="240"/>
      <c r="C100" s="191">
        <f t="shared" si="1"/>
        <v>0</v>
      </c>
      <c r="D100" s="116" t="e">
        <f>SUIVI!#REF!</f>
        <v>#REF!</v>
      </c>
      <c r="E100" s="116" t="e">
        <f>SUIVI!#REF!</f>
        <v>#REF!</v>
      </c>
      <c r="F100" s="191"/>
      <c r="G100" s="191"/>
      <c r="H100" s="191"/>
      <c r="I100" s="191"/>
      <c r="J100" s="191"/>
      <c r="K100" s="761"/>
      <c r="L100" s="760"/>
      <c r="M100" s="1092"/>
      <c r="N100" s="1093"/>
    </row>
    <row r="101" spans="1:14" s="6" customFormat="1" ht="18" customHeight="1">
      <c r="A101" s="240">
        <v>93</v>
      </c>
      <c r="B101" s="240"/>
      <c r="C101" s="191">
        <f t="shared" si="1"/>
        <v>0</v>
      </c>
      <c r="D101" s="116" t="e">
        <f>SUIVI!#REF!</f>
        <v>#REF!</v>
      </c>
      <c r="E101" s="116" t="e">
        <f>SUIVI!#REF!</f>
        <v>#REF!</v>
      </c>
      <c r="F101" s="191"/>
      <c r="G101" s="191"/>
      <c r="H101" s="191"/>
      <c r="I101" s="191"/>
      <c r="J101" s="191"/>
      <c r="K101" s="761"/>
      <c r="L101" s="760"/>
      <c r="M101" s="1092"/>
      <c r="N101" s="1093"/>
    </row>
    <row r="102" spans="1:14" s="6" customFormat="1" ht="18" customHeight="1">
      <c r="A102" s="240">
        <v>94</v>
      </c>
      <c r="B102" s="240"/>
      <c r="C102" s="191">
        <f t="shared" si="1"/>
        <v>0</v>
      </c>
      <c r="D102" s="116" t="e">
        <f>SUIVI!#REF!</f>
        <v>#REF!</v>
      </c>
      <c r="E102" s="116" t="e">
        <f>SUIVI!#REF!</f>
        <v>#REF!</v>
      </c>
      <c r="F102" s="191"/>
      <c r="G102" s="191"/>
      <c r="H102" s="191"/>
      <c r="I102" s="191"/>
      <c r="J102" s="191"/>
      <c r="K102" s="761"/>
      <c r="L102" s="760"/>
      <c r="M102" s="1092"/>
      <c r="N102" s="1093"/>
    </row>
    <row r="103" spans="1:14" s="6" customFormat="1" ht="18" customHeight="1">
      <c r="A103" s="240">
        <v>95</v>
      </c>
      <c r="B103" s="240"/>
      <c r="C103" s="191">
        <f t="shared" si="1"/>
        <v>0</v>
      </c>
      <c r="D103" s="116" t="e">
        <f>SUIVI!#REF!</f>
        <v>#REF!</v>
      </c>
      <c r="E103" s="116" t="e">
        <f>SUIVI!#REF!</f>
        <v>#REF!</v>
      </c>
      <c r="F103" s="191"/>
      <c r="G103" s="191"/>
      <c r="H103" s="191"/>
      <c r="I103" s="191"/>
      <c r="J103" s="191"/>
      <c r="K103" s="761"/>
      <c r="L103" s="760"/>
      <c r="M103" s="1092"/>
      <c r="N103" s="1093"/>
    </row>
    <row r="104" spans="1:14" s="6" customFormat="1" ht="18" customHeight="1">
      <c r="A104" s="240">
        <v>96</v>
      </c>
      <c r="B104" s="240"/>
      <c r="C104" s="191">
        <f t="shared" si="1"/>
        <v>0</v>
      </c>
      <c r="D104" s="116" t="e">
        <f>SUIVI!#REF!</f>
        <v>#REF!</v>
      </c>
      <c r="E104" s="116" t="e">
        <f>SUIVI!#REF!</f>
        <v>#REF!</v>
      </c>
      <c r="F104" s="191"/>
      <c r="G104" s="191"/>
      <c r="H104" s="191"/>
      <c r="I104" s="191"/>
      <c r="J104" s="191"/>
      <c r="K104" s="761"/>
      <c r="L104" s="760"/>
      <c r="M104" s="1092"/>
      <c r="N104" s="1093"/>
    </row>
    <row r="105" spans="1:14" s="6" customFormat="1" ht="18" customHeight="1">
      <c r="A105" s="240">
        <v>97</v>
      </c>
      <c r="B105" s="240"/>
      <c r="C105" s="191">
        <f t="shared" si="1"/>
        <v>0</v>
      </c>
      <c r="D105" s="116" t="e">
        <f>SUIVI!#REF!</f>
        <v>#REF!</v>
      </c>
      <c r="E105" s="116" t="e">
        <f>SUIVI!#REF!</f>
        <v>#REF!</v>
      </c>
      <c r="F105" s="191"/>
      <c r="G105" s="191"/>
      <c r="H105" s="191"/>
      <c r="I105" s="191"/>
      <c r="J105" s="191"/>
      <c r="K105" s="761"/>
      <c r="L105" s="760"/>
      <c r="M105" s="1092"/>
      <c r="N105" s="1093"/>
    </row>
    <row r="106" spans="1:14" s="6" customFormat="1" ht="18" customHeight="1">
      <c r="A106" s="240">
        <v>98</v>
      </c>
      <c r="B106" s="240"/>
      <c r="C106" s="191">
        <f t="shared" si="1"/>
        <v>0</v>
      </c>
      <c r="D106" s="116" t="e">
        <f>SUIVI!#REF!</f>
        <v>#REF!</v>
      </c>
      <c r="E106" s="116" t="e">
        <f>SUIVI!#REF!</f>
        <v>#REF!</v>
      </c>
      <c r="F106" s="191"/>
      <c r="G106" s="191"/>
      <c r="H106" s="191"/>
      <c r="I106" s="191"/>
      <c r="J106" s="191"/>
      <c r="K106" s="761"/>
      <c r="L106" s="760"/>
      <c r="M106" s="1092"/>
      <c r="N106" s="1093"/>
    </row>
    <row r="107" spans="1:14" s="6" customFormat="1" ht="18" customHeight="1">
      <c r="A107" s="240">
        <v>99</v>
      </c>
      <c r="B107" s="240"/>
      <c r="C107" s="191">
        <f t="shared" si="1"/>
        <v>0</v>
      </c>
      <c r="D107" s="116" t="e">
        <f>SUIVI!#REF!</f>
        <v>#REF!</v>
      </c>
      <c r="E107" s="116" t="e">
        <f>SUIVI!#REF!</f>
        <v>#REF!</v>
      </c>
      <c r="F107" s="191"/>
      <c r="G107" s="191"/>
      <c r="H107" s="191"/>
      <c r="I107" s="191"/>
      <c r="J107" s="191"/>
      <c r="K107" s="761"/>
      <c r="L107" s="760"/>
      <c r="M107" s="1092"/>
      <c r="N107" s="1093"/>
    </row>
    <row r="108" spans="1:14" s="6" customFormat="1" ht="18" customHeight="1">
      <c r="A108" s="240">
        <v>100</v>
      </c>
      <c r="B108" s="240"/>
      <c r="C108" s="191">
        <f t="shared" si="1"/>
        <v>0</v>
      </c>
      <c r="D108" s="116" t="e">
        <f>SUIVI!#REF!</f>
        <v>#REF!</v>
      </c>
      <c r="E108" s="116" t="e">
        <f>SUIVI!#REF!</f>
        <v>#REF!</v>
      </c>
      <c r="F108" s="191"/>
      <c r="G108" s="191"/>
      <c r="H108" s="191"/>
      <c r="I108" s="191"/>
      <c r="J108" s="191"/>
      <c r="K108" s="761"/>
      <c r="L108" s="760"/>
      <c r="M108" s="1092"/>
      <c r="N108" s="1093"/>
    </row>
    <row r="109" spans="1:14" s="6" customFormat="1" ht="18" customHeight="1">
      <c r="A109" s="240">
        <v>101</v>
      </c>
      <c r="B109" s="240"/>
      <c r="C109" s="191">
        <f t="shared" si="1"/>
        <v>0</v>
      </c>
      <c r="D109" s="116" t="e">
        <f>SUIVI!#REF!</f>
        <v>#REF!</v>
      </c>
      <c r="E109" s="116" t="e">
        <f>SUIVI!#REF!</f>
        <v>#REF!</v>
      </c>
      <c r="F109" s="191"/>
      <c r="G109" s="191"/>
      <c r="H109" s="191"/>
      <c r="I109" s="191"/>
      <c r="J109" s="191"/>
      <c r="K109" s="761"/>
      <c r="L109" s="760"/>
      <c r="M109" s="1092"/>
      <c r="N109" s="1093"/>
    </row>
    <row r="110" spans="1:14" s="6" customFormat="1" ht="18" customHeight="1">
      <c r="A110" s="240">
        <v>102</v>
      </c>
      <c r="B110" s="240"/>
      <c r="C110" s="191">
        <f t="shared" si="1"/>
        <v>0</v>
      </c>
      <c r="D110" s="116" t="e">
        <f>SUIVI!#REF!</f>
        <v>#REF!</v>
      </c>
      <c r="E110" s="116" t="e">
        <f>SUIVI!#REF!</f>
        <v>#REF!</v>
      </c>
      <c r="F110" s="191"/>
      <c r="G110" s="191"/>
      <c r="H110" s="191"/>
      <c r="I110" s="191"/>
      <c r="J110" s="191"/>
      <c r="K110" s="761"/>
      <c r="L110" s="760"/>
      <c r="M110" s="1092"/>
      <c r="N110" s="1093"/>
    </row>
    <row r="111" spans="1:14" s="6" customFormat="1" ht="18" customHeight="1">
      <c r="A111" s="240">
        <v>103</v>
      </c>
      <c r="B111" s="240"/>
      <c r="C111" s="191">
        <f t="shared" si="1"/>
        <v>0</v>
      </c>
      <c r="D111" s="116" t="e">
        <f>SUIVI!#REF!</f>
        <v>#REF!</v>
      </c>
      <c r="E111" s="116" t="e">
        <f>SUIVI!#REF!</f>
        <v>#REF!</v>
      </c>
      <c r="F111" s="191"/>
      <c r="G111" s="191"/>
      <c r="H111" s="191"/>
      <c r="I111" s="191"/>
      <c r="J111" s="191"/>
      <c r="K111" s="761"/>
      <c r="L111" s="760"/>
      <c r="M111" s="1092"/>
      <c r="N111" s="1093"/>
    </row>
    <row r="112" spans="1:14" s="6" customFormat="1" ht="18" customHeight="1">
      <c r="A112" s="240">
        <v>104</v>
      </c>
      <c r="B112" s="240"/>
      <c r="C112" s="191">
        <f t="shared" si="1"/>
        <v>0</v>
      </c>
      <c r="D112" s="116" t="e">
        <f>SUIVI!#REF!</f>
        <v>#REF!</v>
      </c>
      <c r="E112" s="116" t="e">
        <f>SUIVI!#REF!</f>
        <v>#REF!</v>
      </c>
      <c r="F112" s="191"/>
      <c r="G112" s="191"/>
      <c r="H112" s="191"/>
      <c r="I112" s="191"/>
      <c r="J112" s="191"/>
      <c r="K112" s="761"/>
      <c r="L112" s="760"/>
      <c r="M112" s="1092"/>
      <c r="N112" s="1093"/>
    </row>
    <row r="113" spans="1:14" s="6" customFormat="1" ht="18" customHeight="1">
      <c r="A113" s="240">
        <v>105</v>
      </c>
      <c r="B113" s="240"/>
      <c r="C113" s="191">
        <f t="shared" si="1"/>
        <v>0</v>
      </c>
      <c r="D113" s="116" t="e">
        <f>SUIVI!#REF!</f>
        <v>#REF!</v>
      </c>
      <c r="E113" s="116" t="e">
        <f>SUIVI!#REF!</f>
        <v>#REF!</v>
      </c>
      <c r="F113" s="191"/>
      <c r="G113" s="191"/>
      <c r="H113" s="191"/>
      <c r="I113" s="191"/>
      <c r="J113" s="191"/>
      <c r="K113" s="761"/>
      <c r="L113" s="760"/>
      <c r="M113" s="1092"/>
      <c r="N113" s="1093"/>
    </row>
    <row r="114" spans="1:14" s="6" customFormat="1" ht="18" customHeight="1">
      <c r="A114" s="240">
        <v>106</v>
      </c>
      <c r="B114" s="240"/>
      <c r="C114" s="191">
        <f t="shared" si="1"/>
        <v>0</v>
      </c>
      <c r="D114" s="116" t="e">
        <f>SUIVI!#REF!</f>
        <v>#REF!</v>
      </c>
      <c r="E114" s="116" t="e">
        <f>SUIVI!#REF!</f>
        <v>#REF!</v>
      </c>
      <c r="F114" s="191"/>
      <c r="G114" s="191"/>
      <c r="H114" s="191"/>
      <c r="I114" s="191"/>
      <c r="J114" s="191"/>
      <c r="K114" s="761"/>
      <c r="L114" s="760"/>
      <c r="M114" s="1092"/>
      <c r="N114" s="1093"/>
    </row>
    <row r="115" spans="1:14" s="6" customFormat="1" ht="18" customHeight="1">
      <c r="A115" s="240">
        <v>107</v>
      </c>
      <c r="B115" s="240"/>
      <c r="C115" s="191">
        <f t="shared" si="1"/>
        <v>0</v>
      </c>
      <c r="D115" s="116" t="e">
        <f>SUIVI!#REF!</f>
        <v>#REF!</v>
      </c>
      <c r="E115" s="116" t="e">
        <f>SUIVI!#REF!</f>
        <v>#REF!</v>
      </c>
      <c r="F115" s="191"/>
      <c r="G115" s="191"/>
      <c r="H115" s="191"/>
      <c r="I115" s="191"/>
      <c r="J115" s="191"/>
      <c r="K115" s="761"/>
      <c r="L115" s="760"/>
      <c r="M115" s="1092"/>
      <c r="N115" s="1093"/>
    </row>
    <row r="116" spans="1:14" s="6" customFormat="1" ht="18" customHeight="1">
      <c r="A116" s="240">
        <v>108</v>
      </c>
      <c r="B116" s="240"/>
      <c r="C116" s="191">
        <f t="shared" si="1"/>
        <v>0</v>
      </c>
      <c r="D116" s="116" t="e">
        <f>SUIVI!#REF!</f>
        <v>#REF!</v>
      </c>
      <c r="E116" s="116" t="e">
        <f>SUIVI!#REF!</f>
        <v>#REF!</v>
      </c>
      <c r="F116" s="191"/>
      <c r="G116" s="191"/>
      <c r="H116" s="191"/>
      <c r="I116" s="191"/>
      <c r="J116" s="191"/>
      <c r="K116" s="761"/>
      <c r="L116" s="760"/>
      <c r="M116" s="1092"/>
      <c r="N116" s="1093"/>
    </row>
    <row r="117" spans="1:14" s="6" customFormat="1" ht="18" customHeight="1">
      <c r="A117" s="240">
        <v>109</v>
      </c>
      <c r="B117" s="240"/>
      <c r="C117" s="191">
        <f t="shared" si="1"/>
        <v>0</v>
      </c>
      <c r="D117" s="116" t="e">
        <f>SUIVI!#REF!</f>
        <v>#REF!</v>
      </c>
      <c r="E117" s="116" t="e">
        <f>SUIVI!#REF!</f>
        <v>#REF!</v>
      </c>
      <c r="F117" s="191"/>
      <c r="G117" s="191"/>
      <c r="H117" s="191"/>
      <c r="I117" s="191"/>
      <c r="J117" s="191"/>
      <c r="K117" s="761"/>
      <c r="L117" s="760"/>
      <c r="M117" s="1092"/>
      <c r="N117" s="1093"/>
    </row>
    <row r="118" spans="1:14" s="6" customFormat="1" ht="18" customHeight="1">
      <c r="A118" s="240">
        <v>110</v>
      </c>
      <c r="B118" s="240"/>
      <c r="C118" s="191">
        <f t="shared" si="1"/>
        <v>0</v>
      </c>
      <c r="D118" s="116" t="e">
        <f>SUIVI!#REF!</f>
        <v>#REF!</v>
      </c>
      <c r="E118" s="116" t="e">
        <f>SUIVI!#REF!</f>
        <v>#REF!</v>
      </c>
      <c r="F118" s="191"/>
      <c r="G118" s="191"/>
      <c r="H118" s="191"/>
      <c r="I118" s="191"/>
      <c r="J118" s="191"/>
      <c r="K118" s="761"/>
      <c r="L118" s="760"/>
      <c r="M118" s="1092"/>
      <c r="N118" s="1093"/>
    </row>
    <row r="119" spans="1:14" s="6" customFormat="1" ht="18" customHeight="1">
      <c r="A119" s="240">
        <v>111</v>
      </c>
      <c r="B119" s="240"/>
      <c r="C119" s="191">
        <f t="shared" si="1"/>
        <v>0</v>
      </c>
      <c r="D119" s="116" t="e">
        <f>SUIVI!#REF!</f>
        <v>#REF!</v>
      </c>
      <c r="E119" s="116" t="e">
        <f>SUIVI!#REF!</f>
        <v>#REF!</v>
      </c>
      <c r="F119" s="191"/>
      <c r="G119" s="191"/>
      <c r="H119" s="191"/>
      <c r="I119" s="191"/>
      <c r="J119" s="191"/>
      <c r="K119" s="761"/>
      <c r="L119" s="760"/>
      <c r="M119" s="1092"/>
      <c r="N119" s="1093"/>
    </row>
    <row r="120" spans="1:14" s="6" customFormat="1" ht="18" customHeight="1">
      <c r="A120" s="240">
        <v>112</v>
      </c>
      <c r="B120" s="240"/>
      <c r="C120" s="191">
        <f t="shared" si="1"/>
        <v>0</v>
      </c>
      <c r="D120" s="116" t="e">
        <f>SUIVI!#REF!</f>
        <v>#REF!</v>
      </c>
      <c r="E120" s="116" t="e">
        <f>SUIVI!#REF!</f>
        <v>#REF!</v>
      </c>
      <c r="F120" s="191"/>
      <c r="G120" s="191"/>
      <c r="H120" s="191"/>
      <c r="I120" s="191"/>
      <c r="J120" s="191"/>
      <c r="K120" s="761"/>
      <c r="L120" s="760"/>
      <c r="M120" s="1092"/>
      <c r="N120" s="1093"/>
    </row>
    <row r="121" spans="1:14" s="6" customFormat="1" ht="18" customHeight="1">
      <c r="A121" s="240">
        <v>113</v>
      </c>
      <c r="B121" s="240"/>
      <c r="C121" s="191">
        <f t="shared" si="1"/>
        <v>0</v>
      </c>
      <c r="D121" s="116" t="e">
        <f>SUIVI!#REF!</f>
        <v>#REF!</v>
      </c>
      <c r="E121" s="116" t="e">
        <f>SUIVI!#REF!</f>
        <v>#REF!</v>
      </c>
      <c r="F121" s="191"/>
      <c r="G121" s="191"/>
      <c r="H121" s="191"/>
      <c r="I121" s="191"/>
      <c r="J121" s="191"/>
      <c r="K121" s="761"/>
      <c r="L121" s="760"/>
      <c r="M121" s="1092"/>
      <c r="N121" s="1093"/>
    </row>
    <row r="122" spans="1:14" s="6" customFormat="1" ht="18" customHeight="1">
      <c r="A122" s="240">
        <v>114</v>
      </c>
      <c r="B122" s="240"/>
      <c r="C122" s="191">
        <f t="shared" si="1"/>
        <v>0</v>
      </c>
      <c r="D122" s="116" t="e">
        <f>SUIVI!#REF!</f>
        <v>#REF!</v>
      </c>
      <c r="E122" s="116" t="e">
        <f>SUIVI!#REF!</f>
        <v>#REF!</v>
      </c>
      <c r="F122" s="191"/>
      <c r="G122" s="191"/>
      <c r="H122" s="191"/>
      <c r="I122" s="191"/>
      <c r="J122" s="191"/>
      <c r="K122" s="761"/>
      <c r="L122" s="760"/>
      <c r="M122" s="1092"/>
      <c r="N122" s="1093"/>
    </row>
    <row r="123" spans="1:14" s="6" customFormat="1" ht="18" customHeight="1">
      <c r="A123" s="240">
        <v>115</v>
      </c>
      <c r="B123" s="240"/>
      <c r="C123" s="191">
        <f t="shared" si="1"/>
        <v>0</v>
      </c>
      <c r="D123" s="116" t="e">
        <f>SUIVI!#REF!</f>
        <v>#REF!</v>
      </c>
      <c r="E123" s="116" t="e">
        <f>SUIVI!#REF!</f>
        <v>#REF!</v>
      </c>
      <c r="F123" s="191"/>
      <c r="G123" s="191"/>
      <c r="H123" s="191"/>
      <c r="I123" s="191"/>
      <c r="J123" s="191"/>
      <c r="K123" s="761"/>
      <c r="L123" s="760"/>
      <c r="M123" s="1092"/>
      <c r="N123" s="1093"/>
    </row>
    <row r="124" spans="1:14" s="6" customFormat="1" ht="18" customHeight="1">
      <c r="A124" s="240">
        <v>116</v>
      </c>
      <c r="B124" s="240"/>
      <c r="C124" s="191">
        <f t="shared" si="1"/>
        <v>0</v>
      </c>
      <c r="D124" s="116" t="e">
        <f>SUIVI!#REF!</f>
        <v>#REF!</v>
      </c>
      <c r="E124" s="116" t="e">
        <f>SUIVI!#REF!</f>
        <v>#REF!</v>
      </c>
      <c r="F124" s="191"/>
      <c r="G124" s="191"/>
      <c r="H124" s="191"/>
      <c r="I124" s="191"/>
      <c r="J124" s="191"/>
      <c r="K124" s="761"/>
      <c r="L124" s="760"/>
      <c r="M124" s="1092"/>
      <c r="N124" s="1093"/>
    </row>
    <row r="125" spans="1:14" s="6" customFormat="1" ht="18" customHeight="1">
      <c r="A125" s="240">
        <v>117</v>
      </c>
      <c r="B125" s="240"/>
      <c r="C125" s="191">
        <f t="shared" si="1"/>
        <v>0</v>
      </c>
      <c r="D125" s="116" t="e">
        <f>SUIVI!#REF!</f>
        <v>#REF!</v>
      </c>
      <c r="E125" s="116" t="e">
        <f>SUIVI!#REF!</f>
        <v>#REF!</v>
      </c>
      <c r="F125" s="191"/>
      <c r="G125" s="191"/>
      <c r="H125" s="191"/>
      <c r="I125" s="191"/>
      <c r="J125" s="191"/>
      <c r="K125" s="761"/>
      <c r="L125" s="760"/>
      <c r="M125" s="1092"/>
      <c r="N125" s="1093"/>
    </row>
    <row r="126" spans="1:14" s="6" customFormat="1" ht="18" customHeight="1">
      <c r="A126" s="240">
        <v>118</v>
      </c>
      <c r="B126" s="240"/>
      <c r="C126" s="191">
        <f t="shared" si="1"/>
        <v>0</v>
      </c>
      <c r="D126" s="116" t="e">
        <f>SUIVI!#REF!</f>
        <v>#REF!</v>
      </c>
      <c r="E126" s="116" t="e">
        <f>SUIVI!#REF!</f>
        <v>#REF!</v>
      </c>
      <c r="F126" s="191"/>
      <c r="G126" s="191"/>
      <c r="H126" s="191"/>
      <c r="I126" s="191"/>
      <c r="J126" s="191"/>
      <c r="K126" s="761"/>
      <c r="L126" s="760"/>
      <c r="M126" s="1092"/>
      <c r="N126" s="1093"/>
    </row>
    <row r="127" spans="1:14" s="6" customFormat="1" ht="18" customHeight="1">
      <c r="A127" s="240">
        <v>119</v>
      </c>
      <c r="B127" s="240"/>
      <c r="C127" s="191">
        <f t="shared" si="1"/>
        <v>0</v>
      </c>
      <c r="D127" s="116" t="e">
        <f>SUIVI!#REF!</f>
        <v>#REF!</v>
      </c>
      <c r="E127" s="116" t="e">
        <f>SUIVI!#REF!</f>
        <v>#REF!</v>
      </c>
      <c r="F127" s="191"/>
      <c r="G127" s="191"/>
      <c r="H127" s="191"/>
      <c r="I127" s="191"/>
      <c r="J127" s="191"/>
      <c r="K127" s="761"/>
      <c r="L127" s="760"/>
      <c r="M127" s="1092"/>
      <c r="N127" s="1093"/>
    </row>
    <row r="128" spans="1:14" s="6" customFormat="1" ht="18" customHeight="1">
      <c r="A128" s="240">
        <v>120</v>
      </c>
      <c r="B128" s="240"/>
      <c r="C128" s="191">
        <f t="shared" si="1"/>
        <v>0</v>
      </c>
      <c r="D128" s="116" t="e">
        <f>SUIVI!#REF!</f>
        <v>#REF!</v>
      </c>
      <c r="E128" s="116" t="e">
        <f>SUIVI!#REF!</f>
        <v>#REF!</v>
      </c>
      <c r="F128" s="191"/>
      <c r="G128" s="191"/>
      <c r="H128" s="191"/>
      <c r="I128" s="191"/>
      <c r="J128" s="191"/>
      <c r="K128" s="761"/>
      <c r="L128" s="760"/>
      <c r="M128" s="1092"/>
      <c r="N128" s="1093"/>
    </row>
    <row r="129" spans="1:14" s="6" customFormat="1" ht="18" customHeight="1">
      <c r="A129" s="240">
        <v>121</v>
      </c>
      <c r="B129" s="240"/>
      <c r="C129" s="191">
        <f t="shared" si="1"/>
        <v>0</v>
      </c>
      <c r="D129" s="116" t="e">
        <f>SUIVI!#REF!</f>
        <v>#REF!</v>
      </c>
      <c r="E129" s="116" t="e">
        <f>SUIVI!#REF!</f>
        <v>#REF!</v>
      </c>
      <c r="F129" s="191"/>
      <c r="G129" s="191"/>
      <c r="H129" s="191"/>
      <c r="I129" s="191"/>
      <c r="J129" s="191"/>
      <c r="K129" s="761"/>
      <c r="L129" s="760"/>
      <c r="M129" s="1092"/>
      <c r="N129" s="1093"/>
    </row>
    <row r="130" spans="1:14" s="6" customFormat="1" ht="18" customHeight="1">
      <c r="A130" s="240">
        <v>122</v>
      </c>
      <c r="B130" s="240"/>
      <c r="C130" s="191">
        <f t="shared" si="1"/>
        <v>0</v>
      </c>
      <c r="D130" s="116" t="e">
        <f>SUIVI!#REF!</f>
        <v>#REF!</v>
      </c>
      <c r="E130" s="116" t="e">
        <f>SUIVI!#REF!</f>
        <v>#REF!</v>
      </c>
      <c r="F130" s="191"/>
      <c r="G130" s="191"/>
      <c r="H130" s="191"/>
      <c r="I130" s="191"/>
      <c r="J130" s="191"/>
      <c r="K130" s="761"/>
      <c r="L130" s="760"/>
      <c r="M130" s="1092"/>
      <c r="N130" s="1093"/>
    </row>
    <row r="131" spans="1:14" s="6" customFormat="1" ht="18" customHeight="1">
      <c r="A131" s="240">
        <v>123</v>
      </c>
      <c r="B131" s="240"/>
      <c r="C131" s="191">
        <f t="shared" si="1"/>
        <v>0</v>
      </c>
      <c r="D131" s="116" t="e">
        <f>SUIVI!#REF!</f>
        <v>#REF!</v>
      </c>
      <c r="E131" s="116" t="e">
        <f>SUIVI!#REF!</f>
        <v>#REF!</v>
      </c>
      <c r="F131" s="191"/>
      <c r="G131" s="191"/>
      <c r="H131" s="191"/>
      <c r="I131" s="191"/>
      <c r="J131" s="191"/>
      <c r="K131" s="761"/>
      <c r="L131" s="760"/>
      <c r="M131" s="1092"/>
      <c r="N131" s="1093"/>
    </row>
    <row r="132" spans="1:14" s="6" customFormat="1" ht="18" customHeight="1">
      <c r="A132" s="240">
        <v>124</v>
      </c>
      <c r="B132" s="240"/>
      <c r="C132" s="191">
        <f t="shared" si="1"/>
        <v>0</v>
      </c>
      <c r="D132" s="116" t="e">
        <f>SUIVI!#REF!</f>
        <v>#REF!</v>
      </c>
      <c r="E132" s="116" t="e">
        <f>SUIVI!#REF!</f>
        <v>#REF!</v>
      </c>
      <c r="F132" s="191"/>
      <c r="G132" s="191"/>
      <c r="H132" s="191"/>
      <c r="I132" s="191"/>
      <c r="J132" s="191"/>
      <c r="K132" s="761"/>
      <c r="L132" s="760"/>
      <c r="M132" s="1092"/>
      <c r="N132" s="1093"/>
    </row>
    <row r="133" spans="1:14" s="6" customFormat="1" ht="18" customHeight="1">
      <c r="A133" s="240">
        <v>125</v>
      </c>
      <c r="B133" s="240"/>
      <c r="C133" s="191">
        <f t="shared" si="1"/>
        <v>0</v>
      </c>
      <c r="D133" s="116" t="e">
        <f>SUIVI!#REF!</f>
        <v>#REF!</v>
      </c>
      <c r="E133" s="116" t="e">
        <f>SUIVI!#REF!</f>
        <v>#REF!</v>
      </c>
      <c r="F133" s="191"/>
      <c r="G133" s="191"/>
      <c r="H133" s="191"/>
      <c r="I133" s="191"/>
      <c r="J133" s="191"/>
      <c r="K133" s="761"/>
      <c r="L133" s="760"/>
      <c r="M133" s="1092"/>
      <c r="N133" s="1093"/>
    </row>
    <row r="134" spans="1:14" s="6" customFormat="1" ht="18" customHeight="1">
      <c r="A134" s="240">
        <v>126</v>
      </c>
      <c r="B134" s="240"/>
      <c r="C134" s="191">
        <f t="shared" si="1"/>
        <v>0</v>
      </c>
      <c r="D134" s="116" t="e">
        <f>SUIVI!#REF!</f>
        <v>#REF!</v>
      </c>
      <c r="E134" s="116" t="e">
        <f>SUIVI!#REF!</f>
        <v>#REF!</v>
      </c>
      <c r="F134" s="191"/>
      <c r="G134" s="191"/>
      <c r="H134" s="191"/>
      <c r="I134" s="191"/>
      <c r="J134" s="191"/>
      <c r="K134" s="761"/>
      <c r="L134" s="760"/>
      <c r="M134" s="1092"/>
      <c r="N134" s="1093"/>
    </row>
    <row r="135" spans="1:14" s="6" customFormat="1" ht="18" customHeight="1">
      <c r="A135" s="240">
        <v>127</v>
      </c>
      <c r="B135" s="240"/>
      <c r="C135" s="191">
        <f t="shared" si="1"/>
        <v>0</v>
      </c>
      <c r="D135" s="116" t="e">
        <f>SUIVI!#REF!</f>
        <v>#REF!</v>
      </c>
      <c r="E135" s="116" t="e">
        <f>SUIVI!#REF!</f>
        <v>#REF!</v>
      </c>
      <c r="F135" s="191"/>
      <c r="G135" s="191"/>
      <c r="H135" s="191"/>
      <c r="I135" s="191"/>
      <c r="J135" s="191"/>
      <c r="K135" s="761"/>
      <c r="L135" s="760"/>
      <c r="M135" s="1092"/>
      <c r="N135" s="1093"/>
    </row>
    <row r="136" spans="1:14" s="6" customFormat="1" ht="18" customHeight="1">
      <c r="A136" s="240">
        <v>128</v>
      </c>
      <c r="B136" s="240"/>
      <c r="C136" s="191">
        <f t="shared" si="1"/>
        <v>0</v>
      </c>
      <c r="D136" s="116" t="e">
        <f>SUIVI!#REF!</f>
        <v>#REF!</v>
      </c>
      <c r="E136" s="116" t="e">
        <f>SUIVI!#REF!</f>
        <v>#REF!</v>
      </c>
      <c r="F136" s="191"/>
      <c r="G136" s="191"/>
      <c r="H136" s="191"/>
      <c r="I136" s="191"/>
      <c r="J136" s="191"/>
      <c r="K136" s="761"/>
      <c r="L136" s="760"/>
      <c r="M136" s="1092"/>
      <c r="N136" s="1093"/>
    </row>
    <row r="137" spans="1:14" s="6" customFormat="1" ht="18" customHeight="1">
      <c r="A137" s="240">
        <v>129</v>
      </c>
      <c r="B137" s="240"/>
      <c r="C137" s="191">
        <f t="shared" ref="C137:C200" si="2">IF(J137,1,0)</f>
        <v>0</v>
      </c>
      <c r="D137" s="116" t="e">
        <f>SUIVI!#REF!</f>
        <v>#REF!</v>
      </c>
      <c r="E137" s="116" t="e">
        <f>SUIVI!#REF!</f>
        <v>#REF!</v>
      </c>
      <c r="F137" s="191"/>
      <c r="G137" s="191"/>
      <c r="H137" s="191"/>
      <c r="I137" s="191"/>
      <c r="J137" s="191"/>
      <c r="K137" s="761"/>
      <c r="L137" s="760"/>
      <c r="M137" s="1092"/>
      <c r="N137" s="1093"/>
    </row>
    <row r="138" spans="1:14" s="6" customFormat="1" ht="18" customHeight="1">
      <c r="A138" s="240">
        <v>130</v>
      </c>
      <c r="B138" s="240"/>
      <c r="C138" s="191">
        <f t="shared" si="2"/>
        <v>0</v>
      </c>
      <c r="D138" s="116" t="e">
        <f>SUIVI!#REF!</f>
        <v>#REF!</v>
      </c>
      <c r="E138" s="116" t="e">
        <f>SUIVI!#REF!</f>
        <v>#REF!</v>
      </c>
      <c r="F138" s="191"/>
      <c r="G138" s="191"/>
      <c r="H138" s="191"/>
      <c r="I138" s="191"/>
      <c r="J138" s="191"/>
      <c r="K138" s="761"/>
      <c r="L138" s="760"/>
      <c r="M138" s="1092"/>
      <c r="N138" s="1093"/>
    </row>
    <row r="139" spans="1:14" s="6" customFormat="1" ht="18" customHeight="1">
      <c r="A139" s="240">
        <v>131</v>
      </c>
      <c r="B139" s="240"/>
      <c r="C139" s="191">
        <f t="shared" si="2"/>
        <v>0</v>
      </c>
      <c r="D139" s="116" t="e">
        <f>SUIVI!#REF!</f>
        <v>#REF!</v>
      </c>
      <c r="E139" s="116" t="e">
        <f>SUIVI!#REF!</f>
        <v>#REF!</v>
      </c>
      <c r="F139" s="191"/>
      <c r="G139" s="191"/>
      <c r="H139" s="191"/>
      <c r="I139" s="191"/>
      <c r="J139" s="191"/>
      <c r="K139" s="761"/>
      <c r="L139" s="760"/>
      <c r="M139" s="1092"/>
      <c r="N139" s="1093"/>
    </row>
    <row r="140" spans="1:14" s="6" customFormat="1" ht="18" customHeight="1">
      <c r="A140" s="240">
        <v>132</v>
      </c>
      <c r="B140" s="240"/>
      <c r="C140" s="191">
        <f t="shared" si="2"/>
        <v>0</v>
      </c>
      <c r="D140" s="116" t="e">
        <f>SUIVI!#REF!</f>
        <v>#REF!</v>
      </c>
      <c r="E140" s="116" t="e">
        <f>SUIVI!#REF!</f>
        <v>#REF!</v>
      </c>
      <c r="F140" s="191"/>
      <c r="G140" s="191"/>
      <c r="H140" s="191"/>
      <c r="I140" s="191"/>
      <c r="J140" s="191"/>
      <c r="K140" s="761"/>
      <c r="L140" s="760"/>
      <c r="M140" s="1092"/>
      <c r="N140" s="1093"/>
    </row>
    <row r="141" spans="1:14" s="6" customFormat="1" ht="18" customHeight="1">
      <c r="A141" s="240">
        <v>133</v>
      </c>
      <c r="B141" s="240"/>
      <c r="C141" s="191">
        <f t="shared" si="2"/>
        <v>0</v>
      </c>
      <c r="D141" s="116" t="e">
        <f>SUIVI!#REF!</f>
        <v>#REF!</v>
      </c>
      <c r="E141" s="116" t="e">
        <f>SUIVI!#REF!</f>
        <v>#REF!</v>
      </c>
      <c r="F141" s="191"/>
      <c r="G141" s="191"/>
      <c r="H141" s="191"/>
      <c r="I141" s="191"/>
      <c r="J141" s="191"/>
      <c r="K141" s="761"/>
      <c r="L141" s="760"/>
      <c r="M141" s="1092"/>
      <c r="N141" s="1093"/>
    </row>
    <row r="142" spans="1:14" s="6" customFormat="1" ht="18" customHeight="1">
      <c r="A142" s="240">
        <v>134</v>
      </c>
      <c r="B142" s="240"/>
      <c r="C142" s="191">
        <f t="shared" si="2"/>
        <v>0</v>
      </c>
      <c r="D142" s="116" t="e">
        <f>SUIVI!#REF!</f>
        <v>#REF!</v>
      </c>
      <c r="E142" s="116" t="e">
        <f>SUIVI!#REF!</f>
        <v>#REF!</v>
      </c>
      <c r="F142" s="191"/>
      <c r="G142" s="191"/>
      <c r="H142" s="191"/>
      <c r="I142" s="191"/>
      <c r="J142" s="191"/>
      <c r="K142" s="761"/>
      <c r="L142" s="760"/>
      <c r="M142" s="1092"/>
      <c r="N142" s="1093"/>
    </row>
    <row r="143" spans="1:14" s="6" customFormat="1" ht="18" customHeight="1">
      <c r="A143" s="240">
        <v>135</v>
      </c>
      <c r="B143" s="240"/>
      <c r="C143" s="191">
        <f t="shared" si="2"/>
        <v>0</v>
      </c>
      <c r="D143" s="116" t="e">
        <f>SUIVI!#REF!</f>
        <v>#REF!</v>
      </c>
      <c r="E143" s="116" t="e">
        <f>SUIVI!#REF!</f>
        <v>#REF!</v>
      </c>
      <c r="F143" s="191"/>
      <c r="G143" s="191"/>
      <c r="H143" s="191"/>
      <c r="I143" s="191"/>
      <c r="J143" s="191"/>
      <c r="K143" s="761"/>
      <c r="L143" s="760"/>
      <c r="M143" s="1092"/>
      <c r="N143" s="1093"/>
    </row>
    <row r="144" spans="1:14" s="6" customFormat="1" ht="18" customHeight="1">
      <c r="A144" s="240">
        <v>136</v>
      </c>
      <c r="B144" s="240"/>
      <c r="C144" s="191">
        <f t="shared" si="2"/>
        <v>0</v>
      </c>
      <c r="D144" s="116" t="e">
        <f>SUIVI!#REF!</f>
        <v>#REF!</v>
      </c>
      <c r="E144" s="116" t="e">
        <f>SUIVI!#REF!</f>
        <v>#REF!</v>
      </c>
      <c r="F144" s="191"/>
      <c r="G144" s="191"/>
      <c r="H144" s="191"/>
      <c r="I144" s="191"/>
      <c r="J144" s="191"/>
      <c r="K144" s="761"/>
      <c r="L144" s="760"/>
      <c r="M144" s="1092"/>
      <c r="N144" s="1093"/>
    </row>
    <row r="145" spans="1:14" s="6" customFormat="1" ht="18" customHeight="1">
      <c r="A145" s="240">
        <v>137</v>
      </c>
      <c r="B145" s="240"/>
      <c r="C145" s="191">
        <f t="shared" si="2"/>
        <v>0</v>
      </c>
      <c r="D145" s="116" t="e">
        <f>SUIVI!#REF!</f>
        <v>#REF!</v>
      </c>
      <c r="E145" s="116" t="e">
        <f>SUIVI!#REF!</f>
        <v>#REF!</v>
      </c>
      <c r="F145" s="191"/>
      <c r="G145" s="191"/>
      <c r="H145" s="191"/>
      <c r="I145" s="191"/>
      <c r="J145" s="191"/>
      <c r="K145" s="761"/>
      <c r="L145" s="760"/>
      <c r="M145" s="1092"/>
      <c r="N145" s="1093"/>
    </row>
    <row r="146" spans="1:14" s="6" customFormat="1" ht="18" customHeight="1">
      <c r="A146" s="240">
        <v>138</v>
      </c>
      <c r="B146" s="240"/>
      <c r="C146" s="191">
        <f t="shared" si="2"/>
        <v>0</v>
      </c>
      <c r="D146" s="116" t="e">
        <f>SUIVI!#REF!</f>
        <v>#REF!</v>
      </c>
      <c r="E146" s="116" t="e">
        <f>SUIVI!#REF!</f>
        <v>#REF!</v>
      </c>
      <c r="F146" s="191"/>
      <c r="G146" s="191"/>
      <c r="H146" s="191"/>
      <c r="I146" s="191"/>
      <c r="J146" s="191"/>
      <c r="K146" s="761"/>
      <c r="L146" s="760"/>
      <c r="M146" s="1092"/>
      <c r="N146" s="1093"/>
    </row>
    <row r="147" spans="1:14" s="6" customFormat="1" ht="18" customHeight="1">
      <c r="A147" s="240">
        <v>139</v>
      </c>
      <c r="B147" s="240"/>
      <c r="C147" s="191">
        <f t="shared" si="2"/>
        <v>0</v>
      </c>
      <c r="D147" s="116" t="e">
        <f>SUIVI!#REF!</f>
        <v>#REF!</v>
      </c>
      <c r="E147" s="116" t="e">
        <f>SUIVI!#REF!</f>
        <v>#REF!</v>
      </c>
      <c r="F147" s="191"/>
      <c r="G147" s="191"/>
      <c r="H147" s="191"/>
      <c r="I147" s="191"/>
      <c r="J147" s="191"/>
      <c r="K147" s="761"/>
      <c r="L147" s="760"/>
      <c r="M147" s="1092"/>
      <c r="N147" s="1093"/>
    </row>
    <row r="148" spans="1:14" s="6" customFormat="1" ht="18" customHeight="1">
      <c r="A148" s="240">
        <v>140</v>
      </c>
      <c r="B148" s="240"/>
      <c r="C148" s="191">
        <f t="shared" si="2"/>
        <v>0</v>
      </c>
      <c r="D148" s="116" t="e">
        <f>SUIVI!#REF!</f>
        <v>#REF!</v>
      </c>
      <c r="E148" s="116" t="e">
        <f>SUIVI!#REF!</f>
        <v>#REF!</v>
      </c>
      <c r="F148" s="191"/>
      <c r="G148" s="191"/>
      <c r="H148" s="191"/>
      <c r="I148" s="191"/>
      <c r="J148" s="191"/>
      <c r="K148" s="761"/>
      <c r="L148" s="760"/>
      <c r="M148" s="1092"/>
      <c r="N148" s="1093"/>
    </row>
    <row r="149" spans="1:14" s="6" customFormat="1" ht="18" customHeight="1">
      <c r="A149" s="240">
        <v>141</v>
      </c>
      <c r="B149" s="240"/>
      <c r="C149" s="191">
        <f t="shared" si="2"/>
        <v>0</v>
      </c>
      <c r="D149" s="116" t="e">
        <f>SUIVI!#REF!</f>
        <v>#REF!</v>
      </c>
      <c r="E149" s="116" t="e">
        <f>SUIVI!#REF!</f>
        <v>#REF!</v>
      </c>
      <c r="F149" s="191"/>
      <c r="G149" s="191"/>
      <c r="H149" s="191"/>
      <c r="I149" s="191"/>
      <c r="J149" s="191"/>
      <c r="K149" s="761"/>
      <c r="L149" s="760"/>
      <c r="M149" s="1092"/>
      <c r="N149" s="1093"/>
    </row>
    <row r="150" spans="1:14" s="6" customFormat="1" ht="18" customHeight="1">
      <c r="A150" s="240">
        <v>142</v>
      </c>
      <c r="B150" s="240"/>
      <c r="C150" s="191">
        <f t="shared" si="2"/>
        <v>0</v>
      </c>
      <c r="D150" s="116" t="e">
        <f>SUIVI!#REF!</f>
        <v>#REF!</v>
      </c>
      <c r="E150" s="116" t="e">
        <f>SUIVI!#REF!</f>
        <v>#REF!</v>
      </c>
      <c r="F150" s="191"/>
      <c r="G150" s="191"/>
      <c r="H150" s="191"/>
      <c r="I150" s="191"/>
      <c r="J150" s="191"/>
      <c r="K150" s="761"/>
      <c r="L150" s="760"/>
      <c r="M150" s="1092"/>
      <c r="N150" s="1093"/>
    </row>
    <row r="151" spans="1:14" s="6" customFormat="1" ht="18" customHeight="1">
      <c r="A151" s="240">
        <v>143</v>
      </c>
      <c r="B151" s="240"/>
      <c r="C151" s="191">
        <f t="shared" si="2"/>
        <v>0</v>
      </c>
      <c r="D151" s="116" t="e">
        <f>SUIVI!#REF!</f>
        <v>#REF!</v>
      </c>
      <c r="E151" s="116" t="e">
        <f>SUIVI!#REF!</f>
        <v>#REF!</v>
      </c>
      <c r="F151" s="191"/>
      <c r="G151" s="191"/>
      <c r="H151" s="191"/>
      <c r="I151" s="191"/>
      <c r="J151" s="191"/>
      <c r="K151" s="761"/>
      <c r="L151" s="760"/>
      <c r="M151" s="1092"/>
      <c r="N151" s="1093"/>
    </row>
    <row r="152" spans="1:14" s="6" customFormat="1" ht="18" customHeight="1">
      <c r="A152" s="240">
        <v>144</v>
      </c>
      <c r="B152" s="240"/>
      <c r="C152" s="191">
        <f t="shared" si="2"/>
        <v>0</v>
      </c>
      <c r="D152" s="116" t="e">
        <f>SUIVI!#REF!</f>
        <v>#REF!</v>
      </c>
      <c r="E152" s="116" t="e">
        <f>SUIVI!#REF!</f>
        <v>#REF!</v>
      </c>
      <c r="F152" s="191"/>
      <c r="G152" s="191"/>
      <c r="H152" s="191"/>
      <c r="I152" s="191"/>
      <c r="J152" s="191"/>
      <c r="K152" s="761"/>
      <c r="L152" s="760"/>
      <c r="M152" s="1092"/>
      <c r="N152" s="1093"/>
    </row>
    <row r="153" spans="1:14" s="6" customFormat="1" ht="18" customHeight="1">
      <c r="A153" s="240">
        <v>145</v>
      </c>
      <c r="B153" s="240"/>
      <c r="C153" s="191">
        <f t="shared" si="2"/>
        <v>0</v>
      </c>
      <c r="D153" s="116" t="e">
        <f>SUIVI!#REF!</f>
        <v>#REF!</v>
      </c>
      <c r="E153" s="116" t="e">
        <f>SUIVI!#REF!</f>
        <v>#REF!</v>
      </c>
      <c r="F153" s="191"/>
      <c r="G153" s="191"/>
      <c r="H153" s="191"/>
      <c r="I153" s="191"/>
      <c r="J153" s="191"/>
      <c r="K153" s="761"/>
      <c r="L153" s="760"/>
      <c r="M153" s="1092"/>
      <c r="N153" s="1093"/>
    </row>
    <row r="154" spans="1:14" s="6" customFormat="1" ht="18" customHeight="1">
      <c r="A154" s="240">
        <v>146</v>
      </c>
      <c r="B154" s="240"/>
      <c r="C154" s="191">
        <f t="shared" si="2"/>
        <v>0</v>
      </c>
      <c r="D154" s="116" t="e">
        <f>SUIVI!#REF!</f>
        <v>#REF!</v>
      </c>
      <c r="E154" s="116" t="e">
        <f>SUIVI!#REF!</f>
        <v>#REF!</v>
      </c>
      <c r="F154" s="191"/>
      <c r="G154" s="191"/>
      <c r="H154" s="191"/>
      <c r="I154" s="191"/>
      <c r="J154" s="191"/>
      <c r="K154" s="761"/>
      <c r="L154" s="760"/>
      <c r="M154" s="1092"/>
      <c r="N154" s="1093"/>
    </row>
    <row r="155" spans="1:14" s="6" customFormat="1" ht="18" customHeight="1">
      <c r="A155" s="240">
        <v>147</v>
      </c>
      <c r="B155" s="240"/>
      <c r="C155" s="191">
        <f t="shared" si="2"/>
        <v>0</v>
      </c>
      <c r="D155" s="116" t="e">
        <f>SUIVI!#REF!</f>
        <v>#REF!</v>
      </c>
      <c r="E155" s="116" t="e">
        <f>SUIVI!#REF!</f>
        <v>#REF!</v>
      </c>
      <c r="F155" s="191"/>
      <c r="G155" s="191"/>
      <c r="H155" s="191"/>
      <c r="I155" s="191"/>
      <c r="J155" s="191"/>
      <c r="K155" s="761"/>
      <c r="L155" s="760"/>
      <c r="M155" s="1092"/>
      <c r="N155" s="1093"/>
    </row>
    <row r="156" spans="1:14" s="6" customFormat="1" ht="18" customHeight="1">
      <c r="A156" s="240">
        <v>148</v>
      </c>
      <c r="B156" s="240"/>
      <c r="C156" s="191">
        <f t="shared" si="2"/>
        <v>0</v>
      </c>
      <c r="D156" s="116" t="e">
        <f>SUIVI!#REF!</f>
        <v>#REF!</v>
      </c>
      <c r="E156" s="116" t="e">
        <f>SUIVI!#REF!</f>
        <v>#REF!</v>
      </c>
      <c r="F156" s="191"/>
      <c r="G156" s="191"/>
      <c r="H156" s="191"/>
      <c r="I156" s="191"/>
      <c r="J156" s="191"/>
      <c r="K156" s="761"/>
      <c r="L156" s="760"/>
      <c r="M156" s="1092"/>
      <c r="N156" s="1093"/>
    </row>
    <row r="157" spans="1:14" s="6" customFormat="1" ht="18" customHeight="1">
      <c r="A157" s="240">
        <v>149</v>
      </c>
      <c r="B157" s="240"/>
      <c r="C157" s="191">
        <f t="shared" si="2"/>
        <v>0</v>
      </c>
      <c r="D157" s="116" t="e">
        <f>SUIVI!#REF!</f>
        <v>#REF!</v>
      </c>
      <c r="E157" s="116" t="e">
        <f>SUIVI!#REF!</f>
        <v>#REF!</v>
      </c>
      <c r="F157" s="191"/>
      <c r="G157" s="191"/>
      <c r="H157" s="191"/>
      <c r="I157" s="191"/>
      <c r="J157" s="191"/>
      <c r="K157" s="761"/>
      <c r="L157" s="760"/>
      <c r="M157" s="1092"/>
      <c r="N157" s="1093"/>
    </row>
    <row r="158" spans="1:14" s="6" customFormat="1" ht="18" customHeight="1">
      <c r="A158" s="240">
        <v>150</v>
      </c>
      <c r="B158" s="240"/>
      <c r="C158" s="191">
        <f t="shared" si="2"/>
        <v>0</v>
      </c>
      <c r="D158" s="116" t="e">
        <f>SUIVI!#REF!</f>
        <v>#REF!</v>
      </c>
      <c r="E158" s="116" t="e">
        <f>SUIVI!#REF!</f>
        <v>#REF!</v>
      </c>
      <c r="F158" s="191"/>
      <c r="G158" s="191"/>
      <c r="H158" s="191"/>
      <c r="I158" s="191"/>
      <c r="J158" s="191"/>
      <c r="K158" s="761"/>
      <c r="L158" s="760"/>
      <c r="M158" s="1092"/>
      <c r="N158" s="1093"/>
    </row>
    <row r="159" spans="1:14" s="6" customFormat="1" ht="18" customHeight="1">
      <c r="A159" s="240">
        <v>151</v>
      </c>
      <c r="B159" s="240"/>
      <c r="C159" s="191">
        <f t="shared" si="2"/>
        <v>0</v>
      </c>
      <c r="D159" s="116" t="e">
        <f>SUIVI!#REF!</f>
        <v>#REF!</v>
      </c>
      <c r="E159" s="116" t="e">
        <f>SUIVI!#REF!</f>
        <v>#REF!</v>
      </c>
      <c r="F159" s="191"/>
      <c r="G159" s="191"/>
      <c r="H159" s="191"/>
      <c r="I159" s="191"/>
      <c r="J159" s="191"/>
      <c r="K159" s="761"/>
      <c r="L159" s="760"/>
      <c r="M159" s="1092"/>
      <c r="N159" s="1093"/>
    </row>
    <row r="160" spans="1:14" s="6" customFormat="1" ht="18" customHeight="1">
      <c r="A160" s="240">
        <v>152</v>
      </c>
      <c r="B160" s="240"/>
      <c r="C160" s="191">
        <f t="shared" si="2"/>
        <v>0</v>
      </c>
      <c r="D160" s="116" t="e">
        <f>SUIVI!#REF!</f>
        <v>#REF!</v>
      </c>
      <c r="E160" s="116" t="e">
        <f>SUIVI!#REF!</f>
        <v>#REF!</v>
      </c>
      <c r="F160" s="191"/>
      <c r="G160" s="191"/>
      <c r="H160" s="191"/>
      <c r="I160" s="191"/>
      <c r="J160" s="191"/>
      <c r="K160" s="761"/>
      <c r="L160" s="760"/>
      <c r="M160" s="1092"/>
      <c r="N160" s="1093"/>
    </row>
    <row r="161" spans="1:14" s="6" customFormat="1" ht="18" customHeight="1">
      <c r="A161" s="240">
        <v>153</v>
      </c>
      <c r="B161" s="240"/>
      <c r="C161" s="191">
        <f t="shared" si="2"/>
        <v>0</v>
      </c>
      <c r="D161" s="116" t="e">
        <f>SUIVI!#REF!</f>
        <v>#REF!</v>
      </c>
      <c r="E161" s="116" t="e">
        <f>SUIVI!#REF!</f>
        <v>#REF!</v>
      </c>
      <c r="F161" s="191"/>
      <c r="G161" s="191"/>
      <c r="H161" s="191"/>
      <c r="I161" s="191"/>
      <c r="J161" s="191"/>
      <c r="K161" s="761"/>
      <c r="L161" s="760"/>
      <c r="M161" s="1092"/>
      <c r="N161" s="1093"/>
    </row>
    <row r="162" spans="1:14" s="6" customFormat="1" ht="18" customHeight="1">
      <c r="A162" s="240">
        <v>154</v>
      </c>
      <c r="B162" s="240"/>
      <c r="C162" s="191">
        <f t="shared" si="2"/>
        <v>0</v>
      </c>
      <c r="D162" s="116" t="e">
        <f>SUIVI!#REF!</f>
        <v>#REF!</v>
      </c>
      <c r="E162" s="116" t="e">
        <f>SUIVI!#REF!</f>
        <v>#REF!</v>
      </c>
      <c r="F162" s="191"/>
      <c r="G162" s="191"/>
      <c r="H162" s="191"/>
      <c r="I162" s="191"/>
      <c r="J162" s="191"/>
      <c r="K162" s="761"/>
      <c r="L162" s="760"/>
      <c r="M162" s="1092"/>
      <c r="N162" s="1093"/>
    </row>
    <row r="163" spans="1:14" s="6" customFormat="1" ht="18" customHeight="1">
      <c r="A163" s="240">
        <v>155</v>
      </c>
      <c r="B163" s="240"/>
      <c r="C163" s="191">
        <f t="shared" si="2"/>
        <v>0</v>
      </c>
      <c r="D163" s="116" t="e">
        <f>SUIVI!#REF!</f>
        <v>#REF!</v>
      </c>
      <c r="E163" s="116" t="e">
        <f>SUIVI!#REF!</f>
        <v>#REF!</v>
      </c>
      <c r="F163" s="191"/>
      <c r="G163" s="191"/>
      <c r="H163" s="191"/>
      <c r="I163" s="191"/>
      <c r="J163" s="191"/>
      <c r="K163" s="761"/>
      <c r="L163" s="760"/>
      <c r="M163" s="1092"/>
      <c r="N163" s="1093"/>
    </row>
    <row r="164" spans="1:14" s="6" customFormat="1" ht="18" customHeight="1">
      <c r="A164" s="240">
        <v>156</v>
      </c>
      <c r="B164" s="240"/>
      <c r="C164" s="191">
        <f t="shared" si="2"/>
        <v>0</v>
      </c>
      <c r="D164" s="116" t="e">
        <f>SUIVI!#REF!</f>
        <v>#REF!</v>
      </c>
      <c r="E164" s="116" t="e">
        <f>SUIVI!#REF!</f>
        <v>#REF!</v>
      </c>
      <c r="F164" s="191"/>
      <c r="G164" s="191"/>
      <c r="H164" s="191"/>
      <c r="I164" s="191"/>
      <c r="J164" s="191"/>
      <c r="K164" s="761"/>
      <c r="L164" s="760"/>
      <c r="M164" s="1092"/>
      <c r="N164" s="1093"/>
    </row>
    <row r="165" spans="1:14" s="6" customFormat="1" ht="18" customHeight="1">
      <c r="A165" s="240">
        <v>157</v>
      </c>
      <c r="B165" s="240"/>
      <c r="C165" s="191">
        <f t="shared" si="2"/>
        <v>0</v>
      </c>
      <c r="D165" s="116" t="e">
        <f>SUIVI!#REF!</f>
        <v>#REF!</v>
      </c>
      <c r="E165" s="116" t="e">
        <f>SUIVI!#REF!</f>
        <v>#REF!</v>
      </c>
      <c r="F165" s="191"/>
      <c r="G165" s="191"/>
      <c r="H165" s="191"/>
      <c r="I165" s="191"/>
      <c r="J165" s="191"/>
      <c r="K165" s="761"/>
      <c r="L165" s="760"/>
      <c r="M165" s="1092"/>
      <c r="N165" s="1093"/>
    </row>
    <row r="166" spans="1:14" s="6" customFormat="1" ht="18" customHeight="1">
      <c r="A166" s="240">
        <v>158</v>
      </c>
      <c r="B166" s="240"/>
      <c r="C166" s="191">
        <f t="shared" si="2"/>
        <v>0</v>
      </c>
      <c r="D166" s="116" t="e">
        <f>SUIVI!#REF!</f>
        <v>#REF!</v>
      </c>
      <c r="E166" s="116" t="e">
        <f>SUIVI!#REF!</f>
        <v>#REF!</v>
      </c>
      <c r="F166" s="191"/>
      <c r="G166" s="191"/>
      <c r="H166" s="191"/>
      <c r="I166" s="191"/>
      <c r="J166" s="191"/>
      <c r="K166" s="761"/>
      <c r="L166" s="760"/>
      <c r="M166" s="1092"/>
      <c r="N166" s="1093"/>
    </row>
    <row r="167" spans="1:14" s="6" customFormat="1" ht="18" customHeight="1">
      <c r="A167" s="240">
        <v>159</v>
      </c>
      <c r="B167" s="240"/>
      <c r="C167" s="191">
        <f t="shared" si="2"/>
        <v>0</v>
      </c>
      <c r="D167" s="116" t="e">
        <f>SUIVI!#REF!</f>
        <v>#REF!</v>
      </c>
      <c r="E167" s="116" t="e">
        <f>SUIVI!#REF!</f>
        <v>#REF!</v>
      </c>
      <c r="F167" s="191"/>
      <c r="G167" s="191"/>
      <c r="H167" s="191"/>
      <c r="I167" s="191"/>
      <c r="J167" s="191"/>
      <c r="K167" s="761"/>
      <c r="L167" s="760"/>
      <c r="M167" s="1092"/>
      <c r="N167" s="1093"/>
    </row>
    <row r="168" spans="1:14" s="6" customFormat="1" ht="18" customHeight="1">
      <c r="A168" s="240">
        <v>160</v>
      </c>
      <c r="B168" s="240"/>
      <c r="C168" s="191">
        <f t="shared" si="2"/>
        <v>0</v>
      </c>
      <c r="D168" s="116" t="e">
        <f>SUIVI!#REF!</f>
        <v>#REF!</v>
      </c>
      <c r="E168" s="116" t="e">
        <f>SUIVI!#REF!</f>
        <v>#REF!</v>
      </c>
      <c r="F168" s="191"/>
      <c r="G168" s="191"/>
      <c r="H168" s="191"/>
      <c r="I168" s="191"/>
      <c r="J168" s="191"/>
      <c r="K168" s="761"/>
      <c r="L168" s="760"/>
      <c r="M168" s="1092"/>
      <c r="N168" s="1093"/>
    </row>
    <row r="169" spans="1:14" s="6" customFormat="1" ht="18" customHeight="1">
      <c r="A169" s="240">
        <v>161</v>
      </c>
      <c r="B169" s="240"/>
      <c r="C169" s="191">
        <f t="shared" si="2"/>
        <v>0</v>
      </c>
      <c r="D169" s="116" t="e">
        <f>SUIVI!#REF!</f>
        <v>#REF!</v>
      </c>
      <c r="E169" s="116" t="e">
        <f>SUIVI!#REF!</f>
        <v>#REF!</v>
      </c>
      <c r="F169" s="191"/>
      <c r="G169" s="191"/>
      <c r="H169" s="191"/>
      <c r="I169" s="191"/>
      <c r="J169" s="191"/>
      <c r="K169" s="761"/>
      <c r="L169" s="760"/>
      <c r="M169" s="1092"/>
      <c r="N169" s="1093"/>
    </row>
    <row r="170" spans="1:14" s="6" customFormat="1" ht="18" customHeight="1">
      <c r="A170" s="240">
        <v>162</v>
      </c>
      <c r="B170" s="240"/>
      <c r="C170" s="191">
        <f t="shared" si="2"/>
        <v>0</v>
      </c>
      <c r="D170" s="116" t="e">
        <f>SUIVI!#REF!</f>
        <v>#REF!</v>
      </c>
      <c r="E170" s="116" t="e">
        <f>SUIVI!#REF!</f>
        <v>#REF!</v>
      </c>
      <c r="F170" s="191"/>
      <c r="G170" s="191"/>
      <c r="H170" s="191"/>
      <c r="I170" s="191"/>
      <c r="J170" s="191"/>
      <c r="K170" s="761"/>
      <c r="L170" s="760"/>
      <c r="M170" s="1092"/>
      <c r="N170" s="1093"/>
    </row>
    <row r="171" spans="1:14" s="6" customFormat="1" ht="18" customHeight="1">
      <c r="A171" s="240">
        <v>163</v>
      </c>
      <c r="B171" s="240"/>
      <c r="C171" s="191">
        <f t="shared" si="2"/>
        <v>0</v>
      </c>
      <c r="D171" s="116" t="e">
        <f>SUIVI!#REF!</f>
        <v>#REF!</v>
      </c>
      <c r="E171" s="116" t="e">
        <f>SUIVI!#REF!</f>
        <v>#REF!</v>
      </c>
      <c r="F171" s="191"/>
      <c r="G171" s="191"/>
      <c r="H171" s="191"/>
      <c r="I171" s="191"/>
      <c r="J171" s="191"/>
      <c r="K171" s="761"/>
      <c r="L171" s="760"/>
      <c r="M171" s="1092"/>
      <c r="N171" s="1093"/>
    </row>
    <row r="172" spans="1:14" s="6" customFormat="1" ht="18" customHeight="1">
      <c r="A172" s="240">
        <v>164</v>
      </c>
      <c r="B172" s="240"/>
      <c r="C172" s="191">
        <f t="shared" si="2"/>
        <v>0</v>
      </c>
      <c r="D172" s="116" t="e">
        <f>SUIVI!#REF!</f>
        <v>#REF!</v>
      </c>
      <c r="E172" s="116" t="e">
        <f>SUIVI!#REF!</f>
        <v>#REF!</v>
      </c>
      <c r="F172" s="191"/>
      <c r="G172" s="191"/>
      <c r="H172" s="191"/>
      <c r="I172" s="191"/>
      <c r="J172" s="191"/>
      <c r="K172" s="761"/>
      <c r="L172" s="760"/>
      <c r="M172" s="1092"/>
      <c r="N172" s="1093"/>
    </row>
    <row r="173" spans="1:14" s="6" customFormat="1" ht="18" customHeight="1">
      <c r="A173" s="240">
        <v>165</v>
      </c>
      <c r="B173" s="240"/>
      <c r="C173" s="191">
        <f t="shared" si="2"/>
        <v>0</v>
      </c>
      <c r="D173" s="116" t="e">
        <f>SUIVI!#REF!</f>
        <v>#REF!</v>
      </c>
      <c r="E173" s="116" t="e">
        <f>SUIVI!#REF!</f>
        <v>#REF!</v>
      </c>
      <c r="F173" s="191"/>
      <c r="G173" s="191"/>
      <c r="H173" s="191"/>
      <c r="I173" s="191"/>
      <c r="J173" s="191"/>
      <c r="K173" s="761"/>
      <c r="L173" s="760"/>
      <c r="M173" s="1092"/>
      <c r="N173" s="1093"/>
    </row>
    <row r="174" spans="1:14" s="6" customFormat="1" ht="18" customHeight="1">
      <c r="A174" s="240">
        <v>166</v>
      </c>
      <c r="B174" s="240"/>
      <c r="C174" s="191">
        <f t="shared" si="2"/>
        <v>0</v>
      </c>
      <c r="D174" s="116" t="e">
        <f>SUIVI!#REF!</f>
        <v>#REF!</v>
      </c>
      <c r="E174" s="116" t="e">
        <f>SUIVI!#REF!</f>
        <v>#REF!</v>
      </c>
      <c r="F174" s="191"/>
      <c r="G174" s="191"/>
      <c r="H174" s="191"/>
      <c r="I174" s="191"/>
      <c r="J174" s="191"/>
      <c r="K174" s="761"/>
      <c r="L174" s="760"/>
      <c r="M174" s="1092"/>
      <c r="N174" s="1093"/>
    </row>
    <row r="175" spans="1:14" s="6" customFormat="1" ht="18" customHeight="1">
      <c r="A175" s="240">
        <v>167</v>
      </c>
      <c r="B175" s="240"/>
      <c r="C175" s="191">
        <f t="shared" si="2"/>
        <v>0</v>
      </c>
      <c r="D175" s="116" t="e">
        <f>SUIVI!#REF!</f>
        <v>#REF!</v>
      </c>
      <c r="E175" s="116" t="e">
        <f>SUIVI!#REF!</f>
        <v>#REF!</v>
      </c>
      <c r="F175" s="191"/>
      <c r="G175" s="191"/>
      <c r="H175" s="191"/>
      <c r="I175" s="191"/>
      <c r="J175" s="191"/>
      <c r="K175" s="761"/>
      <c r="L175" s="760"/>
      <c r="M175" s="1092"/>
      <c r="N175" s="1093"/>
    </row>
    <row r="176" spans="1:14" s="6" customFormat="1" ht="18" customHeight="1">
      <c r="A176" s="240">
        <v>168</v>
      </c>
      <c r="B176" s="240"/>
      <c r="C176" s="191">
        <f t="shared" si="2"/>
        <v>0</v>
      </c>
      <c r="D176" s="116" t="e">
        <f>SUIVI!#REF!</f>
        <v>#REF!</v>
      </c>
      <c r="E176" s="116" t="e">
        <f>SUIVI!#REF!</f>
        <v>#REF!</v>
      </c>
      <c r="F176" s="191"/>
      <c r="G176" s="191"/>
      <c r="H176" s="191"/>
      <c r="I176" s="191"/>
      <c r="J176" s="191"/>
      <c r="K176" s="761"/>
      <c r="L176" s="760"/>
      <c r="M176" s="1092"/>
      <c r="N176" s="1093"/>
    </row>
    <row r="177" spans="1:14" s="6" customFormat="1" ht="18" customHeight="1">
      <c r="A177" s="240">
        <v>169</v>
      </c>
      <c r="B177" s="240"/>
      <c r="C177" s="191">
        <f t="shared" si="2"/>
        <v>0</v>
      </c>
      <c r="D177" s="116" t="e">
        <f>SUIVI!#REF!</f>
        <v>#REF!</v>
      </c>
      <c r="E177" s="116" t="e">
        <f>SUIVI!#REF!</f>
        <v>#REF!</v>
      </c>
      <c r="F177" s="191"/>
      <c r="G177" s="191"/>
      <c r="H177" s="191"/>
      <c r="I177" s="191"/>
      <c r="J177" s="191"/>
      <c r="K177" s="761"/>
      <c r="L177" s="760"/>
      <c r="M177" s="1092"/>
      <c r="N177" s="1093"/>
    </row>
    <row r="178" spans="1:14" s="6" customFormat="1" ht="18" customHeight="1">
      <c r="A178" s="240">
        <v>170</v>
      </c>
      <c r="B178" s="240"/>
      <c r="C178" s="191">
        <f t="shared" si="2"/>
        <v>0</v>
      </c>
      <c r="D178" s="116" t="e">
        <f>SUIVI!#REF!</f>
        <v>#REF!</v>
      </c>
      <c r="E178" s="116" t="e">
        <f>SUIVI!#REF!</f>
        <v>#REF!</v>
      </c>
      <c r="F178" s="191"/>
      <c r="G178" s="191"/>
      <c r="H178" s="191"/>
      <c r="I178" s="191"/>
      <c r="J178" s="191"/>
      <c r="K178" s="761"/>
      <c r="L178" s="760"/>
      <c r="M178" s="1092"/>
      <c r="N178" s="1093"/>
    </row>
    <row r="179" spans="1:14" s="6" customFormat="1" ht="18" customHeight="1">
      <c r="A179" s="240">
        <v>171</v>
      </c>
      <c r="B179" s="240"/>
      <c r="C179" s="191">
        <f t="shared" si="2"/>
        <v>0</v>
      </c>
      <c r="D179" s="116" t="e">
        <f>SUIVI!#REF!</f>
        <v>#REF!</v>
      </c>
      <c r="E179" s="116" t="e">
        <f>SUIVI!#REF!</f>
        <v>#REF!</v>
      </c>
      <c r="F179" s="191"/>
      <c r="G179" s="191"/>
      <c r="H179" s="191"/>
      <c r="I179" s="191"/>
      <c r="J179" s="191"/>
      <c r="K179" s="761"/>
      <c r="L179" s="760"/>
      <c r="M179" s="1092"/>
      <c r="N179" s="1093"/>
    </row>
    <row r="180" spans="1:14" s="6" customFormat="1" ht="18" customHeight="1">
      <c r="A180" s="240">
        <v>172</v>
      </c>
      <c r="B180" s="240"/>
      <c r="C180" s="191">
        <f t="shared" si="2"/>
        <v>0</v>
      </c>
      <c r="D180" s="116" t="e">
        <f>SUIVI!#REF!</f>
        <v>#REF!</v>
      </c>
      <c r="E180" s="116" t="e">
        <f>SUIVI!#REF!</f>
        <v>#REF!</v>
      </c>
      <c r="F180" s="191"/>
      <c r="G180" s="191"/>
      <c r="H180" s="191"/>
      <c r="I180" s="191"/>
      <c r="J180" s="191"/>
      <c r="K180" s="761"/>
      <c r="L180" s="760"/>
      <c r="M180" s="1092"/>
      <c r="N180" s="1093"/>
    </row>
    <row r="181" spans="1:14" s="6" customFormat="1" ht="18" customHeight="1">
      <c r="A181" s="240">
        <v>173</v>
      </c>
      <c r="B181" s="240"/>
      <c r="C181" s="191">
        <f t="shared" si="2"/>
        <v>0</v>
      </c>
      <c r="D181" s="116" t="e">
        <f>SUIVI!#REF!</f>
        <v>#REF!</v>
      </c>
      <c r="E181" s="116" t="e">
        <f>SUIVI!#REF!</f>
        <v>#REF!</v>
      </c>
      <c r="F181" s="191"/>
      <c r="G181" s="191"/>
      <c r="H181" s="191"/>
      <c r="I181" s="191"/>
      <c r="J181" s="191"/>
      <c r="K181" s="761"/>
      <c r="L181" s="760"/>
      <c r="M181" s="1092"/>
      <c r="N181" s="1093"/>
    </row>
    <row r="182" spans="1:14" s="6" customFormat="1" ht="18" customHeight="1">
      <c r="A182" s="240">
        <v>174</v>
      </c>
      <c r="B182" s="240"/>
      <c r="C182" s="191">
        <f t="shared" si="2"/>
        <v>0</v>
      </c>
      <c r="D182" s="116" t="e">
        <f>SUIVI!#REF!</f>
        <v>#REF!</v>
      </c>
      <c r="E182" s="116" t="e">
        <f>SUIVI!#REF!</f>
        <v>#REF!</v>
      </c>
      <c r="F182" s="191"/>
      <c r="G182" s="191"/>
      <c r="H182" s="191"/>
      <c r="I182" s="191"/>
      <c r="J182" s="191"/>
      <c r="K182" s="761"/>
      <c r="L182" s="760"/>
      <c r="M182" s="1092"/>
      <c r="N182" s="1093"/>
    </row>
    <row r="183" spans="1:14" s="6" customFormat="1" ht="18" customHeight="1">
      <c r="A183" s="240">
        <v>175</v>
      </c>
      <c r="B183" s="240"/>
      <c r="C183" s="191">
        <f t="shared" si="2"/>
        <v>0</v>
      </c>
      <c r="D183" s="116" t="e">
        <f>SUIVI!#REF!</f>
        <v>#REF!</v>
      </c>
      <c r="E183" s="116" t="e">
        <f>SUIVI!#REF!</f>
        <v>#REF!</v>
      </c>
      <c r="F183" s="191"/>
      <c r="G183" s="191"/>
      <c r="H183" s="191"/>
      <c r="I183" s="191"/>
      <c r="J183" s="191"/>
      <c r="K183" s="761"/>
      <c r="L183" s="760"/>
      <c r="M183" s="1092"/>
      <c r="N183" s="1093"/>
    </row>
    <row r="184" spans="1:14" s="6" customFormat="1" ht="18" customHeight="1">
      <c r="A184" s="240">
        <v>176</v>
      </c>
      <c r="B184" s="240"/>
      <c r="C184" s="191">
        <f t="shared" si="2"/>
        <v>0</v>
      </c>
      <c r="D184" s="116" t="e">
        <f>SUIVI!#REF!</f>
        <v>#REF!</v>
      </c>
      <c r="E184" s="116" t="e">
        <f>SUIVI!#REF!</f>
        <v>#REF!</v>
      </c>
      <c r="F184" s="191"/>
      <c r="G184" s="191"/>
      <c r="H184" s="191"/>
      <c r="I184" s="191"/>
      <c r="J184" s="191"/>
      <c r="K184" s="761"/>
      <c r="L184" s="760"/>
      <c r="M184" s="1092"/>
      <c r="N184" s="1093"/>
    </row>
    <row r="185" spans="1:14" s="6" customFormat="1" ht="18" customHeight="1">
      <c r="A185" s="240">
        <v>177</v>
      </c>
      <c r="B185" s="240"/>
      <c r="C185" s="191">
        <f t="shared" si="2"/>
        <v>0</v>
      </c>
      <c r="D185" s="116" t="e">
        <f>SUIVI!#REF!</f>
        <v>#REF!</v>
      </c>
      <c r="E185" s="116" t="e">
        <f>SUIVI!#REF!</f>
        <v>#REF!</v>
      </c>
      <c r="F185" s="191"/>
      <c r="G185" s="191"/>
      <c r="H185" s="191"/>
      <c r="I185" s="191"/>
      <c r="J185" s="191"/>
      <c r="K185" s="761"/>
      <c r="L185" s="760"/>
      <c r="M185" s="1092"/>
      <c r="N185" s="1093"/>
    </row>
    <row r="186" spans="1:14" s="6" customFormat="1" ht="18" customHeight="1">
      <c r="A186" s="240">
        <v>178</v>
      </c>
      <c r="B186" s="240"/>
      <c r="C186" s="191">
        <f t="shared" si="2"/>
        <v>0</v>
      </c>
      <c r="D186" s="116" t="e">
        <f>SUIVI!#REF!</f>
        <v>#REF!</v>
      </c>
      <c r="E186" s="116" t="e">
        <f>SUIVI!#REF!</f>
        <v>#REF!</v>
      </c>
      <c r="F186" s="191"/>
      <c r="G186" s="191"/>
      <c r="H186" s="191"/>
      <c r="I186" s="191"/>
      <c r="J186" s="191"/>
      <c r="K186" s="761"/>
      <c r="L186" s="760"/>
      <c r="M186" s="1092"/>
      <c r="N186" s="1093"/>
    </row>
    <row r="187" spans="1:14" s="6" customFormat="1" ht="18" customHeight="1">
      <c r="A187" s="240">
        <v>179</v>
      </c>
      <c r="B187" s="240"/>
      <c r="C187" s="191">
        <f t="shared" si="2"/>
        <v>0</v>
      </c>
      <c r="D187" s="116" t="e">
        <f>SUIVI!#REF!</f>
        <v>#REF!</v>
      </c>
      <c r="E187" s="116" t="e">
        <f>SUIVI!#REF!</f>
        <v>#REF!</v>
      </c>
      <c r="F187" s="191"/>
      <c r="G187" s="191"/>
      <c r="H187" s="191"/>
      <c r="I187" s="191"/>
      <c r="J187" s="191"/>
      <c r="K187" s="761"/>
      <c r="L187" s="760"/>
      <c r="M187" s="1092"/>
      <c r="N187" s="1093"/>
    </row>
    <row r="188" spans="1:14" s="6" customFormat="1" ht="18" customHeight="1">
      <c r="A188" s="240">
        <v>180</v>
      </c>
      <c r="B188" s="240"/>
      <c r="C188" s="191">
        <f t="shared" si="2"/>
        <v>0</v>
      </c>
      <c r="D188" s="116" t="e">
        <f>SUIVI!#REF!</f>
        <v>#REF!</v>
      </c>
      <c r="E188" s="116" t="e">
        <f>SUIVI!#REF!</f>
        <v>#REF!</v>
      </c>
      <c r="F188" s="191"/>
      <c r="G188" s="191"/>
      <c r="H188" s="191"/>
      <c r="I188" s="191"/>
      <c r="J188" s="191"/>
      <c r="K188" s="761"/>
      <c r="L188" s="760"/>
      <c r="M188" s="1092"/>
      <c r="N188" s="1093"/>
    </row>
    <row r="189" spans="1:14" s="6" customFormat="1" ht="18" customHeight="1">
      <c r="A189" s="240">
        <v>181</v>
      </c>
      <c r="B189" s="240"/>
      <c r="C189" s="191">
        <f t="shared" si="2"/>
        <v>0</v>
      </c>
      <c r="D189" s="116" t="e">
        <f>SUIVI!#REF!</f>
        <v>#REF!</v>
      </c>
      <c r="E189" s="116" t="e">
        <f>SUIVI!#REF!</f>
        <v>#REF!</v>
      </c>
      <c r="F189" s="191"/>
      <c r="G189" s="191"/>
      <c r="H189" s="191"/>
      <c r="I189" s="191"/>
      <c r="J189" s="191"/>
      <c r="K189" s="761"/>
      <c r="L189" s="760"/>
      <c r="M189" s="1092"/>
      <c r="N189" s="1093"/>
    </row>
    <row r="190" spans="1:14" s="6" customFormat="1" ht="18" customHeight="1">
      <c r="A190" s="240">
        <v>182</v>
      </c>
      <c r="B190" s="240"/>
      <c r="C190" s="191">
        <f t="shared" si="2"/>
        <v>0</v>
      </c>
      <c r="D190" s="116" t="e">
        <f>SUIVI!#REF!</f>
        <v>#REF!</v>
      </c>
      <c r="E190" s="116" t="e">
        <f>SUIVI!#REF!</f>
        <v>#REF!</v>
      </c>
      <c r="F190" s="191"/>
      <c r="G190" s="191"/>
      <c r="H190" s="191"/>
      <c r="I190" s="191"/>
      <c r="J190" s="191"/>
      <c r="K190" s="761"/>
      <c r="L190" s="760"/>
      <c r="M190" s="1092"/>
      <c r="N190" s="1093"/>
    </row>
    <row r="191" spans="1:14" s="6" customFormat="1" ht="18" customHeight="1">
      <c r="A191" s="240">
        <v>183</v>
      </c>
      <c r="B191" s="240"/>
      <c r="C191" s="191">
        <f t="shared" si="2"/>
        <v>0</v>
      </c>
      <c r="D191" s="116" t="e">
        <f>SUIVI!#REF!</f>
        <v>#REF!</v>
      </c>
      <c r="E191" s="116" t="e">
        <f>SUIVI!#REF!</f>
        <v>#REF!</v>
      </c>
      <c r="F191" s="191"/>
      <c r="G191" s="191"/>
      <c r="H191" s="191"/>
      <c r="I191" s="191"/>
      <c r="J191" s="191"/>
      <c r="K191" s="761"/>
      <c r="L191" s="760"/>
      <c r="M191" s="1092"/>
      <c r="N191" s="1093"/>
    </row>
    <row r="192" spans="1:14" s="6" customFormat="1" ht="18" customHeight="1">
      <c r="A192" s="240">
        <v>184</v>
      </c>
      <c r="B192" s="240"/>
      <c r="C192" s="191">
        <f t="shared" si="2"/>
        <v>0</v>
      </c>
      <c r="D192" s="116" t="e">
        <f>SUIVI!#REF!</f>
        <v>#REF!</v>
      </c>
      <c r="E192" s="116" t="e">
        <f>SUIVI!#REF!</f>
        <v>#REF!</v>
      </c>
      <c r="F192" s="191"/>
      <c r="G192" s="191"/>
      <c r="H192" s="191"/>
      <c r="I192" s="191"/>
      <c r="J192" s="191"/>
      <c r="K192" s="761"/>
      <c r="L192" s="760"/>
      <c r="M192" s="1092"/>
      <c r="N192" s="1093"/>
    </row>
    <row r="193" spans="1:14" s="6" customFormat="1" ht="18" customHeight="1">
      <c r="A193" s="240">
        <v>185</v>
      </c>
      <c r="B193" s="240"/>
      <c r="C193" s="191">
        <f t="shared" si="2"/>
        <v>0</v>
      </c>
      <c r="D193" s="116" t="e">
        <f>SUIVI!#REF!</f>
        <v>#REF!</v>
      </c>
      <c r="E193" s="116" t="e">
        <f>SUIVI!#REF!</f>
        <v>#REF!</v>
      </c>
      <c r="F193" s="191"/>
      <c r="G193" s="191"/>
      <c r="H193" s="191"/>
      <c r="I193" s="191"/>
      <c r="J193" s="191"/>
      <c r="K193" s="761"/>
      <c r="L193" s="760"/>
      <c r="M193" s="1092"/>
      <c r="N193" s="1093"/>
    </row>
    <row r="194" spans="1:14" s="6" customFormat="1" ht="18" customHeight="1">
      <c r="A194" s="240">
        <v>186</v>
      </c>
      <c r="B194" s="240"/>
      <c r="C194" s="191">
        <f t="shared" si="2"/>
        <v>0</v>
      </c>
      <c r="D194" s="116" t="e">
        <f>SUIVI!#REF!</f>
        <v>#REF!</v>
      </c>
      <c r="E194" s="116" t="e">
        <f>SUIVI!#REF!</f>
        <v>#REF!</v>
      </c>
      <c r="F194" s="191"/>
      <c r="G194" s="191"/>
      <c r="H194" s="191"/>
      <c r="I194" s="191"/>
      <c r="J194" s="191"/>
      <c r="K194" s="761"/>
      <c r="L194" s="760"/>
      <c r="M194" s="1092"/>
      <c r="N194" s="1093"/>
    </row>
    <row r="195" spans="1:14" s="6" customFormat="1" ht="18" customHeight="1">
      <c r="A195" s="240">
        <v>187</v>
      </c>
      <c r="B195" s="240"/>
      <c r="C195" s="191">
        <f t="shared" si="2"/>
        <v>0</v>
      </c>
      <c r="D195" s="116" t="e">
        <f>SUIVI!#REF!</f>
        <v>#REF!</v>
      </c>
      <c r="E195" s="116" t="e">
        <f>SUIVI!#REF!</f>
        <v>#REF!</v>
      </c>
      <c r="F195" s="191"/>
      <c r="G195" s="191"/>
      <c r="H195" s="191"/>
      <c r="I195" s="191"/>
      <c r="J195" s="191"/>
      <c r="K195" s="761"/>
      <c r="L195" s="760"/>
      <c r="M195" s="1092"/>
      <c r="N195" s="1093"/>
    </row>
    <row r="196" spans="1:14" s="6" customFormat="1" ht="18" customHeight="1">
      <c r="A196" s="240">
        <v>188</v>
      </c>
      <c r="B196" s="240"/>
      <c r="C196" s="191">
        <f t="shared" si="2"/>
        <v>0</v>
      </c>
      <c r="D196" s="116" t="e">
        <f>SUIVI!#REF!</f>
        <v>#REF!</v>
      </c>
      <c r="E196" s="116" t="e">
        <f>SUIVI!#REF!</f>
        <v>#REF!</v>
      </c>
      <c r="F196" s="191"/>
      <c r="G196" s="191"/>
      <c r="H196" s="191"/>
      <c r="I196" s="191"/>
      <c r="J196" s="191"/>
      <c r="K196" s="761"/>
      <c r="L196" s="760"/>
      <c r="M196" s="1092"/>
      <c r="N196" s="1093"/>
    </row>
    <row r="197" spans="1:14" s="6" customFormat="1" ht="18" customHeight="1">
      <c r="A197" s="240">
        <v>189</v>
      </c>
      <c r="B197" s="240"/>
      <c r="C197" s="191">
        <f t="shared" si="2"/>
        <v>0</v>
      </c>
      <c r="D197" s="116" t="e">
        <f>SUIVI!#REF!</f>
        <v>#REF!</v>
      </c>
      <c r="E197" s="116" t="e">
        <f>SUIVI!#REF!</f>
        <v>#REF!</v>
      </c>
      <c r="F197" s="191"/>
      <c r="G197" s="191"/>
      <c r="H197" s="191"/>
      <c r="I197" s="191"/>
      <c r="J197" s="191"/>
      <c r="K197" s="761"/>
      <c r="L197" s="760"/>
      <c r="M197" s="1092"/>
      <c r="N197" s="1093"/>
    </row>
    <row r="198" spans="1:14" s="6" customFormat="1" ht="18" customHeight="1">
      <c r="A198" s="240">
        <v>190</v>
      </c>
      <c r="B198" s="240"/>
      <c r="C198" s="191">
        <f t="shared" si="2"/>
        <v>0</v>
      </c>
      <c r="D198" s="116" t="e">
        <f>SUIVI!#REF!</f>
        <v>#REF!</v>
      </c>
      <c r="E198" s="116" t="e">
        <f>SUIVI!#REF!</f>
        <v>#REF!</v>
      </c>
      <c r="F198" s="191"/>
      <c r="G198" s="191"/>
      <c r="H198" s="191"/>
      <c r="I198" s="191"/>
      <c r="J198" s="191"/>
      <c r="K198" s="761"/>
      <c r="L198" s="760"/>
      <c r="M198" s="1092"/>
      <c r="N198" s="1093"/>
    </row>
    <row r="199" spans="1:14" s="6" customFormat="1" ht="18" customHeight="1">
      <c r="A199" s="240">
        <v>191</v>
      </c>
      <c r="B199" s="240"/>
      <c r="C199" s="191">
        <f t="shared" si="2"/>
        <v>0</v>
      </c>
      <c r="D199" s="116" t="e">
        <f>SUIVI!#REF!</f>
        <v>#REF!</v>
      </c>
      <c r="E199" s="116" t="e">
        <f>SUIVI!#REF!</f>
        <v>#REF!</v>
      </c>
      <c r="F199" s="191"/>
      <c r="G199" s="191"/>
      <c r="H199" s="191"/>
      <c r="I199" s="191"/>
      <c r="J199" s="191"/>
      <c r="K199" s="761"/>
      <c r="L199" s="760"/>
      <c r="M199" s="1092"/>
      <c r="N199" s="1093"/>
    </row>
    <row r="200" spans="1:14" s="6" customFormat="1" ht="18" customHeight="1">
      <c r="A200" s="240">
        <v>192</v>
      </c>
      <c r="B200" s="240"/>
      <c r="C200" s="191">
        <f t="shared" si="2"/>
        <v>0</v>
      </c>
      <c r="D200" s="116" t="e">
        <f>SUIVI!#REF!</f>
        <v>#REF!</v>
      </c>
      <c r="E200" s="116" t="e">
        <f>SUIVI!#REF!</f>
        <v>#REF!</v>
      </c>
      <c r="F200" s="191"/>
      <c r="G200" s="191"/>
      <c r="H200" s="191"/>
      <c r="I200" s="191"/>
      <c r="J200" s="191"/>
      <c r="K200" s="761"/>
      <c r="L200" s="760"/>
      <c r="M200" s="1092"/>
      <c r="N200" s="1093"/>
    </row>
    <row r="201" spans="1:14" s="6" customFormat="1" ht="18" customHeight="1">
      <c r="A201" s="240">
        <v>193</v>
      </c>
      <c r="B201" s="240"/>
      <c r="C201" s="191">
        <f t="shared" ref="C201:C264" si="3">IF(J201,1,0)</f>
        <v>0</v>
      </c>
      <c r="D201" s="116" t="e">
        <f>SUIVI!#REF!</f>
        <v>#REF!</v>
      </c>
      <c r="E201" s="116" t="e">
        <f>SUIVI!#REF!</f>
        <v>#REF!</v>
      </c>
      <c r="F201" s="191"/>
      <c r="G201" s="191"/>
      <c r="H201" s="191"/>
      <c r="I201" s="191"/>
      <c r="J201" s="191"/>
      <c r="K201" s="761"/>
      <c r="L201" s="760"/>
      <c r="M201" s="1092"/>
      <c r="N201" s="1093"/>
    </row>
    <row r="202" spans="1:14" s="6" customFormat="1" ht="18" customHeight="1">
      <c r="A202" s="240">
        <v>194</v>
      </c>
      <c r="B202" s="240"/>
      <c r="C202" s="191">
        <f t="shared" si="3"/>
        <v>0</v>
      </c>
      <c r="D202" s="116" t="e">
        <f>SUIVI!#REF!</f>
        <v>#REF!</v>
      </c>
      <c r="E202" s="116" t="e">
        <f>SUIVI!#REF!</f>
        <v>#REF!</v>
      </c>
      <c r="F202" s="191"/>
      <c r="G202" s="191"/>
      <c r="H202" s="191"/>
      <c r="I202" s="191"/>
      <c r="J202" s="191"/>
      <c r="K202" s="761"/>
      <c r="L202" s="760"/>
      <c r="M202" s="1092"/>
      <c r="N202" s="1093"/>
    </row>
    <row r="203" spans="1:14" s="6" customFormat="1" ht="18" customHeight="1">
      <c r="A203" s="240">
        <v>195</v>
      </c>
      <c r="B203" s="240"/>
      <c r="C203" s="191">
        <f t="shared" si="3"/>
        <v>0</v>
      </c>
      <c r="D203" s="116" t="e">
        <f>SUIVI!#REF!</f>
        <v>#REF!</v>
      </c>
      <c r="E203" s="116" t="e">
        <f>SUIVI!#REF!</f>
        <v>#REF!</v>
      </c>
      <c r="F203" s="191"/>
      <c r="G203" s="191"/>
      <c r="H203" s="191"/>
      <c r="I203" s="191"/>
      <c r="J203" s="191"/>
      <c r="K203" s="761"/>
      <c r="L203" s="760"/>
      <c r="M203" s="1092"/>
      <c r="N203" s="1093"/>
    </row>
    <row r="204" spans="1:14" s="6" customFormat="1" ht="18" customHeight="1">
      <c r="A204" s="240">
        <v>196</v>
      </c>
      <c r="B204" s="240"/>
      <c r="C204" s="191">
        <f t="shared" si="3"/>
        <v>0</v>
      </c>
      <c r="D204" s="116" t="e">
        <f>SUIVI!#REF!</f>
        <v>#REF!</v>
      </c>
      <c r="E204" s="116" t="e">
        <f>SUIVI!#REF!</f>
        <v>#REF!</v>
      </c>
      <c r="F204" s="191"/>
      <c r="G204" s="191"/>
      <c r="H204" s="191"/>
      <c r="I204" s="191"/>
      <c r="J204" s="191"/>
      <c r="K204" s="761"/>
      <c r="L204" s="760"/>
      <c r="M204" s="1092"/>
      <c r="N204" s="1093"/>
    </row>
    <row r="205" spans="1:14" s="6" customFormat="1" ht="18" customHeight="1">
      <c r="A205" s="240">
        <v>197</v>
      </c>
      <c r="B205" s="240"/>
      <c r="C205" s="191">
        <f t="shared" si="3"/>
        <v>0</v>
      </c>
      <c r="D205" s="116" t="e">
        <f>SUIVI!#REF!</f>
        <v>#REF!</v>
      </c>
      <c r="E205" s="116" t="e">
        <f>SUIVI!#REF!</f>
        <v>#REF!</v>
      </c>
      <c r="F205" s="191"/>
      <c r="G205" s="191"/>
      <c r="H205" s="191"/>
      <c r="I205" s="191"/>
      <c r="J205" s="191"/>
      <c r="K205" s="761"/>
      <c r="L205" s="760"/>
      <c r="M205" s="1092"/>
      <c r="N205" s="1093"/>
    </row>
    <row r="206" spans="1:14" s="6" customFormat="1" ht="18" customHeight="1">
      <c r="A206" s="240">
        <v>198</v>
      </c>
      <c r="B206" s="240"/>
      <c r="C206" s="191">
        <f t="shared" si="3"/>
        <v>0</v>
      </c>
      <c r="D206" s="116" t="e">
        <f>SUIVI!#REF!</f>
        <v>#REF!</v>
      </c>
      <c r="E206" s="116" t="e">
        <f>SUIVI!#REF!</f>
        <v>#REF!</v>
      </c>
      <c r="F206" s="191"/>
      <c r="G206" s="191"/>
      <c r="H206" s="191"/>
      <c r="I206" s="191"/>
      <c r="J206" s="191"/>
      <c r="K206" s="761"/>
      <c r="L206" s="760"/>
      <c r="M206" s="1092"/>
      <c r="N206" s="1093"/>
    </row>
    <row r="207" spans="1:14" s="6" customFormat="1" ht="18" customHeight="1">
      <c r="A207" s="240">
        <v>199</v>
      </c>
      <c r="B207" s="240"/>
      <c r="C207" s="191">
        <f t="shared" si="3"/>
        <v>0</v>
      </c>
      <c r="D207" s="116" t="e">
        <f>SUIVI!#REF!</f>
        <v>#REF!</v>
      </c>
      <c r="E207" s="116" t="e">
        <f>SUIVI!#REF!</f>
        <v>#REF!</v>
      </c>
      <c r="F207" s="191"/>
      <c r="G207" s="191"/>
      <c r="H207" s="191"/>
      <c r="I207" s="191"/>
      <c r="J207" s="191"/>
      <c r="K207" s="761"/>
      <c r="L207" s="760"/>
      <c r="M207" s="1092"/>
      <c r="N207" s="1093"/>
    </row>
    <row r="208" spans="1:14" s="6" customFormat="1" ht="18" customHeight="1">
      <c r="A208" s="240">
        <v>200</v>
      </c>
      <c r="B208" s="240"/>
      <c r="C208" s="191">
        <f t="shared" si="3"/>
        <v>0</v>
      </c>
      <c r="D208" s="116" t="e">
        <f>SUIVI!#REF!</f>
        <v>#REF!</v>
      </c>
      <c r="E208" s="116" t="e">
        <f>SUIVI!#REF!</f>
        <v>#REF!</v>
      </c>
      <c r="F208" s="191"/>
      <c r="G208" s="191"/>
      <c r="H208" s="191"/>
      <c r="I208" s="191"/>
      <c r="J208" s="191"/>
      <c r="K208" s="761"/>
      <c r="L208" s="760"/>
      <c r="M208" s="1092"/>
      <c r="N208" s="1093"/>
    </row>
    <row r="209" spans="1:14" s="6" customFormat="1" ht="18" customHeight="1">
      <c r="A209" s="20"/>
      <c r="B209" s="773"/>
      <c r="C209" s="12">
        <f t="shared" si="3"/>
        <v>0</v>
      </c>
      <c r="D209" s="1825"/>
      <c r="E209" s="1826"/>
      <c r="F209" s="1826"/>
      <c r="G209" s="1826" t="s">
        <v>1503</v>
      </c>
      <c r="H209" s="1826"/>
      <c r="I209" s="1826"/>
      <c r="J209" s="12"/>
      <c r="K209" s="12"/>
      <c r="L209" s="13"/>
      <c r="M209" s="16"/>
      <c r="N209" s="762"/>
    </row>
    <row r="210" spans="1:14" s="6" customFormat="1" ht="18" customHeight="1">
      <c r="A210" s="20"/>
      <c r="B210" s="773"/>
      <c r="C210" s="12">
        <f t="shared" si="3"/>
        <v>0</v>
      </c>
      <c r="D210" s="12"/>
      <c r="E210" s="20"/>
      <c r="F210" s="12"/>
      <c r="G210" s="20"/>
      <c r="H210" s="12"/>
      <c r="I210" s="12"/>
      <c r="J210" s="12"/>
      <c r="K210" s="12"/>
      <c r="L210" s="13"/>
      <c r="M210" s="16"/>
      <c r="N210" s="762"/>
    </row>
    <row r="211" spans="1:14" s="6" customFormat="1" ht="18" customHeight="1">
      <c r="A211" s="20"/>
      <c r="B211" s="773"/>
      <c r="C211" s="12">
        <f t="shared" si="3"/>
        <v>0</v>
      </c>
      <c r="D211" s="12"/>
      <c r="E211" s="20"/>
      <c r="F211" s="12"/>
      <c r="G211" s="20"/>
      <c r="H211" s="12"/>
      <c r="I211" s="12"/>
      <c r="J211" s="12"/>
      <c r="K211" s="12"/>
      <c r="L211" s="13"/>
      <c r="M211" s="16"/>
      <c r="N211" s="762"/>
    </row>
    <row r="212" spans="1:14" s="6" customFormat="1" ht="18" customHeight="1">
      <c r="A212" s="20"/>
      <c r="B212" s="773"/>
      <c r="C212" s="12">
        <f t="shared" si="3"/>
        <v>0</v>
      </c>
      <c r="D212" s="12"/>
      <c r="E212" s="20"/>
      <c r="F212" s="12"/>
      <c r="G212" s="20"/>
      <c r="H212" s="12"/>
      <c r="I212" s="12"/>
      <c r="J212" s="12"/>
      <c r="K212" s="12"/>
      <c r="L212" s="13"/>
      <c r="M212" s="16"/>
      <c r="N212" s="762"/>
    </row>
    <row r="213" spans="1:14" s="6" customFormat="1" ht="18" customHeight="1">
      <c r="A213" s="20"/>
      <c r="B213" s="773"/>
      <c r="C213" s="12">
        <f t="shared" si="3"/>
        <v>0</v>
      </c>
      <c r="D213" s="12"/>
      <c r="E213" s="20"/>
      <c r="F213" s="12"/>
      <c r="G213" s="20"/>
      <c r="H213" s="12"/>
      <c r="I213" s="12"/>
      <c r="J213" s="12"/>
      <c r="K213" s="12"/>
      <c r="L213" s="13"/>
      <c r="M213" s="16"/>
      <c r="N213" s="762"/>
    </row>
    <row r="214" spans="1:14" s="6" customFormat="1" ht="18" customHeight="1">
      <c r="A214" s="20"/>
      <c r="B214" s="773"/>
      <c r="C214" s="12">
        <f t="shared" si="3"/>
        <v>0</v>
      </c>
      <c r="D214" s="12"/>
      <c r="E214" s="20"/>
      <c r="F214" s="12"/>
      <c r="G214" s="20"/>
      <c r="H214" s="12"/>
      <c r="I214" s="12"/>
      <c r="J214" s="12"/>
      <c r="K214" s="12"/>
      <c r="L214" s="13"/>
      <c r="M214" s="16"/>
      <c r="N214" s="762"/>
    </row>
    <row r="215" spans="1:14" s="6" customFormat="1" ht="18" customHeight="1">
      <c r="A215" s="20"/>
      <c r="B215" s="773"/>
      <c r="C215" s="12">
        <f t="shared" si="3"/>
        <v>0</v>
      </c>
      <c r="D215" s="12"/>
      <c r="E215" s="20"/>
      <c r="F215" s="12"/>
      <c r="G215" s="20"/>
      <c r="H215" s="12"/>
      <c r="I215" s="12"/>
      <c r="J215" s="12"/>
      <c r="K215" s="12"/>
      <c r="L215" s="13"/>
      <c r="M215" s="16"/>
      <c r="N215" s="762"/>
    </row>
    <row r="216" spans="1:14" s="6" customFormat="1" ht="16.149999999999999" customHeight="1">
      <c r="A216" s="20"/>
      <c r="B216" s="773"/>
      <c r="C216" s="12">
        <f t="shared" si="3"/>
        <v>0</v>
      </c>
      <c r="D216" s="12"/>
      <c r="E216" s="20"/>
      <c r="F216" s="12"/>
      <c r="G216" s="20"/>
      <c r="H216" s="12"/>
      <c r="I216" s="12"/>
      <c r="J216" s="12"/>
      <c r="K216" s="12"/>
      <c r="L216" s="13"/>
      <c r="M216" s="16"/>
      <c r="N216" s="762"/>
    </row>
    <row r="217" spans="1:14" s="6" customFormat="1" ht="16.149999999999999" customHeight="1">
      <c r="A217" s="20"/>
      <c r="B217" s="773"/>
      <c r="C217" s="12">
        <f t="shared" si="3"/>
        <v>0</v>
      </c>
      <c r="D217" s="12"/>
      <c r="E217" s="20"/>
      <c r="F217" s="12"/>
      <c r="G217" s="20"/>
      <c r="H217" s="12"/>
      <c r="I217" s="12"/>
      <c r="J217" s="12"/>
      <c r="K217" s="12"/>
      <c r="L217" s="13"/>
      <c r="M217" s="16"/>
      <c r="N217" s="762"/>
    </row>
    <row r="218" spans="1:14" s="6" customFormat="1" ht="16.149999999999999" customHeight="1">
      <c r="A218" s="20"/>
      <c r="B218" s="773"/>
      <c r="C218" s="12">
        <f t="shared" si="3"/>
        <v>0</v>
      </c>
      <c r="D218" s="12"/>
      <c r="E218" s="20"/>
      <c r="F218" s="12"/>
      <c r="G218" s="20"/>
      <c r="H218" s="12"/>
      <c r="I218" s="12"/>
      <c r="J218" s="12"/>
      <c r="K218" s="12"/>
      <c r="L218" s="13"/>
      <c r="M218" s="16"/>
      <c r="N218" s="762"/>
    </row>
    <row r="219" spans="1:14" s="6" customFormat="1" ht="16.149999999999999" customHeight="1">
      <c r="A219" s="20"/>
      <c r="B219" s="773"/>
      <c r="C219" s="12">
        <f t="shared" si="3"/>
        <v>0</v>
      </c>
      <c r="D219" s="12"/>
      <c r="E219" s="20"/>
      <c r="F219" s="12"/>
      <c r="G219" s="20"/>
      <c r="H219" s="12"/>
      <c r="I219" s="12"/>
      <c r="J219" s="12"/>
      <c r="K219" s="12"/>
      <c r="L219" s="13"/>
      <c r="M219" s="16"/>
      <c r="N219" s="762"/>
    </row>
    <row r="220" spans="1:14" s="6" customFormat="1" ht="16.149999999999999" customHeight="1">
      <c r="A220" s="20"/>
      <c r="B220" s="773"/>
      <c r="C220" s="12">
        <f t="shared" si="3"/>
        <v>0</v>
      </c>
      <c r="D220" s="12"/>
      <c r="E220" s="20"/>
      <c r="F220" s="12"/>
      <c r="G220" s="20"/>
      <c r="H220" s="12"/>
      <c r="I220" s="12"/>
      <c r="J220" s="12"/>
      <c r="K220" s="12"/>
      <c r="L220" s="13"/>
      <c r="M220" s="16"/>
      <c r="N220" s="762"/>
    </row>
    <row r="221" spans="1:14" s="6" customFormat="1" ht="16.149999999999999" customHeight="1">
      <c r="A221" s="20"/>
      <c r="B221" s="773"/>
      <c r="C221" s="12">
        <f t="shared" si="3"/>
        <v>0</v>
      </c>
      <c r="D221" s="12"/>
      <c r="E221" s="20"/>
      <c r="F221" s="12"/>
      <c r="G221" s="20"/>
      <c r="H221" s="12"/>
      <c r="I221" s="12"/>
      <c r="J221" s="12"/>
      <c r="K221" s="12"/>
      <c r="L221" s="13"/>
      <c r="M221" s="16"/>
      <c r="N221" s="762"/>
    </row>
    <row r="222" spans="1:14" s="6" customFormat="1" ht="16.149999999999999" customHeight="1">
      <c r="A222" s="20"/>
      <c r="B222" s="773"/>
      <c r="C222" s="12">
        <f t="shared" si="3"/>
        <v>0</v>
      </c>
      <c r="D222" s="12"/>
      <c r="E222" s="20"/>
      <c r="F222" s="12"/>
      <c r="G222" s="20"/>
      <c r="H222" s="12"/>
      <c r="I222" s="12"/>
      <c r="J222" s="12"/>
      <c r="K222" s="12"/>
      <c r="L222" s="13"/>
      <c r="M222" s="16"/>
      <c r="N222" s="762"/>
    </row>
    <row r="223" spans="1:14" s="6" customFormat="1" ht="16.149999999999999" customHeight="1">
      <c r="A223" s="20"/>
      <c r="B223" s="773"/>
      <c r="C223" s="12">
        <f t="shared" si="3"/>
        <v>0</v>
      </c>
      <c r="D223" s="12"/>
      <c r="E223" s="20"/>
      <c r="F223" s="12"/>
      <c r="G223" s="20"/>
      <c r="H223" s="12"/>
      <c r="I223" s="12"/>
      <c r="J223" s="12"/>
      <c r="K223" s="12"/>
      <c r="L223" s="13"/>
      <c r="M223" s="16"/>
      <c r="N223" s="762"/>
    </row>
    <row r="224" spans="1:14" s="6" customFormat="1" ht="16.149999999999999" customHeight="1">
      <c r="A224" s="20"/>
      <c r="B224" s="773"/>
      <c r="C224" s="12">
        <f t="shared" si="3"/>
        <v>0</v>
      </c>
      <c r="D224" s="12"/>
      <c r="E224" s="20"/>
      <c r="F224" s="12"/>
      <c r="G224" s="20"/>
      <c r="H224" s="12"/>
      <c r="I224" s="12"/>
      <c r="J224" s="12"/>
      <c r="K224" s="12"/>
      <c r="L224" s="13"/>
      <c r="M224" s="16"/>
      <c r="N224" s="762"/>
    </row>
    <row r="225" spans="1:14" s="6" customFormat="1" ht="16.149999999999999" customHeight="1">
      <c r="A225" s="20"/>
      <c r="B225" s="773"/>
      <c r="C225" s="12">
        <f t="shared" si="3"/>
        <v>0</v>
      </c>
      <c r="D225" s="12"/>
      <c r="E225" s="20"/>
      <c r="F225" s="12"/>
      <c r="G225" s="20"/>
      <c r="H225" s="12"/>
      <c r="I225" s="12"/>
      <c r="J225" s="12"/>
      <c r="K225" s="12"/>
      <c r="L225" s="13"/>
      <c r="M225" s="16"/>
      <c r="N225" s="762"/>
    </row>
    <row r="226" spans="1:14" s="6" customFormat="1" ht="16.149999999999999" customHeight="1">
      <c r="A226" s="20"/>
      <c r="B226" s="773"/>
      <c r="C226" s="12">
        <f t="shared" si="3"/>
        <v>0</v>
      </c>
      <c r="D226" s="12"/>
      <c r="E226" s="20"/>
      <c r="F226" s="12"/>
      <c r="G226" s="20"/>
      <c r="H226" s="12"/>
      <c r="I226" s="12"/>
      <c r="J226" s="12"/>
      <c r="K226" s="12"/>
      <c r="L226" s="13"/>
      <c r="M226" s="16"/>
      <c r="N226" s="762"/>
    </row>
    <row r="227" spans="1:14" s="6" customFormat="1" ht="16.149999999999999" customHeight="1">
      <c r="A227" s="20"/>
      <c r="B227" s="773"/>
      <c r="C227" s="12">
        <f t="shared" si="3"/>
        <v>0</v>
      </c>
      <c r="D227" s="12"/>
      <c r="E227" s="20"/>
      <c r="F227" s="12"/>
      <c r="G227" s="20"/>
      <c r="H227" s="12"/>
      <c r="I227" s="12"/>
      <c r="J227" s="12"/>
      <c r="K227" s="12"/>
      <c r="L227" s="13"/>
      <c r="M227" s="16"/>
      <c r="N227" s="762"/>
    </row>
    <row r="228" spans="1:14" s="6" customFormat="1" ht="16.149999999999999" customHeight="1">
      <c r="A228" s="20"/>
      <c r="B228" s="773"/>
      <c r="C228" s="12">
        <f t="shared" si="3"/>
        <v>0</v>
      </c>
      <c r="D228" s="12"/>
      <c r="E228" s="20"/>
      <c r="F228" s="12"/>
      <c r="G228" s="20"/>
      <c r="H228" s="12"/>
      <c r="I228" s="12"/>
      <c r="J228" s="12"/>
      <c r="K228" s="12"/>
      <c r="L228" s="13"/>
      <c r="M228" s="16"/>
      <c r="N228" s="762"/>
    </row>
    <row r="229" spans="1:14" s="6" customFormat="1" ht="16.149999999999999" customHeight="1">
      <c r="A229" s="20"/>
      <c r="B229" s="773"/>
      <c r="C229" s="12">
        <f t="shared" si="3"/>
        <v>0</v>
      </c>
      <c r="D229" s="12"/>
      <c r="E229" s="20"/>
      <c r="F229" s="12"/>
      <c r="G229" s="20"/>
      <c r="H229" s="12"/>
      <c r="I229" s="12"/>
      <c r="J229" s="12"/>
      <c r="K229" s="12"/>
      <c r="L229" s="13"/>
      <c r="M229" s="16"/>
      <c r="N229" s="762"/>
    </row>
    <row r="230" spans="1:14" s="6" customFormat="1" ht="16.149999999999999" customHeight="1">
      <c r="A230" s="20"/>
      <c r="B230" s="773"/>
      <c r="C230" s="12">
        <f t="shared" si="3"/>
        <v>0</v>
      </c>
      <c r="D230" s="12"/>
      <c r="E230" s="20"/>
      <c r="F230" s="12"/>
      <c r="G230" s="20"/>
      <c r="H230" s="12"/>
      <c r="I230" s="12"/>
      <c r="J230" s="12"/>
      <c r="K230" s="12"/>
      <c r="L230" s="13"/>
      <c r="M230" s="16"/>
      <c r="N230" s="762"/>
    </row>
    <row r="231" spans="1:14" s="6" customFormat="1" ht="16.149999999999999" customHeight="1">
      <c r="A231" s="20"/>
      <c r="B231" s="773"/>
      <c r="C231" s="12">
        <f t="shared" si="3"/>
        <v>0</v>
      </c>
      <c r="D231" s="12"/>
      <c r="E231" s="20"/>
      <c r="F231" s="12"/>
      <c r="G231" s="20"/>
      <c r="H231" s="12"/>
      <c r="I231" s="12"/>
      <c r="J231" s="12"/>
      <c r="K231" s="12"/>
      <c r="L231" s="13"/>
      <c r="M231" s="16"/>
      <c r="N231" s="762"/>
    </row>
    <row r="232" spans="1:14" s="6" customFormat="1" ht="16.149999999999999" customHeight="1">
      <c r="A232" s="20"/>
      <c r="B232" s="773"/>
      <c r="C232" s="12">
        <f t="shared" si="3"/>
        <v>0</v>
      </c>
      <c r="D232" s="12"/>
      <c r="E232" s="20"/>
      <c r="F232" s="12"/>
      <c r="G232" s="20"/>
      <c r="H232" s="12"/>
      <c r="I232" s="12"/>
      <c r="J232" s="12"/>
      <c r="K232" s="12"/>
      <c r="L232" s="13"/>
      <c r="M232" s="16"/>
      <c r="N232" s="762"/>
    </row>
    <row r="233" spans="1:14" s="6" customFormat="1" ht="16.149999999999999" customHeight="1">
      <c r="A233" s="20"/>
      <c r="B233" s="773"/>
      <c r="C233" s="12">
        <f t="shared" si="3"/>
        <v>0</v>
      </c>
      <c r="D233" s="12"/>
      <c r="E233" s="20"/>
      <c r="F233" s="12"/>
      <c r="G233" s="20"/>
      <c r="H233" s="12"/>
      <c r="I233" s="12"/>
      <c r="J233" s="12"/>
      <c r="K233" s="12"/>
      <c r="L233" s="13"/>
      <c r="M233" s="16"/>
      <c r="N233" s="762"/>
    </row>
    <row r="234" spans="1:14" s="6" customFormat="1" ht="16.149999999999999" customHeight="1">
      <c r="A234" s="20"/>
      <c r="B234" s="773"/>
      <c r="C234" s="12">
        <f t="shared" si="3"/>
        <v>0</v>
      </c>
      <c r="D234" s="12"/>
      <c r="E234" s="20"/>
      <c r="F234" s="12"/>
      <c r="G234" s="20"/>
      <c r="H234" s="12"/>
      <c r="I234" s="12"/>
      <c r="J234" s="12"/>
      <c r="K234" s="12"/>
      <c r="L234" s="13"/>
      <c r="M234" s="16"/>
      <c r="N234" s="762"/>
    </row>
    <row r="235" spans="1:14" s="6" customFormat="1" ht="16.149999999999999" customHeight="1">
      <c r="A235" s="20"/>
      <c r="B235" s="773"/>
      <c r="C235" s="12">
        <f t="shared" si="3"/>
        <v>0</v>
      </c>
      <c r="D235" s="12"/>
      <c r="E235" s="20"/>
      <c r="F235" s="12"/>
      <c r="G235" s="20"/>
      <c r="H235" s="12"/>
      <c r="I235" s="12"/>
      <c r="J235" s="12"/>
      <c r="K235" s="12"/>
      <c r="L235" s="13"/>
      <c r="M235" s="16"/>
      <c r="N235" s="762"/>
    </row>
    <row r="236" spans="1:14" s="6" customFormat="1" ht="16.149999999999999" customHeight="1">
      <c r="A236" s="20"/>
      <c r="B236" s="773"/>
      <c r="C236" s="12">
        <f t="shared" si="3"/>
        <v>0</v>
      </c>
      <c r="D236" s="12"/>
      <c r="E236" s="20"/>
      <c r="F236" s="12"/>
      <c r="G236" s="20"/>
      <c r="H236" s="12"/>
      <c r="I236" s="12"/>
      <c r="J236" s="12"/>
      <c r="K236" s="12"/>
      <c r="L236" s="13"/>
      <c r="M236" s="16"/>
      <c r="N236" s="762"/>
    </row>
    <row r="237" spans="1:14" s="6" customFormat="1" ht="16.149999999999999" customHeight="1">
      <c r="A237" s="20"/>
      <c r="B237" s="773"/>
      <c r="C237" s="12">
        <f t="shared" si="3"/>
        <v>0</v>
      </c>
      <c r="D237" s="12"/>
      <c r="E237" s="20"/>
      <c r="F237" s="12"/>
      <c r="G237" s="20"/>
      <c r="H237" s="12"/>
      <c r="I237" s="12"/>
      <c r="J237" s="12"/>
      <c r="K237" s="12"/>
      <c r="L237" s="13"/>
      <c r="M237" s="16"/>
      <c r="N237" s="762"/>
    </row>
    <row r="238" spans="1:14" s="6" customFormat="1" ht="16.149999999999999" customHeight="1">
      <c r="A238" s="20"/>
      <c r="B238" s="773"/>
      <c r="C238" s="12">
        <f t="shared" si="3"/>
        <v>0</v>
      </c>
      <c r="D238" s="12"/>
      <c r="E238" s="20"/>
      <c r="F238" s="12"/>
      <c r="G238" s="20"/>
      <c r="H238" s="12"/>
      <c r="I238" s="12"/>
      <c r="J238" s="12"/>
      <c r="K238" s="12"/>
      <c r="L238" s="13"/>
      <c r="M238" s="16"/>
      <c r="N238" s="762"/>
    </row>
    <row r="239" spans="1:14" s="6" customFormat="1" ht="16.149999999999999" customHeight="1">
      <c r="A239" s="20"/>
      <c r="B239" s="773"/>
      <c r="C239" s="12">
        <f t="shared" si="3"/>
        <v>0</v>
      </c>
      <c r="D239" s="12"/>
      <c r="E239" s="20"/>
      <c r="F239" s="12"/>
      <c r="G239" s="20"/>
      <c r="H239" s="12"/>
      <c r="I239" s="12"/>
      <c r="J239" s="12"/>
      <c r="K239" s="12"/>
      <c r="L239" s="13"/>
      <c r="M239" s="16"/>
      <c r="N239" s="762"/>
    </row>
    <row r="240" spans="1:14" s="6" customFormat="1" ht="16.149999999999999" customHeight="1">
      <c r="A240" s="20"/>
      <c r="B240" s="773"/>
      <c r="C240" s="12">
        <f t="shared" si="3"/>
        <v>0</v>
      </c>
      <c r="D240" s="12"/>
      <c r="E240" s="20"/>
      <c r="F240" s="12"/>
      <c r="G240" s="20"/>
      <c r="H240" s="12"/>
      <c r="I240" s="12"/>
      <c r="J240" s="12"/>
      <c r="K240" s="12"/>
      <c r="L240" s="13"/>
      <c r="M240" s="16"/>
      <c r="N240" s="762"/>
    </row>
    <row r="241" spans="1:14" s="6" customFormat="1" ht="16.149999999999999" customHeight="1">
      <c r="A241" s="20"/>
      <c r="B241" s="773"/>
      <c r="C241" s="12">
        <f t="shared" si="3"/>
        <v>0</v>
      </c>
      <c r="D241" s="12"/>
      <c r="E241" s="20"/>
      <c r="F241" s="12"/>
      <c r="G241" s="20"/>
      <c r="H241" s="12"/>
      <c r="I241" s="12"/>
      <c r="J241" s="12"/>
      <c r="K241" s="12"/>
      <c r="L241" s="13"/>
      <c r="M241" s="16"/>
      <c r="N241" s="762"/>
    </row>
    <row r="242" spans="1:14" s="6" customFormat="1" ht="16.149999999999999" customHeight="1">
      <c r="A242" s="20"/>
      <c r="B242" s="773"/>
      <c r="C242" s="12">
        <f t="shared" si="3"/>
        <v>0</v>
      </c>
      <c r="D242" s="12"/>
      <c r="E242" s="20"/>
      <c r="F242" s="12"/>
      <c r="G242" s="20"/>
      <c r="H242" s="12"/>
      <c r="I242" s="12"/>
      <c r="J242" s="12"/>
      <c r="K242" s="12"/>
      <c r="L242" s="13"/>
      <c r="M242" s="16"/>
      <c r="N242" s="762"/>
    </row>
    <row r="243" spans="1:14" s="6" customFormat="1" ht="16.149999999999999" customHeight="1">
      <c r="A243" s="20"/>
      <c r="B243" s="773"/>
      <c r="C243" s="12">
        <f t="shared" si="3"/>
        <v>0</v>
      </c>
      <c r="D243" s="12"/>
      <c r="E243" s="20"/>
      <c r="F243" s="12"/>
      <c r="G243" s="20"/>
      <c r="H243" s="12"/>
      <c r="I243" s="12"/>
      <c r="J243" s="12"/>
      <c r="K243" s="12"/>
      <c r="L243" s="13"/>
      <c r="M243" s="16"/>
      <c r="N243" s="762"/>
    </row>
    <row r="244" spans="1:14" s="6" customFormat="1" ht="16.149999999999999" customHeight="1">
      <c r="A244" s="20"/>
      <c r="B244" s="773"/>
      <c r="C244" s="12">
        <f t="shared" si="3"/>
        <v>0</v>
      </c>
      <c r="D244" s="12"/>
      <c r="E244" s="20"/>
      <c r="F244" s="12"/>
      <c r="G244" s="20"/>
      <c r="H244" s="12"/>
      <c r="I244" s="12"/>
      <c r="J244" s="12"/>
      <c r="K244" s="12"/>
      <c r="L244" s="13"/>
      <c r="M244" s="16"/>
      <c r="N244" s="762"/>
    </row>
    <row r="245" spans="1:14" s="6" customFormat="1" ht="16.149999999999999" customHeight="1">
      <c r="A245" s="20"/>
      <c r="B245" s="773"/>
      <c r="C245" s="12">
        <f t="shared" si="3"/>
        <v>0</v>
      </c>
      <c r="D245" s="12"/>
      <c r="E245" s="20"/>
      <c r="F245" s="12"/>
      <c r="G245" s="20"/>
      <c r="H245" s="12"/>
      <c r="I245" s="12"/>
      <c r="J245" s="12"/>
      <c r="K245" s="12"/>
      <c r="L245" s="13"/>
      <c r="M245" s="16"/>
      <c r="N245" s="762"/>
    </row>
    <row r="246" spans="1:14" s="6" customFormat="1" ht="16.149999999999999" customHeight="1">
      <c r="A246" s="20"/>
      <c r="B246" s="773"/>
      <c r="C246" s="12">
        <f t="shared" si="3"/>
        <v>0</v>
      </c>
      <c r="D246" s="12"/>
      <c r="E246" s="20"/>
      <c r="F246" s="12"/>
      <c r="G246" s="20"/>
      <c r="H246" s="12"/>
      <c r="I246" s="12"/>
      <c r="J246" s="12"/>
      <c r="K246" s="12"/>
      <c r="L246" s="13"/>
      <c r="M246" s="16"/>
      <c r="N246" s="762"/>
    </row>
    <row r="247" spans="1:14" s="6" customFormat="1" ht="16.149999999999999" customHeight="1">
      <c r="A247" s="20"/>
      <c r="B247" s="773"/>
      <c r="C247" s="12">
        <f t="shared" si="3"/>
        <v>0</v>
      </c>
      <c r="D247" s="12"/>
      <c r="E247" s="20"/>
      <c r="F247" s="12"/>
      <c r="G247" s="20"/>
      <c r="H247" s="12"/>
      <c r="I247" s="12"/>
      <c r="J247" s="12"/>
      <c r="K247" s="12"/>
      <c r="L247" s="13"/>
      <c r="M247" s="16"/>
      <c r="N247" s="762"/>
    </row>
    <row r="248" spans="1:14" s="6" customFormat="1" ht="16.149999999999999" customHeight="1">
      <c r="A248" s="20"/>
      <c r="B248" s="773"/>
      <c r="C248" s="12">
        <f t="shared" si="3"/>
        <v>0</v>
      </c>
      <c r="D248" s="12"/>
      <c r="E248" s="20"/>
      <c r="F248" s="12"/>
      <c r="G248" s="20"/>
      <c r="H248" s="12"/>
      <c r="I248" s="12"/>
      <c r="J248" s="12"/>
      <c r="K248" s="12"/>
      <c r="L248" s="13"/>
      <c r="M248" s="16"/>
      <c r="N248" s="762"/>
    </row>
    <row r="249" spans="1:14" s="6" customFormat="1" ht="16.149999999999999" customHeight="1">
      <c r="A249" s="20"/>
      <c r="B249" s="773"/>
      <c r="C249" s="12">
        <f t="shared" si="3"/>
        <v>0</v>
      </c>
      <c r="D249" s="12"/>
      <c r="E249" s="20"/>
      <c r="F249" s="12"/>
      <c r="G249" s="20"/>
      <c r="H249" s="12"/>
      <c r="I249" s="12"/>
      <c r="J249" s="12"/>
      <c r="K249" s="12"/>
      <c r="L249" s="13"/>
      <c r="M249" s="16"/>
      <c r="N249" s="762"/>
    </row>
    <row r="250" spans="1:14" s="6" customFormat="1" ht="16.149999999999999" customHeight="1">
      <c r="A250" s="20"/>
      <c r="B250" s="773"/>
      <c r="C250" s="12">
        <f t="shared" si="3"/>
        <v>0</v>
      </c>
      <c r="D250" s="12"/>
      <c r="E250" s="20"/>
      <c r="F250" s="12"/>
      <c r="G250" s="20"/>
      <c r="H250" s="12"/>
      <c r="I250" s="12"/>
      <c r="J250" s="12"/>
      <c r="K250" s="12"/>
      <c r="L250" s="13"/>
      <c r="M250" s="16"/>
      <c r="N250" s="762"/>
    </row>
    <row r="251" spans="1:14" s="6" customFormat="1" ht="16.149999999999999" customHeight="1">
      <c r="A251" s="20"/>
      <c r="B251" s="773"/>
      <c r="C251" s="12">
        <f t="shared" si="3"/>
        <v>0</v>
      </c>
      <c r="D251" s="12"/>
      <c r="E251" s="20"/>
      <c r="F251" s="12"/>
      <c r="G251" s="20"/>
      <c r="H251" s="12"/>
      <c r="I251" s="12"/>
      <c r="J251" s="12"/>
      <c r="K251" s="12"/>
      <c r="L251" s="13"/>
      <c r="M251" s="16"/>
      <c r="N251" s="762"/>
    </row>
    <row r="252" spans="1:14" s="6" customFormat="1" ht="16.149999999999999" customHeight="1">
      <c r="A252" s="20"/>
      <c r="B252" s="773"/>
      <c r="C252" s="12">
        <f t="shared" si="3"/>
        <v>0</v>
      </c>
      <c r="D252" s="12"/>
      <c r="E252" s="20"/>
      <c r="F252" s="12"/>
      <c r="G252" s="20"/>
      <c r="H252" s="12"/>
      <c r="I252" s="12"/>
      <c r="J252" s="12"/>
      <c r="K252" s="12"/>
      <c r="L252" s="13"/>
      <c r="M252" s="16"/>
      <c r="N252" s="762"/>
    </row>
    <row r="253" spans="1:14" s="6" customFormat="1" ht="16.149999999999999" customHeight="1">
      <c r="A253" s="20"/>
      <c r="B253" s="773"/>
      <c r="C253" s="12">
        <f t="shared" si="3"/>
        <v>0</v>
      </c>
      <c r="D253" s="12"/>
      <c r="E253" s="20"/>
      <c r="F253" s="12"/>
      <c r="G253" s="20"/>
      <c r="H253" s="12"/>
      <c r="I253" s="12"/>
      <c r="J253" s="12"/>
      <c r="K253" s="12"/>
      <c r="L253" s="13"/>
      <c r="M253" s="16"/>
      <c r="N253" s="762"/>
    </row>
    <row r="254" spans="1:14" s="6" customFormat="1" ht="16.149999999999999" customHeight="1">
      <c r="A254" s="20"/>
      <c r="B254" s="773"/>
      <c r="C254" s="12">
        <f t="shared" si="3"/>
        <v>0</v>
      </c>
      <c r="D254" s="12"/>
      <c r="E254" s="20"/>
      <c r="F254" s="12"/>
      <c r="G254" s="20"/>
      <c r="H254" s="12"/>
      <c r="I254" s="12"/>
      <c r="J254" s="12"/>
      <c r="K254" s="12"/>
      <c r="L254" s="13"/>
      <c r="M254" s="16"/>
      <c r="N254" s="762"/>
    </row>
    <row r="255" spans="1:14" s="6" customFormat="1" ht="16.149999999999999" customHeight="1">
      <c r="A255" s="20"/>
      <c r="B255" s="773"/>
      <c r="C255" s="12">
        <f t="shared" si="3"/>
        <v>0</v>
      </c>
      <c r="D255" s="12"/>
      <c r="E255" s="20"/>
      <c r="F255" s="12"/>
      <c r="G255" s="20"/>
      <c r="H255" s="12"/>
      <c r="I255" s="12"/>
      <c r="J255" s="12"/>
      <c r="K255" s="12"/>
      <c r="L255" s="13"/>
      <c r="M255" s="16"/>
      <c r="N255" s="762"/>
    </row>
    <row r="256" spans="1:14" s="6" customFormat="1" ht="16.149999999999999" customHeight="1">
      <c r="A256" s="20"/>
      <c r="B256" s="773"/>
      <c r="C256" s="12">
        <f t="shared" si="3"/>
        <v>0</v>
      </c>
      <c r="D256" s="12"/>
      <c r="E256" s="20"/>
      <c r="F256" s="12"/>
      <c r="G256" s="20"/>
      <c r="H256" s="12"/>
      <c r="I256" s="12"/>
      <c r="J256" s="12"/>
      <c r="K256" s="12"/>
      <c r="L256" s="13"/>
      <c r="M256" s="21"/>
      <c r="N256" s="173"/>
    </row>
    <row r="257" spans="1:14" s="6" customFormat="1" ht="16.149999999999999" customHeight="1">
      <c r="A257" s="20"/>
      <c r="B257" s="773"/>
      <c r="C257" s="12">
        <f t="shared" si="3"/>
        <v>0</v>
      </c>
      <c r="D257" s="12"/>
      <c r="E257" s="20"/>
      <c r="F257" s="12"/>
      <c r="G257" s="20"/>
      <c r="H257" s="12"/>
      <c r="I257" s="12"/>
      <c r="J257" s="12"/>
      <c r="K257" s="12"/>
      <c r="L257" s="13"/>
      <c r="M257" s="21"/>
      <c r="N257" s="173"/>
    </row>
    <row r="258" spans="1:14" s="6" customFormat="1" ht="16.149999999999999" customHeight="1">
      <c r="A258" s="20"/>
      <c r="B258" s="773"/>
      <c r="C258" s="12">
        <f t="shared" si="3"/>
        <v>0</v>
      </c>
      <c r="D258" s="12"/>
      <c r="E258" s="20"/>
      <c r="F258" s="12"/>
      <c r="G258" s="20"/>
      <c r="H258" s="12"/>
      <c r="I258" s="12"/>
      <c r="J258" s="12"/>
      <c r="K258" s="12"/>
      <c r="L258" s="13"/>
      <c r="M258" s="21"/>
      <c r="N258" s="173"/>
    </row>
    <row r="259" spans="1:14" s="6" customFormat="1" ht="16.149999999999999" customHeight="1">
      <c r="A259" s="20"/>
      <c r="B259" s="773"/>
      <c r="C259" s="12">
        <f t="shared" si="3"/>
        <v>0</v>
      </c>
      <c r="D259" s="12"/>
      <c r="E259" s="20"/>
      <c r="F259" s="12"/>
      <c r="G259" s="20"/>
      <c r="H259" s="12"/>
      <c r="I259" s="12"/>
      <c r="J259" s="12"/>
      <c r="K259" s="12"/>
      <c r="L259" s="13"/>
      <c r="M259" s="21"/>
      <c r="N259" s="173"/>
    </row>
    <row r="260" spans="1:14" s="6" customFormat="1" ht="16.149999999999999" customHeight="1">
      <c r="A260" s="20"/>
      <c r="B260" s="773"/>
      <c r="C260" s="12">
        <f t="shared" si="3"/>
        <v>0</v>
      </c>
      <c r="D260" s="12"/>
      <c r="E260" s="20"/>
      <c r="F260" s="12"/>
      <c r="G260" s="20"/>
      <c r="H260" s="12"/>
      <c r="I260" s="12"/>
      <c r="J260" s="12"/>
      <c r="K260" s="12"/>
      <c r="L260" s="13"/>
      <c r="M260" s="21"/>
      <c r="N260" s="173"/>
    </row>
    <row r="261" spans="1:14" s="6" customFormat="1" ht="16.149999999999999" customHeight="1">
      <c r="A261" s="20"/>
      <c r="B261" s="773"/>
      <c r="C261" s="12">
        <f t="shared" si="3"/>
        <v>0</v>
      </c>
      <c r="D261" s="12"/>
      <c r="E261" s="20"/>
      <c r="F261" s="12"/>
      <c r="G261" s="20"/>
      <c r="H261" s="12"/>
      <c r="I261" s="12"/>
      <c r="J261" s="12"/>
      <c r="K261" s="12"/>
      <c r="L261" s="13"/>
      <c r="M261" s="21"/>
      <c r="N261" s="173"/>
    </row>
    <row r="262" spans="1:14" s="6" customFormat="1" ht="16.149999999999999" customHeight="1">
      <c r="A262" s="20"/>
      <c r="B262" s="773"/>
      <c r="C262" s="12">
        <f t="shared" si="3"/>
        <v>0</v>
      </c>
      <c r="D262" s="20"/>
      <c r="E262" s="20"/>
      <c r="F262" s="12"/>
      <c r="G262" s="20"/>
      <c r="H262" s="12"/>
      <c r="I262" s="12"/>
      <c r="J262" s="12"/>
      <c r="K262" s="12"/>
      <c r="L262" s="13"/>
      <c r="M262" s="21"/>
      <c r="N262" s="173"/>
    </row>
    <row r="263" spans="1:14" s="6" customFormat="1" ht="16.149999999999999" customHeight="1">
      <c r="A263" s="20"/>
      <c r="B263" s="773"/>
      <c r="C263" s="12">
        <f t="shared" si="3"/>
        <v>0</v>
      </c>
      <c r="D263" s="20"/>
      <c r="E263" s="20"/>
      <c r="F263" s="12"/>
      <c r="G263" s="20"/>
      <c r="H263" s="12"/>
      <c r="I263" s="12"/>
      <c r="J263" s="12"/>
      <c r="K263" s="12"/>
      <c r="L263" s="13"/>
      <c r="M263" s="21"/>
      <c r="N263" s="173"/>
    </row>
    <row r="264" spans="1:14" s="6" customFormat="1" ht="16.149999999999999" customHeight="1">
      <c r="A264" s="20"/>
      <c r="B264" s="773"/>
      <c r="C264" s="12">
        <f t="shared" si="3"/>
        <v>0</v>
      </c>
      <c r="D264" s="20"/>
      <c r="E264" s="20"/>
      <c r="F264" s="12"/>
      <c r="G264" s="20"/>
      <c r="H264" s="12"/>
      <c r="I264" s="12"/>
      <c r="J264" s="12"/>
      <c r="K264" s="12"/>
      <c r="L264" s="13"/>
      <c r="M264" s="21"/>
      <c r="N264" s="173"/>
    </row>
    <row r="265" spans="1:14" s="6" customFormat="1" ht="16.149999999999999" customHeight="1">
      <c r="A265" s="20"/>
      <c r="B265" s="773"/>
      <c r="C265" s="12">
        <f t="shared" ref="C265:C328" si="4">IF(J265,1,0)</f>
        <v>0</v>
      </c>
      <c r="D265" s="20"/>
      <c r="E265" s="20"/>
      <c r="F265" s="12"/>
      <c r="G265" s="20"/>
      <c r="H265" s="12"/>
      <c r="I265" s="12"/>
      <c r="J265" s="12"/>
      <c r="K265" s="12"/>
      <c r="L265" s="13"/>
      <c r="M265" s="21"/>
      <c r="N265" s="173"/>
    </row>
    <row r="266" spans="1:14" s="6" customFormat="1" ht="16.149999999999999" customHeight="1">
      <c r="A266" s="20"/>
      <c r="B266" s="773"/>
      <c r="C266" s="12">
        <f t="shared" si="4"/>
        <v>0</v>
      </c>
      <c r="D266" s="20"/>
      <c r="E266" s="20"/>
      <c r="F266" s="12"/>
      <c r="G266" s="20"/>
      <c r="H266" s="12"/>
      <c r="I266" s="12"/>
      <c r="J266" s="12"/>
      <c r="K266" s="12"/>
      <c r="L266" s="13"/>
      <c r="M266" s="21"/>
      <c r="N266" s="173"/>
    </row>
    <row r="267" spans="1:14" s="6" customFormat="1" ht="16.149999999999999" customHeight="1">
      <c r="A267" s="20"/>
      <c r="B267" s="773"/>
      <c r="C267" s="12">
        <f t="shared" si="4"/>
        <v>0</v>
      </c>
      <c r="D267" s="20"/>
      <c r="E267" s="20"/>
      <c r="F267" s="12"/>
      <c r="G267" s="20"/>
      <c r="H267" s="12"/>
      <c r="I267" s="12"/>
      <c r="J267" s="12"/>
      <c r="K267" s="12"/>
      <c r="L267" s="13"/>
      <c r="M267" s="21"/>
      <c r="N267" s="173"/>
    </row>
    <row r="268" spans="1:14" s="6" customFormat="1" ht="16.149999999999999" customHeight="1">
      <c r="A268" s="20"/>
      <c r="B268" s="773"/>
      <c r="C268" s="12">
        <f t="shared" si="4"/>
        <v>0</v>
      </c>
      <c r="D268" s="20"/>
      <c r="E268" s="20"/>
      <c r="F268" s="12"/>
      <c r="G268" s="20"/>
      <c r="H268" s="12"/>
      <c r="I268" s="12"/>
      <c r="J268" s="12"/>
      <c r="K268" s="12"/>
      <c r="L268" s="13"/>
      <c r="M268" s="21"/>
      <c r="N268" s="173"/>
    </row>
    <row r="269" spans="1:14" s="6" customFormat="1" ht="16.149999999999999" customHeight="1">
      <c r="A269" s="20"/>
      <c r="B269" s="773"/>
      <c r="C269" s="12">
        <f t="shared" si="4"/>
        <v>0</v>
      </c>
      <c r="D269" s="20"/>
      <c r="E269" s="20"/>
      <c r="F269" s="12"/>
      <c r="G269" s="20"/>
      <c r="H269" s="12"/>
      <c r="I269" s="12"/>
      <c r="J269" s="12"/>
      <c r="K269" s="12"/>
      <c r="L269" s="13"/>
      <c r="M269" s="21"/>
      <c r="N269" s="173"/>
    </row>
    <row r="270" spans="1:14" s="6" customFormat="1" ht="16.149999999999999" customHeight="1">
      <c r="A270" s="20"/>
      <c r="B270" s="773"/>
      <c r="C270" s="12">
        <f t="shared" si="4"/>
        <v>0</v>
      </c>
      <c r="D270" s="20"/>
      <c r="E270" s="20"/>
      <c r="F270" s="12"/>
      <c r="G270" s="20"/>
      <c r="H270" s="12"/>
      <c r="I270" s="12"/>
      <c r="J270" s="12"/>
      <c r="K270" s="12"/>
      <c r="L270" s="13"/>
      <c r="M270" s="21"/>
      <c r="N270" s="173"/>
    </row>
    <row r="271" spans="1:14" s="6" customFormat="1" ht="16.149999999999999" customHeight="1">
      <c r="A271" s="20"/>
      <c r="B271" s="773"/>
      <c r="C271" s="12">
        <f t="shared" si="4"/>
        <v>0</v>
      </c>
      <c r="D271" s="20"/>
      <c r="E271" s="20"/>
      <c r="F271" s="12"/>
      <c r="G271" s="20"/>
      <c r="H271" s="12"/>
      <c r="I271" s="12"/>
      <c r="J271" s="12"/>
      <c r="K271" s="12"/>
      <c r="L271" s="13"/>
      <c r="M271" s="21"/>
      <c r="N271" s="173"/>
    </row>
    <row r="272" spans="1:14" s="6" customFormat="1" ht="16.149999999999999" customHeight="1">
      <c r="A272" s="20"/>
      <c r="B272" s="773"/>
      <c r="C272" s="12">
        <f t="shared" si="4"/>
        <v>0</v>
      </c>
      <c r="D272" s="20"/>
      <c r="E272" s="20"/>
      <c r="F272" s="12"/>
      <c r="G272" s="20"/>
      <c r="H272" s="12"/>
      <c r="I272" s="12"/>
      <c r="J272" s="12"/>
      <c r="K272" s="12"/>
      <c r="L272" s="13"/>
      <c r="M272" s="21"/>
      <c r="N272" s="173"/>
    </row>
    <row r="273" spans="1:14" s="6" customFormat="1" ht="16.149999999999999" customHeight="1">
      <c r="A273" s="20"/>
      <c r="B273" s="773"/>
      <c r="C273" s="12">
        <f t="shared" si="4"/>
        <v>0</v>
      </c>
      <c r="D273" s="20"/>
      <c r="E273" s="20"/>
      <c r="F273" s="12"/>
      <c r="G273" s="20"/>
      <c r="H273" s="12"/>
      <c r="I273" s="12"/>
      <c r="J273" s="12"/>
      <c r="K273" s="12"/>
      <c r="L273" s="13"/>
      <c r="M273" s="21"/>
      <c r="N273" s="173"/>
    </row>
    <row r="274" spans="1:14" s="6" customFormat="1" ht="16.149999999999999" customHeight="1">
      <c r="A274" s="20"/>
      <c r="B274" s="773"/>
      <c r="C274" s="12">
        <f t="shared" si="4"/>
        <v>0</v>
      </c>
      <c r="D274" s="20"/>
      <c r="E274" s="20"/>
      <c r="F274" s="12"/>
      <c r="G274" s="20"/>
      <c r="H274" s="12"/>
      <c r="I274" s="12"/>
      <c r="J274" s="12"/>
      <c r="K274" s="12"/>
      <c r="L274" s="13"/>
      <c r="M274" s="21"/>
      <c r="N274" s="173"/>
    </row>
    <row r="275" spans="1:14" s="6" customFormat="1" ht="16.149999999999999" customHeight="1">
      <c r="A275" s="20"/>
      <c r="B275" s="773"/>
      <c r="C275" s="12">
        <f t="shared" si="4"/>
        <v>0</v>
      </c>
      <c r="D275" s="20"/>
      <c r="E275" s="20"/>
      <c r="F275" s="12"/>
      <c r="G275" s="20"/>
      <c r="H275" s="12"/>
      <c r="I275" s="12"/>
      <c r="J275" s="12"/>
      <c r="K275" s="12"/>
      <c r="L275" s="13"/>
      <c r="M275" s="21"/>
      <c r="N275" s="173"/>
    </row>
    <row r="276" spans="1:14" s="6" customFormat="1" ht="16.149999999999999" customHeight="1">
      <c r="A276" s="20"/>
      <c r="B276" s="773"/>
      <c r="C276" s="12">
        <f t="shared" si="4"/>
        <v>0</v>
      </c>
      <c r="D276" s="20"/>
      <c r="E276" s="20"/>
      <c r="F276" s="12"/>
      <c r="G276" s="20"/>
      <c r="H276" s="12"/>
      <c r="I276" s="12"/>
      <c r="J276" s="12"/>
      <c r="K276" s="12"/>
      <c r="L276" s="13"/>
      <c r="M276" s="21"/>
      <c r="N276" s="173"/>
    </row>
    <row r="277" spans="1:14" s="6" customFormat="1" ht="16.149999999999999" customHeight="1">
      <c r="A277" s="20"/>
      <c r="B277" s="773"/>
      <c r="C277" s="12">
        <f t="shared" si="4"/>
        <v>0</v>
      </c>
      <c r="D277" s="20"/>
      <c r="E277" s="20"/>
      <c r="F277" s="12"/>
      <c r="G277" s="20"/>
      <c r="H277" s="12"/>
      <c r="I277" s="12"/>
      <c r="J277" s="12"/>
      <c r="K277" s="12"/>
      <c r="L277" s="13"/>
      <c r="M277" s="21"/>
      <c r="N277" s="173"/>
    </row>
    <row r="278" spans="1:14" s="6" customFormat="1" ht="16.149999999999999" customHeight="1">
      <c r="A278" s="20"/>
      <c r="B278" s="773"/>
      <c r="C278" s="12">
        <f t="shared" si="4"/>
        <v>0</v>
      </c>
      <c r="D278" s="20"/>
      <c r="E278" s="20"/>
      <c r="F278" s="12"/>
      <c r="G278" s="20"/>
      <c r="H278" s="12"/>
      <c r="I278" s="12"/>
      <c r="J278" s="12"/>
      <c r="K278" s="12"/>
      <c r="L278" s="13"/>
      <c r="M278" s="21"/>
      <c r="N278" s="173"/>
    </row>
    <row r="279" spans="1:14" s="6" customFormat="1" ht="16.149999999999999" customHeight="1">
      <c r="A279" s="20"/>
      <c r="B279" s="773"/>
      <c r="C279" s="12">
        <f t="shared" si="4"/>
        <v>0</v>
      </c>
      <c r="D279" s="20"/>
      <c r="E279" s="20"/>
      <c r="F279" s="12"/>
      <c r="G279" s="20"/>
      <c r="H279" s="12"/>
      <c r="I279" s="12"/>
      <c r="J279" s="12"/>
      <c r="K279" s="12"/>
      <c r="L279" s="13"/>
      <c r="M279" s="21"/>
      <c r="N279" s="173"/>
    </row>
    <row r="280" spans="1:14" s="6" customFormat="1" ht="16.149999999999999" customHeight="1">
      <c r="A280" s="20"/>
      <c r="B280" s="773"/>
      <c r="C280" s="12">
        <f t="shared" si="4"/>
        <v>0</v>
      </c>
      <c r="D280" s="20"/>
      <c r="E280" s="20"/>
      <c r="F280" s="12"/>
      <c r="G280" s="20"/>
      <c r="H280" s="12"/>
      <c r="I280" s="12"/>
      <c r="J280" s="12"/>
      <c r="K280" s="12"/>
      <c r="L280" s="13"/>
      <c r="M280" s="21"/>
      <c r="N280" s="173"/>
    </row>
    <row r="281" spans="1:14" s="6" customFormat="1" ht="16.149999999999999" customHeight="1">
      <c r="A281" s="20"/>
      <c r="B281" s="773"/>
      <c r="C281" s="12">
        <f t="shared" si="4"/>
        <v>0</v>
      </c>
      <c r="D281" s="20"/>
      <c r="E281" s="20"/>
      <c r="F281" s="12"/>
      <c r="G281" s="20"/>
      <c r="H281" s="12"/>
      <c r="I281" s="12"/>
      <c r="J281" s="12"/>
      <c r="K281" s="12"/>
      <c r="L281" s="13"/>
      <c r="M281" s="21"/>
      <c r="N281" s="173"/>
    </row>
    <row r="282" spans="1:14" s="6" customFormat="1" ht="16.149999999999999" customHeight="1">
      <c r="A282" s="20"/>
      <c r="B282" s="773"/>
      <c r="C282" s="12">
        <f t="shared" si="4"/>
        <v>0</v>
      </c>
      <c r="D282" s="20"/>
      <c r="E282" s="20"/>
      <c r="F282" s="12"/>
      <c r="G282" s="20"/>
      <c r="H282" s="12"/>
      <c r="I282" s="12"/>
      <c r="J282" s="12"/>
      <c r="K282" s="12"/>
      <c r="L282" s="13"/>
      <c r="M282" s="21"/>
      <c r="N282" s="173"/>
    </row>
    <row r="283" spans="1:14" s="6" customFormat="1" ht="16.149999999999999" customHeight="1">
      <c r="A283" s="20"/>
      <c r="B283" s="773"/>
      <c r="C283" s="12">
        <f t="shared" si="4"/>
        <v>0</v>
      </c>
      <c r="D283" s="20"/>
      <c r="E283" s="20"/>
      <c r="F283" s="12"/>
      <c r="G283" s="20"/>
      <c r="H283" s="12"/>
      <c r="I283" s="12"/>
      <c r="J283" s="12"/>
      <c r="K283" s="12"/>
      <c r="L283" s="13"/>
      <c r="M283" s="21"/>
      <c r="N283" s="173"/>
    </row>
    <row r="284" spans="1:14" s="6" customFormat="1" ht="16.149999999999999" customHeight="1">
      <c r="A284" s="20"/>
      <c r="B284" s="773"/>
      <c r="C284" s="12">
        <f t="shared" si="4"/>
        <v>0</v>
      </c>
      <c r="D284" s="20"/>
      <c r="E284" s="20"/>
      <c r="F284" s="12"/>
      <c r="G284" s="20"/>
      <c r="H284" s="12"/>
      <c r="I284" s="12"/>
      <c r="J284" s="12"/>
      <c r="K284" s="12"/>
      <c r="L284" s="13"/>
      <c r="M284" s="21"/>
      <c r="N284" s="173"/>
    </row>
    <row r="285" spans="1:14" s="6" customFormat="1" ht="16.149999999999999" customHeight="1">
      <c r="A285" s="20"/>
      <c r="B285" s="773"/>
      <c r="C285" s="12">
        <f t="shared" si="4"/>
        <v>0</v>
      </c>
      <c r="D285" s="20"/>
      <c r="E285" s="20"/>
      <c r="F285" s="12"/>
      <c r="G285" s="20"/>
      <c r="H285" s="12"/>
      <c r="I285" s="12"/>
      <c r="J285" s="12"/>
      <c r="K285" s="12"/>
      <c r="L285" s="13"/>
      <c r="M285" s="21"/>
      <c r="N285" s="173"/>
    </row>
    <row r="286" spans="1:14" s="6" customFormat="1" ht="16.149999999999999" customHeight="1">
      <c r="A286" s="20"/>
      <c r="B286" s="773"/>
      <c r="C286" s="12">
        <f t="shared" si="4"/>
        <v>0</v>
      </c>
      <c r="D286" s="20"/>
      <c r="E286" s="20"/>
      <c r="F286" s="12"/>
      <c r="G286" s="20"/>
      <c r="H286" s="12"/>
      <c r="I286" s="12"/>
      <c r="J286" s="12"/>
      <c r="K286" s="12"/>
      <c r="L286" s="13"/>
      <c r="M286" s="21"/>
      <c r="N286" s="173"/>
    </row>
    <row r="287" spans="1:14" s="6" customFormat="1" ht="16.149999999999999" customHeight="1">
      <c r="A287" s="20"/>
      <c r="B287" s="773"/>
      <c r="C287" s="12">
        <f t="shared" si="4"/>
        <v>0</v>
      </c>
      <c r="D287" s="20"/>
      <c r="E287" s="20"/>
      <c r="F287" s="12"/>
      <c r="G287" s="20"/>
      <c r="H287" s="12"/>
      <c r="I287" s="12"/>
      <c r="J287" s="12"/>
      <c r="K287" s="12"/>
      <c r="L287" s="13"/>
      <c r="M287" s="21"/>
      <c r="N287" s="173"/>
    </row>
    <row r="288" spans="1:14" s="6" customFormat="1" ht="16.149999999999999" customHeight="1">
      <c r="A288" s="20"/>
      <c r="B288" s="773"/>
      <c r="C288" s="12">
        <f t="shared" si="4"/>
        <v>0</v>
      </c>
      <c r="D288" s="20"/>
      <c r="E288" s="20"/>
      <c r="F288" s="12"/>
      <c r="G288" s="20"/>
      <c r="H288" s="12"/>
      <c r="I288" s="12"/>
      <c r="J288" s="12"/>
      <c r="K288" s="12"/>
      <c r="L288" s="13"/>
      <c r="M288" s="21"/>
      <c r="N288" s="173"/>
    </row>
    <row r="289" spans="1:14" s="6" customFormat="1" ht="16.149999999999999" customHeight="1">
      <c r="A289" s="20"/>
      <c r="B289" s="773"/>
      <c r="C289" s="12">
        <f t="shared" si="4"/>
        <v>0</v>
      </c>
      <c r="D289" s="20"/>
      <c r="E289" s="20"/>
      <c r="F289" s="12"/>
      <c r="G289" s="20"/>
      <c r="H289" s="12"/>
      <c r="I289" s="12"/>
      <c r="J289" s="12"/>
      <c r="K289" s="12"/>
      <c r="L289" s="13"/>
      <c r="M289" s="21"/>
      <c r="N289" s="173"/>
    </row>
    <row r="290" spans="1:14" s="6" customFormat="1" ht="16.149999999999999" customHeight="1">
      <c r="A290" s="20"/>
      <c r="B290" s="773"/>
      <c r="C290" s="12">
        <f t="shared" si="4"/>
        <v>0</v>
      </c>
      <c r="D290" s="20"/>
      <c r="E290" s="20"/>
      <c r="F290" s="12"/>
      <c r="G290" s="20"/>
      <c r="H290" s="12"/>
      <c r="I290" s="12"/>
      <c r="J290" s="12"/>
      <c r="K290" s="12"/>
      <c r="L290" s="13"/>
      <c r="M290" s="21"/>
      <c r="N290" s="173"/>
    </row>
    <row r="291" spans="1:14" s="6" customFormat="1" ht="16.149999999999999" customHeight="1">
      <c r="A291" s="20"/>
      <c r="B291" s="773"/>
      <c r="C291" s="12">
        <f t="shared" si="4"/>
        <v>0</v>
      </c>
      <c r="D291" s="20"/>
      <c r="E291" s="20"/>
      <c r="F291" s="12"/>
      <c r="G291" s="20"/>
      <c r="H291" s="12"/>
      <c r="I291" s="12"/>
      <c r="J291" s="12"/>
      <c r="K291" s="12"/>
      <c r="L291" s="13"/>
      <c r="M291" s="21"/>
      <c r="N291" s="173"/>
    </row>
    <row r="292" spans="1:14" s="6" customFormat="1" ht="16.149999999999999" customHeight="1">
      <c r="A292" s="20"/>
      <c r="B292" s="773"/>
      <c r="C292" s="12">
        <f t="shared" si="4"/>
        <v>0</v>
      </c>
      <c r="D292" s="20"/>
      <c r="E292" s="20"/>
      <c r="F292" s="12"/>
      <c r="G292" s="20"/>
      <c r="H292" s="12"/>
      <c r="I292" s="12"/>
      <c r="J292" s="12"/>
      <c r="K292" s="12"/>
      <c r="L292" s="13"/>
      <c r="M292" s="21"/>
      <c r="N292" s="173"/>
    </row>
    <row r="293" spans="1:14" s="6" customFormat="1" ht="16.149999999999999" customHeight="1">
      <c r="A293" s="20"/>
      <c r="B293" s="773"/>
      <c r="C293" s="12">
        <f t="shared" si="4"/>
        <v>0</v>
      </c>
      <c r="D293" s="20"/>
      <c r="E293" s="20"/>
      <c r="F293" s="12"/>
      <c r="G293" s="20"/>
      <c r="H293" s="12"/>
      <c r="I293" s="12"/>
      <c r="J293" s="12"/>
      <c r="K293" s="12"/>
      <c r="L293" s="13"/>
      <c r="M293" s="21"/>
      <c r="N293" s="173"/>
    </row>
    <row r="294" spans="1:14" s="6" customFormat="1" ht="16.149999999999999" customHeight="1">
      <c r="A294" s="20"/>
      <c r="B294" s="773"/>
      <c r="C294" s="12">
        <f t="shared" si="4"/>
        <v>0</v>
      </c>
      <c r="D294" s="20"/>
      <c r="E294" s="20"/>
      <c r="F294" s="12"/>
      <c r="G294" s="20"/>
      <c r="H294" s="12"/>
      <c r="I294" s="12"/>
      <c r="J294" s="12"/>
      <c r="K294" s="12"/>
      <c r="L294" s="13"/>
      <c r="M294" s="21"/>
      <c r="N294" s="173"/>
    </row>
    <row r="295" spans="1:14" s="6" customFormat="1" ht="16.149999999999999" customHeight="1">
      <c r="A295" s="20"/>
      <c r="B295" s="773"/>
      <c r="C295" s="12">
        <f t="shared" si="4"/>
        <v>0</v>
      </c>
      <c r="D295" s="20"/>
      <c r="E295" s="20"/>
      <c r="F295" s="12"/>
      <c r="G295" s="20"/>
      <c r="H295" s="12"/>
      <c r="I295" s="12"/>
      <c r="J295" s="12"/>
      <c r="K295" s="12"/>
      <c r="L295" s="13"/>
      <c r="M295" s="21"/>
      <c r="N295" s="173"/>
    </row>
    <row r="296" spans="1:14" s="6" customFormat="1" ht="16.149999999999999" customHeight="1">
      <c r="A296" s="20"/>
      <c r="B296" s="773"/>
      <c r="C296" s="12">
        <f t="shared" si="4"/>
        <v>0</v>
      </c>
      <c r="D296" s="20"/>
      <c r="E296" s="20"/>
      <c r="F296" s="12"/>
      <c r="G296" s="20"/>
      <c r="H296" s="12"/>
      <c r="I296" s="12"/>
      <c r="J296" s="12"/>
      <c r="K296" s="12"/>
      <c r="L296" s="13"/>
      <c r="M296" s="21"/>
      <c r="N296" s="173"/>
    </row>
    <row r="297" spans="1:14" s="6" customFormat="1" ht="16.149999999999999" customHeight="1">
      <c r="A297" s="20"/>
      <c r="B297" s="773"/>
      <c r="C297" s="12">
        <f t="shared" si="4"/>
        <v>0</v>
      </c>
      <c r="D297" s="20"/>
      <c r="E297" s="20"/>
      <c r="F297" s="12"/>
      <c r="G297" s="20"/>
      <c r="H297" s="12"/>
      <c r="I297" s="12"/>
      <c r="J297" s="12"/>
      <c r="K297" s="12"/>
      <c r="L297" s="13"/>
      <c r="M297" s="21"/>
      <c r="N297" s="173"/>
    </row>
    <row r="298" spans="1:14" s="6" customFormat="1" ht="16.149999999999999" customHeight="1">
      <c r="A298" s="20"/>
      <c r="B298" s="773"/>
      <c r="C298" s="12">
        <f t="shared" si="4"/>
        <v>0</v>
      </c>
      <c r="D298" s="20"/>
      <c r="E298" s="20"/>
      <c r="F298" s="12"/>
      <c r="G298" s="20"/>
      <c r="H298" s="12"/>
      <c r="I298" s="12"/>
      <c r="J298" s="12"/>
      <c r="K298" s="12"/>
      <c r="L298" s="13"/>
      <c r="M298" s="21"/>
      <c r="N298" s="173"/>
    </row>
    <row r="299" spans="1:14" s="6" customFormat="1" ht="16.149999999999999" customHeight="1">
      <c r="A299" s="20"/>
      <c r="B299" s="773"/>
      <c r="C299" s="12">
        <f t="shared" si="4"/>
        <v>0</v>
      </c>
      <c r="D299" s="20"/>
      <c r="E299" s="20"/>
      <c r="F299" s="12"/>
      <c r="G299" s="20"/>
      <c r="H299" s="12"/>
      <c r="I299" s="12"/>
      <c r="J299" s="12"/>
      <c r="K299" s="12"/>
      <c r="L299" s="13"/>
      <c r="M299" s="21"/>
      <c r="N299" s="173"/>
    </row>
    <row r="300" spans="1:14" s="6" customFormat="1" ht="16.149999999999999" customHeight="1">
      <c r="A300" s="20"/>
      <c r="B300" s="773"/>
      <c r="C300" s="12">
        <f t="shared" si="4"/>
        <v>0</v>
      </c>
      <c r="D300" s="20"/>
      <c r="E300" s="20"/>
      <c r="F300" s="12"/>
      <c r="G300" s="20"/>
      <c r="H300" s="12"/>
      <c r="I300" s="12"/>
      <c r="J300" s="12"/>
      <c r="K300" s="12"/>
      <c r="L300" s="13"/>
      <c r="M300" s="21"/>
      <c r="N300" s="173"/>
    </row>
    <row r="301" spans="1:14" s="6" customFormat="1" ht="16.149999999999999" customHeight="1">
      <c r="A301" s="20"/>
      <c r="B301" s="773"/>
      <c r="C301" s="12">
        <f t="shared" si="4"/>
        <v>0</v>
      </c>
      <c r="D301" s="20"/>
      <c r="E301" s="20"/>
      <c r="F301" s="12"/>
      <c r="G301" s="20"/>
      <c r="H301" s="12"/>
      <c r="I301" s="12"/>
      <c r="J301" s="12"/>
      <c r="K301" s="12"/>
      <c r="L301" s="13"/>
      <c r="M301" s="21"/>
      <c r="N301" s="173"/>
    </row>
    <row r="302" spans="1:14" s="6" customFormat="1" ht="16.149999999999999" customHeight="1">
      <c r="A302" s="20"/>
      <c r="B302" s="773"/>
      <c r="C302" s="12">
        <f t="shared" si="4"/>
        <v>0</v>
      </c>
      <c r="D302" s="20"/>
      <c r="E302" s="20"/>
      <c r="F302" s="12"/>
      <c r="G302" s="20"/>
      <c r="H302" s="12"/>
      <c r="I302" s="12"/>
      <c r="J302" s="12"/>
      <c r="K302" s="12"/>
      <c r="L302" s="13"/>
      <c r="M302" s="21"/>
      <c r="N302" s="173"/>
    </row>
    <row r="303" spans="1:14" s="6" customFormat="1" ht="16.149999999999999" customHeight="1">
      <c r="A303" s="20"/>
      <c r="B303" s="773"/>
      <c r="C303" s="12">
        <f t="shared" si="4"/>
        <v>0</v>
      </c>
      <c r="D303" s="20"/>
      <c r="E303" s="20"/>
      <c r="F303" s="12"/>
      <c r="G303" s="20"/>
      <c r="H303" s="12"/>
      <c r="I303" s="12"/>
      <c r="J303" s="12"/>
      <c r="K303" s="12"/>
      <c r="L303" s="13"/>
      <c r="M303" s="21"/>
      <c r="N303" s="173"/>
    </row>
    <row r="304" spans="1:14" s="6" customFormat="1" ht="16.149999999999999" customHeight="1">
      <c r="A304" s="20"/>
      <c r="B304" s="773"/>
      <c r="C304" s="12">
        <f t="shared" si="4"/>
        <v>0</v>
      </c>
      <c r="D304" s="20"/>
      <c r="E304" s="20"/>
      <c r="F304" s="12"/>
      <c r="G304" s="20"/>
      <c r="H304" s="12"/>
      <c r="I304" s="12"/>
      <c r="J304" s="12"/>
      <c r="K304" s="12"/>
      <c r="L304" s="13"/>
      <c r="M304" s="21"/>
      <c r="N304" s="173"/>
    </row>
    <row r="305" spans="2:14" s="6" customFormat="1" ht="16.149999999999999" customHeight="1">
      <c r="B305" s="774"/>
      <c r="C305" s="12">
        <f t="shared" si="4"/>
        <v>0</v>
      </c>
      <c r="F305" s="13"/>
      <c r="H305" s="13"/>
      <c r="I305" s="13"/>
      <c r="J305" s="13"/>
      <c r="K305" s="13"/>
      <c r="L305" s="13"/>
      <c r="M305" s="21"/>
      <c r="N305" s="173"/>
    </row>
    <row r="306" spans="2:14" s="6" customFormat="1" ht="16.149999999999999" customHeight="1">
      <c r="B306" s="774"/>
      <c r="C306" s="12">
        <f t="shared" si="4"/>
        <v>0</v>
      </c>
      <c r="F306" s="13"/>
      <c r="H306" s="13"/>
      <c r="I306" s="13"/>
      <c r="J306" s="13"/>
      <c r="K306" s="13"/>
      <c r="L306" s="13"/>
      <c r="M306" s="21"/>
      <c r="N306" s="173"/>
    </row>
    <row r="307" spans="2:14" s="6" customFormat="1" ht="16.149999999999999" customHeight="1">
      <c r="B307" s="774"/>
      <c r="C307" s="12">
        <f t="shared" si="4"/>
        <v>0</v>
      </c>
      <c r="F307" s="13"/>
      <c r="H307" s="13"/>
      <c r="I307" s="13"/>
      <c r="J307" s="13"/>
      <c r="K307" s="13"/>
      <c r="L307" s="13"/>
      <c r="M307" s="21"/>
      <c r="N307" s="173"/>
    </row>
    <row r="308" spans="2:14" s="6" customFormat="1" ht="16.149999999999999" customHeight="1">
      <c r="B308" s="774"/>
      <c r="C308" s="12">
        <f t="shared" si="4"/>
        <v>0</v>
      </c>
      <c r="F308" s="13"/>
      <c r="H308" s="13"/>
      <c r="I308" s="13"/>
      <c r="J308" s="13"/>
      <c r="K308" s="13"/>
      <c r="L308" s="13"/>
      <c r="M308" s="21"/>
      <c r="N308" s="173"/>
    </row>
    <row r="309" spans="2:14" s="6" customFormat="1" ht="16.149999999999999" customHeight="1">
      <c r="B309" s="774"/>
      <c r="C309" s="12">
        <f t="shared" si="4"/>
        <v>0</v>
      </c>
      <c r="F309" s="13"/>
      <c r="H309" s="13"/>
      <c r="I309" s="13"/>
      <c r="J309" s="13"/>
      <c r="K309" s="13"/>
      <c r="L309" s="13"/>
      <c r="M309" s="21"/>
      <c r="N309" s="173"/>
    </row>
    <row r="310" spans="2:14" s="6" customFormat="1" ht="16.149999999999999" customHeight="1">
      <c r="B310" s="774"/>
      <c r="C310" s="12">
        <f t="shared" si="4"/>
        <v>0</v>
      </c>
      <c r="F310" s="13"/>
      <c r="H310" s="13"/>
      <c r="I310" s="13"/>
      <c r="J310" s="13"/>
      <c r="K310" s="13"/>
      <c r="L310" s="13"/>
      <c r="M310" s="21"/>
      <c r="N310" s="173"/>
    </row>
    <row r="311" spans="2:14" s="6" customFormat="1" ht="16.149999999999999" customHeight="1">
      <c r="B311" s="774"/>
      <c r="C311" s="12">
        <f t="shared" si="4"/>
        <v>0</v>
      </c>
      <c r="F311" s="13"/>
      <c r="H311" s="13"/>
      <c r="I311" s="13"/>
      <c r="J311" s="13"/>
      <c r="K311" s="13"/>
      <c r="L311" s="13"/>
      <c r="M311" s="21"/>
      <c r="N311" s="173"/>
    </row>
    <row r="312" spans="2:14" s="6" customFormat="1" ht="16.149999999999999" customHeight="1">
      <c r="B312" s="774"/>
      <c r="C312" s="12">
        <f t="shared" si="4"/>
        <v>0</v>
      </c>
      <c r="F312" s="13"/>
      <c r="H312" s="13"/>
      <c r="I312" s="13"/>
      <c r="J312" s="13"/>
      <c r="K312" s="13"/>
      <c r="L312" s="13"/>
      <c r="M312" s="21"/>
      <c r="N312" s="173"/>
    </row>
    <row r="313" spans="2:14" s="6" customFormat="1" ht="16.149999999999999" customHeight="1">
      <c r="B313" s="774"/>
      <c r="C313" s="12">
        <f t="shared" si="4"/>
        <v>0</v>
      </c>
      <c r="F313" s="13"/>
      <c r="H313" s="13"/>
      <c r="I313" s="13"/>
      <c r="J313" s="13"/>
      <c r="K313" s="13"/>
      <c r="L313" s="13"/>
      <c r="M313" s="21"/>
      <c r="N313" s="173"/>
    </row>
    <row r="314" spans="2:14" s="6" customFormat="1" ht="16.149999999999999" customHeight="1">
      <c r="B314" s="774"/>
      <c r="C314" s="12">
        <f t="shared" si="4"/>
        <v>0</v>
      </c>
      <c r="F314" s="13"/>
      <c r="H314" s="13"/>
      <c r="I314" s="13"/>
      <c r="J314" s="13"/>
      <c r="K314" s="13"/>
      <c r="L314" s="13"/>
      <c r="M314" s="21"/>
      <c r="N314" s="173"/>
    </row>
    <row r="315" spans="2:14" s="6" customFormat="1" ht="16.149999999999999" customHeight="1">
      <c r="B315" s="774"/>
      <c r="C315" s="12">
        <f t="shared" si="4"/>
        <v>0</v>
      </c>
      <c r="F315" s="13"/>
      <c r="H315" s="13"/>
      <c r="I315" s="13"/>
      <c r="J315" s="13"/>
      <c r="K315" s="13"/>
      <c r="L315" s="13"/>
      <c r="M315" s="21"/>
      <c r="N315" s="173"/>
    </row>
    <row r="316" spans="2:14" s="6" customFormat="1" ht="16.149999999999999" customHeight="1">
      <c r="B316" s="774"/>
      <c r="C316" s="12">
        <f t="shared" si="4"/>
        <v>0</v>
      </c>
      <c r="F316" s="13"/>
      <c r="H316" s="13"/>
      <c r="I316" s="13"/>
      <c r="J316" s="13"/>
      <c r="K316" s="13"/>
      <c r="L316" s="13"/>
      <c r="M316" s="21"/>
      <c r="N316" s="173"/>
    </row>
    <row r="317" spans="2:14" s="6" customFormat="1" ht="16.149999999999999" customHeight="1">
      <c r="B317" s="774"/>
      <c r="C317" s="12">
        <f t="shared" si="4"/>
        <v>0</v>
      </c>
      <c r="F317" s="13"/>
      <c r="H317" s="13"/>
      <c r="I317" s="13"/>
      <c r="J317" s="13"/>
      <c r="K317" s="13"/>
      <c r="L317" s="13"/>
      <c r="N317" s="175"/>
    </row>
    <row r="318" spans="2:14" s="6" customFormat="1" ht="16.149999999999999" customHeight="1">
      <c r="B318" s="774"/>
      <c r="C318" s="12">
        <f t="shared" si="4"/>
        <v>0</v>
      </c>
      <c r="F318" s="13"/>
      <c r="H318" s="13"/>
      <c r="I318" s="13"/>
      <c r="J318" s="13"/>
      <c r="K318" s="13"/>
      <c r="L318" s="13"/>
      <c r="N318" s="175"/>
    </row>
    <row r="319" spans="2:14" s="6" customFormat="1" ht="16.149999999999999" customHeight="1">
      <c r="B319" s="774"/>
      <c r="C319" s="12">
        <f t="shared" si="4"/>
        <v>0</v>
      </c>
      <c r="F319" s="13"/>
      <c r="H319" s="13"/>
      <c r="I319" s="13"/>
      <c r="J319" s="13"/>
      <c r="K319" s="13"/>
      <c r="L319" s="13"/>
      <c r="N319" s="175"/>
    </row>
    <row r="320" spans="2:14" s="6" customFormat="1" ht="16.149999999999999" customHeight="1">
      <c r="B320" s="774"/>
      <c r="C320" s="12">
        <f t="shared" si="4"/>
        <v>0</v>
      </c>
      <c r="F320" s="13"/>
      <c r="H320" s="13"/>
      <c r="I320" s="13"/>
      <c r="J320" s="13"/>
      <c r="K320" s="13"/>
      <c r="L320" s="13"/>
      <c r="N320" s="175"/>
    </row>
    <row r="321" spans="2:14" s="6" customFormat="1" ht="16.149999999999999" customHeight="1">
      <c r="B321" s="774"/>
      <c r="C321" s="12">
        <f t="shared" si="4"/>
        <v>0</v>
      </c>
      <c r="F321" s="13"/>
      <c r="H321" s="13"/>
      <c r="I321" s="13"/>
      <c r="J321" s="13"/>
      <c r="K321" s="13"/>
      <c r="L321" s="13"/>
      <c r="N321" s="175"/>
    </row>
    <row r="322" spans="2:14" s="6" customFormat="1" ht="16.149999999999999" customHeight="1">
      <c r="B322" s="774"/>
      <c r="C322" s="12">
        <f t="shared" si="4"/>
        <v>0</v>
      </c>
      <c r="F322" s="13"/>
      <c r="H322" s="13"/>
      <c r="I322" s="13"/>
      <c r="J322" s="13"/>
      <c r="K322" s="13"/>
      <c r="L322" s="13"/>
      <c r="N322" s="175"/>
    </row>
    <row r="323" spans="2:14" s="6" customFormat="1" ht="16.149999999999999" customHeight="1">
      <c r="B323" s="774"/>
      <c r="C323" s="12">
        <f t="shared" si="4"/>
        <v>0</v>
      </c>
      <c r="F323" s="13"/>
      <c r="H323" s="13"/>
      <c r="I323" s="13"/>
      <c r="J323" s="13"/>
      <c r="K323" s="13"/>
      <c r="L323" s="13"/>
      <c r="N323" s="175"/>
    </row>
    <row r="324" spans="2:14" s="6" customFormat="1" ht="16.149999999999999" customHeight="1">
      <c r="B324" s="774"/>
      <c r="C324" s="12">
        <f t="shared" si="4"/>
        <v>0</v>
      </c>
      <c r="F324" s="13"/>
      <c r="H324" s="13"/>
      <c r="I324" s="13"/>
      <c r="J324" s="13"/>
      <c r="K324" s="13"/>
      <c r="L324" s="13"/>
      <c r="N324" s="175"/>
    </row>
    <row r="325" spans="2:14" s="6" customFormat="1" ht="16.149999999999999" customHeight="1">
      <c r="B325" s="774"/>
      <c r="C325" s="12">
        <f t="shared" si="4"/>
        <v>0</v>
      </c>
      <c r="F325" s="13"/>
      <c r="H325" s="13"/>
      <c r="I325" s="13"/>
      <c r="J325" s="13"/>
      <c r="K325" s="13"/>
      <c r="L325" s="13"/>
      <c r="N325" s="175"/>
    </row>
    <row r="326" spans="2:14" s="6" customFormat="1" ht="16.149999999999999" customHeight="1">
      <c r="B326" s="774"/>
      <c r="C326" s="12">
        <f t="shared" si="4"/>
        <v>0</v>
      </c>
      <c r="F326" s="13"/>
      <c r="H326" s="13"/>
      <c r="I326" s="13"/>
      <c r="J326" s="13"/>
      <c r="K326" s="13"/>
      <c r="L326" s="13"/>
      <c r="N326" s="175"/>
    </row>
    <row r="327" spans="2:14" s="6" customFormat="1" ht="16.149999999999999" customHeight="1">
      <c r="B327" s="774"/>
      <c r="C327" s="12">
        <f t="shared" si="4"/>
        <v>0</v>
      </c>
      <c r="F327" s="13"/>
      <c r="H327" s="13"/>
      <c r="I327" s="13"/>
      <c r="J327" s="13"/>
      <c r="K327" s="13"/>
      <c r="L327" s="13"/>
      <c r="N327" s="175"/>
    </row>
    <row r="328" spans="2:14" s="6" customFormat="1" ht="16.149999999999999" customHeight="1">
      <c r="B328" s="774"/>
      <c r="C328" s="12">
        <f t="shared" si="4"/>
        <v>0</v>
      </c>
      <c r="F328" s="13"/>
      <c r="H328" s="13"/>
      <c r="I328" s="13"/>
      <c r="J328" s="13"/>
      <c r="K328" s="13"/>
      <c r="L328" s="13"/>
      <c r="N328" s="175"/>
    </row>
    <row r="329" spans="2:14" s="6" customFormat="1" ht="16.149999999999999" customHeight="1">
      <c r="B329" s="774"/>
      <c r="C329" s="12">
        <f>IF(J329,1,0)</f>
        <v>0</v>
      </c>
      <c r="F329" s="13"/>
      <c r="H329" s="13"/>
      <c r="I329" s="13"/>
      <c r="J329" s="13"/>
      <c r="K329" s="13"/>
      <c r="L329" s="13"/>
      <c r="N329" s="175"/>
    </row>
    <row r="330" spans="2:14" s="6" customFormat="1" ht="16.149999999999999" customHeight="1">
      <c r="B330" s="774"/>
      <c r="C330" s="12">
        <f>IF(J330,1,0)</f>
        <v>0</v>
      </c>
      <c r="F330" s="13"/>
      <c r="H330" s="13"/>
      <c r="I330" s="13"/>
      <c r="J330" s="13"/>
      <c r="K330" s="13"/>
      <c r="L330" s="13"/>
      <c r="N330" s="175"/>
    </row>
    <row r="331" spans="2:14" s="6" customFormat="1" ht="16.149999999999999" customHeight="1">
      <c r="B331" s="774"/>
      <c r="C331" s="12">
        <f>IF(J331,1,0)</f>
        <v>0</v>
      </c>
      <c r="F331" s="13"/>
      <c r="H331" s="13"/>
      <c r="I331" s="13"/>
      <c r="J331" s="13"/>
      <c r="K331" s="13"/>
      <c r="L331" s="13"/>
      <c r="N331" s="175"/>
    </row>
    <row r="332" spans="2:14" s="6" customFormat="1" ht="16.149999999999999" customHeight="1">
      <c r="B332" s="774"/>
      <c r="C332" s="12">
        <f>IF(J332,1,0)</f>
        <v>0</v>
      </c>
      <c r="F332" s="13"/>
      <c r="H332" s="13"/>
      <c r="I332" s="13"/>
      <c r="J332" s="13"/>
      <c r="K332" s="13"/>
      <c r="L332" s="13"/>
      <c r="N332" s="175"/>
    </row>
    <row r="333" spans="2:14" s="6" customFormat="1" ht="16.149999999999999" customHeight="1">
      <c r="B333" s="774"/>
      <c r="F333" s="13"/>
      <c r="H333" s="13"/>
      <c r="I333" s="13"/>
      <c r="J333" s="13"/>
      <c r="K333" s="13"/>
      <c r="L333" s="13"/>
      <c r="N333" s="175"/>
    </row>
    <row r="334" spans="2:14" s="6" customFormat="1" ht="16.149999999999999" customHeight="1">
      <c r="B334" s="774"/>
      <c r="F334" s="13"/>
      <c r="H334" s="13"/>
      <c r="I334" s="13"/>
      <c r="J334" s="13"/>
      <c r="K334" s="13"/>
      <c r="L334" s="13"/>
      <c r="N334" s="175"/>
    </row>
    <row r="335" spans="2:14" s="6" customFormat="1" ht="16.149999999999999" customHeight="1">
      <c r="B335" s="774"/>
      <c r="F335" s="13"/>
      <c r="H335" s="13"/>
      <c r="I335" s="13"/>
      <c r="J335" s="13"/>
      <c r="K335" s="13"/>
      <c r="L335" s="13"/>
      <c r="N335" s="175"/>
    </row>
    <row r="336" spans="2:14" s="6" customFormat="1" ht="16.149999999999999" customHeight="1">
      <c r="B336" s="774"/>
      <c r="F336" s="13"/>
      <c r="H336" s="13"/>
      <c r="I336" s="13"/>
      <c r="J336" s="13"/>
      <c r="K336" s="13"/>
      <c r="L336" s="13"/>
      <c r="N336" s="175"/>
    </row>
    <row r="337" spans="2:14" s="6" customFormat="1" ht="16.149999999999999" customHeight="1">
      <c r="B337" s="774"/>
      <c r="F337" s="13"/>
      <c r="H337" s="13"/>
      <c r="I337" s="13"/>
      <c r="J337" s="13"/>
      <c r="K337" s="13"/>
      <c r="L337" s="13"/>
      <c r="N337" s="175"/>
    </row>
    <row r="338" spans="2:14" s="6" customFormat="1" ht="16.149999999999999" customHeight="1">
      <c r="B338" s="774"/>
      <c r="F338" s="13"/>
      <c r="H338" s="13"/>
      <c r="I338" s="13"/>
      <c r="J338" s="13"/>
      <c r="K338" s="13"/>
      <c r="L338" s="13"/>
      <c r="N338" s="175"/>
    </row>
    <row r="339" spans="2:14" s="6" customFormat="1" ht="16.149999999999999" customHeight="1">
      <c r="B339" s="774"/>
      <c r="F339" s="13"/>
      <c r="H339" s="13"/>
      <c r="I339" s="13"/>
      <c r="J339" s="13"/>
      <c r="K339" s="13"/>
      <c r="L339" s="13"/>
      <c r="N339" s="175"/>
    </row>
    <row r="340" spans="2:14" s="6" customFormat="1" ht="16.149999999999999" customHeight="1">
      <c r="B340" s="774"/>
      <c r="F340" s="13"/>
      <c r="H340" s="13"/>
      <c r="I340" s="13"/>
      <c r="J340" s="13"/>
      <c r="K340" s="13"/>
      <c r="L340" s="13"/>
      <c r="N340" s="175"/>
    </row>
    <row r="341" spans="2:14" s="6" customFormat="1" ht="16.149999999999999" customHeight="1">
      <c r="B341" s="774"/>
      <c r="F341" s="13"/>
      <c r="H341" s="13"/>
      <c r="I341" s="13"/>
      <c r="J341" s="13"/>
      <c r="K341" s="13"/>
      <c r="L341" s="13"/>
      <c r="N341" s="175"/>
    </row>
    <row r="342" spans="2:14" s="6" customFormat="1" ht="16.149999999999999" customHeight="1">
      <c r="B342" s="774"/>
      <c r="F342" s="13"/>
      <c r="H342" s="13"/>
      <c r="I342" s="13"/>
      <c r="J342" s="13"/>
      <c r="K342" s="13"/>
      <c r="L342" s="13"/>
      <c r="N342" s="175"/>
    </row>
    <row r="343" spans="2:14" s="6" customFormat="1" ht="16.149999999999999" customHeight="1">
      <c r="B343" s="774"/>
      <c r="F343" s="13"/>
      <c r="H343" s="13"/>
      <c r="I343" s="13"/>
      <c r="J343" s="13"/>
      <c r="K343" s="13"/>
      <c r="L343" s="13"/>
      <c r="N343" s="175"/>
    </row>
    <row r="344" spans="2:14" s="6" customFormat="1" ht="16.149999999999999" customHeight="1">
      <c r="B344" s="774"/>
      <c r="F344" s="13"/>
      <c r="H344" s="13"/>
      <c r="I344" s="13"/>
      <c r="J344" s="13"/>
      <c r="K344" s="13"/>
      <c r="L344" s="13"/>
      <c r="N344" s="175"/>
    </row>
    <row r="345" spans="2:14" s="6" customFormat="1" ht="16.149999999999999" customHeight="1">
      <c r="B345" s="774"/>
      <c r="F345" s="13"/>
      <c r="H345" s="13"/>
      <c r="I345" s="13"/>
      <c r="J345" s="13"/>
      <c r="K345" s="13"/>
      <c r="L345" s="13"/>
      <c r="N345" s="175"/>
    </row>
    <row r="346" spans="2:14" s="6" customFormat="1" ht="16.149999999999999" customHeight="1">
      <c r="B346" s="774"/>
      <c r="F346" s="13"/>
      <c r="H346" s="13"/>
      <c r="I346" s="13"/>
      <c r="J346" s="13"/>
      <c r="K346" s="13"/>
      <c r="L346" s="13"/>
      <c r="N346" s="175"/>
    </row>
    <row r="347" spans="2:14" s="6" customFormat="1" ht="16.149999999999999" customHeight="1">
      <c r="B347" s="774"/>
      <c r="F347" s="13"/>
      <c r="H347" s="13"/>
      <c r="I347" s="13"/>
      <c r="J347" s="13"/>
      <c r="K347" s="13"/>
      <c r="L347" s="13"/>
      <c r="N347" s="175"/>
    </row>
    <row r="348" spans="2:14" s="6" customFormat="1" ht="16.149999999999999" customHeight="1">
      <c r="B348" s="774"/>
      <c r="F348" s="13"/>
      <c r="H348" s="13"/>
      <c r="I348" s="13"/>
      <c r="J348" s="13"/>
      <c r="K348" s="13"/>
      <c r="L348" s="13"/>
      <c r="N348" s="175"/>
    </row>
    <row r="349" spans="2:14" s="6" customFormat="1" ht="16.149999999999999" customHeight="1">
      <c r="B349" s="774"/>
      <c r="F349" s="13"/>
      <c r="H349" s="13"/>
      <c r="I349" s="13"/>
      <c r="J349" s="13"/>
      <c r="K349" s="13"/>
      <c r="L349" s="13"/>
      <c r="N349" s="175"/>
    </row>
    <row r="350" spans="2:14" s="6" customFormat="1" ht="16.149999999999999" customHeight="1">
      <c r="B350" s="774"/>
      <c r="F350" s="13"/>
      <c r="H350" s="13"/>
      <c r="I350" s="13"/>
      <c r="J350" s="13"/>
      <c r="K350" s="13"/>
      <c r="L350" s="13"/>
      <c r="N350" s="175"/>
    </row>
    <row r="351" spans="2:14" s="6" customFormat="1" ht="16.149999999999999" customHeight="1">
      <c r="B351" s="774"/>
      <c r="F351" s="13"/>
      <c r="H351" s="13"/>
      <c r="I351" s="13"/>
      <c r="J351" s="13"/>
      <c r="K351" s="13"/>
      <c r="L351" s="13"/>
      <c r="N351" s="175"/>
    </row>
    <row r="352" spans="2:14" s="6" customFormat="1" ht="16.149999999999999" customHeight="1">
      <c r="B352" s="774"/>
      <c r="F352" s="13"/>
      <c r="H352" s="13"/>
      <c r="I352" s="13"/>
      <c r="J352" s="13"/>
      <c r="K352" s="13"/>
      <c r="L352" s="13"/>
      <c r="N352" s="175"/>
    </row>
    <row r="353" spans="2:14" s="6" customFormat="1" ht="16.149999999999999" customHeight="1">
      <c r="B353" s="774"/>
      <c r="F353" s="13"/>
      <c r="H353" s="13"/>
      <c r="I353" s="13"/>
      <c r="J353" s="13"/>
      <c r="K353" s="13"/>
      <c r="L353" s="13"/>
      <c r="N353" s="175"/>
    </row>
    <row r="354" spans="2:14" s="6" customFormat="1" ht="16.149999999999999" customHeight="1">
      <c r="B354" s="774"/>
      <c r="F354" s="13"/>
      <c r="H354" s="13"/>
      <c r="I354" s="13"/>
      <c r="J354" s="13"/>
      <c r="K354" s="13"/>
      <c r="L354" s="13"/>
      <c r="N354" s="175"/>
    </row>
    <row r="355" spans="2:14" s="6" customFormat="1" ht="16.149999999999999" customHeight="1">
      <c r="B355" s="774"/>
      <c r="F355" s="13"/>
      <c r="H355" s="13"/>
      <c r="I355" s="13"/>
      <c r="J355" s="13"/>
      <c r="K355" s="13"/>
      <c r="L355" s="13"/>
      <c r="N355" s="175"/>
    </row>
    <row r="356" spans="2:14" s="6" customFormat="1" ht="16.149999999999999" customHeight="1">
      <c r="B356" s="774"/>
      <c r="F356" s="13"/>
      <c r="H356" s="13"/>
      <c r="I356" s="13"/>
      <c r="J356" s="13"/>
      <c r="K356" s="13"/>
      <c r="L356" s="13"/>
      <c r="N356" s="175"/>
    </row>
    <row r="357" spans="2:14" s="6" customFormat="1" ht="16.149999999999999" customHeight="1">
      <c r="B357" s="774"/>
      <c r="F357" s="13"/>
      <c r="H357" s="13"/>
      <c r="I357" s="13"/>
      <c r="J357" s="13"/>
      <c r="K357" s="13"/>
      <c r="L357" s="13"/>
      <c r="N357" s="175"/>
    </row>
    <row r="358" spans="2:14" s="6" customFormat="1" ht="16.149999999999999" customHeight="1">
      <c r="B358" s="774"/>
      <c r="F358" s="13"/>
      <c r="H358" s="13"/>
      <c r="I358" s="13"/>
      <c r="J358" s="13"/>
      <c r="K358" s="13"/>
      <c r="L358" s="13"/>
      <c r="N358" s="175"/>
    </row>
    <row r="359" spans="2:14" s="6" customFormat="1" ht="16.149999999999999" customHeight="1">
      <c r="B359" s="774"/>
      <c r="F359" s="13"/>
      <c r="H359" s="13"/>
      <c r="I359" s="13"/>
      <c r="J359" s="13"/>
      <c r="K359" s="13"/>
      <c r="L359" s="13"/>
      <c r="N359" s="175"/>
    </row>
    <row r="360" spans="2:14" s="6" customFormat="1" ht="16.149999999999999" customHeight="1">
      <c r="B360" s="774"/>
      <c r="F360" s="13"/>
      <c r="H360" s="13"/>
      <c r="I360" s="13"/>
      <c r="J360" s="13"/>
      <c r="K360" s="13"/>
      <c r="L360" s="13"/>
      <c r="N360" s="175"/>
    </row>
    <row r="361" spans="2:14" s="6" customFormat="1" ht="16.149999999999999" customHeight="1">
      <c r="B361" s="774"/>
      <c r="F361" s="13"/>
      <c r="H361" s="13"/>
      <c r="I361" s="13"/>
      <c r="J361" s="13"/>
      <c r="K361" s="13"/>
      <c r="L361" s="13"/>
      <c r="N361" s="175"/>
    </row>
    <row r="362" spans="2:14" s="6" customFormat="1" ht="16.149999999999999" customHeight="1">
      <c r="B362" s="774"/>
      <c r="F362" s="13"/>
      <c r="H362" s="13"/>
      <c r="I362" s="13"/>
      <c r="J362" s="13"/>
      <c r="K362" s="13"/>
      <c r="L362" s="13"/>
      <c r="N362" s="175"/>
    </row>
    <row r="363" spans="2:14" s="6" customFormat="1" ht="16.149999999999999" customHeight="1">
      <c r="B363" s="774"/>
      <c r="F363" s="13"/>
      <c r="H363" s="13"/>
      <c r="I363" s="13"/>
      <c r="J363" s="13"/>
      <c r="K363" s="13"/>
      <c r="L363" s="13"/>
      <c r="N363" s="175"/>
    </row>
    <row r="364" spans="2:14" s="6" customFormat="1" ht="16.149999999999999" customHeight="1">
      <c r="B364" s="774"/>
      <c r="F364" s="13"/>
      <c r="H364" s="13"/>
      <c r="I364" s="13"/>
      <c r="J364" s="13"/>
      <c r="K364" s="13"/>
      <c r="L364" s="13"/>
      <c r="N364" s="175"/>
    </row>
    <row r="365" spans="2:14" s="6" customFormat="1" ht="16.149999999999999" customHeight="1">
      <c r="B365" s="774"/>
      <c r="F365" s="13"/>
      <c r="H365" s="13"/>
      <c r="I365" s="13"/>
      <c r="J365" s="13"/>
      <c r="K365" s="13"/>
      <c r="L365" s="13"/>
      <c r="N365" s="175"/>
    </row>
    <row r="366" spans="2:14" s="6" customFormat="1" ht="16.149999999999999" customHeight="1">
      <c r="B366" s="774"/>
      <c r="F366" s="13"/>
      <c r="H366" s="13"/>
      <c r="I366" s="13"/>
      <c r="J366" s="13"/>
      <c r="K366" s="13"/>
      <c r="L366" s="13"/>
      <c r="N366" s="175"/>
    </row>
    <row r="367" spans="2:14" s="6" customFormat="1" ht="16.149999999999999" customHeight="1">
      <c r="B367" s="774"/>
      <c r="F367" s="13"/>
      <c r="H367" s="13"/>
      <c r="I367" s="13"/>
      <c r="J367" s="13"/>
      <c r="K367" s="13"/>
      <c r="L367" s="13"/>
      <c r="N367" s="175"/>
    </row>
    <row r="368" spans="2:14" s="6" customFormat="1" ht="16.149999999999999" customHeight="1">
      <c r="B368" s="774"/>
      <c r="F368" s="13"/>
      <c r="H368" s="13"/>
      <c r="I368" s="13"/>
      <c r="J368" s="13"/>
      <c r="K368" s="13"/>
      <c r="L368" s="13"/>
      <c r="N368" s="175"/>
    </row>
    <row r="369" spans="2:14" s="6" customFormat="1" ht="16.149999999999999" customHeight="1">
      <c r="B369" s="774"/>
      <c r="F369" s="13"/>
      <c r="H369" s="13"/>
      <c r="I369" s="13"/>
      <c r="J369" s="13"/>
      <c r="K369" s="13"/>
      <c r="L369" s="13"/>
      <c r="N369" s="175"/>
    </row>
    <row r="370" spans="2:14" s="6" customFormat="1" ht="16.149999999999999" customHeight="1">
      <c r="B370" s="774"/>
      <c r="F370" s="13"/>
      <c r="H370" s="13"/>
      <c r="I370" s="13"/>
      <c r="J370" s="13"/>
      <c r="K370" s="13"/>
      <c r="L370" s="13"/>
      <c r="N370" s="175"/>
    </row>
    <row r="371" spans="2:14" s="6" customFormat="1" ht="16.149999999999999" customHeight="1">
      <c r="B371" s="774"/>
      <c r="F371" s="13"/>
      <c r="H371" s="13"/>
      <c r="I371" s="13"/>
      <c r="J371" s="13"/>
      <c r="K371" s="13"/>
      <c r="L371" s="13"/>
      <c r="N371" s="175"/>
    </row>
    <row r="372" spans="2:14" s="6" customFormat="1" ht="16.149999999999999" customHeight="1">
      <c r="B372" s="774"/>
      <c r="F372" s="13"/>
      <c r="H372" s="13"/>
      <c r="I372" s="13"/>
      <c r="J372" s="13"/>
      <c r="K372" s="13"/>
      <c r="L372" s="13"/>
      <c r="N372" s="175"/>
    </row>
    <row r="373" spans="2:14" s="6" customFormat="1" ht="16.149999999999999" customHeight="1">
      <c r="B373" s="774"/>
      <c r="F373" s="13"/>
      <c r="H373" s="13"/>
      <c r="I373" s="13"/>
      <c r="J373" s="13"/>
      <c r="K373" s="13"/>
      <c r="L373" s="13"/>
      <c r="N373" s="175"/>
    </row>
    <row r="374" spans="2:14" s="6" customFormat="1" ht="16.149999999999999" customHeight="1">
      <c r="B374" s="774"/>
      <c r="F374" s="13"/>
      <c r="H374" s="13"/>
      <c r="I374" s="13"/>
      <c r="J374" s="13"/>
      <c r="K374" s="13"/>
      <c r="L374" s="13"/>
      <c r="N374" s="175"/>
    </row>
    <row r="375" spans="2:14" s="6" customFormat="1" ht="16.149999999999999" customHeight="1">
      <c r="B375" s="774"/>
      <c r="N375" s="175"/>
    </row>
    <row r="376" spans="2:14" s="6" customFormat="1" ht="16.149999999999999" customHeight="1">
      <c r="B376" s="774"/>
      <c r="N376" s="175"/>
    </row>
    <row r="377" spans="2:14" s="6" customFormat="1" ht="16.149999999999999" customHeight="1">
      <c r="B377" s="774"/>
      <c r="N377" s="175"/>
    </row>
    <row r="378" spans="2:14" s="6" customFormat="1" ht="16.149999999999999" customHeight="1">
      <c r="B378" s="774"/>
      <c r="N378" s="175"/>
    </row>
    <row r="379" spans="2:14" s="6" customFormat="1" ht="16.149999999999999" customHeight="1">
      <c r="B379" s="774"/>
      <c r="N379" s="175"/>
    </row>
    <row r="380" spans="2:14" s="6" customFormat="1" ht="16.149999999999999" customHeight="1">
      <c r="B380" s="774"/>
      <c r="N380" s="175"/>
    </row>
    <row r="381" spans="2:14" s="6" customFormat="1" ht="16.149999999999999" customHeight="1">
      <c r="B381" s="774"/>
      <c r="N381" s="175"/>
    </row>
    <row r="382" spans="2:14" s="6" customFormat="1" ht="16.149999999999999" customHeight="1">
      <c r="B382" s="774"/>
      <c r="N382" s="175"/>
    </row>
    <row r="383" spans="2:14" s="6" customFormat="1" ht="16.149999999999999" customHeight="1">
      <c r="B383" s="774"/>
      <c r="N383" s="175"/>
    </row>
    <row r="384" spans="2:14" s="6" customFormat="1" ht="16.149999999999999" customHeight="1">
      <c r="B384" s="774"/>
      <c r="N384" s="175"/>
    </row>
    <row r="385" spans="2:14" s="6" customFormat="1" ht="16.149999999999999" customHeight="1">
      <c r="B385" s="774"/>
      <c r="N385" s="175"/>
    </row>
    <row r="386" spans="2:14" s="6" customFormat="1" ht="16.149999999999999" customHeight="1">
      <c r="B386" s="774"/>
      <c r="N386" s="175"/>
    </row>
    <row r="387" spans="2:14" s="6" customFormat="1" ht="16.149999999999999" customHeight="1">
      <c r="B387" s="774"/>
      <c r="N387" s="175"/>
    </row>
    <row r="388" spans="2:14" s="6" customFormat="1" ht="16.149999999999999" customHeight="1">
      <c r="B388" s="774"/>
      <c r="N388" s="175"/>
    </row>
    <row r="389" spans="2:14" s="6" customFormat="1" ht="16.149999999999999" customHeight="1">
      <c r="B389" s="774"/>
      <c r="N389" s="175"/>
    </row>
    <row r="390" spans="2:14" s="6" customFormat="1" ht="16.149999999999999" customHeight="1">
      <c r="B390" s="774"/>
      <c r="N390" s="175"/>
    </row>
    <row r="391" spans="2:14" s="6" customFormat="1" ht="16.149999999999999" customHeight="1">
      <c r="B391" s="774"/>
      <c r="N391" s="175"/>
    </row>
    <row r="392" spans="2:14" s="6" customFormat="1" ht="16.149999999999999" customHeight="1">
      <c r="B392" s="774"/>
      <c r="N392" s="175"/>
    </row>
    <row r="393" spans="2:14" s="6" customFormat="1" ht="16.149999999999999" customHeight="1">
      <c r="B393" s="774"/>
      <c r="N393" s="175"/>
    </row>
    <row r="394" spans="2:14" s="6" customFormat="1" ht="16.149999999999999" customHeight="1">
      <c r="B394" s="774"/>
      <c r="N394" s="175"/>
    </row>
    <row r="395" spans="2:14" s="6" customFormat="1" ht="16.149999999999999" customHeight="1">
      <c r="B395" s="774"/>
      <c r="N395" s="175"/>
    </row>
    <row r="396" spans="2:14" s="6" customFormat="1" ht="16.149999999999999" customHeight="1">
      <c r="B396" s="774"/>
      <c r="N396" s="175"/>
    </row>
    <row r="397" spans="2:14" s="6" customFormat="1" ht="16.149999999999999" customHeight="1">
      <c r="B397" s="774"/>
      <c r="N397" s="175"/>
    </row>
    <row r="398" spans="2:14" s="6" customFormat="1" ht="16.149999999999999" customHeight="1">
      <c r="B398" s="774"/>
      <c r="N398" s="175"/>
    </row>
    <row r="399" spans="2:14" s="6" customFormat="1" ht="16.149999999999999" customHeight="1">
      <c r="B399" s="774"/>
      <c r="N399" s="175"/>
    </row>
    <row r="400" spans="2:14" s="6" customFormat="1" ht="16.149999999999999" customHeight="1">
      <c r="B400" s="774"/>
      <c r="N400" s="175"/>
    </row>
    <row r="401" spans="2:14" s="6" customFormat="1" ht="16.149999999999999" customHeight="1">
      <c r="B401" s="774"/>
      <c r="N401" s="175"/>
    </row>
    <row r="402" spans="2:14" s="6" customFormat="1" ht="16.149999999999999" customHeight="1">
      <c r="B402" s="774"/>
      <c r="N402" s="175"/>
    </row>
    <row r="403" spans="2:14" s="6" customFormat="1" ht="16.149999999999999" customHeight="1">
      <c r="B403" s="774"/>
      <c r="N403" s="175"/>
    </row>
    <row r="404" spans="2:14" s="6" customFormat="1" ht="16.149999999999999" customHeight="1">
      <c r="B404" s="774"/>
      <c r="N404" s="175"/>
    </row>
    <row r="405" spans="2:14" s="6" customFormat="1" ht="16.149999999999999" customHeight="1">
      <c r="B405" s="774"/>
      <c r="N405" s="175"/>
    </row>
    <row r="406" spans="2:14" s="6" customFormat="1" ht="16.149999999999999" customHeight="1">
      <c r="B406" s="774"/>
      <c r="N406" s="175"/>
    </row>
    <row r="407" spans="2:14" s="6" customFormat="1" ht="16.149999999999999" customHeight="1">
      <c r="B407" s="774"/>
      <c r="N407" s="175"/>
    </row>
    <row r="408" spans="2:14" s="6" customFormat="1" ht="16.149999999999999" customHeight="1">
      <c r="B408" s="774"/>
      <c r="N408" s="175"/>
    </row>
    <row r="409" spans="2:14" s="6" customFormat="1" ht="16.149999999999999" customHeight="1">
      <c r="B409" s="774"/>
      <c r="N409" s="175"/>
    </row>
    <row r="410" spans="2:14" s="6" customFormat="1" ht="16.149999999999999" customHeight="1">
      <c r="B410" s="774"/>
      <c r="N410" s="175"/>
    </row>
    <row r="411" spans="2:14" s="6" customFormat="1" ht="16.149999999999999" customHeight="1">
      <c r="B411" s="774"/>
      <c r="N411" s="175"/>
    </row>
    <row r="412" spans="2:14" s="6" customFormat="1" ht="16.149999999999999" customHeight="1">
      <c r="B412" s="774"/>
      <c r="N412" s="175"/>
    </row>
    <row r="413" spans="2:14" s="6" customFormat="1" ht="16.149999999999999" customHeight="1">
      <c r="B413" s="774"/>
      <c r="N413" s="175"/>
    </row>
    <row r="414" spans="2:14" s="6" customFormat="1" ht="16.149999999999999" customHeight="1">
      <c r="B414" s="774"/>
      <c r="N414" s="175"/>
    </row>
    <row r="415" spans="2:14" s="6" customFormat="1" ht="16.149999999999999" customHeight="1">
      <c r="B415" s="774"/>
      <c r="N415" s="175"/>
    </row>
    <row r="416" spans="2:14" s="6" customFormat="1" ht="16.149999999999999" customHeight="1">
      <c r="B416" s="774"/>
      <c r="N416" s="175"/>
    </row>
    <row r="417" spans="2:14" s="6" customFormat="1" ht="16.149999999999999" customHeight="1">
      <c r="B417" s="774"/>
      <c r="N417" s="175"/>
    </row>
    <row r="418" spans="2:14" s="6" customFormat="1" ht="16.149999999999999" customHeight="1">
      <c r="B418" s="774"/>
      <c r="N418" s="175"/>
    </row>
    <row r="419" spans="2:14" s="6" customFormat="1" ht="16.149999999999999" customHeight="1">
      <c r="B419" s="774"/>
      <c r="N419" s="175"/>
    </row>
    <row r="420" spans="2:14" s="6" customFormat="1" ht="16.149999999999999" customHeight="1">
      <c r="B420" s="774"/>
      <c r="N420" s="175"/>
    </row>
    <row r="421" spans="2:14" s="6" customFormat="1" ht="16.149999999999999" customHeight="1">
      <c r="B421" s="774"/>
      <c r="N421" s="175"/>
    </row>
    <row r="422" spans="2:14" s="6" customFormat="1" ht="16.149999999999999" customHeight="1">
      <c r="B422" s="774"/>
      <c r="N422" s="175"/>
    </row>
    <row r="423" spans="2:14" s="6" customFormat="1" ht="16.149999999999999" customHeight="1">
      <c r="B423" s="774"/>
      <c r="N423" s="175"/>
    </row>
    <row r="424" spans="2:14" s="6" customFormat="1" ht="16.149999999999999" customHeight="1">
      <c r="B424" s="774"/>
      <c r="N424" s="175"/>
    </row>
    <row r="425" spans="2:14" s="6" customFormat="1" ht="16.149999999999999" customHeight="1">
      <c r="B425" s="774"/>
      <c r="N425" s="175"/>
    </row>
    <row r="426" spans="2:14" s="6" customFormat="1" ht="16.149999999999999" customHeight="1">
      <c r="B426" s="774"/>
      <c r="N426" s="175"/>
    </row>
    <row r="427" spans="2:14" s="6" customFormat="1" ht="16.149999999999999" customHeight="1">
      <c r="B427" s="774"/>
      <c r="N427" s="175"/>
    </row>
    <row r="428" spans="2:14" s="6" customFormat="1" ht="16.149999999999999" customHeight="1">
      <c r="B428" s="774"/>
      <c r="N428" s="175"/>
    </row>
    <row r="429" spans="2:14" s="6" customFormat="1" ht="16.149999999999999" customHeight="1">
      <c r="B429" s="774"/>
      <c r="N429" s="175"/>
    </row>
    <row r="430" spans="2:14" s="6" customFormat="1" ht="16.149999999999999" customHeight="1">
      <c r="B430" s="774"/>
      <c r="N430" s="175"/>
    </row>
    <row r="431" spans="2:14" s="6" customFormat="1" ht="16.149999999999999" customHeight="1">
      <c r="B431" s="774"/>
      <c r="N431" s="175"/>
    </row>
    <row r="432" spans="2:14" s="6" customFormat="1" ht="16.149999999999999" customHeight="1">
      <c r="B432" s="774"/>
      <c r="N432" s="175"/>
    </row>
    <row r="433" spans="2:14" s="6" customFormat="1" ht="16.149999999999999" customHeight="1">
      <c r="B433" s="774"/>
      <c r="N433" s="175"/>
    </row>
    <row r="434" spans="2:14" s="6" customFormat="1" ht="16.149999999999999" customHeight="1">
      <c r="B434" s="774"/>
      <c r="N434" s="175"/>
    </row>
    <row r="435" spans="2:14" s="6" customFormat="1" ht="16.149999999999999" customHeight="1">
      <c r="B435" s="774"/>
      <c r="N435" s="175"/>
    </row>
    <row r="436" spans="2:14" s="6" customFormat="1" ht="16.149999999999999" customHeight="1">
      <c r="B436" s="774"/>
      <c r="N436" s="175"/>
    </row>
    <row r="437" spans="2:14" s="6" customFormat="1" ht="16.149999999999999" customHeight="1">
      <c r="B437" s="774"/>
      <c r="N437" s="175"/>
    </row>
    <row r="438" spans="2:14" s="6" customFormat="1" ht="16.149999999999999" customHeight="1">
      <c r="B438" s="774"/>
      <c r="N438" s="175"/>
    </row>
    <row r="439" spans="2:14" s="6" customFormat="1" ht="16.149999999999999" customHeight="1">
      <c r="B439" s="774"/>
      <c r="N439" s="175"/>
    </row>
    <row r="440" spans="2:14" s="6" customFormat="1" ht="16.149999999999999" customHeight="1">
      <c r="B440" s="774"/>
      <c r="N440" s="175"/>
    </row>
    <row r="441" spans="2:14" s="6" customFormat="1" ht="16.149999999999999" customHeight="1">
      <c r="B441" s="774"/>
      <c r="N441" s="175"/>
    </row>
    <row r="442" spans="2:14" s="6" customFormat="1" ht="16.149999999999999" customHeight="1">
      <c r="B442" s="774"/>
      <c r="N442" s="175"/>
    </row>
    <row r="443" spans="2:14" s="6" customFormat="1" ht="16.149999999999999" customHeight="1">
      <c r="B443" s="774"/>
      <c r="N443" s="175"/>
    </row>
    <row r="444" spans="2:14" s="6" customFormat="1" ht="16.149999999999999" customHeight="1">
      <c r="B444" s="774"/>
      <c r="N444" s="175"/>
    </row>
    <row r="445" spans="2:14" s="6" customFormat="1" ht="16.149999999999999" customHeight="1">
      <c r="B445" s="774"/>
      <c r="N445" s="175"/>
    </row>
    <row r="446" spans="2:14" s="6" customFormat="1" ht="16.149999999999999" customHeight="1">
      <c r="B446" s="774"/>
      <c r="N446" s="175"/>
    </row>
    <row r="447" spans="2:14" s="6" customFormat="1" ht="16.149999999999999" customHeight="1">
      <c r="B447" s="774"/>
      <c r="N447" s="175"/>
    </row>
    <row r="448" spans="2:14" s="6" customFormat="1" ht="16.149999999999999" customHeight="1">
      <c r="B448" s="774"/>
      <c r="N448" s="175"/>
    </row>
    <row r="449" spans="2:14" s="6" customFormat="1" ht="16.149999999999999" customHeight="1">
      <c r="B449" s="774"/>
      <c r="N449" s="175"/>
    </row>
    <row r="450" spans="2:14" s="6" customFormat="1" ht="16.149999999999999" customHeight="1">
      <c r="B450" s="774"/>
      <c r="N450" s="175"/>
    </row>
    <row r="451" spans="2:14" s="6" customFormat="1" ht="16.149999999999999" customHeight="1">
      <c r="B451" s="774"/>
      <c r="N451" s="175"/>
    </row>
    <row r="452" spans="2:14" s="6" customFormat="1" ht="16.149999999999999" customHeight="1">
      <c r="B452" s="774"/>
      <c r="N452" s="175"/>
    </row>
    <row r="453" spans="2:14" s="6" customFormat="1" ht="16.149999999999999" customHeight="1">
      <c r="B453" s="774"/>
      <c r="N453" s="175"/>
    </row>
    <row r="454" spans="2:14" s="6" customFormat="1" ht="16.149999999999999" customHeight="1">
      <c r="B454" s="774"/>
      <c r="N454" s="175"/>
    </row>
    <row r="455" spans="2:14" s="6" customFormat="1" ht="16.149999999999999" customHeight="1">
      <c r="B455" s="774"/>
      <c r="N455" s="175"/>
    </row>
    <row r="456" spans="2:14" s="6" customFormat="1" ht="16.149999999999999" customHeight="1">
      <c r="B456" s="774"/>
      <c r="N456" s="175"/>
    </row>
    <row r="457" spans="2:14" s="6" customFormat="1" ht="16.149999999999999" customHeight="1">
      <c r="B457" s="774"/>
      <c r="N457" s="175"/>
    </row>
    <row r="458" spans="2:14" s="6" customFormat="1" ht="16.149999999999999" customHeight="1">
      <c r="B458" s="774"/>
      <c r="N458" s="175"/>
    </row>
    <row r="459" spans="2:14" s="6" customFormat="1" ht="16.149999999999999" customHeight="1">
      <c r="B459" s="774"/>
      <c r="N459" s="175"/>
    </row>
    <row r="460" spans="2:14" s="6" customFormat="1" ht="16.149999999999999" customHeight="1">
      <c r="B460" s="774"/>
      <c r="N460" s="175"/>
    </row>
    <row r="461" spans="2:14" s="6" customFormat="1" ht="16.149999999999999" customHeight="1">
      <c r="B461" s="774"/>
      <c r="N461" s="175"/>
    </row>
    <row r="462" spans="2:14" s="6" customFormat="1" ht="16.149999999999999" customHeight="1">
      <c r="B462" s="774"/>
      <c r="N462" s="175"/>
    </row>
    <row r="463" spans="2:14" s="6" customFormat="1" ht="16.149999999999999" customHeight="1">
      <c r="B463" s="774"/>
      <c r="N463" s="175"/>
    </row>
    <row r="464" spans="2:14" s="6" customFormat="1" ht="16.149999999999999" customHeight="1">
      <c r="B464" s="774"/>
      <c r="N464" s="175"/>
    </row>
    <row r="465" spans="2:14" s="6" customFormat="1" ht="16.149999999999999" customHeight="1">
      <c r="B465" s="774"/>
      <c r="N465" s="175"/>
    </row>
    <row r="466" spans="2:14" s="6" customFormat="1" ht="16.149999999999999" customHeight="1">
      <c r="B466" s="774"/>
      <c r="N466" s="175"/>
    </row>
    <row r="467" spans="2:14" s="6" customFormat="1" ht="16.149999999999999" customHeight="1">
      <c r="B467" s="774"/>
      <c r="N467" s="175"/>
    </row>
    <row r="468" spans="2:14" s="6" customFormat="1" ht="16.149999999999999" customHeight="1">
      <c r="B468" s="774"/>
      <c r="N468" s="175"/>
    </row>
    <row r="469" spans="2:14" s="6" customFormat="1" ht="16.149999999999999" customHeight="1">
      <c r="B469" s="774"/>
      <c r="N469" s="175"/>
    </row>
    <row r="470" spans="2:14" s="6" customFormat="1" ht="16.149999999999999" customHeight="1">
      <c r="B470" s="774"/>
      <c r="N470" s="175"/>
    </row>
    <row r="471" spans="2:14" s="6" customFormat="1" ht="16.149999999999999" customHeight="1">
      <c r="B471" s="774"/>
      <c r="N471" s="175"/>
    </row>
    <row r="472" spans="2:14" s="6" customFormat="1" ht="16.149999999999999" customHeight="1">
      <c r="B472" s="774"/>
      <c r="N472" s="175"/>
    </row>
    <row r="473" spans="2:14" s="6" customFormat="1" ht="16.149999999999999" customHeight="1">
      <c r="B473" s="774"/>
      <c r="N473" s="175"/>
    </row>
    <row r="474" spans="2:14" s="6" customFormat="1" ht="16.149999999999999" customHeight="1">
      <c r="B474" s="774"/>
      <c r="N474" s="175"/>
    </row>
    <row r="475" spans="2:14" s="6" customFormat="1" ht="16.149999999999999" customHeight="1">
      <c r="B475" s="774"/>
      <c r="N475" s="175"/>
    </row>
    <row r="476" spans="2:14" s="6" customFormat="1" ht="16.149999999999999" customHeight="1">
      <c r="B476" s="774"/>
      <c r="N476" s="175"/>
    </row>
    <row r="477" spans="2:14" s="6" customFormat="1" ht="16.149999999999999" customHeight="1">
      <c r="B477" s="774"/>
      <c r="N477" s="175"/>
    </row>
    <row r="478" spans="2:14" s="6" customFormat="1" ht="16.149999999999999" customHeight="1">
      <c r="B478" s="774"/>
      <c r="N478" s="175"/>
    </row>
    <row r="479" spans="2:14" s="6" customFormat="1" ht="16.149999999999999" customHeight="1">
      <c r="B479" s="774"/>
      <c r="N479" s="175"/>
    </row>
    <row r="480" spans="2:14" s="6" customFormat="1" ht="16.149999999999999" customHeight="1">
      <c r="B480" s="774"/>
      <c r="N480" s="175"/>
    </row>
    <row r="481" spans="2:14" s="6" customFormat="1" ht="16.149999999999999" customHeight="1">
      <c r="B481" s="774"/>
      <c r="N481" s="175"/>
    </row>
    <row r="482" spans="2:14" s="6" customFormat="1" ht="16.149999999999999" customHeight="1">
      <c r="B482" s="774"/>
      <c r="N482" s="175"/>
    </row>
    <row r="483" spans="2:14" s="6" customFormat="1" ht="16.149999999999999" customHeight="1">
      <c r="B483" s="774"/>
      <c r="N483" s="175"/>
    </row>
    <row r="484" spans="2:14" s="6" customFormat="1" ht="16.149999999999999" customHeight="1">
      <c r="B484" s="774"/>
      <c r="N484" s="175"/>
    </row>
    <row r="485" spans="2:14" s="6" customFormat="1" ht="16.149999999999999" customHeight="1">
      <c r="B485" s="774"/>
      <c r="N485" s="175"/>
    </row>
    <row r="486" spans="2:14" s="6" customFormat="1" ht="16.149999999999999" customHeight="1">
      <c r="B486" s="774"/>
      <c r="N486" s="175"/>
    </row>
    <row r="487" spans="2:14" s="6" customFormat="1" ht="16.149999999999999" customHeight="1">
      <c r="B487" s="774"/>
      <c r="N487" s="175"/>
    </row>
    <row r="488" spans="2:14" s="6" customFormat="1" ht="16.149999999999999" customHeight="1">
      <c r="B488" s="774"/>
      <c r="N488" s="175"/>
    </row>
    <row r="489" spans="2:14" s="6" customFormat="1" ht="16.149999999999999" customHeight="1">
      <c r="B489" s="774"/>
      <c r="N489" s="175"/>
    </row>
    <row r="490" spans="2:14" s="6" customFormat="1" ht="16.149999999999999" customHeight="1">
      <c r="B490" s="774"/>
      <c r="N490" s="175"/>
    </row>
    <row r="491" spans="2:14" s="6" customFormat="1" ht="16.149999999999999" customHeight="1">
      <c r="B491" s="774"/>
      <c r="N491" s="175"/>
    </row>
    <row r="492" spans="2:14" s="6" customFormat="1" ht="16.149999999999999" customHeight="1">
      <c r="B492" s="774"/>
      <c r="N492" s="175"/>
    </row>
    <row r="493" spans="2:14" s="6" customFormat="1" ht="16.149999999999999" customHeight="1">
      <c r="B493" s="774"/>
      <c r="N493" s="175"/>
    </row>
    <row r="494" spans="2:14" s="6" customFormat="1" ht="16.149999999999999" customHeight="1">
      <c r="B494" s="774"/>
      <c r="N494" s="175"/>
    </row>
    <row r="495" spans="2:14" s="6" customFormat="1" ht="16.149999999999999" customHeight="1">
      <c r="B495" s="774"/>
      <c r="N495" s="175"/>
    </row>
    <row r="496" spans="2:14" s="6" customFormat="1" ht="16.149999999999999" customHeight="1">
      <c r="B496" s="774"/>
      <c r="N496" s="175"/>
    </row>
    <row r="497" spans="2:14" s="6" customFormat="1" ht="16.149999999999999" customHeight="1">
      <c r="B497" s="774"/>
      <c r="N497" s="175"/>
    </row>
    <row r="498" spans="2:14" s="6" customFormat="1" ht="16.149999999999999" customHeight="1">
      <c r="B498" s="774"/>
      <c r="N498" s="175"/>
    </row>
    <row r="499" spans="2:14" s="6" customFormat="1" ht="16.149999999999999" customHeight="1">
      <c r="B499" s="774"/>
      <c r="N499" s="175"/>
    </row>
    <row r="500" spans="2:14" s="6" customFormat="1" ht="16.149999999999999" customHeight="1">
      <c r="B500" s="774"/>
      <c r="N500" s="175"/>
    </row>
    <row r="501" spans="2:14" s="6" customFormat="1" ht="16.149999999999999" customHeight="1">
      <c r="B501" s="774"/>
      <c r="N501" s="175"/>
    </row>
    <row r="502" spans="2:14" s="6" customFormat="1" ht="16.149999999999999" customHeight="1">
      <c r="B502" s="774"/>
      <c r="N502" s="175"/>
    </row>
    <row r="503" spans="2:14" s="6" customFormat="1" ht="16.149999999999999" customHeight="1">
      <c r="B503" s="774"/>
      <c r="N503" s="175"/>
    </row>
    <row r="504" spans="2:14" s="6" customFormat="1" ht="16.149999999999999" customHeight="1">
      <c r="B504" s="774"/>
      <c r="N504" s="175"/>
    </row>
    <row r="505" spans="2:14" s="6" customFormat="1" ht="16.149999999999999" customHeight="1">
      <c r="B505" s="774"/>
      <c r="N505" s="175"/>
    </row>
    <row r="506" spans="2:14" s="6" customFormat="1" ht="16.149999999999999" customHeight="1">
      <c r="B506" s="774"/>
      <c r="N506" s="175"/>
    </row>
    <row r="507" spans="2:14" s="6" customFormat="1" ht="16.149999999999999" customHeight="1">
      <c r="B507" s="774"/>
      <c r="N507" s="175"/>
    </row>
    <row r="508" spans="2:14" s="6" customFormat="1" ht="16.149999999999999" customHeight="1">
      <c r="B508" s="774"/>
      <c r="N508" s="175"/>
    </row>
    <row r="509" spans="2:14" s="6" customFormat="1" ht="16.149999999999999" customHeight="1">
      <c r="B509" s="774"/>
      <c r="N509" s="175"/>
    </row>
    <row r="510" spans="2:14" s="6" customFormat="1" ht="16.149999999999999" customHeight="1">
      <c r="B510" s="774"/>
      <c r="N510" s="175"/>
    </row>
    <row r="511" spans="2:14" s="6" customFormat="1" ht="16.149999999999999" customHeight="1">
      <c r="B511" s="774"/>
      <c r="N511" s="175"/>
    </row>
    <row r="512" spans="2:14" s="6" customFormat="1" ht="16.149999999999999" customHeight="1">
      <c r="B512" s="774"/>
      <c r="N512" s="175"/>
    </row>
    <row r="513" spans="2:14" s="6" customFormat="1" ht="16.149999999999999" customHeight="1">
      <c r="B513" s="774"/>
      <c r="N513" s="175"/>
    </row>
    <row r="514" spans="2:14" s="6" customFormat="1" ht="16.149999999999999" customHeight="1">
      <c r="B514" s="774"/>
      <c r="N514" s="175"/>
    </row>
    <row r="515" spans="2:14" s="6" customFormat="1" ht="16.149999999999999" customHeight="1">
      <c r="B515" s="774"/>
      <c r="N515" s="175"/>
    </row>
    <row r="516" spans="2:14" s="6" customFormat="1" ht="16.149999999999999" customHeight="1">
      <c r="B516" s="774"/>
      <c r="N516" s="175"/>
    </row>
    <row r="517" spans="2:14" s="6" customFormat="1" ht="16.149999999999999" customHeight="1">
      <c r="B517" s="774"/>
      <c r="N517" s="175"/>
    </row>
    <row r="518" spans="2:14" s="6" customFormat="1" ht="16.149999999999999" customHeight="1">
      <c r="B518" s="774"/>
      <c r="N518" s="175"/>
    </row>
    <row r="519" spans="2:14" s="6" customFormat="1" ht="16.149999999999999" customHeight="1">
      <c r="B519" s="774"/>
      <c r="N519" s="175"/>
    </row>
    <row r="520" spans="2:14" s="6" customFormat="1" ht="16.149999999999999" customHeight="1">
      <c r="B520" s="774"/>
      <c r="N520" s="175"/>
    </row>
    <row r="521" spans="2:14" s="6" customFormat="1" ht="16.149999999999999" customHeight="1">
      <c r="B521" s="774"/>
      <c r="N521" s="175"/>
    </row>
    <row r="522" spans="2:14" s="6" customFormat="1" ht="16.149999999999999" customHeight="1">
      <c r="B522" s="774"/>
      <c r="N522" s="175"/>
    </row>
    <row r="523" spans="2:14" s="6" customFormat="1" ht="16.149999999999999" customHeight="1">
      <c r="B523" s="774"/>
      <c r="N523" s="175"/>
    </row>
    <row r="524" spans="2:14" s="6" customFormat="1" ht="16.149999999999999" customHeight="1">
      <c r="B524" s="774"/>
      <c r="N524" s="175"/>
    </row>
    <row r="525" spans="2:14" s="6" customFormat="1" ht="16.149999999999999" customHeight="1">
      <c r="B525" s="774"/>
      <c r="N525" s="175"/>
    </row>
    <row r="526" spans="2:14" s="6" customFormat="1" ht="16.149999999999999" customHeight="1">
      <c r="B526" s="774"/>
      <c r="N526" s="175"/>
    </row>
    <row r="527" spans="2:14" s="6" customFormat="1" ht="16.149999999999999" customHeight="1">
      <c r="B527" s="774"/>
      <c r="N527" s="175"/>
    </row>
    <row r="528" spans="2:14" s="6" customFormat="1" ht="16.149999999999999" customHeight="1">
      <c r="B528" s="774"/>
      <c r="N528" s="175"/>
    </row>
    <row r="529" spans="2:14" s="6" customFormat="1" ht="16.149999999999999" customHeight="1">
      <c r="B529" s="774"/>
      <c r="N529" s="175"/>
    </row>
    <row r="530" spans="2:14" s="6" customFormat="1" ht="16.149999999999999" customHeight="1">
      <c r="B530" s="774"/>
      <c r="N530" s="175"/>
    </row>
    <row r="531" spans="2:14" s="6" customFormat="1" ht="16.149999999999999" customHeight="1">
      <c r="B531" s="774"/>
      <c r="N531" s="175"/>
    </row>
    <row r="532" spans="2:14" s="6" customFormat="1" ht="16.149999999999999" customHeight="1">
      <c r="B532" s="774"/>
      <c r="N532" s="175"/>
    </row>
    <row r="533" spans="2:14" s="6" customFormat="1" ht="16.149999999999999" customHeight="1">
      <c r="B533" s="774"/>
      <c r="N533" s="175"/>
    </row>
    <row r="534" spans="2:14" s="6" customFormat="1" ht="16.149999999999999" customHeight="1">
      <c r="B534" s="774"/>
      <c r="N534" s="175"/>
    </row>
    <row r="535" spans="2:14" s="6" customFormat="1" ht="16.149999999999999" customHeight="1">
      <c r="B535" s="774"/>
      <c r="N535" s="175"/>
    </row>
    <row r="536" spans="2:14" s="6" customFormat="1" ht="16.149999999999999" customHeight="1">
      <c r="B536" s="774"/>
      <c r="N536" s="175"/>
    </row>
    <row r="537" spans="2:14" s="6" customFormat="1" ht="16.149999999999999" customHeight="1">
      <c r="B537" s="774"/>
      <c r="N537" s="175"/>
    </row>
    <row r="538" spans="2:14" s="6" customFormat="1" ht="16.149999999999999" customHeight="1">
      <c r="B538" s="774"/>
      <c r="N538" s="175"/>
    </row>
    <row r="539" spans="2:14" s="6" customFormat="1" ht="16.149999999999999" customHeight="1">
      <c r="B539" s="774"/>
      <c r="N539" s="175"/>
    </row>
    <row r="540" spans="2:14" s="6" customFormat="1" ht="16.149999999999999" customHeight="1">
      <c r="B540" s="774"/>
      <c r="N540" s="175"/>
    </row>
    <row r="541" spans="2:14" s="6" customFormat="1" ht="16.149999999999999" customHeight="1">
      <c r="B541" s="774"/>
      <c r="N541" s="175"/>
    </row>
    <row r="542" spans="2:14" s="6" customFormat="1" ht="16.149999999999999" customHeight="1">
      <c r="B542" s="774"/>
      <c r="N542" s="175"/>
    </row>
    <row r="543" spans="2:14" s="6" customFormat="1" ht="16.149999999999999" customHeight="1">
      <c r="B543" s="774"/>
      <c r="N543" s="175"/>
    </row>
    <row r="544" spans="2:14" s="6" customFormat="1" ht="16.149999999999999" customHeight="1">
      <c r="B544" s="774"/>
      <c r="N544" s="175"/>
    </row>
    <row r="545" spans="2:14" s="6" customFormat="1" ht="16.149999999999999" customHeight="1">
      <c r="B545" s="774"/>
      <c r="N545" s="175"/>
    </row>
    <row r="546" spans="2:14" s="6" customFormat="1" ht="16.149999999999999" customHeight="1">
      <c r="B546" s="774"/>
      <c r="N546" s="175"/>
    </row>
    <row r="547" spans="2:14" s="6" customFormat="1" ht="16.149999999999999" customHeight="1">
      <c r="B547" s="774"/>
      <c r="N547" s="175"/>
    </row>
    <row r="548" spans="2:14" s="6" customFormat="1" ht="16.149999999999999" customHeight="1">
      <c r="B548" s="774"/>
      <c r="N548" s="175"/>
    </row>
    <row r="549" spans="2:14" s="6" customFormat="1" ht="16.149999999999999" customHeight="1">
      <c r="B549" s="774"/>
      <c r="N549" s="175"/>
    </row>
    <row r="550" spans="2:14" s="6" customFormat="1" ht="16.149999999999999" customHeight="1">
      <c r="B550" s="774"/>
      <c r="N550" s="175"/>
    </row>
    <row r="551" spans="2:14" s="6" customFormat="1" ht="16.149999999999999" customHeight="1">
      <c r="B551" s="774"/>
      <c r="N551" s="175"/>
    </row>
    <row r="552" spans="2:14" s="6" customFormat="1" ht="16.149999999999999" customHeight="1">
      <c r="B552" s="774"/>
      <c r="N552" s="175"/>
    </row>
    <row r="553" spans="2:14" s="6" customFormat="1" ht="16.149999999999999" customHeight="1">
      <c r="B553" s="774"/>
      <c r="N553" s="175"/>
    </row>
    <row r="554" spans="2:14" s="6" customFormat="1" ht="16.149999999999999" customHeight="1">
      <c r="B554" s="774"/>
      <c r="N554" s="175"/>
    </row>
    <row r="555" spans="2:14" s="6" customFormat="1" ht="16.149999999999999" customHeight="1">
      <c r="B555" s="774"/>
      <c r="N555" s="175"/>
    </row>
    <row r="556" spans="2:14" s="6" customFormat="1" ht="16.149999999999999" customHeight="1">
      <c r="B556" s="774"/>
      <c r="N556" s="175"/>
    </row>
    <row r="557" spans="2:14" s="6" customFormat="1" ht="16.149999999999999" customHeight="1">
      <c r="B557" s="774"/>
      <c r="N557" s="175"/>
    </row>
    <row r="558" spans="2:14" s="6" customFormat="1" ht="16.149999999999999" customHeight="1">
      <c r="B558" s="774"/>
      <c r="N558" s="175"/>
    </row>
    <row r="559" spans="2:14" s="6" customFormat="1" ht="16.149999999999999" customHeight="1">
      <c r="B559" s="774"/>
      <c r="N559" s="175"/>
    </row>
    <row r="560" spans="2:14" s="6" customFormat="1" ht="16.149999999999999" customHeight="1">
      <c r="B560" s="774"/>
      <c r="N560" s="175"/>
    </row>
    <row r="561" spans="2:14" s="6" customFormat="1" ht="16.149999999999999" customHeight="1">
      <c r="B561" s="774"/>
      <c r="N561" s="175"/>
    </row>
    <row r="562" spans="2:14" s="6" customFormat="1" ht="16.149999999999999" customHeight="1">
      <c r="B562" s="774"/>
      <c r="N562" s="175"/>
    </row>
    <row r="563" spans="2:14" s="6" customFormat="1" ht="16.149999999999999" customHeight="1">
      <c r="B563" s="774"/>
      <c r="N563" s="175"/>
    </row>
    <row r="564" spans="2:14" s="6" customFormat="1" ht="16.149999999999999" customHeight="1">
      <c r="B564" s="774"/>
      <c r="N564" s="175"/>
    </row>
    <row r="565" spans="2:14" s="6" customFormat="1" ht="16.149999999999999" customHeight="1">
      <c r="B565" s="774"/>
      <c r="N565" s="175"/>
    </row>
    <row r="566" spans="2:14" s="6" customFormat="1" ht="16.149999999999999" customHeight="1">
      <c r="B566" s="774"/>
      <c r="N566" s="175"/>
    </row>
    <row r="567" spans="2:14" s="6" customFormat="1" ht="16.149999999999999" customHeight="1">
      <c r="B567" s="774"/>
      <c r="N567" s="175"/>
    </row>
    <row r="568" spans="2:14" s="6" customFormat="1" ht="16.149999999999999" customHeight="1">
      <c r="B568" s="774"/>
      <c r="N568" s="175"/>
    </row>
    <row r="569" spans="2:14" s="6" customFormat="1" ht="16.149999999999999" customHeight="1">
      <c r="B569" s="774"/>
      <c r="N569" s="175"/>
    </row>
    <row r="570" spans="2:14" s="6" customFormat="1" ht="16.149999999999999" customHeight="1">
      <c r="B570" s="774"/>
      <c r="N570" s="175"/>
    </row>
    <row r="571" spans="2:14" s="6" customFormat="1" ht="16.149999999999999" customHeight="1">
      <c r="B571" s="774"/>
      <c r="N571" s="175"/>
    </row>
    <row r="572" spans="2:14" s="6" customFormat="1" ht="16.149999999999999" customHeight="1">
      <c r="B572" s="774"/>
      <c r="N572" s="175"/>
    </row>
    <row r="573" spans="2:14" s="6" customFormat="1" ht="16.149999999999999" customHeight="1">
      <c r="B573" s="774"/>
      <c r="N573" s="175"/>
    </row>
    <row r="574" spans="2:14" s="6" customFormat="1" ht="16.149999999999999" customHeight="1">
      <c r="B574" s="774"/>
      <c r="N574" s="175"/>
    </row>
    <row r="575" spans="2:14" s="6" customFormat="1" ht="16.149999999999999" customHeight="1">
      <c r="B575" s="774"/>
      <c r="N575" s="175"/>
    </row>
    <row r="576" spans="2:14" s="6" customFormat="1" ht="16.149999999999999" customHeight="1">
      <c r="B576" s="774"/>
      <c r="N576" s="175"/>
    </row>
    <row r="577" spans="2:14" s="6" customFormat="1" ht="16.149999999999999" customHeight="1">
      <c r="B577" s="774"/>
      <c r="N577" s="175"/>
    </row>
    <row r="578" spans="2:14" s="6" customFormat="1" ht="16.149999999999999" customHeight="1">
      <c r="B578" s="774"/>
      <c r="N578" s="175"/>
    </row>
    <row r="579" spans="2:14" s="6" customFormat="1" ht="16.149999999999999" customHeight="1">
      <c r="B579" s="774"/>
      <c r="N579" s="175"/>
    </row>
    <row r="580" spans="2:14" s="6" customFormat="1" ht="16.149999999999999" customHeight="1">
      <c r="B580" s="774"/>
      <c r="N580" s="175"/>
    </row>
    <row r="581" spans="2:14" s="6" customFormat="1" ht="16.149999999999999" customHeight="1">
      <c r="B581" s="774"/>
      <c r="N581" s="175"/>
    </row>
    <row r="582" spans="2:14" s="6" customFormat="1" ht="16.149999999999999" customHeight="1">
      <c r="B582" s="774"/>
      <c r="N582" s="175"/>
    </row>
    <row r="583" spans="2:14" s="6" customFormat="1" ht="16.149999999999999" customHeight="1">
      <c r="B583" s="774"/>
      <c r="N583" s="175"/>
    </row>
    <row r="584" spans="2:14" s="6" customFormat="1" ht="16.149999999999999" customHeight="1">
      <c r="B584" s="774"/>
      <c r="N584" s="175"/>
    </row>
    <row r="585" spans="2:14" s="6" customFormat="1" ht="16.149999999999999" customHeight="1">
      <c r="B585" s="774"/>
      <c r="N585" s="175"/>
    </row>
    <row r="586" spans="2:14" s="6" customFormat="1" ht="16.149999999999999" customHeight="1">
      <c r="B586" s="774"/>
      <c r="N586" s="175"/>
    </row>
    <row r="587" spans="2:14" s="6" customFormat="1" ht="16.149999999999999" customHeight="1">
      <c r="B587" s="774"/>
      <c r="N587" s="175"/>
    </row>
    <row r="588" spans="2:14" s="6" customFormat="1" ht="16.149999999999999" customHeight="1">
      <c r="B588" s="774"/>
      <c r="N588" s="175"/>
    </row>
    <row r="589" spans="2:14" s="6" customFormat="1" ht="16.149999999999999" customHeight="1">
      <c r="B589" s="774"/>
      <c r="N589" s="175"/>
    </row>
    <row r="590" spans="2:14" s="6" customFormat="1" ht="16.149999999999999" customHeight="1">
      <c r="B590" s="774"/>
      <c r="N590" s="175"/>
    </row>
    <row r="591" spans="2:14" s="6" customFormat="1" ht="16.149999999999999" customHeight="1">
      <c r="B591" s="774"/>
      <c r="N591" s="175"/>
    </row>
    <row r="592" spans="2:14" s="6" customFormat="1" ht="16.149999999999999" customHeight="1">
      <c r="B592" s="774"/>
      <c r="N592" s="175"/>
    </row>
    <row r="593" spans="2:14" s="6" customFormat="1" ht="16.149999999999999" customHeight="1">
      <c r="B593" s="774"/>
      <c r="N593" s="175"/>
    </row>
    <row r="594" spans="2:14" s="6" customFormat="1" ht="16.149999999999999" customHeight="1">
      <c r="B594" s="774"/>
      <c r="N594" s="175"/>
    </row>
    <row r="595" spans="2:14" s="6" customFormat="1" ht="16.149999999999999" customHeight="1">
      <c r="B595" s="774"/>
      <c r="N595" s="175"/>
    </row>
    <row r="596" spans="2:14" s="6" customFormat="1" ht="16.149999999999999" customHeight="1">
      <c r="B596" s="774"/>
      <c r="N596" s="175"/>
    </row>
    <row r="597" spans="2:14" s="6" customFormat="1" ht="16.149999999999999" customHeight="1">
      <c r="B597" s="774"/>
      <c r="N597" s="175"/>
    </row>
    <row r="598" spans="2:14" s="6" customFormat="1" ht="16.149999999999999" customHeight="1">
      <c r="B598" s="774"/>
      <c r="N598" s="175"/>
    </row>
    <row r="599" spans="2:14" s="6" customFormat="1" ht="16.149999999999999" customHeight="1">
      <c r="B599" s="774"/>
      <c r="N599" s="175"/>
    </row>
    <row r="600" spans="2:14" s="6" customFormat="1" ht="16.149999999999999" customHeight="1">
      <c r="B600" s="774"/>
      <c r="N600" s="175"/>
    </row>
    <row r="601" spans="2:14" s="6" customFormat="1" ht="16.149999999999999" customHeight="1">
      <c r="B601" s="774"/>
      <c r="N601" s="175"/>
    </row>
    <row r="602" spans="2:14" s="6" customFormat="1" ht="16.149999999999999" customHeight="1">
      <c r="B602" s="774"/>
      <c r="N602" s="175"/>
    </row>
    <row r="603" spans="2:14" s="6" customFormat="1" ht="16.149999999999999" customHeight="1">
      <c r="B603" s="774"/>
      <c r="N603" s="175"/>
    </row>
    <row r="604" spans="2:14" s="6" customFormat="1" ht="16.149999999999999" customHeight="1">
      <c r="B604" s="774"/>
      <c r="N604" s="175"/>
    </row>
    <row r="605" spans="2:14" s="6" customFormat="1" ht="16.149999999999999" customHeight="1">
      <c r="B605" s="774"/>
      <c r="N605" s="175"/>
    </row>
    <row r="606" spans="2:14" s="6" customFormat="1" ht="16.149999999999999" customHeight="1">
      <c r="B606" s="774"/>
      <c r="N606" s="175"/>
    </row>
    <row r="607" spans="2:14" s="6" customFormat="1" ht="16.149999999999999" customHeight="1">
      <c r="B607" s="774"/>
      <c r="N607" s="175"/>
    </row>
    <row r="608" spans="2:14" s="6" customFormat="1" ht="16.149999999999999" customHeight="1">
      <c r="B608" s="774"/>
      <c r="N608" s="175"/>
    </row>
    <row r="609" spans="2:14" s="6" customFormat="1" ht="16.149999999999999" customHeight="1">
      <c r="B609" s="774"/>
      <c r="N609" s="175"/>
    </row>
    <row r="610" spans="2:14" s="6" customFormat="1" ht="16.149999999999999" customHeight="1">
      <c r="B610" s="774"/>
      <c r="N610" s="175"/>
    </row>
    <row r="611" spans="2:14" s="6" customFormat="1" ht="16.149999999999999" customHeight="1">
      <c r="B611" s="774"/>
      <c r="N611" s="175"/>
    </row>
    <row r="612" spans="2:14" s="6" customFormat="1" ht="16.149999999999999" customHeight="1">
      <c r="B612" s="774"/>
      <c r="N612" s="175"/>
    </row>
    <row r="613" spans="2:14" s="6" customFormat="1" ht="16.149999999999999" customHeight="1">
      <c r="B613" s="774"/>
      <c r="N613" s="175"/>
    </row>
    <row r="614" spans="2:14" s="6" customFormat="1" ht="16.149999999999999" customHeight="1">
      <c r="B614" s="774"/>
      <c r="N614" s="175"/>
    </row>
    <row r="615" spans="2:14" s="6" customFormat="1" ht="16.149999999999999" customHeight="1">
      <c r="B615" s="774"/>
      <c r="N615" s="175"/>
    </row>
    <row r="616" spans="2:14" s="6" customFormat="1" ht="16.149999999999999" customHeight="1">
      <c r="B616" s="774"/>
      <c r="N616" s="175"/>
    </row>
    <row r="617" spans="2:14" s="6" customFormat="1" ht="16.149999999999999" customHeight="1">
      <c r="B617" s="774"/>
      <c r="N617" s="175"/>
    </row>
    <row r="618" spans="2:14" s="6" customFormat="1" ht="16.149999999999999" customHeight="1">
      <c r="B618" s="774"/>
      <c r="N618" s="175"/>
    </row>
    <row r="619" spans="2:14" s="6" customFormat="1" ht="16.149999999999999" customHeight="1">
      <c r="B619" s="774"/>
      <c r="N619" s="175"/>
    </row>
    <row r="620" spans="2:14" s="6" customFormat="1" ht="16.149999999999999" customHeight="1">
      <c r="B620" s="774"/>
      <c r="N620" s="175"/>
    </row>
    <row r="621" spans="2:14" s="6" customFormat="1" ht="16.149999999999999" customHeight="1">
      <c r="B621" s="774"/>
      <c r="N621" s="175"/>
    </row>
    <row r="622" spans="2:14" s="6" customFormat="1" ht="16.149999999999999" customHeight="1">
      <c r="B622" s="774"/>
      <c r="N622" s="175"/>
    </row>
    <row r="623" spans="2:14" s="6" customFormat="1" ht="16.149999999999999" customHeight="1">
      <c r="B623" s="774"/>
      <c r="N623" s="175"/>
    </row>
    <row r="624" spans="2:14" s="6" customFormat="1" ht="16.149999999999999" customHeight="1">
      <c r="B624" s="774"/>
      <c r="N624" s="175"/>
    </row>
    <row r="625" spans="2:14" s="6" customFormat="1" ht="16.149999999999999" customHeight="1">
      <c r="B625" s="774"/>
      <c r="N625" s="175"/>
    </row>
    <row r="626" spans="2:14" s="6" customFormat="1" ht="16.149999999999999" customHeight="1">
      <c r="B626" s="774"/>
      <c r="N626" s="175"/>
    </row>
    <row r="627" spans="2:14" s="6" customFormat="1" ht="16.149999999999999" customHeight="1">
      <c r="B627" s="774"/>
      <c r="N627" s="175"/>
    </row>
    <row r="628" spans="2:14" s="6" customFormat="1" ht="16.149999999999999" customHeight="1">
      <c r="B628" s="774"/>
      <c r="N628" s="175"/>
    </row>
    <row r="629" spans="2:14" s="6" customFormat="1" ht="16.149999999999999" customHeight="1">
      <c r="B629" s="774"/>
      <c r="N629" s="175"/>
    </row>
    <row r="630" spans="2:14" s="6" customFormat="1" ht="16.149999999999999" customHeight="1">
      <c r="B630" s="774"/>
      <c r="N630" s="175"/>
    </row>
    <row r="631" spans="2:14" s="6" customFormat="1" ht="16.149999999999999" customHeight="1">
      <c r="B631" s="774"/>
      <c r="N631" s="175"/>
    </row>
    <row r="632" spans="2:14" s="6" customFormat="1" ht="16.149999999999999" customHeight="1">
      <c r="B632" s="774"/>
      <c r="N632" s="175"/>
    </row>
    <row r="633" spans="2:14" s="6" customFormat="1" ht="16.149999999999999" customHeight="1">
      <c r="B633" s="774"/>
      <c r="N633" s="175"/>
    </row>
    <row r="634" spans="2:14" s="6" customFormat="1" ht="16.149999999999999" customHeight="1">
      <c r="B634" s="774"/>
      <c r="N634" s="175"/>
    </row>
    <row r="635" spans="2:14" s="6" customFormat="1" ht="16.149999999999999" customHeight="1">
      <c r="B635" s="774"/>
      <c r="N635" s="175"/>
    </row>
    <row r="636" spans="2:14" s="6" customFormat="1" ht="16.149999999999999" customHeight="1">
      <c r="B636" s="774"/>
      <c r="N636" s="175"/>
    </row>
    <row r="637" spans="2:14" s="6" customFormat="1" ht="16.149999999999999" customHeight="1">
      <c r="B637" s="774"/>
      <c r="N637" s="175"/>
    </row>
    <row r="638" spans="2:14" s="6" customFormat="1" ht="16.149999999999999" customHeight="1">
      <c r="B638" s="774"/>
      <c r="N638" s="175"/>
    </row>
    <row r="639" spans="2:14" s="6" customFormat="1" ht="16.149999999999999" customHeight="1">
      <c r="B639" s="774"/>
      <c r="N639" s="175"/>
    </row>
    <row r="640" spans="2:14" s="6" customFormat="1" ht="16.149999999999999" customHeight="1">
      <c r="B640" s="774"/>
      <c r="N640" s="175"/>
    </row>
    <row r="641" spans="2:14" s="6" customFormat="1" ht="16.149999999999999" customHeight="1">
      <c r="B641" s="774"/>
      <c r="N641" s="175"/>
    </row>
    <row r="642" spans="2:14" s="6" customFormat="1" ht="16.149999999999999" customHeight="1">
      <c r="B642" s="774"/>
      <c r="N642" s="175"/>
    </row>
    <row r="643" spans="2:14" s="6" customFormat="1" ht="16.149999999999999" customHeight="1">
      <c r="B643" s="774"/>
      <c r="N643" s="175"/>
    </row>
    <row r="644" spans="2:14" s="6" customFormat="1" ht="16.149999999999999" customHeight="1">
      <c r="B644" s="774"/>
      <c r="N644" s="175"/>
    </row>
    <row r="645" spans="2:14" s="6" customFormat="1" ht="16.149999999999999" customHeight="1">
      <c r="B645" s="774"/>
      <c r="N645" s="175"/>
    </row>
    <row r="646" spans="2:14" s="6" customFormat="1" ht="16.149999999999999" customHeight="1">
      <c r="B646" s="774"/>
      <c r="N646" s="175"/>
    </row>
    <row r="647" spans="2:14" s="6" customFormat="1" ht="16.149999999999999" customHeight="1">
      <c r="B647" s="774"/>
      <c r="N647" s="175"/>
    </row>
    <row r="648" spans="2:14" s="6" customFormat="1" ht="16.149999999999999" customHeight="1">
      <c r="B648" s="774"/>
      <c r="N648" s="175"/>
    </row>
    <row r="649" spans="2:14" s="6" customFormat="1" ht="16.149999999999999" customHeight="1">
      <c r="B649" s="774"/>
      <c r="N649" s="175"/>
    </row>
    <row r="650" spans="2:14" s="6" customFormat="1" ht="16.149999999999999" customHeight="1">
      <c r="B650" s="774"/>
      <c r="N650" s="175"/>
    </row>
    <row r="651" spans="2:14" s="6" customFormat="1" ht="16.149999999999999" customHeight="1">
      <c r="B651" s="774"/>
      <c r="N651" s="175"/>
    </row>
    <row r="652" spans="2:14" s="6" customFormat="1" ht="16.149999999999999" customHeight="1">
      <c r="B652" s="774"/>
      <c r="N652" s="175"/>
    </row>
    <row r="653" spans="2:14" s="6" customFormat="1" ht="16.149999999999999" customHeight="1">
      <c r="B653" s="774"/>
      <c r="N653" s="175"/>
    </row>
    <row r="654" spans="2:14" s="6" customFormat="1" ht="16.149999999999999" customHeight="1">
      <c r="B654" s="774"/>
      <c r="N654" s="175"/>
    </row>
    <row r="655" spans="2:14" s="6" customFormat="1" ht="16.149999999999999" customHeight="1">
      <c r="B655" s="774"/>
      <c r="N655" s="175"/>
    </row>
    <row r="656" spans="2:14" s="6" customFormat="1" ht="16.149999999999999" customHeight="1">
      <c r="B656" s="774"/>
      <c r="N656" s="175"/>
    </row>
    <row r="657" spans="2:14" s="6" customFormat="1" ht="16.149999999999999" customHeight="1">
      <c r="B657" s="774"/>
      <c r="N657" s="175"/>
    </row>
    <row r="658" spans="2:14" s="6" customFormat="1" ht="16.149999999999999" customHeight="1">
      <c r="B658" s="774"/>
      <c r="N658" s="175"/>
    </row>
    <row r="659" spans="2:14" s="6" customFormat="1" ht="16.149999999999999" customHeight="1">
      <c r="B659" s="774"/>
      <c r="N659" s="175"/>
    </row>
    <row r="660" spans="2:14" s="6" customFormat="1" ht="16.149999999999999" customHeight="1">
      <c r="B660" s="774"/>
      <c r="N660" s="175"/>
    </row>
    <row r="661" spans="2:14" s="6" customFormat="1" ht="16.149999999999999" customHeight="1">
      <c r="B661" s="774"/>
      <c r="N661" s="175"/>
    </row>
    <row r="662" spans="2:14" s="6" customFormat="1" ht="16.149999999999999" customHeight="1">
      <c r="B662" s="774"/>
      <c r="N662" s="175"/>
    </row>
    <row r="663" spans="2:14" s="6" customFormat="1" ht="16.149999999999999" customHeight="1">
      <c r="B663" s="774"/>
      <c r="N663" s="175"/>
    </row>
    <row r="664" spans="2:14" s="6" customFormat="1" ht="16.149999999999999" customHeight="1">
      <c r="B664" s="774"/>
      <c r="N664" s="175"/>
    </row>
    <row r="665" spans="2:14" s="6" customFormat="1" ht="16.149999999999999" customHeight="1">
      <c r="B665" s="774"/>
      <c r="N665" s="175"/>
    </row>
    <row r="666" spans="2:14" s="6" customFormat="1" ht="16.149999999999999" customHeight="1">
      <c r="B666" s="774"/>
      <c r="N666" s="175"/>
    </row>
    <row r="667" spans="2:14" s="6" customFormat="1" ht="16.149999999999999" customHeight="1">
      <c r="B667" s="774"/>
      <c r="N667" s="175"/>
    </row>
    <row r="668" spans="2:14" s="6" customFormat="1" ht="16.149999999999999" customHeight="1">
      <c r="B668" s="774"/>
      <c r="N668" s="175"/>
    </row>
    <row r="669" spans="2:14" s="6" customFormat="1" ht="16.149999999999999" customHeight="1">
      <c r="B669" s="774"/>
      <c r="N669" s="175"/>
    </row>
    <row r="670" spans="2:14" s="6" customFormat="1" ht="16.149999999999999" customHeight="1">
      <c r="B670" s="774"/>
      <c r="N670" s="175"/>
    </row>
    <row r="671" spans="2:14" s="6" customFormat="1" ht="16.149999999999999" customHeight="1">
      <c r="B671" s="774"/>
      <c r="N671" s="175"/>
    </row>
    <row r="672" spans="2:14" s="6" customFormat="1" ht="16.149999999999999" customHeight="1">
      <c r="B672" s="774"/>
      <c r="N672" s="175"/>
    </row>
    <row r="673" spans="2:14" s="6" customFormat="1" ht="16.149999999999999" customHeight="1">
      <c r="B673" s="774"/>
      <c r="N673" s="175"/>
    </row>
    <row r="674" spans="2:14" s="6" customFormat="1" ht="16.149999999999999" customHeight="1">
      <c r="B674" s="774"/>
      <c r="N674" s="175"/>
    </row>
    <row r="675" spans="2:14" s="6" customFormat="1" ht="16.149999999999999" customHeight="1">
      <c r="B675" s="774"/>
      <c r="N675" s="175"/>
    </row>
    <row r="676" spans="2:14" s="6" customFormat="1" ht="16.149999999999999" customHeight="1">
      <c r="B676" s="774"/>
      <c r="N676" s="175"/>
    </row>
    <row r="677" spans="2:14" s="6" customFormat="1" ht="16.149999999999999" customHeight="1">
      <c r="B677" s="774"/>
      <c r="N677" s="175"/>
    </row>
    <row r="678" spans="2:14" s="6" customFormat="1" ht="16.149999999999999" customHeight="1">
      <c r="B678" s="774"/>
      <c r="N678" s="175"/>
    </row>
    <row r="679" spans="2:14" s="6" customFormat="1" ht="16.149999999999999" customHeight="1">
      <c r="B679" s="774"/>
      <c r="N679" s="175"/>
    </row>
    <row r="680" spans="2:14" s="6" customFormat="1" ht="16.149999999999999" customHeight="1">
      <c r="B680" s="774"/>
      <c r="N680" s="175"/>
    </row>
    <row r="681" spans="2:14" s="6" customFormat="1" ht="16.149999999999999" customHeight="1">
      <c r="B681" s="774"/>
      <c r="N681" s="175"/>
    </row>
    <row r="682" spans="2:14" s="6" customFormat="1" ht="16.149999999999999" customHeight="1">
      <c r="B682" s="774"/>
      <c r="N682" s="175"/>
    </row>
    <row r="683" spans="2:14" s="6" customFormat="1" ht="16.149999999999999" customHeight="1">
      <c r="B683" s="774"/>
      <c r="N683" s="175"/>
    </row>
    <row r="684" spans="2:14" s="6" customFormat="1" ht="16.149999999999999" customHeight="1">
      <c r="B684" s="774"/>
      <c r="N684" s="175"/>
    </row>
    <row r="685" spans="2:14" s="6" customFormat="1" ht="16.149999999999999" customHeight="1">
      <c r="B685" s="774"/>
      <c r="N685" s="175"/>
    </row>
    <row r="686" spans="2:14" s="6" customFormat="1" ht="16.149999999999999" customHeight="1">
      <c r="B686" s="774"/>
      <c r="N686" s="175"/>
    </row>
    <row r="687" spans="2:14" s="6" customFormat="1" ht="16.149999999999999" customHeight="1">
      <c r="B687" s="774"/>
      <c r="N687" s="175"/>
    </row>
    <row r="688" spans="2:14" s="6" customFormat="1" ht="16.149999999999999" customHeight="1">
      <c r="B688" s="774"/>
      <c r="N688" s="175"/>
    </row>
    <row r="689" spans="2:14" s="6" customFormat="1" ht="16.149999999999999" customHeight="1">
      <c r="B689" s="774"/>
      <c r="N689" s="175"/>
    </row>
    <row r="690" spans="2:14" s="6" customFormat="1" ht="16.149999999999999" customHeight="1">
      <c r="B690" s="774"/>
      <c r="N690" s="175"/>
    </row>
    <row r="691" spans="2:14" s="6" customFormat="1" ht="16.149999999999999" customHeight="1">
      <c r="B691" s="774"/>
      <c r="N691" s="175"/>
    </row>
    <row r="692" spans="2:14" s="6" customFormat="1" ht="16.149999999999999" customHeight="1">
      <c r="B692" s="774"/>
      <c r="N692" s="175"/>
    </row>
    <row r="693" spans="2:14" s="6" customFormat="1" ht="16.149999999999999" customHeight="1">
      <c r="B693" s="774"/>
      <c r="N693" s="175"/>
    </row>
    <row r="694" spans="2:14" s="6" customFormat="1" ht="16.149999999999999" customHeight="1">
      <c r="B694" s="774"/>
      <c r="N694" s="175"/>
    </row>
    <row r="695" spans="2:14" s="6" customFormat="1" ht="16.149999999999999" customHeight="1">
      <c r="B695" s="774"/>
      <c r="N695" s="175"/>
    </row>
    <row r="696" spans="2:14" s="6" customFormat="1" ht="16.149999999999999" customHeight="1">
      <c r="B696" s="774"/>
      <c r="N696" s="175"/>
    </row>
    <row r="697" spans="2:14" s="6" customFormat="1" ht="16.149999999999999" customHeight="1">
      <c r="B697" s="774"/>
      <c r="N697" s="175"/>
    </row>
    <row r="698" spans="2:14" s="6" customFormat="1" ht="16.149999999999999" customHeight="1">
      <c r="B698" s="774"/>
      <c r="N698" s="175"/>
    </row>
    <row r="699" spans="2:14" s="6" customFormat="1" ht="16.149999999999999" customHeight="1">
      <c r="B699" s="774"/>
      <c r="N699" s="175"/>
    </row>
    <row r="700" spans="2:14" s="6" customFormat="1" ht="16.149999999999999" customHeight="1">
      <c r="B700" s="774"/>
      <c r="N700" s="175"/>
    </row>
    <row r="701" spans="2:14" s="6" customFormat="1" ht="16.149999999999999" customHeight="1">
      <c r="B701" s="774"/>
      <c r="N701" s="175"/>
    </row>
    <row r="702" spans="2:14" s="6" customFormat="1" ht="16.149999999999999" customHeight="1">
      <c r="B702" s="774"/>
      <c r="N702" s="175"/>
    </row>
    <row r="703" spans="2:14" s="6" customFormat="1" ht="16.149999999999999" customHeight="1">
      <c r="B703" s="774"/>
      <c r="N703" s="175"/>
    </row>
    <row r="704" spans="2:14" s="6" customFormat="1" ht="16.149999999999999" customHeight="1">
      <c r="B704" s="774"/>
      <c r="N704" s="175"/>
    </row>
    <row r="705" spans="1:14" ht="16.149999999999999" customHeight="1">
      <c r="A705" s="6"/>
      <c r="B705" s="77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175"/>
    </row>
    <row r="706" spans="1:14" ht="16.149999999999999" customHeight="1">
      <c r="A706" s="6"/>
      <c r="B706" s="77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175"/>
    </row>
    <row r="707" spans="1:14" ht="16.149999999999999" customHeight="1">
      <c r="A707" s="6"/>
      <c r="B707" s="77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175"/>
    </row>
    <row r="708" spans="1:14" ht="16.149999999999999" customHeight="1">
      <c r="A708" s="6"/>
      <c r="B708" s="77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175"/>
    </row>
    <row r="709" spans="1:14" ht="16.149999999999999" customHeight="1">
      <c r="A709" s="6"/>
      <c r="B709" s="77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175"/>
    </row>
    <row r="710" spans="1:14" ht="16.149999999999999" customHeight="1">
      <c r="A710" s="6"/>
      <c r="B710" s="77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175"/>
    </row>
    <row r="711" spans="1:14" ht="16.149999999999999" customHeight="1">
      <c r="A711" s="6"/>
      <c r="B711" s="77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175"/>
    </row>
    <row r="712" spans="1:14" ht="16.149999999999999" customHeight="1">
      <c r="A712" s="6"/>
      <c r="B712" s="77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175"/>
    </row>
    <row r="713" spans="1:14" ht="16.149999999999999" customHeight="1">
      <c r="A713" s="6"/>
      <c r="B713" s="77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175"/>
    </row>
    <row r="714" spans="1:14" ht="16.149999999999999" customHeight="1">
      <c r="A714" s="6"/>
      <c r="B714" s="77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175"/>
    </row>
    <row r="715" spans="1:14" ht="16.149999999999999" customHeight="1">
      <c r="A715" s="6"/>
      <c r="B715" s="77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175"/>
    </row>
    <row r="716" spans="1:14" ht="16.149999999999999" customHeight="1">
      <c r="A716" s="6"/>
      <c r="B716" s="77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175"/>
    </row>
    <row r="717" spans="1:14" ht="16.149999999999999" customHeight="1">
      <c r="A717" s="6"/>
      <c r="B717" s="77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175"/>
    </row>
    <row r="718" spans="1:14" ht="16.149999999999999" customHeight="1">
      <c r="A718" s="6"/>
      <c r="B718" s="77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175"/>
    </row>
    <row r="719" spans="1:14" ht="16.149999999999999" customHeight="1">
      <c r="A719" s="6"/>
      <c r="B719" s="77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175"/>
    </row>
    <row r="720" spans="1:14" ht="16.149999999999999" customHeight="1">
      <c r="A720" s="6"/>
      <c r="B720" s="77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175"/>
    </row>
    <row r="721" spans="1:14" ht="16.149999999999999" customHeight="1">
      <c r="A721" s="6"/>
      <c r="B721" s="77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175"/>
    </row>
    <row r="722" spans="1:14" ht="16.149999999999999" customHeight="1">
      <c r="A722" s="6"/>
      <c r="B722" s="77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175"/>
    </row>
    <row r="723" spans="1:14" ht="16.149999999999999" customHeight="1">
      <c r="A723" s="6"/>
      <c r="B723" s="77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175"/>
    </row>
    <row r="724" spans="1:14" ht="16.149999999999999" customHeight="1">
      <c r="A724" s="6"/>
      <c r="B724" s="77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175"/>
    </row>
    <row r="725" spans="1:14" ht="16.149999999999999" customHeight="1">
      <c r="A725" s="6"/>
      <c r="B725" s="77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175"/>
    </row>
    <row r="726" spans="1:14" ht="16.149999999999999" customHeight="1">
      <c r="A726" s="6"/>
      <c r="B726" s="77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175"/>
    </row>
    <row r="727" spans="1:14" ht="16.149999999999999" customHeight="1">
      <c r="A727" s="6"/>
      <c r="B727" s="77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175"/>
    </row>
    <row r="728" spans="1:14" ht="16.149999999999999" customHeight="1">
      <c r="A728" s="6"/>
      <c r="B728" s="77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175"/>
    </row>
    <row r="729" spans="1:14" ht="16.149999999999999" customHeight="1">
      <c r="A729" s="6"/>
      <c r="B729" s="77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175"/>
    </row>
    <row r="730" spans="1:14" ht="16.149999999999999" customHeight="1">
      <c r="A730" s="6"/>
      <c r="B730" s="77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175"/>
    </row>
    <row r="731" spans="1:14" ht="16.149999999999999" customHeight="1">
      <c r="A731" s="6"/>
      <c r="B731" s="77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175"/>
    </row>
    <row r="732" spans="1:14" ht="16.149999999999999" customHeight="1">
      <c r="A732" s="6"/>
      <c r="B732" s="77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175"/>
    </row>
    <row r="733" spans="1:14" ht="16.149999999999999" customHeight="1">
      <c r="A733" s="6"/>
      <c r="B733" s="77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175"/>
    </row>
    <row r="734" spans="1:14" ht="16.149999999999999" customHeight="1">
      <c r="A734" s="6"/>
      <c r="B734" s="77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175"/>
    </row>
    <row r="735" spans="1:14" ht="16.149999999999999" customHeight="1">
      <c r="A735" s="6"/>
      <c r="B735" s="77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175"/>
    </row>
    <row r="736" spans="1:14" ht="16.149999999999999" customHeight="1">
      <c r="A736" s="6"/>
      <c r="B736" s="77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175"/>
    </row>
    <row r="737" spans="1:14" ht="16.149999999999999" customHeight="1">
      <c r="A737" s="6"/>
      <c r="B737" s="77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175"/>
    </row>
    <row r="738" spans="1:14" ht="16.149999999999999" customHeight="1">
      <c r="A738" s="6"/>
      <c r="B738" s="77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175"/>
    </row>
    <row r="739" spans="1:14" ht="16.149999999999999" customHeight="1">
      <c r="A739" s="6"/>
      <c r="B739" s="77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175"/>
    </row>
    <row r="740" spans="1:14" ht="16.149999999999999" customHeight="1">
      <c r="A740" s="6"/>
      <c r="B740" s="77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175"/>
    </row>
    <row r="741" spans="1:14" ht="16.149999999999999" customHeight="1">
      <c r="A741" s="6"/>
      <c r="B741" s="77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175"/>
    </row>
    <row r="742" spans="1:14" ht="16.149999999999999" customHeight="1">
      <c r="A742" s="6"/>
      <c r="B742" s="77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175"/>
    </row>
    <row r="743" spans="1:14" ht="16.149999999999999" customHeight="1">
      <c r="A743" s="6"/>
      <c r="B743" s="77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175"/>
    </row>
    <row r="744" spans="1:14" ht="16.149999999999999" customHeight="1">
      <c r="A744" s="6"/>
      <c r="B744" s="77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175"/>
    </row>
    <row r="745" spans="1:14" ht="16.149999999999999" customHeight="1">
      <c r="A745" s="6"/>
      <c r="B745" s="77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175"/>
    </row>
    <row r="746" spans="1:14" ht="16.149999999999999" customHeight="1">
      <c r="A746" s="6"/>
      <c r="B746" s="77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175"/>
    </row>
    <row r="747" spans="1:14" ht="16.149999999999999" customHeight="1">
      <c r="A747" s="6"/>
      <c r="B747" s="77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175"/>
    </row>
    <row r="748" spans="1:14" ht="16.149999999999999" customHeight="1">
      <c r="A748" s="6"/>
      <c r="B748" s="77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175"/>
    </row>
    <row r="749" spans="1:14" ht="16.149999999999999" customHeight="1">
      <c r="A749" s="6"/>
      <c r="B749" s="77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175"/>
    </row>
    <row r="750" spans="1:14" ht="16.149999999999999" customHeight="1">
      <c r="A750" s="6"/>
      <c r="B750" s="77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175"/>
    </row>
    <row r="751" spans="1:14" ht="16.149999999999999" customHeight="1">
      <c r="A751" s="6"/>
      <c r="B751" s="77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175"/>
    </row>
    <row r="752" spans="1:14" ht="16.149999999999999" customHeight="1">
      <c r="A752" s="6"/>
      <c r="B752" s="77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175"/>
    </row>
    <row r="753" spans="1:14" ht="16.149999999999999" customHeight="1">
      <c r="A753" s="6"/>
      <c r="B753" s="77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175"/>
    </row>
    <row r="754" spans="1:14" ht="16.149999999999999" customHeight="1">
      <c r="A754" s="6"/>
      <c r="B754" s="77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175"/>
    </row>
    <row r="755" spans="1:14" ht="16.149999999999999" customHeight="1">
      <c r="A755" s="6"/>
      <c r="B755" s="77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175"/>
    </row>
    <row r="756" spans="1:14" ht="16.149999999999999" customHeight="1">
      <c r="A756" s="6"/>
      <c r="B756" s="77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175"/>
    </row>
    <row r="757" spans="1:14" ht="16.149999999999999" customHeight="1">
      <c r="A757" s="6"/>
      <c r="B757" s="77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175"/>
    </row>
    <row r="758" spans="1:14" ht="16.149999999999999" customHeight="1">
      <c r="A758" s="6"/>
      <c r="B758" s="77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175"/>
    </row>
    <row r="759" spans="1:14" ht="16.149999999999999" customHeight="1">
      <c r="A759" s="6"/>
      <c r="B759" s="77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175"/>
    </row>
    <row r="760" spans="1:14" ht="16.149999999999999" customHeight="1">
      <c r="A760" s="6"/>
      <c r="B760" s="77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175"/>
    </row>
    <row r="761" spans="1:14" ht="16.149999999999999" customHeight="1">
      <c r="A761" s="6"/>
      <c r="B761" s="77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175"/>
    </row>
    <row r="762" spans="1:14" ht="16.149999999999999" customHeight="1">
      <c r="A762" s="6"/>
      <c r="B762" s="77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175"/>
    </row>
    <row r="763" spans="1:14" ht="16.149999999999999" customHeight="1">
      <c r="A763" s="6"/>
      <c r="B763" s="77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175"/>
    </row>
    <row r="764" spans="1:14" ht="16.149999999999999" customHeight="1">
      <c r="A764" s="6"/>
      <c r="B764" s="77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175"/>
    </row>
    <row r="765" spans="1:14" ht="16.149999999999999" customHeight="1">
      <c r="A765" s="6"/>
      <c r="B765" s="77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175"/>
    </row>
    <row r="766" spans="1:14" ht="16.149999999999999" customHeight="1">
      <c r="A766" s="6"/>
      <c r="B766" s="77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175"/>
    </row>
    <row r="767" spans="1:14" ht="16.149999999999999" customHeight="1">
      <c r="A767" s="6"/>
      <c r="B767" s="77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175"/>
    </row>
    <row r="768" spans="1:14" ht="16.149999999999999" customHeight="1">
      <c r="A768" s="6"/>
      <c r="B768" s="77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175"/>
    </row>
    <row r="769" spans="1:14" ht="16.149999999999999" customHeight="1">
      <c r="A769" s="6"/>
      <c r="B769" s="77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175"/>
    </row>
    <row r="770" spans="1:14" ht="16.149999999999999" customHeight="1">
      <c r="A770" s="6"/>
      <c r="B770" s="77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175"/>
    </row>
    <row r="771" spans="1:14" ht="16.149999999999999" customHeight="1">
      <c r="A771" s="6"/>
      <c r="B771" s="77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175"/>
    </row>
    <row r="772" spans="1:14" ht="16.149999999999999" customHeight="1">
      <c r="A772" s="6"/>
      <c r="B772" s="77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175"/>
    </row>
    <row r="773" spans="1:14" ht="16.149999999999999" customHeight="1">
      <c r="A773" s="6"/>
      <c r="B773" s="77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175"/>
    </row>
    <row r="774" spans="1:14" ht="16.149999999999999" customHeight="1">
      <c r="A774" s="6"/>
      <c r="B774" s="77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175"/>
    </row>
    <row r="775" spans="1:14" ht="16.149999999999999" customHeight="1">
      <c r="A775" s="6"/>
      <c r="B775" s="77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175"/>
    </row>
    <row r="776" spans="1:14" ht="16.149999999999999" customHeight="1">
      <c r="A776" s="6"/>
      <c r="B776" s="77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175"/>
    </row>
    <row r="777" spans="1:14" ht="16.149999999999999" customHeight="1">
      <c r="A777" s="6"/>
      <c r="B777" s="77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175"/>
    </row>
    <row r="778" spans="1:14" ht="16.149999999999999" customHeight="1">
      <c r="A778" s="6"/>
      <c r="B778" s="77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175"/>
    </row>
    <row r="779" spans="1:14" ht="16.149999999999999" customHeight="1">
      <c r="A779" s="6"/>
      <c r="B779" s="77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175"/>
    </row>
    <row r="780" spans="1:14" ht="16.149999999999999" customHeight="1">
      <c r="A780" s="6"/>
      <c r="B780" s="77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175"/>
    </row>
    <row r="781" spans="1:14" ht="16.149999999999999" customHeight="1">
      <c r="A781" s="6"/>
      <c r="B781" s="77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175"/>
    </row>
    <row r="782" spans="1:14" ht="16.149999999999999" customHeight="1">
      <c r="A782" s="6"/>
      <c r="B782" s="77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175"/>
    </row>
    <row r="783" spans="1:14" ht="16.149999999999999" customHeight="1">
      <c r="A783" s="6"/>
      <c r="B783" s="77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175"/>
    </row>
    <row r="784" spans="1:14" ht="16.149999999999999" customHeight="1">
      <c r="A784" s="6"/>
      <c r="B784" s="77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175"/>
    </row>
    <row r="785" spans="1:14" ht="16.149999999999999" customHeight="1">
      <c r="A785" s="6"/>
      <c r="B785" s="77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175"/>
    </row>
    <row r="786" spans="1:14" ht="16.149999999999999" customHeight="1">
      <c r="A786" s="6"/>
      <c r="B786" s="77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175"/>
    </row>
    <row r="787" spans="1:14" ht="16.149999999999999" customHeight="1">
      <c r="A787" s="6"/>
      <c r="B787" s="77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175"/>
    </row>
    <row r="788" spans="1:14" ht="16.149999999999999" customHeight="1">
      <c r="A788" s="6"/>
      <c r="B788" s="77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175"/>
    </row>
    <row r="789" spans="1:14" ht="16.149999999999999" customHeight="1">
      <c r="A789" s="6"/>
      <c r="B789" s="77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175"/>
    </row>
    <row r="790" spans="1:14" ht="16.149999999999999" customHeight="1">
      <c r="A790" s="6"/>
      <c r="B790" s="77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175"/>
    </row>
    <row r="791" spans="1:14" ht="16.149999999999999" customHeight="1">
      <c r="A791" s="6"/>
      <c r="B791" s="77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175"/>
    </row>
    <row r="792" spans="1:14" ht="16.149999999999999" customHeight="1">
      <c r="A792" s="6"/>
      <c r="B792" s="77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175"/>
    </row>
    <row r="793" spans="1:14" ht="16.149999999999999" customHeight="1">
      <c r="A793" s="6"/>
      <c r="B793" s="77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175"/>
    </row>
    <row r="794" spans="1:14" ht="16.149999999999999" customHeight="1">
      <c r="A794" s="6"/>
      <c r="B794" s="77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175"/>
    </row>
    <row r="795" spans="1:14" ht="16.149999999999999" customHeight="1">
      <c r="A795" s="6"/>
      <c r="B795" s="77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175"/>
    </row>
    <row r="796" spans="1:14" ht="16.149999999999999" customHeight="1">
      <c r="A796" s="6"/>
      <c r="B796" s="77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175"/>
    </row>
    <row r="797" spans="1:14" ht="16.149999999999999" customHeight="1">
      <c r="A797" s="6"/>
      <c r="B797" s="77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175"/>
    </row>
    <row r="798" spans="1:14" ht="16.149999999999999" customHeight="1">
      <c r="A798" s="6"/>
      <c r="B798" s="77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175"/>
    </row>
    <row r="799" spans="1:14" ht="16.149999999999999" customHeight="1">
      <c r="A799" s="6"/>
      <c r="B799" s="77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175"/>
    </row>
    <row r="800" spans="1:14" ht="16.149999999999999" customHeight="1">
      <c r="A800" s="6"/>
      <c r="B800" s="77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175"/>
    </row>
    <row r="801" spans="1:14" ht="16.149999999999999" customHeight="1">
      <c r="A801" s="6"/>
      <c r="B801" s="77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175"/>
    </row>
    <row r="802" spans="1:14" ht="16.149999999999999" customHeight="1">
      <c r="A802" s="6"/>
      <c r="B802" s="77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175"/>
    </row>
    <row r="803" spans="1:14" ht="16.149999999999999" customHeight="1">
      <c r="A803" s="6"/>
      <c r="B803" s="77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175"/>
    </row>
    <row r="804" spans="1:14" ht="16.149999999999999" customHeight="1">
      <c r="A804" s="6"/>
      <c r="B804" s="77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175"/>
    </row>
    <row r="805" spans="1:14" ht="16.149999999999999" customHeight="1">
      <c r="A805" s="6"/>
      <c r="B805" s="77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175"/>
    </row>
    <row r="806" spans="1:14" ht="16.149999999999999" customHeight="1">
      <c r="A806" s="6"/>
      <c r="B806" s="77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175"/>
    </row>
    <row r="807" spans="1:14" ht="16.149999999999999" customHeight="1">
      <c r="A807" s="6"/>
      <c r="B807" s="77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175"/>
    </row>
    <row r="808" spans="1:14" ht="16.149999999999999" customHeight="1">
      <c r="A808" s="6"/>
      <c r="B808" s="77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175"/>
    </row>
    <row r="809" spans="1:14" ht="16.149999999999999" customHeight="1">
      <c r="A809" s="6"/>
      <c r="B809" s="77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175"/>
    </row>
    <row r="810" spans="1:14" ht="16.149999999999999" customHeight="1">
      <c r="A810" s="6"/>
      <c r="B810" s="77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175"/>
    </row>
    <row r="811" spans="1:14" ht="16.149999999999999" customHeight="1">
      <c r="A811" s="6"/>
      <c r="B811" s="77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175"/>
    </row>
    <row r="812" spans="1:14" ht="16.149999999999999" customHeight="1">
      <c r="A812" s="6"/>
      <c r="B812" s="77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175"/>
    </row>
    <row r="813" spans="1:14" ht="16.149999999999999" customHeight="1">
      <c r="A813" s="6"/>
      <c r="B813" s="77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175"/>
    </row>
    <row r="814" spans="1:14" ht="16.149999999999999" customHeight="1">
      <c r="A814" s="6"/>
      <c r="B814" s="77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175"/>
    </row>
    <row r="815" spans="1:14" ht="16.149999999999999" customHeight="1">
      <c r="A815" s="6"/>
      <c r="B815" s="77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175"/>
    </row>
    <row r="816" spans="1:14" ht="16.149999999999999" customHeight="1">
      <c r="A816" s="6"/>
      <c r="B816" s="77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175"/>
    </row>
    <row r="817" spans="1:14" ht="16.149999999999999" customHeight="1">
      <c r="A817" s="6"/>
      <c r="B817" s="77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175"/>
    </row>
    <row r="818" spans="1:14" ht="16.149999999999999" customHeight="1">
      <c r="A818" s="6"/>
      <c r="B818" s="77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175"/>
    </row>
    <row r="819" spans="1:14" ht="16.149999999999999" customHeight="1">
      <c r="A819" s="6"/>
      <c r="B819" s="77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175"/>
    </row>
    <row r="820" spans="1:14" ht="16.149999999999999" customHeight="1">
      <c r="A820" s="6"/>
      <c r="B820" s="77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175"/>
    </row>
    <row r="821" spans="1:14" ht="16.149999999999999" customHeight="1">
      <c r="A821" s="6"/>
      <c r="B821" s="77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175"/>
    </row>
    <row r="822" spans="1:14" ht="16.149999999999999" customHeight="1">
      <c r="A822" s="6"/>
      <c r="B822" s="77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175"/>
    </row>
    <row r="823" spans="1:14" ht="16.149999999999999" customHeight="1">
      <c r="A823" s="6"/>
      <c r="B823" s="77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175"/>
    </row>
    <row r="824" spans="1:14" ht="16.149999999999999" customHeight="1">
      <c r="A824" s="6"/>
      <c r="B824" s="77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175"/>
    </row>
    <row r="825" spans="1:14" ht="16.149999999999999" customHeight="1">
      <c r="A825" s="6"/>
      <c r="B825" s="77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175"/>
    </row>
    <row r="826" spans="1:14" ht="16.149999999999999" customHeight="1">
      <c r="A826" s="6"/>
      <c r="B826" s="77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175"/>
    </row>
    <row r="827" spans="1:14" ht="16.149999999999999" customHeight="1">
      <c r="A827" s="6"/>
      <c r="B827" s="77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175"/>
    </row>
    <row r="828" spans="1:14" ht="16.149999999999999" customHeight="1">
      <c r="A828" s="6"/>
      <c r="B828" s="77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175"/>
    </row>
    <row r="829" spans="1:14" ht="16.149999999999999" customHeight="1">
      <c r="A829" s="6"/>
      <c r="B829" s="77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175"/>
    </row>
    <row r="830" spans="1:14" ht="16.149999999999999" customHeight="1">
      <c r="A830" s="6"/>
      <c r="B830" s="77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175"/>
    </row>
    <row r="831" spans="1:14" ht="16.149999999999999" customHeight="1">
      <c r="A831" s="6"/>
      <c r="B831" s="77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175"/>
    </row>
    <row r="832" spans="1:14" ht="16.149999999999999" customHeight="1">
      <c r="A832" s="6"/>
      <c r="B832" s="77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175"/>
    </row>
    <row r="833" spans="1:14" ht="16.149999999999999" customHeight="1">
      <c r="A833" s="6"/>
      <c r="B833" s="77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175"/>
    </row>
    <row r="834" spans="1:14" ht="16.149999999999999" customHeight="1">
      <c r="A834" s="6"/>
      <c r="B834" s="77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175"/>
    </row>
    <row r="835" spans="1:14" ht="16.149999999999999" customHeight="1">
      <c r="A835" s="6"/>
      <c r="B835" s="77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175"/>
    </row>
    <row r="836" spans="1:14" ht="16.149999999999999" customHeight="1">
      <c r="A836" s="6"/>
      <c r="B836" s="77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175"/>
    </row>
    <row r="837" spans="1:14" ht="16.149999999999999" customHeight="1">
      <c r="A837" s="6"/>
      <c r="B837" s="77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175"/>
    </row>
    <row r="838" spans="1:14" ht="16.149999999999999" customHeight="1">
      <c r="A838" s="6"/>
      <c r="B838" s="77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175"/>
    </row>
    <row r="839" spans="1:14" ht="16.149999999999999" customHeight="1">
      <c r="A839" s="6"/>
      <c r="B839" s="77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175"/>
    </row>
    <row r="840" spans="1:14" ht="16.149999999999999" customHeight="1">
      <c r="A840" s="6"/>
      <c r="B840" s="77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175"/>
    </row>
    <row r="841" spans="1:14" ht="16.149999999999999" customHeight="1">
      <c r="A841" s="6"/>
      <c r="B841" s="77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175"/>
    </row>
    <row r="842" spans="1:14" ht="16.149999999999999" customHeight="1">
      <c r="A842" s="6"/>
      <c r="B842" s="77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175"/>
    </row>
    <row r="843" spans="1:14" ht="16.149999999999999" customHeight="1">
      <c r="A843" s="6"/>
      <c r="B843" s="77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175"/>
    </row>
    <row r="844" spans="1:14" ht="16.149999999999999" customHeight="1">
      <c r="A844" s="6"/>
      <c r="B844" s="77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175"/>
    </row>
    <row r="845" spans="1:14" ht="16.149999999999999" customHeight="1">
      <c r="A845" s="6"/>
      <c r="B845" s="77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175"/>
    </row>
    <row r="846" spans="1:14" ht="16.149999999999999" customHeight="1">
      <c r="A846" s="6"/>
      <c r="B846" s="77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175"/>
    </row>
    <row r="847" spans="1:14" ht="16.149999999999999" customHeight="1">
      <c r="A847" s="6"/>
      <c r="B847" s="77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175"/>
    </row>
    <row r="848" spans="1:14" ht="16.149999999999999" customHeight="1">
      <c r="A848" s="6"/>
      <c r="B848" s="77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175"/>
    </row>
    <row r="849" spans="1:14" ht="16.149999999999999" customHeight="1">
      <c r="A849" s="6"/>
      <c r="B849" s="77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175"/>
    </row>
    <row r="850" spans="1:14" ht="16.149999999999999" customHeight="1">
      <c r="A850" s="6"/>
      <c r="B850" s="77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175"/>
    </row>
    <row r="851" spans="1:14" ht="16.149999999999999" customHeight="1">
      <c r="A851" s="6"/>
      <c r="B851" s="77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175"/>
    </row>
    <row r="852" spans="1:14" ht="16.149999999999999" customHeight="1">
      <c r="A852" s="6"/>
      <c r="B852" s="77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175"/>
    </row>
    <row r="853" spans="1:14" ht="16.149999999999999" customHeight="1">
      <c r="A853" s="6"/>
      <c r="B853" s="77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175"/>
    </row>
    <row r="854" spans="1:14" ht="16.149999999999999" customHeight="1">
      <c r="A854" s="6"/>
      <c r="B854" s="77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175"/>
    </row>
    <row r="855" spans="1:14" ht="16.149999999999999" customHeight="1">
      <c r="A855" s="6"/>
      <c r="B855" s="77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175"/>
    </row>
    <row r="856" spans="1:14" ht="16.149999999999999" customHeight="1">
      <c r="A856" s="6"/>
      <c r="B856" s="77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175"/>
    </row>
    <row r="857" spans="1:14" ht="16.149999999999999" customHeight="1">
      <c r="A857" s="6"/>
      <c r="B857" s="77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175"/>
    </row>
    <row r="858" spans="1:14" ht="16.149999999999999" customHeight="1">
      <c r="A858" s="6"/>
      <c r="B858" s="77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175"/>
    </row>
    <row r="859" spans="1:14" ht="16.149999999999999" customHeight="1">
      <c r="A859" s="6"/>
      <c r="B859" s="77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175"/>
    </row>
    <row r="860" spans="1:14" ht="16.149999999999999" customHeight="1">
      <c r="A860" s="6"/>
      <c r="B860" s="77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175"/>
    </row>
    <row r="861" spans="1:14" ht="16.149999999999999" customHeight="1">
      <c r="A861" s="6"/>
      <c r="B861" s="77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175"/>
    </row>
    <row r="862" spans="1:14" ht="16.149999999999999" customHeight="1">
      <c r="A862" s="6"/>
      <c r="B862" s="77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175"/>
    </row>
    <row r="863" spans="1:14" ht="16.149999999999999" customHeight="1">
      <c r="A863" s="6"/>
      <c r="B863" s="77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175"/>
    </row>
    <row r="864" spans="1:14" ht="16.149999999999999" customHeight="1">
      <c r="A864" s="6"/>
      <c r="B864" s="77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175"/>
    </row>
    <row r="865" spans="1:14" ht="16.149999999999999" customHeight="1">
      <c r="A865" s="6"/>
      <c r="B865" s="77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175"/>
    </row>
    <row r="866" spans="1:14" ht="16.149999999999999" customHeight="1">
      <c r="A866" s="6"/>
      <c r="B866" s="77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175"/>
    </row>
    <row r="867" spans="1:14" ht="16.149999999999999" customHeight="1">
      <c r="A867" s="6"/>
      <c r="B867" s="77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175"/>
    </row>
    <row r="868" spans="1:14" ht="16.149999999999999" customHeight="1">
      <c r="A868" s="6"/>
      <c r="B868" s="77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175"/>
    </row>
    <row r="869" spans="1:14" ht="16.149999999999999" customHeight="1">
      <c r="A869" s="6"/>
      <c r="B869" s="77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175"/>
    </row>
    <row r="870" spans="1:14" ht="16.149999999999999" customHeight="1">
      <c r="A870" s="6"/>
      <c r="B870" s="77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175"/>
    </row>
    <row r="871" spans="1:14" ht="16.149999999999999" customHeight="1">
      <c r="A871" s="6"/>
      <c r="B871" s="77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175"/>
    </row>
    <row r="872" spans="1:14" ht="16.149999999999999" customHeight="1">
      <c r="A872" s="6"/>
      <c r="B872" s="77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175"/>
    </row>
    <row r="873" spans="1:14" ht="16.149999999999999" customHeight="1">
      <c r="A873" s="6"/>
      <c r="B873" s="77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175"/>
    </row>
    <row r="874" spans="1:14" ht="16.149999999999999" customHeight="1">
      <c r="A874" s="6"/>
      <c r="B874" s="77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175"/>
    </row>
    <row r="875" spans="1:14" ht="16.149999999999999" customHeight="1">
      <c r="A875" s="6"/>
      <c r="B875" s="77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175"/>
    </row>
    <row r="876" spans="1:14" ht="16.149999999999999" customHeight="1">
      <c r="A876" s="6"/>
      <c r="B876" s="77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175"/>
    </row>
    <row r="877" spans="1:14" ht="16.149999999999999" customHeight="1">
      <c r="A877" s="6"/>
      <c r="B877" s="77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175"/>
    </row>
    <row r="878" spans="1:14" ht="16.149999999999999" customHeight="1">
      <c r="A878" s="6"/>
      <c r="B878" s="77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175"/>
    </row>
    <row r="879" spans="1:14" ht="16.149999999999999" customHeight="1">
      <c r="A879" s="6"/>
      <c r="B879" s="77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175"/>
    </row>
    <row r="880" spans="1:14" ht="16.149999999999999" customHeight="1">
      <c r="A880" s="6"/>
      <c r="B880" s="77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175"/>
    </row>
    <row r="881" spans="1:14" ht="16.149999999999999" customHeight="1">
      <c r="A881" s="6"/>
      <c r="B881" s="77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175"/>
    </row>
    <row r="882" spans="1:14" ht="16.149999999999999" customHeight="1">
      <c r="A882" s="6"/>
      <c r="B882" s="77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175"/>
    </row>
    <row r="883" spans="1:14" ht="16.149999999999999" customHeight="1">
      <c r="A883" s="6"/>
      <c r="B883" s="77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175"/>
    </row>
    <row r="884" spans="1:14" ht="16.149999999999999" customHeight="1">
      <c r="A884" s="6"/>
      <c r="B884" s="77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175"/>
    </row>
    <row r="885" spans="1:14" ht="16.149999999999999" customHeight="1">
      <c r="A885" s="6"/>
      <c r="B885" s="77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175"/>
    </row>
    <row r="886" spans="1:14" ht="16.149999999999999" customHeight="1">
      <c r="A886" s="6"/>
      <c r="B886" s="77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175"/>
    </row>
    <row r="887" spans="1:14" ht="16.149999999999999" customHeight="1">
      <c r="A887" s="6"/>
      <c r="B887" s="77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175"/>
    </row>
    <row r="888" spans="1:14" ht="16.149999999999999" customHeight="1">
      <c r="A888" s="6"/>
      <c r="B888" s="77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175"/>
    </row>
    <row r="889" spans="1:14" ht="16.149999999999999" customHeight="1">
      <c r="A889" s="6"/>
      <c r="B889" s="77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175"/>
    </row>
    <row r="890" spans="1:14" ht="16.149999999999999" customHeight="1">
      <c r="A890" s="6"/>
      <c r="B890" s="77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175"/>
    </row>
    <row r="891" spans="1:14" ht="16.149999999999999" customHeight="1">
      <c r="A891" s="6"/>
      <c r="B891" s="77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175"/>
    </row>
    <row r="892" spans="1:14" ht="16.149999999999999" customHeight="1">
      <c r="A892" s="6"/>
      <c r="B892" s="77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175"/>
    </row>
    <row r="893" spans="1:14" ht="16.149999999999999" customHeight="1">
      <c r="A893" s="6"/>
      <c r="B893" s="77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175"/>
    </row>
    <row r="894" spans="1:14" ht="16.149999999999999" customHeight="1">
      <c r="A894" s="6"/>
      <c r="B894" s="77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175"/>
    </row>
    <row r="895" spans="1:14" ht="16.149999999999999" customHeight="1">
      <c r="A895" s="6"/>
      <c r="B895" s="77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175"/>
    </row>
    <row r="896" spans="1:14" ht="16.149999999999999" customHeight="1">
      <c r="A896" s="6"/>
      <c r="B896" s="77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175"/>
    </row>
    <row r="897" spans="1:14" ht="16.149999999999999" customHeight="1">
      <c r="A897" s="6"/>
      <c r="B897" s="77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175"/>
    </row>
    <row r="898" spans="1:14" ht="16.149999999999999" customHeight="1">
      <c r="A898" s="6"/>
      <c r="B898" s="77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175"/>
    </row>
    <row r="899" spans="1:14" ht="16.149999999999999" customHeight="1">
      <c r="A899" s="6"/>
      <c r="B899" s="77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175"/>
    </row>
    <row r="900" spans="1:14" ht="16.149999999999999" customHeight="1">
      <c r="A900" s="6"/>
      <c r="B900" s="77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175"/>
    </row>
    <row r="901" spans="1:14" ht="16.149999999999999" customHeight="1">
      <c r="A901" s="6"/>
      <c r="B901" s="77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175"/>
    </row>
    <row r="902" spans="1:14" ht="16.149999999999999" customHeight="1">
      <c r="A902" s="6"/>
      <c r="B902" s="77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175"/>
    </row>
    <row r="903" spans="1:14" ht="16.149999999999999" customHeight="1">
      <c r="A903" s="6"/>
      <c r="B903" s="77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175"/>
    </row>
    <row r="904" spans="1:14" ht="16.149999999999999" customHeight="1">
      <c r="A904" s="6"/>
      <c r="B904" s="77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175"/>
    </row>
    <row r="905" spans="1:14" ht="16.149999999999999" customHeight="1">
      <c r="A905" s="6"/>
      <c r="B905" s="77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175"/>
    </row>
    <row r="906" spans="1:14" ht="16.149999999999999" customHeight="1">
      <c r="A906" s="6"/>
      <c r="B906" s="77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175"/>
    </row>
    <row r="907" spans="1:14" ht="16.149999999999999" customHeight="1">
      <c r="A907" s="6"/>
      <c r="B907" s="77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175"/>
    </row>
    <row r="908" spans="1:14" ht="16.149999999999999" customHeight="1">
      <c r="A908" s="6"/>
      <c r="B908" s="77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175"/>
    </row>
    <row r="909" spans="1:14" ht="16.149999999999999" customHeight="1">
      <c r="A909" s="6"/>
      <c r="B909" s="77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175"/>
    </row>
    <row r="910" spans="1:14" ht="16.149999999999999" customHeight="1">
      <c r="A910" s="6"/>
      <c r="B910" s="77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175"/>
    </row>
    <row r="911" spans="1:14" ht="16.149999999999999" customHeight="1">
      <c r="A911" s="6"/>
      <c r="B911" s="77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175"/>
    </row>
    <row r="912" spans="1:14" ht="16.149999999999999" customHeight="1">
      <c r="A912" s="6"/>
      <c r="B912" s="77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175"/>
    </row>
    <row r="913" spans="1:14" ht="16.149999999999999" customHeight="1">
      <c r="A913" s="6"/>
      <c r="B913" s="77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175"/>
    </row>
    <row r="914" spans="1:14" ht="16.149999999999999" customHeight="1">
      <c r="A914" s="6"/>
      <c r="B914" s="77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175"/>
    </row>
    <row r="915" spans="1:14" ht="16.149999999999999" customHeight="1">
      <c r="A915" s="6"/>
      <c r="B915" s="77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175"/>
    </row>
    <row r="916" spans="1:14" ht="16.149999999999999" customHeight="1">
      <c r="A916" s="6"/>
      <c r="B916" s="77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175"/>
    </row>
    <row r="917" spans="1:14" ht="16.149999999999999" customHeight="1">
      <c r="A917" s="6"/>
      <c r="B917" s="77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175"/>
    </row>
    <row r="918" spans="1:14" ht="16.149999999999999" customHeight="1">
      <c r="A918" s="6"/>
      <c r="B918" s="77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175"/>
    </row>
    <row r="919" spans="1:14" ht="16.149999999999999" customHeight="1">
      <c r="A919" s="6"/>
      <c r="B919" s="77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175"/>
    </row>
    <row r="920" spans="1:14" ht="16.149999999999999" customHeight="1">
      <c r="A920" s="6"/>
      <c r="B920" s="77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175"/>
    </row>
    <row r="921" spans="1:14" ht="16.149999999999999" customHeight="1">
      <c r="A921" s="6"/>
      <c r="B921" s="77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175"/>
    </row>
    <row r="922" spans="1:14" ht="16.149999999999999" customHeight="1">
      <c r="A922" s="6"/>
      <c r="B922" s="77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175"/>
    </row>
    <row r="923" spans="1:14" ht="16.149999999999999" customHeight="1">
      <c r="A923" s="6"/>
      <c r="B923" s="77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175"/>
    </row>
    <row r="924" spans="1:14" ht="16.149999999999999" customHeight="1">
      <c r="A924" s="6"/>
      <c r="B924" s="77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175"/>
    </row>
    <row r="925" spans="1:14" ht="16.149999999999999" customHeight="1">
      <c r="A925" s="6"/>
      <c r="B925" s="77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175"/>
    </row>
    <row r="926" spans="1:14" ht="16.149999999999999" customHeight="1">
      <c r="A926" s="6"/>
      <c r="B926" s="77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175"/>
    </row>
    <row r="927" spans="1:14" ht="16.149999999999999" customHeight="1">
      <c r="A927" s="6"/>
      <c r="B927" s="77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175"/>
    </row>
    <row r="928" spans="1:14" ht="16.149999999999999" customHeight="1">
      <c r="A928" s="6"/>
      <c r="B928" s="77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175"/>
    </row>
    <row r="929" spans="1:14" ht="16.149999999999999" customHeight="1">
      <c r="A929" s="6"/>
      <c r="B929" s="77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175"/>
    </row>
    <row r="930" spans="1:14" ht="16.149999999999999" customHeight="1">
      <c r="A930" s="6"/>
      <c r="B930" s="77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175"/>
    </row>
    <row r="931" spans="1:14" ht="16.149999999999999" customHeight="1">
      <c r="A931" s="6"/>
      <c r="B931" s="77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175"/>
    </row>
    <row r="932" spans="1:14" ht="16.149999999999999" customHeight="1">
      <c r="A932" s="6"/>
      <c r="B932" s="77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175"/>
    </row>
    <row r="933" spans="1:14" ht="16.149999999999999" customHeight="1">
      <c r="A933" s="6"/>
      <c r="B933" s="77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175"/>
    </row>
    <row r="934" spans="1:14" ht="16.149999999999999" customHeight="1">
      <c r="A934" s="6"/>
      <c r="B934" s="77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175"/>
    </row>
    <row r="935" spans="1:14" ht="16.149999999999999" customHeight="1">
      <c r="A935" s="6"/>
      <c r="B935" s="77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175"/>
    </row>
    <row r="936" spans="1:14" ht="16.149999999999999" customHeight="1">
      <c r="A936" s="6"/>
      <c r="B936" s="77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175"/>
    </row>
    <row r="937" spans="1:14" ht="16.149999999999999" customHeight="1">
      <c r="A937" s="6"/>
      <c r="B937" s="77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175"/>
    </row>
    <row r="938" spans="1:14" ht="16.149999999999999" customHeight="1">
      <c r="A938" s="6"/>
      <c r="B938" s="77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175"/>
    </row>
    <row r="939" spans="1:14" ht="16.149999999999999" customHeight="1">
      <c r="A939" s="6"/>
      <c r="B939" s="77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175"/>
    </row>
    <row r="940" spans="1:14" ht="16.149999999999999" customHeight="1">
      <c r="A940" s="6"/>
      <c r="B940" s="77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175"/>
    </row>
    <row r="941" spans="1:14" ht="16.149999999999999" customHeight="1">
      <c r="A941" s="6"/>
      <c r="B941" s="77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175"/>
    </row>
    <row r="942" spans="1:14" ht="16.149999999999999" customHeight="1">
      <c r="A942" s="6"/>
      <c r="B942" s="77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175"/>
    </row>
    <row r="943" spans="1:14" ht="16.149999999999999" customHeight="1">
      <c r="A943" s="6"/>
      <c r="B943" s="77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175"/>
    </row>
    <row r="944" spans="1:14" ht="16.149999999999999" customHeight="1">
      <c r="A944" s="6"/>
      <c r="B944" s="77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175"/>
    </row>
    <row r="945" spans="1:14" ht="16.149999999999999" customHeight="1">
      <c r="A945" s="6"/>
      <c r="B945" s="77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175"/>
    </row>
    <row r="946" spans="1:14" ht="16.149999999999999" customHeight="1">
      <c r="A946" s="6"/>
      <c r="B946" s="77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175"/>
    </row>
    <row r="947" spans="1:14" ht="16.149999999999999" customHeight="1">
      <c r="A947" s="6"/>
      <c r="B947" s="77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175"/>
    </row>
    <row r="948" spans="1:14" ht="16.149999999999999" customHeight="1"/>
    <row r="949" spans="1:14" ht="16.149999999999999" customHeight="1"/>
    <row r="950" spans="1:14" ht="16.149999999999999" customHeight="1"/>
    <row r="951" spans="1:14" ht="16.149999999999999" customHeight="1"/>
    <row r="952" spans="1:14" ht="16.149999999999999" customHeight="1"/>
    <row r="953" spans="1:14" ht="16.149999999999999" customHeight="1"/>
    <row r="954" spans="1:14" ht="16.149999999999999" customHeight="1"/>
    <row r="955" spans="1:14" ht="16.149999999999999" customHeight="1"/>
    <row r="956" spans="1:14" ht="16.149999999999999" customHeight="1"/>
    <row r="957" spans="1:14" ht="16.149999999999999" customHeight="1"/>
    <row r="958" spans="1:14" ht="16.149999999999999" customHeight="1"/>
    <row r="959" spans="1:14" ht="16.149999999999999" customHeight="1"/>
    <row r="960" spans="1:14" ht="16.149999999999999" customHeight="1"/>
    <row r="961" ht="16.149999999999999" customHeight="1"/>
    <row r="962" ht="16.149999999999999" customHeight="1"/>
    <row r="963" ht="16.149999999999999" customHeight="1"/>
    <row r="964" ht="16.149999999999999" customHeight="1"/>
    <row r="965" ht="16.149999999999999" customHeight="1"/>
    <row r="966" ht="16.149999999999999" customHeight="1"/>
    <row r="967" ht="16.149999999999999" customHeight="1"/>
    <row r="968" ht="16.149999999999999" customHeight="1"/>
    <row r="969" ht="16.149999999999999" customHeight="1"/>
    <row r="970" ht="16.149999999999999" customHeight="1"/>
    <row r="971" ht="16.149999999999999" customHeight="1"/>
    <row r="972" ht="16.149999999999999" customHeight="1"/>
    <row r="973" ht="16.149999999999999" customHeight="1"/>
    <row r="974" ht="16.149999999999999" customHeight="1"/>
    <row r="975" ht="16.149999999999999" customHeight="1"/>
    <row r="976" ht="16.149999999999999" customHeight="1"/>
    <row r="977" ht="16.149999999999999" customHeight="1"/>
    <row r="978" ht="16.149999999999999" customHeight="1"/>
    <row r="979" ht="16.149999999999999" customHeight="1"/>
    <row r="980" ht="16.149999999999999" customHeight="1"/>
    <row r="981" ht="16.149999999999999" customHeight="1"/>
    <row r="982" ht="16.149999999999999" customHeight="1"/>
    <row r="983" ht="16.149999999999999" customHeight="1"/>
    <row r="984" ht="16.149999999999999" customHeight="1"/>
    <row r="985" ht="16.149999999999999" customHeight="1"/>
    <row r="986" ht="16.149999999999999" customHeight="1"/>
    <row r="987" ht="16.149999999999999" customHeight="1"/>
    <row r="988" ht="16.149999999999999" customHeight="1"/>
    <row r="989" ht="16.149999999999999" customHeight="1"/>
    <row r="990" ht="16.149999999999999" customHeight="1"/>
    <row r="991" ht="16.149999999999999" customHeight="1"/>
    <row r="992" ht="16.149999999999999" customHeight="1"/>
    <row r="993" ht="16.149999999999999" customHeight="1"/>
    <row r="994" ht="16.149999999999999" customHeight="1"/>
    <row r="995" ht="16.149999999999999" customHeight="1"/>
    <row r="996" ht="16.149999999999999" customHeight="1"/>
    <row r="997" ht="16.149999999999999" customHeight="1"/>
    <row r="998" ht="16.149999999999999" customHeight="1"/>
    <row r="999" ht="16.149999999999999" customHeight="1"/>
    <row r="1000" ht="16.149999999999999" customHeight="1"/>
    <row r="1001" ht="16.149999999999999" customHeight="1"/>
    <row r="1002" ht="16.149999999999999" customHeight="1"/>
    <row r="1003" ht="16.149999999999999" customHeight="1"/>
    <row r="1004" ht="16.149999999999999" customHeight="1"/>
    <row r="1005" ht="16.149999999999999" customHeight="1"/>
    <row r="1006" ht="16.149999999999999" customHeight="1"/>
    <row r="1007" ht="16.149999999999999" customHeight="1"/>
    <row r="1008" ht="16.149999999999999" customHeight="1"/>
    <row r="1009" ht="16.149999999999999" customHeight="1"/>
    <row r="1010" ht="16.149999999999999" customHeight="1"/>
    <row r="1011" ht="16.149999999999999" customHeight="1"/>
    <row r="1012" ht="16.149999999999999" customHeight="1"/>
    <row r="1013" ht="16.149999999999999" customHeight="1"/>
    <row r="1014" ht="16.149999999999999" customHeight="1"/>
    <row r="1015" ht="16.149999999999999" customHeight="1"/>
    <row r="1016" ht="16.149999999999999" customHeight="1"/>
    <row r="1017" ht="16.149999999999999" customHeight="1"/>
    <row r="1018" ht="16.149999999999999" customHeight="1"/>
    <row r="1019" ht="16.149999999999999" customHeight="1"/>
    <row r="1020" ht="16.149999999999999" customHeight="1"/>
    <row r="1021" ht="16.149999999999999" customHeight="1"/>
    <row r="1022" ht="16.149999999999999" customHeight="1"/>
    <row r="1023" ht="16.149999999999999" customHeight="1"/>
    <row r="1024" ht="16.149999999999999" customHeight="1"/>
    <row r="1025" ht="16.149999999999999" customHeight="1"/>
    <row r="1026" ht="16.149999999999999" customHeight="1"/>
    <row r="1027" ht="16.149999999999999" customHeight="1"/>
    <row r="1028" ht="16.149999999999999" customHeight="1"/>
    <row r="1029" ht="16.149999999999999" customHeight="1"/>
    <row r="1030" ht="16.149999999999999" customHeight="1"/>
    <row r="1031" ht="16.149999999999999" customHeight="1"/>
    <row r="1032" ht="16.149999999999999" customHeight="1"/>
    <row r="1033" ht="16.149999999999999" customHeight="1"/>
    <row r="1034" ht="16.149999999999999" customHeight="1"/>
    <row r="1035" ht="16.149999999999999" customHeight="1"/>
    <row r="1036" ht="16.149999999999999" customHeight="1"/>
    <row r="1037" ht="16.149999999999999" customHeight="1"/>
    <row r="1038" ht="16.149999999999999" customHeight="1"/>
    <row r="1039" ht="16.149999999999999" customHeight="1"/>
    <row r="1040" ht="16.149999999999999" customHeight="1"/>
    <row r="1041" ht="16.149999999999999" customHeight="1"/>
    <row r="1042" ht="16.149999999999999" customHeight="1"/>
    <row r="1043" ht="16.149999999999999" customHeight="1"/>
    <row r="1044" ht="16.149999999999999" customHeight="1"/>
    <row r="1045" ht="16.149999999999999" customHeight="1"/>
    <row r="1046" ht="16.149999999999999" customHeight="1"/>
    <row r="1047" ht="16.149999999999999" customHeight="1"/>
    <row r="1048" ht="16.149999999999999" customHeight="1"/>
    <row r="1049" ht="16.149999999999999" customHeight="1"/>
    <row r="1050" ht="16.149999999999999" customHeight="1"/>
    <row r="1051" ht="16.149999999999999" customHeight="1"/>
    <row r="1052" ht="16.149999999999999" customHeight="1"/>
    <row r="1053" ht="16.149999999999999" customHeight="1"/>
    <row r="1054" ht="16.149999999999999" customHeight="1"/>
    <row r="1055" ht="16.149999999999999" customHeight="1"/>
    <row r="1056" ht="16.149999999999999" customHeight="1"/>
    <row r="1057" ht="16.149999999999999" customHeight="1"/>
    <row r="1058" ht="16.149999999999999" customHeight="1"/>
    <row r="1059" ht="16.149999999999999" customHeight="1"/>
    <row r="1060" ht="16.149999999999999" customHeight="1"/>
    <row r="1061" ht="16.149999999999999" customHeight="1"/>
    <row r="1062" ht="16.149999999999999" customHeight="1"/>
    <row r="1063" ht="16.149999999999999" customHeight="1"/>
    <row r="1064" ht="16.149999999999999" customHeight="1"/>
    <row r="1065" ht="16.149999999999999" customHeight="1"/>
    <row r="1066" ht="16.149999999999999" customHeight="1"/>
    <row r="1067" ht="16.149999999999999" customHeight="1"/>
    <row r="1068" ht="16.149999999999999" customHeight="1"/>
  </sheetData>
  <conditionalFormatting sqref="H209">
    <cfRule type="cellIs" dxfId="3" priority="1" stopIfTrue="1" operator="lessThan">
      <formula>$I:$I+20</formula>
    </cfRule>
  </conditionalFormatting>
  <pageMargins left="0.75" right="0.75" top="1" bottom="1" header="0.5" footer="0.5"/>
  <pageSetup paperSize="9" orientation="portrait" r:id="rId1"/>
  <headerFooter alignWithMargins="0">
    <oddHeader>&amp;RPAR-INSTR-001-12
Rev:nov 2011</oddHeader>
    <oddFooter>&amp;R&amp;Z&amp;F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Feuil28">
    <tabColor rgb="FFFFFF00"/>
  </sheetPr>
  <dimension ref="A1:U210"/>
  <sheetViews>
    <sheetView showZeros="0" view="pageBreakPreview" zoomScale="80" zoomScaleNormal="75" zoomScaleSheetLayoutView="80" workbookViewId="0">
      <selection activeCell="O21" sqref="O21"/>
    </sheetView>
  </sheetViews>
  <sheetFormatPr baseColWidth="10" defaultRowHeight="12.75"/>
  <cols>
    <col min="1" max="1" width="14.7109375" customWidth="1"/>
    <col min="2" max="2" width="13.85546875" customWidth="1"/>
    <col min="3" max="3" width="13.140625" bestFit="1" customWidth="1"/>
    <col min="4" max="4" width="5.85546875" customWidth="1"/>
    <col min="5" max="5" width="8.28515625" customWidth="1"/>
    <col min="6" max="7" width="6.7109375" customWidth="1"/>
    <col min="8" max="8" width="9.140625" customWidth="1"/>
    <col min="9" max="9" width="7.42578125" customWidth="1"/>
    <col min="10" max="10" width="8.5703125" customWidth="1"/>
    <col min="11" max="11" width="9.140625" customWidth="1"/>
    <col min="12" max="12" width="6.7109375" customWidth="1"/>
    <col min="13" max="13" width="8" customWidth="1"/>
    <col min="14" max="14" width="9" customWidth="1"/>
    <col min="15" max="15" width="8.140625" style="18" customWidth="1"/>
    <col min="16" max="16" width="8.5703125" customWidth="1"/>
    <col min="17" max="17" width="6.42578125" customWidth="1"/>
    <col min="18" max="18" width="13" customWidth="1"/>
    <col min="19" max="19" width="7.42578125" customWidth="1"/>
  </cols>
  <sheetData>
    <row r="1" spans="1:21" ht="9.6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21"/>
      <c r="P1" s="6"/>
      <c r="Q1" s="22"/>
      <c r="R1" s="22"/>
      <c r="S1" s="22"/>
    </row>
    <row r="2" spans="1:21" ht="42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21"/>
      <c r="P2" s="6"/>
      <c r="Q2" s="22"/>
      <c r="R2" s="22"/>
      <c r="S2" s="22"/>
    </row>
    <row r="3" spans="1:21" ht="16.149999999999999" customHeight="1" thickBot="1">
      <c r="A3" s="746" t="s">
        <v>188</v>
      </c>
      <c r="B3" s="6"/>
      <c r="C3" s="6"/>
      <c r="D3" s="6"/>
      <c r="E3" s="6"/>
      <c r="F3" s="6"/>
      <c r="G3" s="3155" t="s">
        <v>189</v>
      </c>
      <c r="H3" s="3156"/>
      <c r="I3" s="3156"/>
      <c r="J3" s="3157"/>
      <c r="K3" s="6"/>
      <c r="L3" s="6"/>
      <c r="M3" s="6"/>
      <c r="N3" s="6"/>
      <c r="O3" s="21"/>
      <c r="P3" s="6"/>
      <c r="Q3" s="22"/>
      <c r="R3" s="22"/>
      <c r="S3" s="22"/>
    </row>
    <row r="4" spans="1:21" ht="16.149999999999999" customHeight="1" thickBot="1">
      <c r="A4" s="747" t="s">
        <v>190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21"/>
      <c r="P4" s="6"/>
      <c r="Q4" s="22"/>
      <c r="R4" s="22"/>
      <c r="S4" s="22"/>
    </row>
    <row r="5" spans="1:21" ht="21" thickBot="1">
      <c r="A5" s="3888" t="s">
        <v>1050</v>
      </c>
      <c r="B5" s="3889"/>
      <c r="C5" s="3889"/>
      <c r="D5" s="3889"/>
      <c r="E5" s="3889"/>
      <c r="F5" s="3889"/>
      <c r="G5" s="3889"/>
      <c r="H5" s="3889"/>
      <c r="I5" s="3889"/>
      <c r="J5" s="3889"/>
      <c r="K5" s="3889"/>
      <c r="L5" s="3889"/>
      <c r="M5" s="3889"/>
      <c r="N5" s="3889"/>
      <c r="O5" s="3889"/>
      <c r="P5" s="3890"/>
    </row>
    <row r="6" spans="1:21" ht="21" thickBot="1">
      <c r="A6" s="748"/>
      <c r="B6" s="749"/>
      <c r="C6" s="749"/>
      <c r="D6" s="749"/>
      <c r="E6" s="749"/>
      <c r="F6" s="749"/>
      <c r="G6" s="749"/>
      <c r="H6" s="749"/>
      <c r="I6" s="749"/>
      <c r="J6" s="749"/>
      <c r="K6" s="749"/>
      <c r="L6" s="749"/>
      <c r="M6" s="749"/>
      <c r="N6" s="749"/>
      <c r="O6" s="749"/>
      <c r="P6" s="750"/>
    </row>
    <row r="7" spans="1:21" ht="16.5" thickBot="1">
      <c r="A7" s="195" t="s">
        <v>340</v>
      </c>
      <c r="B7" s="196"/>
      <c r="C7" s="3162"/>
      <c r="D7" s="3162"/>
      <c r="E7" s="3162"/>
      <c r="F7" s="3162"/>
      <c r="G7" s="3162"/>
      <c r="H7" s="199" t="s">
        <v>341</v>
      </c>
      <c r="I7" s="199"/>
      <c r="J7" s="3161"/>
      <c r="K7" s="3161"/>
      <c r="L7" s="199" t="s">
        <v>342</v>
      </c>
      <c r="M7" s="3891"/>
      <c r="N7" s="3891"/>
      <c r="O7" s="3891"/>
      <c r="P7" s="517"/>
    </row>
    <row r="8" spans="1:21" ht="13.5" thickBot="1">
      <c r="A8" s="43" t="s">
        <v>289</v>
      </c>
      <c r="B8" s="43" t="s">
        <v>122</v>
      </c>
      <c r="C8" s="3153" t="s">
        <v>343</v>
      </c>
      <c r="D8" s="3154"/>
      <c r="E8" s="43" t="s">
        <v>193</v>
      </c>
      <c r="F8" s="203" t="s">
        <v>1051</v>
      </c>
      <c r="G8" s="203" t="s">
        <v>344</v>
      </c>
      <c r="H8" s="43" t="s">
        <v>1017</v>
      </c>
      <c r="I8" s="43" t="s">
        <v>1017</v>
      </c>
      <c r="J8" s="43" t="s">
        <v>1017</v>
      </c>
      <c r="K8" s="43" t="s">
        <v>193</v>
      </c>
      <c r="L8" s="203" t="s">
        <v>1051</v>
      </c>
      <c r="M8" s="203" t="s">
        <v>344</v>
      </c>
      <c r="N8" s="43" t="s">
        <v>1017</v>
      </c>
      <c r="O8" s="43" t="s">
        <v>1017</v>
      </c>
      <c r="P8" s="43" t="s">
        <v>1017</v>
      </c>
      <c r="U8" s="203" t="s">
        <v>344</v>
      </c>
    </row>
    <row r="9" spans="1:21" ht="15.75" thickBot="1">
      <c r="A9" s="204"/>
      <c r="B9" s="204"/>
      <c r="C9" s="206"/>
      <c r="D9" s="207"/>
      <c r="E9" s="204"/>
      <c r="F9" s="208"/>
      <c r="G9" s="208" t="s">
        <v>349</v>
      </c>
      <c r="H9" s="204" t="s">
        <v>1018</v>
      </c>
      <c r="I9" s="204" t="s">
        <v>1019</v>
      </c>
      <c r="J9" s="204" t="s">
        <v>1053</v>
      </c>
      <c r="K9" s="204"/>
      <c r="L9" s="208"/>
      <c r="M9" s="208" t="s">
        <v>349</v>
      </c>
      <c r="N9" s="204" t="s">
        <v>1018</v>
      </c>
      <c r="O9" s="204" t="s">
        <v>1019</v>
      </c>
      <c r="P9" s="204" t="s">
        <v>1053</v>
      </c>
      <c r="R9" s="312" t="s">
        <v>220</v>
      </c>
      <c r="S9" s="314" t="s">
        <v>356</v>
      </c>
      <c r="U9" s="208" t="s">
        <v>349</v>
      </c>
    </row>
    <row r="10" spans="1:21" ht="15.75">
      <c r="A10" s="209" t="str">
        <f>PREVI!A11</f>
        <v>Z128</v>
      </c>
      <c r="B10" s="210"/>
      <c r="C10" s="3884" t="s">
        <v>1005</v>
      </c>
      <c r="D10" s="3885"/>
      <c r="E10" s="518"/>
      <c r="F10" s="212" t="s">
        <v>971</v>
      </c>
      <c r="G10" s="212"/>
      <c r="H10" s="210"/>
      <c r="I10" s="210"/>
      <c r="J10" s="519"/>
      <c r="K10" s="520"/>
      <c r="L10" s="212" t="s">
        <v>971</v>
      </c>
      <c r="M10" s="212"/>
      <c r="N10" s="210"/>
      <c r="O10" s="210"/>
      <c r="P10" s="213"/>
      <c r="Q10">
        <v>1</v>
      </c>
      <c r="R10" s="304" t="s">
        <v>497</v>
      </c>
      <c r="S10" s="320" t="s">
        <v>358</v>
      </c>
    </row>
    <row r="11" spans="1:21" ht="15.75">
      <c r="A11" s="214" t="str">
        <f>PREVI!A12</f>
        <v>1900015151-15087</v>
      </c>
      <c r="B11" s="215"/>
      <c r="C11" s="3894" t="s">
        <v>1006</v>
      </c>
      <c r="D11" s="3895"/>
      <c r="E11" s="215"/>
      <c r="F11" s="217"/>
      <c r="G11" s="217"/>
      <c r="H11" s="217"/>
      <c r="I11" s="247"/>
      <c r="J11" s="521"/>
      <c r="K11" s="522"/>
      <c r="L11" s="217"/>
      <c r="M11" s="217"/>
      <c r="N11" s="217"/>
      <c r="O11" s="215"/>
      <c r="P11" s="523"/>
      <c r="Q11">
        <v>2</v>
      </c>
      <c r="R11" s="309" t="s">
        <v>357</v>
      </c>
      <c r="S11" s="318" t="s">
        <v>360</v>
      </c>
      <c r="U11" t="s">
        <v>358</v>
      </c>
    </row>
    <row r="12" spans="1:21" ht="15.75">
      <c r="A12" s="214">
        <f>PREVI!A13</f>
        <v>0</v>
      </c>
      <c r="B12" s="215"/>
      <c r="C12" s="3892" t="s">
        <v>1010</v>
      </c>
      <c r="D12" s="3893"/>
      <c r="E12" s="215"/>
      <c r="F12" s="217"/>
      <c r="G12" s="215"/>
      <c r="H12" s="215"/>
      <c r="I12" s="215"/>
      <c r="J12" s="219"/>
      <c r="K12" s="522"/>
      <c r="L12" s="217"/>
      <c r="M12" s="215"/>
      <c r="N12" s="215"/>
      <c r="O12" s="215"/>
      <c r="P12" s="218"/>
      <c r="Q12">
        <v>3</v>
      </c>
      <c r="R12" s="309" t="s">
        <v>570</v>
      </c>
      <c r="S12" s="318" t="s">
        <v>498</v>
      </c>
      <c r="U12" t="s">
        <v>360</v>
      </c>
    </row>
    <row r="13" spans="1:21" ht="15.75" thickBot="1">
      <c r="A13" s="667" t="str">
        <f>PREVI!C11</f>
        <v>PASSERELLE DE BELVAL</v>
      </c>
      <c r="B13" s="215"/>
      <c r="C13" s="3892"/>
      <c r="D13" s="3893"/>
      <c r="E13" s="215"/>
      <c r="F13" s="217"/>
      <c r="G13" s="215"/>
      <c r="H13" s="215"/>
      <c r="I13" s="215"/>
      <c r="J13" s="219"/>
      <c r="K13" s="522"/>
      <c r="L13" s="217"/>
      <c r="M13" s="215"/>
      <c r="N13" s="215"/>
      <c r="O13" s="215"/>
      <c r="P13" s="218"/>
      <c r="Q13">
        <v>4</v>
      </c>
      <c r="R13" s="309" t="s">
        <v>496</v>
      </c>
      <c r="S13" s="317" t="s">
        <v>491</v>
      </c>
      <c r="U13" t="s">
        <v>498</v>
      </c>
    </row>
    <row r="14" spans="1:21" ht="16.5" thickBot="1">
      <c r="A14" s="667">
        <f>PREVI!C12</f>
        <v>0</v>
      </c>
      <c r="B14" s="215"/>
      <c r="C14" s="3886" t="s">
        <v>1014</v>
      </c>
      <c r="D14" s="3887"/>
      <c r="E14" s="215"/>
      <c r="F14" s="217"/>
      <c r="G14" s="215"/>
      <c r="H14" s="215"/>
      <c r="I14" s="247"/>
      <c r="J14" s="521"/>
      <c r="K14" s="522"/>
      <c r="L14" s="217"/>
      <c r="M14" s="215"/>
      <c r="N14" s="215"/>
      <c r="O14" s="215"/>
      <c r="P14" s="523"/>
      <c r="Q14">
        <v>5</v>
      </c>
      <c r="R14" s="309" t="s">
        <v>1071</v>
      </c>
      <c r="S14" s="315" t="s">
        <v>363</v>
      </c>
      <c r="U14" t="s">
        <v>364</v>
      </c>
    </row>
    <row r="15" spans="1:21" ht="15.75">
      <c r="A15" s="859" t="s">
        <v>1505</v>
      </c>
      <c r="B15" s="215"/>
      <c r="C15" s="3886" t="s">
        <v>1015</v>
      </c>
      <c r="D15" s="3887"/>
      <c r="E15" s="215"/>
      <c r="F15" s="217"/>
      <c r="G15" s="215"/>
      <c r="H15" s="215"/>
      <c r="I15" s="247"/>
      <c r="J15" s="521"/>
      <c r="K15" s="522"/>
      <c r="L15" s="217"/>
      <c r="M15" s="215"/>
      <c r="N15" s="215"/>
      <c r="O15" s="215"/>
      <c r="P15" s="523"/>
      <c r="Q15">
        <v>6</v>
      </c>
      <c r="R15" s="309" t="s">
        <v>1486</v>
      </c>
      <c r="S15" s="301" t="s">
        <v>365</v>
      </c>
    </row>
    <row r="16" spans="1:21" ht="15.75">
      <c r="A16" s="860">
        <f>PREVI!A25</f>
        <v>0</v>
      </c>
      <c r="B16" s="215"/>
      <c r="C16" s="3882"/>
      <c r="D16" s="3882"/>
      <c r="E16" s="215"/>
      <c r="F16" s="217"/>
      <c r="G16" s="215"/>
      <c r="H16" s="215"/>
      <c r="I16" s="215"/>
      <c r="J16" s="219"/>
      <c r="K16" s="522"/>
      <c r="L16" s="217"/>
      <c r="M16" s="215"/>
      <c r="N16" s="215"/>
      <c r="O16" s="215"/>
      <c r="P16" s="218"/>
      <c r="Q16">
        <v>7</v>
      </c>
      <c r="R16" s="309" t="s">
        <v>1501</v>
      </c>
      <c r="S16" s="302" t="s">
        <v>366</v>
      </c>
    </row>
    <row r="17" spans="1:19" ht="15.75">
      <c r="A17" s="860">
        <f>PREVI!A26</f>
        <v>0</v>
      </c>
      <c r="B17" s="215"/>
      <c r="C17" s="3882"/>
      <c r="D17" s="3882"/>
      <c r="E17" s="215"/>
      <c r="F17" s="217"/>
      <c r="G17" s="215"/>
      <c r="H17" s="215"/>
      <c r="I17" s="247"/>
      <c r="J17" s="521"/>
      <c r="K17" s="522"/>
      <c r="L17" s="217"/>
      <c r="M17" s="215"/>
      <c r="N17" s="215"/>
      <c r="O17" s="215"/>
      <c r="P17" s="523"/>
      <c r="Q17">
        <v>8</v>
      </c>
      <c r="R17" s="309"/>
      <c r="S17" s="302" t="s">
        <v>368</v>
      </c>
    </row>
    <row r="18" spans="1:19" ht="15.75">
      <c r="A18" s="860">
        <f>PREVI!A27</f>
        <v>0</v>
      </c>
      <c r="B18" s="215"/>
      <c r="C18" s="3882" t="s">
        <v>1007</v>
      </c>
      <c r="D18" s="3882"/>
      <c r="E18" s="215"/>
      <c r="F18" s="217"/>
      <c r="G18" s="215"/>
      <c r="H18" s="215"/>
      <c r="I18" s="247"/>
      <c r="J18" s="521"/>
      <c r="K18" s="522"/>
      <c r="L18" s="217"/>
      <c r="M18" s="215"/>
      <c r="N18" s="215"/>
      <c r="O18" s="215"/>
      <c r="P18" s="523"/>
      <c r="Q18">
        <v>9</v>
      </c>
    </row>
    <row r="19" spans="1:19" ht="15.75">
      <c r="A19" s="860">
        <f>PREVI!A28</f>
        <v>0</v>
      </c>
      <c r="B19" s="215"/>
      <c r="C19" s="3882" t="s">
        <v>1016</v>
      </c>
      <c r="D19" s="3882"/>
      <c r="E19" s="215"/>
      <c r="F19" s="217"/>
      <c r="G19" s="215"/>
      <c r="H19" s="215"/>
      <c r="I19" s="215"/>
      <c r="J19" s="219"/>
      <c r="K19" s="522"/>
      <c r="L19" s="217"/>
      <c r="M19" s="215"/>
      <c r="N19" s="215"/>
      <c r="O19" s="215"/>
      <c r="P19" s="218"/>
      <c r="Q19">
        <v>10</v>
      </c>
    </row>
    <row r="20" spans="1:19" ht="15.75">
      <c r="A20" s="860">
        <f>PREVI!A29</f>
        <v>0</v>
      </c>
      <c r="B20" s="215"/>
      <c r="C20" s="3882" t="s">
        <v>1008</v>
      </c>
      <c r="D20" s="3882"/>
      <c r="E20" s="28"/>
      <c r="F20" s="215"/>
      <c r="G20" s="215"/>
      <c r="H20" s="215"/>
      <c r="I20" s="247"/>
      <c r="J20" s="521"/>
      <c r="K20" s="522"/>
      <c r="L20" s="217"/>
      <c r="M20" s="215"/>
      <c r="N20" s="215"/>
      <c r="O20" s="215"/>
      <c r="P20" s="523"/>
      <c r="Q20">
        <v>11</v>
      </c>
    </row>
    <row r="21" spans="1:19" ht="15.75">
      <c r="A21" s="860">
        <f>PREVI!A30</f>
        <v>0</v>
      </c>
      <c r="B21" s="217"/>
      <c r="C21" s="3882" t="s">
        <v>1009</v>
      </c>
      <c r="D21" s="3882"/>
      <c r="E21" s="215"/>
      <c r="F21" s="215"/>
      <c r="G21" s="215"/>
      <c r="H21" s="215"/>
      <c r="I21" s="215"/>
      <c r="J21" s="521"/>
      <c r="K21" s="522"/>
      <c r="L21" s="217"/>
      <c r="M21" s="215"/>
      <c r="N21" s="215"/>
      <c r="O21" s="215"/>
      <c r="P21" s="523"/>
      <c r="Q21">
        <v>12</v>
      </c>
    </row>
    <row r="22" spans="1:19" ht="15.75">
      <c r="A22" s="860">
        <f>PREVI!A31</f>
        <v>0</v>
      </c>
      <c r="B22" s="215"/>
      <c r="C22" s="3882"/>
      <c r="D22" s="3882"/>
      <c r="E22" s="215"/>
      <c r="F22" s="215"/>
      <c r="G22" s="215"/>
      <c r="H22" s="215"/>
      <c r="I22" s="215"/>
      <c r="J22" s="521"/>
      <c r="K22" s="522"/>
      <c r="L22" s="217"/>
      <c r="M22" s="215"/>
      <c r="N22" s="215"/>
      <c r="O22" s="215"/>
      <c r="P22" s="523"/>
      <c r="Q22">
        <v>13</v>
      </c>
    </row>
    <row r="23" spans="1:19" ht="15.75">
      <c r="A23" s="860">
        <f>PREVI!A33</f>
        <v>0</v>
      </c>
      <c r="B23" s="215"/>
      <c r="C23" s="3882"/>
      <c r="D23" s="3882"/>
      <c r="E23" s="215"/>
      <c r="F23" s="215"/>
      <c r="G23" s="215"/>
      <c r="H23" s="215"/>
      <c r="I23" s="215"/>
      <c r="J23" s="521"/>
      <c r="K23" s="522"/>
      <c r="L23" s="217"/>
      <c r="M23" s="215"/>
      <c r="N23" s="215"/>
      <c r="O23" s="215"/>
      <c r="P23" s="523"/>
      <c r="Q23">
        <v>14</v>
      </c>
    </row>
    <row r="24" spans="1:19" ht="15.75">
      <c r="A24" s="860" t="str">
        <f>PREVI!A34</f>
        <v>TOTAL</v>
      </c>
      <c r="B24" s="215"/>
      <c r="C24" s="3882"/>
      <c r="D24" s="3882"/>
      <c r="E24" s="47"/>
      <c r="F24" s="215"/>
      <c r="G24" s="215"/>
      <c r="H24" s="215"/>
      <c r="I24" s="215"/>
      <c r="J24" s="219"/>
      <c r="K24" s="524"/>
      <c r="L24" s="215"/>
      <c r="M24" s="215"/>
      <c r="N24" s="215"/>
      <c r="O24" s="215"/>
      <c r="P24" s="218"/>
      <c r="Q24">
        <v>15</v>
      </c>
    </row>
    <row r="25" spans="1:19" ht="15.75">
      <c r="A25" s="222"/>
      <c r="B25" s="215"/>
      <c r="C25" s="3882"/>
      <c r="D25" s="3882"/>
      <c r="E25" s="215"/>
      <c r="F25" s="220"/>
      <c r="G25" s="220"/>
      <c r="H25" s="223"/>
      <c r="I25" s="247"/>
      <c r="J25" s="521"/>
      <c r="K25" s="522"/>
      <c r="L25" s="220"/>
      <c r="M25" s="220"/>
      <c r="N25" s="223"/>
      <c r="O25" s="215"/>
      <c r="P25" s="523"/>
      <c r="Q25">
        <v>16</v>
      </c>
    </row>
    <row r="26" spans="1:19" ht="15" customHeight="1">
      <c r="A26" s="226"/>
      <c r="B26" s="192"/>
      <c r="C26" s="3896"/>
      <c r="D26" s="3896"/>
      <c r="E26" s="3896"/>
      <c r="F26" s="3896"/>
      <c r="G26" s="3896"/>
      <c r="H26" s="3896"/>
      <c r="I26" s="3896"/>
      <c r="J26" s="3896"/>
      <c r="K26" s="3896"/>
      <c r="L26" s="3896"/>
      <c r="M26" s="3896"/>
      <c r="N26" s="3896"/>
      <c r="O26" s="3896"/>
      <c r="P26" s="3897"/>
      <c r="Q26">
        <v>17</v>
      </c>
    </row>
    <row r="27" spans="1:19" ht="15.75" customHeight="1">
      <c r="A27" s="228" t="s">
        <v>354</v>
      </c>
      <c r="B27" s="229"/>
      <c r="C27" s="3898"/>
      <c r="D27" s="3898"/>
      <c r="E27" s="3898"/>
      <c r="F27" s="3898"/>
      <c r="G27" s="3898"/>
      <c r="H27" s="3898"/>
      <c r="I27" s="3898"/>
      <c r="J27" s="3898"/>
      <c r="K27" s="3898"/>
      <c r="L27" s="3898"/>
      <c r="M27" s="3898"/>
      <c r="N27" s="3898"/>
      <c r="O27" s="3898"/>
      <c r="P27" s="3899"/>
      <c r="Q27">
        <v>18</v>
      </c>
    </row>
    <row r="28" spans="1:19" ht="15">
      <c r="A28" s="226"/>
      <c r="B28" s="232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525"/>
      <c r="P28" s="233"/>
      <c r="Q28">
        <v>19</v>
      </c>
    </row>
    <row r="29" spans="1:19" ht="15.75" thickBot="1">
      <c r="A29" s="234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526"/>
      <c r="P29" s="236"/>
      <c r="Q29">
        <v>20</v>
      </c>
    </row>
    <row r="30" spans="1:19">
      <c r="Q30">
        <v>21</v>
      </c>
    </row>
    <row r="31" spans="1:19" ht="26.25">
      <c r="A31" s="295" t="s">
        <v>1052</v>
      </c>
      <c r="Q31">
        <v>22</v>
      </c>
    </row>
    <row r="32" spans="1:19">
      <c r="Q32">
        <v>23</v>
      </c>
    </row>
    <row r="33" spans="17:17">
      <c r="Q33">
        <v>24</v>
      </c>
    </row>
    <row r="34" spans="17:17">
      <c r="Q34">
        <v>25</v>
      </c>
    </row>
    <row r="35" spans="17:17">
      <c r="Q35">
        <v>26</v>
      </c>
    </row>
    <row r="36" spans="17:17">
      <c r="Q36">
        <v>27</v>
      </c>
    </row>
    <row r="37" spans="17:17">
      <c r="Q37">
        <v>28</v>
      </c>
    </row>
    <row r="38" spans="17:17">
      <c r="Q38">
        <v>29</v>
      </c>
    </row>
    <row r="39" spans="17:17">
      <c r="Q39">
        <v>30</v>
      </c>
    </row>
    <row r="40" spans="17:17">
      <c r="Q40">
        <v>31</v>
      </c>
    </row>
    <row r="41" spans="17:17">
      <c r="Q41">
        <v>32</v>
      </c>
    </row>
    <row r="42" spans="17:17">
      <c r="Q42">
        <v>33</v>
      </c>
    </row>
    <row r="43" spans="17:17">
      <c r="Q43">
        <v>34</v>
      </c>
    </row>
    <row r="44" spans="17:17">
      <c r="Q44">
        <v>35</v>
      </c>
    </row>
    <row r="45" spans="17:17">
      <c r="Q45">
        <v>36</v>
      </c>
    </row>
    <row r="46" spans="17:17">
      <c r="Q46">
        <v>37</v>
      </c>
    </row>
    <row r="47" spans="17:17">
      <c r="Q47">
        <v>38</v>
      </c>
    </row>
    <row r="48" spans="17:17">
      <c r="Q48">
        <v>39</v>
      </c>
    </row>
    <row r="49" spans="17:17">
      <c r="Q49">
        <v>40</v>
      </c>
    </row>
    <row r="50" spans="17:17">
      <c r="Q50">
        <v>41</v>
      </c>
    </row>
    <row r="51" spans="17:17">
      <c r="Q51">
        <v>42</v>
      </c>
    </row>
    <row r="52" spans="17:17">
      <c r="Q52">
        <v>43</v>
      </c>
    </row>
    <row r="53" spans="17:17">
      <c r="Q53">
        <v>44</v>
      </c>
    </row>
    <row r="54" spans="17:17">
      <c r="Q54">
        <v>45</v>
      </c>
    </row>
    <row r="55" spans="17:17">
      <c r="Q55">
        <v>46</v>
      </c>
    </row>
    <row r="56" spans="17:17">
      <c r="Q56">
        <v>47</v>
      </c>
    </row>
    <row r="57" spans="17:17">
      <c r="Q57">
        <v>48</v>
      </c>
    </row>
    <row r="58" spans="17:17">
      <c r="Q58">
        <v>49</v>
      </c>
    </row>
    <row r="59" spans="17:17">
      <c r="Q59">
        <v>50</v>
      </c>
    </row>
    <row r="60" spans="17:17">
      <c r="Q60">
        <v>51</v>
      </c>
    </row>
    <row r="61" spans="17:17">
      <c r="Q61">
        <v>52</v>
      </c>
    </row>
    <row r="62" spans="17:17">
      <c r="Q62">
        <v>53</v>
      </c>
    </row>
    <row r="63" spans="17:17">
      <c r="Q63">
        <v>54</v>
      </c>
    </row>
    <row r="64" spans="17:17">
      <c r="Q64">
        <v>55</v>
      </c>
    </row>
    <row r="65" spans="17:17">
      <c r="Q65">
        <v>56</v>
      </c>
    </row>
    <row r="66" spans="17:17">
      <c r="Q66">
        <v>57</v>
      </c>
    </row>
    <row r="67" spans="17:17">
      <c r="Q67">
        <v>58</v>
      </c>
    </row>
    <row r="68" spans="17:17">
      <c r="Q68">
        <v>59</v>
      </c>
    </row>
    <row r="69" spans="17:17">
      <c r="Q69">
        <v>60</v>
      </c>
    </row>
    <row r="70" spans="17:17">
      <c r="Q70">
        <v>61</v>
      </c>
    </row>
    <row r="71" spans="17:17">
      <c r="Q71">
        <v>62</v>
      </c>
    </row>
    <row r="72" spans="17:17">
      <c r="Q72">
        <v>63</v>
      </c>
    </row>
    <row r="73" spans="17:17">
      <c r="Q73">
        <v>64</v>
      </c>
    </row>
    <row r="74" spans="17:17">
      <c r="Q74">
        <v>65</v>
      </c>
    </row>
    <row r="75" spans="17:17">
      <c r="Q75">
        <v>66</v>
      </c>
    </row>
    <row r="76" spans="17:17">
      <c r="Q76">
        <v>67</v>
      </c>
    </row>
    <row r="77" spans="17:17">
      <c r="Q77">
        <v>68</v>
      </c>
    </row>
    <row r="78" spans="17:17">
      <c r="Q78">
        <v>69</v>
      </c>
    </row>
    <row r="79" spans="17:17">
      <c r="Q79">
        <v>70</v>
      </c>
    </row>
    <row r="80" spans="17:17">
      <c r="Q80">
        <v>71</v>
      </c>
    </row>
    <row r="81" spans="17:17">
      <c r="Q81">
        <v>72</v>
      </c>
    </row>
    <row r="82" spans="17:17">
      <c r="Q82">
        <v>73</v>
      </c>
    </row>
    <row r="83" spans="17:17">
      <c r="Q83">
        <v>74</v>
      </c>
    </row>
    <row r="84" spans="17:17">
      <c r="Q84">
        <v>75</v>
      </c>
    </row>
    <row r="85" spans="17:17">
      <c r="Q85">
        <v>76</v>
      </c>
    </row>
    <row r="86" spans="17:17">
      <c r="Q86">
        <v>77</v>
      </c>
    </row>
    <row r="87" spans="17:17">
      <c r="Q87">
        <v>78</v>
      </c>
    </row>
    <row r="88" spans="17:17">
      <c r="Q88">
        <v>79</v>
      </c>
    </row>
    <row r="89" spans="17:17">
      <c r="Q89">
        <v>80</v>
      </c>
    </row>
    <row r="90" spans="17:17">
      <c r="Q90">
        <v>81</v>
      </c>
    </row>
    <row r="91" spans="17:17">
      <c r="Q91">
        <v>82</v>
      </c>
    </row>
    <row r="92" spans="17:17">
      <c r="Q92">
        <v>83</v>
      </c>
    </row>
    <row r="93" spans="17:17">
      <c r="Q93">
        <v>84</v>
      </c>
    </row>
    <row r="94" spans="17:17">
      <c r="Q94">
        <v>85</v>
      </c>
    </row>
    <row r="95" spans="17:17">
      <c r="Q95">
        <v>86</v>
      </c>
    </row>
    <row r="96" spans="17:17">
      <c r="Q96">
        <v>87</v>
      </c>
    </row>
    <row r="97" spans="17:17">
      <c r="Q97">
        <v>88</v>
      </c>
    </row>
    <row r="98" spans="17:17">
      <c r="Q98">
        <v>89</v>
      </c>
    </row>
    <row r="99" spans="17:17">
      <c r="Q99">
        <v>90</v>
      </c>
    </row>
    <row r="100" spans="17:17">
      <c r="Q100">
        <v>91</v>
      </c>
    </row>
    <row r="101" spans="17:17">
      <c r="Q101">
        <v>92</v>
      </c>
    </row>
    <row r="102" spans="17:17">
      <c r="Q102">
        <v>93</v>
      </c>
    </row>
    <row r="103" spans="17:17">
      <c r="Q103">
        <v>94</v>
      </c>
    </row>
    <row r="104" spans="17:17">
      <c r="Q104">
        <v>95</v>
      </c>
    </row>
    <row r="105" spans="17:17">
      <c r="Q105">
        <v>96</v>
      </c>
    </row>
    <row r="106" spans="17:17">
      <c r="Q106">
        <v>97</v>
      </c>
    </row>
    <row r="107" spans="17:17">
      <c r="Q107">
        <v>98</v>
      </c>
    </row>
    <row r="108" spans="17:17">
      <c r="Q108">
        <v>99</v>
      </c>
    </row>
    <row r="109" spans="17:17">
      <c r="Q109">
        <v>100</v>
      </c>
    </row>
    <row r="110" spans="17:17">
      <c r="Q110">
        <v>101</v>
      </c>
    </row>
    <row r="111" spans="17:17">
      <c r="Q111">
        <v>102</v>
      </c>
    </row>
    <row r="112" spans="17:17">
      <c r="Q112">
        <v>103</v>
      </c>
    </row>
    <row r="113" spans="17:17">
      <c r="Q113">
        <v>104</v>
      </c>
    </row>
    <row r="114" spans="17:17">
      <c r="Q114">
        <v>105</v>
      </c>
    </row>
    <row r="115" spans="17:17">
      <c r="Q115">
        <v>106</v>
      </c>
    </row>
    <row r="116" spans="17:17">
      <c r="Q116">
        <v>107</v>
      </c>
    </row>
    <row r="117" spans="17:17">
      <c r="Q117">
        <v>108</v>
      </c>
    </row>
    <row r="118" spans="17:17">
      <c r="Q118">
        <v>109</v>
      </c>
    </row>
    <row r="119" spans="17:17">
      <c r="Q119">
        <v>110</v>
      </c>
    </row>
    <row r="120" spans="17:17">
      <c r="Q120">
        <v>111</v>
      </c>
    </row>
    <row r="121" spans="17:17">
      <c r="Q121">
        <v>112</v>
      </c>
    </row>
    <row r="122" spans="17:17">
      <c r="Q122">
        <v>113</v>
      </c>
    </row>
    <row r="123" spans="17:17">
      <c r="Q123">
        <v>114</v>
      </c>
    </row>
    <row r="124" spans="17:17">
      <c r="Q124">
        <v>115</v>
      </c>
    </row>
    <row r="125" spans="17:17">
      <c r="Q125">
        <v>116</v>
      </c>
    </row>
    <row r="126" spans="17:17">
      <c r="Q126">
        <v>117</v>
      </c>
    </row>
    <row r="127" spans="17:17">
      <c r="Q127">
        <v>118</v>
      </c>
    </row>
    <row r="128" spans="17:17">
      <c r="Q128">
        <v>119</v>
      </c>
    </row>
    <row r="129" spans="17:17">
      <c r="Q129">
        <v>120</v>
      </c>
    </row>
    <row r="130" spans="17:17">
      <c r="Q130">
        <v>121</v>
      </c>
    </row>
    <row r="131" spans="17:17">
      <c r="Q131">
        <v>122</v>
      </c>
    </row>
    <row r="132" spans="17:17">
      <c r="Q132">
        <v>123</v>
      </c>
    </row>
    <row r="133" spans="17:17">
      <c r="Q133">
        <v>124</v>
      </c>
    </row>
    <row r="134" spans="17:17">
      <c r="Q134">
        <v>125</v>
      </c>
    </row>
    <row r="135" spans="17:17">
      <c r="Q135">
        <v>126</v>
      </c>
    </row>
    <row r="136" spans="17:17">
      <c r="Q136">
        <v>127</v>
      </c>
    </row>
    <row r="137" spans="17:17">
      <c r="Q137">
        <v>128</v>
      </c>
    </row>
    <row r="138" spans="17:17">
      <c r="Q138">
        <v>129</v>
      </c>
    </row>
    <row r="139" spans="17:17">
      <c r="Q139">
        <v>130</v>
      </c>
    </row>
    <row r="140" spans="17:17">
      <c r="Q140">
        <v>131</v>
      </c>
    </row>
    <row r="141" spans="17:17">
      <c r="Q141">
        <v>132</v>
      </c>
    </row>
    <row r="142" spans="17:17">
      <c r="Q142">
        <v>133</v>
      </c>
    </row>
    <row r="143" spans="17:17">
      <c r="Q143">
        <v>134</v>
      </c>
    </row>
    <row r="144" spans="17:17">
      <c r="Q144">
        <v>135</v>
      </c>
    </row>
    <row r="145" spans="17:17">
      <c r="Q145">
        <v>136</v>
      </c>
    </row>
    <row r="146" spans="17:17">
      <c r="Q146">
        <v>137</v>
      </c>
    </row>
    <row r="147" spans="17:17">
      <c r="Q147">
        <v>138</v>
      </c>
    </row>
    <row r="148" spans="17:17">
      <c r="Q148">
        <v>139</v>
      </c>
    </row>
    <row r="149" spans="17:17">
      <c r="Q149">
        <v>140</v>
      </c>
    </row>
    <row r="150" spans="17:17">
      <c r="Q150">
        <v>141</v>
      </c>
    </row>
    <row r="151" spans="17:17">
      <c r="Q151">
        <v>142</v>
      </c>
    </row>
    <row r="152" spans="17:17">
      <c r="Q152">
        <v>143</v>
      </c>
    </row>
    <row r="153" spans="17:17">
      <c r="Q153">
        <v>144</v>
      </c>
    </row>
    <row r="154" spans="17:17">
      <c r="Q154">
        <v>145</v>
      </c>
    </row>
    <row r="155" spans="17:17">
      <c r="Q155">
        <v>146</v>
      </c>
    </row>
    <row r="156" spans="17:17">
      <c r="Q156">
        <v>147</v>
      </c>
    </row>
    <row r="157" spans="17:17">
      <c r="Q157">
        <v>148</v>
      </c>
    </row>
    <row r="158" spans="17:17">
      <c r="Q158">
        <v>149</v>
      </c>
    </row>
    <row r="159" spans="17:17">
      <c r="Q159">
        <v>150</v>
      </c>
    </row>
    <row r="160" spans="17:17">
      <c r="Q160">
        <v>151</v>
      </c>
    </row>
    <row r="161" spans="17:17">
      <c r="Q161">
        <v>152</v>
      </c>
    </row>
    <row r="162" spans="17:17">
      <c r="Q162">
        <v>153</v>
      </c>
    </row>
    <row r="163" spans="17:17">
      <c r="Q163">
        <v>154</v>
      </c>
    </row>
    <row r="164" spans="17:17">
      <c r="Q164">
        <v>155</v>
      </c>
    </row>
    <row r="165" spans="17:17">
      <c r="Q165">
        <v>156</v>
      </c>
    </row>
    <row r="166" spans="17:17">
      <c r="Q166">
        <v>157</v>
      </c>
    </row>
    <row r="167" spans="17:17">
      <c r="Q167">
        <v>158</v>
      </c>
    </row>
    <row r="168" spans="17:17">
      <c r="Q168">
        <v>159</v>
      </c>
    </row>
    <row r="169" spans="17:17">
      <c r="Q169">
        <v>160</v>
      </c>
    </row>
    <row r="170" spans="17:17">
      <c r="Q170">
        <v>161</v>
      </c>
    </row>
    <row r="171" spans="17:17">
      <c r="Q171">
        <v>162</v>
      </c>
    </row>
    <row r="172" spans="17:17">
      <c r="Q172">
        <v>163</v>
      </c>
    </row>
    <row r="173" spans="17:17">
      <c r="Q173">
        <v>164</v>
      </c>
    </row>
    <row r="174" spans="17:17">
      <c r="Q174">
        <v>165</v>
      </c>
    </row>
    <row r="175" spans="17:17">
      <c r="Q175">
        <v>166</v>
      </c>
    </row>
    <row r="176" spans="17:17">
      <c r="Q176">
        <v>167</v>
      </c>
    </row>
    <row r="177" spans="17:17">
      <c r="Q177">
        <v>168</v>
      </c>
    </row>
    <row r="178" spans="17:17">
      <c r="Q178">
        <v>169</v>
      </c>
    </row>
    <row r="179" spans="17:17">
      <c r="Q179">
        <v>170</v>
      </c>
    </row>
    <row r="180" spans="17:17">
      <c r="Q180">
        <v>171</v>
      </c>
    </row>
    <row r="181" spans="17:17">
      <c r="Q181">
        <v>172</v>
      </c>
    </row>
    <row r="182" spans="17:17">
      <c r="Q182">
        <v>173</v>
      </c>
    </row>
    <row r="183" spans="17:17">
      <c r="Q183">
        <v>174</v>
      </c>
    </row>
    <row r="184" spans="17:17">
      <c r="Q184">
        <v>175</v>
      </c>
    </row>
    <row r="185" spans="17:17">
      <c r="Q185">
        <v>176</v>
      </c>
    </row>
    <row r="186" spans="17:17">
      <c r="Q186">
        <v>177</v>
      </c>
    </row>
    <row r="187" spans="17:17">
      <c r="Q187">
        <v>178</v>
      </c>
    </row>
    <row r="188" spans="17:17">
      <c r="Q188">
        <v>179</v>
      </c>
    </row>
    <row r="189" spans="17:17">
      <c r="Q189">
        <v>180</v>
      </c>
    </row>
    <row r="190" spans="17:17">
      <c r="Q190">
        <v>181</v>
      </c>
    </row>
    <row r="191" spans="17:17">
      <c r="Q191">
        <v>182</v>
      </c>
    </row>
    <row r="192" spans="17:17">
      <c r="Q192">
        <v>183</v>
      </c>
    </row>
    <row r="193" spans="17:17">
      <c r="Q193">
        <v>184</v>
      </c>
    </row>
    <row r="194" spans="17:17">
      <c r="Q194">
        <v>185</v>
      </c>
    </row>
    <row r="195" spans="17:17">
      <c r="Q195">
        <v>186</v>
      </c>
    </row>
    <row r="196" spans="17:17">
      <c r="Q196">
        <v>187</v>
      </c>
    </row>
    <row r="197" spans="17:17">
      <c r="Q197">
        <v>188</v>
      </c>
    </row>
    <row r="198" spans="17:17">
      <c r="Q198">
        <v>189</v>
      </c>
    </row>
    <row r="199" spans="17:17">
      <c r="Q199">
        <v>190</v>
      </c>
    </row>
    <row r="200" spans="17:17">
      <c r="Q200">
        <v>191</v>
      </c>
    </row>
    <row r="201" spans="17:17">
      <c r="Q201">
        <v>192</v>
      </c>
    </row>
    <row r="202" spans="17:17">
      <c r="Q202">
        <v>193</v>
      </c>
    </row>
    <row r="203" spans="17:17">
      <c r="Q203">
        <v>194</v>
      </c>
    </row>
    <row r="204" spans="17:17">
      <c r="Q204">
        <v>195</v>
      </c>
    </row>
    <row r="205" spans="17:17">
      <c r="Q205">
        <v>196</v>
      </c>
    </row>
    <row r="206" spans="17:17">
      <c r="Q206">
        <v>197</v>
      </c>
    </row>
    <row r="207" spans="17:17">
      <c r="Q207">
        <v>198</v>
      </c>
    </row>
    <row r="208" spans="17:17">
      <c r="Q208">
        <v>199</v>
      </c>
    </row>
    <row r="209" spans="17:17" ht="13.5" thickBot="1">
      <c r="Q209" s="161">
        <v>200</v>
      </c>
    </row>
    <row r="210" spans="17:17" ht="13.5" thickBot="1">
      <c r="Q210" s="665"/>
    </row>
  </sheetData>
  <mergeCells count="24">
    <mergeCell ref="C21:D21"/>
    <mergeCell ref="C18:D18"/>
    <mergeCell ref="C26:P27"/>
    <mergeCell ref="C25:D25"/>
    <mergeCell ref="C22:D22"/>
    <mergeCell ref="C23:D23"/>
    <mergeCell ref="C24:D24"/>
    <mergeCell ref="C19:D19"/>
    <mergeCell ref="C20:D20"/>
    <mergeCell ref="G3:J3"/>
    <mergeCell ref="C15:D15"/>
    <mergeCell ref="C16:D16"/>
    <mergeCell ref="C12:D12"/>
    <mergeCell ref="C13:D13"/>
    <mergeCell ref="C8:D8"/>
    <mergeCell ref="C11:D11"/>
    <mergeCell ref="C17:D17"/>
    <mergeCell ref="C10:D10"/>
    <mergeCell ref="C14:D14"/>
    <mergeCell ref="A5:P5"/>
    <mergeCell ref="E7:G7"/>
    <mergeCell ref="M7:O7"/>
    <mergeCell ref="C7:D7"/>
    <mergeCell ref="J7:K7"/>
  </mergeCells>
  <phoneticPr fontId="30" type="noConversion"/>
  <dataValidations count="4">
    <dataValidation type="list" allowBlank="1" showInputMessage="1" showErrorMessage="1" sqref="J7:K7" xr:uid="{00000000-0002-0000-4400-000000000000}">
      <formula1>$S$15:$S$17</formula1>
    </dataValidation>
    <dataValidation type="list" allowBlank="1" showInputMessage="1" showErrorMessage="1" sqref="B7" xr:uid="{00000000-0002-0000-4400-000001000000}">
      <formula1>$R$10:$R$17</formula1>
    </dataValidation>
    <dataValidation type="list" allowBlank="1" showInputMessage="1" showErrorMessage="1" sqref="M7" xr:uid="{00000000-0002-0000-4400-000002000000}">
      <formula1>$S$10:$S$13</formula1>
    </dataValidation>
    <dataValidation type="list" allowBlank="1" showInputMessage="1" showErrorMessage="1" sqref="C7:D7" xr:uid="{00000000-0002-0000-4400-000003000000}">
      <formula1>$R$10:$R$16</formula1>
    </dataValidation>
  </dataValidations>
  <pageMargins left="0.39" right="0.32" top="0.37" bottom="0.41" header="0.2" footer="0.22"/>
  <pageSetup paperSize="9" scale="99" orientation="landscape" r:id="rId1"/>
  <headerFooter alignWithMargins="0">
    <oddHeader>&amp;RPAR-INSTR-001-11B
Rev 1:oct 2014</oddHeader>
    <oddFooter>&amp;R&amp;Z&amp;F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Feuil58">
    <tabColor indexed="26"/>
  </sheetPr>
  <dimension ref="B1:Q37"/>
  <sheetViews>
    <sheetView zoomScale="75" workbookViewId="0">
      <selection activeCell="R57" sqref="R57"/>
    </sheetView>
  </sheetViews>
  <sheetFormatPr baseColWidth="10" defaultColWidth="9.140625" defaultRowHeight="12.75"/>
  <cols>
    <col min="1" max="1" width="9.140625" customWidth="1"/>
    <col min="2" max="2" width="17.140625" customWidth="1"/>
    <col min="3" max="9" width="9.140625" customWidth="1"/>
    <col min="10" max="10" width="19.85546875" customWidth="1"/>
  </cols>
  <sheetData>
    <row r="1" spans="5:11" ht="13.5" thickBot="1"/>
    <row r="2" spans="5:11">
      <c r="E2" s="3903" t="s">
        <v>1072</v>
      </c>
      <c r="F2" s="3904"/>
      <c r="G2" s="3904"/>
      <c r="H2" s="3904"/>
      <c r="I2" s="3904"/>
      <c r="J2" s="3904"/>
      <c r="K2" s="3905"/>
    </row>
    <row r="3" spans="5:11">
      <c r="E3" s="3906"/>
      <c r="F3" s="3907"/>
      <c r="G3" s="3907"/>
      <c r="H3" s="3907"/>
      <c r="I3" s="3907"/>
      <c r="J3" s="3907"/>
      <c r="K3" s="3908"/>
    </row>
    <row r="4" spans="5:11" ht="13.5" thickBot="1">
      <c r="E4" s="3909"/>
      <c r="F4" s="3910"/>
      <c r="G4" s="3910"/>
      <c r="H4" s="3910"/>
      <c r="I4" s="3910"/>
      <c r="J4" s="3910"/>
      <c r="K4" s="3911"/>
    </row>
    <row r="16" spans="5:11" ht="13.5" thickBot="1"/>
    <row r="17" spans="2:17" ht="16.5" thickBot="1">
      <c r="B17" s="270" t="s">
        <v>1073</v>
      </c>
      <c r="C17" s="531" t="s">
        <v>1074</v>
      </c>
      <c r="J17" s="270" t="s">
        <v>1073</v>
      </c>
      <c r="K17" s="531" t="s">
        <v>1075</v>
      </c>
    </row>
    <row r="18" spans="2:17" ht="13.5" thickBot="1">
      <c r="B18" s="532" t="s">
        <v>1076</v>
      </c>
      <c r="C18" s="438" t="s">
        <v>1077</v>
      </c>
      <c r="D18" s="533">
        <v>60</v>
      </c>
      <c r="E18" s="534" t="s">
        <v>548</v>
      </c>
      <c r="F18" s="239"/>
      <c r="G18" s="239"/>
      <c r="H18" s="189"/>
      <c r="I18" s="189"/>
      <c r="J18" s="532" t="s">
        <v>1076</v>
      </c>
      <c r="K18" s="438" t="s">
        <v>1077</v>
      </c>
      <c r="L18" s="533">
        <v>60</v>
      </c>
      <c r="M18" s="534" t="s">
        <v>548</v>
      </c>
      <c r="N18" s="239"/>
      <c r="O18" s="239"/>
      <c r="P18" s="189"/>
    </row>
    <row r="19" spans="2:17">
      <c r="B19" s="535" t="s">
        <v>1078</v>
      </c>
      <c r="C19" s="362" t="s">
        <v>1079</v>
      </c>
      <c r="D19" s="536">
        <v>10</v>
      </c>
      <c r="E19" s="537" t="s">
        <v>548</v>
      </c>
      <c r="F19" s="538" t="s">
        <v>1080</v>
      </c>
      <c r="G19" s="539"/>
      <c r="H19" s="189"/>
      <c r="I19" s="189"/>
      <c r="J19" s="535" t="s">
        <v>1078</v>
      </c>
      <c r="K19" s="362" t="s">
        <v>1079</v>
      </c>
      <c r="L19" s="536">
        <v>2</v>
      </c>
      <c r="M19" s="537" t="s">
        <v>548</v>
      </c>
      <c r="N19" s="538" t="s">
        <v>1080</v>
      </c>
      <c r="O19" s="539"/>
      <c r="P19" s="189"/>
    </row>
    <row r="20" spans="2:17" ht="13.5" thickBot="1">
      <c r="B20" s="535" t="s">
        <v>1081</v>
      </c>
      <c r="C20" s="362" t="s">
        <v>1082</v>
      </c>
      <c r="D20" s="536">
        <v>2</v>
      </c>
      <c r="E20" s="537"/>
      <c r="F20" s="540">
        <v>0.19500000000000001</v>
      </c>
      <c r="G20" s="541" t="s">
        <v>546</v>
      </c>
      <c r="H20" s="151"/>
      <c r="I20" s="189"/>
      <c r="J20" s="535" t="s">
        <v>1081</v>
      </c>
      <c r="K20" s="362" t="s">
        <v>1082</v>
      </c>
      <c r="L20" s="536">
        <v>2</v>
      </c>
      <c r="M20" s="537"/>
      <c r="N20" s="540">
        <v>0.19500000000000001</v>
      </c>
      <c r="O20" s="541" t="s">
        <v>546</v>
      </c>
      <c r="P20" s="151"/>
    </row>
    <row r="21" spans="2:17" ht="13.5" thickBot="1">
      <c r="B21" s="535" t="s">
        <v>1083</v>
      </c>
      <c r="C21" s="542">
        <v>0.15</v>
      </c>
      <c r="D21" s="318"/>
      <c r="E21" s="537"/>
      <c r="F21" s="543">
        <f>D25*7.85+0.15</f>
        <v>11.689499999999999</v>
      </c>
      <c r="G21" s="544" t="s">
        <v>1084</v>
      </c>
      <c r="H21" s="545"/>
      <c r="I21" s="189"/>
      <c r="J21" s="535" t="s">
        <v>1083</v>
      </c>
      <c r="K21" s="542">
        <v>0.15</v>
      </c>
      <c r="L21" s="318"/>
      <c r="M21" s="537"/>
      <c r="N21" s="543">
        <f>L25*7.85+0.15</f>
        <v>6.1902715125545873</v>
      </c>
      <c r="O21" s="544" t="s">
        <v>1084</v>
      </c>
      <c r="P21" s="189"/>
    </row>
    <row r="22" spans="2:17" ht="15.75" thickBot="1">
      <c r="B22" s="535" t="s">
        <v>1085</v>
      </c>
      <c r="C22" s="309"/>
      <c r="D22" s="546">
        <f>TAN(45*PI()/180)*D18</f>
        <v>59.999999999999993</v>
      </c>
      <c r="E22" s="537" t="s">
        <v>548</v>
      </c>
      <c r="F22" s="547">
        <f>F21/F20</f>
        <v>59.946153846153841</v>
      </c>
      <c r="G22" s="548" t="s">
        <v>1086</v>
      </c>
      <c r="H22" s="545"/>
      <c r="I22" s="545"/>
      <c r="J22" s="535" t="s">
        <v>1085</v>
      </c>
      <c r="K22" s="310"/>
      <c r="L22" s="546">
        <f>TAN(30*PI()/180)*L18</f>
        <v>34.641016151377542</v>
      </c>
      <c r="M22" s="257" t="s">
        <v>548</v>
      </c>
      <c r="N22" s="547">
        <f>N21/N20</f>
        <v>31.744982115664548</v>
      </c>
      <c r="O22" s="548" t="s">
        <v>1086</v>
      </c>
      <c r="P22" s="189"/>
    </row>
    <row r="23" spans="2:17" ht="13.5" thickBot="1">
      <c r="B23" s="549" t="s">
        <v>1087</v>
      </c>
      <c r="C23" s="550"/>
      <c r="D23" s="551">
        <v>350</v>
      </c>
      <c r="E23" s="552" t="s">
        <v>548</v>
      </c>
      <c r="F23" s="553">
        <f>(8*F22)/20</f>
        <v>23.978461538461538</v>
      </c>
      <c r="G23" s="554" t="s">
        <v>523</v>
      </c>
      <c r="H23" s="555" t="s">
        <v>355</v>
      </c>
      <c r="I23" s="239" t="s">
        <v>201</v>
      </c>
      <c r="J23" s="535" t="s">
        <v>1087</v>
      </c>
      <c r="K23" s="309"/>
      <c r="L23" s="536">
        <v>350</v>
      </c>
      <c r="M23" s="537" t="s">
        <v>548</v>
      </c>
      <c r="N23" s="553">
        <f>(8*N22)/20</f>
        <v>12.697992846265819</v>
      </c>
      <c r="O23" s="554" t="s">
        <v>523</v>
      </c>
      <c r="P23" s="555" t="s">
        <v>355</v>
      </c>
      <c r="Q23" s="239" t="s">
        <v>201</v>
      </c>
    </row>
    <row r="24" spans="2:17" ht="15.75" thickBot="1">
      <c r="B24" s="535" t="s">
        <v>1088</v>
      </c>
      <c r="C24" s="309"/>
      <c r="D24" s="546">
        <f>D18*D22+D18*D19</f>
        <v>4200</v>
      </c>
      <c r="E24" s="537" t="s">
        <v>1089</v>
      </c>
      <c r="F24" s="556">
        <f>(F25*D23/1000)*0.4</f>
        <v>23.52</v>
      </c>
      <c r="G24" s="554" t="s">
        <v>523</v>
      </c>
      <c r="H24" s="555" t="s">
        <v>355</v>
      </c>
      <c r="I24" s="239" t="s">
        <v>1090</v>
      </c>
      <c r="J24" s="535" t="s">
        <v>1088</v>
      </c>
      <c r="K24" s="309"/>
      <c r="L24" s="546">
        <f>L18*L22+L18*L19</f>
        <v>2198.4609690826524</v>
      </c>
      <c r="M24" s="537" t="s">
        <v>1089</v>
      </c>
      <c r="N24" s="556">
        <f>(N25*L23/1000)*0.4</f>
        <v>12.311381426862853</v>
      </c>
      <c r="O24" s="554" t="s">
        <v>523</v>
      </c>
      <c r="P24" s="555" t="s">
        <v>355</v>
      </c>
      <c r="Q24" s="239" t="s">
        <v>1090</v>
      </c>
    </row>
    <row r="25" spans="2:17" ht="13.5" thickBot="1">
      <c r="B25" s="557" t="s">
        <v>1091</v>
      </c>
      <c r="C25" s="558"/>
      <c r="D25" s="559">
        <f>D24*D23/1000000</f>
        <v>1.47</v>
      </c>
      <c r="E25" s="560" t="s">
        <v>1092</v>
      </c>
      <c r="F25" s="547">
        <f>D24/E28</f>
        <v>168</v>
      </c>
      <c r="G25" s="561" t="s">
        <v>1093</v>
      </c>
      <c r="H25" s="562"/>
      <c r="I25" s="189"/>
      <c r="J25" s="557" t="s">
        <v>1091</v>
      </c>
      <c r="K25" s="558"/>
      <c r="L25" s="563">
        <f>L24*L23/1000000</f>
        <v>0.76946133917892834</v>
      </c>
      <c r="M25" s="560" t="s">
        <v>1092</v>
      </c>
      <c r="N25" s="547">
        <f>L24/E28</f>
        <v>87.938438763306095</v>
      </c>
      <c r="O25" s="561" t="s">
        <v>1093</v>
      </c>
      <c r="P25" s="562"/>
    </row>
    <row r="26" spans="2:17">
      <c r="B26" s="189"/>
      <c r="C26" s="189"/>
      <c r="D26" s="545"/>
      <c r="E26" s="189"/>
      <c r="F26" s="189"/>
      <c r="G26" s="189"/>
      <c r="H26" s="545"/>
      <c r="I26" s="545"/>
      <c r="J26" s="189"/>
      <c r="K26" s="189"/>
      <c r="L26" s="189"/>
      <c r="M26" s="189"/>
      <c r="N26" s="189"/>
      <c r="O26" s="189"/>
      <c r="P26" s="189"/>
    </row>
    <row r="27" spans="2:17" ht="13.5" thickBot="1">
      <c r="B27" s="189"/>
      <c r="C27" s="189"/>
      <c r="D27" s="545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</row>
    <row r="28" spans="2:17" ht="13.5" thickBot="1">
      <c r="B28" s="3912" t="s">
        <v>1094</v>
      </c>
      <c r="C28" s="3913"/>
      <c r="D28" s="3914"/>
      <c r="E28" s="564">
        <v>25</v>
      </c>
      <c r="F28" s="565" t="s">
        <v>1089</v>
      </c>
      <c r="G28" s="189"/>
      <c r="H28" s="545"/>
      <c r="I28" s="545"/>
      <c r="J28" s="566"/>
      <c r="K28" s="189"/>
      <c r="L28" s="189"/>
      <c r="M28" s="189"/>
      <c r="N28" s="189"/>
      <c r="O28" s="189"/>
      <c r="P28" s="189"/>
    </row>
    <row r="29" spans="2:17" ht="27.75">
      <c r="B29" s="189"/>
      <c r="C29" s="567"/>
      <c r="D29" s="568"/>
      <c r="E29" s="568"/>
      <c r="F29" s="568"/>
      <c r="G29" s="568"/>
      <c r="H29" s="568"/>
      <c r="I29" s="568"/>
      <c r="J29" s="189"/>
      <c r="K29" s="189"/>
      <c r="L29" s="189"/>
      <c r="M29" s="189"/>
      <c r="N29" s="189"/>
      <c r="O29" s="189"/>
      <c r="P29" s="189"/>
    </row>
    <row r="30" spans="2:17" ht="28.5" thickBot="1">
      <c r="B30" s="189"/>
      <c r="C30" s="568"/>
      <c r="D30" s="568"/>
      <c r="E30" s="568"/>
      <c r="F30" s="568"/>
      <c r="G30" s="568"/>
      <c r="H30" s="568"/>
      <c r="I30" s="568"/>
      <c r="J30" s="189"/>
      <c r="K30" s="189"/>
      <c r="L30" s="189"/>
      <c r="M30" s="189"/>
      <c r="N30" s="189"/>
      <c r="O30" s="189"/>
      <c r="P30" s="189"/>
    </row>
    <row r="31" spans="2:17" ht="16.5" thickBot="1">
      <c r="B31" s="3900" t="s">
        <v>1095</v>
      </c>
      <c r="C31" s="3901"/>
      <c r="D31" s="3901"/>
      <c r="E31" s="3901"/>
      <c r="F31" s="3901"/>
      <c r="G31" s="3901"/>
      <c r="H31" s="3901"/>
      <c r="I31" s="3901"/>
      <c r="J31" s="3902"/>
      <c r="K31" s="189"/>
      <c r="L31" s="189"/>
      <c r="M31" s="189"/>
      <c r="N31" s="189"/>
      <c r="O31" s="189"/>
      <c r="P31" s="189"/>
    </row>
    <row r="32" spans="2:17" ht="16.5" thickBot="1">
      <c r="B32" s="3900" t="s">
        <v>1096</v>
      </c>
      <c r="C32" s="3901"/>
      <c r="D32" s="3901"/>
      <c r="E32" s="3901"/>
      <c r="F32" s="3901"/>
      <c r="G32" s="3901"/>
      <c r="H32" s="3901"/>
      <c r="I32" s="3901"/>
      <c r="J32" s="3902"/>
      <c r="K32" s="189"/>
      <c r="L32" s="189"/>
      <c r="M32" s="189"/>
      <c r="N32" s="189"/>
      <c r="O32" s="189"/>
      <c r="P32" s="189"/>
    </row>
    <row r="33" spans="2:16" ht="16.5" thickBot="1">
      <c r="B33" s="3900" t="s">
        <v>1097</v>
      </c>
      <c r="C33" s="3901"/>
      <c r="D33" s="3901"/>
      <c r="E33" s="3901"/>
      <c r="F33" s="3901"/>
      <c r="G33" s="3901"/>
      <c r="H33" s="3901"/>
      <c r="I33" s="3901"/>
      <c r="J33" s="3902"/>
      <c r="K33" s="189"/>
      <c r="L33" s="189"/>
      <c r="M33" s="189"/>
      <c r="N33" s="189"/>
      <c r="O33" s="189"/>
      <c r="P33" s="189"/>
    </row>
    <row r="34" spans="2:16"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</row>
    <row r="35" spans="2:16"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</row>
    <row r="37" spans="2:16">
      <c r="F37" s="569"/>
      <c r="G37" s="570"/>
      <c r="H37" s="18"/>
    </row>
  </sheetData>
  <mergeCells count="5">
    <mergeCell ref="B33:J33"/>
    <mergeCell ref="E2:K4"/>
    <mergeCell ref="B28:D28"/>
    <mergeCell ref="B31:J31"/>
    <mergeCell ref="B32:J32"/>
  </mergeCells>
  <phoneticPr fontId="3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Feuil59">
    <tabColor indexed="26"/>
  </sheetPr>
  <dimension ref="B1:Q36"/>
  <sheetViews>
    <sheetView zoomScale="75" workbookViewId="0">
      <selection activeCell="C37" sqref="C37"/>
    </sheetView>
  </sheetViews>
  <sheetFormatPr baseColWidth="10" defaultColWidth="9.140625" defaultRowHeight="12.75"/>
  <cols>
    <col min="1" max="1" width="9.140625" customWidth="1"/>
    <col min="2" max="2" width="16.42578125" customWidth="1"/>
    <col min="3" max="9" width="9.140625" customWidth="1"/>
    <col min="10" max="10" width="16.140625" customWidth="1"/>
  </cols>
  <sheetData>
    <row r="1" spans="2:15" ht="13.5" thickBot="1"/>
    <row r="2" spans="2:15">
      <c r="E2" s="3903" t="s">
        <v>1098</v>
      </c>
      <c r="F2" s="3904"/>
      <c r="G2" s="3904"/>
      <c r="H2" s="3904"/>
      <c r="I2" s="3904"/>
      <c r="J2" s="3905"/>
    </row>
    <row r="3" spans="2:15" ht="13.5" thickBot="1">
      <c r="E3" s="3909"/>
      <c r="F3" s="3910"/>
      <c r="G3" s="3910"/>
      <c r="H3" s="3910"/>
      <c r="I3" s="3910"/>
      <c r="J3" s="3911"/>
    </row>
    <row r="15" spans="2:15" ht="13.5" thickBot="1"/>
    <row r="16" spans="2:15" ht="13.5" thickBot="1">
      <c r="B16" s="532" t="s">
        <v>1073</v>
      </c>
      <c r="C16" s="571" t="s">
        <v>1074</v>
      </c>
      <c r="D16" s="572"/>
      <c r="E16" s="534"/>
      <c r="F16" s="239"/>
      <c r="G16" s="239"/>
      <c r="J16" s="532" t="s">
        <v>1073</v>
      </c>
      <c r="K16" s="571" t="s">
        <v>1075</v>
      </c>
      <c r="L16" s="572"/>
      <c r="M16" s="534"/>
      <c r="N16" s="239"/>
      <c r="O16" s="239"/>
    </row>
    <row r="17" spans="2:17" ht="13.5" thickBot="1">
      <c r="B17" s="532" t="s">
        <v>1076</v>
      </c>
      <c r="C17" s="438" t="s">
        <v>1077</v>
      </c>
      <c r="D17" s="533">
        <v>40</v>
      </c>
      <c r="E17" s="534" t="s">
        <v>548</v>
      </c>
      <c r="F17" s="239"/>
      <c r="G17" s="239"/>
      <c r="J17" s="532" t="s">
        <v>1076</v>
      </c>
      <c r="K17" s="438" t="s">
        <v>1077</v>
      </c>
      <c r="L17" s="533">
        <v>40</v>
      </c>
      <c r="M17" s="534" t="s">
        <v>548</v>
      </c>
      <c r="N17" s="239"/>
      <c r="O17" s="239"/>
    </row>
    <row r="18" spans="2:17" ht="13.5" thickBot="1">
      <c r="B18" s="535" t="s">
        <v>1078</v>
      </c>
      <c r="C18" s="362" t="s">
        <v>1079</v>
      </c>
      <c r="D18" s="536">
        <v>2</v>
      </c>
      <c r="E18" s="537" t="s">
        <v>548</v>
      </c>
      <c r="F18" s="573" t="s">
        <v>1080</v>
      </c>
      <c r="G18" s="574"/>
      <c r="J18" s="535" t="s">
        <v>1078</v>
      </c>
      <c r="K18" s="362" t="s">
        <v>1079</v>
      </c>
      <c r="L18" s="536">
        <v>2</v>
      </c>
      <c r="M18" s="537" t="s">
        <v>548</v>
      </c>
      <c r="N18" s="573" t="s">
        <v>1080</v>
      </c>
      <c r="O18" s="574"/>
    </row>
    <row r="19" spans="2:17" ht="13.5" thickBot="1">
      <c r="B19" s="535" t="s">
        <v>1081</v>
      </c>
      <c r="C19" s="362" t="s">
        <v>1082</v>
      </c>
      <c r="D19" s="536">
        <v>2</v>
      </c>
      <c r="E19" s="537"/>
      <c r="F19" s="575">
        <v>0.19500000000000001</v>
      </c>
      <c r="G19" s="576" t="s">
        <v>546</v>
      </c>
      <c r="H19" s="151"/>
      <c r="J19" s="535" t="s">
        <v>1081</v>
      </c>
      <c r="K19" s="362" t="s">
        <v>1082</v>
      </c>
      <c r="L19" s="536">
        <v>2</v>
      </c>
      <c r="M19" s="537"/>
      <c r="N19" s="575">
        <v>0.19500000000000001</v>
      </c>
      <c r="O19" s="576" t="s">
        <v>546</v>
      </c>
      <c r="P19" s="151"/>
    </row>
    <row r="20" spans="2:17" ht="13.5" thickBot="1">
      <c r="B20" s="535" t="s">
        <v>1083</v>
      </c>
      <c r="C20" s="542">
        <v>0.15</v>
      </c>
      <c r="D20" s="318"/>
      <c r="E20" s="537"/>
      <c r="F20" s="553">
        <f>D24*7.85+0.15</f>
        <v>2.347999999999999</v>
      </c>
      <c r="G20" s="577" t="s">
        <v>1084</v>
      </c>
      <c r="H20" s="18"/>
      <c r="J20" s="535" t="s">
        <v>1083</v>
      </c>
      <c r="K20" s="542">
        <v>0.15</v>
      </c>
      <c r="L20" s="318"/>
      <c r="M20" s="537"/>
      <c r="N20" s="553">
        <f>L24*7.85+0.15</f>
        <v>1.4190158916787972</v>
      </c>
      <c r="O20" s="577" t="s">
        <v>1084</v>
      </c>
    </row>
    <row r="21" spans="2:17" ht="15.75" thickBot="1">
      <c r="B21" s="535" t="s">
        <v>1085</v>
      </c>
      <c r="C21" s="309"/>
      <c r="D21" s="578">
        <f>TAN(45*PI()/180)*D17</f>
        <v>39.999999999999993</v>
      </c>
      <c r="E21" s="537" t="s">
        <v>548</v>
      </c>
      <c r="F21" s="547">
        <f>F20/F19</f>
        <v>12.041025641025636</v>
      </c>
      <c r="G21" s="548" t="s">
        <v>1086</v>
      </c>
      <c r="H21" s="18"/>
      <c r="I21" s="18"/>
      <c r="J21" s="535" t="s">
        <v>1085</v>
      </c>
      <c r="K21" s="310"/>
      <c r="L21" s="578">
        <f>TAN(30*PI()/180)*L17</f>
        <v>23.094010767585029</v>
      </c>
      <c r="M21" s="257" t="s">
        <v>548</v>
      </c>
      <c r="N21" s="547">
        <f>N20/N19</f>
        <v>7.27700457271178</v>
      </c>
      <c r="O21" s="548" t="s">
        <v>1086</v>
      </c>
    </row>
    <row r="22" spans="2:17" ht="13.5" thickBot="1">
      <c r="B22" s="549" t="s">
        <v>1087</v>
      </c>
      <c r="C22" s="550"/>
      <c r="D22" s="551">
        <v>350</v>
      </c>
      <c r="E22" s="552" t="s">
        <v>548</v>
      </c>
      <c r="F22" s="553">
        <f>(8*F21)/20</f>
        <v>4.8164102564102542</v>
      </c>
      <c r="G22" s="554" t="s">
        <v>523</v>
      </c>
      <c r="H22" s="555" t="s">
        <v>355</v>
      </c>
      <c r="I22" s="239" t="s">
        <v>201</v>
      </c>
      <c r="J22" s="535" t="s">
        <v>1087</v>
      </c>
      <c r="K22" s="309"/>
      <c r="L22" s="536">
        <v>350</v>
      </c>
      <c r="M22" s="537" t="s">
        <v>548</v>
      </c>
      <c r="N22" s="553">
        <f>(8*N21)/20</f>
        <v>2.9108018290847122</v>
      </c>
      <c r="O22" s="554" t="s">
        <v>523</v>
      </c>
      <c r="P22" s="555" t="s">
        <v>355</v>
      </c>
      <c r="Q22" s="239" t="s">
        <v>201</v>
      </c>
    </row>
    <row r="23" spans="2:17" ht="15.75" thickBot="1">
      <c r="B23" s="535" t="s">
        <v>1088</v>
      </c>
      <c r="C23" s="579"/>
      <c r="D23" s="578">
        <f>D17*D21/2</f>
        <v>799.99999999999989</v>
      </c>
      <c r="E23" s="580" t="s">
        <v>1089</v>
      </c>
      <c r="F23" s="556">
        <f>(F24*D22/1000)*0.4</f>
        <v>4.4799999999999995</v>
      </c>
      <c r="G23" s="554" t="s">
        <v>523</v>
      </c>
      <c r="H23" s="555" t="s">
        <v>355</v>
      </c>
      <c r="I23" s="239" t="s">
        <v>1090</v>
      </c>
      <c r="J23" s="535" t="s">
        <v>1088</v>
      </c>
      <c r="K23" s="579"/>
      <c r="L23" s="578">
        <f>L17*L21/2</f>
        <v>461.8802153517006</v>
      </c>
      <c r="M23" s="580" t="s">
        <v>1089</v>
      </c>
      <c r="N23" s="556">
        <f>(N24*L22/1000)*0.4</f>
        <v>2.5865292059695233</v>
      </c>
      <c r="O23" s="554" t="s">
        <v>523</v>
      </c>
      <c r="P23" s="555" t="s">
        <v>355</v>
      </c>
      <c r="Q23" s="239" t="s">
        <v>1090</v>
      </c>
    </row>
    <row r="24" spans="2:17" ht="13.5" thickBot="1">
      <c r="B24" s="557" t="s">
        <v>1091</v>
      </c>
      <c r="C24" s="581"/>
      <c r="D24" s="582">
        <f>D23*D22/1000000</f>
        <v>0.27999999999999992</v>
      </c>
      <c r="E24" s="583" t="s">
        <v>1092</v>
      </c>
      <c r="F24" s="547">
        <f>D23/E27</f>
        <v>31.999999999999996</v>
      </c>
      <c r="G24" s="561" t="s">
        <v>1093</v>
      </c>
      <c r="H24" s="584"/>
      <c r="J24" s="557" t="s">
        <v>1091</v>
      </c>
      <c r="K24" s="581"/>
      <c r="L24" s="585">
        <f>L23*L22/1000000</f>
        <v>0.16165807537309521</v>
      </c>
      <c r="M24" s="583" t="s">
        <v>1092</v>
      </c>
      <c r="N24" s="547">
        <f>L23/E27</f>
        <v>18.475208614068023</v>
      </c>
      <c r="O24" s="561" t="s">
        <v>1093</v>
      </c>
      <c r="P24" s="584"/>
    </row>
    <row r="25" spans="2:17">
      <c r="D25" s="18"/>
      <c r="H25" s="18"/>
      <c r="I25" s="18"/>
    </row>
    <row r="26" spans="2:17" ht="13.5" thickBot="1">
      <c r="D26" s="18"/>
      <c r="F26" s="566"/>
      <c r="G26" s="566"/>
      <c r="H26" s="566"/>
      <c r="I26" s="566"/>
      <c r="J26" s="566"/>
    </row>
    <row r="27" spans="2:17" ht="13.5" thickBot="1">
      <c r="B27" s="3912" t="s">
        <v>1099</v>
      </c>
      <c r="C27" s="3913"/>
      <c r="D27" s="3914"/>
      <c r="E27" s="564">
        <v>25</v>
      </c>
      <c r="F27" s="530" t="s">
        <v>1089</v>
      </c>
      <c r="H27" s="18"/>
      <c r="I27" s="18"/>
      <c r="J27" s="566"/>
    </row>
    <row r="28" spans="2:17" ht="27.75">
      <c r="C28" s="567"/>
      <c r="D28" s="568"/>
      <c r="E28" s="568"/>
      <c r="F28" s="568"/>
      <c r="G28" s="568"/>
      <c r="H28" s="568"/>
      <c r="I28" s="568"/>
    </row>
    <row r="29" spans="2:17" ht="28.5" thickBot="1">
      <c r="C29" s="568"/>
      <c r="D29" s="568"/>
      <c r="E29" s="568"/>
      <c r="F29" s="568"/>
      <c r="G29" s="568"/>
      <c r="H29" s="568"/>
      <c r="I29" s="568"/>
    </row>
    <row r="30" spans="2:17" ht="16.5" thickBot="1">
      <c r="B30" s="3900" t="s">
        <v>1100</v>
      </c>
      <c r="C30" s="3901"/>
      <c r="D30" s="3901"/>
      <c r="E30" s="3901"/>
      <c r="F30" s="3901"/>
      <c r="G30" s="3901"/>
      <c r="H30" s="3901"/>
      <c r="I30" s="3901"/>
      <c r="J30" s="3902"/>
    </row>
    <row r="31" spans="2:17" ht="16.5" thickBot="1">
      <c r="B31" s="3900" t="s">
        <v>1096</v>
      </c>
      <c r="C31" s="3901"/>
      <c r="D31" s="3901"/>
      <c r="E31" s="3901"/>
      <c r="F31" s="3901"/>
      <c r="G31" s="3901"/>
      <c r="H31" s="3901"/>
      <c r="I31" s="3901"/>
      <c r="J31" s="3902"/>
    </row>
    <row r="32" spans="2:17" ht="16.5" thickBot="1">
      <c r="B32" s="3900" t="s">
        <v>1097</v>
      </c>
      <c r="C32" s="3901"/>
      <c r="D32" s="3901"/>
      <c r="E32" s="3901"/>
      <c r="F32" s="3901"/>
      <c r="G32" s="3901"/>
      <c r="H32" s="3901"/>
      <c r="I32" s="3901"/>
      <c r="J32" s="3902"/>
    </row>
    <row r="36" spans="6:8">
      <c r="F36" s="569"/>
      <c r="G36" s="570"/>
      <c r="H36" s="18"/>
    </row>
  </sheetData>
  <mergeCells count="5">
    <mergeCell ref="B32:J32"/>
    <mergeCell ref="E2:J3"/>
    <mergeCell ref="B27:D27"/>
    <mergeCell ref="B30:J30"/>
    <mergeCell ref="B31:J31"/>
  </mergeCells>
  <phoneticPr fontId="30" type="noConversion"/>
  <pageMargins left="0.78740157499999996" right="0.78740157499999996" top="0.984251969" bottom="0.984251969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LT.Drawing.18" shapeId="55297" r:id="rId3">
          <objectPr defaultSize="0" autoPict="0" r:id="rId4">
            <anchor moveWithCells="1">
              <from>
                <xdr:col>5</xdr:col>
                <xdr:colOff>104775</xdr:colOff>
                <xdr:row>4</xdr:row>
                <xdr:rowOff>95250</xdr:rowOff>
              </from>
              <to>
                <xdr:col>9</xdr:col>
                <xdr:colOff>209550</xdr:colOff>
                <xdr:row>14</xdr:row>
                <xdr:rowOff>133350</xdr:rowOff>
              </to>
            </anchor>
          </objectPr>
        </oleObject>
      </mc:Choice>
      <mc:Fallback>
        <oleObject progId="AutoCADLT.Drawing.18" shapeId="55297" r:id="rId3"/>
      </mc:Fallback>
    </mc:AlternateContent>
  </oleObjec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Feuil60">
    <tabColor indexed="26"/>
  </sheetPr>
  <dimension ref="A1:P38"/>
  <sheetViews>
    <sheetView zoomScale="75" workbookViewId="0">
      <selection activeCell="A37" sqref="A37:H37"/>
    </sheetView>
  </sheetViews>
  <sheetFormatPr baseColWidth="10" defaultColWidth="9.140625" defaultRowHeight="12.75"/>
  <cols>
    <col min="1" max="1" width="23" customWidth="1"/>
    <col min="2" max="4" width="9.140625" customWidth="1"/>
    <col min="5" max="5" width="7.42578125" customWidth="1"/>
    <col min="6" max="8" width="9.140625" customWidth="1"/>
    <col min="9" max="9" width="21.140625" customWidth="1"/>
    <col min="10" max="10" width="19.42578125" customWidth="1"/>
    <col min="11" max="11" width="12" customWidth="1"/>
  </cols>
  <sheetData>
    <row r="1" spans="1:16" ht="13.5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6" ht="27" customHeight="1" thickBot="1">
      <c r="A2" s="250"/>
      <c r="B2" s="3918" t="s">
        <v>447</v>
      </c>
      <c r="C2" s="3919"/>
      <c r="D2" s="586"/>
      <c r="E2" s="6"/>
      <c r="F2" s="6"/>
      <c r="G2" s="6"/>
      <c r="H2" s="6"/>
      <c r="I2" s="6"/>
      <c r="J2" s="3918" t="s">
        <v>1101</v>
      </c>
      <c r="K2" s="3919"/>
      <c r="L2" s="439"/>
      <c r="M2" s="586"/>
    </row>
    <row r="3" spans="1:1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15" spans="1:16" ht="13.5" thickBot="1">
      <c r="A15" s="189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</row>
    <row r="16" spans="1:16" ht="13.5" thickBot="1">
      <c r="A16" s="532" t="s">
        <v>1076</v>
      </c>
      <c r="B16" s="438" t="s">
        <v>1077</v>
      </c>
      <c r="C16" s="533">
        <v>40</v>
      </c>
      <c r="D16" s="534" t="s">
        <v>548</v>
      </c>
      <c r="E16" s="239"/>
      <c r="F16" s="239"/>
      <c r="G16" s="189"/>
      <c r="H16" s="189"/>
      <c r="I16" s="532" t="s">
        <v>1076</v>
      </c>
      <c r="J16" s="438" t="s">
        <v>1077</v>
      </c>
      <c r="K16" s="533">
        <v>21</v>
      </c>
      <c r="L16" s="534" t="s">
        <v>548</v>
      </c>
      <c r="M16" s="239"/>
      <c r="N16" s="239"/>
      <c r="O16" s="189"/>
      <c r="P16" s="189"/>
    </row>
    <row r="17" spans="1:16" ht="13.5" thickBot="1">
      <c r="A17" s="535" t="s">
        <v>1078</v>
      </c>
      <c r="B17" s="362" t="s">
        <v>1079</v>
      </c>
      <c r="C17" s="536">
        <v>2</v>
      </c>
      <c r="D17" s="537" t="s">
        <v>548</v>
      </c>
      <c r="E17" s="573" t="s">
        <v>1080</v>
      </c>
      <c r="F17" s="574"/>
      <c r="G17" s="189"/>
      <c r="H17" s="189"/>
      <c r="I17" s="535" t="s">
        <v>1078</v>
      </c>
      <c r="J17" s="362" t="s">
        <v>1079</v>
      </c>
      <c r="K17" s="536">
        <v>2</v>
      </c>
      <c r="L17" s="537" t="s">
        <v>548</v>
      </c>
      <c r="M17" s="573" t="s">
        <v>1080</v>
      </c>
      <c r="N17" s="574"/>
      <c r="O17" s="189"/>
      <c r="P17" s="189"/>
    </row>
    <row r="18" spans="1:16" ht="13.5" thickBot="1">
      <c r="A18" s="535" t="s">
        <v>1081</v>
      </c>
      <c r="B18" s="362" t="s">
        <v>1082</v>
      </c>
      <c r="C18" s="536">
        <v>2</v>
      </c>
      <c r="D18" s="537"/>
      <c r="E18" s="575">
        <v>0.19500000000000001</v>
      </c>
      <c r="F18" s="576" t="s">
        <v>546</v>
      </c>
      <c r="G18" s="151"/>
      <c r="H18" s="189"/>
      <c r="I18" s="587"/>
      <c r="J18" s="318"/>
      <c r="K18" s="318"/>
      <c r="L18" s="588"/>
      <c r="M18" s="575">
        <v>0.19500000000000001</v>
      </c>
      <c r="N18" s="576" t="s">
        <v>546</v>
      </c>
      <c r="O18" s="151"/>
      <c r="P18" s="189"/>
    </row>
    <row r="19" spans="1:16">
      <c r="A19" s="535" t="s">
        <v>1102</v>
      </c>
      <c r="B19" s="589" t="s">
        <v>1075</v>
      </c>
      <c r="C19" s="318"/>
      <c r="D19" s="537"/>
      <c r="E19" s="239"/>
      <c r="F19" s="239"/>
      <c r="G19" s="189"/>
      <c r="H19" s="189"/>
      <c r="I19" s="535" t="s">
        <v>1103</v>
      </c>
      <c r="J19" s="589" t="s">
        <v>1075</v>
      </c>
      <c r="K19" s="318"/>
      <c r="L19" s="537"/>
      <c r="M19" s="239"/>
      <c r="N19" s="239"/>
      <c r="O19" s="189"/>
      <c r="P19" s="189"/>
    </row>
    <row r="20" spans="1:16" ht="13.5" thickBot="1">
      <c r="A20" s="535" t="s">
        <v>1104</v>
      </c>
      <c r="B20" s="589" t="s">
        <v>1075</v>
      </c>
      <c r="C20" s="318"/>
      <c r="D20" s="537"/>
      <c r="E20" s="239"/>
      <c r="F20" s="239"/>
      <c r="G20" s="189"/>
      <c r="H20" s="189"/>
      <c r="I20" s="535" t="s">
        <v>1105</v>
      </c>
      <c r="J20" s="589" t="s">
        <v>1075</v>
      </c>
      <c r="K20" s="318"/>
      <c r="L20" s="588"/>
      <c r="M20" s="239"/>
      <c r="N20" s="239"/>
      <c r="O20" s="189"/>
      <c r="P20" s="189"/>
    </row>
    <row r="21" spans="1:16" ht="13.5" thickBot="1">
      <c r="A21" s="535" t="s">
        <v>1083</v>
      </c>
      <c r="B21" s="542">
        <v>0.15</v>
      </c>
      <c r="C21" s="318"/>
      <c r="D21" s="537"/>
      <c r="E21" s="590">
        <f>C31*7.85+0.15</f>
        <v>0.94269328175180833</v>
      </c>
      <c r="F21" s="577" t="s">
        <v>1084</v>
      </c>
      <c r="G21" s="545"/>
      <c r="H21" s="189"/>
      <c r="I21" s="535" t="s">
        <v>1083</v>
      </c>
      <c r="J21" s="542">
        <v>0.15</v>
      </c>
      <c r="K21" s="318"/>
      <c r="L21" s="537"/>
      <c r="M21" s="591">
        <f>K31*7.85+0.15</f>
        <v>1.4790500146970529</v>
      </c>
      <c r="N21" s="577" t="s">
        <v>1084</v>
      </c>
      <c r="O21" s="545"/>
      <c r="P21" s="189"/>
    </row>
    <row r="22" spans="1:16">
      <c r="A22" s="535" t="s">
        <v>373</v>
      </c>
      <c r="B22" s="542"/>
      <c r="C22" s="592">
        <f>C16/(3/2)</f>
        <v>26.666666666666668</v>
      </c>
      <c r="D22" s="537" t="s">
        <v>548</v>
      </c>
      <c r="E22" s="593"/>
      <c r="F22" s="170"/>
      <c r="G22" s="545"/>
      <c r="H22" s="189"/>
      <c r="I22" s="535" t="s">
        <v>373</v>
      </c>
      <c r="J22" s="542"/>
      <c r="K22" s="592">
        <f>K16*(1/2)</f>
        <v>10.5</v>
      </c>
      <c r="L22" s="537" t="s">
        <v>548</v>
      </c>
      <c r="M22" s="593"/>
      <c r="N22" s="170"/>
      <c r="O22" s="545"/>
      <c r="P22" s="189"/>
    </row>
    <row r="23" spans="1:16">
      <c r="A23" s="535" t="s">
        <v>374</v>
      </c>
      <c r="B23" s="542"/>
      <c r="C23" s="592">
        <f>C16/(3/1)</f>
        <v>13.333333333333334</v>
      </c>
      <c r="D23" s="537" t="s">
        <v>548</v>
      </c>
      <c r="E23" s="593"/>
      <c r="F23" s="170"/>
      <c r="G23" s="545"/>
      <c r="H23" s="189"/>
      <c r="I23" s="535" t="s">
        <v>374</v>
      </c>
      <c r="J23" s="542"/>
      <c r="K23" s="592">
        <f>K16*(1/2)</f>
        <v>10.5</v>
      </c>
      <c r="L23" s="537" t="s">
        <v>548</v>
      </c>
      <c r="M23" s="593"/>
      <c r="N23" s="170"/>
      <c r="O23" s="545"/>
      <c r="P23" s="189"/>
    </row>
    <row r="24" spans="1:16" ht="15.75" thickBot="1">
      <c r="A24" s="535" t="s">
        <v>1085</v>
      </c>
      <c r="B24" s="309"/>
      <c r="C24" s="594">
        <f>TAN(30*PI()/180)*(C16*2/3)</f>
        <v>15.39600717839002</v>
      </c>
      <c r="D24" s="537" t="s">
        <v>548</v>
      </c>
      <c r="E24" s="239"/>
      <c r="F24" s="239"/>
      <c r="G24" s="545"/>
      <c r="H24" s="545"/>
      <c r="I24" s="535" t="s">
        <v>1085</v>
      </c>
      <c r="J24" s="309"/>
      <c r="K24" s="546">
        <f>TAN(30*PI()/180)*(K16*1/2)</f>
        <v>6.0621778264910704</v>
      </c>
      <c r="L24" s="537" t="s">
        <v>548</v>
      </c>
      <c r="M24" s="239"/>
      <c r="N24" s="239"/>
      <c r="O24" s="545"/>
      <c r="P24" s="189"/>
    </row>
    <row r="25" spans="1:16" ht="15.75" thickBot="1">
      <c r="A25" s="595"/>
      <c r="B25" s="305"/>
      <c r="C25" s="596"/>
      <c r="D25" s="537" t="s">
        <v>548</v>
      </c>
      <c r="E25" s="547">
        <f>E21/E18</f>
        <v>4.8343245218041453</v>
      </c>
      <c r="F25" s="548" t="s">
        <v>1086</v>
      </c>
      <c r="G25" s="545"/>
      <c r="H25" s="545"/>
      <c r="I25" s="595"/>
      <c r="J25" s="305"/>
      <c r="K25" s="596"/>
      <c r="L25" s="537" t="s">
        <v>548</v>
      </c>
      <c r="M25" s="547">
        <f>M21/M18</f>
        <v>7.5848718702412965</v>
      </c>
      <c r="N25" s="548" t="s">
        <v>1086</v>
      </c>
      <c r="O25" s="545"/>
      <c r="P25" s="189"/>
    </row>
    <row r="26" spans="1:16" ht="15">
      <c r="A26" s="549" t="s">
        <v>1106</v>
      </c>
      <c r="B26" s="550"/>
      <c r="C26" s="546">
        <f>TAN(30*PI()/180)*(C16*1/3)</f>
        <v>7.69800358919501</v>
      </c>
      <c r="D26" s="537" t="s">
        <v>548</v>
      </c>
      <c r="E26" s="239"/>
      <c r="F26" s="239"/>
      <c r="G26" s="545"/>
      <c r="H26" s="545"/>
      <c r="I26" s="535" t="s">
        <v>1106</v>
      </c>
      <c r="J26" s="550"/>
      <c r="K26" s="546">
        <f>TAN(30*PI()/180)*(K16*1/2)</f>
        <v>6.0621778264910704</v>
      </c>
      <c r="L26" s="537" t="s">
        <v>548</v>
      </c>
      <c r="M26" s="239"/>
      <c r="N26" s="239"/>
      <c r="O26" s="545"/>
      <c r="P26" s="189"/>
    </row>
    <row r="27" spans="1:16" ht="15.75" thickBot="1">
      <c r="A27" s="303"/>
      <c r="B27" s="303"/>
      <c r="C27" s="596"/>
      <c r="D27" s="552" t="s">
        <v>548</v>
      </c>
      <c r="E27" s="239"/>
      <c r="F27" s="239"/>
      <c r="G27" s="545"/>
      <c r="H27" s="545"/>
      <c r="I27" s="595"/>
      <c r="J27" s="305"/>
      <c r="K27" s="597"/>
      <c r="L27" s="552" t="s">
        <v>548</v>
      </c>
      <c r="M27" s="239"/>
      <c r="N27" s="170"/>
      <c r="O27" s="598"/>
      <c r="P27" s="189"/>
    </row>
    <row r="28" spans="1:16" ht="13.5" thickBot="1">
      <c r="A28" s="599" t="s">
        <v>1107</v>
      </c>
      <c r="B28" s="600"/>
      <c r="C28" s="601">
        <v>300</v>
      </c>
      <c r="D28" s="602" t="s">
        <v>548</v>
      </c>
      <c r="E28" s="553">
        <f>(8*E25)/20</f>
        <v>1.9337298087216581</v>
      </c>
      <c r="F28" s="554" t="s">
        <v>523</v>
      </c>
      <c r="G28" s="555" t="s">
        <v>355</v>
      </c>
      <c r="H28" s="239" t="s">
        <v>201</v>
      </c>
      <c r="I28" s="599" t="s">
        <v>1108</v>
      </c>
      <c r="J28" s="600"/>
      <c r="K28" s="601">
        <v>1000</v>
      </c>
      <c r="L28" s="602" t="s">
        <v>548</v>
      </c>
      <c r="M28" s="553">
        <f>(8*M25)/20</f>
        <v>3.0339487480965186</v>
      </c>
      <c r="N28" s="554" t="s">
        <v>523</v>
      </c>
      <c r="O28" s="555" t="s">
        <v>355</v>
      </c>
      <c r="P28" s="239" t="s">
        <v>201</v>
      </c>
    </row>
    <row r="29" spans="1:16" ht="15.75" thickBot="1">
      <c r="A29" s="587" t="s">
        <v>1109</v>
      </c>
      <c r="B29" s="303"/>
      <c r="C29" s="546">
        <f>C16*C17</f>
        <v>80</v>
      </c>
      <c r="D29" s="537"/>
      <c r="E29" s="603">
        <f>(E31*C28/1000)*0.4</f>
        <v>1.6156805742712017</v>
      </c>
      <c r="F29" s="554" t="s">
        <v>523</v>
      </c>
      <c r="G29" s="555" t="s">
        <v>355</v>
      </c>
      <c r="H29" s="239" t="s">
        <v>1090</v>
      </c>
      <c r="I29" s="587" t="s">
        <v>1109</v>
      </c>
      <c r="J29" s="303"/>
      <c r="K29" s="546">
        <f>K16*K17</f>
        <v>42</v>
      </c>
      <c r="L29" s="537"/>
      <c r="M29" s="603">
        <f>(M31*K28/1000)*0.4</f>
        <v>2.7088917497009999</v>
      </c>
      <c r="N29" s="554" t="s">
        <v>523</v>
      </c>
      <c r="O29" s="555" t="s">
        <v>355</v>
      </c>
      <c r="P29" s="239" t="s">
        <v>1090</v>
      </c>
    </row>
    <row r="30" spans="1:16" ht="15.75" thickBot="1">
      <c r="A30" s="535" t="s">
        <v>1110</v>
      </c>
      <c r="B30" s="309"/>
      <c r="C30" s="546">
        <f>((C22*C24)+(C23*C26))/2+C29</f>
        <v>336.60011963983368</v>
      </c>
      <c r="D30" s="537" t="s">
        <v>1089</v>
      </c>
      <c r="H30" s="189"/>
      <c r="I30" s="535" t="s">
        <v>1110</v>
      </c>
      <c r="J30" s="309"/>
      <c r="K30" s="546">
        <f>K22*K24+K23*K26+K29</f>
        <v>169.30573435631248</v>
      </c>
      <c r="L30" s="537" t="s">
        <v>1089</v>
      </c>
    </row>
    <row r="31" spans="1:16" ht="13.5" thickBot="1">
      <c r="A31" s="557" t="s">
        <v>1091</v>
      </c>
      <c r="B31" s="558"/>
      <c r="C31" s="604">
        <f>C30*C28/1000000</f>
        <v>0.10098003589195011</v>
      </c>
      <c r="D31" s="560" t="s">
        <v>1092</v>
      </c>
      <c r="E31" s="605">
        <f>C30/C33</f>
        <v>13.464004785593348</v>
      </c>
      <c r="F31" s="561" t="s">
        <v>1093</v>
      </c>
      <c r="G31" s="562"/>
      <c r="H31" s="189"/>
      <c r="I31" s="557" t="s">
        <v>1091</v>
      </c>
      <c r="J31" s="558"/>
      <c r="K31" s="604">
        <f>K30*K28/1000000</f>
        <v>0.16930573435631249</v>
      </c>
      <c r="L31" s="560" t="s">
        <v>1092</v>
      </c>
      <c r="M31" s="605">
        <f>K30/C33</f>
        <v>6.7722293742524995</v>
      </c>
      <c r="N31" s="3926" t="s">
        <v>1093</v>
      </c>
      <c r="O31" s="3927"/>
      <c r="P31" s="3928"/>
    </row>
    <row r="32" spans="1:16" ht="13.5" thickBot="1">
      <c r="A32" s="189"/>
      <c r="B32" s="189"/>
      <c r="C32" s="545"/>
      <c r="D32" s="189"/>
      <c r="E32" s="189"/>
      <c r="F32" s="189"/>
      <c r="G32" s="545"/>
      <c r="H32" s="545"/>
      <c r="I32" s="189"/>
      <c r="J32" s="189"/>
      <c r="K32" s="189"/>
      <c r="L32" s="189"/>
      <c r="M32" s="189"/>
      <c r="N32" s="189"/>
      <c r="O32" s="189"/>
      <c r="P32" s="189"/>
    </row>
    <row r="33" spans="1:16" ht="13.5" thickBot="1">
      <c r="A33" s="606" t="s">
        <v>1099</v>
      </c>
      <c r="B33" s="607"/>
      <c r="C33" s="608">
        <v>25</v>
      </c>
      <c r="D33" s="565" t="s">
        <v>1089</v>
      </c>
      <c r="E33" s="189"/>
      <c r="F33" s="545"/>
      <c r="G33" s="545"/>
      <c r="H33" s="189"/>
      <c r="I33" s="189"/>
      <c r="J33" s="189"/>
      <c r="K33" s="189"/>
      <c r="L33" s="189"/>
      <c r="M33" s="189"/>
      <c r="N33" s="189"/>
      <c r="O33" s="189"/>
      <c r="P33" s="189"/>
    </row>
    <row r="34" spans="1:16" ht="27.75">
      <c r="A34" s="567"/>
      <c r="B34" s="568"/>
      <c r="C34" s="568"/>
      <c r="D34" s="568"/>
      <c r="E34" s="568"/>
      <c r="F34" s="3920" t="s">
        <v>1111</v>
      </c>
      <c r="G34" s="3921"/>
      <c r="H34" s="3921"/>
      <c r="I34" s="3921"/>
      <c r="J34" s="3922"/>
      <c r="K34" s="3709"/>
      <c r="L34" s="3929">
        <f>(E28*2+M28)</f>
        <v>6.9014083655398348</v>
      </c>
      <c r="M34" s="3931" t="s">
        <v>1112</v>
      </c>
      <c r="O34" s="609"/>
      <c r="P34" s="609"/>
    </row>
    <row r="35" spans="1:16" ht="28.5" thickBot="1">
      <c r="A35" s="568"/>
      <c r="B35" s="568"/>
      <c r="C35" s="568"/>
      <c r="D35" s="568"/>
      <c r="E35" s="568"/>
      <c r="F35" s="3923"/>
      <c r="G35" s="3924"/>
      <c r="H35" s="3924"/>
      <c r="I35" s="3924"/>
      <c r="J35" s="3925"/>
      <c r="K35" s="3709"/>
      <c r="L35" s="3930"/>
      <c r="M35" s="3932"/>
      <c r="O35" s="609"/>
      <c r="P35" s="609"/>
    </row>
    <row r="36" spans="1:16" ht="16.5" thickBot="1">
      <c r="A36" s="3915" t="s">
        <v>1095</v>
      </c>
      <c r="B36" s="3916"/>
      <c r="C36" s="3916"/>
      <c r="D36" s="3916"/>
      <c r="E36" s="3916"/>
      <c r="F36" s="3916"/>
      <c r="G36" s="3916"/>
      <c r="H36" s="3917"/>
    </row>
    <row r="37" spans="1:16" ht="16.5" thickBot="1">
      <c r="A37" s="3915" t="s">
        <v>1096</v>
      </c>
      <c r="B37" s="3916"/>
      <c r="C37" s="3916"/>
      <c r="D37" s="3916"/>
      <c r="E37" s="3916"/>
      <c r="F37" s="3916"/>
      <c r="G37" s="3916"/>
      <c r="H37" s="3917"/>
    </row>
    <row r="38" spans="1:16" ht="16.5" thickBot="1">
      <c r="A38" s="610" t="s">
        <v>1097</v>
      </c>
      <c r="B38" s="611"/>
      <c r="C38" s="611"/>
      <c r="D38" s="611"/>
      <c r="E38" s="611"/>
      <c r="F38" s="611"/>
      <c r="G38" s="611"/>
      <c r="H38" s="516"/>
    </row>
  </sheetData>
  <mergeCells count="9">
    <mergeCell ref="A37:H37"/>
    <mergeCell ref="B2:C2"/>
    <mergeCell ref="J2:K2"/>
    <mergeCell ref="F34:J35"/>
    <mergeCell ref="N31:P31"/>
    <mergeCell ref="K34:K35"/>
    <mergeCell ref="L34:L35"/>
    <mergeCell ref="M34:M35"/>
    <mergeCell ref="A36:H36"/>
  </mergeCells>
  <phoneticPr fontId="30" type="noConversion"/>
  <pageMargins left="0.78740157499999996" right="0.78740157499999996" top="0.984251969" bottom="0.984251969" header="0.5" footer="0.5"/>
  <headerFooter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Feuil61">
    <tabColor indexed="26"/>
  </sheetPr>
  <dimension ref="A1:T44"/>
  <sheetViews>
    <sheetView topLeftCell="A3" zoomScale="75" workbookViewId="0">
      <selection activeCell="C37" sqref="C37"/>
    </sheetView>
  </sheetViews>
  <sheetFormatPr baseColWidth="10" defaultColWidth="9.140625" defaultRowHeight="12.75"/>
  <cols>
    <col min="1" max="1" width="9.140625" customWidth="1"/>
    <col min="2" max="2" width="26" customWidth="1"/>
    <col min="3" max="3" width="5.140625" customWidth="1"/>
    <col min="4" max="4" width="6.42578125" customWidth="1"/>
    <col min="5" max="5" width="6.28515625" customWidth="1"/>
    <col min="6" max="6" width="9.85546875" bestFit="1" customWidth="1"/>
    <col min="7" max="7" width="18.85546875" bestFit="1" customWidth="1"/>
    <col min="8" max="8" width="8.140625" customWidth="1"/>
    <col min="9" max="9" width="9.140625" customWidth="1"/>
    <col min="10" max="10" width="24.7109375" customWidth="1"/>
    <col min="11" max="11" width="5.140625" customWidth="1"/>
    <col min="12" max="12" width="6.42578125" customWidth="1"/>
  </cols>
  <sheetData>
    <row r="1" spans="1:17" ht="13.5" thickBot="1"/>
    <row r="2" spans="1:17" ht="27">
      <c r="C2" s="3952" t="s">
        <v>447</v>
      </c>
      <c r="D2" s="3953"/>
      <c r="E2" s="3954"/>
      <c r="K2" s="3952" t="s">
        <v>1101</v>
      </c>
      <c r="L2" s="3958"/>
      <c r="M2" s="3959"/>
      <c r="N2" s="586"/>
    </row>
    <row r="3" spans="1:17" ht="27.75" thickBot="1">
      <c r="C3" s="3955"/>
      <c r="D3" s="3956"/>
      <c r="E3" s="3957"/>
      <c r="K3" s="3960"/>
      <c r="L3" s="3961"/>
      <c r="M3" s="3962"/>
      <c r="N3" s="586"/>
    </row>
    <row r="15" spans="1:17">
      <c r="A15" s="189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</row>
    <row r="16" spans="1:17" ht="13.5" thickBot="1">
      <c r="A16" s="189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</row>
    <row r="17" spans="1:18" ht="13.5" thickBot="1">
      <c r="A17" s="189"/>
      <c r="B17" s="538" t="s">
        <v>1076</v>
      </c>
      <c r="C17" s="438" t="s">
        <v>1077</v>
      </c>
      <c r="D17" s="612">
        <v>29</v>
      </c>
      <c r="E17" s="534" t="s">
        <v>548</v>
      </c>
      <c r="F17" s="239"/>
      <c r="G17" s="239"/>
      <c r="H17" s="189"/>
      <c r="I17" s="189"/>
      <c r="J17" s="538" t="s">
        <v>1076</v>
      </c>
      <c r="K17" s="438" t="s">
        <v>1077</v>
      </c>
      <c r="L17" s="612">
        <v>15</v>
      </c>
      <c r="M17" s="534" t="s">
        <v>548</v>
      </c>
      <c r="N17" s="239"/>
      <c r="O17" s="239"/>
      <c r="P17" s="189"/>
      <c r="Q17" s="189"/>
    </row>
    <row r="18" spans="1:18" ht="13.5" thickBot="1">
      <c r="A18" s="189"/>
      <c r="B18" s="613" t="s">
        <v>1078</v>
      </c>
      <c r="C18" s="362" t="s">
        <v>1079</v>
      </c>
      <c r="D18" s="614">
        <v>4</v>
      </c>
      <c r="E18" s="537" t="s">
        <v>548</v>
      </c>
      <c r="F18" s="615" t="s">
        <v>1080</v>
      </c>
      <c r="G18" s="539"/>
      <c r="H18" s="189"/>
      <c r="I18" s="189"/>
      <c r="J18" s="613" t="s">
        <v>1078</v>
      </c>
      <c r="K18" s="362" t="s">
        <v>1079</v>
      </c>
      <c r="L18" s="614">
        <v>4</v>
      </c>
      <c r="M18" s="537" t="s">
        <v>548</v>
      </c>
      <c r="N18" s="615" t="s">
        <v>1080</v>
      </c>
      <c r="O18" s="539"/>
      <c r="P18" s="189"/>
      <c r="Q18" s="189"/>
    </row>
    <row r="19" spans="1:18" ht="13.5" thickBot="1">
      <c r="A19" s="189"/>
      <c r="B19" s="613" t="s">
        <v>1081</v>
      </c>
      <c r="C19" s="362" t="s">
        <v>1082</v>
      </c>
      <c r="D19" s="614">
        <v>2</v>
      </c>
      <c r="E19" s="537"/>
      <c r="F19" s="616">
        <v>0.19500000000000001</v>
      </c>
      <c r="G19" s="541" t="s">
        <v>546</v>
      </c>
      <c r="H19" s="548" t="s">
        <v>1113</v>
      </c>
      <c r="I19" s="189"/>
      <c r="J19" s="613"/>
      <c r="K19" s="617"/>
      <c r="L19" s="617"/>
      <c r="M19" s="618"/>
      <c r="N19" s="616">
        <v>0.19500000000000001</v>
      </c>
      <c r="O19" s="541" t="s">
        <v>546</v>
      </c>
      <c r="P19" s="619" t="s">
        <v>1113</v>
      </c>
      <c r="Q19" s="189"/>
    </row>
    <row r="20" spans="1:18">
      <c r="A20" s="189"/>
      <c r="B20" s="613" t="s">
        <v>1102</v>
      </c>
      <c r="C20" s="614" t="s">
        <v>1075</v>
      </c>
      <c r="D20" s="617"/>
      <c r="E20" s="537"/>
      <c r="F20" s="239"/>
      <c r="G20" s="239"/>
      <c r="H20" s="189"/>
      <c r="I20" s="189"/>
      <c r="J20" s="613" t="s">
        <v>1102</v>
      </c>
      <c r="K20" s="620" t="s">
        <v>1075</v>
      </c>
      <c r="L20" s="617"/>
      <c r="M20" s="537"/>
      <c r="N20" s="239"/>
      <c r="O20" s="239"/>
      <c r="P20" s="189"/>
      <c r="Q20" s="189"/>
    </row>
    <row r="21" spans="1:18" ht="13.5" thickBot="1">
      <c r="A21" s="189"/>
      <c r="B21" s="613" t="s">
        <v>1104</v>
      </c>
      <c r="C21" s="614" t="s">
        <v>1075</v>
      </c>
      <c r="D21" s="617"/>
      <c r="E21" s="537"/>
      <c r="F21" s="239"/>
      <c r="G21" s="239"/>
      <c r="H21" s="189"/>
      <c r="I21" s="189"/>
      <c r="J21" s="613" t="s">
        <v>1114</v>
      </c>
      <c r="K21" s="620" t="s">
        <v>1075</v>
      </c>
      <c r="L21" s="617"/>
      <c r="M21" s="618"/>
      <c r="N21" s="239"/>
      <c r="O21" s="239"/>
      <c r="P21" s="189"/>
      <c r="Q21" s="189"/>
    </row>
    <row r="22" spans="1:18" ht="13.5" thickBot="1">
      <c r="A22" s="189"/>
      <c r="B22" s="613" t="s">
        <v>1083</v>
      </c>
      <c r="C22" s="542">
        <v>0.15</v>
      </c>
      <c r="D22" s="617"/>
      <c r="E22" s="537"/>
      <c r="F22" s="621">
        <f>D32*7.85+0.15</f>
        <v>1.0584433124415882</v>
      </c>
      <c r="G22" s="577" t="s">
        <v>1084</v>
      </c>
      <c r="H22" s="545"/>
      <c r="I22" s="189"/>
      <c r="J22" s="613" t="s">
        <v>1083</v>
      </c>
      <c r="K22" s="542">
        <v>0.15</v>
      </c>
      <c r="L22" s="617"/>
      <c r="M22" s="537"/>
      <c r="N22" s="621">
        <f>L32*7.85+0.15</f>
        <v>0.68947985106294851</v>
      </c>
      <c r="O22" s="577" t="s">
        <v>1084</v>
      </c>
      <c r="P22" s="545"/>
      <c r="Q22" s="189"/>
    </row>
    <row r="23" spans="1:18">
      <c r="A23" s="189"/>
      <c r="B23" s="613" t="s">
        <v>373</v>
      </c>
      <c r="C23" s="542"/>
      <c r="D23" s="592">
        <f>D17/(3/2)</f>
        <v>19.333333333333332</v>
      </c>
      <c r="E23" s="537" t="s">
        <v>548</v>
      </c>
      <c r="F23" s="593"/>
      <c r="G23" s="170"/>
      <c r="H23" s="545"/>
      <c r="I23" s="189"/>
      <c r="J23" s="613" t="s">
        <v>373</v>
      </c>
      <c r="K23" s="542"/>
      <c r="L23" s="622">
        <f>L17*(1/2)</f>
        <v>7.5</v>
      </c>
      <c r="M23" s="537" t="s">
        <v>548</v>
      </c>
      <c r="N23" s="593"/>
      <c r="O23" s="170"/>
      <c r="P23" s="545"/>
      <c r="Q23" s="189"/>
    </row>
    <row r="24" spans="1:18" ht="13.5" thickBot="1">
      <c r="A24" s="189"/>
      <c r="B24" s="613" t="s">
        <v>374</v>
      </c>
      <c r="C24" s="542"/>
      <c r="D24" s="592">
        <f>D17/(3/1)</f>
        <v>9.6666666666666661</v>
      </c>
      <c r="E24" s="537" t="s">
        <v>548</v>
      </c>
      <c r="F24" s="593"/>
      <c r="G24" s="170"/>
      <c r="H24" s="545"/>
      <c r="I24" s="189"/>
      <c r="J24" s="613" t="s">
        <v>374</v>
      </c>
      <c r="K24" s="542"/>
      <c r="L24" s="622">
        <f>L17*(1/2)</f>
        <v>7.5</v>
      </c>
      <c r="M24" s="537" t="s">
        <v>548</v>
      </c>
      <c r="N24" s="593"/>
      <c r="O24" s="170"/>
      <c r="P24" s="545"/>
      <c r="Q24" s="189"/>
    </row>
    <row r="25" spans="1:18" ht="15.75" thickBot="1">
      <c r="A25" s="189"/>
      <c r="B25" s="613" t="s">
        <v>1085</v>
      </c>
      <c r="C25" s="309"/>
      <c r="D25" s="546">
        <f>TAN(30*PI()/180)*(D17*2/3)</f>
        <v>11.162105204332763</v>
      </c>
      <c r="E25" s="537" t="s">
        <v>548</v>
      </c>
      <c r="F25" s="623">
        <f>F22/F19</f>
        <v>5.4279144227773752</v>
      </c>
      <c r="G25" s="548" t="s">
        <v>1086</v>
      </c>
      <c r="H25" s="545"/>
      <c r="I25" s="545"/>
      <c r="J25" s="613" t="s">
        <v>1085</v>
      </c>
      <c r="K25" s="309"/>
      <c r="L25" s="624">
        <f>TAN(30*PI()/180)*(L17*1/2)</f>
        <v>4.3301270189221928</v>
      </c>
      <c r="M25" s="537" t="s">
        <v>548</v>
      </c>
      <c r="N25" s="623">
        <f>N22/N19</f>
        <v>3.5357941080151205</v>
      </c>
      <c r="O25" s="548" t="s">
        <v>1086</v>
      </c>
      <c r="P25" s="545"/>
      <c r="Q25" s="189"/>
    </row>
    <row r="26" spans="1:18" ht="15">
      <c r="A26" s="189"/>
      <c r="B26" s="625" t="s">
        <v>1115</v>
      </c>
      <c r="C26" s="550"/>
      <c r="D26" s="546">
        <f>TAN(30*PI()/180)*(D17*2/3)</f>
        <v>11.162105204332763</v>
      </c>
      <c r="E26" s="537" t="s">
        <v>548</v>
      </c>
      <c r="F26" s="239"/>
      <c r="G26" s="239"/>
      <c r="H26" s="545"/>
      <c r="I26" s="545"/>
      <c r="J26" s="625" t="s">
        <v>1115</v>
      </c>
      <c r="K26" s="550"/>
      <c r="L26" s="624">
        <f>TAN(30*PI()/180)*(L17*1/2)</f>
        <v>4.3301270189221928</v>
      </c>
      <c r="M26" s="537" t="s">
        <v>548</v>
      </c>
      <c r="N26" s="239"/>
      <c r="O26" s="239"/>
      <c r="P26" s="545"/>
      <c r="Q26" s="189"/>
    </row>
    <row r="27" spans="1:18" ht="15">
      <c r="A27" s="189"/>
      <c r="B27" s="625" t="s">
        <v>1106</v>
      </c>
      <c r="C27" s="550"/>
      <c r="D27" s="546">
        <f>TAN(30*PI()/180)*(D17*1/3)</f>
        <v>5.5810526021663813</v>
      </c>
      <c r="E27" s="537" t="s">
        <v>548</v>
      </c>
      <c r="G27" s="239"/>
      <c r="H27" s="545"/>
      <c r="I27" s="545"/>
      <c r="J27" s="613" t="s">
        <v>1116</v>
      </c>
      <c r="K27" s="550"/>
      <c r="L27" s="624">
        <f>TAN(30*PI()/180)*(L17*1/2)</f>
        <v>4.3301270189221928</v>
      </c>
      <c r="M27" s="537" t="s">
        <v>548</v>
      </c>
      <c r="O27" s="239"/>
      <c r="P27" s="545"/>
      <c r="Q27" s="189"/>
    </row>
    <row r="28" spans="1:18" ht="15.75" thickBot="1">
      <c r="A28" s="189"/>
      <c r="B28" s="625" t="s">
        <v>1117</v>
      </c>
      <c r="C28" s="550"/>
      <c r="D28" s="626">
        <f>TAN(30*PI()/180)*(D17*1/3)</f>
        <v>5.5810526021663813</v>
      </c>
      <c r="E28" s="552" t="s">
        <v>548</v>
      </c>
      <c r="F28" s="239"/>
      <c r="G28" s="151"/>
      <c r="H28" s="627"/>
      <c r="I28" s="545"/>
      <c r="J28" s="625" t="s">
        <v>1118</v>
      </c>
      <c r="K28" s="550"/>
      <c r="L28" s="626">
        <f>TAN(30*PI()/180)*(L17*1/2)</f>
        <v>4.3301270189221928</v>
      </c>
      <c r="M28" s="552" t="s">
        <v>548</v>
      </c>
      <c r="N28" s="239"/>
      <c r="O28" s="151"/>
      <c r="P28" s="545"/>
      <c r="Q28" s="189"/>
    </row>
    <row r="29" spans="1:18" ht="13.5" thickBot="1">
      <c r="A29" s="189"/>
      <c r="B29" s="628" t="s">
        <v>1107</v>
      </c>
      <c r="C29" s="600"/>
      <c r="D29" s="629">
        <v>300</v>
      </c>
      <c r="E29" s="602" t="s">
        <v>548</v>
      </c>
      <c r="F29" s="630">
        <f>(8*F25)/20</f>
        <v>2.1711657691109503</v>
      </c>
      <c r="G29" s="3933" t="s">
        <v>1119</v>
      </c>
      <c r="H29" s="3934"/>
      <c r="I29" s="3935"/>
      <c r="J29" s="628" t="s">
        <v>1108</v>
      </c>
      <c r="K29" s="600"/>
      <c r="L29" s="629">
        <v>550</v>
      </c>
      <c r="M29" s="602" t="s">
        <v>548</v>
      </c>
      <c r="N29" s="630">
        <f>8*N25/20</f>
        <v>1.4143176432060482</v>
      </c>
      <c r="O29" s="3933" t="s">
        <v>1119</v>
      </c>
      <c r="P29" s="3934"/>
      <c r="Q29" s="3934"/>
      <c r="R29" s="3935"/>
    </row>
    <row r="30" spans="1:18" ht="15.75" thickBot="1">
      <c r="A30" s="189"/>
      <c r="B30" s="613" t="s">
        <v>1120</v>
      </c>
      <c r="C30" s="309"/>
      <c r="D30" s="546">
        <f>D17*D18</f>
        <v>116</v>
      </c>
      <c r="E30" s="537"/>
      <c r="F30" s="556">
        <f>(F31*D29/1000)*0.4</f>
        <v>1.8516042037026006</v>
      </c>
      <c r="G30" s="3933" t="s">
        <v>1121</v>
      </c>
      <c r="H30" s="3934"/>
      <c r="I30" s="3935"/>
      <c r="J30" s="613" t="s">
        <v>1120</v>
      </c>
      <c r="K30" s="309"/>
      <c r="L30" s="546">
        <f>L17*L18</f>
        <v>60</v>
      </c>
      <c r="M30" s="537"/>
      <c r="N30" s="556">
        <f>(N31*L29/1000)*0.4</f>
        <v>1.0995767664977296</v>
      </c>
      <c r="O30" s="3933" t="s">
        <v>1121</v>
      </c>
      <c r="P30" s="3934"/>
      <c r="Q30" s="3934"/>
      <c r="R30" s="3935"/>
    </row>
    <row r="31" spans="1:18" ht="15.75" thickBot="1">
      <c r="A31" s="189"/>
      <c r="B31" s="613" t="s">
        <v>1110</v>
      </c>
      <c r="C31" s="309"/>
      <c r="D31" s="631">
        <f>D23*D25+D24*D27+D30</f>
        <v>385.75087577137509</v>
      </c>
      <c r="E31" s="537" t="s">
        <v>1089</v>
      </c>
      <c r="F31" s="547">
        <f>D31/D36</f>
        <v>15.430035030855004</v>
      </c>
      <c r="G31" s="632" t="s">
        <v>1093</v>
      </c>
      <c r="H31" s="633"/>
      <c r="I31" s="189"/>
      <c r="J31" s="613" t="s">
        <v>1110</v>
      </c>
      <c r="K31" s="309"/>
      <c r="L31" s="546">
        <f>L23*L25+L24*L27+L30</f>
        <v>124.95190528383289</v>
      </c>
      <c r="M31" s="537" t="s">
        <v>1089</v>
      </c>
      <c r="N31" s="547">
        <f>L31/D36</f>
        <v>4.9980762113533155</v>
      </c>
      <c r="O31" s="632" t="s">
        <v>1093</v>
      </c>
      <c r="P31" s="633"/>
      <c r="Q31" s="189"/>
    </row>
    <row r="32" spans="1:18" ht="13.5" thickBot="1">
      <c r="A32" s="189"/>
      <c r="B32" s="634" t="s">
        <v>1091</v>
      </c>
      <c r="C32" s="558"/>
      <c r="D32" s="604">
        <f>D31*D29/1000000</f>
        <v>0.11572526273141252</v>
      </c>
      <c r="E32" s="560" t="s">
        <v>1092</v>
      </c>
      <c r="F32" s="239"/>
      <c r="G32" s="239"/>
      <c r="H32" s="545"/>
      <c r="I32" s="189"/>
      <c r="J32" s="634" t="s">
        <v>1091</v>
      </c>
      <c r="K32" s="558"/>
      <c r="L32" s="604">
        <f>L31*L29/1000000</f>
        <v>6.8723547906108087E-2</v>
      </c>
      <c r="M32" s="560" t="s">
        <v>1092</v>
      </c>
      <c r="N32" s="239"/>
      <c r="O32" s="239"/>
      <c r="P32" s="545"/>
      <c r="Q32" s="189"/>
    </row>
    <row r="33" spans="1:20">
      <c r="A33" s="189"/>
      <c r="B33" s="189"/>
      <c r="C33" s="189"/>
      <c r="D33" s="545"/>
      <c r="E33" s="189"/>
      <c r="F33" s="189"/>
      <c r="G33" s="189"/>
      <c r="H33" s="545"/>
      <c r="I33" s="545"/>
      <c r="J33" s="189"/>
      <c r="K33" s="189"/>
      <c r="L33" s="189"/>
      <c r="M33" s="189"/>
      <c r="N33" s="189"/>
      <c r="O33" s="189"/>
      <c r="P33" s="189"/>
      <c r="Q33" s="189"/>
    </row>
    <row r="34" spans="1:20">
      <c r="A34" s="189"/>
      <c r="B34" s="189"/>
      <c r="C34" s="189"/>
      <c r="D34" s="566"/>
      <c r="E34" s="566"/>
      <c r="F34" s="566"/>
      <c r="G34" s="566"/>
      <c r="H34" s="566"/>
      <c r="I34" s="189"/>
      <c r="J34" s="189"/>
      <c r="K34" s="189"/>
      <c r="L34" s="189"/>
      <c r="M34" s="189"/>
      <c r="N34" s="189"/>
      <c r="O34" s="189"/>
      <c r="P34" s="189"/>
      <c r="Q34" s="189"/>
    </row>
    <row r="35" spans="1:20" ht="13.5" thickBot="1">
      <c r="A35" s="189"/>
      <c r="B35" s="189"/>
      <c r="C35" s="189"/>
      <c r="D35" s="189"/>
      <c r="E35" s="189"/>
      <c r="F35" s="635"/>
      <c r="G35" s="635"/>
      <c r="H35" s="545"/>
      <c r="I35" s="189"/>
      <c r="J35" s="189"/>
      <c r="K35" s="189"/>
      <c r="L35" s="189"/>
      <c r="M35" s="189"/>
      <c r="N35" s="189"/>
      <c r="O35" s="189"/>
      <c r="P35" s="189"/>
      <c r="Q35" s="189"/>
    </row>
    <row r="36" spans="1:20" ht="13.5" thickBot="1">
      <c r="A36" s="189"/>
      <c r="B36" s="636" t="s">
        <v>1122</v>
      </c>
      <c r="C36" s="607"/>
      <c r="D36" s="637">
        <v>25</v>
      </c>
      <c r="E36" s="565" t="s">
        <v>1089</v>
      </c>
      <c r="F36" s="189"/>
      <c r="G36" s="545"/>
      <c r="H36" s="545"/>
      <c r="I36" s="189"/>
      <c r="J36" s="189"/>
      <c r="K36" s="189"/>
      <c r="L36" s="189"/>
      <c r="M36" s="189"/>
      <c r="N36" s="189"/>
      <c r="O36" s="189"/>
      <c r="P36" s="189"/>
      <c r="Q36" s="189"/>
    </row>
    <row r="37" spans="1:20" ht="27.75">
      <c r="A37" s="189"/>
      <c r="B37" s="568"/>
      <c r="C37" s="568"/>
      <c r="D37" s="568"/>
      <c r="E37" s="568"/>
      <c r="F37" s="568"/>
      <c r="G37" s="568"/>
      <c r="H37" s="3920" t="s">
        <v>1111</v>
      </c>
      <c r="I37" s="3921"/>
      <c r="J37" s="3921"/>
      <c r="K37" s="3922"/>
      <c r="L37" s="3963"/>
      <c r="M37" s="3938">
        <f>(F29*2+N29)</f>
        <v>5.7566491814279486</v>
      </c>
      <c r="N37" s="3936" t="s">
        <v>523</v>
      </c>
      <c r="O37" s="3940" t="s">
        <v>1123</v>
      </c>
      <c r="P37" s="3941"/>
      <c r="Q37" s="3941"/>
      <c r="R37" s="3941"/>
      <c r="S37" s="3941"/>
      <c r="T37" s="3942"/>
    </row>
    <row r="38" spans="1:20" ht="28.5" thickBot="1">
      <c r="A38" s="189"/>
      <c r="B38" s="568"/>
      <c r="C38" s="568"/>
      <c r="D38" s="568"/>
      <c r="E38" s="568"/>
      <c r="F38" s="568"/>
      <c r="G38" s="568"/>
      <c r="H38" s="3923"/>
      <c r="I38" s="3924"/>
      <c r="J38" s="3924"/>
      <c r="K38" s="3925"/>
      <c r="L38" s="3963"/>
      <c r="M38" s="3939"/>
      <c r="N38" s="3937"/>
      <c r="O38" s="3943"/>
      <c r="P38" s="3944"/>
      <c r="Q38" s="3944"/>
      <c r="R38" s="3944"/>
      <c r="S38" s="3944"/>
      <c r="T38" s="3945"/>
    </row>
    <row r="39" spans="1:20" ht="16.5" thickBot="1">
      <c r="A39" s="3915" t="s">
        <v>1095</v>
      </c>
      <c r="B39" s="3916"/>
      <c r="C39" s="3916"/>
      <c r="D39" s="3916"/>
      <c r="E39" s="3916"/>
      <c r="F39" s="3916"/>
      <c r="G39" s="3916"/>
      <c r="H39" s="3917"/>
      <c r="I39" s="189"/>
      <c r="J39" s="189"/>
      <c r="K39" s="189"/>
      <c r="L39" s="189"/>
      <c r="M39" s="189"/>
      <c r="N39" s="189"/>
      <c r="O39" s="189"/>
      <c r="P39" s="189"/>
      <c r="Q39" s="189"/>
    </row>
    <row r="40" spans="1:20" ht="16.5" thickBot="1">
      <c r="A40" s="3915" t="s">
        <v>1096</v>
      </c>
      <c r="B40" s="3916"/>
      <c r="C40" s="3916"/>
      <c r="D40" s="3916"/>
      <c r="E40" s="3916"/>
      <c r="F40" s="3916"/>
      <c r="G40" s="3916"/>
      <c r="H40" s="3917"/>
      <c r="I40" s="189"/>
      <c r="J40" s="189"/>
      <c r="K40" s="189"/>
      <c r="L40" s="189"/>
      <c r="M40" s="3938">
        <f>(F30*2+N30)</f>
        <v>4.8027851739029312</v>
      </c>
      <c r="N40" s="3936" t="s">
        <v>523</v>
      </c>
      <c r="O40" s="3946" t="s">
        <v>1124</v>
      </c>
      <c r="P40" s="3947"/>
      <c r="Q40" s="3947"/>
      <c r="R40" s="3947"/>
      <c r="S40" s="3947"/>
      <c r="T40" s="3948"/>
    </row>
    <row r="41" spans="1:20" ht="16.5" thickBot="1">
      <c r="A41" s="610" t="s">
        <v>1097</v>
      </c>
      <c r="B41" s="611"/>
      <c r="C41" s="611"/>
      <c r="D41" s="611"/>
      <c r="E41" s="611"/>
      <c r="F41" s="611"/>
      <c r="G41" s="611"/>
      <c r="H41" s="516"/>
      <c r="I41" s="189"/>
      <c r="J41" s="189"/>
      <c r="K41" s="189"/>
      <c r="L41" s="189"/>
      <c r="M41" s="3939"/>
      <c r="N41" s="3937"/>
      <c r="O41" s="3949"/>
      <c r="P41" s="3950"/>
      <c r="Q41" s="3950"/>
      <c r="R41" s="3950"/>
      <c r="S41" s="3950"/>
      <c r="T41" s="3951"/>
    </row>
    <row r="42" spans="1:20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  <row r="43" spans="1:20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</row>
    <row r="44" spans="1:20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</row>
  </sheetData>
  <mergeCells count="16">
    <mergeCell ref="C2:E3"/>
    <mergeCell ref="K2:M3"/>
    <mergeCell ref="L37:L38"/>
    <mergeCell ref="M37:M38"/>
    <mergeCell ref="H37:K38"/>
    <mergeCell ref="G30:I30"/>
    <mergeCell ref="G29:I29"/>
    <mergeCell ref="O29:R29"/>
    <mergeCell ref="O30:R30"/>
    <mergeCell ref="N37:N38"/>
    <mergeCell ref="A39:H39"/>
    <mergeCell ref="A40:H40"/>
    <mergeCell ref="M40:M41"/>
    <mergeCell ref="N40:N41"/>
    <mergeCell ref="O37:T38"/>
    <mergeCell ref="O40:T41"/>
  </mergeCells>
  <phoneticPr fontId="30" type="noConversion"/>
  <pageMargins left="0.78740157499999996" right="0.78740157499999996" top="0.984251969" bottom="0.984251969" header="0.5" footer="0.5"/>
  <pageSetup paperSize="9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Feuil51">
    <tabColor indexed="26"/>
  </sheetPr>
  <dimension ref="B1:AE41"/>
  <sheetViews>
    <sheetView topLeftCell="A3" zoomScale="80" workbookViewId="0">
      <selection activeCell="AE12" sqref="AE12"/>
    </sheetView>
  </sheetViews>
  <sheetFormatPr baseColWidth="10" defaultRowHeight="12.75"/>
  <cols>
    <col min="2" max="2" width="15.140625" customWidth="1"/>
    <col min="3" max="3" width="5.140625" customWidth="1"/>
    <col min="4" max="4" width="9.5703125" customWidth="1"/>
    <col min="5" max="5" width="5.42578125" customWidth="1"/>
    <col min="6" max="6" width="8.140625" customWidth="1"/>
    <col min="7" max="7" width="6.5703125" customWidth="1"/>
    <col min="9" max="9" width="3.7109375" customWidth="1"/>
    <col min="10" max="10" width="20.140625" customWidth="1"/>
    <col min="11" max="11" width="4.140625" customWidth="1"/>
    <col min="12" max="20" width="3.42578125" customWidth="1"/>
    <col min="23" max="23" width="3.28515625" customWidth="1"/>
    <col min="24" max="24" width="2.7109375" customWidth="1"/>
    <col min="31" max="31" width="12.5703125" bestFit="1" customWidth="1"/>
  </cols>
  <sheetData>
    <row r="1" spans="2:31" ht="13.5" thickBot="1">
      <c r="K1" s="638" t="s">
        <v>1125</v>
      </c>
      <c r="L1" s="638">
        <v>6</v>
      </c>
      <c r="M1" s="239"/>
      <c r="Q1" s="239"/>
      <c r="R1" s="239"/>
      <c r="S1" s="239"/>
      <c r="T1" s="239"/>
    </row>
    <row r="2" spans="2:31">
      <c r="B2" s="3903" t="s">
        <v>1126</v>
      </c>
      <c r="C2" s="3904"/>
      <c r="D2" s="3904"/>
      <c r="E2" s="3904"/>
      <c r="F2" s="3905"/>
      <c r="K2" s="638"/>
      <c r="L2" s="638"/>
      <c r="M2" s="239"/>
      <c r="Q2" s="239"/>
      <c r="R2" s="239"/>
      <c r="S2" s="239"/>
      <c r="T2" s="239"/>
    </row>
    <row r="3" spans="2:31" ht="13.5" thickBot="1">
      <c r="B3" s="3909"/>
      <c r="C3" s="3910"/>
      <c r="D3" s="3910"/>
      <c r="E3" s="3910"/>
      <c r="F3" s="3911"/>
      <c r="K3" s="638" t="s">
        <v>1125</v>
      </c>
      <c r="L3" s="638">
        <v>7</v>
      </c>
      <c r="M3" s="239"/>
    </row>
    <row r="4" spans="2:31">
      <c r="K4" s="638" t="s">
        <v>1125</v>
      </c>
      <c r="L4" s="638">
        <v>8</v>
      </c>
      <c r="M4" s="239"/>
    </row>
    <row r="5" spans="2:31">
      <c r="K5" s="638"/>
      <c r="L5" s="638"/>
      <c r="M5" s="239"/>
    </row>
    <row r="6" spans="2:31">
      <c r="H6" s="639"/>
      <c r="I6" s="21"/>
      <c r="J6" s="639"/>
      <c r="K6" s="638"/>
      <c r="L6" s="638"/>
      <c r="M6" s="239"/>
      <c r="Q6" s="239"/>
      <c r="R6" s="239"/>
      <c r="W6" s="239">
        <v>5</v>
      </c>
      <c r="X6" s="239">
        <v>1</v>
      </c>
    </row>
    <row r="7" spans="2:31">
      <c r="K7" s="638" t="s">
        <v>1125</v>
      </c>
      <c r="L7" s="638">
        <v>10</v>
      </c>
      <c r="M7" s="239"/>
      <c r="Q7" s="239"/>
      <c r="R7" s="239"/>
      <c r="W7" s="239">
        <v>6</v>
      </c>
      <c r="X7" s="239">
        <v>1</v>
      </c>
      <c r="AA7">
        <v>26</v>
      </c>
      <c r="AC7" t="s">
        <v>1056</v>
      </c>
      <c r="AD7">
        <v>25</v>
      </c>
      <c r="AE7" s="2232">
        <v>1</v>
      </c>
    </row>
    <row r="8" spans="2:31">
      <c r="K8" s="638"/>
      <c r="L8" s="638"/>
      <c r="M8" s="239"/>
      <c r="Q8" s="239"/>
      <c r="R8" s="239"/>
      <c r="W8" s="239">
        <v>7</v>
      </c>
      <c r="X8" s="239">
        <v>2</v>
      </c>
      <c r="AC8" s="2231" t="s">
        <v>1059</v>
      </c>
      <c r="AD8">
        <v>36</v>
      </c>
      <c r="AE8" s="2232">
        <v>1</v>
      </c>
    </row>
    <row r="9" spans="2:31">
      <c r="K9" s="638" t="s">
        <v>1125</v>
      </c>
      <c r="L9" s="638">
        <v>12</v>
      </c>
      <c r="M9" s="239"/>
      <c r="Q9" s="239"/>
      <c r="R9" s="239"/>
      <c r="W9" s="239">
        <v>8</v>
      </c>
      <c r="X9" s="239">
        <v>3</v>
      </c>
      <c r="AC9" s="2231" t="s">
        <v>1060</v>
      </c>
      <c r="AD9">
        <v>49</v>
      </c>
      <c r="AE9" s="2232">
        <v>2</v>
      </c>
    </row>
    <row r="10" spans="2:31">
      <c r="K10" s="638" t="s">
        <v>1125</v>
      </c>
      <c r="L10" s="638"/>
      <c r="M10" s="239"/>
      <c r="Q10" s="239"/>
      <c r="R10" s="239"/>
      <c r="W10" s="239">
        <v>10</v>
      </c>
      <c r="X10" s="239">
        <v>6</v>
      </c>
      <c r="AC10" s="2231" t="s">
        <v>1057</v>
      </c>
      <c r="AD10">
        <v>64</v>
      </c>
      <c r="AE10" s="2232">
        <v>3</v>
      </c>
    </row>
    <row r="11" spans="2:31">
      <c r="K11" s="638" t="s">
        <v>1125</v>
      </c>
      <c r="L11" s="638">
        <v>14</v>
      </c>
      <c r="M11" s="239"/>
      <c r="Q11" s="239"/>
      <c r="R11" s="239"/>
      <c r="W11" s="239">
        <v>12</v>
      </c>
      <c r="X11" s="239">
        <v>8</v>
      </c>
      <c r="AC11" s="2231" t="s">
        <v>2200</v>
      </c>
      <c r="AD11">
        <v>81</v>
      </c>
      <c r="AE11" s="2232">
        <v>3</v>
      </c>
    </row>
    <row r="12" spans="2:31">
      <c r="B12">
        <v>1</v>
      </c>
      <c r="K12" s="638"/>
      <c r="L12" s="638"/>
      <c r="M12" s="239"/>
      <c r="Q12" s="239"/>
      <c r="R12" s="239"/>
      <c r="W12" s="239">
        <v>14</v>
      </c>
      <c r="X12" s="239">
        <v>10</v>
      </c>
      <c r="AC12" s="2231" t="s">
        <v>1058</v>
      </c>
      <c r="AD12">
        <v>100</v>
      </c>
      <c r="AE12" s="2232">
        <v>4</v>
      </c>
    </row>
    <row r="13" spans="2:31">
      <c r="K13" s="638" t="s">
        <v>1125</v>
      </c>
      <c r="L13" s="638">
        <v>16</v>
      </c>
      <c r="M13" s="239"/>
      <c r="Q13" s="239"/>
      <c r="R13" s="239"/>
      <c r="W13" s="239">
        <v>16</v>
      </c>
      <c r="X13" s="239">
        <v>12</v>
      </c>
      <c r="AC13" s="2231" t="s">
        <v>2201</v>
      </c>
      <c r="AD13">
        <v>121</v>
      </c>
      <c r="AE13" s="2232">
        <v>5</v>
      </c>
    </row>
    <row r="14" spans="2:31">
      <c r="K14" s="638"/>
      <c r="L14" s="638"/>
      <c r="M14" s="239"/>
      <c r="Q14" s="239"/>
      <c r="R14" s="239"/>
      <c r="W14" s="239">
        <v>18</v>
      </c>
      <c r="X14" s="239">
        <v>16</v>
      </c>
      <c r="AC14" s="2231" t="s">
        <v>1061</v>
      </c>
      <c r="AD14">
        <v>144</v>
      </c>
      <c r="AE14" s="2232">
        <v>6</v>
      </c>
    </row>
    <row r="15" spans="2:31">
      <c r="K15" s="638"/>
      <c r="L15" s="638"/>
      <c r="AC15" s="2231" t="s">
        <v>2202</v>
      </c>
      <c r="AD15">
        <v>169</v>
      </c>
      <c r="AE15" s="2232">
        <v>7</v>
      </c>
    </row>
    <row r="16" spans="2:31" ht="13.5" thickBot="1">
      <c r="J16" s="638"/>
      <c r="K16" s="638"/>
      <c r="AC16" s="2231" t="s">
        <v>1062</v>
      </c>
      <c r="AD16">
        <v>196</v>
      </c>
      <c r="AE16" s="2232">
        <v>8</v>
      </c>
    </row>
    <row r="17" spans="2:31" ht="20.25" customHeight="1" thickBot="1">
      <c r="B17" s="532" t="s">
        <v>1127</v>
      </c>
      <c r="C17" s="438" t="s">
        <v>224</v>
      </c>
      <c r="D17" s="612">
        <v>20</v>
      </c>
      <c r="E17" s="534" t="s">
        <v>548</v>
      </c>
      <c r="F17" s="239"/>
      <c r="G17" s="239"/>
      <c r="K17" s="638" t="s">
        <v>1125</v>
      </c>
      <c r="L17" s="638">
        <v>18</v>
      </c>
      <c r="AC17" s="2231" t="s">
        <v>1063</v>
      </c>
      <c r="AD17">
        <v>225</v>
      </c>
      <c r="AE17" s="2232">
        <v>9</v>
      </c>
    </row>
    <row r="18" spans="2:31" ht="13.5" thickBot="1">
      <c r="B18" s="535" t="s">
        <v>1128</v>
      </c>
      <c r="C18" s="362" t="s">
        <v>1129</v>
      </c>
      <c r="D18" s="617">
        <f>SQRT(2)</f>
        <v>1.4142135623730951</v>
      </c>
      <c r="E18" s="537" t="s">
        <v>548</v>
      </c>
      <c r="F18" s="615" t="s">
        <v>1080</v>
      </c>
      <c r="G18" s="539"/>
      <c r="K18" s="263" t="s">
        <v>1125</v>
      </c>
      <c r="L18" s="640">
        <v>5</v>
      </c>
      <c r="M18" s="641">
        <v>1</v>
      </c>
      <c r="AC18" s="2231" t="s">
        <v>1064</v>
      </c>
      <c r="AD18">
        <v>256</v>
      </c>
      <c r="AE18" s="2232">
        <v>10</v>
      </c>
    </row>
    <row r="19" spans="2:31" ht="15.75" thickBot="1">
      <c r="B19" s="535"/>
      <c r="C19" s="362" t="s">
        <v>286</v>
      </c>
      <c r="D19" s="642">
        <f>D17*D18</f>
        <v>28.284271247461902</v>
      </c>
      <c r="E19" s="537" t="s">
        <v>548</v>
      </c>
      <c r="F19" s="643">
        <v>0.19500000000000001</v>
      </c>
      <c r="G19" s="541" t="s">
        <v>546</v>
      </c>
      <c r="H19" s="548" t="s">
        <v>1113</v>
      </c>
      <c r="K19" s="259" t="s">
        <v>1125</v>
      </c>
      <c r="L19" s="261">
        <v>6</v>
      </c>
      <c r="M19" s="644">
        <v>1</v>
      </c>
      <c r="AA19" s="2232"/>
      <c r="AC19" s="2231" t="s">
        <v>2203</v>
      </c>
      <c r="AD19">
        <v>289</v>
      </c>
      <c r="AE19" s="2232">
        <v>11</v>
      </c>
    </row>
    <row r="20" spans="2:31" ht="15">
      <c r="B20" s="535" t="s">
        <v>1130</v>
      </c>
      <c r="C20" s="362"/>
      <c r="D20" s="645">
        <v>300</v>
      </c>
      <c r="E20" s="537"/>
      <c r="F20" s="239"/>
      <c r="G20" s="239"/>
      <c r="K20" s="259" t="s">
        <v>1125</v>
      </c>
      <c r="L20" s="261">
        <v>7</v>
      </c>
      <c r="M20" s="644">
        <v>3</v>
      </c>
      <c r="AC20" s="2231" t="s">
        <v>1065</v>
      </c>
      <c r="AD20">
        <v>324</v>
      </c>
      <c r="AE20" s="2232">
        <v>13</v>
      </c>
    </row>
    <row r="21" spans="2:31">
      <c r="B21" s="549" t="s">
        <v>1087</v>
      </c>
      <c r="C21" s="646"/>
      <c r="D21" s="647">
        <v>280</v>
      </c>
      <c r="E21" s="537"/>
      <c r="F21" s="648">
        <f>D24*7.85+0.15</f>
        <v>58.428400000000003</v>
      </c>
      <c r="G21" s="544" t="s">
        <v>1084</v>
      </c>
      <c r="H21" s="18"/>
      <c r="K21" s="259" t="s">
        <v>1125</v>
      </c>
      <c r="L21" s="261">
        <v>8</v>
      </c>
      <c r="M21" s="644">
        <v>3</v>
      </c>
      <c r="AC21" s="2231" t="s">
        <v>1066</v>
      </c>
      <c r="AD21">
        <v>361</v>
      </c>
      <c r="AE21" s="2232">
        <v>14</v>
      </c>
    </row>
    <row r="22" spans="2:31" ht="13.5" thickBot="1">
      <c r="B22" s="535" t="s">
        <v>1083</v>
      </c>
      <c r="C22" s="542">
        <v>0.15</v>
      </c>
      <c r="D22" s="617"/>
      <c r="E22" s="537"/>
      <c r="F22" s="239"/>
      <c r="G22" s="239"/>
      <c r="H22" s="18"/>
      <c r="I22" s="18"/>
      <c r="K22" s="259" t="s">
        <v>1125</v>
      </c>
      <c r="L22" s="261">
        <v>10</v>
      </c>
      <c r="M22" s="644">
        <v>6</v>
      </c>
      <c r="AC22" s="2231" t="s">
        <v>1067</v>
      </c>
      <c r="AD22">
        <v>400</v>
      </c>
      <c r="AE22" s="2232">
        <v>15</v>
      </c>
    </row>
    <row r="23" spans="2:31" ht="15.75" thickBot="1">
      <c r="B23" s="535" t="s">
        <v>1088</v>
      </c>
      <c r="C23" s="309"/>
      <c r="D23" s="649">
        <f>(D19*D19)/2</f>
        <v>400.00000000000006</v>
      </c>
      <c r="E23" s="580" t="s">
        <v>1089</v>
      </c>
      <c r="F23" s="650">
        <f>F21/0.75</f>
        <v>77.904533333333333</v>
      </c>
      <c r="G23" s="651" t="s">
        <v>523</v>
      </c>
      <c r="H23" s="652" t="s">
        <v>355</v>
      </c>
      <c r="K23" s="259" t="s">
        <v>1125</v>
      </c>
      <c r="L23" s="261">
        <v>12</v>
      </c>
      <c r="M23" s="644">
        <v>8</v>
      </c>
    </row>
    <row r="24" spans="2:31" ht="15">
      <c r="B24" s="535" t="s">
        <v>1091</v>
      </c>
      <c r="C24" s="309"/>
      <c r="D24" s="653">
        <f>D23*(D20*2+D21*2)/1000000*D25</f>
        <v>7.4240000000000013</v>
      </c>
      <c r="E24" s="580" t="s">
        <v>1092</v>
      </c>
      <c r="F24" s="239"/>
      <c r="G24" s="239"/>
      <c r="H24" s="18"/>
      <c r="K24" s="259" t="s">
        <v>1125</v>
      </c>
      <c r="L24" s="261">
        <v>14</v>
      </c>
      <c r="M24" s="644">
        <v>10</v>
      </c>
    </row>
    <row r="25" spans="2:31" ht="15" customHeight="1" thickBot="1">
      <c r="B25" s="654" t="s">
        <v>1131</v>
      </c>
      <c r="C25" s="655"/>
      <c r="D25" s="656">
        <f>VLOOKUP(D17,L18:M26,2)</f>
        <v>16</v>
      </c>
      <c r="E25" s="657"/>
      <c r="F25" s="239"/>
      <c r="G25" s="239"/>
      <c r="H25" s="18"/>
      <c r="K25" s="259" t="s">
        <v>1125</v>
      </c>
      <c r="L25" s="261">
        <v>16</v>
      </c>
      <c r="M25" s="644">
        <v>12</v>
      </c>
    </row>
    <row r="26" spans="2:31" ht="13.5" thickBot="1">
      <c r="D26" s="18"/>
      <c r="H26" s="18"/>
      <c r="I26" s="18"/>
      <c r="K26" s="260" t="s">
        <v>1125</v>
      </c>
      <c r="L26" s="658">
        <v>18</v>
      </c>
      <c r="M26" s="659">
        <v>16</v>
      </c>
    </row>
    <row r="27" spans="2:31">
      <c r="D27" s="18"/>
    </row>
    <row r="28" spans="2:31">
      <c r="B28" s="660"/>
      <c r="C28" s="660"/>
      <c r="D28" s="660"/>
      <c r="E28" s="151"/>
      <c r="F28" s="28"/>
      <c r="H28" s="18"/>
      <c r="I28" s="18"/>
      <c r="J28" s="566"/>
    </row>
    <row r="29" spans="2:31" ht="27.75">
      <c r="C29" s="567"/>
      <c r="D29" s="568"/>
      <c r="E29" s="568"/>
      <c r="F29" s="568"/>
      <c r="G29" s="568"/>
      <c r="H29" s="568"/>
      <c r="I29" s="568"/>
    </row>
    <row r="30" spans="2:31" ht="28.5" thickBot="1">
      <c r="C30" s="568"/>
      <c r="D30" s="568"/>
      <c r="E30" s="568"/>
      <c r="F30" s="568"/>
      <c r="G30" s="568"/>
      <c r="H30" s="568"/>
      <c r="I30" s="568"/>
    </row>
    <row r="31" spans="2:31" ht="16.5" thickBot="1">
      <c r="B31" s="3900" t="s">
        <v>1100</v>
      </c>
      <c r="C31" s="3901"/>
      <c r="D31" s="3901"/>
      <c r="E31" s="3901"/>
      <c r="F31" s="3901"/>
      <c r="G31" s="3901"/>
      <c r="H31" s="3901"/>
      <c r="I31" s="3901"/>
      <c r="J31" s="3902"/>
      <c r="U31" s="2116" t="s">
        <v>1964</v>
      </c>
      <c r="V31" t="s">
        <v>1967</v>
      </c>
    </row>
    <row r="32" spans="2:31" ht="16.5" thickBot="1">
      <c r="B32" s="3900" t="s">
        <v>1145</v>
      </c>
      <c r="C32" s="3901"/>
      <c r="D32" s="3901"/>
      <c r="E32" s="3901"/>
      <c r="F32" s="3901"/>
      <c r="G32" s="3901"/>
      <c r="H32" s="3901"/>
      <c r="I32" s="3901"/>
      <c r="J32" s="3902"/>
      <c r="U32" s="2116" t="s">
        <v>1965</v>
      </c>
    </row>
    <row r="33" spans="2:21" ht="16.5" thickBot="1">
      <c r="B33" s="3900" t="s">
        <v>1097</v>
      </c>
      <c r="C33" s="3901"/>
      <c r="D33" s="3901"/>
      <c r="E33" s="3901"/>
      <c r="F33" s="3901"/>
      <c r="G33" s="3901"/>
      <c r="H33" s="3901"/>
      <c r="I33" s="3901"/>
      <c r="J33" s="3902"/>
      <c r="U33" s="2116" t="s">
        <v>1966</v>
      </c>
    </row>
    <row r="34" spans="2:21">
      <c r="H34" s="239"/>
      <c r="I34" s="239"/>
      <c r="J34" s="239"/>
      <c r="K34" s="239"/>
    </row>
    <row r="35" spans="2:21">
      <c r="C35" s="661"/>
      <c r="D35" s="566"/>
      <c r="E35" s="566"/>
      <c r="F35" s="566"/>
      <c r="G35" s="566"/>
      <c r="H35" s="239"/>
      <c r="I35" s="239"/>
      <c r="J35" s="239"/>
      <c r="K35" s="239"/>
    </row>
    <row r="36" spans="2:21">
      <c r="B36" s="22"/>
      <c r="C36" s="22"/>
      <c r="D36" s="22"/>
      <c r="E36" s="22"/>
      <c r="F36" s="22"/>
      <c r="G36" s="22"/>
      <c r="H36" s="239"/>
      <c r="I36" s="239"/>
      <c r="J36" s="239"/>
      <c r="K36" s="239"/>
    </row>
    <row r="37" spans="2:21">
      <c r="D37" s="566"/>
      <c r="E37" s="566"/>
      <c r="F37" s="566"/>
      <c r="G37" s="566"/>
      <c r="H37" s="239"/>
      <c r="I37" s="239"/>
      <c r="J37" s="239"/>
      <c r="K37" s="239"/>
    </row>
    <row r="38" spans="2:21">
      <c r="H38" s="239"/>
      <c r="I38" s="239"/>
      <c r="J38" s="239"/>
      <c r="K38" s="239"/>
    </row>
    <row r="39" spans="2:21">
      <c r="H39" s="239"/>
      <c r="I39" s="239"/>
      <c r="J39" s="239"/>
      <c r="K39" s="239"/>
    </row>
    <row r="40" spans="2:21">
      <c r="H40" s="239"/>
      <c r="I40" s="239"/>
      <c r="J40" s="239"/>
      <c r="K40" s="239"/>
    </row>
    <row r="41" spans="2:21">
      <c r="H41" s="239"/>
      <c r="I41" s="239"/>
      <c r="J41" s="239"/>
      <c r="K41" s="239"/>
    </row>
  </sheetData>
  <mergeCells count="4">
    <mergeCell ref="B32:J32"/>
    <mergeCell ref="B33:J33"/>
    <mergeCell ref="B2:F3"/>
    <mergeCell ref="B31:J31"/>
  </mergeCells>
  <phoneticPr fontId="3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N79"/>
  <sheetViews>
    <sheetView view="pageBreakPreview" topLeftCell="A25" zoomScale="115" zoomScaleNormal="100" zoomScaleSheetLayoutView="115" workbookViewId="0">
      <selection activeCell="K52" sqref="K52"/>
    </sheetView>
  </sheetViews>
  <sheetFormatPr baseColWidth="10" defaultColWidth="11.42578125" defaultRowHeight="12.75"/>
  <cols>
    <col min="1" max="1" width="4.7109375" style="2248" customWidth="1"/>
    <col min="2" max="3" width="11.42578125" style="2248"/>
    <col min="4" max="4" width="20.5703125" style="2248" customWidth="1"/>
    <col min="5" max="5" width="11.42578125" style="2248"/>
    <col min="6" max="6" width="9" style="2248" customWidth="1"/>
    <col min="7" max="7" width="10" style="2248" customWidth="1"/>
    <col min="8" max="8" width="10.140625" style="2248" customWidth="1"/>
    <col min="9" max="16384" width="11.42578125" style="2248"/>
  </cols>
  <sheetData>
    <row r="1" spans="2:14" ht="13.5" thickBot="1"/>
    <row r="2" spans="2:14" ht="18.75" thickBot="1">
      <c r="B2" s="4009" t="s">
        <v>180</v>
      </c>
      <c r="C2" s="4010"/>
      <c r="D2" s="4010"/>
      <c r="E2" s="4010"/>
      <c r="F2" s="4010"/>
      <c r="G2" s="4011"/>
    </row>
    <row r="3" spans="2:14" ht="18.75" thickBot="1">
      <c r="B3" s="2253"/>
      <c r="C3" s="2253"/>
      <c r="D3" s="2253"/>
      <c r="E3" s="2253"/>
      <c r="F3" s="2253"/>
    </row>
    <row r="4" spans="2:14" ht="15.75" thickBot="1">
      <c r="B4" s="3987" t="s">
        <v>134</v>
      </c>
      <c r="C4" s="3988"/>
      <c r="D4" s="3989"/>
      <c r="E4" s="3987" t="s">
        <v>135</v>
      </c>
      <c r="F4" s="3989"/>
      <c r="G4" s="2249" t="s">
        <v>104</v>
      </c>
      <c r="H4" s="2250" t="s">
        <v>105</v>
      </c>
      <c r="I4" s="2249" t="s">
        <v>104</v>
      </c>
      <c r="J4" s="2250" t="s">
        <v>105</v>
      </c>
      <c r="K4" s="2249" t="s">
        <v>104</v>
      </c>
      <c r="L4" s="2250" t="s">
        <v>105</v>
      </c>
      <c r="M4" s="2249" t="s">
        <v>104</v>
      </c>
      <c r="N4" s="2250" t="s">
        <v>105</v>
      </c>
    </row>
    <row r="5" spans="2:14" ht="13.5" thickBot="1"/>
    <row r="6" spans="2:14">
      <c r="B6" s="4012" t="s">
        <v>202</v>
      </c>
      <c r="C6" s="3702"/>
      <c r="D6" s="3702"/>
      <c r="E6" s="4007" t="s">
        <v>162</v>
      </c>
      <c r="F6" s="4013"/>
      <c r="G6" s="1384">
        <v>0</v>
      </c>
      <c r="H6" s="1382">
        <v>40848</v>
      </c>
      <c r="I6" s="1384">
        <v>1</v>
      </c>
      <c r="J6" s="869">
        <v>41913</v>
      </c>
      <c r="K6" s="2254"/>
      <c r="L6" s="2255"/>
      <c r="M6" s="2254"/>
      <c r="N6" s="2255"/>
    </row>
    <row r="7" spans="2:14">
      <c r="B7" s="3964" t="s">
        <v>156</v>
      </c>
      <c r="C7" s="3965"/>
      <c r="D7" s="3965"/>
      <c r="E7" s="3966" t="s">
        <v>163</v>
      </c>
      <c r="F7" s="3668"/>
      <c r="G7" s="1380">
        <v>0</v>
      </c>
      <c r="H7" s="1383">
        <v>40848</v>
      </c>
      <c r="I7" s="1380">
        <v>1</v>
      </c>
      <c r="J7" s="870">
        <v>41913</v>
      </c>
      <c r="K7" s="2256"/>
      <c r="L7" s="2257"/>
      <c r="M7" s="2256"/>
      <c r="N7" s="2257"/>
    </row>
    <row r="8" spans="2:14">
      <c r="B8" s="3998" t="s">
        <v>1482</v>
      </c>
      <c r="C8" s="3965"/>
      <c r="D8" s="3965"/>
      <c r="E8" s="3999" t="s">
        <v>1483</v>
      </c>
      <c r="F8" s="3668"/>
      <c r="G8" s="1380">
        <v>0</v>
      </c>
      <c r="H8" s="1383">
        <v>42552</v>
      </c>
      <c r="I8" s="1380"/>
      <c r="J8" s="870"/>
      <c r="K8" s="2256"/>
      <c r="L8" s="2257"/>
      <c r="M8" s="2256"/>
      <c r="N8" s="2257"/>
    </row>
    <row r="9" spans="2:14">
      <c r="B9" s="3964" t="s">
        <v>275</v>
      </c>
      <c r="C9" s="3965"/>
      <c r="D9" s="3965"/>
      <c r="E9" s="3966" t="s">
        <v>164</v>
      </c>
      <c r="F9" s="3668"/>
      <c r="G9" s="1380">
        <v>0</v>
      </c>
      <c r="H9" s="870">
        <v>40848</v>
      </c>
      <c r="I9" s="1380">
        <v>1</v>
      </c>
      <c r="J9" s="870">
        <v>41913</v>
      </c>
      <c r="K9" s="2256"/>
      <c r="L9" s="2257"/>
      <c r="M9" s="2256"/>
      <c r="N9" s="2257"/>
    </row>
    <row r="10" spans="2:14">
      <c r="B10" s="3964" t="s">
        <v>204</v>
      </c>
      <c r="C10" s="3965"/>
      <c r="D10" s="3965"/>
      <c r="E10" s="3966" t="s">
        <v>167</v>
      </c>
      <c r="F10" s="3668"/>
      <c r="G10" s="1380">
        <v>0</v>
      </c>
      <c r="H10" s="870">
        <v>40848</v>
      </c>
      <c r="I10" s="1380">
        <v>1</v>
      </c>
      <c r="J10" s="870">
        <v>41913</v>
      </c>
      <c r="K10" s="2256"/>
      <c r="L10" s="2257"/>
      <c r="M10" s="2256"/>
      <c r="N10" s="2257"/>
    </row>
    <row r="11" spans="2:14">
      <c r="B11" s="3964" t="s">
        <v>32</v>
      </c>
      <c r="C11" s="3965"/>
      <c r="D11" s="3965"/>
      <c r="E11" s="3966" t="s">
        <v>169</v>
      </c>
      <c r="F11" s="3668"/>
      <c r="G11" s="1380">
        <v>0</v>
      </c>
      <c r="H11" s="870">
        <v>40848</v>
      </c>
      <c r="I11" s="1380">
        <v>1</v>
      </c>
      <c r="J11" s="870">
        <v>41913</v>
      </c>
      <c r="K11" s="2256"/>
      <c r="L11" s="2257"/>
      <c r="M11" s="2256"/>
      <c r="N11" s="2257"/>
    </row>
    <row r="12" spans="2:14">
      <c r="B12" s="3964" t="s">
        <v>13</v>
      </c>
      <c r="C12" s="3965"/>
      <c r="D12" s="3965"/>
      <c r="E12" s="3966" t="s">
        <v>141</v>
      </c>
      <c r="F12" s="3668"/>
      <c r="G12" s="1380">
        <v>0</v>
      </c>
      <c r="H12" s="870">
        <v>40848</v>
      </c>
      <c r="I12" s="1380">
        <v>1</v>
      </c>
      <c r="J12" s="870">
        <v>41913</v>
      </c>
      <c r="K12" s="2256"/>
      <c r="L12" s="2257"/>
      <c r="M12" s="2256"/>
      <c r="N12" s="2257"/>
    </row>
    <row r="13" spans="2:14">
      <c r="B13" s="3964" t="s">
        <v>284</v>
      </c>
      <c r="C13" s="3965"/>
      <c r="D13" s="3965"/>
      <c r="E13" s="3966" t="s">
        <v>170</v>
      </c>
      <c r="F13" s="3668"/>
      <c r="G13" s="1380">
        <v>0</v>
      </c>
      <c r="H13" s="870">
        <v>40848</v>
      </c>
      <c r="I13" s="1380">
        <v>1</v>
      </c>
      <c r="J13" s="870">
        <v>41913</v>
      </c>
      <c r="K13" s="2256"/>
      <c r="L13" s="2257"/>
      <c r="M13" s="2256"/>
      <c r="N13" s="2257"/>
    </row>
    <row r="14" spans="2:14">
      <c r="B14" s="3964" t="s">
        <v>125</v>
      </c>
      <c r="C14" s="3965"/>
      <c r="D14" s="3965"/>
      <c r="E14" s="3966" t="s">
        <v>171</v>
      </c>
      <c r="F14" s="3668"/>
      <c r="G14" s="1380">
        <v>0</v>
      </c>
      <c r="H14" s="870">
        <v>40848</v>
      </c>
      <c r="I14" s="1380">
        <v>1</v>
      </c>
      <c r="J14" s="870">
        <v>41913</v>
      </c>
      <c r="K14" s="2256"/>
      <c r="L14" s="2257"/>
      <c r="M14" s="2256"/>
      <c r="N14" s="2257"/>
    </row>
    <row r="15" spans="2:14">
      <c r="B15" s="3964" t="s">
        <v>33</v>
      </c>
      <c r="C15" s="3965"/>
      <c r="D15" s="3965"/>
      <c r="E15" s="3966" t="s">
        <v>172</v>
      </c>
      <c r="F15" s="3668"/>
      <c r="G15" s="1380"/>
      <c r="H15" s="870"/>
      <c r="I15" s="1380">
        <v>1</v>
      </c>
      <c r="J15" s="870">
        <v>41518</v>
      </c>
      <c r="K15" s="2256"/>
      <c r="L15" s="2257"/>
      <c r="M15" s="2256"/>
      <c r="N15" s="2257"/>
    </row>
    <row r="16" spans="2:14">
      <c r="B16" s="3964" t="s">
        <v>157</v>
      </c>
      <c r="C16" s="3965"/>
      <c r="D16" s="3965"/>
      <c r="E16" s="3966" t="s">
        <v>31</v>
      </c>
      <c r="F16" s="3668"/>
      <c r="G16" s="1380"/>
      <c r="H16" s="870"/>
      <c r="I16" s="1380">
        <v>1</v>
      </c>
      <c r="J16" s="870">
        <v>41518</v>
      </c>
      <c r="K16" s="2256"/>
      <c r="L16" s="2257"/>
      <c r="M16" s="2256"/>
      <c r="N16" s="2257"/>
    </row>
    <row r="17" spans="2:14">
      <c r="B17" s="3964" t="s">
        <v>158</v>
      </c>
      <c r="C17" s="3965"/>
      <c r="D17" s="3992"/>
      <c r="E17" s="4000" t="s">
        <v>173</v>
      </c>
      <c r="F17" s="3686"/>
      <c r="G17" s="1380">
        <v>0</v>
      </c>
      <c r="H17" s="870">
        <v>40848</v>
      </c>
      <c r="I17" s="1380">
        <v>1</v>
      </c>
      <c r="J17" s="870">
        <v>41913</v>
      </c>
      <c r="K17" s="2256"/>
      <c r="L17" s="2257"/>
      <c r="M17" s="2256"/>
      <c r="N17" s="2257"/>
    </row>
    <row r="18" spans="2:14">
      <c r="B18" s="3964" t="s">
        <v>391</v>
      </c>
      <c r="C18" s="3965"/>
      <c r="D18" s="3965"/>
      <c r="E18" s="3966" t="s">
        <v>174</v>
      </c>
      <c r="F18" s="3668"/>
      <c r="G18" s="1380">
        <v>0</v>
      </c>
      <c r="H18" s="870">
        <v>40848</v>
      </c>
      <c r="I18" s="1380">
        <v>1</v>
      </c>
      <c r="J18" s="870">
        <v>41913</v>
      </c>
      <c r="K18" s="2256"/>
      <c r="L18" s="2257"/>
      <c r="M18" s="2256"/>
      <c r="N18" s="2257"/>
    </row>
    <row r="19" spans="2:14" s="763" customFormat="1" ht="16.5" customHeight="1">
      <c r="B19" s="4001" t="s">
        <v>159</v>
      </c>
      <c r="C19" s="4002"/>
      <c r="D19" s="4002"/>
      <c r="E19" s="3981" t="s">
        <v>175</v>
      </c>
      <c r="F19" s="4014"/>
      <c r="G19" s="1380">
        <v>0</v>
      </c>
      <c r="H19" s="871">
        <v>40848</v>
      </c>
      <c r="I19" s="1380">
        <v>1</v>
      </c>
      <c r="J19" s="871">
        <v>41913</v>
      </c>
      <c r="K19" s="2256"/>
      <c r="L19" s="2258"/>
      <c r="M19" s="2256"/>
      <c r="N19" s="2258"/>
    </row>
    <row r="20" spans="2:14">
      <c r="B20" s="3964" t="s">
        <v>338</v>
      </c>
      <c r="C20" s="3965"/>
      <c r="D20" s="3965"/>
      <c r="E20" s="3966" t="s">
        <v>176</v>
      </c>
      <c r="F20" s="3668"/>
      <c r="G20" s="1380">
        <v>0</v>
      </c>
      <c r="H20" s="870">
        <v>40848</v>
      </c>
      <c r="I20" s="1380">
        <v>1</v>
      </c>
      <c r="J20" s="870">
        <v>41913</v>
      </c>
      <c r="K20" s="2256"/>
      <c r="L20" s="2257"/>
      <c r="M20" s="2256"/>
      <c r="N20" s="2257"/>
    </row>
    <row r="21" spans="2:14">
      <c r="B21" s="2251" t="s">
        <v>14</v>
      </c>
      <c r="C21" s="2252"/>
      <c r="D21" s="2252"/>
      <c r="E21" s="3966" t="s">
        <v>15</v>
      </c>
      <c r="F21" s="3668"/>
      <c r="G21" s="1380">
        <v>0</v>
      </c>
      <c r="H21" s="870">
        <v>41913</v>
      </c>
      <c r="I21" s="1380">
        <v>1</v>
      </c>
      <c r="J21" s="870"/>
      <c r="K21" s="2256"/>
      <c r="L21" s="2257"/>
      <c r="M21" s="2256"/>
      <c r="N21" s="2257"/>
    </row>
    <row r="22" spans="2:14">
      <c r="B22" s="3964" t="s">
        <v>1005</v>
      </c>
      <c r="C22" s="3965"/>
      <c r="D22" s="3965"/>
      <c r="E22" s="3966" t="s">
        <v>177</v>
      </c>
      <c r="F22" s="3668"/>
      <c r="G22" s="1380"/>
      <c r="H22" s="870"/>
      <c r="I22" s="1380">
        <v>1</v>
      </c>
      <c r="J22" s="870">
        <v>41518</v>
      </c>
      <c r="K22" s="2256"/>
      <c r="L22" s="2257"/>
      <c r="M22" s="2256"/>
      <c r="N22" s="2257"/>
    </row>
    <row r="23" spans="2:14">
      <c r="B23" s="3964" t="s">
        <v>160</v>
      </c>
      <c r="C23" s="3965"/>
      <c r="D23" s="3965"/>
      <c r="E23" s="3966" t="s">
        <v>178</v>
      </c>
      <c r="F23" s="3668"/>
      <c r="G23" s="1380">
        <v>0</v>
      </c>
      <c r="H23" s="870">
        <v>40848</v>
      </c>
      <c r="I23" s="1380">
        <v>1</v>
      </c>
      <c r="J23" s="870">
        <v>41913</v>
      </c>
      <c r="K23" s="2256"/>
      <c r="L23" s="2257"/>
      <c r="M23" s="2256"/>
      <c r="N23" s="2257"/>
    </row>
    <row r="24" spans="2:14" s="763" customFormat="1" ht="30" customHeight="1">
      <c r="B24" s="4001" t="s">
        <v>161</v>
      </c>
      <c r="C24" s="4002"/>
      <c r="D24" s="4002"/>
      <c r="E24" s="4005" t="s">
        <v>179</v>
      </c>
      <c r="F24" s="4006"/>
      <c r="G24" s="1380">
        <v>0</v>
      </c>
      <c r="H24" s="871">
        <v>40848</v>
      </c>
      <c r="I24" s="1380">
        <v>1</v>
      </c>
      <c r="J24" s="871">
        <v>41913</v>
      </c>
      <c r="K24" s="2256"/>
      <c r="L24" s="2258"/>
      <c r="M24" s="2256"/>
      <c r="N24" s="2258"/>
    </row>
    <row r="25" spans="2:14">
      <c r="B25" s="2251" t="s">
        <v>19</v>
      </c>
      <c r="C25" s="2252"/>
      <c r="D25" s="2252"/>
      <c r="E25" s="4000" t="s">
        <v>34</v>
      </c>
      <c r="F25" s="3686"/>
      <c r="G25" s="1380">
        <v>0</v>
      </c>
      <c r="H25" s="870">
        <v>41913</v>
      </c>
      <c r="I25" s="1380"/>
      <c r="J25" s="870"/>
      <c r="K25" s="2256"/>
      <c r="L25" s="2257"/>
      <c r="M25" s="2256"/>
      <c r="N25" s="2257"/>
    </row>
    <row r="26" spans="2:14" ht="13.5" thickBot="1">
      <c r="B26" s="3983" t="s">
        <v>16</v>
      </c>
      <c r="C26" s="3984"/>
      <c r="D26" s="3984"/>
      <c r="E26" s="4003" t="s">
        <v>17</v>
      </c>
      <c r="F26" s="4004"/>
      <c r="G26" s="1381">
        <v>0</v>
      </c>
      <c r="H26" s="873">
        <v>41913</v>
      </c>
      <c r="I26" s="1381"/>
      <c r="J26" s="873"/>
      <c r="K26" s="2259"/>
      <c r="L26" s="2260"/>
      <c r="M26" s="2259"/>
      <c r="N26" s="2260"/>
    </row>
    <row r="28" spans="2:14" ht="13.5" thickBot="1"/>
    <row r="29" spans="2:14" ht="18.75" thickBot="1">
      <c r="B29" s="3993" t="s">
        <v>231</v>
      </c>
      <c r="C29" s="3994"/>
      <c r="D29" s="3994"/>
      <c r="E29" s="3994"/>
      <c r="F29" s="3994"/>
      <c r="G29" s="3995"/>
    </row>
    <row r="30" spans="2:14" ht="18.75" thickBot="1">
      <c r="B30" s="2261"/>
      <c r="C30" s="2262"/>
      <c r="D30" s="2262"/>
      <c r="E30" s="2262"/>
      <c r="F30" s="2262"/>
      <c r="G30" s="190"/>
    </row>
    <row r="31" spans="2:14" ht="15.75" thickBot="1">
      <c r="B31" s="3987" t="s">
        <v>134</v>
      </c>
      <c r="C31" s="3988"/>
      <c r="D31" s="3989"/>
      <c r="E31" s="3987" t="s">
        <v>135</v>
      </c>
      <c r="F31" s="3989"/>
      <c r="G31" s="2249" t="s">
        <v>104</v>
      </c>
      <c r="H31" s="2250" t="s">
        <v>105</v>
      </c>
      <c r="I31" s="2249" t="s">
        <v>104</v>
      </c>
      <c r="J31" s="2250" t="s">
        <v>105</v>
      </c>
      <c r="K31" s="2249" t="s">
        <v>104</v>
      </c>
      <c r="L31" s="2250" t="s">
        <v>105</v>
      </c>
      <c r="M31" s="2249" t="s">
        <v>104</v>
      </c>
      <c r="N31" s="2250" t="s">
        <v>105</v>
      </c>
    </row>
    <row r="32" spans="2:14" ht="13.5" thickBot="1">
      <c r="B32" s="262"/>
      <c r="C32" s="2247"/>
      <c r="D32" s="2247"/>
      <c r="E32" s="2247"/>
      <c r="F32" s="2247"/>
    </row>
    <row r="33" spans="2:14">
      <c r="B33" s="3996" t="s">
        <v>202</v>
      </c>
      <c r="C33" s="3997"/>
      <c r="D33" s="3997"/>
      <c r="E33" s="4007" t="s">
        <v>136</v>
      </c>
      <c r="F33" s="4008"/>
      <c r="G33" s="1379">
        <v>0</v>
      </c>
      <c r="H33" s="869">
        <v>40848</v>
      </c>
      <c r="I33" s="1379">
        <v>1</v>
      </c>
      <c r="J33" s="869">
        <v>42036</v>
      </c>
      <c r="K33" s="2263">
        <v>2</v>
      </c>
      <c r="L33" s="2264">
        <v>43709</v>
      </c>
      <c r="M33" s="1379"/>
      <c r="N33" s="869"/>
    </row>
    <row r="34" spans="2:14">
      <c r="B34" s="2265" t="s">
        <v>1403</v>
      </c>
      <c r="C34" s="2266"/>
      <c r="D34" s="2266"/>
      <c r="E34" s="3966" t="s">
        <v>1406</v>
      </c>
      <c r="F34" s="3967"/>
      <c r="G34" s="1385">
        <v>0</v>
      </c>
      <c r="H34" s="1328">
        <v>42552</v>
      </c>
      <c r="I34" s="2267">
        <v>1</v>
      </c>
      <c r="J34" s="2268">
        <v>43709</v>
      </c>
      <c r="K34" s="2256"/>
      <c r="L34" s="2257"/>
      <c r="M34" s="1385"/>
      <c r="N34" s="1328"/>
    </row>
    <row r="35" spans="2:14">
      <c r="B35" s="2265" t="s">
        <v>1402</v>
      </c>
      <c r="C35" s="2266"/>
      <c r="D35" s="2266"/>
      <c r="E35" s="3966" t="s">
        <v>1407</v>
      </c>
      <c r="F35" s="3967"/>
      <c r="G35" s="1385">
        <v>0</v>
      </c>
      <c r="H35" s="1328">
        <v>42552</v>
      </c>
      <c r="I35" s="2267">
        <v>1</v>
      </c>
      <c r="J35" s="2268">
        <v>43709</v>
      </c>
      <c r="K35" s="2256"/>
      <c r="L35" s="2257"/>
      <c r="M35" s="1385"/>
      <c r="N35" s="1328"/>
    </row>
    <row r="36" spans="2:14">
      <c r="B36" s="2265" t="s">
        <v>1404</v>
      </c>
      <c r="C36" s="2266"/>
      <c r="D36" s="2266"/>
      <c r="E36" s="3966" t="s">
        <v>1408</v>
      </c>
      <c r="F36" s="3967"/>
      <c r="G36" s="1385">
        <v>0</v>
      </c>
      <c r="H36" s="1328">
        <v>42552</v>
      </c>
      <c r="I36" s="2267">
        <v>1</v>
      </c>
      <c r="J36" s="2268">
        <v>43709</v>
      </c>
      <c r="K36" s="2256"/>
      <c r="L36" s="2257"/>
      <c r="M36" s="1385"/>
      <c r="N36" s="1328"/>
    </row>
    <row r="37" spans="2:14">
      <c r="B37" s="2265" t="s">
        <v>2215</v>
      </c>
      <c r="C37" s="2266"/>
      <c r="D37" s="2266"/>
      <c r="E37" s="3977" t="s">
        <v>2216</v>
      </c>
      <c r="F37" s="3978"/>
      <c r="G37" s="1385">
        <v>0</v>
      </c>
      <c r="H37" s="2257">
        <v>43344</v>
      </c>
      <c r="I37" s="2267">
        <v>1</v>
      </c>
      <c r="J37" s="2268">
        <v>43709</v>
      </c>
      <c r="K37" s="2256"/>
      <c r="L37" s="2257"/>
      <c r="M37" s="1385"/>
      <c r="N37" s="1328"/>
    </row>
    <row r="38" spans="2:14" ht="12" customHeight="1">
      <c r="B38" s="3964" t="s">
        <v>275</v>
      </c>
      <c r="C38" s="3965"/>
      <c r="D38" s="3965"/>
      <c r="E38" s="3966" t="s">
        <v>138</v>
      </c>
      <c r="F38" s="3967"/>
      <c r="G38" s="1385">
        <v>0</v>
      </c>
      <c r="H38" s="870">
        <v>40848</v>
      </c>
      <c r="I38" s="1385">
        <v>1</v>
      </c>
      <c r="J38" s="870">
        <v>41913</v>
      </c>
      <c r="K38" s="1385">
        <v>2</v>
      </c>
      <c r="L38" s="870">
        <v>42036</v>
      </c>
      <c r="M38" s="2267">
        <v>3</v>
      </c>
      <c r="N38" s="2268">
        <v>43709</v>
      </c>
    </row>
    <row r="39" spans="2:14">
      <c r="B39" s="3985" t="s">
        <v>2217</v>
      </c>
      <c r="C39" s="3986"/>
      <c r="D39" s="3986"/>
      <c r="E39" s="3966" t="s">
        <v>139</v>
      </c>
      <c r="F39" s="3967"/>
      <c r="G39" s="1385">
        <v>0</v>
      </c>
      <c r="H39" s="870">
        <v>40848</v>
      </c>
      <c r="I39" s="1385">
        <v>1</v>
      </c>
      <c r="J39" s="870">
        <v>41913</v>
      </c>
      <c r="K39" s="2267">
        <v>2</v>
      </c>
      <c r="L39" s="2268">
        <v>43709</v>
      </c>
      <c r="M39" s="1385"/>
      <c r="N39" s="870"/>
    </row>
    <row r="40" spans="2:14">
      <c r="B40" s="3985" t="s">
        <v>2218</v>
      </c>
      <c r="C40" s="3986"/>
      <c r="D40" s="3986"/>
      <c r="E40" s="3977" t="s">
        <v>2219</v>
      </c>
      <c r="F40" s="3978"/>
      <c r="G40" s="1385">
        <v>0</v>
      </c>
      <c r="H40" s="2257">
        <v>43344</v>
      </c>
      <c r="I40" s="2267">
        <v>1</v>
      </c>
      <c r="J40" s="2268">
        <v>43709</v>
      </c>
      <c r="K40" s="2256"/>
      <c r="L40" s="2257"/>
      <c r="M40" s="1387"/>
      <c r="N40" s="870"/>
    </row>
    <row r="41" spans="2:14">
      <c r="B41" s="3985" t="s">
        <v>2220</v>
      </c>
      <c r="C41" s="3986"/>
      <c r="D41" s="3986"/>
      <c r="E41" s="3977" t="s">
        <v>2221</v>
      </c>
      <c r="F41" s="3978"/>
      <c r="G41" s="1385">
        <v>0</v>
      </c>
      <c r="H41" s="2257">
        <v>43344</v>
      </c>
      <c r="I41" s="2267">
        <v>1</v>
      </c>
      <c r="J41" s="2268">
        <v>43709</v>
      </c>
      <c r="K41" s="2256"/>
      <c r="L41" s="2257"/>
      <c r="M41" s="1387"/>
      <c r="N41" s="870"/>
    </row>
    <row r="42" spans="2:14">
      <c r="B42" s="3985" t="s">
        <v>248</v>
      </c>
      <c r="C42" s="3986"/>
      <c r="D42" s="3986"/>
      <c r="E42" s="3966" t="s">
        <v>141</v>
      </c>
      <c r="F42" s="3967"/>
      <c r="G42" s="1385">
        <v>0</v>
      </c>
      <c r="H42" s="870">
        <v>40848</v>
      </c>
      <c r="I42" s="1385">
        <v>1</v>
      </c>
      <c r="J42" s="870">
        <v>42552</v>
      </c>
      <c r="K42" s="1385"/>
      <c r="L42" s="870"/>
      <c r="M42" s="1385"/>
      <c r="N42" s="870"/>
    </row>
    <row r="43" spans="2:14">
      <c r="B43" s="3985" t="s">
        <v>124</v>
      </c>
      <c r="C43" s="3986"/>
      <c r="D43" s="3986"/>
      <c r="E43" s="3966" t="s">
        <v>142</v>
      </c>
      <c r="F43" s="3967"/>
      <c r="G43" s="1385">
        <v>0</v>
      </c>
      <c r="H43" s="870">
        <v>40848</v>
      </c>
      <c r="I43" s="1385">
        <v>1</v>
      </c>
      <c r="J43" s="870">
        <v>42552</v>
      </c>
      <c r="K43" s="2267">
        <v>2</v>
      </c>
      <c r="L43" s="2268">
        <v>43709</v>
      </c>
      <c r="M43" s="1385"/>
      <c r="N43" s="870"/>
    </row>
    <row r="44" spans="2:14">
      <c r="B44" s="3985" t="s">
        <v>2236</v>
      </c>
      <c r="C44" s="3986"/>
      <c r="D44" s="3986"/>
      <c r="E44" s="3966" t="s">
        <v>143</v>
      </c>
      <c r="F44" s="3967"/>
      <c r="G44" s="1385">
        <v>0</v>
      </c>
      <c r="H44" s="870">
        <v>40848</v>
      </c>
      <c r="I44" s="1385">
        <v>1</v>
      </c>
      <c r="J44" s="870">
        <v>42552</v>
      </c>
      <c r="K44" s="1385"/>
      <c r="L44" s="870"/>
      <c r="M44" s="1385"/>
      <c r="N44" s="870"/>
    </row>
    <row r="45" spans="2:14">
      <c r="B45" s="3964" t="s">
        <v>284</v>
      </c>
      <c r="C45" s="3965"/>
      <c r="D45" s="3965"/>
      <c r="E45" s="3966" t="s">
        <v>145</v>
      </c>
      <c r="F45" s="3967"/>
      <c r="G45" s="1385">
        <v>0</v>
      </c>
      <c r="H45" s="870">
        <v>40848</v>
      </c>
      <c r="I45" s="1385">
        <v>1</v>
      </c>
      <c r="J45" s="870">
        <v>42552</v>
      </c>
      <c r="K45" s="1385"/>
      <c r="L45" s="870"/>
      <c r="M45" s="1385"/>
      <c r="N45" s="870"/>
    </row>
    <row r="46" spans="2:14">
      <c r="B46" s="3970" t="s">
        <v>2222</v>
      </c>
      <c r="C46" s="3971"/>
      <c r="D46" s="3971"/>
      <c r="E46" s="3990" t="s">
        <v>18</v>
      </c>
      <c r="F46" s="3991"/>
      <c r="G46" s="1385">
        <v>0</v>
      </c>
      <c r="H46" s="870">
        <v>41518</v>
      </c>
      <c r="I46" s="1385">
        <v>1</v>
      </c>
      <c r="J46" s="870">
        <v>41913</v>
      </c>
      <c r="K46" s="1385"/>
      <c r="L46" s="870"/>
      <c r="M46" s="1385"/>
      <c r="N46" s="870"/>
    </row>
    <row r="47" spans="2:14">
      <c r="B47" s="3970" t="s">
        <v>2223</v>
      </c>
      <c r="C47" s="3971"/>
      <c r="D47" s="3971"/>
      <c r="E47" s="3990" t="s">
        <v>2240</v>
      </c>
      <c r="F47" s="3991"/>
      <c r="G47" s="2269">
        <v>0</v>
      </c>
      <c r="H47" s="2268">
        <v>43009</v>
      </c>
      <c r="I47" s="1385"/>
      <c r="J47" s="870"/>
      <c r="K47" s="1385"/>
      <c r="L47" s="870"/>
      <c r="M47" s="1385"/>
      <c r="N47" s="870"/>
    </row>
    <row r="48" spans="2:14">
      <c r="B48" s="3970" t="s">
        <v>128</v>
      </c>
      <c r="C48" s="3971"/>
      <c r="D48" s="3971"/>
      <c r="E48" s="3990" t="s">
        <v>147</v>
      </c>
      <c r="F48" s="3991"/>
      <c r="G48" s="1385">
        <v>0</v>
      </c>
      <c r="H48" s="870">
        <v>41518</v>
      </c>
      <c r="I48" s="1385">
        <v>1</v>
      </c>
      <c r="J48" s="870">
        <v>41518</v>
      </c>
      <c r="K48" s="1385"/>
      <c r="L48" s="870"/>
      <c r="M48" s="1385"/>
      <c r="N48" s="870"/>
    </row>
    <row r="49" spans="2:14">
      <c r="B49" s="3970" t="s">
        <v>126</v>
      </c>
      <c r="C49" s="3971"/>
      <c r="D49" s="3971"/>
      <c r="E49" s="3990" t="s">
        <v>148</v>
      </c>
      <c r="F49" s="3991"/>
      <c r="G49" s="1385">
        <v>0</v>
      </c>
      <c r="H49" s="870">
        <v>41518</v>
      </c>
      <c r="I49" s="1385">
        <v>1</v>
      </c>
      <c r="J49" s="870">
        <v>41518</v>
      </c>
      <c r="K49" s="1385"/>
      <c r="L49" s="870"/>
      <c r="M49" s="1385"/>
      <c r="N49" s="870"/>
    </row>
    <row r="50" spans="2:14">
      <c r="B50" s="3970" t="s">
        <v>2224</v>
      </c>
      <c r="C50" s="3971"/>
      <c r="D50" s="3971"/>
      <c r="E50" s="3977" t="s">
        <v>2225</v>
      </c>
      <c r="F50" s="3978"/>
      <c r="G50" s="2269">
        <v>0</v>
      </c>
      <c r="H50" s="2268">
        <v>43009</v>
      </c>
      <c r="I50" s="1729"/>
      <c r="J50" s="1730"/>
      <c r="K50" s="1729"/>
      <c r="L50" s="1730"/>
      <c r="M50" s="1729"/>
      <c r="N50" s="1730"/>
    </row>
    <row r="51" spans="2:14">
      <c r="B51" s="3970" t="s">
        <v>2226</v>
      </c>
      <c r="C51" s="3971"/>
      <c r="D51" s="3971"/>
      <c r="E51" s="3977" t="s">
        <v>2227</v>
      </c>
      <c r="F51" s="3978"/>
      <c r="G51" s="2269">
        <v>0</v>
      </c>
      <c r="H51" s="2268">
        <v>43009</v>
      </c>
      <c r="I51" s="1729"/>
      <c r="J51" s="1730"/>
      <c r="K51" s="1729"/>
      <c r="L51" s="1730"/>
      <c r="M51" s="1729"/>
      <c r="N51" s="1730"/>
    </row>
    <row r="52" spans="2:14">
      <c r="B52" s="2270" t="s">
        <v>1005</v>
      </c>
      <c r="C52" s="2271"/>
      <c r="D52" s="2271"/>
      <c r="E52" s="3990" t="s">
        <v>1481</v>
      </c>
      <c r="F52" s="3991"/>
      <c r="G52" s="1385">
        <v>0</v>
      </c>
      <c r="H52" s="870">
        <v>42064</v>
      </c>
      <c r="I52" s="1385">
        <v>1</v>
      </c>
      <c r="J52" s="870">
        <v>42552</v>
      </c>
      <c r="K52" s="1729"/>
      <c r="L52" s="1730"/>
      <c r="M52" s="1729"/>
      <c r="N52" s="1730"/>
    </row>
    <row r="53" spans="2:14">
      <c r="B53" s="3964" t="s">
        <v>295</v>
      </c>
      <c r="C53" s="3965"/>
      <c r="D53" s="3965"/>
      <c r="E53" s="3966" t="s">
        <v>149</v>
      </c>
      <c r="F53" s="3967"/>
      <c r="G53" s="1385">
        <v>0</v>
      </c>
      <c r="H53" s="870">
        <v>40848</v>
      </c>
      <c r="I53" s="1385">
        <v>1</v>
      </c>
      <c r="J53" s="870">
        <v>42552</v>
      </c>
      <c r="K53" s="1385"/>
      <c r="L53" s="870"/>
      <c r="M53" s="1385"/>
      <c r="N53" s="870"/>
    </row>
    <row r="54" spans="2:14" s="763" customFormat="1" ht="32.25" customHeight="1">
      <c r="B54" s="3979" t="s">
        <v>28</v>
      </c>
      <c r="C54" s="3980"/>
      <c r="D54" s="3980"/>
      <c r="E54" s="3981" t="s">
        <v>150</v>
      </c>
      <c r="F54" s="3982"/>
      <c r="G54" s="1385">
        <v>0</v>
      </c>
      <c r="H54" s="871">
        <v>40848</v>
      </c>
      <c r="I54" s="1385"/>
      <c r="J54" s="871"/>
      <c r="K54" s="1385"/>
      <c r="L54" s="871"/>
      <c r="M54" s="1385"/>
      <c r="N54" s="871"/>
    </row>
    <row r="55" spans="2:14" s="763" customFormat="1" ht="32.25" customHeight="1">
      <c r="B55" s="3979" t="s">
        <v>29</v>
      </c>
      <c r="C55" s="3980"/>
      <c r="D55" s="3980"/>
      <c r="E55" s="3981" t="s">
        <v>30</v>
      </c>
      <c r="F55" s="3982"/>
      <c r="G55" s="1385">
        <v>0</v>
      </c>
      <c r="H55" s="871">
        <v>41913</v>
      </c>
      <c r="I55" s="1385"/>
      <c r="J55" s="870"/>
      <c r="K55" s="1385"/>
      <c r="L55" s="870"/>
      <c r="M55" s="1385"/>
      <c r="N55" s="870"/>
    </row>
    <row r="56" spans="2:14">
      <c r="B56" s="3979" t="s">
        <v>2228</v>
      </c>
      <c r="C56" s="3980"/>
      <c r="D56" s="3980"/>
      <c r="E56" s="3977" t="s">
        <v>2241</v>
      </c>
      <c r="F56" s="3978"/>
      <c r="G56" s="2269">
        <v>0</v>
      </c>
      <c r="H56" s="2268">
        <v>42552</v>
      </c>
      <c r="I56" s="1385"/>
      <c r="J56" s="870"/>
      <c r="K56" s="1385"/>
      <c r="L56" s="870"/>
      <c r="M56" s="1385"/>
      <c r="N56" s="870"/>
    </row>
    <row r="57" spans="2:14">
      <c r="B57" s="3985" t="s">
        <v>2229</v>
      </c>
      <c r="C57" s="3986"/>
      <c r="D57" s="3986"/>
      <c r="E57" s="3966" t="s">
        <v>152</v>
      </c>
      <c r="F57" s="3967"/>
      <c r="G57" s="1385">
        <v>0</v>
      </c>
      <c r="H57" s="870">
        <v>40848</v>
      </c>
      <c r="I57" s="1385">
        <v>1</v>
      </c>
      <c r="J57" s="870">
        <v>41913</v>
      </c>
      <c r="K57" s="2267">
        <v>2</v>
      </c>
      <c r="L57" s="2268">
        <v>43709</v>
      </c>
      <c r="M57" s="1385"/>
      <c r="N57" s="870"/>
    </row>
    <row r="58" spans="2:14">
      <c r="B58" s="3985" t="s">
        <v>2230</v>
      </c>
      <c r="C58" s="3986"/>
      <c r="D58" s="3986"/>
      <c r="E58" s="3977" t="s">
        <v>2231</v>
      </c>
      <c r="F58" s="3978"/>
      <c r="G58" s="1385">
        <v>0</v>
      </c>
      <c r="H58" s="870">
        <v>43586</v>
      </c>
      <c r="I58" s="2267">
        <v>1</v>
      </c>
      <c r="J58" s="2268">
        <v>43709</v>
      </c>
      <c r="K58" s="1387"/>
      <c r="L58" s="870"/>
      <c r="M58" s="1385"/>
      <c r="N58" s="870"/>
    </row>
    <row r="59" spans="2:14">
      <c r="B59" s="3985" t="s">
        <v>2232</v>
      </c>
      <c r="C59" s="3986"/>
      <c r="D59" s="3986"/>
      <c r="E59" s="3977" t="s">
        <v>2233</v>
      </c>
      <c r="F59" s="3978"/>
      <c r="G59" s="1385">
        <v>0</v>
      </c>
      <c r="H59" s="870">
        <v>43586</v>
      </c>
      <c r="I59" s="2267">
        <v>1</v>
      </c>
      <c r="J59" s="2268">
        <v>43709</v>
      </c>
      <c r="K59" s="1387"/>
      <c r="L59" s="870"/>
      <c r="M59" s="1385"/>
      <c r="N59" s="870"/>
    </row>
    <row r="60" spans="2:14">
      <c r="B60" s="3985" t="s">
        <v>20</v>
      </c>
      <c r="C60" s="3986"/>
      <c r="D60" s="3986"/>
      <c r="E60" s="3966" t="s">
        <v>2237</v>
      </c>
      <c r="F60" s="3967"/>
      <c r="G60" s="1385">
        <v>0</v>
      </c>
      <c r="H60" s="870">
        <v>42064</v>
      </c>
      <c r="I60" s="2267">
        <v>1</v>
      </c>
      <c r="J60" s="2268">
        <v>43709</v>
      </c>
      <c r="K60" s="1387"/>
      <c r="L60" s="870"/>
      <c r="M60" s="1387"/>
      <c r="N60" s="870"/>
    </row>
    <row r="61" spans="2:14">
      <c r="B61" s="3985" t="s">
        <v>2234</v>
      </c>
      <c r="C61" s="3986"/>
      <c r="D61" s="3986"/>
      <c r="E61" s="3977" t="s">
        <v>2238</v>
      </c>
      <c r="F61" s="3978"/>
      <c r="G61" s="2269">
        <v>0</v>
      </c>
      <c r="H61" s="2268">
        <v>42795</v>
      </c>
      <c r="I61" s="2256"/>
      <c r="J61" s="2257"/>
      <c r="K61" s="1387"/>
      <c r="L61" s="870"/>
      <c r="M61" s="1387"/>
      <c r="N61" s="870"/>
    </row>
    <row r="62" spans="2:14">
      <c r="B62" s="3985" t="s">
        <v>2235</v>
      </c>
      <c r="C62" s="3986"/>
      <c r="D62" s="3986"/>
      <c r="E62" s="3977" t="s">
        <v>2239</v>
      </c>
      <c r="F62" s="3978"/>
      <c r="G62" s="2269">
        <v>0</v>
      </c>
      <c r="H62" s="2268">
        <v>42768</v>
      </c>
      <c r="I62" s="2256"/>
      <c r="J62" s="2257"/>
      <c r="K62" s="1387"/>
      <c r="L62" s="870"/>
      <c r="M62" s="1387"/>
      <c r="N62" s="870"/>
    </row>
    <row r="63" spans="2:14">
      <c r="B63" s="3964"/>
      <c r="C63" s="3965"/>
      <c r="D63" s="3965"/>
      <c r="E63" s="3966"/>
      <c r="F63" s="3967"/>
      <c r="G63" s="1385"/>
      <c r="H63" s="870"/>
      <c r="I63" s="1385"/>
      <c r="J63" s="870"/>
      <c r="K63" s="1729"/>
      <c r="L63" s="1730"/>
      <c r="M63" s="1729"/>
      <c r="N63" s="1730"/>
    </row>
    <row r="64" spans="2:14">
      <c r="B64" s="3964"/>
      <c r="C64" s="3965"/>
      <c r="D64" s="3965"/>
      <c r="E64" s="3966"/>
      <c r="F64" s="3967"/>
      <c r="G64" s="1385"/>
      <c r="H64" s="870"/>
      <c r="I64" s="1729"/>
      <c r="J64" s="1730"/>
      <c r="K64" s="1729"/>
      <c r="L64" s="1730"/>
      <c r="M64" s="1729"/>
      <c r="N64" s="1730"/>
    </row>
    <row r="65" spans="2:14">
      <c r="B65" s="3964"/>
      <c r="C65" s="3965"/>
      <c r="D65" s="3965"/>
      <c r="E65" s="3966"/>
      <c r="F65" s="3967"/>
      <c r="G65" s="1385"/>
      <c r="H65" s="870"/>
      <c r="I65" s="1729"/>
      <c r="J65" s="1730"/>
      <c r="K65" s="1729"/>
      <c r="L65" s="1730"/>
      <c r="M65" s="1729"/>
      <c r="N65" s="1730"/>
    </row>
    <row r="66" spans="2:14" ht="13.5" thickBot="1">
      <c r="B66" s="3983"/>
      <c r="C66" s="3984"/>
      <c r="D66" s="3984"/>
      <c r="E66" s="3975"/>
      <c r="F66" s="3976"/>
      <c r="G66" s="1386"/>
      <c r="H66" s="872"/>
      <c r="I66" s="1386"/>
      <c r="J66" s="872"/>
      <c r="K66" s="1386"/>
      <c r="L66" s="872"/>
      <c r="M66" s="1386"/>
      <c r="N66" s="872"/>
    </row>
    <row r="68" spans="2:14" ht="13.5" thickBot="1"/>
    <row r="69" spans="2:14" ht="18.75" thickBot="1">
      <c r="B69" s="3972" t="s">
        <v>1405</v>
      </c>
      <c r="C69" s="3973"/>
      <c r="D69" s="3973"/>
      <c r="E69" s="3973"/>
      <c r="F69" s="3973"/>
      <c r="G69" s="3974"/>
    </row>
    <row r="70" spans="2:14">
      <c r="B70" s="3964" t="s">
        <v>338</v>
      </c>
      <c r="C70" s="3965"/>
      <c r="D70" s="3965"/>
      <c r="E70" s="3966" t="s">
        <v>151</v>
      </c>
      <c r="F70" s="3967"/>
      <c r="G70" s="1385">
        <v>0</v>
      </c>
      <c r="H70" s="870">
        <v>40848</v>
      </c>
      <c r="I70" s="1385"/>
      <c r="J70" s="870"/>
      <c r="K70" s="1385"/>
      <c r="L70" s="870"/>
      <c r="M70" s="1385"/>
      <c r="N70" s="870"/>
    </row>
    <row r="71" spans="2:14">
      <c r="B71" s="3964" t="s">
        <v>123</v>
      </c>
      <c r="C71" s="3965"/>
      <c r="D71" s="3965"/>
      <c r="E71" s="3966" t="s">
        <v>137</v>
      </c>
      <c r="F71" s="3967"/>
      <c r="G71" s="1385">
        <v>0</v>
      </c>
      <c r="H71" s="870">
        <v>40848</v>
      </c>
      <c r="I71" s="1385">
        <v>1</v>
      </c>
      <c r="J71" s="870">
        <v>41913</v>
      </c>
      <c r="K71" s="1385"/>
      <c r="L71" s="870"/>
      <c r="M71" s="1385"/>
      <c r="N71" s="870"/>
    </row>
    <row r="72" spans="2:14">
      <c r="B72" s="2251" t="s">
        <v>403</v>
      </c>
      <c r="C72" s="2252"/>
      <c r="D72" s="2252"/>
      <c r="E72" s="3966" t="s">
        <v>404</v>
      </c>
      <c r="F72" s="3967"/>
      <c r="G72" s="1385">
        <v>0</v>
      </c>
      <c r="H72" s="870">
        <v>42036</v>
      </c>
      <c r="I72" s="2256"/>
      <c r="J72" s="2257"/>
      <c r="K72" s="1385"/>
      <c r="L72" s="870"/>
      <c r="M72" s="1385"/>
      <c r="N72" s="870"/>
    </row>
    <row r="73" spans="2:14">
      <c r="B73" s="3964" t="s">
        <v>131</v>
      </c>
      <c r="C73" s="3965"/>
      <c r="D73" s="3965"/>
      <c r="E73" s="3966" t="s">
        <v>153</v>
      </c>
      <c r="F73" s="3967"/>
      <c r="G73" s="1385">
        <v>0</v>
      </c>
      <c r="H73" s="870">
        <v>40848</v>
      </c>
      <c r="I73" s="1385"/>
      <c r="J73" s="870"/>
      <c r="K73" s="1385"/>
      <c r="L73" s="870"/>
      <c r="M73" s="1385"/>
      <c r="N73" s="870"/>
    </row>
    <row r="74" spans="2:14">
      <c r="B74" s="3964" t="s">
        <v>132</v>
      </c>
      <c r="C74" s="3965"/>
      <c r="D74" s="3965"/>
      <c r="E74" s="3966" t="s">
        <v>154</v>
      </c>
      <c r="F74" s="3967"/>
      <c r="G74" s="1385"/>
      <c r="H74" s="870"/>
      <c r="I74" s="1385">
        <v>1</v>
      </c>
      <c r="J74" s="870">
        <v>41518</v>
      </c>
      <c r="K74" s="1385"/>
      <c r="L74" s="870"/>
      <c r="M74" s="1385"/>
      <c r="N74" s="870"/>
    </row>
    <row r="75" spans="2:14">
      <c r="B75" s="3964" t="s">
        <v>133</v>
      </c>
      <c r="C75" s="3965"/>
      <c r="D75" s="3965"/>
      <c r="E75" s="3966" t="s">
        <v>155</v>
      </c>
      <c r="F75" s="3967"/>
      <c r="G75" s="1385"/>
      <c r="H75" s="870"/>
      <c r="I75" s="1385">
        <v>1</v>
      </c>
      <c r="J75" s="870">
        <v>41518</v>
      </c>
      <c r="K75" s="1385"/>
      <c r="L75" s="870"/>
      <c r="M75" s="1385"/>
      <c r="N75" s="870"/>
    </row>
    <row r="76" spans="2:14">
      <c r="B76" s="3964" t="s">
        <v>110</v>
      </c>
      <c r="C76" s="3965"/>
      <c r="D76" s="3965"/>
      <c r="E76" s="3966" t="s">
        <v>404</v>
      </c>
      <c r="F76" s="3967"/>
      <c r="G76" s="1385">
        <v>0</v>
      </c>
      <c r="H76" s="870">
        <v>42064</v>
      </c>
      <c r="I76" s="1385"/>
      <c r="J76" s="870"/>
      <c r="K76" s="1729"/>
      <c r="L76" s="1730"/>
      <c r="M76" s="1729"/>
      <c r="N76" s="1730"/>
    </row>
    <row r="77" spans="2:14">
      <c r="B77" s="3964" t="s">
        <v>125</v>
      </c>
      <c r="C77" s="3965"/>
      <c r="D77" s="3965"/>
      <c r="E77" s="3966" t="s">
        <v>146</v>
      </c>
      <c r="F77" s="3967"/>
      <c r="G77" s="1385">
        <v>0</v>
      </c>
      <c r="H77" s="870">
        <v>40848</v>
      </c>
      <c r="I77" s="1385"/>
      <c r="J77" s="870"/>
      <c r="K77" s="1385"/>
      <c r="L77" s="870"/>
      <c r="M77" s="1385"/>
      <c r="N77" s="870"/>
    </row>
    <row r="78" spans="2:14">
      <c r="B78" s="3968" t="s">
        <v>232</v>
      </c>
      <c r="C78" s="3969"/>
      <c r="D78" s="3969"/>
      <c r="E78" s="3966" t="s">
        <v>140</v>
      </c>
      <c r="F78" s="3967"/>
      <c r="G78" s="1385">
        <v>0</v>
      </c>
      <c r="H78" s="870">
        <v>40848</v>
      </c>
      <c r="I78" s="1385"/>
      <c r="J78" s="870"/>
      <c r="K78" s="1385"/>
      <c r="L78" s="870"/>
      <c r="M78" s="1385"/>
      <c r="N78" s="870"/>
    </row>
    <row r="79" spans="2:14">
      <c r="B79" s="3968" t="s">
        <v>120</v>
      </c>
      <c r="C79" s="3969"/>
      <c r="D79" s="3969"/>
      <c r="E79" s="3966" t="s">
        <v>144</v>
      </c>
      <c r="F79" s="3967"/>
      <c r="G79" s="1385">
        <v>0</v>
      </c>
      <c r="H79" s="870">
        <v>40848</v>
      </c>
      <c r="I79" s="1385"/>
      <c r="J79" s="870"/>
      <c r="K79" s="1385"/>
      <c r="L79" s="870"/>
      <c r="M79" s="1385"/>
      <c r="N79" s="870"/>
    </row>
  </sheetData>
  <mergeCells count="129">
    <mergeCell ref="B2:G2"/>
    <mergeCell ref="B4:D4"/>
    <mergeCell ref="E4:F4"/>
    <mergeCell ref="B6:D6"/>
    <mergeCell ref="E6:F6"/>
    <mergeCell ref="B7:D7"/>
    <mergeCell ref="E7:F7"/>
    <mergeCell ref="E9:F9"/>
    <mergeCell ref="E34:F34"/>
    <mergeCell ref="E15:F15"/>
    <mergeCell ref="B14:D14"/>
    <mergeCell ref="B15:D15"/>
    <mergeCell ref="B10:D10"/>
    <mergeCell ref="E10:F10"/>
    <mergeCell ref="E25:F25"/>
    <mergeCell ref="B12:D12"/>
    <mergeCell ref="B11:D11"/>
    <mergeCell ref="E11:F11"/>
    <mergeCell ref="E18:F18"/>
    <mergeCell ref="E20:F20"/>
    <mergeCell ref="B19:D19"/>
    <mergeCell ref="E19:F19"/>
    <mergeCell ref="B18:D18"/>
    <mergeCell ref="B20:D20"/>
    <mergeCell ref="B9:D9"/>
    <mergeCell ref="B16:D16"/>
    <mergeCell ref="B33:D33"/>
    <mergeCell ref="B8:D8"/>
    <mergeCell ref="E8:F8"/>
    <mergeCell ref="B22:D22"/>
    <mergeCell ref="B13:D13"/>
    <mergeCell ref="E14:F14"/>
    <mergeCell ref="E13:F13"/>
    <mergeCell ref="E17:F17"/>
    <mergeCell ref="E12:F12"/>
    <mergeCell ref="E16:F16"/>
    <mergeCell ref="B23:D23"/>
    <mergeCell ref="B24:D24"/>
    <mergeCell ref="E26:F26"/>
    <mergeCell ref="B26:D26"/>
    <mergeCell ref="E24:F24"/>
    <mergeCell ref="E33:F33"/>
    <mergeCell ref="E31:F31"/>
    <mergeCell ref="E23:F23"/>
    <mergeCell ref="E21:F21"/>
    <mergeCell ref="E22:F22"/>
    <mergeCell ref="E45:F45"/>
    <mergeCell ref="E49:F49"/>
    <mergeCell ref="B50:D50"/>
    <mergeCell ref="B17:D17"/>
    <mergeCell ref="B29:G29"/>
    <mergeCell ref="E38:F38"/>
    <mergeCell ref="E43:F43"/>
    <mergeCell ref="E40:F40"/>
    <mergeCell ref="E42:F42"/>
    <mergeCell ref="E37:F37"/>
    <mergeCell ref="E35:F35"/>
    <mergeCell ref="B43:D43"/>
    <mergeCell ref="E36:F36"/>
    <mergeCell ref="E41:F41"/>
    <mergeCell ref="B41:D41"/>
    <mergeCell ref="B39:D39"/>
    <mergeCell ref="E44:F44"/>
    <mergeCell ref="E50:F50"/>
    <mergeCell ref="B57:D57"/>
    <mergeCell ref="E58:F58"/>
    <mergeCell ref="E59:F59"/>
    <mergeCell ref="E57:F57"/>
    <mergeCell ref="E54:F54"/>
    <mergeCell ref="B31:D31"/>
    <mergeCell ref="B42:D42"/>
    <mergeCell ref="E39:F39"/>
    <mergeCell ref="E46:F46"/>
    <mergeCell ref="E47:F47"/>
    <mergeCell ref="E52:F52"/>
    <mergeCell ref="B45:D45"/>
    <mergeCell ref="B44:D44"/>
    <mergeCell ref="B49:D49"/>
    <mergeCell ref="B54:D54"/>
    <mergeCell ref="E53:F53"/>
    <mergeCell ref="B53:D53"/>
    <mergeCell ref="B46:D46"/>
    <mergeCell ref="B38:D38"/>
    <mergeCell ref="B40:D40"/>
    <mergeCell ref="B48:D48"/>
    <mergeCell ref="B47:D47"/>
    <mergeCell ref="E48:F48"/>
    <mergeCell ref="E51:F51"/>
    <mergeCell ref="B51:D51"/>
    <mergeCell ref="B63:D63"/>
    <mergeCell ref="E63:F63"/>
    <mergeCell ref="B64:D64"/>
    <mergeCell ref="E64:F64"/>
    <mergeCell ref="B65:D65"/>
    <mergeCell ref="E65:F65"/>
    <mergeCell ref="B69:G69"/>
    <mergeCell ref="B70:D70"/>
    <mergeCell ref="E70:F70"/>
    <mergeCell ref="E66:F66"/>
    <mergeCell ref="E56:F56"/>
    <mergeCell ref="B56:D56"/>
    <mergeCell ref="B55:D55"/>
    <mergeCell ref="E55:F55"/>
    <mergeCell ref="B66:D66"/>
    <mergeCell ref="B60:D60"/>
    <mergeCell ref="E60:F60"/>
    <mergeCell ref="B61:D61"/>
    <mergeCell ref="E61:F61"/>
    <mergeCell ref="B62:D62"/>
    <mergeCell ref="E62:F62"/>
    <mergeCell ref="B59:D59"/>
    <mergeCell ref="B58:D58"/>
    <mergeCell ref="B76:D76"/>
    <mergeCell ref="E76:F76"/>
    <mergeCell ref="B77:D77"/>
    <mergeCell ref="E77:F77"/>
    <mergeCell ref="B78:D78"/>
    <mergeCell ref="E78:F78"/>
    <mergeCell ref="B79:D79"/>
    <mergeCell ref="E79:F79"/>
    <mergeCell ref="B71:D71"/>
    <mergeCell ref="E71:F71"/>
    <mergeCell ref="E72:F72"/>
    <mergeCell ref="B73:D73"/>
    <mergeCell ref="E73:F73"/>
    <mergeCell ref="B74:D74"/>
    <mergeCell ref="E74:F74"/>
    <mergeCell ref="B75:D75"/>
    <mergeCell ref="E75:F75"/>
  </mergeCells>
  <phoneticPr fontId="30" type="noConversion"/>
  <pageMargins left="0.31496062992125984" right="0.15748031496062992" top="0.98425196850393704" bottom="0.98425196850393704" header="0.51181102362204722" footer="0.51181102362204722"/>
  <pageSetup paperSize="9" scale="90" orientation="landscape" r:id="rId1"/>
  <headerFooter alignWithMargins="0"/>
  <rowBreaks count="1" manualBreakCount="1">
    <brk id="2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Feuil64">
    <tabColor rgb="FF00B0F0"/>
  </sheetPr>
  <dimension ref="A1:G81"/>
  <sheetViews>
    <sheetView zoomScaleNormal="100" workbookViewId="0">
      <selection activeCell="L21" sqref="L21"/>
    </sheetView>
  </sheetViews>
  <sheetFormatPr baseColWidth="10" defaultColWidth="11.42578125" defaultRowHeight="15"/>
  <cols>
    <col min="1" max="1" width="14" style="171" customWidth="1"/>
    <col min="2" max="2" width="14.85546875" style="171" customWidth="1"/>
    <col min="3" max="3" width="15.7109375" style="171" customWidth="1"/>
    <col min="4" max="4" width="17.5703125" style="171" customWidth="1"/>
    <col min="5" max="5" width="20.140625" style="171" customWidth="1"/>
    <col min="6" max="6" width="6.7109375" style="171" customWidth="1"/>
    <col min="7" max="16384" width="11.42578125" style="171"/>
  </cols>
  <sheetData>
    <row r="1" spans="1:7" ht="54.75" customHeight="1" thickBot="1"/>
    <row r="2" spans="1:7" ht="18.75" thickBot="1">
      <c r="A2" s="29" t="s">
        <v>289</v>
      </c>
      <c r="B2" s="29" t="str">
        <f>PREVI!A10</f>
        <v>1100633635-636</v>
      </c>
      <c r="C2" s="4015" t="s">
        <v>0</v>
      </c>
      <c r="D2" s="4016"/>
      <c r="E2" s="4017"/>
      <c r="F2" s="678"/>
      <c r="G2" s="678"/>
    </row>
    <row r="3" spans="1:7" ht="15.75">
      <c r="B3" s="29" t="str">
        <f>PREVI!A11</f>
        <v>Z128</v>
      </c>
      <c r="C3" s="29"/>
      <c r="D3" s="29"/>
      <c r="E3" s="29"/>
      <c r="F3" s="29"/>
      <c r="G3" s="29"/>
    </row>
    <row r="4" spans="1:7" ht="15.75">
      <c r="B4" s="29" t="str">
        <f>PREVI!A12</f>
        <v>1900015151-15087</v>
      </c>
      <c r="C4" s="29"/>
      <c r="D4" s="29"/>
      <c r="E4" s="29"/>
      <c r="F4" s="29"/>
      <c r="G4" s="29"/>
    </row>
    <row r="6" spans="1:7" ht="15.75">
      <c r="A6" s="29" t="s">
        <v>1</v>
      </c>
      <c r="B6" s="684"/>
    </row>
    <row r="7" spans="1:7" ht="15.75">
      <c r="A7" s="29" t="s">
        <v>196</v>
      </c>
      <c r="B7" s="684"/>
      <c r="C7" s="237" t="s">
        <v>450</v>
      </c>
      <c r="D7" s="684"/>
      <c r="E7" s="237" t="s">
        <v>2</v>
      </c>
      <c r="F7" s="684"/>
    </row>
    <row r="8" spans="1:7" ht="15.75">
      <c r="A8" s="29" t="s">
        <v>3</v>
      </c>
      <c r="B8" s="685"/>
      <c r="C8" s="237"/>
      <c r="E8" s="237"/>
    </row>
    <row r="9" spans="1:7" ht="15.75" thickBot="1">
      <c r="A9" s="679"/>
      <c r="B9" s="679"/>
      <c r="C9" s="679"/>
      <c r="D9" s="679"/>
      <c r="E9" s="679"/>
      <c r="F9" s="679"/>
    </row>
    <row r="10" spans="1:7" ht="16.5" thickBot="1">
      <c r="A10" s="680"/>
      <c r="B10" s="3901" t="s">
        <v>4</v>
      </c>
      <c r="C10" s="3901"/>
      <c r="D10" s="3901"/>
      <c r="E10" s="680"/>
      <c r="F10" s="680"/>
    </row>
    <row r="11" spans="1:7" s="683" customFormat="1" ht="48" thickBot="1">
      <c r="A11" s="681"/>
      <c r="B11" s="682" t="s">
        <v>5</v>
      </c>
      <c r="C11" s="682" t="s">
        <v>6</v>
      </c>
      <c r="D11" s="682" t="s">
        <v>7</v>
      </c>
      <c r="E11" s="682" t="s">
        <v>8</v>
      </c>
      <c r="F11" s="681"/>
    </row>
    <row r="12" spans="1:7" ht="15.75">
      <c r="A12" s="252" t="s">
        <v>287</v>
      </c>
      <c r="C12" s="29">
        <f>B12</f>
        <v>0</v>
      </c>
      <c r="D12" s="29"/>
      <c r="E12" s="29"/>
    </row>
    <row r="13" spans="1:7" ht="15.75">
      <c r="A13" s="252" t="s">
        <v>287</v>
      </c>
      <c r="C13" s="29">
        <f t="shared" ref="C13:C44" si="0">C12+B13</f>
        <v>0</v>
      </c>
      <c r="D13" s="29"/>
      <c r="E13" s="29"/>
    </row>
    <row r="14" spans="1:7" ht="15.75">
      <c r="A14" s="252" t="s">
        <v>287</v>
      </c>
      <c r="C14" s="29">
        <f t="shared" si="0"/>
        <v>0</v>
      </c>
      <c r="D14" s="29"/>
      <c r="E14" s="29"/>
    </row>
    <row r="15" spans="1:7" ht="15.75">
      <c r="A15" s="252" t="s">
        <v>287</v>
      </c>
      <c r="C15" s="29">
        <f t="shared" si="0"/>
        <v>0</v>
      </c>
      <c r="D15" s="29"/>
      <c r="E15" s="29"/>
    </row>
    <row r="16" spans="1:7" ht="15.75">
      <c r="A16" s="252" t="s">
        <v>287</v>
      </c>
      <c r="C16" s="29">
        <f t="shared" si="0"/>
        <v>0</v>
      </c>
      <c r="D16" s="29"/>
      <c r="E16" s="29"/>
    </row>
    <row r="17" spans="1:5" ht="15.75">
      <c r="A17" s="252" t="s">
        <v>287</v>
      </c>
      <c r="C17" s="29">
        <f t="shared" si="0"/>
        <v>0</v>
      </c>
      <c r="D17" s="29"/>
      <c r="E17" s="29"/>
    </row>
    <row r="18" spans="1:5" ht="15.75">
      <c r="A18" s="252" t="s">
        <v>287</v>
      </c>
      <c r="C18" s="29">
        <f t="shared" si="0"/>
        <v>0</v>
      </c>
      <c r="D18" s="29"/>
      <c r="E18" s="29"/>
    </row>
    <row r="19" spans="1:5" ht="15.75">
      <c r="A19" s="252" t="s">
        <v>287</v>
      </c>
      <c r="C19" s="29">
        <f t="shared" si="0"/>
        <v>0</v>
      </c>
      <c r="D19" s="29"/>
      <c r="E19" s="29"/>
    </row>
    <row r="20" spans="1:5" ht="15.75">
      <c r="A20" s="252" t="s">
        <v>287</v>
      </c>
      <c r="C20" s="29">
        <f t="shared" si="0"/>
        <v>0</v>
      </c>
      <c r="D20" s="29"/>
      <c r="E20" s="29"/>
    </row>
    <row r="21" spans="1:5" ht="15.75">
      <c r="A21" s="252" t="s">
        <v>287</v>
      </c>
      <c r="C21" s="29">
        <f t="shared" si="0"/>
        <v>0</v>
      </c>
      <c r="D21" s="29"/>
      <c r="E21" s="29"/>
    </row>
    <row r="22" spans="1:5" ht="15.75">
      <c r="A22" s="252" t="s">
        <v>287</v>
      </c>
      <c r="C22" s="29">
        <f t="shared" si="0"/>
        <v>0</v>
      </c>
      <c r="D22" s="29"/>
      <c r="E22" s="29"/>
    </row>
    <row r="23" spans="1:5" ht="15.75">
      <c r="A23" s="252" t="s">
        <v>287</v>
      </c>
      <c r="C23" s="29">
        <f t="shared" si="0"/>
        <v>0</v>
      </c>
      <c r="D23" s="29"/>
      <c r="E23" s="29"/>
    </row>
    <row r="24" spans="1:5" ht="15.75">
      <c r="A24" s="252" t="s">
        <v>287</v>
      </c>
      <c r="C24" s="29">
        <f t="shared" si="0"/>
        <v>0</v>
      </c>
      <c r="D24" s="29"/>
      <c r="E24" s="29"/>
    </row>
    <row r="25" spans="1:5" ht="15.75">
      <c r="A25" s="252" t="s">
        <v>287</v>
      </c>
      <c r="C25" s="29">
        <f t="shared" si="0"/>
        <v>0</v>
      </c>
      <c r="D25" s="29"/>
      <c r="E25" s="29"/>
    </row>
    <row r="26" spans="1:5" ht="15.75">
      <c r="A26" s="252" t="s">
        <v>287</v>
      </c>
      <c r="C26" s="29">
        <f t="shared" si="0"/>
        <v>0</v>
      </c>
      <c r="D26" s="29"/>
      <c r="E26" s="29"/>
    </row>
    <row r="27" spans="1:5" ht="15.75">
      <c r="A27" s="252" t="s">
        <v>287</v>
      </c>
      <c r="C27" s="29">
        <f t="shared" si="0"/>
        <v>0</v>
      </c>
      <c r="D27" s="29"/>
      <c r="E27" s="29"/>
    </row>
    <row r="28" spans="1:5" ht="15.75">
      <c r="A28" s="252" t="s">
        <v>287</v>
      </c>
      <c r="C28" s="29">
        <f t="shared" si="0"/>
        <v>0</v>
      </c>
      <c r="D28" s="29"/>
      <c r="E28" s="29"/>
    </row>
    <row r="29" spans="1:5" ht="15.75">
      <c r="A29" s="252" t="s">
        <v>287</v>
      </c>
      <c r="C29" s="29">
        <f t="shared" si="0"/>
        <v>0</v>
      </c>
      <c r="D29" s="29"/>
      <c r="E29" s="29"/>
    </row>
    <row r="30" spans="1:5" ht="15.75">
      <c r="A30" s="252" t="s">
        <v>287</v>
      </c>
      <c r="C30" s="29">
        <f t="shared" si="0"/>
        <v>0</v>
      </c>
      <c r="D30" s="29"/>
      <c r="E30" s="29"/>
    </row>
    <row r="31" spans="1:5" ht="15.75">
      <c r="A31" s="252" t="s">
        <v>287</v>
      </c>
      <c r="C31" s="29">
        <f t="shared" si="0"/>
        <v>0</v>
      </c>
      <c r="D31" s="29"/>
      <c r="E31" s="29"/>
    </row>
    <row r="32" spans="1:5" ht="15.75">
      <c r="A32" s="252" t="s">
        <v>287</v>
      </c>
      <c r="C32" s="29">
        <f t="shared" si="0"/>
        <v>0</v>
      </c>
      <c r="D32" s="29"/>
      <c r="E32" s="29"/>
    </row>
    <row r="33" spans="1:5" ht="15.75">
      <c r="A33" s="252" t="s">
        <v>287</v>
      </c>
      <c r="C33" s="29">
        <f t="shared" si="0"/>
        <v>0</v>
      </c>
      <c r="D33" s="29"/>
      <c r="E33" s="29"/>
    </row>
    <row r="34" spans="1:5" ht="15.75">
      <c r="A34" s="252" t="s">
        <v>287</v>
      </c>
      <c r="C34" s="29">
        <f t="shared" si="0"/>
        <v>0</v>
      </c>
      <c r="D34" s="29"/>
      <c r="E34" s="29"/>
    </row>
    <row r="35" spans="1:5" ht="15.75">
      <c r="A35" s="252" t="s">
        <v>287</v>
      </c>
      <c r="C35" s="29">
        <f t="shared" si="0"/>
        <v>0</v>
      </c>
      <c r="D35" s="29"/>
      <c r="E35" s="29"/>
    </row>
    <row r="36" spans="1:5" ht="15.75">
      <c r="A36" s="252" t="s">
        <v>287</v>
      </c>
      <c r="C36" s="29">
        <f t="shared" si="0"/>
        <v>0</v>
      </c>
      <c r="D36" s="29"/>
      <c r="E36" s="29"/>
    </row>
    <row r="37" spans="1:5" ht="15.75">
      <c r="A37" s="252" t="s">
        <v>287</v>
      </c>
      <c r="C37" s="29">
        <f t="shared" si="0"/>
        <v>0</v>
      </c>
      <c r="D37" s="29"/>
      <c r="E37" s="29"/>
    </row>
    <row r="38" spans="1:5" ht="15.75">
      <c r="A38" s="252" t="s">
        <v>287</v>
      </c>
      <c r="C38" s="29">
        <f t="shared" si="0"/>
        <v>0</v>
      </c>
      <c r="D38" s="29"/>
      <c r="E38" s="29"/>
    </row>
    <row r="39" spans="1:5" ht="15.75">
      <c r="A39" s="252" t="s">
        <v>287</v>
      </c>
      <c r="C39" s="29">
        <f t="shared" si="0"/>
        <v>0</v>
      </c>
      <c r="D39" s="29"/>
      <c r="E39" s="29"/>
    </row>
    <row r="40" spans="1:5" ht="15.75">
      <c r="A40" s="252" t="s">
        <v>287</v>
      </c>
      <c r="C40" s="29">
        <f t="shared" si="0"/>
        <v>0</v>
      </c>
      <c r="D40" s="29"/>
      <c r="E40" s="29"/>
    </row>
    <row r="41" spans="1:5" ht="15.75">
      <c r="A41" s="252" t="s">
        <v>287</v>
      </c>
      <c r="C41" s="29">
        <f t="shared" si="0"/>
        <v>0</v>
      </c>
      <c r="D41" s="29"/>
      <c r="E41" s="29"/>
    </row>
    <row r="42" spans="1:5" ht="15.75">
      <c r="A42" s="252" t="s">
        <v>287</v>
      </c>
      <c r="C42" s="29">
        <f t="shared" si="0"/>
        <v>0</v>
      </c>
      <c r="D42" s="29"/>
      <c r="E42" s="29"/>
    </row>
    <row r="43" spans="1:5" ht="15.75">
      <c r="A43" s="252" t="s">
        <v>287</v>
      </c>
      <c r="C43" s="29">
        <f t="shared" si="0"/>
        <v>0</v>
      </c>
      <c r="D43" s="29"/>
      <c r="E43" s="29"/>
    </row>
    <row r="44" spans="1:5" ht="15.75">
      <c r="A44" s="252" t="s">
        <v>287</v>
      </c>
      <c r="C44" s="29">
        <f t="shared" si="0"/>
        <v>0</v>
      </c>
      <c r="D44" s="29"/>
      <c r="E44" s="29"/>
    </row>
    <row r="45" spans="1:5" ht="15.75">
      <c r="A45" s="252" t="s">
        <v>287</v>
      </c>
      <c r="C45" s="29">
        <f t="shared" ref="C45:C76" si="1">C44+B45</f>
        <v>0</v>
      </c>
      <c r="D45" s="29"/>
      <c r="E45" s="29"/>
    </row>
    <row r="46" spans="1:5" ht="15.75">
      <c r="A46" s="252" t="s">
        <v>287</v>
      </c>
      <c r="C46" s="29">
        <f t="shared" si="1"/>
        <v>0</v>
      </c>
      <c r="D46" s="29"/>
      <c r="E46" s="29"/>
    </row>
    <row r="47" spans="1:5" ht="15.75">
      <c r="A47" s="252" t="s">
        <v>287</v>
      </c>
      <c r="C47" s="29">
        <f t="shared" si="1"/>
        <v>0</v>
      </c>
      <c r="D47" s="29"/>
      <c r="E47" s="29"/>
    </row>
    <row r="48" spans="1:5" ht="15.75">
      <c r="A48" s="252" t="s">
        <v>287</v>
      </c>
      <c r="C48" s="29">
        <f t="shared" si="1"/>
        <v>0</v>
      </c>
      <c r="D48" s="29"/>
      <c r="E48" s="29"/>
    </row>
    <row r="49" spans="1:5" ht="15.75">
      <c r="A49" s="252" t="s">
        <v>287</v>
      </c>
      <c r="C49" s="29">
        <f t="shared" si="1"/>
        <v>0</v>
      </c>
      <c r="D49" s="29"/>
      <c r="E49" s="29"/>
    </row>
    <row r="50" spans="1:5" ht="15.75">
      <c r="A50" s="252" t="s">
        <v>287</v>
      </c>
      <c r="C50" s="29">
        <f t="shared" si="1"/>
        <v>0</v>
      </c>
      <c r="D50" s="29"/>
      <c r="E50" s="29"/>
    </row>
    <row r="51" spans="1:5" ht="15.75">
      <c r="A51" s="252" t="s">
        <v>287</v>
      </c>
      <c r="C51" s="29">
        <f t="shared" si="1"/>
        <v>0</v>
      </c>
      <c r="D51" s="29"/>
      <c r="E51" s="29"/>
    </row>
    <row r="52" spans="1:5" ht="15.75">
      <c r="A52" s="252" t="s">
        <v>287</v>
      </c>
      <c r="C52" s="29">
        <f t="shared" si="1"/>
        <v>0</v>
      </c>
      <c r="D52" s="29"/>
      <c r="E52" s="29"/>
    </row>
    <row r="53" spans="1:5" ht="15.75">
      <c r="A53" s="252" t="s">
        <v>287</v>
      </c>
      <c r="C53" s="29">
        <f t="shared" si="1"/>
        <v>0</v>
      </c>
      <c r="D53" s="29"/>
      <c r="E53" s="29"/>
    </row>
    <row r="54" spans="1:5" ht="15.75">
      <c r="A54" s="252" t="s">
        <v>287</v>
      </c>
      <c r="C54" s="29">
        <f t="shared" si="1"/>
        <v>0</v>
      </c>
      <c r="D54" s="29"/>
      <c r="E54" s="29"/>
    </row>
    <row r="55" spans="1:5" ht="15.75">
      <c r="A55" s="252" t="s">
        <v>287</v>
      </c>
      <c r="C55" s="29">
        <f t="shared" si="1"/>
        <v>0</v>
      </c>
      <c r="D55" s="29"/>
      <c r="E55" s="29"/>
    </row>
    <row r="56" spans="1:5" ht="15.75">
      <c r="A56" s="252" t="s">
        <v>287</v>
      </c>
      <c r="C56" s="29">
        <f t="shared" si="1"/>
        <v>0</v>
      </c>
      <c r="D56" s="29"/>
      <c r="E56" s="29"/>
    </row>
    <row r="57" spans="1:5" ht="15.75">
      <c r="A57" s="252" t="s">
        <v>287</v>
      </c>
      <c r="C57" s="29">
        <f t="shared" si="1"/>
        <v>0</v>
      </c>
      <c r="D57" s="29"/>
      <c r="E57" s="29"/>
    </row>
    <row r="58" spans="1:5" ht="15.75">
      <c r="A58" s="252" t="s">
        <v>287</v>
      </c>
      <c r="C58" s="29">
        <f t="shared" si="1"/>
        <v>0</v>
      </c>
      <c r="D58" s="29"/>
      <c r="E58" s="29"/>
    </row>
    <row r="59" spans="1:5" ht="15.75">
      <c r="A59" s="252" t="s">
        <v>287</v>
      </c>
      <c r="C59" s="29">
        <f t="shared" si="1"/>
        <v>0</v>
      </c>
      <c r="D59" s="29"/>
      <c r="E59" s="29"/>
    </row>
    <row r="60" spans="1:5" ht="15.75">
      <c r="A60" s="252" t="s">
        <v>287</v>
      </c>
      <c r="C60" s="29">
        <f t="shared" si="1"/>
        <v>0</v>
      </c>
      <c r="D60" s="29"/>
      <c r="E60" s="29"/>
    </row>
    <row r="61" spans="1:5" ht="15.75">
      <c r="A61" s="252" t="s">
        <v>287</v>
      </c>
      <c r="C61" s="29">
        <f t="shared" si="1"/>
        <v>0</v>
      </c>
      <c r="D61" s="29"/>
      <c r="E61" s="29"/>
    </row>
    <row r="62" spans="1:5" ht="15.75">
      <c r="A62" s="252" t="s">
        <v>287</v>
      </c>
      <c r="C62" s="29">
        <f t="shared" si="1"/>
        <v>0</v>
      </c>
      <c r="D62" s="29"/>
      <c r="E62" s="29"/>
    </row>
    <row r="63" spans="1:5" ht="15.75">
      <c r="A63" s="252" t="s">
        <v>287</v>
      </c>
      <c r="C63" s="29">
        <f t="shared" si="1"/>
        <v>0</v>
      </c>
      <c r="D63" s="29"/>
      <c r="E63" s="29"/>
    </row>
    <row r="64" spans="1:5" ht="15.75">
      <c r="A64" s="252" t="s">
        <v>287</v>
      </c>
      <c r="C64" s="29">
        <f t="shared" si="1"/>
        <v>0</v>
      </c>
      <c r="D64" s="29"/>
      <c r="E64" s="29"/>
    </row>
    <row r="65" spans="1:5" ht="15.75">
      <c r="A65" s="252" t="s">
        <v>287</v>
      </c>
      <c r="C65" s="29">
        <f t="shared" si="1"/>
        <v>0</v>
      </c>
      <c r="D65" s="29"/>
      <c r="E65" s="29"/>
    </row>
    <row r="66" spans="1:5" ht="15.75">
      <c r="A66" s="252" t="s">
        <v>287</v>
      </c>
      <c r="C66" s="29">
        <f t="shared" si="1"/>
        <v>0</v>
      </c>
      <c r="D66" s="29"/>
      <c r="E66" s="29"/>
    </row>
    <row r="67" spans="1:5" ht="15.75">
      <c r="A67" s="252" t="s">
        <v>287</v>
      </c>
      <c r="C67" s="29">
        <f t="shared" si="1"/>
        <v>0</v>
      </c>
      <c r="D67" s="29"/>
      <c r="E67" s="29"/>
    </row>
    <row r="68" spans="1:5" ht="15.75">
      <c r="A68" s="252" t="s">
        <v>287</v>
      </c>
      <c r="C68" s="29">
        <f t="shared" si="1"/>
        <v>0</v>
      </c>
      <c r="D68" s="29"/>
      <c r="E68" s="29"/>
    </row>
    <row r="69" spans="1:5" ht="15.75">
      <c r="A69" s="252" t="s">
        <v>287</v>
      </c>
      <c r="C69" s="29">
        <f t="shared" si="1"/>
        <v>0</v>
      </c>
      <c r="D69" s="29"/>
      <c r="E69" s="29"/>
    </row>
    <row r="70" spans="1:5" ht="15.75">
      <c r="A70" s="252" t="s">
        <v>287</v>
      </c>
      <c r="C70" s="29">
        <f t="shared" si="1"/>
        <v>0</v>
      </c>
      <c r="D70" s="29"/>
      <c r="E70" s="29"/>
    </row>
    <row r="71" spans="1:5" ht="15.75">
      <c r="A71" s="252" t="s">
        <v>287</v>
      </c>
      <c r="C71" s="29">
        <f t="shared" si="1"/>
        <v>0</v>
      </c>
      <c r="D71" s="29"/>
      <c r="E71" s="29"/>
    </row>
    <row r="72" spans="1:5" ht="15.75">
      <c r="A72" s="252" t="s">
        <v>287</v>
      </c>
      <c r="C72" s="29">
        <f t="shared" si="1"/>
        <v>0</v>
      </c>
      <c r="D72" s="29"/>
      <c r="E72" s="29"/>
    </row>
    <row r="73" spans="1:5" ht="15.75">
      <c r="A73" s="252" t="s">
        <v>287</v>
      </c>
      <c r="C73" s="29">
        <f t="shared" si="1"/>
        <v>0</v>
      </c>
      <c r="D73" s="29"/>
      <c r="E73" s="29"/>
    </row>
    <row r="74" spans="1:5" ht="15.75">
      <c r="A74" s="252" t="s">
        <v>287</v>
      </c>
      <c r="C74" s="29">
        <f t="shared" si="1"/>
        <v>0</v>
      </c>
      <c r="D74" s="29"/>
      <c r="E74" s="29"/>
    </row>
    <row r="75" spans="1:5" ht="15.75">
      <c r="A75" s="252" t="s">
        <v>287</v>
      </c>
      <c r="C75" s="29">
        <f t="shared" si="1"/>
        <v>0</v>
      </c>
      <c r="D75" s="29"/>
      <c r="E75" s="29"/>
    </row>
    <row r="76" spans="1:5" ht="15.75">
      <c r="A76" s="252"/>
      <c r="C76" s="171">
        <f t="shared" si="1"/>
        <v>0</v>
      </c>
    </row>
    <row r="77" spans="1:5" ht="15.75">
      <c r="A77" s="252"/>
    </row>
    <row r="78" spans="1:5" ht="15.75">
      <c r="A78" s="252"/>
    </row>
    <row r="79" spans="1:5" ht="15.75">
      <c r="A79" s="252"/>
    </row>
    <row r="80" spans="1:5" ht="15.75">
      <c r="A80" s="252"/>
    </row>
    <row r="81" spans="1:1" ht="15.75">
      <c r="A81" s="252"/>
    </row>
  </sheetData>
  <mergeCells count="2">
    <mergeCell ref="B10:D10"/>
    <mergeCell ref="C2:E2"/>
  </mergeCells>
  <phoneticPr fontId="30" type="noConversion"/>
  <printOptions gridLines="1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>
    <oddHeader>&amp;RPAR-INSTR-001-11-C
Rév : oct 2014</oddHeader>
    <oddFooter>&amp;R&amp;Z&amp;F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00B0F0"/>
  </sheetPr>
  <dimension ref="A1:L152"/>
  <sheetViews>
    <sheetView view="pageLayout" zoomScaleNormal="100" workbookViewId="0">
      <selection activeCell="K22" sqref="K22"/>
    </sheetView>
  </sheetViews>
  <sheetFormatPr baseColWidth="10" defaultRowHeight="12.75"/>
  <cols>
    <col min="4" max="4" width="14" customWidth="1"/>
    <col min="6" max="6" width="7.28515625" customWidth="1"/>
    <col min="7" max="7" width="15.42578125" customWidth="1"/>
    <col min="9" max="9" width="10" customWidth="1"/>
    <col min="10" max="10" width="9.5703125" customWidth="1"/>
    <col min="11" max="11" width="63" customWidth="1"/>
    <col min="12" max="12" width="12.85546875" customWidth="1"/>
  </cols>
  <sheetData>
    <row r="1" spans="1:12" ht="29.25" customHeight="1">
      <c r="A1" s="1015" t="s">
        <v>235</v>
      </c>
      <c r="B1" s="1016" t="s">
        <v>268</v>
      </c>
      <c r="C1" s="1016" t="s">
        <v>1204</v>
      </c>
      <c r="D1" s="1017" t="s">
        <v>1205</v>
      </c>
      <c r="E1" s="1016" t="s">
        <v>1206</v>
      </c>
      <c r="F1" s="1017" t="s">
        <v>1207</v>
      </c>
      <c r="G1" s="1017" t="s">
        <v>1208</v>
      </c>
      <c r="H1" s="1017" t="s">
        <v>1209</v>
      </c>
      <c r="I1" s="1017" t="s">
        <v>1210</v>
      </c>
      <c r="J1" s="1017" t="s">
        <v>1211</v>
      </c>
      <c r="K1" s="1017" t="s">
        <v>1212</v>
      </c>
      <c r="L1" s="1018" t="s">
        <v>1213</v>
      </c>
    </row>
    <row r="2" spans="1:12">
      <c r="A2" s="1019"/>
      <c r="B2" s="47"/>
      <c r="C2" s="47"/>
      <c r="D2" s="47"/>
      <c r="E2" s="47"/>
      <c r="F2" s="47"/>
      <c r="G2" s="47"/>
      <c r="H2" s="47"/>
      <c r="I2" s="47"/>
      <c r="J2" s="47"/>
      <c r="K2" s="47"/>
      <c r="L2" s="48"/>
    </row>
    <row r="3" spans="1:12">
      <c r="A3" s="1019"/>
      <c r="B3" s="47"/>
      <c r="C3" s="47"/>
      <c r="D3" s="47"/>
      <c r="E3" s="47"/>
      <c r="F3" s="47"/>
      <c r="G3" s="47"/>
      <c r="H3" s="47"/>
      <c r="I3" s="47"/>
      <c r="J3" s="47"/>
      <c r="K3" s="47"/>
      <c r="L3" s="48"/>
    </row>
    <row r="4" spans="1:12">
      <c r="A4" s="1019"/>
      <c r="B4" s="47"/>
      <c r="C4" s="47"/>
      <c r="D4" s="47"/>
      <c r="E4" s="47"/>
      <c r="F4" s="47"/>
      <c r="G4" s="47"/>
      <c r="H4" s="47"/>
      <c r="I4" s="47"/>
      <c r="J4" s="47"/>
      <c r="K4" s="47"/>
      <c r="L4" s="48"/>
    </row>
    <row r="5" spans="1:12">
      <c r="A5" s="1019"/>
      <c r="B5" s="47"/>
      <c r="C5" s="47"/>
      <c r="D5" s="47"/>
      <c r="E5" s="47"/>
      <c r="F5" s="47"/>
      <c r="G5" s="47"/>
      <c r="H5" s="47"/>
      <c r="I5" s="47"/>
      <c r="J5" s="47"/>
      <c r="K5" s="47"/>
      <c r="L5" s="48"/>
    </row>
    <row r="6" spans="1:12">
      <c r="A6" s="1019"/>
      <c r="B6" s="47"/>
      <c r="C6" s="47"/>
      <c r="D6" s="47"/>
      <c r="E6" s="47"/>
      <c r="F6" s="47"/>
      <c r="G6" s="47"/>
      <c r="H6" s="47"/>
      <c r="I6" s="47"/>
      <c r="J6" s="47"/>
      <c r="K6" s="47"/>
      <c r="L6" s="48"/>
    </row>
    <row r="7" spans="1:12">
      <c r="A7" s="1019"/>
      <c r="B7" s="47"/>
      <c r="C7" s="47"/>
      <c r="D7" s="47"/>
      <c r="E7" s="47"/>
      <c r="F7" s="47"/>
      <c r="G7" s="47"/>
      <c r="H7" s="47"/>
      <c r="I7" s="47"/>
      <c r="J7" s="47"/>
      <c r="K7" s="47"/>
      <c r="L7" s="48"/>
    </row>
    <row r="8" spans="1:12">
      <c r="A8" s="1019"/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>
      <c r="A9" s="1019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>
      <c r="A10" s="1019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>
      <c r="A11" s="1019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>
      <c r="A12" s="1019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>
      <c r="A13" s="1019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>
      <c r="A14" s="1019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>
      <c r="A15" s="1019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>
      <c r="A16" s="1019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>
      <c r="A17" s="1019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>
      <c r="A18" s="1019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>
      <c r="A19" s="1019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>
      <c r="A20" s="1019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>
      <c r="A21" s="1019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>
      <c r="A22" s="1019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>
      <c r="A23" s="1019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8"/>
    </row>
    <row r="24" spans="1:12">
      <c r="A24" s="1019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1:12">
      <c r="A25" s="1019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>
      <c r="A26" s="1019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</row>
    <row r="27" spans="1:12">
      <c r="A27" s="1019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>
      <c r="A28" s="1019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8"/>
    </row>
    <row r="29" spans="1:12">
      <c r="A29" s="1019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>
      <c r="A30" s="1019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>
      <c r="A31" s="1019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1:12">
      <c r="A32" s="1019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8"/>
    </row>
    <row r="33" spans="1:12">
      <c r="A33" s="1019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1:12">
      <c r="A34" s="1019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8"/>
    </row>
    <row r="35" spans="1:12">
      <c r="A35" s="1019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>
      <c r="A36" s="1019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>
      <c r="A37" s="1019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8"/>
    </row>
    <row r="38" spans="1:12">
      <c r="A38" s="1019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8"/>
    </row>
    <row r="39" spans="1:12">
      <c r="A39" s="1019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8"/>
    </row>
    <row r="40" spans="1:12">
      <c r="A40" s="1019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8"/>
    </row>
    <row r="41" spans="1:12">
      <c r="A41" s="1019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8"/>
    </row>
    <row r="42" spans="1:12">
      <c r="A42" s="1019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8"/>
    </row>
    <row r="43" spans="1:12">
      <c r="A43" s="101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8"/>
    </row>
    <row r="44" spans="1:12">
      <c r="A44" s="1019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8"/>
    </row>
    <row r="45" spans="1:12">
      <c r="A45" s="1019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8"/>
    </row>
    <row r="46" spans="1:12">
      <c r="A46" s="1019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>
      <c r="A47" s="1019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8"/>
    </row>
    <row r="48" spans="1:12">
      <c r="A48" s="1019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8"/>
    </row>
    <row r="49" spans="1:12">
      <c r="A49" s="1019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8"/>
    </row>
    <row r="50" spans="1:12">
      <c r="A50" s="1019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8"/>
    </row>
    <row r="51" spans="1:12">
      <c r="A51" s="1019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8"/>
    </row>
    <row r="52" spans="1:12">
      <c r="A52" s="1019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8"/>
    </row>
    <row r="53" spans="1:12">
      <c r="A53" s="1019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8"/>
    </row>
    <row r="54" spans="1:12">
      <c r="A54" s="1019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8"/>
    </row>
    <row r="55" spans="1:12">
      <c r="A55" s="1019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8"/>
    </row>
    <row r="56" spans="1:12">
      <c r="A56" s="1019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8"/>
    </row>
    <row r="57" spans="1:12">
      <c r="A57" s="1019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8"/>
    </row>
    <row r="58" spans="1:12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1:12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</row>
    <row r="60" spans="1:12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</row>
    <row r="62" spans="1:1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</row>
    <row r="63" spans="1:12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</row>
    <row r="66" spans="1:12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</row>
    <row r="67" spans="1:12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</row>
    <row r="68" spans="1:12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</row>
    <row r="69" spans="1:12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</row>
    <row r="70" spans="1:12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</row>
    <row r="71" spans="1:12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</row>
    <row r="72" spans="1:1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</row>
    <row r="73" spans="1:12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</row>
    <row r="74" spans="1:12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</row>
    <row r="75" spans="1:12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</row>
    <row r="76" spans="1:12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</row>
    <row r="77" spans="1:12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</row>
    <row r="78" spans="1:12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</row>
    <row r="79" spans="1:12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</row>
    <row r="80" spans="1:12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</row>
    <row r="81" spans="1:12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</row>
    <row r="82" spans="1:1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</row>
    <row r="83" spans="1:12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</row>
    <row r="84" spans="1:1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</row>
    <row r="85" spans="1:12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</row>
    <row r="86" spans="1:12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</row>
    <row r="87" spans="1:12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</row>
    <row r="88" spans="1:12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</row>
    <row r="89" spans="1:12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</row>
    <row r="90" spans="1:12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</row>
    <row r="91" spans="1:12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</row>
    <row r="92" spans="1:1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</row>
    <row r="93" spans="1:12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</row>
    <row r="94" spans="1:12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</row>
    <row r="95" spans="1:12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</row>
    <row r="96" spans="1:12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</row>
    <row r="97" spans="1:12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</row>
    <row r="98" spans="1:12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</row>
    <row r="99" spans="1:12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</row>
    <row r="100" spans="1:12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2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</row>
    <row r="103" spans="1:12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</row>
    <row r="105" spans="1:12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</row>
    <row r="106" spans="1:12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</row>
    <row r="107" spans="1:12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</row>
    <row r="108" spans="1:12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</row>
    <row r="109" spans="1:12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</row>
    <row r="111" spans="1:12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</row>
    <row r="112" spans="1: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</row>
    <row r="113" spans="1:12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</row>
    <row r="114" spans="1:12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</row>
    <row r="115" spans="1:12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</row>
    <row r="117" spans="1:12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</row>
    <row r="119" spans="1:12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</row>
    <row r="120" spans="1:1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</row>
    <row r="121" spans="1:12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</row>
    <row r="122" spans="1:1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</row>
    <row r="123" spans="1:12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</row>
    <row r="124" spans="1:12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</row>
    <row r="125" spans="1:12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</row>
    <row r="126" spans="1:12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</row>
    <row r="127" spans="1:12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</row>
    <row r="128" spans="1:12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</row>
    <row r="129" spans="1:12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</row>
    <row r="130" spans="1:12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</row>
    <row r="131" spans="1:12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</row>
    <row r="132" spans="1:1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</row>
    <row r="133" spans="1:12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</row>
    <row r="134" spans="1:12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</row>
    <row r="135" spans="1:12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</row>
    <row r="136" spans="1:12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2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</row>
    <row r="138" spans="1:12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</row>
    <row r="139" spans="1:12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</row>
    <row r="140" spans="1:12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</row>
    <row r="141" spans="1:12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</row>
    <row r="142" spans="1:1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</row>
    <row r="143" spans="1:12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</row>
    <row r="144" spans="1:12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</row>
    <row r="145" spans="1:12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</row>
    <row r="146" spans="1:12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</row>
    <row r="147" spans="1:12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</row>
    <row r="149" spans="1:12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</row>
    <row r="150" spans="1:12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</row>
    <row r="151" spans="1:12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</row>
    <row r="152" spans="1:1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</sheetData>
  <pageMargins left="0.86614173228346458" right="0.70866141732283472" top="1.8110236220472442" bottom="0.74803149606299213" header="0.31496062992125984" footer="0.31496062992125984"/>
  <pageSetup paperSize="8" orientation="landscape" r:id="rId1"/>
  <headerFooter>
    <oddHeader>&amp;L
Client: 
N° client:
N° laminage:
Conditions de surface : 10163 sous classe 1
critères d'acceptations des défauts 1,2 mm max
Seams ponctuel max 1 m sur 6m de lomgueur.&amp;C
Contrôle visuel et réparation PROFIL A METTRE
&amp;R&amp;G</oddHead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00B0F0"/>
  </sheetPr>
  <dimension ref="A1:N215"/>
  <sheetViews>
    <sheetView showZeros="0" view="pageBreakPreview" zoomScale="70" zoomScaleNormal="100" zoomScaleSheetLayoutView="70" workbookViewId="0">
      <selection activeCell="I32" sqref="I32:K32"/>
    </sheetView>
  </sheetViews>
  <sheetFormatPr baseColWidth="10" defaultRowHeight="12.75"/>
  <cols>
    <col min="2" max="3" width="7.7109375" customWidth="1"/>
    <col min="4" max="4" width="14.42578125" customWidth="1"/>
    <col min="5" max="5" width="10.140625" customWidth="1"/>
    <col min="7" max="7" width="14.140625" customWidth="1"/>
    <col min="8" max="8" width="13.28515625" customWidth="1"/>
    <col min="10" max="10" width="15.28515625" customWidth="1"/>
    <col min="11" max="11" width="13.28515625" customWidth="1"/>
    <col min="12" max="12" width="17.42578125" customWidth="1"/>
    <col min="13" max="13" width="5.5703125" customWidth="1"/>
  </cols>
  <sheetData>
    <row r="1" spans="1:14" ht="51" customHeight="1">
      <c r="A1" s="159"/>
      <c r="B1" s="160"/>
      <c r="C1" s="160"/>
      <c r="D1" s="160"/>
      <c r="E1" s="160"/>
      <c r="F1" s="160"/>
      <c r="G1" s="160"/>
      <c r="H1" s="160"/>
      <c r="I1" s="1814"/>
      <c r="J1" s="1814"/>
      <c r="K1" s="1814"/>
      <c r="L1" s="1815"/>
    </row>
    <row r="2" spans="1:14" ht="15">
      <c r="A2" s="262"/>
      <c r="B2" s="6"/>
      <c r="C2" s="6"/>
      <c r="D2" s="6"/>
      <c r="E2" s="6"/>
      <c r="F2" s="151"/>
      <c r="G2" s="6"/>
      <c r="H2" s="6"/>
      <c r="I2" s="1816"/>
      <c r="J2" s="770"/>
      <c r="K2" s="770"/>
      <c r="L2" s="1817"/>
    </row>
    <row r="3" spans="1:14" ht="15" customHeight="1">
      <c r="A3" s="751" t="s">
        <v>188</v>
      </c>
      <c r="B3" s="6"/>
      <c r="C3" s="6"/>
      <c r="D3" s="6"/>
      <c r="E3" s="6"/>
      <c r="F3" s="4032" t="s">
        <v>189</v>
      </c>
      <c r="G3" s="4032"/>
      <c r="H3" s="4032"/>
      <c r="I3" s="770"/>
      <c r="J3" s="770"/>
      <c r="K3" s="770"/>
      <c r="L3" s="1817"/>
    </row>
    <row r="4" spans="1:14" ht="15.75" thickBot="1">
      <c r="A4" s="752" t="s">
        <v>190</v>
      </c>
      <c r="B4" s="6"/>
      <c r="C4" s="6"/>
      <c r="D4" s="6"/>
      <c r="E4" s="6"/>
      <c r="F4" s="6"/>
      <c r="G4" s="6"/>
      <c r="H4" s="6"/>
      <c r="I4" s="770"/>
      <c r="J4" s="771"/>
      <c r="K4" s="770"/>
      <c r="L4" s="1817"/>
    </row>
    <row r="5" spans="1:14" ht="20.25">
      <c r="A5" s="4033" t="s">
        <v>1447</v>
      </c>
      <c r="B5" s="4034"/>
      <c r="C5" s="4034"/>
      <c r="D5" s="4034"/>
      <c r="E5" s="4034"/>
      <c r="F5" s="4034"/>
      <c r="G5" s="4034"/>
      <c r="H5" s="140"/>
      <c r="I5" s="980" t="s">
        <v>1491</v>
      </c>
      <c r="J5" s="6"/>
      <c r="K5" s="980"/>
      <c r="L5" s="1014"/>
    </row>
    <row r="6" spans="1:14" ht="21" thickBot="1">
      <c r="A6" s="1731" t="s">
        <v>1448</v>
      </c>
      <c r="B6" s="1728"/>
      <c r="C6" s="1728"/>
      <c r="D6" s="1728"/>
      <c r="E6" s="1452"/>
      <c r="F6" s="1452"/>
      <c r="G6" s="1452"/>
      <c r="H6" s="114"/>
      <c r="I6" s="981" t="s">
        <v>1494</v>
      </c>
      <c r="J6" s="919"/>
      <c r="K6" s="1813"/>
      <c r="L6" s="1818"/>
    </row>
    <row r="7" spans="1:14" s="1448" customFormat="1" ht="17.25" thickTop="1" thickBot="1">
      <c r="A7" s="1732" t="s">
        <v>285</v>
      </c>
      <c r="B7" s="1451"/>
      <c r="C7" s="1453" t="str">
        <f>PREVI!A10</f>
        <v>1100633635-636</v>
      </c>
      <c r="D7" s="1454"/>
      <c r="E7" s="1451" t="s">
        <v>1487</v>
      </c>
      <c r="F7" s="1812"/>
      <c r="G7" s="1452"/>
      <c r="H7" s="1452"/>
      <c r="I7" s="1452"/>
      <c r="J7" s="1451" t="s">
        <v>233</v>
      </c>
      <c r="K7" s="1452">
        <f>PREVI!A24</f>
        <v>0</v>
      </c>
      <c r="L7" s="1819"/>
      <c r="M7"/>
    </row>
    <row r="8" spans="1:14" s="1448" customFormat="1" ht="13.5" thickTop="1">
      <c r="A8" s="1733" t="s">
        <v>1449</v>
      </c>
      <c r="B8" s="1485"/>
      <c r="C8" s="1485"/>
      <c r="D8" s="1485"/>
      <c r="E8" s="1734" t="s">
        <v>1450</v>
      </c>
      <c r="F8" s="1513"/>
      <c r="G8" s="1485"/>
      <c r="H8" s="1485"/>
      <c r="I8" s="1513"/>
      <c r="J8" s="1734" t="s">
        <v>1451</v>
      </c>
      <c r="K8" s="1513"/>
      <c r="L8" s="1820"/>
      <c r="M8"/>
    </row>
    <row r="9" spans="1:14" s="1448" customFormat="1">
      <c r="A9" s="1733"/>
      <c r="B9" s="1485"/>
      <c r="C9" s="1485"/>
      <c r="D9" s="1485"/>
      <c r="E9" s="1485"/>
      <c r="F9" s="1734"/>
      <c r="G9" s="1485"/>
      <c r="H9" s="1485"/>
      <c r="I9" s="1513"/>
      <c r="J9" s="1513"/>
      <c r="K9" s="1734"/>
      <c r="L9" s="1820"/>
      <c r="M9"/>
    </row>
    <row r="10" spans="1:14" s="1448" customFormat="1" ht="15.75">
      <c r="A10" s="1653" t="s">
        <v>1492</v>
      </c>
      <c r="B10" s="1485"/>
      <c r="C10" s="1485"/>
      <c r="D10" s="1485"/>
      <c r="E10" s="1485"/>
      <c r="F10" s="1513"/>
      <c r="G10" s="1485"/>
      <c r="H10" s="1485"/>
      <c r="I10" s="1513"/>
      <c r="J10" s="1735" t="s">
        <v>1493</v>
      </c>
      <c r="K10" s="1513"/>
      <c r="L10" s="1820"/>
      <c r="M10"/>
    </row>
    <row r="11" spans="1:14" ht="16.5" thickBot="1">
      <c r="A11" s="4035"/>
      <c r="B11" s="4036"/>
      <c r="C11" s="4036" t="str">
        <f>PREVI!A10</f>
        <v>1100633635-636</v>
      </c>
      <c r="D11" s="4036"/>
      <c r="E11" s="113" t="str">
        <f>PREVI!A11</f>
        <v>Z128</v>
      </c>
      <c r="F11" s="4036"/>
      <c r="G11" s="4036"/>
      <c r="H11" s="114"/>
      <c r="I11" s="115"/>
      <c r="J11" s="115">
        <f>PREVI!A24</f>
        <v>0</v>
      </c>
      <c r="K11" s="4036"/>
      <c r="L11" s="4037"/>
    </row>
    <row r="12" spans="1:14" ht="13.5" thickTop="1">
      <c r="A12" s="1736" t="s">
        <v>234</v>
      </c>
      <c r="B12" s="1457" t="s">
        <v>941</v>
      </c>
      <c r="C12" s="1457" t="s">
        <v>796</v>
      </c>
      <c r="D12" s="1458" t="s">
        <v>235</v>
      </c>
      <c r="E12" s="1458" t="s">
        <v>268</v>
      </c>
      <c r="F12" s="1459" t="s">
        <v>269</v>
      </c>
      <c r="G12" s="1458" t="s">
        <v>1488</v>
      </c>
      <c r="H12" s="1458" t="s">
        <v>1489</v>
      </c>
      <c r="I12" s="4020" t="s">
        <v>933</v>
      </c>
      <c r="J12" s="4021"/>
      <c r="K12" s="4022"/>
      <c r="L12" s="1718" t="s">
        <v>260</v>
      </c>
    </row>
    <row r="13" spans="1:14" ht="19.899999999999999" customHeight="1">
      <c r="A13" s="1737" t="s">
        <v>58</v>
      </c>
      <c r="B13" s="1461" t="s">
        <v>941</v>
      </c>
      <c r="C13" s="1461" t="s">
        <v>941</v>
      </c>
      <c r="D13" s="1460" t="s">
        <v>235</v>
      </c>
      <c r="E13" s="1460" t="s">
        <v>952</v>
      </c>
      <c r="F13" s="1462" t="s">
        <v>967</v>
      </c>
      <c r="G13" s="1460" t="s">
        <v>1495</v>
      </c>
      <c r="H13" s="1460" t="s">
        <v>1496</v>
      </c>
      <c r="I13" s="4023" t="s">
        <v>1490</v>
      </c>
      <c r="J13" s="4024"/>
      <c r="K13" s="4025"/>
      <c r="L13" s="1719" t="s">
        <v>63</v>
      </c>
    </row>
    <row r="14" spans="1:14" ht="19.899999999999999" customHeight="1">
      <c r="A14" s="1737" t="s">
        <v>234</v>
      </c>
      <c r="B14" s="1461" t="s">
        <v>941</v>
      </c>
      <c r="C14" s="1461" t="s">
        <v>942</v>
      </c>
      <c r="D14" s="1460" t="s">
        <v>22</v>
      </c>
      <c r="E14" s="1460" t="s">
        <v>23</v>
      </c>
      <c r="F14" s="1462" t="s">
        <v>24</v>
      </c>
      <c r="G14" s="1460" t="s">
        <v>1497</v>
      </c>
      <c r="H14" s="1460" t="s">
        <v>1498</v>
      </c>
      <c r="I14" s="4023" t="s">
        <v>26</v>
      </c>
      <c r="J14" s="4024"/>
      <c r="K14" s="4025"/>
      <c r="L14" s="1719" t="s">
        <v>25</v>
      </c>
    </row>
    <row r="15" spans="1:14" ht="19.899999999999999" customHeight="1" thickBot="1">
      <c r="A15" s="1738" t="s">
        <v>930</v>
      </c>
      <c r="B15" s="1464" t="s">
        <v>786</v>
      </c>
      <c r="C15" s="1465" t="s">
        <v>785</v>
      </c>
      <c r="D15" s="1463" t="s">
        <v>235</v>
      </c>
      <c r="E15" s="1463" t="s">
        <v>931</v>
      </c>
      <c r="F15" s="1466" t="s">
        <v>787</v>
      </c>
      <c r="G15" s="1466" t="s">
        <v>1499</v>
      </c>
      <c r="H15" s="1466" t="s">
        <v>1500</v>
      </c>
      <c r="I15" s="4026" t="s">
        <v>934</v>
      </c>
      <c r="J15" s="4027"/>
      <c r="K15" s="4028"/>
      <c r="L15" s="1720" t="s">
        <v>932</v>
      </c>
    </row>
    <row r="16" spans="1:14" ht="19.899999999999999" customHeight="1" thickTop="1">
      <c r="A16" s="1020"/>
      <c r="B16" s="169" t="e">
        <f>SUIVI!#REF!</f>
        <v>#REF!</v>
      </c>
      <c r="C16" s="169" t="e">
        <f>SUIVI!#REF!</f>
        <v>#REF!</v>
      </c>
      <c r="D16" s="1021" t="str">
        <f>SUIVI!H9</f>
        <v>HL1100A</v>
      </c>
      <c r="E16" s="191">
        <f>SUIVI!J9</f>
        <v>10300</v>
      </c>
      <c r="F16" s="761" t="str">
        <f>SUIVI!M9</f>
        <v>CZ6</v>
      </c>
      <c r="G16" s="168"/>
      <c r="H16" s="47"/>
      <c r="I16" s="4029"/>
      <c r="J16" s="4030"/>
      <c r="K16" s="4031"/>
      <c r="L16" s="48"/>
      <c r="M16" s="776">
        <v>1</v>
      </c>
      <c r="N16" s="776"/>
    </row>
    <row r="17" spans="1:14" ht="19.899999999999999" customHeight="1">
      <c r="A17" s="1020"/>
      <c r="B17" s="169" t="e">
        <f>SUIVI!#REF!</f>
        <v>#REF!</v>
      </c>
      <c r="C17" s="169" t="e">
        <f>SUIVI!#REF!</f>
        <v>#REF!</v>
      </c>
      <c r="D17" s="1021" t="str">
        <f>SUIVI!H10</f>
        <v>HL1100A</v>
      </c>
      <c r="E17" s="191">
        <f>SUIVI!J10</f>
        <v>10300</v>
      </c>
      <c r="F17" s="761" t="str">
        <f>SUIVI!M10</f>
        <v>CZ7</v>
      </c>
      <c r="G17" s="168"/>
      <c r="H17" s="47"/>
      <c r="I17" s="3668"/>
      <c r="J17" s="3686"/>
      <c r="K17" s="3744"/>
      <c r="L17" s="48"/>
      <c r="M17" s="776">
        <v>2</v>
      </c>
      <c r="N17" s="776"/>
    </row>
    <row r="18" spans="1:14" ht="19.899999999999999" customHeight="1">
      <c r="A18" s="1020"/>
      <c r="B18" s="169" t="e">
        <f>SUIVI!#REF!</f>
        <v>#REF!</v>
      </c>
      <c r="C18" s="169" t="e">
        <f>SUIVI!#REF!</f>
        <v>#REF!</v>
      </c>
      <c r="D18" s="1021" t="str">
        <f>SUIVI!H11</f>
        <v>HL1100A</v>
      </c>
      <c r="E18" s="191">
        <f>SUIVI!J11</f>
        <v>10400</v>
      </c>
      <c r="F18" s="761" t="str">
        <f>SUIVI!M11</f>
        <v>CZ52</v>
      </c>
      <c r="G18" s="168"/>
      <c r="H18" s="47"/>
      <c r="I18" s="3668"/>
      <c r="J18" s="3686"/>
      <c r="K18" s="3744"/>
      <c r="L18" s="48"/>
      <c r="M18" s="776">
        <v>3</v>
      </c>
      <c r="N18" s="776"/>
    </row>
    <row r="19" spans="1:14" ht="19.899999999999999" customHeight="1">
      <c r="A19" s="1020"/>
      <c r="B19" s="169" t="e">
        <f>SUIVI!#REF!</f>
        <v>#REF!</v>
      </c>
      <c r="C19" s="169" t="e">
        <f>SUIVI!#REF!</f>
        <v>#REF!</v>
      </c>
      <c r="D19" s="1021" t="str">
        <f>SUIVI!H12</f>
        <v>HL1100A</v>
      </c>
      <c r="E19" s="191">
        <f>SUIVI!J12</f>
        <v>9000</v>
      </c>
      <c r="F19" s="761" t="str">
        <f>SUIVI!M12</f>
        <v>EA15</v>
      </c>
      <c r="G19" s="168"/>
      <c r="H19" s="47"/>
      <c r="I19" s="3668"/>
      <c r="J19" s="3686"/>
      <c r="K19" s="3744"/>
      <c r="L19" s="48"/>
      <c r="M19" s="776">
        <v>4</v>
      </c>
      <c r="N19" s="776"/>
    </row>
    <row r="20" spans="1:14" ht="19.899999999999999" customHeight="1">
      <c r="A20" s="1020"/>
      <c r="B20" s="169" t="e">
        <f>SUIVI!#REF!</f>
        <v>#REF!</v>
      </c>
      <c r="C20" s="169" t="e">
        <f>SUIVI!#REF!</f>
        <v>#REF!</v>
      </c>
      <c r="D20" s="1021" t="str">
        <f>SUIVI!H13</f>
        <v>HL1100A</v>
      </c>
      <c r="E20" s="191">
        <f>SUIVI!J13</f>
        <v>10100</v>
      </c>
      <c r="F20" s="761" t="str">
        <f>SUIVI!M13</f>
        <v>CZ9 oder10</v>
      </c>
      <c r="G20" s="168"/>
      <c r="H20" s="47"/>
      <c r="I20" s="3668"/>
      <c r="J20" s="3686"/>
      <c r="K20" s="3744"/>
      <c r="L20" s="48"/>
      <c r="M20" s="776">
        <v>5</v>
      </c>
      <c r="N20" s="776"/>
    </row>
    <row r="21" spans="1:14" ht="19.899999999999999" customHeight="1">
      <c r="A21" s="1020"/>
      <c r="B21" s="169" t="e">
        <f>SUIVI!#REF!</f>
        <v>#REF!</v>
      </c>
      <c r="C21" s="169" t="e">
        <f>SUIVI!#REF!</f>
        <v>#REF!</v>
      </c>
      <c r="D21" s="1021" t="str">
        <f>SUIVI!H14</f>
        <v>HL1100A</v>
      </c>
      <c r="E21" s="191">
        <f>SUIVI!J14</f>
        <v>10400</v>
      </c>
      <c r="F21" s="761" t="str">
        <f>SUIVI!M14</f>
        <v>EC48</v>
      </c>
      <c r="G21" s="168"/>
      <c r="H21" s="47"/>
      <c r="I21" s="3668"/>
      <c r="J21" s="3686"/>
      <c r="K21" s="3744"/>
      <c r="L21" s="48"/>
      <c r="M21" s="776">
        <v>6</v>
      </c>
      <c r="N21" s="776"/>
    </row>
    <row r="22" spans="1:14" ht="19.899999999999999" customHeight="1">
      <c r="A22" s="1020"/>
      <c r="B22" s="169" t="e">
        <f>SUIVI!#REF!</f>
        <v>#REF!</v>
      </c>
      <c r="C22" s="169" t="e">
        <f>SUIVI!#REF!</f>
        <v>#REF!</v>
      </c>
      <c r="D22" s="1021" t="str">
        <f>SUIVI!H15</f>
        <v>HL1100A</v>
      </c>
      <c r="E22" s="191">
        <f>SUIVI!J15</f>
        <v>10400</v>
      </c>
      <c r="F22" s="761" t="str">
        <f>SUIVI!M15</f>
        <v>EC49</v>
      </c>
      <c r="G22" s="168"/>
      <c r="H22" s="47"/>
      <c r="I22" s="3668"/>
      <c r="J22" s="3686"/>
      <c r="K22" s="3744"/>
      <c r="L22" s="48"/>
      <c r="M22" s="776">
        <v>7</v>
      </c>
      <c r="N22" s="776"/>
    </row>
    <row r="23" spans="1:14" ht="19.899999999999999" customHeight="1">
      <c r="A23" s="1020"/>
      <c r="B23" s="169" t="e">
        <f>SUIVI!#REF!</f>
        <v>#REF!</v>
      </c>
      <c r="C23" s="169" t="e">
        <f>SUIVI!#REF!</f>
        <v>#REF!</v>
      </c>
      <c r="D23" s="1021" t="str">
        <f>SUIVI!H16</f>
        <v>HL1100A</v>
      </c>
      <c r="E23" s="191">
        <f>SUIVI!J16</f>
        <v>10400</v>
      </c>
      <c r="F23" s="761" t="str">
        <f>SUIVI!M16</f>
        <v>EC50</v>
      </c>
      <c r="G23" s="168"/>
      <c r="H23" s="47"/>
      <c r="I23" s="3668"/>
      <c r="J23" s="3686"/>
      <c r="K23" s="3744"/>
      <c r="L23" s="48"/>
      <c r="M23" s="776">
        <v>8</v>
      </c>
      <c r="N23" s="776"/>
    </row>
    <row r="24" spans="1:14" ht="19.899999999999999" customHeight="1">
      <c r="A24" s="1020"/>
      <c r="B24" s="169" t="e">
        <f>SUIVI!#REF!</f>
        <v>#REF!</v>
      </c>
      <c r="C24" s="169" t="e">
        <f>SUIVI!#REF!</f>
        <v>#REF!</v>
      </c>
      <c r="D24" s="1021" t="str">
        <f>SUIVI!H17</f>
        <v>HL1100A</v>
      </c>
      <c r="E24" s="191">
        <f>SUIVI!J17</f>
        <v>10400</v>
      </c>
      <c r="F24" s="761" t="str">
        <f>SUIVI!M17</f>
        <v>EC51</v>
      </c>
      <c r="G24" s="168"/>
      <c r="H24" s="47"/>
      <c r="I24" s="3668"/>
      <c r="J24" s="3686"/>
      <c r="K24" s="3744"/>
      <c r="L24" s="48"/>
      <c r="M24" s="776">
        <v>9</v>
      </c>
      <c r="N24" s="776"/>
    </row>
    <row r="25" spans="1:14" ht="19.899999999999999" customHeight="1">
      <c r="A25" s="1020"/>
      <c r="B25" s="169" t="e">
        <f>SUIVI!#REF!</f>
        <v>#REF!</v>
      </c>
      <c r="C25" s="169" t="e">
        <f>SUIVI!#REF!</f>
        <v>#REF!</v>
      </c>
      <c r="D25" s="1021" t="str">
        <f>SUIVI!H18</f>
        <v>HL1100B</v>
      </c>
      <c r="E25" s="191">
        <f>SUIVI!J18</f>
        <v>5300</v>
      </c>
      <c r="F25" s="761" t="str">
        <f>SUIVI!M18</f>
        <v>EC406 oder 407</v>
      </c>
      <c r="G25" s="168"/>
      <c r="H25" s="47"/>
      <c r="I25" s="3668"/>
      <c r="J25" s="3686"/>
      <c r="K25" s="3744"/>
      <c r="L25" s="48"/>
      <c r="M25" s="776">
        <v>10</v>
      </c>
      <c r="N25" s="776"/>
    </row>
    <row r="26" spans="1:14" ht="19.899999999999999" customHeight="1">
      <c r="A26" s="1020"/>
      <c r="B26" s="169" t="e">
        <f>SUIVI!#REF!</f>
        <v>#REF!</v>
      </c>
      <c r="C26" s="169" t="e">
        <f>SUIVI!#REF!</f>
        <v>#REF!</v>
      </c>
      <c r="D26" s="1021" t="e">
        <f>SUIVI!#REF!</f>
        <v>#REF!</v>
      </c>
      <c r="E26" s="191" t="e">
        <f>SUIVI!#REF!</f>
        <v>#REF!</v>
      </c>
      <c r="F26" s="761" t="e">
        <f>SUIVI!#REF!</f>
        <v>#REF!</v>
      </c>
      <c r="G26" s="168"/>
      <c r="H26" s="47"/>
      <c r="I26" s="3668"/>
      <c r="J26" s="3686"/>
      <c r="K26" s="3744"/>
      <c r="L26" s="48"/>
      <c r="M26" s="776">
        <v>11</v>
      </c>
      <c r="N26" s="776"/>
    </row>
    <row r="27" spans="1:14" ht="19.899999999999999" customHeight="1">
      <c r="A27" s="1020"/>
      <c r="B27" s="169" t="e">
        <f>SUIVI!#REF!</f>
        <v>#REF!</v>
      </c>
      <c r="C27" s="169" t="e">
        <f>SUIVI!#REF!</f>
        <v>#REF!</v>
      </c>
      <c r="D27" s="1021" t="e">
        <f>SUIVI!#REF!</f>
        <v>#REF!</v>
      </c>
      <c r="E27" s="191" t="e">
        <f>SUIVI!#REF!</f>
        <v>#REF!</v>
      </c>
      <c r="F27" s="761" t="e">
        <f>SUIVI!#REF!</f>
        <v>#REF!</v>
      </c>
      <c r="G27" s="168"/>
      <c r="H27" s="47"/>
      <c r="I27" s="3668"/>
      <c r="J27" s="3686"/>
      <c r="K27" s="3744"/>
      <c r="L27" s="48"/>
      <c r="M27" s="776">
        <v>12</v>
      </c>
      <c r="N27" s="776"/>
    </row>
    <row r="28" spans="1:14" ht="19.899999999999999" customHeight="1">
      <c r="A28" s="1020"/>
      <c r="B28" s="169" t="e">
        <f>SUIVI!#REF!</f>
        <v>#REF!</v>
      </c>
      <c r="C28" s="169" t="e">
        <f>SUIVI!#REF!</f>
        <v>#REF!</v>
      </c>
      <c r="D28" s="1021" t="e">
        <f>SUIVI!#REF!</f>
        <v>#REF!</v>
      </c>
      <c r="E28" s="191" t="e">
        <f>SUIVI!#REF!</f>
        <v>#REF!</v>
      </c>
      <c r="F28" s="761" t="e">
        <f>SUIVI!#REF!</f>
        <v>#REF!</v>
      </c>
      <c r="G28" s="168"/>
      <c r="H28" s="47"/>
      <c r="I28" s="3668"/>
      <c r="J28" s="3686"/>
      <c r="K28" s="3744"/>
      <c r="L28" s="48"/>
      <c r="M28" s="776">
        <v>13</v>
      </c>
      <c r="N28" s="776"/>
    </row>
    <row r="29" spans="1:14" ht="19.899999999999999" customHeight="1">
      <c r="A29" s="1020"/>
      <c r="B29" s="169" t="e">
        <f>SUIVI!#REF!</f>
        <v>#REF!</v>
      </c>
      <c r="C29" s="169" t="e">
        <f>SUIVI!#REF!</f>
        <v>#REF!</v>
      </c>
      <c r="D29" s="1021" t="e">
        <f>SUIVI!#REF!</f>
        <v>#REF!</v>
      </c>
      <c r="E29" s="191" t="e">
        <f>SUIVI!#REF!</f>
        <v>#REF!</v>
      </c>
      <c r="F29" s="761" t="e">
        <f>SUIVI!#REF!</f>
        <v>#REF!</v>
      </c>
      <c r="G29" s="168"/>
      <c r="H29" s="47"/>
      <c r="I29" s="3668"/>
      <c r="J29" s="3686"/>
      <c r="K29" s="3744"/>
      <c r="L29" s="48"/>
      <c r="M29" s="776">
        <v>14</v>
      </c>
      <c r="N29" s="776"/>
    </row>
    <row r="30" spans="1:14" ht="19.899999999999999" customHeight="1">
      <c r="A30" s="1020"/>
      <c r="B30" s="169" t="e">
        <f>SUIVI!#REF!</f>
        <v>#REF!</v>
      </c>
      <c r="C30" s="169" t="e">
        <f>SUIVI!#REF!</f>
        <v>#REF!</v>
      </c>
      <c r="D30" s="1021" t="e">
        <f>SUIVI!#REF!</f>
        <v>#REF!</v>
      </c>
      <c r="E30" s="191" t="e">
        <f>SUIVI!#REF!</f>
        <v>#REF!</v>
      </c>
      <c r="F30" s="761" t="e">
        <f>SUIVI!#REF!</f>
        <v>#REF!</v>
      </c>
      <c r="G30" s="168"/>
      <c r="H30" s="47"/>
      <c r="I30" s="3668"/>
      <c r="J30" s="3686"/>
      <c r="K30" s="3744"/>
      <c r="L30" s="48"/>
      <c r="M30" s="776">
        <v>15</v>
      </c>
      <c r="N30" s="776"/>
    </row>
    <row r="31" spans="1:14" ht="19.899999999999999" customHeight="1">
      <c r="A31" s="1020"/>
      <c r="B31" s="169" t="e">
        <f>SUIVI!#REF!</f>
        <v>#REF!</v>
      </c>
      <c r="C31" s="169" t="e">
        <f>SUIVI!#REF!</f>
        <v>#REF!</v>
      </c>
      <c r="D31" s="1021" t="e">
        <f>SUIVI!#REF!</f>
        <v>#REF!</v>
      </c>
      <c r="E31" s="191" t="e">
        <f>SUIVI!#REF!</f>
        <v>#REF!</v>
      </c>
      <c r="F31" s="761" t="e">
        <f>SUIVI!#REF!</f>
        <v>#REF!</v>
      </c>
      <c r="G31" s="168"/>
      <c r="H31" s="47"/>
      <c r="I31" s="3668"/>
      <c r="J31" s="3686"/>
      <c r="K31" s="3744"/>
      <c r="L31" s="48"/>
      <c r="M31" s="776">
        <v>16</v>
      </c>
      <c r="N31" s="776"/>
    </row>
    <row r="32" spans="1:14" ht="19.899999999999999" customHeight="1">
      <c r="A32" s="1020"/>
      <c r="B32" s="169" t="e">
        <f>SUIVI!#REF!</f>
        <v>#REF!</v>
      </c>
      <c r="C32" s="169" t="e">
        <f>SUIVI!#REF!</f>
        <v>#REF!</v>
      </c>
      <c r="D32" s="1021" t="e">
        <f>SUIVI!#REF!</f>
        <v>#REF!</v>
      </c>
      <c r="E32" s="191" t="e">
        <f>SUIVI!#REF!</f>
        <v>#REF!</v>
      </c>
      <c r="F32" s="761" t="e">
        <f>SUIVI!#REF!</f>
        <v>#REF!</v>
      </c>
      <c r="G32" s="168"/>
      <c r="H32" s="47"/>
      <c r="I32" s="3668"/>
      <c r="J32" s="3686"/>
      <c r="K32" s="3744"/>
      <c r="L32" s="48"/>
      <c r="M32" s="776">
        <v>17</v>
      </c>
      <c r="N32" s="776"/>
    </row>
    <row r="33" spans="1:14" ht="19.899999999999999" customHeight="1">
      <c r="A33" s="1020"/>
      <c r="B33" s="169" t="e">
        <f>SUIVI!#REF!</f>
        <v>#REF!</v>
      </c>
      <c r="C33" s="169" t="e">
        <f>SUIVI!#REF!</f>
        <v>#REF!</v>
      </c>
      <c r="D33" s="1021" t="e">
        <f>SUIVI!#REF!</f>
        <v>#REF!</v>
      </c>
      <c r="E33" s="191" t="e">
        <f>SUIVI!#REF!</f>
        <v>#REF!</v>
      </c>
      <c r="F33" s="761" t="e">
        <f>SUIVI!#REF!</f>
        <v>#REF!</v>
      </c>
      <c r="G33" s="168"/>
      <c r="H33" s="47"/>
      <c r="I33" s="3668"/>
      <c r="J33" s="3686"/>
      <c r="K33" s="3744"/>
      <c r="L33" s="48"/>
      <c r="M33" s="776">
        <v>18</v>
      </c>
      <c r="N33" s="776"/>
    </row>
    <row r="34" spans="1:14" ht="19.899999999999999" customHeight="1">
      <c r="A34" s="1020"/>
      <c r="B34" s="169" t="e">
        <f>SUIVI!#REF!</f>
        <v>#REF!</v>
      </c>
      <c r="C34" s="169" t="e">
        <f>SUIVI!#REF!</f>
        <v>#REF!</v>
      </c>
      <c r="D34" s="1021" t="e">
        <f>SUIVI!#REF!</f>
        <v>#REF!</v>
      </c>
      <c r="E34" s="191" t="e">
        <f>SUIVI!#REF!</f>
        <v>#REF!</v>
      </c>
      <c r="F34" s="761" t="e">
        <f>SUIVI!#REF!</f>
        <v>#REF!</v>
      </c>
      <c r="G34" s="168"/>
      <c r="H34" s="47"/>
      <c r="I34" s="3668"/>
      <c r="J34" s="3686"/>
      <c r="K34" s="3744"/>
      <c r="L34" s="48"/>
      <c r="M34" s="776">
        <v>19</v>
      </c>
      <c r="N34" s="776"/>
    </row>
    <row r="35" spans="1:14" ht="19.899999999999999" customHeight="1">
      <c r="A35" s="1020"/>
      <c r="B35" s="169" t="e">
        <f>SUIVI!#REF!</f>
        <v>#REF!</v>
      </c>
      <c r="C35" s="169" t="e">
        <f>SUIVI!#REF!</f>
        <v>#REF!</v>
      </c>
      <c r="D35" s="1021" t="e">
        <f>SUIVI!#REF!</f>
        <v>#REF!</v>
      </c>
      <c r="E35" s="191" t="e">
        <f>SUIVI!#REF!</f>
        <v>#REF!</v>
      </c>
      <c r="F35" s="761" t="e">
        <f>SUIVI!#REF!</f>
        <v>#REF!</v>
      </c>
      <c r="G35" s="168"/>
      <c r="H35" s="47"/>
      <c r="I35" s="3668"/>
      <c r="J35" s="3686"/>
      <c r="K35" s="3744"/>
      <c r="L35" s="48"/>
      <c r="M35" s="776">
        <v>20</v>
      </c>
      <c r="N35" s="776"/>
    </row>
    <row r="36" spans="1:14" ht="19.899999999999999" customHeight="1">
      <c r="A36" s="1020"/>
      <c r="B36" s="169" t="e">
        <f>SUIVI!#REF!</f>
        <v>#REF!</v>
      </c>
      <c r="C36" s="169" t="e">
        <f>SUIVI!#REF!</f>
        <v>#REF!</v>
      </c>
      <c r="D36" s="1021" t="e">
        <f>SUIVI!#REF!</f>
        <v>#REF!</v>
      </c>
      <c r="E36" s="191" t="e">
        <f>SUIVI!#REF!</f>
        <v>#REF!</v>
      </c>
      <c r="F36" s="761" t="e">
        <f>SUIVI!#REF!</f>
        <v>#REF!</v>
      </c>
      <c r="G36" s="168"/>
      <c r="H36" s="47"/>
      <c r="I36" s="3668"/>
      <c r="J36" s="3686"/>
      <c r="K36" s="3744"/>
      <c r="L36" s="48"/>
      <c r="M36" s="776">
        <v>21</v>
      </c>
      <c r="N36" s="776"/>
    </row>
    <row r="37" spans="1:14" ht="19.899999999999999" customHeight="1">
      <c r="A37" s="1020"/>
      <c r="B37" s="169" t="e">
        <f>SUIVI!#REF!</f>
        <v>#REF!</v>
      </c>
      <c r="C37" s="169" t="e">
        <f>SUIVI!#REF!</f>
        <v>#REF!</v>
      </c>
      <c r="D37" s="1021" t="e">
        <f>SUIVI!#REF!</f>
        <v>#REF!</v>
      </c>
      <c r="E37" s="191" t="e">
        <f>SUIVI!#REF!</f>
        <v>#REF!</v>
      </c>
      <c r="F37" s="761" t="e">
        <f>SUIVI!#REF!</f>
        <v>#REF!</v>
      </c>
      <c r="G37" s="168"/>
      <c r="H37" s="47"/>
      <c r="I37" s="3668"/>
      <c r="J37" s="3686"/>
      <c r="K37" s="3744"/>
      <c r="L37" s="48"/>
      <c r="M37" s="776">
        <v>22</v>
      </c>
      <c r="N37" s="776"/>
    </row>
    <row r="38" spans="1:14" ht="19.899999999999999" customHeight="1">
      <c r="A38" s="1020"/>
      <c r="B38" s="169" t="e">
        <f>SUIVI!#REF!</f>
        <v>#REF!</v>
      </c>
      <c r="C38" s="169" t="e">
        <f>SUIVI!#REF!</f>
        <v>#REF!</v>
      </c>
      <c r="D38" s="1021" t="e">
        <f>SUIVI!#REF!</f>
        <v>#REF!</v>
      </c>
      <c r="E38" s="191" t="e">
        <f>SUIVI!#REF!</f>
        <v>#REF!</v>
      </c>
      <c r="F38" s="761" t="e">
        <f>SUIVI!#REF!</f>
        <v>#REF!</v>
      </c>
      <c r="G38" s="168"/>
      <c r="H38" s="47"/>
      <c r="I38" s="3668"/>
      <c r="J38" s="3686"/>
      <c r="K38" s="3744"/>
      <c r="L38" s="48"/>
      <c r="M38" s="776">
        <v>23</v>
      </c>
      <c r="N38" s="776"/>
    </row>
    <row r="39" spans="1:14" ht="19.899999999999999" customHeight="1">
      <c r="A39" s="1020"/>
      <c r="B39" s="169" t="e">
        <f>SUIVI!#REF!</f>
        <v>#REF!</v>
      </c>
      <c r="C39" s="169" t="e">
        <f>SUIVI!#REF!</f>
        <v>#REF!</v>
      </c>
      <c r="D39" s="1021" t="e">
        <f>SUIVI!#REF!</f>
        <v>#REF!</v>
      </c>
      <c r="E39" s="191" t="e">
        <f>SUIVI!#REF!</f>
        <v>#REF!</v>
      </c>
      <c r="F39" s="761" t="e">
        <f>SUIVI!#REF!</f>
        <v>#REF!</v>
      </c>
      <c r="G39" s="168"/>
      <c r="H39" s="47"/>
      <c r="I39" s="3668"/>
      <c r="J39" s="3686"/>
      <c r="K39" s="3744"/>
      <c r="L39" s="48"/>
      <c r="M39" s="776">
        <v>24</v>
      </c>
      <c r="N39" s="776"/>
    </row>
    <row r="40" spans="1:14" ht="19.899999999999999" customHeight="1">
      <c r="A40" s="1020"/>
      <c r="B40" s="169" t="e">
        <f>SUIVI!#REF!</f>
        <v>#REF!</v>
      </c>
      <c r="C40" s="169" t="e">
        <f>SUIVI!#REF!</f>
        <v>#REF!</v>
      </c>
      <c r="D40" s="1021" t="e">
        <f>SUIVI!#REF!</f>
        <v>#REF!</v>
      </c>
      <c r="E40" s="191" t="e">
        <f>SUIVI!#REF!</f>
        <v>#REF!</v>
      </c>
      <c r="F40" s="761" t="e">
        <f>SUIVI!#REF!</f>
        <v>#REF!</v>
      </c>
      <c r="G40" s="168"/>
      <c r="H40" s="47"/>
      <c r="I40" s="3668"/>
      <c r="J40" s="3686"/>
      <c r="K40" s="3744"/>
      <c r="L40" s="48"/>
      <c r="M40" s="776">
        <v>25</v>
      </c>
      <c r="N40" s="776"/>
    </row>
    <row r="41" spans="1:14" ht="19.899999999999999" customHeight="1">
      <c r="A41" s="1020"/>
      <c r="B41" s="169" t="e">
        <f>SUIVI!#REF!</f>
        <v>#REF!</v>
      </c>
      <c r="C41" s="169" t="e">
        <f>SUIVI!#REF!</f>
        <v>#REF!</v>
      </c>
      <c r="D41" s="1021" t="e">
        <f>SUIVI!#REF!</f>
        <v>#REF!</v>
      </c>
      <c r="E41" s="191" t="e">
        <f>SUIVI!#REF!</f>
        <v>#REF!</v>
      </c>
      <c r="F41" s="761" t="e">
        <f>SUIVI!#REF!</f>
        <v>#REF!</v>
      </c>
      <c r="G41" s="168"/>
      <c r="H41" s="47"/>
      <c r="I41" s="3668"/>
      <c r="J41" s="3686"/>
      <c r="K41" s="3744"/>
      <c r="L41" s="48"/>
      <c r="M41" s="776">
        <v>26</v>
      </c>
      <c r="N41" s="776"/>
    </row>
    <row r="42" spans="1:14" ht="19.899999999999999" customHeight="1">
      <c r="A42" s="1020"/>
      <c r="B42" s="169" t="e">
        <f>SUIVI!#REF!</f>
        <v>#REF!</v>
      </c>
      <c r="C42" s="169" t="e">
        <f>SUIVI!#REF!</f>
        <v>#REF!</v>
      </c>
      <c r="D42" s="1021" t="e">
        <f>SUIVI!#REF!</f>
        <v>#REF!</v>
      </c>
      <c r="E42" s="191" t="e">
        <f>SUIVI!#REF!</f>
        <v>#REF!</v>
      </c>
      <c r="F42" s="761" t="e">
        <f>SUIVI!#REF!</f>
        <v>#REF!</v>
      </c>
      <c r="G42" s="168"/>
      <c r="H42" s="47"/>
      <c r="I42" s="3668"/>
      <c r="J42" s="3686"/>
      <c r="K42" s="3744"/>
      <c r="L42" s="48"/>
      <c r="M42" s="776">
        <v>27</v>
      </c>
      <c r="N42" s="776"/>
    </row>
    <row r="43" spans="1:14" ht="19.899999999999999" customHeight="1">
      <c r="A43" s="1020"/>
      <c r="B43" s="169" t="e">
        <f>SUIVI!#REF!</f>
        <v>#REF!</v>
      </c>
      <c r="C43" s="169" t="e">
        <f>SUIVI!#REF!</f>
        <v>#REF!</v>
      </c>
      <c r="D43" s="1021" t="e">
        <f>SUIVI!#REF!</f>
        <v>#REF!</v>
      </c>
      <c r="E43" s="191" t="e">
        <f>SUIVI!#REF!</f>
        <v>#REF!</v>
      </c>
      <c r="F43" s="761" t="e">
        <f>SUIVI!#REF!</f>
        <v>#REF!</v>
      </c>
      <c r="G43" s="168"/>
      <c r="H43" s="47"/>
      <c r="I43" s="3668"/>
      <c r="J43" s="3686"/>
      <c r="K43" s="3744"/>
      <c r="L43" s="48"/>
      <c r="M43" s="776">
        <v>28</v>
      </c>
      <c r="N43" s="776"/>
    </row>
    <row r="44" spans="1:14" ht="19.899999999999999" customHeight="1">
      <c r="A44" s="1020"/>
      <c r="B44" s="169" t="e">
        <f>SUIVI!#REF!</f>
        <v>#REF!</v>
      </c>
      <c r="C44" s="169" t="e">
        <f>SUIVI!#REF!</f>
        <v>#REF!</v>
      </c>
      <c r="D44" s="1021" t="e">
        <f>SUIVI!#REF!</f>
        <v>#REF!</v>
      </c>
      <c r="E44" s="191" t="e">
        <f>SUIVI!#REF!</f>
        <v>#REF!</v>
      </c>
      <c r="F44" s="761" t="e">
        <f>SUIVI!#REF!</f>
        <v>#REF!</v>
      </c>
      <c r="G44" s="168"/>
      <c r="H44" s="47"/>
      <c r="I44" s="3668"/>
      <c r="J44" s="3686"/>
      <c r="K44" s="3744"/>
      <c r="L44" s="48"/>
      <c r="M44" s="776">
        <v>29</v>
      </c>
      <c r="N44" s="776"/>
    </row>
    <row r="45" spans="1:14" ht="19.899999999999999" customHeight="1">
      <c r="A45" s="1020"/>
      <c r="B45" s="169" t="e">
        <f>SUIVI!#REF!</f>
        <v>#REF!</v>
      </c>
      <c r="C45" s="169" t="e">
        <f>SUIVI!#REF!</f>
        <v>#REF!</v>
      </c>
      <c r="D45" s="1021" t="e">
        <f>SUIVI!#REF!</f>
        <v>#REF!</v>
      </c>
      <c r="E45" s="191" t="e">
        <f>SUIVI!#REF!</f>
        <v>#REF!</v>
      </c>
      <c r="F45" s="761" t="e">
        <f>SUIVI!#REF!</f>
        <v>#REF!</v>
      </c>
      <c r="G45" s="168"/>
      <c r="H45" s="47"/>
      <c r="I45" s="3668"/>
      <c r="J45" s="3686"/>
      <c r="K45" s="3744"/>
      <c r="L45" s="48"/>
      <c r="M45" s="776">
        <v>30</v>
      </c>
      <c r="N45" s="776"/>
    </row>
    <row r="46" spans="1:14" ht="19.899999999999999" customHeight="1">
      <c r="A46" s="1020"/>
      <c r="B46" s="169" t="e">
        <f>SUIVI!#REF!</f>
        <v>#REF!</v>
      </c>
      <c r="C46" s="169" t="e">
        <f>SUIVI!#REF!</f>
        <v>#REF!</v>
      </c>
      <c r="D46" s="1021" t="e">
        <f>SUIVI!#REF!</f>
        <v>#REF!</v>
      </c>
      <c r="E46" s="191" t="e">
        <f>SUIVI!#REF!</f>
        <v>#REF!</v>
      </c>
      <c r="F46" s="761" t="e">
        <f>SUIVI!#REF!</f>
        <v>#REF!</v>
      </c>
      <c r="G46" s="168"/>
      <c r="H46" s="47"/>
      <c r="I46" s="3668"/>
      <c r="J46" s="3686"/>
      <c r="K46" s="3744"/>
      <c r="L46" s="48"/>
      <c r="M46" s="776">
        <v>31</v>
      </c>
      <c r="N46" s="776"/>
    </row>
    <row r="47" spans="1:14" ht="19.899999999999999" customHeight="1">
      <c r="A47" s="1020"/>
      <c r="B47" s="169" t="e">
        <f>SUIVI!#REF!</f>
        <v>#REF!</v>
      </c>
      <c r="C47" s="169" t="e">
        <f>SUIVI!#REF!</f>
        <v>#REF!</v>
      </c>
      <c r="D47" s="1021" t="e">
        <f>SUIVI!#REF!</f>
        <v>#REF!</v>
      </c>
      <c r="E47" s="191" t="e">
        <f>SUIVI!#REF!</f>
        <v>#REF!</v>
      </c>
      <c r="F47" s="761" t="e">
        <f>SUIVI!#REF!</f>
        <v>#REF!</v>
      </c>
      <c r="G47" s="168"/>
      <c r="H47" s="47"/>
      <c r="I47" s="3668"/>
      <c r="J47" s="3686"/>
      <c r="K47" s="3744"/>
      <c r="L47" s="48"/>
      <c r="M47" s="776">
        <v>32</v>
      </c>
      <c r="N47" s="776"/>
    </row>
    <row r="48" spans="1:14" ht="19.899999999999999" customHeight="1">
      <c r="A48" s="1020"/>
      <c r="B48" s="169" t="e">
        <f>SUIVI!#REF!</f>
        <v>#REF!</v>
      </c>
      <c r="C48" s="169" t="e">
        <f>SUIVI!#REF!</f>
        <v>#REF!</v>
      </c>
      <c r="D48" s="1021" t="e">
        <f>SUIVI!#REF!</f>
        <v>#REF!</v>
      </c>
      <c r="E48" s="191" t="e">
        <f>SUIVI!#REF!</f>
        <v>#REF!</v>
      </c>
      <c r="F48" s="761" t="e">
        <f>SUIVI!#REF!</f>
        <v>#REF!</v>
      </c>
      <c r="G48" s="168"/>
      <c r="H48" s="47"/>
      <c r="I48" s="3668"/>
      <c r="J48" s="3686"/>
      <c r="K48" s="3744"/>
      <c r="L48" s="48"/>
      <c r="M48" s="776">
        <v>33</v>
      </c>
      <c r="N48" s="776"/>
    </row>
    <row r="49" spans="1:14" ht="19.899999999999999" customHeight="1">
      <c r="A49" s="1020"/>
      <c r="B49" s="169" t="e">
        <f>SUIVI!#REF!</f>
        <v>#REF!</v>
      </c>
      <c r="C49" s="169" t="e">
        <f>SUIVI!#REF!</f>
        <v>#REF!</v>
      </c>
      <c r="D49" s="1021" t="e">
        <f>SUIVI!#REF!</f>
        <v>#REF!</v>
      </c>
      <c r="E49" s="191" t="e">
        <f>SUIVI!#REF!</f>
        <v>#REF!</v>
      </c>
      <c r="F49" s="761" t="e">
        <f>SUIVI!#REF!</f>
        <v>#REF!</v>
      </c>
      <c r="G49" s="168"/>
      <c r="H49" s="47"/>
      <c r="I49" s="3668"/>
      <c r="J49" s="3686"/>
      <c r="K49" s="3744"/>
      <c r="L49" s="48"/>
      <c r="M49" s="776">
        <v>34</v>
      </c>
      <c r="N49" s="776"/>
    </row>
    <row r="50" spans="1:14" ht="19.899999999999999" customHeight="1">
      <c r="A50" s="1020"/>
      <c r="B50" s="169" t="e">
        <f>SUIVI!#REF!</f>
        <v>#REF!</v>
      </c>
      <c r="C50" s="169" t="e">
        <f>SUIVI!#REF!</f>
        <v>#REF!</v>
      </c>
      <c r="D50" s="1021" t="e">
        <f>SUIVI!#REF!</f>
        <v>#REF!</v>
      </c>
      <c r="E50" s="191" t="e">
        <f>SUIVI!#REF!</f>
        <v>#REF!</v>
      </c>
      <c r="F50" s="761" t="e">
        <f>SUIVI!#REF!</f>
        <v>#REF!</v>
      </c>
      <c r="G50" s="168"/>
      <c r="H50" s="47"/>
      <c r="I50" s="3668"/>
      <c r="J50" s="3686"/>
      <c r="K50" s="3744"/>
      <c r="L50" s="48"/>
      <c r="M50" s="776">
        <v>35</v>
      </c>
      <c r="N50" s="776"/>
    </row>
    <row r="51" spans="1:14" ht="19.899999999999999" customHeight="1">
      <c r="A51" s="1020"/>
      <c r="B51" s="169" t="e">
        <f>SUIVI!#REF!</f>
        <v>#REF!</v>
      </c>
      <c r="C51" s="169" t="e">
        <f>SUIVI!#REF!</f>
        <v>#REF!</v>
      </c>
      <c r="D51" s="1021" t="e">
        <f>SUIVI!#REF!</f>
        <v>#REF!</v>
      </c>
      <c r="E51" s="191" t="e">
        <f>SUIVI!#REF!</f>
        <v>#REF!</v>
      </c>
      <c r="F51" s="761" t="e">
        <f>SUIVI!#REF!</f>
        <v>#REF!</v>
      </c>
      <c r="G51" s="168"/>
      <c r="H51" s="47"/>
      <c r="I51" s="3668"/>
      <c r="J51" s="3686"/>
      <c r="K51" s="3744"/>
      <c r="L51" s="48"/>
      <c r="M51" s="776">
        <v>36</v>
      </c>
      <c r="N51" s="776"/>
    </row>
    <row r="52" spans="1:14" ht="19.899999999999999" customHeight="1">
      <c r="A52" s="1020"/>
      <c r="B52" s="169" t="e">
        <f>SUIVI!#REF!</f>
        <v>#REF!</v>
      </c>
      <c r="C52" s="169" t="e">
        <f>SUIVI!#REF!</f>
        <v>#REF!</v>
      </c>
      <c r="D52" s="1021" t="e">
        <f>SUIVI!#REF!</f>
        <v>#REF!</v>
      </c>
      <c r="E52" s="191" t="e">
        <f>SUIVI!#REF!</f>
        <v>#REF!</v>
      </c>
      <c r="F52" s="761" t="e">
        <f>SUIVI!#REF!</f>
        <v>#REF!</v>
      </c>
      <c r="G52" s="168"/>
      <c r="H52" s="47"/>
      <c r="I52" s="3668"/>
      <c r="J52" s="3686"/>
      <c r="K52" s="3744"/>
      <c r="L52" s="48"/>
      <c r="M52" s="776">
        <v>37</v>
      </c>
      <c r="N52" s="776"/>
    </row>
    <row r="53" spans="1:14" ht="19.899999999999999" customHeight="1">
      <c r="A53" s="1020"/>
      <c r="B53" s="169" t="e">
        <f>SUIVI!#REF!</f>
        <v>#REF!</v>
      </c>
      <c r="C53" s="169" t="e">
        <f>SUIVI!#REF!</f>
        <v>#REF!</v>
      </c>
      <c r="D53" s="1021" t="e">
        <f>SUIVI!#REF!</f>
        <v>#REF!</v>
      </c>
      <c r="E53" s="191" t="e">
        <f>SUIVI!#REF!</f>
        <v>#REF!</v>
      </c>
      <c r="F53" s="761" t="e">
        <f>SUIVI!#REF!</f>
        <v>#REF!</v>
      </c>
      <c r="G53" s="168"/>
      <c r="H53" s="47"/>
      <c r="I53" s="3668"/>
      <c r="J53" s="3686"/>
      <c r="K53" s="3744"/>
      <c r="L53" s="48"/>
      <c r="M53" s="776">
        <v>38</v>
      </c>
      <c r="N53" s="776"/>
    </row>
    <row r="54" spans="1:14" ht="19.899999999999999" customHeight="1">
      <c r="A54" s="1020"/>
      <c r="B54" s="169" t="e">
        <f>SUIVI!#REF!</f>
        <v>#REF!</v>
      </c>
      <c r="C54" s="169" t="e">
        <f>SUIVI!#REF!</f>
        <v>#REF!</v>
      </c>
      <c r="D54" s="1021" t="e">
        <f>SUIVI!#REF!</f>
        <v>#REF!</v>
      </c>
      <c r="E54" s="191" t="e">
        <f>SUIVI!#REF!</f>
        <v>#REF!</v>
      </c>
      <c r="F54" s="761" t="e">
        <f>SUIVI!#REF!</f>
        <v>#REF!</v>
      </c>
      <c r="G54" s="168"/>
      <c r="H54" s="47"/>
      <c r="I54" s="3668"/>
      <c r="J54" s="3686"/>
      <c r="K54" s="3744"/>
      <c r="L54" s="48"/>
      <c r="M54" s="776">
        <v>39</v>
      </c>
      <c r="N54" s="776"/>
    </row>
    <row r="55" spans="1:14" ht="19.899999999999999" customHeight="1">
      <c r="A55" s="1020"/>
      <c r="B55" s="169" t="e">
        <f>SUIVI!#REF!</f>
        <v>#REF!</v>
      </c>
      <c r="C55" s="169" t="e">
        <f>SUIVI!#REF!</f>
        <v>#REF!</v>
      </c>
      <c r="D55" s="1021" t="e">
        <f>SUIVI!#REF!</f>
        <v>#REF!</v>
      </c>
      <c r="E55" s="191" t="e">
        <f>SUIVI!#REF!</f>
        <v>#REF!</v>
      </c>
      <c r="F55" s="761" t="e">
        <f>SUIVI!#REF!</f>
        <v>#REF!</v>
      </c>
      <c r="G55" s="168"/>
      <c r="H55" s="47"/>
      <c r="I55" s="3668"/>
      <c r="J55" s="3686"/>
      <c r="K55" s="3744"/>
      <c r="L55" s="48"/>
      <c r="M55" s="776">
        <v>40</v>
      </c>
      <c r="N55" s="776"/>
    </row>
    <row r="56" spans="1:14" ht="19.899999999999999" customHeight="1">
      <c r="A56" s="1020"/>
      <c r="B56" s="169" t="e">
        <f>SUIVI!#REF!</f>
        <v>#REF!</v>
      </c>
      <c r="C56" s="169" t="e">
        <f>SUIVI!#REF!</f>
        <v>#REF!</v>
      </c>
      <c r="D56" s="1021" t="e">
        <f>SUIVI!#REF!</f>
        <v>#REF!</v>
      </c>
      <c r="E56" s="191" t="e">
        <f>SUIVI!#REF!</f>
        <v>#REF!</v>
      </c>
      <c r="F56" s="761" t="e">
        <f>SUIVI!#REF!</f>
        <v>#REF!</v>
      </c>
      <c r="G56" s="168"/>
      <c r="H56" s="47"/>
      <c r="I56" s="3668"/>
      <c r="J56" s="3686"/>
      <c r="K56" s="3744"/>
      <c r="L56" s="48"/>
      <c r="M56" s="776">
        <v>41</v>
      </c>
      <c r="N56" s="776"/>
    </row>
    <row r="57" spans="1:14" ht="19.899999999999999" customHeight="1">
      <c r="A57" s="1020"/>
      <c r="B57" s="169" t="e">
        <f>SUIVI!#REF!</f>
        <v>#REF!</v>
      </c>
      <c r="C57" s="169" t="e">
        <f>SUIVI!#REF!</f>
        <v>#REF!</v>
      </c>
      <c r="D57" s="1021" t="e">
        <f>SUIVI!#REF!</f>
        <v>#REF!</v>
      </c>
      <c r="E57" s="191" t="e">
        <f>SUIVI!#REF!</f>
        <v>#REF!</v>
      </c>
      <c r="F57" s="761" t="e">
        <f>SUIVI!#REF!</f>
        <v>#REF!</v>
      </c>
      <c r="G57" s="168"/>
      <c r="H57" s="47"/>
      <c r="I57" s="3668"/>
      <c r="J57" s="3686"/>
      <c r="K57" s="3744"/>
      <c r="L57" s="48"/>
      <c r="M57" s="776">
        <v>42</v>
      </c>
      <c r="N57" s="776"/>
    </row>
    <row r="58" spans="1:14" ht="19.899999999999999" customHeight="1">
      <c r="A58" s="1020"/>
      <c r="B58" s="169" t="e">
        <f>SUIVI!#REF!</f>
        <v>#REF!</v>
      </c>
      <c r="C58" s="169" t="e">
        <f>SUIVI!#REF!</f>
        <v>#REF!</v>
      </c>
      <c r="D58" s="1021" t="e">
        <f>SUIVI!#REF!</f>
        <v>#REF!</v>
      </c>
      <c r="E58" s="191" t="e">
        <f>SUIVI!#REF!</f>
        <v>#REF!</v>
      </c>
      <c r="F58" s="761" t="e">
        <f>SUIVI!#REF!</f>
        <v>#REF!</v>
      </c>
      <c r="G58" s="168"/>
      <c r="H58" s="47"/>
      <c r="I58" s="3668"/>
      <c r="J58" s="3686"/>
      <c r="K58" s="3744"/>
      <c r="L58" s="48"/>
      <c r="M58" s="776">
        <v>43</v>
      </c>
      <c r="N58" s="776"/>
    </row>
    <row r="59" spans="1:14" ht="19.899999999999999" customHeight="1">
      <c r="A59" s="1020"/>
      <c r="B59" s="169" t="e">
        <f>SUIVI!#REF!</f>
        <v>#REF!</v>
      </c>
      <c r="C59" s="169" t="e">
        <f>SUIVI!#REF!</f>
        <v>#REF!</v>
      </c>
      <c r="D59" s="1021" t="e">
        <f>SUIVI!#REF!</f>
        <v>#REF!</v>
      </c>
      <c r="E59" s="191" t="e">
        <f>SUIVI!#REF!</f>
        <v>#REF!</v>
      </c>
      <c r="F59" s="761" t="e">
        <f>SUIVI!#REF!</f>
        <v>#REF!</v>
      </c>
      <c r="G59" s="168"/>
      <c r="H59" s="47"/>
      <c r="I59" s="3668"/>
      <c r="J59" s="3686"/>
      <c r="K59" s="3744"/>
      <c r="L59" s="48"/>
      <c r="M59" s="776">
        <v>44</v>
      </c>
      <c r="N59" s="776"/>
    </row>
    <row r="60" spans="1:14" ht="19.899999999999999" customHeight="1">
      <c r="A60" s="1020"/>
      <c r="B60" s="169" t="e">
        <f>SUIVI!#REF!</f>
        <v>#REF!</v>
      </c>
      <c r="C60" s="169" t="e">
        <f>SUIVI!#REF!</f>
        <v>#REF!</v>
      </c>
      <c r="D60" s="1021" t="e">
        <f>SUIVI!#REF!</f>
        <v>#REF!</v>
      </c>
      <c r="E60" s="191" t="e">
        <f>SUIVI!#REF!</f>
        <v>#REF!</v>
      </c>
      <c r="F60" s="761" t="e">
        <f>SUIVI!#REF!</f>
        <v>#REF!</v>
      </c>
      <c r="G60" s="168"/>
      <c r="H60" s="47"/>
      <c r="I60" s="3668"/>
      <c r="J60" s="3686"/>
      <c r="K60" s="3744"/>
      <c r="L60" s="48"/>
      <c r="M60" s="776">
        <v>45</v>
      </c>
      <c r="N60" s="776"/>
    </row>
    <row r="61" spans="1:14" ht="19.899999999999999" customHeight="1">
      <c r="A61" s="1020"/>
      <c r="B61" s="169" t="e">
        <f>SUIVI!#REF!</f>
        <v>#REF!</v>
      </c>
      <c r="C61" s="169" t="e">
        <f>SUIVI!#REF!</f>
        <v>#REF!</v>
      </c>
      <c r="D61" s="1021" t="e">
        <f>SUIVI!#REF!</f>
        <v>#REF!</v>
      </c>
      <c r="E61" s="191" t="e">
        <f>SUIVI!#REF!</f>
        <v>#REF!</v>
      </c>
      <c r="F61" s="761" t="e">
        <f>SUIVI!#REF!</f>
        <v>#REF!</v>
      </c>
      <c r="G61" s="168"/>
      <c r="H61" s="47"/>
      <c r="I61" s="3668"/>
      <c r="J61" s="3686"/>
      <c r="K61" s="3744"/>
      <c r="L61" s="48"/>
      <c r="M61" s="776">
        <v>46</v>
      </c>
      <c r="N61" s="776"/>
    </row>
    <row r="62" spans="1:14" ht="19.899999999999999" customHeight="1">
      <c r="A62" s="1020"/>
      <c r="B62" s="169" t="e">
        <f>SUIVI!#REF!</f>
        <v>#REF!</v>
      </c>
      <c r="C62" s="169" t="e">
        <f>SUIVI!#REF!</f>
        <v>#REF!</v>
      </c>
      <c r="D62" s="1021" t="e">
        <f>SUIVI!#REF!</f>
        <v>#REF!</v>
      </c>
      <c r="E62" s="191" t="e">
        <f>SUIVI!#REF!</f>
        <v>#REF!</v>
      </c>
      <c r="F62" s="761" t="e">
        <f>SUIVI!#REF!</f>
        <v>#REF!</v>
      </c>
      <c r="G62" s="168"/>
      <c r="H62" s="47"/>
      <c r="I62" s="3668"/>
      <c r="J62" s="3686"/>
      <c r="K62" s="3744"/>
      <c r="L62" s="48"/>
      <c r="M62" s="776">
        <v>47</v>
      </c>
      <c r="N62" s="776"/>
    </row>
    <row r="63" spans="1:14" ht="19.899999999999999" customHeight="1">
      <c r="A63" s="1020"/>
      <c r="B63" s="169" t="e">
        <f>SUIVI!#REF!</f>
        <v>#REF!</v>
      </c>
      <c r="C63" s="169" t="e">
        <f>SUIVI!#REF!</f>
        <v>#REF!</v>
      </c>
      <c r="D63" s="1021" t="e">
        <f>SUIVI!#REF!</f>
        <v>#REF!</v>
      </c>
      <c r="E63" s="191" t="e">
        <f>SUIVI!#REF!</f>
        <v>#REF!</v>
      </c>
      <c r="F63" s="761" t="e">
        <f>SUIVI!#REF!</f>
        <v>#REF!</v>
      </c>
      <c r="G63" s="168"/>
      <c r="H63" s="47"/>
      <c r="I63" s="3668"/>
      <c r="J63" s="3686"/>
      <c r="K63" s="3744"/>
      <c r="L63" s="48"/>
      <c r="M63" s="776">
        <v>48</v>
      </c>
      <c r="N63" s="776"/>
    </row>
    <row r="64" spans="1:14" ht="19.899999999999999" customHeight="1">
      <c r="A64" s="1020"/>
      <c r="B64" s="169" t="e">
        <f>SUIVI!#REF!</f>
        <v>#REF!</v>
      </c>
      <c r="C64" s="169" t="e">
        <f>SUIVI!#REF!</f>
        <v>#REF!</v>
      </c>
      <c r="D64" s="1021" t="e">
        <f>SUIVI!#REF!</f>
        <v>#REF!</v>
      </c>
      <c r="E64" s="191" t="e">
        <f>SUIVI!#REF!</f>
        <v>#REF!</v>
      </c>
      <c r="F64" s="761" t="e">
        <f>SUIVI!#REF!</f>
        <v>#REF!</v>
      </c>
      <c r="G64" s="168"/>
      <c r="H64" s="47"/>
      <c r="I64" s="3668"/>
      <c r="J64" s="3686"/>
      <c r="K64" s="3744"/>
      <c r="L64" s="48"/>
      <c r="M64" s="776">
        <v>49</v>
      </c>
      <c r="N64" s="776"/>
    </row>
    <row r="65" spans="1:14" ht="19.899999999999999" customHeight="1">
      <c r="A65" s="1020"/>
      <c r="B65" s="169" t="e">
        <f>SUIVI!#REF!</f>
        <v>#REF!</v>
      </c>
      <c r="C65" s="169" t="e">
        <f>SUIVI!#REF!</f>
        <v>#REF!</v>
      </c>
      <c r="D65" s="1021" t="e">
        <f>SUIVI!#REF!</f>
        <v>#REF!</v>
      </c>
      <c r="E65" s="191" t="e">
        <f>SUIVI!#REF!</f>
        <v>#REF!</v>
      </c>
      <c r="F65" s="761" t="e">
        <f>SUIVI!#REF!</f>
        <v>#REF!</v>
      </c>
      <c r="G65" s="168"/>
      <c r="H65" s="47"/>
      <c r="I65" s="3668"/>
      <c r="J65" s="3686"/>
      <c r="K65" s="3744"/>
      <c r="L65" s="48"/>
      <c r="M65" s="776">
        <v>50</v>
      </c>
      <c r="N65" s="776"/>
    </row>
    <row r="66" spans="1:14" ht="19.899999999999999" customHeight="1">
      <c r="A66" s="1020"/>
      <c r="B66" s="169" t="e">
        <f>SUIVI!#REF!</f>
        <v>#REF!</v>
      </c>
      <c r="C66" s="169" t="e">
        <f>SUIVI!#REF!</f>
        <v>#REF!</v>
      </c>
      <c r="D66" s="1021" t="e">
        <f>SUIVI!#REF!</f>
        <v>#REF!</v>
      </c>
      <c r="E66" s="191" t="e">
        <f>SUIVI!#REF!</f>
        <v>#REF!</v>
      </c>
      <c r="F66" s="761" t="e">
        <f>SUIVI!#REF!</f>
        <v>#REF!</v>
      </c>
      <c r="G66" s="168"/>
      <c r="H66" s="47"/>
      <c r="I66" s="3668"/>
      <c r="J66" s="3686"/>
      <c r="K66" s="3744"/>
      <c r="L66" s="48"/>
      <c r="M66" s="776">
        <v>51</v>
      </c>
      <c r="N66" s="776"/>
    </row>
    <row r="67" spans="1:14" ht="19.899999999999999" customHeight="1">
      <c r="A67" s="1020"/>
      <c r="B67" s="169" t="e">
        <f>SUIVI!#REF!</f>
        <v>#REF!</v>
      </c>
      <c r="C67" s="169" t="e">
        <f>SUIVI!#REF!</f>
        <v>#REF!</v>
      </c>
      <c r="D67" s="1021" t="e">
        <f>SUIVI!#REF!</f>
        <v>#REF!</v>
      </c>
      <c r="E67" s="191" t="e">
        <f>SUIVI!#REF!</f>
        <v>#REF!</v>
      </c>
      <c r="F67" s="761" t="e">
        <f>SUIVI!#REF!</f>
        <v>#REF!</v>
      </c>
      <c r="G67" s="168"/>
      <c r="H67" s="47"/>
      <c r="I67" s="3668"/>
      <c r="J67" s="3686"/>
      <c r="K67" s="3744"/>
      <c r="L67" s="48"/>
      <c r="M67" s="776">
        <v>52</v>
      </c>
      <c r="N67" s="776"/>
    </row>
    <row r="68" spans="1:14" ht="19.899999999999999" customHeight="1">
      <c r="A68" s="1020"/>
      <c r="B68" s="169" t="e">
        <f>SUIVI!#REF!</f>
        <v>#REF!</v>
      </c>
      <c r="C68" s="169" t="e">
        <f>SUIVI!#REF!</f>
        <v>#REF!</v>
      </c>
      <c r="D68" s="1021" t="e">
        <f>SUIVI!#REF!</f>
        <v>#REF!</v>
      </c>
      <c r="E68" s="191" t="e">
        <f>SUIVI!#REF!</f>
        <v>#REF!</v>
      </c>
      <c r="F68" s="761" t="e">
        <f>SUIVI!#REF!</f>
        <v>#REF!</v>
      </c>
      <c r="G68" s="168"/>
      <c r="H68" s="47"/>
      <c r="I68" s="3668"/>
      <c r="J68" s="3686"/>
      <c r="K68" s="3744"/>
      <c r="L68" s="48"/>
      <c r="M68" s="776">
        <v>53</v>
      </c>
      <c r="N68" s="776"/>
    </row>
    <row r="69" spans="1:14" ht="19.899999999999999" customHeight="1">
      <c r="A69" s="1020"/>
      <c r="B69" s="169" t="e">
        <f>SUIVI!#REF!</f>
        <v>#REF!</v>
      </c>
      <c r="C69" s="169" t="e">
        <f>SUIVI!#REF!</f>
        <v>#REF!</v>
      </c>
      <c r="D69" s="1021" t="e">
        <f>SUIVI!#REF!</f>
        <v>#REF!</v>
      </c>
      <c r="E69" s="191" t="e">
        <f>SUIVI!#REF!</f>
        <v>#REF!</v>
      </c>
      <c r="F69" s="761" t="e">
        <f>SUIVI!#REF!</f>
        <v>#REF!</v>
      </c>
      <c r="G69" s="168"/>
      <c r="H69" s="47"/>
      <c r="I69" s="3668"/>
      <c r="J69" s="3686"/>
      <c r="K69" s="3744"/>
      <c r="L69" s="48"/>
      <c r="M69" s="776">
        <v>54</v>
      </c>
      <c r="N69" s="776"/>
    </row>
    <row r="70" spans="1:14" ht="19.899999999999999" customHeight="1">
      <c r="A70" s="1020"/>
      <c r="B70" s="169" t="e">
        <f>SUIVI!#REF!</f>
        <v>#REF!</v>
      </c>
      <c r="C70" s="169" t="e">
        <f>SUIVI!#REF!</f>
        <v>#REF!</v>
      </c>
      <c r="D70" s="1021" t="e">
        <f>SUIVI!#REF!</f>
        <v>#REF!</v>
      </c>
      <c r="E70" s="191" t="e">
        <f>SUIVI!#REF!</f>
        <v>#REF!</v>
      </c>
      <c r="F70" s="761" t="e">
        <f>SUIVI!#REF!</f>
        <v>#REF!</v>
      </c>
      <c r="G70" s="168"/>
      <c r="H70" s="47"/>
      <c r="I70" s="3668"/>
      <c r="J70" s="3686"/>
      <c r="K70" s="3744"/>
      <c r="L70" s="48"/>
      <c r="M70" s="776">
        <v>55</v>
      </c>
      <c r="N70" s="776"/>
    </row>
    <row r="71" spans="1:14" ht="19.899999999999999" customHeight="1">
      <c r="A71" s="1020"/>
      <c r="B71" s="169" t="e">
        <f>SUIVI!#REF!</f>
        <v>#REF!</v>
      </c>
      <c r="C71" s="169" t="e">
        <f>SUIVI!#REF!</f>
        <v>#REF!</v>
      </c>
      <c r="D71" s="1021" t="e">
        <f>SUIVI!#REF!</f>
        <v>#REF!</v>
      </c>
      <c r="E71" s="191" t="e">
        <f>SUIVI!#REF!</f>
        <v>#REF!</v>
      </c>
      <c r="F71" s="761" t="e">
        <f>SUIVI!#REF!</f>
        <v>#REF!</v>
      </c>
      <c r="G71" s="168"/>
      <c r="H71" s="47"/>
      <c r="I71" s="3668"/>
      <c r="J71" s="3686"/>
      <c r="K71" s="3744"/>
      <c r="L71" s="48"/>
      <c r="M71" s="776">
        <v>56</v>
      </c>
      <c r="N71" s="776"/>
    </row>
    <row r="72" spans="1:14" ht="19.899999999999999" customHeight="1">
      <c r="A72" s="1020"/>
      <c r="B72" s="169" t="e">
        <f>SUIVI!#REF!</f>
        <v>#REF!</v>
      </c>
      <c r="C72" s="169" t="e">
        <f>SUIVI!#REF!</f>
        <v>#REF!</v>
      </c>
      <c r="D72" s="1021" t="e">
        <f>SUIVI!#REF!</f>
        <v>#REF!</v>
      </c>
      <c r="E72" s="191" t="e">
        <f>SUIVI!#REF!</f>
        <v>#REF!</v>
      </c>
      <c r="F72" s="761" t="e">
        <f>SUIVI!#REF!</f>
        <v>#REF!</v>
      </c>
      <c r="G72" s="168"/>
      <c r="H72" s="47"/>
      <c r="I72" s="3668"/>
      <c r="J72" s="3686"/>
      <c r="K72" s="3744"/>
      <c r="L72" s="48"/>
      <c r="M72" s="776">
        <v>57</v>
      </c>
      <c r="N72" s="776"/>
    </row>
    <row r="73" spans="1:14" ht="19.899999999999999" customHeight="1">
      <c r="A73" s="1020"/>
      <c r="B73" s="169" t="e">
        <f>SUIVI!#REF!</f>
        <v>#REF!</v>
      </c>
      <c r="C73" s="169" t="e">
        <f>SUIVI!#REF!</f>
        <v>#REF!</v>
      </c>
      <c r="D73" s="1021" t="e">
        <f>SUIVI!#REF!</f>
        <v>#REF!</v>
      </c>
      <c r="E73" s="191" t="e">
        <f>SUIVI!#REF!</f>
        <v>#REF!</v>
      </c>
      <c r="F73" s="761" t="e">
        <f>SUIVI!#REF!</f>
        <v>#REF!</v>
      </c>
      <c r="G73" s="168"/>
      <c r="H73" s="47"/>
      <c r="I73" s="3668"/>
      <c r="J73" s="3686"/>
      <c r="K73" s="3744"/>
      <c r="L73" s="48"/>
      <c r="M73" s="776">
        <v>58</v>
      </c>
      <c r="N73" s="776"/>
    </row>
    <row r="74" spans="1:14" ht="19.899999999999999" customHeight="1">
      <c r="A74" s="1020"/>
      <c r="B74" s="169" t="e">
        <f>SUIVI!#REF!</f>
        <v>#REF!</v>
      </c>
      <c r="C74" s="169" t="e">
        <f>SUIVI!#REF!</f>
        <v>#REF!</v>
      </c>
      <c r="D74" s="1021" t="e">
        <f>SUIVI!#REF!</f>
        <v>#REF!</v>
      </c>
      <c r="E74" s="191" t="e">
        <f>SUIVI!#REF!</f>
        <v>#REF!</v>
      </c>
      <c r="F74" s="761" t="e">
        <f>SUIVI!#REF!</f>
        <v>#REF!</v>
      </c>
      <c r="G74" s="168"/>
      <c r="H74" s="47"/>
      <c r="I74" s="3668"/>
      <c r="J74" s="3686"/>
      <c r="K74" s="3744"/>
      <c r="L74" s="48"/>
      <c r="M74" s="776">
        <v>59</v>
      </c>
      <c r="N74" s="776"/>
    </row>
    <row r="75" spans="1:14" ht="19.899999999999999" customHeight="1">
      <c r="A75" s="1020"/>
      <c r="B75" s="169" t="e">
        <f>SUIVI!#REF!</f>
        <v>#REF!</v>
      </c>
      <c r="C75" s="169" t="e">
        <f>SUIVI!#REF!</f>
        <v>#REF!</v>
      </c>
      <c r="D75" s="1021" t="e">
        <f>SUIVI!#REF!</f>
        <v>#REF!</v>
      </c>
      <c r="E75" s="191" t="e">
        <f>SUIVI!#REF!</f>
        <v>#REF!</v>
      </c>
      <c r="F75" s="761" t="e">
        <f>SUIVI!#REF!</f>
        <v>#REF!</v>
      </c>
      <c r="G75" s="168"/>
      <c r="H75" s="47"/>
      <c r="I75" s="3668"/>
      <c r="J75" s="3686"/>
      <c r="K75" s="3744"/>
      <c r="L75" s="48"/>
      <c r="M75" s="776">
        <v>60</v>
      </c>
      <c r="N75" s="776"/>
    </row>
    <row r="76" spans="1:14" ht="19.899999999999999" customHeight="1">
      <c r="A76" s="1020"/>
      <c r="B76" s="169" t="e">
        <f>SUIVI!#REF!</f>
        <v>#REF!</v>
      </c>
      <c r="C76" s="169" t="e">
        <f>SUIVI!#REF!</f>
        <v>#REF!</v>
      </c>
      <c r="D76" s="1021" t="e">
        <f>SUIVI!#REF!</f>
        <v>#REF!</v>
      </c>
      <c r="E76" s="191" t="e">
        <f>SUIVI!#REF!</f>
        <v>#REF!</v>
      </c>
      <c r="F76" s="761" t="e">
        <f>SUIVI!#REF!</f>
        <v>#REF!</v>
      </c>
      <c r="G76" s="168"/>
      <c r="H76" s="47"/>
      <c r="I76" s="3668"/>
      <c r="J76" s="3686"/>
      <c r="K76" s="3744"/>
      <c r="L76" s="48"/>
      <c r="M76" s="776">
        <v>61</v>
      </c>
      <c r="N76" s="776"/>
    </row>
    <row r="77" spans="1:14" ht="19.899999999999999" customHeight="1">
      <c r="A77" s="1020"/>
      <c r="B77" s="169" t="e">
        <f>SUIVI!#REF!</f>
        <v>#REF!</v>
      </c>
      <c r="C77" s="169" t="e">
        <f>SUIVI!#REF!</f>
        <v>#REF!</v>
      </c>
      <c r="D77" s="1021" t="e">
        <f>SUIVI!#REF!</f>
        <v>#REF!</v>
      </c>
      <c r="E77" s="191" t="e">
        <f>SUIVI!#REF!</f>
        <v>#REF!</v>
      </c>
      <c r="F77" s="761" t="e">
        <f>SUIVI!#REF!</f>
        <v>#REF!</v>
      </c>
      <c r="G77" s="168"/>
      <c r="H77" s="47"/>
      <c r="I77" s="3668"/>
      <c r="J77" s="3686"/>
      <c r="K77" s="3744"/>
      <c r="L77" s="48"/>
      <c r="M77" s="776">
        <v>62</v>
      </c>
      <c r="N77" s="776"/>
    </row>
    <row r="78" spans="1:14" ht="19.899999999999999" customHeight="1">
      <c r="A78" s="1020"/>
      <c r="B78" s="169" t="e">
        <f>SUIVI!#REF!</f>
        <v>#REF!</v>
      </c>
      <c r="C78" s="169" t="e">
        <f>SUIVI!#REF!</f>
        <v>#REF!</v>
      </c>
      <c r="D78" s="1021" t="e">
        <f>SUIVI!#REF!</f>
        <v>#REF!</v>
      </c>
      <c r="E78" s="191" t="e">
        <f>SUIVI!#REF!</f>
        <v>#REF!</v>
      </c>
      <c r="F78" s="761" t="e">
        <f>SUIVI!#REF!</f>
        <v>#REF!</v>
      </c>
      <c r="G78" s="168"/>
      <c r="H78" s="47"/>
      <c r="I78" s="3668"/>
      <c r="J78" s="3686"/>
      <c r="K78" s="3744"/>
      <c r="L78" s="48"/>
      <c r="M78" s="776">
        <v>63</v>
      </c>
      <c r="N78" s="776"/>
    </row>
    <row r="79" spans="1:14" ht="19.899999999999999" customHeight="1">
      <c r="A79" s="1020"/>
      <c r="B79" s="169" t="e">
        <f>SUIVI!#REF!</f>
        <v>#REF!</v>
      </c>
      <c r="C79" s="169" t="e">
        <f>SUIVI!#REF!</f>
        <v>#REF!</v>
      </c>
      <c r="D79" s="1021" t="e">
        <f>SUIVI!#REF!</f>
        <v>#REF!</v>
      </c>
      <c r="E79" s="191" t="e">
        <f>SUIVI!#REF!</f>
        <v>#REF!</v>
      </c>
      <c r="F79" s="761" t="e">
        <f>SUIVI!#REF!</f>
        <v>#REF!</v>
      </c>
      <c r="G79" s="168"/>
      <c r="H79" s="47"/>
      <c r="I79" s="3668"/>
      <c r="J79" s="3686"/>
      <c r="K79" s="3744"/>
      <c r="L79" s="48"/>
      <c r="M79" s="776">
        <v>64</v>
      </c>
      <c r="N79" s="776"/>
    </row>
    <row r="80" spans="1:14" ht="19.899999999999999" customHeight="1">
      <c r="A80" s="1020"/>
      <c r="B80" s="169" t="e">
        <f>SUIVI!#REF!</f>
        <v>#REF!</v>
      </c>
      <c r="C80" s="169" t="e">
        <f>SUIVI!#REF!</f>
        <v>#REF!</v>
      </c>
      <c r="D80" s="1021" t="e">
        <f>SUIVI!#REF!</f>
        <v>#REF!</v>
      </c>
      <c r="E80" s="191" t="e">
        <f>SUIVI!#REF!</f>
        <v>#REF!</v>
      </c>
      <c r="F80" s="761" t="e">
        <f>SUIVI!#REF!</f>
        <v>#REF!</v>
      </c>
      <c r="G80" s="168"/>
      <c r="H80" s="47"/>
      <c r="I80" s="3668"/>
      <c r="J80" s="3686"/>
      <c r="K80" s="3744"/>
      <c r="L80" s="48"/>
      <c r="M80" s="776">
        <v>65</v>
      </c>
      <c r="N80" s="776"/>
    </row>
    <row r="81" spans="1:14" ht="19.899999999999999" customHeight="1">
      <c r="A81" s="1020"/>
      <c r="B81" s="169" t="e">
        <f>SUIVI!#REF!</f>
        <v>#REF!</v>
      </c>
      <c r="C81" s="169" t="e">
        <f>SUIVI!#REF!</f>
        <v>#REF!</v>
      </c>
      <c r="D81" s="1021" t="e">
        <f>SUIVI!#REF!</f>
        <v>#REF!</v>
      </c>
      <c r="E81" s="191" t="e">
        <f>SUIVI!#REF!</f>
        <v>#REF!</v>
      </c>
      <c r="F81" s="761" t="e">
        <f>SUIVI!#REF!</f>
        <v>#REF!</v>
      </c>
      <c r="G81" s="168"/>
      <c r="H81" s="47"/>
      <c r="I81" s="3668"/>
      <c r="J81" s="3686"/>
      <c r="K81" s="3744"/>
      <c r="L81" s="48"/>
      <c r="M81" s="776">
        <v>66</v>
      </c>
      <c r="N81" s="776"/>
    </row>
    <row r="82" spans="1:14" ht="19.899999999999999" customHeight="1">
      <c r="A82" s="1020"/>
      <c r="B82" s="169" t="e">
        <f>SUIVI!#REF!</f>
        <v>#REF!</v>
      </c>
      <c r="C82" s="169" t="e">
        <f>SUIVI!#REF!</f>
        <v>#REF!</v>
      </c>
      <c r="D82" s="1021" t="e">
        <f>SUIVI!#REF!</f>
        <v>#REF!</v>
      </c>
      <c r="E82" s="191" t="e">
        <f>SUIVI!#REF!</f>
        <v>#REF!</v>
      </c>
      <c r="F82" s="761" t="e">
        <f>SUIVI!#REF!</f>
        <v>#REF!</v>
      </c>
      <c r="G82" s="168"/>
      <c r="H82" s="47"/>
      <c r="I82" s="3668"/>
      <c r="J82" s="3686"/>
      <c r="K82" s="3744"/>
      <c r="L82" s="48"/>
      <c r="M82" s="776">
        <v>67</v>
      </c>
      <c r="N82" s="776"/>
    </row>
    <row r="83" spans="1:14" ht="19.899999999999999" customHeight="1">
      <c r="A83" s="1020"/>
      <c r="B83" s="169" t="e">
        <f>SUIVI!#REF!</f>
        <v>#REF!</v>
      </c>
      <c r="C83" s="169" t="e">
        <f>SUIVI!#REF!</f>
        <v>#REF!</v>
      </c>
      <c r="D83" s="1021" t="e">
        <f>SUIVI!#REF!</f>
        <v>#REF!</v>
      </c>
      <c r="E83" s="191" t="e">
        <f>SUIVI!#REF!</f>
        <v>#REF!</v>
      </c>
      <c r="F83" s="761" t="e">
        <f>SUIVI!#REF!</f>
        <v>#REF!</v>
      </c>
      <c r="G83" s="168"/>
      <c r="H83" s="47"/>
      <c r="I83" s="3668"/>
      <c r="J83" s="3686"/>
      <c r="K83" s="3744"/>
      <c r="L83" s="48"/>
      <c r="M83" s="776">
        <v>68</v>
      </c>
      <c r="N83" s="776"/>
    </row>
    <row r="84" spans="1:14" ht="19.899999999999999" customHeight="1">
      <c r="A84" s="1020"/>
      <c r="B84" s="169" t="e">
        <f>SUIVI!#REF!</f>
        <v>#REF!</v>
      </c>
      <c r="C84" s="169" t="e">
        <f>SUIVI!#REF!</f>
        <v>#REF!</v>
      </c>
      <c r="D84" s="1021" t="e">
        <f>SUIVI!#REF!</f>
        <v>#REF!</v>
      </c>
      <c r="E84" s="191" t="e">
        <f>SUIVI!#REF!</f>
        <v>#REF!</v>
      </c>
      <c r="F84" s="761" t="e">
        <f>SUIVI!#REF!</f>
        <v>#REF!</v>
      </c>
      <c r="G84" s="168"/>
      <c r="H84" s="47"/>
      <c r="I84" s="3668"/>
      <c r="J84" s="3686"/>
      <c r="K84" s="3744"/>
      <c r="L84" s="48"/>
      <c r="M84" s="776">
        <v>69</v>
      </c>
      <c r="N84" s="776"/>
    </row>
    <row r="85" spans="1:14" ht="19.899999999999999" customHeight="1">
      <c r="A85" s="1020"/>
      <c r="B85" s="169" t="e">
        <f>SUIVI!#REF!</f>
        <v>#REF!</v>
      </c>
      <c r="C85" s="169" t="e">
        <f>SUIVI!#REF!</f>
        <v>#REF!</v>
      </c>
      <c r="D85" s="1021" t="e">
        <f>SUIVI!#REF!</f>
        <v>#REF!</v>
      </c>
      <c r="E85" s="191" t="e">
        <f>SUIVI!#REF!</f>
        <v>#REF!</v>
      </c>
      <c r="F85" s="761" t="e">
        <f>SUIVI!#REF!</f>
        <v>#REF!</v>
      </c>
      <c r="G85" s="168"/>
      <c r="H85" s="47"/>
      <c r="I85" s="3668"/>
      <c r="J85" s="3686"/>
      <c r="K85" s="3744"/>
      <c r="L85" s="48"/>
      <c r="M85" s="776">
        <v>70</v>
      </c>
      <c r="N85" s="776"/>
    </row>
    <row r="86" spans="1:14" ht="19.899999999999999" customHeight="1">
      <c r="A86" s="1020"/>
      <c r="B86" s="169" t="e">
        <f>SUIVI!#REF!</f>
        <v>#REF!</v>
      </c>
      <c r="C86" s="169" t="e">
        <f>SUIVI!#REF!</f>
        <v>#REF!</v>
      </c>
      <c r="D86" s="1021" t="e">
        <f>SUIVI!#REF!</f>
        <v>#REF!</v>
      </c>
      <c r="E86" s="191" t="e">
        <f>SUIVI!#REF!</f>
        <v>#REF!</v>
      </c>
      <c r="F86" s="761" t="e">
        <f>SUIVI!#REF!</f>
        <v>#REF!</v>
      </c>
      <c r="G86" s="168"/>
      <c r="H86" s="47"/>
      <c r="I86" s="3668"/>
      <c r="J86" s="3686"/>
      <c r="K86" s="3744"/>
      <c r="L86" s="48"/>
      <c r="M86" s="776">
        <v>71</v>
      </c>
      <c r="N86" s="776"/>
    </row>
    <row r="87" spans="1:14" ht="19.899999999999999" customHeight="1">
      <c r="A87" s="1020"/>
      <c r="B87" s="169" t="e">
        <f>SUIVI!#REF!</f>
        <v>#REF!</v>
      </c>
      <c r="C87" s="169" t="e">
        <f>SUIVI!#REF!</f>
        <v>#REF!</v>
      </c>
      <c r="D87" s="1021" t="e">
        <f>SUIVI!#REF!</f>
        <v>#REF!</v>
      </c>
      <c r="E87" s="191" t="e">
        <f>SUIVI!#REF!</f>
        <v>#REF!</v>
      </c>
      <c r="F87" s="761" t="e">
        <f>SUIVI!#REF!</f>
        <v>#REF!</v>
      </c>
      <c r="G87" s="168"/>
      <c r="H87" s="47"/>
      <c r="I87" s="3668"/>
      <c r="J87" s="3686"/>
      <c r="K87" s="3744"/>
      <c r="L87" s="48"/>
      <c r="M87" s="776">
        <v>72</v>
      </c>
      <c r="N87" s="776"/>
    </row>
    <row r="88" spans="1:14" ht="19.899999999999999" customHeight="1">
      <c r="A88" s="1020"/>
      <c r="B88" s="169" t="e">
        <f>SUIVI!#REF!</f>
        <v>#REF!</v>
      </c>
      <c r="C88" s="169" t="e">
        <f>SUIVI!#REF!</f>
        <v>#REF!</v>
      </c>
      <c r="D88" s="1021" t="e">
        <f>SUIVI!#REF!</f>
        <v>#REF!</v>
      </c>
      <c r="E88" s="191" t="e">
        <f>SUIVI!#REF!</f>
        <v>#REF!</v>
      </c>
      <c r="F88" s="761" t="e">
        <f>SUIVI!#REF!</f>
        <v>#REF!</v>
      </c>
      <c r="G88" s="168"/>
      <c r="H88" s="47"/>
      <c r="I88" s="3668"/>
      <c r="J88" s="3686"/>
      <c r="K88" s="3744"/>
      <c r="L88" s="48"/>
      <c r="M88" s="776">
        <v>73</v>
      </c>
      <c r="N88" s="776"/>
    </row>
    <row r="89" spans="1:14" ht="19.899999999999999" customHeight="1">
      <c r="A89" s="1020"/>
      <c r="B89" s="169" t="e">
        <f>SUIVI!#REF!</f>
        <v>#REF!</v>
      </c>
      <c r="C89" s="169" t="e">
        <f>SUIVI!#REF!</f>
        <v>#REF!</v>
      </c>
      <c r="D89" s="1021" t="e">
        <f>SUIVI!#REF!</f>
        <v>#REF!</v>
      </c>
      <c r="E89" s="191" t="e">
        <f>SUIVI!#REF!</f>
        <v>#REF!</v>
      </c>
      <c r="F89" s="761" t="e">
        <f>SUIVI!#REF!</f>
        <v>#REF!</v>
      </c>
      <c r="G89" s="168"/>
      <c r="H89" s="47"/>
      <c r="I89" s="3668"/>
      <c r="J89" s="3686"/>
      <c r="K89" s="3744"/>
      <c r="L89" s="48"/>
      <c r="M89" s="776">
        <v>74</v>
      </c>
      <c r="N89" s="776"/>
    </row>
    <row r="90" spans="1:14" ht="19.899999999999999" customHeight="1">
      <c r="A90" s="1821"/>
      <c r="B90" s="169" t="e">
        <f>SUIVI!#REF!</f>
        <v>#REF!</v>
      </c>
      <c r="C90" s="169" t="e">
        <f>SUIVI!#REF!</f>
        <v>#REF!</v>
      </c>
      <c r="D90" s="1021" t="e">
        <f>SUIVI!#REF!</f>
        <v>#REF!</v>
      </c>
      <c r="E90" s="191" t="e">
        <f>SUIVI!#REF!</f>
        <v>#REF!</v>
      </c>
      <c r="F90" s="761" t="e">
        <f>SUIVI!#REF!</f>
        <v>#REF!</v>
      </c>
      <c r="G90" s="1822"/>
      <c r="H90" s="276"/>
      <c r="I90" s="4019"/>
      <c r="J90" s="3732"/>
      <c r="K90" s="3733"/>
      <c r="L90" s="48"/>
      <c r="M90" s="776">
        <v>75</v>
      </c>
      <c r="N90" s="776"/>
    </row>
    <row r="91" spans="1:14" ht="19.899999999999999" customHeight="1">
      <c r="A91" s="1019"/>
      <c r="B91" s="169" t="e">
        <f>SUIVI!#REF!</f>
        <v>#REF!</v>
      </c>
      <c r="C91" s="169" t="e">
        <f>SUIVI!#REF!</f>
        <v>#REF!</v>
      </c>
      <c r="D91" s="1021" t="e">
        <f>SUIVI!#REF!</f>
        <v>#REF!</v>
      </c>
      <c r="E91" s="191" t="e">
        <f>SUIVI!#REF!</f>
        <v>#REF!</v>
      </c>
      <c r="F91" s="761" t="e">
        <f>SUIVI!#REF!</f>
        <v>#REF!</v>
      </c>
      <c r="G91" s="1823"/>
      <c r="H91" s="47"/>
      <c r="I91" s="4018"/>
      <c r="J91" s="4018"/>
      <c r="K91" s="4018"/>
      <c r="L91" s="48"/>
      <c r="M91" s="776">
        <v>76</v>
      </c>
      <c r="N91" s="776"/>
    </row>
    <row r="92" spans="1:14" ht="19.899999999999999" customHeight="1">
      <c r="A92" s="1019"/>
      <c r="B92" s="169" t="e">
        <f>SUIVI!#REF!</f>
        <v>#REF!</v>
      </c>
      <c r="C92" s="169" t="e">
        <f>SUIVI!#REF!</f>
        <v>#REF!</v>
      </c>
      <c r="D92" s="1021" t="e">
        <f>SUIVI!#REF!</f>
        <v>#REF!</v>
      </c>
      <c r="E92" s="191" t="e">
        <f>SUIVI!#REF!</f>
        <v>#REF!</v>
      </c>
      <c r="F92" s="761" t="e">
        <f>SUIVI!#REF!</f>
        <v>#REF!</v>
      </c>
      <c r="G92" s="1823"/>
      <c r="H92" s="47"/>
      <c r="I92" s="4018"/>
      <c r="J92" s="4018"/>
      <c r="K92" s="4018"/>
      <c r="L92" s="48"/>
      <c r="M92" s="776">
        <v>77</v>
      </c>
      <c r="N92" s="776"/>
    </row>
    <row r="93" spans="1:14" ht="19.899999999999999" customHeight="1">
      <c r="A93" s="1019"/>
      <c r="B93" s="169" t="e">
        <f>SUIVI!#REF!</f>
        <v>#REF!</v>
      </c>
      <c r="C93" s="169" t="e">
        <f>SUIVI!#REF!</f>
        <v>#REF!</v>
      </c>
      <c r="D93" s="1021" t="e">
        <f>SUIVI!#REF!</f>
        <v>#REF!</v>
      </c>
      <c r="E93" s="191" t="e">
        <f>SUIVI!#REF!</f>
        <v>#REF!</v>
      </c>
      <c r="F93" s="761" t="e">
        <f>SUIVI!#REF!</f>
        <v>#REF!</v>
      </c>
      <c r="G93" s="1823"/>
      <c r="H93" s="47"/>
      <c r="I93" s="4018"/>
      <c r="J93" s="4018"/>
      <c r="K93" s="4018"/>
      <c r="L93" s="48"/>
      <c r="M93" s="776">
        <v>78</v>
      </c>
      <c r="N93" s="776"/>
    </row>
    <row r="94" spans="1:14" ht="19.899999999999999" customHeight="1">
      <c r="A94" s="1019"/>
      <c r="B94" s="169" t="e">
        <f>SUIVI!#REF!</f>
        <v>#REF!</v>
      </c>
      <c r="C94" s="169" t="e">
        <f>SUIVI!#REF!</f>
        <v>#REF!</v>
      </c>
      <c r="D94" s="1021" t="e">
        <f>SUIVI!#REF!</f>
        <v>#REF!</v>
      </c>
      <c r="E94" s="191" t="e">
        <f>SUIVI!#REF!</f>
        <v>#REF!</v>
      </c>
      <c r="F94" s="761" t="e">
        <f>SUIVI!#REF!</f>
        <v>#REF!</v>
      </c>
      <c r="G94" s="1823"/>
      <c r="H94" s="47"/>
      <c r="I94" s="4018"/>
      <c r="J94" s="4018"/>
      <c r="K94" s="4018"/>
      <c r="L94" s="48"/>
      <c r="M94" s="776">
        <v>79</v>
      </c>
      <c r="N94" s="776"/>
    </row>
    <row r="95" spans="1:14" ht="19.899999999999999" customHeight="1">
      <c r="A95" s="1019"/>
      <c r="B95" s="169" t="e">
        <f>SUIVI!#REF!</f>
        <v>#REF!</v>
      </c>
      <c r="C95" s="169" t="e">
        <f>SUIVI!#REF!</f>
        <v>#REF!</v>
      </c>
      <c r="D95" s="1021" t="e">
        <f>SUIVI!#REF!</f>
        <v>#REF!</v>
      </c>
      <c r="E95" s="191" t="e">
        <f>SUIVI!#REF!</f>
        <v>#REF!</v>
      </c>
      <c r="F95" s="761" t="e">
        <f>SUIVI!#REF!</f>
        <v>#REF!</v>
      </c>
      <c r="G95" s="1823"/>
      <c r="H95" s="47"/>
      <c r="I95" s="4018"/>
      <c r="J95" s="4018"/>
      <c r="K95" s="4018"/>
      <c r="L95" s="48"/>
      <c r="M95" s="776">
        <v>80</v>
      </c>
      <c r="N95" s="776"/>
    </row>
    <row r="96" spans="1:14" ht="19.899999999999999" customHeight="1">
      <c r="A96" s="1019"/>
      <c r="B96" s="169" t="e">
        <f>SUIVI!#REF!</f>
        <v>#REF!</v>
      </c>
      <c r="C96" s="169" t="e">
        <f>SUIVI!#REF!</f>
        <v>#REF!</v>
      </c>
      <c r="D96" s="1021" t="e">
        <f>SUIVI!#REF!</f>
        <v>#REF!</v>
      </c>
      <c r="E96" s="191" t="e">
        <f>SUIVI!#REF!</f>
        <v>#REF!</v>
      </c>
      <c r="F96" s="761" t="e">
        <f>SUIVI!#REF!</f>
        <v>#REF!</v>
      </c>
      <c r="G96" s="1823"/>
      <c r="H96" s="47"/>
      <c r="I96" s="4018"/>
      <c r="J96" s="4018"/>
      <c r="K96" s="4018"/>
      <c r="L96" s="48"/>
      <c r="M96" s="776">
        <v>81</v>
      </c>
      <c r="N96" s="776"/>
    </row>
    <row r="97" spans="1:14" ht="19.899999999999999" customHeight="1">
      <c r="A97" s="1019"/>
      <c r="B97" s="169" t="e">
        <f>SUIVI!#REF!</f>
        <v>#REF!</v>
      </c>
      <c r="C97" s="169" t="e">
        <f>SUIVI!#REF!</f>
        <v>#REF!</v>
      </c>
      <c r="D97" s="1021" t="e">
        <f>SUIVI!#REF!</f>
        <v>#REF!</v>
      </c>
      <c r="E97" s="191" t="e">
        <f>SUIVI!#REF!</f>
        <v>#REF!</v>
      </c>
      <c r="F97" s="761" t="e">
        <f>SUIVI!#REF!</f>
        <v>#REF!</v>
      </c>
      <c r="G97" s="1823"/>
      <c r="H97" s="47"/>
      <c r="I97" s="4018"/>
      <c r="J97" s="4018"/>
      <c r="K97" s="4018"/>
      <c r="L97" s="48"/>
      <c r="M97" s="776">
        <v>82</v>
      </c>
      <c r="N97" s="776"/>
    </row>
    <row r="98" spans="1:14" ht="19.899999999999999" customHeight="1">
      <c r="A98" s="1019"/>
      <c r="B98" s="169" t="e">
        <f>SUIVI!#REF!</f>
        <v>#REF!</v>
      </c>
      <c r="C98" s="169" t="e">
        <f>SUIVI!#REF!</f>
        <v>#REF!</v>
      </c>
      <c r="D98" s="1021" t="e">
        <f>SUIVI!#REF!</f>
        <v>#REF!</v>
      </c>
      <c r="E98" s="191" t="e">
        <f>SUIVI!#REF!</f>
        <v>#REF!</v>
      </c>
      <c r="F98" s="761" t="e">
        <f>SUIVI!#REF!</f>
        <v>#REF!</v>
      </c>
      <c r="G98" s="1823"/>
      <c r="H98" s="47"/>
      <c r="I98" s="4018"/>
      <c r="J98" s="4018"/>
      <c r="K98" s="4018"/>
      <c r="L98" s="48"/>
      <c r="M98" s="776">
        <v>83</v>
      </c>
      <c r="N98" s="776"/>
    </row>
    <row r="99" spans="1:14" ht="19.899999999999999" customHeight="1">
      <c r="A99" s="1019"/>
      <c r="B99" s="169" t="e">
        <f>SUIVI!#REF!</f>
        <v>#REF!</v>
      </c>
      <c r="C99" s="169" t="e">
        <f>SUIVI!#REF!</f>
        <v>#REF!</v>
      </c>
      <c r="D99" s="1021" t="e">
        <f>SUIVI!#REF!</f>
        <v>#REF!</v>
      </c>
      <c r="E99" s="191" t="e">
        <f>SUIVI!#REF!</f>
        <v>#REF!</v>
      </c>
      <c r="F99" s="761" t="e">
        <f>SUIVI!#REF!</f>
        <v>#REF!</v>
      </c>
      <c r="G99" s="1823"/>
      <c r="H99" s="47"/>
      <c r="I99" s="4018"/>
      <c r="J99" s="4018"/>
      <c r="K99" s="4018"/>
      <c r="L99" s="48"/>
      <c r="M99" s="776">
        <v>84</v>
      </c>
      <c r="N99" s="776"/>
    </row>
    <row r="100" spans="1:14" ht="19.899999999999999" customHeight="1">
      <c r="A100" s="1019"/>
      <c r="B100" s="169" t="e">
        <f>SUIVI!#REF!</f>
        <v>#REF!</v>
      </c>
      <c r="C100" s="169" t="e">
        <f>SUIVI!#REF!</f>
        <v>#REF!</v>
      </c>
      <c r="D100" s="1021" t="e">
        <f>SUIVI!#REF!</f>
        <v>#REF!</v>
      </c>
      <c r="E100" s="191" t="e">
        <f>SUIVI!#REF!</f>
        <v>#REF!</v>
      </c>
      <c r="F100" s="761" t="e">
        <f>SUIVI!#REF!</f>
        <v>#REF!</v>
      </c>
      <c r="G100" s="1823"/>
      <c r="H100" s="47"/>
      <c r="I100" s="4018"/>
      <c r="J100" s="4018"/>
      <c r="K100" s="4018"/>
      <c r="L100" s="48"/>
      <c r="M100" s="776">
        <v>85</v>
      </c>
      <c r="N100" s="776"/>
    </row>
    <row r="101" spans="1:14" ht="19.899999999999999" customHeight="1">
      <c r="A101" s="1019"/>
      <c r="B101" s="169" t="e">
        <f>SUIVI!#REF!</f>
        <v>#REF!</v>
      </c>
      <c r="C101" s="169" t="e">
        <f>SUIVI!#REF!</f>
        <v>#REF!</v>
      </c>
      <c r="D101" s="1021" t="e">
        <f>SUIVI!#REF!</f>
        <v>#REF!</v>
      </c>
      <c r="E101" s="191" t="e">
        <f>SUIVI!#REF!</f>
        <v>#REF!</v>
      </c>
      <c r="F101" s="761" t="e">
        <f>SUIVI!#REF!</f>
        <v>#REF!</v>
      </c>
      <c r="G101" s="1823"/>
      <c r="H101" s="47"/>
      <c r="I101" s="4018"/>
      <c r="J101" s="4018"/>
      <c r="K101" s="4018"/>
      <c r="L101" s="48"/>
      <c r="M101" s="776">
        <v>86</v>
      </c>
      <c r="N101" s="776"/>
    </row>
    <row r="102" spans="1:14" ht="19.899999999999999" customHeight="1">
      <c r="A102" s="1019"/>
      <c r="B102" s="169" t="e">
        <f>SUIVI!#REF!</f>
        <v>#REF!</v>
      </c>
      <c r="C102" s="169" t="e">
        <f>SUIVI!#REF!</f>
        <v>#REF!</v>
      </c>
      <c r="D102" s="1021" t="e">
        <f>SUIVI!#REF!</f>
        <v>#REF!</v>
      </c>
      <c r="E102" s="191" t="e">
        <f>SUIVI!#REF!</f>
        <v>#REF!</v>
      </c>
      <c r="F102" s="761" t="e">
        <f>SUIVI!#REF!</f>
        <v>#REF!</v>
      </c>
      <c r="G102" s="1823"/>
      <c r="H102" s="47"/>
      <c r="I102" s="4018"/>
      <c r="J102" s="4018"/>
      <c r="K102" s="4018"/>
      <c r="L102" s="48"/>
      <c r="M102" s="776">
        <v>87</v>
      </c>
      <c r="N102" s="776"/>
    </row>
    <row r="103" spans="1:14" ht="19.899999999999999" customHeight="1">
      <c r="A103" s="1019"/>
      <c r="B103" s="169" t="e">
        <f>SUIVI!#REF!</f>
        <v>#REF!</v>
      </c>
      <c r="C103" s="169" t="e">
        <f>SUIVI!#REF!</f>
        <v>#REF!</v>
      </c>
      <c r="D103" s="1021" t="e">
        <f>SUIVI!#REF!</f>
        <v>#REF!</v>
      </c>
      <c r="E103" s="191" t="e">
        <f>SUIVI!#REF!</f>
        <v>#REF!</v>
      </c>
      <c r="F103" s="761" t="e">
        <f>SUIVI!#REF!</f>
        <v>#REF!</v>
      </c>
      <c r="G103" s="1823"/>
      <c r="H103" s="47"/>
      <c r="I103" s="4018"/>
      <c r="J103" s="4018"/>
      <c r="K103" s="4018"/>
      <c r="L103" s="48"/>
      <c r="M103" s="776">
        <v>88</v>
      </c>
      <c r="N103" s="776"/>
    </row>
    <row r="104" spans="1:14" ht="19.899999999999999" customHeight="1">
      <c r="A104" s="1019"/>
      <c r="B104" s="169" t="e">
        <f>SUIVI!#REF!</f>
        <v>#REF!</v>
      </c>
      <c r="C104" s="169" t="e">
        <f>SUIVI!#REF!</f>
        <v>#REF!</v>
      </c>
      <c r="D104" s="1021" t="e">
        <f>SUIVI!#REF!</f>
        <v>#REF!</v>
      </c>
      <c r="E104" s="191" t="e">
        <f>SUIVI!#REF!</f>
        <v>#REF!</v>
      </c>
      <c r="F104" s="761" t="e">
        <f>SUIVI!#REF!</f>
        <v>#REF!</v>
      </c>
      <c r="G104" s="1823"/>
      <c r="H104" s="47"/>
      <c r="I104" s="4018"/>
      <c r="J104" s="4018"/>
      <c r="K104" s="4018"/>
      <c r="L104" s="48"/>
      <c r="M104" s="776">
        <v>89</v>
      </c>
      <c r="N104" s="776"/>
    </row>
    <row r="105" spans="1:14" ht="19.899999999999999" customHeight="1">
      <c r="A105" s="1019"/>
      <c r="B105" s="169" t="e">
        <f>SUIVI!#REF!</f>
        <v>#REF!</v>
      </c>
      <c r="C105" s="169" t="e">
        <f>SUIVI!#REF!</f>
        <v>#REF!</v>
      </c>
      <c r="D105" s="1021" t="e">
        <f>SUIVI!#REF!</f>
        <v>#REF!</v>
      </c>
      <c r="E105" s="191" t="e">
        <f>SUIVI!#REF!</f>
        <v>#REF!</v>
      </c>
      <c r="F105" s="761" t="e">
        <f>SUIVI!#REF!</f>
        <v>#REF!</v>
      </c>
      <c r="G105" s="1823"/>
      <c r="H105" s="47"/>
      <c r="I105" s="4018"/>
      <c r="J105" s="4018"/>
      <c r="K105" s="4018"/>
      <c r="L105" s="48"/>
      <c r="M105" s="776">
        <v>90</v>
      </c>
      <c r="N105" s="776"/>
    </row>
    <row r="106" spans="1:14" ht="19.899999999999999" customHeight="1">
      <c r="A106" s="1019"/>
      <c r="B106" s="169" t="e">
        <f>SUIVI!#REF!</f>
        <v>#REF!</v>
      </c>
      <c r="C106" s="169" t="e">
        <f>SUIVI!#REF!</f>
        <v>#REF!</v>
      </c>
      <c r="D106" s="1021" t="e">
        <f>SUIVI!#REF!</f>
        <v>#REF!</v>
      </c>
      <c r="E106" s="191" t="e">
        <f>SUIVI!#REF!</f>
        <v>#REF!</v>
      </c>
      <c r="F106" s="761" t="e">
        <f>SUIVI!#REF!</f>
        <v>#REF!</v>
      </c>
      <c r="G106" s="1823"/>
      <c r="H106" s="47"/>
      <c r="I106" s="4018"/>
      <c r="J106" s="4018"/>
      <c r="K106" s="4018"/>
      <c r="L106" s="48"/>
      <c r="M106" s="776">
        <v>91</v>
      </c>
      <c r="N106" s="776"/>
    </row>
    <row r="107" spans="1:14" ht="19.899999999999999" customHeight="1">
      <c r="A107" s="1019"/>
      <c r="B107" s="169" t="e">
        <f>SUIVI!#REF!</f>
        <v>#REF!</v>
      </c>
      <c r="C107" s="169" t="e">
        <f>SUIVI!#REF!</f>
        <v>#REF!</v>
      </c>
      <c r="D107" s="1021" t="e">
        <f>SUIVI!#REF!</f>
        <v>#REF!</v>
      </c>
      <c r="E107" s="191" t="e">
        <f>SUIVI!#REF!</f>
        <v>#REF!</v>
      </c>
      <c r="F107" s="761" t="e">
        <f>SUIVI!#REF!</f>
        <v>#REF!</v>
      </c>
      <c r="G107" s="1823"/>
      <c r="H107" s="47"/>
      <c r="I107" s="4018"/>
      <c r="J107" s="4018"/>
      <c r="K107" s="4018"/>
      <c r="L107" s="48"/>
      <c r="M107" s="776">
        <v>92</v>
      </c>
      <c r="N107" s="776"/>
    </row>
    <row r="108" spans="1:14" ht="19.899999999999999" customHeight="1">
      <c r="A108" s="1019"/>
      <c r="B108" s="169" t="e">
        <f>SUIVI!#REF!</f>
        <v>#REF!</v>
      </c>
      <c r="C108" s="169" t="e">
        <f>SUIVI!#REF!</f>
        <v>#REF!</v>
      </c>
      <c r="D108" s="1021" t="e">
        <f>SUIVI!#REF!</f>
        <v>#REF!</v>
      </c>
      <c r="E108" s="191" t="e">
        <f>SUIVI!#REF!</f>
        <v>#REF!</v>
      </c>
      <c r="F108" s="761" t="e">
        <f>SUIVI!#REF!</f>
        <v>#REF!</v>
      </c>
      <c r="G108" s="1823"/>
      <c r="H108" s="47"/>
      <c r="I108" s="4018"/>
      <c r="J108" s="4018"/>
      <c r="K108" s="4018"/>
      <c r="L108" s="48"/>
      <c r="M108" s="776">
        <v>93</v>
      </c>
      <c r="N108" s="776"/>
    </row>
    <row r="109" spans="1:14" ht="19.899999999999999" customHeight="1">
      <c r="A109" s="1019"/>
      <c r="B109" s="169" t="e">
        <f>SUIVI!#REF!</f>
        <v>#REF!</v>
      </c>
      <c r="C109" s="169" t="e">
        <f>SUIVI!#REF!</f>
        <v>#REF!</v>
      </c>
      <c r="D109" s="1021" t="e">
        <f>SUIVI!#REF!</f>
        <v>#REF!</v>
      </c>
      <c r="E109" s="191" t="e">
        <f>SUIVI!#REF!</f>
        <v>#REF!</v>
      </c>
      <c r="F109" s="761" t="e">
        <f>SUIVI!#REF!</f>
        <v>#REF!</v>
      </c>
      <c r="G109" s="1823"/>
      <c r="H109" s="47"/>
      <c r="I109" s="4018"/>
      <c r="J109" s="4018"/>
      <c r="K109" s="4018"/>
      <c r="L109" s="48"/>
      <c r="M109" s="776">
        <v>94</v>
      </c>
      <c r="N109" s="776"/>
    </row>
    <row r="110" spans="1:14" ht="19.899999999999999" customHeight="1">
      <c r="A110" s="1019"/>
      <c r="B110" s="169" t="e">
        <f>SUIVI!#REF!</f>
        <v>#REF!</v>
      </c>
      <c r="C110" s="169" t="e">
        <f>SUIVI!#REF!</f>
        <v>#REF!</v>
      </c>
      <c r="D110" s="1021" t="e">
        <f>SUIVI!#REF!</f>
        <v>#REF!</v>
      </c>
      <c r="E110" s="191" t="e">
        <f>SUIVI!#REF!</f>
        <v>#REF!</v>
      </c>
      <c r="F110" s="761" t="e">
        <f>SUIVI!#REF!</f>
        <v>#REF!</v>
      </c>
      <c r="G110" s="1823"/>
      <c r="H110" s="47"/>
      <c r="I110" s="4018"/>
      <c r="J110" s="4018"/>
      <c r="K110" s="4018"/>
      <c r="L110" s="48"/>
      <c r="M110" s="776">
        <v>95</v>
      </c>
      <c r="N110" s="776"/>
    </row>
    <row r="111" spans="1:14" ht="19.899999999999999" customHeight="1">
      <c r="A111" s="1019"/>
      <c r="B111" s="169" t="e">
        <f>SUIVI!#REF!</f>
        <v>#REF!</v>
      </c>
      <c r="C111" s="169" t="e">
        <f>SUIVI!#REF!</f>
        <v>#REF!</v>
      </c>
      <c r="D111" s="1021" t="e">
        <f>SUIVI!#REF!</f>
        <v>#REF!</v>
      </c>
      <c r="E111" s="191" t="e">
        <f>SUIVI!#REF!</f>
        <v>#REF!</v>
      </c>
      <c r="F111" s="761" t="e">
        <f>SUIVI!#REF!</f>
        <v>#REF!</v>
      </c>
      <c r="G111" s="1823"/>
      <c r="H111" s="47"/>
      <c r="I111" s="4018"/>
      <c r="J111" s="4018"/>
      <c r="K111" s="4018"/>
      <c r="L111" s="48"/>
      <c r="M111" s="776">
        <v>96</v>
      </c>
      <c r="N111" s="776"/>
    </row>
    <row r="112" spans="1:14" ht="19.899999999999999" customHeight="1">
      <c r="A112" s="1019"/>
      <c r="B112" s="169" t="e">
        <f>SUIVI!#REF!</f>
        <v>#REF!</v>
      </c>
      <c r="C112" s="169" t="e">
        <f>SUIVI!#REF!</f>
        <v>#REF!</v>
      </c>
      <c r="D112" s="1021" t="e">
        <f>SUIVI!#REF!</f>
        <v>#REF!</v>
      </c>
      <c r="E112" s="191" t="e">
        <f>SUIVI!#REF!</f>
        <v>#REF!</v>
      </c>
      <c r="F112" s="761" t="e">
        <f>SUIVI!#REF!</f>
        <v>#REF!</v>
      </c>
      <c r="G112" s="1823"/>
      <c r="H112" s="47"/>
      <c r="I112" s="4018"/>
      <c r="J112" s="4018"/>
      <c r="K112" s="4018"/>
      <c r="L112" s="48"/>
      <c r="M112" s="776">
        <v>97</v>
      </c>
      <c r="N112" s="776"/>
    </row>
    <row r="113" spans="1:14" ht="19.899999999999999" customHeight="1">
      <c r="A113" s="1019"/>
      <c r="B113" s="169" t="e">
        <f>SUIVI!#REF!</f>
        <v>#REF!</v>
      </c>
      <c r="C113" s="169" t="e">
        <f>SUIVI!#REF!</f>
        <v>#REF!</v>
      </c>
      <c r="D113" s="1021" t="e">
        <f>SUIVI!#REF!</f>
        <v>#REF!</v>
      </c>
      <c r="E113" s="191" t="e">
        <f>SUIVI!#REF!</f>
        <v>#REF!</v>
      </c>
      <c r="F113" s="761" t="e">
        <f>SUIVI!#REF!</f>
        <v>#REF!</v>
      </c>
      <c r="G113" s="1823"/>
      <c r="H113" s="47"/>
      <c r="I113" s="4018"/>
      <c r="J113" s="4018"/>
      <c r="K113" s="4018"/>
      <c r="L113" s="48"/>
      <c r="M113" s="776">
        <v>98</v>
      </c>
      <c r="N113" s="776"/>
    </row>
    <row r="114" spans="1:14" ht="19.899999999999999" customHeight="1">
      <c r="A114" s="1019"/>
      <c r="B114" s="169" t="e">
        <f>SUIVI!#REF!</f>
        <v>#REF!</v>
      </c>
      <c r="C114" s="169" t="e">
        <f>SUIVI!#REF!</f>
        <v>#REF!</v>
      </c>
      <c r="D114" s="1021" t="e">
        <f>SUIVI!#REF!</f>
        <v>#REF!</v>
      </c>
      <c r="E114" s="191" t="e">
        <f>SUIVI!#REF!</f>
        <v>#REF!</v>
      </c>
      <c r="F114" s="761" t="e">
        <f>SUIVI!#REF!</f>
        <v>#REF!</v>
      </c>
      <c r="G114" s="1823"/>
      <c r="H114" s="47"/>
      <c r="I114" s="4018"/>
      <c r="J114" s="4018"/>
      <c r="K114" s="4018"/>
      <c r="L114" s="48"/>
      <c r="M114" s="776">
        <v>99</v>
      </c>
      <c r="N114" s="776"/>
    </row>
    <row r="115" spans="1:14" ht="19.899999999999999" customHeight="1">
      <c r="A115" s="1019"/>
      <c r="B115" s="169" t="e">
        <f>SUIVI!#REF!</f>
        <v>#REF!</v>
      </c>
      <c r="C115" s="169" t="e">
        <f>SUIVI!#REF!</f>
        <v>#REF!</v>
      </c>
      <c r="D115" s="1021" t="e">
        <f>SUIVI!#REF!</f>
        <v>#REF!</v>
      </c>
      <c r="E115" s="191" t="e">
        <f>SUIVI!#REF!</f>
        <v>#REF!</v>
      </c>
      <c r="F115" s="761" t="e">
        <f>SUIVI!#REF!</f>
        <v>#REF!</v>
      </c>
      <c r="G115" s="1823"/>
      <c r="H115" s="47"/>
      <c r="I115" s="4018"/>
      <c r="J115" s="4018"/>
      <c r="K115" s="4018"/>
      <c r="L115" s="48"/>
      <c r="M115" s="776">
        <v>100</v>
      </c>
      <c r="N115" s="776"/>
    </row>
    <row r="116" spans="1:14" ht="19.899999999999999" customHeight="1">
      <c r="A116" s="1019"/>
      <c r="B116" s="169" t="e">
        <f>SUIVI!#REF!</f>
        <v>#REF!</v>
      </c>
      <c r="C116" s="169" t="e">
        <f>SUIVI!#REF!</f>
        <v>#REF!</v>
      </c>
      <c r="D116" s="1021" t="e">
        <f>SUIVI!#REF!</f>
        <v>#REF!</v>
      </c>
      <c r="E116" s="191" t="e">
        <f>SUIVI!#REF!</f>
        <v>#REF!</v>
      </c>
      <c r="F116" s="761" t="e">
        <f>SUIVI!#REF!</f>
        <v>#REF!</v>
      </c>
      <c r="G116" s="1823"/>
      <c r="H116" s="47"/>
      <c r="I116" s="4018"/>
      <c r="J116" s="4018"/>
      <c r="K116" s="4018"/>
      <c r="L116" s="48"/>
      <c r="M116" s="776">
        <v>101</v>
      </c>
      <c r="N116" s="776"/>
    </row>
    <row r="117" spans="1:14" ht="19.899999999999999" customHeight="1">
      <c r="A117" s="1019"/>
      <c r="B117" s="169" t="e">
        <f>SUIVI!#REF!</f>
        <v>#REF!</v>
      </c>
      <c r="C117" s="169" t="e">
        <f>SUIVI!#REF!</f>
        <v>#REF!</v>
      </c>
      <c r="D117" s="1021" t="e">
        <f>SUIVI!#REF!</f>
        <v>#REF!</v>
      </c>
      <c r="E117" s="191" t="e">
        <f>SUIVI!#REF!</f>
        <v>#REF!</v>
      </c>
      <c r="F117" s="761" t="e">
        <f>SUIVI!#REF!</f>
        <v>#REF!</v>
      </c>
      <c r="G117" s="1823"/>
      <c r="H117" s="47"/>
      <c r="I117" s="4018"/>
      <c r="J117" s="4018"/>
      <c r="K117" s="4018"/>
      <c r="L117" s="48"/>
      <c r="M117" s="776">
        <v>102</v>
      </c>
      <c r="N117" s="776"/>
    </row>
    <row r="118" spans="1:14" ht="19.899999999999999" customHeight="1">
      <c r="A118" s="1019"/>
      <c r="B118" s="169" t="e">
        <f>SUIVI!#REF!</f>
        <v>#REF!</v>
      </c>
      <c r="C118" s="169" t="e">
        <f>SUIVI!#REF!</f>
        <v>#REF!</v>
      </c>
      <c r="D118" s="1021" t="e">
        <f>SUIVI!#REF!</f>
        <v>#REF!</v>
      </c>
      <c r="E118" s="191" t="e">
        <f>SUIVI!#REF!</f>
        <v>#REF!</v>
      </c>
      <c r="F118" s="761" t="e">
        <f>SUIVI!#REF!</f>
        <v>#REF!</v>
      </c>
      <c r="G118" s="1823"/>
      <c r="H118" s="47"/>
      <c r="I118" s="4018"/>
      <c r="J118" s="4018"/>
      <c r="K118" s="4018"/>
      <c r="L118" s="48"/>
      <c r="M118" s="776">
        <v>103</v>
      </c>
      <c r="N118" s="776"/>
    </row>
    <row r="119" spans="1:14" ht="19.899999999999999" customHeight="1">
      <c r="A119" s="1019"/>
      <c r="B119" s="169" t="e">
        <f>SUIVI!#REF!</f>
        <v>#REF!</v>
      </c>
      <c r="C119" s="169" t="e">
        <f>SUIVI!#REF!</f>
        <v>#REF!</v>
      </c>
      <c r="D119" s="1021" t="e">
        <f>SUIVI!#REF!</f>
        <v>#REF!</v>
      </c>
      <c r="E119" s="191" t="e">
        <f>SUIVI!#REF!</f>
        <v>#REF!</v>
      </c>
      <c r="F119" s="761" t="e">
        <f>SUIVI!#REF!</f>
        <v>#REF!</v>
      </c>
      <c r="G119" s="1823"/>
      <c r="H119" s="47"/>
      <c r="I119" s="4018"/>
      <c r="J119" s="4018"/>
      <c r="K119" s="4018"/>
      <c r="L119" s="48"/>
      <c r="M119" s="776">
        <v>104</v>
      </c>
      <c r="N119" s="776"/>
    </row>
    <row r="120" spans="1:14" ht="19.899999999999999" customHeight="1">
      <c r="A120" s="1019"/>
      <c r="B120" s="169" t="e">
        <f>SUIVI!#REF!</f>
        <v>#REF!</v>
      </c>
      <c r="C120" s="169" t="e">
        <f>SUIVI!#REF!</f>
        <v>#REF!</v>
      </c>
      <c r="D120" s="1021" t="e">
        <f>SUIVI!#REF!</f>
        <v>#REF!</v>
      </c>
      <c r="E120" s="191" t="e">
        <f>SUIVI!#REF!</f>
        <v>#REF!</v>
      </c>
      <c r="F120" s="761" t="e">
        <f>SUIVI!#REF!</f>
        <v>#REF!</v>
      </c>
      <c r="G120" s="1823"/>
      <c r="H120" s="47"/>
      <c r="I120" s="4018"/>
      <c r="J120" s="4018"/>
      <c r="K120" s="4018"/>
      <c r="L120" s="48"/>
      <c r="M120" s="776">
        <v>105</v>
      </c>
      <c r="N120" s="776"/>
    </row>
    <row r="121" spans="1:14" ht="19.899999999999999" customHeight="1">
      <c r="A121" s="1019"/>
      <c r="B121" s="169" t="e">
        <f>SUIVI!#REF!</f>
        <v>#REF!</v>
      </c>
      <c r="C121" s="169" t="e">
        <f>SUIVI!#REF!</f>
        <v>#REF!</v>
      </c>
      <c r="D121" s="1021" t="e">
        <f>SUIVI!#REF!</f>
        <v>#REF!</v>
      </c>
      <c r="E121" s="191" t="e">
        <f>SUIVI!#REF!</f>
        <v>#REF!</v>
      </c>
      <c r="F121" s="761" t="e">
        <f>SUIVI!#REF!</f>
        <v>#REF!</v>
      </c>
      <c r="G121" s="1823"/>
      <c r="H121" s="47"/>
      <c r="I121" s="4018"/>
      <c r="J121" s="4018"/>
      <c r="K121" s="4018"/>
      <c r="L121" s="48"/>
      <c r="M121" s="776">
        <v>106</v>
      </c>
      <c r="N121" s="776"/>
    </row>
    <row r="122" spans="1:14" ht="19.899999999999999" customHeight="1">
      <c r="A122" s="1019"/>
      <c r="B122" s="169" t="e">
        <f>SUIVI!#REF!</f>
        <v>#REF!</v>
      </c>
      <c r="C122" s="169" t="e">
        <f>SUIVI!#REF!</f>
        <v>#REF!</v>
      </c>
      <c r="D122" s="1021" t="e">
        <f>SUIVI!#REF!</f>
        <v>#REF!</v>
      </c>
      <c r="E122" s="191" t="e">
        <f>SUIVI!#REF!</f>
        <v>#REF!</v>
      </c>
      <c r="F122" s="761" t="e">
        <f>SUIVI!#REF!</f>
        <v>#REF!</v>
      </c>
      <c r="G122" s="1823"/>
      <c r="H122" s="47"/>
      <c r="I122" s="4018"/>
      <c r="J122" s="4018"/>
      <c r="K122" s="4018"/>
      <c r="L122" s="48"/>
      <c r="M122" s="776">
        <v>107</v>
      </c>
      <c r="N122" s="776"/>
    </row>
    <row r="123" spans="1:14" ht="19.899999999999999" customHeight="1">
      <c r="A123" s="1019"/>
      <c r="B123" s="169" t="e">
        <f>SUIVI!#REF!</f>
        <v>#REF!</v>
      </c>
      <c r="C123" s="169" t="e">
        <f>SUIVI!#REF!</f>
        <v>#REF!</v>
      </c>
      <c r="D123" s="1021" t="e">
        <f>SUIVI!#REF!</f>
        <v>#REF!</v>
      </c>
      <c r="E123" s="191" t="e">
        <f>SUIVI!#REF!</f>
        <v>#REF!</v>
      </c>
      <c r="F123" s="761" t="e">
        <f>SUIVI!#REF!</f>
        <v>#REF!</v>
      </c>
      <c r="G123" s="1823"/>
      <c r="H123" s="47"/>
      <c r="I123" s="4018"/>
      <c r="J123" s="4018"/>
      <c r="K123" s="4018"/>
      <c r="L123" s="48"/>
      <c r="M123" s="776">
        <v>108</v>
      </c>
      <c r="N123" s="776"/>
    </row>
    <row r="124" spans="1:14" ht="19.899999999999999" customHeight="1">
      <c r="A124" s="1019"/>
      <c r="B124" s="169" t="e">
        <f>SUIVI!#REF!</f>
        <v>#REF!</v>
      </c>
      <c r="C124" s="169" t="e">
        <f>SUIVI!#REF!</f>
        <v>#REF!</v>
      </c>
      <c r="D124" s="1021" t="e">
        <f>SUIVI!#REF!</f>
        <v>#REF!</v>
      </c>
      <c r="E124" s="191" t="e">
        <f>SUIVI!#REF!</f>
        <v>#REF!</v>
      </c>
      <c r="F124" s="761" t="e">
        <f>SUIVI!#REF!</f>
        <v>#REF!</v>
      </c>
      <c r="G124" s="1823"/>
      <c r="H124" s="47"/>
      <c r="I124" s="4018"/>
      <c r="J124" s="4018"/>
      <c r="K124" s="4018"/>
      <c r="L124" s="48"/>
      <c r="M124" s="776">
        <v>109</v>
      </c>
      <c r="N124" s="776"/>
    </row>
    <row r="125" spans="1:14" ht="19.899999999999999" customHeight="1">
      <c r="A125" s="1019"/>
      <c r="B125" s="169" t="e">
        <f>SUIVI!#REF!</f>
        <v>#REF!</v>
      </c>
      <c r="C125" s="169" t="e">
        <f>SUIVI!#REF!</f>
        <v>#REF!</v>
      </c>
      <c r="D125" s="1021" t="e">
        <f>SUIVI!#REF!</f>
        <v>#REF!</v>
      </c>
      <c r="E125" s="191" t="e">
        <f>SUIVI!#REF!</f>
        <v>#REF!</v>
      </c>
      <c r="F125" s="761" t="e">
        <f>SUIVI!#REF!</f>
        <v>#REF!</v>
      </c>
      <c r="G125" s="1823"/>
      <c r="H125" s="47"/>
      <c r="I125" s="4018"/>
      <c r="J125" s="4018"/>
      <c r="K125" s="4018"/>
      <c r="L125" s="48"/>
      <c r="M125" s="776">
        <v>110</v>
      </c>
      <c r="N125" s="776"/>
    </row>
    <row r="126" spans="1:14" ht="19.899999999999999" customHeight="1">
      <c r="A126" s="321"/>
      <c r="B126" s="169" t="e">
        <f>SUIVI!#REF!</f>
        <v>#REF!</v>
      </c>
      <c r="C126" s="169" t="e">
        <f>SUIVI!#REF!</f>
        <v>#REF!</v>
      </c>
      <c r="D126" s="1021" t="e">
        <f>SUIVI!#REF!</f>
        <v>#REF!</v>
      </c>
      <c r="E126" s="191" t="e">
        <f>SUIVI!#REF!</f>
        <v>#REF!</v>
      </c>
      <c r="F126" s="761" t="e">
        <f>SUIVI!#REF!</f>
        <v>#REF!</v>
      </c>
      <c r="G126" s="1823"/>
      <c r="H126" s="47"/>
      <c r="I126" s="4018"/>
      <c r="J126" s="4018"/>
      <c r="K126" s="4018"/>
      <c r="L126" s="48"/>
      <c r="M126" s="776">
        <v>111</v>
      </c>
      <c r="N126" s="776"/>
    </row>
    <row r="127" spans="1:14" ht="19.899999999999999" customHeight="1">
      <c r="A127" s="321"/>
      <c r="B127" s="169" t="e">
        <f>SUIVI!#REF!</f>
        <v>#REF!</v>
      </c>
      <c r="C127" s="169" t="e">
        <f>SUIVI!#REF!</f>
        <v>#REF!</v>
      </c>
      <c r="D127" s="1021" t="e">
        <f>SUIVI!#REF!</f>
        <v>#REF!</v>
      </c>
      <c r="E127" s="191" t="e">
        <f>SUIVI!#REF!</f>
        <v>#REF!</v>
      </c>
      <c r="F127" s="761" t="e">
        <f>SUIVI!#REF!</f>
        <v>#REF!</v>
      </c>
      <c r="G127" s="1823"/>
      <c r="H127" s="47"/>
      <c r="I127" s="4018"/>
      <c r="J127" s="4018"/>
      <c r="K127" s="4018"/>
      <c r="L127" s="48"/>
      <c r="M127" s="776">
        <v>112</v>
      </c>
      <c r="N127" s="776"/>
    </row>
    <row r="128" spans="1:14" ht="19.899999999999999" customHeight="1">
      <c r="A128" s="321"/>
      <c r="B128" s="169" t="e">
        <f>SUIVI!#REF!</f>
        <v>#REF!</v>
      </c>
      <c r="C128" s="169" t="e">
        <f>SUIVI!#REF!</f>
        <v>#REF!</v>
      </c>
      <c r="D128" s="1021" t="e">
        <f>SUIVI!#REF!</f>
        <v>#REF!</v>
      </c>
      <c r="E128" s="191" t="e">
        <f>SUIVI!#REF!</f>
        <v>#REF!</v>
      </c>
      <c r="F128" s="761" t="e">
        <f>SUIVI!#REF!</f>
        <v>#REF!</v>
      </c>
      <c r="G128" s="1823"/>
      <c r="H128" s="47"/>
      <c r="I128" s="4018"/>
      <c r="J128" s="4018"/>
      <c r="K128" s="4018"/>
      <c r="L128" s="48"/>
      <c r="M128" s="776">
        <v>113</v>
      </c>
      <c r="N128" s="776"/>
    </row>
    <row r="129" spans="1:14" ht="19.899999999999999" customHeight="1">
      <c r="A129" s="321"/>
      <c r="B129" s="169" t="e">
        <f>SUIVI!#REF!</f>
        <v>#REF!</v>
      </c>
      <c r="C129" s="169" t="e">
        <f>SUIVI!#REF!</f>
        <v>#REF!</v>
      </c>
      <c r="D129" s="1021" t="e">
        <f>SUIVI!#REF!</f>
        <v>#REF!</v>
      </c>
      <c r="E129" s="191" t="e">
        <f>SUIVI!#REF!</f>
        <v>#REF!</v>
      </c>
      <c r="F129" s="761" t="e">
        <f>SUIVI!#REF!</f>
        <v>#REF!</v>
      </c>
      <c r="G129" s="1823"/>
      <c r="H129" s="47"/>
      <c r="I129" s="4018"/>
      <c r="J129" s="4018"/>
      <c r="K129" s="4018"/>
      <c r="L129" s="48"/>
      <c r="M129" s="776">
        <v>114</v>
      </c>
      <c r="N129" s="776"/>
    </row>
    <row r="130" spans="1:14" ht="19.899999999999999" customHeight="1">
      <c r="A130" s="321"/>
      <c r="B130" s="169" t="e">
        <f>SUIVI!#REF!</f>
        <v>#REF!</v>
      </c>
      <c r="C130" s="169" t="e">
        <f>SUIVI!#REF!</f>
        <v>#REF!</v>
      </c>
      <c r="D130" s="1021" t="e">
        <f>SUIVI!#REF!</f>
        <v>#REF!</v>
      </c>
      <c r="E130" s="191" t="e">
        <f>SUIVI!#REF!</f>
        <v>#REF!</v>
      </c>
      <c r="F130" s="761" t="e">
        <f>SUIVI!#REF!</f>
        <v>#REF!</v>
      </c>
      <c r="G130" s="1823"/>
      <c r="H130" s="47"/>
      <c r="I130" s="4018"/>
      <c r="J130" s="4018"/>
      <c r="K130" s="4018"/>
      <c r="L130" s="48"/>
      <c r="M130" s="776">
        <v>115</v>
      </c>
      <c r="N130" s="776"/>
    </row>
    <row r="131" spans="1:14" ht="19.899999999999999" customHeight="1">
      <c r="A131" s="321"/>
      <c r="B131" s="169" t="e">
        <f>SUIVI!#REF!</f>
        <v>#REF!</v>
      </c>
      <c r="C131" s="169" t="e">
        <f>SUIVI!#REF!</f>
        <v>#REF!</v>
      </c>
      <c r="D131" s="1021" t="e">
        <f>SUIVI!#REF!</f>
        <v>#REF!</v>
      </c>
      <c r="E131" s="191" t="e">
        <f>SUIVI!#REF!</f>
        <v>#REF!</v>
      </c>
      <c r="F131" s="761" t="e">
        <f>SUIVI!#REF!</f>
        <v>#REF!</v>
      </c>
      <c r="G131" s="1823"/>
      <c r="H131" s="47"/>
      <c r="I131" s="4018"/>
      <c r="J131" s="4018"/>
      <c r="K131" s="4018"/>
      <c r="L131" s="48"/>
      <c r="M131" s="776">
        <v>116</v>
      </c>
      <c r="N131" s="776"/>
    </row>
    <row r="132" spans="1:14" ht="19.899999999999999" customHeight="1">
      <c r="A132" s="321"/>
      <c r="B132" s="169" t="e">
        <f>SUIVI!#REF!</f>
        <v>#REF!</v>
      </c>
      <c r="C132" s="169" t="e">
        <f>SUIVI!#REF!</f>
        <v>#REF!</v>
      </c>
      <c r="D132" s="1021" t="e">
        <f>SUIVI!#REF!</f>
        <v>#REF!</v>
      </c>
      <c r="E132" s="191" t="e">
        <f>SUIVI!#REF!</f>
        <v>#REF!</v>
      </c>
      <c r="F132" s="761" t="e">
        <f>SUIVI!#REF!</f>
        <v>#REF!</v>
      </c>
      <c r="G132" s="1823"/>
      <c r="H132" s="47"/>
      <c r="I132" s="4018"/>
      <c r="J132" s="4018"/>
      <c r="K132" s="4018"/>
      <c r="L132" s="48"/>
      <c r="M132" s="776">
        <v>117</v>
      </c>
      <c r="N132" s="776"/>
    </row>
    <row r="133" spans="1:14" ht="19.899999999999999" customHeight="1">
      <c r="A133" s="321"/>
      <c r="B133" s="169" t="e">
        <f>SUIVI!#REF!</f>
        <v>#REF!</v>
      </c>
      <c r="C133" s="169" t="e">
        <f>SUIVI!#REF!</f>
        <v>#REF!</v>
      </c>
      <c r="D133" s="1021" t="e">
        <f>SUIVI!#REF!</f>
        <v>#REF!</v>
      </c>
      <c r="E133" s="191" t="e">
        <f>SUIVI!#REF!</f>
        <v>#REF!</v>
      </c>
      <c r="F133" s="761" t="e">
        <f>SUIVI!#REF!</f>
        <v>#REF!</v>
      </c>
      <c r="G133" s="1823"/>
      <c r="H133" s="47"/>
      <c r="I133" s="4018"/>
      <c r="J133" s="4018"/>
      <c r="K133" s="4018"/>
      <c r="L133" s="48"/>
      <c r="M133" s="776">
        <v>118</v>
      </c>
      <c r="N133" s="776"/>
    </row>
    <row r="134" spans="1:14" ht="19.899999999999999" customHeight="1">
      <c r="A134" s="321"/>
      <c r="B134" s="169" t="e">
        <f>SUIVI!#REF!</f>
        <v>#REF!</v>
      </c>
      <c r="C134" s="169" t="e">
        <f>SUIVI!#REF!</f>
        <v>#REF!</v>
      </c>
      <c r="D134" s="1021" t="e">
        <f>SUIVI!#REF!</f>
        <v>#REF!</v>
      </c>
      <c r="E134" s="191" t="e">
        <f>SUIVI!#REF!</f>
        <v>#REF!</v>
      </c>
      <c r="F134" s="761" t="e">
        <f>SUIVI!#REF!</f>
        <v>#REF!</v>
      </c>
      <c r="G134" s="1823"/>
      <c r="H134" s="47"/>
      <c r="I134" s="4018"/>
      <c r="J134" s="4018"/>
      <c r="K134" s="4018"/>
      <c r="L134" s="48"/>
      <c r="M134" s="776">
        <v>119</v>
      </c>
      <c r="N134" s="776"/>
    </row>
    <row r="135" spans="1:14" ht="19.899999999999999" customHeight="1">
      <c r="A135" s="321"/>
      <c r="B135" s="169" t="e">
        <f>SUIVI!#REF!</f>
        <v>#REF!</v>
      </c>
      <c r="C135" s="169" t="e">
        <f>SUIVI!#REF!</f>
        <v>#REF!</v>
      </c>
      <c r="D135" s="1021" t="e">
        <f>SUIVI!#REF!</f>
        <v>#REF!</v>
      </c>
      <c r="E135" s="191" t="e">
        <f>SUIVI!#REF!</f>
        <v>#REF!</v>
      </c>
      <c r="F135" s="761" t="e">
        <f>SUIVI!#REF!</f>
        <v>#REF!</v>
      </c>
      <c r="G135" s="1823"/>
      <c r="H135" s="47"/>
      <c r="I135" s="4018"/>
      <c r="J135" s="4018"/>
      <c r="K135" s="4018"/>
      <c r="L135" s="48"/>
      <c r="M135" s="776">
        <v>120</v>
      </c>
      <c r="N135" s="776"/>
    </row>
    <row r="136" spans="1:14" ht="19.899999999999999" customHeight="1">
      <c r="A136" s="321"/>
      <c r="B136" s="169" t="e">
        <f>SUIVI!#REF!</f>
        <v>#REF!</v>
      </c>
      <c r="C136" s="169" t="e">
        <f>SUIVI!#REF!</f>
        <v>#REF!</v>
      </c>
      <c r="D136" s="1021" t="e">
        <f>SUIVI!#REF!</f>
        <v>#REF!</v>
      </c>
      <c r="E136" s="191" t="e">
        <f>SUIVI!#REF!</f>
        <v>#REF!</v>
      </c>
      <c r="F136" s="761" t="e">
        <f>SUIVI!#REF!</f>
        <v>#REF!</v>
      </c>
      <c r="G136" s="1823"/>
      <c r="H136" s="47"/>
      <c r="I136" s="4018"/>
      <c r="J136" s="4018"/>
      <c r="K136" s="4018"/>
      <c r="L136" s="48"/>
      <c r="M136" s="776">
        <v>121</v>
      </c>
      <c r="N136" s="776"/>
    </row>
    <row r="137" spans="1:14" ht="19.899999999999999" customHeight="1">
      <c r="A137" s="321"/>
      <c r="B137" s="169" t="e">
        <f>SUIVI!#REF!</f>
        <v>#REF!</v>
      </c>
      <c r="C137" s="169" t="e">
        <f>SUIVI!#REF!</f>
        <v>#REF!</v>
      </c>
      <c r="D137" s="1021" t="e">
        <f>SUIVI!#REF!</f>
        <v>#REF!</v>
      </c>
      <c r="E137" s="191" t="e">
        <f>SUIVI!#REF!</f>
        <v>#REF!</v>
      </c>
      <c r="F137" s="761" t="e">
        <f>SUIVI!#REF!</f>
        <v>#REF!</v>
      </c>
      <c r="G137" s="1823"/>
      <c r="H137" s="47"/>
      <c r="I137" s="4018"/>
      <c r="J137" s="4018"/>
      <c r="K137" s="4018"/>
      <c r="L137" s="48"/>
      <c r="M137" s="776">
        <v>122</v>
      </c>
      <c r="N137" s="776"/>
    </row>
    <row r="138" spans="1:14" ht="19.899999999999999" customHeight="1">
      <c r="A138" s="321"/>
      <c r="B138" s="169" t="e">
        <f>SUIVI!#REF!</f>
        <v>#REF!</v>
      </c>
      <c r="C138" s="169" t="e">
        <f>SUIVI!#REF!</f>
        <v>#REF!</v>
      </c>
      <c r="D138" s="1021" t="e">
        <f>SUIVI!#REF!</f>
        <v>#REF!</v>
      </c>
      <c r="E138" s="191" t="e">
        <f>SUIVI!#REF!</f>
        <v>#REF!</v>
      </c>
      <c r="F138" s="761" t="e">
        <f>SUIVI!#REF!</f>
        <v>#REF!</v>
      </c>
      <c r="G138" s="1823"/>
      <c r="H138" s="47"/>
      <c r="I138" s="4018"/>
      <c r="J138" s="4018"/>
      <c r="K138" s="4018"/>
      <c r="L138" s="48"/>
      <c r="M138" s="776">
        <v>123</v>
      </c>
      <c r="N138" s="776"/>
    </row>
    <row r="139" spans="1:14" ht="19.899999999999999" customHeight="1">
      <c r="A139" s="321"/>
      <c r="B139" s="169" t="e">
        <f>SUIVI!#REF!</f>
        <v>#REF!</v>
      </c>
      <c r="C139" s="169" t="e">
        <f>SUIVI!#REF!</f>
        <v>#REF!</v>
      </c>
      <c r="D139" s="1021" t="e">
        <f>SUIVI!#REF!</f>
        <v>#REF!</v>
      </c>
      <c r="E139" s="191" t="e">
        <f>SUIVI!#REF!</f>
        <v>#REF!</v>
      </c>
      <c r="F139" s="761" t="e">
        <f>SUIVI!#REF!</f>
        <v>#REF!</v>
      </c>
      <c r="G139" s="1823"/>
      <c r="H139" s="47"/>
      <c r="I139" s="4018"/>
      <c r="J139" s="4018"/>
      <c r="K139" s="4018"/>
      <c r="L139" s="48"/>
      <c r="M139" s="776">
        <v>124</v>
      </c>
      <c r="N139" s="776"/>
    </row>
    <row r="140" spans="1:14" ht="19.899999999999999" customHeight="1">
      <c r="A140" s="321"/>
      <c r="B140" s="169" t="e">
        <f>SUIVI!#REF!</f>
        <v>#REF!</v>
      </c>
      <c r="C140" s="169" t="e">
        <f>SUIVI!#REF!</f>
        <v>#REF!</v>
      </c>
      <c r="D140" s="1021" t="e">
        <f>SUIVI!#REF!</f>
        <v>#REF!</v>
      </c>
      <c r="E140" s="191" t="e">
        <f>SUIVI!#REF!</f>
        <v>#REF!</v>
      </c>
      <c r="F140" s="761" t="e">
        <f>SUIVI!#REF!</f>
        <v>#REF!</v>
      </c>
      <c r="G140" s="1823"/>
      <c r="H140" s="47"/>
      <c r="I140" s="4018"/>
      <c r="J140" s="4018"/>
      <c r="K140" s="4018"/>
      <c r="L140" s="48"/>
      <c r="M140" s="776">
        <v>125</v>
      </c>
      <c r="N140" s="776"/>
    </row>
    <row r="141" spans="1:14" ht="19.899999999999999" customHeight="1">
      <c r="A141" s="321"/>
      <c r="B141" s="169" t="e">
        <f>SUIVI!#REF!</f>
        <v>#REF!</v>
      </c>
      <c r="C141" s="169" t="e">
        <f>SUIVI!#REF!</f>
        <v>#REF!</v>
      </c>
      <c r="D141" s="1021" t="e">
        <f>SUIVI!#REF!</f>
        <v>#REF!</v>
      </c>
      <c r="E141" s="191" t="e">
        <f>SUIVI!#REF!</f>
        <v>#REF!</v>
      </c>
      <c r="F141" s="761" t="e">
        <f>SUIVI!#REF!</f>
        <v>#REF!</v>
      </c>
      <c r="G141" s="1823"/>
      <c r="H141" s="47"/>
      <c r="I141" s="4018"/>
      <c r="J141" s="4018"/>
      <c r="K141" s="4018"/>
      <c r="L141" s="48"/>
      <c r="M141" s="776">
        <v>126</v>
      </c>
      <c r="N141" s="776"/>
    </row>
    <row r="142" spans="1:14" ht="19.899999999999999" customHeight="1">
      <c r="A142" s="321"/>
      <c r="B142" s="169" t="e">
        <f>SUIVI!#REF!</f>
        <v>#REF!</v>
      </c>
      <c r="C142" s="169" t="e">
        <f>SUIVI!#REF!</f>
        <v>#REF!</v>
      </c>
      <c r="D142" s="1021" t="e">
        <f>SUIVI!#REF!</f>
        <v>#REF!</v>
      </c>
      <c r="E142" s="191" t="e">
        <f>SUIVI!#REF!</f>
        <v>#REF!</v>
      </c>
      <c r="F142" s="761" t="e">
        <f>SUIVI!#REF!</f>
        <v>#REF!</v>
      </c>
      <c r="G142" s="1823"/>
      <c r="H142" s="47"/>
      <c r="I142" s="4018"/>
      <c r="J142" s="4018"/>
      <c r="K142" s="4018"/>
      <c r="L142" s="48"/>
      <c r="M142" s="776">
        <v>127</v>
      </c>
      <c r="N142" s="776"/>
    </row>
    <row r="143" spans="1:14" ht="19.899999999999999" customHeight="1">
      <c r="A143" s="321"/>
      <c r="B143" s="169" t="e">
        <f>SUIVI!#REF!</f>
        <v>#REF!</v>
      </c>
      <c r="C143" s="169" t="e">
        <f>SUIVI!#REF!</f>
        <v>#REF!</v>
      </c>
      <c r="D143" s="1021" t="e">
        <f>SUIVI!#REF!</f>
        <v>#REF!</v>
      </c>
      <c r="E143" s="191" t="e">
        <f>SUIVI!#REF!</f>
        <v>#REF!</v>
      </c>
      <c r="F143" s="761" t="e">
        <f>SUIVI!#REF!</f>
        <v>#REF!</v>
      </c>
      <c r="G143" s="1823"/>
      <c r="H143" s="47"/>
      <c r="I143" s="4018"/>
      <c r="J143" s="4018"/>
      <c r="K143" s="4018"/>
      <c r="L143" s="48"/>
      <c r="M143" s="776">
        <v>128</v>
      </c>
      <c r="N143" s="776"/>
    </row>
    <row r="144" spans="1:14" ht="19.899999999999999" customHeight="1">
      <c r="A144" s="321"/>
      <c r="B144" s="169" t="e">
        <f>SUIVI!#REF!</f>
        <v>#REF!</v>
      </c>
      <c r="C144" s="169" t="e">
        <f>SUIVI!#REF!</f>
        <v>#REF!</v>
      </c>
      <c r="D144" s="1021" t="e">
        <f>SUIVI!#REF!</f>
        <v>#REF!</v>
      </c>
      <c r="E144" s="191" t="e">
        <f>SUIVI!#REF!</f>
        <v>#REF!</v>
      </c>
      <c r="F144" s="761" t="e">
        <f>SUIVI!#REF!</f>
        <v>#REF!</v>
      </c>
      <c r="G144" s="1823"/>
      <c r="H144" s="47"/>
      <c r="I144" s="4018"/>
      <c r="J144" s="4018"/>
      <c r="K144" s="4018"/>
      <c r="L144" s="48"/>
      <c r="M144" s="776">
        <v>129</v>
      </c>
      <c r="N144" s="776"/>
    </row>
    <row r="145" spans="1:14" ht="19.899999999999999" customHeight="1">
      <c r="A145" s="321"/>
      <c r="B145" s="169" t="e">
        <f>SUIVI!#REF!</f>
        <v>#REF!</v>
      </c>
      <c r="C145" s="169" t="e">
        <f>SUIVI!#REF!</f>
        <v>#REF!</v>
      </c>
      <c r="D145" s="1021" t="e">
        <f>SUIVI!#REF!</f>
        <v>#REF!</v>
      </c>
      <c r="E145" s="191" t="e">
        <f>SUIVI!#REF!</f>
        <v>#REF!</v>
      </c>
      <c r="F145" s="761" t="e">
        <f>SUIVI!#REF!</f>
        <v>#REF!</v>
      </c>
      <c r="G145" s="1823"/>
      <c r="H145" s="47"/>
      <c r="I145" s="4018"/>
      <c r="J145" s="4018"/>
      <c r="K145" s="4018"/>
      <c r="L145" s="48"/>
      <c r="M145" s="776">
        <v>130</v>
      </c>
      <c r="N145" s="776"/>
    </row>
    <row r="146" spans="1:14" ht="19.899999999999999" customHeight="1">
      <c r="A146" s="321"/>
      <c r="B146" s="169" t="e">
        <f>SUIVI!#REF!</f>
        <v>#REF!</v>
      </c>
      <c r="C146" s="169" t="e">
        <f>SUIVI!#REF!</f>
        <v>#REF!</v>
      </c>
      <c r="D146" s="1021" t="e">
        <f>SUIVI!#REF!</f>
        <v>#REF!</v>
      </c>
      <c r="E146" s="191" t="e">
        <f>SUIVI!#REF!</f>
        <v>#REF!</v>
      </c>
      <c r="F146" s="761" t="e">
        <f>SUIVI!#REF!</f>
        <v>#REF!</v>
      </c>
      <c r="G146" s="1823"/>
      <c r="H146" s="47"/>
      <c r="I146" s="4018"/>
      <c r="J146" s="4018"/>
      <c r="K146" s="4018"/>
      <c r="L146" s="48"/>
      <c r="M146" s="776">
        <v>131</v>
      </c>
      <c r="N146" s="776"/>
    </row>
    <row r="147" spans="1:14" ht="19.899999999999999" customHeight="1">
      <c r="A147" s="321"/>
      <c r="B147" s="169" t="e">
        <f>SUIVI!#REF!</f>
        <v>#REF!</v>
      </c>
      <c r="C147" s="169" t="e">
        <f>SUIVI!#REF!</f>
        <v>#REF!</v>
      </c>
      <c r="D147" s="1021" t="e">
        <f>SUIVI!#REF!</f>
        <v>#REF!</v>
      </c>
      <c r="E147" s="191" t="e">
        <f>SUIVI!#REF!</f>
        <v>#REF!</v>
      </c>
      <c r="F147" s="761" t="e">
        <f>SUIVI!#REF!</f>
        <v>#REF!</v>
      </c>
      <c r="G147" s="1823"/>
      <c r="H147" s="47"/>
      <c r="I147" s="4018"/>
      <c r="J147" s="4018"/>
      <c r="K147" s="4018"/>
      <c r="L147" s="48"/>
      <c r="M147" s="776">
        <v>132</v>
      </c>
      <c r="N147" s="776"/>
    </row>
    <row r="148" spans="1:14" ht="19.899999999999999" customHeight="1">
      <c r="A148" s="321"/>
      <c r="B148" s="169" t="e">
        <f>SUIVI!#REF!</f>
        <v>#REF!</v>
      </c>
      <c r="C148" s="169" t="e">
        <f>SUIVI!#REF!</f>
        <v>#REF!</v>
      </c>
      <c r="D148" s="1021" t="e">
        <f>SUIVI!#REF!</f>
        <v>#REF!</v>
      </c>
      <c r="E148" s="191" t="e">
        <f>SUIVI!#REF!</f>
        <v>#REF!</v>
      </c>
      <c r="F148" s="761" t="e">
        <f>SUIVI!#REF!</f>
        <v>#REF!</v>
      </c>
      <c r="G148" s="1823"/>
      <c r="H148" s="47"/>
      <c r="I148" s="4018"/>
      <c r="J148" s="4018"/>
      <c r="K148" s="4018"/>
      <c r="L148" s="48"/>
      <c r="M148" s="776">
        <v>133</v>
      </c>
      <c r="N148" s="776"/>
    </row>
    <row r="149" spans="1:14" ht="19.899999999999999" customHeight="1">
      <c r="A149" s="321"/>
      <c r="B149" s="169" t="e">
        <f>SUIVI!#REF!</f>
        <v>#REF!</v>
      </c>
      <c r="C149" s="169" t="e">
        <f>SUIVI!#REF!</f>
        <v>#REF!</v>
      </c>
      <c r="D149" s="1021" t="e">
        <f>SUIVI!#REF!</f>
        <v>#REF!</v>
      </c>
      <c r="E149" s="191" t="e">
        <f>SUIVI!#REF!</f>
        <v>#REF!</v>
      </c>
      <c r="F149" s="761" t="e">
        <f>SUIVI!#REF!</f>
        <v>#REF!</v>
      </c>
      <c r="G149" s="1823"/>
      <c r="H149" s="47"/>
      <c r="I149" s="4018"/>
      <c r="J149" s="4018"/>
      <c r="K149" s="4018"/>
      <c r="L149" s="48"/>
      <c r="M149" s="776">
        <v>134</v>
      </c>
      <c r="N149" s="776"/>
    </row>
    <row r="150" spans="1:14" ht="19.899999999999999" customHeight="1">
      <c r="A150" s="321"/>
      <c r="B150" s="169" t="e">
        <f>SUIVI!#REF!</f>
        <v>#REF!</v>
      </c>
      <c r="C150" s="169" t="e">
        <f>SUIVI!#REF!</f>
        <v>#REF!</v>
      </c>
      <c r="D150" s="1021" t="e">
        <f>SUIVI!#REF!</f>
        <v>#REF!</v>
      </c>
      <c r="E150" s="191" t="e">
        <f>SUIVI!#REF!</f>
        <v>#REF!</v>
      </c>
      <c r="F150" s="761" t="e">
        <f>SUIVI!#REF!</f>
        <v>#REF!</v>
      </c>
      <c r="G150" s="1823"/>
      <c r="H150" s="47"/>
      <c r="I150" s="4018"/>
      <c r="J150" s="4018"/>
      <c r="K150" s="4018"/>
      <c r="L150" s="48"/>
      <c r="M150" s="776">
        <v>135</v>
      </c>
      <c r="N150" s="776"/>
    </row>
    <row r="151" spans="1:14" ht="19.899999999999999" customHeight="1">
      <c r="A151" s="321"/>
      <c r="B151" s="169" t="e">
        <f>SUIVI!#REF!</f>
        <v>#REF!</v>
      </c>
      <c r="C151" s="169" t="e">
        <f>SUIVI!#REF!</f>
        <v>#REF!</v>
      </c>
      <c r="D151" s="1021" t="e">
        <f>SUIVI!#REF!</f>
        <v>#REF!</v>
      </c>
      <c r="E151" s="191" t="e">
        <f>SUIVI!#REF!</f>
        <v>#REF!</v>
      </c>
      <c r="F151" s="761" t="e">
        <f>SUIVI!#REF!</f>
        <v>#REF!</v>
      </c>
      <c r="G151" s="1823"/>
      <c r="H151" s="47"/>
      <c r="I151" s="4018"/>
      <c r="J151" s="4018"/>
      <c r="K151" s="4018"/>
      <c r="L151" s="48"/>
      <c r="M151" s="776">
        <v>136</v>
      </c>
      <c r="N151" s="776"/>
    </row>
    <row r="152" spans="1:14" ht="19.899999999999999" customHeight="1">
      <c r="A152" s="321"/>
      <c r="B152" s="169" t="e">
        <f>SUIVI!#REF!</f>
        <v>#REF!</v>
      </c>
      <c r="C152" s="169" t="e">
        <f>SUIVI!#REF!</f>
        <v>#REF!</v>
      </c>
      <c r="D152" s="1021" t="e">
        <f>SUIVI!#REF!</f>
        <v>#REF!</v>
      </c>
      <c r="E152" s="191" t="e">
        <f>SUIVI!#REF!</f>
        <v>#REF!</v>
      </c>
      <c r="F152" s="761" t="e">
        <f>SUIVI!#REF!</f>
        <v>#REF!</v>
      </c>
      <c r="G152" s="1823"/>
      <c r="H152" s="47"/>
      <c r="I152" s="4018"/>
      <c r="J152" s="4018"/>
      <c r="K152" s="4018"/>
      <c r="L152" s="48"/>
      <c r="M152" s="776">
        <v>137</v>
      </c>
      <c r="N152" s="776"/>
    </row>
    <row r="153" spans="1:14" ht="19.899999999999999" customHeight="1">
      <c r="A153" s="321"/>
      <c r="B153" s="169" t="e">
        <f>SUIVI!#REF!</f>
        <v>#REF!</v>
      </c>
      <c r="C153" s="169" t="e">
        <f>SUIVI!#REF!</f>
        <v>#REF!</v>
      </c>
      <c r="D153" s="1021" t="e">
        <f>SUIVI!#REF!</f>
        <v>#REF!</v>
      </c>
      <c r="E153" s="191" t="e">
        <f>SUIVI!#REF!</f>
        <v>#REF!</v>
      </c>
      <c r="F153" s="761" t="e">
        <f>SUIVI!#REF!</f>
        <v>#REF!</v>
      </c>
      <c r="G153" s="1823"/>
      <c r="H153" s="47"/>
      <c r="I153" s="4018"/>
      <c r="J153" s="4018"/>
      <c r="K153" s="4018"/>
      <c r="L153" s="48"/>
      <c r="M153" s="776">
        <v>138</v>
      </c>
      <c r="N153" s="776"/>
    </row>
    <row r="154" spans="1:14" ht="19.899999999999999" customHeight="1">
      <c r="A154" s="321"/>
      <c r="B154" s="169" t="e">
        <f>SUIVI!#REF!</f>
        <v>#REF!</v>
      </c>
      <c r="C154" s="169" t="e">
        <f>SUIVI!#REF!</f>
        <v>#REF!</v>
      </c>
      <c r="D154" s="1021" t="e">
        <f>SUIVI!#REF!</f>
        <v>#REF!</v>
      </c>
      <c r="E154" s="191" t="e">
        <f>SUIVI!#REF!</f>
        <v>#REF!</v>
      </c>
      <c r="F154" s="761" t="e">
        <f>SUIVI!#REF!</f>
        <v>#REF!</v>
      </c>
      <c r="G154" s="1823"/>
      <c r="H154" s="47"/>
      <c r="I154" s="4018"/>
      <c r="J154" s="4018"/>
      <c r="K154" s="4018"/>
      <c r="L154" s="48"/>
      <c r="M154" s="776">
        <v>139</v>
      </c>
      <c r="N154" s="776"/>
    </row>
    <row r="155" spans="1:14" ht="19.899999999999999" customHeight="1">
      <c r="A155" s="321"/>
      <c r="B155" s="169" t="e">
        <f>SUIVI!#REF!</f>
        <v>#REF!</v>
      </c>
      <c r="C155" s="169" t="e">
        <f>SUIVI!#REF!</f>
        <v>#REF!</v>
      </c>
      <c r="D155" s="1021" t="e">
        <f>SUIVI!#REF!</f>
        <v>#REF!</v>
      </c>
      <c r="E155" s="191" t="e">
        <f>SUIVI!#REF!</f>
        <v>#REF!</v>
      </c>
      <c r="F155" s="761" t="e">
        <f>SUIVI!#REF!</f>
        <v>#REF!</v>
      </c>
      <c r="G155" s="1823"/>
      <c r="H155" s="47"/>
      <c r="I155" s="4018"/>
      <c r="J155" s="4018"/>
      <c r="K155" s="4018"/>
      <c r="L155" s="48"/>
      <c r="M155" s="776">
        <v>140</v>
      </c>
      <c r="N155" s="776"/>
    </row>
    <row r="156" spans="1:14" ht="19.899999999999999" customHeight="1">
      <c r="A156" s="321"/>
      <c r="B156" s="169" t="e">
        <f>SUIVI!#REF!</f>
        <v>#REF!</v>
      </c>
      <c r="C156" s="169" t="e">
        <f>SUIVI!#REF!</f>
        <v>#REF!</v>
      </c>
      <c r="D156" s="1021" t="e">
        <f>SUIVI!#REF!</f>
        <v>#REF!</v>
      </c>
      <c r="E156" s="191" t="e">
        <f>SUIVI!#REF!</f>
        <v>#REF!</v>
      </c>
      <c r="F156" s="761" t="e">
        <f>SUIVI!#REF!</f>
        <v>#REF!</v>
      </c>
      <c r="G156" s="1823"/>
      <c r="H156" s="47"/>
      <c r="I156" s="4018"/>
      <c r="J156" s="4018"/>
      <c r="K156" s="4018"/>
      <c r="L156" s="48"/>
      <c r="M156" s="776">
        <v>141</v>
      </c>
      <c r="N156" s="776"/>
    </row>
    <row r="157" spans="1:14" ht="19.899999999999999" customHeight="1">
      <c r="A157" s="321"/>
      <c r="B157" s="169" t="e">
        <f>SUIVI!#REF!</f>
        <v>#REF!</v>
      </c>
      <c r="C157" s="169" t="e">
        <f>SUIVI!#REF!</f>
        <v>#REF!</v>
      </c>
      <c r="D157" s="1021" t="e">
        <f>SUIVI!#REF!</f>
        <v>#REF!</v>
      </c>
      <c r="E157" s="191" t="e">
        <f>SUIVI!#REF!</f>
        <v>#REF!</v>
      </c>
      <c r="F157" s="761" t="e">
        <f>SUIVI!#REF!</f>
        <v>#REF!</v>
      </c>
      <c r="G157" s="1823"/>
      <c r="H157" s="47"/>
      <c r="I157" s="4018"/>
      <c r="J157" s="4018"/>
      <c r="K157" s="4018"/>
      <c r="L157" s="48"/>
      <c r="M157" s="776">
        <v>142</v>
      </c>
      <c r="N157" s="776"/>
    </row>
    <row r="158" spans="1:14" ht="19.899999999999999" customHeight="1">
      <c r="A158" s="321"/>
      <c r="B158" s="169" t="e">
        <f>SUIVI!#REF!</f>
        <v>#REF!</v>
      </c>
      <c r="C158" s="169" t="e">
        <f>SUIVI!#REF!</f>
        <v>#REF!</v>
      </c>
      <c r="D158" s="1021" t="e">
        <f>SUIVI!#REF!</f>
        <v>#REF!</v>
      </c>
      <c r="E158" s="191" t="e">
        <f>SUIVI!#REF!</f>
        <v>#REF!</v>
      </c>
      <c r="F158" s="761" t="e">
        <f>SUIVI!#REF!</f>
        <v>#REF!</v>
      </c>
      <c r="G158" s="1823"/>
      <c r="H158" s="47"/>
      <c r="I158" s="4018"/>
      <c r="J158" s="4018"/>
      <c r="K158" s="4018"/>
      <c r="L158" s="48"/>
      <c r="M158" s="776">
        <v>143</v>
      </c>
      <c r="N158" s="776"/>
    </row>
    <row r="159" spans="1:14" ht="19.899999999999999" customHeight="1">
      <c r="A159" s="321"/>
      <c r="B159" s="169" t="e">
        <f>SUIVI!#REF!</f>
        <v>#REF!</v>
      </c>
      <c r="C159" s="169" t="e">
        <f>SUIVI!#REF!</f>
        <v>#REF!</v>
      </c>
      <c r="D159" s="1021" t="e">
        <f>SUIVI!#REF!</f>
        <v>#REF!</v>
      </c>
      <c r="E159" s="191" t="e">
        <f>SUIVI!#REF!</f>
        <v>#REF!</v>
      </c>
      <c r="F159" s="761" t="e">
        <f>SUIVI!#REF!</f>
        <v>#REF!</v>
      </c>
      <c r="G159" s="1823"/>
      <c r="H159" s="47"/>
      <c r="I159" s="4018"/>
      <c r="J159" s="4018"/>
      <c r="K159" s="4018"/>
      <c r="L159" s="48"/>
      <c r="M159" s="776">
        <v>144</v>
      </c>
      <c r="N159" s="776"/>
    </row>
    <row r="160" spans="1:14" ht="19.899999999999999" customHeight="1">
      <c r="A160" s="321"/>
      <c r="B160" s="169" t="e">
        <f>SUIVI!#REF!</f>
        <v>#REF!</v>
      </c>
      <c r="C160" s="169" t="e">
        <f>SUIVI!#REF!</f>
        <v>#REF!</v>
      </c>
      <c r="D160" s="1021" t="e">
        <f>SUIVI!#REF!</f>
        <v>#REF!</v>
      </c>
      <c r="E160" s="191" t="e">
        <f>SUIVI!#REF!</f>
        <v>#REF!</v>
      </c>
      <c r="F160" s="761" t="e">
        <f>SUIVI!#REF!</f>
        <v>#REF!</v>
      </c>
      <c r="G160" s="1823"/>
      <c r="H160" s="47"/>
      <c r="I160" s="4018"/>
      <c r="J160" s="4018"/>
      <c r="K160" s="4018"/>
      <c r="L160" s="48"/>
      <c r="M160" s="776">
        <v>145</v>
      </c>
      <c r="N160" s="776"/>
    </row>
    <row r="161" spans="1:14" ht="19.899999999999999" customHeight="1">
      <c r="A161" s="321"/>
      <c r="B161" s="169" t="e">
        <f>SUIVI!#REF!</f>
        <v>#REF!</v>
      </c>
      <c r="C161" s="169" t="e">
        <f>SUIVI!#REF!</f>
        <v>#REF!</v>
      </c>
      <c r="D161" s="1021" t="e">
        <f>SUIVI!#REF!</f>
        <v>#REF!</v>
      </c>
      <c r="E161" s="191" t="e">
        <f>SUIVI!#REF!</f>
        <v>#REF!</v>
      </c>
      <c r="F161" s="761" t="e">
        <f>SUIVI!#REF!</f>
        <v>#REF!</v>
      </c>
      <c r="G161" s="1823"/>
      <c r="H161" s="47"/>
      <c r="I161" s="4018"/>
      <c r="J161" s="4018"/>
      <c r="K161" s="4018"/>
      <c r="L161" s="48"/>
      <c r="M161" s="776">
        <v>146</v>
      </c>
      <c r="N161" s="776"/>
    </row>
    <row r="162" spans="1:14" ht="19.899999999999999" customHeight="1">
      <c r="A162" s="321"/>
      <c r="B162" s="169" t="e">
        <f>SUIVI!#REF!</f>
        <v>#REF!</v>
      </c>
      <c r="C162" s="169" t="e">
        <f>SUIVI!#REF!</f>
        <v>#REF!</v>
      </c>
      <c r="D162" s="1021" t="e">
        <f>SUIVI!#REF!</f>
        <v>#REF!</v>
      </c>
      <c r="E162" s="191" t="e">
        <f>SUIVI!#REF!</f>
        <v>#REF!</v>
      </c>
      <c r="F162" s="761" t="e">
        <f>SUIVI!#REF!</f>
        <v>#REF!</v>
      </c>
      <c r="G162" s="1823"/>
      <c r="H162" s="47"/>
      <c r="I162" s="4018"/>
      <c r="J162" s="4018"/>
      <c r="K162" s="4018"/>
      <c r="L162" s="48"/>
      <c r="M162" s="776">
        <v>147</v>
      </c>
      <c r="N162" s="776"/>
    </row>
    <row r="163" spans="1:14" ht="19.899999999999999" customHeight="1">
      <c r="A163" s="321"/>
      <c r="B163" s="169" t="e">
        <f>SUIVI!#REF!</f>
        <v>#REF!</v>
      </c>
      <c r="C163" s="169" t="e">
        <f>SUIVI!#REF!</f>
        <v>#REF!</v>
      </c>
      <c r="D163" s="1021" t="e">
        <f>SUIVI!#REF!</f>
        <v>#REF!</v>
      </c>
      <c r="E163" s="191" t="e">
        <f>SUIVI!#REF!</f>
        <v>#REF!</v>
      </c>
      <c r="F163" s="761" t="e">
        <f>SUIVI!#REF!</f>
        <v>#REF!</v>
      </c>
      <c r="G163" s="1823"/>
      <c r="H163" s="47"/>
      <c r="I163" s="4018"/>
      <c r="J163" s="4018"/>
      <c r="K163" s="4018"/>
      <c r="L163" s="48"/>
      <c r="M163" s="776">
        <v>148</v>
      </c>
      <c r="N163" s="776"/>
    </row>
    <row r="164" spans="1:14" ht="19.899999999999999" customHeight="1">
      <c r="A164" s="321"/>
      <c r="B164" s="169" t="e">
        <f>SUIVI!#REF!</f>
        <v>#REF!</v>
      </c>
      <c r="C164" s="169" t="e">
        <f>SUIVI!#REF!</f>
        <v>#REF!</v>
      </c>
      <c r="D164" s="1021" t="e">
        <f>SUIVI!#REF!</f>
        <v>#REF!</v>
      </c>
      <c r="E164" s="191" t="e">
        <f>SUIVI!#REF!</f>
        <v>#REF!</v>
      </c>
      <c r="F164" s="761" t="e">
        <f>SUIVI!#REF!</f>
        <v>#REF!</v>
      </c>
      <c r="G164" s="1823"/>
      <c r="H164" s="47"/>
      <c r="I164" s="4018"/>
      <c r="J164" s="4018"/>
      <c r="K164" s="4018"/>
      <c r="L164" s="48"/>
      <c r="M164" s="776">
        <v>149</v>
      </c>
      <c r="N164" s="776"/>
    </row>
    <row r="165" spans="1:14" ht="19.899999999999999" customHeight="1">
      <c r="A165" s="321"/>
      <c r="B165" s="169" t="e">
        <f>SUIVI!#REF!</f>
        <v>#REF!</v>
      </c>
      <c r="C165" s="169" t="e">
        <f>SUIVI!#REF!</f>
        <v>#REF!</v>
      </c>
      <c r="D165" s="1021" t="e">
        <f>SUIVI!#REF!</f>
        <v>#REF!</v>
      </c>
      <c r="E165" s="191" t="e">
        <f>SUIVI!#REF!</f>
        <v>#REF!</v>
      </c>
      <c r="F165" s="761" t="e">
        <f>SUIVI!#REF!</f>
        <v>#REF!</v>
      </c>
      <c r="G165" s="1823"/>
      <c r="H165" s="47"/>
      <c r="I165" s="4018"/>
      <c r="J165" s="4018"/>
      <c r="K165" s="4018"/>
      <c r="L165" s="48"/>
      <c r="M165" s="776">
        <v>150</v>
      </c>
      <c r="N165" s="776"/>
    </row>
    <row r="166" spans="1:14" ht="19.899999999999999" customHeight="1">
      <c r="A166" s="321"/>
      <c r="B166" s="169" t="e">
        <f>SUIVI!#REF!</f>
        <v>#REF!</v>
      </c>
      <c r="C166" s="169" t="e">
        <f>SUIVI!#REF!</f>
        <v>#REF!</v>
      </c>
      <c r="D166" s="1021" t="e">
        <f>SUIVI!#REF!</f>
        <v>#REF!</v>
      </c>
      <c r="E166" s="191" t="e">
        <f>SUIVI!#REF!</f>
        <v>#REF!</v>
      </c>
      <c r="F166" s="761" t="e">
        <f>SUIVI!#REF!</f>
        <v>#REF!</v>
      </c>
      <c r="G166" s="1823"/>
      <c r="H166" s="47"/>
      <c r="I166" s="4018"/>
      <c r="J166" s="4018"/>
      <c r="K166" s="4018"/>
      <c r="L166" s="48"/>
      <c r="M166" s="776">
        <v>151</v>
      </c>
      <c r="N166" s="776"/>
    </row>
    <row r="167" spans="1:14" ht="19.899999999999999" customHeight="1">
      <c r="A167" s="321"/>
      <c r="B167" s="169" t="e">
        <f>SUIVI!#REF!</f>
        <v>#REF!</v>
      </c>
      <c r="C167" s="169" t="e">
        <f>SUIVI!#REF!</f>
        <v>#REF!</v>
      </c>
      <c r="D167" s="1021" t="e">
        <f>SUIVI!#REF!</f>
        <v>#REF!</v>
      </c>
      <c r="E167" s="191" t="e">
        <f>SUIVI!#REF!</f>
        <v>#REF!</v>
      </c>
      <c r="F167" s="761" t="e">
        <f>SUIVI!#REF!</f>
        <v>#REF!</v>
      </c>
      <c r="G167" s="1823"/>
      <c r="H167" s="47"/>
      <c r="I167" s="4018"/>
      <c r="J167" s="4018"/>
      <c r="K167" s="4018"/>
      <c r="L167" s="48"/>
      <c r="M167" s="776">
        <v>152</v>
      </c>
      <c r="N167" s="776"/>
    </row>
    <row r="168" spans="1:14" ht="19.899999999999999" customHeight="1">
      <c r="A168" s="321"/>
      <c r="B168" s="169" t="e">
        <f>SUIVI!#REF!</f>
        <v>#REF!</v>
      </c>
      <c r="C168" s="169" t="e">
        <f>SUIVI!#REF!</f>
        <v>#REF!</v>
      </c>
      <c r="D168" s="1021" t="e">
        <f>SUIVI!#REF!</f>
        <v>#REF!</v>
      </c>
      <c r="E168" s="191" t="e">
        <f>SUIVI!#REF!</f>
        <v>#REF!</v>
      </c>
      <c r="F168" s="761" t="e">
        <f>SUIVI!#REF!</f>
        <v>#REF!</v>
      </c>
      <c r="G168" s="1823"/>
      <c r="H168" s="47"/>
      <c r="I168" s="4018"/>
      <c r="J168" s="4018"/>
      <c r="K168" s="4018"/>
      <c r="L168" s="48"/>
      <c r="M168" s="776">
        <v>153</v>
      </c>
      <c r="N168" s="776"/>
    </row>
    <row r="169" spans="1:14" ht="19.899999999999999" customHeight="1">
      <c r="A169" s="321"/>
      <c r="B169" s="169" t="e">
        <f>SUIVI!#REF!</f>
        <v>#REF!</v>
      </c>
      <c r="C169" s="169" t="e">
        <f>SUIVI!#REF!</f>
        <v>#REF!</v>
      </c>
      <c r="D169" s="1021" t="e">
        <f>SUIVI!#REF!</f>
        <v>#REF!</v>
      </c>
      <c r="E169" s="191" t="e">
        <f>SUIVI!#REF!</f>
        <v>#REF!</v>
      </c>
      <c r="F169" s="761" t="e">
        <f>SUIVI!#REF!</f>
        <v>#REF!</v>
      </c>
      <c r="G169" s="1823"/>
      <c r="H169" s="47"/>
      <c r="I169" s="4018"/>
      <c r="J169" s="4018"/>
      <c r="K169" s="4018"/>
      <c r="L169" s="48"/>
      <c r="M169" s="776">
        <v>154</v>
      </c>
      <c r="N169" s="776"/>
    </row>
    <row r="170" spans="1:14" ht="19.899999999999999" customHeight="1">
      <c r="A170" s="321"/>
      <c r="B170" s="169" t="e">
        <f>SUIVI!#REF!</f>
        <v>#REF!</v>
      </c>
      <c r="C170" s="169" t="e">
        <f>SUIVI!#REF!</f>
        <v>#REF!</v>
      </c>
      <c r="D170" s="1021" t="e">
        <f>SUIVI!#REF!</f>
        <v>#REF!</v>
      </c>
      <c r="E170" s="191" t="e">
        <f>SUIVI!#REF!</f>
        <v>#REF!</v>
      </c>
      <c r="F170" s="761" t="e">
        <f>SUIVI!#REF!</f>
        <v>#REF!</v>
      </c>
      <c r="G170" s="1823"/>
      <c r="H170" s="47"/>
      <c r="I170" s="4018"/>
      <c r="J170" s="4018"/>
      <c r="K170" s="4018"/>
      <c r="L170" s="48"/>
      <c r="M170" s="776">
        <v>155</v>
      </c>
      <c r="N170" s="776"/>
    </row>
    <row r="171" spans="1:14" ht="19.899999999999999" customHeight="1">
      <c r="A171" s="321"/>
      <c r="B171" s="169" t="e">
        <f>SUIVI!#REF!</f>
        <v>#REF!</v>
      </c>
      <c r="C171" s="169" t="e">
        <f>SUIVI!#REF!</f>
        <v>#REF!</v>
      </c>
      <c r="D171" s="1021" t="e">
        <f>SUIVI!#REF!</f>
        <v>#REF!</v>
      </c>
      <c r="E171" s="191" t="e">
        <f>SUIVI!#REF!</f>
        <v>#REF!</v>
      </c>
      <c r="F171" s="761" t="e">
        <f>SUIVI!#REF!</f>
        <v>#REF!</v>
      </c>
      <c r="G171" s="1823"/>
      <c r="H171" s="47"/>
      <c r="I171" s="4018"/>
      <c r="J171" s="4018"/>
      <c r="K171" s="4018"/>
      <c r="L171" s="48"/>
      <c r="M171" s="776">
        <v>156</v>
      </c>
      <c r="N171" s="776"/>
    </row>
    <row r="172" spans="1:14" ht="19.899999999999999" customHeight="1">
      <c r="A172" s="321"/>
      <c r="B172" s="169" t="e">
        <f>SUIVI!#REF!</f>
        <v>#REF!</v>
      </c>
      <c r="C172" s="169" t="e">
        <f>SUIVI!#REF!</f>
        <v>#REF!</v>
      </c>
      <c r="D172" s="1021" t="e">
        <f>SUIVI!#REF!</f>
        <v>#REF!</v>
      </c>
      <c r="E172" s="191" t="e">
        <f>SUIVI!#REF!</f>
        <v>#REF!</v>
      </c>
      <c r="F172" s="761" t="e">
        <f>SUIVI!#REF!</f>
        <v>#REF!</v>
      </c>
      <c r="G172" s="1823"/>
      <c r="H172" s="47"/>
      <c r="I172" s="4018"/>
      <c r="J172" s="4018"/>
      <c r="K172" s="4018"/>
      <c r="L172" s="48"/>
      <c r="M172" s="776">
        <v>157</v>
      </c>
      <c r="N172" s="776"/>
    </row>
    <row r="173" spans="1:14" ht="19.899999999999999" customHeight="1">
      <c r="A173" s="321"/>
      <c r="B173" s="169" t="e">
        <f>SUIVI!#REF!</f>
        <v>#REF!</v>
      </c>
      <c r="C173" s="169" t="e">
        <f>SUIVI!#REF!</f>
        <v>#REF!</v>
      </c>
      <c r="D173" s="1021" t="e">
        <f>SUIVI!#REF!</f>
        <v>#REF!</v>
      </c>
      <c r="E173" s="191" t="e">
        <f>SUIVI!#REF!</f>
        <v>#REF!</v>
      </c>
      <c r="F173" s="761" t="e">
        <f>SUIVI!#REF!</f>
        <v>#REF!</v>
      </c>
      <c r="G173" s="1823"/>
      <c r="H173" s="47"/>
      <c r="I173" s="4018"/>
      <c r="J173" s="4018"/>
      <c r="K173" s="4018"/>
      <c r="L173" s="48"/>
      <c r="M173" s="776">
        <v>158</v>
      </c>
      <c r="N173" s="776"/>
    </row>
    <row r="174" spans="1:14" ht="19.899999999999999" customHeight="1">
      <c r="A174" s="321"/>
      <c r="B174" s="169" t="e">
        <f>SUIVI!#REF!</f>
        <v>#REF!</v>
      </c>
      <c r="C174" s="169" t="e">
        <f>SUIVI!#REF!</f>
        <v>#REF!</v>
      </c>
      <c r="D174" s="1021" t="e">
        <f>SUIVI!#REF!</f>
        <v>#REF!</v>
      </c>
      <c r="E174" s="191" t="e">
        <f>SUIVI!#REF!</f>
        <v>#REF!</v>
      </c>
      <c r="F174" s="761" t="e">
        <f>SUIVI!#REF!</f>
        <v>#REF!</v>
      </c>
      <c r="G174" s="1823"/>
      <c r="H174" s="47"/>
      <c r="I174" s="4018"/>
      <c r="J174" s="4018"/>
      <c r="K174" s="4018"/>
      <c r="L174" s="48"/>
      <c r="M174" s="776">
        <v>159</v>
      </c>
      <c r="N174" s="776"/>
    </row>
    <row r="175" spans="1:14" ht="19.899999999999999" customHeight="1">
      <c r="A175" s="321"/>
      <c r="B175" s="169" t="e">
        <f>SUIVI!#REF!</f>
        <v>#REF!</v>
      </c>
      <c r="C175" s="169" t="e">
        <f>SUIVI!#REF!</f>
        <v>#REF!</v>
      </c>
      <c r="D175" s="1021" t="e">
        <f>SUIVI!#REF!</f>
        <v>#REF!</v>
      </c>
      <c r="E175" s="191" t="e">
        <f>SUIVI!#REF!</f>
        <v>#REF!</v>
      </c>
      <c r="F175" s="761" t="e">
        <f>SUIVI!#REF!</f>
        <v>#REF!</v>
      </c>
      <c r="G175" s="1823"/>
      <c r="H175" s="47"/>
      <c r="I175" s="4018"/>
      <c r="J175" s="4018"/>
      <c r="K175" s="4018"/>
      <c r="L175" s="48"/>
      <c r="M175" s="776">
        <v>160</v>
      </c>
      <c r="N175" s="776"/>
    </row>
    <row r="176" spans="1:14" ht="19.899999999999999" customHeight="1">
      <c r="A176" s="321"/>
      <c r="B176" s="169" t="e">
        <f>SUIVI!#REF!</f>
        <v>#REF!</v>
      </c>
      <c r="C176" s="169" t="e">
        <f>SUIVI!#REF!</f>
        <v>#REF!</v>
      </c>
      <c r="D176" s="1021" t="e">
        <f>SUIVI!#REF!</f>
        <v>#REF!</v>
      </c>
      <c r="E176" s="191" t="e">
        <f>SUIVI!#REF!</f>
        <v>#REF!</v>
      </c>
      <c r="F176" s="761" t="e">
        <f>SUIVI!#REF!</f>
        <v>#REF!</v>
      </c>
      <c r="G176" s="1823"/>
      <c r="H176" s="47"/>
      <c r="I176" s="4018"/>
      <c r="J176" s="4018"/>
      <c r="K176" s="4018"/>
      <c r="L176" s="48"/>
      <c r="M176" s="776">
        <v>161</v>
      </c>
      <c r="N176" s="776"/>
    </row>
    <row r="177" spans="1:14" ht="19.899999999999999" customHeight="1">
      <c r="A177" s="321"/>
      <c r="B177" s="169" t="e">
        <f>SUIVI!#REF!</f>
        <v>#REF!</v>
      </c>
      <c r="C177" s="169" t="e">
        <f>SUIVI!#REF!</f>
        <v>#REF!</v>
      </c>
      <c r="D177" s="1021" t="e">
        <f>SUIVI!#REF!</f>
        <v>#REF!</v>
      </c>
      <c r="E177" s="191" t="e">
        <f>SUIVI!#REF!</f>
        <v>#REF!</v>
      </c>
      <c r="F177" s="761" t="e">
        <f>SUIVI!#REF!</f>
        <v>#REF!</v>
      </c>
      <c r="G177" s="1823"/>
      <c r="H177" s="47"/>
      <c r="I177" s="4018"/>
      <c r="J177" s="4018"/>
      <c r="K177" s="4018"/>
      <c r="L177" s="48"/>
      <c r="M177" s="776">
        <v>162</v>
      </c>
      <c r="N177" s="776"/>
    </row>
    <row r="178" spans="1:14" ht="19.899999999999999" customHeight="1">
      <c r="A178" s="321"/>
      <c r="B178" s="169" t="e">
        <f>SUIVI!#REF!</f>
        <v>#REF!</v>
      </c>
      <c r="C178" s="169" t="e">
        <f>SUIVI!#REF!</f>
        <v>#REF!</v>
      </c>
      <c r="D178" s="1021" t="e">
        <f>SUIVI!#REF!</f>
        <v>#REF!</v>
      </c>
      <c r="E178" s="191" t="e">
        <f>SUIVI!#REF!</f>
        <v>#REF!</v>
      </c>
      <c r="F178" s="761" t="e">
        <f>SUIVI!#REF!</f>
        <v>#REF!</v>
      </c>
      <c r="G178" s="1823"/>
      <c r="H178" s="47"/>
      <c r="I178" s="4018"/>
      <c r="J178" s="4018"/>
      <c r="K178" s="4018"/>
      <c r="L178" s="48"/>
      <c r="M178" s="776">
        <v>163</v>
      </c>
      <c r="N178" s="776"/>
    </row>
    <row r="179" spans="1:14" ht="19.899999999999999" customHeight="1">
      <c r="A179" s="321"/>
      <c r="B179" s="169" t="e">
        <f>SUIVI!#REF!</f>
        <v>#REF!</v>
      </c>
      <c r="C179" s="169" t="e">
        <f>SUIVI!#REF!</f>
        <v>#REF!</v>
      </c>
      <c r="D179" s="1021" t="e">
        <f>SUIVI!#REF!</f>
        <v>#REF!</v>
      </c>
      <c r="E179" s="191" t="e">
        <f>SUIVI!#REF!</f>
        <v>#REF!</v>
      </c>
      <c r="F179" s="761" t="e">
        <f>SUIVI!#REF!</f>
        <v>#REF!</v>
      </c>
      <c r="G179" s="1823"/>
      <c r="H179" s="47"/>
      <c r="I179" s="4018"/>
      <c r="J179" s="4018"/>
      <c r="K179" s="4018"/>
      <c r="L179" s="48"/>
      <c r="M179" s="776">
        <v>164</v>
      </c>
      <c r="N179" s="776"/>
    </row>
    <row r="180" spans="1:14" ht="19.899999999999999" customHeight="1">
      <c r="A180" s="321"/>
      <c r="B180" s="169" t="e">
        <f>SUIVI!#REF!</f>
        <v>#REF!</v>
      </c>
      <c r="C180" s="169" t="e">
        <f>SUIVI!#REF!</f>
        <v>#REF!</v>
      </c>
      <c r="D180" s="1021" t="e">
        <f>SUIVI!#REF!</f>
        <v>#REF!</v>
      </c>
      <c r="E180" s="191" t="e">
        <f>SUIVI!#REF!</f>
        <v>#REF!</v>
      </c>
      <c r="F180" s="761" t="e">
        <f>SUIVI!#REF!</f>
        <v>#REF!</v>
      </c>
      <c r="G180" s="1823"/>
      <c r="H180" s="47"/>
      <c r="I180" s="4018"/>
      <c r="J180" s="4018"/>
      <c r="K180" s="4018"/>
      <c r="L180" s="48"/>
      <c r="M180" s="776">
        <v>165</v>
      </c>
      <c r="N180" s="776"/>
    </row>
    <row r="181" spans="1:14" ht="19.899999999999999" customHeight="1">
      <c r="A181" s="321"/>
      <c r="B181" s="169" t="e">
        <f>SUIVI!#REF!</f>
        <v>#REF!</v>
      </c>
      <c r="C181" s="169" t="e">
        <f>SUIVI!#REF!</f>
        <v>#REF!</v>
      </c>
      <c r="D181" s="1021" t="e">
        <f>SUIVI!#REF!</f>
        <v>#REF!</v>
      </c>
      <c r="E181" s="191" t="e">
        <f>SUIVI!#REF!</f>
        <v>#REF!</v>
      </c>
      <c r="F181" s="761" t="e">
        <f>SUIVI!#REF!</f>
        <v>#REF!</v>
      </c>
      <c r="G181" s="1823"/>
      <c r="H181" s="47"/>
      <c r="I181" s="4018"/>
      <c r="J181" s="4018"/>
      <c r="K181" s="4018"/>
      <c r="L181" s="48"/>
      <c r="M181" s="776">
        <v>166</v>
      </c>
      <c r="N181" s="776"/>
    </row>
    <row r="182" spans="1:14" ht="19.899999999999999" customHeight="1">
      <c r="A182" s="321"/>
      <c r="B182" s="169" t="e">
        <f>SUIVI!#REF!</f>
        <v>#REF!</v>
      </c>
      <c r="C182" s="169" t="e">
        <f>SUIVI!#REF!</f>
        <v>#REF!</v>
      </c>
      <c r="D182" s="1021" t="e">
        <f>SUIVI!#REF!</f>
        <v>#REF!</v>
      </c>
      <c r="E182" s="191" t="e">
        <f>SUIVI!#REF!</f>
        <v>#REF!</v>
      </c>
      <c r="F182" s="761" t="e">
        <f>SUIVI!#REF!</f>
        <v>#REF!</v>
      </c>
      <c r="G182" s="1823"/>
      <c r="H182" s="47"/>
      <c r="I182" s="4018"/>
      <c r="J182" s="4018"/>
      <c r="K182" s="4018"/>
      <c r="L182" s="48"/>
      <c r="M182" s="776">
        <v>167</v>
      </c>
      <c r="N182" s="776"/>
    </row>
    <row r="183" spans="1:14" ht="19.899999999999999" customHeight="1">
      <c r="A183" s="321"/>
      <c r="B183" s="169" t="e">
        <f>SUIVI!#REF!</f>
        <v>#REF!</v>
      </c>
      <c r="C183" s="169" t="e">
        <f>SUIVI!#REF!</f>
        <v>#REF!</v>
      </c>
      <c r="D183" s="1021" t="e">
        <f>SUIVI!#REF!</f>
        <v>#REF!</v>
      </c>
      <c r="E183" s="191" t="e">
        <f>SUIVI!#REF!</f>
        <v>#REF!</v>
      </c>
      <c r="F183" s="761" t="e">
        <f>SUIVI!#REF!</f>
        <v>#REF!</v>
      </c>
      <c r="G183" s="1823"/>
      <c r="H183" s="47"/>
      <c r="I183" s="4018"/>
      <c r="J183" s="4018"/>
      <c r="K183" s="4018"/>
      <c r="L183" s="48"/>
      <c r="M183" s="776">
        <v>168</v>
      </c>
      <c r="N183" s="776"/>
    </row>
    <row r="184" spans="1:14" ht="19.899999999999999" customHeight="1">
      <c r="A184" s="321"/>
      <c r="B184" s="169" t="e">
        <f>SUIVI!#REF!</f>
        <v>#REF!</v>
      </c>
      <c r="C184" s="169" t="e">
        <f>SUIVI!#REF!</f>
        <v>#REF!</v>
      </c>
      <c r="D184" s="1021" t="e">
        <f>SUIVI!#REF!</f>
        <v>#REF!</v>
      </c>
      <c r="E184" s="191" t="e">
        <f>SUIVI!#REF!</f>
        <v>#REF!</v>
      </c>
      <c r="F184" s="761" t="e">
        <f>SUIVI!#REF!</f>
        <v>#REF!</v>
      </c>
      <c r="G184" s="1823"/>
      <c r="H184" s="47"/>
      <c r="I184" s="4018"/>
      <c r="J184" s="4018"/>
      <c r="K184" s="4018"/>
      <c r="L184" s="48"/>
      <c r="M184" s="776">
        <v>169</v>
      </c>
      <c r="N184" s="776"/>
    </row>
    <row r="185" spans="1:14" ht="19.899999999999999" customHeight="1">
      <c r="A185" s="321"/>
      <c r="B185" s="169" t="e">
        <f>SUIVI!#REF!</f>
        <v>#REF!</v>
      </c>
      <c r="C185" s="169" t="e">
        <f>SUIVI!#REF!</f>
        <v>#REF!</v>
      </c>
      <c r="D185" s="1021" t="e">
        <f>SUIVI!#REF!</f>
        <v>#REF!</v>
      </c>
      <c r="E185" s="191" t="e">
        <f>SUIVI!#REF!</f>
        <v>#REF!</v>
      </c>
      <c r="F185" s="761" t="e">
        <f>SUIVI!#REF!</f>
        <v>#REF!</v>
      </c>
      <c r="G185" s="1823"/>
      <c r="H185" s="47"/>
      <c r="I185" s="4018"/>
      <c r="J185" s="4018"/>
      <c r="K185" s="4018"/>
      <c r="L185" s="48"/>
      <c r="M185" s="776">
        <v>170</v>
      </c>
      <c r="N185" s="776"/>
    </row>
    <row r="186" spans="1:14" ht="19.899999999999999" customHeight="1">
      <c r="A186" s="321"/>
      <c r="B186" s="169" t="e">
        <f>SUIVI!#REF!</f>
        <v>#REF!</v>
      </c>
      <c r="C186" s="169" t="e">
        <f>SUIVI!#REF!</f>
        <v>#REF!</v>
      </c>
      <c r="D186" s="1021" t="e">
        <f>SUIVI!#REF!</f>
        <v>#REF!</v>
      </c>
      <c r="E186" s="191" t="e">
        <f>SUIVI!#REF!</f>
        <v>#REF!</v>
      </c>
      <c r="F186" s="761" t="e">
        <f>SUIVI!#REF!</f>
        <v>#REF!</v>
      </c>
      <c r="G186" s="1823"/>
      <c r="H186" s="47"/>
      <c r="I186" s="4018"/>
      <c r="J186" s="4018"/>
      <c r="K186" s="4018"/>
      <c r="L186" s="48"/>
      <c r="M186" s="776">
        <v>171</v>
      </c>
      <c r="N186" s="776"/>
    </row>
    <row r="187" spans="1:14" ht="19.899999999999999" customHeight="1">
      <c r="A187" s="321"/>
      <c r="B187" s="169" t="e">
        <f>SUIVI!#REF!</f>
        <v>#REF!</v>
      </c>
      <c r="C187" s="169" t="e">
        <f>SUIVI!#REF!</f>
        <v>#REF!</v>
      </c>
      <c r="D187" s="1021" t="e">
        <f>SUIVI!#REF!</f>
        <v>#REF!</v>
      </c>
      <c r="E187" s="191" t="e">
        <f>SUIVI!#REF!</f>
        <v>#REF!</v>
      </c>
      <c r="F187" s="761" t="e">
        <f>SUIVI!#REF!</f>
        <v>#REF!</v>
      </c>
      <c r="G187" s="1823"/>
      <c r="H187" s="47"/>
      <c r="I187" s="4018"/>
      <c r="J187" s="4018"/>
      <c r="K187" s="4018"/>
      <c r="L187" s="48"/>
      <c r="M187" s="776">
        <v>172</v>
      </c>
      <c r="N187" s="776"/>
    </row>
    <row r="188" spans="1:14" ht="19.899999999999999" customHeight="1">
      <c r="A188" s="321"/>
      <c r="B188" s="169" t="e">
        <f>SUIVI!#REF!</f>
        <v>#REF!</v>
      </c>
      <c r="C188" s="169" t="e">
        <f>SUIVI!#REF!</f>
        <v>#REF!</v>
      </c>
      <c r="D188" s="1021" t="e">
        <f>SUIVI!#REF!</f>
        <v>#REF!</v>
      </c>
      <c r="E188" s="191" t="e">
        <f>SUIVI!#REF!</f>
        <v>#REF!</v>
      </c>
      <c r="F188" s="761" t="e">
        <f>SUIVI!#REF!</f>
        <v>#REF!</v>
      </c>
      <c r="G188" s="1823"/>
      <c r="H188" s="47"/>
      <c r="I188" s="4018"/>
      <c r="J188" s="4018"/>
      <c r="K188" s="4018"/>
      <c r="L188" s="48"/>
      <c r="M188" s="776">
        <v>173</v>
      </c>
      <c r="N188" s="776"/>
    </row>
    <row r="189" spans="1:14" ht="19.899999999999999" customHeight="1">
      <c r="A189" s="321"/>
      <c r="B189" s="169" t="e">
        <f>SUIVI!#REF!</f>
        <v>#REF!</v>
      </c>
      <c r="C189" s="169" t="e">
        <f>SUIVI!#REF!</f>
        <v>#REF!</v>
      </c>
      <c r="D189" s="1021" t="e">
        <f>SUIVI!#REF!</f>
        <v>#REF!</v>
      </c>
      <c r="E189" s="191" t="e">
        <f>SUIVI!#REF!</f>
        <v>#REF!</v>
      </c>
      <c r="F189" s="761" t="e">
        <f>SUIVI!#REF!</f>
        <v>#REF!</v>
      </c>
      <c r="G189" s="1823"/>
      <c r="H189" s="47"/>
      <c r="I189" s="4018"/>
      <c r="J189" s="4018"/>
      <c r="K189" s="4018"/>
      <c r="L189" s="48"/>
      <c r="M189" s="776">
        <v>174</v>
      </c>
      <c r="N189" s="776"/>
    </row>
    <row r="190" spans="1:14" ht="19.899999999999999" customHeight="1">
      <c r="A190" s="321"/>
      <c r="B190" s="169" t="e">
        <f>SUIVI!#REF!</f>
        <v>#REF!</v>
      </c>
      <c r="C190" s="169" t="e">
        <f>SUIVI!#REF!</f>
        <v>#REF!</v>
      </c>
      <c r="D190" s="1021" t="e">
        <f>SUIVI!#REF!</f>
        <v>#REF!</v>
      </c>
      <c r="E190" s="191" t="e">
        <f>SUIVI!#REF!</f>
        <v>#REF!</v>
      </c>
      <c r="F190" s="761" t="e">
        <f>SUIVI!#REF!</f>
        <v>#REF!</v>
      </c>
      <c r="G190" s="1823"/>
      <c r="H190" s="47"/>
      <c r="I190" s="4018"/>
      <c r="J190" s="4018"/>
      <c r="K190" s="4018"/>
      <c r="L190" s="48"/>
      <c r="M190" s="776">
        <v>175</v>
      </c>
      <c r="N190" s="776"/>
    </row>
    <row r="191" spans="1:14" ht="19.899999999999999" customHeight="1">
      <c r="A191" s="321"/>
      <c r="B191" s="169" t="e">
        <f>SUIVI!#REF!</f>
        <v>#REF!</v>
      </c>
      <c r="C191" s="169" t="e">
        <f>SUIVI!#REF!</f>
        <v>#REF!</v>
      </c>
      <c r="D191" s="1021" t="e">
        <f>SUIVI!#REF!</f>
        <v>#REF!</v>
      </c>
      <c r="E191" s="191" t="e">
        <f>SUIVI!#REF!</f>
        <v>#REF!</v>
      </c>
      <c r="F191" s="761" t="e">
        <f>SUIVI!#REF!</f>
        <v>#REF!</v>
      </c>
      <c r="G191" s="1823"/>
      <c r="H191" s="47"/>
      <c r="I191" s="4018"/>
      <c r="J191" s="4018"/>
      <c r="K191" s="4018"/>
      <c r="L191" s="48"/>
      <c r="M191" s="776">
        <v>176</v>
      </c>
      <c r="N191" s="776"/>
    </row>
    <row r="192" spans="1:14" ht="19.899999999999999" customHeight="1">
      <c r="A192" s="321"/>
      <c r="B192" s="169" t="e">
        <f>SUIVI!#REF!</f>
        <v>#REF!</v>
      </c>
      <c r="C192" s="169" t="e">
        <f>SUIVI!#REF!</f>
        <v>#REF!</v>
      </c>
      <c r="D192" s="1021" t="e">
        <f>SUIVI!#REF!</f>
        <v>#REF!</v>
      </c>
      <c r="E192" s="191" t="e">
        <f>SUIVI!#REF!</f>
        <v>#REF!</v>
      </c>
      <c r="F192" s="761" t="e">
        <f>SUIVI!#REF!</f>
        <v>#REF!</v>
      </c>
      <c r="G192" s="1823"/>
      <c r="H192" s="47"/>
      <c r="I192" s="4018"/>
      <c r="J192" s="4018"/>
      <c r="K192" s="4018"/>
      <c r="L192" s="48"/>
      <c r="M192" s="776">
        <v>177</v>
      </c>
      <c r="N192" s="776"/>
    </row>
    <row r="193" spans="1:14" ht="19.899999999999999" customHeight="1">
      <c r="A193" s="321"/>
      <c r="B193" s="169" t="e">
        <f>SUIVI!#REF!</f>
        <v>#REF!</v>
      </c>
      <c r="C193" s="169" t="e">
        <f>SUIVI!#REF!</f>
        <v>#REF!</v>
      </c>
      <c r="D193" s="1021" t="e">
        <f>SUIVI!#REF!</f>
        <v>#REF!</v>
      </c>
      <c r="E193" s="191" t="e">
        <f>SUIVI!#REF!</f>
        <v>#REF!</v>
      </c>
      <c r="F193" s="761" t="e">
        <f>SUIVI!#REF!</f>
        <v>#REF!</v>
      </c>
      <c r="G193" s="1823"/>
      <c r="H193" s="47"/>
      <c r="I193" s="4018"/>
      <c r="J193" s="4018"/>
      <c r="K193" s="4018"/>
      <c r="L193" s="48"/>
      <c r="M193" s="776">
        <v>178</v>
      </c>
      <c r="N193" s="776"/>
    </row>
    <row r="194" spans="1:14" ht="19.899999999999999" customHeight="1">
      <c r="A194" s="321"/>
      <c r="B194" s="169" t="e">
        <f>SUIVI!#REF!</f>
        <v>#REF!</v>
      </c>
      <c r="C194" s="169" t="e">
        <f>SUIVI!#REF!</f>
        <v>#REF!</v>
      </c>
      <c r="D194" s="1021" t="e">
        <f>SUIVI!#REF!</f>
        <v>#REF!</v>
      </c>
      <c r="E194" s="191" t="e">
        <f>SUIVI!#REF!</f>
        <v>#REF!</v>
      </c>
      <c r="F194" s="761" t="e">
        <f>SUIVI!#REF!</f>
        <v>#REF!</v>
      </c>
      <c r="G194" s="1823"/>
      <c r="H194" s="47"/>
      <c r="I194" s="4018"/>
      <c r="J194" s="4018"/>
      <c r="K194" s="4018"/>
      <c r="L194" s="48"/>
      <c r="M194" s="776">
        <v>179</v>
      </c>
      <c r="N194" s="776"/>
    </row>
    <row r="195" spans="1:14" ht="19.899999999999999" customHeight="1">
      <c r="A195" s="321"/>
      <c r="B195" s="169" t="e">
        <f>SUIVI!#REF!</f>
        <v>#REF!</v>
      </c>
      <c r="C195" s="169" t="e">
        <f>SUIVI!#REF!</f>
        <v>#REF!</v>
      </c>
      <c r="D195" s="1021" t="e">
        <f>SUIVI!#REF!</f>
        <v>#REF!</v>
      </c>
      <c r="E195" s="191" t="e">
        <f>SUIVI!#REF!</f>
        <v>#REF!</v>
      </c>
      <c r="F195" s="761" t="e">
        <f>SUIVI!#REF!</f>
        <v>#REF!</v>
      </c>
      <c r="G195" s="1823"/>
      <c r="H195" s="47"/>
      <c r="I195" s="4018"/>
      <c r="J195" s="4018"/>
      <c r="K195" s="4018"/>
      <c r="L195" s="48"/>
      <c r="M195" s="776">
        <v>180</v>
      </c>
      <c r="N195" s="776"/>
    </row>
    <row r="196" spans="1:14" ht="19.899999999999999" customHeight="1">
      <c r="A196" s="321"/>
      <c r="B196" s="169" t="e">
        <f>SUIVI!#REF!</f>
        <v>#REF!</v>
      </c>
      <c r="C196" s="169" t="e">
        <f>SUIVI!#REF!</f>
        <v>#REF!</v>
      </c>
      <c r="D196" s="1021" t="e">
        <f>SUIVI!#REF!</f>
        <v>#REF!</v>
      </c>
      <c r="E196" s="191" t="e">
        <f>SUIVI!#REF!</f>
        <v>#REF!</v>
      </c>
      <c r="F196" s="761" t="e">
        <f>SUIVI!#REF!</f>
        <v>#REF!</v>
      </c>
      <c r="G196" s="1823"/>
      <c r="H196" s="47"/>
      <c r="I196" s="4018"/>
      <c r="J196" s="4018"/>
      <c r="K196" s="4018"/>
      <c r="L196" s="48"/>
      <c r="M196" s="776">
        <v>181</v>
      </c>
      <c r="N196" s="776"/>
    </row>
    <row r="197" spans="1:14" ht="19.899999999999999" customHeight="1">
      <c r="A197" s="321"/>
      <c r="B197" s="169" t="e">
        <f>SUIVI!#REF!</f>
        <v>#REF!</v>
      </c>
      <c r="C197" s="169" t="e">
        <f>SUIVI!#REF!</f>
        <v>#REF!</v>
      </c>
      <c r="D197" s="1021" t="e">
        <f>SUIVI!#REF!</f>
        <v>#REF!</v>
      </c>
      <c r="E197" s="191" t="e">
        <f>SUIVI!#REF!</f>
        <v>#REF!</v>
      </c>
      <c r="F197" s="761" t="e">
        <f>SUIVI!#REF!</f>
        <v>#REF!</v>
      </c>
      <c r="G197" s="1823"/>
      <c r="H197" s="47"/>
      <c r="I197" s="4018"/>
      <c r="J197" s="4018"/>
      <c r="K197" s="4018"/>
      <c r="L197" s="48"/>
      <c r="M197" s="776">
        <v>182</v>
      </c>
      <c r="N197" s="776"/>
    </row>
    <row r="198" spans="1:14" ht="19.899999999999999" customHeight="1">
      <c r="A198" s="321"/>
      <c r="B198" s="169" t="e">
        <f>SUIVI!#REF!</f>
        <v>#REF!</v>
      </c>
      <c r="C198" s="169" t="e">
        <f>SUIVI!#REF!</f>
        <v>#REF!</v>
      </c>
      <c r="D198" s="1021" t="e">
        <f>SUIVI!#REF!</f>
        <v>#REF!</v>
      </c>
      <c r="E198" s="191" t="e">
        <f>SUIVI!#REF!</f>
        <v>#REF!</v>
      </c>
      <c r="F198" s="761" t="e">
        <f>SUIVI!#REF!</f>
        <v>#REF!</v>
      </c>
      <c r="G198" s="1823"/>
      <c r="H198" s="47"/>
      <c r="I198" s="4018"/>
      <c r="J198" s="4018"/>
      <c r="K198" s="4018"/>
      <c r="L198" s="48"/>
      <c r="M198" s="776">
        <v>183</v>
      </c>
      <c r="N198" s="776"/>
    </row>
    <row r="199" spans="1:14" ht="19.899999999999999" customHeight="1">
      <c r="A199" s="321"/>
      <c r="B199" s="169" t="e">
        <f>SUIVI!#REF!</f>
        <v>#REF!</v>
      </c>
      <c r="C199" s="169" t="e">
        <f>SUIVI!#REF!</f>
        <v>#REF!</v>
      </c>
      <c r="D199" s="1021" t="e">
        <f>SUIVI!#REF!</f>
        <v>#REF!</v>
      </c>
      <c r="E199" s="191" t="e">
        <f>SUIVI!#REF!</f>
        <v>#REF!</v>
      </c>
      <c r="F199" s="761" t="e">
        <f>SUIVI!#REF!</f>
        <v>#REF!</v>
      </c>
      <c r="G199" s="1823"/>
      <c r="H199" s="47"/>
      <c r="I199" s="4018"/>
      <c r="J199" s="4018"/>
      <c r="K199" s="4018"/>
      <c r="L199" s="48"/>
      <c r="M199" s="776">
        <v>184</v>
      </c>
      <c r="N199" s="776"/>
    </row>
    <row r="200" spans="1:14" ht="19.899999999999999" customHeight="1">
      <c r="A200" s="321"/>
      <c r="B200" s="169" t="e">
        <f>SUIVI!#REF!</f>
        <v>#REF!</v>
      </c>
      <c r="C200" s="169" t="e">
        <f>SUIVI!#REF!</f>
        <v>#REF!</v>
      </c>
      <c r="D200" s="1021" t="e">
        <f>SUIVI!#REF!</f>
        <v>#REF!</v>
      </c>
      <c r="E200" s="191" t="e">
        <f>SUIVI!#REF!</f>
        <v>#REF!</v>
      </c>
      <c r="F200" s="761" t="e">
        <f>SUIVI!#REF!</f>
        <v>#REF!</v>
      </c>
      <c r="G200" s="1823"/>
      <c r="H200" s="47"/>
      <c r="I200" s="4018"/>
      <c r="J200" s="4018"/>
      <c r="K200" s="4018"/>
      <c r="L200" s="48"/>
      <c r="M200" s="776">
        <v>185</v>
      </c>
      <c r="N200" s="776"/>
    </row>
    <row r="201" spans="1:14" ht="19.899999999999999" customHeight="1">
      <c r="A201" s="321"/>
      <c r="B201" s="169" t="e">
        <f>SUIVI!#REF!</f>
        <v>#REF!</v>
      </c>
      <c r="C201" s="169" t="e">
        <f>SUIVI!#REF!</f>
        <v>#REF!</v>
      </c>
      <c r="D201" s="1021" t="e">
        <f>SUIVI!#REF!</f>
        <v>#REF!</v>
      </c>
      <c r="E201" s="191" t="e">
        <f>SUIVI!#REF!</f>
        <v>#REF!</v>
      </c>
      <c r="F201" s="761" t="e">
        <f>SUIVI!#REF!</f>
        <v>#REF!</v>
      </c>
      <c r="G201" s="1823"/>
      <c r="H201" s="47"/>
      <c r="I201" s="4018"/>
      <c r="J201" s="4018"/>
      <c r="K201" s="4018"/>
      <c r="L201" s="48"/>
      <c r="M201" s="776">
        <v>186</v>
      </c>
      <c r="N201" s="776"/>
    </row>
    <row r="202" spans="1:14" ht="19.899999999999999" customHeight="1">
      <c r="A202" s="321"/>
      <c r="B202" s="169" t="e">
        <f>SUIVI!#REF!</f>
        <v>#REF!</v>
      </c>
      <c r="C202" s="169" t="e">
        <f>SUIVI!#REF!</f>
        <v>#REF!</v>
      </c>
      <c r="D202" s="1021" t="e">
        <f>SUIVI!#REF!</f>
        <v>#REF!</v>
      </c>
      <c r="E202" s="191" t="e">
        <f>SUIVI!#REF!</f>
        <v>#REF!</v>
      </c>
      <c r="F202" s="761" t="e">
        <f>SUIVI!#REF!</f>
        <v>#REF!</v>
      </c>
      <c r="G202" s="1823"/>
      <c r="H202" s="47"/>
      <c r="I202" s="4018"/>
      <c r="J202" s="4018"/>
      <c r="K202" s="4018"/>
      <c r="L202" s="48"/>
      <c r="M202" s="776">
        <v>187</v>
      </c>
      <c r="N202" s="776"/>
    </row>
    <row r="203" spans="1:14" ht="19.899999999999999" customHeight="1">
      <c r="A203" s="321"/>
      <c r="B203" s="169" t="e">
        <f>SUIVI!#REF!</f>
        <v>#REF!</v>
      </c>
      <c r="C203" s="169" t="e">
        <f>SUIVI!#REF!</f>
        <v>#REF!</v>
      </c>
      <c r="D203" s="1021" t="e">
        <f>SUIVI!#REF!</f>
        <v>#REF!</v>
      </c>
      <c r="E203" s="191" t="e">
        <f>SUIVI!#REF!</f>
        <v>#REF!</v>
      </c>
      <c r="F203" s="761" t="e">
        <f>SUIVI!#REF!</f>
        <v>#REF!</v>
      </c>
      <c r="G203" s="1823"/>
      <c r="H203" s="47"/>
      <c r="I203" s="4018"/>
      <c r="J203" s="4018"/>
      <c r="K203" s="4018"/>
      <c r="L203" s="48"/>
      <c r="M203" s="776">
        <v>188</v>
      </c>
      <c r="N203" s="776"/>
    </row>
    <row r="204" spans="1:14" ht="19.899999999999999" customHeight="1">
      <c r="A204" s="321"/>
      <c r="B204" s="169" t="e">
        <f>SUIVI!#REF!</f>
        <v>#REF!</v>
      </c>
      <c r="C204" s="169" t="e">
        <f>SUIVI!#REF!</f>
        <v>#REF!</v>
      </c>
      <c r="D204" s="1021" t="e">
        <f>SUIVI!#REF!</f>
        <v>#REF!</v>
      </c>
      <c r="E204" s="191" t="e">
        <f>SUIVI!#REF!</f>
        <v>#REF!</v>
      </c>
      <c r="F204" s="761" t="e">
        <f>SUIVI!#REF!</f>
        <v>#REF!</v>
      </c>
      <c r="G204" s="1823"/>
      <c r="H204" s="47"/>
      <c r="I204" s="4018"/>
      <c r="J204" s="4018"/>
      <c r="K204" s="4018"/>
      <c r="L204" s="48"/>
      <c r="M204" s="776">
        <v>189</v>
      </c>
      <c r="N204" s="776"/>
    </row>
    <row r="205" spans="1:14" ht="19.899999999999999" customHeight="1">
      <c r="A205" s="321"/>
      <c r="B205" s="169" t="e">
        <f>SUIVI!#REF!</f>
        <v>#REF!</v>
      </c>
      <c r="C205" s="169" t="e">
        <f>SUIVI!#REF!</f>
        <v>#REF!</v>
      </c>
      <c r="D205" s="1021" t="e">
        <f>SUIVI!#REF!</f>
        <v>#REF!</v>
      </c>
      <c r="E205" s="191" t="e">
        <f>SUIVI!#REF!</f>
        <v>#REF!</v>
      </c>
      <c r="F205" s="761" t="e">
        <f>SUIVI!#REF!</f>
        <v>#REF!</v>
      </c>
      <c r="G205" s="1823"/>
      <c r="H205" s="47"/>
      <c r="I205" s="4018"/>
      <c r="J205" s="4018"/>
      <c r="K205" s="4018"/>
      <c r="L205" s="48"/>
      <c r="M205" s="776">
        <v>190</v>
      </c>
      <c r="N205" s="776"/>
    </row>
    <row r="206" spans="1:14" ht="19.899999999999999" customHeight="1">
      <c r="A206" s="321"/>
      <c r="B206" s="169" t="e">
        <f>SUIVI!#REF!</f>
        <v>#REF!</v>
      </c>
      <c r="C206" s="169" t="e">
        <f>SUIVI!#REF!</f>
        <v>#REF!</v>
      </c>
      <c r="D206" s="1021" t="e">
        <f>SUIVI!#REF!</f>
        <v>#REF!</v>
      </c>
      <c r="E206" s="191" t="e">
        <f>SUIVI!#REF!</f>
        <v>#REF!</v>
      </c>
      <c r="F206" s="761" t="e">
        <f>SUIVI!#REF!</f>
        <v>#REF!</v>
      </c>
      <c r="G206" s="1823"/>
      <c r="H206" s="47"/>
      <c r="I206" s="4018"/>
      <c r="J206" s="4018"/>
      <c r="K206" s="4018"/>
      <c r="L206" s="48"/>
      <c r="M206" s="776">
        <v>191</v>
      </c>
      <c r="N206" s="776"/>
    </row>
    <row r="207" spans="1:14" ht="19.899999999999999" customHeight="1">
      <c r="A207" s="321"/>
      <c r="B207" s="169" t="e">
        <f>SUIVI!#REF!</f>
        <v>#REF!</v>
      </c>
      <c r="C207" s="169" t="e">
        <f>SUIVI!#REF!</f>
        <v>#REF!</v>
      </c>
      <c r="D207" s="1021" t="e">
        <f>SUIVI!#REF!</f>
        <v>#REF!</v>
      </c>
      <c r="E207" s="191" t="e">
        <f>SUIVI!#REF!</f>
        <v>#REF!</v>
      </c>
      <c r="F207" s="761" t="e">
        <f>SUIVI!#REF!</f>
        <v>#REF!</v>
      </c>
      <c r="G207" s="1823"/>
      <c r="H207" s="47"/>
      <c r="I207" s="4018"/>
      <c r="J207" s="4018"/>
      <c r="K207" s="4018"/>
      <c r="L207" s="48"/>
      <c r="M207" s="776">
        <v>192</v>
      </c>
      <c r="N207" s="776"/>
    </row>
    <row r="208" spans="1:14" ht="19.899999999999999" customHeight="1">
      <c r="A208" s="321"/>
      <c r="B208" s="169" t="e">
        <f>SUIVI!#REF!</f>
        <v>#REF!</v>
      </c>
      <c r="C208" s="169" t="e">
        <f>SUIVI!#REF!</f>
        <v>#REF!</v>
      </c>
      <c r="D208" s="1021" t="e">
        <f>SUIVI!#REF!</f>
        <v>#REF!</v>
      </c>
      <c r="E208" s="191" t="e">
        <f>SUIVI!#REF!</f>
        <v>#REF!</v>
      </c>
      <c r="F208" s="761" t="e">
        <f>SUIVI!#REF!</f>
        <v>#REF!</v>
      </c>
      <c r="G208" s="1823"/>
      <c r="H208" s="47"/>
      <c r="I208" s="4018"/>
      <c r="J208" s="4018"/>
      <c r="K208" s="4018"/>
      <c r="L208" s="48"/>
      <c r="M208" s="776">
        <v>193</v>
      </c>
      <c r="N208" s="776"/>
    </row>
    <row r="209" spans="1:14" ht="19.899999999999999" customHeight="1">
      <c r="A209" s="321"/>
      <c r="B209" s="169" t="e">
        <f>SUIVI!#REF!</f>
        <v>#REF!</v>
      </c>
      <c r="C209" s="169" t="e">
        <f>SUIVI!#REF!</f>
        <v>#REF!</v>
      </c>
      <c r="D209" s="1021" t="e">
        <f>SUIVI!#REF!</f>
        <v>#REF!</v>
      </c>
      <c r="E209" s="191" t="e">
        <f>SUIVI!#REF!</f>
        <v>#REF!</v>
      </c>
      <c r="F209" s="761" t="e">
        <f>SUIVI!#REF!</f>
        <v>#REF!</v>
      </c>
      <c r="G209" s="1823"/>
      <c r="H209" s="47"/>
      <c r="I209" s="4018"/>
      <c r="J209" s="4018"/>
      <c r="K209" s="4018"/>
      <c r="L209" s="48"/>
      <c r="M209" s="776">
        <v>194</v>
      </c>
      <c r="N209" s="776"/>
    </row>
    <row r="210" spans="1:14" ht="19.899999999999999" customHeight="1">
      <c r="A210" s="321"/>
      <c r="B210" s="169" t="e">
        <f>SUIVI!#REF!</f>
        <v>#REF!</v>
      </c>
      <c r="C210" s="169" t="e">
        <f>SUIVI!#REF!</f>
        <v>#REF!</v>
      </c>
      <c r="D210" s="1021" t="e">
        <f>SUIVI!#REF!</f>
        <v>#REF!</v>
      </c>
      <c r="E210" s="191" t="e">
        <f>SUIVI!#REF!</f>
        <v>#REF!</v>
      </c>
      <c r="F210" s="761" t="e">
        <f>SUIVI!#REF!</f>
        <v>#REF!</v>
      </c>
      <c r="G210" s="1823"/>
      <c r="H210" s="47"/>
      <c r="I210" s="4018"/>
      <c r="J210" s="4018"/>
      <c r="K210" s="4018"/>
      <c r="L210" s="48"/>
      <c r="M210" s="776">
        <v>195</v>
      </c>
      <c r="N210" s="776"/>
    </row>
    <row r="211" spans="1:14" ht="19.899999999999999" customHeight="1">
      <c r="A211" s="321"/>
      <c r="B211" s="169" t="e">
        <f>SUIVI!#REF!</f>
        <v>#REF!</v>
      </c>
      <c r="C211" s="169" t="e">
        <f>SUIVI!#REF!</f>
        <v>#REF!</v>
      </c>
      <c r="D211" s="1021" t="e">
        <f>SUIVI!#REF!</f>
        <v>#REF!</v>
      </c>
      <c r="E211" s="191" t="e">
        <f>SUIVI!#REF!</f>
        <v>#REF!</v>
      </c>
      <c r="F211" s="761" t="e">
        <f>SUIVI!#REF!</f>
        <v>#REF!</v>
      </c>
      <c r="G211" s="1823"/>
      <c r="H211" s="47"/>
      <c r="I211" s="4018"/>
      <c r="J211" s="4018"/>
      <c r="K211" s="4018"/>
      <c r="L211" s="48"/>
      <c r="M211" s="776">
        <v>196</v>
      </c>
      <c r="N211" s="776"/>
    </row>
    <row r="212" spans="1:14" ht="19.899999999999999" customHeight="1">
      <c r="A212" s="321"/>
      <c r="B212" s="169" t="e">
        <f>SUIVI!#REF!</f>
        <v>#REF!</v>
      </c>
      <c r="C212" s="169" t="e">
        <f>SUIVI!#REF!</f>
        <v>#REF!</v>
      </c>
      <c r="D212" s="1021" t="e">
        <f>SUIVI!#REF!</f>
        <v>#REF!</v>
      </c>
      <c r="E212" s="191" t="e">
        <f>SUIVI!#REF!</f>
        <v>#REF!</v>
      </c>
      <c r="F212" s="761" t="e">
        <f>SUIVI!#REF!</f>
        <v>#REF!</v>
      </c>
      <c r="G212" s="1823"/>
      <c r="H212" s="47"/>
      <c r="I212" s="4018"/>
      <c r="J212" s="4018"/>
      <c r="K212" s="4018"/>
      <c r="L212" s="48"/>
      <c r="M212" s="776">
        <v>197</v>
      </c>
      <c r="N212" s="776"/>
    </row>
    <row r="213" spans="1:14" ht="19.899999999999999" customHeight="1">
      <c r="A213" s="321"/>
      <c r="B213" s="169" t="e">
        <f>SUIVI!#REF!</f>
        <v>#REF!</v>
      </c>
      <c r="C213" s="169" t="e">
        <f>SUIVI!#REF!</f>
        <v>#REF!</v>
      </c>
      <c r="D213" s="1021" t="e">
        <f>SUIVI!#REF!</f>
        <v>#REF!</v>
      </c>
      <c r="E213" s="191" t="e">
        <f>SUIVI!#REF!</f>
        <v>#REF!</v>
      </c>
      <c r="F213" s="761" t="e">
        <f>SUIVI!#REF!</f>
        <v>#REF!</v>
      </c>
      <c r="G213" s="1823"/>
      <c r="H213" s="47"/>
      <c r="I213" s="4018"/>
      <c r="J213" s="4018"/>
      <c r="K213" s="4018"/>
      <c r="L213" s="48"/>
      <c r="M213" s="776">
        <v>198</v>
      </c>
      <c r="N213" s="776"/>
    </row>
    <row r="214" spans="1:14" ht="19.899999999999999" customHeight="1">
      <c r="A214" s="321"/>
      <c r="B214" s="169" t="e">
        <f>SUIVI!#REF!</f>
        <v>#REF!</v>
      </c>
      <c r="C214" s="169" t="e">
        <f>SUIVI!#REF!</f>
        <v>#REF!</v>
      </c>
      <c r="D214" s="1021" t="e">
        <f>SUIVI!#REF!</f>
        <v>#REF!</v>
      </c>
      <c r="E214" s="191" t="e">
        <f>SUIVI!#REF!</f>
        <v>#REF!</v>
      </c>
      <c r="F214" s="761" t="e">
        <f>SUIVI!#REF!</f>
        <v>#REF!</v>
      </c>
      <c r="G214" s="1823"/>
      <c r="H214" s="47"/>
      <c r="I214" s="4018"/>
      <c r="J214" s="4018"/>
      <c r="K214" s="4018"/>
      <c r="L214" s="48"/>
      <c r="M214" s="776">
        <v>199</v>
      </c>
      <c r="N214" s="776"/>
    </row>
    <row r="215" spans="1:14" ht="19.899999999999999" customHeight="1" thickBot="1">
      <c r="A215" s="321"/>
      <c r="B215" s="169" t="e">
        <f>SUIVI!#REF!</f>
        <v>#REF!</v>
      </c>
      <c r="C215" s="169" t="e">
        <f>SUIVI!#REF!</f>
        <v>#REF!</v>
      </c>
      <c r="D215" s="1021" t="e">
        <f>SUIVI!#REF!</f>
        <v>#REF!</v>
      </c>
      <c r="E215" s="191" t="e">
        <f>SUIVI!#REF!</f>
        <v>#REF!</v>
      </c>
      <c r="F215" s="761" t="e">
        <f>SUIVI!#REF!</f>
        <v>#REF!</v>
      </c>
      <c r="G215" s="1823"/>
      <c r="H215" s="47"/>
      <c r="I215" s="4018"/>
      <c r="J215" s="4018"/>
      <c r="K215" s="4018"/>
      <c r="L215" s="48"/>
      <c r="M215" s="794">
        <v>200</v>
      </c>
      <c r="N215" s="665" t="s">
        <v>1502</v>
      </c>
    </row>
  </sheetData>
  <mergeCells count="210">
    <mergeCell ref="F3:H3"/>
    <mergeCell ref="A5:G5"/>
    <mergeCell ref="A11:B11"/>
    <mergeCell ref="C11:D11"/>
    <mergeCell ref="F11:G11"/>
    <mergeCell ref="K11:L11"/>
    <mergeCell ref="I21:K21"/>
    <mergeCell ref="I22:K22"/>
    <mergeCell ref="I23:K23"/>
    <mergeCell ref="I48:K48"/>
    <mergeCell ref="I49:K49"/>
    <mergeCell ref="I50:K50"/>
    <mergeCell ref="I51:K51"/>
    <mergeCell ref="I52:K52"/>
    <mergeCell ref="I53:K53"/>
    <mergeCell ref="I24:K24"/>
    <mergeCell ref="I25:K25"/>
    <mergeCell ref="I26:K26"/>
    <mergeCell ref="I27:K27"/>
    <mergeCell ref="I46:K46"/>
    <mergeCell ref="I47:K47"/>
    <mergeCell ref="I36:K36"/>
    <mergeCell ref="I37:K37"/>
    <mergeCell ref="I38:K38"/>
    <mergeCell ref="I39:K39"/>
    <mergeCell ref="I28:K28"/>
    <mergeCell ref="I29:K29"/>
    <mergeCell ref="I34:K34"/>
    <mergeCell ref="I30:K30"/>
    <mergeCell ref="I31:K31"/>
    <mergeCell ref="I32:K32"/>
    <mergeCell ref="I33:K33"/>
    <mergeCell ref="I35:K35"/>
    <mergeCell ref="I78:K78"/>
    <mergeCell ref="I79:K79"/>
    <mergeCell ref="I80:K80"/>
    <mergeCell ref="I62:K62"/>
    <mergeCell ref="I63:K63"/>
    <mergeCell ref="I58:K58"/>
    <mergeCell ref="I59:K59"/>
    <mergeCell ref="I66:K66"/>
    <mergeCell ref="I67:K67"/>
    <mergeCell ref="I68:K68"/>
    <mergeCell ref="I69:K69"/>
    <mergeCell ref="I76:K76"/>
    <mergeCell ref="I77:K77"/>
    <mergeCell ref="I72:K72"/>
    <mergeCell ref="I73:K73"/>
    <mergeCell ref="I74:K74"/>
    <mergeCell ref="I75:K75"/>
    <mergeCell ref="I40:K40"/>
    <mergeCell ref="I41:K41"/>
    <mergeCell ref="I42:K42"/>
    <mergeCell ref="I43:K43"/>
    <mergeCell ref="I44:K44"/>
    <mergeCell ref="I45:K45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54:K54"/>
    <mergeCell ref="I55:K55"/>
    <mergeCell ref="I56:K56"/>
    <mergeCell ref="I57:K57"/>
    <mergeCell ref="I64:K64"/>
    <mergeCell ref="I65:K65"/>
    <mergeCell ref="I70:K70"/>
    <mergeCell ref="I71:K71"/>
    <mergeCell ref="I60:K60"/>
    <mergeCell ref="I61:K61"/>
    <mergeCell ref="I81:K81"/>
    <mergeCell ref="I88:K88"/>
    <mergeCell ref="I89:K89"/>
    <mergeCell ref="I90:K90"/>
    <mergeCell ref="I91:K91"/>
    <mergeCell ref="I92:K92"/>
    <mergeCell ref="I87:K87"/>
    <mergeCell ref="I82:K82"/>
    <mergeCell ref="I83:K83"/>
    <mergeCell ref="I84:K84"/>
    <mergeCell ref="I85:K85"/>
    <mergeCell ref="I86:K86"/>
    <mergeCell ref="I99:K99"/>
    <mergeCell ref="I100:K100"/>
    <mergeCell ref="I101:K101"/>
    <mergeCell ref="I102:K102"/>
    <mergeCell ref="I103:K103"/>
    <mergeCell ref="I104:K104"/>
    <mergeCell ref="I93:K93"/>
    <mergeCell ref="I94:K94"/>
    <mergeCell ref="I95:K95"/>
    <mergeCell ref="I96:K96"/>
    <mergeCell ref="I97:K97"/>
    <mergeCell ref="I98:K98"/>
    <mergeCell ref="I111:K111"/>
    <mergeCell ref="I112:K112"/>
    <mergeCell ref="I113:K113"/>
    <mergeCell ref="I114:K114"/>
    <mergeCell ref="I115:K115"/>
    <mergeCell ref="I116:K116"/>
    <mergeCell ref="I105:K105"/>
    <mergeCell ref="I106:K106"/>
    <mergeCell ref="I107:K107"/>
    <mergeCell ref="I108:K108"/>
    <mergeCell ref="I109:K109"/>
    <mergeCell ref="I110:K110"/>
    <mergeCell ref="I127:K127"/>
    <mergeCell ref="I128:K128"/>
    <mergeCell ref="I129:K129"/>
    <mergeCell ref="I130:K130"/>
    <mergeCell ref="I131:K131"/>
    <mergeCell ref="I132:K132"/>
    <mergeCell ref="I117:K117"/>
    <mergeCell ref="I124:K124"/>
    <mergeCell ref="I125:K125"/>
    <mergeCell ref="I126:K126"/>
    <mergeCell ref="I118:K118"/>
    <mergeCell ref="I119:K119"/>
    <mergeCell ref="I120:K120"/>
    <mergeCell ref="I121:K121"/>
    <mergeCell ref="I122:K122"/>
    <mergeCell ref="I123:K123"/>
    <mergeCell ref="I139:K139"/>
    <mergeCell ref="I140:K140"/>
    <mergeCell ref="I141:K141"/>
    <mergeCell ref="I142:K142"/>
    <mergeCell ref="I143:K143"/>
    <mergeCell ref="I144:K144"/>
    <mergeCell ref="I133:K133"/>
    <mergeCell ref="I134:K134"/>
    <mergeCell ref="I135:K135"/>
    <mergeCell ref="I136:K136"/>
    <mergeCell ref="I137:K137"/>
    <mergeCell ref="I138:K138"/>
    <mergeCell ref="I151:K151"/>
    <mergeCell ref="I152:K152"/>
    <mergeCell ref="I153:K153"/>
    <mergeCell ref="I154:K154"/>
    <mergeCell ref="I155:K155"/>
    <mergeCell ref="I156:K156"/>
    <mergeCell ref="I145:K145"/>
    <mergeCell ref="I146:K146"/>
    <mergeCell ref="I147:K147"/>
    <mergeCell ref="I148:K148"/>
    <mergeCell ref="I149:K149"/>
    <mergeCell ref="I150:K150"/>
    <mergeCell ref="I163:K163"/>
    <mergeCell ref="I164:K164"/>
    <mergeCell ref="I165:K165"/>
    <mergeCell ref="I166:K166"/>
    <mergeCell ref="I167:K167"/>
    <mergeCell ref="I168:K168"/>
    <mergeCell ref="I157:K157"/>
    <mergeCell ref="I158:K158"/>
    <mergeCell ref="I159:K159"/>
    <mergeCell ref="I160:K160"/>
    <mergeCell ref="I161:K161"/>
    <mergeCell ref="I162:K162"/>
    <mergeCell ref="I175:K175"/>
    <mergeCell ref="I176:K176"/>
    <mergeCell ref="I177:K177"/>
    <mergeCell ref="I178:K178"/>
    <mergeCell ref="I179:K179"/>
    <mergeCell ref="I180:K180"/>
    <mergeCell ref="I169:K169"/>
    <mergeCell ref="I170:K170"/>
    <mergeCell ref="I171:K171"/>
    <mergeCell ref="I172:K172"/>
    <mergeCell ref="I173:K173"/>
    <mergeCell ref="I174:K174"/>
    <mergeCell ref="I187:K187"/>
    <mergeCell ref="I188:K188"/>
    <mergeCell ref="I189:K189"/>
    <mergeCell ref="I190:K190"/>
    <mergeCell ref="I191:K191"/>
    <mergeCell ref="I192:K192"/>
    <mergeCell ref="I181:K181"/>
    <mergeCell ref="I182:K182"/>
    <mergeCell ref="I183:K183"/>
    <mergeCell ref="I184:K184"/>
    <mergeCell ref="I185:K185"/>
    <mergeCell ref="I186:K186"/>
    <mergeCell ref="I199:K199"/>
    <mergeCell ref="I200:K200"/>
    <mergeCell ref="I201:K201"/>
    <mergeCell ref="I202:K202"/>
    <mergeCell ref="I203:K203"/>
    <mergeCell ref="I204:K204"/>
    <mergeCell ref="I193:K193"/>
    <mergeCell ref="I194:K194"/>
    <mergeCell ref="I195:K195"/>
    <mergeCell ref="I196:K196"/>
    <mergeCell ref="I197:K197"/>
    <mergeCell ref="I198:K198"/>
    <mergeCell ref="I211:K211"/>
    <mergeCell ref="I212:K212"/>
    <mergeCell ref="I213:K213"/>
    <mergeCell ref="I214:K214"/>
    <mergeCell ref="I215:K215"/>
    <mergeCell ref="I205:K205"/>
    <mergeCell ref="I206:K206"/>
    <mergeCell ref="I207:K207"/>
    <mergeCell ref="I208:K208"/>
    <mergeCell ref="I209:K209"/>
    <mergeCell ref="I210:K210"/>
  </mergeCells>
  <pageMargins left="0.31496062992125984" right="0.31496062992125984" top="0.15748031496062992" bottom="0.35433070866141736" header="0.31496062992125984" footer="0.31496062992125984"/>
  <pageSetup paperSize="9" scale="86" orientation="landscape" r:id="rId1"/>
  <headerFooter>
    <oddHeader>&amp;RPAR-PREP-001-6D / rév 1</oddHeader>
  </headerFooter>
  <rowBreaks count="4" manualBreakCount="4">
    <brk id="28" max="16383" man="1"/>
    <brk id="45" max="11" man="1"/>
    <brk id="61" max="11" man="1"/>
    <brk id="81" max="11" man="1"/>
  </row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00B0F0"/>
  </sheetPr>
  <dimension ref="A1:AB238"/>
  <sheetViews>
    <sheetView showZeros="0" view="pageBreakPreview" zoomScale="115" zoomScaleNormal="100" zoomScaleSheetLayoutView="115" workbookViewId="0">
      <selection activeCell="I32" sqref="I32:K32"/>
    </sheetView>
  </sheetViews>
  <sheetFormatPr baseColWidth="10" defaultColWidth="11.42578125" defaultRowHeight="15"/>
  <cols>
    <col min="1" max="1" width="4.28515625" style="1880" customWidth="1"/>
    <col min="2" max="128" width="3.28515625" style="1880" customWidth="1"/>
    <col min="129" max="16384" width="11.42578125" style="1880"/>
  </cols>
  <sheetData>
    <row r="1" spans="1:28" ht="33" customHeight="1">
      <c r="A1" s="4038" t="s">
        <v>1561</v>
      </c>
      <c r="B1" s="4039"/>
      <c r="C1" s="4039"/>
      <c r="D1" s="4039"/>
      <c r="E1" s="4040" t="str">
        <f>PREVI!A10</f>
        <v>1100633635-636</v>
      </c>
      <c r="F1" s="4041"/>
      <c r="G1" s="4041"/>
      <c r="H1" s="4041"/>
      <c r="I1" s="4042"/>
      <c r="J1" s="4043" t="s">
        <v>1562</v>
      </c>
      <c r="K1" s="4044"/>
      <c r="L1" s="4044"/>
      <c r="M1" s="4040" t="str">
        <f>PREVI!C10</f>
        <v>CIMOLAI</v>
      </c>
      <c r="N1" s="4041"/>
      <c r="O1" s="4041"/>
      <c r="P1" s="4041"/>
      <c r="Q1" s="4041"/>
      <c r="R1" s="4042"/>
      <c r="S1" s="4039" t="s">
        <v>1598</v>
      </c>
      <c r="T1" s="4039"/>
      <c r="U1" s="4039"/>
      <c r="V1" s="4039"/>
      <c r="W1" s="4045" t="s">
        <v>1563</v>
      </c>
      <c r="X1" s="4046"/>
      <c r="Y1" s="4046"/>
      <c r="Z1" s="4046"/>
      <c r="AA1" s="4046"/>
      <c r="AB1" s="4047"/>
    </row>
    <row r="2" spans="1:28">
      <c r="A2" s="4048" t="s">
        <v>1564</v>
      </c>
      <c r="B2" s="4048"/>
      <c r="C2" s="4048"/>
      <c r="D2" s="4048"/>
      <c r="E2" s="4048"/>
      <c r="F2" s="4048"/>
      <c r="G2" s="4048"/>
      <c r="H2" s="4048"/>
      <c r="I2" s="4048"/>
      <c r="J2" s="4048"/>
      <c r="K2" s="4048"/>
      <c r="L2" s="4048"/>
      <c r="M2" s="4048"/>
      <c r="N2" s="4048"/>
      <c r="O2" s="4048"/>
      <c r="P2" s="4048"/>
      <c r="Q2" s="4048"/>
      <c r="R2" s="4048"/>
      <c r="S2" s="4048"/>
      <c r="T2" s="4048"/>
      <c r="U2" s="4048"/>
      <c r="V2" s="4048"/>
      <c r="W2" s="4048"/>
      <c r="X2" s="4048"/>
      <c r="Y2" s="4048"/>
      <c r="Z2" s="4048"/>
      <c r="AA2" s="4048"/>
    </row>
    <row r="3" spans="1:28" ht="33" customHeight="1">
      <c r="A3" s="4049" t="s">
        <v>1565</v>
      </c>
      <c r="B3" s="4049"/>
      <c r="C3" s="4049"/>
      <c r="D3" s="4049"/>
      <c r="E3" s="4049"/>
      <c r="F3" s="4049"/>
      <c r="G3" s="4050" t="s">
        <v>1608</v>
      </c>
      <c r="H3" s="4050"/>
      <c r="I3" s="4050"/>
      <c r="J3" s="4050"/>
      <c r="K3" s="4050"/>
      <c r="L3" s="4050"/>
      <c r="M3" s="4050"/>
      <c r="N3" s="4051"/>
      <c r="O3" s="4052" t="s">
        <v>1566</v>
      </c>
      <c r="P3" s="4053"/>
      <c r="Q3" s="4053"/>
      <c r="R3" s="4053"/>
      <c r="S3" s="4053"/>
      <c r="T3" s="4053"/>
      <c r="U3" s="4054" t="s">
        <v>1567</v>
      </c>
      <c r="V3" s="4054"/>
      <c r="W3" s="4054"/>
      <c r="X3" s="4054"/>
      <c r="Y3" s="4054"/>
      <c r="Z3" s="4054"/>
      <c r="AA3" s="4054"/>
      <c r="AB3" s="4054"/>
    </row>
    <row r="4" spans="1:28" ht="4.5" customHeight="1">
      <c r="A4" s="4055"/>
      <c r="B4" s="4056"/>
      <c r="C4" s="4056"/>
      <c r="D4" s="4056"/>
      <c r="E4" s="4056"/>
      <c r="F4" s="4056"/>
      <c r="G4" s="4056"/>
      <c r="H4" s="4056"/>
      <c r="I4" s="4056"/>
      <c r="J4" s="4056"/>
      <c r="K4" s="4056"/>
      <c r="L4" s="4056"/>
      <c r="M4" s="4056"/>
      <c r="N4" s="4056"/>
      <c r="O4" s="4056"/>
      <c r="P4" s="4056"/>
      <c r="Q4" s="4056"/>
      <c r="R4" s="4056"/>
      <c r="S4" s="4056"/>
      <c r="T4" s="4056"/>
      <c r="U4" s="4056"/>
      <c r="V4" s="4056"/>
      <c r="W4" s="4056"/>
      <c r="X4" s="4056"/>
      <c r="Y4" s="4056"/>
      <c r="Z4" s="4056"/>
      <c r="AA4" s="4056"/>
    </row>
    <row r="5" spans="1:28">
      <c r="A5" s="4055" t="s">
        <v>1568</v>
      </c>
      <c r="B5" s="4056"/>
      <c r="C5" s="4056"/>
      <c r="D5" s="4056"/>
      <c r="E5" s="4056"/>
      <c r="F5" s="4056"/>
      <c r="G5" s="4056"/>
      <c r="H5" s="4056"/>
      <c r="I5" s="4056"/>
      <c r="J5" s="4056"/>
      <c r="K5" s="4056"/>
      <c r="L5" s="4056"/>
      <c r="M5" s="4056"/>
      <c r="N5" s="4056"/>
      <c r="O5" s="4056"/>
      <c r="P5" s="4056"/>
      <c r="Q5" s="4056"/>
      <c r="R5" s="4056"/>
      <c r="S5" s="4056"/>
      <c r="T5" s="4056"/>
      <c r="U5" s="4056"/>
      <c r="V5" s="4056"/>
      <c r="W5" s="4056"/>
      <c r="X5" s="4056"/>
      <c r="Y5" s="4056"/>
      <c r="Z5" s="4056"/>
      <c r="AA5" s="4056"/>
    </row>
    <row r="6" spans="1:28" ht="29.25" customHeight="1">
      <c r="A6" s="4057" t="s">
        <v>1569</v>
      </c>
      <c r="B6" s="4058"/>
      <c r="C6" s="4058"/>
      <c r="D6" s="4058"/>
      <c r="E6" s="4058"/>
      <c r="F6" s="4058"/>
      <c r="G6" s="4058"/>
      <c r="H6" s="4058"/>
      <c r="I6" s="4058"/>
      <c r="J6" s="4058"/>
      <c r="K6" s="4058"/>
      <c r="L6" s="4058"/>
      <c r="M6" s="4058"/>
      <c r="N6" s="1881"/>
      <c r="O6" s="1882"/>
      <c r="P6" s="1883"/>
      <c r="Q6" s="1883"/>
      <c r="R6" s="1883"/>
      <c r="S6" s="1883"/>
      <c r="T6" s="1883"/>
      <c r="U6" s="1883"/>
      <c r="V6" s="1883"/>
      <c r="W6" s="1883"/>
      <c r="X6" s="1883"/>
      <c r="Y6" s="1883"/>
      <c r="Z6" s="1883"/>
      <c r="AA6" s="1883"/>
      <c r="AB6" s="1884"/>
    </row>
    <row r="7" spans="1:28" ht="28.5" customHeight="1">
      <c r="A7" s="4057" t="s">
        <v>1570</v>
      </c>
      <c r="B7" s="4059"/>
      <c r="C7" s="4059"/>
      <c r="D7" s="4059"/>
      <c r="E7" s="4059"/>
      <c r="F7" s="4059"/>
      <c r="G7" s="4059"/>
      <c r="H7" s="4059"/>
      <c r="I7" s="4059"/>
      <c r="J7" s="4059"/>
      <c r="K7" s="4059"/>
      <c r="L7" s="4059"/>
      <c r="M7" s="4059"/>
      <c r="N7" s="1881"/>
      <c r="O7" s="1882"/>
      <c r="P7" s="1883"/>
      <c r="Q7" s="1883"/>
      <c r="R7" s="1883"/>
      <c r="S7" s="1883"/>
      <c r="T7" s="1883"/>
      <c r="U7" s="1883"/>
      <c r="V7" s="1883"/>
      <c r="W7" s="1883"/>
      <c r="X7" s="1883"/>
      <c r="Y7" s="1883"/>
      <c r="Z7" s="1883"/>
      <c r="AA7" s="1883"/>
      <c r="AB7" s="1884"/>
    </row>
    <row r="8" spans="1:28" ht="27" customHeight="1">
      <c r="A8" s="4057" t="s">
        <v>1571</v>
      </c>
      <c r="B8" s="4059"/>
      <c r="C8" s="4059"/>
      <c r="D8" s="4059"/>
      <c r="E8" s="4059"/>
      <c r="F8" s="4059"/>
      <c r="G8" s="4059"/>
      <c r="H8" s="4059"/>
      <c r="I8" s="4059"/>
      <c r="J8" s="4059"/>
      <c r="K8" s="4059"/>
      <c r="L8" s="4059"/>
      <c r="M8" s="4059"/>
      <c r="N8" s="1881"/>
      <c r="O8" s="1882"/>
      <c r="P8" s="1883"/>
      <c r="Q8" s="1883"/>
      <c r="R8" s="1883"/>
      <c r="S8" s="1883"/>
      <c r="T8" s="1883"/>
      <c r="U8" s="1883"/>
      <c r="V8" s="1883"/>
      <c r="W8" s="1883"/>
      <c r="X8" s="1883"/>
      <c r="Y8" s="1883"/>
      <c r="Z8" s="1883"/>
      <c r="AA8" s="1883"/>
      <c r="AB8" s="1884"/>
    </row>
    <row r="9" spans="1:28" ht="27" customHeight="1">
      <c r="A9" s="4060" t="s">
        <v>1572</v>
      </c>
      <c r="B9" s="4061"/>
      <c r="C9" s="4061"/>
      <c r="D9" s="4061"/>
      <c r="E9" s="4061"/>
      <c r="F9" s="4061"/>
      <c r="G9" s="4061"/>
      <c r="H9" s="4061"/>
      <c r="I9" s="4061"/>
      <c r="J9" s="4061"/>
      <c r="K9" s="4061"/>
      <c r="L9" s="4061"/>
      <c r="M9" s="4062"/>
      <c r="N9" s="1881"/>
      <c r="O9" s="4063" t="s">
        <v>1573</v>
      </c>
      <c r="P9" s="4064"/>
      <c r="Q9" s="4064"/>
      <c r="R9" s="4064"/>
      <c r="S9" s="4064"/>
      <c r="T9" s="4064"/>
      <c r="U9" s="4064"/>
      <c r="V9" s="4064"/>
      <c r="W9" s="4064"/>
      <c r="X9" s="4064"/>
      <c r="Y9" s="4064"/>
      <c r="Z9" s="4064"/>
      <c r="AA9" s="4064"/>
      <c r="AB9" s="4065"/>
    </row>
    <row r="10" spans="1:28" ht="27" customHeight="1">
      <c r="A10" s="4067" t="s">
        <v>1574</v>
      </c>
      <c r="B10" s="4068"/>
      <c r="C10" s="4068"/>
      <c r="D10" s="4068"/>
      <c r="E10" s="4068"/>
      <c r="F10" s="4068"/>
      <c r="G10" s="4068"/>
      <c r="H10" s="4068"/>
      <c r="I10" s="4068"/>
      <c r="J10" s="4068"/>
      <c r="K10" s="4068"/>
      <c r="L10" s="4068"/>
      <c r="M10" s="4069"/>
      <c r="N10" s="1881"/>
      <c r="O10" s="4067" t="s">
        <v>1575</v>
      </c>
      <c r="P10" s="4068"/>
      <c r="Q10" s="4068"/>
      <c r="R10" s="4068"/>
      <c r="S10" s="4068"/>
      <c r="T10" s="4068"/>
      <c r="U10" s="4069"/>
      <c r="V10" s="1883"/>
      <c r="W10" s="1883"/>
      <c r="X10" s="1885"/>
      <c r="Y10" s="1883"/>
      <c r="Z10" s="1883"/>
      <c r="AA10" s="1883" t="s">
        <v>1576</v>
      </c>
      <c r="AB10" s="1884"/>
    </row>
    <row r="11" spans="1:28">
      <c r="A11" s="4055" t="s">
        <v>1577</v>
      </c>
      <c r="B11" s="4055"/>
      <c r="C11" s="4055"/>
      <c r="D11" s="4055"/>
      <c r="E11" s="4055"/>
      <c r="F11" s="4055"/>
      <c r="G11" s="4055"/>
      <c r="H11" s="4055"/>
      <c r="I11" s="4055"/>
      <c r="J11" s="4055"/>
      <c r="K11" s="4055"/>
      <c r="L11" s="4055"/>
      <c r="M11" s="4055"/>
      <c r="N11" s="4055"/>
      <c r="O11" s="4055"/>
      <c r="P11" s="4055"/>
      <c r="Q11" s="4055"/>
      <c r="R11" s="4055"/>
      <c r="S11" s="4055"/>
      <c r="T11" s="4055"/>
      <c r="U11" s="4055"/>
      <c r="V11" s="4055"/>
      <c r="W11" s="4055"/>
      <c r="X11" s="4055"/>
      <c r="Y11" s="4055"/>
      <c r="Z11" s="4055"/>
      <c r="AA11" s="4055"/>
      <c r="AB11" s="1881"/>
    </row>
    <row r="12" spans="1:28" ht="34.5" customHeight="1">
      <c r="A12" s="4038" t="s">
        <v>1578</v>
      </c>
      <c r="B12" s="4039"/>
      <c r="C12" s="4039"/>
      <c r="D12" s="4039"/>
      <c r="E12" s="4039"/>
      <c r="F12" s="4039"/>
      <c r="G12" s="4039"/>
      <c r="H12" s="4039"/>
      <c r="I12" s="4039"/>
      <c r="J12" s="4039"/>
      <c r="K12" s="4070"/>
      <c r="L12" s="4071" t="s">
        <v>1579</v>
      </c>
      <c r="M12" s="4072"/>
      <c r="N12" s="4072"/>
      <c r="O12" s="4072"/>
      <c r="P12" s="4072"/>
      <c r="Q12" s="4072"/>
      <c r="R12" s="4072"/>
      <c r="S12" s="4072"/>
      <c r="T12" s="4072"/>
      <c r="U12" s="4072"/>
      <c r="V12" s="4072"/>
      <c r="W12" s="4072"/>
      <c r="X12" s="4072"/>
      <c r="Y12" s="4072"/>
      <c r="Z12" s="4072"/>
      <c r="AA12" s="4072"/>
      <c r="AB12" s="4073"/>
    </row>
    <row r="13" spans="1:28">
      <c r="A13" s="4055" t="s">
        <v>1591</v>
      </c>
      <c r="B13" s="4055"/>
      <c r="C13" s="4055"/>
      <c r="D13" s="4055"/>
      <c r="E13" s="4055"/>
      <c r="F13" s="4055"/>
      <c r="G13" s="4055"/>
      <c r="H13" s="4055"/>
      <c r="I13" s="4055"/>
      <c r="J13" s="4055"/>
      <c r="K13" s="4055"/>
      <c r="L13" s="4055"/>
      <c r="M13" s="4055"/>
      <c r="N13" s="4055"/>
      <c r="O13" s="4055"/>
      <c r="P13" s="4055"/>
      <c r="Q13" s="4055"/>
      <c r="R13" s="4055"/>
      <c r="S13" s="4055"/>
      <c r="T13" s="4055"/>
      <c r="U13" s="4055"/>
      <c r="V13" s="4055"/>
      <c r="W13" s="4055"/>
      <c r="X13" s="4055"/>
      <c r="Y13" s="4055"/>
      <c r="Z13" s="4055"/>
      <c r="AA13" s="4055"/>
      <c r="AB13" s="4055"/>
    </row>
    <row r="14" spans="1:28">
      <c r="A14" s="1886" t="s">
        <v>1580</v>
      </c>
      <c r="B14" s="1887"/>
      <c r="C14" s="1887"/>
      <c r="D14" s="1887"/>
      <c r="E14" s="1887"/>
      <c r="F14" s="1887"/>
      <c r="G14" s="1887"/>
      <c r="H14" s="1887"/>
      <c r="I14" s="1887"/>
      <c r="K14" s="1887"/>
      <c r="L14" s="1887"/>
      <c r="M14" s="1888" t="s">
        <v>1581</v>
      </c>
      <c r="N14" s="1887"/>
      <c r="O14" s="1889"/>
      <c r="P14" s="1889"/>
      <c r="Q14" s="1887"/>
      <c r="R14" s="1887"/>
      <c r="S14" s="1890"/>
      <c r="T14" s="1887"/>
      <c r="U14" s="1887"/>
      <c r="V14" s="1887"/>
      <c r="W14" s="1887"/>
      <c r="X14" s="1887"/>
      <c r="Y14" s="1887"/>
      <c r="Z14" s="1887"/>
      <c r="AA14" s="1887"/>
      <c r="AB14" s="1887"/>
    </row>
    <row r="15" spans="1:28">
      <c r="A15" s="1886" t="s">
        <v>1582</v>
      </c>
      <c r="B15" s="1887"/>
      <c r="C15" s="1889"/>
      <c r="D15" s="1889"/>
      <c r="E15" s="1887" t="s">
        <v>1583</v>
      </c>
      <c r="F15" s="1891"/>
      <c r="G15" s="1891"/>
      <c r="H15" s="1891"/>
      <c r="I15" s="1889"/>
      <c r="J15" s="1887"/>
      <c r="K15" s="1887"/>
      <c r="L15" s="1889"/>
      <c r="M15" s="1887"/>
      <c r="N15" s="1887"/>
      <c r="O15" s="1887"/>
      <c r="P15" s="1887"/>
      <c r="Q15" s="1887"/>
      <c r="R15" s="1887"/>
      <c r="S15" s="1887"/>
      <c r="T15" s="1892"/>
      <c r="U15" s="1893"/>
      <c r="V15" s="1893"/>
      <c r="W15" s="1893"/>
      <c r="X15" s="1889"/>
      <c r="Y15" s="1887"/>
      <c r="Z15" s="1887"/>
      <c r="AA15" s="1887"/>
      <c r="AB15" s="1887"/>
    </row>
    <row r="16" spans="1:28" ht="15.75" thickBot="1">
      <c r="A16" s="1900" t="s">
        <v>1584</v>
      </c>
      <c r="B16" s="1900"/>
      <c r="C16" s="1900"/>
      <c r="D16" s="1900"/>
      <c r="E16" s="1900"/>
      <c r="F16" s="1900"/>
      <c r="G16" s="1900"/>
      <c r="H16" s="1900" t="s">
        <v>1585</v>
      </c>
      <c r="I16" s="1900"/>
      <c r="J16" s="1920"/>
      <c r="K16" s="1900" t="s">
        <v>1586</v>
      </c>
      <c r="L16" s="1900"/>
      <c r="M16" s="1900"/>
      <c r="N16" s="1900"/>
      <c r="O16" s="1920"/>
      <c r="P16" s="1900" t="s">
        <v>1587</v>
      </c>
      <c r="Q16" s="1900"/>
      <c r="R16" s="1900"/>
      <c r="S16" s="1920"/>
      <c r="T16" s="1900" t="s">
        <v>1588</v>
      </c>
      <c r="U16" s="1900"/>
      <c r="V16" s="1900"/>
      <c r="W16" s="1900"/>
      <c r="X16" s="1900"/>
      <c r="Y16" s="1920"/>
      <c r="Z16" s="1900"/>
      <c r="AA16" s="1900"/>
      <c r="AB16" s="1900"/>
    </row>
    <row r="17" spans="1:28" ht="15.75" thickTop="1">
      <c r="A17" s="1901" t="s">
        <v>941</v>
      </c>
      <c r="B17" s="1902" t="s">
        <v>796</v>
      </c>
      <c r="C17" s="1905" t="s">
        <v>235</v>
      </c>
      <c r="D17" s="1906"/>
      <c r="E17" s="1905" t="s">
        <v>268</v>
      </c>
      <c r="G17" s="1908" t="s">
        <v>269</v>
      </c>
      <c r="H17" s="1906"/>
      <c r="J17" s="1905" t="s">
        <v>1592</v>
      </c>
      <c r="K17" s="1906"/>
      <c r="L17" s="1905" t="s">
        <v>1593</v>
      </c>
      <c r="M17" s="1906"/>
      <c r="N17" s="1905" t="s">
        <v>933</v>
      </c>
      <c r="P17" s="1907"/>
      <c r="Q17" s="1906"/>
      <c r="S17" s="1905" t="s">
        <v>260</v>
      </c>
      <c r="T17" s="1907"/>
      <c r="U17" s="1906"/>
      <c r="V17" s="1907"/>
      <c r="W17" s="1906"/>
      <c r="X17" s="1905" t="s">
        <v>1600</v>
      </c>
      <c r="Y17" s="1907"/>
      <c r="Z17" s="1906"/>
      <c r="AA17" s="1919" t="s">
        <v>234</v>
      </c>
      <c r="AB17" s="1915"/>
    </row>
    <row r="18" spans="1:28">
      <c r="A18" s="1903" t="s">
        <v>941</v>
      </c>
      <c r="B18" s="1904" t="s">
        <v>941</v>
      </c>
      <c r="C18" s="1898" t="s">
        <v>235</v>
      </c>
      <c r="D18" s="1906"/>
      <c r="E18" s="1898" t="s">
        <v>952</v>
      </c>
      <c r="G18" s="1896" t="s">
        <v>967</v>
      </c>
      <c r="H18" s="1906"/>
      <c r="J18" s="1898" t="s">
        <v>1589</v>
      </c>
      <c r="K18" s="1906"/>
      <c r="L18" s="1898" t="s">
        <v>1590</v>
      </c>
      <c r="M18" s="1906"/>
      <c r="N18" s="1898" t="s">
        <v>1599</v>
      </c>
      <c r="P18" s="1907"/>
      <c r="Q18" s="1906"/>
      <c r="S18" s="1898" t="s">
        <v>63</v>
      </c>
      <c r="T18" s="1907"/>
      <c r="U18" s="1906"/>
      <c r="V18" s="1906"/>
      <c r="W18" s="1906"/>
      <c r="X18" s="1898" t="s">
        <v>1601</v>
      </c>
      <c r="Y18" s="1907"/>
      <c r="Z18" s="1906"/>
      <c r="AA18" s="1909" t="s">
        <v>58</v>
      </c>
      <c r="AB18" s="1886"/>
    </row>
    <row r="19" spans="1:28">
      <c r="A19" s="1903" t="s">
        <v>941</v>
      </c>
      <c r="B19" s="1904" t="s">
        <v>942</v>
      </c>
      <c r="C19" s="1898" t="s">
        <v>22</v>
      </c>
      <c r="D19" s="1906"/>
      <c r="E19" s="1898" t="s">
        <v>23</v>
      </c>
      <c r="G19" s="1896" t="s">
        <v>24</v>
      </c>
      <c r="H19" s="1906"/>
      <c r="J19" s="1898" t="s">
        <v>1594</v>
      </c>
      <c r="K19" s="1906"/>
      <c r="L19" s="1898" t="s">
        <v>1595</v>
      </c>
      <c r="M19" s="1906"/>
      <c r="N19" s="1898" t="s">
        <v>26</v>
      </c>
      <c r="P19" s="1907"/>
      <c r="Q19" s="1906"/>
      <c r="S19" s="1898" t="s">
        <v>25</v>
      </c>
      <c r="T19" s="1910"/>
      <c r="U19" s="1910"/>
      <c r="V19" s="1910"/>
      <c r="W19" s="1906"/>
      <c r="X19" s="1898" t="s">
        <v>1600</v>
      </c>
      <c r="Y19" s="1907"/>
      <c r="Z19" s="1906"/>
      <c r="AA19" s="1909" t="s">
        <v>234</v>
      </c>
      <c r="AB19" s="1886"/>
    </row>
    <row r="20" spans="1:28" ht="15.75" thickBot="1">
      <c r="A20" s="1465" t="s">
        <v>786</v>
      </c>
      <c r="B20" s="1895" t="s">
        <v>785</v>
      </c>
      <c r="C20" s="1899" t="s">
        <v>235</v>
      </c>
      <c r="D20" s="1911"/>
      <c r="E20" s="1899" t="s">
        <v>931</v>
      </c>
      <c r="F20" s="1912"/>
      <c r="G20" s="1897" t="s">
        <v>787</v>
      </c>
      <c r="H20" s="1911"/>
      <c r="I20" s="1911"/>
      <c r="J20" s="1899" t="s">
        <v>1597</v>
      </c>
      <c r="K20" s="1911"/>
      <c r="L20" s="1899" t="s">
        <v>1596</v>
      </c>
      <c r="M20" s="1911"/>
      <c r="N20" s="1899" t="s">
        <v>934</v>
      </c>
      <c r="O20" s="1912"/>
      <c r="P20" s="1912"/>
      <c r="Q20" s="1911"/>
      <c r="R20" s="1911"/>
      <c r="S20" s="1899" t="s">
        <v>932</v>
      </c>
      <c r="T20" s="1912"/>
      <c r="U20" s="1911"/>
      <c r="V20" s="1912"/>
      <c r="W20" s="1911"/>
      <c r="X20" s="1899" t="s">
        <v>1602</v>
      </c>
      <c r="Y20" s="1912"/>
      <c r="Z20" s="1911"/>
      <c r="AA20" s="1913" t="s">
        <v>930</v>
      </c>
      <c r="AB20" s="1914"/>
    </row>
    <row r="21" spans="1:28" s="1917" customFormat="1" ht="25.15" customHeight="1" thickTop="1">
      <c r="A21" s="1921" t="e">
        <f>SUIVI!#REF!</f>
        <v>#REF!</v>
      </c>
      <c r="B21" s="1922" t="e">
        <f>SUIVI!#REF!</f>
        <v>#REF!</v>
      </c>
      <c r="C21" s="1923" t="str">
        <f>SUIVI!H9</f>
        <v>HL1100A</v>
      </c>
      <c r="D21" s="1924"/>
      <c r="E21" s="4074">
        <f>SUIVI!J9</f>
        <v>10300</v>
      </c>
      <c r="F21" s="4075"/>
      <c r="G21" s="1926" t="str">
        <f>SUIVI!M9</f>
        <v>CZ6</v>
      </c>
      <c r="H21" s="1927"/>
      <c r="I21" s="1928"/>
      <c r="J21" s="1923"/>
      <c r="K21" s="1927"/>
      <c r="L21" s="1925"/>
      <c r="M21" s="1929"/>
      <c r="N21" s="1930"/>
      <c r="O21" s="1929"/>
      <c r="P21" s="1929"/>
      <c r="Q21" s="1927"/>
      <c r="R21" s="1929"/>
      <c r="S21" s="1925"/>
      <c r="T21" s="1929"/>
      <c r="U21" s="1929"/>
      <c r="V21" s="1929"/>
      <c r="W21" s="1929"/>
      <c r="X21" s="1925"/>
      <c r="Y21" s="1929"/>
      <c r="Z21" s="1929"/>
      <c r="AA21" s="1923"/>
      <c r="AB21" s="1924"/>
    </row>
    <row r="22" spans="1:28" s="1917" customFormat="1" ht="25.15" customHeight="1">
      <c r="A22" s="1931" t="e">
        <f>SUIVI!#REF!</f>
        <v>#REF!</v>
      </c>
      <c r="B22" s="1932" t="e">
        <f>SUIVI!#REF!</f>
        <v>#REF!</v>
      </c>
      <c r="C22" s="1933" t="str">
        <f>SUIVI!H10</f>
        <v>HL1100A</v>
      </c>
      <c r="D22" s="1934"/>
      <c r="E22" s="4076">
        <f>SUIVI!J10</f>
        <v>10300</v>
      </c>
      <c r="F22" s="4077"/>
      <c r="G22" s="1937" t="str">
        <f>SUIVI!M10</f>
        <v>CZ7</v>
      </c>
      <c r="H22" s="1938"/>
      <c r="I22" s="1939"/>
      <c r="J22" s="1933"/>
      <c r="K22" s="1938"/>
      <c r="L22" s="1935"/>
      <c r="M22" s="1936"/>
      <c r="N22" s="1940"/>
      <c r="O22" s="1936"/>
      <c r="P22" s="1936"/>
      <c r="Q22" s="1938"/>
      <c r="R22" s="1936"/>
      <c r="S22" s="1935"/>
      <c r="T22" s="1936"/>
      <c r="U22" s="1936"/>
      <c r="V22" s="1936"/>
      <c r="W22" s="1936"/>
      <c r="X22" s="1935"/>
      <c r="Y22" s="1936"/>
      <c r="Z22" s="1936"/>
      <c r="AA22" s="1933"/>
      <c r="AB22" s="1934"/>
    </row>
    <row r="23" spans="1:28" s="1917" customFormat="1" ht="25.15" customHeight="1">
      <c r="A23" s="1931" t="e">
        <f>SUIVI!#REF!</f>
        <v>#REF!</v>
      </c>
      <c r="B23" s="1932" t="e">
        <f>SUIVI!#REF!</f>
        <v>#REF!</v>
      </c>
      <c r="C23" s="1933" t="str">
        <f>SUIVI!H11</f>
        <v>HL1100A</v>
      </c>
      <c r="D23" s="1941"/>
      <c r="E23" s="4076">
        <f>SUIVI!J11</f>
        <v>10400</v>
      </c>
      <c r="F23" s="4077"/>
      <c r="G23" s="1937" t="str">
        <f>SUIVI!M11</f>
        <v>CZ52</v>
      </c>
      <c r="H23" s="1938"/>
      <c r="I23" s="1939"/>
      <c r="J23" s="1933"/>
      <c r="K23" s="1938"/>
      <c r="L23" s="1935"/>
      <c r="M23" s="1936"/>
      <c r="N23" s="1940"/>
      <c r="O23" s="1936"/>
      <c r="P23" s="1936"/>
      <c r="Q23" s="1938"/>
      <c r="R23" s="1936"/>
      <c r="S23" s="1935"/>
      <c r="T23" s="1936"/>
      <c r="U23" s="1936"/>
      <c r="V23" s="1936"/>
      <c r="W23" s="1936"/>
      <c r="X23" s="1935"/>
      <c r="Y23" s="1936"/>
      <c r="Z23" s="1936"/>
      <c r="AA23" s="1933"/>
      <c r="AB23" s="1934"/>
    </row>
    <row r="24" spans="1:28" s="1917" customFormat="1" ht="25.15" customHeight="1">
      <c r="A24" s="1931" t="e">
        <f>SUIVI!#REF!</f>
        <v>#REF!</v>
      </c>
      <c r="B24" s="1932" t="e">
        <f>SUIVI!#REF!</f>
        <v>#REF!</v>
      </c>
      <c r="C24" s="1933" t="str">
        <f>SUIVI!H12</f>
        <v>HL1100A</v>
      </c>
      <c r="D24" s="1941"/>
      <c r="E24" s="4076">
        <f>SUIVI!J12</f>
        <v>9000</v>
      </c>
      <c r="F24" s="4077"/>
      <c r="G24" s="1937" t="str">
        <f>SUIVI!M12</f>
        <v>EA15</v>
      </c>
      <c r="H24" s="1938"/>
      <c r="I24" s="1939"/>
      <c r="J24" s="1933"/>
      <c r="K24" s="1938"/>
      <c r="L24" s="1935"/>
      <c r="M24" s="1936"/>
      <c r="N24" s="1940"/>
      <c r="O24" s="1936"/>
      <c r="P24" s="1936"/>
      <c r="Q24" s="1938"/>
      <c r="R24" s="1936"/>
      <c r="S24" s="1935"/>
      <c r="T24" s="1936"/>
      <c r="U24" s="1936"/>
      <c r="V24" s="1936"/>
      <c r="W24" s="1936"/>
      <c r="X24" s="1935"/>
      <c r="Y24" s="1936"/>
      <c r="Z24" s="1936"/>
      <c r="AA24" s="1933"/>
      <c r="AB24" s="1934"/>
    </row>
    <row r="25" spans="1:28" s="1917" customFormat="1" ht="25.15" customHeight="1">
      <c r="A25" s="1931" t="e">
        <f>SUIVI!#REF!</f>
        <v>#REF!</v>
      </c>
      <c r="B25" s="1932" t="e">
        <f>SUIVI!#REF!</f>
        <v>#REF!</v>
      </c>
      <c r="C25" s="1933" t="str">
        <f>SUIVI!H13</f>
        <v>HL1100A</v>
      </c>
      <c r="D25" s="1941"/>
      <c r="E25" s="4076">
        <f>SUIVI!J13</f>
        <v>10100</v>
      </c>
      <c r="F25" s="4077"/>
      <c r="G25" s="1937" t="str">
        <f>SUIVI!M13</f>
        <v>CZ9 oder10</v>
      </c>
      <c r="H25" s="1938"/>
      <c r="I25" s="1939"/>
      <c r="J25" s="1933"/>
      <c r="K25" s="1938"/>
      <c r="L25" s="1935"/>
      <c r="M25" s="1936"/>
      <c r="N25" s="1940"/>
      <c r="O25" s="1936"/>
      <c r="P25" s="1936"/>
      <c r="Q25" s="1938"/>
      <c r="R25" s="1936"/>
      <c r="S25" s="1935"/>
      <c r="T25" s="1936"/>
      <c r="U25" s="1936"/>
      <c r="V25" s="1936"/>
      <c r="W25" s="1936"/>
      <c r="X25" s="1935"/>
      <c r="Y25" s="1936"/>
      <c r="Z25" s="1936"/>
      <c r="AA25" s="1933"/>
      <c r="AB25" s="1934"/>
    </row>
    <row r="26" spans="1:28" s="1917" customFormat="1" ht="25.15" customHeight="1">
      <c r="A26" s="1931" t="e">
        <f>SUIVI!#REF!</f>
        <v>#REF!</v>
      </c>
      <c r="B26" s="1932" t="e">
        <f>SUIVI!#REF!</f>
        <v>#REF!</v>
      </c>
      <c r="C26" s="1933" t="str">
        <f>SUIVI!H14</f>
        <v>HL1100A</v>
      </c>
      <c r="D26" s="1941"/>
      <c r="E26" s="4076">
        <f>SUIVI!J14</f>
        <v>10400</v>
      </c>
      <c r="F26" s="4077"/>
      <c r="G26" s="1937" t="str">
        <f>SUIVI!M14</f>
        <v>EC48</v>
      </c>
      <c r="H26" s="1938"/>
      <c r="I26" s="1939"/>
      <c r="J26" s="1933"/>
      <c r="K26" s="1938"/>
      <c r="L26" s="1935"/>
      <c r="M26" s="1936"/>
      <c r="N26" s="1940"/>
      <c r="O26" s="1936"/>
      <c r="P26" s="1936"/>
      <c r="Q26" s="1938"/>
      <c r="R26" s="1936"/>
      <c r="S26" s="1935"/>
      <c r="T26" s="1936"/>
      <c r="U26" s="1936"/>
      <c r="V26" s="1936"/>
      <c r="W26" s="1936"/>
      <c r="X26" s="1935"/>
      <c r="Y26" s="1936"/>
      <c r="Z26" s="1936"/>
      <c r="AA26" s="1933"/>
      <c r="AB26" s="1934"/>
    </row>
    <row r="27" spans="1:28" s="1917" customFormat="1" ht="25.15" customHeight="1">
      <c r="A27" s="1931" t="e">
        <f>SUIVI!#REF!</f>
        <v>#REF!</v>
      </c>
      <c r="B27" s="1932" t="e">
        <f>SUIVI!#REF!</f>
        <v>#REF!</v>
      </c>
      <c r="C27" s="1933" t="str">
        <f>SUIVI!H15</f>
        <v>HL1100A</v>
      </c>
      <c r="D27" s="1941"/>
      <c r="E27" s="4076">
        <f>SUIVI!J15</f>
        <v>10400</v>
      </c>
      <c r="F27" s="4077"/>
      <c r="G27" s="1937" t="str">
        <f>SUIVI!M15</f>
        <v>EC49</v>
      </c>
      <c r="H27" s="1938"/>
      <c r="I27" s="1939"/>
      <c r="J27" s="1933"/>
      <c r="K27" s="1938"/>
      <c r="L27" s="1935"/>
      <c r="M27" s="1936"/>
      <c r="N27" s="1940"/>
      <c r="O27" s="1936"/>
      <c r="P27" s="1936"/>
      <c r="Q27" s="1938"/>
      <c r="R27" s="1936"/>
      <c r="S27" s="1935"/>
      <c r="T27" s="1936"/>
      <c r="U27" s="1936"/>
      <c r="V27" s="1936"/>
      <c r="W27" s="1936"/>
      <c r="X27" s="1935"/>
      <c r="Y27" s="1936"/>
      <c r="Z27" s="1936"/>
      <c r="AA27" s="1933"/>
      <c r="AB27" s="1934"/>
    </row>
    <row r="28" spans="1:28" s="1917" customFormat="1" ht="25.15" customHeight="1">
      <c r="A28" s="1931" t="e">
        <f>SUIVI!#REF!</f>
        <v>#REF!</v>
      </c>
      <c r="B28" s="1932" t="e">
        <f>SUIVI!#REF!</f>
        <v>#REF!</v>
      </c>
      <c r="C28" s="1933" t="str">
        <f>SUIVI!H16</f>
        <v>HL1100A</v>
      </c>
      <c r="D28" s="1941"/>
      <c r="E28" s="4076">
        <f>SUIVI!J16</f>
        <v>10400</v>
      </c>
      <c r="F28" s="4077"/>
      <c r="G28" s="1937" t="str">
        <f>SUIVI!M16</f>
        <v>EC50</v>
      </c>
      <c r="H28" s="1938"/>
      <c r="I28" s="1939"/>
      <c r="J28" s="1933"/>
      <c r="K28" s="1938"/>
      <c r="L28" s="1935"/>
      <c r="M28" s="1936"/>
      <c r="N28" s="1940"/>
      <c r="O28" s="1936"/>
      <c r="P28" s="1936"/>
      <c r="Q28" s="1938"/>
      <c r="R28" s="1936"/>
      <c r="S28" s="1935"/>
      <c r="T28" s="1936"/>
      <c r="U28" s="1936"/>
      <c r="V28" s="1936"/>
      <c r="W28" s="1936"/>
      <c r="X28" s="1935"/>
      <c r="Y28" s="1936"/>
      <c r="Z28" s="1936"/>
      <c r="AA28" s="1933"/>
      <c r="AB28" s="1934"/>
    </row>
    <row r="29" spans="1:28" s="1917" customFormat="1" ht="25.15" customHeight="1">
      <c r="A29" s="1931" t="e">
        <f>SUIVI!#REF!</f>
        <v>#REF!</v>
      </c>
      <c r="B29" s="1932" t="e">
        <f>SUIVI!#REF!</f>
        <v>#REF!</v>
      </c>
      <c r="C29" s="1933" t="str">
        <f>SUIVI!H17</f>
        <v>HL1100A</v>
      </c>
      <c r="D29" s="1941"/>
      <c r="E29" s="4076">
        <f>SUIVI!J17</f>
        <v>10400</v>
      </c>
      <c r="F29" s="4077"/>
      <c r="G29" s="1937" t="str">
        <f>SUIVI!M17</f>
        <v>EC51</v>
      </c>
      <c r="H29" s="1938"/>
      <c r="I29" s="1939"/>
      <c r="J29" s="1933"/>
      <c r="K29" s="1938"/>
      <c r="L29" s="1935"/>
      <c r="M29" s="1936"/>
      <c r="N29" s="1940"/>
      <c r="O29" s="1936"/>
      <c r="P29" s="1936"/>
      <c r="Q29" s="1938"/>
      <c r="R29" s="1936"/>
      <c r="S29" s="1935"/>
      <c r="T29" s="1936"/>
      <c r="U29" s="1936"/>
      <c r="V29" s="1936"/>
      <c r="W29" s="1936"/>
      <c r="X29" s="1935"/>
      <c r="Y29" s="1936"/>
      <c r="Z29" s="1936"/>
      <c r="AA29" s="1933"/>
      <c r="AB29" s="1934"/>
    </row>
    <row r="30" spans="1:28" s="1917" customFormat="1" ht="25.15" customHeight="1">
      <c r="A30" s="1931" t="e">
        <f>SUIVI!#REF!</f>
        <v>#REF!</v>
      </c>
      <c r="B30" s="1932" t="e">
        <f>SUIVI!#REF!</f>
        <v>#REF!</v>
      </c>
      <c r="C30" s="1933" t="str">
        <f>SUIVI!H18</f>
        <v>HL1100B</v>
      </c>
      <c r="D30" s="1941"/>
      <c r="E30" s="4076">
        <f>SUIVI!J18</f>
        <v>5300</v>
      </c>
      <c r="F30" s="4077"/>
      <c r="G30" s="1937" t="str">
        <f>SUIVI!M18</f>
        <v>EC406 oder 407</v>
      </c>
      <c r="H30" s="1938"/>
      <c r="I30" s="1939"/>
      <c r="J30" s="1933"/>
      <c r="K30" s="1938"/>
      <c r="L30" s="1935"/>
      <c r="M30" s="1936"/>
      <c r="N30" s="1940"/>
      <c r="O30" s="1936"/>
      <c r="P30" s="1936"/>
      <c r="Q30" s="1938"/>
      <c r="R30" s="1936"/>
      <c r="S30" s="1935"/>
      <c r="T30" s="1936"/>
      <c r="U30" s="1936"/>
      <c r="V30" s="1936"/>
      <c r="W30" s="1936"/>
      <c r="X30" s="1935"/>
      <c r="Y30" s="1936"/>
      <c r="Z30" s="1936"/>
      <c r="AA30" s="1933"/>
      <c r="AB30" s="1934"/>
    </row>
    <row r="31" spans="1:28" s="1917" customFormat="1" ht="25.15" customHeight="1">
      <c r="A31" s="1931" t="e">
        <f>SUIVI!#REF!</f>
        <v>#REF!</v>
      </c>
      <c r="B31" s="1932" t="e">
        <f>SUIVI!#REF!</f>
        <v>#REF!</v>
      </c>
      <c r="C31" s="1933" t="e">
        <f>SUIVI!#REF!</f>
        <v>#REF!</v>
      </c>
      <c r="D31" s="1941"/>
      <c r="E31" s="4076" t="e">
        <f>SUIVI!#REF!</f>
        <v>#REF!</v>
      </c>
      <c r="F31" s="4077"/>
      <c r="G31" s="1937" t="e">
        <f>SUIVI!#REF!</f>
        <v>#REF!</v>
      </c>
      <c r="H31" s="1938"/>
      <c r="I31" s="1939"/>
      <c r="J31" s="1933"/>
      <c r="K31" s="1938"/>
      <c r="L31" s="1935"/>
      <c r="M31" s="1936"/>
      <c r="N31" s="1940"/>
      <c r="O31" s="1936"/>
      <c r="P31" s="1936"/>
      <c r="Q31" s="1938"/>
      <c r="R31" s="1936"/>
      <c r="S31" s="1935"/>
      <c r="T31" s="1936"/>
      <c r="U31" s="1936"/>
      <c r="V31" s="1936"/>
      <c r="W31" s="1936"/>
      <c r="X31" s="1935"/>
      <c r="Y31" s="1936"/>
      <c r="Z31" s="1936"/>
      <c r="AA31" s="1933"/>
      <c r="AB31" s="1934"/>
    </row>
    <row r="32" spans="1:28" s="1917" customFormat="1" ht="25.15" customHeight="1">
      <c r="A32" s="1931" t="e">
        <f>SUIVI!#REF!</f>
        <v>#REF!</v>
      </c>
      <c r="B32" s="1932" t="e">
        <f>SUIVI!#REF!</f>
        <v>#REF!</v>
      </c>
      <c r="C32" s="1933" t="e">
        <f>SUIVI!#REF!</f>
        <v>#REF!</v>
      </c>
      <c r="D32" s="1941"/>
      <c r="E32" s="4076" t="e">
        <f>SUIVI!#REF!</f>
        <v>#REF!</v>
      </c>
      <c r="F32" s="4077"/>
      <c r="G32" s="1937" t="e">
        <f>SUIVI!#REF!</f>
        <v>#REF!</v>
      </c>
      <c r="H32" s="1938"/>
      <c r="I32" s="1939"/>
      <c r="J32" s="1933"/>
      <c r="K32" s="1938"/>
      <c r="L32" s="1935"/>
      <c r="M32" s="1936"/>
      <c r="N32" s="1940"/>
      <c r="O32" s="1936"/>
      <c r="P32" s="1936"/>
      <c r="Q32" s="1938"/>
      <c r="R32" s="1936"/>
      <c r="S32" s="1935"/>
      <c r="T32" s="1936"/>
      <c r="U32" s="1936"/>
      <c r="V32" s="1936"/>
      <c r="W32" s="1936"/>
      <c r="X32" s="1935"/>
      <c r="Y32" s="1936"/>
      <c r="Z32" s="1936"/>
      <c r="AA32" s="1933"/>
      <c r="AB32" s="1934"/>
    </row>
    <row r="33" spans="1:28" s="1917" customFormat="1" ht="25.15" customHeight="1">
      <c r="A33" s="1931" t="e">
        <f>SUIVI!#REF!</f>
        <v>#REF!</v>
      </c>
      <c r="B33" s="1932" t="e">
        <f>SUIVI!#REF!</f>
        <v>#REF!</v>
      </c>
      <c r="C33" s="1933" t="e">
        <f>SUIVI!#REF!</f>
        <v>#REF!</v>
      </c>
      <c r="D33" s="1941"/>
      <c r="E33" s="4076" t="e">
        <f>SUIVI!#REF!</f>
        <v>#REF!</v>
      </c>
      <c r="F33" s="4077"/>
      <c r="G33" s="1937" t="e">
        <f>SUIVI!#REF!</f>
        <v>#REF!</v>
      </c>
      <c r="H33" s="1938"/>
      <c r="I33" s="1939"/>
      <c r="J33" s="1933"/>
      <c r="K33" s="1938"/>
      <c r="L33" s="1935"/>
      <c r="M33" s="1936"/>
      <c r="N33" s="1940"/>
      <c r="O33" s="1936"/>
      <c r="P33" s="1936"/>
      <c r="Q33" s="1938"/>
      <c r="R33" s="1936"/>
      <c r="S33" s="1935"/>
      <c r="T33" s="1936"/>
      <c r="U33" s="1936"/>
      <c r="V33" s="1936"/>
      <c r="W33" s="1936"/>
      <c r="X33" s="1935"/>
      <c r="Y33" s="1936"/>
      <c r="Z33" s="1936"/>
      <c r="AA33" s="1933"/>
      <c r="AB33" s="1934"/>
    </row>
    <row r="34" spans="1:28" s="1917" customFormat="1" ht="25.15" customHeight="1">
      <c r="A34" s="1931" t="e">
        <f>SUIVI!#REF!</f>
        <v>#REF!</v>
      </c>
      <c r="B34" s="1932" t="e">
        <f>SUIVI!#REF!</f>
        <v>#REF!</v>
      </c>
      <c r="C34" s="1933" t="e">
        <f>SUIVI!#REF!</f>
        <v>#REF!</v>
      </c>
      <c r="D34" s="1941"/>
      <c r="E34" s="4076" t="e">
        <f>SUIVI!#REF!</f>
        <v>#REF!</v>
      </c>
      <c r="F34" s="4077"/>
      <c r="G34" s="1937" t="e">
        <f>SUIVI!#REF!</f>
        <v>#REF!</v>
      </c>
      <c r="H34" s="1938"/>
      <c r="I34" s="1939"/>
      <c r="J34" s="1933"/>
      <c r="K34" s="1938"/>
      <c r="L34" s="1935"/>
      <c r="M34" s="1936"/>
      <c r="N34" s="1940"/>
      <c r="O34" s="1936"/>
      <c r="P34" s="1936"/>
      <c r="Q34" s="1938"/>
      <c r="R34" s="1936"/>
      <c r="S34" s="1935"/>
      <c r="T34" s="1936"/>
      <c r="U34" s="1936"/>
      <c r="V34" s="1936"/>
      <c r="W34" s="1936"/>
      <c r="X34" s="1935"/>
      <c r="Y34" s="1936"/>
      <c r="Z34" s="1936"/>
      <c r="AA34" s="1933"/>
      <c r="AB34" s="1934"/>
    </row>
    <row r="35" spans="1:28" s="1917" customFormat="1" ht="25.15" customHeight="1">
      <c r="A35" s="1931" t="e">
        <f>SUIVI!#REF!</f>
        <v>#REF!</v>
      </c>
      <c r="B35" s="1932" t="e">
        <f>SUIVI!#REF!</f>
        <v>#REF!</v>
      </c>
      <c r="C35" s="1933" t="e">
        <f>SUIVI!#REF!</f>
        <v>#REF!</v>
      </c>
      <c r="D35" s="1941"/>
      <c r="E35" s="4076" t="e">
        <f>SUIVI!#REF!</f>
        <v>#REF!</v>
      </c>
      <c r="F35" s="4077"/>
      <c r="G35" s="1937" t="e">
        <f>SUIVI!#REF!</f>
        <v>#REF!</v>
      </c>
      <c r="H35" s="1938"/>
      <c r="I35" s="1939"/>
      <c r="J35" s="1933"/>
      <c r="K35" s="1938"/>
      <c r="L35" s="1935"/>
      <c r="M35" s="1936"/>
      <c r="N35" s="1940"/>
      <c r="O35" s="1936"/>
      <c r="P35" s="1936"/>
      <c r="Q35" s="1938"/>
      <c r="R35" s="1936"/>
      <c r="S35" s="1935"/>
      <c r="T35" s="1936"/>
      <c r="U35" s="1936"/>
      <c r="V35" s="1936"/>
      <c r="W35" s="1936"/>
      <c r="X35" s="1935"/>
      <c r="Y35" s="1936"/>
      <c r="Z35" s="1936"/>
      <c r="AA35" s="1933"/>
      <c r="AB35" s="1934"/>
    </row>
    <row r="36" spans="1:28" s="1917" customFormat="1" ht="25.15" customHeight="1">
      <c r="A36" s="1931" t="e">
        <f>SUIVI!#REF!</f>
        <v>#REF!</v>
      </c>
      <c r="B36" s="1932" t="e">
        <f>SUIVI!#REF!</f>
        <v>#REF!</v>
      </c>
      <c r="C36" s="1933" t="e">
        <f>SUIVI!#REF!</f>
        <v>#REF!</v>
      </c>
      <c r="D36" s="1941"/>
      <c r="E36" s="4076" t="e">
        <f>SUIVI!#REF!</f>
        <v>#REF!</v>
      </c>
      <c r="F36" s="4077"/>
      <c r="G36" s="1937" t="e">
        <f>SUIVI!#REF!</f>
        <v>#REF!</v>
      </c>
      <c r="H36" s="1938"/>
      <c r="I36" s="1939"/>
      <c r="J36" s="1933"/>
      <c r="K36" s="1938"/>
      <c r="L36" s="1935"/>
      <c r="M36" s="1936"/>
      <c r="N36" s="1940"/>
      <c r="O36" s="1936"/>
      <c r="P36" s="1936"/>
      <c r="Q36" s="1938"/>
      <c r="R36" s="1936"/>
      <c r="S36" s="1935"/>
      <c r="T36" s="1936"/>
      <c r="U36" s="1936"/>
      <c r="V36" s="1936"/>
      <c r="W36" s="1936"/>
      <c r="X36" s="1935"/>
      <c r="Y36" s="1936"/>
      <c r="Z36" s="1936"/>
      <c r="AA36" s="1933"/>
      <c r="AB36" s="1934"/>
    </row>
    <row r="37" spans="1:28" s="1917" customFormat="1" ht="25.15" customHeight="1">
      <c r="A37" s="1931" t="e">
        <f>SUIVI!#REF!</f>
        <v>#REF!</v>
      </c>
      <c r="B37" s="1932" t="e">
        <f>SUIVI!#REF!</f>
        <v>#REF!</v>
      </c>
      <c r="C37" s="1933" t="e">
        <f>SUIVI!#REF!</f>
        <v>#REF!</v>
      </c>
      <c r="D37" s="1941"/>
      <c r="E37" s="4076" t="e">
        <f>SUIVI!#REF!</f>
        <v>#REF!</v>
      </c>
      <c r="F37" s="4077"/>
      <c r="G37" s="1937" t="e">
        <f>SUIVI!#REF!</f>
        <v>#REF!</v>
      </c>
      <c r="H37" s="1938"/>
      <c r="I37" s="1939"/>
      <c r="J37" s="1933"/>
      <c r="K37" s="1938"/>
      <c r="L37" s="1935"/>
      <c r="M37" s="1936"/>
      <c r="N37" s="1940"/>
      <c r="O37" s="1936"/>
      <c r="P37" s="1936"/>
      <c r="Q37" s="1938"/>
      <c r="R37" s="1936"/>
      <c r="S37" s="1935"/>
      <c r="T37" s="1936"/>
      <c r="U37" s="1936"/>
      <c r="V37" s="1936"/>
      <c r="W37" s="1936"/>
      <c r="X37" s="1935"/>
      <c r="Y37" s="1936"/>
      <c r="Z37" s="1936"/>
      <c r="AA37" s="1933"/>
      <c r="AB37" s="1934"/>
    </row>
    <row r="38" spans="1:28" s="1917" customFormat="1" ht="25.15" customHeight="1">
      <c r="A38" s="1931" t="e">
        <f>SUIVI!#REF!</f>
        <v>#REF!</v>
      </c>
      <c r="B38" s="1932" t="e">
        <f>SUIVI!#REF!</f>
        <v>#REF!</v>
      </c>
      <c r="C38" s="1933" t="e">
        <f>SUIVI!#REF!</f>
        <v>#REF!</v>
      </c>
      <c r="D38" s="1941"/>
      <c r="E38" s="4076" t="e">
        <f>SUIVI!#REF!</f>
        <v>#REF!</v>
      </c>
      <c r="F38" s="4077"/>
      <c r="G38" s="1937" t="e">
        <f>SUIVI!#REF!</f>
        <v>#REF!</v>
      </c>
      <c r="H38" s="1938"/>
      <c r="I38" s="1939"/>
      <c r="J38" s="1933"/>
      <c r="K38" s="1938"/>
      <c r="L38" s="1935"/>
      <c r="M38" s="1936"/>
      <c r="N38" s="1940"/>
      <c r="O38" s="1936"/>
      <c r="P38" s="1936"/>
      <c r="Q38" s="1938"/>
      <c r="R38" s="1936"/>
      <c r="S38" s="1935"/>
      <c r="T38" s="1936"/>
      <c r="U38" s="1936"/>
      <c r="V38" s="1936"/>
      <c r="W38" s="1936"/>
      <c r="X38" s="1935"/>
      <c r="Y38" s="1936"/>
      <c r="Z38" s="1936"/>
      <c r="AA38" s="1933"/>
      <c r="AB38" s="1934"/>
    </row>
    <row r="39" spans="1:28" s="1917" customFormat="1" ht="25.15" customHeight="1">
      <c r="A39" s="1931" t="e">
        <f>SUIVI!#REF!</f>
        <v>#REF!</v>
      </c>
      <c r="B39" s="1932" t="e">
        <f>SUIVI!#REF!</f>
        <v>#REF!</v>
      </c>
      <c r="C39" s="1933" t="e">
        <f>SUIVI!#REF!</f>
        <v>#REF!</v>
      </c>
      <c r="D39" s="1941"/>
      <c r="E39" s="4076" t="e">
        <f>SUIVI!#REF!</f>
        <v>#REF!</v>
      </c>
      <c r="F39" s="4077"/>
      <c r="G39" s="1937" t="e">
        <f>SUIVI!#REF!</f>
        <v>#REF!</v>
      </c>
      <c r="H39" s="1938"/>
      <c r="I39" s="1939"/>
      <c r="J39" s="1933"/>
      <c r="K39" s="1938"/>
      <c r="L39" s="1935"/>
      <c r="M39" s="1936"/>
      <c r="N39" s="1940"/>
      <c r="O39" s="1936"/>
      <c r="P39" s="1936"/>
      <c r="Q39" s="1938"/>
      <c r="R39" s="1936"/>
      <c r="S39" s="1935"/>
      <c r="T39" s="1936"/>
      <c r="U39" s="1936"/>
      <c r="V39" s="1936"/>
      <c r="W39" s="1936"/>
      <c r="X39" s="1935"/>
      <c r="Y39" s="1936"/>
      <c r="Z39" s="1936"/>
      <c r="AA39" s="1933"/>
      <c r="AB39" s="1934"/>
    </row>
    <row r="40" spans="1:28" s="1917" customFormat="1" ht="25.15" customHeight="1">
      <c r="A40" s="1931" t="e">
        <f>SUIVI!#REF!</f>
        <v>#REF!</v>
      </c>
      <c r="B40" s="1932" t="e">
        <f>SUIVI!#REF!</f>
        <v>#REF!</v>
      </c>
      <c r="C40" s="1933" t="e">
        <f>SUIVI!#REF!</f>
        <v>#REF!</v>
      </c>
      <c r="D40" s="1941"/>
      <c r="E40" s="4076" t="e">
        <f>SUIVI!#REF!</f>
        <v>#REF!</v>
      </c>
      <c r="F40" s="4077"/>
      <c r="G40" s="1937" t="e">
        <f>SUIVI!#REF!</f>
        <v>#REF!</v>
      </c>
      <c r="H40" s="1938"/>
      <c r="I40" s="1939"/>
      <c r="J40" s="1933"/>
      <c r="K40" s="1938"/>
      <c r="L40" s="1935"/>
      <c r="M40" s="1936"/>
      <c r="N40" s="1940"/>
      <c r="O40" s="1936"/>
      <c r="P40" s="1936"/>
      <c r="Q40" s="1938"/>
      <c r="R40" s="1936"/>
      <c r="S40" s="1935"/>
      <c r="T40" s="1936"/>
      <c r="U40" s="1936"/>
      <c r="V40" s="1936"/>
      <c r="W40" s="1936"/>
      <c r="X40" s="1935"/>
      <c r="Y40" s="1936"/>
      <c r="Z40" s="1936"/>
      <c r="AA40" s="1933"/>
      <c r="AB40" s="1934"/>
    </row>
    <row r="41" spans="1:28" s="1917" customFormat="1" ht="25.15" customHeight="1">
      <c r="A41" s="1931" t="e">
        <f>SUIVI!#REF!</f>
        <v>#REF!</v>
      </c>
      <c r="B41" s="1932" t="e">
        <f>SUIVI!#REF!</f>
        <v>#REF!</v>
      </c>
      <c r="C41" s="1933" t="e">
        <f>SUIVI!#REF!</f>
        <v>#REF!</v>
      </c>
      <c r="D41" s="1941"/>
      <c r="E41" s="4076" t="e">
        <f>SUIVI!#REF!</f>
        <v>#REF!</v>
      </c>
      <c r="F41" s="4077"/>
      <c r="G41" s="1937" t="e">
        <f>SUIVI!#REF!</f>
        <v>#REF!</v>
      </c>
      <c r="H41" s="1938"/>
      <c r="I41" s="1939"/>
      <c r="J41" s="1933"/>
      <c r="K41" s="1938"/>
      <c r="L41" s="1935"/>
      <c r="M41" s="1936"/>
      <c r="N41" s="1940"/>
      <c r="O41" s="1936"/>
      <c r="P41" s="1936"/>
      <c r="Q41" s="1938"/>
      <c r="R41" s="1936"/>
      <c r="S41" s="1935"/>
      <c r="T41" s="1936"/>
      <c r="U41" s="1936"/>
      <c r="V41" s="1936"/>
      <c r="W41" s="1936"/>
      <c r="X41" s="1935"/>
      <c r="Y41" s="1936"/>
      <c r="Z41" s="1936"/>
      <c r="AA41" s="1933"/>
      <c r="AB41" s="1934"/>
    </row>
    <row r="42" spans="1:28" s="1917" customFormat="1" ht="25.15" customHeight="1">
      <c r="A42" s="1931" t="e">
        <f>SUIVI!#REF!</f>
        <v>#REF!</v>
      </c>
      <c r="B42" s="1932" t="e">
        <f>SUIVI!#REF!</f>
        <v>#REF!</v>
      </c>
      <c r="C42" s="1933" t="e">
        <f>SUIVI!#REF!</f>
        <v>#REF!</v>
      </c>
      <c r="D42" s="1941"/>
      <c r="E42" s="4076" t="e">
        <f>SUIVI!#REF!</f>
        <v>#REF!</v>
      </c>
      <c r="F42" s="4077"/>
      <c r="G42" s="1937" t="e">
        <f>SUIVI!#REF!</f>
        <v>#REF!</v>
      </c>
      <c r="H42" s="1938"/>
      <c r="I42" s="1939"/>
      <c r="J42" s="1933"/>
      <c r="K42" s="1938"/>
      <c r="L42" s="1935"/>
      <c r="M42" s="1936"/>
      <c r="N42" s="1940"/>
      <c r="O42" s="1936"/>
      <c r="P42" s="1936"/>
      <c r="Q42" s="1938"/>
      <c r="R42" s="1936"/>
      <c r="S42" s="1935"/>
      <c r="T42" s="1936"/>
      <c r="U42" s="1936"/>
      <c r="V42" s="1936"/>
      <c r="W42" s="1936"/>
      <c r="X42" s="1935"/>
      <c r="Y42" s="1936"/>
      <c r="Z42" s="1936"/>
      <c r="AA42" s="1933"/>
      <c r="AB42" s="1934"/>
    </row>
    <row r="43" spans="1:28" s="1917" customFormat="1" ht="25.15" customHeight="1">
      <c r="A43" s="1931" t="e">
        <f>SUIVI!#REF!</f>
        <v>#REF!</v>
      </c>
      <c r="B43" s="1932" t="e">
        <f>SUIVI!#REF!</f>
        <v>#REF!</v>
      </c>
      <c r="C43" s="1933" t="e">
        <f>SUIVI!#REF!</f>
        <v>#REF!</v>
      </c>
      <c r="D43" s="1941"/>
      <c r="E43" s="4076" t="e">
        <f>SUIVI!#REF!</f>
        <v>#REF!</v>
      </c>
      <c r="F43" s="4077"/>
      <c r="G43" s="1937" t="e">
        <f>SUIVI!#REF!</f>
        <v>#REF!</v>
      </c>
      <c r="H43" s="1938"/>
      <c r="I43" s="1939"/>
      <c r="J43" s="1933"/>
      <c r="K43" s="1938"/>
      <c r="L43" s="1935"/>
      <c r="M43" s="1936"/>
      <c r="N43" s="1940"/>
      <c r="O43" s="1936"/>
      <c r="P43" s="1936"/>
      <c r="Q43" s="1938"/>
      <c r="R43" s="1936"/>
      <c r="S43" s="1935"/>
      <c r="T43" s="1936"/>
      <c r="U43" s="1936"/>
      <c r="V43" s="1936"/>
      <c r="W43" s="1936"/>
      <c r="X43" s="1935"/>
      <c r="Y43" s="1936"/>
      <c r="Z43" s="1936"/>
      <c r="AA43" s="1933"/>
      <c r="AB43" s="1934"/>
    </row>
    <row r="44" spans="1:28" s="1917" customFormat="1" ht="25.15" customHeight="1">
      <c r="A44" s="1931" t="e">
        <f>SUIVI!#REF!</f>
        <v>#REF!</v>
      </c>
      <c r="B44" s="1932" t="e">
        <f>SUIVI!#REF!</f>
        <v>#REF!</v>
      </c>
      <c r="C44" s="1933" t="e">
        <f>SUIVI!#REF!</f>
        <v>#REF!</v>
      </c>
      <c r="D44" s="1941"/>
      <c r="E44" s="4076" t="e">
        <f>SUIVI!#REF!</f>
        <v>#REF!</v>
      </c>
      <c r="F44" s="4077"/>
      <c r="G44" s="1937" t="e">
        <f>SUIVI!#REF!</f>
        <v>#REF!</v>
      </c>
      <c r="H44" s="1938"/>
      <c r="I44" s="1939"/>
      <c r="J44" s="1933"/>
      <c r="K44" s="1938"/>
      <c r="L44" s="1935"/>
      <c r="M44" s="1936"/>
      <c r="N44" s="1940"/>
      <c r="O44" s="1936"/>
      <c r="P44" s="1936"/>
      <c r="Q44" s="1938"/>
      <c r="R44" s="1936"/>
      <c r="S44" s="1935"/>
      <c r="T44" s="1936"/>
      <c r="U44" s="1936"/>
      <c r="V44" s="1936"/>
      <c r="W44" s="1936"/>
      <c r="X44" s="1935"/>
      <c r="Y44" s="1936"/>
      <c r="Z44" s="1936"/>
      <c r="AA44" s="1933"/>
      <c r="AB44" s="1934"/>
    </row>
    <row r="45" spans="1:28" s="1917" customFormat="1" ht="25.15" customHeight="1">
      <c r="A45" s="1931" t="e">
        <f>SUIVI!#REF!</f>
        <v>#REF!</v>
      </c>
      <c r="B45" s="1932" t="e">
        <f>SUIVI!#REF!</f>
        <v>#REF!</v>
      </c>
      <c r="C45" s="1933" t="e">
        <f>SUIVI!#REF!</f>
        <v>#REF!</v>
      </c>
      <c r="D45" s="1941"/>
      <c r="E45" s="4076" t="e">
        <f>SUIVI!#REF!</f>
        <v>#REF!</v>
      </c>
      <c r="F45" s="4077"/>
      <c r="G45" s="1937" t="e">
        <f>SUIVI!#REF!</f>
        <v>#REF!</v>
      </c>
      <c r="H45" s="1938"/>
      <c r="I45" s="1939"/>
      <c r="J45" s="1933"/>
      <c r="K45" s="1938"/>
      <c r="L45" s="1935"/>
      <c r="M45" s="1936"/>
      <c r="N45" s="1940"/>
      <c r="O45" s="1936"/>
      <c r="P45" s="1936"/>
      <c r="Q45" s="1938"/>
      <c r="R45" s="1936"/>
      <c r="S45" s="1935"/>
      <c r="T45" s="1936"/>
      <c r="U45" s="1936"/>
      <c r="V45" s="1936"/>
      <c r="W45" s="1936"/>
      <c r="X45" s="1935"/>
      <c r="Y45" s="1936"/>
      <c r="Z45" s="1936"/>
      <c r="AA45" s="1933"/>
      <c r="AB45" s="1934"/>
    </row>
    <row r="46" spans="1:28" s="1917" customFormat="1" ht="25.15" customHeight="1">
      <c r="A46" s="1931" t="e">
        <f>SUIVI!#REF!</f>
        <v>#REF!</v>
      </c>
      <c r="B46" s="1932" t="e">
        <f>SUIVI!#REF!</f>
        <v>#REF!</v>
      </c>
      <c r="C46" s="1933" t="e">
        <f>SUIVI!#REF!</f>
        <v>#REF!</v>
      </c>
      <c r="D46" s="1941"/>
      <c r="E46" s="4076" t="e">
        <f>SUIVI!#REF!</f>
        <v>#REF!</v>
      </c>
      <c r="F46" s="4077"/>
      <c r="G46" s="1937" t="e">
        <f>SUIVI!#REF!</f>
        <v>#REF!</v>
      </c>
      <c r="H46" s="1938"/>
      <c r="I46" s="1939"/>
      <c r="J46" s="1933"/>
      <c r="K46" s="1938"/>
      <c r="L46" s="1935"/>
      <c r="M46" s="1936"/>
      <c r="N46" s="1940"/>
      <c r="O46" s="1936"/>
      <c r="P46" s="1936"/>
      <c r="Q46" s="1938"/>
      <c r="R46" s="1936"/>
      <c r="S46" s="1935"/>
      <c r="T46" s="1936"/>
      <c r="U46" s="1936"/>
      <c r="V46" s="1936"/>
      <c r="W46" s="1936"/>
      <c r="X46" s="1935"/>
      <c r="Y46" s="1936"/>
      <c r="Z46" s="1936"/>
      <c r="AA46" s="1933"/>
      <c r="AB46" s="1934"/>
    </row>
    <row r="47" spans="1:28" s="1917" customFormat="1" ht="25.15" customHeight="1">
      <c r="A47" s="1931" t="e">
        <f>SUIVI!#REF!</f>
        <v>#REF!</v>
      </c>
      <c r="B47" s="1932" t="e">
        <f>SUIVI!#REF!</f>
        <v>#REF!</v>
      </c>
      <c r="C47" s="1933" t="e">
        <f>SUIVI!#REF!</f>
        <v>#REF!</v>
      </c>
      <c r="D47" s="1941"/>
      <c r="E47" s="4076" t="e">
        <f>SUIVI!#REF!</f>
        <v>#REF!</v>
      </c>
      <c r="F47" s="4077"/>
      <c r="G47" s="1937" t="e">
        <f>SUIVI!#REF!</f>
        <v>#REF!</v>
      </c>
      <c r="H47" s="1938"/>
      <c r="I47" s="1939"/>
      <c r="J47" s="1933"/>
      <c r="K47" s="1938"/>
      <c r="L47" s="1935"/>
      <c r="M47" s="1936"/>
      <c r="N47" s="1940"/>
      <c r="O47" s="1936"/>
      <c r="P47" s="1936"/>
      <c r="Q47" s="1938"/>
      <c r="R47" s="1936"/>
      <c r="S47" s="1935"/>
      <c r="T47" s="1936"/>
      <c r="U47" s="1936"/>
      <c r="V47" s="1936"/>
      <c r="W47" s="1936"/>
      <c r="X47" s="1935"/>
      <c r="Y47" s="1936"/>
      <c r="Z47" s="1936"/>
      <c r="AA47" s="1933"/>
      <c r="AB47" s="1934"/>
    </row>
    <row r="48" spans="1:28" s="1917" customFormat="1" ht="25.15" customHeight="1">
      <c r="A48" s="1931" t="e">
        <f>SUIVI!#REF!</f>
        <v>#REF!</v>
      </c>
      <c r="B48" s="1932" t="e">
        <f>SUIVI!#REF!</f>
        <v>#REF!</v>
      </c>
      <c r="C48" s="1933" t="e">
        <f>SUIVI!#REF!</f>
        <v>#REF!</v>
      </c>
      <c r="D48" s="1941"/>
      <c r="E48" s="4076" t="e">
        <f>SUIVI!#REF!</f>
        <v>#REF!</v>
      </c>
      <c r="F48" s="4077"/>
      <c r="G48" s="1937" t="e">
        <f>SUIVI!#REF!</f>
        <v>#REF!</v>
      </c>
      <c r="H48" s="1938"/>
      <c r="I48" s="1939"/>
      <c r="J48" s="1933"/>
      <c r="K48" s="1938"/>
      <c r="L48" s="1935"/>
      <c r="M48" s="1936"/>
      <c r="N48" s="1940"/>
      <c r="O48" s="1936"/>
      <c r="P48" s="1936"/>
      <c r="Q48" s="1938"/>
      <c r="R48" s="1936"/>
      <c r="S48" s="1935"/>
      <c r="T48" s="1936"/>
      <c r="U48" s="1936"/>
      <c r="V48" s="1936"/>
      <c r="W48" s="1936"/>
      <c r="X48" s="1935"/>
      <c r="Y48" s="1936"/>
      <c r="Z48" s="1936"/>
      <c r="AA48" s="1933"/>
      <c r="AB48" s="1934"/>
    </row>
    <row r="49" spans="1:28" s="1917" customFormat="1" ht="25.15" customHeight="1">
      <c r="A49" s="1931" t="e">
        <f>SUIVI!#REF!</f>
        <v>#REF!</v>
      </c>
      <c r="B49" s="1932" t="e">
        <f>SUIVI!#REF!</f>
        <v>#REF!</v>
      </c>
      <c r="C49" s="1933" t="e">
        <f>SUIVI!#REF!</f>
        <v>#REF!</v>
      </c>
      <c r="D49" s="1941"/>
      <c r="E49" s="4076" t="e">
        <f>SUIVI!#REF!</f>
        <v>#REF!</v>
      </c>
      <c r="F49" s="4077"/>
      <c r="G49" s="1937" t="e">
        <f>SUIVI!#REF!</f>
        <v>#REF!</v>
      </c>
      <c r="H49" s="1938"/>
      <c r="I49" s="1939"/>
      <c r="J49" s="1933"/>
      <c r="K49" s="1938"/>
      <c r="L49" s="1935"/>
      <c r="M49" s="1936"/>
      <c r="N49" s="1940"/>
      <c r="O49" s="1936"/>
      <c r="P49" s="1936"/>
      <c r="Q49" s="1938"/>
      <c r="R49" s="1936"/>
      <c r="S49" s="1935"/>
      <c r="T49" s="1936"/>
      <c r="U49" s="1936"/>
      <c r="V49" s="1936"/>
      <c r="W49" s="1936"/>
      <c r="X49" s="1935"/>
      <c r="Y49" s="1936"/>
      <c r="Z49" s="1936"/>
      <c r="AA49" s="1933"/>
      <c r="AB49" s="1934"/>
    </row>
    <row r="50" spans="1:28" s="1917" customFormat="1" ht="25.15" customHeight="1">
      <c r="A50" s="1931" t="e">
        <f>SUIVI!#REF!</f>
        <v>#REF!</v>
      </c>
      <c r="B50" s="1932" t="e">
        <f>SUIVI!#REF!</f>
        <v>#REF!</v>
      </c>
      <c r="C50" s="1933" t="e">
        <f>SUIVI!#REF!</f>
        <v>#REF!</v>
      </c>
      <c r="D50" s="1941"/>
      <c r="E50" s="4076" t="e">
        <f>SUIVI!#REF!</f>
        <v>#REF!</v>
      </c>
      <c r="F50" s="4077"/>
      <c r="G50" s="1937" t="e">
        <f>SUIVI!#REF!</f>
        <v>#REF!</v>
      </c>
      <c r="H50" s="1938"/>
      <c r="I50" s="1939"/>
      <c r="J50" s="1933"/>
      <c r="K50" s="1938"/>
      <c r="L50" s="1935"/>
      <c r="M50" s="1936"/>
      <c r="N50" s="1940"/>
      <c r="O50" s="1936"/>
      <c r="P50" s="1936"/>
      <c r="Q50" s="1938"/>
      <c r="R50" s="1936"/>
      <c r="S50" s="1935"/>
      <c r="T50" s="1936"/>
      <c r="U50" s="1936"/>
      <c r="V50" s="1936"/>
      <c r="W50" s="1936"/>
      <c r="X50" s="1935"/>
      <c r="Y50" s="1936"/>
      <c r="Z50" s="1936"/>
      <c r="AA50" s="1933"/>
      <c r="AB50" s="1934"/>
    </row>
    <row r="51" spans="1:28" s="1917" customFormat="1" ht="25.15" customHeight="1">
      <c r="A51" s="1931" t="e">
        <f>SUIVI!#REF!</f>
        <v>#REF!</v>
      </c>
      <c r="B51" s="1932" t="e">
        <f>SUIVI!#REF!</f>
        <v>#REF!</v>
      </c>
      <c r="C51" s="1933" t="e">
        <f>SUIVI!#REF!</f>
        <v>#REF!</v>
      </c>
      <c r="D51" s="1941"/>
      <c r="E51" s="4076" t="e">
        <f>SUIVI!#REF!</f>
        <v>#REF!</v>
      </c>
      <c r="F51" s="4077"/>
      <c r="G51" s="1937" t="e">
        <f>SUIVI!#REF!</f>
        <v>#REF!</v>
      </c>
      <c r="H51" s="1938"/>
      <c r="I51" s="1939"/>
      <c r="J51" s="1933"/>
      <c r="K51" s="1938"/>
      <c r="L51" s="1935"/>
      <c r="M51" s="1936"/>
      <c r="N51" s="1940"/>
      <c r="O51" s="1936"/>
      <c r="P51" s="1936"/>
      <c r="Q51" s="1938"/>
      <c r="R51" s="1936"/>
      <c r="S51" s="1935"/>
      <c r="T51" s="1936"/>
      <c r="U51" s="1936"/>
      <c r="V51" s="1936"/>
      <c r="W51" s="1936"/>
      <c r="X51" s="1935"/>
      <c r="Y51" s="1936"/>
      <c r="Z51" s="1936"/>
      <c r="AA51" s="1933"/>
      <c r="AB51" s="1934"/>
    </row>
    <row r="52" spans="1:28" s="1917" customFormat="1" ht="25.15" customHeight="1">
      <c r="A52" s="1931" t="e">
        <f>SUIVI!#REF!</f>
        <v>#REF!</v>
      </c>
      <c r="B52" s="1932" t="e">
        <f>SUIVI!#REF!</f>
        <v>#REF!</v>
      </c>
      <c r="C52" s="1933" t="e">
        <f>SUIVI!#REF!</f>
        <v>#REF!</v>
      </c>
      <c r="D52" s="1941"/>
      <c r="E52" s="4076" t="e">
        <f>SUIVI!#REF!</f>
        <v>#REF!</v>
      </c>
      <c r="F52" s="4077"/>
      <c r="G52" s="1937" t="e">
        <f>SUIVI!#REF!</f>
        <v>#REF!</v>
      </c>
      <c r="H52" s="1938"/>
      <c r="I52" s="1939"/>
      <c r="J52" s="1933"/>
      <c r="K52" s="1938"/>
      <c r="L52" s="1935"/>
      <c r="M52" s="1936"/>
      <c r="N52" s="1940"/>
      <c r="O52" s="1936"/>
      <c r="P52" s="1936"/>
      <c r="Q52" s="1938"/>
      <c r="R52" s="1936"/>
      <c r="S52" s="1935"/>
      <c r="T52" s="1936"/>
      <c r="U52" s="1936"/>
      <c r="V52" s="1936"/>
      <c r="W52" s="1936"/>
      <c r="X52" s="1935"/>
      <c r="Y52" s="1936"/>
      <c r="Z52" s="1936"/>
      <c r="AA52" s="1933"/>
      <c r="AB52" s="1934"/>
    </row>
    <row r="53" spans="1:28" s="1917" customFormat="1" ht="25.15" customHeight="1">
      <c r="A53" s="1931" t="e">
        <f>SUIVI!#REF!</f>
        <v>#REF!</v>
      </c>
      <c r="B53" s="1932" t="e">
        <f>SUIVI!#REF!</f>
        <v>#REF!</v>
      </c>
      <c r="C53" s="1933" t="e">
        <f>SUIVI!#REF!</f>
        <v>#REF!</v>
      </c>
      <c r="D53" s="1941"/>
      <c r="E53" s="4076" t="e">
        <f>SUIVI!#REF!</f>
        <v>#REF!</v>
      </c>
      <c r="F53" s="4077"/>
      <c r="G53" s="1937" t="e">
        <f>SUIVI!#REF!</f>
        <v>#REF!</v>
      </c>
      <c r="H53" s="1938"/>
      <c r="I53" s="1939"/>
      <c r="J53" s="1933"/>
      <c r="K53" s="1938"/>
      <c r="L53" s="1935"/>
      <c r="M53" s="1936"/>
      <c r="N53" s="1940"/>
      <c r="O53" s="1936"/>
      <c r="P53" s="1936"/>
      <c r="Q53" s="1938"/>
      <c r="R53" s="1936"/>
      <c r="S53" s="1935"/>
      <c r="T53" s="1936"/>
      <c r="U53" s="1936"/>
      <c r="V53" s="1936"/>
      <c r="W53" s="1936"/>
      <c r="X53" s="1935"/>
      <c r="Y53" s="1936"/>
      <c r="Z53" s="1936"/>
      <c r="AA53" s="1933"/>
      <c r="AB53" s="1934"/>
    </row>
    <row r="54" spans="1:28" s="1917" customFormat="1" ht="25.15" customHeight="1">
      <c r="A54" s="1931" t="e">
        <f>SUIVI!#REF!</f>
        <v>#REF!</v>
      </c>
      <c r="B54" s="1932" t="e">
        <f>SUIVI!#REF!</f>
        <v>#REF!</v>
      </c>
      <c r="C54" s="1933" t="e">
        <f>SUIVI!#REF!</f>
        <v>#REF!</v>
      </c>
      <c r="D54" s="1941"/>
      <c r="E54" s="4076" t="e">
        <f>SUIVI!#REF!</f>
        <v>#REF!</v>
      </c>
      <c r="F54" s="4077"/>
      <c r="G54" s="1937" t="e">
        <f>SUIVI!#REF!</f>
        <v>#REF!</v>
      </c>
      <c r="H54" s="1938"/>
      <c r="I54" s="1939"/>
      <c r="J54" s="1933"/>
      <c r="K54" s="1938"/>
      <c r="L54" s="1935"/>
      <c r="M54" s="1936"/>
      <c r="N54" s="1940"/>
      <c r="O54" s="1936"/>
      <c r="P54" s="1936"/>
      <c r="Q54" s="1938"/>
      <c r="R54" s="1936"/>
      <c r="S54" s="1935"/>
      <c r="T54" s="1936"/>
      <c r="U54" s="1936"/>
      <c r="V54" s="1936"/>
      <c r="W54" s="1936"/>
      <c r="X54" s="1935"/>
      <c r="Y54" s="1936"/>
      <c r="Z54" s="1936"/>
      <c r="AA54" s="1933"/>
      <c r="AB54" s="1934"/>
    </row>
    <row r="55" spans="1:28" s="1917" customFormat="1" ht="25.15" customHeight="1">
      <c r="A55" s="1931" t="e">
        <f>SUIVI!#REF!</f>
        <v>#REF!</v>
      </c>
      <c r="B55" s="1932" t="e">
        <f>SUIVI!#REF!</f>
        <v>#REF!</v>
      </c>
      <c r="C55" s="1933" t="e">
        <f>SUIVI!#REF!</f>
        <v>#REF!</v>
      </c>
      <c r="D55" s="1941"/>
      <c r="E55" s="4076" t="e">
        <f>SUIVI!#REF!</f>
        <v>#REF!</v>
      </c>
      <c r="F55" s="4077"/>
      <c r="G55" s="1937" t="e">
        <f>SUIVI!#REF!</f>
        <v>#REF!</v>
      </c>
      <c r="H55" s="1938"/>
      <c r="I55" s="1939"/>
      <c r="J55" s="1933"/>
      <c r="K55" s="1938"/>
      <c r="L55" s="1935"/>
      <c r="M55" s="1936"/>
      <c r="N55" s="1940"/>
      <c r="O55" s="1936"/>
      <c r="P55" s="1936"/>
      <c r="Q55" s="1938"/>
      <c r="R55" s="1936"/>
      <c r="S55" s="1935"/>
      <c r="T55" s="1936"/>
      <c r="U55" s="1936"/>
      <c r="V55" s="1936"/>
      <c r="W55" s="1936"/>
      <c r="X55" s="1935"/>
      <c r="Y55" s="1936"/>
      <c r="Z55" s="1936"/>
      <c r="AA55" s="1933"/>
      <c r="AB55" s="1934"/>
    </row>
    <row r="56" spans="1:28" s="1917" customFormat="1" ht="25.15" customHeight="1">
      <c r="A56" s="1931" t="e">
        <f>SUIVI!#REF!</f>
        <v>#REF!</v>
      </c>
      <c r="B56" s="1932" t="e">
        <f>SUIVI!#REF!</f>
        <v>#REF!</v>
      </c>
      <c r="C56" s="1933" t="e">
        <f>SUIVI!#REF!</f>
        <v>#REF!</v>
      </c>
      <c r="D56" s="1941"/>
      <c r="E56" s="4076" t="e">
        <f>SUIVI!#REF!</f>
        <v>#REF!</v>
      </c>
      <c r="F56" s="4077"/>
      <c r="G56" s="1937" t="e">
        <f>SUIVI!#REF!</f>
        <v>#REF!</v>
      </c>
      <c r="H56" s="1938"/>
      <c r="I56" s="1939"/>
      <c r="J56" s="1933"/>
      <c r="K56" s="1938"/>
      <c r="L56" s="1935"/>
      <c r="M56" s="1936"/>
      <c r="N56" s="1940"/>
      <c r="O56" s="1936"/>
      <c r="P56" s="1936"/>
      <c r="Q56" s="1938"/>
      <c r="R56" s="1936"/>
      <c r="S56" s="1935"/>
      <c r="T56" s="1936"/>
      <c r="U56" s="1936"/>
      <c r="V56" s="1936"/>
      <c r="W56" s="1936"/>
      <c r="X56" s="1935"/>
      <c r="Y56" s="1936"/>
      <c r="Z56" s="1936"/>
      <c r="AA56" s="1933"/>
      <c r="AB56" s="1934"/>
    </row>
    <row r="57" spans="1:28" s="1917" customFormat="1" ht="25.15" customHeight="1">
      <c r="A57" s="1931" t="e">
        <f>SUIVI!#REF!</f>
        <v>#REF!</v>
      </c>
      <c r="B57" s="1932" t="e">
        <f>SUIVI!#REF!</f>
        <v>#REF!</v>
      </c>
      <c r="C57" s="1933" t="e">
        <f>SUIVI!#REF!</f>
        <v>#REF!</v>
      </c>
      <c r="D57" s="1941"/>
      <c r="E57" s="4076" t="e">
        <f>SUIVI!#REF!</f>
        <v>#REF!</v>
      </c>
      <c r="F57" s="4077"/>
      <c r="G57" s="1937" t="e">
        <f>SUIVI!#REF!</f>
        <v>#REF!</v>
      </c>
      <c r="H57" s="1938"/>
      <c r="I57" s="1939"/>
      <c r="J57" s="1933"/>
      <c r="K57" s="1938"/>
      <c r="L57" s="1935"/>
      <c r="M57" s="1936"/>
      <c r="N57" s="1940"/>
      <c r="O57" s="1936"/>
      <c r="P57" s="1936"/>
      <c r="Q57" s="1938"/>
      <c r="R57" s="1936"/>
      <c r="S57" s="1935"/>
      <c r="T57" s="1936"/>
      <c r="U57" s="1936"/>
      <c r="V57" s="1936"/>
      <c r="W57" s="1936"/>
      <c r="X57" s="1935"/>
      <c r="Y57" s="1936"/>
      <c r="Z57" s="1936"/>
      <c r="AA57" s="1933"/>
      <c r="AB57" s="1934"/>
    </row>
    <row r="58" spans="1:28" s="1917" customFormat="1" ht="25.15" customHeight="1">
      <c r="A58" s="1931" t="e">
        <f>SUIVI!#REF!</f>
        <v>#REF!</v>
      </c>
      <c r="B58" s="1932" t="e">
        <f>SUIVI!#REF!</f>
        <v>#REF!</v>
      </c>
      <c r="C58" s="1933" t="e">
        <f>SUIVI!#REF!</f>
        <v>#REF!</v>
      </c>
      <c r="D58" s="1941"/>
      <c r="E58" s="4076" t="e">
        <f>SUIVI!#REF!</f>
        <v>#REF!</v>
      </c>
      <c r="F58" s="4077"/>
      <c r="G58" s="1937" t="e">
        <f>SUIVI!#REF!</f>
        <v>#REF!</v>
      </c>
      <c r="H58" s="1938"/>
      <c r="I58" s="1939"/>
      <c r="J58" s="1933"/>
      <c r="K58" s="1938"/>
      <c r="L58" s="1935"/>
      <c r="M58" s="1936"/>
      <c r="N58" s="1940"/>
      <c r="O58" s="1936"/>
      <c r="P58" s="1936"/>
      <c r="Q58" s="1938"/>
      <c r="R58" s="1936"/>
      <c r="S58" s="1935"/>
      <c r="T58" s="1936"/>
      <c r="U58" s="1936"/>
      <c r="V58" s="1936"/>
      <c r="W58" s="1936"/>
      <c r="X58" s="1935"/>
      <c r="Y58" s="1936"/>
      <c r="Z58" s="1936"/>
      <c r="AA58" s="1933"/>
      <c r="AB58" s="1934"/>
    </row>
    <row r="59" spans="1:28" s="1917" customFormat="1" ht="25.15" customHeight="1">
      <c r="A59" s="1931" t="e">
        <f>SUIVI!#REF!</f>
        <v>#REF!</v>
      </c>
      <c r="B59" s="1932" t="e">
        <f>SUIVI!#REF!</f>
        <v>#REF!</v>
      </c>
      <c r="C59" s="1933" t="e">
        <f>SUIVI!#REF!</f>
        <v>#REF!</v>
      </c>
      <c r="D59" s="1941"/>
      <c r="E59" s="4076" t="e">
        <f>SUIVI!#REF!</f>
        <v>#REF!</v>
      </c>
      <c r="F59" s="4077"/>
      <c r="G59" s="1937" t="e">
        <f>SUIVI!#REF!</f>
        <v>#REF!</v>
      </c>
      <c r="H59" s="1938"/>
      <c r="I59" s="1939"/>
      <c r="J59" s="1933"/>
      <c r="K59" s="1938"/>
      <c r="L59" s="1935"/>
      <c r="M59" s="1936"/>
      <c r="N59" s="1940"/>
      <c r="O59" s="1936"/>
      <c r="P59" s="1936"/>
      <c r="Q59" s="1938"/>
      <c r="R59" s="1936"/>
      <c r="S59" s="1935"/>
      <c r="T59" s="1936"/>
      <c r="U59" s="1936"/>
      <c r="V59" s="1936"/>
      <c r="W59" s="1936"/>
      <c r="X59" s="1935"/>
      <c r="Y59" s="1936"/>
      <c r="Z59" s="1936"/>
      <c r="AA59" s="1933"/>
      <c r="AB59" s="1934"/>
    </row>
    <row r="60" spans="1:28" s="1917" customFormat="1" ht="25.15" customHeight="1">
      <c r="A60" s="1931" t="e">
        <f>SUIVI!#REF!</f>
        <v>#REF!</v>
      </c>
      <c r="B60" s="1932" t="e">
        <f>SUIVI!#REF!</f>
        <v>#REF!</v>
      </c>
      <c r="C60" s="1933" t="e">
        <f>SUIVI!#REF!</f>
        <v>#REF!</v>
      </c>
      <c r="D60" s="1941"/>
      <c r="E60" s="4076" t="e">
        <f>SUIVI!#REF!</f>
        <v>#REF!</v>
      </c>
      <c r="F60" s="4077"/>
      <c r="G60" s="1937" t="e">
        <f>SUIVI!#REF!</f>
        <v>#REF!</v>
      </c>
      <c r="H60" s="1938"/>
      <c r="I60" s="1939"/>
      <c r="J60" s="1933"/>
      <c r="K60" s="1938"/>
      <c r="L60" s="1935"/>
      <c r="M60" s="1936"/>
      <c r="N60" s="1940"/>
      <c r="O60" s="1936"/>
      <c r="P60" s="1936"/>
      <c r="Q60" s="1938"/>
      <c r="R60" s="1936"/>
      <c r="S60" s="1935"/>
      <c r="T60" s="1936"/>
      <c r="U60" s="1936"/>
      <c r="V60" s="1936"/>
      <c r="W60" s="1936"/>
      <c r="X60" s="1935"/>
      <c r="Y60" s="1936"/>
      <c r="Z60" s="1936"/>
      <c r="AA60" s="1933"/>
      <c r="AB60" s="1934"/>
    </row>
    <row r="61" spans="1:28" s="1917" customFormat="1" ht="25.15" customHeight="1">
      <c r="A61" s="1931" t="e">
        <f>SUIVI!#REF!</f>
        <v>#REF!</v>
      </c>
      <c r="B61" s="1932" t="e">
        <f>SUIVI!#REF!</f>
        <v>#REF!</v>
      </c>
      <c r="C61" s="1933" t="e">
        <f>SUIVI!#REF!</f>
        <v>#REF!</v>
      </c>
      <c r="D61" s="1941"/>
      <c r="E61" s="4076" t="e">
        <f>SUIVI!#REF!</f>
        <v>#REF!</v>
      </c>
      <c r="F61" s="4077"/>
      <c r="G61" s="1937" t="e">
        <f>SUIVI!#REF!</f>
        <v>#REF!</v>
      </c>
      <c r="H61" s="1938"/>
      <c r="I61" s="1939"/>
      <c r="J61" s="1933"/>
      <c r="K61" s="1938"/>
      <c r="L61" s="1935"/>
      <c r="M61" s="1936"/>
      <c r="N61" s="1940"/>
      <c r="O61" s="1936"/>
      <c r="P61" s="1936"/>
      <c r="Q61" s="1938"/>
      <c r="R61" s="1936"/>
      <c r="S61" s="1935"/>
      <c r="T61" s="1936"/>
      <c r="U61" s="1936"/>
      <c r="V61" s="1936"/>
      <c r="W61" s="1936"/>
      <c r="X61" s="1935"/>
      <c r="Y61" s="1936"/>
      <c r="Z61" s="1936"/>
      <c r="AA61" s="1933"/>
      <c r="AB61" s="1934"/>
    </row>
    <row r="62" spans="1:28" s="1917" customFormat="1" ht="25.15" customHeight="1">
      <c r="A62" s="1931" t="e">
        <f>SUIVI!#REF!</f>
        <v>#REF!</v>
      </c>
      <c r="B62" s="1932" t="e">
        <f>SUIVI!#REF!</f>
        <v>#REF!</v>
      </c>
      <c r="C62" s="1933" t="e">
        <f>SUIVI!#REF!</f>
        <v>#REF!</v>
      </c>
      <c r="D62" s="1941"/>
      <c r="E62" s="4076" t="e">
        <f>SUIVI!#REF!</f>
        <v>#REF!</v>
      </c>
      <c r="F62" s="4077"/>
      <c r="G62" s="1937" t="e">
        <f>SUIVI!#REF!</f>
        <v>#REF!</v>
      </c>
      <c r="H62" s="1938"/>
      <c r="I62" s="1939"/>
      <c r="J62" s="1933"/>
      <c r="K62" s="1938"/>
      <c r="L62" s="1935"/>
      <c r="M62" s="1936"/>
      <c r="N62" s="1940"/>
      <c r="O62" s="1936"/>
      <c r="P62" s="1936"/>
      <c r="Q62" s="1938"/>
      <c r="R62" s="1936"/>
      <c r="S62" s="1935"/>
      <c r="T62" s="1936"/>
      <c r="U62" s="1936"/>
      <c r="V62" s="1936"/>
      <c r="W62" s="1936"/>
      <c r="X62" s="1935"/>
      <c r="Y62" s="1936"/>
      <c r="Z62" s="1936"/>
      <c r="AA62" s="1933"/>
      <c r="AB62" s="1934"/>
    </row>
    <row r="63" spans="1:28" s="1917" customFormat="1" ht="25.15" customHeight="1">
      <c r="A63" s="1931" t="e">
        <f>SUIVI!#REF!</f>
        <v>#REF!</v>
      </c>
      <c r="B63" s="1932" t="e">
        <f>SUIVI!#REF!</f>
        <v>#REF!</v>
      </c>
      <c r="C63" s="1933" t="e">
        <f>SUIVI!#REF!</f>
        <v>#REF!</v>
      </c>
      <c r="D63" s="1941"/>
      <c r="E63" s="4076" t="e">
        <f>SUIVI!#REF!</f>
        <v>#REF!</v>
      </c>
      <c r="F63" s="4077"/>
      <c r="G63" s="1937" t="e">
        <f>SUIVI!#REF!</f>
        <v>#REF!</v>
      </c>
      <c r="H63" s="1938"/>
      <c r="I63" s="1939"/>
      <c r="J63" s="1933"/>
      <c r="K63" s="1938"/>
      <c r="L63" s="1935"/>
      <c r="M63" s="1936"/>
      <c r="N63" s="1940"/>
      <c r="O63" s="1936"/>
      <c r="P63" s="1936"/>
      <c r="Q63" s="1938"/>
      <c r="R63" s="1936"/>
      <c r="S63" s="1935"/>
      <c r="T63" s="1936"/>
      <c r="U63" s="1936"/>
      <c r="V63" s="1936"/>
      <c r="W63" s="1936"/>
      <c r="X63" s="1935"/>
      <c r="Y63" s="1936"/>
      <c r="Z63" s="1936"/>
      <c r="AA63" s="1933"/>
      <c r="AB63" s="1934"/>
    </row>
    <row r="64" spans="1:28" s="1917" customFormat="1" ht="25.15" customHeight="1">
      <c r="A64" s="1931" t="e">
        <f>SUIVI!#REF!</f>
        <v>#REF!</v>
      </c>
      <c r="B64" s="1932" t="e">
        <f>SUIVI!#REF!</f>
        <v>#REF!</v>
      </c>
      <c r="C64" s="1933" t="e">
        <f>SUIVI!#REF!</f>
        <v>#REF!</v>
      </c>
      <c r="D64" s="1941"/>
      <c r="E64" s="4076" t="e">
        <f>SUIVI!#REF!</f>
        <v>#REF!</v>
      </c>
      <c r="F64" s="4077"/>
      <c r="G64" s="1937" t="e">
        <f>SUIVI!#REF!</f>
        <v>#REF!</v>
      </c>
      <c r="H64" s="1938"/>
      <c r="I64" s="1939"/>
      <c r="J64" s="1933"/>
      <c r="K64" s="1938"/>
      <c r="L64" s="1935"/>
      <c r="M64" s="1936"/>
      <c r="N64" s="1940"/>
      <c r="O64" s="1936"/>
      <c r="P64" s="1936"/>
      <c r="Q64" s="1938"/>
      <c r="R64" s="1936"/>
      <c r="S64" s="1935"/>
      <c r="T64" s="1936"/>
      <c r="U64" s="1936"/>
      <c r="V64" s="1936"/>
      <c r="W64" s="1936"/>
      <c r="X64" s="1935"/>
      <c r="Y64" s="1936"/>
      <c r="Z64" s="1936"/>
      <c r="AA64" s="1933"/>
      <c r="AB64" s="1934"/>
    </row>
    <row r="65" spans="1:28" s="1917" customFormat="1" ht="25.15" customHeight="1">
      <c r="A65" s="1931" t="e">
        <f>SUIVI!#REF!</f>
        <v>#REF!</v>
      </c>
      <c r="B65" s="1932" t="e">
        <f>SUIVI!#REF!</f>
        <v>#REF!</v>
      </c>
      <c r="C65" s="1933" t="e">
        <f>SUIVI!#REF!</f>
        <v>#REF!</v>
      </c>
      <c r="D65" s="1941"/>
      <c r="E65" s="4076" t="e">
        <f>SUIVI!#REF!</f>
        <v>#REF!</v>
      </c>
      <c r="F65" s="4077"/>
      <c r="G65" s="1937" t="e">
        <f>SUIVI!#REF!</f>
        <v>#REF!</v>
      </c>
      <c r="H65" s="1938"/>
      <c r="I65" s="1939"/>
      <c r="J65" s="1933"/>
      <c r="K65" s="1938"/>
      <c r="L65" s="1935"/>
      <c r="M65" s="1936"/>
      <c r="N65" s="1940"/>
      <c r="O65" s="1936"/>
      <c r="P65" s="1936"/>
      <c r="Q65" s="1938"/>
      <c r="R65" s="1936"/>
      <c r="S65" s="1935"/>
      <c r="T65" s="1936"/>
      <c r="U65" s="1936"/>
      <c r="V65" s="1936"/>
      <c r="W65" s="1936"/>
      <c r="X65" s="1935"/>
      <c r="Y65" s="1936"/>
      <c r="Z65" s="1936"/>
      <c r="AA65" s="1933"/>
      <c r="AB65" s="1934"/>
    </row>
    <row r="66" spans="1:28" s="1917" customFormat="1" ht="25.15" customHeight="1">
      <c r="A66" s="1931" t="e">
        <f>SUIVI!#REF!</f>
        <v>#REF!</v>
      </c>
      <c r="B66" s="1932" t="e">
        <f>SUIVI!#REF!</f>
        <v>#REF!</v>
      </c>
      <c r="C66" s="1933" t="e">
        <f>SUIVI!#REF!</f>
        <v>#REF!</v>
      </c>
      <c r="D66" s="1941"/>
      <c r="E66" s="4076" t="e">
        <f>SUIVI!#REF!</f>
        <v>#REF!</v>
      </c>
      <c r="F66" s="4077"/>
      <c r="G66" s="1937" t="e">
        <f>SUIVI!#REF!</f>
        <v>#REF!</v>
      </c>
      <c r="H66" s="1938"/>
      <c r="I66" s="1939"/>
      <c r="J66" s="1933"/>
      <c r="K66" s="1938"/>
      <c r="L66" s="1935"/>
      <c r="M66" s="1936"/>
      <c r="N66" s="1940"/>
      <c r="O66" s="1936"/>
      <c r="P66" s="1936"/>
      <c r="Q66" s="1938"/>
      <c r="R66" s="1936"/>
      <c r="S66" s="1935"/>
      <c r="T66" s="1936"/>
      <c r="U66" s="1936"/>
      <c r="V66" s="1936"/>
      <c r="W66" s="1936"/>
      <c r="X66" s="1935"/>
      <c r="Y66" s="1936"/>
      <c r="Z66" s="1936"/>
      <c r="AA66" s="1933"/>
      <c r="AB66" s="1934"/>
    </row>
    <row r="67" spans="1:28" s="1917" customFormat="1" ht="25.15" customHeight="1">
      <c r="A67" s="1931" t="e">
        <f>SUIVI!#REF!</f>
        <v>#REF!</v>
      </c>
      <c r="B67" s="1932" t="e">
        <f>SUIVI!#REF!</f>
        <v>#REF!</v>
      </c>
      <c r="C67" s="1933" t="e">
        <f>SUIVI!#REF!</f>
        <v>#REF!</v>
      </c>
      <c r="D67" s="1941"/>
      <c r="E67" s="4076" t="e">
        <f>SUIVI!#REF!</f>
        <v>#REF!</v>
      </c>
      <c r="F67" s="4077"/>
      <c r="G67" s="1937" t="e">
        <f>SUIVI!#REF!</f>
        <v>#REF!</v>
      </c>
      <c r="H67" s="1938"/>
      <c r="I67" s="1939"/>
      <c r="J67" s="1933"/>
      <c r="K67" s="1938"/>
      <c r="L67" s="1935"/>
      <c r="M67" s="1936"/>
      <c r="N67" s="1940"/>
      <c r="O67" s="1936"/>
      <c r="P67" s="1936"/>
      <c r="Q67" s="1938"/>
      <c r="R67" s="1936"/>
      <c r="S67" s="1935"/>
      <c r="T67" s="1936"/>
      <c r="U67" s="1936"/>
      <c r="V67" s="1936"/>
      <c r="W67" s="1936"/>
      <c r="X67" s="1935"/>
      <c r="Y67" s="1936"/>
      <c r="Z67" s="1936"/>
      <c r="AA67" s="1933"/>
      <c r="AB67" s="1934"/>
    </row>
    <row r="68" spans="1:28" s="1917" customFormat="1" ht="25.15" customHeight="1">
      <c r="A68" s="1931" t="e">
        <f>SUIVI!#REF!</f>
        <v>#REF!</v>
      </c>
      <c r="B68" s="1932" t="e">
        <f>SUIVI!#REF!</f>
        <v>#REF!</v>
      </c>
      <c r="C68" s="1933" t="e">
        <f>SUIVI!#REF!</f>
        <v>#REF!</v>
      </c>
      <c r="D68" s="1941"/>
      <c r="E68" s="4076" t="e">
        <f>SUIVI!#REF!</f>
        <v>#REF!</v>
      </c>
      <c r="F68" s="4077"/>
      <c r="G68" s="1937" t="e">
        <f>SUIVI!#REF!</f>
        <v>#REF!</v>
      </c>
      <c r="H68" s="1938"/>
      <c r="I68" s="1939"/>
      <c r="J68" s="1933"/>
      <c r="K68" s="1938"/>
      <c r="L68" s="1935"/>
      <c r="M68" s="1936"/>
      <c r="N68" s="1940"/>
      <c r="O68" s="1936"/>
      <c r="P68" s="1936"/>
      <c r="Q68" s="1938"/>
      <c r="R68" s="1936"/>
      <c r="S68" s="1935"/>
      <c r="T68" s="1936"/>
      <c r="U68" s="1936"/>
      <c r="V68" s="1936"/>
      <c r="W68" s="1936"/>
      <c r="X68" s="1935"/>
      <c r="Y68" s="1936"/>
      <c r="Z68" s="1936"/>
      <c r="AA68" s="1933"/>
      <c r="AB68" s="1934"/>
    </row>
    <row r="69" spans="1:28" s="1917" customFormat="1" ht="25.15" customHeight="1">
      <c r="A69" s="1931" t="e">
        <f>SUIVI!#REF!</f>
        <v>#REF!</v>
      </c>
      <c r="B69" s="1932" t="e">
        <f>SUIVI!#REF!</f>
        <v>#REF!</v>
      </c>
      <c r="C69" s="1933" t="e">
        <f>SUIVI!#REF!</f>
        <v>#REF!</v>
      </c>
      <c r="D69" s="1941"/>
      <c r="E69" s="4076" t="e">
        <f>SUIVI!#REF!</f>
        <v>#REF!</v>
      </c>
      <c r="F69" s="4077"/>
      <c r="G69" s="1937" t="e">
        <f>SUIVI!#REF!</f>
        <v>#REF!</v>
      </c>
      <c r="H69" s="1938"/>
      <c r="I69" s="1939"/>
      <c r="J69" s="1933"/>
      <c r="K69" s="1938"/>
      <c r="L69" s="1935"/>
      <c r="M69" s="1936"/>
      <c r="N69" s="1940"/>
      <c r="O69" s="1936"/>
      <c r="P69" s="1936"/>
      <c r="Q69" s="1938"/>
      <c r="R69" s="1936"/>
      <c r="S69" s="1935"/>
      <c r="T69" s="1936"/>
      <c r="U69" s="1936"/>
      <c r="V69" s="1936"/>
      <c r="W69" s="1936"/>
      <c r="X69" s="1935"/>
      <c r="Y69" s="1936"/>
      <c r="Z69" s="1936"/>
      <c r="AA69" s="1933"/>
      <c r="AB69" s="1934"/>
    </row>
    <row r="70" spans="1:28" s="1917" customFormat="1" ht="25.15" customHeight="1">
      <c r="A70" s="1931" t="e">
        <f>SUIVI!#REF!</f>
        <v>#REF!</v>
      </c>
      <c r="B70" s="1932" t="e">
        <f>SUIVI!#REF!</f>
        <v>#REF!</v>
      </c>
      <c r="C70" s="1933" t="e">
        <f>SUIVI!#REF!</f>
        <v>#REF!</v>
      </c>
      <c r="D70" s="1941"/>
      <c r="E70" s="4076" t="e">
        <f>SUIVI!#REF!</f>
        <v>#REF!</v>
      </c>
      <c r="F70" s="4077"/>
      <c r="G70" s="1937" t="e">
        <f>SUIVI!#REF!</f>
        <v>#REF!</v>
      </c>
      <c r="H70" s="1938"/>
      <c r="I70" s="1939"/>
      <c r="J70" s="1933"/>
      <c r="K70" s="1938"/>
      <c r="L70" s="1935"/>
      <c r="M70" s="1936"/>
      <c r="N70" s="1940"/>
      <c r="O70" s="1936"/>
      <c r="P70" s="1936"/>
      <c r="Q70" s="1938"/>
      <c r="R70" s="1936"/>
      <c r="S70" s="1935"/>
      <c r="T70" s="1936"/>
      <c r="U70" s="1936"/>
      <c r="V70" s="1936"/>
      <c r="W70" s="1936"/>
      <c r="X70" s="1935"/>
      <c r="Y70" s="1936"/>
      <c r="Z70" s="1936"/>
      <c r="AA70" s="1933"/>
      <c r="AB70" s="1934"/>
    </row>
    <row r="71" spans="1:28" s="1917" customFormat="1" ht="25.15" customHeight="1">
      <c r="A71" s="1931" t="e">
        <f>SUIVI!#REF!</f>
        <v>#REF!</v>
      </c>
      <c r="B71" s="1932" t="e">
        <f>SUIVI!#REF!</f>
        <v>#REF!</v>
      </c>
      <c r="C71" s="1933" t="e">
        <f>SUIVI!#REF!</f>
        <v>#REF!</v>
      </c>
      <c r="D71" s="1941"/>
      <c r="E71" s="4076" t="e">
        <f>SUIVI!#REF!</f>
        <v>#REF!</v>
      </c>
      <c r="F71" s="4077"/>
      <c r="G71" s="1937" t="e">
        <f>SUIVI!#REF!</f>
        <v>#REF!</v>
      </c>
      <c r="H71" s="1938"/>
      <c r="I71" s="1939"/>
      <c r="J71" s="1933"/>
      <c r="K71" s="1938"/>
      <c r="L71" s="1935"/>
      <c r="M71" s="1936"/>
      <c r="N71" s="1940"/>
      <c r="O71" s="1936"/>
      <c r="P71" s="1936"/>
      <c r="Q71" s="1938"/>
      <c r="R71" s="1936"/>
      <c r="S71" s="1935"/>
      <c r="T71" s="1936"/>
      <c r="U71" s="1936"/>
      <c r="V71" s="1936"/>
      <c r="W71" s="1936"/>
      <c r="X71" s="1935"/>
      <c r="Y71" s="1936"/>
      <c r="Z71" s="1936"/>
      <c r="AA71" s="1933"/>
      <c r="AB71" s="1934"/>
    </row>
    <row r="72" spans="1:28" s="1917" customFormat="1" ht="25.15" customHeight="1">
      <c r="A72" s="1931" t="e">
        <f>SUIVI!#REF!</f>
        <v>#REF!</v>
      </c>
      <c r="B72" s="1932" t="e">
        <f>SUIVI!#REF!</f>
        <v>#REF!</v>
      </c>
      <c r="C72" s="1933" t="e">
        <f>SUIVI!#REF!</f>
        <v>#REF!</v>
      </c>
      <c r="D72" s="1941"/>
      <c r="E72" s="4076" t="e">
        <f>SUIVI!#REF!</f>
        <v>#REF!</v>
      </c>
      <c r="F72" s="4077"/>
      <c r="G72" s="1937" t="e">
        <f>SUIVI!#REF!</f>
        <v>#REF!</v>
      </c>
      <c r="H72" s="1938"/>
      <c r="I72" s="1939"/>
      <c r="J72" s="1933"/>
      <c r="K72" s="1938"/>
      <c r="L72" s="1935"/>
      <c r="M72" s="1936"/>
      <c r="N72" s="1940"/>
      <c r="O72" s="1936"/>
      <c r="P72" s="1936"/>
      <c r="Q72" s="1938"/>
      <c r="R72" s="1936"/>
      <c r="S72" s="1935"/>
      <c r="T72" s="1936"/>
      <c r="U72" s="1936"/>
      <c r="V72" s="1936"/>
      <c r="W72" s="1936"/>
      <c r="X72" s="1935"/>
      <c r="Y72" s="1936"/>
      <c r="Z72" s="1936"/>
      <c r="AA72" s="1933"/>
      <c r="AB72" s="1934"/>
    </row>
    <row r="73" spans="1:28" s="1917" customFormat="1" ht="25.15" customHeight="1">
      <c r="A73" s="1931" t="e">
        <f>SUIVI!#REF!</f>
        <v>#REF!</v>
      </c>
      <c r="B73" s="1932" t="e">
        <f>SUIVI!#REF!</f>
        <v>#REF!</v>
      </c>
      <c r="C73" s="1933" t="e">
        <f>SUIVI!#REF!</f>
        <v>#REF!</v>
      </c>
      <c r="D73" s="1941"/>
      <c r="E73" s="4076" t="e">
        <f>SUIVI!#REF!</f>
        <v>#REF!</v>
      </c>
      <c r="F73" s="4077"/>
      <c r="G73" s="1937" t="e">
        <f>SUIVI!#REF!</f>
        <v>#REF!</v>
      </c>
      <c r="H73" s="1938"/>
      <c r="I73" s="1939"/>
      <c r="J73" s="1933"/>
      <c r="K73" s="1938"/>
      <c r="L73" s="1935"/>
      <c r="M73" s="1936"/>
      <c r="N73" s="1940"/>
      <c r="O73" s="1936"/>
      <c r="P73" s="1936"/>
      <c r="Q73" s="1938"/>
      <c r="R73" s="1936"/>
      <c r="S73" s="1935"/>
      <c r="T73" s="1936"/>
      <c r="U73" s="1936"/>
      <c r="V73" s="1936"/>
      <c r="W73" s="1936"/>
      <c r="X73" s="1935"/>
      <c r="Y73" s="1936"/>
      <c r="Z73" s="1936"/>
      <c r="AA73" s="1933"/>
      <c r="AB73" s="1934"/>
    </row>
    <row r="74" spans="1:28" s="1917" customFormat="1" ht="25.15" customHeight="1">
      <c r="A74" s="1931" t="e">
        <f>SUIVI!#REF!</f>
        <v>#REF!</v>
      </c>
      <c r="B74" s="1932" t="e">
        <f>SUIVI!#REF!</f>
        <v>#REF!</v>
      </c>
      <c r="C74" s="1933" t="e">
        <f>SUIVI!#REF!</f>
        <v>#REF!</v>
      </c>
      <c r="D74" s="1941"/>
      <c r="E74" s="4076" t="e">
        <f>SUIVI!#REF!</f>
        <v>#REF!</v>
      </c>
      <c r="F74" s="4077"/>
      <c r="G74" s="1937" t="e">
        <f>SUIVI!#REF!</f>
        <v>#REF!</v>
      </c>
      <c r="H74" s="1938"/>
      <c r="I74" s="1939"/>
      <c r="J74" s="1933"/>
      <c r="K74" s="1938"/>
      <c r="L74" s="1935"/>
      <c r="M74" s="1936"/>
      <c r="N74" s="1940"/>
      <c r="O74" s="1936"/>
      <c r="P74" s="1936"/>
      <c r="Q74" s="1938"/>
      <c r="R74" s="1936"/>
      <c r="S74" s="1935"/>
      <c r="T74" s="1936"/>
      <c r="U74" s="1936"/>
      <c r="V74" s="1936"/>
      <c r="W74" s="1936"/>
      <c r="X74" s="1935"/>
      <c r="Y74" s="1936"/>
      <c r="Z74" s="1936"/>
      <c r="AA74" s="1933"/>
      <c r="AB74" s="1934"/>
    </row>
    <row r="75" spans="1:28" s="1917" customFormat="1" ht="25.15" customHeight="1">
      <c r="A75" s="1931" t="e">
        <f>SUIVI!#REF!</f>
        <v>#REF!</v>
      </c>
      <c r="B75" s="1932" t="e">
        <f>SUIVI!#REF!</f>
        <v>#REF!</v>
      </c>
      <c r="C75" s="1933" t="e">
        <f>SUIVI!#REF!</f>
        <v>#REF!</v>
      </c>
      <c r="D75" s="1941"/>
      <c r="E75" s="4076" t="e">
        <f>SUIVI!#REF!</f>
        <v>#REF!</v>
      </c>
      <c r="F75" s="4077"/>
      <c r="G75" s="1937" t="e">
        <f>SUIVI!#REF!</f>
        <v>#REF!</v>
      </c>
      <c r="H75" s="1938"/>
      <c r="I75" s="1939"/>
      <c r="J75" s="1933"/>
      <c r="K75" s="1938"/>
      <c r="L75" s="1935"/>
      <c r="M75" s="1936"/>
      <c r="N75" s="1940"/>
      <c r="O75" s="1936"/>
      <c r="P75" s="1936"/>
      <c r="Q75" s="1938"/>
      <c r="R75" s="1936"/>
      <c r="S75" s="1935"/>
      <c r="T75" s="1936"/>
      <c r="U75" s="1936"/>
      <c r="V75" s="1936"/>
      <c r="W75" s="1936"/>
      <c r="X75" s="1935"/>
      <c r="Y75" s="1936"/>
      <c r="Z75" s="1936"/>
      <c r="AA75" s="1933"/>
      <c r="AB75" s="1934"/>
    </row>
    <row r="76" spans="1:28" s="1917" customFormat="1" ht="25.15" customHeight="1">
      <c r="A76" s="1931" t="e">
        <f>SUIVI!#REF!</f>
        <v>#REF!</v>
      </c>
      <c r="B76" s="1932" t="e">
        <f>SUIVI!#REF!</f>
        <v>#REF!</v>
      </c>
      <c r="C76" s="1933" t="e">
        <f>SUIVI!#REF!</f>
        <v>#REF!</v>
      </c>
      <c r="D76" s="1941"/>
      <c r="E76" s="4076" t="e">
        <f>SUIVI!#REF!</f>
        <v>#REF!</v>
      </c>
      <c r="F76" s="4077"/>
      <c r="G76" s="1937" t="e">
        <f>SUIVI!#REF!</f>
        <v>#REF!</v>
      </c>
      <c r="H76" s="1938"/>
      <c r="I76" s="1939"/>
      <c r="J76" s="1933"/>
      <c r="K76" s="1938"/>
      <c r="L76" s="1935"/>
      <c r="M76" s="1936"/>
      <c r="N76" s="1940"/>
      <c r="O76" s="1936"/>
      <c r="P76" s="1936"/>
      <c r="Q76" s="1938"/>
      <c r="R76" s="1936"/>
      <c r="S76" s="1935"/>
      <c r="T76" s="1936"/>
      <c r="U76" s="1936"/>
      <c r="V76" s="1936"/>
      <c r="W76" s="1936"/>
      <c r="X76" s="1935"/>
      <c r="Y76" s="1936"/>
      <c r="Z76" s="1936"/>
      <c r="AA76" s="1933"/>
      <c r="AB76" s="1934"/>
    </row>
    <row r="77" spans="1:28" s="1917" customFormat="1" ht="25.15" customHeight="1">
      <c r="A77" s="1931" t="e">
        <f>SUIVI!#REF!</f>
        <v>#REF!</v>
      </c>
      <c r="B77" s="1932" t="e">
        <f>SUIVI!#REF!</f>
        <v>#REF!</v>
      </c>
      <c r="C77" s="1933" t="e">
        <f>SUIVI!#REF!</f>
        <v>#REF!</v>
      </c>
      <c r="D77" s="1941"/>
      <c r="E77" s="4076" t="e">
        <f>SUIVI!#REF!</f>
        <v>#REF!</v>
      </c>
      <c r="F77" s="4077"/>
      <c r="G77" s="1937" t="e">
        <f>SUIVI!#REF!</f>
        <v>#REF!</v>
      </c>
      <c r="H77" s="1938"/>
      <c r="I77" s="1939"/>
      <c r="J77" s="1933"/>
      <c r="K77" s="1938"/>
      <c r="L77" s="1935"/>
      <c r="M77" s="1936"/>
      <c r="N77" s="1940"/>
      <c r="O77" s="1936"/>
      <c r="P77" s="1936"/>
      <c r="Q77" s="1938"/>
      <c r="R77" s="1936"/>
      <c r="S77" s="1935"/>
      <c r="T77" s="1936"/>
      <c r="U77" s="1936"/>
      <c r="V77" s="1936"/>
      <c r="W77" s="1936"/>
      <c r="X77" s="1935"/>
      <c r="Y77" s="1936"/>
      <c r="Z77" s="1936"/>
      <c r="AA77" s="1933"/>
      <c r="AB77" s="1934"/>
    </row>
    <row r="78" spans="1:28" s="1917" customFormat="1" ht="25.15" customHeight="1">
      <c r="A78" s="1931" t="e">
        <f>SUIVI!#REF!</f>
        <v>#REF!</v>
      </c>
      <c r="B78" s="1932" t="e">
        <f>SUIVI!#REF!</f>
        <v>#REF!</v>
      </c>
      <c r="C78" s="1933" t="e">
        <f>SUIVI!#REF!</f>
        <v>#REF!</v>
      </c>
      <c r="D78" s="1941"/>
      <c r="E78" s="4076" t="e">
        <f>SUIVI!#REF!</f>
        <v>#REF!</v>
      </c>
      <c r="F78" s="4077"/>
      <c r="G78" s="1937" t="e">
        <f>SUIVI!#REF!</f>
        <v>#REF!</v>
      </c>
      <c r="H78" s="1938"/>
      <c r="I78" s="1939"/>
      <c r="J78" s="1933"/>
      <c r="K78" s="1938"/>
      <c r="L78" s="1935"/>
      <c r="M78" s="1936"/>
      <c r="N78" s="1940"/>
      <c r="O78" s="1936"/>
      <c r="P78" s="1936"/>
      <c r="Q78" s="1938"/>
      <c r="R78" s="1936"/>
      <c r="S78" s="1935"/>
      <c r="T78" s="1936"/>
      <c r="U78" s="1936"/>
      <c r="V78" s="1936"/>
      <c r="W78" s="1936"/>
      <c r="X78" s="1935"/>
      <c r="Y78" s="1936"/>
      <c r="Z78" s="1936"/>
      <c r="AA78" s="1933"/>
      <c r="AB78" s="1934"/>
    </row>
    <row r="79" spans="1:28" s="1917" customFormat="1" ht="25.15" customHeight="1">
      <c r="A79" s="1931" t="e">
        <f>SUIVI!#REF!</f>
        <v>#REF!</v>
      </c>
      <c r="B79" s="1932" t="e">
        <f>SUIVI!#REF!</f>
        <v>#REF!</v>
      </c>
      <c r="C79" s="1933" t="e">
        <f>SUIVI!#REF!</f>
        <v>#REF!</v>
      </c>
      <c r="D79" s="1941"/>
      <c r="E79" s="4076" t="e">
        <f>SUIVI!#REF!</f>
        <v>#REF!</v>
      </c>
      <c r="F79" s="4077"/>
      <c r="G79" s="1937" t="e">
        <f>SUIVI!#REF!</f>
        <v>#REF!</v>
      </c>
      <c r="H79" s="1938"/>
      <c r="I79" s="1939"/>
      <c r="J79" s="1933"/>
      <c r="K79" s="1938"/>
      <c r="L79" s="1935"/>
      <c r="M79" s="1936"/>
      <c r="N79" s="1940"/>
      <c r="O79" s="1936"/>
      <c r="P79" s="1936"/>
      <c r="Q79" s="1938"/>
      <c r="R79" s="1936"/>
      <c r="S79" s="1935"/>
      <c r="T79" s="1936"/>
      <c r="U79" s="1936"/>
      <c r="V79" s="1936"/>
      <c r="W79" s="1936"/>
      <c r="X79" s="1935"/>
      <c r="Y79" s="1936"/>
      <c r="Z79" s="1936"/>
      <c r="AA79" s="1933"/>
      <c r="AB79" s="1934"/>
    </row>
    <row r="80" spans="1:28" s="1917" customFormat="1" ht="25.15" customHeight="1">
      <c r="A80" s="1931" t="e">
        <f>SUIVI!#REF!</f>
        <v>#REF!</v>
      </c>
      <c r="B80" s="1932" t="e">
        <f>SUIVI!#REF!</f>
        <v>#REF!</v>
      </c>
      <c r="C80" s="1933" t="e">
        <f>SUIVI!#REF!</f>
        <v>#REF!</v>
      </c>
      <c r="D80" s="1941"/>
      <c r="E80" s="4076" t="e">
        <f>SUIVI!#REF!</f>
        <v>#REF!</v>
      </c>
      <c r="F80" s="4077"/>
      <c r="G80" s="1937" t="e">
        <f>SUIVI!#REF!</f>
        <v>#REF!</v>
      </c>
      <c r="H80" s="1938"/>
      <c r="I80" s="1939"/>
      <c r="J80" s="1933"/>
      <c r="K80" s="1938"/>
      <c r="L80" s="1935"/>
      <c r="M80" s="1936"/>
      <c r="N80" s="1940"/>
      <c r="O80" s="1936"/>
      <c r="P80" s="1936"/>
      <c r="Q80" s="1938"/>
      <c r="R80" s="1936"/>
      <c r="S80" s="1935"/>
      <c r="T80" s="1936"/>
      <c r="U80" s="1936"/>
      <c r="V80" s="1936"/>
      <c r="W80" s="1936"/>
      <c r="X80" s="1935"/>
      <c r="Y80" s="1936"/>
      <c r="Z80" s="1936"/>
      <c r="AA80" s="1933"/>
      <c r="AB80" s="1934"/>
    </row>
    <row r="81" spans="1:28" s="1917" customFormat="1" ht="25.15" customHeight="1">
      <c r="A81" s="1931" t="e">
        <f>SUIVI!#REF!</f>
        <v>#REF!</v>
      </c>
      <c r="B81" s="1932" t="e">
        <f>SUIVI!#REF!</f>
        <v>#REF!</v>
      </c>
      <c r="C81" s="1933" t="e">
        <f>SUIVI!#REF!</f>
        <v>#REF!</v>
      </c>
      <c r="D81" s="1941"/>
      <c r="E81" s="4076" t="e">
        <f>SUIVI!#REF!</f>
        <v>#REF!</v>
      </c>
      <c r="F81" s="4077"/>
      <c r="G81" s="1937" t="e">
        <f>SUIVI!#REF!</f>
        <v>#REF!</v>
      </c>
      <c r="H81" s="1938"/>
      <c r="I81" s="1939"/>
      <c r="J81" s="1933"/>
      <c r="K81" s="1938"/>
      <c r="L81" s="1935"/>
      <c r="M81" s="1936"/>
      <c r="N81" s="1940"/>
      <c r="O81" s="1936"/>
      <c r="P81" s="1936"/>
      <c r="Q81" s="1938"/>
      <c r="R81" s="1936"/>
      <c r="S81" s="1935"/>
      <c r="T81" s="1936"/>
      <c r="U81" s="1936"/>
      <c r="V81" s="1936"/>
      <c r="W81" s="1936"/>
      <c r="X81" s="1935"/>
      <c r="Y81" s="1936"/>
      <c r="Z81" s="1936"/>
      <c r="AA81" s="1933"/>
      <c r="AB81" s="1934"/>
    </row>
    <row r="82" spans="1:28" s="1917" customFormat="1" ht="25.15" customHeight="1">
      <c r="A82" s="1931" t="e">
        <f>SUIVI!#REF!</f>
        <v>#REF!</v>
      </c>
      <c r="B82" s="1932" t="e">
        <f>SUIVI!#REF!</f>
        <v>#REF!</v>
      </c>
      <c r="C82" s="1933" t="e">
        <f>SUIVI!#REF!</f>
        <v>#REF!</v>
      </c>
      <c r="D82" s="1941"/>
      <c r="E82" s="4076" t="e">
        <f>SUIVI!#REF!</f>
        <v>#REF!</v>
      </c>
      <c r="F82" s="4077"/>
      <c r="G82" s="1937" t="e">
        <f>SUIVI!#REF!</f>
        <v>#REF!</v>
      </c>
      <c r="H82" s="1938"/>
      <c r="I82" s="1939"/>
      <c r="J82" s="1933"/>
      <c r="K82" s="1938"/>
      <c r="L82" s="1935"/>
      <c r="M82" s="1936"/>
      <c r="N82" s="1940"/>
      <c r="O82" s="1936"/>
      <c r="P82" s="1936"/>
      <c r="Q82" s="1938"/>
      <c r="R82" s="1936"/>
      <c r="S82" s="1935"/>
      <c r="T82" s="1936"/>
      <c r="U82" s="1936"/>
      <c r="V82" s="1936"/>
      <c r="W82" s="1936"/>
      <c r="X82" s="1935"/>
      <c r="Y82" s="1936"/>
      <c r="Z82" s="1936"/>
      <c r="AA82" s="1933"/>
      <c r="AB82" s="1934"/>
    </row>
    <row r="83" spans="1:28" s="1917" customFormat="1" ht="25.15" customHeight="1">
      <c r="A83" s="1931" t="e">
        <f>SUIVI!#REF!</f>
        <v>#REF!</v>
      </c>
      <c r="B83" s="1932" t="e">
        <f>SUIVI!#REF!</f>
        <v>#REF!</v>
      </c>
      <c r="C83" s="1933" t="e">
        <f>SUIVI!#REF!</f>
        <v>#REF!</v>
      </c>
      <c r="D83" s="1941"/>
      <c r="E83" s="4076" t="e">
        <f>SUIVI!#REF!</f>
        <v>#REF!</v>
      </c>
      <c r="F83" s="4077"/>
      <c r="G83" s="1937" t="e">
        <f>SUIVI!#REF!</f>
        <v>#REF!</v>
      </c>
      <c r="H83" s="1938"/>
      <c r="I83" s="1939"/>
      <c r="J83" s="1933"/>
      <c r="K83" s="1938"/>
      <c r="L83" s="1935"/>
      <c r="M83" s="1936"/>
      <c r="N83" s="1940"/>
      <c r="O83" s="1936"/>
      <c r="P83" s="1936"/>
      <c r="Q83" s="1938"/>
      <c r="R83" s="1936"/>
      <c r="S83" s="1935"/>
      <c r="T83" s="1936"/>
      <c r="U83" s="1936"/>
      <c r="V83" s="1936"/>
      <c r="W83" s="1936"/>
      <c r="X83" s="1935"/>
      <c r="Y83" s="1936"/>
      <c r="Z83" s="1936"/>
      <c r="AA83" s="1933"/>
      <c r="AB83" s="1934"/>
    </row>
    <row r="84" spans="1:28" s="1917" customFormat="1" ht="25.15" customHeight="1">
      <c r="A84" s="1931" t="e">
        <f>SUIVI!#REF!</f>
        <v>#REF!</v>
      </c>
      <c r="B84" s="1932" t="e">
        <f>SUIVI!#REF!</f>
        <v>#REF!</v>
      </c>
      <c r="C84" s="1933" t="e">
        <f>SUIVI!#REF!</f>
        <v>#REF!</v>
      </c>
      <c r="D84" s="1941"/>
      <c r="E84" s="4076" t="e">
        <f>SUIVI!#REF!</f>
        <v>#REF!</v>
      </c>
      <c r="F84" s="4077"/>
      <c r="G84" s="1937" t="e">
        <f>SUIVI!#REF!</f>
        <v>#REF!</v>
      </c>
      <c r="H84" s="1938"/>
      <c r="I84" s="1939"/>
      <c r="J84" s="1933"/>
      <c r="K84" s="1938"/>
      <c r="L84" s="1935"/>
      <c r="M84" s="1936"/>
      <c r="N84" s="1940"/>
      <c r="O84" s="1936"/>
      <c r="P84" s="1936"/>
      <c r="Q84" s="1938"/>
      <c r="R84" s="1936"/>
      <c r="S84" s="1935"/>
      <c r="T84" s="1936"/>
      <c r="U84" s="1936"/>
      <c r="V84" s="1936"/>
      <c r="W84" s="1936"/>
      <c r="X84" s="1935"/>
      <c r="Y84" s="1936"/>
      <c r="Z84" s="1936"/>
      <c r="AA84" s="1933"/>
      <c r="AB84" s="1934"/>
    </row>
    <row r="85" spans="1:28" s="1917" customFormat="1" ht="25.15" customHeight="1">
      <c r="A85" s="1931" t="e">
        <f>SUIVI!#REF!</f>
        <v>#REF!</v>
      </c>
      <c r="B85" s="1932" t="e">
        <f>SUIVI!#REF!</f>
        <v>#REF!</v>
      </c>
      <c r="C85" s="1933" t="e">
        <f>SUIVI!#REF!</f>
        <v>#REF!</v>
      </c>
      <c r="D85" s="1941"/>
      <c r="E85" s="4076" t="e">
        <f>SUIVI!#REF!</f>
        <v>#REF!</v>
      </c>
      <c r="F85" s="4077"/>
      <c r="G85" s="1937" t="e">
        <f>SUIVI!#REF!</f>
        <v>#REF!</v>
      </c>
      <c r="H85" s="1938"/>
      <c r="I85" s="1939"/>
      <c r="J85" s="1933"/>
      <c r="K85" s="1938"/>
      <c r="L85" s="1935"/>
      <c r="M85" s="1936"/>
      <c r="N85" s="1940"/>
      <c r="O85" s="1936"/>
      <c r="P85" s="1936"/>
      <c r="Q85" s="1938"/>
      <c r="R85" s="1936"/>
      <c r="S85" s="1935"/>
      <c r="T85" s="1936"/>
      <c r="U85" s="1936"/>
      <c r="V85" s="1936"/>
      <c r="W85" s="1936"/>
      <c r="X85" s="1935"/>
      <c r="Y85" s="1936"/>
      <c r="Z85" s="1936"/>
      <c r="AA85" s="1933"/>
      <c r="AB85" s="1934"/>
    </row>
    <row r="86" spans="1:28" s="1917" customFormat="1" ht="25.15" customHeight="1">
      <c r="A86" s="1931" t="e">
        <f>SUIVI!#REF!</f>
        <v>#REF!</v>
      </c>
      <c r="B86" s="1932" t="e">
        <f>SUIVI!#REF!</f>
        <v>#REF!</v>
      </c>
      <c r="C86" s="1933" t="e">
        <f>SUIVI!#REF!</f>
        <v>#REF!</v>
      </c>
      <c r="D86" s="1941"/>
      <c r="E86" s="4076" t="e">
        <f>SUIVI!#REF!</f>
        <v>#REF!</v>
      </c>
      <c r="F86" s="4077"/>
      <c r="G86" s="1937" t="e">
        <f>SUIVI!#REF!</f>
        <v>#REF!</v>
      </c>
      <c r="H86" s="1938"/>
      <c r="I86" s="1939"/>
      <c r="J86" s="1933"/>
      <c r="K86" s="1938"/>
      <c r="L86" s="1935"/>
      <c r="M86" s="1936"/>
      <c r="N86" s="1940"/>
      <c r="O86" s="1936"/>
      <c r="P86" s="1936"/>
      <c r="Q86" s="1938"/>
      <c r="R86" s="1936"/>
      <c r="S86" s="1935"/>
      <c r="T86" s="1936"/>
      <c r="U86" s="1936"/>
      <c r="V86" s="1936"/>
      <c r="W86" s="1936"/>
      <c r="X86" s="1935"/>
      <c r="Y86" s="1936"/>
      <c r="Z86" s="1936"/>
      <c r="AA86" s="1933"/>
      <c r="AB86" s="1934"/>
    </row>
    <row r="87" spans="1:28" s="1917" customFormat="1" ht="25.15" customHeight="1">
      <c r="A87" s="1931" t="e">
        <f>SUIVI!#REF!</f>
        <v>#REF!</v>
      </c>
      <c r="B87" s="1932" t="e">
        <f>SUIVI!#REF!</f>
        <v>#REF!</v>
      </c>
      <c r="C87" s="1933" t="e">
        <f>SUIVI!#REF!</f>
        <v>#REF!</v>
      </c>
      <c r="D87" s="1941"/>
      <c r="E87" s="4076" t="e">
        <f>SUIVI!#REF!</f>
        <v>#REF!</v>
      </c>
      <c r="F87" s="4077"/>
      <c r="G87" s="1937" t="e">
        <f>SUIVI!#REF!</f>
        <v>#REF!</v>
      </c>
      <c r="H87" s="1938"/>
      <c r="I87" s="1939"/>
      <c r="J87" s="1933"/>
      <c r="K87" s="1938"/>
      <c r="L87" s="1935"/>
      <c r="M87" s="1936"/>
      <c r="N87" s="1940"/>
      <c r="O87" s="1936"/>
      <c r="P87" s="1936"/>
      <c r="Q87" s="1938"/>
      <c r="R87" s="1936"/>
      <c r="S87" s="1935"/>
      <c r="T87" s="1936"/>
      <c r="U87" s="1936"/>
      <c r="V87" s="1936"/>
      <c r="W87" s="1936"/>
      <c r="X87" s="1935"/>
      <c r="Y87" s="1936"/>
      <c r="Z87" s="1936"/>
      <c r="AA87" s="1933"/>
      <c r="AB87" s="1934"/>
    </row>
    <row r="88" spans="1:28" s="1917" customFormat="1" ht="25.15" customHeight="1">
      <c r="A88" s="1931" t="e">
        <f>SUIVI!#REF!</f>
        <v>#REF!</v>
      </c>
      <c r="B88" s="1932" t="e">
        <f>SUIVI!#REF!</f>
        <v>#REF!</v>
      </c>
      <c r="C88" s="1933" t="e">
        <f>SUIVI!#REF!</f>
        <v>#REF!</v>
      </c>
      <c r="D88" s="1941"/>
      <c r="E88" s="4076" t="e">
        <f>SUIVI!#REF!</f>
        <v>#REF!</v>
      </c>
      <c r="F88" s="4077"/>
      <c r="G88" s="1937" t="e">
        <f>SUIVI!#REF!</f>
        <v>#REF!</v>
      </c>
      <c r="H88" s="1938"/>
      <c r="I88" s="1939"/>
      <c r="J88" s="1933"/>
      <c r="K88" s="1938"/>
      <c r="L88" s="1935"/>
      <c r="M88" s="1936"/>
      <c r="N88" s="1940"/>
      <c r="O88" s="1936"/>
      <c r="P88" s="1936"/>
      <c r="Q88" s="1938"/>
      <c r="R88" s="1936"/>
      <c r="S88" s="1935"/>
      <c r="T88" s="1936"/>
      <c r="U88" s="1936"/>
      <c r="V88" s="1936"/>
      <c r="W88" s="1936"/>
      <c r="X88" s="1935"/>
      <c r="Y88" s="1936"/>
      <c r="Z88" s="1936"/>
      <c r="AA88" s="1933"/>
      <c r="AB88" s="1934"/>
    </row>
    <row r="89" spans="1:28" s="1917" customFormat="1" ht="25.15" customHeight="1">
      <c r="A89" s="1931" t="e">
        <f>SUIVI!#REF!</f>
        <v>#REF!</v>
      </c>
      <c r="B89" s="1932" t="e">
        <f>SUIVI!#REF!</f>
        <v>#REF!</v>
      </c>
      <c r="C89" s="1933" t="e">
        <f>SUIVI!#REF!</f>
        <v>#REF!</v>
      </c>
      <c r="D89" s="1941"/>
      <c r="E89" s="4076" t="e">
        <f>SUIVI!#REF!</f>
        <v>#REF!</v>
      </c>
      <c r="F89" s="4077"/>
      <c r="G89" s="1937" t="e">
        <f>SUIVI!#REF!</f>
        <v>#REF!</v>
      </c>
      <c r="H89" s="1938"/>
      <c r="I89" s="1939"/>
      <c r="J89" s="1933"/>
      <c r="K89" s="1938"/>
      <c r="L89" s="1935"/>
      <c r="M89" s="1936"/>
      <c r="N89" s="1940"/>
      <c r="O89" s="1936"/>
      <c r="P89" s="1936"/>
      <c r="Q89" s="1938"/>
      <c r="R89" s="1936"/>
      <c r="S89" s="1935"/>
      <c r="T89" s="1936"/>
      <c r="U89" s="1936"/>
      <c r="V89" s="1936"/>
      <c r="W89" s="1936"/>
      <c r="X89" s="1935"/>
      <c r="Y89" s="1936"/>
      <c r="Z89" s="1936"/>
      <c r="AA89" s="1933"/>
      <c r="AB89" s="1934"/>
    </row>
    <row r="90" spans="1:28" s="1917" customFormat="1" ht="25.15" customHeight="1">
      <c r="A90" s="1931" t="e">
        <f>SUIVI!#REF!</f>
        <v>#REF!</v>
      </c>
      <c r="B90" s="1932" t="e">
        <f>SUIVI!#REF!</f>
        <v>#REF!</v>
      </c>
      <c r="C90" s="1933" t="e">
        <f>SUIVI!#REF!</f>
        <v>#REF!</v>
      </c>
      <c r="D90" s="1941"/>
      <c r="E90" s="4076" t="e">
        <f>SUIVI!#REF!</f>
        <v>#REF!</v>
      </c>
      <c r="F90" s="4077"/>
      <c r="G90" s="1937" t="e">
        <f>SUIVI!#REF!</f>
        <v>#REF!</v>
      </c>
      <c r="H90" s="1938"/>
      <c r="I90" s="1939"/>
      <c r="J90" s="1933"/>
      <c r="K90" s="1938"/>
      <c r="L90" s="1935"/>
      <c r="M90" s="1936"/>
      <c r="N90" s="1940"/>
      <c r="O90" s="1936"/>
      <c r="P90" s="1936"/>
      <c r="Q90" s="1938"/>
      <c r="R90" s="1936"/>
      <c r="S90" s="1935"/>
      <c r="T90" s="1936"/>
      <c r="U90" s="1936"/>
      <c r="V90" s="1936"/>
      <c r="W90" s="1936"/>
      <c r="X90" s="1935"/>
      <c r="Y90" s="1936"/>
      <c r="Z90" s="1936"/>
      <c r="AA90" s="1933"/>
      <c r="AB90" s="1934"/>
    </row>
    <row r="91" spans="1:28" s="1917" customFormat="1" ht="25.15" customHeight="1">
      <c r="A91" s="1931" t="e">
        <f>SUIVI!#REF!</f>
        <v>#REF!</v>
      </c>
      <c r="B91" s="1932" t="e">
        <f>SUIVI!#REF!</f>
        <v>#REF!</v>
      </c>
      <c r="C91" s="1933" t="e">
        <f>SUIVI!#REF!</f>
        <v>#REF!</v>
      </c>
      <c r="D91" s="1941"/>
      <c r="E91" s="4076" t="e">
        <f>SUIVI!#REF!</f>
        <v>#REF!</v>
      </c>
      <c r="F91" s="4077"/>
      <c r="G91" s="1937" t="e">
        <f>SUIVI!#REF!</f>
        <v>#REF!</v>
      </c>
      <c r="H91" s="1938"/>
      <c r="I91" s="1939"/>
      <c r="J91" s="1933"/>
      <c r="K91" s="1938"/>
      <c r="L91" s="1935"/>
      <c r="M91" s="1936"/>
      <c r="N91" s="1940"/>
      <c r="O91" s="1936"/>
      <c r="P91" s="1936"/>
      <c r="Q91" s="1938"/>
      <c r="R91" s="1936"/>
      <c r="S91" s="1935"/>
      <c r="T91" s="1936"/>
      <c r="U91" s="1936"/>
      <c r="V91" s="1936"/>
      <c r="W91" s="1936"/>
      <c r="X91" s="1935"/>
      <c r="Y91" s="1936"/>
      <c r="Z91" s="1936"/>
      <c r="AA91" s="1933"/>
      <c r="AB91" s="1934"/>
    </row>
    <row r="92" spans="1:28" s="1917" customFormat="1" ht="25.15" customHeight="1">
      <c r="A92" s="1931" t="e">
        <f>SUIVI!#REF!</f>
        <v>#REF!</v>
      </c>
      <c r="B92" s="1932" t="e">
        <f>SUIVI!#REF!</f>
        <v>#REF!</v>
      </c>
      <c r="C92" s="1933" t="e">
        <f>SUIVI!#REF!</f>
        <v>#REF!</v>
      </c>
      <c r="D92" s="1941"/>
      <c r="E92" s="4076" t="e">
        <f>SUIVI!#REF!</f>
        <v>#REF!</v>
      </c>
      <c r="F92" s="4077"/>
      <c r="G92" s="1937" t="e">
        <f>SUIVI!#REF!</f>
        <v>#REF!</v>
      </c>
      <c r="H92" s="1938"/>
      <c r="I92" s="1939"/>
      <c r="J92" s="1933"/>
      <c r="K92" s="1938"/>
      <c r="L92" s="1935"/>
      <c r="M92" s="1936"/>
      <c r="N92" s="1940"/>
      <c r="O92" s="1936"/>
      <c r="P92" s="1936"/>
      <c r="Q92" s="1938"/>
      <c r="R92" s="1936"/>
      <c r="S92" s="1935"/>
      <c r="T92" s="1936"/>
      <c r="U92" s="1936"/>
      <c r="V92" s="1936"/>
      <c r="W92" s="1936"/>
      <c r="X92" s="1935"/>
      <c r="Y92" s="1936"/>
      <c r="Z92" s="1936"/>
      <c r="AA92" s="1933"/>
      <c r="AB92" s="1934"/>
    </row>
    <row r="93" spans="1:28" s="1917" customFormat="1" ht="25.15" customHeight="1">
      <c r="A93" s="1931" t="e">
        <f>SUIVI!#REF!</f>
        <v>#REF!</v>
      </c>
      <c r="B93" s="1932" t="e">
        <f>SUIVI!#REF!</f>
        <v>#REF!</v>
      </c>
      <c r="C93" s="1933" t="e">
        <f>SUIVI!#REF!</f>
        <v>#REF!</v>
      </c>
      <c r="D93" s="1941"/>
      <c r="E93" s="4076" t="e">
        <f>SUIVI!#REF!</f>
        <v>#REF!</v>
      </c>
      <c r="F93" s="4077"/>
      <c r="G93" s="1937" t="e">
        <f>SUIVI!#REF!</f>
        <v>#REF!</v>
      </c>
      <c r="H93" s="1938"/>
      <c r="I93" s="1939"/>
      <c r="J93" s="1933"/>
      <c r="K93" s="1938"/>
      <c r="L93" s="1935"/>
      <c r="M93" s="1936"/>
      <c r="N93" s="1940"/>
      <c r="O93" s="1936"/>
      <c r="P93" s="1936"/>
      <c r="Q93" s="1938"/>
      <c r="R93" s="1936"/>
      <c r="S93" s="1935"/>
      <c r="T93" s="1936"/>
      <c r="U93" s="1936"/>
      <c r="V93" s="1936"/>
      <c r="W93" s="1936"/>
      <c r="X93" s="1935"/>
      <c r="Y93" s="1936"/>
      <c r="Z93" s="1936"/>
      <c r="AA93" s="1933"/>
      <c r="AB93" s="1934"/>
    </row>
    <row r="94" spans="1:28" s="1917" customFormat="1" ht="25.15" customHeight="1">
      <c r="A94" s="1931" t="e">
        <f>SUIVI!#REF!</f>
        <v>#REF!</v>
      </c>
      <c r="B94" s="1932" t="e">
        <f>SUIVI!#REF!</f>
        <v>#REF!</v>
      </c>
      <c r="C94" s="1933" t="e">
        <f>SUIVI!#REF!</f>
        <v>#REF!</v>
      </c>
      <c r="D94" s="1941"/>
      <c r="E94" s="4076" t="e">
        <f>SUIVI!#REF!</f>
        <v>#REF!</v>
      </c>
      <c r="F94" s="4077"/>
      <c r="G94" s="1937" t="e">
        <f>SUIVI!#REF!</f>
        <v>#REF!</v>
      </c>
      <c r="H94" s="1938"/>
      <c r="I94" s="1939"/>
      <c r="J94" s="1933"/>
      <c r="K94" s="1938"/>
      <c r="L94" s="1935"/>
      <c r="M94" s="1936"/>
      <c r="N94" s="1940"/>
      <c r="O94" s="1936"/>
      <c r="P94" s="1936"/>
      <c r="Q94" s="1938"/>
      <c r="R94" s="1936"/>
      <c r="S94" s="1935"/>
      <c r="T94" s="1936"/>
      <c r="U94" s="1936"/>
      <c r="V94" s="1936"/>
      <c r="W94" s="1936"/>
      <c r="X94" s="1935"/>
      <c r="Y94" s="1936"/>
      <c r="Z94" s="1936"/>
      <c r="AA94" s="1933"/>
      <c r="AB94" s="1934"/>
    </row>
    <row r="95" spans="1:28" s="1917" customFormat="1" ht="25.15" customHeight="1">
      <c r="A95" s="1931" t="e">
        <f>SUIVI!#REF!</f>
        <v>#REF!</v>
      </c>
      <c r="B95" s="1932" t="e">
        <f>SUIVI!#REF!</f>
        <v>#REF!</v>
      </c>
      <c r="C95" s="1933" t="e">
        <f>SUIVI!#REF!</f>
        <v>#REF!</v>
      </c>
      <c r="D95" s="1941"/>
      <c r="E95" s="4076" t="e">
        <f>SUIVI!#REF!</f>
        <v>#REF!</v>
      </c>
      <c r="F95" s="4077"/>
      <c r="G95" s="1937" t="e">
        <f>SUIVI!#REF!</f>
        <v>#REF!</v>
      </c>
      <c r="H95" s="1938"/>
      <c r="I95" s="1939"/>
      <c r="J95" s="1933"/>
      <c r="K95" s="1938"/>
      <c r="L95" s="1935"/>
      <c r="M95" s="1936"/>
      <c r="N95" s="1940"/>
      <c r="O95" s="1936"/>
      <c r="P95" s="1936"/>
      <c r="Q95" s="1938"/>
      <c r="R95" s="1936"/>
      <c r="S95" s="1935"/>
      <c r="T95" s="1936"/>
      <c r="U95" s="1936"/>
      <c r="V95" s="1936"/>
      <c r="W95" s="1936"/>
      <c r="X95" s="1935"/>
      <c r="Y95" s="1936"/>
      <c r="Z95" s="1936"/>
      <c r="AA95" s="1933"/>
      <c r="AB95" s="1934"/>
    </row>
    <row r="96" spans="1:28" s="1917" customFormat="1" ht="25.15" customHeight="1">
      <c r="A96" s="1931" t="e">
        <f>SUIVI!#REF!</f>
        <v>#REF!</v>
      </c>
      <c r="B96" s="1932" t="e">
        <f>SUIVI!#REF!</f>
        <v>#REF!</v>
      </c>
      <c r="C96" s="1933" t="e">
        <f>SUIVI!#REF!</f>
        <v>#REF!</v>
      </c>
      <c r="D96" s="1941"/>
      <c r="E96" s="4076" t="e">
        <f>SUIVI!#REF!</f>
        <v>#REF!</v>
      </c>
      <c r="F96" s="4077"/>
      <c r="G96" s="1937" t="e">
        <f>SUIVI!#REF!</f>
        <v>#REF!</v>
      </c>
      <c r="H96" s="1938"/>
      <c r="I96" s="1939"/>
      <c r="J96" s="1933"/>
      <c r="K96" s="1938"/>
      <c r="L96" s="1935"/>
      <c r="M96" s="1936"/>
      <c r="N96" s="1940"/>
      <c r="O96" s="1936"/>
      <c r="P96" s="1936"/>
      <c r="Q96" s="1938"/>
      <c r="R96" s="1936"/>
      <c r="S96" s="1935"/>
      <c r="T96" s="1936"/>
      <c r="U96" s="1936"/>
      <c r="V96" s="1936"/>
      <c r="W96" s="1936"/>
      <c r="X96" s="1935"/>
      <c r="Y96" s="1936"/>
      <c r="Z96" s="1936"/>
      <c r="AA96" s="1933"/>
      <c r="AB96" s="1934"/>
    </row>
    <row r="97" spans="1:28" s="1917" customFormat="1" ht="25.15" customHeight="1">
      <c r="A97" s="1931" t="e">
        <f>SUIVI!#REF!</f>
        <v>#REF!</v>
      </c>
      <c r="B97" s="1932" t="e">
        <f>SUIVI!#REF!</f>
        <v>#REF!</v>
      </c>
      <c r="C97" s="1933" t="e">
        <f>SUIVI!#REF!</f>
        <v>#REF!</v>
      </c>
      <c r="D97" s="1941"/>
      <c r="E97" s="4076" t="e">
        <f>SUIVI!#REF!</f>
        <v>#REF!</v>
      </c>
      <c r="F97" s="4077"/>
      <c r="G97" s="1937" t="e">
        <f>SUIVI!#REF!</f>
        <v>#REF!</v>
      </c>
      <c r="H97" s="1938"/>
      <c r="I97" s="1939"/>
      <c r="J97" s="1933"/>
      <c r="K97" s="1938"/>
      <c r="L97" s="1935"/>
      <c r="M97" s="1936"/>
      <c r="N97" s="1940"/>
      <c r="O97" s="1936"/>
      <c r="P97" s="1936"/>
      <c r="Q97" s="1938"/>
      <c r="R97" s="1936"/>
      <c r="S97" s="1935"/>
      <c r="T97" s="1936"/>
      <c r="U97" s="1936"/>
      <c r="V97" s="1936"/>
      <c r="W97" s="1936"/>
      <c r="X97" s="1935"/>
      <c r="Y97" s="1936"/>
      <c r="Z97" s="1936"/>
      <c r="AA97" s="1933"/>
      <c r="AB97" s="1934"/>
    </row>
    <row r="98" spans="1:28" s="1917" customFormat="1" ht="25.15" customHeight="1">
      <c r="A98" s="1931" t="e">
        <f>SUIVI!#REF!</f>
        <v>#REF!</v>
      </c>
      <c r="B98" s="1932" t="e">
        <f>SUIVI!#REF!</f>
        <v>#REF!</v>
      </c>
      <c r="C98" s="1933" t="e">
        <f>SUIVI!#REF!</f>
        <v>#REF!</v>
      </c>
      <c r="D98" s="1941"/>
      <c r="E98" s="4076" t="e">
        <f>SUIVI!#REF!</f>
        <v>#REF!</v>
      </c>
      <c r="F98" s="4077"/>
      <c r="G98" s="1937" t="e">
        <f>SUIVI!#REF!</f>
        <v>#REF!</v>
      </c>
      <c r="H98" s="1938"/>
      <c r="I98" s="1939"/>
      <c r="J98" s="1933"/>
      <c r="K98" s="1938"/>
      <c r="L98" s="1935"/>
      <c r="M98" s="1936"/>
      <c r="N98" s="1940"/>
      <c r="O98" s="1936"/>
      <c r="P98" s="1936"/>
      <c r="Q98" s="1938"/>
      <c r="R98" s="1936"/>
      <c r="S98" s="1935"/>
      <c r="T98" s="1936"/>
      <c r="U98" s="1936"/>
      <c r="V98" s="1936"/>
      <c r="W98" s="1936"/>
      <c r="X98" s="1935"/>
      <c r="Y98" s="1936"/>
      <c r="Z98" s="1936"/>
      <c r="AA98" s="1933"/>
      <c r="AB98" s="1934"/>
    </row>
    <row r="99" spans="1:28" s="1917" customFormat="1" ht="25.15" customHeight="1">
      <c r="A99" s="1931" t="e">
        <f>SUIVI!#REF!</f>
        <v>#REF!</v>
      </c>
      <c r="B99" s="1932" t="e">
        <f>SUIVI!#REF!</f>
        <v>#REF!</v>
      </c>
      <c r="C99" s="1933" t="e">
        <f>SUIVI!#REF!</f>
        <v>#REF!</v>
      </c>
      <c r="D99" s="1941"/>
      <c r="E99" s="4076" t="e">
        <f>SUIVI!#REF!</f>
        <v>#REF!</v>
      </c>
      <c r="F99" s="4077"/>
      <c r="G99" s="1937" t="e">
        <f>SUIVI!#REF!</f>
        <v>#REF!</v>
      </c>
      <c r="H99" s="1938"/>
      <c r="I99" s="1939"/>
      <c r="J99" s="1933"/>
      <c r="K99" s="1938"/>
      <c r="L99" s="1935"/>
      <c r="M99" s="1936"/>
      <c r="N99" s="1940"/>
      <c r="O99" s="1936"/>
      <c r="P99" s="1936"/>
      <c r="Q99" s="1938"/>
      <c r="R99" s="1936"/>
      <c r="S99" s="1935"/>
      <c r="T99" s="1936"/>
      <c r="U99" s="1936"/>
      <c r="V99" s="1936"/>
      <c r="W99" s="1936"/>
      <c r="X99" s="1935"/>
      <c r="Y99" s="1936"/>
      <c r="Z99" s="1936"/>
      <c r="AA99" s="1933"/>
      <c r="AB99" s="1934"/>
    </row>
    <row r="100" spans="1:28" s="1917" customFormat="1" ht="25.15" customHeight="1">
      <c r="A100" s="1931" t="e">
        <f>SUIVI!#REF!</f>
        <v>#REF!</v>
      </c>
      <c r="B100" s="1932" t="e">
        <f>SUIVI!#REF!</f>
        <v>#REF!</v>
      </c>
      <c r="C100" s="1933" t="e">
        <f>SUIVI!#REF!</f>
        <v>#REF!</v>
      </c>
      <c r="D100" s="1941"/>
      <c r="E100" s="4076" t="e">
        <f>SUIVI!#REF!</f>
        <v>#REF!</v>
      </c>
      <c r="F100" s="4077"/>
      <c r="G100" s="1937" t="e">
        <f>SUIVI!#REF!</f>
        <v>#REF!</v>
      </c>
      <c r="H100" s="1938"/>
      <c r="I100" s="1939"/>
      <c r="J100" s="1933"/>
      <c r="K100" s="1938"/>
      <c r="L100" s="1935"/>
      <c r="M100" s="1936"/>
      <c r="N100" s="1940"/>
      <c r="O100" s="1936"/>
      <c r="P100" s="1936"/>
      <c r="Q100" s="1938"/>
      <c r="R100" s="1936"/>
      <c r="S100" s="1935"/>
      <c r="T100" s="1936"/>
      <c r="U100" s="1936"/>
      <c r="V100" s="1936"/>
      <c r="W100" s="1936"/>
      <c r="X100" s="1935"/>
      <c r="Y100" s="1936"/>
      <c r="Z100" s="1936"/>
      <c r="AA100" s="1933"/>
      <c r="AB100" s="1934"/>
    </row>
    <row r="101" spans="1:28" s="1917" customFormat="1" ht="25.15" customHeight="1">
      <c r="A101" s="1931" t="e">
        <f>SUIVI!#REF!</f>
        <v>#REF!</v>
      </c>
      <c r="B101" s="1932" t="e">
        <f>SUIVI!#REF!</f>
        <v>#REF!</v>
      </c>
      <c r="C101" s="1933" t="e">
        <f>SUIVI!#REF!</f>
        <v>#REF!</v>
      </c>
      <c r="D101" s="1941"/>
      <c r="E101" s="4076" t="e">
        <f>SUIVI!#REF!</f>
        <v>#REF!</v>
      </c>
      <c r="F101" s="4077"/>
      <c r="G101" s="1937" t="e">
        <f>SUIVI!#REF!</f>
        <v>#REF!</v>
      </c>
      <c r="H101" s="1938"/>
      <c r="I101" s="1939"/>
      <c r="J101" s="1933"/>
      <c r="K101" s="1938"/>
      <c r="L101" s="1935"/>
      <c r="M101" s="1936"/>
      <c r="N101" s="1940"/>
      <c r="O101" s="1936"/>
      <c r="P101" s="1936"/>
      <c r="Q101" s="1938"/>
      <c r="R101" s="1936"/>
      <c r="S101" s="1935"/>
      <c r="T101" s="1936"/>
      <c r="U101" s="1936"/>
      <c r="V101" s="1936"/>
      <c r="W101" s="1936"/>
      <c r="X101" s="1935"/>
      <c r="Y101" s="1936"/>
      <c r="Z101" s="1936"/>
      <c r="AA101" s="1933"/>
      <c r="AB101" s="1934"/>
    </row>
    <row r="102" spans="1:28" s="1917" customFormat="1" ht="25.15" customHeight="1">
      <c r="A102" s="1931" t="e">
        <f>SUIVI!#REF!</f>
        <v>#REF!</v>
      </c>
      <c r="B102" s="1932" t="e">
        <f>SUIVI!#REF!</f>
        <v>#REF!</v>
      </c>
      <c r="C102" s="1933" t="e">
        <f>SUIVI!#REF!</f>
        <v>#REF!</v>
      </c>
      <c r="D102" s="1941"/>
      <c r="E102" s="4076" t="e">
        <f>SUIVI!#REF!</f>
        <v>#REF!</v>
      </c>
      <c r="F102" s="4077"/>
      <c r="G102" s="1937" t="e">
        <f>SUIVI!#REF!</f>
        <v>#REF!</v>
      </c>
      <c r="H102" s="1938"/>
      <c r="I102" s="1939"/>
      <c r="J102" s="1933"/>
      <c r="K102" s="1938"/>
      <c r="L102" s="1935"/>
      <c r="M102" s="1936"/>
      <c r="N102" s="1940"/>
      <c r="O102" s="1936"/>
      <c r="P102" s="1936"/>
      <c r="Q102" s="1938"/>
      <c r="R102" s="1936"/>
      <c r="S102" s="1935"/>
      <c r="T102" s="1936"/>
      <c r="U102" s="1936"/>
      <c r="V102" s="1936"/>
      <c r="W102" s="1936"/>
      <c r="X102" s="1935"/>
      <c r="Y102" s="1936"/>
      <c r="Z102" s="1936"/>
      <c r="AA102" s="1933"/>
      <c r="AB102" s="1934"/>
    </row>
    <row r="103" spans="1:28" s="1917" customFormat="1" ht="25.15" customHeight="1">
      <c r="A103" s="1931" t="e">
        <f>SUIVI!#REF!</f>
        <v>#REF!</v>
      </c>
      <c r="B103" s="1932" t="e">
        <f>SUIVI!#REF!</f>
        <v>#REF!</v>
      </c>
      <c r="C103" s="1933" t="e">
        <f>SUIVI!#REF!</f>
        <v>#REF!</v>
      </c>
      <c r="D103" s="1941"/>
      <c r="E103" s="4076" t="e">
        <f>SUIVI!#REF!</f>
        <v>#REF!</v>
      </c>
      <c r="F103" s="4077"/>
      <c r="G103" s="1937" t="e">
        <f>SUIVI!#REF!</f>
        <v>#REF!</v>
      </c>
      <c r="H103" s="1938"/>
      <c r="I103" s="1939"/>
      <c r="J103" s="1933"/>
      <c r="K103" s="1938"/>
      <c r="L103" s="1935"/>
      <c r="M103" s="1936"/>
      <c r="N103" s="1940"/>
      <c r="O103" s="1936"/>
      <c r="P103" s="1936"/>
      <c r="Q103" s="1938"/>
      <c r="R103" s="1936"/>
      <c r="S103" s="1935"/>
      <c r="T103" s="1936"/>
      <c r="U103" s="1936"/>
      <c r="V103" s="1936"/>
      <c r="W103" s="1936"/>
      <c r="X103" s="1935"/>
      <c r="Y103" s="1936"/>
      <c r="Z103" s="1936"/>
      <c r="AA103" s="1933"/>
      <c r="AB103" s="1934"/>
    </row>
    <row r="104" spans="1:28" s="1917" customFormat="1" ht="25.15" customHeight="1">
      <c r="A104" s="1931" t="e">
        <f>SUIVI!#REF!</f>
        <v>#REF!</v>
      </c>
      <c r="B104" s="1932" t="e">
        <f>SUIVI!#REF!</f>
        <v>#REF!</v>
      </c>
      <c r="C104" s="1933" t="e">
        <f>SUIVI!#REF!</f>
        <v>#REF!</v>
      </c>
      <c r="D104" s="1941"/>
      <c r="E104" s="4076" t="e">
        <f>SUIVI!#REF!</f>
        <v>#REF!</v>
      </c>
      <c r="F104" s="4077"/>
      <c r="G104" s="1937" t="e">
        <f>SUIVI!#REF!</f>
        <v>#REF!</v>
      </c>
      <c r="H104" s="1938"/>
      <c r="I104" s="1939"/>
      <c r="J104" s="1933"/>
      <c r="K104" s="1938"/>
      <c r="L104" s="1935"/>
      <c r="M104" s="1936"/>
      <c r="N104" s="1940"/>
      <c r="O104" s="1936"/>
      <c r="P104" s="1936"/>
      <c r="Q104" s="1938"/>
      <c r="R104" s="1936"/>
      <c r="S104" s="1935"/>
      <c r="T104" s="1936"/>
      <c r="U104" s="1936"/>
      <c r="V104" s="1936"/>
      <c r="W104" s="1936"/>
      <c r="X104" s="1935"/>
      <c r="Y104" s="1936"/>
      <c r="Z104" s="1936"/>
      <c r="AA104" s="1933"/>
      <c r="AB104" s="1934"/>
    </row>
    <row r="105" spans="1:28" s="1917" customFormat="1" ht="25.15" customHeight="1">
      <c r="A105" s="1931" t="e">
        <f>SUIVI!#REF!</f>
        <v>#REF!</v>
      </c>
      <c r="B105" s="1932" t="e">
        <f>SUIVI!#REF!</f>
        <v>#REF!</v>
      </c>
      <c r="C105" s="1933" t="e">
        <f>SUIVI!#REF!</f>
        <v>#REF!</v>
      </c>
      <c r="D105" s="1941"/>
      <c r="E105" s="4076" t="e">
        <f>SUIVI!#REF!</f>
        <v>#REF!</v>
      </c>
      <c r="F105" s="4077"/>
      <c r="G105" s="1937" t="e">
        <f>SUIVI!#REF!</f>
        <v>#REF!</v>
      </c>
      <c r="H105" s="1938"/>
      <c r="I105" s="1939"/>
      <c r="J105" s="1933"/>
      <c r="K105" s="1938"/>
      <c r="L105" s="1935"/>
      <c r="M105" s="1936"/>
      <c r="N105" s="1940"/>
      <c r="O105" s="1936"/>
      <c r="P105" s="1936"/>
      <c r="Q105" s="1938"/>
      <c r="R105" s="1936"/>
      <c r="S105" s="1935"/>
      <c r="T105" s="1936"/>
      <c r="U105" s="1936"/>
      <c r="V105" s="1936"/>
      <c r="W105" s="1936"/>
      <c r="X105" s="1935"/>
      <c r="Y105" s="1936"/>
      <c r="Z105" s="1936"/>
      <c r="AA105" s="1933"/>
      <c r="AB105" s="1934"/>
    </row>
    <row r="106" spans="1:28" s="1917" customFormat="1" ht="25.15" customHeight="1">
      <c r="A106" s="1931" t="e">
        <f>SUIVI!#REF!</f>
        <v>#REF!</v>
      </c>
      <c r="B106" s="1932" t="e">
        <f>SUIVI!#REF!</f>
        <v>#REF!</v>
      </c>
      <c r="C106" s="1933" t="e">
        <f>SUIVI!#REF!</f>
        <v>#REF!</v>
      </c>
      <c r="D106" s="1941"/>
      <c r="E106" s="4076" t="e">
        <f>SUIVI!#REF!</f>
        <v>#REF!</v>
      </c>
      <c r="F106" s="4077"/>
      <c r="G106" s="1937" t="e">
        <f>SUIVI!#REF!</f>
        <v>#REF!</v>
      </c>
      <c r="H106" s="1938"/>
      <c r="I106" s="1939"/>
      <c r="J106" s="1933"/>
      <c r="K106" s="1938"/>
      <c r="L106" s="1935"/>
      <c r="M106" s="1936"/>
      <c r="N106" s="1940"/>
      <c r="O106" s="1936"/>
      <c r="P106" s="1936"/>
      <c r="Q106" s="1938"/>
      <c r="R106" s="1936"/>
      <c r="S106" s="1935"/>
      <c r="T106" s="1936"/>
      <c r="U106" s="1936"/>
      <c r="V106" s="1936"/>
      <c r="W106" s="1936"/>
      <c r="X106" s="1935"/>
      <c r="Y106" s="1936"/>
      <c r="Z106" s="1936"/>
      <c r="AA106" s="1933"/>
      <c r="AB106" s="1934"/>
    </row>
    <row r="107" spans="1:28" s="1917" customFormat="1" ht="25.15" customHeight="1">
      <c r="A107" s="1931" t="e">
        <f>SUIVI!#REF!</f>
        <v>#REF!</v>
      </c>
      <c r="B107" s="1932" t="e">
        <f>SUIVI!#REF!</f>
        <v>#REF!</v>
      </c>
      <c r="C107" s="1933" t="e">
        <f>SUIVI!#REF!</f>
        <v>#REF!</v>
      </c>
      <c r="D107" s="1941"/>
      <c r="E107" s="4076" t="e">
        <f>SUIVI!#REF!</f>
        <v>#REF!</v>
      </c>
      <c r="F107" s="4077"/>
      <c r="G107" s="1937" t="e">
        <f>SUIVI!#REF!</f>
        <v>#REF!</v>
      </c>
      <c r="H107" s="1938"/>
      <c r="I107" s="1939"/>
      <c r="J107" s="1933"/>
      <c r="K107" s="1938"/>
      <c r="L107" s="1935"/>
      <c r="M107" s="1936"/>
      <c r="N107" s="1940"/>
      <c r="O107" s="1936"/>
      <c r="P107" s="1936"/>
      <c r="Q107" s="1938"/>
      <c r="R107" s="1936"/>
      <c r="S107" s="1935"/>
      <c r="T107" s="1936"/>
      <c r="U107" s="1936"/>
      <c r="V107" s="1936"/>
      <c r="W107" s="1936"/>
      <c r="X107" s="1935"/>
      <c r="Y107" s="1936"/>
      <c r="Z107" s="1936"/>
      <c r="AA107" s="1933"/>
      <c r="AB107" s="1934"/>
    </row>
    <row r="108" spans="1:28" s="1917" customFormat="1" ht="25.15" customHeight="1">
      <c r="A108" s="1931" t="e">
        <f>SUIVI!#REF!</f>
        <v>#REF!</v>
      </c>
      <c r="B108" s="1932" t="e">
        <f>SUIVI!#REF!</f>
        <v>#REF!</v>
      </c>
      <c r="C108" s="1933" t="e">
        <f>SUIVI!#REF!</f>
        <v>#REF!</v>
      </c>
      <c r="D108" s="1941"/>
      <c r="E108" s="4076" t="e">
        <f>SUIVI!#REF!</f>
        <v>#REF!</v>
      </c>
      <c r="F108" s="4077"/>
      <c r="G108" s="1937" t="e">
        <f>SUIVI!#REF!</f>
        <v>#REF!</v>
      </c>
      <c r="H108" s="1938"/>
      <c r="I108" s="1939"/>
      <c r="J108" s="1933"/>
      <c r="K108" s="1938"/>
      <c r="L108" s="1935"/>
      <c r="M108" s="1936"/>
      <c r="N108" s="1940"/>
      <c r="O108" s="1936"/>
      <c r="P108" s="1936"/>
      <c r="Q108" s="1938"/>
      <c r="R108" s="1936"/>
      <c r="S108" s="1935"/>
      <c r="T108" s="1936"/>
      <c r="U108" s="1936"/>
      <c r="V108" s="1936"/>
      <c r="W108" s="1936"/>
      <c r="X108" s="1935"/>
      <c r="Y108" s="1936"/>
      <c r="Z108" s="1936"/>
      <c r="AA108" s="1933"/>
      <c r="AB108" s="1934"/>
    </row>
    <row r="109" spans="1:28" s="1917" customFormat="1" ht="25.15" customHeight="1">
      <c r="A109" s="1931" t="e">
        <f>SUIVI!#REF!</f>
        <v>#REF!</v>
      </c>
      <c r="B109" s="1932" t="e">
        <f>SUIVI!#REF!</f>
        <v>#REF!</v>
      </c>
      <c r="C109" s="1933" t="e">
        <f>SUIVI!#REF!</f>
        <v>#REF!</v>
      </c>
      <c r="D109" s="1941"/>
      <c r="E109" s="4076" t="e">
        <f>SUIVI!#REF!</f>
        <v>#REF!</v>
      </c>
      <c r="F109" s="4077"/>
      <c r="G109" s="1937" t="e">
        <f>SUIVI!#REF!</f>
        <v>#REF!</v>
      </c>
      <c r="H109" s="1938"/>
      <c r="I109" s="1939"/>
      <c r="J109" s="1933"/>
      <c r="K109" s="1938"/>
      <c r="L109" s="1935"/>
      <c r="M109" s="1936"/>
      <c r="N109" s="1940"/>
      <c r="O109" s="1936"/>
      <c r="P109" s="1936"/>
      <c r="Q109" s="1938"/>
      <c r="R109" s="1936"/>
      <c r="S109" s="1935"/>
      <c r="T109" s="1936"/>
      <c r="U109" s="1936"/>
      <c r="V109" s="1936"/>
      <c r="W109" s="1936"/>
      <c r="X109" s="1935"/>
      <c r="Y109" s="1936"/>
      <c r="Z109" s="1936"/>
      <c r="AA109" s="1933"/>
      <c r="AB109" s="1934"/>
    </row>
    <row r="110" spans="1:28" s="1917" customFormat="1" ht="25.15" customHeight="1">
      <c r="A110" s="1931" t="e">
        <f>SUIVI!#REF!</f>
        <v>#REF!</v>
      </c>
      <c r="B110" s="1932" t="e">
        <f>SUIVI!#REF!</f>
        <v>#REF!</v>
      </c>
      <c r="C110" s="1933" t="e">
        <f>SUIVI!#REF!</f>
        <v>#REF!</v>
      </c>
      <c r="D110" s="1941"/>
      <c r="E110" s="4076" t="e">
        <f>SUIVI!#REF!</f>
        <v>#REF!</v>
      </c>
      <c r="F110" s="4077"/>
      <c r="G110" s="1937" t="e">
        <f>SUIVI!#REF!</f>
        <v>#REF!</v>
      </c>
      <c r="H110" s="1938"/>
      <c r="I110" s="1939"/>
      <c r="J110" s="1933"/>
      <c r="K110" s="1938"/>
      <c r="L110" s="1935"/>
      <c r="M110" s="1936"/>
      <c r="N110" s="1940"/>
      <c r="O110" s="1936"/>
      <c r="P110" s="1936"/>
      <c r="Q110" s="1938"/>
      <c r="R110" s="1936"/>
      <c r="S110" s="1935"/>
      <c r="T110" s="1936"/>
      <c r="U110" s="1936"/>
      <c r="V110" s="1936"/>
      <c r="W110" s="1936"/>
      <c r="X110" s="1935"/>
      <c r="Y110" s="1936"/>
      <c r="Z110" s="1936"/>
      <c r="AA110" s="1933"/>
      <c r="AB110" s="1934"/>
    </row>
    <row r="111" spans="1:28" s="1917" customFormat="1" ht="25.15" customHeight="1">
      <c r="A111" s="1931" t="e">
        <f>SUIVI!#REF!</f>
        <v>#REF!</v>
      </c>
      <c r="B111" s="1932" t="e">
        <f>SUIVI!#REF!</f>
        <v>#REF!</v>
      </c>
      <c r="C111" s="1933" t="e">
        <f>SUIVI!#REF!</f>
        <v>#REF!</v>
      </c>
      <c r="D111" s="1941"/>
      <c r="E111" s="4076" t="e">
        <f>SUIVI!#REF!</f>
        <v>#REF!</v>
      </c>
      <c r="F111" s="4077"/>
      <c r="G111" s="1937" t="e">
        <f>SUIVI!#REF!</f>
        <v>#REF!</v>
      </c>
      <c r="H111" s="1938"/>
      <c r="I111" s="1939"/>
      <c r="J111" s="1933"/>
      <c r="K111" s="1938"/>
      <c r="L111" s="1935"/>
      <c r="M111" s="1936"/>
      <c r="N111" s="1940"/>
      <c r="O111" s="1936"/>
      <c r="P111" s="1936"/>
      <c r="Q111" s="1938"/>
      <c r="R111" s="1936"/>
      <c r="S111" s="1935"/>
      <c r="T111" s="1936"/>
      <c r="U111" s="1936"/>
      <c r="V111" s="1936"/>
      <c r="W111" s="1936"/>
      <c r="X111" s="1935"/>
      <c r="Y111" s="1936"/>
      <c r="Z111" s="1936"/>
      <c r="AA111" s="1933"/>
      <c r="AB111" s="1934"/>
    </row>
    <row r="112" spans="1:28" s="1917" customFormat="1" ht="25.15" customHeight="1">
      <c r="A112" s="1931" t="e">
        <f>SUIVI!#REF!</f>
        <v>#REF!</v>
      </c>
      <c r="B112" s="1932" t="e">
        <f>SUIVI!#REF!</f>
        <v>#REF!</v>
      </c>
      <c r="C112" s="1933" t="e">
        <f>SUIVI!#REF!</f>
        <v>#REF!</v>
      </c>
      <c r="D112" s="1941"/>
      <c r="E112" s="4076" t="e">
        <f>SUIVI!#REF!</f>
        <v>#REF!</v>
      </c>
      <c r="F112" s="4077"/>
      <c r="G112" s="1937" t="e">
        <f>SUIVI!#REF!</f>
        <v>#REF!</v>
      </c>
      <c r="H112" s="1938"/>
      <c r="I112" s="1939"/>
      <c r="J112" s="1933"/>
      <c r="K112" s="1938"/>
      <c r="L112" s="1935"/>
      <c r="M112" s="1936"/>
      <c r="N112" s="1940"/>
      <c r="O112" s="1936"/>
      <c r="P112" s="1936"/>
      <c r="Q112" s="1938"/>
      <c r="R112" s="1936"/>
      <c r="S112" s="1935"/>
      <c r="T112" s="1936"/>
      <c r="U112" s="1936"/>
      <c r="V112" s="1936"/>
      <c r="W112" s="1936"/>
      <c r="X112" s="1935"/>
      <c r="Y112" s="1936"/>
      <c r="Z112" s="1936"/>
      <c r="AA112" s="1933"/>
      <c r="AB112" s="1934"/>
    </row>
    <row r="113" spans="1:28" s="1917" customFormat="1" ht="25.15" customHeight="1">
      <c r="A113" s="1931" t="e">
        <f>SUIVI!#REF!</f>
        <v>#REF!</v>
      </c>
      <c r="B113" s="1932" t="e">
        <f>SUIVI!#REF!</f>
        <v>#REF!</v>
      </c>
      <c r="C113" s="1933" t="e">
        <f>SUIVI!#REF!</f>
        <v>#REF!</v>
      </c>
      <c r="D113" s="1941"/>
      <c r="E113" s="4076" t="e">
        <f>SUIVI!#REF!</f>
        <v>#REF!</v>
      </c>
      <c r="F113" s="4077"/>
      <c r="G113" s="1937" t="e">
        <f>SUIVI!#REF!</f>
        <v>#REF!</v>
      </c>
      <c r="H113" s="1938"/>
      <c r="I113" s="1939"/>
      <c r="J113" s="1933"/>
      <c r="K113" s="1938"/>
      <c r="L113" s="1935"/>
      <c r="M113" s="1936"/>
      <c r="N113" s="1940"/>
      <c r="O113" s="1936"/>
      <c r="P113" s="1936"/>
      <c r="Q113" s="1938"/>
      <c r="R113" s="1936"/>
      <c r="S113" s="1935"/>
      <c r="T113" s="1936"/>
      <c r="U113" s="1936"/>
      <c r="V113" s="1936"/>
      <c r="W113" s="1936"/>
      <c r="X113" s="1935"/>
      <c r="Y113" s="1936"/>
      <c r="Z113" s="1936"/>
      <c r="AA113" s="1933"/>
      <c r="AB113" s="1934"/>
    </row>
    <row r="114" spans="1:28" s="1917" customFormat="1" ht="25.15" customHeight="1">
      <c r="A114" s="1931" t="e">
        <f>SUIVI!#REF!</f>
        <v>#REF!</v>
      </c>
      <c r="B114" s="1932" t="e">
        <f>SUIVI!#REF!</f>
        <v>#REF!</v>
      </c>
      <c r="C114" s="1933" t="e">
        <f>SUIVI!#REF!</f>
        <v>#REF!</v>
      </c>
      <c r="D114" s="1941"/>
      <c r="E114" s="4076" t="e">
        <f>SUIVI!#REF!</f>
        <v>#REF!</v>
      </c>
      <c r="F114" s="4077"/>
      <c r="G114" s="1937" t="e">
        <f>SUIVI!#REF!</f>
        <v>#REF!</v>
      </c>
      <c r="H114" s="1938"/>
      <c r="I114" s="1939"/>
      <c r="J114" s="1933"/>
      <c r="K114" s="1938"/>
      <c r="L114" s="1935"/>
      <c r="M114" s="1936"/>
      <c r="N114" s="1940"/>
      <c r="O114" s="1936"/>
      <c r="P114" s="1936"/>
      <c r="Q114" s="1938"/>
      <c r="R114" s="1936"/>
      <c r="S114" s="1935"/>
      <c r="T114" s="1936"/>
      <c r="U114" s="1936"/>
      <c r="V114" s="1936"/>
      <c r="W114" s="1936"/>
      <c r="X114" s="1935"/>
      <c r="Y114" s="1936"/>
      <c r="Z114" s="1936"/>
      <c r="AA114" s="1933"/>
      <c r="AB114" s="1934"/>
    </row>
    <row r="115" spans="1:28" s="1917" customFormat="1" ht="25.15" customHeight="1">
      <c r="A115" s="1931" t="e">
        <f>SUIVI!#REF!</f>
        <v>#REF!</v>
      </c>
      <c r="B115" s="1932" t="e">
        <f>SUIVI!#REF!</f>
        <v>#REF!</v>
      </c>
      <c r="C115" s="1933" t="e">
        <f>SUIVI!#REF!</f>
        <v>#REF!</v>
      </c>
      <c r="D115" s="1941"/>
      <c r="E115" s="4076" t="e">
        <f>SUIVI!#REF!</f>
        <v>#REF!</v>
      </c>
      <c r="F115" s="4077"/>
      <c r="G115" s="1937" t="e">
        <f>SUIVI!#REF!</f>
        <v>#REF!</v>
      </c>
      <c r="H115" s="1938"/>
      <c r="I115" s="1939"/>
      <c r="J115" s="1933"/>
      <c r="K115" s="1938"/>
      <c r="L115" s="1935"/>
      <c r="M115" s="1936"/>
      <c r="N115" s="1940"/>
      <c r="O115" s="1936"/>
      <c r="P115" s="1936"/>
      <c r="Q115" s="1938"/>
      <c r="R115" s="1936"/>
      <c r="S115" s="1935"/>
      <c r="T115" s="1936"/>
      <c r="U115" s="1936"/>
      <c r="V115" s="1936"/>
      <c r="W115" s="1936"/>
      <c r="X115" s="1935"/>
      <c r="Y115" s="1936"/>
      <c r="Z115" s="1936"/>
      <c r="AA115" s="1933"/>
      <c r="AB115" s="1934"/>
    </row>
    <row r="116" spans="1:28" s="1917" customFormat="1" ht="25.15" customHeight="1">
      <c r="A116" s="1931" t="e">
        <f>SUIVI!#REF!</f>
        <v>#REF!</v>
      </c>
      <c r="B116" s="1932" t="e">
        <f>SUIVI!#REF!</f>
        <v>#REF!</v>
      </c>
      <c r="C116" s="1933" t="e">
        <f>SUIVI!#REF!</f>
        <v>#REF!</v>
      </c>
      <c r="D116" s="1941"/>
      <c r="E116" s="4076" t="e">
        <f>SUIVI!#REF!</f>
        <v>#REF!</v>
      </c>
      <c r="F116" s="4077"/>
      <c r="G116" s="1937" t="e">
        <f>SUIVI!#REF!</f>
        <v>#REF!</v>
      </c>
      <c r="H116" s="1938"/>
      <c r="I116" s="1939"/>
      <c r="J116" s="1933"/>
      <c r="K116" s="1938"/>
      <c r="L116" s="1935"/>
      <c r="M116" s="1936"/>
      <c r="N116" s="1940"/>
      <c r="O116" s="1936"/>
      <c r="P116" s="1936"/>
      <c r="Q116" s="1938"/>
      <c r="R116" s="1936"/>
      <c r="S116" s="1935"/>
      <c r="T116" s="1936"/>
      <c r="U116" s="1936"/>
      <c r="V116" s="1936"/>
      <c r="W116" s="1936"/>
      <c r="X116" s="1935"/>
      <c r="Y116" s="1936"/>
      <c r="Z116" s="1936"/>
      <c r="AA116" s="1933"/>
      <c r="AB116" s="1934"/>
    </row>
    <row r="117" spans="1:28" s="1917" customFormat="1" ht="25.15" customHeight="1">
      <c r="A117" s="1931" t="e">
        <f>SUIVI!#REF!</f>
        <v>#REF!</v>
      </c>
      <c r="B117" s="1932" t="e">
        <f>SUIVI!#REF!</f>
        <v>#REF!</v>
      </c>
      <c r="C117" s="1933" t="e">
        <f>SUIVI!#REF!</f>
        <v>#REF!</v>
      </c>
      <c r="D117" s="1941"/>
      <c r="E117" s="4076" t="e">
        <f>SUIVI!#REF!</f>
        <v>#REF!</v>
      </c>
      <c r="F117" s="4077"/>
      <c r="G117" s="1937" t="e">
        <f>SUIVI!#REF!</f>
        <v>#REF!</v>
      </c>
      <c r="H117" s="1938"/>
      <c r="I117" s="1939"/>
      <c r="J117" s="1933"/>
      <c r="K117" s="1938"/>
      <c r="L117" s="1935"/>
      <c r="M117" s="1936"/>
      <c r="N117" s="1940"/>
      <c r="O117" s="1936"/>
      <c r="P117" s="1936"/>
      <c r="Q117" s="1938"/>
      <c r="R117" s="1936"/>
      <c r="S117" s="1935"/>
      <c r="T117" s="1936"/>
      <c r="U117" s="1936"/>
      <c r="V117" s="1936"/>
      <c r="W117" s="1936"/>
      <c r="X117" s="1935"/>
      <c r="Y117" s="1936"/>
      <c r="Z117" s="1936"/>
      <c r="AA117" s="1933"/>
      <c r="AB117" s="1934"/>
    </row>
    <row r="118" spans="1:28" s="1917" customFormat="1" ht="25.15" customHeight="1">
      <c r="A118" s="1931" t="e">
        <f>SUIVI!#REF!</f>
        <v>#REF!</v>
      </c>
      <c r="B118" s="1932" t="e">
        <f>SUIVI!#REF!</f>
        <v>#REF!</v>
      </c>
      <c r="C118" s="1933" t="e">
        <f>SUIVI!#REF!</f>
        <v>#REF!</v>
      </c>
      <c r="D118" s="1941"/>
      <c r="E118" s="4076" t="e">
        <f>SUIVI!#REF!</f>
        <v>#REF!</v>
      </c>
      <c r="F118" s="4077"/>
      <c r="G118" s="1937" t="e">
        <f>SUIVI!#REF!</f>
        <v>#REF!</v>
      </c>
      <c r="H118" s="1938"/>
      <c r="I118" s="1939"/>
      <c r="J118" s="1933"/>
      <c r="K118" s="1938"/>
      <c r="L118" s="1935"/>
      <c r="M118" s="1936"/>
      <c r="N118" s="1940"/>
      <c r="O118" s="1936"/>
      <c r="P118" s="1936"/>
      <c r="Q118" s="1938"/>
      <c r="R118" s="1936"/>
      <c r="S118" s="1935"/>
      <c r="T118" s="1936"/>
      <c r="U118" s="1936"/>
      <c r="V118" s="1936"/>
      <c r="W118" s="1936"/>
      <c r="X118" s="1935"/>
      <c r="Y118" s="1936"/>
      <c r="Z118" s="1936"/>
      <c r="AA118" s="1933"/>
      <c r="AB118" s="1934"/>
    </row>
    <row r="119" spans="1:28" s="1917" customFormat="1" ht="25.15" customHeight="1">
      <c r="A119" s="1931" t="e">
        <f>SUIVI!#REF!</f>
        <v>#REF!</v>
      </c>
      <c r="B119" s="1932" t="e">
        <f>SUIVI!#REF!</f>
        <v>#REF!</v>
      </c>
      <c r="C119" s="1933" t="e">
        <f>SUIVI!#REF!</f>
        <v>#REF!</v>
      </c>
      <c r="D119" s="1941"/>
      <c r="E119" s="4076" t="e">
        <f>SUIVI!#REF!</f>
        <v>#REF!</v>
      </c>
      <c r="F119" s="4077"/>
      <c r="G119" s="1937" t="e">
        <f>SUIVI!#REF!</f>
        <v>#REF!</v>
      </c>
      <c r="H119" s="1938"/>
      <c r="I119" s="1939"/>
      <c r="J119" s="1933"/>
      <c r="K119" s="1938"/>
      <c r="L119" s="1935"/>
      <c r="M119" s="1936"/>
      <c r="N119" s="1940"/>
      <c r="O119" s="1936"/>
      <c r="P119" s="1936"/>
      <c r="Q119" s="1938"/>
      <c r="R119" s="1936"/>
      <c r="S119" s="1935"/>
      <c r="T119" s="1936"/>
      <c r="U119" s="1936"/>
      <c r="V119" s="1936"/>
      <c r="W119" s="1936"/>
      <c r="X119" s="1935"/>
      <c r="Y119" s="1936"/>
      <c r="Z119" s="1936"/>
      <c r="AA119" s="1933"/>
      <c r="AB119" s="1934"/>
    </row>
    <row r="120" spans="1:28" s="1917" customFormat="1" ht="25.15" customHeight="1">
      <c r="A120" s="1931" t="e">
        <f>SUIVI!#REF!</f>
        <v>#REF!</v>
      </c>
      <c r="B120" s="1932" t="e">
        <f>SUIVI!#REF!</f>
        <v>#REF!</v>
      </c>
      <c r="C120" s="1933" t="e">
        <f>SUIVI!#REF!</f>
        <v>#REF!</v>
      </c>
      <c r="D120" s="1941"/>
      <c r="E120" s="4076" t="e">
        <f>SUIVI!#REF!</f>
        <v>#REF!</v>
      </c>
      <c r="F120" s="4077"/>
      <c r="G120" s="1937" t="e">
        <f>SUIVI!#REF!</f>
        <v>#REF!</v>
      </c>
      <c r="H120" s="1938"/>
      <c r="I120" s="1939"/>
      <c r="J120" s="1933"/>
      <c r="K120" s="1938"/>
      <c r="L120" s="1935"/>
      <c r="M120" s="1936"/>
      <c r="N120" s="1940"/>
      <c r="O120" s="1936"/>
      <c r="P120" s="1936"/>
      <c r="Q120" s="1938"/>
      <c r="R120" s="1936"/>
      <c r="S120" s="1935"/>
      <c r="T120" s="1936"/>
      <c r="U120" s="1936"/>
      <c r="V120" s="1936"/>
      <c r="W120" s="1936"/>
      <c r="X120" s="1935"/>
      <c r="Y120" s="1936"/>
      <c r="Z120" s="1936"/>
      <c r="AA120" s="1933"/>
      <c r="AB120" s="1934"/>
    </row>
    <row r="121" spans="1:28" s="1917" customFormat="1" ht="25.15" customHeight="1">
      <c r="A121" s="1931" t="e">
        <f>SUIVI!#REF!</f>
        <v>#REF!</v>
      </c>
      <c r="B121" s="1932" t="e">
        <f>SUIVI!#REF!</f>
        <v>#REF!</v>
      </c>
      <c r="C121" s="1933" t="e">
        <f>SUIVI!#REF!</f>
        <v>#REF!</v>
      </c>
      <c r="D121" s="1941"/>
      <c r="E121" s="4076" t="e">
        <f>SUIVI!#REF!</f>
        <v>#REF!</v>
      </c>
      <c r="F121" s="4077"/>
      <c r="G121" s="1937" t="e">
        <f>SUIVI!#REF!</f>
        <v>#REF!</v>
      </c>
      <c r="H121" s="1938"/>
      <c r="I121" s="1939"/>
      <c r="J121" s="1933"/>
      <c r="K121" s="1938"/>
      <c r="L121" s="1935"/>
      <c r="M121" s="1936"/>
      <c r="N121" s="1940"/>
      <c r="O121" s="1936"/>
      <c r="P121" s="1936"/>
      <c r="Q121" s="1938"/>
      <c r="R121" s="1936"/>
      <c r="S121" s="1935"/>
      <c r="T121" s="1936"/>
      <c r="U121" s="1936"/>
      <c r="V121" s="1936"/>
      <c r="W121" s="1936"/>
      <c r="X121" s="1935"/>
      <c r="Y121" s="1936"/>
      <c r="Z121" s="1936"/>
      <c r="AA121" s="1933"/>
      <c r="AB121" s="1934"/>
    </row>
    <row r="122" spans="1:28" s="1917" customFormat="1" ht="25.15" customHeight="1">
      <c r="A122" s="1931" t="e">
        <f>SUIVI!#REF!</f>
        <v>#REF!</v>
      </c>
      <c r="B122" s="1932" t="e">
        <f>SUIVI!#REF!</f>
        <v>#REF!</v>
      </c>
      <c r="C122" s="1933" t="e">
        <f>SUIVI!#REF!</f>
        <v>#REF!</v>
      </c>
      <c r="D122" s="1941"/>
      <c r="E122" s="4076" t="e">
        <f>SUIVI!#REF!</f>
        <v>#REF!</v>
      </c>
      <c r="F122" s="4077"/>
      <c r="G122" s="1937" t="e">
        <f>SUIVI!#REF!</f>
        <v>#REF!</v>
      </c>
      <c r="H122" s="1938"/>
      <c r="I122" s="1939"/>
      <c r="J122" s="1933"/>
      <c r="K122" s="1938"/>
      <c r="L122" s="1935"/>
      <c r="M122" s="1936"/>
      <c r="N122" s="1940"/>
      <c r="O122" s="1936"/>
      <c r="P122" s="1936"/>
      <c r="Q122" s="1938"/>
      <c r="R122" s="1936"/>
      <c r="S122" s="1935"/>
      <c r="T122" s="1936"/>
      <c r="U122" s="1936"/>
      <c r="V122" s="1936"/>
      <c r="W122" s="1936"/>
      <c r="X122" s="1935"/>
      <c r="Y122" s="1936"/>
      <c r="Z122" s="1936"/>
      <c r="AA122" s="1933"/>
      <c r="AB122" s="1934"/>
    </row>
    <row r="123" spans="1:28" s="1917" customFormat="1" ht="25.15" customHeight="1">
      <c r="A123" s="1931" t="e">
        <f>SUIVI!#REF!</f>
        <v>#REF!</v>
      </c>
      <c r="B123" s="1932" t="e">
        <f>SUIVI!#REF!</f>
        <v>#REF!</v>
      </c>
      <c r="C123" s="1933" t="e">
        <f>SUIVI!#REF!</f>
        <v>#REF!</v>
      </c>
      <c r="D123" s="1941"/>
      <c r="E123" s="4076" t="e">
        <f>SUIVI!#REF!</f>
        <v>#REF!</v>
      </c>
      <c r="F123" s="4077"/>
      <c r="G123" s="1937" t="e">
        <f>SUIVI!#REF!</f>
        <v>#REF!</v>
      </c>
      <c r="H123" s="1938"/>
      <c r="I123" s="1939"/>
      <c r="J123" s="1933"/>
      <c r="K123" s="1938"/>
      <c r="L123" s="1935"/>
      <c r="M123" s="1936"/>
      <c r="N123" s="1940"/>
      <c r="O123" s="1936"/>
      <c r="P123" s="1936"/>
      <c r="Q123" s="1938"/>
      <c r="R123" s="1936"/>
      <c r="S123" s="1935"/>
      <c r="T123" s="1936"/>
      <c r="U123" s="1936"/>
      <c r="V123" s="1936"/>
      <c r="W123" s="1936"/>
      <c r="X123" s="1935"/>
      <c r="Y123" s="1936"/>
      <c r="Z123" s="1936"/>
      <c r="AA123" s="1933"/>
      <c r="AB123" s="1934"/>
    </row>
    <row r="124" spans="1:28" s="1917" customFormat="1" ht="25.15" customHeight="1">
      <c r="A124" s="1931" t="e">
        <f>SUIVI!#REF!</f>
        <v>#REF!</v>
      </c>
      <c r="B124" s="1932" t="e">
        <f>SUIVI!#REF!</f>
        <v>#REF!</v>
      </c>
      <c r="C124" s="1933" t="e">
        <f>SUIVI!#REF!</f>
        <v>#REF!</v>
      </c>
      <c r="D124" s="1941"/>
      <c r="E124" s="4076" t="e">
        <f>SUIVI!#REF!</f>
        <v>#REF!</v>
      </c>
      <c r="F124" s="4077"/>
      <c r="G124" s="1937" t="e">
        <f>SUIVI!#REF!</f>
        <v>#REF!</v>
      </c>
      <c r="H124" s="1938"/>
      <c r="I124" s="1939"/>
      <c r="J124" s="1933"/>
      <c r="K124" s="1938"/>
      <c r="L124" s="1935"/>
      <c r="M124" s="1936"/>
      <c r="N124" s="1940"/>
      <c r="O124" s="1936"/>
      <c r="P124" s="1936"/>
      <c r="Q124" s="1938"/>
      <c r="R124" s="1936"/>
      <c r="S124" s="1935"/>
      <c r="T124" s="1936"/>
      <c r="U124" s="1936"/>
      <c r="V124" s="1936"/>
      <c r="W124" s="1936"/>
      <c r="X124" s="1935"/>
      <c r="Y124" s="1936"/>
      <c r="Z124" s="1936"/>
      <c r="AA124" s="1933"/>
      <c r="AB124" s="1934"/>
    </row>
    <row r="125" spans="1:28" s="1917" customFormat="1" ht="25.15" customHeight="1">
      <c r="A125" s="1931" t="e">
        <f>SUIVI!#REF!</f>
        <v>#REF!</v>
      </c>
      <c r="B125" s="1932" t="e">
        <f>SUIVI!#REF!</f>
        <v>#REF!</v>
      </c>
      <c r="C125" s="1933" t="e">
        <f>SUIVI!#REF!</f>
        <v>#REF!</v>
      </c>
      <c r="D125" s="1941"/>
      <c r="E125" s="4076" t="e">
        <f>SUIVI!#REF!</f>
        <v>#REF!</v>
      </c>
      <c r="F125" s="4077"/>
      <c r="G125" s="1937" t="e">
        <f>SUIVI!#REF!</f>
        <v>#REF!</v>
      </c>
      <c r="H125" s="1938"/>
      <c r="I125" s="1939"/>
      <c r="J125" s="1933"/>
      <c r="K125" s="1938"/>
      <c r="L125" s="1935"/>
      <c r="M125" s="1936"/>
      <c r="N125" s="1940"/>
      <c r="O125" s="1936"/>
      <c r="P125" s="1936"/>
      <c r="Q125" s="1938"/>
      <c r="R125" s="1936"/>
      <c r="S125" s="1935"/>
      <c r="T125" s="1936"/>
      <c r="U125" s="1936"/>
      <c r="V125" s="1936"/>
      <c r="W125" s="1936"/>
      <c r="X125" s="1935"/>
      <c r="Y125" s="1936"/>
      <c r="Z125" s="1936"/>
      <c r="AA125" s="1933"/>
      <c r="AB125" s="1934"/>
    </row>
    <row r="126" spans="1:28" s="1917" customFormat="1" ht="25.15" customHeight="1">
      <c r="A126" s="1931" t="e">
        <f>SUIVI!#REF!</f>
        <v>#REF!</v>
      </c>
      <c r="B126" s="1932" t="e">
        <f>SUIVI!#REF!</f>
        <v>#REF!</v>
      </c>
      <c r="C126" s="1933" t="e">
        <f>SUIVI!#REF!</f>
        <v>#REF!</v>
      </c>
      <c r="D126" s="1941"/>
      <c r="E126" s="4076" t="e">
        <f>SUIVI!#REF!</f>
        <v>#REF!</v>
      </c>
      <c r="F126" s="4077"/>
      <c r="G126" s="1937" t="e">
        <f>SUIVI!#REF!</f>
        <v>#REF!</v>
      </c>
      <c r="H126" s="1938"/>
      <c r="I126" s="1939"/>
      <c r="J126" s="1933"/>
      <c r="K126" s="1938"/>
      <c r="L126" s="1935"/>
      <c r="M126" s="1936"/>
      <c r="N126" s="1940"/>
      <c r="O126" s="1936"/>
      <c r="P126" s="1936"/>
      <c r="Q126" s="1938"/>
      <c r="R126" s="1936"/>
      <c r="S126" s="1935"/>
      <c r="T126" s="1936"/>
      <c r="U126" s="1936"/>
      <c r="V126" s="1936"/>
      <c r="W126" s="1936"/>
      <c r="X126" s="1935"/>
      <c r="Y126" s="1936"/>
      <c r="Z126" s="1936"/>
      <c r="AA126" s="1933"/>
      <c r="AB126" s="1934"/>
    </row>
    <row r="127" spans="1:28" s="1917" customFormat="1" ht="25.15" customHeight="1">
      <c r="A127" s="1931" t="e">
        <f>SUIVI!#REF!</f>
        <v>#REF!</v>
      </c>
      <c r="B127" s="1932" t="e">
        <f>SUIVI!#REF!</f>
        <v>#REF!</v>
      </c>
      <c r="C127" s="1933" t="e">
        <f>SUIVI!#REF!</f>
        <v>#REF!</v>
      </c>
      <c r="D127" s="1941"/>
      <c r="E127" s="4076" t="e">
        <f>SUIVI!#REF!</f>
        <v>#REF!</v>
      </c>
      <c r="F127" s="4077"/>
      <c r="G127" s="1937" t="e">
        <f>SUIVI!#REF!</f>
        <v>#REF!</v>
      </c>
      <c r="H127" s="1938"/>
      <c r="I127" s="1939"/>
      <c r="J127" s="1933"/>
      <c r="K127" s="1938"/>
      <c r="L127" s="1935"/>
      <c r="M127" s="1936"/>
      <c r="N127" s="1940"/>
      <c r="O127" s="1936"/>
      <c r="P127" s="1936"/>
      <c r="Q127" s="1938"/>
      <c r="R127" s="1936"/>
      <c r="S127" s="1935"/>
      <c r="T127" s="1936"/>
      <c r="U127" s="1936"/>
      <c r="V127" s="1936"/>
      <c r="W127" s="1936"/>
      <c r="X127" s="1935"/>
      <c r="Y127" s="1936"/>
      <c r="Z127" s="1936"/>
      <c r="AA127" s="1933"/>
      <c r="AB127" s="1934"/>
    </row>
    <row r="128" spans="1:28" s="1917" customFormat="1" ht="25.15" customHeight="1">
      <c r="A128" s="1931" t="e">
        <f>SUIVI!#REF!</f>
        <v>#REF!</v>
      </c>
      <c r="B128" s="1932" t="e">
        <f>SUIVI!#REF!</f>
        <v>#REF!</v>
      </c>
      <c r="C128" s="1933" t="e">
        <f>SUIVI!#REF!</f>
        <v>#REF!</v>
      </c>
      <c r="D128" s="1941"/>
      <c r="E128" s="4076" t="e">
        <f>SUIVI!#REF!</f>
        <v>#REF!</v>
      </c>
      <c r="F128" s="4077"/>
      <c r="G128" s="1937" t="e">
        <f>SUIVI!#REF!</f>
        <v>#REF!</v>
      </c>
      <c r="H128" s="1938"/>
      <c r="I128" s="1939"/>
      <c r="J128" s="1933"/>
      <c r="K128" s="1938"/>
      <c r="L128" s="1935"/>
      <c r="M128" s="1936"/>
      <c r="N128" s="1940"/>
      <c r="O128" s="1936"/>
      <c r="P128" s="1936"/>
      <c r="Q128" s="1938"/>
      <c r="R128" s="1936"/>
      <c r="S128" s="1935"/>
      <c r="T128" s="1936"/>
      <c r="U128" s="1936"/>
      <c r="V128" s="1936"/>
      <c r="W128" s="1936"/>
      <c r="X128" s="1935"/>
      <c r="Y128" s="1936"/>
      <c r="Z128" s="1936"/>
      <c r="AA128" s="1933"/>
      <c r="AB128" s="1934"/>
    </row>
    <row r="129" spans="1:28" s="1917" customFormat="1" ht="25.15" customHeight="1">
      <c r="A129" s="1931" t="e">
        <f>SUIVI!#REF!</f>
        <v>#REF!</v>
      </c>
      <c r="B129" s="1932" t="e">
        <f>SUIVI!#REF!</f>
        <v>#REF!</v>
      </c>
      <c r="C129" s="1933" t="e">
        <f>SUIVI!#REF!</f>
        <v>#REF!</v>
      </c>
      <c r="D129" s="1941"/>
      <c r="E129" s="4076" t="e">
        <f>SUIVI!#REF!</f>
        <v>#REF!</v>
      </c>
      <c r="F129" s="4077"/>
      <c r="G129" s="1937" t="e">
        <f>SUIVI!#REF!</f>
        <v>#REF!</v>
      </c>
      <c r="H129" s="1938"/>
      <c r="I129" s="1939"/>
      <c r="J129" s="1933"/>
      <c r="K129" s="1938"/>
      <c r="L129" s="1935"/>
      <c r="M129" s="1936"/>
      <c r="N129" s="1940"/>
      <c r="O129" s="1936"/>
      <c r="P129" s="1936"/>
      <c r="Q129" s="1938"/>
      <c r="R129" s="1936"/>
      <c r="S129" s="1935"/>
      <c r="T129" s="1936"/>
      <c r="U129" s="1936"/>
      <c r="V129" s="1936"/>
      <c r="W129" s="1936"/>
      <c r="X129" s="1935"/>
      <c r="Y129" s="1936"/>
      <c r="Z129" s="1936"/>
      <c r="AA129" s="1933"/>
      <c r="AB129" s="1934"/>
    </row>
    <row r="130" spans="1:28" s="1917" customFormat="1" ht="25.15" customHeight="1">
      <c r="A130" s="1931" t="e">
        <f>SUIVI!#REF!</f>
        <v>#REF!</v>
      </c>
      <c r="B130" s="1932" t="e">
        <f>SUIVI!#REF!</f>
        <v>#REF!</v>
      </c>
      <c r="C130" s="1933" t="e">
        <f>SUIVI!#REF!</f>
        <v>#REF!</v>
      </c>
      <c r="D130" s="1941"/>
      <c r="E130" s="4076" t="e">
        <f>SUIVI!#REF!</f>
        <v>#REF!</v>
      </c>
      <c r="F130" s="4077"/>
      <c r="G130" s="1937" t="e">
        <f>SUIVI!#REF!</f>
        <v>#REF!</v>
      </c>
      <c r="H130" s="1938"/>
      <c r="I130" s="1939"/>
      <c r="J130" s="1933"/>
      <c r="K130" s="1938"/>
      <c r="L130" s="1935"/>
      <c r="M130" s="1936"/>
      <c r="N130" s="1940"/>
      <c r="O130" s="1936"/>
      <c r="P130" s="1936"/>
      <c r="Q130" s="1938"/>
      <c r="R130" s="1936"/>
      <c r="S130" s="1935"/>
      <c r="T130" s="1936"/>
      <c r="U130" s="1936"/>
      <c r="V130" s="1936"/>
      <c r="W130" s="1936"/>
      <c r="X130" s="1935"/>
      <c r="Y130" s="1936"/>
      <c r="Z130" s="1936"/>
      <c r="AA130" s="1933"/>
      <c r="AB130" s="1934"/>
    </row>
    <row r="131" spans="1:28" s="1917" customFormat="1" ht="25.15" customHeight="1">
      <c r="A131" s="1931" t="e">
        <f>SUIVI!#REF!</f>
        <v>#REF!</v>
      </c>
      <c r="B131" s="1932" t="e">
        <f>SUIVI!#REF!</f>
        <v>#REF!</v>
      </c>
      <c r="C131" s="1933" t="e">
        <f>SUIVI!#REF!</f>
        <v>#REF!</v>
      </c>
      <c r="D131" s="1941"/>
      <c r="E131" s="4076" t="e">
        <f>SUIVI!#REF!</f>
        <v>#REF!</v>
      </c>
      <c r="F131" s="4077"/>
      <c r="G131" s="1937" t="e">
        <f>SUIVI!#REF!</f>
        <v>#REF!</v>
      </c>
      <c r="H131" s="1938"/>
      <c r="I131" s="1939"/>
      <c r="J131" s="1933"/>
      <c r="K131" s="1938"/>
      <c r="L131" s="1935"/>
      <c r="M131" s="1936"/>
      <c r="N131" s="1940"/>
      <c r="O131" s="1936"/>
      <c r="P131" s="1936"/>
      <c r="Q131" s="1938"/>
      <c r="R131" s="1936"/>
      <c r="S131" s="1935"/>
      <c r="T131" s="1936"/>
      <c r="U131" s="1936"/>
      <c r="V131" s="1936"/>
      <c r="W131" s="1936"/>
      <c r="X131" s="1935"/>
      <c r="Y131" s="1936"/>
      <c r="Z131" s="1936"/>
      <c r="AA131" s="1933"/>
      <c r="AB131" s="1934"/>
    </row>
    <row r="132" spans="1:28" s="1917" customFormat="1" ht="25.15" customHeight="1">
      <c r="A132" s="1931" t="e">
        <f>SUIVI!#REF!</f>
        <v>#REF!</v>
      </c>
      <c r="B132" s="1932" t="e">
        <f>SUIVI!#REF!</f>
        <v>#REF!</v>
      </c>
      <c r="C132" s="1933" t="e">
        <f>SUIVI!#REF!</f>
        <v>#REF!</v>
      </c>
      <c r="D132" s="1941"/>
      <c r="E132" s="4076" t="e">
        <f>SUIVI!#REF!</f>
        <v>#REF!</v>
      </c>
      <c r="F132" s="4077"/>
      <c r="G132" s="1937" t="e">
        <f>SUIVI!#REF!</f>
        <v>#REF!</v>
      </c>
      <c r="H132" s="1938"/>
      <c r="I132" s="1939"/>
      <c r="J132" s="1933"/>
      <c r="K132" s="1938"/>
      <c r="L132" s="1935"/>
      <c r="M132" s="1936"/>
      <c r="N132" s="1940"/>
      <c r="O132" s="1936"/>
      <c r="P132" s="1936"/>
      <c r="Q132" s="1938"/>
      <c r="R132" s="1936"/>
      <c r="S132" s="1935"/>
      <c r="T132" s="1936"/>
      <c r="U132" s="1936"/>
      <c r="V132" s="1936"/>
      <c r="W132" s="1936"/>
      <c r="X132" s="1935"/>
      <c r="Y132" s="1936"/>
      <c r="Z132" s="1936"/>
      <c r="AA132" s="1933"/>
      <c r="AB132" s="1934"/>
    </row>
    <row r="133" spans="1:28" s="1917" customFormat="1" ht="25.15" customHeight="1">
      <c r="A133" s="1931" t="e">
        <f>SUIVI!#REF!</f>
        <v>#REF!</v>
      </c>
      <c r="B133" s="1932" t="e">
        <f>SUIVI!#REF!</f>
        <v>#REF!</v>
      </c>
      <c r="C133" s="1933" t="e">
        <f>SUIVI!#REF!</f>
        <v>#REF!</v>
      </c>
      <c r="D133" s="1941"/>
      <c r="E133" s="4076" t="e">
        <f>SUIVI!#REF!</f>
        <v>#REF!</v>
      </c>
      <c r="F133" s="4077"/>
      <c r="G133" s="1937" t="e">
        <f>SUIVI!#REF!</f>
        <v>#REF!</v>
      </c>
      <c r="H133" s="1938"/>
      <c r="I133" s="1939"/>
      <c r="J133" s="1933"/>
      <c r="K133" s="1938"/>
      <c r="L133" s="1935"/>
      <c r="M133" s="1936"/>
      <c r="N133" s="1940"/>
      <c r="O133" s="1936"/>
      <c r="P133" s="1936"/>
      <c r="Q133" s="1938"/>
      <c r="R133" s="1936"/>
      <c r="S133" s="1935"/>
      <c r="T133" s="1936"/>
      <c r="U133" s="1936"/>
      <c r="V133" s="1936"/>
      <c r="W133" s="1936"/>
      <c r="X133" s="1935"/>
      <c r="Y133" s="1936"/>
      <c r="Z133" s="1936"/>
      <c r="AA133" s="1933"/>
      <c r="AB133" s="1934"/>
    </row>
    <row r="134" spans="1:28" s="1917" customFormat="1" ht="25.15" customHeight="1">
      <c r="A134" s="1931" t="e">
        <f>SUIVI!#REF!</f>
        <v>#REF!</v>
      </c>
      <c r="B134" s="1932" t="e">
        <f>SUIVI!#REF!</f>
        <v>#REF!</v>
      </c>
      <c r="C134" s="1933" t="e">
        <f>SUIVI!#REF!</f>
        <v>#REF!</v>
      </c>
      <c r="D134" s="1941"/>
      <c r="E134" s="4076" t="e">
        <f>SUIVI!#REF!</f>
        <v>#REF!</v>
      </c>
      <c r="F134" s="4077"/>
      <c r="G134" s="1937" t="e">
        <f>SUIVI!#REF!</f>
        <v>#REF!</v>
      </c>
      <c r="H134" s="1938"/>
      <c r="I134" s="1939"/>
      <c r="J134" s="1933"/>
      <c r="K134" s="1938"/>
      <c r="L134" s="1935"/>
      <c r="M134" s="1936"/>
      <c r="N134" s="1940"/>
      <c r="O134" s="1936"/>
      <c r="P134" s="1936"/>
      <c r="Q134" s="1938"/>
      <c r="R134" s="1936"/>
      <c r="S134" s="1935"/>
      <c r="T134" s="1936"/>
      <c r="U134" s="1936"/>
      <c r="V134" s="1936"/>
      <c r="W134" s="1936"/>
      <c r="X134" s="1935"/>
      <c r="Y134" s="1936"/>
      <c r="Z134" s="1936"/>
      <c r="AA134" s="1933"/>
      <c r="AB134" s="1934"/>
    </row>
    <row r="135" spans="1:28" s="1917" customFormat="1" ht="25.15" customHeight="1">
      <c r="A135" s="1931" t="e">
        <f>SUIVI!#REF!</f>
        <v>#REF!</v>
      </c>
      <c r="B135" s="1932" t="e">
        <f>SUIVI!#REF!</f>
        <v>#REF!</v>
      </c>
      <c r="C135" s="1933" t="e">
        <f>SUIVI!#REF!</f>
        <v>#REF!</v>
      </c>
      <c r="D135" s="1941"/>
      <c r="E135" s="4076" t="e">
        <f>SUIVI!#REF!</f>
        <v>#REF!</v>
      </c>
      <c r="F135" s="4077"/>
      <c r="G135" s="1937" t="e">
        <f>SUIVI!#REF!</f>
        <v>#REF!</v>
      </c>
      <c r="H135" s="1938"/>
      <c r="I135" s="1939"/>
      <c r="J135" s="1933"/>
      <c r="K135" s="1938"/>
      <c r="L135" s="1935"/>
      <c r="M135" s="1936"/>
      <c r="N135" s="1940"/>
      <c r="O135" s="1936"/>
      <c r="P135" s="1936"/>
      <c r="Q135" s="1938"/>
      <c r="R135" s="1936"/>
      <c r="S135" s="1935"/>
      <c r="T135" s="1936"/>
      <c r="U135" s="1936"/>
      <c r="V135" s="1936"/>
      <c r="W135" s="1936"/>
      <c r="X135" s="1935"/>
      <c r="Y135" s="1936"/>
      <c r="Z135" s="1936"/>
      <c r="AA135" s="1933"/>
      <c r="AB135" s="1934"/>
    </row>
    <row r="136" spans="1:28" s="1917" customFormat="1" ht="25.15" customHeight="1">
      <c r="A136" s="1931" t="e">
        <f>SUIVI!#REF!</f>
        <v>#REF!</v>
      </c>
      <c r="B136" s="1932" t="e">
        <f>SUIVI!#REF!</f>
        <v>#REF!</v>
      </c>
      <c r="C136" s="1933" t="e">
        <f>SUIVI!#REF!</f>
        <v>#REF!</v>
      </c>
      <c r="D136" s="1941"/>
      <c r="E136" s="4076" t="e">
        <f>SUIVI!#REF!</f>
        <v>#REF!</v>
      </c>
      <c r="F136" s="4077"/>
      <c r="G136" s="1937" t="e">
        <f>SUIVI!#REF!</f>
        <v>#REF!</v>
      </c>
      <c r="H136" s="1938"/>
      <c r="I136" s="1939"/>
      <c r="J136" s="1933"/>
      <c r="K136" s="1938"/>
      <c r="L136" s="1935"/>
      <c r="M136" s="1936"/>
      <c r="N136" s="1940"/>
      <c r="O136" s="1936"/>
      <c r="P136" s="1936"/>
      <c r="Q136" s="1938"/>
      <c r="R136" s="1936"/>
      <c r="S136" s="1935"/>
      <c r="T136" s="1936"/>
      <c r="U136" s="1936"/>
      <c r="V136" s="1936"/>
      <c r="W136" s="1936"/>
      <c r="X136" s="1935"/>
      <c r="Y136" s="1936"/>
      <c r="Z136" s="1936"/>
      <c r="AA136" s="1933"/>
      <c r="AB136" s="1934"/>
    </row>
    <row r="137" spans="1:28" s="1917" customFormat="1" ht="25.15" customHeight="1">
      <c r="A137" s="1931" t="e">
        <f>SUIVI!#REF!</f>
        <v>#REF!</v>
      </c>
      <c r="B137" s="1932" t="e">
        <f>SUIVI!#REF!</f>
        <v>#REF!</v>
      </c>
      <c r="C137" s="1933" t="e">
        <f>SUIVI!#REF!</f>
        <v>#REF!</v>
      </c>
      <c r="D137" s="1941"/>
      <c r="E137" s="4076" t="e">
        <f>SUIVI!#REF!</f>
        <v>#REF!</v>
      </c>
      <c r="F137" s="4077"/>
      <c r="G137" s="1937" t="e">
        <f>SUIVI!#REF!</f>
        <v>#REF!</v>
      </c>
      <c r="H137" s="1938"/>
      <c r="I137" s="1939"/>
      <c r="J137" s="1933"/>
      <c r="K137" s="1938"/>
      <c r="L137" s="1935"/>
      <c r="M137" s="1936"/>
      <c r="N137" s="1940"/>
      <c r="O137" s="1936"/>
      <c r="P137" s="1936"/>
      <c r="Q137" s="1938"/>
      <c r="R137" s="1936"/>
      <c r="S137" s="1935"/>
      <c r="T137" s="1936"/>
      <c r="U137" s="1936"/>
      <c r="V137" s="1936"/>
      <c r="W137" s="1936"/>
      <c r="X137" s="1935"/>
      <c r="Y137" s="1936"/>
      <c r="Z137" s="1936"/>
      <c r="AA137" s="1933"/>
      <c r="AB137" s="1934"/>
    </row>
    <row r="138" spans="1:28" s="1917" customFormat="1" ht="25.15" customHeight="1">
      <c r="A138" s="1931" t="e">
        <f>SUIVI!#REF!</f>
        <v>#REF!</v>
      </c>
      <c r="B138" s="1932" t="e">
        <f>SUIVI!#REF!</f>
        <v>#REF!</v>
      </c>
      <c r="C138" s="1933" t="e">
        <f>SUIVI!#REF!</f>
        <v>#REF!</v>
      </c>
      <c r="D138" s="1941"/>
      <c r="E138" s="4076" t="e">
        <f>SUIVI!#REF!</f>
        <v>#REF!</v>
      </c>
      <c r="F138" s="4077"/>
      <c r="G138" s="1937" t="e">
        <f>SUIVI!#REF!</f>
        <v>#REF!</v>
      </c>
      <c r="H138" s="1938"/>
      <c r="I138" s="1939"/>
      <c r="J138" s="1933"/>
      <c r="K138" s="1938"/>
      <c r="L138" s="1935"/>
      <c r="M138" s="1936"/>
      <c r="N138" s="1940"/>
      <c r="O138" s="1936"/>
      <c r="P138" s="1936"/>
      <c r="Q138" s="1938"/>
      <c r="R138" s="1936"/>
      <c r="S138" s="1935"/>
      <c r="T138" s="1936"/>
      <c r="U138" s="1936"/>
      <c r="V138" s="1936"/>
      <c r="W138" s="1936"/>
      <c r="X138" s="1935"/>
      <c r="Y138" s="1936"/>
      <c r="Z138" s="1936"/>
      <c r="AA138" s="1933"/>
      <c r="AB138" s="1934"/>
    </row>
    <row r="139" spans="1:28" s="1917" customFormat="1" ht="25.15" customHeight="1">
      <c r="A139" s="1931" t="e">
        <f>SUIVI!#REF!</f>
        <v>#REF!</v>
      </c>
      <c r="B139" s="1932" t="e">
        <f>SUIVI!#REF!</f>
        <v>#REF!</v>
      </c>
      <c r="C139" s="1933" t="e">
        <f>SUIVI!#REF!</f>
        <v>#REF!</v>
      </c>
      <c r="D139" s="1941"/>
      <c r="E139" s="4076" t="e">
        <f>SUIVI!#REF!</f>
        <v>#REF!</v>
      </c>
      <c r="F139" s="4077"/>
      <c r="G139" s="1937" t="e">
        <f>SUIVI!#REF!</f>
        <v>#REF!</v>
      </c>
      <c r="H139" s="1938"/>
      <c r="I139" s="1939"/>
      <c r="J139" s="1933"/>
      <c r="K139" s="1938"/>
      <c r="L139" s="1935"/>
      <c r="M139" s="1936"/>
      <c r="N139" s="1940"/>
      <c r="O139" s="1936"/>
      <c r="P139" s="1936"/>
      <c r="Q139" s="1938"/>
      <c r="R139" s="1936"/>
      <c r="S139" s="1935"/>
      <c r="T139" s="1936"/>
      <c r="U139" s="1936"/>
      <c r="V139" s="1936"/>
      <c r="W139" s="1936"/>
      <c r="X139" s="1935"/>
      <c r="Y139" s="1936"/>
      <c r="Z139" s="1936"/>
      <c r="AA139" s="1933"/>
      <c r="AB139" s="1934"/>
    </row>
    <row r="140" spans="1:28" s="1917" customFormat="1" ht="25.15" customHeight="1">
      <c r="A140" s="1931" t="e">
        <f>SUIVI!#REF!</f>
        <v>#REF!</v>
      </c>
      <c r="B140" s="1932" t="e">
        <f>SUIVI!#REF!</f>
        <v>#REF!</v>
      </c>
      <c r="C140" s="1933" t="e">
        <f>SUIVI!#REF!</f>
        <v>#REF!</v>
      </c>
      <c r="D140" s="1941"/>
      <c r="E140" s="4076" t="e">
        <f>SUIVI!#REF!</f>
        <v>#REF!</v>
      </c>
      <c r="F140" s="4077"/>
      <c r="G140" s="1937" t="e">
        <f>SUIVI!#REF!</f>
        <v>#REF!</v>
      </c>
      <c r="H140" s="1938"/>
      <c r="I140" s="1939"/>
      <c r="J140" s="1933"/>
      <c r="K140" s="1938"/>
      <c r="L140" s="1935"/>
      <c r="M140" s="1936"/>
      <c r="N140" s="1940"/>
      <c r="O140" s="1936"/>
      <c r="P140" s="1936"/>
      <c r="Q140" s="1938"/>
      <c r="R140" s="1936"/>
      <c r="S140" s="1935"/>
      <c r="T140" s="1936"/>
      <c r="U140" s="1936"/>
      <c r="V140" s="1936"/>
      <c r="W140" s="1936"/>
      <c r="X140" s="1935"/>
      <c r="Y140" s="1936"/>
      <c r="Z140" s="1936"/>
      <c r="AA140" s="1933"/>
      <c r="AB140" s="1934"/>
    </row>
    <row r="141" spans="1:28" s="1917" customFormat="1" ht="25.15" customHeight="1">
      <c r="A141" s="1931" t="e">
        <f>SUIVI!#REF!</f>
        <v>#REF!</v>
      </c>
      <c r="B141" s="1932" t="e">
        <f>SUIVI!#REF!</f>
        <v>#REF!</v>
      </c>
      <c r="C141" s="1933" t="e">
        <f>SUIVI!#REF!</f>
        <v>#REF!</v>
      </c>
      <c r="D141" s="1941"/>
      <c r="E141" s="4076" t="e">
        <f>SUIVI!#REF!</f>
        <v>#REF!</v>
      </c>
      <c r="F141" s="4077"/>
      <c r="G141" s="1937" t="e">
        <f>SUIVI!#REF!</f>
        <v>#REF!</v>
      </c>
      <c r="H141" s="1938"/>
      <c r="I141" s="1939"/>
      <c r="J141" s="1933"/>
      <c r="K141" s="1938"/>
      <c r="L141" s="1935"/>
      <c r="M141" s="1936"/>
      <c r="N141" s="1940"/>
      <c r="O141" s="1936"/>
      <c r="P141" s="1936"/>
      <c r="Q141" s="1938"/>
      <c r="R141" s="1936"/>
      <c r="S141" s="1935"/>
      <c r="T141" s="1936"/>
      <c r="U141" s="1936"/>
      <c r="V141" s="1936"/>
      <c r="W141" s="1936"/>
      <c r="X141" s="1935"/>
      <c r="Y141" s="1936"/>
      <c r="Z141" s="1936"/>
      <c r="AA141" s="1933"/>
      <c r="AB141" s="1934"/>
    </row>
    <row r="142" spans="1:28" s="1917" customFormat="1" ht="25.15" customHeight="1">
      <c r="A142" s="1931" t="e">
        <f>SUIVI!#REF!</f>
        <v>#REF!</v>
      </c>
      <c r="B142" s="1932" t="e">
        <f>SUIVI!#REF!</f>
        <v>#REF!</v>
      </c>
      <c r="C142" s="1933" t="e">
        <f>SUIVI!#REF!</f>
        <v>#REF!</v>
      </c>
      <c r="D142" s="1941"/>
      <c r="E142" s="4076" t="e">
        <f>SUIVI!#REF!</f>
        <v>#REF!</v>
      </c>
      <c r="F142" s="4077"/>
      <c r="G142" s="1937" t="e">
        <f>SUIVI!#REF!</f>
        <v>#REF!</v>
      </c>
      <c r="H142" s="1938"/>
      <c r="I142" s="1939"/>
      <c r="J142" s="1933"/>
      <c r="K142" s="1938"/>
      <c r="L142" s="1935"/>
      <c r="M142" s="1936"/>
      <c r="N142" s="1940"/>
      <c r="O142" s="1936"/>
      <c r="P142" s="1936"/>
      <c r="Q142" s="1938"/>
      <c r="R142" s="1936"/>
      <c r="S142" s="1935"/>
      <c r="T142" s="1936"/>
      <c r="U142" s="1936"/>
      <c r="V142" s="1936"/>
      <c r="W142" s="1936"/>
      <c r="X142" s="1935"/>
      <c r="Y142" s="1936"/>
      <c r="Z142" s="1936"/>
      <c r="AA142" s="1933"/>
      <c r="AB142" s="1934"/>
    </row>
    <row r="143" spans="1:28" s="1917" customFormat="1" ht="25.15" customHeight="1">
      <c r="A143" s="1931" t="e">
        <f>SUIVI!#REF!</f>
        <v>#REF!</v>
      </c>
      <c r="B143" s="1932" t="e">
        <f>SUIVI!#REF!</f>
        <v>#REF!</v>
      </c>
      <c r="C143" s="1933" t="e">
        <f>SUIVI!#REF!</f>
        <v>#REF!</v>
      </c>
      <c r="D143" s="1941"/>
      <c r="E143" s="4076" t="e">
        <f>SUIVI!#REF!</f>
        <v>#REF!</v>
      </c>
      <c r="F143" s="4077"/>
      <c r="G143" s="1937" t="e">
        <f>SUIVI!#REF!</f>
        <v>#REF!</v>
      </c>
      <c r="H143" s="1938"/>
      <c r="I143" s="1939"/>
      <c r="J143" s="1933"/>
      <c r="K143" s="1938"/>
      <c r="L143" s="1935"/>
      <c r="M143" s="1936"/>
      <c r="N143" s="1940"/>
      <c r="O143" s="1936"/>
      <c r="P143" s="1936"/>
      <c r="Q143" s="1938"/>
      <c r="R143" s="1936"/>
      <c r="S143" s="1935"/>
      <c r="T143" s="1936"/>
      <c r="U143" s="1936"/>
      <c r="V143" s="1936"/>
      <c r="W143" s="1936"/>
      <c r="X143" s="1935"/>
      <c r="Y143" s="1936"/>
      <c r="Z143" s="1936"/>
      <c r="AA143" s="1933"/>
      <c r="AB143" s="1934"/>
    </row>
    <row r="144" spans="1:28" s="1917" customFormat="1" ht="25.15" customHeight="1">
      <c r="A144" s="1931" t="e">
        <f>SUIVI!#REF!</f>
        <v>#REF!</v>
      </c>
      <c r="B144" s="1932" t="e">
        <f>SUIVI!#REF!</f>
        <v>#REF!</v>
      </c>
      <c r="C144" s="1933" t="e">
        <f>SUIVI!#REF!</f>
        <v>#REF!</v>
      </c>
      <c r="D144" s="1941"/>
      <c r="E144" s="4076" t="e">
        <f>SUIVI!#REF!</f>
        <v>#REF!</v>
      </c>
      <c r="F144" s="4077"/>
      <c r="G144" s="1937" t="e">
        <f>SUIVI!#REF!</f>
        <v>#REF!</v>
      </c>
      <c r="H144" s="1938"/>
      <c r="I144" s="1939"/>
      <c r="J144" s="1933"/>
      <c r="K144" s="1938"/>
      <c r="L144" s="1935"/>
      <c r="M144" s="1936"/>
      <c r="N144" s="1940"/>
      <c r="O144" s="1936"/>
      <c r="P144" s="1936"/>
      <c r="Q144" s="1938"/>
      <c r="R144" s="1936"/>
      <c r="S144" s="1935"/>
      <c r="T144" s="1936"/>
      <c r="U144" s="1936"/>
      <c r="V144" s="1936"/>
      <c r="W144" s="1936"/>
      <c r="X144" s="1935"/>
      <c r="Y144" s="1936"/>
      <c r="Z144" s="1936"/>
      <c r="AA144" s="1933"/>
      <c r="AB144" s="1934"/>
    </row>
    <row r="145" spans="1:28" s="1917" customFormat="1" ht="25.15" customHeight="1">
      <c r="A145" s="1931" t="e">
        <f>SUIVI!#REF!</f>
        <v>#REF!</v>
      </c>
      <c r="B145" s="1932" t="e">
        <f>SUIVI!#REF!</f>
        <v>#REF!</v>
      </c>
      <c r="C145" s="1933" t="e">
        <f>SUIVI!#REF!</f>
        <v>#REF!</v>
      </c>
      <c r="D145" s="1941"/>
      <c r="E145" s="4076" t="e">
        <f>SUIVI!#REF!</f>
        <v>#REF!</v>
      </c>
      <c r="F145" s="4077"/>
      <c r="G145" s="1937" t="e">
        <f>SUIVI!#REF!</f>
        <v>#REF!</v>
      </c>
      <c r="H145" s="1938"/>
      <c r="I145" s="1939"/>
      <c r="J145" s="1933"/>
      <c r="K145" s="1938"/>
      <c r="L145" s="1935"/>
      <c r="M145" s="1936"/>
      <c r="N145" s="1940"/>
      <c r="O145" s="1936"/>
      <c r="P145" s="1936"/>
      <c r="Q145" s="1938"/>
      <c r="R145" s="1936"/>
      <c r="S145" s="1935"/>
      <c r="T145" s="1936"/>
      <c r="U145" s="1936"/>
      <c r="V145" s="1936"/>
      <c r="W145" s="1936"/>
      <c r="X145" s="1935"/>
      <c r="Y145" s="1936"/>
      <c r="Z145" s="1936"/>
      <c r="AA145" s="1933"/>
      <c r="AB145" s="1934"/>
    </row>
    <row r="146" spans="1:28" s="1917" customFormat="1" ht="25.15" customHeight="1">
      <c r="A146" s="1931" t="e">
        <f>SUIVI!#REF!</f>
        <v>#REF!</v>
      </c>
      <c r="B146" s="1932" t="e">
        <f>SUIVI!#REF!</f>
        <v>#REF!</v>
      </c>
      <c r="C146" s="1933" t="e">
        <f>SUIVI!#REF!</f>
        <v>#REF!</v>
      </c>
      <c r="D146" s="1941"/>
      <c r="E146" s="4076" t="e">
        <f>SUIVI!#REF!</f>
        <v>#REF!</v>
      </c>
      <c r="F146" s="4077"/>
      <c r="G146" s="1937" t="e">
        <f>SUIVI!#REF!</f>
        <v>#REF!</v>
      </c>
      <c r="H146" s="1938"/>
      <c r="I146" s="1939"/>
      <c r="J146" s="1933"/>
      <c r="K146" s="1938"/>
      <c r="L146" s="1935"/>
      <c r="M146" s="1936"/>
      <c r="N146" s="1940"/>
      <c r="O146" s="1936"/>
      <c r="P146" s="1936"/>
      <c r="Q146" s="1938"/>
      <c r="R146" s="1936"/>
      <c r="S146" s="1935"/>
      <c r="T146" s="1936"/>
      <c r="U146" s="1936"/>
      <c r="V146" s="1936"/>
      <c r="W146" s="1936"/>
      <c r="X146" s="1935"/>
      <c r="Y146" s="1936"/>
      <c r="Z146" s="1936"/>
      <c r="AA146" s="1933"/>
      <c r="AB146" s="1934"/>
    </row>
    <row r="147" spans="1:28" s="1917" customFormat="1" ht="25.15" customHeight="1">
      <c r="A147" s="1931" t="e">
        <f>SUIVI!#REF!</f>
        <v>#REF!</v>
      </c>
      <c r="B147" s="1932" t="e">
        <f>SUIVI!#REF!</f>
        <v>#REF!</v>
      </c>
      <c r="C147" s="1933" t="e">
        <f>SUIVI!#REF!</f>
        <v>#REF!</v>
      </c>
      <c r="D147" s="1941"/>
      <c r="E147" s="4076" t="e">
        <f>SUIVI!#REF!</f>
        <v>#REF!</v>
      </c>
      <c r="F147" s="4077"/>
      <c r="G147" s="1937" t="e">
        <f>SUIVI!#REF!</f>
        <v>#REF!</v>
      </c>
      <c r="H147" s="1938"/>
      <c r="I147" s="1939"/>
      <c r="J147" s="1933"/>
      <c r="K147" s="1938"/>
      <c r="L147" s="1935"/>
      <c r="M147" s="1936"/>
      <c r="N147" s="1940"/>
      <c r="O147" s="1936"/>
      <c r="P147" s="1936"/>
      <c r="Q147" s="1938"/>
      <c r="R147" s="1936"/>
      <c r="S147" s="1935"/>
      <c r="T147" s="1936"/>
      <c r="U147" s="1936"/>
      <c r="V147" s="1936"/>
      <c r="W147" s="1936"/>
      <c r="X147" s="1935"/>
      <c r="Y147" s="1936"/>
      <c r="Z147" s="1936"/>
      <c r="AA147" s="1933"/>
      <c r="AB147" s="1934"/>
    </row>
    <row r="148" spans="1:28" s="1917" customFormat="1" ht="25.15" customHeight="1">
      <c r="A148" s="1931" t="e">
        <f>SUIVI!#REF!</f>
        <v>#REF!</v>
      </c>
      <c r="B148" s="1932" t="e">
        <f>SUIVI!#REF!</f>
        <v>#REF!</v>
      </c>
      <c r="C148" s="1933" t="e">
        <f>SUIVI!#REF!</f>
        <v>#REF!</v>
      </c>
      <c r="D148" s="1941"/>
      <c r="E148" s="4076" t="e">
        <f>SUIVI!#REF!</f>
        <v>#REF!</v>
      </c>
      <c r="F148" s="4077"/>
      <c r="G148" s="1937" t="e">
        <f>SUIVI!#REF!</f>
        <v>#REF!</v>
      </c>
      <c r="H148" s="1938"/>
      <c r="I148" s="1939"/>
      <c r="J148" s="1933"/>
      <c r="K148" s="1938"/>
      <c r="L148" s="1935"/>
      <c r="M148" s="1936"/>
      <c r="N148" s="1940"/>
      <c r="O148" s="1936"/>
      <c r="P148" s="1936"/>
      <c r="Q148" s="1938"/>
      <c r="R148" s="1936"/>
      <c r="S148" s="1935"/>
      <c r="T148" s="1936"/>
      <c r="U148" s="1936"/>
      <c r="V148" s="1936"/>
      <c r="W148" s="1936"/>
      <c r="X148" s="1935"/>
      <c r="Y148" s="1936"/>
      <c r="Z148" s="1936"/>
      <c r="AA148" s="1933"/>
      <c r="AB148" s="1934"/>
    </row>
    <row r="149" spans="1:28" s="1917" customFormat="1" ht="25.15" customHeight="1">
      <c r="A149" s="1931" t="e">
        <f>SUIVI!#REF!</f>
        <v>#REF!</v>
      </c>
      <c r="B149" s="1932" t="e">
        <f>SUIVI!#REF!</f>
        <v>#REF!</v>
      </c>
      <c r="C149" s="1933" t="e">
        <f>SUIVI!#REF!</f>
        <v>#REF!</v>
      </c>
      <c r="D149" s="1941"/>
      <c r="E149" s="4076" t="e">
        <f>SUIVI!#REF!</f>
        <v>#REF!</v>
      </c>
      <c r="F149" s="4077"/>
      <c r="G149" s="1937" t="e">
        <f>SUIVI!#REF!</f>
        <v>#REF!</v>
      </c>
      <c r="H149" s="1938"/>
      <c r="I149" s="1939"/>
      <c r="J149" s="1933"/>
      <c r="K149" s="1938"/>
      <c r="L149" s="1935"/>
      <c r="M149" s="1936"/>
      <c r="N149" s="1940"/>
      <c r="O149" s="1936"/>
      <c r="P149" s="1936"/>
      <c r="Q149" s="1938"/>
      <c r="R149" s="1936"/>
      <c r="S149" s="1935"/>
      <c r="T149" s="1936"/>
      <c r="U149" s="1936"/>
      <c r="V149" s="1936"/>
      <c r="W149" s="1936"/>
      <c r="X149" s="1935"/>
      <c r="Y149" s="1936"/>
      <c r="Z149" s="1936"/>
      <c r="AA149" s="1933"/>
      <c r="AB149" s="1934"/>
    </row>
    <row r="150" spans="1:28" s="1917" customFormat="1" ht="25.15" customHeight="1">
      <c r="A150" s="1931" t="e">
        <f>SUIVI!#REF!</f>
        <v>#REF!</v>
      </c>
      <c r="B150" s="1932" t="e">
        <f>SUIVI!#REF!</f>
        <v>#REF!</v>
      </c>
      <c r="C150" s="1933" t="e">
        <f>SUIVI!#REF!</f>
        <v>#REF!</v>
      </c>
      <c r="D150" s="1941"/>
      <c r="E150" s="4076" t="e">
        <f>SUIVI!#REF!</f>
        <v>#REF!</v>
      </c>
      <c r="F150" s="4077"/>
      <c r="G150" s="1937" t="e">
        <f>SUIVI!#REF!</f>
        <v>#REF!</v>
      </c>
      <c r="H150" s="1938"/>
      <c r="I150" s="1939"/>
      <c r="J150" s="1933"/>
      <c r="K150" s="1938"/>
      <c r="L150" s="1935"/>
      <c r="M150" s="1936"/>
      <c r="N150" s="1940"/>
      <c r="O150" s="1936"/>
      <c r="P150" s="1936"/>
      <c r="Q150" s="1938"/>
      <c r="R150" s="1936"/>
      <c r="S150" s="1935"/>
      <c r="T150" s="1936"/>
      <c r="U150" s="1936"/>
      <c r="V150" s="1936"/>
      <c r="W150" s="1936"/>
      <c r="X150" s="1935"/>
      <c r="Y150" s="1936"/>
      <c r="Z150" s="1936"/>
      <c r="AA150" s="1933"/>
      <c r="AB150" s="1934"/>
    </row>
    <row r="151" spans="1:28" s="1917" customFormat="1" ht="25.15" customHeight="1">
      <c r="A151" s="1931" t="e">
        <f>SUIVI!#REF!</f>
        <v>#REF!</v>
      </c>
      <c r="B151" s="1932" t="e">
        <f>SUIVI!#REF!</f>
        <v>#REF!</v>
      </c>
      <c r="C151" s="1933" t="e">
        <f>SUIVI!#REF!</f>
        <v>#REF!</v>
      </c>
      <c r="D151" s="1941"/>
      <c r="E151" s="4076" t="e">
        <f>SUIVI!#REF!</f>
        <v>#REF!</v>
      </c>
      <c r="F151" s="4077"/>
      <c r="G151" s="1937" t="e">
        <f>SUIVI!#REF!</f>
        <v>#REF!</v>
      </c>
      <c r="H151" s="1938"/>
      <c r="I151" s="1939"/>
      <c r="J151" s="1933"/>
      <c r="K151" s="1938"/>
      <c r="L151" s="1935"/>
      <c r="M151" s="1936"/>
      <c r="N151" s="1940"/>
      <c r="O151" s="1936"/>
      <c r="P151" s="1936"/>
      <c r="Q151" s="1938"/>
      <c r="R151" s="1936"/>
      <c r="S151" s="1935"/>
      <c r="T151" s="1936"/>
      <c r="U151" s="1936"/>
      <c r="V151" s="1936"/>
      <c r="W151" s="1936"/>
      <c r="X151" s="1935"/>
      <c r="Y151" s="1936"/>
      <c r="Z151" s="1936"/>
      <c r="AA151" s="1933"/>
      <c r="AB151" s="1934"/>
    </row>
    <row r="152" spans="1:28" s="1917" customFormat="1" ht="25.15" customHeight="1">
      <c r="A152" s="1931" t="e">
        <f>SUIVI!#REF!</f>
        <v>#REF!</v>
      </c>
      <c r="B152" s="1932" t="e">
        <f>SUIVI!#REF!</f>
        <v>#REF!</v>
      </c>
      <c r="C152" s="1933" t="e">
        <f>SUIVI!#REF!</f>
        <v>#REF!</v>
      </c>
      <c r="D152" s="1941"/>
      <c r="E152" s="4076" t="e">
        <f>SUIVI!#REF!</f>
        <v>#REF!</v>
      </c>
      <c r="F152" s="4077"/>
      <c r="G152" s="1937" t="e">
        <f>SUIVI!#REF!</f>
        <v>#REF!</v>
      </c>
      <c r="H152" s="1938"/>
      <c r="I152" s="1939"/>
      <c r="J152" s="1933"/>
      <c r="K152" s="1938"/>
      <c r="L152" s="1935"/>
      <c r="M152" s="1936"/>
      <c r="N152" s="1940"/>
      <c r="O152" s="1936"/>
      <c r="P152" s="1936"/>
      <c r="Q152" s="1938"/>
      <c r="R152" s="1936"/>
      <c r="S152" s="1935"/>
      <c r="T152" s="1936"/>
      <c r="U152" s="1936"/>
      <c r="V152" s="1936"/>
      <c r="W152" s="1936"/>
      <c r="X152" s="1935"/>
      <c r="Y152" s="1936"/>
      <c r="Z152" s="1936"/>
      <c r="AA152" s="1933"/>
      <c r="AB152" s="1934"/>
    </row>
    <row r="153" spans="1:28" s="1917" customFormat="1" ht="25.15" customHeight="1">
      <c r="A153" s="1931" t="e">
        <f>SUIVI!#REF!</f>
        <v>#REF!</v>
      </c>
      <c r="B153" s="1932" t="e">
        <f>SUIVI!#REF!</f>
        <v>#REF!</v>
      </c>
      <c r="C153" s="1933" t="e">
        <f>SUIVI!#REF!</f>
        <v>#REF!</v>
      </c>
      <c r="D153" s="1941"/>
      <c r="E153" s="4076" t="e">
        <f>SUIVI!#REF!</f>
        <v>#REF!</v>
      </c>
      <c r="F153" s="4077"/>
      <c r="G153" s="1937" t="e">
        <f>SUIVI!#REF!</f>
        <v>#REF!</v>
      </c>
      <c r="H153" s="1938"/>
      <c r="I153" s="1939"/>
      <c r="J153" s="1933"/>
      <c r="K153" s="1938"/>
      <c r="L153" s="1935"/>
      <c r="M153" s="1936"/>
      <c r="N153" s="1940"/>
      <c r="O153" s="1936"/>
      <c r="P153" s="1936"/>
      <c r="Q153" s="1938"/>
      <c r="R153" s="1936"/>
      <c r="S153" s="1935"/>
      <c r="T153" s="1936"/>
      <c r="U153" s="1936"/>
      <c r="V153" s="1936"/>
      <c r="W153" s="1936"/>
      <c r="X153" s="1935"/>
      <c r="Y153" s="1936"/>
      <c r="Z153" s="1936"/>
      <c r="AA153" s="1933"/>
      <c r="AB153" s="1934"/>
    </row>
    <row r="154" spans="1:28" s="1917" customFormat="1" ht="25.15" customHeight="1">
      <c r="A154" s="1931" t="e">
        <f>SUIVI!#REF!</f>
        <v>#REF!</v>
      </c>
      <c r="B154" s="1932" t="e">
        <f>SUIVI!#REF!</f>
        <v>#REF!</v>
      </c>
      <c r="C154" s="1933" t="e">
        <f>SUIVI!#REF!</f>
        <v>#REF!</v>
      </c>
      <c r="D154" s="1941"/>
      <c r="E154" s="4076" t="e">
        <f>SUIVI!#REF!</f>
        <v>#REF!</v>
      </c>
      <c r="F154" s="4077"/>
      <c r="G154" s="1937" t="e">
        <f>SUIVI!#REF!</f>
        <v>#REF!</v>
      </c>
      <c r="H154" s="1938"/>
      <c r="I154" s="1939"/>
      <c r="J154" s="1933"/>
      <c r="K154" s="1938"/>
      <c r="L154" s="1935"/>
      <c r="M154" s="1936"/>
      <c r="N154" s="1940"/>
      <c r="O154" s="1936"/>
      <c r="P154" s="1936"/>
      <c r="Q154" s="1938"/>
      <c r="R154" s="1936"/>
      <c r="S154" s="1935"/>
      <c r="T154" s="1936"/>
      <c r="U154" s="1936"/>
      <c r="V154" s="1936"/>
      <c r="W154" s="1936"/>
      <c r="X154" s="1935"/>
      <c r="Y154" s="1936"/>
      <c r="Z154" s="1936"/>
      <c r="AA154" s="1933"/>
      <c r="AB154" s="1934"/>
    </row>
    <row r="155" spans="1:28" s="1917" customFormat="1" ht="25.15" customHeight="1">
      <c r="A155" s="1931" t="e">
        <f>SUIVI!#REF!</f>
        <v>#REF!</v>
      </c>
      <c r="B155" s="1932" t="e">
        <f>SUIVI!#REF!</f>
        <v>#REF!</v>
      </c>
      <c r="C155" s="1933" t="e">
        <f>SUIVI!#REF!</f>
        <v>#REF!</v>
      </c>
      <c r="D155" s="1941"/>
      <c r="E155" s="4076" t="e">
        <f>SUIVI!#REF!</f>
        <v>#REF!</v>
      </c>
      <c r="F155" s="4077"/>
      <c r="G155" s="1937" t="e">
        <f>SUIVI!#REF!</f>
        <v>#REF!</v>
      </c>
      <c r="H155" s="1938"/>
      <c r="I155" s="1939"/>
      <c r="J155" s="1933"/>
      <c r="K155" s="1938"/>
      <c r="L155" s="1935"/>
      <c r="M155" s="1936"/>
      <c r="N155" s="1940"/>
      <c r="O155" s="1936"/>
      <c r="P155" s="1936"/>
      <c r="Q155" s="1938"/>
      <c r="R155" s="1936"/>
      <c r="S155" s="1935"/>
      <c r="T155" s="1936"/>
      <c r="U155" s="1936"/>
      <c r="V155" s="1936"/>
      <c r="W155" s="1936"/>
      <c r="X155" s="1935"/>
      <c r="Y155" s="1936"/>
      <c r="Z155" s="1936"/>
      <c r="AA155" s="1933"/>
      <c r="AB155" s="1934"/>
    </row>
    <row r="156" spans="1:28" s="1917" customFormat="1" ht="25.15" customHeight="1">
      <c r="A156" s="1931" t="e">
        <f>SUIVI!#REF!</f>
        <v>#REF!</v>
      </c>
      <c r="B156" s="1932" t="e">
        <f>SUIVI!#REF!</f>
        <v>#REF!</v>
      </c>
      <c r="C156" s="1933" t="e">
        <f>SUIVI!#REF!</f>
        <v>#REF!</v>
      </c>
      <c r="D156" s="1941"/>
      <c r="E156" s="4076" t="e">
        <f>SUIVI!#REF!</f>
        <v>#REF!</v>
      </c>
      <c r="F156" s="4077"/>
      <c r="G156" s="1937" t="e">
        <f>SUIVI!#REF!</f>
        <v>#REF!</v>
      </c>
      <c r="H156" s="1938"/>
      <c r="I156" s="1939"/>
      <c r="J156" s="1933"/>
      <c r="K156" s="1938"/>
      <c r="L156" s="1935"/>
      <c r="M156" s="1936"/>
      <c r="N156" s="1940"/>
      <c r="O156" s="1936"/>
      <c r="P156" s="1936"/>
      <c r="Q156" s="1938"/>
      <c r="R156" s="1936"/>
      <c r="S156" s="1935"/>
      <c r="T156" s="1936"/>
      <c r="U156" s="1936"/>
      <c r="V156" s="1936"/>
      <c r="W156" s="1936"/>
      <c r="X156" s="1935"/>
      <c r="Y156" s="1936"/>
      <c r="Z156" s="1936"/>
      <c r="AA156" s="1933"/>
      <c r="AB156" s="1934"/>
    </row>
    <row r="157" spans="1:28" s="1917" customFormat="1" ht="25.15" customHeight="1">
      <c r="A157" s="1931" t="e">
        <f>SUIVI!#REF!</f>
        <v>#REF!</v>
      </c>
      <c r="B157" s="1932" t="e">
        <f>SUIVI!#REF!</f>
        <v>#REF!</v>
      </c>
      <c r="C157" s="1933" t="e">
        <f>SUIVI!#REF!</f>
        <v>#REF!</v>
      </c>
      <c r="D157" s="1941"/>
      <c r="E157" s="4076" t="e">
        <f>SUIVI!#REF!</f>
        <v>#REF!</v>
      </c>
      <c r="F157" s="4077"/>
      <c r="G157" s="1937" t="e">
        <f>SUIVI!#REF!</f>
        <v>#REF!</v>
      </c>
      <c r="H157" s="1938"/>
      <c r="I157" s="1939"/>
      <c r="J157" s="1933"/>
      <c r="K157" s="1938"/>
      <c r="L157" s="1935"/>
      <c r="M157" s="1936"/>
      <c r="N157" s="1940"/>
      <c r="O157" s="1936"/>
      <c r="P157" s="1936"/>
      <c r="Q157" s="1938"/>
      <c r="R157" s="1936"/>
      <c r="S157" s="1935"/>
      <c r="T157" s="1936"/>
      <c r="U157" s="1936"/>
      <c r="V157" s="1936"/>
      <c r="W157" s="1936"/>
      <c r="X157" s="1935"/>
      <c r="Y157" s="1936"/>
      <c r="Z157" s="1936"/>
      <c r="AA157" s="1933"/>
      <c r="AB157" s="1934"/>
    </row>
    <row r="158" spans="1:28" s="1917" customFormat="1" ht="25.15" customHeight="1">
      <c r="A158" s="1931" t="e">
        <f>SUIVI!#REF!</f>
        <v>#REF!</v>
      </c>
      <c r="B158" s="1932" t="e">
        <f>SUIVI!#REF!</f>
        <v>#REF!</v>
      </c>
      <c r="C158" s="1933" t="e">
        <f>SUIVI!#REF!</f>
        <v>#REF!</v>
      </c>
      <c r="D158" s="1941"/>
      <c r="E158" s="4076" t="e">
        <f>SUIVI!#REF!</f>
        <v>#REF!</v>
      </c>
      <c r="F158" s="4077"/>
      <c r="G158" s="1937" t="e">
        <f>SUIVI!#REF!</f>
        <v>#REF!</v>
      </c>
      <c r="H158" s="1938"/>
      <c r="I158" s="1939"/>
      <c r="J158" s="1933"/>
      <c r="K158" s="1938"/>
      <c r="L158" s="1935"/>
      <c r="M158" s="1936"/>
      <c r="N158" s="1940"/>
      <c r="O158" s="1936"/>
      <c r="P158" s="1936"/>
      <c r="Q158" s="1938"/>
      <c r="R158" s="1936"/>
      <c r="S158" s="1935"/>
      <c r="T158" s="1936"/>
      <c r="U158" s="1936"/>
      <c r="V158" s="1936"/>
      <c r="W158" s="1936"/>
      <c r="X158" s="1935"/>
      <c r="Y158" s="1936"/>
      <c r="Z158" s="1936"/>
      <c r="AA158" s="1933"/>
      <c r="AB158" s="1934"/>
    </row>
    <row r="159" spans="1:28" s="1917" customFormat="1" ht="25.15" customHeight="1">
      <c r="A159" s="1931" t="e">
        <f>SUIVI!#REF!</f>
        <v>#REF!</v>
      </c>
      <c r="B159" s="1932" t="e">
        <f>SUIVI!#REF!</f>
        <v>#REF!</v>
      </c>
      <c r="C159" s="1933" t="e">
        <f>SUIVI!#REF!</f>
        <v>#REF!</v>
      </c>
      <c r="D159" s="1941"/>
      <c r="E159" s="4076" t="e">
        <f>SUIVI!#REF!</f>
        <v>#REF!</v>
      </c>
      <c r="F159" s="4077"/>
      <c r="G159" s="1937" t="e">
        <f>SUIVI!#REF!</f>
        <v>#REF!</v>
      </c>
      <c r="H159" s="1938"/>
      <c r="I159" s="1939"/>
      <c r="J159" s="1933"/>
      <c r="K159" s="1938"/>
      <c r="L159" s="1935"/>
      <c r="M159" s="1936"/>
      <c r="N159" s="1940"/>
      <c r="O159" s="1936"/>
      <c r="P159" s="1936"/>
      <c r="Q159" s="1938"/>
      <c r="R159" s="1936"/>
      <c r="S159" s="1935"/>
      <c r="T159" s="1936"/>
      <c r="U159" s="1936"/>
      <c r="V159" s="1936"/>
      <c r="W159" s="1936"/>
      <c r="X159" s="1935"/>
      <c r="Y159" s="1936"/>
      <c r="Z159" s="1936"/>
      <c r="AA159" s="1933"/>
      <c r="AB159" s="1934"/>
    </row>
    <row r="160" spans="1:28" s="1917" customFormat="1" ht="25.15" customHeight="1">
      <c r="A160" s="1931" t="e">
        <f>SUIVI!#REF!</f>
        <v>#REF!</v>
      </c>
      <c r="B160" s="1932" t="e">
        <f>SUIVI!#REF!</f>
        <v>#REF!</v>
      </c>
      <c r="C160" s="1933" t="e">
        <f>SUIVI!#REF!</f>
        <v>#REF!</v>
      </c>
      <c r="D160" s="1941"/>
      <c r="E160" s="4076" t="e">
        <f>SUIVI!#REF!</f>
        <v>#REF!</v>
      </c>
      <c r="F160" s="4077"/>
      <c r="G160" s="1937" t="e">
        <f>SUIVI!#REF!</f>
        <v>#REF!</v>
      </c>
      <c r="H160" s="1938"/>
      <c r="I160" s="1939"/>
      <c r="J160" s="1933"/>
      <c r="K160" s="1938"/>
      <c r="L160" s="1935"/>
      <c r="M160" s="1936"/>
      <c r="N160" s="1940"/>
      <c r="O160" s="1936"/>
      <c r="P160" s="1936"/>
      <c r="Q160" s="1938"/>
      <c r="R160" s="1936"/>
      <c r="S160" s="1935"/>
      <c r="T160" s="1936"/>
      <c r="U160" s="1936"/>
      <c r="V160" s="1936"/>
      <c r="W160" s="1936"/>
      <c r="X160" s="1935"/>
      <c r="Y160" s="1936"/>
      <c r="Z160" s="1936"/>
      <c r="AA160" s="1933"/>
      <c r="AB160" s="1934"/>
    </row>
    <row r="161" spans="1:28" s="1917" customFormat="1" ht="25.15" customHeight="1">
      <c r="A161" s="1931" t="e">
        <f>SUIVI!#REF!</f>
        <v>#REF!</v>
      </c>
      <c r="B161" s="1932" t="e">
        <f>SUIVI!#REF!</f>
        <v>#REF!</v>
      </c>
      <c r="C161" s="1933" t="e">
        <f>SUIVI!#REF!</f>
        <v>#REF!</v>
      </c>
      <c r="D161" s="1941"/>
      <c r="E161" s="4076" t="e">
        <f>SUIVI!#REF!</f>
        <v>#REF!</v>
      </c>
      <c r="F161" s="4077"/>
      <c r="G161" s="1937" t="e">
        <f>SUIVI!#REF!</f>
        <v>#REF!</v>
      </c>
      <c r="H161" s="1938"/>
      <c r="I161" s="1939"/>
      <c r="J161" s="1933"/>
      <c r="K161" s="1938"/>
      <c r="L161" s="1935"/>
      <c r="M161" s="1936"/>
      <c r="N161" s="1940"/>
      <c r="O161" s="1936"/>
      <c r="P161" s="1936"/>
      <c r="Q161" s="1938"/>
      <c r="R161" s="1936"/>
      <c r="S161" s="1935"/>
      <c r="T161" s="1936"/>
      <c r="U161" s="1936"/>
      <c r="V161" s="1936"/>
      <c r="W161" s="1936"/>
      <c r="X161" s="1935"/>
      <c r="Y161" s="1936"/>
      <c r="Z161" s="1936"/>
      <c r="AA161" s="1933"/>
      <c r="AB161" s="1934"/>
    </row>
    <row r="162" spans="1:28" s="1917" customFormat="1" ht="25.15" customHeight="1">
      <c r="A162" s="1931" t="e">
        <f>SUIVI!#REF!</f>
        <v>#REF!</v>
      </c>
      <c r="B162" s="1932" t="e">
        <f>SUIVI!#REF!</f>
        <v>#REF!</v>
      </c>
      <c r="C162" s="1933" t="e">
        <f>SUIVI!#REF!</f>
        <v>#REF!</v>
      </c>
      <c r="D162" s="1941"/>
      <c r="E162" s="4076" t="e">
        <f>SUIVI!#REF!</f>
        <v>#REF!</v>
      </c>
      <c r="F162" s="4077"/>
      <c r="G162" s="1937" t="e">
        <f>SUIVI!#REF!</f>
        <v>#REF!</v>
      </c>
      <c r="H162" s="1938"/>
      <c r="I162" s="1939"/>
      <c r="J162" s="1933"/>
      <c r="K162" s="1938"/>
      <c r="L162" s="1935"/>
      <c r="M162" s="1936"/>
      <c r="N162" s="1940"/>
      <c r="O162" s="1936"/>
      <c r="P162" s="1936"/>
      <c r="Q162" s="1938"/>
      <c r="R162" s="1936"/>
      <c r="S162" s="1935"/>
      <c r="T162" s="1936"/>
      <c r="U162" s="1936"/>
      <c r="V162" s="1936"/>
      <c r="W162" s="1936"/>
      <c r="X162" s="1935"/>
      <c r="Y162" s="1936"/>
      <c r="Z162" s="1936"/>
      <c r="AA162" s="1933"/>
      <c r="AB162" s="1934"/>
    </row>
    <row r="163" spans="1:28" s="1917" customFormat="1" ht="25.15" customHeight="1">
      <c r="A163" s="1931" t="e">
        <f>SUIVI!#REF!</f>
        <v>#REF!</v>
      </c>
      <c r="B163" s="1932" t="e">
        <f>SUIVI!#REF!</f>
        <v>#REF!</v>
      </c>
      <c r="C163" s="1933" t="e">
        <f>SUIVI!#REF!</f>
        <v>#REF!</v>
      </c>
      <c r="D163" s="1941"/>
      <c r="E163" s="4076" t="e">
        <f>SUIVI!#REF!</f>
        <v>#REF!</v>
      </c>
      <c r="F163" s="4077"/>
      <c r="G163" s="1937" t="e">
        <f>SUIVI!#REF!</f>
        <v>#REF!</v>
      </c>
      <c r="H163" s="1938"/>
      <c r="I163" s="1939"/>
      <c r="J163" s="1933"/>
      <c r="K163" s="1938"/>
      <c r="L163" s="1935"/>
      <c r="M163" s="1936"/>
      <c r="N163" s="1940"/>
      <c r="O163" s="1936"/>
      <c r="P163" s="1936"/>
      <c r="Q163" s="1938"/>
      <c r="R163" s="1936"/>
      <c r="S163" s="1935"/>
      <c r="T163" s="1936"/>
      <c r="U163" s="1936"/>
      <c r="V163" s="1936"/>
      <c r="W163" s="1936"/>
      <c r="X163" s="1935"/>
      <c r="Y163" s="1936"/>
      <c r="Z163" s="1936"/>
      <c r="AA163" s="1933"/>
      <c r="AB163" s="1934"/>
    </row>
    <row r="164" spans="1:28" s="1917" customFormat="1" ht="25.15" customHeight="1">
      <c r="A164" s="1931" t="e">
        <f>SUIVI!#REF!</f>
        <v>#REF!</v>
      </c>
      <c r="B164" s="1932" t="e">
        <f>SUIVI!#REF!</f>
        <v>#REF!</v>
      </c>
      <c r="C164" s="1933" t="e">
        <f>SUIVI!#REF!</f>
        <v>#REF!</v>
      </c>
      <c r="D164" s="1941"/>
      <c r="E164" s="4076" t="e">
        <f>SUIVI!#REF!</f>
        <v>#REF!</v>
      </c>
      <c r="F164" s="4077"/>
      <c r="G164" s="1937" t="e">
        <f>SUIVI!#REF!</f>
        <v>#REF!</v>
      </c>
      <c r="H164" s="1938"/>
      <c r="I164" s="1939"/>
      <c r="J164" s="1933"/>
      <c r="K164" s="1938"/>
      <c r="L164" s="1935"/>
      <c r="M164" s="1936"/>
      <c r="N164" s="1940"/>
      <c r="O164" s="1936"/>
      <c r="P164" s="1936"/>
      <c r="Q164" s="1938"/>
      <c r="R164" s="1936"/>
      <c r="S164" s="1935"/>
      <c r="T164" s="1936"/>
      <c r="U164" s="1936"/>
      <c r="V164" s="1936"/>
      <c r="W164" s="1936"/>
      <c r="X164" s="1935"/>
      <c r="Y164" s="1936"/>
      <c r="Z164" s="1936"/>
      <c r="AA164" s="1933"/>
      <c r="AB164" s="1934"/>
    </row>
    <row r="165" spans="1:28" s="1917" customFormat="1" ht="25.15" customHeight="1">
      <c r="A165" s="1931" t="e">
        <f>SUIVI!#REF!</f>
        <v>#REF!</v>
      </c>
      <c r="B165" s="1932" t="e">
        <f>SUIVI!#REF!</f>
        <v>#REF!</v>
      </c>
      <c r="C165" s="1933" t="e">
        <f>SUIVI!#REF!</f>
        <v>#REF!</v>
      </c>
      <c r="D165" s="1941"/>
      <c r="E165" s="4076" t="e">
        <f>SUIVI!#REF!</f>
        <v>#REF!</v>
      </c>
      <c r="F165" s="4077"/>
      <c r="G165" s="1937" t="e">
        <f>SUIVI!#REF!</f>
        <v>#REF!</v>
      </c>
      <c r="H165" s="1938"/>
      <c r="I165" s="1939"/>
      <c r="J165" s="1933"/>
      <c r="K165" s="1938"/>
      <c r="L165" s="1935"/>
      <c r="M165" s="1936"/>
      <c r="N165" s="1940"/>
      <c r="O165" s="1936"/>
      <c r="P165" s="1936"/>
      <c r="Q165" s="1938"/>
      <c r="R165" s="1936"/>
      <c r="S165" s="1935"/>
      <c r="T165" s="1936"/>
      <c r="U165" s="1936"/>
      <c r="V165" s="1936"/>
      <c r="W165" s="1936"/>
      <c r="X165" s="1935"/>
      <c r="Y165" s="1936"/>
      <c r="Z165" s="1936"/>
      <c r="AA165" s="1933"/>
      <c r="AB165" s="1934"/>
    </row>
    <row r="166" spans="1:28" s="1917" customFormat="1" ht="25.15" customHeight="1">
      <c r="A166" s="1931" t="e">
        <f>SUIVI!#REF!</f>
        <v>#REF!</v>
      </c>
      <c r="B166" s="1932" t="e">
        <f>SUIVI!#REF!</f>
        <v>#REF!</v>
      </c>
      <c r="C166" s="1933" t="e">
        <f>SUIVI!#REF!</f>
        <v>#REF!</v>
      </c>
      <c r="D166" s="1941"/>
      <c r="E166" s="4076" t="e">
        <f>SUIVI!#REF!</f>
        <v>#REF!</v>
      </c>
      <c r="F166" s="4077"/>
      <c r="G166" s="1937" t="e">
        <f>SUIVI!#REF!</f>
        <v>#REF!</v>
      </c>
      <c r="H166" s="1938"/>
      <c r="I166" s="1939"/>
      <c r="J166" s="1933"/>
      <c r="K166" s="1938"/>
      <c r="L166" s="1935"/>
      <c r="M166" s="1936"/>
      <c r="N166" s="1940"/>
      <c r="O166" s="1936"/>
      <c r="P166" s="1936"/>
      <c r="Q166" s="1938"/>
      <c r="R166" s="1936"/>
      <c r="S166" s="1935"/>
      <c r="T166" s="1936"/>
      <c r="U166" s="1936"/>
      <c r="V166" s="1936"/>
      <c r="W166" s="1936"/>
      <c r="X166" s="1935"/>
      <c r="Y166" s="1936"/>
      <c r="Z166" s="1936"/>
      <c r="AA166" s="1933"/>
      <c r="AB166" s="1934"/>
    </row>
    <row r="167" spans="1:28" s="1917" customFormat="1" ht="25.15" customHeight="1">
      <c r="A167" s="1931" t="e">
        <f>SUIVI!#REF!</f>
        <v>#REF!</v>
      </c>
      <c r="B167" s="1932" t="e">
        <f>SUIVI!#REF!</f>
        <v>#REF!</v>
      </c>
      <c r="C167" s="1933" t="e">
        <f>SUIVI!#REF!</f>
        <v>#REF!</v>
      </c>
      <c r="D167" s="1941"/>
      <c r="E167" s="4076" t="e">
        <f>SUIVI!#REF!</f>
        <v>#REF!</v>
      </c>
      <c r="F167" s="4077"/>
      <c r="G167" s="1937" t="e">
        <f>SUIVI!#REF!</f>
        <v>#REF!</v>
      </c>
      <c r="H167" s="1938"/>
      <c r="I167" s="1939"/>
      <c r="J167" s="1933"/>
      <c r="K167" s="1938"/>
      <c r="L167" s="1935"/>
      <c r="M167" s="1936"/>
      <c r="N167" s="1940"/>
      <c r="O167" s="1936"/>
      <c r="P167" s="1936"/>
      <c r="Q167" s="1938"/>
      <c r="R167" s="1936"/>
      <c r="S167" s="1935"/>
      <c r="T167" s="1936"/>
      <c r="U167" s="1936"/>
      <c r="V167" s="1936"/>
      <c r="W167" s="1936"/>
      <c r="X167" s="1935"/>
      <c r="Y167" s="1936"/>
      <c r="Z167" s="1936"/>
      <c r="AA167" s="1933"/>
      <c r="AB167" s="1934"/>
    </row>
    <row r="168" spans="1:28" s="1917" customFormat="1" ht="25.15" customHeight="1">
      <c r="A168" s="1931" t="e">
        <f>SUIVI!#REF!</f>
        <v>#REF!</v>
      </c>
      <c r="B168" s="1932" t="e">
        <f>SUIVI!#REF!</f>
        <v>#REF!</v>
      </c>
      <c r="C168" s="1933" t="e">
        <f>SUIVI!#REF!</f>
        <v>#REF!</v>
      </c>
      <c r="D168" s="1941"/>
      <c r="E168" s="4076" t="e">
        <f>SUIVI!#REF!</f>
        <v>#REF!</v>
      </c>
      <c r="F168" s="4077"/>
      <c r="G168" s="1937" t="e">
        <f>SUIVI!#REF!</f>
        <v>#REF!</v>
      </c>
      <c r="H168" s="1938"/>
      <c r="I168" s="1939"/>
      <c r="J168" s="1933"/>
      <c r="K168" s="1938"/>
      <c r="L168" s="1935"/>
      <c r="M168" s="1936"/>
      <c r="N168" s="1940"/>
      <c r="O168" s="1936"/>
      <c r="P168" s="1936"/>
      <c r="Q168" s="1938"/>
      <c r="R168" s="1936"/>
      <c r="S168" s="1935"/>
      <c r="T168" s="1936"/>
      <c r="U168" s="1936"/>
      <c r="V168" s="1936"/>
      <c r="W168" s="1936"/>
      <c r="X168" s="1935"/>
      <c r="Y168" s="1936"/>
      <c r="Z168" s="1936"/>
      <c r="AA168" s="1933"/>
      <c r="AB168" s="1934"/>
    </row>
    <row r="169" spans="1:28" s="1917" customFormat="1" ht="25.15" customHeight="1">
      <c r="A169" s="1931" t="e">
        <f>SUIVI!#REF!</f>
        <v>#REF!</v>
      </c>
      <c r="B169" s="1932" t="e">
        <f>SUIVI!#REF!</f>
        <v>#REF!</v>
      </c>
      <c r="C169" s="1933" t="e">
        <f>SUIVI!#REF!</f>
        <v>#REF!</v>
      </c>
      <c r="D169" s="1941"/>
      <c r="E169" s="4076" t="e">
        <f>SUIVI!#REF!</f>
        <v>#REF!</v>
      </c>
      <c r="F169" s="4077"/>
      <c r="G169" s="1937" t="e">
        <f>SUIVI!#REF!</f>
        <v>#REF!</v>
      </c>
      <c r="H169" s="1938"/>
      <c r="I169" s="1939"/>
      <c r="J169" s="1933"/>
      <c r="K169" s="1938"/>
      <c r="L169" s="1935"/>
      <c r="M169" s="1936"/>
      <c r="N169" s="1940"/>
      <c r="O169" s="1936"/>
      <c r="P169" s="1936"/>
      <c r="Q169" s="1938"/>
      <c r="R169" s="1936"/>
      <c r="S169" s="1935"/>
      <c r="T169" s="1936"/>
      <c r="U169" s="1936"/>
      <c r="V169" s="1936"/>
      <c r="W169" s="1936"/>
      <c r="X169" s="1935"/>
      <c r="Y169" s="1936"/>
      <c r="Z169" s="1936"/>
      <c r="AA169" s="1933"/>
      <c r="AB169" s="1934"/>
    </row>
    <row r="170" spans="1:28" s="1917" customFormat="1" ht="25.15" customHeight="1">
      <c r="A170" s="1931" t="e">
        <f>SUIVI!#REF!</f>
        <v>#REF!</v>
      </c>
      <c r="B170" s="1932" t="e">
        <f>SUIVI!#REF!</f>
        <v>#REF!</v>
      </c>
      <c r="C170" s="1933" t="e">
        <f>SUIVI!#REF!</f>
        <v>#REF!</v>
      </c>
      <c r="D170" s="1941"/>
      <c r="E170" s="4076" t="e">
        <f>SUIVI!#REF!</f>
        <v>#REF!</v>
      </c>
      <c r="F170" s="4077"/>
      <c r="G170" s="1937" t="e">
        <f>SUIVI!#REF!</f>
        <v>#REF!</v>
      </c>
      <c r="H170" s="1938"/>
      <c r="I170" s="1939"/>
      <c r="J170" s="1933"/>
      <c r="K170" s="1938"/>
      <c r="L170" s="1935"/>
      <c r="M170" s="1936"/>
      <c r="N170" s="1940"/>
      <c r="O170" s="1936"/>
      <c r="P170" s="1936"/>
      <c r="Q170" s="1938"/>
      <c r="R170" s="1936"/>
      <c r="S170" s="1935"/>
      <c r="T170" s="1936"/>
      <c r="U170" s="1936"/>
      <c r="V170" s="1936"/>
      <c r="W170" s="1936"/>
      <c r="X170" s="1935"/>
      <c r="Y170" s="1936"/>
      <c r="Z170" s="1936"/>
      <c r="AA170" s="1933"/>
      <c r="AB170" s="1934"/>
    </row>
    <row r="171" spans="1:28" s="1917" customFormat="1" ht="25.15" customHeight="1">
      <c r="A171" s="1931" t="e">
        <f>SUIVI!#REF!</f>
        <v>#REF!</v>
      </c>
      <c r="B171" s="1932" t="e">
        <f>SUIVI!#REF!</f>
        <v>#REF!</v>
      </c>
      <c r="C171" s="1933" t="e">
        <f>SUIVI!#REF!</f>
        <v>#REF!</v>
      </c>
      <c r="D171" s="1941"/>
      <c r="E171" s="4076" t="e">
        <f>SUIVI!#REF!</f>
        <v>#REF!</v>
      </c>
      <c r="F171" s="4077"/>
      <c r="G171" s="1937" t="e">
        <f>SUIVI!#REF!</f>
        <v>#REF!</v>
      </c>
      <c r="H171" s="1938"/>
      <c r="I171" s="1939"/>
      <c r="J171" s="1933"/>
      <c r="K171" s="1938"/>
      <c r="L171" s="1935"/>
      <c r="M171" s="1936"/>
      <c r="N171" s="1940"/>
      <c r="O171" s="1936"/>
      <c r="P171" s="1936"/>
      <c r="Q171" s="1938"/>
      <c r="R171" s="1936"/>
      <c r="S171" s="1935"/>
      <c r="T171" s="1936"/>
      <c r="U171" s="1936"/>
      <c r="V171" s="1936"/>
      <c r="W171" s="1936"/>
      <c r="X171" s="1935"/>
      <c r="Y171" s="1936"/>
      <c r="Z171" s="1936"/>
      <c r="AA171" s="1933"/>
      <c r="AB171" s="1934"/>
    </row>
    <row r="172" spans="1:28" s="1917" customFormat="1" ht="25.15" customHeight="1">
      <c r="A172" s="1931" t="e">
        <f>SUIVI!#REF!</f>
        <v>#REF!</v>
      </c>
      <c r="B172" s="1932" t="e">
        <f>SUIVI!#REF!</f>
        <v>#REF!</v>
      </c>
      <c r="C172" s="1933" t="e">
        <f>SUIVI!#REF!</f>
        <v>#REF!</v>
      </c>
      <c r="D172" s="1941"/>
      <c r="E172" s="4076" t="e">
        <f>SUIVI!#REF!</f>
        <v>#REF!</v>
      </c>
      <c r="F172" s="4077"/>
      <c r="G172" s="1937" t="e">
        <f>SUIVI!#REF!</f>
        <v>#REF!</v>
      </c>
      <c r="H172" s="1938"/>
      <c r="I172" s="1939"/>
      <c r="J172" s="1933"/>
      <c r="K172" s="1938"/>
      <c r="L172" s="1935"/>
      <c r="M172" s="1936"/>
      <c r="N172" s="1940"/>
      <c r="O172" s="1936"/>
      <c r="P172" s="1936"/>
      <c r="Q172" s="1938"/>
      <c r="R172" s="1936"/>
      <c r="S172" s="1935"/>
      <c r="T172" s="1936"/>
      <c r="U172" s="1936"/>
      <c r="V172" s="1936"/>
      <c r="W172" s="1936"/>
      <c r="X172" s="1935"/>
      <c r="Y172" s="1936"/>
      <c r="Z172" s="1936"/>
      <c r="AA172" s="1933"/>
      <c r="AB172" s="1934"/>
    </row>
    <row r="173" spans="1:28" s="1917" customFormat="1" ht="25.15" customHeight="1">
      <c r="A173" s="1931" t="e">
        <f>SUIVI!#REF!</f>
        <v>#REF!</v>
      </c>
      <c r="B173" s="1932" t="e">
        <f>SUIVI!#REF!</f>
        <v>#REF!</v>
      </c>
      <c r="C173" s="1933" t="e">
        <f>SUIVI!#REF!</f>
        <v>#REF!</v>
      </c>
      <c r="D173" s="1941"/>
      <c r="E173" s="4076" t="e">
        <f>SUIVI!#REF!</f>
        <v>#REF!</v>
      </c>
      <c r="F173" s="4077"/>
      <c r="G173" s="1937" t="e">
        <f>SUIVI!#REF!</f>
        <v>#REF!</v>
      </c>
      <c r="H173" s="1938"/>
      <c r="I173" s="1939"/>
      <c r="J173" s="1933"/>
      <c r="K173" s="1938"/>
      <c r="L173" s="1935"/>
      <c r="M173" s="1936"/>
      <c r="N173" s="1940"/>
      <c r="O173" s="1936"/>
      <c r="P173" s="1936"/>
      <c r="Q173" s="1938"/>
      <c r="R173" s="1936"/>
      <c r="S173" s="1935"/>
      <c r="T173" s="1936"/>
      <c r="U173" s="1936"/>
      <c r="V173" s="1936"/>
      <c r="W173" s="1936"/>
      <c r="X173" s="1935"/>
      <c r="Y173" s="1936"/>
      <c r="Z173" s="1936"/>
      <c r="AA173" s="1933"/>
      <c r="AB173" s="1934"/>
    </row>
    <row r="174" spans="1:28" s="1917" customFormat="1" ht="25.15" customHeight="1">
      <c r="A174" s="1931" t="e">
        <f>SUIVI!#REF!</f>
        <v>#REF!</v>
      </c>
      <c r="B174" s="1932" t="e">
        <f>SUIVI!#REF!</f>
        <v>#REF!</v>
      </c>
      <c r="C174" s="1933" t="e">
        <f>SUIVI!#REF!</f>
        <v>#REF!</v>
      </c>
      <c r="D174" s="1941"/>
      <c r="E174" s="4076" t="e">
        <f>SUIVI!#REF!</f>
        <v>#REF!</v>
      </c>
      <c r="F174" s="4077"/>
      <c r="G174" s="1937" t="e">
        <f>SUIVI!#REF!</f>
        <v>#REF!</v>
      </c>
      <c r="H174" s="1938"/>
      <c r="I174" s="1939"/>
      <c r="J174" s="1933"/>
      <c r="K174" s="1938"/>
      <c r="L174" s="1935"/>
      <c r="M174" s="1936"/>
      <c r="N174" s="1940"/>
      <c r="O174" s="1936"/>
      <c r="P174" s="1936"/>
      <c r="Q174" s="1938"/>
      <c r="R174" s="1936"/>
      <c r="S174" s="1935"/>
      <c r="T174" s="1936"/>
      <c r="U174" s="1936"/>
      <c r="V174" s="1936"/>
      <c r="W174" s="1936"/>
      <c r="X174" s="1935"/>
      <c r="Y174" s="1936"/>
      <c r="Z174" s="1936"/>
      <c r="AA174" s="1933"/>
      <c r="AB174" s="1934"/>
    </row>
    <row r="175" spans="1:28" s="1917" customFormat="1" ht="25.15" customHeight="1">
      <c r="A175" s="1931" t="e">
        <f>SUIVI!#REF!</f>
        <v>#REF!</v>
      </c>
      <c r="B175" s="1932" t="e">
        <f>SUIVI!#REF!</f>
        <v>#REF!</v>
      </c>
      <c r="C175" s="1933" t="e">
        <f>SUIVI!#REF!</f>
        <v>#REF!</v>
      </c>
      <c r="D175" s="1941"/>
      <c r="E175" s="4076" t="e">
        <f>SUIVI!#REF!</f>
        <v>#REF!</v>
      </c>
      <c r="F175" s="4077"/>
      <c r="G175" s="1937" t="e">
        <f>SUIVI!#REF!</f>
        <v>#REF!</v>
      </c>
      <c r="H175" s="1938"/>
      <c r="I175" s="1939"/>
      <c r="J175" s="1933"/>
      <c r="K175" s="1938"/>
      <c r="L175" s="1935"/>
      <c r="M175" s="1936"/>
      <c r="N175" s="1940"/>
      <c r="O175" s="1936"/>
      <c r="P175" s="1936"/>
      <c r="Q175" s="1938"/>
      <c r="R175" s="1936"/>
      <c r="S175" s="1935"/>
      <c r="T175" s="1936"/>
      <c r="U175" s="1936"/>
      <c r="V175" s="1936"/>
      <c r="W175" s="1936"/>
      <c r="X175" s="1935"/>
      <c r="Y175" s="1936"/>
      <c r="Z175" s="1936"/>
      <c r="AA175" s="1933"/>
      <c r="AB175" s="1934"/>
    </row>
    <row r="176" spans="1:28" s="1917" customFormat="1" ht="25.15" customHeight="1">
      <c r="A176" s="1931" t="e">
        <f>SUIVI!#REF!</f>
        <v>#REF!</v>
      </c>
      <c r="B176" s="1932" t="e">
        <f>SUIVI!#REF!</f>
        <v>#REF!</v>
      </c>
      <c r="C176" s="1933" t="e">
        <f>SUIVI!#REF!</f>
        <v>#REF!</v>
      </c>
      <c r="D176" s="1941"/>
      <c r="E176" s="4076" t="e">
        <f>SUIVI!#REF!</f>
        <v>#REF!</v>
      </c>
      <c r="F176" s="4077"/>
      <c r="G176" s="1937" t="e">
        <f>SUIVI!#REF!</f>
        <v>#REF!</v>
      </c>
      <c r="H176" s="1938"/>
      <c r="I176" s="1939"/>
      <c r="J176" s="1933"/>
      <c r="K176" s="1938"/>
      <c r="L176" s="1935"/>
      <c r="M176" s="1936"/>
      <c r="N176" s="1940"/>
      <c r="O176" s="1936"/>
      <c r="P176" s="1936"/>
      <c r="Q176" s="1938"/>
      <c r="R176" s="1936"/>
      <c r="S176" s="1935"/>
      <c r="T176" s="1936"/>
      <c r="U176" s="1936"/>
      <c r="V176" s="1936"/>
      <c r="W176" s="1936"/>
      <c r="X176" s="1935"/>
      <c r="Y176" s="1936"/>
      <c r="Z176" s="1936"/>
      <c r="AA176" s="1933"/>
      <c r="AB176" s="1934"/>
    </row>
    <row r="177" spans="1:28" s="1917" customFormat="1" ht="25.15" customHeight="1">
      <c r="A177" s="1931" t="e">
        <f>SUIVI!#REF!</f>
        <v>#REF!</v>
      </c>
      <c r="B177" s="1932" t="e">
        <f>SUIVI!#REF!</f>
        <v>#REF!</v>
      </c>
      <c r="C177" s="1933" t="e">
        <f>SUIVI!#REF!</f>
        <v>#REF!</v>
      </c>
      <c r="D177" s="1941"/>
      <c r="E177" s="4076" t="e">
        <f>SUIVI!#REF!</f>
        <v>#REF!</v>
      </c>
      <c r="F177" s="4077"/>
      <c r="G177" s="1937" t="e">
        <f>SUIVI!#REF!</f>
        <v>#REF!</v>
      </c>
      <c r="H177" s="1938"/>
      <c r="I177" s="1939"/>
      <c r="J177" s="1933"/>
      <c r="K177" s="1938"/>
      <c r="L177" s="1935"/>
      <c r="M177" s="1936"/>
      <c r="N177" s="1940"/>
      <c r="O177" s="1936"/>
      <c r="P177" s="1936"/>
      <c r="Q177" s="1938"/>
      <c r="R177" s="1936"/>
      <c r="S177" s="1935"/>
      <c r="T177" s="1936"/>
      <c r="U177" s="1936"/>
      <c r="V177" s="1936"/>
      <c r="W177" s="1936"/>
      <c r="X177" s="1935"/>
      <c r="Y177" s="1936"/>
      <c r="Z177" s="1936"/>
      <c r="AA177" s="1933"/>
      <c r="AB177" s="1934"/>
    </row>
    <row r="178" spans="1:28" s="1917" customFormat="1" ht="25.15" customHeight="1">
      <c r="A178" s="1931" t="e">
        <f>SUIVI!#REF!</f>
        <v>#REF!</v>
      </c>
      <c r="B178" s="1932" t="e">
        <f>SUIVI!#REF!</f>
        <v>#REF!</v>
      </c>
      <c r="C178" s="1933" t="e">
        <f>SUIVI!#REF!</f>
        <v>#REF!</v>
      </c>
      <c r="D178" s="1941"/>
      <c r="E178" s="4076" t="e">
        <f>SUIVI!#REF!</f>
        <v>#REF!</v>
      </c>
      <c r="F178" s="4077"/>
      <c r="G178" s="1937" t="e">
        <f>SUIVI!#REF!</f>
        <v>#REF!</v>
      </c>
      <c r="H178" s="1938"/>
      <c r="I178" s="1939"/>
      <c r="J178" s="1933"/>
      <c r="K178" s="1938"/>
      <c r="L178" s="1935"/>
      <c r="M178" s="1936"/>
      <c r="N178" s="1940"/>
      <c r="O178" s="1936"/>
      <c r="P178" s="1936"/>
      <c r="Q178" s="1938"/>
      <c r="R178" s="1936"/>
      <c r="S178" s="1935"/>
      <c r="T178" s="1936"/>
      <c r="U178" s="1936"/>
      <c r="V178" s="1936"/>
      <c r="W178" s="1936"/>
      <c r="X178" s="1935"/>
      <c r="Y178" s="1936"/>
      <c r="Z178" s="1936"/>
      <c r="AA178" s="1933"/>
      <c r="AB178" s="1934"/>
    </row>
    <row r="179" spans="1:28" s="1917" customFormat="1" ht="25.15" customHeight="1">
      <c r="A179" s="1931" t="e">
        <f>SUIVI!#REF!</f>
        <v>#REF!</v>
      </c>
      <c r="B179" s="1932" t="e">
        <f>SUIVI!#REF!</f>
        <v>#REF!</v>
      </c>
      <c r="C179" s="1933" t="e">
        <f>SUIVI!#REF!</f>
        <v>#REF!</v>
      </c>
      <c r="D179" s="1941"/>
      <c r="E179" s="4076" t="e">
        <f>SUIVI!#REF!</f>
        <v>#REF!</v>
      </c>
      <c r="F179" s="4077"/>
      <c r="G179" s="1937" t="e">
        <f>SUIVI!#REF!</f>
        <v>#REF!</v>
      </c>
      <c r="H179" s="1938"/>
      <c r="I179" s="1939"/>
      <c r="J179" s="1933"/>
      <c r="K179" s="1938"/>
      <c r="L179" s="1935"/>
      <c r="M179" s="1936"/>
      <c r="N179" s="1940"/>
      <c r="O179" s="1936"/>
      <c r="P179" s="1936"/>
      <c r="Q179" s="1938"/>
      <c r="R179" s="1936"/>
      <c r="S179" s="1935"/>
      <c r="T179" s="1936"/>
      <c r="U179" s="1936"/>
      <c r="V179" s="1936"/>
      <c r="W179" s="1936"/>
      <c r="X179" s="1935"/>
      <c r="Y179" s="1936"/>
      <c r="Z179" s="1936"/>
      <c r="AA179" s="1933"/>
      <c r="AB179" s="1934"/>
    </row>
    <row r="180" spans="1:28" s="1917" customFormat="1" ht="25.15" customHeight="1">
      <c r="A180" s="1931" t="e">
        <f>SUIVI!#REF!</f>
        <v>#REF!</v>
      </c>
      <c r="B180" s="1932" t="e">
        <f>SUIVI!#REF!</f>
        <v>#REF!</v>
      </c>
      <c r="C180" s="1933" t="e">
        <f>SUIVI!#REF!</f>
        <v>#REF!</v>
      </c>
      <c r="D180" s="1941"/>
      <c r="E180" s="4076" t="e">
        <f>SUIVI!#REF!</f>
        <v>#REF!</v>
      </c>
      <c r="F180" s="4077"/>
      <c r="G180" s="1937" t="e">
        <f>SUIVI!#REF!</f>
        <v>#REF!</v>
      </c>
      <c r="H180" s="1938"/>
      <c r="I180" s="1939"/>
      <c r="J180" s="1933"/>
      <c r="K180" s="1938"/>
      <c r="L180" s="1935"/>
      <c r="M180" s="1936"/>
      <c r="N180" s="1940"/>
      <c r="O180" s="1936"/>
      <c r="P180" s="1936"/>
      <c r="Q180" s="1938"/>
      <c r="R180" s="1936"/>
      <c r="S180" s="1935"/>
      <c r="T180" s="1936"/>
      <c r="U180" s="1936"/>
      <c r="V180" s="1936"/>
      <c r="W180" s="1936"/>
      <c r="X180" s="1935"/>
      <c r="Y180" s="1936"/>
      <c r="Z180" s="1936"/>
      <c r="AA180" s="1933"/>
      <c r="AB180" s="1934"/>
    </row>
    <row r="181" spans="1:28" s="1917" customFormat="1" ht="25.15" customHeight="1">
      <c r="A181" s="1931" t="e">
        <f>SUIVI!#REF!</f>
        <v>#REF!</v>
      </c>
      <c r="B181" s="1932" t="e">
        <f>SUIVI!#REF!</f>
        <v>#REF!</v>
      </c>
      <c r="C181" s="1933" t="e">
        <f>SUIVI!#REF!</f>
        <v>#REF!</v>
      </c>
      <c r="D181" s="1941"/>
      <c r="E181" s="4076" t="e">
        <f>SUIVI!#REF!</f>
        <v>#REF!</v>
      </c>
      <c r="F181" s="4077"/>
      <c r="G181" s="1937" t="e">
        <f>SUIVI!#REF!</f>
        <v>#REF!</v>
      </c>
      <c r="H181" s="1938"/>
      <c r="I181" s="1939"/>
      <c r="J181" s="1933"/>
      <c r="K181" s="1938"/>
      <c r="L181" s="1935"/>
      <c r="M181" s="1936"/>
      <c r="N181" s="1940"/>
      <c r="O181" s="1936"/>
      <c r="P181" s="1936"/>
      <c r="Q181" s="1938"/>
      <c r="R181" s="1936"/>
      <c r="S181" s="1935"/>
      <c r="T181" s="1936"/>
      <c r="U181" s="1936"/>
      <c r="V181" s="1936"/>
      <c r="W181" s="1936"/>
      <c r="X181" s="1935"/>
      <c r="Y181" s="1936"/>
      <c r="Z181" s="1936"/>
      <c r="AA181" s="1933"/>
      <c r="AB181" s="1934"/>
    </row>
    <row r="182" spans="1:28" s="1917" customFormat="1" ht="25.15" customHeight="1">
      <c r="A182" s="1931" t="e">
        <f>SUIVI!#REF!</f>
        <v>#REF!</v>
      </c>
      <c r="B182" s="1932" t="e">
        <f>SUIVI!#REF!</f>
        <v>#REF!</v>
      </c>
      <c r="C182" s="1933" t="e">
        <f>SUIVI!#REF!</f>
        <v>#REF!</v>
      </c>
      <c r="D182" s="1941"/>
      <c r="E182" s="4076" t="e">
        <f>SUIVI!#REF!</f>
        <v>#REF!</v>
      </c>
      <c r="F182" s="4077"/>
      <c r="G182" s="1937" t="e">
        <f>SUIVI!#REF!</f>
        <v>#REF!</v>
      </c>
      <c r="H182" s="1938"/>
      <c r="I182" s="1939"/>
      <c r="J182" s="1933"/>
      <c r="K182" s="1938"/>
      <c r="L182" s="1935"/>
      <c r="M182" s="1936"/>
      <c r="N182" s="1940"/>
      <c r="O182" s="1936"/>
      <c r="P182" s="1936"/>
      <c r="Q182" s="1938"/>
      <c r="R182" s="1936"/>
      <c r="S182" s="1935"/>
      <c r="T182" s="1936"/>
      <c r="U182" s="1936"/>
      <c r="V182" s="1936"/>
      <c r="W182" s="1936"/>
      <c r="X182" s="1935"/>
      <c r="Y182" s="1936"/>
      <c r="Z182" s="1936"/>
      <c r="AA182" s="1933"/>
      <c r="AB182" s="1934"/>
    </row>
    <row r="183" spans="1:28" s="1917" customFormat="1" ht="25.15" customHeight="1">
      <c r="A183" s="1931" t="e">
        <f>SUIVI!#REF!</f>
        <v>#REF!</v>
      </c>
      <c r="B183" s="1932" t="e">
        <f>SUIVI!#REF!</f>
        <v>#REF!</v>
      </c>
      <c r="C183" s="1933" t="e">
        <f>SUIVI!#REF!</f>
        <v>#REF!</v>
      </c>
      <c r="D183" s="1941"/>
      <c r="E183" s="4076" t="e">
        <f>SUIVI!#REF!</f>
        <v>#REF!</v>
      </c>
      <c r="F183" s="4077"/>
      <c r="G183" s="1937" t="e">
        <f>SUIVI!#REF!</f>
        <v>#REF!</v>
      </c>
      <c r="H183" s="1938"/>
      <c r="I183" s="1939"/>
      <c r="J183" s="1933"/>
      <c r="K183" s="1938"/>
      <c r="L183" s="1935"/>
      <c r="M183" s="1936"/>
      <c r="N183" s="1940"/>
      <c r="O183" s="1936"/>
      <c r="P183" s="1936"/>
      <c r="Q183" s="1938"/>
      <c r="R183" s="1936"/>
      <c r="S183" s="1935"/>
      <c r="T183" s="1936"/>
      <c r="U183" s="1936"/>
      <c r="V183" s="1936"/>
      <c r="W183" s="1936"/>
      <c r="X183" s="1935"/>
      <c r="Y183" s="1936"/>
      <c r="Z183" s="1936"/>
      <c r="AA183" s="1933"/>
      <c r="AB183" s="1934"/>
    </row>
    <row r="184" spans="1:28" s="1917" customFormat="1" ht="25.15" customHeight="1">
      <c r="A184" s="1931" t="e">
        <f>SUIVI!#REF!</f>
        <v>#REF!</v>
      </c>
      <c r="B184" s="1932" t="e">
        <f>SUIVI!#REF!</f>
        <v>#REF!</v>
      </c>
      <c r="C184" s="1933" t="e">
        <f>SUIVI!#REF!</f>
        <v>#REF!</v>
      </c>
      <c r="D184" s="1941"/>
      <c r="E184" s="4076" t="e">
        <f>SUIVI!#REF!</f>
        <v>#REF!</v>
      </c>
      <c r="F184" s="4077"/>
      <c r="G184" s="1937" t="e">
        <f>SUIVI!#REF!</f>
        <v>#REF!</v>
      </c>
      <c r="H184" s="1938"/>
      <c r="I184" s="1939"/>
      <c r="J184" s="1933"/>
      <c r="K184" s="1938"/>
      <c r="L184" s="1935"/>
      <c r="M184" s="1936"/>
      <c r="N184" s="1940"/>
      <c r="O184" s="1936"/>
      <c r="P184" s="1936"/>
      <c r="Q184" s="1938"/>
      <c r="R184" s="1936"/>
      <c r="S184" s="1935"/>
      <c r="T184" s="1936"/>
      <c r="U184" s="1936"/>
      <c r="V184" s="1936"/>
      <c r="W184" s="1936"/>
      <c r="X184" s="1935"/>
      <c r="Y184" s="1936"/>
      <c r="Z184" s="1936"/>
      <c r="AA184" s="1933"/>
      <c r="AB184" s="1934"/>
    </row>
    <row r="185" spans="1:28" s="1917" customFormat="1" ht="25.15" customHeight="1">
      <c r="A185" s="1931" t="e">
        <f>SUIVI!#REF!</f>
        <v>#REF!</v>
      </c>
      <c r="B185" s="1932" t="e">
        <f>SUIVI!#REF!</f>
        <v>#REF!</v>
      </c>
      <c r="C185" s="1933" t="e">
        <f>SUIVI!#REF!</f>
        <v>#REF!</v>
      </c>
      <c r="D185" s="1941"/>
      <c r="E185" s="4076" t="e">
        <f>SUIVI!#REF!</f>
        <v>#REF!</v>
      </c>
      <c r="F185" s="4077"/>
      <c r="G185" s="1937" t="e">
        <f>SUIVI!#REF!</f>
        <v>#REF!</v>
      </c>
      <c r="H185" s="1938"/>
      <c r="I185" s="1939"/>
      <c r="J185" s="1933"/>
      <c r="K185" s="1938"/>
      <c r="L185" s="1935"/>
      <c r="M185" s="1936"/>
      <c r="N185" s="1940"/>
      <c r="O185" s="1936"/>
      <c r="P185" s="1936"/>
      <c r="Q185" s="1938"/>
      <c r="R185" s="1936"/>
      <c r="S185" s="1935"/>
      <c r="T185" s="1936"/>
      <c r="U185" s="1936"/>
      <c r="V185" s="1936"/>
      <c r="W185" s="1936"/>
      <c r="X185" s="1935"/>
      <c r="Y185" s="1936"/>
      <c r="Z185" s="1936"/>
      <c r="AA185" s="1933"/>
      <c r="AB185" s="1934"/>
    </row>
    <row r="186" spans="1:28" s="1917" customFormat="1" ht="25.15" customHeight="1">
      <c r="A186" s="1931" t="e">
        <f>SUIVI!#REF!</f>
        <v>#REF!</v>
      </c>
      <c r="B186" s="1932" t="e">
        <f>SUIVI!#REF!</f>
        <v>#REF!</v>
      </c>
      <c r="C186" s="1933" t="e">
        <f>SUIVI!#REF!</f>
        <v>#REF!</v>
      </c>
      <c r="D186" s="1941"/>
      <c r="E186" s="4076" t="e">
        <f>SUIVI!#REF!</f>
        <v>#REF!</v>
      </c>
      <c r="F186" s="4077"/>
      <c r="G186" s="1937" t="e">
        <f>SUIVI!#REF!</f>
        <v>#REF!</v>
      </c>
      <c r="H186" s="1938"/>
      <c r="I186" s="1939"/>
      <c r="J186" s="1933"/>
      <c r="K186" s="1938"/>
      <c r="L186" s="1935"/>
      <c r="M186" s="1936"/>
      <c r="N186" s="1940"/>
      <c r="O186" s="1936"/>
      <c r="P186" s="1936"/>
      <c r="Q186" s="1938"/>
      <c r="R186" s="1936"/>
      <c r="S186" s="1935"/>
      <c r="T186" s="1936"/>
      <c r="U186" s="1936"/>
      <c r="V186" s="1936"/>
      <c r="W186" s="1936"/>
      <c r="X186" s="1935"/>
      <c r="Y186" s="1936"/>
      <c r="Z186" s="1936"/>
      <c r="AA186" s="1933"/>
      <c r="AB186" s="1934"/>
    </row>
    <row r="187" spans="1:28" s="1917" customFormat="1" ht="25.15" customHeight="1">
      <c r="A187" s="1931" t="e">
        <f>SUIVI!#REF!</f>
        <v>#REF!</v>
      </c>
      <c r="B187" s="1932" t="e">
        <f>SUIVI!#REF!</f>
        <v>#REF!</v>
      </c>
      <c r="C187" s="1933" t="e">
        <f>SUIVI!#REF!</f>
        <v>#REF!</v>
      </c>
      <c r="D187" s="1941"/>
      <c r="E187" s="4076" t="e">
        <f>SUIVI!#REF!</f>
        <v>#REF!</v>
      </c>
      <c r="F187" s="4077"/>
      <c r="G187" s="1937" t="e">
        <f>SUIVI!#REF!</f>
        <v>#REF!</v>
      </c>
      <c r="H187" s="1938"/>
      <c r="I187" s="1939"/>
      <c r="J187" s="1933"/>
      <c r="K187" s="1938"/>
      <c r="L187" s="1935"/>
      <c r="M187" s="1936"/>
      <c r="N187" s="1940"/>
      <c r="O187" s="1936"/>
      <c r="P187" s="1936"/>
      <c r="Q187" s="1938"/>
      <c r="R187" s="1936"/>
      <c r="S187" s="1935"/>
      <c r="T187" s="1936"/>
      <c r="U187" s="1936"/>
      <c r="V187" s="1936"/>
      <c r="W187" s="1936"/>
      <c r="X187" s="1935"/>
      <c r="Y187" s="1936"/>
      <c r="Z187" s="1936"/>
      <c r="AA187" s="1933"/>
      <c r="AB187" s="1934"/>
    </row>
    <row r="188" spans="1:28" s="1917" customFormat="1" ht="25.15" customHeight="1">
      <c r="A188" s="1931" t="e">
        <f>SUIVI!#REF!</f>
        <v>#REF!</v>
      </c>
      <c r="B188" s="1932" t="e">
        <f>SUIVI!#REF!</f>
        <v>#REF!</v>
      </c>
      <c r="C188" s="1933" t="e">
        <f>SUIVI!#REF!</f>
        <v>#REF!</v>
      </c>
      <c r="D188" s="1941"/>
      <c r="E188" s="4076" t="e">
        <f>SUIVI!#REF!</f>
        <v>#REF!</v>
      </c>
      <c r="F188" s="4077"/>
      <c r="G188" s="1937" t="e">
        <f>SUIVI!#REF!</f>
        <v>#REF!</v>
      </c>
      <c r="H188" s="1938"/>
      <c r="I188" s="1939"/>
      <c r="J188" s="1933"/>
      <c r="K188" s="1938"/>
      <c r="L188" s="1935"/>
      <c r="M188" s="1936"/>
      <c r="N188" s="1940"/>
      <c r="O188" s="1936"/>
      <c r="P188" s="1936"/>
      <c r="Q188" s="1938"/>
      <c r="R188" s="1936"/>
      <c r="S188" s="1935"/>
      <c r="T188" s="1936"/>
      <c r="U188" s="1936"/>
      <c r="V188" s="1936"/>
      <c r="W188" s="1936"/>
      <c r="X188" s="1935"/>
      <c r="Y188" s="1936"/>
      <c r="Z188" s="1936"/>
      <c r="AA188" s="1933"/>
      <c r="AB188" s="1934"/>
    </row>
    <row r="189" spans="1:28" s="1917" customFormat="1" ht="25.15" customHeight="1">
      <c r="A189" s="1931" t="e">
        <f>SUIVI!#REF!</f>
        <v>#REF!</v>
      </c>
      <c r="B189" s="1932" t="e">
        <f>SUIVI!#REF!</f>
        <v>#REF!</v>
      </c>
      <c r="C189" s="1933" t="e">
        <f>SUIVI!#REF!</f>
        <v>#REF!</v>
      </c>
      <c r="D189" s="1941"/>
      <c r="E189" s="4076" t="e">
        <f>SUIVI!#REF!</f>
        <v>#REF!</v>
      </c>
      <c r="F189" s="4077"/>
      <c r="G189" s="1937" t="e">
        <f>SUIVI!#REF!</f>
        <v>#REF!</v>
      </c>
      <c r="H189" s="1938"/>
      <c r="I189" s="1939"/>
      <c r="J189" s="1933"/>
      <c r="K189" s="1938"/>
      <c r="L189" s="1935"/>
      <c r="M189" s="1936"/>
      <c r="N189" s="1940"/>
      <c r="O189" s="1936"/>
      <c r="P189" s="1936"/>
      <c r="Q189" s="1938"/>
      <c r="R189" s="1936"/>
      <c r="S189" s="1935"/>
      <c r="T189" s="1936"/>
      <c r="U189" s="1936"/>
      <c r="V189" s="1936"/>
      <c r="W189" s="1936"/>
      <c r="X189" s="1935"/>
      <c r="Y189" s="1936"/>
      <c r="Z189" s="1936"/>
      <c r="AA189" s="1933"/>
      <c r="AB189" s="1934"/>
    </row>
    <row r="190" spans="1:28" s="1917" customFormat="1" ht="25.15" customHeight="1">
      <c r="A190" s="1931" t="e">
        <f>SUIVI!#REF!</f>
        <v>#REF!</v>
      </c>
      <c r="B190" s="1932" t="e">
        <f>SUIVI!#REF!</f>
        <v>#REF!</v>
      </c>
      <c r="C190" s="1933" t="e">
        <f>SUIVI!#REF!</f>
        <v>#REF!</v>
      </c>
      <c r="D190" s="1941"/>
      <c r="E190" s="4076" t="e">
        <f>SUIVI!#REF!</f>
        <v>#REF!</v>
      </c>
      <c r="F190" s="4077"/>
      <c r="G190" s="1937" t="e">
        <f>SUIVI!#REF!</f>
        <v>#REF!</v>
      </c>
      <c r="H190" s="1938"/>
      <c r="I190" s="1939"/>
      <c r="J190" s="1933"/>
      <c r="K190" s="1938"/>
      <c r="L190" s="1935"/>
      <c r="M190" s="1936"/>
      <c r="N190" s="1940"/>
      <c r="O190" s="1936"/>
      <c r="P190" s="1936"/>
      <c r="Q190" s="1938"/>
      <c r="R190" s="1936"/>
      <c r="S190" s="1935"/>
      <c r="T190" s="1936"/>
      <c r="U190" s="1936"/>
      <c r="V190" s="1936"/>
      <c r="W190" s="1936"/>
      <c r="X190" s="1935"/>
      <c r="Y190" s="1936"/>
      <c r="Z190" s="1936"/>
      <c r="AA190" s="1933"/>
      <c r="AB190" s="1934"/>
    </row>
    <row r="191" spans="1:28" s="1917" customFormat="1" ht="25.15" customHeight="1">
      <c r="A191" s="1931" t="e">
        <f>SUIVI!#REF!</f>
        <v>#REF!</v>
      </c>
      <c r="B191" s="1932" t="e">
        <f>SUIVI!#REF!</f>
        <v>#REF!</v>
      </c>
      <c r="C191" s="1933" t="e">
        <f>SUIVI!#REF!</f>
        <v>#REF!</v>
      </c>
      <c r="D191" s="1941"/>
      <c r="E191" s="4076" t="e">
        <f>SUIVI!#REF!</f>
        <v>#REF!</v>
      </c>
      <c r="F191" s="4077"/>
      <c r="G191" s="1937" t="e">
        <f>SUIVI!#REF!</f>
        <v>#REF!</v>
      </c>
      <c r="H191" s="1938"/>
      <c r="I191" s="1939"/>
      <c r="J191" s="1933"/>
      <c r="K191" s="1938"/>
      <c r="L191" s="1935"/>
      <c r="M191" s="1936"/>
      <c r="N191" s="1940"/>
      <c r="O191" s="1936"/>
      <c r="P191" s="1936"/>
      <c r="Q191" s="1938"/>
      <c r="R191" s="1936"/>
      <c r="S191" s="1935"/>
      <c r="T191" s="1936"/>
      <c r="U191" s="1936"/>
      <c r="V191" s="1936"/>
      <c r="W191" s="1936"/>
      <c r="X191" s="1935"/>
      <c r="Y191" s="1936"/>
      <c r="Z191" s="1936"/>
      <c r="AA191" s="1933"/>
      <c r="AB191" s="1934"/>
    </row>
    <row r="192" spans="1:28" s="1917" customFormat="1" ht="25.15" customHeight="1">
      <c r="A192" s="1931" t="e">
        <f>SUIVI!#REF!</f>
        <v>#REF!</v>
      </c>
      <c r="B192" s="1932" t="e">
        <f>SUIVI!#REF!</f>
        <v>#REF!</v>
      </c>
      <c r="C192" s="1933" t="e">
        <f>SUIVI!#REF!</f>
        <v>#REF!</v>
      </c>
      <c r="D192" s="1941"/>
      <c r="E192" s="4076" t="e">
        <f>SUIVI!#REF!</f>
        <v>#REF!</v>
      </c>
      <c r="F192" s="4077"/>
      <c r="G192" s="1937" t="e">
        <f>SUIVI!#REF!</f>
        <v>#REF!</v>
      </c>
      <c r="H192" s="1938"/>
      <c r="I192" s="1939"/>
      <c r="J192" s="1933"/>
      <c r="K192" s="1938"/>
      <c r="L192" s="1935"/>
      <c r="M192" s="1936"/>
      <c r="N192" s="1940"/>
      <c r="O192" s="1936"/>
      <c r="P192" s="1936"/>
      <c r="Q192" s="1938"/>
      <c r="R192" s="1936"/>
      <c r="S192" s="1935"/>
      <c r="T192" s="1936"/>
      <c r="U192" s="1936"/>
      <c r="V192" s="1936"/>
      <c r="W192" s="1936"/>
      <c r="X192" s="1935"/>
      <c r="Y192" s="1936"/>
      <c r="Z192" s="1936"/>
      <c r="AA192" s="1933"/>
      <c r="AB192" s="1934"/>
    </row>
    <row r="193" spans="1:28" s="1917" customFormat="1" ht="25.15" customHeight="1">
      <c r="A193" s="1931" t="e">
        <f>SUIVI!#REF!</f>
        <v>#REF!</v>
      </c>
      <c r="B193" s="1932" t="e">
        <f>SUIVI!#REF!</f>
        <v>#REF!</v>
      </c>
      <c r="C193" s="1933" t="e">
        <f>SUIVI!#REF!</f>
        <v>#REF!</v>
      </c>
      <c r="D193" s="1941"/>
      <c r="E193" s="4076" t="e">
        <f>SUIVI!#REF!</f>
        <v>#REF!</v>
      </c>
      <c r="F193" s="4077"/>
      <c r="G193" s="1937" t="e">
        <f>SUIVI!#REF!</f>
        <v>#REF!</v>
      </c>
      <c r="H193" s="1938"/>
      <c r="I193" s="1939"/>
      <c r="J193" s="1933"/>
      <c r="K193" s="1938"/>
      <c r="L193" s="1935"/>
      <c r="M193" s="1936"/>
      <c r="N193" s="1940"/>
      <c r="O193" s="1936"/>
      <c r="P193" s="1936"/>
      <c r="Q193" s="1938"/>
      <c r="R193" s="1936"/>
      <c r="S193" s="1935"/>
      <c r="T193" s="1936"/>
      <c r="U193" s="1936"/>
      <c r="V193" s="1936"/>
      <c r="W193" s="1936"/>
      <c r="X193" s="1935"/>
      <c r="Y193" s="1936"/>
      <c r="Z193" s="1936"/>
      <c r="AA193" s="1933"/>
      <c r="AB193" s="1934"/>
    </row>
    <row r="194" spans="1:28" s="1917" customFormat="1" ht="25.15" customHeight="1">
      <c r="A194" s="1931" t="e">
        <f>SUIVI!#REF!</f>
        <v>#REF!</v>
      </c>
      <c r="B194" s="1932" t="e">
        <f>SUIVI!#REF!</f>
        <v>#REF!</v>
      </c>
      <c r="C194" s="1933" t="e">
        <f>SUIVI!#REF!</f>
        <v>#REF!</v>
      </c>
      <c r="D194" s="1941"/>
      <c r="E194" s="4076" t="e">
        <f>SUIVI!#REF!</f>
        <v>#REF!</v>
      </c>
      <c r="F194" s="4077"/>
      <c r="G194" s="1937" t="e">
        <f>SUIVI!#REF!</f>
        <v>#REF!</v>
      </c>
      <c r="H194" s="1938"/>
      <c r="I194" s="1939"/>
      <c r="J194" s="1933"/>
      <c r="K194" s="1938"/>
      <c r="L194" s="1935"/>
      <c r="M194" s="1936"/>
      <c r="N194" s="1940"/>
      <c r="O194" s="1936"/>
      <c r="P194" s="1936"/>
      <c r="Q194" s="1938"/>
      <c r="R194" s="1936"/>
      <c r="S194" s="1935"/>
      <c r="T194" s="1936"/>
      <c r="U194" s="1936"/>
      <c r="V194" s="1936"/>
      <c r="W194" s="1936"/>
      <c r="X194" s="1935"/>
      <c r="Y194" s="1936"/>
      <c r="Z194" s="1936"/>
      <c r="AA194" s="1933"/>
      <c r="AB194" s="1934"/>
    </row>
    <row r="195" spans="1:28" s="1917" customFormat="1" ht="25.15" customHeight="1">
      <c r="A195" s="1931" t="e">
        <f>SUIVI!#REF!</f>
        <v>#REF!</v>
      </c>
      <c r="B195" s="1932" t="e">
        <f>SUIVI!#REF!</f>
        <v>#REF!</v>
      </c>
      <c r="C195" s="1933" t="e">
        <f>SUIVI!#REF!</f>
        <v>#REF!</v>
      </c>
      <c r="D195" s="1941"/>
      <c r="E195" s="4076" t="e">
        <f>SUIVI!#REF!</f>
        <v>#REF!</v>
      </c>
      <c r="F195" s="4077"/>
      <c r="G195" s="1937" t="e">
        <f>SUIVI!#REF!</f>
        <v>#REF!</v>
      </c>
      <c r="H195" s="1938"/>
      <c r="I195" s="1939"/>
      <c r="J195" s="1933"/>
      <c r="K195" s="1938"/>
      <c r="L195" s="1935"/>
      <c r="M195" s="1936"/>
      <c r="N195" s="1940"/>
      <c r="O195" s="1936"/>
      <c r="P195" s="1936"/>
      <c r="Q195" s="1938"/>
      <c r="R195" s="1936"/>
      <c r="S195" s="1935"/>
      <c r="T195" s="1936"/>
      <c r="U195" s="1936"/>
      <c r="V195" s="1936"/>
      <c r="W195" s="1936"/>
      <c r="X195" s="1935"/>
      <c r="Y195" s="1936"/>
      <c r="Z195" s="1936"/>
      <c r="AA195" s="1933"/>
      <c r="AB195" s="1934"/>
    </row>
    <row r="196" spans="1:28" s="1917" customFormat="1" ht="25.15" customHeight="1">
      <c r="A196" s="1931" t="e">
        <f>SUIVI!#REF!</f>
        <v>#REF!</v>
      </c>
      <c r="B196" s="1932" t="e">
        <f>SUIVI!#REF!</f>
        <v>#REF!</v>
      </c>
      <c r="C196" s="1933" t="e">
        <f>SUIVI!#REF!</f>
        <v>#REF!</v>
      </c>
      <c r="D196" s="1941"/>
      <c r="E196" s="4076" t="e">
        <f>SUIVI!#REF!</f>
        <v>#REF!</v>
      </c>
      <c r="F196" s="4077"/>
      <c r="G196" s="1937" t="e">
        <f>SUIVI!#REF!</f>
        <v>#REF!</v>
      </c>
      <c r="H196" s="1938"/>
      <c r="I196" s="1939"/>
      <c r="J196" s="1933"/>
      <c r="K196" s="1938"/>
      <c r="L196" s="1935"/>
      <c r="M196" s="1936"/>
      <c r="N196" s="1940"/>
      <c r="O196" s="1936"/>
      <c r="P196" s="1936"/>
      <c r="Q196" s="1938"/>
      <c r="R196" s="1936"/>
      <c r="S196" s="1935"/>
      <c r="T196" s="1936"/>
      <c r="U196" s="1936"/>
      <c r="V196" s="1936"/>
      <c r="W196" s="1936"/>
      <c r="X196" s="1935"/>
      <c r="Y196" s="1936"/>
      <c r="Z196" s="1936"/>
      <c r="AA196" s="1933"/>
      <c r="AB196" s="1934"/>
    </row>
    <row r="197" spans="1:28" s="1917" customFormat="1" ht="25.15" customHeight="1">
      <c r="A197" s="1931" t="e">
        <f>SUIVI!#REF!</f>
        <v>#REF!</v>
      </c>
      <c r="B197" s="1932" t="e">
        <f>SUIVI!#REF!</f>
        <v>#REF!</v>
      </c>
      <c r="C197" s="1933" t="e">
        <f>SUIVI!#REF!</f>
        <v>#REF!</v>
      </c>
      <c r="D197" s="1941"/>
      <c r="E197" s="4076" t="e">
        <f>SUIVI!#REF!</f>
        <v>#REF!</v>
      </c>
      <c r="F197" s="4077"/>
      <c r="G197" s="1937" t="e">
        <f>SUIVI!#REF!</f>
        <v>#REF!</v>
      </c>
      <c r="H197" s="1938"/>
      <c r="I197" s="1939"/>
      <c r="J197" s="1933"/>
      <c r="K197" s="1938"/>
      <c r="L197" s="1935"/>
      <c r="M197" s="1936"/>
      <c r="N197" s="1940"/>
      <c r="O197" s="1936"/>
      <c r="P197" s="1936"/>
      <c r="Q197" s="1938"/>
      <c r="R197" s="1936"/>
      <c r="S197" s="1935"/>
      <c r="T197" s="1936"/>
      <c r="U197" s="1936"/>
      <c r="V197" s="1936"/>
      <c r="W197" s="1936"/>
      <c r="X197" s="1935"/>
      <c r="Y197" s="1936"/>
      <c r="Z197" s="1936"/>
      <c r="AA197" s="1933"/>
      <c r="AB197" s="1934"/>
    </row>
    <row r="198" spans="1:28" s="1917" customFormat="1" ht="25.15" customHeight="1">
      <c r="A198" s="1931" t="e">
        <f>SUIVI!#REF!</f>
        <v>#REF!</v>
      </c>
      <c r="B198" s="1932" t="e">
        <f>SUIVI!#REF!</f>
        <v>#REF!</v>
      </c>
      <c r="C198" s="1933" t="e">
        <f>SUIVI!#REF!</f>
        <v>#REF!</v>
      </c>
      <c r="D198" s="1941"/>
      <c r="E198" s="4076" t="e">
        <f>SUIVI!#REF!</f>
        <v>#REF!</v>
      </c>
      <c r="F198" s="4077"/>
      <c r="G198" s="1937" t="e">
        <f>SUIVI!#REF!</f>
        <v>#REF!</v>
      </c>
      <c r="H198" s="1938"/>
      <c r="I198" s="1939"/>
      <c r="J198" s="1933"/>
      <c r="K198" s="1938"/>
      <c r="L198" s="1935"/>
      <c r="M198" s="1936"/>
      <c r="N198" s="1940"/>
      <c r="O198" s="1936"/>
      <c r="P198" s="1936"/>
      <c r="Q198" s="1938"/>
      <c r="R198" s="1936"/>
      <c r="S198" s="1935"/>
      <c r="T198" s="1936"/>
      <c r="U198" s="1936"/>
      <c r="V198" s="1936"/>
      <c r="W198" s="1936"/>
      <c r="X198" s="1935"/>
      <c r="Y198" s="1936"/>
      <c r="Z198" s="1936"/>
      <c r="AA198" s="1933"/>
      <c r="AB198" s="1934"/>
    </row>
    <row r="199" spans="1:28" s="1917" customFormat="1" ht="25.15" customHeight="1">
      <c r="A199" s="1931" t="e">
        <f>SUIVI!#REF!</f>
        <v>#REF!</v>
      </c>
      <c r="B199" s="1932" t="e">
        <f>SUIVI!#REF!</f>
        <v>#REF!</v>
      </c>
      <c r="C199" s="1933" t="e">
        <f>SUIVI!#REF!</f>
        <v>#REF!</v>
      </c>
      <c r="D199" s="1941"/>
      <c r="E199" s="4076" t="e">
        <f>SUIVI!#REF!</f>
        <v>#REF!</v>
      </c>
      <c r="F199" s="4077"/>
      <c r="G199" s="1937" t="e">
        <f>SUIVI!#REF!</f>
        <v>#REF!</v>
      </c>
      <c r="H199" s="1938"/>
      <c r="I199" s="1939"/>
      <c r="J199" s="1933"/>
      <c r="K199" s="1938"/>
      <c r="L199" s="1935"/>
      <c r="M199" s="1936"/>
      <c r="N199" s="1940"/>
      <c r="O199" s="1936"/>
      <c r="P199" s="1936"/>
      <c r="Q199" s="1938"/>
      <c r="R199" s="1936"/>
      <c r="S199" s="1935"/>
      <c r="T199" s="1936"/>
      <c r="U199" s="1936"/>
      <c r="V199" s="1936"/>
      <c r="W199" s="1936"/>
      <c r="X199" s="1935"/>
      <c r="Y199" s="1936"/>
      <c r="Z199" s="1936"/>
      <c r="AA199" s="1933"/>
      <c r="AB199" s="1934"/>
    </row>
    <row r="200" spans="1:28" s="1917" customFormat="1" ht="25.15" customHeight="1">
      <c r="A200" s="1931" t="e">
        <f>SUIVI!#REF!</f>
        <v>#REF!</v>
      </c>
      <c r="B200" s="1932" t="e">
        <f>SUIVI!#REF!</f>
        <v>#REF!</v>
      </c>
      <c r="C200" s="1933" t="e">
        <f>SUIVI!#REF!</f>
        <v>#REF!</v>
      </c>
      <c r="D200" s="1941"/>
      <c r="E200" s="4076" t="e">
        <f>SUIVI!#REF!</f>
        <v>#REF!</v>
      </c>
      <c r="F200" s="4077"/>
      <c r="G200" s="1937" t="e">
        <f>SUIVI!#REF!</f>
        <v>#REF!</v>
      </c>
      <c r="H200" s="1938"/>
      <c r="I200" s="1939"/>
      <c r="J200" s="1933"/>
      <c r="K200" s="1938"/>
      <c r="L200" s="1935"/>
      <c r="M200" s="1936"/>
      <c r="N200" s="1940"/>
      <c r="O200" s="1936"/>
      <c r="P200" s="1936"/>
      <c r="Q200" s="1938"/>
      <c r="R200" s="1936"/>
      <c r="S200" s="1935"/>
      <c r="T200" s="1936"/>
      <c r="U200" s="1936"/>
      <c r="V200" s="1936"/>
      <c r="W200" s="1936"/>
      <c r="X200" s="1935"/>
      <c r="Y200" s="1936"/>
      <c r="Z200" s="1936"/>
      <c r="AA200" s="1933"/>
      <c r="AB200" s="1934"/>
    </row>
    <row r="201" spans="1:28" s="1917" customFormat="1" ht="25.15" customHeight="1">
      <c r="A201" s="1931" t="e">
        <f>SUIVI!#REF!</f>
        <v>#REF!</v>
      </c>
      <c r="B201" s="1932" t="e">
        <f>SUIVI!#REF!</f>
        <v>#REF!</v>
      </c>
      <c r="C201" s="1933" t="e">
        <f>SUIVI!#REF!</f>
        <v>#REF!</v>
      </c>
      <c r="D201" s="1941"/>
      <c r="E201" s="4076" t="e">
        <f>SUIVI!#REF!</f>
        <v>#REF!</v>
      </c>
      <c r="F201" s="4077"/>
      <c r="G201" s="1937" t="e">
        <f>SUIVI!#REF!</f>
        <v>#REF!</v>
      </c>
      <c r="H201" s="1938"/>
      <c r="I201" s="1939"/>
      <c r="J201" s="1933"/>
      <c r="K201" s="1938"/>
      <c r="L201" s="1935"/>
      <c r="M201" s="1936"/>
      <c r="N201" s="1940"/>
      <c r="O201" s="1936"/>
      <c r="P201" s="1936"/>
      <c r="Q201" s="1938"/>
      <c r="R201" s="1936"/>
      <c r="S201" s="1935"/>
      <c r="T201" s="1936"/>
      <c r="U201" s="1936"/>
      <c r="V201" s="1936"/>
      <c r="W201" s="1936"/>
      <c r="X201" s="1935"/>
      <c r="Y201" s="1936"/>
      <c r="Z201" s="1936"/>
      <c r="AA201" s="1933"/>
      <c r="AB201" s="1934"/>
    </row>
    <row r="202" spans="1:28" s="1917" customFormat="1" ht="25.15" customHeight="1">
      <c r="A202" s="1931" t="e">
        <f>SUIVI!#REF!</f>
        <v>#REF!</v>
      </c>
      <c r="B202" s="1932" t="e">
        <f>SUIVI!#REF!</f>
        <v>#REF!</v>
      </c>
      <c r="C202" s="1933" t="e">
        <f>SUIVI!#REF!</f>
        <v>#REF!</v>
      </c>
      <c r="D202" s="1941"/>
      <c r="E202" s="4076" t="e">
        <f>SUIVI!#REF!</f>
        <v>#REF!</v>
      </c>
      <c r="F202" s="4077"/>
      <c r="G202" s="1937" t="e">
        <f>SUIVI!#REF!</f>
        <v>#REF!</v>
      </c>
      <c r="H202" s="1938"/>
      <c r="I202" s="1939"/>
      <c r="J202" s="1933"/>
      <c r="K202" s="1938"/>
      <c r="L202" s="1935"/>
      <c r="M202" s="1936"/>
      <c r="N202" s="1940"/>
      <c r="O202" s="1936"/>
      <c r="P202" s="1936"/>
      <c r="Q202" s="1938"/>
      <c r="R202" s="1936"/>
      <c r="S202" s="1935"/>
      <c r="T202" s="1936"/>
      <c r="U202" s="1936"/>
      <c r="V202" s="1936"/>
      <c r="W202" s="1936"/>
      <c r="X202" s="1935"/>
      <c r="Y202" s="1936"/>
      <c r="Z202" s="1936"/>
      <c r="AA202" s="1933"/>
      <c r="AB202" s="1934"/>
    </row>
    <row r="203" spans="1:28" s="1917" customFormat="1" ht="25.15" customHeight="1">
      <c r="A203" s="1931" t="e">
        <f>SUIVI!#REF!</f>
        <v>#REF!</v>
      </c>
      <c r="B203" s="1932" t="e">
        <f>SUIVI!#REF!</f>
        <v>#REF!</v>
      </c>
      <c r="C203" s="1933" t="e">
        <f>SUIVI!#REF!</f>
        <v>#REF!</v>
      </c>
      <c r="D203" s="1941"/>
      <c r="E203" s="4076" t="e">
        <f>SUIVI!#REF!</f>
        <v>#REF!</v>
      </c>
      <c r="F203" s="4077"/>
      <c r="G203" s="1937" t="e">
        <f>SUIVI!#REF!</f>
        <v>#REF!</v>
      </c>
      <c r="H203" s="1938"/>
      <c r="I203" s="1939"/>
      <c r="J203" s="1933"/>
      <c r="K203" s="1938"/>
      <c r="L203" s="1935"/>
      <c r="M203" s="1936"/>
      <c r="N203" s="1940"/>
      <c r="O203" s="1936"/>
      <c r="P203" s="1936"/>
      <c r="Q203" s="1938"/>
      <c r="R203" s="1936"/>
      <c r="S203" s="1935"/>
      <c r="T203" s="1936"/>
      <c r="U203" s="1936"/>
      <c r="V203" s="1936"/>
      <c r="W203" s="1936"/>
      <c r="X203" s="1935"/>
      <c r="Y203" s="1936"/>
      <c r="Z203" s="1936"/>
      <c r="AA203" s="1933"/>
      <c r="AB203" s="1934"/>
    </row>
    <row r="204" spans="1:28" s="1917" customFormat="1" ht="25.15" customHeight="1">
      <c r="A204" s="1931" t="e">
        <f>SUIVI!#REF!</f>
        <v>#REF!</v>
      </c>
      <c r="B204" s="1932" t="e">
        <f>SUIVI!#REF!</f>
        <v>#REF!</v>
      </c>
      <c r="C204" s="1933" t="e">
        <f>SUIVI!#REF!</f>
        <v>#REF!</v>
      </c>
      <c r="D204" s="1941"/>
      <c r="E204" s="4076" t="e">
        <f>SUIVI!#REF!</f>
        <v>#REF!</v>
      </c>
      <c r="F204" s="4077"/>
      <c r="G204" s="1937" t="e">
        <f>SUIVI!#REF!</f>
        <v>#REF!</v>
      </c>
      <c r="H204" s="1938"/>
      <c r="I204" s="1939"/>
      <c r="J204" s="1933"/>
      <c r="K204" s="1938"/>
      <c r="L204" s="1935"/>
      <c r="M204" s="1936"/>
      <c r="N204" s="1940"/>
      <c r="O204" s="1936"/>
      <c r="P204" s="1936"/>
      <c r="Q204" s="1938"/>
      <c r="R204" s="1936"/>
      <c r="S204" s="1935"/>
      <c r="T204" s="1936"/>
      <c r="U204" s="1936"/>
      <c r="V204" s="1936"/>
      <c r="W204" s="1936"/>
      <c r="X204" s="1935"/>
      <c r="Y204" s="1936"/>
      <c r="Z204" s="1936"/>
      <c r="AA204" s="1933"/>
      <c r="AB204" s="1934"/>
    </row>
    <row r="205" spans="1:28" s="1917" customFormat="1" ht="25.15" customHeight="1">
      <c r="A205" s="1931" t="e">
        <f>SUIVI!#REF!</f>
        <v>#REF!</v>
      </c>
      <c r="B205" s="1932" t="e">
        <f>SUIVI!#REF!</f>
        <v>#REF!</v>
      </c>
      <c r="C205" s="1933" t="e">
        <f>SUIVI!#REF!</f>
        <v>#REF!</v>
      </c>
      <c r="D205" s="1941"/>
      <c r="E205" s="4076" t="e">
        <f>SUIVI!#REF!</f>
        <v>#REF!</v>
      </c>
      <c r="F205" s="4077"/>
      <c r="G205" s="1937" t="e">
        <f>SUIVI!#REF!</f>
        <v>#REF!</v>
      </c>
      <c r="H205" s="1938"/>
      <c r="I205" s="1939"/>
      <c r="J205" s="1933"/>
      <c r="K205" s="1938"/>
      <c r="L205" s="1935"/>
      <c r="M205" s="1936"/>
      <c r="N205" s="1940"/>
      <c r="O205" s="1936"/>
      <c r="P205" s="1936"/>
      <c r="Q205" s="1938"/>
      <c r="R205" s="1936"/>
      <c r="S205" s="1935"/>
      <c r="T205" s="1936"/>
      <c r="U205" s="1936"/>
      <c r="V205" s="1936"/>
      <c r="W205" s="1936"/>
      <c r="X205" s="1935"/>
      <c r="Y205" s="1936"/>
      <c r="Z205" s="1936"/>
      <c r="AA205" s="1933"/>
      <c r="AB205" s="1934"/>
    </row>
    <row r="206" spans="1:28" s="1917" customFormat="1" ht="25.15" customHeight="1">
      <c r="A206" s="1931" t="e">
        <f>SUIVI!#REF!</f>
        <v>#REF!</v>
      </c>
      <c r="B206" s="1932" t="e">
        <f>SUIVI!#REF!</f>
        <v>#REF!</v>
      </c>
      <c r="C206" s="1933" t="e">
        <f>SUIVI!#REF!</f>
        <v>#REF!</v>
      </c>
      <c r="D206" s="1941"/>
      <c r="E206" s="4076" t="e">
        <f>SUIVI!#REF!</f>
        <v>#REF!</v>
      </c>
      <c r="F206" s="4077"/>
      <c r="G206" s="1937" t="e">
        <f>SUIVI!#REF!</f>
        <v>#REF!</v>
      </c>
      <c r="H206" s="1938"/>
      <c r="I206" s="1939"/>
      <c r="J206" s="1933"/>
      <c r="K206" s="1938"/>
      <c r="L206" s="1935"/>
      <c r="M206" s="1936"/>
      <c r="N206" s="1940"/>
      <c r="O206" s="1936"/>
      <c r="P206" s="1936"/>
      <c r="Q206" s="1938"/>
      <c r="R206" s="1936"/>
      <c r="S206" s="1935"/>
      <c r="T206" s="1936"/>
      <c r="U206" s="1936"/>
      <c r="V206" s="1936"/>
      <c r="W206" s="1936"/>
      <c r="X206" s="1935"/>
      <c r="Y206" s="1936"/>
      <c r="Z206" s="1936"/>
      <c r="AA206" s="1933"/>
      <c r="AB206" s="1934"/>
    </row>
    <row r="207" spans="1:28" s="1917" customFormat="1" ht="25.15" customHeight="1">
      <c r="A207" s="1931" t="e">
        <f>SUIVI!#REF!</f>
        <v>#REF!</v>
      </c>
      <c r="B207" s="1932" t="e">
        <f>SUIVI!#REF!</f>
        <v>#REF!</v>
      </c>
      <c r="C207" s="1933" t="e">
        <f>SUIVI!#REF!</f>
        <v>#REF!</v>
      </c>
      <c r="D207" s="1941"/>
      <c r="E207" s="4076" t="e">
        <f>SUIVI!#REF!</f>
        <v>#REF!</v>
      </c>
      <c r="F207" s="4077"/>
      <c r="G207" s="1937" t="e">
        <f>SUIVI!#REF!</f>
        <v>#REF!</v>
      </c>
      <c r="H207" s="1938"/>
      <c r="I207" s="1939"/>
      <c r="J207" s="1933"/>
      <c r="K207" s="1938"/>
      <c r="L207" s="1935"/>
      <c r="M207" s="1936"/>
      <c r="N207" s="1940"/>
      <c r="O207" s="1936"/>
      <c r="P207" s="1936"/>
      <c r="Q207" s="1938"/>
      <c r="R207" s="1936"/>
      <c r="S207" s="1935"/>
      <c r="T207" s="1936"/>
      <c r="U207" s="1936"/>
      <c r="V207" s="1936"/>
      <c r="W207" s="1936"/>
      <c r="X207" s="1935"/>
      <c r="Y207" s="1936"/>
      <c r="Z207" s="1936"/>
      <c r="AA207" s="1933"/>
      <c r="AB207" s="1934"/>
    </row>
    <row r="208" spans="1:28" s="1917" customFormat="1" ht="25.15" customHeight="1">
      <c r="A208" s="1931" t="e">
        <f>SUIVI!#REF!</f>
        <v>#REF!</v>
      </c>
      <c r="B208" s="1932" t="e">
        <f>SUIVI!#REF!</f>
        <v>#REF!</v>
      </c>
      <c r="C208" s="1933" t="e">
        <f>SUIVI!#REF!</f>
        <v>#REF!</v>
      </c>
      <c r="D208" s="1941"/>
      <c r="E208" s="4076" t="e">
        <f>SUIVI!#REF!</f>
        <v>#REF!</v>
      </c>
      <c r="F208" s="4077"/>
      <c r="G208" s="1937" t="e">
        <f>SUIVI!#REF!</f>
        <v>#REF!</v>
      </c>
      <c r="H208" s="1938"/>
      <c r="I208" s="1939"/>
      <c r="J208" s="1933"/>
      <c r="K208" s="1938"/>
      <c r="L208" s="1935"/>
      <c r="M208" s="1936"/>
      <c r="N208" s="1940"/>
      <c r="O208" s="1936"/>
      <c r="P208" s="1936"/>
      <c r="Q208" s="1938"/>
      <c r="R208" s="1936"/>
      <c r="S208" s="1935"/>
      <c r="T208" s="1936"/>
      <c r="U208" s="1936"/>
      <c r="V208" s="1936"/>
      <c r="W208" s="1936"/>
      <c r="X208" s="1935"/>
      <c r="Y208" s="1936"/>
      <c r="Z208" s="1936"/>
      <c r="AA208" s="1933"/>
      <c r="AB208" s="1934"/>
    </row>
    <row r="209" spans="1:28" s="1917" customFormat="1" ht="25.15" customHeight="1">
      <c r="A209" s="1931" t="e">
        <f>SUIVI!#REF!</f>
        <v>#REF!</v>
      </c>
      <c r="B209" s="1932" t="e">
        <f>SUIVI!#REF!</f>
        <v>#REF!</v>
      </c>
      <c r="C209" s="1933" t="e">
        <f>SUIVI!#REF!</f>
        <v>#REF!</v>
      </c>
      <c r="D209" s="1941"/>
      <c r="E209" s="4076" t="e">
        <f>SUIVI!#REF!</f>
        <v>#REF!</v>
      </c>
      <c r="F209" s="4077"/>
      <c r="G209" s="1937" t="e">
        <f>SUIVI!#REF!</f>
        <v>#REF!</v>
      </c>
      <c r="H209" s="1938"/>
      <c r="I209" s="1939"/>
      <c r="J209" s="1933"/>
      <c r="K209" s="1938"/>
      <c r="L209" s="1935"/>
      <c r="M209" s="1936"/>
      <c r="N209" s="1940"/>
      <c r="O209" s="1936"/>
      <c r="P209" s="1936"/>
      <c r="Q209" s="1938"/>
      <c r="R209" s="1936"/>
      <c r="S209" s="1935"/>
      <c r="T209" s="1936"/>
      <c r="U209" s="1936"/>
      <c r="V209" s="1936"/>
      <c r="W209" s="1936"/>
      <c r="X209" s="1935"/>
      <c r="Y209" s="1936"/>
      <c r="Z209" s="1936"/>
      <c r="AA209" s="1933"/>
      <c r="AB209" s="1934"/>
    </row>
    <row r="210" spans="1:28" s="1917" customFormat="1" ht="25.15" customHeight="1">
      <c r="A210" s="1931" t="e">
        <f>SUIVI!#REF!</f>
        <v>#REF!</v>
      </c>
      <c r="B210" s="1932" t="e">
        <f>SUIVI!#REF!</f>
        <v>#REF!</v>
      </c>
      <c r="C210" s="1933" t="e">
        <f>SUIVI!#REF!</f>
        <v>#REF!</v>
      </c>
      <c r="D210" s="1941"/>
      <c r="E210" s="4076" t="e">
        <f>SUIVI!#REF!</f>
        <v>#REF!</v>
      </c>
      <c r="F210" s="4077"/>
      <c r="G210" s="1937" t="e">
        <f>SUIVI!#REF!</f>
        <v>#REF!</v>
      </c>
      <c r="H210" s="1938"/>
      <c r="I210" s="1939"/>
      <c r="J210" s="1933"/>
      <c r="K210" s="1938"/>
      <c r="L210" s="1935"/>
      <c r="M210" s="1936"/>
      <c r="N210" s="1940"/>
      <c r="O210" s="1936"/>
      <c r="P210" s="1936"/>
      <c r="Q210" s="1938"/>
      <c r="R210" s="1936"/>
      <c r="S210" s="1935"/>
      <c r="T210" s="1936"/>
      <c r="U210" s="1936"/>
      <c r="V210" s="1936"/>
      <c r="W210" s="1936"/>
      <c r="X210" s="1935"/>
      <c r="Y210" s="1936"/>
      <c r="Z210" s="1936"/>
      <c r="AA210" s="1933"/>
      <c r="AB210" s="1934"/>
    </row>
    <row r="211" spans="1:28" s="1917" customFormat="1" ht="25.15" customHeight="1">
      <c r="A211" s="1931" t="e">
        <f>SUIVI!#REF!</f>
        <v>#REF!</v>
      </c>
      <c r="B211" s="1932" t="e">
        <f>SUIVI!#REF!</f>
        <v>#REF!</v>
      </c>
      <c r="C211" s="1933" t="e">
        <f>SUIVI!#REF!</f>
        <v>#REF!</v>
      </c>
      <c r="D211" s="1941"/>
      <c r="E211" s="4076" t="e">
        <f>SUIVI!#REF!</f>
        <v>#REF!</v>
      </c>
      <c r="F211" s="4077"/>
      <c r="G211" s="1937" t="e">
        <f>SUIVI!#REF!</f>
        <v>#REF!</v>
      </c>
      <c r="H211" s="1938"/>
      <c r="I211" s="1939"/>
      <c r="J211" s="1933"/>
      <c r="K211" s="1938"/>
      <c r="L211" s="1935"/>
      <c r="M211" s="1936"/>
      <c r="N211" s="1940"/>
      <c r="O211" s="1936"/>
      <c r="P211" s="1936"/>
      <c r="Q211" s="1938"/>
      <c r="R211" s="1936"/>
      <c r="S211" s="1935"/>
      <c r="T211" s="1936"/>
      <c r="U211" s="1936"/>
      <c r="V211" s="1936"/>
      <c r="W211" s="1936"/>
      <c r="X211" s="1935"/>
      <c r="Y211" s="1936"/>
      <c r="Z211" s="1936"/>
      <c r="AA211" s="1933"/>
      <c r="AB211" s="1934"/>
    </row>
    <row r="212" spans="1:28" s="1917" customFormat="1" ht="25.15" customHeight="1">
      <c r="A212" s="1931" t="e">
        <f>SUIVI!#REF!</f>
        <v>#REF!</v>
      </c>
      <c r="B212" s="1932" t="e">
        <f>SUIVI!#REF!</f>
        <v>#REF!</v>
      </c>
      <c r="C212" s="1933" t="e">
        <f>SUIVI!#REF!</f>
        <v>#REF!</v>
      </c>
      <c r="D212" s="1941"/>
      <c r="E212" s="4076" t="e">
        <f>SUIVI!#REF!</f>
        <v>#REF!</v>
      </c>
      <c r="F212" s="4077"/>
      <c r="G212" s="1937" t="e">
        <f>SUIVI!#REF!</f>
        <v>#REF!</v>
      </c>
      <c r="H212" s="1938"/>
      <c r="I212" s="1939"/>
      <c r="J212" s="1933"/>
      <c r="K212" s="1938"/>
      <c r="L212" s="1935"/>
      <c r="M212" s="1936"/>
      <c r="N212" s="1940"/>
      <c r="O212" s="1936"/>
      <c r="P212" s="1936"/>
      <c r="Q212" s="1938"/>
      <c r="R212" s="1936"/>
      <c r="S212" s="1935"/>
      <c r="T212" s="1936"/>
      <c r="U212" s="1936"/>
      <c r="V212" s="1936"/>
      <c r="W212" s="1936"/>
      <c r="X212" s="1935"/>
      <c r="Y212" s="1936"/>
      <c r="Z212" s="1936"/>
      <c r="AA212" s="1933"/>
      <c r="AB212" s="1934"/>
    </row>
    <row r="213" spans="1:28" s="1917" customFormat="1" ht="25.15" customHeight="1">
      <c r="A213" s="1931" t="e">
        <f>SUIVI!#REF!</f>
        <v>#REF!</v>
      </c>
      <c r="B213" s="1932" t="e">
        <f>SUIVI!#REF!</f>
        <v>#REF!</v>
      </c>
      <c r="C213" s="1933" t="e">
        <f>SUIVI!#REF!</f>
        <v>#REF!</v>
      </c>
      <c r="D213" s="1941"/>
      <c r="E213" s="4076" t="e">
        <f>SUIVI!#REF!</f>
        <v>#REF!</v>
      </c>
      <c r="F213" s="4077"/>
      <c r="G213" s="1937" t="e">
        <f>SUIVI!#REF!</f>
        <v>#REF!</v>
      </c>
      <c r="H213" s="1938"/>
      <c r="I213" s="1939"/>
      <c r="J213" s="1933"/>
      <c r="K213" s="1938"/>
      <c r="L213" s="1935"/>
      <c r="M213" s="1936"/>
      <c r="N213" s="1940"/>
      <c r="O213" s="1936"/>
      <c r="P213" s="1936"/>
      <c r="Q213" s="1938"/>
      <c r="R213" s="1936"/>
      <c r="S213" s="1935"/>
      <c r="T213" s="1936"/>
      <c r="U213" s="1936"/>
      <c r="V213" s="1936"/>
      <c r="W213" s="1936"/>
      <c r="X213" s="1935"/>
      <c r="Y213" s="1936"/>
      <c r="Z213" s="1936"/>
      <c r="AA213" s="1933"/>
      <c r="AB213" s="1934"/>
    </row>
    <row r="214" spans="1:28" s="1917" customFormat="1" ht="25.15" customHeight="1">
      <c r="A214" s="1931" t="e">
        <f>SUIVI!#REF!</f>
        <v>#REF!</v>
      </c>
      <c r="B214" s="1932" t="e">
        <f>SUIVI!#REF!</f>
        <v>#REF!</v>
      </c>
      <c r="C214" s="1933" t="e">
        <f>SUIVI!#REF!</f>
        <v>#REF!</v>
      </c>
      <c r="D214" s="1941"/>
      <c r="E214" s="4076" t="e">
        <f>SUIVI!#REF!</f>
        <v>#REF!</v>
      </c>
      <c r="F214" s="4077"/>
      <c r="G214" s="1937" t="e">
        <f>SUIVI!#REF!</f>
        <v>#REF!</v>
      </c>
      <c r="H214" s="1938"/>
      <c r="I214" s="1939"/>
      <c r="J214" s="1933"/>
      <c r="K214" s="1938"/>
      <c r="L214" s="1935"/>
      <c r="M214" s="1936"/>
      <c r="N214" s="1940"/>
      <c r="O214" s="1936"/>
      <c r="P214" s="1936"/>
      <c r="Q214" s="1938"/>
      <c r="R214" s="1936"/>
      <c r="S214" s="1935"/>
      <c r="T214" s="1936"/>
      <c r="U214" s="1936"/>
      <c r="V214" s="1936"/>
      <c r="W214" s="1936"/>
      <c r="X214" s="1935"/>
      <c r="Y214" s="1936"/>
      <c r="Z214" s="1936"/>
      <c r="AA214" s="1933"/>
      <c r="AB214" s="1934"/>
    </row>
    <row r="215" spans="1:28" s="1917" customFormat="1" ht="25.15" customHeight="1">
      <c r="A215" s="1931" t="e">
        <f>SUIVI!#REF!</f>
        <v>#REF!</v>
      </c>
      <c r="B215" s="1932" t="e">
        <f>SUIVI!#REF!</f>
        <v>#REF!</v>
      </c>
      <c r="C215" s="1933" t="e">
        <f>SUIVI!#REF!</f>
        <v>#REF!</v>
      </c>
      <c r="D215" s="1941"/>
      <c r="E215" s="4076" t="e">
        <f>SUIVI!#REF!</f>
        <v>#REF!</v>
      </c>
      <c r="F215" s="4077"/>
      <c r="G215" s="1937" t="e">
        <f>SUIVI!#REF!</f>
        <v>#REF!</v>
      </c>
      <c r="H215" s="1938"/>
      <c r="I215" s="1939"/>
      <c r="J215" s="1933"/>
      <c r="K215" s="1938"/>
      <c r="L215" s="1935"/>
      <c r="M215" s="1936"/>
      <c r="N215" s="1940"/>
      <c r="O215" s="1936"/>
      <c r="P215" s="1936"/>
      <c r="Q215" s="1938"/>
      <c r="R215" s="1936"/>
      <c r="S215" s="1935"/>
      <c r="T215" s="1936"/>
      <c r="U215" s="1936"/>
      <c r="V215" s="1936"/>
      <c r="W215" s="1936"/>
      <c r="X215" s="1935"/>
      <c r="Y215" s="1936"/>
      <c r="Z215" s="1936"/>
      <c r="AA215" s="1933"/>
      <c r="AB215" s="1934"/>
    </row>
    <row r="216" spans="1:28" s="1917" customFormat="1" ht="25.15" customHeight="1">
      <c r="A216" s="1931" t="e">
        <f>SUIVI!#REF!</f>
        <v>#REF!</v>
      </c>
      <c r="B216" s="1932" t="e">
        <f>SUIVI!#REF!</f>
        <v>#REF!</v>
      </c>
      <c r="C216" s="1933" t="e">
        <f>SUIVI!#REF!</f>
        <v>#REF!</v>
      </c>
      <c r="D216" s="1941"/>
      <c r="E216" s="4076" t="e">
        <f>SUIVI!#REF!</f>
        <v>#REF!</v>
      </c>
      <c r="F216" s="4077"/>
      <c r="G216" s="1937" t="e">
        <f>SUIVI!#REF!</f>
        <v>#REF!</v>
      </c>
      <c r="H216" s="1938"/>
      <c r="I216" s="1939"/>
      <c r="J216" s="1933"/>
      <c r="K216" s="1938"/>
      <c r="L216" s="1935"/>
      <c r="M216" s="1936"/>
      <c r="N216" s="1940"/>
      <c r="O216" s="1936"/>
      <c r="P216" s="1936"/>
      <c r="Q216" s="1938"/>
      <c r="R216" s="1936"/>
      <c r="S216" s="1935"/>
      <c r="T216" s="1936"/>
      <c r="U216" s="1936"/>
      <c r="V216" s="1936"/>
      <c r="W216" s="1936"/>
      <c r="X216" s="1935"/>
      <c r="Y216" s="1936"/>
      <c r="Z216" s="1936"/>
      <c r="AA216" s="1933"/>
      <c r="AB216" s="1934"/>
    </row>
    <row r="217" spans="1:28" s="1917" customFormat="1" ht="25.15" customHeight="1">
      <c r="A217" s="1931" t="e">
        <f>SUIVI!#REF!</f>
        <v>#REF!</v>
      </c>
      <c r="B217" s="1932" t="e">
        <f>SUIVI!#REF!</f>
        <v>#REF!</v>
      </c>
      <c r="C217" s="1933" t="e">
        <f>SUIVI!#REF!</f>
        <v>#REF!</v>
      </c>
      <c r="D217" s="1941"/>
      <c r="E217" s="4076" t="e">
        <f>SUIVI!#REF!</f>
        <v>#REF!</v>
      </c>
      <c r="F217" s="4077"/>
      <c r="G217" s="1937" t="e">
        <f>SUIVI!#REF!</f>
        <v>#REF!</v>
      </c>
      <c r="H217" s="1938"/>
      <c r="I217" s="1939"/>
      <c r="J217" s="1933"/>
      <c r="K217" s="1938"/>
      <c r="L217" s="1935"/>
      <c r="M217" s="1936"/>
      <c r="N217" s="1940"/>
      <c r="O217" s="1936"/>
      <c r="P217" s="1936"/>
      <c r="Q217" s="1938"/>
      <c r="R217" s="1936"/>
      <c r="S217" s="1935"/>
      <c r="T217" s="1936"/>
      <c r="U217" s="1936"/>
      <c r="V217" s="1936"/>
      <c r="W217" s="1936"/>
      <c r="X217" s="1935"/>
      <c r="Y217" s="1936"/>
      <c r="Z217" s="1936"/>
      <c r="AA217" s="1933"/>
      <c r="AB217" s="1934"/>
    </row>
    <row r="218" spans="1:28" s="1917" customFormat="1" ht="25.15" customHeight="1">
      <c r="A218" s="1931" t="e">
        <f>SUIVI!#REF!</f>
        <v>#REF!</v>
      </c>
      <c r="B218" s="1932" t="e">
        <f>SUIVI!#REF!</f>
        <v>#REF!</v>
      </c>
      <c r="C218" s="1933" t="e">
        <f>SUIVI!#REF!</f>
        <v>#REF!</v>
      </c>
      <c r="D218" s="1941"/>
      <c r="E218" s="4076" t="e">
        <f>SUIVI!#REF!</f>
        <v>#REF!</v>
      </c>
      <c r="F218" s="4077"/>
      <c r="G218" s="1937" t="e">
        <f>SUIVI!#REF!</f>
        <v>#REF!</v>
      </c>
      <c r="H218" s="1938"/>
      <c r="I218" s="1939"/>
      <c r="J218" s="1933"/>
      <c r="K218" s="1938"/>
      <c r="L218" s="1935"/>
      <c r="M218" s="1936"/>
      <c r="N218" s="1940"/>
      <c r="O218" s="1936"/>
      <c r="P218" s="1936"/>
      <c r="Q218" s="1938"/>
      <c r="R218" s="1936"/>
      <c r="S218" s="1935"/>
      <c r="T218" s="1936"/>
      <c r="U218" s="1936"/>
      <c r="V218" s="1936"/>
      <c r="W218" s="1936"/>
      <c r="X218" s="1935"/>
      <c r="Y218" s="1936"/>
      <c r="Z218" s="1936"/>
      <c r="AA218" s="1933"/>
      <c r="AB218" s="1934"/>
    </row>
    <row r="219" spans="1:28" s="1917" customFormat="1" ht="25.15" customHeight="1">
      <c r="A219" s="1931" t="e">
        <f>SUIVI!#REF!</f>
        <v>#REF!</v>
      </c>
      <c r="B219" s="1932" t="e">
        <f>SUIVI!#REF!</f>
        <v>#REF!</v>
      </c>
      <c r="C219" s="1933" t="e">
        <f>SUIVI!#REF!</f>
        <v>#REF!</v>
      </c>
      <c r="D219" s="1941"/>
      <c r="E219" s="4076" t="e">
        <f>SUIVI!#REF!</f>
        <v>#REF!</v>
      </c>
      <c r="F219" s="4077"/>
      <c r="G219" s="1937" t="e">
        <f>SUIVI!#REF!</f>
        <v>#REF!</v>
      </c>
      <c r="H219" s="1938"/>
      <c r="I219" s="1939"/>
      <c r="J219" s="1933"/>
      <c r="K219" s="1938"/>
      <c r="L219" s="1935"/>
      <c r="M219" s="1936"/>
      <c r="N219" s="1940"/>
      <c r="O219" s="1936"/>
      <c r="P219" s="1936"/>
      <c r="Q219" s="1938"/>
      <c r="R219" s="1936"/>
      <c r="S219" s="1935"/>
      <c r="T219" s="1936"/>
      <c r="U219" s="1936"/>
      <c r="V219" s="1936"/>
      <c r="W219" s="1936"/>
      <c r="X219" s="1935"/>
      <c r="Y219" s="1936"/>
      <c r="Z219" s="1936"/>
      <c r="AA219" s="1933"/>
      <c r="AB219" s="1934"/>
    </row>
    <row r="220" spans="1:28" s="1917" customFormat="1" ht="25.15" customHeight="1">
      <c r="A220" s="1931" t="e">
        <f>SUIVI!#REF!</f>
        <v>#REF!</v>
      </c>
      <c r="B220" s="1932" t="e">
        <f>SUIVI!#REF!</f>
        <v>#REF!</v>
      </c>
      <c r="C220" s="1933" t="e">
        <f>SUIVI!#REF!</f>
        <v>#REF!</v>
      </c>
      <c r="D220" s="1941"/>
      <c r="E220" s="4076" t="e">
        <f>SUIVI!#REF!</f>
        <v>#REF!</v>
      </c>
      <c r="F220" s="4077"/>
      <c r="G220" s="1937" t="e">
        <f>SUIVI!#REF!</f>
        <v>#REF!</v>
      </c>
      <c r="H220" s="1938"/>
      <c r="I220" s="1939"/>
      <c r="J220" s="1933"/>
      <c r="K220" s="1938"/>
      <c r="L220" s="1935"/>
      <c r="M220" s="1936"/>
      <c r="N220" s="1940"/>
      <c r="O220" s="1936"/>
      <c r="P220" s="1936"/>
      <c r="Q220" s="1938"/>
      <c r="R220" s="1936"/>
      <c r="S220" s="1935"/>
      <c r="T220" s="1936"/>
      <c r="U220" s="1936"/>
      <c r="V220" s="1936"/>
      <c r="W220" s="1936"/>
      <c r="X220" s="1935"/>
      <c r="Y220" s="1936"/>
      <c r="Z220" s="1936"/>
      <c r="AA220" s="1933"/>
      <c r="AB220" s="1934"/>
    </row>
    <row r="221" spans="1:28" s="1917" customFormat="1" ht="7.15" customHeight="1">
      <c r="A221" s="4066"/>
      <c r="B221" s="4066"/>
      <c r="C221" s="4066"/>
      <c r="D221" s="4066"/>
      <c r="E221" s="4066"/>
      <c r="F221" s="4066"/>
      <c r="G221" s="4066"/>
      <c r="H221" s="4066"/>
      <c r="I221" s="4066"/>
      <c r="J221" s="4066"/>
      <c r="K221" s="4066"/>
      <c r="L221" s="4066"/>
      <c r="M221" s="4066"/>
      <c r="N221" s="4066"/>
      <c r="O221" s="4066"/>
      <c r="P221" s="4066"/>
      <c r="Q221" s="4066"/>
      <c r="R221" s="4066"/>
      <c r="S221" s="4066"/>
      <c r="T221" s="4066"/>
      <c r="U221" s="4066"/>
      <c r="V221" s="4066"/>
      <c r="W221" s="4066"/>
      <c r="X221" s="4066"/>
      <c r="Y221" s="4066"/>
      <c r="Z221" s="4066"/>
      <c r="AA221" s="1916"/>
      <c r="AB221" s="1918"/>
    </row>
    <row r="222" spans="1:28" s="1917" customFormat="1" ht="25.15" customHeight="1">
      <c r="A222" s="1916"/>
      <c r="B222" s="1916"/>
      <c r="C222" s="1916"/>
      <c r="D222" s="1916"/>
      <c r="E222" s="1916"/>
      <c r="F222" s="1916"/>
      <c r="G222" s="4076" t="s">
        <v>1606</v>
      </c>
      <c r="H222" s="4077"/>
      <c r="I222" s="4077"/>
      <c r="J222" s="4077"/>
      <c r="K222" s="4077"/>
      <c r="L222" s="4077"/>
      <c r="M222" s="4077"/>
      <c r="N222" s="4077"/>
      <c r="O222" s="4077"/>
      <c r="P222" s="4077"/>
      <c r="Q222" s="4077"/>
      <c r="R222" s="4077"/>
      <c r="S222" s="4077"/>
      <c r="T222" s="4077"/>
      <c r="U222" s="4077"/>
      <c r="V222" s="4078"/>
      <c r="W222" s="1916"/>
      <c r="X222" s="1916"/>
      <c r="Y222" s="1916"/>
      <c r="Z222" s="1916"/>
      <c r="AA222" s="1916"/>
      <c r="AB222" s="1916"/>
    </row>
    <row r="223" spans="1:28">
      <c r="A223" s="4080" t="s">
        <v>1603</v>
      </c>
      <c r="B223" s="4080"/>
      <c r="C223" s="4080"/>
      <c r="D223" s="4080"/>
      <c r="E223" s="4080"/>
      <c r="F223" s="4081"/>
      <c r="G223" s="4079" t="s">
        <v>1607</v>
      </c>
      <c r="H223" s="4079"/>
      <c r="I223" s="4079"/>
      <c r="J223" s="4079"/>
      <c r="K223" s="4079"/>
      <c r="L223" s="4079"/>
      <c r="M223" s="4079"/>
      <c r="N223" s="4079"/>
      <c r="O223" s="4080"/>
      <c r="P223" s="4080"/>
      <c r="Q223" s="4080"/>
      <c r="R223" s="4080"/>
      <c r="S223" s="4080"/>
      <c r="T223" s="4080"/>
      <c r="U223" s="4080"/>
      <c r="V223" s="4080"/>
      <c r="W223" s="1889"/>
      <c r="X223" s="1889"/>
      <c r="Y223" s="1889"/>
      <c r="Z223" s="1889"/>
      <c r="AA223" s="1889"/>
      <c r="AB223" s="1894"/>
    </row>
    <row r="224" spans="1:28">
      <c r="A224" s="4080" t="s">
        <v>1604</v>
      </c>
      <c r="B224" s="4080"/>
      <c r="C224" s="4080"/>
      <c r="D224" s="4080"/>
      <c r="E224" s="4080"/>
      <c r="F224" s="4081"/>
      <c r="G224" s="4079"/>
      <c r="H224" s="4079"/>
      <c r="I224" s="4079"/>
      <c r="J224" s="4079"/>
      <c r="K224" s="4079"/>
      <c r="L224" s="4079"/>
      <c r="M224" s="4079"/>
      <c r="N224" s="4079"/>
      <c r="O224" s="4080"/>
      <c r="P224" s="4080"/>
      <c r="Q224" s="4080"/>
      <c r="R224" s="4080"/>
      <c r="S224" s="4080"/>
      <c r="T224" s="4080"/>
      <c r="U224" s="4080"/>
      <c r="V224" s="4080"/>
      <c r="W224" s="1889"/>
      <c r="X224" s="1889"/>
      <c r="Y224" s="1889"/>
      <c r="Z224" s="1889"/>
      <c r="AA224" s="1889"/>
      <c r="AB224" s="1894"/>
    </row>
    <row r="225" spans="1:28">
      <c r="A225" s="4080" t="s">
        <v>1605</v>
      </c>
      <c r="B225" s="4080"/>
      <c r="C225" s="4080"/>
      <c r="D225" s="4080"/>
      <c r="E225" s="4080"/>
      <c r="F225" s="4081"/>
      <c r="G225" s="4079"/>
      <c r="H225" s="4079"/>
      <c r="I225" s="4079"/>
      <c r="J225" s="4079"/>
      <c r="K225" s="4079"/>
      <c r="L225" s="4079"/>
      <c r="M225" s="4079"/>
      <c r="N225" s="4079"/>
      <c r="O225" s="4080"/>
      <c r="P225" s="4080"/>
      <c r="Q225" s="4080"/>
      <c r="R225" s="4080"/>
      <c r="S225" s="4080"/>
      <c r="T225" s="4080"/>
      <c r="U225" s="4080"/>
      <c r="V225" s="4080"/>
      <c r="W225" s="1894"/>
      <c r="X225" s="1894"/>
      <c r="Y225" s="1894"/>
      <c r="Z225" s="1894"/>
      <c r="AA225" s="1894"/>
      <c r="AB225" s="1894"/>
    </row>
    <row r="226" spans="1:28" ht="4.1500000000000004" customHeight="1">
      <c r="A226" s="1894"/>
      <c r="B226" s="1894"/>
      <c r="C226" s="1894"/>
      <c r="D226" s="1894"/>
      <c r="E226" s="1894"/>
      <c r="F226" s="1894"/>
      <c r="G226" s="1894"/>
      <c r="H226" s="1894"/>
      <c r="I226" s="1894"/>
      <c r="J226" s="1894"/>
      <c r="K226" s="1894"/>
      <c r="L226" s="1894"/>
      <c r="M226" s="1894"/>
      <c r="N226" s="1894"/>
      <c r="O226" s="1894"/>
      <c r="P226" s="1894"/>
      <c r="Q226" s="1894"/>
      <c r="R226" s="1894"/>
      <c r="S226" s="1894"/>
      <c r="T226" s="1894"/>
      <c r="U226" s="1894"/>
      <c r="V226" s="1894"/>
      <c r="W226" s="1894"/>
      <c r="X226" s="1894"/>
      <c r="Y226" s="1894"/>
      <c r="Z226" s="1894"/>
      <c r="AA226" s="1894"/>
      <c r="AB226" s="1894"/>
    </row>
    <row r="227" spans="1:28">
      <c r="A227" s="1894"/>
      <c r="B227" s="1894"/>
      <c r="C227" s="1894"/>
      <c r="D227" s="1894"/>
      <c r="E227" s="1894"/>
      <c r="F227" s="1894"/>
      <c r="G227" s="1894"/>
      <c r="H227" s="1894"/>
      <c r="I227" s="1894"/>
      <c r="J227" s="1894"/>
      <c r="K227" s="1894"/>
      <c r="L227" s="1894"/>
      <c r="M227" s="1894"/>
      <c r="N227" s="1894"/>
      <c r="O227" s="1894"/>
      <c r="P227" s="1894"/>
      <c r="Q227" s="1894"/>
      <c r="R227" s="1894"/>
      <c r="S227" s="1894"/>
      <c r="T227" s="1894"/>
      <c r="U227" s="1894"/>
      <c r="V227" s="1894"/>
      <c r="W227" s="1894"/>
      <c r="X227" s="1894"/>
      <c r="Y227" s="1894"/>
      <c r="Z227" s="1894"/>
      <c r="AA227" s="1894"/>
      <c r="AB227" s="1894"/>
    </row>
    <row r="228" spans="1:28">
      <c r="A228" s="1894"/>
      <c r="B228" s="1894"/>
      <c r="C228" s="1894"/>
      <c r="D228" s="1894"/>
      <c r="E228" s="1894"/>
      <c r="F228" s="1894"/>
      <c r="G228" s="1894"/>
      <c r="H228" s="1894"/>
      <c r="I228" s="1894"/>
      <c r="J228" s="1894"/>
      <c r="K228" s="1894"/>
      <c r="L228" s="1894"/>
      <c r="M228" s="1894"/>
      <c r="N228" s="1894"/>
      <c r="O228" s="1894"/>
      <c r="P228" s="1894"/>
      <c r="Q228" s="1894"/>
      <c r="R228" s="1894"/>
      <c r="S228" s="1894"/>
      <c r="T228" s="1894"/>
      <c r="U228" s="1894"/>
      <c r="V228" s="1894"/>
      <c r="W228" s="1894"/>
      <c r="X228" s="1894"/>
      <c r="Y228" s="1894"/>
      <c r="Z228" s="1894"/>
      <c r="AA228" s="1894"/>
    </row>
    <row r="229" spans="1:28">
      <c r="A229" s="1894"/>
      <c r="B229" s="1894"/>
      <c r="C229" s="1894"/>
      <c r="D229" s="1894"/>
      <c r="E229" s="1894"/>
      <c r="F229" s="1894"/>
      <c r="G229" s="1894"/>
      <c r="H229" s="1894"/>
      <c r="I229" s="1894"/>
      <c r="J229" s="1894"/>
      <c r="K229" s="1894"/>
      <c r="L229" s="1894"/>
      <c r="M229" s="1894"/>
      <c r="N229" s="1894"/>
      <c r="O229" s="1894"/>
      <c r="P229" s="1894"/>
      <c r="Q229" s="1894"/>
      <c r="R229" s="1894"/>
      <c r="S229" s="1894"/>
      <c r="T229" s="1894"/>
      <c r="U229" s="1894"/>
      <c r="V229" s="1894"/>
      <c r="W229" s="1894"/>
      <c r="X229" s="1894"/>
      <c r="Y229" s="1894"/>
      <c r="Z229" s="1894"/>
      <c r="AA229" s="1894"/>
    </row>
    <row r="230" spans="1:28">
      <c r="A230" s="1894"/>
      <c r="B230" s="1894"/>
      <c r="C230" s="1894"/>
      <c r="D230" s="1894"/>
      <c r="E230" s="1894"/>
      <c r="F230" s="1894"/>
      <c r="G230" s="1894"/>
      <c r="H230" s="1894"/>
      <c r="I230" s="1894"/>
      <c r="J230" s="1894"/>
      <c r="K230" s="1894"/>
      <c r="L230" s="1894"/>
      <c r="M230" s="1894"/>
      <c r="N230" s="1894"/>
      <c r="O230" s="1894"/>
      <c r="P230" s="1894"/>
      <c r="Q230" s="1894"/>
      <c r="R230" s="1894"/>
      <c r="S230" s="1894"/>
      <c r="T230" s="1894"/>
      <c r="U230" s="1894"/>
      <c r="V230" s="1894"/>
      <c r="W230" s="1894"/>
      <c r="X230" s="1894"/>
      <c r="Y230" s="1894"/>
      <c r="Z230" s="1894"/>
      <c r="AA230" s="1894"/>
    </row>
    <row r="231" spans="1:28">
      <c r="A231" s="1894"/>
      <c r="B231" s="1894"/>
      <c r="C231" s="1894"/>
      <c r="D231" s="1894"/>
      <c r="E231" s="1894"/>
      <c r="F231" s="1894"/>
      <c r="G231" s="1894"/>
      <c r="H231" s="1894"/>
      <c r="I231" s="1894"/>
      <c r="J231" s="1894"/>
      <c r="K231" s="1894"/>
      <c r="L231" s="1894"/>
      <c r="M231" s="1894"/>
      <c r="N231" s="1894"/>
      <c r="O231" s="1894"/>
      <c r="P231" s="1894"/>
      <c r="Q231" s="1894"/>
      <c r="R231" s="1894"/>
      <c r="S231" s="1894"/>
      <c r="T231" s="1894"/>
      <c r="U231" s="1894"/>
      <c r="V231" s="1894"/>
      <c r="W231" s="1894"/>
      <c r="X231" s="1894"/>
      <c r="Y231" s="1894"/>
      <c r="Z231" s="1894"/>
      <c r="AA231" s="1894"/>
    </row>
    <row r="232" spans="1:28">
      <c r="A232" s="1889"/>
      <c r="B232" s="1889"/>
      <c r="C232" s="1889"/>
      <c r="D232" s="1889"/>
      <c r="E232" s="1889"/>
      <c r="F232" s="1889"/>
      <c r="G232" s="1889"/>
      <c r="H232" s="1889"/>
      <c r="I232" s="1889"/>
      <c r="J232" s="1889"/>
      <c r="K232" s="1889"/>
      <c r="L232" s="1889"/>
      <c r="M232" s="1889"/>
      <c r="N232" s="1889"/>
      <c r="O232" s="1889"/>
      <c r="P232" s="1889"/>
      <c r="Q232" s="1889"/>
      <c r="R232" s="1889"/>
      <c r="S232" s="1889"/>
      <c r="T232" s="1889"/>
      <c r="U232" s="1889"/>
      <c r="V232" s="1889"/>
      <c r="W232" s="1889"/>
      <c r="X232" s="1889"/>
      <c r="Y232" s="1889"/>
      <c r="Z232" s="1889"/>
      <c r="AA232" s="1889"/>
      <c r="AB232" s="1887"/>
    </row>
    <row r="233" spans="1:28">
      <c r="A233" s="1894"/>
      <c r="B233" s="1894"/>
      <c r="C233" s="1894"/>
      <c r="D233" s="1894"/>
      <c r="E233" s="1894"/>
      <c r="F233" s="1894"/>
      <c r="G233" s="1894"/>
      <c r="H233" s="1894"/>
      <c r="I233" s="1894"/>
      <c r="J233" s="1894"/>
      <c r="K233" s="1894"/>
      <c r="L233" s="1894"/>
      <c r="M233" s="1894"/>
      <c r="N233" s="1894"/>
      <c r="O233" s="1894"/>
      <c r="P233" s="1894"/>
      <c r="Q233" s="1894"/>
      <c r="R233" s="1894"/>
      <c r="S233" s="1894"/>
      <c r="T233" s="1894"/>
      <c r="U233" s="1894"/>
      <c r="V233" s="1894"/>
      <c r="W233" s="1894"/>
      <c r="X233" s="1894"/>
      <c r="Y233" s="1894"/>
      <c r="Z233" s="1894"/>
      <c r="AA233" s="1894"/>
    </row>
    <row r="234" spans="1:28">
      <c r="A234" s="1889"/>
      <c r="B234" s="1889"/>
      <c r="C234" s="1889"/>
      <c r="D234" s="1889"/>
      <c r="E234" s="1889"/>
      <c r="F234" s="1889"/>
      <c r="G234" s="1889"/>
      <c r="H234" s="1889"/>
      <c r="I234" s="1889"/>
      <c r="J234" s="1889"/>
      <c r="K234" s="1889"/>
      <c r="L234" s="1889"/>
      <c r="M234" s="1889"/>
      <c r="N234" s="1889"/>
      <c r="O234" s="1889"/>
      <c r="P234" s="1889"/>
      <c r="Q234" s="1889"/>
      <c r="R234" s="1889"/>
      <c r="S234" s="1889"/>
      <c r="T234" s="1889"/>
      <c r="U234" s="1889"/>
      <c r="V234" s="1889"/>
      <c r="W234" s="1889"/>
      <c r="X234" s="1889"/>
      <c r="Y234" s="1889"/>
      <c r="Z234" s="1889"/>
      <c r="AA234" s="1889"/>
      <c r="AB234" s="1887"/>
    </row>
    <row r="235" spans="1:28">
      <c r="A235" s="1889"/>
      <c r="B235" s="1889"/>
      <c r="C235" s="1889"/>
      <c r="D235" s="1889"/>
      <c r="E235" s="1889"/>
      <c r="F235" s="1889"/>
      <c r="G235" s="1889"/>
      <c r="H235" s="1889"/>
      <c r="I235" s="1889"/>
      <c r="J235" s="1889"/>
      <c r="K235" s="1889"/>
      <c r="L235" s="1889"/>
      <c r="M235" s="1889"/>
      <c r="N235" s="1889"/>
      <c r="O235" s="1889"/>
      <c r="P235" s="1889"/>
      <c r="Q235" s="1889"/>
      <c r="R235" s="1889"/>
      <c r="S235" s="1889"/>
      <c r="T235" s="1889"/>
      <c r="U235" s="1889"/>
      <c r="V235" s="1889"/>
      <c r="W235" s="1889"/>
      <c r="X235" s="1889"/>
      <c r="Y235" s="1889"/>
      <c r="Z235" s="1889"/>
      <c r="AA235" s="1889"/>
      <c r="AB235" s="1887"/>
    </row>
    <row r="236" spans="1:28">
      <c r="AB236" s="1887"/>
    </row>
    <row r="237" spans="1:28">
      <c r="AB237" s="1887"/>
    </row>
    <row r="238" spans="1:28">
      <c r="A238" s="1889"/>
      <c r="B238" s="1889"/>
      <c r="C238" s="1889"/>
      <c r="D238" s="1889"/>
      <c r="E238" s="1889"/>
      <c r="F238" s="1889"/>
      <c r="G238" s="1889"/>
      <c r="H238" s="1889"/>
      <c r="I238" s="1889"/>
      <c r="J238" s="1889"/>
      <c r="K238" s="1889"/>
      <c r="L238" s="1889"/>
      <c r="M238" s="1889"/>
      <c r="N238" s="1889"/>
      <c r="O238" s="1889"/>
      <c r="P238" s="1889"/>
      <c r="Q238" s="1889"/>
      <c r="R238" s="1889"/>
      <c r="S238" s="1889"/>
      <c r="T238" s="1889"/>
      <c r="U238" s="1889"/>
      <c r="V238" s="1889"/>
      <c r="W238" s="1889"/>
      <c r="X238" s="1889"/>
      <c r="Y238" s="1889"/>
      <c r="Z238" s="1889"/>
      <c r="AA238" s="1889"/>
      <c r="AB238" s="1887"/>
    </row>
  </sheetData>
  <mergeCells count="241">
    <mergeCell ref="G222:V222"/>
    <mergeCell ref="G223:N223"/>
    <mergeCell ref="O223:V223"/>
    <mergeCell ref="G224:N224"/>
    <mergeCell ref="G225:N225"/>
    <mergeCell ref="O224:V224"/>
    <mergeCell ref="O225:V225"/>
    <mergeCell ref="E214:F214"/>
    <mergeCell ref="E215:F215"/>
    <mergeCell ref="A223:F223"/>
    <mergeCell ref="A224:F224"/>
    <mergeCell ref="A225:F225"/>
    <mergeCell ref="E216:F216"/>
    <mergeCell ref="E217:F217"/>
    <mergeCell ref="E218:F218"/>
    <mergeCell ref="E219:F219"/>
    <mergeCell ref="E220:F220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A4:AA4"/>
    <mergeCell ref="A5:AA5"/>
    <mergeCell ref="A6:M6"/>
    <mergeCell ref="A7:M7"/>
    <mergeCell ref="A8:M8"/>
    <mergeCell ref="A9:M9"/>
    <mergeCell ref="O9:AB9"/>
    <mergeCell ref="L221:P221"/>
    <mergeCell ref="Q221:S221"/>
    <mergeCell ref="T221:V221"/>
    <mergeCell ref="W221:Z221"/>
    <mergeCell ref="A10:M10"/>
    <mergeCell ref="O10:U10"/>
    <mergeCell ref="A11:AA11"/>
    <mergeCell ref="A12:K12"/>
    <mergeCell ref="L12:AB12"/>
    <mergeCell ref="A13:AB13"/>
    <mergeCell ref="E21:F21"/>
    <mergeCell ref="E22:F22"/>
    <mergeCell ref="E23:F23"/>
    <mergeCell ref="A221:C221"/>
    <mergeCell ref="D221:F221"/>
    <mergeCell ref="G221:K221"/>
    <mergeCell ref="E24:F24"/>
    <mergeCell ref="A1:D1"/>
    <mergeCell ref="E1:I1"/>
    <mergeCell ref="J1:L1"/>
    <mergeCell ref="M1:R1"/>
    <mergeCell ref="S1:V1"/>
    <mergeCell ref="W1:AB1"/>
    <mergeCell ref="A2:AA2"/>
    <mergeCell ref="A3:F3"/>
    <mergeCell ref="G3:N3"/>
    <mergeCell ref="O3:T3"/>
    <mergeCell ref="U3:AB3"/>
  </mergeCells>
  <pageMargins left="0.70866141732283472" right="0.31496062992125984" top="1.4895833333333333" bottom="0.74803149606299213" header="0.31496062992125984" footer="0.31496062992125984"/>
  <pageSetup paperSize="9" scale="98" orientation="portrait" r:id="rId1"/>
  <headerFooter differentFirst="1">
    <firstHeader>&amp;L
C3P/Parachévement spécial
            Site Differdange&amp;CPT-Eindringprüfung
Pv de contrôle ressuage
rapport pénétrant 
PT
&amp;R&amp;G</firstHead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00B0F0"/>
  </sheetPr>
  <dimension ref="A1:AB238"/>
  <sheetViews>
    <sheetView showZeros="0" view="pageBreakPreview" zoomScale="115" zoomScaleNormal="100" zoomScaleSheetLayoutView="115" workbookViewId="0">
      <selection activeCell="I32" sqref="I32:K32"/>
    </sheetView>
  </sheetViews>
  <sheetFormatPr baseColWidth="10" defaultColWidth="11.42578125" defaultRowHeight="15"/>
  <cols>
    <col min="1" max="1" width="4.28515625" style="1880" customWidth="1"/>
    <col min="2" max="128" width="3.28515625" style="1880" customWidth="1"/>
    <col min="129" max="16384" width="11.42578125" style="1880"/>
  </cols>
  <sheetData>
    <row r="1" spans="1:28" ht="33" customHeight="1">
      <c r="A1" s="4038" t="s">
        <v>1561</v>
      </c>
      <c r="B1" s="4039"/>
      <c r="C1" s="4039"/>
      <c r="D1" s="4039"/>
      <c r="E1" s="4040" t="str">
        <f>PREVI!A10</f>
        <v>1100633635-636</v>
      </c>
      <c r="F1" s="4041"/>
      <c r="G1" s="4041"/>
      <c r="H1" s="4041"/>
      <c r="I1" s="4042"/>
      <c r="J1" s="4043" t="s">
        <v>1562</v>
      </c>
      <c r="K1" s="4044"/>
      <c r="L1" s="4044"/>
      <c r="M1" s="4040" t="str">
        <f>PREVI!C10</f>
        <v>CIMOLAI</v>
      </c>
      <c r="N1" s="4041"/>
      <c r="O1" s="4041"/>
      <c r="P1" s="4041"/>
      <c r="Q1" s="4041"/>
      <c r="R1" s="4042"/>
      <c r="S1" s="4039" t="s">
        <v>1598</v>
      </c>
      <c r="T1" s="4039"/>
      <c r="U1" s="4039"/>
      <c r="V1" s="4039"/>
      <c r="W1" s="4045" t="s">
        <v>1563</v>
      </c>
      <c r="X1" s="4046"/>
      <c r="Y1" s="4046"/>
      <c r="Z1" s="4046"/>
      <c r="AA1" s="4046"/>
      <c r="AB1" s="4047"/>
    </row>
    <row r="2" spans="1:28">
      <c r="A2" s="4048" t="s">
        <v>1564</v>
      </c>
      <c r="B2" s="4048"/>
      <c r="C2" s="4048"/>
      <c r="D2" s="4048"/>
      <c r="E2" s="4048"/>
      <c r="F2" s="4048"/>
      <c r="G2" s="4048"/>
      <c r="H2" s="4048"/>
      <c r="I2" s="4048"/>
      <c r="J2" s="4048"/>
      <c r="K2" s="4048"/>
      <c r="L2" s="4048"/>
      <c r="M2" s="4048"/>
      <c r="N2" s="4048"/>
      <c r="O2" s="4048"/>
      <c r="P2" s="4048"/>
      <c r="Q2" s="4048"/>
      <c r="R2" s="4048"/>
      <c r="S2" s="4048"/>
      <c r="T2" s="4048"/>
      <c r="U2" s="4048"/>
      <c r="V2" s="4048"/>
      <c r="W2" s="4048"/>
      <c r="X2" s="4048"/>
      <c r="Y2" s="4048"/>
      <c r="Z2" s="4048"/>
      <c r="AA2" s="4048"/>
    </row>
    <row r="3" spans="1:28" ht="33" customHeight="1">
      <c r="A3" s="4049" t="s">
        <v>1565</v>
      </c>
      <c r="B3" s="4049"/>
      <c r="C3" s="4049"/>
      <c r="D3" s="4049"/>
      <c r="E3" s="4049"/>
      <c r="F3" s="4049"/>
      <c r="G3" s="4050" t="s">
        <v>1608</v>
      </c>
      <c r="H3" s="4050"/>
      <c r="I3" s="4050"/>
      <c r="J3" s="4050"/>
      <c r="K3" s="4050"/>
      <c r="L3" s="4050"/>
      <c r="M3" s="4050"/>
      <c r="N3" s="4051"/>
      <c r="O3" s="4052" t="s">
        <v>1566</v>
      </c>
      <c r="P3" s="4053"/>
      <c r="Q3" s="4053"/>
      <c r="R3" s="4053"/>
      <c r="S3" s="4053"/>
      <c r="T3" s="4053"/>
      <c r="U3" s="4054" t="s">
        <v>1567</v>
      </c>
      <c r="V3" s="4054"/>
      <c r="W3" s="4054"/>
      <c r="X3" s="4054"/>
      <c r="Y3" s="4054"/>
      <c r="Z3" s="4054"/>
      <c r="AA3" s="4054"/>
      <c r="AB3" s="4054"/>
    </row>
    <row r="4" spans="1:28" ht="4.5" customHeight="1">
      <c r="A4" s="4055"/>
      <c r="B4" s="4056"/>
      <c r="C4" s="4056"/>
      <c r="D4" s="4056"/>
      <c r="E4" s="4056"/>
      <c r="F4" s="4056"/>
      <c r="G4" s="4056"/>
      <c r="H4" s="4056"/>
      <c r="I4" s="4056"/>
      <c r="J4" s="4056"/>
      <c r="K4" s="4056"/>
      <c r="L4" s="4056"/>
      <c r="M4" s="4056"/>
      <c r="N4" s="4056"/>
      <c r="O4" s="4056"/>
      <c r="P4" s="4056"/>
      <c r="Q4" s="4056"/>
      <c r="R4" s="4056"/>
      <c r="S4" s="4056"/>
      <c r="T4" s="4056"/>
      <c r="U4" s="4056"/>
      <c r="V4" s="4056"/>
      <c r="W4" s="4056"/>
      <c r="X4" s="4056"/>
      <c r="Y4" s="4056"/>
      <c r="Z4" s="4056"/>
      <c r="AA4" s="4056"/>
    </row>
    <row r="5" spans="1:28">
      <c r="A5" s="4055" t="s">
        <v>1568</v>
      </c>
      <c r="B5" s="4056"/>
      <c r="C5" s="4056"/>
      <c r="D5" s="4056"/>
      <c r="E5" s="4056"/>
      <c r="F5" s="4056"/>
      <c r="G5" s="4056"/>
      <c r="H5" s="4056"/>
      <c r="I5" s="4056"/>
      <c r="J5" s="4056"/>
      <c r="K5" s="4056"/>
      <c r="L5" s="4056"/>
      <c r="M5" s="4056"/>
      <c r="N5" s="4056"/>
      <c r="O5" s="4056"/>
      <c r="P5" s="4056"/>
      <c r="Q5" s="4056"/>
      <c r="R5" s="4056"/>
      <c r="S5" s="4056"/>
      <c r="T5" s="4056"/>
      <c r="U5" s="4056"/>
      <c r="V5" s="4056"/>
      <c r="W5" s="4056"/>
      <c r="X5" s="4056"/>
      <c r="Y5" s="4056"/>
      <c r="Z5" s="4056"/>
      <c r="AA5" s="4056"/>
    </row>
    <row r="6" spans="1:28" ht="29.25" customHeight="1">
      <c r="A6" s="4057" t="s">
        <v>1569</v>
      </c>
      <c r="B6" s="4058"/>
      <c r="C6" s="4058"/>
      <c r="D6" s="4058"/>
      <c r="E6" s="4058"/>
      <c r="F6" s="4058"/>
      <c r="G6" s="4058"/>
      <c r="H6" s="4058"/>
      <c r="I6" s="4058"/>
      <c r="J6" s="4058"/>
      <c r="K6" s="4058"/>
      <c r="L6" s="4058"/>
      <c r="M6" s="4058"/>
      <c r="N6" s="1881"/>
      <c r="O6" s="1882"/>
      <c r="P6" s="1883"/>
      <c r="Q6" s="1883"/>
      <c r="R6" s="1883"/>
      <c r="S6" s="1883"/>
      <c r="T6" s="1883"/>
      <c r="U6" s="1883"/>
      <c r="V6" s="1883"/>
      <c r="W6" s="1883"/>
      <c r="X6" s="1883"/>
      <c r="Y6" s="1883"/>
      <c r="Z6" s="1883"/>
      <c r="AA6" s="1883"/>
      <c r="AB6" s="1884"/>
    </row>
    <row r="7" spans="1:28" ht="28.5" customHeight="1">
      <c r="A7" s="4057" t="s">
        <v>1570</v>
      </c>
      <c r="B7" s="4059"/>
      <c r="C7" s="4059"/>
      <c r="D7" s="4059"/>
      <c r="E7" s="4059"/>
      <c r="F7" s="4059"/>
      <c r="G7" s="4059"/>
      <c r="H7" s="4059"/>
      <c r="I7" s="4059"/>
      <c r="J7" s="4059"/>
      <c r="K7" s="4059"/>
      <c r="L7" s="4059"/>
      <c r="M7" s="4059"/>
      <c r="N7" s="1881"/>
      <c r="O7" s="1882"/>
      <c r="P7" s="1883"/>
      <c r="Q7" s="1883"/>
      <c r="R7" s="1883"/>
      <c r="S7" s="1883"/>
      <c r="T7" s="1883"/>
      <c r="U7" s="1883"/>
      <c r="V7" s="1883"/>
      <c r="W7" s="1883"/>
      <c r="X7" s="1883"/>
      <c r="Y7" s="1883"/>
      <c r="Z7" s="1883"/>
      <c r="AA7" s="1883"/>
      <c r="AB7" s="1884"/>
    </row>
    <row r="8" spans="1:28" ht="27" customHeight="1">
      <c r="A8" s="4057" t="s">
        <v>1571</v>
      </c>
      <c r="B8" s="4059"/>
      <c r="C8" s="4059"/>
      <c r="D8" s="4059"/>
      <c r="E8" s="4059"/>
      <c r="F8" s="4059"/>
      <c r="G8" s="4059"/>
      <c r="H8" s="4059"/>
      <c r="I8" s="4059"/>
      <c r="J8" s="4059"/>
      <c r="K8" s="4059"/>
      <c r="L8" s="4059"/>
      <c r="M8" s="4059"/>
      <c r="N8" s="1881"/>
      <c r="O8" s="1882"/>
      <c r="P8" s="1883"/>
      <c r="Q8" s="1883"/>
      <c r="R8" s="1883"/>
      <c r="S8" s="1883"/>
      <c r="T8" s="1883"/>
      <c r="U8" s="1883"/>
      <c r="V8" s="1883"/>
      <c r="W8" s="1883"/>
      <c r="X8" s="1883"/>
      <c r="Y8" s="1883"/>
      <c r="Z8" s="1883"/>
      <c r="AA8" s="1883"/>
      <c r="AB8" s="1884"/>
    </row>
    <row r="9" spans="1:28" ht="27" customHeight="1">
      <c r="A9" s="4060" t="s">
        <v>1572</v>
      </c>
      <c r="B9" s="4061"/>
      <c r="C9" s="4061"/>
      <c r="D9" s="4061"/>
      <c r="E9" s="4061"/>
      <c r="F9" s="4061"/>
      <c r="G9" s="4061"/>
      <c r="H9" s="4061"/>
      <c r="I9" s="4061"/>
      <c r="J9" s="4061"/>
      <c r="K9" s="4061"/>
      <c r="L9" s="4061"/>
      <c r="M9" s="4062"/>
      <c r="N9" s="1881"/>
      <c r="O9" s="4063" t="s">
        <v>1573</v>
      </c>
      <c r="P9" s="4064"/>
      <c r="Q9" s="4064"/>
      <c r="R9" s="4064"/>
      <c r="S9" s="4064"/>
      <c r="T9" s="4064"/>
      <c r="U9" s="4064"/>
      <c r="V9" s="4064"/>
      <c r="W9" s="4064"/>
      <c r="X9" s="4064"/>
      <c r="Y9" s="4064"/>
      <c r="Z9" s="4064"/>
      <c r="AA9" s="4064"/>
      <c r="AB9" s="4065"/>
    </row>
    <row r="10" spans="1:28" ht="27" customHeight="1">
      <c r="A10" s="4067" t="s">
        <v>1574</v>
      </c>
      <c r="B10" s="4068"/>
      <c r="C10" s="4068"/>
      <c r="D10" s="4068"/>
      <c r="E10" s="4068"/>
      <c r="F10" s="4068"/>
      <c r="G10" s="4068"/>
      <c r="H10" s="4068"/>
      <c r="I10" s="4068"/>
      <c r="J10" s="4068"/>
      <c r="K10" s="4068"/>
      <c r="L10" s="4068"/>
      <c r="M10" s="4069"/>
      <c r="N10" s="1881"/>
      <c r="O10" s="4067" t="s">
        <v>1575</v>
      </c>
      <c r="P10" s="4068"/>
      <c r="Q10" s="4068"/>
      <c r="R10" s="4068"/>
      <c r="S10" s="4068"/>
      <c r="T10" s="4068"/>
      <c r="U10" s="4069"/>
      <c r="V10" s="1883"/>
      <c r="W10" s="1883"/>
      <c r="X10" s="1885"/>
      <c r="Y10" s="1883"/>
      <c r="Z10" s="1883"/>
      <c r="AA10" s="1883" t="s">
        <v>1576</v>
      </c>
      <c r="AB10" s="1884"/>
    </row>
    <row r="11" spans="1:28">
      <c r="A11" s="4055" t="s">
        <v>1577</v>
      </c>
      <c r="B11" s="4055"/>
      <c r="C11" s="4055"/>
      <c r="D11" s="4055"/>
      <c r="E11" s="4055"/>
      <c r="F11" s="4055"/>
      <c r="G11" s="4055"/>
      <c r="H11" s="4055"/>
      <c r="I11" s="4055"/>
      <c r="J11" s="4055"/>
      <c r="K11" s="4055"/>
      <c r="L11" s="4055"/>
      <c r="M11" s="4055"/>
      <c r="N11" s="4055"/>
      <c r="O11" s="4055"/>
      <c r="P11" s="4055"/>
      <c r="Q11" s="4055"/>
      <c r="R11" s="4055"/>
      <c r="S11" s="4055"/>
      <c r="T11" s="4055"/>
      <c r="U11" s="4055"/>
      <c r="V11" s="4055"/>
      <c r="W11" s="4055"/>
      <c r="X11" s="4055"/>
      <c r="Y11" s="4055"/>
      <c r="Z11" s="4055"/>
      <c r="AA11" s="4055"/>
      <c r="AB11" s="1881"/>
    </row>
    <row r="12" spans="1:28" ht="34.5" customHeight="1">
      <c r="A12" s="4038" t="s">
        <v>1578</v>
      </c>
      <c r="B12" s="4039"/>
      <c r="C12" s="4039"/>
      <c r="D12" s="4039"/>
      <c r="E12" s="4039"/>
      <c r="F12" s="4039"/>
      <c r="G12" s="4039"/>
      <c r="H12" s="4039"/>
      <c r="I12" s="4039"/>
      <c r="J12" s="4039"/>
      <c r="K12" s="4070"/>
      <c r="L12" s="4071" t="s">
        <v>1579</v>
      </c>
      <c r="M12" s="4072"/>
      <c r="N12" s="4072"/>
      <c r="O12" s="4072"/>
      <c r="P12" s="4072"/>
      <c r="Q12" s="4072"/>
      <c r="R12" s="4072"/>
      <c r="S12" s="4072"/>
      <c r="T12" s="4072"/>
      <c r="U12" s="4072"/>
      <c r="V12" s="4072"/>
      <c r="W12" s="4072"/>
      <c r="X12" s="4072"/>
      <c r="Y12" s="4072"/>
      <c r="Z12" s="4072"/>
      <c r="AA12" s="4072"/>
      <c r="AB12" s="4073"/>
    </row>
    <row r="13" spans="1:28">
      <c r="A13" s="4055" t="s">
        <v>1591</v>
      </c>
      <c r="B13" s="4055"/>
      <c r="C13" s="4055"/>
      <c r="D13" s="4055"/>
      <c r="E13" s="4055"/>
      <c r="F13" s="4055"/>
      <c r="G13" s="4055"/>
      <c r="H13" s="4055"/>
      <c r="I13" s="4055"/>
      <c r="J13" s="4055"/>
      <c r="K13" s="4055"/>
      <c r="L13" s="4055"/>
      <c r="M13" s="4055"/>
      <c r="N13" s="4055"/>
      <c r="O13" s="4055"/>
      <c r="P13" s="4055"/>
      <c r="Q13" s="4055"/>
      <c r="R13" s="4055"/>
      <c r="S13" s="4055"/>
      <c r="T13" s="4055"/>
      <c r="U13" s="4055"/>
      <c r="V13" s="4055"/>
      <c r="W13" s="4055"/>
      <c r="X13" s="4055"/>
      <c r="Y13" s="4055"/>
      <c r="Z13" s="4055"/>
      <c r="AA13" s="4055"/>
      <c r="AB13" s="4055"/>
    </row>
    <row r="14" spans="1:28">
      <c r="A14" s="1886" t="s">
        <v>1580</v>
      </c>
      <c r="B14" s="1887"/>
      <c r="C14" s="1887"/>
      <c r="D14" s="1887"/>
      <c r="E14" s="1887"/>
      <c r="F14" s="1887"/>
      <c r="G14" s="1887"/>
      <c r="H14" s="1887"/>
      <c r="I14" s="1887"/>
      <c r="K14" s="1887"/>
      <c r="L14" s="1887"/>
      <c r="M14" s="1888" t="s">
        <v>1581</v>
      </c>
      <c r="N14" s="1887"/>
      <c r="O14" s="1889"/>
      <c r="P14" s="1889"/>
      <c r="Q14" s="1887"/>
      <c r="R14" s="1887"/>
      <c r="S14" s="1890"/>
      <c r="T14" s="1887"/>
      <c r="U14" s="1887"/>
      <c r="V14" s="1887"/>
      <c r="W14" s="1887"/>
      <c r="X14" s="1887"/>
      <c r="Y14" s="1887"/>
      <c r="Z14" s="1887"/>
      <c r="AA14" s="1887"/>
      <c r="AB14" s="1887"/>
    </row>
    <row r="15" spans="1:28">
      <c r="A15" s="1886" t="s">
        <v>1582</v>
      </c>
      <c r="B15" s="1887"/>
      <c r="C15" s="1889"/>
      <c r="D15" s="1889"/>
      <c r="E15" s="1887" t="s">
        <v>1583</v>
      </c>
      <c r="F15" s="1891"/>
      <c r="G15" s="1891"/>
      <c r="H15" s="1891"/>
      <c r="I15" s="1889"/>
      <c r="J15" s="1887"/>
      <c r="K15" s="1887"/>
      <c r="L15" s="1889"/>
      <c r="M15" s="1887"/>
      <c r="N15" s="1887"/>
      <c r="O15" s="1887"/>
      <c r="P15" s="1887"/>
      <c r="Q15" s="1887"/>
      <c r="R15" s="1887"/>
      <c r="S15" s="1887"/>
      <c r="T15" s="1892"/>
      <c r="U15" s="1893"/>
      <c r="V15" s="1893"/>
      <c r="W15" s="1893"/>
      <c r="X15" s="1889"/>
      <c r="Y15" s="1887"/>
      <c r="Z15" s="1887"/>
      <c r="AA15" s="1887"/>
      <c r="AB15" s="1887"/>
    </row>
    <row r="16" spans="1:28" ht="15.75" thickBot="1">
      <c r="A16" s="1900" t="s">
        <v>1584</v>
      </c>
      <c r="B16" s="1900"/>
      <c r="C16" s="1900"/>
      <c r="D16" s="1900"/>
      <c r="E16" s="1900"/>
      <c r="F16" s="1900"/>
      <c r="G16" s="1900"/>
      <c r="H16" s="1900" t="s">
        <v>1585</v>
      </c>
      <c r="I16" s="1900"/>
      <c r="J16" s="1920"/>
      <c r="K16" s="1900" t="s">
        <v>1586</v>
      </c>
      <c r="L16" s="1900"/>
      <c r="M16" s="1900"/>
      <c r="N16" s="1900"/>
      <c r="O16" s="1920"/>
      <c r="P16" s="1900" t="s">
        <v>1587</v>
      </c>
      <c r="Q16" s="1900"/>
      <c r="R16" s="1900"/>
      <c r="S16" s="1920"/>
      <c r="T16" s="1900" t="s">
        <v>1588</v>
      </c>
      <c r="U16" s="1900"/>
      <c r="V16" s="1900"/>
      <c r="W16" s="1900"/>
      <c r="X16" s="1900"/>
      <c r="Y16" s="1920"/>
      <c r="Z16" s="1900"/>
      <c r="AA16" s="1900"/>
      <c r="AB16" s="1900"/>
    </row>
    <row r="17" spans="1:28" ht="15.75" thickTop="1">
      <c r="A17" s="1901" t="s">
        <v>941</v>
      </c>
      <c r="B17" s="1902" t="s">
        <v>796</v>
      </c>
      <c r="C17" s="1905" t="s">
        <v>235</v>
      </c>
      <c r="D17" s="1906"/>
      <c r="E17" s="1905" t="s">
        <v>268</v>
      </c>
      <c r="G17" s="1908" t="s">
        <v>269</v>
      </c>
      <c r="H17" s="1906"/>
      <c r="J17" s="1905" t="s">
        <v>1592</v>
      </c>
      <c r="K17" s="1906"/>
      <c r="L17" s="1905" t="s">
        <v>1593</v>
      </c>
      <c r="M17" s="1906"/>
      <c r="N17" s="1905" t="s">
        <v>933</v>
      </c>
      <c r="P17" s="1907"/>
      <c r="Q17" s="1906"/>
      <c r="S17" s="1905" t="s">
        <v>260</v>
      </c>
      <c r="T17" s="1907"/>
      <c r="U17" s="1906"/>
      <c r="V17" s="1907"/>
      <c r="W17" s="1906"/>
      <c r="X17" s="1905" t="s">
        <v>1600</v>
      </c>
      <c r="Y17" s="1907"/>
      <c r="Z17" s="1906"/>
      <c r="AA17" s="1919" t="s">
        <v>234</v>
      </c>
      <c r="AB17" s="1915"/>
    </row>
    <row r="18" spans="1:28">
      <c r="A18" s="1903" t="s">
        <v>941</v>
      </c>
      <c r="B18" s="1904" t="s">
        <v>941</v>
      </c>
      <c r="C18" s="1898" t="s">
        <v>235</v>
      </c>
      <c r="D18" s="1906"/>
      <c r="E18" s="1898" t="s">
        <v>952</v>
      </c>
      <c r="G18" s="1896" t="s">
        <v>967</v>
      </c>
      <c r="H18" s="1906"/>
      <c r="J18" s="1898" t="s">
        <v>1589</v>
      </c>
      <c r="K18" s="1906"/>
      <c r="L18" s="1898" t="s">
        <v>1590</v>
      </c>
      <c r="M18" s="1906"/>
      <c r="N18" s="1898" t="s">
        <v>1599</v>
      </c>
      <c r="P18" s="1907"/>
      <c r="Q18" s="1906"/>
      <c r="S18" s="1898" t="s">
        <v>63</v>
      </c>
      <c r="T18" s="1907"/>
      <c r="U18" s="1906"/>
      <c r="V18" s="1906"/>
      <c r="W18" s="1906"/>
      <c r="X18" s="1898" t="s">
        <v>1601</v>
      </c>
      <c r="Y18" s="1907"/>
      <c r="Z18" s="1906"/>
      <c r="AA18" s="1909" t="s">
        <v>58</v>
      </c>
      <c r="AB18" s="1886"/>
    </row>
    <row r="19" spans="1:28">
      <c r="A19" s="1903" t="s">
        <v>941</v>
      </c>
      <c r="B19" s="1904" t="s">
        <v>942</v>
      </c>
      <c r="C19" s="1898" t="s">
        <v>22</v>
      </c>
      <c r="D19" s="1906"/>
      <c r="E19" s="1898" t="s">
        <v>23</v>
      </c>
      <c r="G19" s="1896" t="s">
        <v>24</v>
      </c>
      <c r="H19" s="1906"/>
      <c r="J19" s="1898" t="s">
        <v>1594</v>
      </c>
      <c r="K19" s="1906"/>
      <c r="L19" s="1898" t="s">
        <v>1595</v>
      </c>
      <c r="M19" s="1906"/>
      <c r="N19" s="1898" t="s">
        <v>26</v>
      </c>
      <c r="P19" s="1907"/>
      <c r="Q19" s="1906"/>
      <c r="S19" s="1898" t="s">
        <v>25</v>
      </c>
      <c r="T19" s="1910"/>
      <c r="U19" s="1910"/>
      <c r="V19" s="1910"/>
      <c r="W19" s="1906"/>
      <c r="X19" s="1898" t="s">
        <v>1600</v>
      </c>
      <c r="Y19" s="1907"/>
      <c r="Z19" s="1906"/>
      <c r="AA19" s="1909" t="s">
        <v>234</v>
      </c>
      <c r="AB19" s="1886"/>
    </row>
    <row r="20" spans="1:28" ht="15.75" thickBot="1">
      <c r="A20" s="1465" t="s">
        <v>786</v>
      </c>
      <c r="B20" s="1895" t="s">
        <v>785</v>
      </c>
      <c r="C20" s="1899" t="s">
        <v>235</v>
      </c>
      <c r="D20" s="1911"/>
      <c r="E20" s="1899" t="s">
        <v>931</v>
      </c>
      <c r="F20" s="1912"/>
      <c r="G20" s="1897" t="s">
        <v>787</v>
      </c>
      <c r="H20" s="1911"/>
      <c r="I20" s="1911"/>
      <c r="J20" s="1899" t="s">
        <v>1597</v>
      </c>
      <c r="K20" s="1911"/>
      <c r="L20" s="1899" t="s">
        <v>1596</v>
      </c>
      <c r="M20" s="1911"/>
      <c r="N20" s="1899" t="s">
        <v>934</v>
      </c>
      <c r="O20" s="1912"/>
      <c r="P20" s="1912"/>
      <c r="Q20" s="1911"/>
      <c r="R20" s="1911"/>
      <c r="S20" s="1899" t="s">
        <v>932</v>
      </c>
      <c r="T20" s="1912"/>
      <c r="U20" s="1911"/>
      <c r="V20" s="1912"/>
      <c r="W20" s="1911"/>
      <c r="X20" s="1899" t="s">
        <v>1602</v>
      </c>
      <c r="Y20" s="1912"/>
      <c r="Z20" s="1911"/>
      <c r="AA20" s="1913" t="s">
        <v>930</v>
      </c>
      <c r="AB20" s="1914"/>
    </row>
    <row r="21" spans="1:28" s="1917" customFormat="1" ht="25.15" customHeight="1" thickTop="1">
      <c r="A21" s="1921" t="e">
        <f>SUIVI!#REF!</f>
        <v>#REF!</v>
      </c>
      <c r="B21" s="1922" t="e">
        <f>SUIVI!#REF!</f>
        <v>#REF!</v>
      </c>
      <c r="C21" s="1923" t="str">
        <f>SUIVI!H9</f>
        <v>HL1100A</v>
      </c>
      <c r="D21" s="1924"/>
      <c r="E21" s="4074">
        <f>SUIVI!J9</f>
        <v>10300</v>
      </c>
      <c r="F21" s="4075"/>
      <c r="G21" s="1926" t="str">
        <f>SUIVI!M9</f>
        <v>CZ6</v>
      </c>
      <c r="H21" s="1927"/>
      <c r="I21" s="1928"/>
      <c r="J21" s="1923"/>
      <c r="K21" s="1927"/>
      <c r="L21" s="1925"/>
      <c r="M21" s="1929"/>
      <c r="N21" s="1930"/>
      <c r="O21" s="1929"/>
      <c r="P21" s="1929"/>
      <c r="Q21" s="1927"/>
      <c r="R21" s="1929"/>
      <c r="S21" s="1925"/>
      <c r="T21" s="1929"/>
      <c r="U21" s="1929"/>
      <c r="V21" s="1929"/>
      <c r="W21" s="1929"/>
      <c r="X21" s="1925"/>
      <c r="Y21" s="1929"/>
      <c r="Z21" s="1929"/>
      <c r="AA21" s="1923"/>
      <c r="AB21" s="1924"/>
    </row>
    <row r="22" spans="1:28" s="1917" customFormat="1" ht="25.15" customHeight="1">
      <c r="A22" s="1931" t="e">
        <f>SUIVI!#REF!</f>
        <v>#REF!</v>
      </c>
      <c r="B22" s="1932" t="e">
        <f>SUIVI!#REF!</f>
        <v>#REF!</v>
      </c>
      <c r="C22" s="1933" t="str">
        <f>SUIVI!H10</f>
        <v>HL1100A</v>
      </c>
      <c r="D22" s="1934"/>
      <c r="E22" s="4076">
        <f>SUIVI!J10</f>
        <v>10300</v>
      </c>
      <c r="F22" s="4077"/>
      <c r="G22" s="1937" t="str">
        <f>SUIVI!M10</f>
        <v>CZ7</v>
      </c>
      <c r="H22" s="1938"/>
      <c r="I22" s="1939"/>
      <c r="J22" s="1933"/>
      <c r="K22" s="1938"/>
      <c r="L22" s="1935"/>
      <c r="M22" s="1936"/>
      <c r="N22" s="1940"/>
      <c r="O22" s="1936"/>
      <c r="P22" s="1936"/>
      <c r="Q22" s="1938"/>
      <c r="R22" s="1936"/>
      <c r="S22" s="1935"/>
      <c r="T22" s="1936"/>
      <c r="U22" s="1936"/>
      <c r="V22" s="1936"/>
      <c r="W22" s="1936"/>
      <c r="X22" s="1935"/>
      <c r="Y22" s="1936"/>
      <c r="Z22" s="1936"/>
      <c r="AA22" s="1933"/>
      <c r="AB22" s="1934"/>
    </row>
    <row r="23" spans="1:28" s="1917" customFormat="1" ht="25.15" customHeight="1">
      <c r="A23" s="1931" t="e">
        <f>SUIVI!#REF!</f>
        <v>#REF!</v>
      </c>
      <c r="B23" s="1932" t="e">
        <f>SUIVI!#REF!</f>
        <v>#REF!</v>
      </c>
      <c r="C23" s="1933" t="str">
        <f>SUIVI!H11</f>
        <v>HL1100A</v>
      </c>
      <c r="D23" s="1941"/>
      <c r="E23" s="4076">
        <f>SUIVI!J11</f>
        <v>10400</v>
      </c>
      <c r="F23" s="4077"/>
      <c r="G23" s="1937" t="str">
        <f>SUIVI!M11</f>
        <v>CZ52</v>
      </c>
      <c r="H23" s="1938"/>
      <c r="I23" s="1939"/>
      <c r="J23" s="1933"/>
      <c r="K23" s="1938"/>
      <c r="L23" s="1935"/>
      <c r="M23" s="1936"/>
      <c r="N23" s="1940"/>
      <c r="O23" s="1936"/>
      <c r="P23" s="1936"/>
      <c r="Q23" s="1938"/>
      <c r="R23" s="1936"/>
      <c r="S23" s="1935"/>
      <c r="T23" s="1936"/>
      <c r="U23" s="1936"/>
      <c r="V23" s="1936"/>
      <c r="W23" s="1936"/>
      <c r="X23" s="1935"/>
      <c r="Y23" s="1936"/>
      <c r="Z23" s="1936"/>
      <c r="AA23" s="1933"/>
      <c r="AB23" s="1934"/>
    </row>
    <row r="24" spans="1:28" s="1917" customFormat="1" ht="25.15" customHeight="1">
      <c r="A24" s="1931" t="e">
        <f>SUIVI!#REF!</f>
        <v>#REF!</v>
      </c>
      <c r="B24" s="1932" t="e">
        <f>SUIVI!#REF!</f>
        <v>#REF!</v>
      </c>
      <c r="C24" s="1933" t="str">
        <f>SUIVI!H12</f>
        <v>HL1100A</v>
      </c>
      <c r="D24" s="1941"/>
      <c r="E24" s="4076">
        <f>SUIVI!J12</f>
        <v>9000</v>
      </c>
      <c r="F24" s="4077"/>
      <c r="G24" s="1937" t="str">
        <f>SUIVI!M12</f>
        <v>EA15</v>
      </c>
      <c r="H24" s="1938"/>
      <c r="I24" s="1939"/>
      <c r="J24" s="1933"/>
      <c r="K24" s="1938"/>
      <c r="L24" s="1935"/>
      <c r="M24" s="1936"/>
      <c r="N24" s="1940"/>
      <c r="O24" s="1936"/>
      <c r="P24" s="1936"/>
      <c r="Q24" s="1938"/>
      <c r="R24" s="1936"/>
      <c r="S24" s="1935"/>
      <c r="T24" s="1936"/>
      <c r="U24" s="1936"/>
      <c r="V24" s="1936"/>
      <c r="W24" s="1936"/>
      <c r="X24" s="1935"/>
      <c r="Y24" s="1936"/>
      <c r="Z24" s="1936"/>
      <c r="AA24" s="1933"/>
      <c r="AB24" s="1934"/>
    </row>
    <row r="25" spans="1:28" s="1917" customFormat="1" ht="25.15" customHeight="1">
      <c r="A25" s="1931" t="e">
        <f>SUIVI!#REF!</f>
        <v>#REF!</v>
      </c>
      <c r="B25" s="1932" t="e">
        <f>SUIVI!#REF!</f>
        <v>#REF!</v>
      </c>
      <c r="C25" s="1933" t="str">
        <f>SUIVI!H13</f>
        <v>HL1100A</v>
      </c>
      <c r="D25" s="1941"/>
      <c r="E25" s="4076">
        <f>SUIVI!J13</f>
        <v>10100</v>
      </c>
      <c r="F25" s="4077"/>
      <c r="G25" s="1937" t="str">
        <f>SUIVI!M13</f>
        <v>CZ9 oder10</v>
      </c>
      <c r="H25" s="1938"/>
      <c r="I25" s="1939"/>
      <c r="J25" s="1933"/>
      <c r="K25" s="1938"/>
      <c r="L25" s="1935"/>
      <c r="M25" s="1936"/>
      <c r="N25" s="1940"/>
      <c r="O25" s="1936"/>
      <c r="P25" s="1936"/>
      <c r="Q25" s="1938"/>
      <c r="R25" s="1936"/>
      <c r="S25" s="1935"/>
      <c r="T25" s="1936"/>
      <c r="U25" s="1936"/>
      <c r="V25" s="1936"/>
      <c r="W25" s="1936"/>
      <c r="X25" s="1935"/>
      <c r="Y25" s="1936"/>
      <c r="Z25" s="1936"/>
      <c r="AA25" s="1933"/>
      <c r="AB25" s="1934"/>
    </row>
    <row r="26" spans="1:28" s="1917" customFormat="1" ht="25.15" customHeight="1">
      <c r="A26" s="1931" t="e">
        <f>SUIVI!#REF!</f>
        <v>#REF!</v>
      </c>
      <c r="B26" s="1932" t="e">
        <f>SUIVI!#REF!</f>
        <v>#REF!</v>
      </c>
      <c r="C26" s="1933" t="str">
        <f>SUIVI!H14</f>
        <v>HL1100A</v>
      </c>
      <c r="D26" s="1941"/>
      <c r="E26" s="4076">
        <f>SUIVI!J14</f>
        <v>10400</v>
      </c>
      <c r="F26" s="4077"/>
      <c r="G26" s="1937" t="str">
        <f>SUIVI!M14</f>
        <v>EC48</v>
      </c>
      <c r="H26" s="1938"/>
      <c r="I26" s="1939"/>
      <c r="J26" s="1933"/>
      <c r="K26" s="1938"/>
      <c r="L26" s="1935"/>
      <c r="M26" s="1936"/>
      <c r="N26" s="1940"/>
      <c r="O26" s="1936"/>
      <c r="P26" s="1936"/>
      <c r="Q26" s="1938"/>
      <c r="R26" s="1936"/>
      <c r="S26" s="1935"/>
      <c r="T26" s="1936"/>
      <c r="U26" s="1936"/>
      <c r="V26" s="1936"/>
      <c r="W26" s="1936"/>
      <c r="X26" s="1935"/>
      <c r="Y26" s="1936"/>
      <c r="Z26" s="1936"/>
      <c r="AA26" s="1933"/>
      <c r="AB26" s="1934"/>
    </row>
    <row r="27" spans="1:28" s="1917" customFormat="1" ht="25.15" customHeight="1">
      <c r="A27" s="1931" t="e">
        <f>SUIVI!#REF!</f>
        <v>#REF!</v>
      </c>
      <c r="B27" s="1932" t="e">
        <f>SUIVI!#REF!</f>
        <v>#REF!</v>
      </c>
      <c r="C27" s="1933" t="str">
        <f>SUIVI!H15</f>
        <v>HL1100A</v>
      </c>
      <c r="D27" s="1941"/>
      <c r="E27" s="4076">
        <f>SUIVI!J15</f>
        <v>10400</v>
      </c>
      <c r="F27" s="4077"/>
      <c r="G27" s="1937" t="str">
        <f>SUIVI!M15</f>
        <v>EC49</v>
      </c>
      <c r="H27" s="1938"/>
      <c r="I27" s="1939"/>
      <c r="J27" s="1933"/>
      <c r="K27" s="1938"/>
      <c r="L27" s="1935"/>
      <c r="M27" s="1936"/>
      <c r="N27" s="1940"/>
      <c r="O27" s="1936"/>
      <c r="P27" s="1936"/>
      <c r="Q27" s="1938"/>
      <c r="R27" s="1936"/>
      <c r="S27" s="1935"/>
      <c r="T27" s="1936"/>
      <c r="U27" s="1936"/>
      <c r="V27" s="1936"/>
      <c r="W27" s="1936"/>
      <c r="X27" s="1935"/>
      <c r="Y27" s="1936"/>
      <c r="Z27" s="1936"/>
      <c r="AA27" s="1933"/>
      <c r="AB27" s="1934"/>
    </row>
    <row r="28" spans="1:28" s="1917" customFormat="1" ht="25.15" customHeight="1">
      <c r="A28" s="1931" t="e">
        <f>SUIVI!#REF!</f>
        <v>#REF!</v>
      </c>
      <c r="B28" s="1932" t="e">
        <f>SUIVI!#REF!</f>
        <v>#REF!</v>
      </c>
      <c r="C28" s="1933" t="str">
        <f>SUIVI!H16</f>
        <v>HL1100A</v>
      </c>
      <c r="D28" s="1941"/>
      <c r="E28" s="4076">
        <f>SUIVI!J16</f>
        <v>10400</v>
      </c>
      <c r="F28" s="4077"/>
      <c r="G28" s="1937" t="str">
        <f>SUIVI!M16</f>
        <v>EC50</v>
      </c>
      <c r="H28" s="1938"/>
      <c r="I28" s="1939"/>
      <c r="J28" s="1933"/>
      <c r="K28" s="1938"/>
      <c r="L28" s="1935"/>
      <c r="M28" s="1936"/>
      <c r="N28" s="1940"/>
      <c r="O28" s="1936"/>
      <c r="P28" s="1936"/>
      <c r="Q28" s="1938"/>
      <c r="R28" s="1936"/>
      <c r="S28" s="1935"/>
      <c r="T28" s="1936"/>
      <c r="U28" s="1936"/>
      <c r="V28" s="1936"/>
      <c r="W28" s="1936"/>
      <c r="X28" s="1935"/>
      <c r="Y28" s="1936"/>
      <c r="Z28" s="1936"/>
      <c r="AA28" s="1933"/>
      <c r="AB28" s="1934"/>
    </row>
    <row r="29" spans="1:28" s="1917" customFormat="1" ht="25.15" customHeight="1">
      <c r="A29" s="1931" t="e">
        <f>SUIVI!#REF!</f>
        <v>#REF!</v>
      </c>
      <c r="B29" s="1932" t="e">
        <f>SUIVI!#REF!</f>
        <v>#REF!</v>
      </c>
      <c r="C29" s="1933" t="str">
        <f>SUIVI!H17</f>
        <v>HL1100A</v>
      </c>
      <c r="D29" s="1941"/>
      <c r="E29" s="4076">
        <f>SUIVI!J17</f>
        <v>10400</v>
      </c>
      <c r="F29" s="4077"/>
      <c r="G29" s="1937" t="str">
        <f>SUIVI!M17</f>
        <v>EC51</v>
      </c>
      <c r="H29" s="1938"/>
      <c r="I29" s="1939"/>
      <c r="J29" s="1933"/>
      <c r="K29" s="1938"/>
      <c r="L29" s="1935"/>
      <c r="M29" s="1936"/>
      <c r="N29" s="1940"/>
      <c r="O29" s="1936"/>
      <c r="P29" s="1936"/>
      <c r="Q29" s="1938"/>
      <c r="R29" s="1936"/>
      <c r="S29" s="1935"/>
      <c r="T29" s="1936"/>
      <c r="U29" s="1936"/>
      <c r="V29" s="1936"/>
      <c r="W29" s="1936"/>
      <c r="X29" s="1935"/>
      <c r="Y29" s="1936"/>
      <c r="Z29" s="1936"/>
      <c r="AA29" s="1933"/>
      <c r="AB29" s="1934"/>
    </row>
    <row r="30" spans="1:28" s="1917" customFormat="1" ht="25.15" customHeight="1">
      <c r="A30" s="1931" t="e">
        <f>SUIVI!#REF!</f>
        <v>#REF!</v>
      </c>
      <c r="B30" s="1932" t="e">
        <f>SUIVI!#REF!</f>
        <v>#REF!</v>
      </c>
      <c r="C30" s="1933" t="str">
        <f>SUIVI!H18</f>
        <v>HL1100B</v>
      </c>
      <c r="D30" s="1941"/>
      <c r="E30" s="4076">
        <f>SUIVI!J18</f>
        <v>5300</v>
      </c>
      <c r="F30" s="4077"/>
      <c r="G30" s="1937" t="str">
        <f>SUIVI!M18</f>
        <v>EC406 oder 407</v>
      </c>
      <c r="H30" s="1938"/>
      <c r="I30" s="1939"/>
      <c r="J30" s="1933"/>
      <c r="K30" s="1938"/>
      <c r="L30" s="1935"/>
      <c r="M30" s="1936"/>
      <c r="N30" s="1940"/>
      <c r="O30" s="1936"/>
      <c r="P30" s="1936"/>
      <c r="Q30" s="1938"/>
      <c r="R30" s="1936"/>
      <c r="S30" s="1935"/>
      <c r="T30" s="1936"/>
      <c r="U30" s="1936"/>
      <c r="V30" s="1936"/>
      <c r="W30" s="1936"/>
      <c r="X30" s="1935"/>
      <c r="Y30" s="1936"/>
      <c r="Z30" s="1936"/>
      <c r="AA30" s="1933"/>
      <c r="AB30" s="1934"/>
    </row>
    <row r="31" spans="1:28" s="1917" customFormat="1" ht="25.15" customHeight="1">
      <c r="A31" s="1931" t="e">
        <f>SUIVI!#REF!</f>
        <v>#REF!</v>
      </c>
      <c r="B31" s="1932" t="e">
        <f>SUIVI!#REF!</f>
        <v>#REF!</v>
      </c>
      <c r="C31" s="1933" t="e">
        <f>SUIVI!#REF!</f>
        <v>#REF!</v>
      </c>
      <c r="D31" s="1941"/>
      <c r="E31" s="4076" t="e">
        <f>SUIVI!#REF!</f>
        <v>#REF!</v>
      </c>
      <c r="F31" s="4077"/>
      <c r="G31" s="1937" t="e">
        <f>SUIVI!#REF!</f>
        <v>#REF!</v>
      </c>
      <c r="H31" s="1938"/>
      <c r="I31" s="1939"/>
      <c r="J31" s="1933"/>
      <c r="K31" s="1938"/>
      <c r="L31" s="1935"/>
      <c r="M31" s="1936"/>
      <c r="N31" s="1940"/>
      <c r="O31" s="1936"/>
      <c r="P31" s="1936"/>
      <c r="Q31" s="1938"/>
      <c r="R31" s="1936"/>
      <c r="S31" s="1935"/>
      <c r="T31" s="1936"/>
      <c r="U31" s="1936"/>
      <c r="V31" s="1936"/>
      <c r="W31" s="1936"/>
      <c r="X31" s="1935"/>
      <c r="Y31" s="1936"/>
      <c r="Z31" s="1936"/>
      <c r="AA31" s="1933"/>
      <c r="AB31" s="1934"/>
    </row>
    <row r="32" spans="1:28" s="1917" customFormat="1" ht="25.15" customHeight="1">
      <c r="A32" s="1931" t="e">
        <f>SUIVI!#REF!</f>
        <v>#REF!</v>
      </c>
      <c r="B32" s="1932" t="e">
        <f>SUIVI!#REF!</f>
        <v>#REF!</v>
      </c>
      <c r="C32" s="1933" t="e">
        <f>SUIVI!#REF!</f>
        <v>#REF!</v>
      </c>
      <c r="D32" s="1941"/>
      <c r="E32" s="4076" t="e">
        <f>SUIVI!#REF!</f>
        <v>#REF!</v>
      </c>
      <c r="F32" s="4077"/>
      <c r="G32" s="1937" t="e">
        <f>SUIVI!#REF!</f>
        <v>#REF!</v>
      </c>
      <c r="H32" s="1938"/>
      <c r="I32" s="1939"/>
      <c r="J32" s="1933"/>
      <c r="K32" s="1938"/>
      <c r="L32" s="1935"/>
      <c r="M32" s="1936"/>
      <c r="N32" s="1940"/>
      <c r="O32" s="1936"/>
      <c r="P32" s="1936"/>
      <c r="Q32" s="1938"/>
      <c r="R32" s="1936"/>
      <c r="S32" s="1935"/>
      <c r="T32" s="1936"/>
      <c r="U32" s="1936"/>
      <c r="V32" s="1936"/>
      <c r="W32" s="1936"/>
      <c r="X32" s="1935"/>
      <c r="Y32" s="1936"/>
      <c r="Z32" s="1936"/>
      <c r="AA32" s="1933"/>
      <c r="AB32" s="1934"/>
    </row>
    <row r="33" spans="1:28" s="1917" customFormat="1" ht="25.15" customHeight="1">
      <c r="A33" s="1931" t="e">
        <f>SUIVI!#REF!</f>
        <v>#REF!</v>
      </c>
      <c r="B33" s="1932" t="e">
        <f>SUIVI!#REF!</f>
        <v>#REF!</v>
      </c>
      <c r="C33" s="1933" t="e">
        <f>SUIVI!#REF!</f>
        <v>#REF!</v>
      </c>
      <c r="D33" s="1941"/>
      <c r="E33" s="4076" t="e">
        <f>SUIVI!#REF!</f>
        <v>#REF!</v>
      </c>
      <c r="F33" s="4077"/>
      <c r="G33" s="1937" t="e">
        <f>SUIVI!#REF!</f>
        <v>#REF!</v>
      </c>
      <c r="H33" s="1938"/>
      <c r="I33" s="1939"/>
      <c r="J33" s="1933"/>
      <c r="K33" s="1938"/>
      <c r="L33" s="1935"/>
      <c r="M33" s="1936"/>
      <c r="N33" s="1940"/>
      <c r="O33" s="1936"/>
      <c r="P33" s="1936"/>
      <c r="Q33" s="1938"/>
      <c r="R33" s="1936"/>
      <c r="S33" s="1935"/>
      <c r="T33" s="1936"/>
      <c r="U33" s="1936"/>
      <c r="V33" s="1936"/>
      <c r="W33" s="1936"/>
      <c r="X33" s="1935"/>
      <c r="Y33" s="1936"/>
      <c r="Z33" s="1936"/>
      <c r="AA33" s="1933"/>
      <c r="AB33" s="1934"/>
    </row>
    <row r="34" spans="1:28" s="1917" customFormat="1" ht="25.15" customHeight="1">
      <c r="A34" s="1931" t="e">
        <f>SUIVI!#REF!</f>
        <v>#REF!</v>
      </c>
      <c r="B34" s="1932" t="e">
        <f>SUIVI!#REF!</f>
        <v>#REF!</v>
      </c>
      <c r="C34" s="1933" t="e">
        <f>SUIVI!#REF!</f>
        <v>#REF!</v>
      </c>
      <c r="D34" s="1941"/>
      <c r="E34" s="4076" t="e">
        <f>SUIVI!#REF!</f>
        <v>#REF!</v>
      </c>
      <c r="F34" s="4077"/>
      <c r="G34" s="1937" t="e">
        <f>SUIVI!#REF!</f>
        <v>#REF!</v>
      </c>
      <c r="H34" s="1938"/>
      <c r="I34" s="1939"/>
      <c r="J34" s="1933"/>
      <c r="K34" s="1938"/>
      <c r="L34" s="1935"/>
      <c r="M34" s="1936"/>
      <c r="N34" s="1940"/>
      <c r="O34" s="1936"/>
      <c r="P34" s="1936"/>
      <c r="Q34" s="1938"/>
      <c r="R34" s="1936"/>
      <c r="S34" s="1935"/>
      <c r="T34" s="1936"/>
      <c r="U34" s="1936"/>
      <c r="V34" s="1936"/>
      <c r="W34" s="1936"/>
      <c r="X34" s="1935"/>
      <c r="Y34" s="1936"/>
      <c r="Z34" s="1936"/>
      <c r="AA34" s="1933"/>
      <c r="AB34" s="1934"/>
    </row>
    <row r="35" spans="1:28" s="1917" customFormat="1" ht="25.15" customHeight="1">
      <c r="A35" s="1931" t="e">
        <f>SUIVI!#REF!</f>
        <v>#REF!</v>
      </c>
      <c r="B35" s="1932" t="e">
        <f>SUIVI!#REF!</f>
        <v>#REF!</v>
      </c>
      <c r="C35" s="1933" t="e">
        <f>SUIVI!#REF!</f>
        <v>#REF!</v>
      </c>
      <c r="D35" s="1941"/>
      <c r="E35" s="4076" t="e">
        <f>SUIVI!#REF!</f>
        <v>#REF!</v>
      </c>
      <c r="F35" s="4077"/>
      <c r="G35" s="1937" t="e">
        <f>SUIVI!#REF!</f>
        <v>#REF!</v>
      </c>
      <c r="H35" s="1938"/>
      <c r="I35" s="1939"/>
      <c r="J35" s="1933"/>
      <c r="K35" s="1938"/>
      <c r="L35" s="1935"/>
      <c r="M35" s="1936"/>
      <c r="N35" s="1940"/>
      <c r="O35" s="1936"/>
      <c r="P35" s="1936"/>
      <c r="Q35" s="1938"/>
      <c r="R35" s="1936"/>
      <c r="S35" s="1935"/>
      <c r="T35" s="1936"/>
      <c r="U35" s="1936"/>
      <c r="V35" s="1936"/>
      <c r="W35" s="1936"/>
      <c r="X35" s="1935"/>
      <c r="Y35" s="1936"/>
      <c r="Z35" s="1936"/>
      <c r="AA35" s="1933"/>
      <c r="AB35" s="1934"/>
    </row>
    <row r="36" spans="1:28" s="1917" customFormat="1" ht="25.15" customHeight="1">
      <c r="A36" s="1931" t="e">
        <f>SUIVI!#REF!</f>
        <v>#REF!</v>
      </c>
      <c r="B36" s="1932" t="e">
        <f>SUIVI!#REF!</f>
        <v>#REF!</v>
      </c>
      <c r="C36" s="1933" t="e">
        <f>SUIVI!#REF!</f>
        <v>#REF!</v>
      </c>
      <c r="D36" s="1941"/>
      <c r="E36" s="4076" t="e">
        <f>SUIVI!#REF!</f>
        <v>#REF!</v>
      </c>
      <c r="F36" s="4077"/>
      <c r="G36" s="1937" t="e">
        <f>SUIVI!#REF!</f>
        <v>#REF!</v>
      </c>
      <c r="H36" s="1938"/>
      <c r="I36" s="1939"/>
      <c r="J36" s="1933"/>
      <c r="K36" s="1938"/>
      <c r="L36" s="1935"/>
      <c r="M36" s="1936"/>
      <c r="N36" s="1940"/>
      <c r="O36" s="1936"/>
      <c r="P36" s="1936"/>
      <c r="Q36" s="1938"/>
      <c r="R36" s="1936"/>
      <c r="S36" s="1935"/>
      <c r="T36" s="1936"/>
      <c r="U36" s="1936"/>
      <c r="V36" s="1936"/>
      <c r="W36" s="1936"/>
      <c r="X36" s="1935"/>
      <c r="Y36" s="1936"/>
      <c r="Z36" s="1936"/>
      <c r="AA36" s="1933"/>
      <c r="AB36" s="1934"/>
    </row>
    <row r="37" spans="1:28" s="1917" customFormat="1" ht="25.15" customHeight="1">
      <c r="A37" s="1931" t="e">
        <f>SUIVI!#REF!</f>
        <v>#REF!</v>
      </c>
      <c r="B37" s="1932" t="e">
        <f>SUIVI!#REF!</f>
        <v>#REF!</v>
      </c>
      <c r="C37" s="1933" t="e">
        <f>SUIVI!#REF!</f>
        <v>#REF!</v>
      </c>
      <c r="D37" s="1941"/>
      <c r="E37" s="4076" t="e">
        <f>SUIVI!#REF!</f>
        <v>#REF!</v>
      </c>
      <c r="F37" s="4077"/>
      <c r="G37" s="1937" t="e">
        <f>SUIVI!#REF!</f>
        <v>#REF!</v>
      </c>
      <c r="H37" s="1938"/>
      <c r="I37" s="1939"/>
      <c r="J37" s="1933"/>
      <c r="K37" s="1938"/>
      <c r="L37" s="1935"/>
      <c r="M37" s="1936"/>
      <c r="N37" s="1940"/>
      <c r="O37" s="1936"/>
      <c r="P37" s="1936"/>
      <c r="Q37" s="1938"/>
      <c r="R37" s="1936"/>
      <c r="S37" s="1935"/>
      <c r="T37" s="1936"/>
      <c r="U37" s="1936"/>
      <c r="V37" s="1936"/>
      <c r="W37" s="1936"/>
      <c r="X37" s="1935"/>
      <c r="Y37" s="1936"/>
      <c r="Z37" s="1936"/>
      <c r="AA37" s="1933"/>
      <c r="AB37" s="1934"/>
    </row>
    <row r="38" spans="1:28" s="1917" customFormat="1" ht="25.15" customHeight="1">
      <c r="A38" s="1931" t="e">
        <f>SUIVI!#REF!</f>
        <v>#REF!</v>
      </c>
      <c r="B38" s="1932" t="e">
        <f>SUIVI!#REF!</f>
        <v>#REF!</v>
      </c>
      <c r="C38" s="1933" t="e">
        <f>SUIVI!#REF!</f>
        <v>#REF!</v>
      </c>
      <c r="D38" s="1941"/>
      <c r="E38" s="4076" t="e">
        <f>SUIVI!#REF!</f>
        <v>#REF!</v>
      </c>
      <c r="F38" s="4077"/>
      <c r="G38" s="1937" t="e">
        <f>SUIVI!#REF!</f>
        <v>#REF!</v>
      </c>
      <c r="H38" s="1938"/>
      <c r="I38" s="1939"/>
      <c r="J38" s="1933"/>
      <c r="K38" s="1938"/>
      <c r="L38" s="1935"/>
      <c r="M38" s="1936"/>
      <c r="N38" s="1940"/>
      <c r="O38" s="1936"/>
      <c r="P38" s="1936"/>
      <c r="Q38" s="1938"/>
      <c r="R38" s="1936"/>
      <c r="S38" s="1935"/>
      <c r="T38" s="1936"/>
      <c r="U38" s="1936"/>
      <c r="V38" s="1936"/>
      <c r="W38" s="1936"/>
      <c r="X38" s="1935"/>
      <c r="Y38" s="1936"/>
      <c r="Z38" s="1936"/>
      <c r="AA38" s="1933"/>
      <c r="AB38" s="1934"/>
    </row>
    <row r="39" spans="1:28" s="1917" customFormat="1" ht="25.15" customHeight="1">
      <c r="A39" s="1931" t="e">
        <f>SUIVI!#REF!</f>
        <v>#REF!</v>
      </c>
      <c r="B39" s="1932" t="e">
        <f>SUIVI!#REF!</f>
        <v>#REF!</v>
      </c>
      <c r="C39" s="1933" t="e">
        <f>SUIVI!#REF!</f>
        <v>#REF!</v>
      </c>
      <c r="D39" s="1941"/>
      <c r="E39" s="4076" t="e">
        <f>SUIVI!#REF!</f>
        <v>#REF!</v>
      </c>
      <c r="F39" s="4077"/>
      <c r="G39" s="1937" t="e">
        <f>SUIVI!#REF!</f>
        <v>#REF!</v>
      </c>
      <c r="H39" s="1938"/>
      <c r="I39" s="1939"/>
      <c r="J39" s="1933"/>
      <c r="K39" s="1938"/>
      <c r="L39" s="1935"/>
      <c r="M39" s="1936"/>
      <c r="N39" s="1940"/>
      <c r="O39" s="1936"/>
      <c r="P39" s="1936"/>
      <c r="Q39" s="1938"/>
      <c r="R39" s="1936"/>
      <c r="S39" s="1935"/>
      <c r="T39" s="1936"/>
      <c r="U39" s="1936"/>
      <c r="V39" s="1936"/>
      <c r="W39" s="1936"/>
      <c r="X39" s="1935"/>
      <c r="Y39" s="1936"/>
      <c r="Z39" s="1936"/>
      <c r="AA39" s="1933"/>
      <c r="AB39" s="1934"/>
    </row>
    <row r="40" spans="1:28" s="1917" customFormat="1" ht="25.15" customHeight="1">
      <c r="A40" s="1931" t="e">
        <f>SUIVI!#REF!</f>
        <v>#REF!</v>
      </c>
      <c r="B40" s="1932" t="e">
        <f>SUIVI!#REF!</f>
        <v>#REF!</v>
      </c>
      <c r="C40" s="1933" t="e">
        <f>SUIVI!#REF!</f>
        <v>#REF!</v>
      </c>
      <c r="D40" s="1941"/>
      <c r="E40" s="4076" t="e">
        <f>SUIVI!#REF!</f>
        <v>#REF!</v>
      </c>
      <c r="F40" s="4077"/>
      <c r="G40" s="1937" t="e">
        <f>SUIVI!#REF!</f>
        <v>#REF!</v>
      </c>
      <c r="H40" s="1938"/>
      <c r="I40" s="1939"/>
      <c r="J40" s="1933"/>
      <c r="K40" s="1938"/>
      <c r="L40" s="1935"/>
      <c r="M40" s="1936"/>
      <c r="N40" s="1940"/>
      <c r="O40" s="1936"/>
      <c r="P40" s="1936"/>
      <c r="Q40" s="1938"/>
      <c r="R40" s="1936"/>
      <c r="S40" s="1935"/>
      <c r="T40" s="1936"/>
      <c r="U40" s="1936"/>
      <c r="V40" s="1936"/>
      <c r="W40" s="1936"/>
      <c r="X40" s="1935"/>
      <c r="Y40" s="1936"/>
      <c r="Z40" s="1936"/>
      <c r="AA40" s="1933"/>
      <c r="AB40" s="1934"/>
    </row>
    <row r="41" spans="1:28" s="1917" customFormat="1" ht="25.15" customHeight="1">
      <c r="A41" s="1931" t="e">
        <f>SUIVI!#REF!</f>
        <v>#REF!</v>
      </c>
      <c r="B41" s="1932" t="e">
        <f>SUIVI!#REF!</f>
        <v>#REF!</v>
      </c>
      <c r="C41" s="1933" t="e">
        <f>SUIVI!#REF!</f>
        <v>#REF!</v>
      </c>
      <c r="D41" s="1941"/>
      <c r="E41" s="4076" t="e">
        <f>SUIVI!#REF!</f>
        <v>#REF!</v>
      </c>
      <c r="F41" s="4077"/>
      <c r="G41" s="1937" t="e">
        <f>SUIVI!#REF!</f>
        <v>#REF!</v>
      </c>
      <c r="H41" s="1938"/>
      <c r="I41" s="1939"/>
      <c r="J41" s="1933"/>
      <c r="K41" s="1938"/>
      <c r="L41" s="1935"/>
      <c r="M41" s="1936"/>
      <c r="N41" s="1940"/>
      <c r="O41" s="1936"/>
      <c r="P41" s="1936"/>
      <c r="Q41" s="1938"/>
      <c r="R41" s="1936"/>
      <c r="S41" s="1935"/>
      <c r="T41" s="1936"/>
      <c r="U41" s="1936"/>
      <c r="V41" s="1936"/>
      <c r="W41" s="1936"/>
      <c r="X41" s="1935"/>
      <c r="Y41" s="1936"/>
      <c r="Z41" s="1936"/>
      <c r="AA41" s="1933"/>
      <c r="AB41" s="1934"/>
    </row>
    <row r="42" spans="1:28" s="1917" customFormat="1" ht="25.15" customHeight="1">
      <c r="A42" s="1931" t="e">
        <f>SUIVI!#REF!</f>
        <v>#REF!</v>
      </c>
      <c r="B42" s="1932" t="e">
        <f>SUIVI!#REF!</f>
        <v>#REF!</v>
      </c>
      <c r="C42" s="1933" t="e">
        <f>SUIVI!#REF!</f>
        <v>#REF!</v>
      </c>
      <c r="D42" s="1941"/>
      <c r="E42" s="4076" t="e">
        <f>SUIVI!#REF!</f>
        <v>#REF!</v>
      </c>
      <c r="F42" s="4077"/>
      <c r="G42" s="1937" t="e">
        <f>SUIVI!#REF!</f>
        <v>#REF!</v>
      </c>
      <c r="H42" s="1938"/>
      <c r="I42" s="1939"/>
      <c r="J42" s="1933"/>
      <c r="K42" s="1938"/>
      <c r="L42" s="1935"/>
      <c r="M42" s="1936"/>
      <c r="N42" s="1940"/>
      <c r="O42" s="1936"/>
      <c r="P42" s="1936"/>
      <c r="Q42" s="1938"/>
      <c r="R42" s="1936"/>
      <c r="S42" s="1935"/>
      <c r="T42" s="1936"/>
      <c r="U42" s="1936"/>
      <c r="V42" s="1936"/>
      <c r="W42" s="1936"/>
      <c r="X42" s="1935"/>
      <c r="Y42" s="1936"/>
      <c r="Z42" s="1936"/>
      <c r="AA42" s="1933"/>
      <c r="AB42" s="1934"/>
    </row>
    <row r="43" spans="1:28" s="1917" customFormat="1" ht="25.15" customHeight="1">
      <c r="A43" s="1931" t="e">
        <f>SUIVI!#REF!</f>
        <v>#REF!</v>
      </c>
      <c r="B43" s="1932" t="e">
        <f>SUIVI!#REF!</f>
        <v>#REF!</v>
      </c>
      <c r="C43" s="1933" t="e">
        <f>SUIVI!#REF!</f>
        <v>#REF!</v>
      </c>
      <c r="D43" s="1941"/>
      <c r="E43" s="4076" t="e">
        <f>SUIVI!#REF!</f>
        <v>#REF!</v>
      </c>
      <c r="F43" s="4077"/>
      <c r="G43" s="1937" t="e">
        <f>SUIVI!#REF!</f>
        <v>#REF!</v>
      </c>
      <c r="H43" s="1938"/>
      <c r="I43" s="1939"/>
      <c r="J43" s="1933"/>
      <c r="K43" s="1938"/>
      <c r="L43" s="1935"/>
      <c r="M43" s="1936"/>
      <c r="N43" s="1940"/>
      <c r="O43" s="1936"/>
      <c r="P43" s="1936"/>
      <c r="Q43" s="1938"/>
      <c r="R43" s="1936"/>
      <c r="S43" s="1935"/>
      <c r="T43" s="1936"/>
      <c r="U43" s="1936"/>
      <c r="V43" s="1936"/>
      <c r="W43" s="1936"/>
      <c r="X43" s="1935"/>
      <c r="Y43" s="1936"/>
      <c r="Z43" s="1936"/>
      <c r="AA43" s="1933"/>
      <c r="AB43" s="1934"/>
    </row>
    <row r="44" spans="1:28" s="1917" customFormat="1" ht="25.15" customHeight="1">
      <c r="A44" s="1931" t="e">
        <f>SUIVI!#REF!</f>
        <v>#REF!</v>
      </c>
      <c r="B44" s="1932" t="e">
        <f>SUIVI!#REF!</f>
        <v>#REF!</v>
      </c>
      <c r="C44" s="1933" t="e">
        <f>SUIVI!#REF!</f>
        <v>#REF!</v>
      </c>
      <c r="D44" s="1941"/>
      <c r="E44" s="4076" t="e">
        <f>SUIVI!#REF!</f>
        <v>#REF!</v>
      </c>
      <c r="F44" s="4077"/>
      <c r="G44" s="1937" t="e">
        <f>SUIVI!#REF!</f>
        <v>#REF!</v>
      </c>
      <c r="H44" s="1938"/>
      <c r="I44" s="1939"/>
      <c r="J44" s="1933"/>
      <c r="K44" s="1938"/>
      <c r="L44" s="1935"/>
      <c r="M44" s="1936"/>
      <c r="N44" s="1940"/>
      <c r="O44" s="1936"/>
      <c r="P44" s="1936"/>
      <c r="Q44" s="1938"/>
      <c r="R44" s="1936"/>
      <c r="S44" s="1935"/>
      <c r="T44" s="1936"/>
      <c r="U44" s="1936"/>
      <c r="V44" s="1936"/>
      <c r="W44" s="1936"/>
      <c r="X44" s="1935"/>
      <c r="Y44" s="1936"/>
      <c r="Z44" s="1936"/>
      <c r="AA44" s="1933"/>
      <c r="AB44" s="1934"/>
    </row>
    <row r="45" spans="1:28" s="1917" customFormat="1" ht="25.15" customHeight="1">
      <c r="A45" s="1931" t="e">
        <f>SUIVI!#REF!</f>
        <v>#REF!</v>
      </c>
      <c r="B45" s="1932" t="e">
        <f>SUIVI!#REF!</f>
        <v>#REF!</v>
      </c>
      <c r="C45" s="1933" t="e">
        <f>SUIVI!#REF!</f>
        <v>#REF!</v>
      </c>
      <c r="D45" s="1941"/>
      <c r="E45" s="4076" t="e">
        <f>SUIVI!#REF!</f>
        <v>#REF!</v>
      </c>
      <c r="F45" s="4077"/>
      <c r="G45" s="1937" t="e">
        <f>SUIVI!#REF!</f>
        <v>#REF!</v>
      </c>
      <c r="H45" s="1938"/>
      <c r="I45" s="1939"/>
      <c r="J45" s="1933"/>
      <c r="K45" s="1938"/>
      <c r="L45" s="1935"/>
      <c r="M45" s="1936"/>
      <c r="N45" s="1940"/>
      <c r="O45" s="1936"/>
      <c r="P45" s="1936"/>
      <c r="Q45" s="1938"/>
      <c r="R45" s="1936"/>
      <c r="S45" s="1935"/>
      <c r="T45" s="1936"/>
      <c r="U45" s="1936"/>
      <c r="V45" s="1936"/>
      <c r="W45" s="1936"/>
      <c r="X45" s="1935"/>
      <c r="Y45" s="1936"/>
      <c r="Z45" s="1936"/>
      <c r="AA45" s="1933"/>
      <c r="AB45" s="1934"/>
    </row>
    <row r="46" spans="1:28" s="1917" customFormat="1" ht="25.15" customHeight="1">
      <c r="A46" s="1931" t="e">
        <f>SUIVI!#REF!</f>
        <v>#REF!</v>
      </c>
      <c r="B46" s="1932" t="e">
        <f>SUIVI!#REF!</f>
        <v>#REF!</v>
      </c>
      <c r="C46" s="1933" t="e">
        <f>SUIVI!#REF!</f>
        <v>#REF!</v>
      </c>
      <c r="D46" s="1941"/>
      <c r="E46" s="4076" t="e">
        <f>SUIVI!#REF!</f>
        <v>#REF!</v>
      </c>
      <c r="F46" s="4077"/>
      <c r="G46" s="1937" t="e">
        <f>SUIVI!#REF!</f>
        <v>#REF!</v>
      </c>
      <c r="H46" s="1938"/>
      <c r="I46" s="1939"/>
      <c r="J46" s="1933"/>
      <c r="K46" s="1938"/>
      <c r="L46" s="1935"/>
      <c r="M46" s="1936"/>
      <c r="N46" s="1940"/>
      <c r="O46" s="1936"/>
      <c r="P46" s="1936"/>
      <c r="Q46" s="1938"/>
      <c r="R46" s="1936"/>
      <c r="S46" s="1935"/>
      <c r="T46" s="1936"/>
      <c r="U46" s="1936"/>
      <c r="V46" s="1936"/>
      <c r="W46" s="1936"/>
      <c r="X46" s="1935"/>
      <c r="Y46" s="1936"/>
      <c r="Z46" s="1936"/>
      <c r="AA46" s="1933"/>
      <c r="AB46" s="1934"/>
    </row>
    <row r="47" spans="1:28" s="1917" customFormat="1" ht="25.15" customHeight="1">
      <c r="A47" s="1931" t="e">
        <f>SUIVI!#REF!</f>
        <v>#REF!</v>
      </c>
      <c r="B47" s="1932" t="e">
        <f>SUIVI!#REF!</f>
        <v>#REF!</v>
      </c>
      <c r="C47" s="1933" t="e">
        <f>SUIVI!#REF!</f>
        <v>#REF!</v>
      </c>
      <c r="D47" s="1941"/>
      <c r="E47" s="4076" t="e">
        <f>SUIVI!#REF!</f>
        <v>#REF!</v>
      </c>
      <c r="F47" s="4077"/>
      <c r="G47" s="1937" t="e">
        <f>SUIVI!#REF!</f>
        <v>#REF!</v>
      </c>
      <c r="H47" s="1938"/>
      <c r="I47" s="1939"/>
      <c r="J47" s="1933"/>
      <c r="K47" s="1938"/>
      <c r="L47" s="1935"/>
      <c r="M47" s="1936"/>
      <c r="N47" s="1940"/>
      <c r="O47" s="1936"/>
      <c r="P47" s="1936"/>
      <c r="Q47" s="1938"/>
      <c r="R47" s="1936"/>
      <c r="S47" s="1935"/>
      <c r="T47" s="1936"/>
      <c r="U47" s="1936"/>
      <c r="V47" s="1936"/>
      <c r="W47" s="1936"/>
      <c r="X47" s="1935"/>
      <c r="Y47" s="1936"/>
      <c r="Z47" s="1936"/>
      <c r="AA47" s="1933"/>
      <c r="AB47" s="1934"/>
    </row>
    <row r="48" spans="1:28" s="1917" customFormat="1" ht="25.15" customHeight="1">
      <c r="A48" s="1931" t="e">
        <f>SUIVI!#REF!</f>
        <v>#REF!</v>
      </c>
      <c r="B48" s="1932" t="e">
        <f>SUIVI!#REF!</f>
        <v>#REF!</v>
      </c>
      <c r="C48" s="1933" t="e">
        <f>SUIVI!#REF!</f>
        <v>#REF!</v>
      </c>
      <c r="D48" s="1941"/>
      <c r="E48" s="4076" t="e">
        <f>SUIVI!#REF!</f>
        <v>#REF!</v>
      </c>
      <c r="F48" s="4077"/>
      <c r="G48" s="1937" t="e">
        <f>SUIVI!#REF!</f>
        <v>#REF!</v>
      </c>
      <c r="H48" s="1938"/>
      <c r="I48" s="1939"/>
      <c r="J48" s="1933"/>
      <c r="K48" s="1938"/>
      <c r="L48" s="1935"/>
      <c r="M48" s="1936"/>
      <c r="N48" s="1940"/>
      <c r="O48" s="1936"/>
      <c r="P48" s="1936"/>
      <c r="Q48" s="1938"/>
      <c r="R48" s="1936"/>
      <c r="S48" s="1935"/>
      <c r="T48" s="1936"/>
      <c r="U48" s="1936"/>
      <c r="V48" s="1936"/>
      <c r="W48" s="1936"/>
      <c r="X48" s="1935"/>
      <c r="Y48" s="1936"/>
      <c r="Z48" s="1936"/>
      <c r="AA48" s="1933"/>
      <c r="AB48" s="1934"/>
    </row>
    <row r="49" spans="1:28" s="1917" customFormat="1" ht="25.15" customHeight="1">
      <c r="A49" s="1931" t="e">
        <f>SUIVI!#REF!</f>
        <v>#REF!</v>
      </c>
      <c r="B49" s="1932" t="e">
        <f>SUIVI!#REF!</f>
        <v>#REF!</v>
      </c>
      <c r="C49" s="1933" t="e">
        <f>SUIVI!#REF!</f>
        <v>#REF!</v>
      </c>
      <c r="D49" s="1941"/>
      <c r="E49" s="4076" t="e">
        <f>SUIVI!#REF!</f>
        <v>#REF!</v>
      </c>
      <c r="F49" s="4077"/>
      <c r="G49" s="1937" t="e">
        <f>SUIVI!#REF!</f>
        <v>#REF!</v>
      </c>
      <c r="H49" s="1938"/>
      <c r="I49" s="1939"/>
      <c r="J49" s="1933"/>
      <c r="K49" s="1938"/>
      <c r="L49" s="1935"/>
      <c r="M49" s="1936"/>
      <c r="N49" s="1940"/>
      <c r="O49" s="1936"/>
      <c r="P49" s="1936"/>
      <c r="Q49" s="1938"/>
      <c r="R49" s="1936"/>
      <c r="S49" s="1935"/>
      <c r="T49" s="1936"/>
      <c r="U49" s="1936"/>
      <c r="V49" s="1936"/>
      <c r="W49" s="1936"/>
      <c r="X49" s="1935"/>
      <c r="Y49" s="1936"/>
      <c r="Z49" s="1936"/>
      <c r="AA49" s="1933"/>
      <c r="AB49" s="1934"/>
    </row>
    <row r="50" spans="1:28" s="1917" customFormat="1" ht="25.15" customHeight="1">
      <c r="A50" s="1931" t="e">
        <f>SUIVI!#REF!</f>
        <v>#REF!</v>
      </c>
      <c r="B50" s="1932" t="e">
        <f>SUIVI!#REF!</f>
        <v>#REF!</v>
      </c>
      <c r="C50" s="1933" t="e">
        <f>SUIVI!#REF!</f>
        <v>#REF!</v>
      </c>
      <c r="D50" s="1941"/>
      <c r="E50" s="4076" t="e">
        <f>SUIVI!#REF!</f>
        <v>#REF!</v>
      </c>
      <c r="F50" s="4077"/>
      <c r="G50" s="1937" t="e">
        <f>SUIVI!#REF!</f>
        <v>#REF!</v>
      </c>
      <c r="H50" s="1938"/>
      <c r="I50" s="1939"/>
      <c r="J50" s="1933"/>
      <c r="K50" s="1938"/>
      <c r="L50" s="1935"/>
      <c r="M50" s="1936"/>
      <c r="N50" s="1940"/>
      <c r="O50" s="1936"/>
      <c r="P50" s="1936"/>
      <c r="Q50" s="1938"/>
      <c r="R50" s="1936"/>
      <c r="S50" s="1935"/>
      <c r="T50" s="1936"/>
      <c r="U50" s="1936"/>
      <c r="V50" s="1936"/>
      <c r="W50" s="1936"/>
      <c r="X50" s="1935"/>
      <c r="Y50" s="1936"/>
      <c r="Z50" s="1936"/>
      <c r="AA50" s="1933"/>
      <c r="AB50" s="1934"/>
    </row>
    <row r="51" spans="1:28" s="1917" customFormat="1" ht="25.15" customHeight="1">
      <c r="A51" s="1931" t="e">
        <f>SUIVI!#REF!</f>
        <v>#REF!</v>
      </c>
      <c r="B51" s="1932" t="e">
        <f>SUIVI!#REF!</f>
        <v>#REF!</v>
      </c>
      <c r="C51" s="1933" t="e">
        <f>SUIVI!#REF!</f>
        <v>#REF!</v>
      </c>
      <c r="D51" s="1941"/>
      <c r="E51" s="4076" t="e">
        <f>SUIVI!#REF!</f>
        <v>#REF!</v>
      </c>
      <c r="F51" s="4077"/>
      <c r="G51" s="1937" t="e">
        <f>SUIVI!#REF!</f>
        <v>#REF!</v>
      </c>
      <c r="H51" s="1938"/>
      <c r="I51" s="1939"/>
      <c r="J51" s="1933"/>
      <c r="K51" s="1938"/>
      <c r="L51" s="1935"/>
      <c r="M51" s="1936"/>
      <c r="N51" s="1940"/>
      <c r="O51" s="1936"/>
      <c r="P51" s="1936"/>
      <c r="Q51" s="1938"/>
      <c r="R51" s="1936"/>
      <c r="S51" s="1935"/>
      <c r="T51" s="1936"/>
      <c r="U51" s="1936"/>
      <c r="V51" s="1936"/>
      <c r="W51" s="1936"/>
      <c r="X51" s="1935"/>
      <c r="Y51" s="1936"/>
      <c r="Z51" s="1936"/>
      <c r="AA51" s="1933"/>
      <c r="AB51" s="1934"/>
    </row>
    <row r="52" spans="1:28" s="1917" customFormat="1" ht="25.15" customHeight="1">
      <c r="A52" s="1931" t="e">
        <f>SUIVI!#REF!</f>
        <v>#REF!</v>
      </c>
      <c r="B52" s="1932" t="e">
        <f>SUIVI!#REF!</f>
        <v>#REF!</v>
      </c>
      <c r="C52" s="1933" t="e">
        <f>SUIVI!#REF!</f>
        <v>#REF!</v>
      </c>
      <c r="D52" s="1941"/>
      <c r="E52" s="4076" t="e">
        <f>SUIVI!#REF!</f>
        <v>#REF!</v>
      </c>
      <c r="F52" s="4077"/>
      <c r="G52" s="1937" t="e">
        <f>SUIVI!#REF!</f>
        <v>#REF!</v>
      </c>
      <c r="H52" s="1938"/>
      <c r="I52" s="1939"/>
      <c r="J52" s="1933"/>
      <c r="K52" s="1938"/>
      <c r="L52" s="1935"/>
      <c r="M52" s="1936"/>
      <c r="N52" s="1940"/>
      <c r="O52" s="1936"/>
      <c r="P52" s="1936"/>
      <c r="Q52" s="1938"/>
      <c r="R52" s="1936"/>
      <c r="S52" s="1935"/>
      <c r="T52" s="1936"/>
      <c r="U52" s="1936"/>
      <c r="V52" s="1936"/>
      <c r="W52" s="1936"/>
      <c r="X52" s="1935"/>
      <c r="Y52" s="1936"/>
      <c r="Z52" s="1936"/>
      <c r="AA52" s="1933"/>
      <c r="AB52" s="1934"/>
    </row>
    <row r="53" spans="1:28" s="1917" customFormat="1" ht="25.15" customHeight="1">
      <c r="A53" s="1931" t="e">
        <f>SUIVI!#REF!</f>
        <v>#REF!</v>
      </c>
      <c r="B53" s="1932" t="e">
        <f>SUIVI!#REF!</f>
        <v>#REF!</v>
      </c>
      <c r="C53" s="1933" t="e">
        <f>SUIVI!#REF!</f>
        <v>#REF!</v>
      </c>
      <c r="D53" s="1941"/>
      <c r="E53" s="4076" t="e">
        <f>SUIVI!#REF!</f>
        <v>#REF!</v>
      </c>
      <c r="F53" s="4077"/>
      <c r="G53" s="1937" t="e">
        <f>SUIVI!#REF!</f>
        <v>#REF!</v>
      </c>
      <c r="H53" s="1938"/>
      <c r="I53" s="1939"/>
      <c r="J53" s="1933"/>
      <c r="K53" s="1938"/>
      <c r="L53" s="1935"/>
      <c r="M53" s="1936"/>
      <c r="N53" s="1940"/>
      <c r="O53" s="1936"/>
      <c r="P53" s="1936"/>
      <c r="Q53" s="1938"/>
      <c r="R53" s="1936"/>
      <c r="S53" s="1935"/>
      <c r="T53" s="1936"/>
      <c r="U53" s="1936"/>
      <c r="V53" s="1936"/>
      <c r="W53" s="1936"/>
      <c r="X53" s="1935"/>
      <c r="Y53" s="1936"/>
      <c r="Z53" s="1936"/>
      <c r="AA53" s="1933"/>
      <c r="AB53" s="1934"/>
    </row>
    <row r="54" spans="1:28" s="1917" customFormat="1" ht="25.15" customHeight="1">
      <c r="A54" s="1931" t="e">
        <f>SUIVI!#REF!</f>
        <v>#REF!</v>
      </c>
      <c r="B54" s="1932" t="e">
        <f>SUIVI!#REF!</f>
        <v>#REF!</v>
      </c>
      <c r="C54" s="1933" t="e">
        <f>SUIVI!#REF!</f>
        <v>#REF!</v>
      </c>
      <c r="D54" s="1941"/>
      <c r="E54" s="4076" t="e">
        <f>SUIVI!#REF!</f>
        <v>#REF!</v>
      </c>
      <c r="F54" s="4077"/>
      <c r="G54" s="1937" t="e">
        <f>SUIVI!#REF!</f>
        <v>#REF!</v>
      </c>
      <c r="H54" s="1938"/>
      <c r="I54" s="1939"/>
      <c r="J54" s="1933"/>
      <c r="K54" s="1938"/>
      <c r="L54" s="1935"/>
      <c r="M54" s="1936"/>
      <c r="N54" s="1940"/>
      <c r="O54" s="1936"/>
      <c r="P54" s="1936"/>
      <c r="Q54" s="1938"/>
      <c r="R54" s="1936"/>
      <c r="S54" s="1935"/>
      <c r="T54" s="1936"/>
      <c r="U54" s="1936"/>
      <c r="V54" s="1936"/>
      <c r="W54" s="1936"/>
      <c r="X54" s="1935"/>
      <c r="Y54" s="1936"/>
      <c r="Z54" s="1936"/>
      <c r="AA54" s="1933"/>
      <c r="AB54" s="1934"/>
    </row>
    <row r="55" spans="1:28" s="1917" customFormat="1" ht="25.15" customHeight="1">
      <c r="A55" s="1931" t="e">
        <f>SUIVI!#REF!</f>
        <v>#REF!</v>
      </c>
      <c r="B55" s="1932" t="e">
        <f>SUIVI!#REF!</f>
        <v>#REF!</v>
      </c>
      <c r="C55" s="1933" t="e">
        <f>SUIVI!#REF!</f>
        <v>#REF!</v>
      </c>
      <c r="D55" s="1941"/>
      <c r="E55" s="4076" t="e">
        <f>SUIVI!#REF!</f>
        <v>#REF!</v>
      </c>
      <c r="F55" s="4077"/>
      <c r="G55" s="1937" t="e">
        <f>SUIVI!#REF!</f>
        <v>#REF!</v>
      </c>
      <c r="H55" s="1938"/>
      <c r="I55" s="1939"/>
      <c r="J55" s="1933"/>
      <c r="K55" s="1938"/>
      <c r="L55" s="1935"/>
      <c r="M55" s="1936"/>
      <c r="N55" s="1940"/>
      <c r="O55" s="1936"/>
      <c r="P55" s="1936"/>
      <c r="Q55" s="1938"/>
      <c r="R55" s="1936"/>
      <c r="S55" s="1935"/>
      <c r="T55" s="1936"/>
      <c r="U55" s="1936"/>
      <c r="V55" s="1936"/>
      <c r="W55" s="1936"/>
      <c r="X55" s="1935"/>
      <c r="Y55" s="1936"/>
      <c r="Z55" s="1936"/>
      <c r="AA55" s="1933"/>
      <c r="AB55" s="1934"/>
    </row>
    <row r="56" spans="1:28" s="1917" customFormat="1" ht="25.15" customHeight="1">
      <c r="A56" s="1931" t="e">
        <f>SUIVI!#REF!</f>
        <v>#REF!</v>
      </c>
      <c r="B56" s="1932" t="e">
        <f>SUIVI!#REF!</f>
        <v>#REF!</v>
      </c>
      <c r="C56" s="1933" t="e">
        <f>SUIVI!#REF!</f>
        <v>#REF!</v>
      </c>
      <c r="D56" s="1941"/>
      <c r="E56" s="4076" t="e">
        <f>SUIVI!#REF!</f>
        <v>#REF!</v>
      </c>
      <c r="F56" s="4077"/>
      <c r="G56" s="1937" t="e">
        <f>SUIVI!#REF!</f>
        <v>#REF!</v>
      </c>
      <c r="H56" s="1938"/>
      <c r="I56" s="1939"/>
      <c r="J56" s="1933"/>
      <c r="K56" s="1938"/>
      <c r="L56" s="1935"/>
      <c r="M56" s="1936"/>
      <c r="N56" s="1940"/>
      <c r="O56" s="1936"/>
      <c r="P56" s="1936"/>
      <c r="Q56" s="1938"/>
      <c r="R56" s="1936"/>
      <c r="S56" s="1935"/>
      <c r="T56" s="1936"/>
      <c r="U56" s="1936"/>
      <c r="V56" s="1936"/>
      <c r="W56" s="1936"/>
      <c r="X56" s="1935"/>
      <c r="Y56" s="1936"/>
      <c r="Z56" s="1936"/>
      <c r="AA56" s="1933"/>
      <c r="AB56" s="1934"/>
    </row>
    <row r="57" spans="1:28" s="1917" customFormat="1" ht="25.15" customHeight="1">
      <c r="A57" s="1931" t="e">
        <f>SUIVI!#REF!</f>
        <v>#REF!</v>
      </c>
      <c r="B57" s="1932" t="e">
        <f>SUIVI!#REF!</f>
        <v>#REF!</v>
      </c>
      <c r="C57" s="1933" t="e">
        <f>SUIVI!#REF!</f>
        <v>#REF!</v>
      </c>
      <c r="D57" s="1941"/>
      <c r="E57" s="4076" t="e">
        <f>SUIVI!#REF!</f>
        <v>#REF!</v>
      </c>
      <c r="F57" s="4077"/>
      <c r="G57" s="1937" t="e">
        <f>SUIVI!#REF!</f>
        <v>#REF!</v>
      </c>
      <c r="H57" s="1938"/>
      <c r="I57" s="1939"/>
      <c r="J57" s="1933"/>
      <c r="K57" s="1938"/>
      <c r="L57" s="1935"/>
      <c r="M57" s="1936"/>
      <c r="N57" s="1940"/>
      <c r="O57" s="1936"/>
      <c r="P57" s="1936"/>
      <c r="Q57" s="1938"/>
      <c r="R57" s="1936"/>
      <c r="S57" s="1935"/>
      <c r="T57" s="1936"/>
      <c r="U57" s="1936"/>
      <c r="V57" s="1936"/>
      <c r="W57" s="1936"/>
      <c r="X57" s="1935"/>
      <c r="Y57" s="1936"/>
      <c r="Z57" s="1936"/>
      <c r="AA57" s="1933"/>
      <c r="AB57" s="1934"/>
    </row>
    <row r="58" spans="1:28" s="1917" customFormat="1" ht="25.15" customHeight="1">
      <c r="A58" s="1931" t="e">
        <f>SUIVI!#REF!</f>
        <v>#REF!</v>
      </c>
      <c r="B58" s="1932" t="e">
        <f>SUIVI!#REF!</f>
        <v>#REF!</v>
      </c>
      <c r="C58" s="1933" t="e">
        <f>SUIVI!#REF!</f>
        <v>#REF!</v>
      </c>
      <c r="D58" s="1941"/>
      <c r="E58" s="4076" t="e">
        <f>SUIVI!#REF!</f>
        <v>#REF!</v>
      </c>
      <c r="F58" s="4077"/>
      <c r="G58" s="1937" t="e">
        <f>SUIVI!#REF!</f>
        <v>#REF!</v>
      </c>
      <c r="H58" s="1938"/>
      <c r="I58" s="1939"/>
      <c r="J58" s="1933"/>
      <c r="K58" s="1938"/>
      <c r="L58" s="1935"/>
      <c r="M58" s="1936"/>
      <c r="N58" s="1940"/>
      <c r="O58" s="1936"/>
      <c r="P58" s="1936"/>
      <c r="Q58" s="1938"/>
      <c r="R58" s="1936"/>
      <c r="S58" s="1935"/>
      <c r="T58" s="1936"/>
      <c r="U58" s="1936"/>
      <c r="V58" s="1936"/>
      <c r="W58" s="1936"/>
      <c r="X58" s="1935"/>
      <c r="Y58" s="1936"/>
      <c r="Z58" s="1936"/>
      <c r="AA58" s="1933"/>
      <c r="AB58" s="1934"/>
    </row>
    <row r="59" spans="1:28" s="1917" customFormat="1" ht="25.15" customHeight="1">
      <c r="A59" s="1931" t="e">
        <f>SUIVI!#REF!</f>
        <v>#REF!</v>
      </c>
      <c r="B59" s="1932" t="e">
        <f>SUIVI!#REF!</f>
        <v>#REF!</v>
      </c>
      <c r="C59" s="1933" t="e">
        <f>SUIVI!#REF!</f>
        <v>#REF!</v>
      </c>
      <c r="D59" s="1941"/>
      <c r="E59" s="4076" t="e">
        <f>SUIVI!#REF!</f>
        <v>#REF!</v>
      </c>
      <c r="F59" s="4077"/>
      <c r="G59" s="1937" t="e">
        <f>SUIVI!#REF!</f>
        <v>#REF!</v>
      </c>
      <c r="H59" s="1938"/>
      <c r="I59" s="1939"/>
      <c r="J59" s="1933"/>
      <c r="K59" s="1938"/>
      <c r="L59" s="1935"/>
      <c r="M59" s="1936"/>
      <c r="N59" s="1940"/>
      <c r="O59" s="1936"/>
      <c r="P59" s="1936"/>
      <c r="Q59" s="1938"/>
      <c r="R59" s="1936"/>
      <c r="S59" s="1935"/>
      <c r="T59" s="1936"/>
      <c r="U59" s="1936"/>
      <c r="V59" s="1936"/>
      <c r="W59" s="1936"/>
      <c r="X59" s="1935"/>
      <c r="Y59" s="1936"/>
      <c r="Z59" s="1936"/>
      <c r="AA59" s="1933"/>
      <c r="AB59" s="1934"/>
    </row>
    <row r="60" spans="1:28" s="1917" customFormat="1" ht="25.15" customHeight="1">
      <c r="A60" s="1931" t="e">
        <f>SUIVI!#REF!</f>
        <v>#REF!</v>
      </c>
      <c r="B60" s="1932" t="e">
        <f>SUIVI!#REF!</f>
        <v>#REF!</v>
      </c>
      <c r="C60" s="1933" t="e">
        <f>SUIVI!#REF!</f>
        <v>#REF!</v>
      </c>
      <c r="D60" s="1941"/>
      <c r="E60" s="4076" t="e">
        <f>SUIVI!#REF!</f>
        <v>#REF!</v>
      </c>
      <c r="F60" s="4077"/>
      <c r="G60" s="1937" t="e">
        <f>SUIVI!#REF!</f>
        <v>#REF!</v>
      </c>
      <c r="H60" s="1938"/>
      <c r="I60" s="1939"/>
      <c r="J60" s="1933"/>
      <c r="K60" s="1938"/>
      <c r="L60" s="1935"/>
      <c r="M60" s="1936"/>
      <c r="N60" s="1940"/>
      <c r="O60" s="1936"/>
      <c r="P60" s="1936"/>
      <c r="Q60" s="1938"/>
      <c r="R60" s="1936"/>
      <c r="S60" s="1935"/>
      <c r="T60" s="1936"/>
      <c r="U60" s="1936"/>
      <c r="V60" s="1936"/>
      <c r="W60" s="1936"/>
      <c r="X60" s="1935"/>
      <c r="Y60" s="1936"/>
      <c r="Z60" s="1936"/>
      <c r="AA60" s="1933"/>
      <c r="AB60" s="1934"/>
    </row>
    <row r="61" spans="1:28" s="1917" customFormat="1" ht="25.15" customHeight="1">
      <c r="A61" s="1931" t="e">
        <f>SUIVI!#REF!</f>
        <v>#REF!</v>
      </c>
      <c r="B61" s="1932" t="e">
        <f>SUIVI!#REF!</f>
        <v>#REF!</v>
      </c>
      <c r="C61" s="1933" t="e">
        <f>SUIVI!#REF!</f>
        <v>#REF!</v>
      </c>
      <c r="D61" s="1941"/>
      <c r="E61" s="4076" t="e">
        <f>SUIVI!#REF!</f>
        <v>#REF!</v>
      </c>
      <c r="F61" s="4077"/>
      <c r="G61" s="1937" t="e">
        <f>SUIVI!#REF!</f>
        <v>#REF!</v>
      </c>
      <c r="H61" s="1938"/>
      <c r="I61" s="1939"/>
      <c r="J61" s="1933"/>
      <c r="K61" s="1938"/>
      <c r="L61" s="1935"/>
      <c r="M61" s="1936"/>
      <c r="N61" s="1940"/>
      <c r="O61" s="1936"/>
      <c r="P61" s="1936"/>
      <c r="Q61" s="1938"/>
      <c r="R61" s="1936"/>
      <c r="S61" s="1935"/>
      <c r="T61" s="1936"/>
      <c r="U61" s="1936"/>
      <c r="V61" s="1936"/>
      <c r="W61" s="1936"/>
      <c r="X61" s="1935"/>
      <c r="Y61" s="1936"/>
      <c r="Z61" s="1936"/>
      <c r="AA61" s="1933"/>
      <c r="AB61" s="1934"/>
    </row>
    <row r="62" spans="1:28" s="1917" customFormat="1" ht="25.15" customHeight="1">
      <c r="A62" s="1931" t="e">
        <f>SUIVI!#REF!</f>
        <v>#REF!</v>
      </c>
      <c r="B62" s="1932" t="e">
        <f>SUIVI!#REF!</f>
        <v>#REF!</v>
      </c>
      <c r="C62" s="1933" t="e">
        <f>SUIVI!#REF!</f>
        <v>#REF!</v>
      </c>
      <c r="D62" s="1941"/>
      <c r="E62" s="4076" t="e">
        <f>SUIVI!#REF!</f>
        <v>#REF!</v>
      </c>
      <c r="F62" s="4077"/>
      <c r="G62" s="1937" t="e">
        <f>SUIVI!#REF!</f>
        <v>#REF!</v>
      </c>
      <c r="H62" s="1938"/>
      <c r="I62" s="1939"/>
      <c r="J62" s="1933"/>
      <c r="K62" s="1938"/>
      <c r="L62" s="1935"/>
      <c r="M62" s="1936"/>
      <c r="N62" s="1940"/>
      <c r="O62" s="1936"/>
      <c r="P62" s="1936"/>
      <c r="Q62" s="1938"/>
      <c r="R62" s="1936"/>
      <c r="S62" s="1935"/>
      <c r="T62" s="1936"/>
      <c r="U62" s="1936"/>
      <c r="V62" s="1936"/>
      <c r="W62" s="1936"/>
      <c r="X62" s="1935"/>
      <c r="Y62" s="1936"/>
      <c r="Z62" s="1936"/>
      <c r="AA62" s="1933"/>
      <c r="AB62" s="1934"/>
    </row>
    <row r="63" spans="1:28" s="1917" customFormat="1" ht="25.15" customHeight="1">
      <c r="A63" s="1931" t="e">
        <f>SUIVI!#REF!</f>
        <v>#REF!</v>
      </c>
      <c r="B63" s="1932" t="e">
        <f>SUIVI!#REF!</f>
        <v>#REF!</v>
      </c>
      <c r="C63" s="1933" t="e">
        <f>SUIVI!#REF!</f>
        <v>#REF!</v>
      </c>
      <c r="D63" s="1941"/>
      <c r="E63" s="4076" t="e">
        <f>SUIVI!#REF!</f>
        <v>#REF!</v>
      </c>
      <c r="F63" s="4077"/>
      <c r="G63" s="1937" t="e">
        <f>SUIVI!#REF!</f>
        <v>#REF!</v>
      </c>
      <c r="H63" s="1938"/>
      <c r="I63" s="1939"/>
      <c r="J63" s="1933"/>
      <c r="K63" s="1938"/>
      <c r="L63" s="1935"/>
      <c r="M63" s="1936"/>
      <c r="N63" s="1940"/>
      <c r="O63" s="1936"/>
      <c r="P63" s="1936"/>
      <c r="Q63" s="1938"/>
      <c r="R63" s="1936"/>
      <c r="S63" s="1935"/>
      <c r="T63" s="1936"/>
      <c r="U63" s="1936"/>
      <c r="V63" s="1936"/>
      <c r="W63" s="1936"/>
      <c r="X63" s="1935"/>
      <c r="Y63" s="1936"/>
      <c r="Z63" s="1936"/>
      <c r="AA63" s="1933"/>
      <c r="AB63" s="1934"/>
    </row>
    <row r="64" spans="1:28" s="1917" customFormat="1" ht="25.15" customHeight="1">
      <c r="A64" s="1931" t="e">
        <f>SUIVI!#REF!</f>
        <v>#REF!</v>
      </c>
      <c r="B64" s="1932" t="e">
        <f>SUIVI!#REF!</f>
        <v>#REF!</v>
      </c>
      <c r="C64" s="1933" t="e">
        <f>SUIVI!#REF!</f>
        <v>#REF!</v>
      </c>
      <c r="D64" s="1941"/>
      <c r="E64" s="4076" t="e">
        <f>SUIVI!#REF!</f>
        <v>#REF!</v>
      </c>
      <c r="F64" s="4077"/>
      <c r="G64" s="1937" t="e">
        <f>SUIVI!#REF!</f>
        <v>#REF!</v>
      </c>
      <c r="H64" s="1938"/>
      <c r="I64" s="1939"/>
      <c r="J64" s="1933"/>
      <c r="K64" s="1938"/>
      <c r="L64" s="1935"/>
      <c r="M64" s="1936"/>
      <c r="N64" s="1940"/>
      <c r="O64" s="1936"/>
      <c r="P64" s="1936"/>
      <c r="Q64" s="1938"/>
      <c r="R64" s="1936"/>
      <c r="S64" s="1935"/>
      <c r="T64" s="1936"/>
      <c r="U64" s="1936"/>
      <c r="V64" s="1936"/>
      <c r="W64" s="1936"/>
      <c r="X64" s="1935"/>
      <c r="Y64" s="1936"/>
      <c r="Z64" s="1936"/>
      <c r="AA64" s="1933"/>
      <c r="AB64" s="1934"/>
    </row>
    <row r="65" spans="1:28" s="1917" customFormat="1" ht="25.15" customHeight="1">
      <c r="A65" s="1931" t="e">
        <f>SUIVI!#REF!</f>
        <v>#REF!</v>
      </c>
      <c r="B65" s="1932" t="e">
        <f>SUIVI!#REF!</f>
        <v>#REF!</v>
      </c>
      <c r="C65" s="1933" t="e">
        <f>SUIVI!#REF!</f>
        <v>#REF!</v>
      </c>
      <c r="D65" s="1941"/>
      <c r="E65" s="4076" t="e">
        <f>SUIVI!#REF!</f>
        <v>#REF!</v>
      </c>
      <c r="F65" s="4077"/>
      <c r="G65" s="1937" t="e">
        <f>SUIVI!#REF!</f>
        <v>#REF!</v>
      </c>
      <c r="H65" s="1938"/>
      <c r="I65" s="1939"/>
      <c r="J65" s="1933"/>
      <c r="K65" s="1938"/>
      <c r="L65" s="1935"/>
      <c r="M65" s="1936"/>
      <c r="N65" s="1940"/>
      <c r="O65" s="1936"/>
      <c r="P65" s="1936"/>
      <c r="Q65" s="1938"/>
      <c r="R65" s="1936"/>
      <c r="S65" s="1935"/>
      <c r="T65" s="1936"/>
      <c r="U65" s="1936"/>
      <c r="V65" s="1936"/>
      <c r="W65" s="1936"/>
      <c r="X65" s="1935"/>
      <c r="Y65" s="1936"/>
      <c r="Z65" s="1936"/>
      <c r="AA65" s="1933"/>
      <c r="AB65" s="1934"/>
    </row>
    <row r="66" spans="1:28" s="1917" customFormat="1" ht="25.15" customHeight="1">
      <c r="A66" s="1931" t="e">
        <f>SUIVI!#REF!</f>
        <v>#REF!</v>
      </c>
      <c r="B66" s="1932" t="e">
        <f>SUIVI!#REF!</f>
        <v>#REF!</v>
      </c>
      <c r="C66" s="1933" t="e">
        <f>SUIVI!#REF!</f>
        <v>#REF!</v>
      </c>
      <c r="D66" s="1941"/>
      <c r="E66" s="4076" t="e">
        <f>SUIVI!#REF!</f>
        <v>#REF!</v>
      </c>
      <c r="F66" s="4077"/>
      <c r="G66" s="1937" t="e">
        <f>SUIVI!#REF!</f>
        <v>#REF!</v>
      </c>
      <c r="H66" s="1938"/>
      <c r="I66" s="1939"/>
      <c r="J66" s="1933"/>
      <c r="K66" s="1938"/>
      <c r="L66" s="1935"/>
      <c r="M66" s="1936"/>
      <c r="N66" s="1940"/>
      <c r="O66" s="1936"/>
      <c r="P66" s="1936"/>
      <c r="Q66" s="1938"/>
      <c r="R66" s="1936"/>
      <c r="S66" s="1935"/>
      <c r="T66" s="1936"/>
      <c r="U66" s="1936"/>
      <c r="V66" s="1936"/>
      <c r="W66" s="1936"/>
      <c r="X66" s="1935"/>
      <c r="Y66" s="1936"/>
      <c r="Z66" s="1936"/>
      <c r="AA66" s="1933"/>
      <c r="AB66" s="1934"/>
    </row>
    <row r="67" spans="1:28" s="1917" customFormat="1" ht="25.15" customHeight="1">
      <c r="A67" s="1931" t="e">
        <f>SUIVI!#REF!</f>
        <v>#REF!</v>
      </c>
      <c r="B67" s="1932" t="e">
        <f>SUIVI!#REF!</f>
        <v>#REF!</v>
      </c>
      <c r="C67" s="1933" t="e">
        <f>SUIVI!#REF!</f>
        <v>#REF!</v>
      </c>
      <c r="D67" s="1941"/>
      <c r="E67" s="4076" t="e">
        <f>SUIVI!#REF!</f>
        <v>#REF!</v>
      </c>
      <c r="F67" s="4077"/>
      <c r="G67" s="1937" t="e">
        <f>SUIVI!#REF!</f>
        <v>#REF!</v>
      </c>
      <c r="H67" s="1938"/>
      <c r="I67" s="1939"/>
      <c r="J67" s="1933"/>
      <c r="K67" s="1938"/>
      <c r="L67" s="1935"/>
      <c r="M67" s="1936"/>
      <c r="N67" s="1940"/>
      <c r="O67" s="1936"/>
      <c r="P67" s="1936"/>
      <c r="Q67" s="1938"/>
      <c r="R67" s="1936"/>
      <c r="S67" s="1935"/>
      <c r="T67" s="1936"/>
      <c r="U67" s="1936"/>
      <c r="V67" s="1936"/>
      <c r="W67" s="1936"/>
      <c r="X67" s="1935"/>
      <c r="Y67" s="1936"/>
      <c r="Z67" s="1936"/>
      <c r="AA67" s="1933"/>
      <c r="AB67" s="1934"/>
    </row>
    <row r="68" spans="1:28" s="1917" customFormat="1" ht="25.15" customHeight="1">
      <c r="A68" s="1931" t="e">
        <f>SUIVI!#REF!</f>
        <v>#REF!</v>
      </c>
      <c r="B68" s="1932" t="e">
        <f>SUIVI!#REF!</f>
        <v>#REF!</v>
      </c>
      <c r="C68" s="1933" t="e">
        <f>SUIVI!#REF!</f>
        <v>#REF!</v>
      </c>
      <c r="D68" s="1941"/>
      <c r="E68" s="4076" t="e">
        <f>SUIVI!#REF!</f>
        <v>#REF!</v>
      </c>
      <c r="F68" s="4077"/>
      <c r="G68" s="1937" t="e">
        <f>SUIVI!#REF!</f>
        <v>#REF!</v>
      </c>
      <c r="H68" s="1938"/>
      <c r="I68" s="1939"/>
      <c r="J68" s="1933"/>
      <c r="K68" s="1938"/>
      <c r="L68" s="1935"/>
      <c r="M68" s="1936"/>
      <c r="N68" s="1940"/>
      <c r="O68" s="1936"/>
      <c r="P68" s="1936"/>
      <c r="Q68" s="1938"/>
      <c r="R68" s="1936"/>
      <c r="S68" s="1935"/>
      <c r="T68" s="1936"/>
      <c r="U68" s="1936"/>
      <c r="V68" s="1936"/>
      <c r="W68" s="1936"/>
      <c r="X68" s="1935"/>
      <c r="Y68" s="1936"/>
      <c r="Z68" s="1936"/>
      <c r="AA68" s="1933"/>
      <c r="AB68" s="1934"/>
    </row>
    <row r="69" spans="1:28" s="1917" customFormat="1" ht="25.15" customHeight="1">
      <c r="A69" s="1931" t="e">
        <f>SUIVI!#REF!</f>
        <v>#REF!</v>
      </c>
      <c r="B69" s="1932" t="e">
        <f>SUIVI!#REF!</f>
        <v>#REF!</v>
      </c>
      <c r="C69" s="1933" t="e">
        <f>SUIVI!#REF!</f>
        <v>#REF!</v>
      </c>
      <c r="D69" s="1941"/>
      <c r="E69" s="4076" t="e">
        <f>SUIVI!#REF!</f>
        <v>#REF!</v>
      </c>
      <c r="F69" s="4077"/>
      <c r="G69" s="1937" t="e">
        <f>SUIVI!#REF!</f>
        <v>#REF!</v>
      </c>
      <c r="H69" s="1938"/>
      <c r="I69" s="1939"/>
      <c r="J69" s="1933"/>
      <c r="K69" s="1938"/>
      <c r="L69" s="1935"/>
      <c r="M69" s="1936"/>
      <c r="N69" s="1940"/>
      <c r="O69" s="1936"/>
      <c r="P69" s="1936"/>
      <c r="Q69" s="1938"/>
      <c r="R69" s="1936"/>
      <c r="S69" s="1935"/>
      <c r="T69" s="1936"/>
      <c r="U69" s="1936"/>
      <c r="V69" s="1936"/>
      <c r="W69" s="1936"/>
      <c r="X69" s="1935"/>
      <c r="Y69" s="1936"/>
      <c r="Z69" s="1936"/>
      <c r="AA69" s="1933"/>
      <c r="AB69" s="1934"/>
    </row>
    <row r="70" spans="1:28" s="1917" customFormat="1" ht="25.15" customHeight="1">
      <c r="A70" s="1931" t="e">
        <f>SUIVI!#REF!</f>
        <v>#REF!</v>
      </c>
      <c r="B70" s="1932" t="e">
        <f>SUIVI!#REF!</f>
        <v>#REF!</v>
      </c>
      <c r="C70" s="1933" t="e">
        <f>SUIVI!#REF!</f>
        <v>#REF!</v>
      </c>
      <c r="D70" s="1941"/>
      <c r="E70" s="4076" t="e">
        <f>SUIVI!#REF!</f>
        <v>#REF!</v>
      </c>
      <c r="F70" s="4077"/>
      <c r="G70" s="1937" t="e">
        <f>SUIVI!#REF!</f>
        <v>#REF!</v>
      </c>
      <c r="H70" s="1938"/>
      <c r="I70" s="1939"/>
      <c r="J70" s="1933"/>
      <c r="K70" s="1938"/>
      <c r="L70" s="1935"/>
      <c r="M70" s="1936"/>
      <c r="N70" s="1940"/>
      <c r="O70" s="1936"/>
      <c r="P70" s="1936"/>
      <c r="Q70" s="1938"/>
      <c r="R70" s="1936"/>
      <c r="S70" s="1935"/>
      <c r="T70" s="1936"/>
      <c r="U70" s="1936"/>
      <c r="V70" s="1936"/>
      <c r="W70" s="1936"/>
      <c r="X70" s="1935"/>
      <c r="Y70" s="1936"/>
      <c r="Z70" s="1936"/>
      <c r="AA70" s="1933"/>
      <c r="AB70" s="1934"/>
    </row>
    <row r="71" spans="1:28" s="1917" customFormat="1" ht="25.15" customHeight="1">
      <c r="A71" s="1931" t="e">
        <f>SUIVI!#REF!</f>
        <v>#REF!</v>
      </c>
      <c r="B71" s="1932" t="e">
        <f>SUIVI!#REF!</f>
        <v>#REF!</v>
      </c>
      <c r="C71" s="1933" t="e">
        <f>SUIVI!#REF!</f>
        <v>#REF!</v>
      </c>
      <c r="D71" s="1941"/>
      <c r="E71" s="4076" t="e">
        <f>SUIVI!#REF!</f>
        <v>#REF!</v>
      </c>
      <c r="F71" s="4077"/>
      <c r="G71" s="1937" t="e">
        <f>SUIVI!#REF!</f>
        <v>#REF!</v>
      </c>
      <c r="H71" s="1938"/>
      <c r="I71" s="1939"/>
      <c r="J71" s="1933"/>
      <c r="K71" s="1938"/>
      <c r="L71" s="1935"/>
      <c r="M71" s="1936"/>
      <c r="N71" s="1940"/>
      <c r="O71" s="1936"/>
      <c r="P71" s="1936"/>
      <c r="Q71" s="1938"/>
      <c r="R71" s="1936"/>
      <c r="S71" s="1935"/>
      <c r="T71" s="1936"/>
      <c r="U71" s="1936"/>
      <c r="V71" s="1936"/>
      <c r="W71" s="1936"/>
      <c r="X71" s="1935"/>
      <c r="Y71" s="1936"/>
      <c r="Z71" s="1936"/>
      <c r="AA71" s="1933"/>
      <c r="AB71" s="1934"/>
    </row>
    <row r="72" spans="1:28" s="1917" customFormat="1" ht="25.15" customHeight="1">
      <c r="A72" s="1931" t="e">
        <f>SUIVI!#REF!</f>
        <v>#REF!</v>
      </c>
      <c r="B72" s="1932" t="e">
        <f>SUIVI!#REF!</f>
        <v>#REF!</v>
      </c>
      <c r="C72" s="1933" t="e">
        <f>SUIVI!#REF!</f>
        <v>#REF!</v>
      </c>
      <c r="D72" s="1941"/>
      <c r="E72" s="4076" t="e">
        <f>SUIVI!#REF!</f>
        <v>#REF!</v>
      </c>
      <c r="F72" s="4077"/>
      <c r="G72" s="1937" t="e">
        <f>SUIVI!#REF!</f>
        <v>#REF!</v>
      </c>
      <c r="H72" s="1938"/>
      <c r="I72" s="1939"/>
      <c r="J72" s="1933"/>
      <c r="K72" s="1938"/>
      <c r="L72" s="1935"/>
      <c r="M72" s="1936"/>
      <c r="N72" s="1940"/>
      <c r="O72" s="1936"/>
      <c r="P72" s="1936"/>
      <c r="Q72" s="1938"/>
      <c r="R72" s="1936"/>
      <c r="S72" s="1935"/>
      <c r="T72" s="1936"/>
      <c r="U72" s="1936"/>
      <c r="V72" s="1936"/>
      <c r="W72" s="1936"/>
      <c r="X72" s="1935"/>
      <c r="Y72" s="1936"/>
      <c r="Z72" s="1936"/>
      <c r="AA72" s="1933"/>
      <c r="AB72" s="1934"/>
    </row>
    <row r="73" spans="1:28" s="1917" customFormat="1" ht="25.15" customHeight="1">
      <c r="A73" s="1931" t="e">
        <f>SUIVI!#REF!</f>
        <v>#REF!</v>
      </c>
      <c r="B73" s="1932" t="e">
        <f>SUIVI!#REF!</f>
        <v>#REF!</v>
      </c>
      <c r="C73" s="1933" t="e">
        <f>SUIVI!#REF!</f>
        <v>#REF!</v>
      </c>
      <c r="D73" s="1941"/>
      <c r="E73" s="4076" t="e">
        <f>SUIVI!#REF!</f>
        <v>#REF!</v>
      </c>
      <c r="F73" s="4077"/>
      <c r="G73" s="1937" t="e">
        <f>SUIVI!#REF!</f>
        <v>#REF!</v>
      </c>
      <c r="H73" s="1938"/>
      <c r="I73" s="1939"/>
      <c r="J73" s="1933"/>
      <c r="K73" s="1938"/>
      <c r="L73" s="1935"/>
      <c r="M73" s="1936"/>
      <c r="N73" s="1940"/>
      <c r="O73" s="1936"/>
      <c r="P73" s="1936"/>
      <c r="Q73" s="1938"/>
      <c r="R73" s="1936"/>
      <c r="S73" s="1935"/>
      <c r="T73" s="1936"/>
      <c r="U73" s="1936"/>
      <c r="V73" s="1936"/>
      <c r="W73" s="1936"/>
      <c r="X73" s="1935"/>
      <c r="Y73" s="1936"/>
      <c r="Z73" s="1936"/>
      <c r="AA73" s="1933"/>
      <c r="AB73" s="1934"/>
    </row>
    <row r="74" spans="1:28" s="1917" customFormat="1" ht="25.15" customHeight="1">
      <c r="A74" s="1931" t="e">
        <f>SUIVI!#REF!</f>
        <v>#REF!</v>
      </c>
      <c r="B74" s="1932" t="e">
        <f>SUIVI!#REF!</f>
        <v>#REF!</v>
      </c>
      <c r="C74" s="1933" t="e">
        <f>SUIVI!#REF!</f>
        <v>#REF!</v>
      </c>
      <c r="D74" s="1941"/>
      <c r="E74" s="4076" t="e">
        <f>SUIVI!#REF!</f>
        <v>#REF!</v>
      </c>
      <c r="F74" s="4077"/>
      <c r="G74" s="1937" t="e">
        <f>SUIVI!#REF!</f>
        <v>#REF!</v>
      </c>
      <c r="H74" s="1938"/>
      <c r="I74" s="1939"/>
      <c r="J74" s="1933"/>
      <c r="K74" s="1938"/>
      <c r="L74" s="1935"/>
      <c r="M74" s="1936"/>
      <c r="N74" s="1940"/>
      <c r="O74" s="1936"/>
      <c r="P74" s="1936"/>
      <c r="Q74" s="1938"/>
      <c r="R74" s="1936"/>
      <c r="S74" s="1935"/>
      <c r="T74" s="1936"/>
      <c r="U74" s="1936"/>
      <c r="V74" s="1936"/>
      <c r="W74" s="1936"/>
      <c r="X74" s="1935"/>
      <c r="Y74" s="1936"/>
      <c r="Z74" s="1936"/>
      <c r="AA74" s="1933"/>
      <c r="AB74" s="1934"/>
    </row>
    <row r="75" spans="1:28" s="1917" customFormat="1" ht="25.15" customHeight="1">
      <c r="A75" s="1931" t="e">
        <f>SUIVI!#REF!</f>
        <v>#REF!</v>
      </c>
      <c r="B75" s="1932" t="e">
        <f>SUIVI!#REF!</f>
        <v>#REF!</v>
      </c>
      <c r="C75" s="1933" t="e">
        <f>SUIVI!#REF!</f>
        <v>#REF!</v>
      </c>
      <c r="D75" s="1941"/>
      <c r="E75" s="4076" t="e">
        <f>SUIVI!#REF!</f>
        <v>#REF!</v>
      </c>
      <c r="F75" s="4077"/>
      <c r="G75" s="1937" t="e">
        <f>SUIVI!#REF!</f>
        <v>#REF!</v>
      </c>
      <c r="H75" s="1938"/>
      <c r="I75" s="1939"/>
      <c r="J75" s="1933"/>
      <c r="K75" s="1938"/>
      <c r="L75" s="1935"/>
      <c r="M75" s="1936"/>
      <c r="N75" s="1940"/>
      <c r="O75" s="1936"/>
      <c r="P75" s="1936"/>
      <c r="Q75" s="1938"/>
      <c r="R75" s="1936"/>
      <c r="S75" s="1935"/>
      <c r="T75" s="1936"/>
      <c r="U75" s="1936"/>
      <c r="V75" s="1936"/>
      <c r="W75" s="1936"/>
      <c r="X75" s="1935"/>
      <c r="Y75" s="1936"/>
      <c r="Z75" s="1936"/>
      <c r="AA75" s="1933"/>
      <c r="AB75" s="1934"/>
    </row>
    <row r="76" spans="1:28" s="1917" customFormat="1" ht="25.15" customHeight="1">
      <c r="A76" s="1931" t="e">
        <f>SUIVI!#REF!</f>
        <v>#REF!</v>
      </c>
      <c r="B76" s="1932" t="e">
        <f>SUIVI!#REF!</f>
        <v>#REF!</v>
      </c>
      <c r="C76" s="1933" t="e">
        <f>SUIVI!#REF!</f>
        <v>#REF!</v>
      </c>
      <c r="D76" s="1941"/>
      <c r="E76" s="4076" t="e">
        <f>SUIVI!#REF!</f>
        <v>#REF!</v>
      </c>
      <c r="F76" s="4077"/>
      <c r="G76" s="1937" t="e">
        <f>SUIVI!#REF!</f>
        <v>#REF!</v>
      </c>
      <c r="H76" s="1938"/>
      <c r="I76" s="1939"/>
      <c r="J76" s="1933"/>
      <c r="K76" s="1938"/>
      <c r="L76" s="1935"/>
      <c r="M76" s="1936"/>
      <c r="N76" s="1940"/>
      <c r="O76" s="1936"/>
      <c r="P76" s="1936"/>
      <c r="Q76" s="1938"/>
      <c r="R76" s="1936"/>
      <c r="S76" s="1935"/>
      <c r="T76" s="1936"/>
      <c r="U76" s="1936"/>
      <c r="V76" s="1936"/>
      <c r="W76" s="1936"/>
      <c r="X76" s="1935"/>
      <c r="Y76" s="1936"/>
      <c r="Z76" s="1936"/>
      <c r="AA76" s="1933"/>
      <c r="AB76" s="1934"/>
    </row>
    <row r="77" spans="1:28" s="1917" customFormat="1" ht="25.15" customHeight="1">
      <c r="A77" s="1931" t="e">
        <f>SUIVI!#REF!</f>
        <v>#REF!</v>
      </c>
      <c r="B77" s="1932" t="e">
        <f>SUIVI!#REF!</f>
        <v>#REF!</v>
      </c>
      <c r="C77" s="1933" t="e">
        <f>SUIVI!#REF!</f>
        <v>#REF!</v>
      </c>
      <c r="D77" s="1941"/>
      <c r="E77" s="4076" t="e">
        <f>SUIVI!#REF!</f>
        <v>#REF!</v>
      </c>
      <c r="F77" s="4077"/>
      <c r="G77" s="1937" t="e">
        <f>SUIVI!#REF!</f>
        <v>#REF!</v>
      </c>
      <c r="H77" s="1938"/>
      <c r="I77" s="1939"/>
      <c r="J77" s="1933"/>
      <c r="K77" s="1938"/>
      <c r="L77" s="1935"/>
      <c r="M77" s="1936"/>
      <c r="N77" s="1940"/>
      <c r="O77" s="1936"/>
      <c r="P77" s="1936"/>
      <c r="Q77" s="1938"/>
      <c r="R77" s="1936"/>
      <c r="S77" s="1935"/>
      <c r="T77" s="1936"/>
      <c r="U77" s="1936"/>
      <c r="V77" s="1936"/>
      <c r="W77" s="1936"/>
      <c r="X77" s="1935"/>
      <c r="Y77" s="1936"/>
      <c r="Z77" s="1936"/>
      <c r="AA77" s="1933"/>
      <c r="AB77" s="1934"/>
    </row>
    <row r="78" spans="1:28" s="1917" customFormat="1" ht="25.15" customHeight="1">
      <c r="A78" s="1931" t="e">
        <f>SUIVI!#REF!</f>
        <v>#REF!</v>
      </c>
      <c r="B78" s="1932" t="e">
        <f>SUIVI!#REF!</f>
        <v>#REF!</v>
      </c>
      <c r="C78" s="1933" t="e">
        <f>SUIVI!#REF!</f>
        <v>#REF!</v>
      </c>
      <c r="D78" s="1941"/>
      <c r="E78" s="4076" t="e">
        <f>SUIVI!#REF!</f>
        <v>#REF!</v>
      </c>
      <c r="F78" s="4077"/>
      <c r="G78" s="1937" t="e">
        <f>SUIVI!#REF!</f>
        <v>#REF!</v>
      </c>
      <c r="H78" s="1938"/>
      <c r="I78" s="1939"/>
      <c r="J78" s="1933"/>
      <c r="K78" s="1938"/>
      <c r="L78" s="1935"/>
      <c r="M78" s="1936"/>
      <c r="N78" s="1940"/>
      <c r="O78" s="1936"/>
      <c r="P78" s="1936"/>
      <c r="Q78" s="1938"/>
      <c r="R78" s="1936"/>
      <c r="S78" s="1935"/>
      <c r="T78" s="1936"/>
      <c r="U78" s="1936"/>
      <c r="V78" s="1936"/>
      <c r="W78" s="1936"/>
      <c r="X78" s="1935"/>
      <c r="Y78" s="1936"/>
      <c r="Z78" s="1936"/>
      <c r="AA78" s="1933"/>
      <c r="AB78" s="1934"/>
    </row>
    <row r="79" spans="1:28" s="1917" customFormat="1" ht="25.15" customHeight="1">
      <c r="A79" s="1931" t="e">
        <f>SUIVI!#REF!</f>
        <v>#REF!</v>
      </c>
      <c r="B79" s="1932" t="e">
        <f>SUIVI!#REF!</f>
        <v>#REF!</v>
      </c>
      <c r="C79" s="1933" t="e">
        <f>SUIVI!#REF!</f>
        <v>#REF!</v>
      </c>
      <c r="D79" s="1941"/>
      <c r="E79" s="4076" t="e">
        <f>SUIVI!#REF!</f>
        <v>#REF!</v>
      </c>
      <c r="F79" s="4077"/>
      <c r="G79" s="1937" t="e">
        <f>SUIVI!#REF!</f>
        <v>#REF!</v>
      </c>
      <c r="H79" s="1938"/>
      <c r="I79" s="1939"/>
      <c r="J79" s="1933"/>
      <c r="K79" s="1938"/>
      <c r="L79" s="1935"/>
      <c r="M79" s="1936"/>
      <c r="N79" s="1940"/>
      <c r="O79" s="1936"/>
      <c r="P79" s="1936"/>
      <c r="Q79" s="1938"/>
      <c r="R79" s="1936"/>
      <c r="S79" s="1935"/>
      <c r="T79" s="1936"/>
      <c r="U79" s="1936"/>
      <c r="V79" s="1936"/>
      <c r="W79" s="1936"/>
      <c r="X79" s="1935"/>
      <c r="Y79" s="1936"/>
      <c r="Z79" s="1936"/>
      <c r="AA79" s="1933"/>
      <c r="AB79" s="1934"/>
    </row>
    <row r="80" spans="1:28" s="1917" customFormat="1" ht="25.15" customHeight="1">
      <c r="A80" s="1931" t="e">
        <f>SUIVI!#REF!</f>
        <v>#REF!</v>
      </c>
      <c r="B80" s="1932" t="e">
        <f>SUIVI!#REF!</f>
        <v>#REF!</v>
      </c>
      <c r="C80" s="1933" t="e">
        <f>SUIVI!#REF!</f>
        <v>#REF!</v>
      </c>
      <c r="D80" s="1941"/>
      <c r="E80" s="4076" t="e">
        <f>SUIVI!#REF!</f>
        <v>#REF!</v>
      </c>
      <c r="F80" s="4077"/>
      <c r="G80" s="1937" t="e">
        <f>SUIVI!#REF!</f>
        <v>#REF!</v>
      </c>
      <c r="H80" s="1938"/>
      <c r="I80" s="1939"/>
      <c r="J80" s="1933"/>
      <c r="K80" s="1938"/>
      <c r="L80" s="1935"/>
      <c r="M80" s="1936"/>
      <c r="N80" s="1940"/>
      <c r="O80" s="1936"/>
      <c r="P80" s="1936"/>
      <c r="Q80" s="1938"/>
      <c r="R80" s="1936"/>
      <c r="S80" s="1935"/>
      <c r="T80" s="1936"/>
      <c r="U80" s="1936"/>
      <c r="V80" s="1936"/>
      <c r="W80" s="1936"/>
      <c r="X80" s="1935"/>
      <c r="Y80" s="1936"/>
      <c r="Z80" s="1936"/>
      <c r="AA80" s="1933"/>
      <c r="AB80" s="1934"/>
    </row>
    <row r="81" spans="1:28" s="1917" customFormat="1" ht="25.15" customHeight="1">
      <c r="A81" s="1931" t="e">
        <f>SUIVI!#REF!</f>
        <v>#REF!</v>
      </c>
      <c r="B81" s="1932" t="e">
        <f>SUIVI!#REF!</f>
        <v>#REF!</v>
      </c>
      <c r="C81" s="1933" t="e">
        <f>SUIVI!#REF!</f>
        <v>#REF!</v>
      </c>
      <c r="D81" s="1941"/>
      <c r="E81" s="4076" t="e">
        <f>SUIVI!#REF!</f>
        <v>#REF!</v>
      </c>
      <c r="F81" s="4077"/>
      <c r="G81" s="1937" t="e">
        <f>SUIVI!#REF!</f>
        <v>#REF!</v>
      </c>
      <c r="H81" s="1938"/>
      <c r="I81" s="1939"/>
      <c r="J81" s="1933"/>
      <c r="K81" s="1938"/>
      <c r="L81" s="1935"/>
      <c r="M81" s="1936"/>
      <c r="N81" s="1940"/>
      <c r="O81" s="1936"/>
      <c r="P81" s="1936"/>
      <c r="Q81" s="1938"/>
      <c r="R81" s="1936"/>
      <c r="S81" s="1935"/>
      <c r="T81" s="1936"/>
      <c r="U81" s="1936"/>
      <c r="V81" s="1936"/>
      <c r="W81" s="1936"/>
      <c r="X81" s="1935"/>
      <c r="Y81" s="1936"/>
      <c r="Z81" s="1936"/>
      <c r="AA81" s="1933"/>
      <c r="AB81" s="1934"/>
    </row>
    <row r="82" spans="1:28" s="1917" customFormat="1" ht="25.15" customHeight="1">
      <c r="A82" s="1931" t="e">
        <f>SUIVI!#REF!</f>
        <v>#REF!</v>
      </c>
      <c r="B82" s="1932" t="e">
        <f>SUIVI!#REF!</f>
        <v>#REF!</v>
      </c>
      <c r="C82" s="1933" t="e">
        <f>SUIVI!#REF!</f>
        <v>#REF!</v>
      </c>
      <c r="D82" s="1941"/>
      <c r="E82" s="4076" t="e">
        <f>SUIVI!#REF!</f>
        <v>#REF!</v>
      </c>
      <c r="F82" s="4077"/>
      <c r="G82" s="1937" t="e">
        <f>SUIVI!#REF!</f>
        <v>#REF!</v>
      </c>
      <c r="H82" s="1938"/>
      <c r="I82" s="1939"/>
      <c r="J82" s="1933"/>
      <c r="K82" s="1938"/>
      <c r="L82" s="1935"/>
      <c r="M82" s="1936"/>
      <c r="N82" s="1940"/>
      <c r="O82" s="1936"/>
      <c r="P82" s="1936"/>
      <c r="Q82" s="1938"/>
      <c r="R82" s="1936"/>
      <c r="S82" s="1935"/>
      <c r="T82" s="1936"/>
      <c r="U82" s="1936"/>
      <c r="V82" s="1936"/>
      <c r="W82" s="1936"/>
      <c r="X82" s="1935"/>
      <c r="Y82" s="1936"/>
      <c r="Z82" s="1936"/>
      <c r="AA82" s="1933"/>
      <c r="AB82" s="1934"/>
    </row>
    <row r="83" spans="1:28" s="1917" customFormat="1" ht="25.15" customHeight="1">
      <c r="A83" s="1931" t="e">
        <f>SUIVI!#REF!</f>
        <v>#REF!</v>
      </c>
      <c r="B83" s="1932" t="e">
        <f>SUIVI!#REF!</f>
        <v>#REF!</v>
      </c>
      <c r="C83" s="1933" t="e">
        <f>SUIVI!#REF!</f>
        <v>#REF!</v>
      </c>
      <c r="D83" s="1941"/>
      <c r="E83" s="4076" t="e">
        <f>SUIVI!#REF!</f>
        <v>#REF!</v>
      </c>
      <c r="F83" s="4077"/>
      <c r="G83" s="1937" t="e">
        <f>SUIVI!#REF!</f>
        <v>#REF!</v>
      </c>
      <c r="H83" s="1938"/>
      <c r="I83" s="1939"/>
      <c r="J83" s="1933"/>
      <c r="K83" s="1938"/>
      <c r="L83" s="1935"/>
      <c r="M83" s="1936"/>
      <c r="N83" s="1940"/>
      <c r="O83" s="1936"/>
      <c r="P83" s="1936"/>
      <c r="Q83" s="1938"/>
      <c r="R83" s="1936"/>
      <c r="S83" s="1935"/>
      <c r="T83" s="1936"/>
      <c r="U83" s="1936"/>
      <c r="V83" s="1936"/>
      <c r="W83" s="1936"/>
      <c r="X83" s="1935"/>
      <c r="Y83" s="1936"/>
      <c r="Z83" s="1936"/>
      <c r="AA83" s="1933"/>
      <c r="AB83" s="1934"/>
    </row>
    <row r="84" spans="1:28" s="1917" customFormat="1" ht="25.15" customHeight="1">
      <c r="A84" s="1931" t="e">
        <f>SUIVI!#REF!</f>
        <v>#REF!</v>
      </c>
      <c r="B84" s="1932" t="e">
        <f>SUIVI!#REF!</f>
        <v>#REF!</v>
      </c>
      <c r="C84" s="1933" t="e">
        <f>SUIVI!#REF!</f>
        <v>#REF!</v>
      </c>
      <c r="D84" s="1941"/>
      <c r="E84" s="4076" t="e">
        <f>SUIVI!#REF!</f>
        <v>#REF!</v>
      </c>
      <c r="F84" s="4077"/>
      <c r="G84" s="1937" t="e">
        <f>SUIVI!#REF!</f>
        <v>#REF!</v>
      </c>
      <c r="H84" s="1938"/>
      <c r="I84" s="1939"/>
      <c r="J84" s="1933"/>
      <c r="K84" s="1938"/>
      <c r="L84" s="1935"/>
      <c r="M84" s="1936"/>
      <c r="N84" s="1940"/>
      <c r="O84" s="1936"/>
      <c r="P84" s="1936"/>
      <c r="Q84" s="1938"/>
      <c r="R84" s="1936"/>
      <c r="S84" s="1935"/>
      <c r="T84" s="1936"/>
      <c r="U84" s="1936"/>
      <c r="V84" s="1936"/>
      <c r="W84" s="1936"/>
      <c r="X84" s="1935"/>
      <c r="Y84" s="1936"/>
      <c r="Z84" s="1936"/>
      <c r="AA84" s="1933"/>
      <c r="AB84" s="1934"/>
    </row>
    <row r="85" spans="1:28" s="1917" customFormat="1" ht="25.15" customHeight="1">
      <c r="A85" s="1931" t="e">
        <f>SUIVI!#REF!</f>
        <v>#REF!</v>
      </c>
      <c r="B85" s="1932" t="e">
        <f>SUIVI!#REF!</f>
        <v>#REF!</v>
      </c>
      <c r="C85" s="1933" t="e">
        <f>SUIVI!#REF!</f>
        <v>#REF!</v>
      </c>
      <c r="D85" s="1941"/>
      <c r="E85" s="4076" t="e">
        <f>SUIVI!#REF!</f>
        <v>#REF!</v>
      </c>
      <c r="F85" s="4077"/>
      <c r="G85" s="1937" t="e">
        <f>SUIVI!#REF!</f>
        <v>#REF!</v>
      </c>
      <c r="H85" s="1938"/>
      <c r="I85" s="1939"/>
      <c r="J85" s="1933"/>
      <c r="K85" s="1938"/>
      <c r="L85" s="1935"/>
      <c r="M85" s="1936"/>
      <c r="N85" s="1940"/>
      <c r="O85" s="1936"/>
      <c r="P85" s="1936"/>
      <c r="Q85" s="1938"/>
      <c r="R85" s="1936"/>
      <c r="S85" s="1935"/>
      <c r="T85" s="1936"/>
      <c r="U85" s="1936"/>
      <c r="V85" s="1936"/>
      <c r="W85" s="1936"/>
      <c r="X85" s="1935"/>
      <c r="Y85" s="1936"/>
      <c r="Z85" s="1936"/>
      <c r="AA85" s="1933"/>
      <c r="AB85" s="1934"/>
    </row>
    <row r="86" spans="1:28" s="1917" customFormat="1" ht="25.15" customHeight="1">
      <c r="A86" s="1931" t="e">
        <f>SUIVI!#REF!</f>
        <v>#REF!</v>
      </c>
      <c r="B86" s="1932" t="e">
        <f>SUIVI!#REF!</f>
        <v>#REF!</v>
      </c>
      <c r="C86" s="1933" t="e">
        <f>SUIVI!#REF!</f>
        <v>#REF!</v>
      </c>
      <c r="D86" s="1941"/>
      <c r="E86" s="4076" t="e">
        <f>SUIVI!#REF!</f>
        <v>#REF!</v>
      </c>
      <c r="F86" s="4077"/>
      <c r="G86" s="1937" t="e">
        <f>SUIVI!#REF!</f>
        <v>#REF!</v>
      </c>
      <c r="H86" s="1938"/>
      <c r="I86" s="1939"/>
      <c r="J86" s="1933"/>
      <c r="K86" s="1938"/>
      <c r="L86" s="1935"/>
      <c r="M86" s="1936"/>
      <c r="N86" s="1940"/>
      <c r="O86" s="1936"/>
      <c r="P86" s="1936"/>
      <c r="Q86" s="1938"/>
      <c r="R86" s="1936"/>
      <c r="S86" s="1935"/>
      <c r="T86" s="1936"/>
      <c r="U86" s="1936"/>
      <c r="V86" s="1936"/>
      <c r="W86" s="1936"/>
      <c r="X86" s="1935"/>
      <c r="Y86" s="1936"/>
      <c r="Z86" s="1936"/>
      <c r="AA86" s="1933"/>
      <c r="AB86" s="1934"/>
    </row>
    <row r="87" spans="1:28" s="1917" customFormat="1" ht="25.15" customHeight="1">
      <c r="A87" s="1931" t="e">
        <f>SUIVI!#REF!</f>
        <v>#REF!</v>
      </c>
      <c r="B87" s="1932" t="e">
        <f>SUIVI!#REF!</f>
        <v>#REF!</v>
      </c>
      <c r="C87" s="1933" t="e">
        <f>SUIVI!#REF!</f>
        <v>#REF!</v>
      </c>
      <c r="D87" s="1941"/>
      <c r="E87" s="4076" t="e">
        <f>SUIVI!#REF!</f>
        <v>#REF!</v>
      </c>
      <c r="F87" s="4077"/>
      <c r="G87" s="1937" t="e">
        <f>SUIVI!#REF!</f>
        <v>#REF!</v>
      </c>
      <c r="H87" s="1938"/>
      <c r="I87" s="1939"/>
      <c r="J87" s="1933"/>
      <c r="K87" s="1938"/>
      <c r="L87" s="1935"/>
      <c r="M87" s="1936"/>
      <c r="N87" s="1940"/>
      <c r="O87" s="1936"/>
      <c r="P87" s="1936"/>
      <c r="Q87" s="1938"/>
      <c r="R87" s="1936"/>
      <c r="S87" s="1935"/>
      <c r="T87" s="1936"/>
      <c r="U87" s="1936"/>
      <c r="V87" s="1936"/>
      <c r="W87" s="1936"/>
      <c r="X87" s="1935"/>
      <c r="Y87" s="1936"/>
      <c r="Z87" s="1936"/>
      <c r="AA87" s="1933"/>
      <c r="AB87" s="1934"/>
    </row>
    <row r="88" spans="1:28" s="1917" customFormat="1" ht="25.15" customHeight="1">
      <c r="A88" s="1931" t="e">
        <f>SUIVI!#REF!</f>
        <v>#REF!</v>
      </c>
      <c r="B88" s="1932" t="e">
        <f>SUIVI!#REF!</f>
        <v>#REF!</v>
      </c>
      <c r="C88" s="1933" t="e">
        <f>SUIVI!#REF!</f>
        <v>#REF!</v>
      </c>
      <c r="D88" s="1941"/>
      <c r="E88" s="4076" t="e">
        <f>SUIVI!#REF!</f>
        <v>#REF!</v>
      </c>
      <c r="F88" s="4077"/>
      <c r="G88" s="1937" t="e">
        <f>SUIVI!#REF!</f>
        <v>#REF!</v>
      </c>
      <c r="H88" s="1938"/>
      <c r="I88" s="1939"/>
      <c r="J88" s="1933"/>
      <c r="K88" s="1938"/>
      <c r="L88" s="1935"/>
      <c r="M88" s="1936"/>
      <c r="N88" s="1940"/>
      <c r="O88" s="1936"/>
      <c r="P88" s="1936"/>
      <c r="Q88" s="1938"/>
      <c r="R88" s="1936"/>
      <c r="S88" s="1935"/>
      <c r="T88" s="1936"/>
      <c r="U88" s="1936"/>
      <c r="V88" s="1936"/>
      <c r="W88" s="1936"/>
      <c r="X88" s="1935"/>
      <c r="Y88" s="1936"/>
      <c r="Z88" s="1936"/>
      <c r="AA88" s="1933"/>
      <c r="AB88" s="1934"/>
    </row>
    <row r="89" spans="1:28" s="1917" customFormat="1" ht="25.15" customHeight="1">
      <c r="A89" s="1931" t="e">
        <f>SUIVI!#REF!</f>
        <v>#REF!</v>
      </c>
      <c r="B89" s="1932" t="e">
        <f>SUIVI!#REF!</f>
        <v>#REF!</v>
      </c>
      <c r="C89" s="1933" t="e">
        <f>SUIVI!#REF!</f>
        <v>#REF!</v>
      </c>
      <c r="D89" s="1941"/>
      <c r="E89" s="4076" t="e">
        <f>SUIVI!#REF!</f>
        <v>#REF!</v>
      </c>
      <c r="F89" s="4077"/>
      <c r="G89" s="1937" t="e">
        <f>SUIVI!#REF!</f>
        <v>#REF!</v>
      </c>
      <c r="H89" s="1938"/>
      <c r="I89" s="1939"/>
      <c r="J89" s="1933"/>
      <c r="K89" s="1938"/>
      <c r="L89" s="1935"/>
      <c r="M89" s="1936"/>
      <c r="N89" s="1940"/>
      <c r="O89" s="1936"/>
      <c r="P89" s="1936"/>
      <c r="Q89" s="1938"/>
      <c r="R89" s="1936"/>
      <c r="S89" s="1935"/>
      <c r="T89" s="1936"/>
      <c r="U89" s="1936"/>
      <c r="V89" s="1936"/>
      <c r="W89" s="1936"/>
      <c r="X89" s="1935"/>
      <c r="Y89" s="1936"/>
      <c r="Z89" s="1936"/>
      <c r="AA89" s="1933"/>
      <c r="AB89" s="1934"/>
    </row>
    <row r="90" spans="1:28" s="1917" customFormat="1" ht="25.15" customHeight="1">
      <c r="A90" s="1931" t="e">
        <f>SUIVI!#REF!</f>
        <v>#REF!</v>
      </c>
      <c r="B90" s="1932" t="e">
        <f>SUIVI!#REF!</f>
        <v>#REF!</v>
      </c>
      <c r="C90" s="1933" t="e">
        <f>SUIVI!#REF!</f>
        <v>#REF!</v>
      </c>
      <c r="D90" s="1941"/>
      <c r="E90" s="4076" t="e">
        <f>SUIVI!#REF!</f>
        <v>#REF!</v>
      </c>
      <c r="F90" s="4077"/>
      <c r="G90" s="1937" t="e">
        <f>SUIVI!#REF!</f>
        <v>#REF!</v>
      </c>
      <c r="H90" s="1938"/>
      <c r="I90" s="1939"/>
      <c r="J90" s="1933"/>
      <c r="K90" s="1938"/>
      <c r="L90" s="1935"/>
      <c r="M90" s="1936"/>
      <c r="N90" s="1940"/>
      <c r="O90" s="1936"/>
      <c r="P90" s="1936"/>
      <c r="Q90" s="1938"/>
      <c r="R90" s="1936"/>
      <c r="S90" s="1935"/>
      <c r="T90" s="1936"/>
      <c r="U90" s="1936"/>
      <c r="V90" s="1936"/>
      <c r="W90" s="1936"/>
      <c r="X90" s="1935"/>
      <c r="Y90" s="1936"/>
      <c r="Z90" s="1936"/>
      <c r="AA90" s="1933"/>
      <c r="AB90" s="1934"/>
    </row>
    <row r="91" spans="1:28" s="1917" customFormat="1" ht="25.15" customHeight="1">
      <c r="A91" s="1931" t="e">
        <f>SUIVI!#REF!</f>
        <v>#REF!</v>
      </c>
      <c r="B91" s="1932" t="e">
        <f>SUIVI!#REF!</f>
        <v>#REF!</v>
      </c>
      <c r="C91" s="1933" t="e">
        <f>SUIVI!#REF!</f>
        <v>#REF!</v>
      </c>
      <c r="D91" s="1941"/>
      <c r="E91" s="4076" t="e">
        <f>SUIVI!#REF!</f>
        <v>#REF!</v>
      </c>
      <c r="F91" s="4077"/>
      <c r="G91" s="1937" t="e">
        <f>SUIVI!#REF!</f>
        <v>#REF!</v>
      </c>
      <c r="H91" s="1938"/>
      <c r="I91" s="1939"/>
      <c r="J91" s="1933"/>
      <c r="K91" s="1938"/>
      <c r="L91" s="1935"/>
      <c r="M91" s="1936"/>
      <c r="N91" s="1940"/>
      <c r="O91" s="1936"/>
      <c r="P91" s="1936"/>
      <c r="Q91" s="1938"/>
      <c r="R91" s="1936"/>
      <c r="S91" s="1935"/>
      <c r="T91" s="1936"/>
      <c r="U91" s="1936"/>
      <c r="V91" s="1936"/>
      <c r="W91" s="1936"/>
      <c r="X91" s="1935"/>
      <c r="Y91" s="1936"/>
      <c r="Z91" s="1936"/>
      <c r="AA91" s="1933"/>
      <c r="AB91" s="1934"/>
    </row>
    <row r="92" spans="1:28" s="1917" customFormat="1" ht="25.15" customHeight="1">
      <c r="A92" s="1931" t="e">
        <f>SUIVI!#REF!</f>
        <v>#REF!</v>
      </c>
      <c r="B92" s="1932" t="e">
        <f>SUIVI!#REF!</f>
        <v>#REF!</v>
      </c>
      <c r="C92" s="1933" t="e">
        <f>SUIVI!#REF!</f>
        <v>#REF!</v>
      </c>
      <c r="D92" s="1941"/>
      <c r="E92" s="4076" t="e">
        <f>SUIVI!#REF!</f>
        <v>#REF!</v>
      </c>
      <c r="F92" s="4077"/>
      <c r="G92" s="1937" t="e">
        <f>SUIVI!#REF!</f>
        <v>#REF!</v>
      </c>
      <c r="H92" s="1938"/>
      <c r="I92" s="1939"/>
      <c r="J92" s="1933"/>
      <c r="K92" s="1938"/>
      <c r="L92" s="1935"/>
      <c r="M92" s="1936"/>
      <c r="N92" s="1940"/>
      <c r="O92" s="1936"/>
      <c r="P92" s="1936"/>
      <c r="Q92" s="1938"/>
      <c r="R92" s="1936"/>
      <c r="S92" s="1935"/>
      <c r="T92" s="1936"/>
      <c r="U92" s="1936"/>
      <c r="V92" s="1936"/>
      <c r="W92" s="1936"/>
      <c r="X92" s="1935"/>
      <c r="Y92" s="1936"/>
      <c r="Z92" s="1936"/>
      <c r="AA92" s="1933"/>
      <c r="AB92" s="1934"/>
    </row>
    <row r="93" spans="1:28" s="1917" customFormat="1" ht="25.15" customHeight="1">
      <c r="A93" s="1931" t="e">
        <f>SUIVI!#REF!</f>
        <v>#REF!</v>
      </c>
      <c r="B93" s="1932" t="e">
        <f>SUIVI!#REF!</f>
        <v>#REF!</v>
      </c>
      <c r="C93" s="1933" t="e">
        <f>SUIVI!#REF!</f>
        <v>#REF!</v>
      </c>
      <c r="D93" s="1941"/>
      <c r="E93" s="4076" t="e">
        <f>SUIVI!#REF!</f>
        <v>#REF!</v>
      </c>
      <c r="F93" s="4077"/>
      <c r="G93" s="1937" t="e">
        <f>SUIVI!#REF!</f>
        <v>#REF!</v>
      </c>
      <c r="H93" s="1938"/>
      <c r="I93" s="1939"/>
      <c r="J93" s="1933"/>
      <c r="K93" s="1938"/>
      <c r="L93" s="1935"/>
      <c r="M93" s="1936"/>
      <c r="N93" s="1940"/>
      <c r="O93" s="1936"/>
      <c r="P93" s="1936"/>
      <c r="Q93" s="1938"/>
      <c r="R93" s="1936"/>
      <c r="S93" s="1935"/>
      <c r="T93" s="1936"/>
      <c r="U93" s="1936"/>
      <c r="V93" s="1936"/>
      <c r="W93" s="1936"/>
      <c r="X93" s="1935"/>
      <c r="Y93" s="1936"/>
      <c r="Z93" s="1936"/>
      <c r="AA93" s="1933"/>
      <c r="AB93" s="1934"/>
    </row>
    <row r="94" spans="1:28" s="1917" customFormat="1" ht="25.15" customHeight="1">
      <c r="A94" s="1931" t="e">
        <f>SUIVI!#REF!</f>
        <v>#REF!</v>
      </c>
      <c r="B94" s="1932" t="e">
        <f>SUIVI!#REF!</f>
        <v>#REF!</v>
      </c>
      <c r="C94" s="1933" t="e">
        <f>SUIVI!#REF!</f>
        <v>#REF!</v>
      </c>
      <c r="D94" s="1941"/>
      <c r="E94" s="4076" t="e">
        <f>SUIVI!#REF!</f>
        <v>#REF!</v>
      </c>
      <c r="F94" s="4077"/>
      <c r="G94" s="1937" t="e">
        <f>SUIVI!#REF!</f>
        <v>#REF!</v>
      </c>
      <c r="H94" s="1938"/>
      <c r="I94" s="1939"/>
      <c r="J94" s="1933"/>
      <c r="K94" s="1938"/>
      <c r="L94" s="1935"/>
      <c r="M94" s="1936"/>
      <c r="N94" s="1940"/>
      <c r="O94" s="1936"/>
      <c r="P94" s="1936"/>
      <c r="Q94" s="1938"/>
      <c r="R94" s="1936"/>
      <c r="S94" s="1935"/>
      <c r="T94" s="1936"/>
      <c r="U94" s="1936"/>
      <c r="V94" s="1936"/>
      <c r="W94" s="1936"/>
      <c r="X94" s="1935"/>
      <c r="Y94" s="1936"/>
      <c r="Z94" s="1936"/>
      <c r="AA94" s="1933"/>
      <c r="AB94" s="1934"/>
    </row>
    <row r="95" spans="1:28" s="1917" customFormat="1" ht="25.15" customHeight="1">
      <c r="A95" s="1931" t="e">
        <f>SUIVI!#REF!</f>
        <v>#REF!</v>
      </c>
      <c r="B95" s="1932" t="e">
        <f>SUIVI!#REF!</f>
        <v>#REF!</v>
      </c>
      <c r="C95" s="1933" t="e">
        <f>SUIVI!#REF!</f>
        <v>#REF!</v>
      </c>
      <c r="D95" s="1941"/>
      <c r="E95" s="4076" t="e">
        <f>SUIVI!#REF!</f>
        <v>#REF!</v>
      </c>
      <c r="F95" s="4077"/>
      <c r="G95" s="1937" t="e">
        <f>SUIVI!#REF!</f>
        <v>#REF!</v>
      </c>
      <c r="H95" s="1938"/>
      <c r="I95" s="1939"/>
      <c r="J95" s="1933"/>
      <c r="K95" s="1938"/>
      <c r="L95" s="1935"/>
      <c r="M95" s="1936"/>
      <c r="N95" s="1940"/>
      <c r="O95" s="1936"/>
      <c r="P95" s="1936"/>
      <c r="Q95" s="1938"/>
      <c r="R95" s="1936"/>
      <c r="S95" s="1935"/>
      <c r="T95" s="1936"/>
      <c r="U95" s="1936"/>
      <c r="V95" s="1936"/>
      <c r="W95" s="1936"/>
      <c r="X95" s="1935"/>
      <c r="Y95" s="1936"/>
      <c r="Z95" s="1936"/>
      <c r="AA95" s="1933"/>
      <c r="AB95" s="1934"/>
    </row>
    <row r="96" spans="1:28" s="1917" customFormat="1" ht="25.15" customHeight="1">
      <c r="A96" s="1931" t="e">
        <f>SUIVI!#REF!</f>
        <v>#REF!</v>
      </c>
      <c r="B96" s="1932" t="e">
        <f>SUIVI!#REF!</f>
        <v>#REF!</v>
      </c>
      <c r="C96" s="1933" t="e">
        <f>SUIVI!#REF!</f>
        <v>#REF!</v>
      </c>
      <c r="D96" s="1941"/>
      <c r="E96" s="4076" t="e">
        <f>SUIVI!#REF!</f>
        <v>#REF!</v>
      </c>
      <c r="F96" s="4077"/>
      <c r="G96" s="1937" t="e">
        <f>SUIVI!#REF!</f>
        <v>#REF!</v>
      </c>
      <c r="H96" s="1938"/>
      <c r="I96" s="1939"/>
      <c r="J96" s="1933"/>
      <c r="K96" s="1938"/>
      <c r="L96" s="1935"/>
      <c r="M96" s="1936"/>
      <c r="N96" s="1940"/>
      <c r="O96" s="1936"/>
      <c r="P96" s="1936"/>
      <c r="Q96" s="1938"/>
      <c r="R96" s="1936"/>
      <c r="S96" s="1935"/>
      <c r="T96" s="1936"/>
      <c r="U96" s="1936"/>
      <c r="V96" s="1936"/>
      <c r="W96" s="1936"/>
      <c r="X96" s="1935"/>
      <c r="Y96" s="1936"/>
      <c r="Z96" s="1936"/>
      <c r="AA96" s="1933"/>
      <c r="AB96" s="1934"/>
    </row>
    <row r="97" spans="1:28" s="1917" customFormat="1" ht="25.15" customHeight="1">
      <c r="A97" s="1931" t="e">
        <f>SUIVI!#REF!</f>
        <v>#REF!</v>
      </c>
      <c r="B97" s="1932" t="e">
        <f>SUIVI!#REF!</f>
        <v>#REF!</v>
      </c>
      <c r="C97" s="1933" t="e">
        <f>SUIVI!#REF!</f>
        <v>#REF!</v>
      </c>
      <c r="D97" s="1941"/>
      <c r="E97" s="4076" t="e">
        <f>SUIVI!#REF!</f>
        <v>#REF!</v>
      </c>
      <c r="F97" s="4077"/>
      <c r="G97" s="1937" t="e">
        <f>SUIVI!#REF!</f>
        <v>#REF!</v>
      </c>
      <c r="H97" s="1938"/>
      <c r="I97" s="1939"/>
      <c r="J97" s="1933"/>
      <c r="K97" s="1938"/>
      <c r="L97" s="1935"/>
      <c r="M97" s="1936"/>
      <c r="N97" s="1940"/>
      <c r="O97" s="1936"/>
      <c r="P97" s="1936"/>
      <c r="Q97" s="1938"/>
      <c r="R97" s="1936"/>
      <c r="S97" s="1935"/>
      <c r="T97" s="1936"/>
      <c r="U97" s="1936"/>
      <c r="V97" s="1936"/>
      <c r="W97" s="1936"/>
      <c r="X97" s="1935"/>
      <c r="Y97" s="1936"/>
      <c r="Z97" s="1936"/>
      <c r="AA97" s="1933"/>
      <c r="AB97" s="1934"/>
    </row>
    <row r="98" spans="1:28" s="1917" customFormat="1" ht="25.15" customHeight="1">
      <c r="A98" s="1931" t="e">
        <f>SUIVI!#REF!</f>
        <v>#REF!</v>
      </c>
      <c r="B98" s="1932" t="e">
        <f>SUIVI!#REF!</f>
        <v>#REF!</v>
      </c>
      <c r="C98" s="1933" t="e">
        <f>SUIVI!#REF!</f>
        <v>#REF!</v>
      </c>
      <c r="D98" s="1941"/>
      <c r="E98" s="4076" t="e">
        <f>SUIVI!#REF!</f>
        <v>#REF!</v>
      </c>
      <c r="F98" s="4077"/>
      <c r="G98" s="1937" t="e">
        <f>SUIVI!#REF!</f>
        <v>#REF!</v>
      </c>
      <c r="H98" s="1938"/>
      <c r="I98" s="1939"/>
      <c r="J98" s="1933"/>
      <c r="K98" s="1938"/>
      <c r="L98" s="1935"/>
      <c r="M98" s="1936"/>
      <c r="N98" s="1940"/>
      <c r="O98" s="1936"/>
      <c r="P98" s="1936"/>
      <c r="Q98" s="1938"/>
      <c r="R98" s="1936"/>
      <c r="S98" s="1935"/>
      <c r="T98" s="1936"/>
      <c r="U98" s="1936"/>
      <c r="V98" s="1936"/>
      <c r="W98" s="1936"/>
      <c r="X98" s="1935"/>
      <c r="Y98" s="1936"/>
      <c r="Z98" s="1936"/>
      <c r="AA98" s="1933"/>
      <c r="AB98" s="1934"/>
    </row>
    <row r="99" spans="1:28" s="1917" customFormat="1" ht="25.15" customHeight="1">
      <c r="A99" s="1931" t="e">
        <f>SUIVI!#REF!</f>
        <v>#REF!</v>
      </c>
      <c r="B99" s="1932" t="e">
        <f>SUIVI!#REF!</f>
        <v>#REF!</v>
      </c>
      <c r="C99" s="1933" t="e">
        <f>SUIVI!#REF!</f>
        <v>#REF!</v>
      </c>
      <c r="D99" s="1941"/>
      <c r="E99" s="4076" t="e">
        <f>SUIVI!#REF!</f>
        <v>#REF!</v>
      </c>
      <c r="F99" s="4077"/>
      <c r="G99" s="1937" t="e">
        <f>SUIVI!#REF!</f>
        <v>#REF!</v>
      </c>
      <c r="H99" s="1938"/>
      <c r="I99" s="1939"/>
      <c r="J99" s="1933"/>
      <c r="K99" s="1938"/>
      <c r="L99" s="1935"/>
      <c r="M99" s="1936"/>
      <c r="N99" s="1940"/>
      <c r="O99" s="1936"/>
      <c r="P99" s="1936"/>
      <c r="Q99" s="1938"/>
      <c r="R99" s="1936"/>
      <c r="S99" s="1935"/>
      <c r="T99" s="1936"/>
      <c r="U99" s="1936"/>
      <c r="V99" s="1936"/>
      <c r="W99" s="1936"/>
      <c r="X99" s="1935"/>
      <c r="Y99" s="1936"/>
      <c r="Z99" s="1936"/>
      <c r="AA99" s="1933"/>
      <c r="AB99" s="1934"/>
    </row>
    <row r="100" spans="1:28" s="1917" customFormat="1" ht="25.15" customHeight="1">
      <c r="A100" s="1931" t="e">
        <f>SUIVI!#REF!</f>
        <v>#REF!</v>
      </c>
      <c r="B100" s="1932" t="e">
        <f>SUIVI!#REF!</f>
        <v>#REF!</v>
      </c>
      <c r="C100" s="1933" t="e">
        <f>SUIVI!#REF!</f>
        <v>#REF!</v>
      </c>
      <c r="D100" s="1941"/>
      <c r="E100" s="4076" t="e">
        <f>SUIVI!#REF!</f>
        <v>#REF!</v>
      </c>
      <c r="F100" s="4077"/>
      <c r="G100" s="1937" t="e">
        <f>SUIVI!#REF!</f>
        <v>#REF!</v>
      </c>
      <c r="H100" s="1938"/>
      <c r="I100" s="1939"/>
      <c r="J100" s="1933"/>
      <c r="K100" s="1938"/>
      <c r="L100" s="1935"/>
      <c r="M100" s="1936"/>
      <c r="N100" s="1940"/>
      <c r="O100" s="1936"/>
      <c r="P100" s="1936"/>
      <c r="Q100" s="1938"/>
      <c r="R100" s="1936"/>
      <c r="S100" s="1935"/>
      <c r="T100" s="1936"/>
      <c r="U100" s="1936"/>
      <c r="V100" s="1936"/>
      <c r="W100" s="1936"/>
      <c r="X100" s="1935"/>
      <c r="Y100" s="1936"/>
      <c r="Z100" s="1936"/>
      <c r="AA100" s="1933"/>
      <c r="AB100" s="1934"/>
    </row>
    <row r="101" spans="1:28" s="1917" customFormat="1" ht="25.15" customHeight="1">
      <c r="A101" s="1931" t="e">
        <f>SUIVI!#REF!</f>
        <v>#REF!</v>
      </c>
      <c r="B101" s="1932" t="e">
        <f>SUIVI!#REF!</f>
        <v>#REF!</v>
      </c>
      <c r="C101" s="1933" t="e">
        <f>SUIVI!#REF!</f>
        <v>#REF!</v>
      </c>
      <c r="D101" s="1941"/>
      <c r="E101" s="4076" t="e">
        <f>SUIVI!#REF!</f>
        <v>#REF!</v>
      </c>
      <c r="F101" s="4077"/>
      <c r="G101" s="1937" t="e">
        <f>SUIVI!#REF!</f>
        <v>#REF!</v>
      </c>
      <c r="H101" s="1938"/>
      <c r="I101" s="1939"/>
      <c r="J101" s="1933"/>
      <c r="K101" s="1938"/>
      <c r="L101" s="1935"/>
      <c r="M101" s="1936"/>
      <c r="N101" s="1940"/>
      <c r="O101" s="1936"/>
      <c r="P101" s="1936"/>
      <c r="Q101" s="1938"/>
      <c r="R101" s="1936"/>
      <c r="S101" s="1935"/>
      <c r="T101" s="1936"/>
      <c r="U101" s="1936"/>
      <c r="V101" s="1936"/>
      <c r="W101" s="1936"/>
      <c r="X101" s="1935"/>
      <c r="Y101" s="1936"/>
      <c r="Z101" s="1936"/>
      <c r="AA101" s="1933"/>
      <c r="AB101" s="1934"/>
    </row>
    <row r="102" spans="1:28" s="1917" customFormat="1" ht="25.15" customHeight="1">
      <c r="A102" s="1931" t="e">
        <f>SUIVI!#REF!</f>
        <v>#REF!</v>
      </c>
      <c r="B102" s="1932" t="e">
        <f>SUIVI!#REF!</f>
        <v>#REF!</v>
      </c>
      <c r="C102" s="1933" t="e">
        <f>SUIVI!#REF!</f>
        <v>#REF!</v>
      </c>
      <c r="D102" s="1941"/>
      <c r="E102" s="4076" t="e">
        <f>SUIVI!#REF!</f>
        <v>#REF!</v>
      </c>
      <c r="F102" s="4077"/>
      <c r="G102" s="1937" t="e">
        <f>SUIVI!#REF!</f>
        <v>#REF!</v>
      </c>
      <c r="H102" s="1938"/>
      <c r="I102" s="1939"/>
      <c r="J102" s="1933"/>
      <c r="K102" s="1938"/>
      <c r="L102" s="1935"/>
      <c r="M102" s="1936"/>
      <c r="N102" s="1940"/>
      <c r="O102" s="1936"/>
      <c r="P102" s="1936"/>
      <c r="Q102" s="1938"/>
      <c r="R102" s="1936"/>
      <c r="S102" s="1935"/>
      <c r="T102" s="1936"/>
      <c r="U102" s="1936"/>
      <c r="V102" s="1936"/>
      <c r="W102" s="1936"/>
      <c r="X102" s="1935"/>
      <c r="Y102" s="1936"/>
      <c r="Z102" s="1936"/>
      <c r="AA102" s="1933"/>
      <c r="AB102" s="1934"/>
    </row>
    <row r="103" spans="1:28" s="1917" customFormat="1" ht="25.15" customHeight="1">
      <c r="A103" s="1931" t="e">
        <f>SUIVI!#REF!</f>
        <v>#REF!</v>
      </c>
      <c r="B103" s="1932" t="e">
        <f>SUIVI!#REF!</f>
        <v>#REF!</v>
      </c>
      <c r="C103" s="1933" t="e">
        <f>SUIVI!#REF!</f>
        <v>#REF!</v>
      </c>
      <c r="D103" s="1941"/>
      <c r="E103" s="4076" t="e">
        <f>SUIVI!#REF!</f>
        <v>#REF!</v>
      </c>
      <c r="F103" s="4077"/>
      <c r="G103" s="1937" t="e">
        <f>SUIVI!#REF!</f>
        <v>#REF!</v>
      </c>
      <c r="H103" s="1938"/>
      <c r="I103" s="1939"/>
      <c r="J103" s="1933"/>
      <c r="K103" s="1938"/>
      <c r="L103" s="1935"/>
      <c r="M103" s="1936"/>
      <c r="N103" s="1940"/>
      <c r="O103" s="1936"/>
      <c r="P103" s="1936"/>
      <c r="Q103" s="1938"/>
      <c r="R103" s="1936"/>
      <c r="S103" s="1935"/>
      <c r="T103" s="1936"/>
      <c r="U103" s="1936"/>
      <c r="V103" s="1936"/>
      <c r="W103" s="1936"/>
      <c r="X103" s="1935"/>
      <c r="Y103" s="1936"/>
      <c r="Z103" s="1936"/>
      <c r="AA103" s="1933"/>
      <c r="AB103" s="1934"/>
    </row>
    <row r="104" spans="1:28" s="1917" customFormat="1" ht="25.15" customHeight="1">
      <c r="A104" s="1931" t="e">
        <f>SUIVI!#REF!</f>
        <v>#REF!</v>
      </c>
      <c r="B104" s="1932" t="e">
        <f>SUIVI!#REF!</f>
        <v>#REF!</v>
      </c>
      <c r="C104" s="1933" t="e">
        <f>SUIVI!#REF!</f>
        <v>#REF!</v>
      </c>
      <c r="D104" s="1941"/>
      <c r="E104" s="4076" t="e">
        <f>SUIVI!#REF!</f>
        <v>#REF!</v>
      </c>
      <c r="F104" s="4077"/>
      <c r="G104" s="1937" t="e">
        <f>SUIVI!#REF!</f>
        <v>#REF!</v>
      </c>
      <c r="H104" s="1938"/>
      <c r="I104" s="1939"/>
      <c r="J104" s="1933"/>
      <c r="K104" s="1938"/>
      <c r="L104" s="1935"/>
      <c r="M104" s="1936"/>
      <c r="N104" s="1940"/>
      <c r="O104" s="1936"/>
      <c r="P104" s="1936"/>
      <c r="Q104" s="1938"/>
      <c r="R104" s="1936"/>
      <c r="S104" s="1935"/>
      <c r="T104" s="1936"/>
      <c r="U104" s="1936"/>
      <c r="V104" s="1936"/>
      <c r="W104" s="1936"/>
      <c r="X104" s="1935"/>
      <c r="Y104" s="1936"/>
      <c r="Z104" s="1936"/>
      <c r="AA104" s="1933"/>
      <c r="AB104" s="1934"/>
    </row>
    <row r="105" spans="1:28" s="1917" customFormat="1" ht="25.15" customHeight="1">
      <c r="A105" s="1931" t="e">
        <f>SUIVI!#REF!</f>
        <v>#REF!</v>
      </c>
      <c r="B105" s="1932" t="e">
        <f>SUIVI!#REF!</f>
        <v>#REF!</v>
      </c>
      <c r="C105" s="1933" t="e">
        <f>SUIVI!#REF!</f>
        <v>#REF!</v>
      </c>
      <c r="D105" s="1941"/>
      <c r="E105" s="4076" t="e">
        <f>SUIVI!#REF!</f>
        <v>#REF!</v>
      </c>
      <c r="F105" s="4077"/>
      <c r="G105" s="1937" t="e">
        <f>SUIVI!#REF!</f>
        <v>#REF!</v>
      </c>
      <c r="H105" s="1938"/>
      <c r="I105" s="1939"/>
      <c r="J105" s="1933"/>
      <c r="K105" s="1938"/>
      <c r="L105" s="1935"/>
      <c r="M105" s="1936"/>
      <c r="N105" s="1940"/>
      <c r="O105" s="1936"/>
      <c r="P105" s="1936"/>
      <c r="Q105" s="1938"/>
      <c r="R105" s="1936"/>
      <c r="S105" s="1935"/>
      <c r="T105" s="1936"/>
      <c r="U105" s="1936"/>
      <c r="V105" s="1936"/>
      <c r="W105" s="1936"/>
      <c r="X105" s="1935"/>
      <c r="Y105" s="1936"/>
      <c r="Z105" s="1936"/>
      <c r="AA105" s="1933"/>
      <c r="AB105" s="1934"/>
    </row>
    <row r="106" spans="1:28" s="1917" customFormat="1" ht="25.15" customHeight="1">
      <c r="A106" s="1931" t="e">
        <f>SUIVI!#REF!</f>
        <v>#REF!</v>
      </c>
      <c r="B106" s="1932" t="e">
        <f>SUIVI!#REF!</f>
        <v>#REF!</v>
      </c>
      <c r="C106" s="1933" t="e">
        <f>SUIVI!#REF!</f>
        <v>#REF!</v>
      </c>
      <c r="D106" s="1941"/>
      <c r="E106" s="4076" t="e">
        <f>SUIVI!#REF!</f>
        <v>#REF!</v>
      </c>
      <c r="F106" s="4077"/>
      <c r="G106" s="1937" t="e">
        <f>SUIVI!#REF!</f>
        <v>#REF!</v>
      </c>
      <c r="H106" s="1938"/>
      <c r="I106" s="1939"/>
      <c r="J106" s="1933"/>
      <c r="K106" s="1938"/>
      <c r="L106" s="1935"/>
      <c r="M106" s="1936"/>
      <c r="N106" s="1940"/>
      <c r="O106" s="1936"/>
      <c r="P106" s="1936"/>
      <c r="Q106" s="1938"/>
      <c r="R106" s="1936"/>
      <c r="S106" s="1935"/>
      <c r="T106" s="1936"/>
      <c r="U106" s="1936"/>
      <c r="V106" s="1936"/>
      <c r="W106" s="1936"/>
      <c r="X106" s="1935"/>
      <c r="Y106" s="1936"/>
      <c r="Z106" s="1936"/>
      <c r="AA106" s="1933"/>
      <c r="AB106" s="1934"/>
    </row>
    <row r="107" spans="1:28" s="1917" customFormat="1" ht="25.15" customHeight="1">
      <c r="A107" s="1931" t="e">
        <f>SUIVI!#REF!</f>
        <v>#REF!</v>
      </c>
      <c r="B107" s="1932" t="e">
        <f>SUIVI!#REF!</f>
        <v>#REF!</v>
      </c>
      <c r="C107" s="1933" t="e">
        <f>SUIVI!#REF!</f>
        <v>#REF!</v>
      </c>
      <c r="D107" s="1941"/>
      <c r="E107" s="4076" t="e">
        <f>SUIVI!#REF!</f>
        <v>#REF!</v>
      </c>
      <c r="F107" s="4077"/>
      <c r="G107" s="1937" t="e">
        <f>SUIVI!#REF!</f>
        <v>#REF!</v>
      </c>
      <c r="H107" s="1938"/>
      <c r="I107" s="1939"/>
      <c r="J107" s="1933"/>
      <c r="K107" s="1938"/>
      <c r="L107" s="1935"/>
      <c r="M107" s="1936"/>
      <c r="N107" s="1940"/>
      <c r="O107" s="1936"/>
      <c r="P107" s="1936"/>
      <c r="Q107" s="1938"/>
      <c r="R107" s="1936"/>
      <c r="S107" s="1935"/>
      <c r="T107" s="1936"/>
      <c r="U107" s="1936"/>
      <c r="V107" s="1936"/>
      <c r="W107" s="1936"/>
      <c r="X107" s="1935"/>
      <c r="Y107" s="1936"/>
      <c r="Z107" s="1936"/>
      <c r="AA107" s="1933"/>
      <c r="AB107" s="1934"/>
    </row>
    <row r="108" spans="1:28" s="1917" customFormat="1" ht="25.15" customHeight="1">
      <c r="A108" s="1931" t="e">
        <f>SUIVI!#REF!</f>
        <v>#REF!</v>
      </c>
      <c r="B108" s="1932" t="e">
        <f>SUIVI!#REF!</f>
        <v>#REF!</v>
      </c>
      <c r="C108" s="1933" t="e">
        <f>SUIVI!#REF!</f>
        <v>#REF!</v>
      </c>
      <c r="D108" s="1941"/>
      <c r="E108" s="4076" t="e">
        <f>SUIVI!#REF!</f>
        <v>#REF!</v>
      </c>
      <c r="F108" s="4077"/>
      <c r="G108" s="1937" t="e">
        <f>SUIVI!#REF!</f>
        <v>#REF!</v>
      </c>
      <c r="H108" s="1938"/>
      <c r="I108" s="1939"/>
      <c r="J108" s="1933"/>
      <c r="K108" s="1938"/>
      <c r="L108" s="1935"/>
      <c r="M108" s="1936"/>
      <c r="N108" s="1940"/>
      <c r="O108" s="1936"/>
      <c r="P108" s="1936"/>
      <c r="Q108" s="1938"/>
      <c r="R108" s="1936"/>
      <c r="S108" s="1935"/>
      <c r="T108" s="1936"/>
      <c r="U108" s="1936"/>
      <c r="V108" s="1936"/>
      <c r="W108" s="1936"/>
      <c r="X108" s="1935"/>
      <c r="Y108" s="1936"/>
      <c r="Z108" s="1936"/>
      <c r="AA108" s="1933"/>
      <c r="AB108" s="1934"/>
    </row>
    <row r="109" spans="1:28" s="1917" customFormat="1" ht="25.15" customHeight="1">
      <c r="A109" s="1931" t="e">
        <f>SUIVI!#REF!</f>
        <v>#REF!</v>
      </c>
      <c r="B109" s="1932" t="e">
        <f>SUIVI!#REF!</f>
        <v>#REF!</v>
      </c>
      <c r="C109" s="1933" t="e">
        <f>SUIVI!#REF!</f>
        <v>#REF!</v>
      </c>
      <c r="D109" s="1941"/>
      <c r="E109" s="4076" t="e">
        <f>SUIVI!#REF!</f>
        <v>#REF!</v>
      </c>
      <c r="F109" s="4077"/>
      <c r="G109" s="1937" t="e">
        <f>SUIVI!#REF!</f>
        <v>#REF!</v>
      </c>
      <c r="H109" s="1938"/>
      <c r="I109" s="1939"/>
      <c r="J109" s="1933"/>
      <c r="K109" s="1938"/>
      <c r="L109" s="1935"/>
      <c r="M109" s="1936"/>
      <c r="N109" s="1940"/>
      <c r="O109" s="1936"/>
      <c r="P109" s="1936"/>
      <c r="Q109" s="1938"/>
      <c r="R109" s="1936"/>
      <c r="S109" s="1935"/>
      <c r="T109" s="1936"/>
      <c r="U109" s="1936"/>
      <c r="V109" s="1936"/>
      <c r="W109" s="1936"/>
      <c r="X109" s="1935"/>
      <c r="Y109" s="1936"/>
      <c r="Z109" s="1936"/>
      <c r="AA109" s="1933"/>
      <c r="AB109" s="1934"/>
    </row>
    <row r="110" spans="1:28" s="1917" customFormat="1" ht="25.15" customHeight="1">
      <c r="A110" s="1931" t="e">
        <f>SUIVI!#REF!</f>
        <v>#REF!</v>
      </c>
      <c r="B110" s="1932" t="e">
        <f>SUIVI!#REF!</f>
        <v>#REF!</v>
      </c>
      <c r="C110" s="1933" t="e">
        <f>SUIVI!#REF!</f>
        <v>#REF!</v>
      </c>
      <c r="D110" s="1941"/>
      <c r="E110" s="4076" t="e">
        <f>SUIVI!#REF!</f>
        <v>#REF!</v>
      </c>
      <c r="F110" s="4077"/>
      <c r="G110" s="1937" t="e">
        <f>SUIVI!#REF!</f>
        <v>#REF!</v>
      </c>
      <c r="H110" s="1938"/>
      <c r="I110" s="1939"/>
      <c r="J110" s="1933"/>
      <c r="K110" s="1938"/>
      <c r="L110" s="1935"/>
      <c r="M110" s="1936"/>
      <c r="N110" s="1940"/>
      <c r="O110" s="1936"/>
      <c r="P110" s="1936"/>
      <c r="Q110" s="1938"/>
      <c r="R110" s="1936"/>
      <c r="S110" s="1935"/>
      <c r="T110" s="1936"/>
      <c r="U110" s="1936"/>
      <c r="V110" s="1936"/>
      <c r="W110" s="1936"/>
      <c r="X110" s="1935"/>
      <c r="Y110" s="1936"/>
      <c r="Z110" s="1936"/>
      <c r="AA110" s="1933"/>
      <c r="AB110" s="1934"/>
    </row>
    <row r="111" spans="1:28" s="1917" customFormat="1" ht="25.15" customHeight="1">
      <c r="A111" s="1931" t="e">
        <f>SUIVI!#REF!</f>
        <v>#REF!</v>
      </c>
      <c r="B111" s="1932" t="e">
        <f>SUIVI!#REF!</f>
        <v>#REF!</v>
      </c>
      <c r="C111" s="1933" t="e">
        <f>SUIVI!#REF!</f>
        <v>#REF!</v>
      </c>
      <c r="D111" s="1941"/>
      <c r="E111" s="4076" t="e">
        <f>SUIVI!#REF!</f>
        <v>#REF!</v>
      </c>
      <c r="F111" s="4077"/>
      <c r="G111" s="1937" t="e">
        <f>SUIVI!#REF!</f>
        <v>#REF!</v>
      </c>
      <c r="H111" s="1938"/>
      <c r="I111" s="1939"/>
      <c r="J111" s="1933"/>
      <c r="K111" s="1938"/>
      <c r="L111" s="1935"/>
      <c r="M111" s="1936"/>
      <c r="N111" s="1940"/>
      <c r="O111" s="1936"/>
      <c r="P111" s="1936"/>
      <c r="Q111" s="1938"/>
      <c r="R111" s="1936"/>
      <c r="S111" s="1935"/>
      <c r="T111" s="1936"/>
      <c r="U111" s="1936"/>
      <c r="V111" s="1936"/>
      <c r="W111" s="1936"/>
      <c r="X111" s="1935"/>
      <c r="Y111" s="1936"/>
      <c r="Z111" s="1936"/>
      <c r="AA111" s="1933"/>
      <c r="AB111" s="1934"/>
    </row>
    <row r="112" spans="1:28" s="1917" customFormat="1" ht="25.15" customHeight="1">
      <c r="A112" s="1931" t="e">
        <f>SUIVI!#REF!</f>
        <v>#REF!</v>
      </c>
      <c r="B112" s="1932" t="e">
        <f>SUIVI!#REF!</f>
        <v>#REF!</v>
      </c>
      <c r="C112" s="1933" t="e">
        <f>SUIVI!#REF!</f>
        <v>#REF!</v>
      </c>
      <c r="D112" s="1941"/>
      <c r="E112" s="4076" t="e">
        <f>SUIVI!#REF!</f>
        <v>#REF!</v>
      </c>
      <c r="F112" s="4077"/>
      <c r="G112" s="1937" t="e">
        <f>SUIVI!#REF!</f>
        <v>#REF!</v>
      </c>
      <c r="H112" s="1938"/>
      <c r="I112" s="1939"/>
      <c r="J112" s="1933"/>
      <c r="K112" s="1938"/>
      <c r="L112" s="1935"/>
      <c r="M112" s="1936"/>
      <c r="N112" s="1940"/>
      <c r="O112" s="1936"/>
      <c r="P112" s="1936"/>
      <c r="Q112" s="1938"/>
      <c r="R112" s="1936"/>
      <c r="S112" s="1935"/>
      <c r="T112" s="1936"/>
      <c r="U112" s="1936"/>
      <c r="V112" s="1936"/>
      <c r="W112" s="1936"/>
      <c r="X112" s="1935"/>
      <c r="Y112" s="1936"/>
      <c r="Z112" s="1936"/>
      <c r="AA112" s="1933"/>
      <c r="AB112" s="1934"/>
    </row>
    <row r="113" spans="1:28" s="1917" customFormat="1" ht="25.15" customHeight="1">
      <c r="A113" s="1931" t="e">
        <f>SUIVI!#REF!</f>
        <v>#REF!</v>
      </c>
      <c r="B113" s="1932" t="e">
        <f>SUIVI!#REF!</f>
        <v>#REF!</v>
      </c>
      <c r="C113" s="1933" t="e">
        <f>SUIVI!#REF!</f>
        <v>#REF!</v>
      </c>
      <c r="D113" s="1941"/>
      <c r="E113" s="4076" t="e">
        <f>SUIVI!#REF!</f>
        <v>#REF!</v>
      </c>
      <c r="F113" s="4077"/>
      <c r="G113" s="1937" t="e">
        <f>SUIVI!#REF!</f>
        <v>#REF!</v>
      </c>
      <c r="H113" s="1938"/>
      <c r="I113" s="1939"/>
      <c r="J113" s="1933"/>
      <c r="K113" s="1938"/>
      <c r="L113" s="1935"/>
      <c r="M113" s="1936"/>
      <c r="N113" s="1940"/>
      <c r="O113" s="1936"/>
      <c r="P113" s="1936"/>
      <c r="Q113" s="1938"/>
      <c r="R113" s="1936"/>
      <c r="S113" s="1935"/>
      <c r="T113" s="1936"/>
      <c r="U113" s="1936"/>
      <c r="V113" s="1936"/>
      <c r="W113" s="1936"/>
      <c r="X113" s="1935"/>
      <c r="Y113" s="1936"/>
      <c r="Z113" s="1936"/>
      <c r="AA113" s="1933"/>
      <c r="AB113" s="1934"/>
    </row>
    <row r="114" spans="1:28" s="1917" customFormat="1" ht="25.15" customHeight="1">
      <c r="A114" s="1931" t="e">
        <f>SUIVI!#REF!</f>
        <v>#REF!</v>
      </c>
      <c r="B114" s="1932" t="e">
        <f>SUIVI!#REF!</f>
        <v>#REF!</v>
      </c>
      <c r="C114" s="1933" t="e">
        <f>SUIVI!#REF!</f>
        <v>#REF!</v>
      </c>
      <c r="D114" s="1941"/>
      <c r="E114" s="4076" t="e">
        <f>SUIVI!#REF!</f>
        <v>#REF!</v>
      </c>
      <c r="F114" s="4077"/>
      <c r="G114" s="1937" t="e">
        <f>SUIVI!#REF!</f>
        <v>#REF!</v>
      </c>
      <c r="H114" s="1938"/>
      <c r="I114" s="1939"/>
      <c r="J114" s="1933"/>
      <c r="K114" s="1938"/>
      <c r="L114" s="1935"/>
      <c r="M114" s="1936"/>
      <c r="N114" s="1940"/>
      <c r="O114" s="1936"/>
      <c r="P114" s="1936"/>
      <c r="Q114" s="1938"/>
      <c r="R114" s="1936"/>
      <c r="S114" s="1935"/>
      <c r="T114" s="1936"/>
      <c r="U114" s="1936"/>
      <c r="V114" s="1936"/>
      <c r="W114" s="1936"/>
      <c r="X114" s="1935"/>
      <c r="Y114" s="1936"/>
      <c r="Z114" s="1936"/>
      <c r="AA114" s="1933"/>
      <c r="AB114" s="1934"/>
    </row>
    <row r="115" spans="1:28" s="1917" customFormat="1" ht="25.15" customHeight="1">
      <c r="A115" s="1931" t="e">
        <f>SUIVI!#REF!</f>
        <v>#REF!</v>
      </c>
      <c r="B115" s="1932" t="e">
        <f>SUIVI!#REF!</f>
        <v>#REF!</v>
      </c>
      <c r="C115" s="1933" t="e">
        <f>SUIVI!#REF!</f>
        <v>#REF!</v>
      </c>
      <c r="D115" s="1941"/>
      <c r="E115" s="4076" t="e">
        <f>SUIVI!#REF!</f>
        <v>#REF!</v>
      </c>
      <c r="F115" s="4077"/>
      <c r="G115" s="1937" t="e">
        <f>SUIVI!#REF!</f>
        <v>#REF!</v>
      </c>
      <c r="H115" s="1938"/>
      <c r="I115" s="1939"/>
      <c r="J115" s="1933"/>
      <c r="K115" s="1938"/>
      <c r="L115" s="1935"/>
      <c r="M115" s="1936"/>
      <c r="N115" s="1940"/>
      <c r="O115" s="1936"/>
      <c r="P115" s="1936"/>
      <c r="Q115" s="1938"/>
      <c r="R115" s="1936"/>
      <c r="S115" s="1935"/>
      <c r="T115" s="1936"/>
      <c r="U115" s="1936"/>
      <c r="V115" s="1936"/>
      <c r="W115" s="1936"/>
      <c r="X115" s="1935"/>
      <c r="Y115" s="1936"/>
      <c r="Z115" s="1936"/>
      <c r="AA115" s="1933"/>
      <c r="AB115" s="1934"/>
    </row>
    <row r="116" spans="1:28" s="1917" customFormat="1" ht="25.15" customHeight="1">
      <c r="A116" s="1931" t="e">
        <f>SUIVI!#REF!</f>
        <v>#REF!</v>
      </c>
      <c r="B116" s="1932" t="e">
        <f>SUIVI!#REF!</f>
        <v>#REF!</v>
      </c>
      <c r="C116" s="1933" t="e">
        <f>SUIVI!#REF!</f>
        <v>#REF!</v>
      </c>
      <c r="D116" s="1941"/>
      <c r="E116" s="4076" t="e">
        <f>SUIVI!#REF!</f>
        <v>#REF!</v>
      </c>
      <c r="F116" s="4077"/>
      <c r="G116" s="1937" t="e">
        <f>SUIVI!#REF!</f>
        <v>#REF!</v>
      </c>
      <c r="H116" s="1938"/>
      <c r="I116" s="1939"/>
      <c r="J116" s="1933"/>
      <c r="K116" s="1938"/>
      <c r="L116" s="1935"/>
      <c r="M116" s="1936"/>
      <c r="N116" s="1940"/>
      <c r="O116" s="1936"/>
      <c r="P116" s="1936"/>
      <c r="Q116" s="1938"/>
      <c r="R116" s="1936"/>
      <c r="S116" s="1935"/>
      <c r="T116" s="1936"/>
      <c r="U116" s="1936"/>
      <c r="V116" s="1936"/>
      <c r="W116" s="1936"/>
      <c r="X116" s="1935"/>
      <c r="Y116" s="1936"/>
      <c r="Z116" s="1936"/>
      <c r="AA116" s="1933"/>
      <c r="AB116" s="1934"/>
    </row>
    <row r="117" spans="1:28" s="1917" customFormat="1" ht="25.15" customHeight="1">
      <c r="A117" s="1931" t="e">
        <f>SUIVI!#REF!</f>
        <v>#REF!</v>
      </c>
      <c r="B117" s="1932" t="e">
        <f>SUIVI!#REF!</f>
        <v>#REF!</v>
      </c>
      <c r="C117" s="1933" t="e">
        <f>SUIVI!#REF!</f>
        <v>#REF!</v>
      </c>
      <c r="D117" s="1941"/>
      <c r="E117" s="4076" t="e">
        <f>SUIVI!#REF!</f>
        <v>#REF!</v>
      </c>
      <c r="F117" s="4077"/>
      <c r="G117" s="1937" t="e">
        <f>SUIVI!#REF!</f>
        <v>#REF!</v>
      </c>
      <c r="H117" s="1938"/>
      <c r="I117" s="1939"/>
      <c r="J117" s="1933"/>
      <c r="K117" s="1938"/>
      <c r="L117" s="1935"/>
      <c r="M117" s="1936"/>
      <c r="N117" s="1940"/>
      <c r="O117" s="1936"/>
      <c r="P117" s="1936"/>
      <c r="Q117" s="1938"/>
      <c r="R117" s="1936"/>
      <c r="S117" s="1935"/>
      <c r="T117" s="1936"/>
      <c r="U117" s="1936"/>
      <c r="V117" s="1936"/>
      <c r="W117" s="1936"/>
      <c r="X117" s="1935"/>
      <c r="Y117" s="1936"/>
      <c r="Z117" s="1936"/>
      <c r="AA117" s="1933"/>
      <c r="AB117" s="1934"/>
    </row>
    <row r="118" spans="1:28" s="1917" customFormat="1" ht="25.15" customHeight="1">
      <c r="A118" s="1931" t="e">
        <f>SUIVI!#REF!</f>
        <v>#REF!</v>
      </c>
      <c r="B118" s="1932" t="e">
        <f>SUIVI!#REF!</f>
        <v>#REF!</v>
      </c>
      <c r="C118" s="1933" t="e">
        <f>SUIVI!#REF!</f>
        <v>#REF!</v>
      </c>
      <c r="D118" s="1941"/>
      <c r="E118" s="4076" t="e">
        <f>SUIVI!#REF!</f>
        <v>#REF!</v>
      </c>
      <c r="F118" s="4077"/>
      <c r="G118" s="1937" t="e">
        <f>SUIVI!#REF!</f>
        <v>#REF!</v>
      </c>
      <c r="H118" s="1938"/>
      <c r="I118" s="1939"/>
      <c r="J118" s="1933"/>
      <c r="K118" s="1938"/>
      <c r="L118" s="1935"/>
      <c r="M118" s="1936"/>
      <c r="N118" s="1940"/>
      <c r="O118" s="1936"/>
      <c r="P118" s="1936"/>
      <c r="Q118" s="1938"/>
      <c r="R118" s="1936"/>
      <c r="S118" s="1935"/>
      <c r="T118" s="1936"/>
      <c r="U118" s="1936"/>
      <c r="V118" s="1936"/>
      <c r="W118" s="1936"/>
      <c r="X118" s="1935"/>
      <c r="Y118" s="1936"/>
      <c r="Z118" s="1936"/>
      <c r="AA118" s="1933"/>
      <c r="AB118" s="1934"/>
    </row>
    <row r="119" spans="1:28" s="1917" customFormat="1" ht="25.15" customHeight="1">
      <c r="A119" s="1931" t="e">
        <f>SUIVI!#REF!</f>
        <v>#REF!</v>
      </c>
      <c r="B119" s="1932" t="e">
        <f>SUIVI!#REF!</f>
        <v>#REF!</v>
      </c>
      <c r="C119" s="1933" t="e">
        <f>SUIVI!#REF!</f>
        <v>#REF!</v>
      </c>
      <c r="D119" s="1941"/>
      <c r="E119" s="4076" t="e">
        <f>SUIVI!#REF!</f>
        <v>#REF!</v>
      </c>
      <c r="F119" s="4077"/>
      <c r="G119" s="1937" t="e">
        <f>SUIVI!#REF!</f>
        <v>#REF!</v>
      </c>
      <c r="H119" s="1938"/>
      <c r="I119" s="1939"/>
      <c r="J119" s="1933"/>
      <c r="K119" s="1938"/>
      <c r="L119" s="1935"/>
      <c r="M119" s="1936"/>
      <c r="N119" s="1940"/>
      <c r="O119" s="1936"/>
      <c r="P119" s="1936"/>
      <c r="Q119" s="1938"/>
      <c r="R119" s="1936"/>
      <c r="S119" s="1935"/>
      <c r="T119" s="1936"/>
      <c r="U119" s="1936"/>
      <c r="V119" s="1936"/>
      <c r="W119" s="1936"/>
      <c r="X119" s="1935"/>
      <c r="Y119" s="1936"/>
      <c r="Z119" s="1936"/>
      <c r="AA119" s="1933"/>
      <c r="AB119" s="1934"/>
    </row>
    <row r="120" spans="1:28" s="1917" customFormat="1" ht="25.15" customHeight="1">
      <c r="A120" s="1931" t="e">
        <f>SUIVI!#REF!</f>
        <v>#REF!</v>
      </c>
      <c r="B120" s="1932" t="e">
        <f>SUIVI!#REF!</f>
        <v>#REF!</v>
      </c>
      <c r="C120" s="1933" t="e">
        <f>SUIVI!#REF!</f>
        <v>#REF!</v>
      </c>
      <c r="D120" s="1941"/>
      <c r="E120" s="4076" t="e">
        <f>SUIVI!#REF!</f>
        <v>#REF!</v>
      </c>
      <c r="F120" s="4077"/>
      <c r="G120" s="1937" t="e">
        <f>SUIVI!#REF!</f>
        <v>#REF!</v>
      </c>
      <c r="H120" s="1938"/>
      <c r="I120" s="1939"/>
      <c r="J120" s="1933"/>
      <c r="K120" s="1938"/>
      <c r="L120" s="1935"/>
      <c r="M120" s="1936"/>
      <c r="N120" s="1940"/>
      <c r="O120" s="1936"/>
      <c r="P120" s="1936"/>
      <c r="Q120" s="1938"/>
      <c r="R120" s="1936"/>
      <c r="S120" s="1935"/>
      <c r="T120" s="1936"/>
      <c r="U120" s="1936"/>
      <c r="V120" s="1936"/>
      <c r="W120" s="1936"/>
      <c r="X120" s="1935"/>
      <c r="Y120" s="1936"/>
      <c r="Z120" s="1936"/>
      <c r="AA120" s="1933"/>
      <c r="AB120" s="1934"/>
    </row>
    <row r="121" spans="1:28" s="1917" customFormat="1" ht="25.15" customHeight="1">
      <c r="A121" s="1931" t="e">
        <f>SUIVI!#REF!</f>
        <v>#REF!</v>
      </c>
      <c r="B121" s="1932" t="e">
        <f>SUIVI!#REF!</f>
        <v>#REF!</v>
      </c>
      <c r="C121" s="1933" t="e">
        <f>SUIVI!#REF!</f>
        <v>#REF!</v>
      </c>
      <c r="D121" s="1941"/>
      <c r="E121" s="4076" t="e">
        <f>SUIVI!#REF!</f>
        <v>#REF!</v>
      </c>
      <c r="F121" s="4077"/>
      <c r="G121" s="1937" t="e">
        <f>SUIVI!#REF!</f>
        <v>#REF!</v>
      </c>
      <c r="H121" s="1938"/>
      <c r="I121" s="1939"/>
      <c r="J121" s="1933"/>
      <c r="K121" s="1938"/>
      <c r="L121" s="1935"/>
      <c r="M121" s="1936"/>
      <c r="N121" s="1940"/>
      <c r="O121" s="1936"/>
      <c r="P121" s="1936"/>
      <c r="Q121" s="1938"/>
      <c r="R121" s="1936"/>
      <c r="S121" s="1935"/>
      <c r="T121" s="1936"/>
      <c r="U121" s="1936"/>
      <c r="V121" s="1936"/>
      <c r="W121" s="1936"/>
      <c r="X121" s="1935"/>
      <c r="Y121" s="1936"/>
      <c r="Z121" s="1936"/>
      <c r="AA121" s="1933"/>
      <c r="AB121" s="1934"/>
    </row>
    <row r="122" spans="1:28" s="1917" customFormat="1" ht="25.15" customHeight="1">
      <c r="A122" s="1931" t="e">
        <f>SUIVI!#REF!</f>
        <v>#REF!</v>
      </c>
      <c r="B122" s="1932" t="e">
        <f>SUIVI!#REF!</f>
        <v>#REF!</v>
      </c>
      <c r="C122" s="1933" t="e">
        <f>SUIVI!#REF!</f>
        <v>#REF!</v>
      </c>
      <c r="D122" s="1941"/>
      <c r="E122" s="4076" t="e">
        <f>SUIVI!#REF!</f>
        <v>#REF!</v>
      </c>
      <c r="F122" s="4077"/>
      <c r="G122" s="1937" t="e">
        <f>SUIVI!#REF!</f>
        <v>#REF!</v>
      </c>
      <c r="H122" s="1938"/>
      <c r="I122" s="1939"/>
      <c r="J122" s="1933"/>
      <c r="K122" s="1938"/>
      <c r="L122" s="1935"/>
      <c r="M122" s="1936"/>
      <c r="N122" s="1940"/>
      <c r="O122" s="1936"/>
      <c r="P122" s="1936"/>
      <c r="Q122" s="1938"/>
      <c r="R122" s="1936"/>
      <c r="S122" s="1935"/>
      <c r="T122" s="1936"/>
      <c r="U122" s="1936"/>
      <c r="V122" s="1936"/>
      <c r="W122" s="1936"/>
      <c r="X122" s="1935"/>
      <c r="Y122" s="1936"/>
      <c r="Z122" s="1936"/>
      <c r="AA122" s="1933"/>
      <c r="AB122" s="1934"/>
    </row>
    <row r="123" spans="1:28" s="1917" customFormat="1" ht="25.15" customHeight="1">
      <c r="A123" s="1931" t="e">
        <f>SUIVI!#REF!</f>
        <v>#REF!</v>
      </c>
      <c r="B123" s="1932" t="e">
        <f>SUIVI!#REF!</f>
        <v>#REF!</v>
      </c>
      <c r="C123" s="1933" t="e">
        <f>SUIVI!#REF!</f>
        <v>#REF!</v>
      </c>
      <c r="D123" s="1941"/>
      <c r="E123" s="4076" t="e">
        <f>SUIVI!#REF!</f>
        <v>#REF!</v>
      </c>
      <c r="F123" s="4077"/>
      <c r="G123" s="1937" t="e">
        <f>SUIVI!#REF!</f>
        <v>#REF!</v>
      </c>
      <c r="H123" s="1938"/>
      <c r="I123" s="1939"/>
      <c r="J123" s="1933"/>
      <c r="K123" s="1938"/>
      <c r="L123" s="1935"/>
      <c r="M123" s="1936"/>
      <c r="N123" s="1940"/>
      <c r="O123" s="1936"/>
      <c r="P123" s="1936"/>
      <c r="Q123" s="1938"/>
      <c r="R123" s="1936"/>
      <c r="S123" s="1935"/>
      <c r="T123" s="1936"/>
      <c r="U123" s="1936"/>
      <c r="V123" s="1936"/>
      <c r="W123" s="1936"/>
      <c r="X123" s="1935"/>
      <c r="Y123" s="1936"/>
      <c r="Z123" s="1936"/>
      <c r="AA123" s="1933"/>
      <c r="AB123" s="1934"/>
    </row>
    <row r="124" spans="1:28" s="1917" customFormat="1" ht="25.15" customHeight="1">
      <c r="A124" s="1931" t="e">
        <f>SUIVI!#REF!</f>
        <v>#REF!</v>
      </c>
      <c r="B124" s="1932" t="e">
        <f>SUIVI!#REF!</f>
        <v>#REF!</v>
      </c>
      <c r="C124" s="1933" t="e">
        <f>SUIVI!#REF!</f>
        <v>#REF!</v>
      </c>
      <c r="D124" s="1941"/>
      <c r="E124" s="4076" t="e">
        <f>SUIVI!#REF!</f>
        <v>#REF!</v>
      </c>
      <c r="F124" s="4077"/>
      <c r="G124" s="1937" t="e">
        <f>SUIVI!#REF!</f>
        <v>#REF!</v>
      </c>
      <c r="H124" s="1938"/>
      <c r="I124" s="1939"/>
      <c r="J124" s="1933"/>
      <c r="K124" s="1938"/>
      <c r="L124" s="1935"/>
      <c r="M124" s="1936"/>
      <c r="N124" s="1940"/>
      <c r="O124" s="1936"/>
      <c r="P124" s="1936"/>
      <c r="Q124" s="1938"/>
      <c r="R124" s="1936"/>
      <c r="S124" s="1935"/>
      <c r="T124" s="1936"/>
      <c r="U124" s="1936"/>
      <c r="V124" s="1936"/>
      <c r="W124" s="1936"/>
      <c r="X124" s="1935"/>
      <c r="Y124" s="1936"/>
      <c r="Z124" s="1936"/>
      <c r="AA124" s="1933"/>
      <c r="AB124" s="1934"/>
    </row>
    <row r="125" spans="1:28" s="1917" customFormat="1" ht="25.15" customHeight="1">
      <c r="A125" s="1931" t="e">
        <f>SUIVI!#REF!</f>
        <v>#REF!</v>
      </c>
      <c r="B125" s="1932" t="e">
        <f>SUIVI!#REF!</f>
        <v>#REF!</v>
      </c>
      <c r="C125" s="1933" t="e">
        <f>SUIVI!#REF!</f>
        <v>#REF!</v>
      </c>
      <c r="D125" s="1941"/>
      <c r="E125" s="4076" t="e">
        <f>SUIVI!#REF!</f>
        <v>#REF!</v>
      </c>
      <c r="F125" s="4077"/>
      <c r="G125" s="1937" t="e">
        <f>SUIVI!#REF!</f>
        <v>#REF!</v>
      </c>
      <c r="H125" s="1938"/>
      <c r="I125" s="1939"/>
      <c r="J125" s="1933"/>
      <c r="K125" s="1938"/>
      <c r="L125" s="1935"/>
      <c r="M125" s="1936"/>
      <c r="N125" s="1940"/>
      <c r="O125" s="1936"/>
      <c r="P125" s="1936"/>
      <c r="Q125" s="1938"/>
      <c r="R125" s="1936"/>
      <c r="S125" s="1935"/>
      <c r="T125" s="1936"/>
      <c r="U125" s="1936"/>
      <c r="V125" s="1936"/>
      <c r="W125" s="1936"/>
      <c r="X125" s="1935"/>
      <c r="Y125" s="1936"/>
      <c r="Z125" s="1936"/>
      <c r="AA125" s="1933"/>
      <c r="AB125" s="1934"/>
    </row>
    <row r="126" spans="1:28" s="1917" customFormat="1" ht="25.15" customHeight="1">
      <c r="A126" s="1931" t="e">
        <f>SUIVI!#REF!</f>
        <v>#REF!</v>
      </c>
      <c r="B126" s="1932" t="e">
        <f>SUIVI!#REF!</f>
        <v>#REF!</v>
      </c>
      <c r="C126" s="1933" t="e">
        <f>SUIVI!#REF!</f>
        <v>#REF!</v>
      </c>
      <c r="D126" s="1941"/>
      <c r="E126" s="4076" t="e">
        <f>SUIVI!#REF!</f>
        <v>#REF!</v>
      </c>
      <c r="F126" s="4077"/>
      <c r="G126" s="1937" t="e">
        <f>SUIVI!#REF!</f>
        <v>#REF!</v>
      </c>
      <c r="H126" s="1938"/>
      <c r="I126" s="1939"/>
      <c r="J126" s="1933"/>
      <c r="K126" s="1938"/>
      <c r="L126" s="1935"/>
      <c r="M126" s="1936"/>
      <c r="N126" s="1940"/>
      <c r="O126" s="1936"/>
      <c r="P126" s="1936"/>
      <c r="Q126" s="1938"/>
      <c r="R126" s="1936"/>
      <c r="S126" s="1935"/>
      <c r="T126" s="1936"/>
      <c r="U126" s="1936"/>
      <c r="V126" s="1936"/>
      <c r="W126" s="1936"/>
      <c r="X126" s="1935"/>
      <c r="Y126" s="1936"/>
      <c r="Z126" s="1936"/>
      <c r="AA126" s="1933"/>
      <c r="AB126" s="1934"/>
    </row>
    <row r="127" spans="1:28" s="1917" customFormat="1" ht="25.15" customHeight="1">
      <c r="A127" s="1931" t="e">
        <f>SUIVI!#REF!</f>
        <v>#REF!</v>
      </c>
      <c r="B127" s="1932" t="e">
        <f>SUIVI!#REF!</f>
        <v>#REF!</v>
      </c>
      <c r="C127" s="1933" t="e">
        <f>SUIVI!#REF!</f>
        <v>#REF!</v>
      </c>
      <c r="D127" s="1941"/>
      <c r="E127" s="4076" t="e">
        <f>SUIVI!#REF!</f>
        <v>#REF!</v>
      </c>
      <c r="F127" s="4077"/>
      <c r="G127" s="1937" t="e">
        <f>SUIVI!#REF!</f>
        <v>#REF!</v>
      </c>
      <c r="H127" s="1938"/>
      <c r="I127" s="1939"/>
      <c r="J127" s="1933"/>
      <c r="K127" s="1938"/>
      <c r="L127" s="1935"/>
      <c r="M127" s="1936"/>
      <c r="N127" s="1940"/>
      <c r="O127" s="1936"/>
      <c r="P127" s="1936"/>
      <c r="Q127" s="1938"/>
      <c r="R127" s="1936"/>
      <c r="S127" s="1935"/>
      <c r="T127" s="1936"/>
      <c r="U127" s="1936"/>
      <c r="V127" s="1936"/>
      <c r="W127" s="1936"/>
      <c r="X127" s="1935"/>
      <c r="Y127" s="1936"/>
      <c r="Z127" s="1936"/>
      <c r="AA127" s="1933"/>
      <c r="AB127" s="1934"/>
    </row>
    <row r="128" spans="1:28" s="1917" customFormat="1" ht="25.15" customHeight="1">
      <c r="A128" s="1931" t="e">
        <f>SUIVI!#REF!</f>
        <v>#REF!</v>
      </c>
      <c r="B128" s="1932" t="e">
        <f>SUIVI!#REF!</f>
        <v>#REF!</v>
      </c>
      <c r="C128" s="1933" t="e">
        <f>SUIVI!#REF!</f>
        <v>#REF!</v>
      </c>
      <c r="D128" s="1941"/>
      <c r="E128" s="4076" t="e">
        <f>SUIVI!#REF!</f>
        <v>#REF!</v>
      </c>
      <c r="F128" s="4077"/>
      <c r="G128" s="1937" t="e">
        <f>SUIVI!#REF!</f>
        <v>#REF!</v>
      </c>
      <c r="H128" s="1938"/>
      <c r="I128" s="1939"/>
      <c r="J128" s="1933"/>
      <c r="K128" s="1938"/>
      <c r="L128" s="1935"/>
      <c r="M128" s="1936"/>
      <c r="N128" s="1940"/>
      <c r="O128" s="1936"/>
      <c r="P128" s="1936"/>
      <c r="Q128" s="1938"/>
      <c r="R128" s="1936"/>
      <c r="S128" s="1935"/>
      <c r="T128" s="1936"/>
      <c r="U128" s="1936"/>
      <c r="V128" s="1936"/>
      <c r="W128" s="1936"/>
      <c r="X128" s="1935"/>
      <c r="Y128" s="1936"/>
      <c r="Z128" s="1936"/>
      <c r="AA128" s="1933"/>
      <c r="AB128" s="1934"/>
    </row>
    <row r="129" spans="1:28" s="1917" customFormat="1" ht="25.15" customHeight="1">
      <c r="A129" s="1931" t="e">
        <f>SUIVI!#REF!</f>
        <v>#REF!</v>
      </c>
      <c r="B129" s="1932" t="e">
        <f>SUIVI!#REF!</f>
        <v>#REF!</v>
      </c>
      <c r="C129" s="1933" t="e">
        <f>SUIVI!#REF!</f>
        <v>#REF!</v>
      </c>
      <c r="D129" s="1941"/>
      <c r="E129" s="4076" t="e">
        <f>SUIVI!#REF!</f>
        <v>#REF!</v>
      </c>
      <c r="F129" s="4077"/>
      <c r="G129" s="1937" t="e">
        <f>SUIVI!#REF!</f>
        <v>#REF!</v>
      </c>
      <c r="H129" s="1938"/>
      <c r="I129" s="1939"/>
      <c r="J129" s="1933"/>
      <c r="K129" s="1938"/>
      <c r="L129" s="1935"/>
      <c r="M129" s="1936"/>
      <c r="N129" s="1940"/>
      <c r="O129" s="1936"/>
      <c r="P129" s="1936"/>
      <c r="Q129" s="1938"/>
      <c r="R129" s="1936"/>
      <c r="S129" s="1935"/>
      <c r="T129" s="1936"/>
      <c r="U129" s="1936"/>
      <c r="V129" s="1936"/>
      <c r="W129" s="1936"/>
      <c r="X129" s="1935"/>
      <c r="Y129" s="1936"/>
      <c r="Z129" s="1936"/>
      <c r="AA129" s="1933"/>
      <c r="AB129" s="1934"/>
    </row>
    <row r="130" spans="1:28" s="1917" customFormat="1" ht="25.15" customHeight="1">
      <c r="A130" s="1931" t="e">
        <f>SUIVI!#REF!</f>
        <v>#REF!</v>
      </c>
      <c r="B130" s="1932" t="e">
        <f>SUIVI!#REF!</f>
        <v>#REF!</v>
      </c>
      <c r="C130" s="1933" t="e">
        <f>SUIVI!#REF!</f>
        <v>#REF!</v>
      </c>
      <c r="D130" s="1941"/>
      <c r="E130" s="4076" t="e">
        <f>SUIVI!#REF!</f>
        <v>#REF!</v>
      </c>
      <c r="F130" s="4077"/>
      <c r="G130" s="1937" t="e">
        <f>SUIVI!#REF!</f>
        <v>#REF!</v>
      </c>
      <c r="H130" s="1938"/>
      <c r="I130" s="1939"/>
      <c r="J130" s="1933"/>
      <c r="K130" s="1938"/>
      <c r="L130" s="1935"/>
      <c r="M130" s="1936"/>
      <c r="N130" s="1940"/>
      <c r="O130" s="1936"/>
      <c r="P130" s="1936"/>
      <c r="Q130" s="1938"/>
      <c r="R130" s="1936"/>
      <c r="S130" s="1935"/>
      <c r="T130" s="1936"/>
      <c r="U130" s="1936"/>
      <c r="V130" s="1936"/>
      <c r="W130" s="1936"/>
      <c r="X130" s="1935"/>
      <c r="Y130" s="1936"/>
      <c r="Z130" s="1936"/>
      <c r="AA130" s="1933"/>
      <c r="AB130" s="1934"/>
    </row>
    <row r="131" spans="1:28" s="1917" customFormat="1" ht="25.15" customHeight="1">
      <c r="A131" s="1931" t="e">
        <f>SUIVI!#REF!</f>
        <v>#REF!</v>
      </c>
      <c r="B131" s="1932" t="e">
        <f>SUIVI!#REF!</f>
        <v>#REF!</v>
      </c>
      <c r="C131" s="1933" t="e">
        <f>SUIVI!#REF!</f>
        <v>#REF!</v>
      </c>
      <c r="D131" s="1941"/>
      <c r="E131" s="4076" t="e">
        <f>SUIVI!#REF!</f>
        <v>#REF!</v>
      </c>
      <c r="F131" s="4077"/>
      <c r="G131" s="1937" t="e">
        <f>SUIVI!#REF!</f>
        <v>#REF!</v>
      </c>
      <c r="H131" s="1938"/>
      <c r="I131" s="1939"/>
      <c r="J131" s="1933"/>
      <c r="K131" s="1938"/>
      <c r="L131" s="1935"/>
      <c r="M131" s="1936"/>
      <c r="N131" s="1940"/>
      <c r="O131" s="1936"/>
      <c r="P131" s="1936"/>
      <c r="Q131" s="1938"/>
      <c r="R131" s="1936"/>
      <c r="S131" s="1935"/>
      <c r="T131" s="1936"/>
      <c r="U131" s="1936"/>
      <c r="V131" s="1936"/>
      <c r="W131" s="1936"/>
      <c r="X131" s="1935"/>
      <c r="Y131" s="1936"/>
      <c r="Z131" s="1936"/>
      <c r="AA131" s="1933"/>
      <c r="AB131" s="1934"/>
    </row>
    <row r="132" spans="1:28" s="1917" customFormat="1" ht="25.15" customHeight="1">
      <c r="A132" s="1931" t="e">
        <f>SUIVI!#REF!</f>
        <v>#REF!</v>
      </c>
      <c r="B132" s="1932" t="e">
        <f>SUIVI!#REF!</f>
        <v>#REF!</v>
      </c>
      <c r="C132" s="1933" t="e">
        <f>SUIVI!#REF!</f>
        <v>#REF!</v>
      </c>
      <c r="D132" s="1941"/>
      <c r="E132" s="4076" t="e">
        <f>SUIVI!#REF!</f>
        <v>#REF!</v>
      </c>
      <c r="F132" s="4077"/>
      <c r="G132" s="1937" t="e">
        <f>SUIVI!#REF!</f>
        <v>#REF!</v>
      </c>
      <c r="H132" s="1938"/>
      <c r="I132" s="1939"/>
      <c r="J132" s="1933"/>
      <c r="K132" s="1938"/>
      <c r="L132" s="1935"/>
      <c r="M132" s="1936"/>
      <c r="N132" s="1940"/>
      <c r="O132" s="1936"/>
      <c r="P132" s="1936"/>
      <c r="Q132" s="1938"/>
      <c r="R132" s="1936"/>
      <c r="S132" s="1935"/>
      <c r="T132" s="1936"/>
      <c r="U132" s="1936"/>
      <c r="V132" s="1936"/>
      <c r="W132" s="1936"/>
      <c r="X132" s="1935"/>
      <c r="Y132" s="1936"/>
      <c r="Z132" s="1936"/>
      <c r="AA132" s="1933"/>
      <c r="AB132" s="1934"/>
    </row>
    <row r="133" spans="1:28" s="1917" customFormat="1" ht="25.15" customHeight="1">
      <c r="A133" s="1931" t="e">
        <f>SUIVI!#REF!</f>
        <v>#REF!</v>
      </c>
      <c r="B133" s="1932" t="e">
        <f>SUIVI!#REF!</f>
        <v>#REF!</v>
      </c>
      <c r="C133" s="1933" t="e">
        <f>SUIVI!#REF!</f>
        <v>#REF!</v>
      </c>
      <c r="D133" s="1941"/>
      <c r="E133" s="4076" t="e">
        <f>SUIVI!#REF!</f>
        <v>#REF!</v>
      </c>
      <c r="F133" s="4077"/>
      <c r="G133" s="1937" t="e">
        <f>SUIVI!#REF!</f>
        <v>#REF!</v>
      </c>
      <c r="H133" s="1938"/>
      <c r="I133" s="1939"/>
      <c r="J133" s="1933"/>
      <c r="K133" s="1938"/>
      <c r="L133" s="1935"/>
      <c r="M133" s="1936"/>
      <c r="N133" s="1940"/>
      <c r="O133" s="1936"/>
      <c r="P133" s="1936"/>
      <c r="Q133" s="1938"/>
      <c r="R133" s="1936"/>
      <c r="S133" s="1935"/>
      <c r="T133" s="1936"/>
      <c r="U133" s="1936"/>
      <c r="V133" s="1936"/>
      <c r="W133" s="1936"/>
      <c r="X133" s="1935"/>
      <c r="Y133" s="1936"/>
      <c r="Z133" s="1936"/>
      <c r="AA133" s="1933"/>
      <c r="AB133" s="1934"/>
    </row>
    <row r="134" spans="1:28" s="1917" customFormat="1" ht="25.15" customHeight="1">
      <c r="A134" s="1931" t="e">
        <f>SUIVI!#REF!</f>
        <v>#REF!</v>
      </c>
      <c r="B134" s="1932" t="e">
        <f>SUIVI!#REF!</f>
        <v>#REF!</v>
      </c>
      <c r="C134" s="1933" t="e">
        <f>SUIVI!#REF!</f>
        <v>#REF!</v>
      </c>
      <c r="D134" s="1941"/>
      <c r="E134" s="4076" t="e">
        <f>SUIVI!#REF!</f>
        <v>#REF!</v>
      </c>
      <c r="F134" s="4077"/>
      <c r="G134" s="1937" t="e">
        <f>SUIVI!#REF!</f>
        <v>#REF!</v>
      </c>
      <c r="H134" s="1938"/>
      <c r="I134" s="1939"/>
      <c r="J134" s="1933"/>
      <c r="K134" s="1938"/>
      <c r="L134" s="1935"/>
      <c r="M134" s="1936"/>
      <c r="N134" s="1940"/>
      <c r="O134" s="1936"/>
      <c r="P134" s="1936"/>
      <c r="Q134" s="1938"/>
      <c r="R134" s="1936"/>
      <c r="S134" s="1935"/>
      <c r="T134" s="1936"/>
      <c r="U134" s="1936"/>
      <c r="V134" s="1936"/>
      <c r="W134" s="1936"/>
      <c r="X134" s="1935"/>
      <c r="Y134" s="1936"/>
      <c r="Z134" s="1936"/>
      <c r="AA134" s="1933"/>
      <c r="AB134" s="1934"/>
    </row>
    <row r="135" spans="1:28" s="1917" customFormat="1" ht="25.15" customHeight="1">
      <c r="A135" s="1931" t="e">
        <f>SUIVI!#REF!</f>
        <v>#REF!</v>
      </c>
      <c r="B135" s="1932" t="e">
        <f>SUIVI!#REF!</f>
        <v>#REF!</v>
      </c>
      <c r="C135" s="1933" t="e">
        <f>SUIVI!#REF!</f>
        <v>#REF!</v>
      </c>
      <c r="D135" s="1941"/>
      <c r="E135" s="4076" t="e">
        <f>SUIVI!#REF!</f>
        <v>#REF!</v>
      </c>
      <c r="F135" s="4077"/>
      <c r="G135" s="1937" t="e">
        <f>SUIVI!#REF!</f>
        <v>#REF!</v>
      </c>
      <c r="H135" s="1938"/>
      <c r="I135" s="1939"/>
      <c r="J135" s="1933"/>
      <c r="K135" s="1938"/>
      <c r="L135" s="1935"/>
      <c r="M135" s="1936"/>
      <c r="N135" s="1940"/>
      <c r="O135" s="1936"/>
      <c r="P135" s="1936"/>
      <c r="Q135" s="1938"/>
      <c r="R135" s="1936"/>
      <c r="S135" s="1935"/>
      <c r="T135" s="1936"/>
      <c r="U135" s="1936"/>
      <c r="V135" s="1936"/>
      <c r="W135" s="1936"/>
      <c r="X135" s="1935"/>
      <c r="Y135" s="1936"/>
      <c r="Z135" s="1936"/>
      <c r="AA135" s="1933"/>
      <c r="AB135" s="1934"/>
    </row>
    <row r="136" spans="1:28" s="1917" customFormat="1" ht="25.15" customHeight="1">
      <c r="A136" s="1931" t="e">
        <f>SUIVI!#REF!</f>
        <v>#REF!</v>
      </c>
      <c r="B136" s="1932" t="e">
        <f>SUIVI!#REF!</f>
        <v>#REF!</v>
      </c>
      <c r="C136" s="1933" t="e">
        <f>SUIVI!#REF!</f>
        <v>#REF!</v>
      </c>
      <c r="D136" s="1941"/>
      <c r="E136" s="4076" t="e">
        <f>SUIVI!#REF!</f>
        <v>#REF!</v>
      </c>
      <c r="F136" s="4077"/>
      <c r="G136" s="1937" t="e">
        <f>SUIVI!#REF!</f>
        <v>#REF!</v>
      </c>
      <c r="H136" s="1938"/>
      <c r="I136" s="1939"/>
      <c r="J136" s="1933"/>
      <c r="K136" s="1938"/>
      <c r="L136" s="1935"/>
      <c r="M136" s="1936"/>
      <c r="N136" s="1940"/>
      <c r="O136" s="1936"/>
      <c r="P136" s="1936"/>
      <c r="Q136" s="1938"/>
      <c r="R136" s="1936"/>
      <c r="S136" s="1935"/>
      <c r="T136" s="1936"/>
      <c r="U136" s="1936"/>
      <c r="V136" s="1936"/>
      <c r="W136" s="1936"/>
      <c r="X136" s="1935"/>
      <c r="Y136" s="1936"/>
      <c r="Z136" s="1936"/>
      <c r="AA136" s="1933"/>
      <c r="AB136" s="1934"/>
    </row>
    <row r="137" spans="1:28" s="1917" customFormat="1" ht="25.15" customHeight="1">
      <c r="A137" s="1931" t="e">
        <f>SUIVI!#REF!</f>
        <v>#REF!</v>
      </c>
      <c r="B137" s="1932" t="e">
        <f>SUIVI!#REF!</f>
        <v>#REF!</v>
      </c>
      <c r="C137" s="1933" t="e">
        <f>SUIVI!#REF!</f>
        <v>#REF!</v>
      </c>
      <c r="D137" s="1941"/>
      <c r="E137" s="4076" t="e">
        <f>SUIVI!#REF!</f>
        <v>#REF!</v>
      </c>
      <c r="F137" s="4077"/>
      <c r="G137" s="1937" t="e">
        <f>SUIVI!#REF!</f>
        <v>#REF!</v>
      </c>
      <c r="H137" s="1938"/>
      <c r="I137" s="1939"/>
      <c r="J137" s="1933"/>
      <c r="K137" s="1938"/>
      <c r="L137" s="1935"/>
      <c r="M137" s="1936"/>
      <c r="N137" s="1940"/>
      <c r="O137" s="1936"/>
      <c r="P137" s="1936"/>
      <c r="Q137" s="1938"/>
      <c r="R137" s="1936"/>
      <c r="S137" s="1935"/>
      <c r="T137" s="1936"/>
      <c r="U137" s="1936"/>
      <c r="V137" s="1936"/>
      <c r="W137" s="1936"/>
      <c r="X137" s="1935"/>
      <c r="Y137" s="1936"/>
      <c r="Z137" s="1936"/>
      <c r="AA137" s="1933"/>
      <c r="AB137" s="1934"/>
    </row>
    <row r="138" spans="1:28" s="1917" customFormat="1" ht="25.15" customHeight="1">
      <c r="A138" s="1931" t="e">
        <f>SUIVI!#REF!</f>
        <v>#REF!</v>
      </c>
      <c r="B138" s="1932" t="e">
        <f>SUIVI!#REF!</f>
        <v>#REF!</v>
      </c>
      <c r="C138" s="1933" t="e">
        <f>SUIVI!#REF!</f>
        <v>#REF!</v>
      </c>
      <c r="D138" s="1941"/>
      <c r="E138" s="4076" t="e">
        <f>SUIVI!#REF!</f>
        <v>#REF!</v>
      </c>
      <c r="F138" s="4077"/>
      <c r="G138" s="1937" t="e">
        <f>SUIVI!#REF!</f>
        <v>#REF!</v>
      </c>
      <c r="H138" s="1938"/>
      <c r="I138" s="1939"/>
      <c r="J138" s="1933"/>
      <c r="K138" s="1938"/>
      <c r="L138" s="1935"/>
      <c r="M138" s="1936"/>
      <c r="N138" s="1940"/>
      <c r="O138" s="1936"/>
      <c r="P138" s="1936"/>
      <c r="Q138" s="1938"/>
      <c r="R138" s="1936"/>
      <c r="S138" s="1935"/>
      <c r="T138" s="1936"/>
      <c r="U138" s="1936"/>
      <c r="V138" s="1936"/>
      <c r="W138" s="1936"/>
      <c r="X138" s="1935"/>
      <c r="Y138" s="1936"/>
      <c r="Z138" s="1936"/>
      <c r="AA138" s="1933"/>
      <c r="AB138" s="1934"/>
    </row>
    <row r="139" spans="1:28" s="1917" customFormat="1" ht="25.15" customHeight="1">
      <c r="A139" s="1931" t="e">
        <f>SUIVI!#REF!</f>
        <v>#REF!</v>
      </c>
      <c r="B139" s="1932" t="e">
        <f>SUIVI!#REF!</f>
        <v>#REF!</v>
      </c>
      <c r="C139" s="1933" t="e">
        <f>SUIVI!#REF!</f>
        <v>#REF!</v>
      </c>
      <c r="D139" s="1941"/>
      <c r="E139" s="4076" t="e">
        <f>SUIVI!#REF!</f>
        <v>#REF!</v>
      </c>
      <c r="F139" s="4077"/>
      <c r="G139" s="1937" t="e">
        <f>SUIVI!#REF!</f>
        <v>#REF!</v>
      </c>
      <c r="H139" s="1938"/>
      <c r="I139" s="1939"/>
      <c r="J139" s="1933"/>
      <c r="K139" s="1938"/>
      <c r="L139" s="1935"/>
      <c r="M139" s="1936"/>
      <c r="N139" s="1940"/>
      <c r="O139" s="1936"/>
      <c r="P139" s="1936"/>
      <c r="Q139" s="1938"/>
      <c r="R139" s="1936"/>
      <c r="S139" s="1935"/>
      <c r="T139" s="1936"/>
      <c r="U139" s="1936"/>
      <c r="V139" s="1936"/>
      <c r="W139" s="1936"/>
      <c r="X139" s="1935"/>
      <c r="Y139" s="1936"/>
      <c r="Z139" s="1936"/>
      <c r="AA139" s="1933"/>
      <c r="AB139" s="1934"/>
    </row>
    <row r="140" spans="1:28" s="1917" customFormat="1" ht="25.15" customHeight="1">
      <c r="A140" s="1931" t="e">
        <f>SUIVI!#REF!</f>
        <v>#REF!</v>
      </c>
      <c r="B140" s="1932" t="e">
        <f>SUIVI!#REF!</f>
        <v>#REF!</v>
      </c>
      <c r="C140" s="1933" t="e">
        <f>SUIVI!#REF!</f>
        <v>#REF!</v>
      </c>
      <c r="D140" s="1941"/>
      <c r="E140" s="4076" t="e">
        <f>SUIVI!#REF!</f>
        <v>#REF!</v>
      </c>
      <c r="F140" s="4077"/>
      <c r="G140" s="1937" t="e">
        <f>SUIVI!#REF!</f>
        <v>#REF!</v>
      </c>
      <c r="H140" s="1938"/>
      <c r="I140" s="1939"/>
      <c r="J140" s="1933"/>
      <c r="K140" s="1938"/>
      <c r="L140" s="1935"/>
      <c r="M140" s="1936"/>
      <c r="N140" s="1940"/>
      <c r="O140" s="1936"/>
      <c r="P140" s="1936"/>
      <c r="Q140" s="1938"/>
      <c r="R140" s="1936"/>
      <c r="S140" s="1935"/>
      <c r="T140" s="1936"/>
      <c r="U140" s="1936"/>
      <c r="V140" s="1936"/>
      <c r="W140" s="1936"/>
      <c r="X140" s="1935"/>
      <c r="Y140" s="1936"/>
      <c r="Z140" s="1936"/>
      <c r="AA140" s="1933"/>
      <c r="AB140" s="1934"/>
    </row>
    <row r="141" spans="1:28" s="1917" customFormat="1" ht="25.15" customHeight="1">
      <c r="A141" s="1931" t="e">
        <f>SUIVI!#REF!</f>
        <v>#REF!</v>
      </c>
      <c r="B141" s="1932" t="e">
        <f>SUIVI!#REF!</f>
        <v>#REF!</v>
      </c>
      <c r="C141" s="1933" t="e">
        <f>SUIVI!#REF!</f>
        <v>#REF!</v>
      </c>
      <c r="D141" s="1941"/>
      <c r="E141" s="4076" t="e">
        <f>SUIVI!#REF!</f>
        <v>#REF!</v>
      </c>
      <c r="F141" s="4077"/>
      <c r="G141" s="1937" t="e">
        <f>SUIVI!#REF!</f>
        <v>#REF!</v>
      </c>
      <c r="H141" s="1938"/>
      <c r="I141" s="1939"/>
      <c r="J141" s="1933"/>
      <c r="K141" s="1938"/>
      <c r="L141" s="1935"/>
      <c r="M141" s="1936"/>
      <c r="N141" s="1940"/>
      <c r="O141" s="1936"/>
      <c r="P141" s="1936"/>
      <c r="Q141" s="1938"/>
      <c r="R141" s="1936"/>
      <c r="S141" s="1935"/>
      <c r="T141" s="1936"/>
      <c r="U141" s="1936"/>
      <c r="V141" s="1936"/>
      <c r="W141" s="1936"/>
      <c r="X141" s="1935"/>
      <c r="Y141" s="1936"/>
      <c r="Z141" s="1936"/>
      <c r="AA141" s="1933"/>
      <c r="AB141" s="1934"/>
    </row>
    <row r="142" spans="1:28" s="1917" customFormat="1" ht="25.15" customHeight="1">
      <c r="A142" s="1931" t="e">
        <f>SUIVI!#REF!</f>
        <v>#REF!</v>
      </c>
      <c r="B142" s="1932" t="e">
        <f>SUIVI!#REF!</f>
        <v>#REF!</v>
      </c>
      <c r="C142" s="1933" t="e">
        <f>SUIVI!#REF!</f>
        <v>#REF!</v>
      </c>
      <c r="D142" s="1941"/>
      <c r="E142" s="4076" t="e">
        <f>SUIVI!#REF!</f>
        <v>#REF!</v>
      </c>
      <c r="F142" s="4077"/>
      <c r="G142" s="1937" t="e">
        <f>SUIVI!#REF!</f>
        <v>#REF!</v>
      </c>
      <c r="H142" s="1938"/>
      <c r="I142" s="1939"/>
      <c r="J142" s="1933"/>
      <c r="K142" s="1938"/>
      <c r="L142" s="1935"/>
      <c r="M142" s="1936"/>
      <c r="N142" s="1940"/>
      <c r="O142" s="1936"/>
      <c r="P142" s="1936"/>
      <c r="Q142" s="1938"/>
      <c r="R142" s="1936"/>
      <c r="S142" s="1935"/>
      <c r="T142" s="1936"/>
      <c r="U142" s="1936"/>
      <c r="V142" s="1936"/>
      <c r="W142" s="1936"/>
      <c r="X142" s="1935"/>
      <c r="Y142" s="1936"/>
      <c r="Z142" s="1936"/>
      <c r="AA142" s="1933"/>
      <c r="AB142" s="1934"/>
    </row>
    <row r="143" spans="1:28" s="1917" customFormat="1" ht="25.15" customHeight="1">
      <c r="A143" s="1931" t="e">
        <f>SUIVI!#REF!</f>
        <v>#REF!</v>
      </c>
      <c r="B143" s="1932" t="e">
        <f>SUIVI!#REF!</f>
        <v>#REF!</v>
      </c>
      <c r="C143" s="1933" t="e">
        <f>SUIVI!#REF!</f>
        <v>#REF!</v>
      </c>
      <c r="D143" s="1941"/>
      <c r="E143" s="4076" t="e">
        <f>SUIVI!#REF!</f>
        <v>#REF!</v>
      </c>
      <c r="F143" s="4077"/>
      <c r="G143" s="1937" t="e">
        <f>SUIVI!#REF!</f>
        <v>#REF!</v>
      </c>
      <c r="H143" s="1938"/>
      <c r="I143" s="1939"/>
      <c r="J143" s="1933"/>
      <c r="K143" s="1938"/>
      <c r="L143" s="1935"/>
      <c r="M143" s="1936"/>
      <c r="N143" s="1940"/>
      <c r="O143" s="1936"/>
      <c r="P143" s="1936"/>
      <c r="Q143" s="1938"/>
      <c r="R143" s="1936"/>
      <c r="S143" s="1935"/>
      <c r="T143" s="1936"/>
      <c r="U143" s="1936"/>
      <c r="V143" s="1936"/>
      <c r="W143" s="1936"/>
      <c r="X143" s="1935"/>
      <c r="Y143" s="1936"/>
      <c r="Z143" s="1936"/>
      <c r="AA143" s="1933"/>
      <c r="AB143" s="1934"/>
    </row>
    <row r="144" spans="1:28" s="1917" customFormat="1" ht="25.15" customHeight="1">
      <c r="A144" s="1931" t="e">
        <f>SUIVI!#REF!</f>
        <v>#REF!</v>
      </c>
      <c r="B144" s="1932" t="e">
        <f>SUIVI!#REF!</f>
        <v>#REF!</v>
      </c>
      <c r="C144" s="1933" t="e">
        <f>SUIVI!#REF!</f>
        <v>#REF!</v>
      </c>
      <c r="D144" s="1941"/>
      <c r="E144" s="4076" t="e">
        <f>SUIVI!#REF!</f>
        <v>#REF!</v>
      </c>
      <c r="F144" s="4077"/>
      <c r="G144" s="1937" t="e">
        <f>SUIVI!#REF!</f>
        <v>#REF!</v>
      </c>
      <c r="H144" s="1938"/>
      <c r="I144" s="1939"/>
      <c r="J144" s="1933"/>
      <c r="K144" s="1938"/>
      <c r="L144" s="1935"/>
      <c r="M144" s="1936"/>
      <c r="N144" s="1940"/>
      <c r="O144" s="1936"/>
      <c r="P144" s="1936"/>
      <c r="Q144" s="1938"/>
      <c r="R144" s="1936"/>
      <c r="S144" s="1935"/>
      <c r="T144" s="1936"/>
      <c r="U144" s="1936"/>
      <c r="V144" s="1936"/>
      <c r="W144" s="1936"/>
      <c r="X144" s="1935"/>
      <c r="Y144" s="1936"/>
      <c r="Z144" s="1936"/>
      <c r="AA144" s="1933"/>
      <c r="AB144" s="1934"/>
    </row>
    <row r="145" spans="1:28" s="1917" customFormat="1" ht="25.15" customHeight="1">
      <c r="A145" s="1931" t="e">
        <f>SUIVI!#REF!</f>
        <v>#REF!</v>
      </c>
      <c r="B145" s="1932" t="e">
        <f>SUIVI!#REF!</f>
        <v>#REF!</v>
      </c>
      <c r="C145" s="1933" t="e">
        <f>SUIVI!#REF!</f>
        <v>#REF!</v>
      </c>
      <c r="D145" s="1941"/>
      <c r="E145" s="4076" t="e">
        <f>SUIVI!#REF!</f>
        <v>#REF!</v>
      </c>
      <c r="F145" s="4077"/>
      <c r="G145" s="1937" t="e">
        <f>SUIVI!#REF!</f>
        <v>#REF!</v>
      </c>
      <c r="H145" s="1938"/>
      <c r="I145" s="1939"/>
      <c r="J145" s="1933"/>
      <c r="K145" s="1938"/>
      <c r="L145" s="1935"/>
      <c r="M145" s="1936"/>
      <c r="N145" s="1940"/>
      <c r="O145" s="1936"/>
      <c r="P145" s="1936"/>
      <c r="Q145" s="1938"/>
      <c r="R145" s="1936"/>
      <c r="S145" s="1935"/>
      <c r="T145" s="1936"/>
      <c r="U145" s="1936"/>
      <c r="V145" s="1936"/>
      <c r="W145" s="1936"/>
      <c r="X145" s="1935"/>
      <c r="Y145" s="1936"/>
      <c r="Z145" s="1936"/>
      <c r="AA145" s="1933"/>
      <c r="AB145" s="1934"/>
    </row>
    <row r="146" spans="1:28" s="1917" customFormat="1" ht="25.15" customHeight="1">
      <c r="A146" s="1931" t="e">
        <f>SUIVI!#REF!</f>
        <v>#REF!</v>
      </c>
      <c r="B146" s="1932" t="e">
        <f>SUIVI!#REF!</f>
        <v>#REF!</v>
      </c>
      <c r="C146" s="1933" t="e">
        <f>SUIVI!#REF!</f>
        <v>#REF!</v>
      </c>
      <c r="D146" s="1941"/>
      <c r="E146" s="4076" t="e">
        <f>SUIVI!#REF!</f>
        <v>#REF!</v>
      </c>
      <c r="F146" s="4077"/>
      <c r="G146" s="1937" t="e">
        <f>SUIVI!#REF!</f>
        <v>#REF!</v>
      </c>
      <c r="H146" s="1938"/>
      <c r="I146" s="1939"/>
      <c r="J146" s="1933"/>
      <c r="K146" s="1938"/>
      <c r="L146" s="1935"/>
      <c r="M146" s="1936"/>
      <c r="N146" s="1940"/>
      <c r="O146" s="1936"/>
      <c r="P146" s="1936"/>
      <c r="Q146" s="1938"/>
      <c r="R146" s="1936"/>
      <c r="S146" s="1935"/>
      <c r="T146" s="1936"/>
      <c r="U146" s="1936"/>
      <c r="V146" s="1936"/>
      <c r="W146" s="1936"/>
      <c r="X146" s="1935"/>
      <c r="Y146" s="1936"/>
      <c r="Z146" s="1936"/>
      <c r="AA146" s="1933"/>
      <c r="AB146" s="1934"/>
    </row>
    <row r="147" spans="1:28" s="1917" customFormat="1" ht="25.15" customHeight="1">
      <c r="A147" s="1931" t="e">
        <f>SUIVI!#REF!</f>
        <v>#REF!</v>
      </c>
      <c r="B147" s="1932" t="e">
        <f>SUIVI!#REF!</f>
        <v>#REF!</v>
      </c>
      <c r="C147" s="1933" t="e">
        <f>SUIVI!#REF!</f>
        <v>#REF!</v>
      </c>
      <c r="D147" s="1941"/>
      <c r="E147" s="4076" t="e">
        <f>SUIVI!#REF!</f>
        <v>#REF!</v>
      </c>
      <c r="F147" s="4077"/>
      <c r="G147" s="1937" t="e">
        <f>SUIVI!#REF!</f>
        <v>#REF!</v>
      </c>
      <c r="H147" s="1938"/>
      <c r="I147" s="1939"/>
      <c r="J147" s="1933"/>
      <c r="K147" s="1938"/>
      <c r="L147" s="1935"/>
      <c r="M147" s="1936"/>
      <c r="N147" s="1940"/>
      <c r="O147" s="1936"/>
      <c r="P147" s="1936"/>
      <c r="Q147" s="1938"/>
      <c r="R147" s="1936"/>
      <c r="S147" s="1935"/>
      <c r="T147" s="1936"/>
      <c r="U147" s="1936"/>
      <c r="V147" s="1936"/>
      <c r="W147" s="1936"/>
      <c r="X147" s="1935"/>
      <c r="Y147" s="1936"/>
      <c r="Z147" s="1936"/>
      <c r="AA147" s="1933"/>
      <c r="AB147" s="1934"/>
    </row>
    <row r="148" spans="1:28" s="1917" customFormat="1" ht="25.15" customHeight="1">
      <c r="A148" s="1931" t="e">
        <f>SUIVI!#REF!</f>
        <v>#REF!</v>
      </c>
      <c r="B148" s="1932" t="e">
        <f>SUIVI!#REF!</f>
        <v>#REF!</v>
      </c>
      <c r="C148" s="1933" t="e">
        <f>SUIVI!#REF!</f>
        <v>#REF!</v>
      </c>
      <c r="D148" s="1941"/>
      <c r="E148" s="4076" t="e">
        <f>SUIVI!#REF!</f>
        <v>#REF!</v>
      </c>
      <c r="F148" s="4077"/>
      <c r="G148" s="1937" t="e">
        <f>SUIVI!#REF!</f>
        <v>#REF!</v>
      </c>
      <c r="H148" s="1938"/>
      <c r="I148" s="1939"/>
      <c r="J148" s="1933"/>
      <c r="K148" s="1938"/>
      <c r="L148" s="1935"/>
      <c r="M148" s="1936"/>
      <c r="N148" s="1940"/>
      <c r="O148" s="1936"/>
      <c r="P148" s="1936"/>
      <c r="Q148" s="1938"/>
      <c r="R148" s="1936"/>
      <c r="S148" s="1935"/>
      <c r="T148" s="1936"/>
      <c r="U148" s="1936"/>
      <c r="V148" s="1936"/>
      <c r="W148" s="1936"/>
      <c r="X148" s="1935"/>
      <c r="Y148" s="1936"/>
      <c r="Z148" s="1936"/>
      <c r="AA148" s="1933"/>
      <c r="AB148" s="1934"/>
    </row>
    <row r="149" spans="1:28" s="1917" customFormat="1" ht="25.15" customHeight="1">
      <c r="A149" s="1931" t="e">
        <f>SUIVI!#REF!</f>
        <v>#REF!</v>
      </c>
      <c r="B149" s="1932" t="e">
        <f>SUIVI!#REF!</f>
        <v>#REF!</v>
      </c>
      <c r="C149" s="1933" t="e">
        <f>SUIVI!#REF!</f>
        <v>#REF!</v>
      </c>
      <c r="D149" s="1941"/>
      <c r="E149" s="4076" t="e">
        <f>SUIVI!#REF!</f>
        <v>#REF!</v>
      </c>
      <c r="F149" s="4077"/>
      <c r="G149" s="1937" t="e">
        <f>SUIVI!#REF!</f>
        <v>#REF!</v>
      </c>
      <c r="H149" s="1938"/>
      <c r="I149" s="1939"/>
      <c r="J149" s="1933"/>
      <c r="K149" s="1938"/>
      <c r="L149" s="1935"/>
      <c r="M149" s="1936"/>
      <c r="N149" s="1940"/>
      <c r="O149" s="1936"/>
      <c r="P149" s="1936"/>
      <c r="Q149" s="1938"/>
      <c r="R149" s="1936"/>
      <c r="S149" s="1935"/>
      <c r="T149" s="1936"/>
      <c r="U149" s="1936"/>
      <c r="V149" s="1936"/>
      <c r="W149" s="1936"/>
      <c r="X149" s="1935"/>
      <c r="Y149" s="1936"/>
      <c r="Z149" s="1936"/>
      <c r="AA149" s="1933"/>
      <c r="AB149" s="1934"/>
    </row>
    <row r="150" spans="1:28" s="1917" customFormat="1" ht="25.15" customHeight="1">
      <c r="A150" s="1931" t="e">
        <f>SUIVI!#REF!</f>
        <v>#REF!</v>
      </c>
      <c r="B150" s="1932" t="e">
        <f>SUIVI!#REF!</f>
        <v>#REF!</v>
      </c>
      <c r="C150" s="1933" t="e">
        <f>SUIVI!#REF!</f>
        <v>#REF!</v>
      </c>
      <c r="D150" s="1941"/>
      <c r="E150" s="4076" t="e">
        <f>SUIVI!#REF!</f>
        <v>#REF!</v>
      </c>
      <c r="F150" s="4077"/>
      <c r="G150" s="1937" t="e">
        <f>SUIVI!#REF!</f>
        <v>#REF!</v>
      </c>
      <c r="H150" s="1938"/>
      <c r="I150" s="1939"/>
      <c r="J150" s="1933"/>
      <c r="K150" s="1938"/>
      <c r="L150" s="1935"/>
      <c r="M150" s="1936"/>
      <c r="N150" s="1940"/>
      <c r="O150" s="1936"/>
      <c r="P150" s="1936"/>
      <c r="Q150" s="1938"/>
      <c r="R150" s="1936"/>
      <c r="S150" s="1935"/>
      <c r="T150" s="1936"/>
      <c r="U150" s="1936"/>
      <c r="V150" s="1936"/>
      <c r="W150" s="1936"/>
      <c r="X150" s="1935"/>
      <c r="Y150" s="1936"/>
      <c r="Z150" s="1936"/>
      <c r="AA150" s="1933"/>
      <c r="AB150" s="1934"/>
    </row>
    <row r="151" spans="1:28" s="1917" customFormat="1" ht="25.15" customHeight="1">
      <c r="A151" s="1931" t="e">
        <f>SUIVI!#REF!</f>
        <v>#REF!</v>
      </c>
      <c r="B151" s="1932" t="e">
        <f>SUIVI!#REF!</f>
        <v>#REF!</v>
      </c>
      <c r="C151" s="1933" t="e">
        <f>SUIVI!#REF!</f>
        <v>#REF!</v>
      </c>
      <c r="D151" s="1941"/>
      <c r="E151" s="4076" t="e">
        <f>SUIVI!#REF!</f>
        <v>#REF!</v>
      </c>
      <c r="F151" s="4077"/>
      <c r="G151" s="1937" t="e">
        <f>SUIVI!#REF!</f>
        <v>#REF!</v>
      </c>
      <c r="H151" s="1938"/>
      <c r="I151" s="1939"/>
      <c r="J151" s="1933"/>
      <c r="K151" s="1938"/>
      <c r="L151" s="1935"/>
      <c r="M151" s="1936"/>
      <c r="N151" s="1940"/>
      <c r="O151" s="1936"/>
      <c r="P151" s="1936"/>
      <c r="Q151" s="1938"/>
      <c r="R151" s="1936"/>
      <c r="S151" s="1935"/>
      <c r="T151" s="1936"/>
      <c r="U151" s="1936"/>
      <c r="V151" s="1936"/>
      <c r="W151" s="1936"/>
      <c r="X151" s="1935"/>
      <c r="Y151" s="1936"/>
      <c r="Z151" s="1936"/>
      <c r="AA151" s="1933"/>
      <c r="AB151" s="1934"/>
    </row>
    <row r="152" spans="1:28" s="1917" customFormat="1" ht="25.15" customHeight="1">
      <c r="A152" s="1931" t="e">
        <f>SUIVI!#REF!</f>
        <v>#REF!</v>
      </c>
      <c r="B152" s="1932" t="e">
        <f>SUIVI!#REF!</f>
        <v>#REF!</v>
      </c>
      <c r="C152" s="1933" t="e">
        <f>SUIVI!#REF!</f>
        <v>#REF!</v>
      </c>
      <c r="D152" s="1941"/>
      <c r="E152" s="4076" t="e">
        <f>SUIVI!#REF!</f>
        <v>#REF!</v>
      </c>
      <c r="F152" s="4077"/>
      <c r="G152" s="1937" t="e">
        <f>SUIVI!#REF!</f>
        <v>#REF!</v>
      </c>
      <c r="H152" s="1938"/>
      <c r="I152" s="1939"/>
      <c r="J152" s="1933"/>
      <c r="K152" s="1938"/>
      <c r="L152" s="1935"/>
      <c r="M152" s="1936"/>
      <c r="N152" s="1940"/>
      <c r="O152" s="1936"/>
      <c r="P152" s="1936"/>
      <c r="Q152" s="1938"/>
      <c r="R152" s="1936"/>
      <c r="S152" s="1935"/>
      <c r="T152" s="1936"/>
      <c r="U152" s="1936"/>
      <c r="V152" s="1936"/>
      <c r="W152" s="1936"/>
      <c r="X152" s="1935"/>
      <c r="Y152" s="1936"/>
      <c r="Z152" s="1936"/>
      <c r="AA152" s="1933"/>
      <c r="AB152" s="1934"/>
    </row>
    <row r="153" spans="1:28" s="1917" customFormat="1" ht="25.15" customHeight="1">
      <c r="A153" s="1931" t="e">
        <f>SUIVI!#REF!</f>
        <v>#REF!</v>
      </c>
      <c r="B153" s="1932" t="e">
        <f>SUIVI!#REF!</f>
        <v>#REF!</v>
      </c>
      <c r="C153" s="1933" t="e">
        <f>SUIVI!#REF!</f>
        <v>#REF!</v>
      </c>
      <c r="D153" s="1941"/>
      <c r="E153" s="4076" t="e">
        <f>SUIVI!#REF!</f>
        <v>#REF!</v>
      </c>
      <c r="F153" s="4077"/>
      <c r="G153" s="1937" t="e">
        <f>SUIVI!#REF!</f>
        <v>#REF!</v>
      </c>
      <c r="H153" s="1938"/>
      <c r="I153" s="1939"/>
      <c r="J153" s="1933"/>
      <c r="K153" s="1938"/>
      <c r="L153" s="1935"/>
      <c r="M153" s="1936"/>
      <c r="N153" s="1940"/>
      <c r="O153" s="1936"/>
      <c r="P153" s="1936"/>
      <c r="Q153" s="1938"/>
      <c r="R153" s="1936"/>
      <c r="S153" s="1935"/>
      <c r="T153" s="1936"/>
      <c r="U153" s="1936"/>
      <c r="V153" s="1936"/>
      <c r="W153" s="1936"/>
      <c r="X153" s="1935"/>
      <c r="Y153" s="1936"/>
      <c r="Z153" s="1936"/>
      <c r="AA153" s="1933"/>
      <c r="AB153" s="1934"/>
    </row>
    <row r="154" spans="1:28" s="1917" customFormat="1" ht="25.15" customHeight="1">
      <c r="A154" s="1931" t="e">
        <f>SUIVI!#REF!</f>
        <v>#REF!</v>
      </c>
      <c r="B154" s="1932" t="e">
        <f>SUIVI!#REF!</f>
        <v>#REF!</v>
      </c>
      <c r="C154" s="1933" t="e">
        <f>SUIVI!#REF!</f>
        <v>#REF!</v>
      </c>
      <c r="D154" s="1941"/>
      <c r="E154" s="4076" t="e">
        <f>SUIVI!#REF!</f>
        <v>#REF!</v>
      </c>
      <c r="F154" s="4077"/>
      <c r="G154" s="1937" t="e">
        <f>SUIVI!#REF!</f>
        <v>#REF!</v>
      </c>
      <c r="H154" s="1938"/>
      <c r="I154" s="1939"/>
      <c r="J154" s="1933"/>
      <c r="K154" s="1938"/>
      <c r="L154" s="1935"/>
      <c r="M154" s="1936"/>
      <c r="N154" s="1940"/>
      <c r="O154" s="1936"/>
      <c r="P154" s="1936"/>
      <c r="Q154" s="1938"/>
      <c r="R154" s="1936"/>
      <c r="S154" s="1935"/>
      <c r="T154" s="1936"/>
      <c r="U154" s="1936"/>
      <c r="V154" s="1936"/>
      <c r="W154" s="1936"/>
      <c r="X154" s="1935"/>
      <c r="Y154" s="1936"/>
      <c r="Z154" s="1936"/>
      <c r="AA154" s="1933"/>
      <c r="AB154" s="1934"/>
    </row>
    <row r="155" spans="1:28" s="1917" customFormat="1" ht="25.15" customHeight="1">
      <c r="A155" s="1931" t="e">
        <f>SUIVI!#REF!</f>
        <v>#REF!</v>
      </c>
      <c r="B155" s="1932" t="e">
        <f>SUIVI!#REF!</f>
        <v>#REF!</v>
      </c>
      <c r="C155" s="1933" t="e">
        <f>SUIVI!#REF!</f>
        <v>#REF!</v>
      </c>
      <c r="D155" s="1941"/>
      <c r="E155" s="4076" t="e">
        <f>SUIVI!#REF!</f>
        <v>#REF!</v>
      </c>
      <c r="F155" s="4077"/>
      <c r="G155" s="1937" t="e">
        <f>SUIVI!#REF!</f>
        <v>#REF!</v>
      </c>
      <c r="H155" s="1938"/>
      <c r="I155" s="1939"/>
      <c r="J155" s="1933"/>
      <c r="K155" s="1938"/>
      <c r="L155" s="1935"/>
      <c r="M155" s="1936"/>
      <c r="N155" s="1940"/>
      <c r="O155" s="1936"/>
      <c r="P155" s="1936"/>
      <c r="Q155" s="1938"/>
      <c r="R155" s="1936"/>
      <c r="S155" s="1935"/>
      <c r="T155" s="1936"/>
      <c r="U155" s="1936"/>
      <c r="V155" s="1936"/>
      <c r="W155" s="1936"/>
      <c r="X155" s="1935"/>
      <c r="Y155" s="1936"/>
      <c r="Z155" s="1936"/>
      <c r="AA155" s="1933"/>
      <c r="AB155" s="1934"/>
    </row>
    <row r="156" spans="1:28" s="1917" customFormat="1" ht="25.15" customHeight="1">
      <c r="A156" s="1931" t="e">
        <f>SUIVI!#REF!</f>
        <v>#REF!</v>
      </c>
      <c r="B156" s="1932" t="e">
        <f>SUIVI!#REF!</f>
        <v>#REF!</v>
      </c>
      <c r="C156" s="1933" t="e">
        <f>SUIVI!#REF!</f>
        <v>#REF!</v>
      </c>
      <c r="D156" s="1941"/>
      <c r="E156" s="4076" t="e">
        <f>SUIVI!#REF!</f>
        <v>#REF!</v>
      </c>
      <c r="F156" s="4077"/>
      <c r="G156" s="1937" t="e">
        <f>SUIVI!#REF!</f>
        <v>#REF!</v>
      </c>
      <c r="H156" s="1938"/>
      <c r="I156" s="1939"/>
      <c r="J156" s="1933"/>
      <c r="K156" s="1938"/>
      <c r="L156" s="1935"/>
      <c r="M156" s="1936"/>
      <c r="N156" s="1940"/>
      <c r="O156" s="1936"/>
      <c r="P156" s="1936"/>
      <c r="Q156" s="1938"/>
      <c r="R156" s="1936"/>
      <c r="S156" s="1935"/>
      <c r="T156" s="1936"/>
      <c r="U156" s="1936"/>
      <c r="V156" s="1936"/>
      <c r="W156" s="1936"/>
      <c r="X156" s="1935"/>
      <c r="Y156" s="1936"/>
      <c r="Z156" s="1936"/>
      <c r="AA156" s="1933"/>
      <c r="AB156" s="1934"/>
    </row>
    <row r="157" spans="1:28" s="1917" customFormat="1" ht="25.15" customHeight="1">
      <c r="A157" s="1931" t="e">
        <f>SUIVI!#REF!</f>
        <v>#REF!</v>
      </c>
      <c r="B157" s="1932" t="e">
        <f>SUIVI!#REF!</f>
        <v>#REF!</v>
      </c>
      <c r="C157" s="1933" t="e">
        <f>SUIVI!#REF!</f>
        <v>#REF!</v>
      </c>
      <c r="D157" s="1941"/>
      <c r="E157" s="4076" t="e">
        <f>SUIVI!#REF!</f>
        <v>#REF!</v>
      </c>
      <c r="F157" s="4077"/>
      <c r="G157" s="1937" t="e">
        <f>SUIVI!#REF!</f>
        <v>#REF!</v>
      </c>
      <c r="H157" s="1938"/>
      <c r="I157" s="1939"/>
      <c r="J157" s="1933"/>
      <c r="K157" s="1938"/>
      <c r="L157" s="1935"/>
      <c r="M157" s="1936"/>
      <c r="N157" s="1940"/>
      <c r="O157" s="1936"/>
      <c r="P157" s="1936"/>
      <c r="Q157" s="1938"/>
      <c r="R157" s="1936"/>
      <c r="S157" s="1935"/>
      <c r="T157" s="1936"/>
      <c r="U157" s="1936"/>
      <c r="V157" s="1936"/>
      <c r="W157" s="1936"/>
      <c r="X157" s="1935"/>
      <c r="Y157" s="1936"/>
      <c r="Z157" s="1936"/>
      <c r="AA157" s="1933"/>
      <c r="AB157" s="1934"/>
    </row>
    <row r="158" spans="1:28" s="1917" customFormat="1" ht="25.15" customHeight="1">
      <c r="A158" s="1931" t="e">
        <f>SUIVI!#REF!</f>
        <v>#REF!</v>
      </c>
      <c r="B158" s="1932" t="e">
        <f>SUIVI!#REF!</f>
        <v>#REF!</v>
      </c>
      <c r="C158" s="1933" t="e">
        <f>SUIVI!#REF!</f>
        <v>#REF!</v>
      </c>
      <c r="D158" s="1941"/>
      <c r="E158" s="4076" t="e">
        <f>SUIVI!#REF!</f>
        <v>#REF!</v>
      </c>
      <c r="F158" s="4077"/>
      <c r="G158" s="1937" t="e">
        <f>SUIVI!#REF!</f>
        <v>#REF!</v>
      </c>
      <c r="H158" s="1938"/>
      <c r="I158" s="1939"/>
      <c r="J158" s="1933"/>
      <c r="K158" s="1938"/>
      <c r="L158" s="1935"/>
      <c r="M158" s="1936"/>
      <c r="N158" s="1940"/>
      <c r="O158" s="1936"/>
      <c r="P158" s="1936"/>
      <c r="Q158" s="1938"/>
      <c r="R158" s="1936"/>
      <c r="S158" s="1935"/>
      <c r="T158" s="1936"/>
      <c r="U158" s="1936"/>
      <c r="V158" s="1936"/>
      <c r="W158" s="1936"/>
      <c r="X158" s="1935"/>
      <c r="Y158" s="1936"/>
      <c r="Z158" s="1936"/>
      <c r="AA158" s="1933"/>
      <c r="AB158" s="1934"/>
    </row>
    <row r="159" spans="1:28" s="1917" customFormat="1" ht="25.15" customHeight="1">
      <c r="A159" s="1931" t="e">
        <f>SUIVI!#REF!</f>
        <v>#REF!</v>
      </c>
      <c r="B159" s="1932" t="e">
        <f>SUIVI!#REF!</f>
        <v>#REF!</v>
      </c>
      <c r="C159" s="1933" t="e">
        <f>SUIVI!#REF!</f>
        <v>#REF!</v>
      </c>
      <c r="D159" s="1941"/>
      <c r="E159" s="4076" t="e">
        <f>SUIVI!#REF!</f>
        <v>#REF!</v>
      </c>
      <c r="F159" s="4077"/>
      <c r="G159" s="1937" t="e">
        <f>SUIVI!#REF!</f>
        <v>#REF!</v>
      </c>
      <c r="H159" s="1938"/>
      <c r="I159" s="1939"/>
      <c r="J159" s="1933"/>
      <c r="K159" s="1938"/>
      <c r="L159" s="1935"/>
      <c r="M159" s="1936"/>
      <c r="N159" s="1940"/>
      <c r="O159" s="1936"/>
      <c r="P159" s="1936"/>
      <c r="Q159" s="1938"/>
      <c r="R159" s="1936"/>
      <c r="S159" s="1935"/>
      <c r="T159" s="1936"/>
      <c r="U159" s="1936"/>
      <c r="V159" s="1936"/>
      <c r="W159" s="1936"/>
      <c r="X159" s="1935"/>
      <c r="Y159" s="1936"/>
      <c r="Z159" s="1936"/>
      <c r="AA159" s="1933"/>
      <c r="AB159" s="1934"/>
    </row>
    <row r="160" spans="1:28" s="1917" customFormat="1" ht="25.15" customHeight="1">
      <c r="A160" s="1931" t="e">
        <f>SUIVI!#REF!</f>
        <v>#REF!</v>
      </c>
      <c r="B160" s="1932" t="e">
        <f>SUIVI!#REF!</f>
        <v>#REF!</v>
      </c>
      <c r="C160" s="1933" t="e">
        <f>SUIVI!#REF!</f>
        <v>#REF!</v>
      </c>
      <c r="D160" s="1941"/>
      <c r="E160" s="4076" t="e">
        <f>SUIVI!#REF!</f>
        <v>#REF!</v>
      </c>
      <c r="F160" s="4077"/>
      <c r="G160" s="1937" t="e">
        <f>SUIVI!#REF!</f>
        <v>#REF!</v>
      </c>
      <c r="H160" s="1938"/>
      <c r="I160" s="1939"/>
      <c r="J160" s="1933"/>
      <c r="K160" s="1938"/>
      <c r="L160" s="1935"/>
      <c r="M160" s="1936"/>
      <c r="N160" s="1940"/>
      <c r="O160" s="1936"/>
      <c r="P160" s="1936"/>
      <c r="Q160" s="1938"/>
      <c r="R160" s="1936"/>
      <c r="S160" s="1935"/>
      <c r="T160" s="1936"/>
      <c r="U160" s="1936"/>
      <c r="V160" s="1936"/>
      <c r="W160" s="1936"/>
      <c r="X160" s="1935"/>
      <c r="Y160" s="1936"/>
      <c r="Z160" s="1936"/>
      <c r="AA160" s="1933"/>
      <c r="AB160" s="1934"/>
    </row>
    <row r="161" spans="1:28" s="1917" customFormat="1" ht="25.15" customHeight="1">
      <c r="A161" s="1931" t="e">
        <f>SUIVI!#REF!</f>
        <v>#REF!</v>
      </c>
      <c r="B161" s="1932" t="e">
        <f>SUIVI!#REF!</f>
        <v>#REF!</v>
      </c>
      <c r="C161" s="1933" t="e">
        <f>SUIVI!#REF!</f>
        <v>#REF!</v>
      </c>
      <c r="D161" s="1941"/>
      <c r="E161" s="4076" t="e">
        <f>SUIVI!#REF!</f>
        <v>#REF!</v>
      </c>
      <c r="F161" s="4077"/>
      <c r="G161" s="1937" t="e">
        <f>SUIVI!#REF!</f>
        <v>#REF!</v>
      </c>
      <c r="H161" s="1938"/>
      <c r="I161" s="1939"/>
      <c r="J161" s="1933"/>
      <c r="K161" s="1938"/>
      <c r="L161" s="1935"/>
      <c r="M161" s="1936"/>
      <c r="N161" s="1940"/>
      <c r="O161" s="1936"/>
      <c r="P161" s="1936"/>
      <c r="Q161" s="1938"/>
      <c r="R161" s="1936"/>
      <c r="S161" s="1935"/>
      <c r="T161" s="1936"/>
      <c r="U161" s="1936"/>
      <c r="V161" s="1936"/>
      <c r="W161" s="1936"/>
      <c r="X161" s="1935"/>
      <c r="Y161" s="1936"/>
      <c r="Z161" s="1936"/>
      <c r="AA161" s="1933"/>
      <c r="AB161" s="1934"/>
    </row>
    <row r="162" spans="1:28" s="1917" customFormat="1" ht="25.15" customHeight="1">
      <c r="A162" s="1931" t="e">
        <f>SUIVI!#REF!</f>
        <v>#REF!</v>
      </c>
      <c r="B162" s="1932" t="e">
        <f>SUIVI!#REF!</f>
        <v>#REF!</v>
      </c>
      <c r="C162" s="1933" t="e">
        <f>SUIVI!#REF!</f>
        <v>#REF!</v>
      </c>
      <c r="D162" s="1941"/>
      <c r="E162" s="4076" t="e">
        <f>SUIVI!#REF!</f>
        <v>#REF!</v>
      </c>
      <c r="F162" s="4077"/>
      <c r="G162" s="1937" t="e">
        <f>SUIVI!#REF!</f>
        <v>#REF!</v>
      </c>
      <c r="H162" s="1938"/>
      <c r="I162" s="1939"/>
      <c r="J162" s="1933"/>
      <c r="K162" s="1938"/>
      <c r="L162" s="1935"/>
      <c r="M162" s="1936"/>
      <c r="N162" s="1940"/>
      <c r="O162" s="1936"/>
      <c r="P162" s="1936"/>
      <c r="Q162" s="1938"/>
      <c r="R162" s="1936"/>
      <c r="S162" s="1935"/>
      <c r="T162" s="1936"/>
      <c r="U162" s="1936"/>
      <c r="V162" s="1936"/>
      <c r="W162" s="1936"/>
      <c r="X162" s="1935"/>
      <c r="Y162" s="1936"/>
      <c r="Z162" s="1936"/>
      <c r="AA162" s="1933"/>
      <c r="AB162" s="1934"/>
    </row>
    <row r="163" spans="1:28" s="1917" customFormat="1" ht="25.15" customHeight="1">
      <c r="A163" s="1931" t="e">
        <f>SUIVI!#REF!</f>
        <v>#REF!</v>
      </c>
      <c r="B163" s="1932" t="e">
        <f>SUIVI!#REF!</f>
        <v>#REF!</v>
      </c>
      <c r="C163" s="1933" t="e">
        <f>SUIVI!#REF!</f>
        <v>#REF!</v>
      </c>
      <c r="D163" s="1941"/>
      <c r="E163" s="4076" t="e">
        <f>SUIVI!#REF!</f>
        <v>#REF!</v>
      </c>
      <c r="F163" s="4077"/>
      <c r="G163" s="1937" t="e">
        <f>SUIVI!#REF!</f>
        <v>#REF!</v>
      </c>
      <c r="H163" s="1938"/>
      <c r="I163" s="1939"/>
      <c r="J163" s="1933"/>
      <c r="K163" s="1938"/>
      <c r="L163" s="1935"/>
      <c r="M163" s="1936"/>
      <c r="N163" s="1940"/>
      <c r="O163" s="1936"/>
      <c r="P163" s="1936"/>
      <c r="Q163" s="1938"/>
      <c r="R163" s="1936"/>
      <c r="S163" s="1935"/>
      <c r="T163" s="1936"/>
      <c r="U163" s="1936"/>
      <c r="V163" s="1936"/>
      <c r="W163" s="1936"/>
      <c r="X163" s="1935"/>
      <c r="Y163" s="1936"/>
      <c r="Z163" s="1936"/>
      <c r="AA163" s="1933"/>
      <c r="AB163" s="1934"/>
    </row>
    <row r="164" spans="1:28" s="1917" customFormat="1" ht="25.15" customHeight="1">
      <c r="A164" s="1931" t="e">
        <f>SUIVI!#REF!</f>
        <v>#REF!</v>
      </c>
      <c r="B164" s="1932" t="e">
        <f>SUIVI!#REF!</f>
        <v>#REF!</v>
      </c>
      <c r="C164" s="1933" t="e">
        <f>SUIVI!#REF!</f>
        <v>#REF!</v>
      </c>
      <c r="D164" s="1941"/>
      <c r="E164" s="4076" t="e">
        <f>SUIVI!#REF!</f>
        <v>#REF!</v>
      </c>
      <c r="F164" s="4077"/>
      <c r="G164" s="1937" t="e">
        <f>SUIVI!#REF!</f>
        <v>#REF!</v>
      </c>
      <c r="H164" s="1938"/>
      <c r="I164" s="1939"/>
      <c r="J164" s="1933"/>
      <c r="K164" s="1938"/>
      <c r="L164" s="1935"/>
      <c r="M164" s="1936"/>
      <c r="N164" s="1940"/>
      <c r="O164" s="1936"/>
      <c r="P164" s="1936"/>
      <c r="Q164" s="1938"/>
      <c r="R164" s="1936"/>
      <c r="S164" s="1935"/>
      <c r="T164" s="1936"/>
      <c r="U164" s="1936"/>
      <c r="V164" s="1936"/>
      <c r="W164" s="1936"/>
      <c r="X164" s="1935"/>
      <c r="Y164" s="1936"/>
      <c r="Z164" s="1936"/>
      <c r="AA164" s="1933"/>
      <c r="AB164" s="1934"/>
    </row>
    <row r="165" spans="1:28" s="1917" customFormat="1" ht="25.15" customHeight="1">
      <c r="A165" s="1931" t="e">
        <f>SUIVI!#REF!</f>
        <v>#REF!</v>
      </c>
      <c r="B165" s="1932" t="e">
        <f>SUIVI!#REF!</f>
        <v>#REF!</v>
      </c>
      <c r="C165" s="1933" t="e">
        <f>SUIVI!#REF!</f>
        <v>#REF!</v>
      </c>
      <c r="D165" s="1941"/>
      <c r="E165" s="4076" t="e">
        <f>SUIVI!#REF!</f>
        <v>#REF!</v>
      </c>
      <c r="F165" s="4077"/>
      <c r="G165" s="1937" t="e">
        <f>SUIVI!#REF!</f>
        <v>#REF!</v>
      </c>
      <c r="H165" s="1938"/>
      <c r="I165" s="1939"/>
      <c r="J165" s="1933"/>
      <c r="K165" s="1938"/>
      <c r="L165" s="1935"/>
      <c r="M165" s="1936"/>
      <c r="N165" s="1940"/>
      <c r="O165" s="1936"/>
      <c r="P165" s="1936"/>
      <c r="Q165" s="1938"/>
      <c r="R165" s="1936"/>
      <c r="S165" s="1935"/>
      <c r="T165" s="1936"/>
      <c r="U165" s="1936"/>
      <c r="V165" s="1936"/>
      <c r="W165" s="1936"/>
      <c r="X165" s="1935"/>
      <c r="Y165" s="1936"/>
      <c r="Z165" s="1936"/>
      <c r="AA165" s="1933"/>
      <c r="AB165" s="1934"/>
    </row>
    <row r="166" spans="1:28" s="1917" customFormat="1" ht="25.15" customHeight="1">
      <c r="A166" s="1931" t="e">
        <f>SUIVI!#REF!</f>
        <v>#REF!</v>
      </c>
      <c r="B166" s="1932" t="e">
        <f>SUIVI!#REF!</f>
        <v>#REF!</v>
      </c>
      <c r="C166" s="1933" t="e">
        <f>SUIVI!#REF!</f>
        <v>#REF!</v>
      </c>
      <c r="D166" s="1941"/>
      <c r="E166" s="4076" t="e">
        <f>SUIVI!#REF!</f>
        <v>#REF!</v>
      </c>
      <c r="F166" s="4077"/>
      <c r="G166" s="1937" t="e">
        <f>SUIVI!#REF!</f>
        <v>#REF!</v>
      </c>
      <c r="H166" s="1938"/>
      <c r="I166" s="1939"/>
      <c r="J166" s="1933"/>
      <c r="K166" s="1938"/>
      <c r="L166" s="1935"/>
      <c r="M166" s="1936"/>
      <c r="N166" s="1940"/>
      <c r="O166" s="1936"/>
      <c r="P166" s="1936"/>
      <c r="Q166" s="1938"/>
      <c r="R166" s="1936"/>
      <c r="S166" s="1935"/>
      <c r="T166" s="1936"/>
      <c r="U166" s="1936"/>
      <c r="V166" s="1936"/>
      <c r="W166" s="1936"/>
      <c r="X166" s="1935"/>
      <c r="Y166" s="1936"/>
      <c r="Z166" s="1936"/>
      <c r="AA166" s="1933"/>
      <c r="AB166" s="1934"/>
    </row>
    <row r="167" spans="1:28" s="1917" customFormat="1" ht="25.15" customHeight="1">
      <c r="A167" s="1931" t="e">
        <f>SUIVI!#REF!</f>
        <v>#REF!</v>
      </c>
      <c r="B167" s="1932" t="e">
        <f>SUIVI!#REF!</f>
        <v>#REF!</v>
      </c>
      <c r="C167" s="1933" t="e">
        <f>SUIVI!#REF!</f>
        <v>#REF!</v>
      </c>
      <c r="D167" s="1941"/>
      <c r="E167" s="4076" t="e">
        <f>SUIVI!#REF!</f>
        <v>#REF!</v>
      </c>
      <c r="F167" s="4077"/>
      <c r="G167" s="1937" t="e">
        <f>SUIVI!#REF!</f>
        <v>#REF!</v>
      </c>
      <c r="H167" s="1938"/>
      <c r="I167" s="1939"/>
      <c r="J167" s="1933"/>
      <c r="K167" s="1938"/>
      <c r="L167" s="1935"/>
      <c r="M167" s="1936"/>
      <c r="N167" s="1940"/>
      <c r="O167" s="1936"/>
      <c r="P167" s="1936"/>
      <c r="Q167" s="1938"/>
      <c r="R167" s="1936"/>
      <c r="S167" s="1935"/>
      <c r="T167" s="1936"/>
      <c r="U167" s="1936"/>
      <c r="V167" s="1936"/>
      <c r="W167" s="1936"/>
      <c r="X167" s="1935"/>
      <c r="Y167" s="1936"/>
      <c r="Z167" s="1936"/>
      <c r="AA167" s="1933"/>
      <c r="AB167" s="1934"/>
    </row>
    <row r="168" spans="1:28" s="1917" customFormat="1" ht="25.15" customHeight="1">
      <c r="A168" s="1931" t="e">
        <f>SUIVI!#REF!</f>
        <v>#REF!</v>
      </c>
      <c r="B168" s="1932" t="e">
        <f>SUIVI!#REF!</f>
        <v>#REF!</v>
      </c>
      <c r="C168" s="1933" t="e">
        <f>SUIVI!#REF!</f>
        <v>#REF!</v>
      </c>
      <c r="D168" s="1941"/>
      <c r="E168" s="4076" t="e">
        <f>SUIVI!#REF!</f>
        <v>#REF!</v>
      </c>
      <c r="F168" s="4077"/>
      <c r="G168" s="1937" t="e">
        <f>SUIVI!#REF!</f>
        <v>#REF!</v>
      </c>
      <c r="H168" s="1938"/>
      <c r="I168" s="1939"/>
      <c r="J168" s="1933"/>
      <c r="K168" s="1938"/>
      <c r="L168" s="1935"/>
      <c r="M168" s="1936"/>
      <c r="N168" s="1940"/>
      <c r="O168" s="1936"/>
      <c r="P168" s="1936"/>
      <c r="Q168" s="1938"/>
      <c r="R168" s="1936"/>
      <c r="S168" s="1935"/>
      <c r="T168" s="1936"/>
      <c r="U168" s="1936"/>
      <c r="V168" s="1936"/>
      <c r="W168" s="1936"/>
      <c r="X168" s="1935"/>
      <c r="Y168" s="1936"/>
      <c r="Z168" s="1936"/>
      <c r="AA168" s="1933"/>
      <c r="AB168" s="1934"/>
    </row>
    <row r="169" spans="1:28" s="1917" customFormat="1" ht="25.15" customHeight="1">
      <c r="A169" s="1931" t="e">
        <f>SUIVI!#REF!</f>
        <v>#REF!</v>
      </c>
      <c r="B169" s="1932" t="e">
        <f>SUIVI!#REF!</f>
        <v>#REF!</v>
      </c>
      <c r="C169" s="1933" t="e">
        <f>SUIVI!#REF!</f>
        <v>#REF!</v>
      </c>
      <c r="D169" s="1941"/>
      <c r="E169" s="4076" t="e">
        <f>SUIVI!#REF!</f>
        <v>#REF!</v>
      </c>
      <c r="F169" s="4077"/>
      <c r="G169" s="1937" t="e">
        <f>SUIVI!#REF!</f>
        <v>#REF!</v>
      </c>
      <c r="H169" s="1938"/>
      <c r="I169" s="1939"/>
      <c r="J169" s="1933"/>
      <c r="K169" s="1938"/>
      <c r="L169" s="1935"/>
      <c r="M169" s="1936"/>
      <c r="N169" s="1940"/>
      <c r="O169" s="1936"/>
      <c r="P169" s="1936"/>
      <c r="Q169" s="1938"/>
      <c r="R169" s="1936"/>
      <c r="S169" s="1935"/>
      <c r="T169" s="1936"/>
      <c r="U169" s="1936"/>
      <c r="V169" s="1936"/>
      <c r="W169" s="1936"/>
      <c r="X169" s="1935"/>
      <c r="Y169" s="1936"/>
      <c r="Z169" s="1936"/>
      <c r="AA169" s="1933"/>
      <c r="AB169" s="1934"/>
    </row>
    <row r="170" spans="1:28" s="1917" customFormat="1" ht="25.15" customHeight="1">
      <c r="A170" s="1931" t="e">
        <f>SUIVI!#REF!</f>
        <v>#REF!</v>
      </c>
      <c r="B170" s="1932" t="e">
        <f>SUIVI!#REF!</f>
        <v>#REF!</v>
      </c>
      <c r="C170" s="1933" t="e">
        <f>SUIVI!#REF!</f>
        <v>#REF!</v>
      </c>
      <c r="D170" s="1941"/>
      <c r="E170" s="4076" t="e">
        <f>SUIVI!#REF!</f>
        <v>#REF!</v>
      </c>
      <c r="F170" s="4077"/>
      <c r="G170" s="1937" t="e">
        <f>SUIVI!#REF!</f>
        <v>#REF!</v>
      </c>
      <c r="H170" s="1938"/>
      <c r="I170" s="1939"/>
      <c r="J170" s="1933"/>
      <c r="K170" s="1938"/>
      <c r="L170" s="1935"/>
      <c r="M170" s="1936"/>
      <c r="N170" s="1940"/>
      <c r="O170" s="1936"/>
      <c r="P170" s="1936"/>
      <c r="Q170" s="1938"/>
      <c r="R170" s="1936"/>
      <c r="S170" s="1935"/>
      <c r="T170" s="1936"/>
      <c r="U170" s="1936"/>
      <c r="V170" s="1936"/>
      <c r="W170" s="1936"/>
      <c r="X170" s="1935"/>
      <c r="Y170" s="1936"/>
      <c r="Z170" s="1936"/>
      <c r="AA170" s="1933"/>
      <c r="AB170" s="1934"/>
    </row>
    <row r="171" spans="1:28" s="1917" customFormat="1" ht="25.15" customHeight="1">
      <c r="A171" s="1931" t="e">
        <f>SUIVI!#REF!</f>
        <v>#REF!</v>
      </c>
      <c r="B171" s="1932" t="e">
        <f>SUIVI!#REF!</f>
        <v>#REF!</v>
      </c>
      <c r="C171" s="1933" t="e">
        <f>SUIVI!#REF!</f>
        <v>#REF!</v>
      </c>
      <c r="D171" s="1941"/>
      <c r="E171" s="4076" t="e">
        <f>SUIVI!#REF!</f>
        <v>#REF!</v>
      </c>
      <c r="F171" s="4077"/>
      <c r="G171" s="1937" t="e">
        <f>SUIVI!#REF!</f>
        <v>#REF!</v>
      </c>
      <c r="H171" s="1938"/>
      <c r="I171" s="1939"/>
      <c r="J171" s="1933"/>
      <c r="K171" s="1938"/>
      <c r="L171" s="1935"/>
      <c r="M171" s="1936"/>
      <c r="N171" s="1940"/>
      <c r="O171" s="1936"/>
      <c r="P171" s="1936"/>
      <c r="Q171" s="1938"/>
      <c r="R171" s="1936"/>
      <c r="S171" s="1935"/>
      <c r="T171" s="1936"/>
      <c r="U171" s="1936"/>
      <c r="V171" s="1936"/>
      <c r="W171" s="1936"/>
      <c r="X171" s="1935"/>
      <c r="Y171" s="1936"/>
      <c r="Z171" s="1936"/>
      <c r="AA171" s="1933"/>
      <c r="AB171" s="1934"/>
    </row>
    <row r="172" spans="1:28" s="1917" customFormat="1" ht="25.15" customHeight="1">
      <c r="A172" s="1931" t="e">
        <f>SUIVI!#REF!</f>
        <v>#REF!</v>
      </c>
      <c r="B172" s="1932" t="e">
        <f>SUIVI!#REF!</f>
        <v>#REF!</v>
      </c>
      <c r="C172" s="1933" t="e">
        <f>SUIVI!#REF!</f>
        <v>#REF!</v>
      </c>
      <c r="D172" s="1941"/>
      <c r="E172" s="4076" t="e">
        <f>SUIVI!#REF!</f>
        <v>#REF!</v>
      </c>
      <c r="F172" s="4077"/>
      <c r="G172" s="1937" t="e">
        <f>SUIVI!#REF!</f>
        <v>#REF!</v>
      </c>
      <c r="H172" s="1938"/>
      <c r="I172" s="1939"/>
      <c r="J172" s="1933"/>
      <c r="K172" s="1938"/>
      <c r="L172" s="1935"/>
      <c r="M172" s="1936"/>
      <c r="N172" s="1940"/>
      <c r="O172" s="1936"/>
      <c r="P172" s="1936"/>
      <c r="Q172" s="1938"/>
      <c r="R172" s="1936"/>
      <c r="S172" s="1935"/>
      <c r="T172" s="1936"/>
      <c r="U172" s="1936"/>
      <c r="V172" s="1936"/>
      <c r="W172" s="1936"/>
      <c r="X172" s="1935"/>
      <c r="Y172" s="1936"/>
      <c r="Z172" s="1936"/>
      <c r="AA172" s="1933"/>
      <c r="AB172" s="1934"/>
    </row>
    <row r="173" spans="1:28" s="1917" customFormat="1" ht="25.15" customHeight="1">
      <c r="A173" s="1931" t="e">
        <f>SUIVI!#REF!</f>
        <v>#REF!</v>
      </c>
      <c r="B173" s="1932" t="e">
        <f>SUIVI!#REF!</f>
        <v>#REF!</v>
      </c>
      <c r="C173" s="1933" t="e">
        <f>SUIVI!#REF!</f>
        <v>#REF!</v>
      </c>
      <c r="D173" s="1941"/>
      <c r="E173" s="4076" t="e">
        <f>SUIVI!#REF!</f>
        <v>#REF!</v>
      </c>
      <c r="F173" s="4077"/>
      <c r="G173" s="1937" t="e">
        <f>SUIVI!#REF!</f>
        <v>#REF!</v>
      </c>
      <c r="H173" s="1938"/>
      <c r="I173" s="1939"/>
      <c r="J173" s="1933"/>
      <c r="K173" s="1938"/>
      <c r="L173" s="1935"/>
      <c r="M173" s="1936"/>
      <c r="N173" s="1940"/>
      <c r="O173" s="1936"/>
      <c r="P173" s="1936"/>
      <c r="Q173" s="1938"/>
      <c r="R173" s="1936"/>
      <c r="S173" s="1935"/>
      <c r="T173" s="1936"/>
      <c r="U173" s="1936"/>
      <c r="V173" s="1936"/>
      <c r="W173" s="1936"/>
      <c r="X173" s="1935"/>
      <c r="Y173" s="1936"/>
      <c r="Z173" s="1936"/>
      <c r="AA173" s="1933"/>
      <c r="AB173" s="1934"/>
    </row>
    <row r="174" spans="1:28" s="1917" customFormat="1" ht="25.15" customHeight="1">
      <c r="A174" s="1931" t="e">
        <f>SUIVI!#REF!</f>
        <v>#REF!</v>
      </c>
      <c r="B174" s="1932" t="e">
        <f>SUIVI!#REF!</f>
        <v>#REF!</v>
      </c>
      <c r="C174" s="1933" t="e">
        <f>SUIVI!#REF!</f>
        <v>#REF!</v>
      </c>
      <c r="D174" s="1941"/>
      <c r="E174" s="4076" t="e">
        <f>SUIVI!#REF!</f>
        <v>#REF!</v>
      </c>
      <c r="F174" s="4077"/>
      <c r="G174" s="1937" t="e">
        <f>SUIVI!#REF!</f>
        <v>#REF!</v>
      </c>
      <c r="H174" s="1938"/>
      <c r="I174" s="1939"/>
      <c r="J174" s="1933"/>
      <c r="K174" s="1938"/>
      <c r="L174" s="1935"/>
      <c r="M174" s="1936"/>
      <c r="N174" s="1940"/>
      <c r="O174" s="1936"/>
      <c r="P174" s="1936"/>
      <c r="Q174" s="1938"/>
      <c r="R174" s="1936"/>
      <c r="S174" s="1935"/>
      <c r="T174" s="1936"/>
      <c r="U174" s="1936"/>
      <c r="V174" s="1936"/>
      <c r="W174" s="1936"/>
      <c r="X174" s="1935"/>
      <c r="Y174" s="1936"/>
      <c r="Z174" s="1936"/>
      <c r="AA174" s="1933"/>
      <c r="AB174" s="1934"/>
    </row>
    <row r="175" spans="1:28" s="1917" customFormat="1" ht="25.15" customHeight="1">
      <c r="A175" s="1931" t="e">
        <f>SUIVI!#REF!</f>
        <v>#REF!</v>
      </c>
      <c r="B175" s="1932" t="e">
        <f>SUIVI!#REF!</f>
        <v>#REF!</v>
      </c>
      <c r="C175" s="1933" t="e">
        <f>SUIVI!#REF!</f>
        <v>#REF!</v>
      </c>
      <c r="D175" s="1941"/>
      <c r="E175" s="4076" t="e">
        <f>SUIVI!#REF!</f>
        <v>#REF!</v>
      </c>
      <c r="F175" s="4077"/>
      <c r="G175" s="1937" t="e">
        <f>SUIVI!#REF!</f>
        <v>#REF!</v>
      </c>
      <c r="H175" s="1938"/>
      <c r="I175" s="1939"/>
      <c r="J175" s="1933"/>
      <c r="K175" s="1938"/>
      <c r="L175" s="1935"/>
      <c r="M175" s="1936"/>
      <c r="N175" s="1940"/>
      <c r="O175" s="1936"/>
      <c r="P175" s="1936"/>
      <c r="Q175" s="1938"/>
      <c r="R175" s="1936"/>
      <c r="S175" s="1935"/>
      <c r="T175" s="1936"/>
      <c r="U175" s="1936"/>
      <c r="V175" s="1936"/>
      <c r="W175" s="1936"/>
      <c r="X175" s="1935"/>
      <c r="Y175" s="1936"/>
      <c r="Z175" s="1936"/>
      <c r="AA175" s="1933"/>
      <c r="AB175" s="1934"/>
    </row>
    <row r="176" spans="1:28" s="1917" customFormat="1" ht="25.15" customHeight="1">
      <c r="A176" s="1931" t="e">
        <f>SUIVI!#REF!</f>
        <v>#REF!</v>
      </c>
      <c r="B176" s="1932" t="e">
        <f>SUIVI!#REF!</f>
        <v>#REF!</v>
      </c>
      <c r="C176" s="1933" t="e">
        <f>SUIVI!#REF!</f>
        <v>#REF!</v>
      </c>
      <c r="D176" s="1941"/>
      <c r="E176" s="4076" t="e">
        <f>SUIVI!#REF!</f>
        <v>#REF!</v>
      </c>
      <c r="F176" s="4077"/>
      <c r="G176" s="1937" t="e">
        <f>SUIVI!#REF!</f>
        <v>#REF!</v>
      </c>
      <c r="H176" s="1938"/>
      <c r="I176" s="1939"/>
      <c r="J176" s="1933"/>
      <c r="K176" s="1938"/>
      <c r="L176" s="1935"/>
      <c r="M176" s="1936"/>
      <c r="N176" s="1940"/>
      <c r="O176" s="1936"/>
      <c r="P176" s="1936"/>
      <c r="Q176" s="1938"/>
      <c r="R176" s="1936"/>
      <c r="S176" s="1935"/>
      <c r="T176" s="1936"/>
      <c r="U176" s="1936"/>
      <c r="V176" s="1936"/>
      <c r="W176" s="1936"/>
      <c r="X176" s="1935"/>
      <c r="Y176" s="1936"/>
      <c r="Z176" s="1936"/>
      <c r="AA176" s="1933"/>
      <c r="AB176" s="1934"/>
    </row>
    <row r="177" spans="1:28" s="1917" customFormat="1" ht="25.15" customHeight="1">
      <c r="A177" s="1931" t="e">
        <f>SUIVI!#REF!</f>
        <v>#REF!</v>
      </c>
      <c r="B177" s="1932" t="e">
        <f>SUIVI!#REF!</f>
        <v>#REF!</v>
      </c>
      <c r="C177" s="1933" t="e">
        <f>SUIVI!#REF!</f>
        <v>#REF!</v>
      </c>
      <c r="D177" s="1941"/>
      <c r="E177" s="4076" t="e">
        <f>SUIVI!#REF!</f>
        <v>#REF!</v>
      </c>
      <c r="F177" s="4077"/>
      <c r="G177" s="1937" t="e">
        <f>SUIVI!#REF!</f>
        <v>#REF!</v>
      </c>
      <c r="H177" s="1938"/>
      <c r="I177" s="1939"/>
      <c r="J177" s="1933"/>
      <c r="K177" s="1938"/>
      <c r="L177" s="1935"/>
      <c r="M177" s="1936"/>
      <c r="N177" s="1940"/>
      <c r="O177" s="1936"/>
      <c r="P177" s="1936"/>
      <c r="Q177" s="1938"/>
      <c r="R177" s="1936"/>
      <c r="S177" s="1935"/>
      <c r="T177" s="1936"/>
      <c r="U177" s="1936"/>
      <c r="V177" s="1936"/>
      <c r="W177" s="1936"/>
      <c r="X177" s="1935"/>
      <c r="Y177" s="1936"/>
      <c r="Z177" s="1936"/>
      <c r="AA177" s="1933"/>
      <c r="AB177" s="1934"/>
    </row>
    <row r="178" spans="1:28" s="1917" customFormat="1" ht="25.15" customHeight="1">
      <c r="A178" s="1931" t="e">
        <f>SUIVI!#REF!</f>
        <v>#REF!</v>
      </c>
      <c r="B178" s="1932" t="e">
        <f>SUIVI!#REF!</f>
        <v>#REF!</v>
      </c>
      <c r="C178" s="1933" t="e">
        <f>SUIVI!#REF!</f>
        <v>#REF!</v>
      </c>
      <c r="D178" s="1941"/>
      <c r="E178" s="4076" t="e">
        <f>SUIVI!#REF!</f>
        <v>#REF!</v>
      </c>
      <c r="F178" s="4077"/>
      <c r="G178" s="1937" t="e">
        <f>SUIVI!#REF!</f>
        <v>#REF!</v>
      </c>
      <c r="H178" s="1938"/>
      <c r="I178" s="1939"/>
      <c r="J178" s="1933"/>
      <c r="K178" s="1938"/>
      <c r="L178" s="1935"/>
      <c r="M178" s="1936"/>
      <c r="N178" s="1940"/>
      <c r="O178" s="1936"/>
      <c r="P178" s="1936"/>
      <c r="Q178" s="1938"/>
      <c r="R178" s="1936"/>
      <c r="S178" s="1935"/>
      <c r="T178" s="1936"/>
      <c r="U178" s="1936"/>
      <c r="V178" s="1936"/>
      <c r="W178" s="1936"/>
      <c r="X178" s="1935"/>
      <c r="Y178" s="1936"/>
      <c r="Z178" s="1936"/>
      <c r="AA178" s="1933"/>
      <c r="AB178" s="1934"/>
    </row>
    <row r="179" spans="1:28" s="1917" customFormat="1" ht="25.15" customHeight="1">
      <c r="A179" s="1931" t="e">
        <f>SUIVI!#REF!</f>
        <v>#REF!</v>
      </c>
      <c r="B179" s="1932" t="e">
        <f>SUIVI!#REF!</f>
        <v>#REF!</v>
      </c>
      <c r="C179" s="1933" t="e">
        <f>SUIVI!#REF!</f>
        <v>#REF!</v>
      </c>
      <c r="D179" s="1941"/>
      <c r="E179" s="4076" t="e">
        <f>SUIVI!#REF!</f>
        <v>#REF!</v>
      </c>
      <c r="F179" s="4077"/>
      <c r="G179" s="1937" t="e">
        <f>SUIVI!#REF!</f>
        <v>#REF!</v>
      </c>
      <c r="H179" s="1938"/>
      <c r="I179" s="1939"/>
      <c r="J179" s="1933"/>
      <c r="K179" s="1938"/>
      <c r="L179" s="1935"/>
      <c r="M179" s="1936"/>
      <c r="N179" s="1940"/>
      <c r="O179" s="1936"/>
      <c r="P179" s="1936"/>
      <c r="Q179" s="1938"/>
      <c r="R179" s="1936"/>
      <c r="S179" s="1935"/>
      <c r="T179" s="1936"/>
      <c r="U179" s="1936"/>
      <c r="V179" s="1936"/>
      <c r="W179" s="1936"/>
      <c r="X179" s="1935"/>
      <c r="Y179" s="1936"/>
      <c r="Z179" s="1936"/>
      <c r="AA179" s="1933"/>
      <c r="AB179" s="1934"/>
    </row>
    <row r="180" spans="1:28" s="1917" customFormat="1" ht="25.15" customHeight="1">
      <c r="A180" s="1931" t="e">
        <f>SUIVI!#REF!</f>
        <v>#REF!</v>
      </c>
      <c r="B180" s="1932" t="e">
        <f>SUIVI!#REF!</f>
        <v>#REF!</v>
      </c>
      <c r="C180" s="1933" t="e">
        <f>SUIVI!#REF!</f>
        <v>#REF!</v>
      </c>
      <c r="D180" s="1941"/>
      <c r="E180" s="4076" t="e">
        <f>SUIVI!#REF!</f>
        <v>#REF!</v>
      </c>
      <c r="F180" s="4077"/>
      <c r="G180" s="1937" t="e">
        <f>SUIVI!#REF!</f>
        <v>#REF!</v>
      </c>
      <c r="H180" s="1938"/>
      <c r="I180" s="1939"/>
      <c r="J180" s="1933"/>
      <c r="K180" s="1938"/>
      <c r="L180" s="1935"/>
      <c r="M180" s="1936"/>
      <c r="N180" s="1940"/>
      <c r="O180" s="1936"/>
      <c r="P180" s="1936"/>
      <c r="Q180" s="1938"/>
      <c r="R180" s="1936"/>
      <c r="S180" s="1935"/>
      <c r="T180" s="1936"/>
      <c r="U180" s="1936"/>
      <c r="V180" s="1936"/>
      <c r="W180" s="1936"/>
      <c r="X180" s="1935"/>
      <c r="Y180" s="1936"/>
      <c r="Z180" s="1936"/>
      <c r="AA180" s="1933"/>
      <c r="AB180" s="1934"/>
    </row>
    <row r="181" spans="1:28" s="1917" customFormat="1" ht="25.15" customHeight="1">
      <c r="A181" s="1931" t="e">
        <f>SUIVI!#REF!</f>
        <v>#REF!</v>
      </c>
      <c r="B181" s="1932" t="e">
        <f>SUIVI!#REF!</f>
        <v>#REF!</v>
      </c>
      <c r="C181" s="1933" t="e">
        <f>SUIVI!#REF!</f>
        <v>#REF!</v>
      </c>
      <c r="D181" s="1941"/>
      <c r="E181" s="4076" t="e">
        <f>SUIVI!#REF!</f>
        <v>#REF!</v>
      </c>
      <c r="F181" s="4077"/>
      <c r="G181" s="1937" t="e">
        <f>SUIVI!#REF!</f>
        <v>#REF!</v>
      </c>
      <c r="H181" s="1938"/>
      <c r="I181" s="1939"/>
      <c r="J181" s="1933"/>
      <c r="K181" s="1938"/>
      <c r="L181" s="1935"/>
      <c r="M181" s="1936"/>
      <c r="N181" s="1940"/>
      <c r="O181" s="1936"/>
      <c r="P181" s="1936"/>
      <c r="Q181" s="1938"/>
      <c r="R181" s="1936"/>
      <c r="S181" s="1935"/>
      <c r="T181" s="1936"/>
      <c r="U181" s="1936"/>
      <c r="V181" s="1936"/>
      <c r="W181" s="1936"/>
      <c r="X181" s="1935"/>
      <c r="Y181" s="1936"/>
      <c r="Z181" s="1936"/>
      <c r="AA181" s="1933"/>
      <c r="AB181" s="1934"/>
    </row>
    <row r="182" spans="1:28" s="1917" customFormat="1" ht="25.15" customHeight="1">
      <c r="A182" s="1931" t="e">
        <f>SUIVI!#REF!</f>
        <v>#REF!</v>
      </c>
      <c r="B182" s="1932" t="e">
        <f>SUIVI!#REF!</f>
        <v>#REF!</v>
      </c>
      <c r="C182" s="1933" t="e">
        <f>SUIVI!#REF!</f>
        <v>#REF!</v>
      </c>
      <c r="D182" s="1941"/>
      <c r="E182" s="4076" t="e">
        <f>SUIVI!#REF!</f>
        <v>#REF!</v>
      </c>
      <c r="F182" s="4077"/>
      <c r="G182" s="1937" t="e">
        <f>SUIVI!#REF!</f>
        <v>#REF!</v>
      </c>
      <c r="H182" s="1938"/>
      <c r="I182" s="1939"/>
      <c r="J182" s="1933"/>
      <c r="K182" s="1938"/>
      <c r="L182" s="1935"/>
      <c r="M182" s="1936"/>
      <c r="N182" s="1940"/>
      <c r="O182" s="1936"/>
      <c r="P182" s="1936"/>
      <c r="Q182" s="1938"/>
      <c r="R182" s="1936"/>
      <c r="S182" s="1935"/>
      <c r="T182" s="1936"/>
      <c r="U182" s="1936"/>
      <c r="V182" s="1936"/>
      <c r="W182" s="1936"/>
      <c r="X182" s="1935"/>
      <c r="Y182" s="1936"/>
      <c r="Z182" s="1936"/>
      <c r="AA182" s="1933"/>
      <c r="AB182" s="1934"/>
    </row>
    <row r="183" spans="1:28" s="1917" customFormat="1" ht="25.15" customHeight="1">
      <c r="A183" s="1931" t="e">
        <f>SUIVI!#REF!</f>
        <v>#REF!</v>
      </c>
      <c r="B183" s="1932" t="e">
        <f>SUIVI!#REF!</f>
        <v>#REF!</v>
      </c>
      <c r="C183" s="1933" t="e">
        <f>SUIVI!#REF!</f>
        <v>#REF!</v>
      </c>
      <c r="D183" s="1941"/>
      <c r="E183" s="4076" t="e">
        <f>SUIVI!#REF!</f>
        <v>#REF!</v>
      </c>
      <c r="F183" s="4077"/>
      <c r="G183" s="1937" t="e">
        <f>SUIVI!#REF!</f>
        <v>#REF!</v>
      </c>
      <c r="H183" s="1938"/>
      <c r="I183" s="1939"/>
      <c r="J183" s="1933"/>
      <c r="K183" s="1938"/>
      <c r="L183" s="1935"/>
      <c r="M183" s="1936"/>
      <c r="N183" s="1940"/>
      <c r="O183" s="1936"/>
      <c r="P183" s="1936"/>
      <c r="Q183" s="1938"/>
      <c r="R183" s="1936"/>
      <c r="S183" s="1935"/>
      <c r="T183" s="1936"/>
      <c r="U183" s="1936"/>
      <c r="V183" s="1936"/>
      <c r="W183" s="1936"/>
      <c r="X183" s="1935"/>
      <c r="Y183" s="1936"/>
      <c r="Z183" s="1936"/>
      <c r="AA183" s="1933"/>
      <c r="AB183" s="1934"/>
    </row>
    <row r="184" spans="1:28" s="1917" customFormat="1" ht="25.15" customHeight="1">
      <c r="A184" s="1931" t="e">
        <f>SUIVI!#REF!</f>
        <v>#REF!</v>
      </c>
      <c r="B184" s="1932" t="e">
        <f>SUIVI!#REF!</f>
        <v>#REF!</v>
      </c>
      <c r="C184" s="1933" t="e">
        <f>SUIVI!#REF!</f>
        <v>#REF!</v>
      </c>
      <c r="D184" s="1941"/>
      <c r="E184" s="4076" t="e">
        <f>SUIVI!#REF!</f>
        <v>#REF!</v>
      </c>
      <c r="F184" s="4077"/>
      <c r="G184" s="1937" t="e">
        <f>SUIVI!#REF!</f>
        <v>#REF!</v>
      </c>
      <c r="H184" s="1938"/>
      <c r="I184" s="1939"/>
      <c r="J184" s="1933"/>
      <c r="K184" s="1938"/>
      <c r="L184" s="1935"/>
      <c r="M184" s="1936"/>
      <c r="N184" s="1940"/>
      <c r="O184" s="1936"/>
      <c r="P184" s="1936"/>
      <c r="Q184" s="1938"/>
      <c r="R184" s="1936"/>
      <c r="S184" s="1935"/>
      <c r="T184" s="1936"/>
      <c r="U184" s="1936"/>
      <c r="V184" s="1936"/>
      <c r="W184" s="1936"/>
      <c r="X184" s="1935"/>
      <c r="Y184" s="1936"/>
      <c r="Z184" s="1936"/>
      <c r="AA184" s="1933"/>
      <c r="AB184" s="1934"/>
    </row>
    <row r="185" spans="1:28" s="1917" customFormat="1" ht="25.15" customHeight="1">
      <c r="A185" s="1931" t="e">
        <f>SUIVI!#REF!</f>
        <v>#REF!</v>
      </c>
      <c r="B185" s="1932" t="e">
        <f>SUIVI!#REF!</f>
        <v>#REF!</v>
      </c>
      <c r="C185" s="1933" t="e">
        <f>SUIVI!#REF!</f>
        <v>#REF!</v>
      </c>
      <c r="D185" s="1941"/>
      <c r="E185" s="4076" t="e">
        <f>SUIVI!#REF!</f>
        <v>#REF!</v>
      </c>
      <c r="F185" s="4077"/>
      <c r="G185" s="1937" t="e">
        <f>SUIVI!#REF!</f>
        <v>#REF!</v>
      </c>
      <c r="H185" s="1938"/>
      <c r="I185" s="1939"/>
      <c r="J185" s="1933"/>
      <c r="K185" s="1938"/>
      <c r="L185" s="1935"/>
      <c r="M185" s="1936"/>
      <c r="N185" s="1940"/>
      <c r="O185" s="1936"/>
      <c r="P185" s="1936"/>
      <c r="Q185" s="1938"/>
      <c r="R185" s="1936"/>
      <c r="S185" s="1935"/>
      <c r="T185" s="1936"/>
      <c r="U185" s="1936"/>
      <c r="V185" s="1936"/>
      <c r="W185" s="1936"/>
      <c r="X185" s="1935"/>
      <c r="Y185" s="1936"/>
      <c r="Z185" s="1936"/>
      <c r="AA185" s="1933"/>
      <c r="AB185" s="1934"/>
    </row>
    <row r="186" spans="1:28" s="1917" customFormat="1" ht="25.15" customHeight="1">
      <c r="A186" s="1931" t="e">
        <f>SUIVI!#REF!</f>
        <v>#REF!</v>
      </c>
      <c r="B186" s="1932" t="e">
        <f>SUIVI!#REF!</f>
        <v>#REF!</v>
      </c>
      <c r="C186" s="1933" t="e">
        <f>SUIVI!#REF!</f>
        <v>#REF!</v>
      </c>
      <c r="D186" s="1941"/>
      <c r="E186" s="4076" t="e">
        <f>SUIVI!#REF!</f>
        <v>#REF!</v>
      </c>
      <c r="F186" s="4077"/>
      <c r="G186" s="1937" t="e">
        <f>SUIVI!#REF!</f>
        <v>#REF!</v>
      </c>
      <c r="H186" s="1938"/>
      <c r="I186" s="1939"/>
      <c r="J186" s="1933"/>
      <c r="K186" s="1938"/>
      <c r="L186" s="1935"/>
      <c r="M186" s="1936"/>
      <c r="N186" s="1940"/>
      <c r="O186" s="1936"/>
      <c r="P186" s="1936"/>
      <c r="Q186" s="1938"/>
      <c r="R186" s="1936"/>
      <c r="S186" s="1935"/>
      <c r="T186" s="1936"/>
      <c r="U186" s="1936"/>
      <c r="V186" s="1936"/>
      <c r="W186" s="1936"/>
      <c r="X186" s="1935"/>
      <c r="Y186" s="1936"/>
      <c r="Z186" s="1936"/>
      <c r="AA186" s="1933"/>
      <c r="AB186" s="1934"/>
    </row>
    <row r="187" spans="1:28" s="1917" customFormat="1" ht="25.15" customHeight="1">
      <c r="A187" s="1931" t="e">
        <f>SUIVI!#REF!</f>
        <v>#REF!</v>
      </c>
      <c r="B187" s="1932" t="e">
        <f>SUIVI!#REF!</f>
        <v>#REF!</v>
      </c>
      <c r="C187" s="1933" t="e">
        <f>SUIVI!#REF!</f>
        <v>#REF!</v>
      </c>
      <c r="D187" s="1941"/>
      <c r="E187" s="4076" t="e">
        <f>SUIVI!#REF!</f>
        <v>#REF!</v>
      </c>
      <c r="F187" s="4077"/>
      <c r="G187" s="1937" t="e">
        <f>SUIVI!#REF!</f>
        <v>#REF!</v>
      </c>
      <c r="H187" s="1938"/>
      <c r="I187" s="1939"/>
      <c r="J187" s="1933"/>
      <c r="K187" s="1938"/>
      <c r="L187" s="1935"/>
      <c r="M187" s="1936"/>
      <c r="N187" s="1940"/>
      <c r="O187" s="1936"/>
      <c r="P187" s="1936"/>
      <c r="Q187" s="1938"/>
      <c r="R187" s="1936"/>
      <c r="S187" s="1935"/>
      <c r="T187" s="1936"/>
      <c r="U187" s="1936"/>
      <c r="V187" s="1936"/>
      <c r="W187" s="1936"/>
      <c r="X187" s="1935"/>
      <c r="Y187" s="1936"/>
      <c r="Z187" s="1936"/>
      <c r="AA187" s="1933"/>
      <c r="AB187" s="1934"/>
    </row>
    <row r="188" spans="1:28" s="1917" customFormat="1" ht="25.15" customHeight="1">
      <c r="A188" s="1931" t="e">
        <f>SUIVI!#REF!</f>
        <v>#REF!</v>
      </c>
      <c r="B188" s="1932" t="e">
        <f>SUIVI!#REF!</f>
        <v>#REF!</v>
      </c>
      <c r="C188" s="1933" t="e">
        <f>SUIVI!#REF!</f>
        <v>#REF!</v>
      </c>
      <c r="D188" s="1941"/>
      <c r="E188" s="4076" t="e">
        <f>SUIVI!#REF!</f>
        <v>#REF!</v>
      </c>
      <c r="F188" s="4077"/>
      <c r="G188" s="1937" t="e">
        <f>SUIVI!#REF!</f>
        <v>#REF!</v>
      </c>
      <c r="H188" s="1938"/>
      <c r="I188" s="1939"/>
      <c r="J188" s="1933"/>
      <c r="K188" s="1938"/>
      <c r="L188" s="1935"/>
      <c r="M188" s="1936"/>
      <c r="N188" s="1940"/>
      <c r="O188" s="1936"/>
      <c r="P188" s="1936"/>
      <c r="Q188" s="1938"/>
      <c r="R188" s="1936"/>
      <c r="S188" s="1935"/>
      <c r="T188" s="1936"/>
      <c r="U188" s="1936"/>
      <c r="V188" s="1936"/>
      <c r="W188" s="1936"/>
      <c r="X188" s="1935"/>
      <c r="Y188" s="1936"/>
      <c r="Z188" s="1936"/>
      <c r="AA188" s="1933"/>
      <c r="AB188" s="1934"/>
    </row>
    <row r="189" spans="1:28" s="1917" customFormat="1" ht="25.15" customHeight="1">
      <c r="A189" s="1931" t="e">
        <f>SUIVI!#REF!</f>
        <v>#REF!</v>
      </c>
      <c r="B189" s="1932" t="e">
        <f>SUIVI!#REF!</f>
        <v>#REF!</v>
      </c>
      <c r="C189" s="1933" t="e">
        <f>SUIVI!#REF!</f>
        <v>#REF!</v>
      </c>
      <c r="D189" s="1941"/>
      <c r="E189" s="4076" t="e">
        <f>SUIVI!#REF!</f>
        <v>#REF!</v>
      </c>
      <c r="F189" s="4077"/>
      <c r="G189" s="1937" t="e">
        <f>SUIVI!#REF!</f>
        <v>#REF!</v>
      </c>
      <c r="H189" s="1938"/>
      <c r="I189" s="1939"/>
      <c r="J189" s="1933"/>
      <c r="K189" s="1938"/>
      <c r="L189" s="1935"/>
      <c r="M189" s="1936"/>
      <c r="N189" s="1940"/>
      <c r="O189" s="1936"/>
      <c r="P189" s="1936"/>
      <c r="Q189" s="1938"/>
      <c r="R189" s="1936"/>
      <c r="S189" s="1935"/>
      <c r="T189" s="1936"/>
      <c r="U189" s="1936"/>
      <c r="V189" s="1936"/>
      <c r="W189" s="1936"/>
      <c r="X189" s="1935"/>
      <c r="Y189" s="1936"/>
      <c r="Z189" s="1936"/>
      <c r="AA189" s="1933"/>
      <c r="AB189" s="1934"/>
    </row>
    <row r="190" spans="1:28" s="1917" customFormat="1" ht="25.15" customHeight="1">
      <c r="A190" s="1931" t="e">
        <f>SUIVI!#REF!</f>
        <v>#REF!</v>
      </c>
      <c r="B190" s="1932" t="e">
        <f>SUIVI!#REF!</f>
        <v>#REF!</v>
      </c>
      <c r="C190" s="1933" t="e">
        <f>SUIVI!#REF!</f>
        <v>#REF!</v>
      </c>
      <c r="D190" s="1941"/>
      <c r="E190" s="4076" t="e">
        <f>SUIVI!#REF!</f>
        <v>#REF!</v>
      </c>
      <c r="F190" s="4077"/>
      <c r="G190" s="1937" t="e">
        <f>SUIVI!#REF!</f>
        <v>#REF!</v>
      </c>
      <c r="H190" s="1938"/>
      <c r="I190" s="1939"/>
      <c r="J190" s="1933"/>
      <c r="K190" s="1938"/>
      <c r="L190" s="1935"/>
      <c r="M190" s="1936"/>
      <c r="N190" s="1940"/>
      <c r="O190" s="1936"/>
      <c r="P190" s="1936"/>
      <c r="Q190" s="1938"/>
      <c r="R190" s="1936"/>
      <c r="S190" s="1935"/>
      <c r="T190" s="1936"/>
      <c r="U190" s="1936"/>
      <c r="V190" s="1936"/>
      <c r="W190" s="1936"/>
      <c r="X190" s="1935"/>
      <c r="Y190" s="1936"/>
      <c r="Z190" s="1936"/>
      <c r="AA190" s="1933"/>
      <c r="AB190" s="1934"/>
    </row>
    <row r="191" spans="1:28" s="1917" customFormat="1" ht="25.15" customHeight="1">
      <c r="A191" s="1931" t="e">
        <f>SUIVI!#REF!</f>
        <v>#REF!</v>
      </c>
      <c r="B191" s="1932" t="e">
        <f>SUIVI!#REF!</f>
        <v>#REF!</v>
      </c>
      <c r="C191" s="1933" t="e">
        <f>SUIVI!#REF!</f>
        <v>#REF!</v>
      </c>
      <c r="D191" s="1941"/>
      <c r="E191" s="4076" t="e">
        <f>SUIVI!#REF!</f>
        <v>#REF!</v>
      </c>
      <c r="F191" s="4077"/>
      <c r="G191" s="1937" t="e">
        <f>SUIVI!#REF!</f>
        <v>#REF!</v>
      </c>
      <c r="H191" s="1938"/>
      <c r="I191" s="1939"/>
      <c r="J191" s="1933"/>
      <c r="K191" s="1938"/>
      <c r="L191" s="1935"/>
      <c r="M191" s="1936"/>
      <c r="N191" s="1940"/>
      <c r="O191" s="1936"/>
      <c r="P191" s="1936"/>
      <c r="Q191" s="1938"/>
      <c r="R191" s="1936"/>
      <c r="S191" s="1935"/>
      <c r="T191" s="1936"/>
      <c r="U191" s="1936"/>
      <c r="V191" s="1936"/>
      <c r="W191" s="1936"/>
      <c r="X191" s="1935"/>
      <c r="Y191" s="1936"/>
      <c r="Z191" s="1936"/>
      <c r="AA191" s="1933"/>
      <c r="AB191" s="1934"/>
    </row>
    <row r="192" spans="1:28" s="1917" customFormat="1" ht="25.15" customHeight="1">
      <c r="A192" s="1931" t="e">
        <f>SUIVI!#REF!</f>
        <v>#REF!</v>
      </c>
      <c r="B192" s="1932" t="e">
        <f>SUIVI!#REF!</f>
        <v>#REF!</v>
      </c>
      <c r="C192" s="1933" t="e">
        <f>SUIVI!#REF!</f>
        <v>#REF!</v>
      </c>
      <c r="D192" s="1941"/>
      <c r="E192" s="4076" t="e">
        <f>SUIVI!#REF!</f>
        <v>#REF!</v>
      </c>
      <c r="F192" s="4077"/>
      <c r="G192" s="1937" t="e">
        <f>SUIVI!#REF!</f>
        <v>#REF!</v>
      </c>
      <c r="H192" s="1938"/>
      <c r="I192" s="1939"/>
      <c r="J192" s="1933"/>
      <c r="K192" s="1938"/>
      <c r="L192" s="1935"/>
      <c r="M192" s="1936"/>
      <c r="N192" s="1940"/>
      <c r="O192" s="1936"/>
      <c r="P192" s="1936"/>
      <c r="Q192" s="1938"/>
      <c r="R192" s="1936"/>
      <c r="S192" s="1935"/>
      <c r="T192" s="1936"/>
      <c r="U192" s="1936"/>
      <c r="V192" s="1936"/>
      <c r="W192" s="1936"/>
      <c r="X192" s="1935"/>
      <c r="Y192" s="1936"/>
      <c r="Z192" s="1936"/>
      <c r="AA192" s="1933"/>
      <c r="AB192" s="1934"/>
    </row>
    <row r="193" spans="1:28" s="1917" customFormat="1" ht="25.15" customHeight="1">
      <c r="A193" s="1931" t="e">
        <f>SUIVI!#REF!</f>
        <v>#REF!</v>
      </c>
      <c r="B193" s="1932" t="e">
        <f>SUIVI!#REF!</f>
        <v>#REF!</v>
      </c>
      <c r="C193" s="1933" t="e">
        <f>SUIVI!#REF!</f>
        <v>#REF!</v>
      </c>
      <c r="D193" s="1941"/>
      <c r="E193" s="4076" t="e">
        <f>SUIVI!#REF!</f>
        <v>#REF!</v>
      </c>
      <c r="F193" s="4077"/>
      <c r="G193" s="1937" t="e">
        <f>SUIVI!#REF!</f>
        <v>#REF!</v>
      </c>
      <c r="H193" s="1938"/>
      <c r="I193" s="1939"/>
      <c r="J193" s="1933"/>
      <c r="K193" s="1938"/>
      <c r="L193" s="1935"/>
      <c r="M193" s="1936"/>
      <c r="N193" s="1940"/>
      <c r="O193" s="1936"/>
      <c r="P193" s="1936"/>
      <c r="Q193" s="1938"/>
      <c r="R193" s="1936"/>
      <c r="S193" s="1935"/>
      <c r="T193" s="1936"/>
      <c r="U193" s="1936"/>
      <c r="V193" s="1936"/>
      <c r="W193" s="1936"/>
      <c r="X193" s="1935"/>
      <c r="Y193" s="1936"/>
      <c r="Z193" s="1936"/>
      <c r="AA193" s="1933"/>
      <c r="AB193" s="1934"/>
    </row>
    <row r="194" spans="1:28" s="1917" customFormat="1" ht="25.15" customHeight="1">
      <c r="A194" s="1931" t="e">
        <f>SUIVI!#REF!</f>
        <v>#REF!</v>
      </c>
      <c r="B194" s="1932" t="e">
        <f>SUIVI!#REF!</f>
        <v>#REF!</v>
      </c>
      <c r="C194" s="1933" t="e">
        <f>SUIVI!#REF!</f>
        <v>#REF!</v>
      </c>
      <c r="D194" s="1941"/>
      <c r="E194" s="4076" t="e">
        <f>SUIVI!#REF!</f>
        <v>#REF!</v>
      </c>
      <c r="F194" s="4077"/>
      <c r="G194" s="1937" t="e">
        <f>SUIVI!#REF!</f>
        <v>#REF!</v>
      </c>
      <c r="H194" s="1938"/>
      <c r="I194" s="1939"/>
      <c r="J194" s="1933"/>
      <c r="K194" s="1938"/>
      <c r="L194" s="1935"/>
      <c r="M194" s="1936"/>
      <c r="N194" s="1940"/>
      <c r="O194" s="1936"/>
      <c r="P194" s="1936"/>
      <c r="Q194" s="1938"/>
      <c r="R194" s="1936"/>
      <c r="S194" s="1935"/>
      <c r="T194" s="1936"/>
      <c r="U194" s="1936"/>
      <c r="V194" s="1936"/>
      <c r="W194" s="1936"/>
      <c r="X194" s="1935"/>
      <c r="Y194" s="1936"/>
      <c r="Z194" s="1936"/>
      <c r="AA194" s="1933"/>
      <c r="AB194" s="1934"/>
    </row>
    <row r="195" spans="1:28" s="1917" customFormat="1" ht="25.15" customHeight="1">
      <c r="A195" s="1931" t="e">
        <f>SUIVI!#REF!</f>
        <v>#REF!</v>
      </c>
      <c r="B195" s="1932" t="e">
        <f>SUIVI!#REF!</f>
        <v>#REF!</v>
      </c>
      <c r="C195" s="1933" t="e">
        <f>SUIVI!#REF!</f>
        <v>#REF!</v>
      </c>
      <c r="D195" s="1941"/>
      <c r="E195" s="4076" t="e">
        <f>SUIVI!#REF!</f>
        <v>#REF!</v>
      </c>
      <c r="F195" s="4077"/>
      <c r="G195" s="1937" t="e">
        <f>SUIVI!#REF!</f>
        <v>#REF!</v>
      </c>
      <c r="H195" s="1938"/>
      <c r="I195" s="1939"/>
      <c r="J195" s="1933"/>
      <c r="K195" s="1938"/>
      <c r="L195" s="1935"/>
      <c r="M195" s="1936"/>
      <c r="N195" s="1940"/>
      <c r="O195" s="1936"/>
      <c r="P195" s="1936"/>
      <c r="Q195" s="1938"/>
      <c r="R195" s="1936"/>
      <c r="S195" s="1935"/>
      <c r="T195" s="1936"/>
      <c r="U195" s="1936"/>
      <c r="V195" s="1936"/>
      <c r="W195" s="1936"/>
      <c r="X195" s="1935"/>
      <c r="Y195" s="1936"/>
      <c r="Z195" s="1936"/>
      <c r="AA195" s="1933"/>
      <c r="AB195" s="1934"/>
    </row>
    <row r="196" spans="1:28" s="1917" customFormat="1" ht="25.15" customHeight="1">
      <c r="A196" s="1931" t="e">
        <f>SUIVI!#REF!</f>
        <v>#REF!</v>
      </c>
      <c r="B196" s="1932" t="e">
        <f>SUIVI!#REF!</f>
        <v>#REF!</v>
      </c>
      <c r="C196" s="1933" t="e">
        <f>SUIVI!#REF!</f>
        <v>#REF!</v>
      </c>
      <c r="D196" s="1941"/>
      <c r="E196" s="4076" t="e">
        <f>SUIVI!#REF!</f>
        <v>#REF!</v>
      </c>
      <c r="F196" s="4077"/>
      <c r="G196" s="1937" t="e">
        <f>SUIVI!#REF!</f>
        <v>#REF!</v>
      </c>
      <c r="H196" s="1938"/>
      <c r="I196" s="1939"/>
      <c r="J196" s="1933"/>
      <c r="K196" s="1938"/>
      <c r="L196" s="1935"/>
      <c r="M196" s="1936"/>
      <c r="N196" s="1940"/>
      <c r="O196" s="1936"/>
      <c r="P196" s="1936"/>
      <c r="Q196" s="1938"/>
      <c r="R196" s="1936"/>
      <c r="S196" s="1935"/>
      <c r="T196" s="1936"/>
      <c r="U196" s="1936"/>
      <c r="V196" s="1936"/>
      <c r="W196" s="1936"/>
      <c r="X196" s="1935"/>
      <c r="Y196" s="1936"/>
      <c r="Z196" s="1936"/>
      <c r="AA196" s="1933"/>
      <c r="AB196" s="1934"/>
    </row>
    <row r="197" spans="1:28" s="1917" customFormat="1" ht="25.15" customHeight="1">
      <c r="A197" s="1931" t="e">
        <f>SUIVI!#REF!</f>
        <v>#REF!</v>
      </c>
      <c r="B197" s="1932" t="e">
        <f>SUIVI!#REF!</f>
        <v>#REF!</v>
      </c>
      <c r="C197" s="1933" t="e">
        <f>SUIVI!#REF!</f>
        <v>#REF!</v>
      </c>
      <c r="D197" s="1941"/>
      <c r="E197" s="4076" t="e">
        <f>SUIVI!#REF!</f>
        <v>#REF!</v>
      </c>
      <c r="F197" s="4077"/>
      <c r="G197" s="1937" t="e">
        <f>SUIVI!#REF!</f>
        <v>#REF!</v>
      </c>
      <c r="H197" s="1938"/>
      <c r="I197" s="1939"/>
      <c r="J197" s="1933"/>
      <c r="K197" s="1938"/>
      <c r="L197" s="1935"/>
      <c r="M197" s="1936"/>
      <c r="N197" s="1940"/>
      <c r="O197" s="1936"/>
      <c r="P197" s="1936"/>
      <c r="Q197" s="1938"/>
      <c r="R197" s="1936"/>
      <c r="S197" s="1935"/>
      <c r="T197" s="1936"/>
      <c r="U197" s="1936"/>
      <c r="V197" s="1936"/>
      <c r="W197" s="1936"/>
      <c r="X197" s="1935"/>
      <c r="Y197" s="1936"/>
      <c r="Z197" s="1936"/>
      <c r="AA197" s="1933"/>
      <c r="AB197" s="1934"/>
    </row>
    <row r="198" spans="1:28" s="1917" customFormat="1" ht="25.15" customHeight="1">
      <c r="A198" s="1931" t="e">
        <f>SUIVI!#REF!</f>
        <v>#REF!</v>
      </c>
      <c r="B198" s="1932" t="e">
        <f>SUIVI!#REF!</f>
        <v>#REF!</v>
      </c>
      <c r="C198" s="1933" t="e">
        <f>SUIVI!#REF!</f>
        <v>#REF!</v>
      </c>
      <c r="D198" s="1941"/>
      <c r="E198" s="4076" t="e">
        <f>SUIVI!#REF!</f>
        <v>#REF!</v>
      </c>
      <c r="F198" s="4077"/>
      <c r="G198" s="1937" t="e">
        <f>SUIVI!#REF!</f>
        <v>#REF!</v>
      </c>
      <c r="H198" s="1938"/>
      <c r="I198" s="1939"/>
      <c r="J198" s="1933"/>
      <c r="K198" s="1938"/>
      <c r="L198" s="1935"/>
      <c r="M198" s="1936"/>
      <c r="N198" s="1940"/>
      <c r="O198" s="1936"/>
      <c r="P198" s="1936"/>
      <c r="Q198" s="1938"/>
      <c r="R198" s="1936"/>
      <c r="S198" s="1935"/>
      <c r="T198" s="1936"/>
      <c r="U198" s="1936"/>
      <c r="V198" s="1936"/>
      <c r="W198" s="1936"/>
      <c r="X198" s="1935"/>
      <c r="Y198" s="1936"/>
      <c r="Z198" s="1936"/>
      <c r="AA198" s="1933"/>
      <c r="AB198" s="1934"/>
    </row>
    <row r="199" spans="1:28" s="1917" customFormat="1" ht="25.15" customHeight="1">
      <c r="A199" s="1931" t="e">
        <f>SUIVI!#REF!</f>
        <v>#REF!</v>
      </c>
      <c r="B199" s="1932" t="e">
        <f>SUIVI!#REF!</f>
        <v>#REF!</v>
      </c>
      <c r="C199" s="1933" t="e">
        <f>SUIVI!#REF!</f>
        <v>#REF!</v>
      </c>
      <c r="D199" s="1941"/>
      <c r="E199" s="4076" t="e">
        <f>SUIVI!#REF!</f>
        <v>#REF!</v>
      </c>
      <c r="F199" s="4077"/>
      <c r="G199" s="1937" t="e">
        <f>SUIVI!#REF!</f>
        <v>#REF!</v>
      </c>
      <c r="H199" s="1938"/>
      <c r="I199" s="1939"/>
      <c r="J199" s="1933"/>
      <c r="K199" s="1938"/>
      <c r="L199" s="1935"/>
      <c r="M199" s="1936"/>
      <c r="N199" s="1940"/>
      <c r="O199" s="1936"/>
      <c r="P199" s="1936"/>
      <c r="Q199" s="1938"/>
      <c r="R199" s="1936"/>
      <c r="S199" s="1935"/>
      <c r="T199" s="1936"/>
      <c r="U199" s="1936"/>
      <c r="V199" s="1936"/>
      <c r="W199" s="1936"/>
      <c r="X199" s="1935"/>
      <c r="Y199" s="1936"/>
      <c r="Z199" s="1936"/>
      <c r="AA199" s="1933"/>
      <c r="AB199" s="1934"/>
    </row>
    <row r="200" spans="1:28" s="1917" customFormat="1" ht="25.15" customHeight="1">
      <c r="A200" s="1931" t="e">
        <f>SUIVI!#REF!</f>
        <v>#REF!</v>
      </c>
      <c r="B200" s="1932" t="e">
        <f>SUIVI!#REF!</f>
        <v>#REF!</v>
      </c>
      <c r="C200" s="1933" t="e">
        <f>SUIVI!#REF!</f>
        <v>#REF!</v>
      </c>
      <c r="D200" s="1941"/>
      <c r="E200" s="4076" t="e">
        <f>SUIVI!#REF!</f>
        <v>#REF!</v>
      </c>
      <c r="F200" s="4077"/>
      <c r="G200" s="1937" t="e">
        <f>SUIVI!#REF!</f>
        <v>#REF!</v>
      </c>
      <c r="H200" s="1938"/>
      <c r="I200" s="1939"/>
      <c r="J200" s="1933"/>
      <c r="K200" s="1938"/>
      <c r="L200" s="1935"/>
      <c r="M200" s="1936"/>
      <c r="N200" s="1940"/>
      <c r="O200" s="1936"/>
      <c r="P200" s="1936"/>
      <c r="Q200" s="1938"/>
      <c r="R200" s="1936"/>
      <c r="S200" s="1935"/>
      <c r="T200" s="1936"/>
      <c r="U200" s="1936"/>
      <c r="V200" s="1936"/>
      <c r="W200" s="1936"/>
      <c r="X200" s="1935"/>
      <c r="Y200" s="1936"/>
      <c r="Z200" s="1936"/>
      <c r="AA200" s="1933"/>
      <c r="AB200" s="1934"/>
    </row>
    <row r="201" spans="1:28" s="1917" customFormat="1" ht="25.15" customHeight="1">
      <c r="A201" s="1931" t="e">
        <f>SUIVI!#REF!</f>
        <v>#REF!</v>
      </c>
      <c r="B201" s="1932" t="e">
        <f>SUIVI!#REF!</f>
        <v>#REF!</v>
      </c>
      <c r="C201" s="1933" t="e">
        <f>SUIVI!#REF!</f>
        <v>#REF!</v>
      </c>
      <c r="D201" s="1941"/>
      <c r="E201" s="4076" t="e">
        <f>SUIVI!#REF!</f>
        <v>#REF!</v>
      </c>
      <c r="F201" s="4077"/>
      <c r="G201" s="1937" t="e">
        <f>SUIVI!#REF!</f>
        <v>#REF!</v>
      </c>
      <c r="H201" s="1938"/>
      <c r="I201" s="1939"/>
      <c r="J201" s="1933"/>
      <c r="K201" s="1938"/>
      <c r="L201" s="1935"/>
      <c r="M201" s="1936"/>
      <c r="N201" s="1940"/>
      <c r="O201" s="1936"/>
      <c r="P201" s="1936"/>
      <c r="Q201" s="1938"/>
      <c r="R201" s="1936"/>
      <c r="S201" s="1935"/>
      <c r="T201" s="1936"/>
      <c r="U201" s="1936"/>
      <c r="V201" s="1936"/>
      <c r="W201" s="1936"/>
      <c r="X201" s="1935"/>
      <c r="Y201" s="1936"/>
      <c r="Z201" s="1936"/>
      <c r="AA201" s="1933"/>
      <c r="AB201" s="1934"/>
    </row>
    <row r="202" spans="1:28" s="1917" customFormat="1" ht="25.15" customHeight="1">
      <c r="A202" s="1931" t="e">
        <f>SUIVI!#REF!</f>
        <v>#REF!</v>
      </c>
      <c r="B202" s="1932" t="e">
        <f>SUIVI!#REF!</f>
        <v>#REF!</v>
      </c>
      <c r="C202" s="1933" t="e">
        <f>SUIVI!#REF!</f>
        <v>#REF!</v>
      </c>
      <c r="D202" s="1941"/>
      <c r="E202" s="4076" t="e">
        <f>SUIVI!#REF!</f>
        <v>#REF!</v>
      </c>
      <c r="F202" s="4077"/>
      <c r="G202" s="1937" t="e">
        <f>SUIVI!#REF!</f>
        <v>#REF!</v>
      </c>
      <c r="H202" s="1938"/>
      <c r="I202" s="1939"/>
      <c r="J202" s="1933"/>
      <c r="K202" s="1938"/>
      <c r="L202" s="1935"/>
      <c r="M202" s="1936"/>
      <c r="N202" s="1940"/>
      <c r="O202" s="1936"/>
      <c r="P202" s="1936"/>
      <c r="Q202" s="1938"/>
      <c r="R202" s="1936"/>
      <c r="S202" s="1935"/>
      <c r="T202" s="1936"/>
      <c r="U202" s="1936"/>
      <c r="V202" s="1936"/>
      <c r="W202" s="1936"/>
      <c r="X202" s="1935"/>
      <c r="Y202" s="1936"/>
      <c r="Z202" s="1936"/>
      <c r="AA202" s="1933"/>
      <c r="AB202" s="1934"/>
    </row>
    <row r="203" spans="1:28" s="1917" customFormat="1" ht="25.15" customHeight="1">
      <c r="A203" s="1931" t="e">
        <f>SUIVI!#REF!</f>
        <v>#REF!</v>
      </c>
      <c r="B203" s="1932" t="e">
        <f>SUIVI!#REF!</f>
        <v>#REF!</v>
      </c>
      <c r="C203" s="1933" t="e">
        <f>SUIVI!#REF!</f>
        <v>#REF!</v>
      </c>
      <c r="D203" s="1941"/>
      <c r="E203" s="4076" t="e">
        <f>SUIVI!#REF!</f>
        <v>#REF!</v>
      </c>
      <c r="F203" s="4077"/>
      <c r="G203" s="1937" t="e">
        <f>SUIVI!#REF!</f>
        <v>#REF!</v>
      </c>
      <c r="H203" s="1938"/>
      <c r="I203" s="1939"/>
      <c r="J203" s="1933"/>
      <c r="K203" s="1938"/>
      <c r="L203" s="1935"/>
      <c r="M203" s="1936"/>
      <c r="N203" s="1940"/>
      <c r="O203" s="1936"/>
      <c r="P203" s="1936"/>
      <c r="Q203" s="1938"/>
      <c r="R203" s="1936"/>
      <c r="S203" s="1935"/>
      <c r="T203" s="1936"/>
      <c r="U203" s="1936"/>
      <c r="V203" s="1936"/>
      <c r="W203" s="1936"/>
      <c r="X203" s="1935"/>
      <c r="Y203" s="1936"/>
      <c r="Z203" s="1936"/>
      <c r="AA203" s="1933"/>
      <c r="AB203" s="1934"/>
    </row>
    <row r="204" spans="1:28" s="1917" customFormat="1" ht="25.15" customHeight="1">
      <c r="A204" s="1931" t="e">
        <f>SUIVI!#REF!</f>
        <v>#REF!</v>
      </c>
      <c r="B204" s="1932" t="e">
        <f>SUIVI!#REF!</f>
        <v>#REF!</v>
      </c>
      <c r="C204" s="1933" t="e">
        <f>SUIVI!#REF!</f>
        <v>#REF!</v>
      </c>
      <c r="D204" s="1941"/>
      <c r="E204" s="4076" t="e">
        <f>SUIVI!#REF!</f>
        <v>#REF!</v>
      </c>
      <c r="F204" s="4077"/>
      <c r="G204" s="1937" t="e">
        <f>SUIVI!#REF!</f>
        <v>#REF!</v>
      </c>
      <c r="H204" s="1938"/>
      <c r="I204" s="1939"/>
      <c r="J204" s="1933"/>
      <c r="K204" s="1938"/>
      <c r="L204" s="1935"/>
      <c r="M204" s="1936"/>
      <c r="N204" s="1940"/>
      <c r="O204" s="1936"/>
      <c r="P204" s="1936"/>
      <c r="Q204" s="1938"/>
      <c r="R204" s="1936"/>
      <c r="S204" s="1935"/>
      <c r="T204" s="1936"/>
      <c r="U204" s="1936"/>
      <c r="V204" s="1936"/>
      <c r="W204" s="1936"/>
      <c r="X204" s="1935"/>
      <c r="Y204" s="1936"/>
      <c r="Z204" s="1936"/>
      <c r="AA204" s="1933"/>
      <c r="AB204" s="1934"/>
    </row>
    <row r="205" spans="1:28" s="1917" customFormat="1" ht="25.15" customHeight="1">
      <c r="A205" s="1931" t="e">
        <f>SUIVI!#REF!</f>
        <v>#REF!</v>
      </c>
      <c r="B205" s="1932" t="e">
        <f>SUIVI!#REF!</f>
        <v>#REF!</v>
      </c>
      <c r="C205" s="1933" t="e">
        <f>SUIVI!#REF!</f>
        <v>#REF!</v>
      </c>
      <c r="D205" s="1941"/>
      <c r="E205" s="4076" t="e">
        <f>SUIVI!#REF!</f>
        <v>#REF!</v>
      </c>
      <c r="F205" s="4077"/>
      <c r="G205" s="1937" t="e">
        <f>SUIVI!#REF!</f>
        <v>#REF!</v>
      </c>
      <c r="H205" s="1938"/>
      <c r="I205" s="1939"/>
      <c r="J205" s="1933"/>
      <c r="K205" s="1938"/>
      <c r="L205" s="1935"/>
      <c r="M205" s="1936"/>
      <c r="N205" s="1940"/>
      <c r="O205" s="1936"/>
      <c r="P205" s="1936"/>
      <c r="Q205" s="1938"/>
      <c r="R205" s="1936"/>
      <c r="S205" s="1935"/>
      <c r="T205" s="1936"/>
      <c r="U205" s="1936"/>
      <c r="V205" s="1936"/>
      <c r="W205" s="1936"/>
      <c r="X205" s="1935"/>
      <c r="Y205" s="1936"/>
      <c r="Z205" s="1936"/>
      <c r="AA205" s="1933"/>
      <c r="AB205" s="1934"/>
    </row>
    <row r="206" spans="1:28" s="1917" customFormat="1" ht="25.15" customHeight="1">
      <c r="A206" s="1931" t="e">
        <f>SUIVI!#REF!</f>
        <v>#REF!</v>
      </c>
      <c r="B206" s="1932" t="e">
        <f>SUIVI!#REF!</f>
        <v>#REF!</v>
      </c>
      <c r="C206" s="1933" t="e">
        <f>SUIVI!#REF!</f>
        <v>#REF!</v>
      </c>
      <c r="D206" s="1941"/>
      <c r="E206" s="4076" t="e">
        <f>SUIVI!#REF!</f>
        <v>#REF!</v>
      </c>
      <c r="F206" s="4077"/>
      <c r="G206" s="1937" t="e">
        <f>SUIVI!#REF!</f>
        <v>#REF!</v>
      </c>
      <c r="H206" s="1938"/>
      <c r="I206" s="1939"/>
      <c r="J206" s="1933"/>
      <c r="K206" s="1938"/>
      <c r="L206" s="1935"/>
      <c r="M206" s="1936"/>
      <c r="N206" s="1940"/>
      <c r="O206" s="1936"/>
      <c r="P206" s="1936"/>
      <c r="Q206" s="1938"/>
      <c r="R206" s="1936"/>
      <c r="S206" s="1935"/>
      <c r="T206" s="1936"/>
      <c r="U206" s="1936"/>
      <c r="V206" s="1936"/>
      <c r="W206" s="1936"/>
      <c r="X206" s="1935"/>
      <c r="Y206" s="1936"/>
      <c r="Z206" s="1936"/>
      <c r="AA206" s="1933"/>
      <c r="AB206" s="1934"/>
    </row>
    <row r="207" spans="1:28" s="1917" customFormat="1" ht="25.15" customHeight="1">
      <c r="A207" s="1931" t="e">
        <f>SUIVI!#REF!</f>
        <v>#REF!</v>
      </c>
      <c r="B207" s="1932" t="e">
        <f>SUIVI!#REF!</f>
        <v>#REF!</v>
      </c>
      <c r="C207" s="1933" t="e">
        <f>SUIVI!#REF!</f>
        <v>#REF!</v>
      </c>
      <c r="D207" s="1941"/>
      <c r="E207" s="4076" t="e">
        <f>SUIVI!#REF!</f>
        <v>#REF!</v>
      </c>
      <c r="F207" s="4077"/>
      <c r="G207" s="1937" t="e">
        <f>SUIVI!#REF!</f>
        <v>#REF!</v>
      </c>
      <c r="H207" s="1938"/>
      <c r="I207" s="1939"/>
      <c r="J207" s="1933"/>
      <c r="K207" s="1938"/>
      <c r="L207" s="1935"/>
      <c r="M207" s="1936"/>
      <c r="N207" s="1940"/>
      <c r="O207" s="1936"/>
      <c r="P207" s="1936"/>
      <c r="Q207" s="1938"/>
      <c r="R207" s="1936"/>
      <c r="S207" s="1935"/>
      <c r="T207" s="1936"/>
      <c r="U207" s="1936"/>
      <c r="V207" s="1936"/>
      <c r="W207" s="1936"/>
      <c r="X207" s="1935"/>
      <c r="Y207" s="1936"/>
      <c r="Z207" s="1936"/>
      <c r="AA207" s="1933"/>
      <c r="AB207" s="1934"/>
    </row>
    <row r="208" spans="1:28" s="1917" customFormat="1" ht="25.15" customHeight="1">
      <c r="A208" s="1931" t="e">
        <f>SUIVI!#REF!</f>
        <v>#REF!</v>
      </c>
      <c r="B208" s="1932" t="e">
        <f>SUIVI!#REF!</f>
        <v>#REF!</v>
      </c>
      <c r="C208" s="1933" t="e">
        <f>SUIVI!#REF!</f>
        <v>#REF!</v>
      </c>
      <c r="D208" s="1941"/>
      <c r="E208" s="4076" t="e">
        <f>SUIVI!#REF!</f>
        <v>#REF!</v>
      </c>
      <c r="F208" s="4077"/>
      <c r="G208" s="1937" t="e">
        <f>SUIVI!#REF!</f>
        <v>#REF!</v>
      </c>
      <c r="H208" s="1938"/>
      <c r="I208" s="1939"/>
      <c r="J208" s="1933"/>
      <c r="K208" s="1938"/>
      <c r="L208" s="1935"/>
      <c r="M208" s="1936"/>
      <c r="N208" s="1940"/>
      <c r="O208" s="1936"/>
      <c r="P208" s="1936"/>
      <c r="Q208" s="1938"/>
      <c r="R208" s="1936"/>
      <c r="S208" s="1935"/>
      <c r="T208" s="1936"/>
      <c r="U208" s="1936"/>
      <c r="V208" s="1936"/>
      <c r="W208" s="1936"/>
      <c r="X208" s="1935"/>
      <c r="Y208" s="1936"/>
      <c r="Z208" s="1936"/>
      <c r="AA208" s="1933"/>
      <c r="AB208" s="1934"/>
    </row>
    <row r="209" spans="1:28" s="1917" customFormat="1" ht="25.15" customHeight="1">
      <c r="A209" s="1931" t="e">
        <f>SUIVI!#REF!</f>
        <v>#REF!</v>
      </c>
      <c r="B209" s="1932" t="e">
        <f>SUIVI!#REF!</f>
        <v>#REF!</v>
      </c>
      <c r="C209" s="1933" t="e">
        <f>SUIVI!#REF!</f>
        <v>#REF!</v>
      </c>
      <c r="D209" s="1941"/>
      <c r="E209" s="4076" t="e">
        <f>SUIVI!#REF!</f>
        <v>#REF!</v>
      </c>
      <c r="F209" s="4077"/>
      <c r="G209" s="1937" t="e">
        <f>SUIVI!#REF!</f>
        <v>#REF!</v>
      </c>
      <c r="H209" s="1938"/>
      <c r="I209" s="1939"/>
      <c r="J209" s="1933"/>
      <c r="K209" s="1938"/>
      <c r="L209" s="1935"/>
      <c r="M209" s="1936"/>
      <c r="N209" s="1940"/>
      <c r="O209" s="1936"/>
      <c r="P209" s="1936"/>
      <c r="Q209" s="1938"/>
      <c r="R209" s="1936"/>
      <c r="S209" s="1935"/>
      <c r="T209" s="1936"/>
      <c r="U209" s="1936"/>
      <c r="V209" s="1936"/>
      <c r="W209" s="1936"/>
      <c r="X209" s="1935"/>
      <c r="Y209" s="1936"/>
      <c r="Z209" s="1936"/>
      <c r="AA209" s="1933"/>
      <c r="AB209" s="1934"/>
    </row>
    <row r="210" spans="1:28" s="1917" customFormat="1" ht="25.15" customHeight="1">
      <c r="A210" s="1931" t="e">
        <f>SUIVI!#REF!</f>
        <v>#REF!</v>
      </c>
      <c r="B210" s="1932" t="e">
        <f>SUIVI!#REF!</f>
        <v>#REF!</v>
      </c>
      <c r="C210" s="1933" t="e">
        <f>SUIVI!#REF!</f>
        <v>#REF!</v>
      </c>
      <c r="D210" s="1941"/>
      <c r="E210" s="4076" t="e">
        <f>SUIVI!#REF!</f>
        <v>#REF!</v>
      </c>
      <c r="F210" s="4077"/>
      <c r="G210" s="1937" t="e">
        <f>SUIVI!#REF!</f>
        <v>#REF!</v>
      </c>
      <c r="H210" s="1938"/>
      <c r="I210" s="1939"/>
      <c r="J210" s="1933"/>
      <c r="K210" s="1938"/>
      <c r="L210" s="1935"/>
      <c r="M210" s="1936"/>
      <c r="N210" s="1940"/>
      <c r="O210" s="1936"/>
      <c r="P210" s="1936"/>
      <c r="Q210" s="1938"/>
      <c r="R210" s="1936"/>
      <c r="S210" s="1935"/>
      <c r="T210" s="1936"/>
      <c r="U210" s="1936"/>
      <c r="V210" s="1936"/>
      <c r="W210" s="1936"/>
      <c r="X210" s="1935"/>
      <c r="Y210" s="1936"/>
      <c r="Z210" s="1936"/>
      <c r="AA210" s="1933"/>
      <c r="AB210" s="1934"/>
    </row>
    <row r="211" spans="1:28" s="1917" customFormat="1" ht="25.15" customHeight="1">
      <c r="A211" s="1931" t="e">
        <f>SUIVI!#REF!</f>
        <v>#REF!</v>
      </c>
      <c r="B211" s="1932" t="e">
        <f>SUIVI!#REF!</f>
        <v>#REF!</v>
      </c>
      <c r="C211" s="1933" t="e">
        <f>SUIVI!#REF!</f>
        <v>#REF!</v>
      </c>
      <c r="D211" s="1941"/>
      <c r="E211" s="4076" t="e">
        <f>SUIVI!#REF!</f>
        <v>#REF!</v>
      </c>
      <c r="F211" s="4077"/>
      <c r="G211" s="1937" t="e">
        <f>SUIVI!#REF!</f>
        <v>#REF!</v>
      </c>
      <c r="H211" s="1938"/>
      <c r="I211" s="1939"/>
      <c r="J211" s="1933"/>
      <c r="K211" s="1938"/>
      <c r="L211" s="1935"/>
      <c r="M211" s="1936"/>
      <c r="N211" s="1940"/>
      <c r="O211" s="1936"/>
      <c r="P211" s="1936"/>
      <c r="Q211" s="1938"/>
      <c r="R211" s="1936"/>
      <c r="S211" s="1935"/>
      <c r="T211" s="1936"/>
      <c r="U211" s="1936"/>
      <c r="V211" s="1936"/>
      <c r="W211" s="1936"/>
      <c r="X211" s="1935"/>
      <c r="Y211" s="1936"/>
      <c r="Z211" s="1936"/>
      <c r="AA211" s="1933"/>
      <c r="AB211" s="1934"/>
    </row>
    <row r="212" spans="1:28" s="1917" customFormat="1" ht="25.15" customHeight="1">
      <c r="A212" s="1931" t="e">
        <f>SUIVI!#REF!</f>
        <v>#REF!</v>
      </c>
      <c r="B212" s="1932" t="e">
        <f>SUIVI!#REF!</f>
        <v>#REF!</v>
      </c>
      <c r="C212" s="1933" t="e">
        <f>SUIVI!#REF!</f>
        <v>#REF!</v>
      </c>
      <c r="D212" s="1941"/>
      <c r="E212" s="4076" t="e">
        <f>SUIVI!#REF!</f>
        <v>#REF!</v>
      </c>
      <c r="F212" s="4077"/>
      <c r="G212" s="1937" t="e">
        <f>SUIVI!#REF!</f>
        <v>#REF!</v>
      </c>
      <c r="H212" s="1938"/>
      <c r="I212" s="1939"/>
      <c r="J212" s="1933"/>
      <c r="K212" s="1938"/>
      <c r="L212" s="1935"/>
      <c r="M212" s="1936"/>
      <c r="N212" s="1940"/>
      <c r="O212" s="1936"/>
      <c r="P212" s="1936"/>
      <c r="Q212" s="1938"/>
      <c r="R212" s="1936"/>
      <c r="S212" s="1935"/>
      <c r="T212" s="1936"/>
      <c r="U212" s="1936"/>
      <c r="V212" s="1936"/>
      <c r="W212" s="1936"/>
      <c r="X212" s="1935"/>
      <c r="Y212" s="1936"/>
      <c r="Z212" s="1936"/>
      <c r="AA212" s="1933"/>
      <c r="AB212" s="1934"/>
    </row>
    <row r="213" spans="1:28" s="1917" customFormat="1" ht="25.15" customHeight="1">
      <c r="A213" s="1931" t="e">
        <f>SUIVI!#REF!</f>
        <v>#REF!</v>
      </c>
      <c r="B213" s="1932" t="e">
        <f>SUIVI!#REF!</f>
        <v>#REF!</v>
      </c>
      <c r="C213" s="1933" t="e">
        <f>SUIVI!#REF!</f>
        <v>#REF!</v>
      </c>
      <c r="D213" s="1941"/>
      <c r="E213" s="4076" t="e">
        <f>SUIVI!#REF!</f>
        <v>#REF!</v>
      </c>
      <c r="F213" s="4077"/>
      <c r="G213" s="1937" t="e">
        <f>SUIVI!#REF!</f>
        <v>#REF!</v>
      </c>
      <c r="H213" s="1938"/>
      <c r="I213" s="1939"/>
      <c r="J213" s="1933"/>
      <c r="K213" s="1938"/>
      <c r="L213" s="1935"/>
      <c r="M213" s="1936"/>
      <c r="N213" s="1940"/>
      <c r="O213" s="1936"/>
      <c r="P213" s="1936"/>
      <c r="Q213" s="1938"/>
      <c r="R213" s="1936"/>
      <c r="S213" s="1935"/>
      <c r="T213" s="1936"/>
      <c r="U213" s="1936"/>
      <c r="V213" s="1936"/>
      <c r="W213" s="1936"/>
      <c r="X213" s="1935"/>
      <c r="Y213" s="1936"/>
      <c r="Z213" s="1936"/>
      <c r="AA213" s="1933"/>
      <c r="AB213" s="1934"/>
    </row>
    <row r="214" spans="1:28" s="1917" customFormat="1" ht="25.15" customHeight="1">
      <c r="A214" s="1931" t="e">
        <f>SUIVI!#REF!</f>
        <v>#REF!</v>
      </c>
      <c r="B214" s="1932" t="e">
        <f>SUIVI!#REF!</f>
        <v>#REF!</v>
      </c>
      <c r="C214" s="1933" t="e">
        <f>SUIVI!#REF!</f>
        <v>#REF!</v>
      </c>
      <c r="D214" s="1941"/>
      <c r="E214" s="4076" t="e">
        <f>SUIVI!#REF!</f>
        <v>#REF!</v>
      </c>
      <c r="F214" s="4077"/>
      <c r="G214" s="1937" t="e">
        <f>SUIVI!#REF!</f>
        <v>#REF!</v>
      </c>
      <c r="H214" s="1938"/>
      <c r="I214" s="1939"/>
      <c r="J214" s="1933"/>
      <c r="K214" s="1938"/>
      <c r="L214" s="1935"/>
      <c r="M214" s="1936"/>
      <c r="N214" s="1940"/>
      <c r="O214" s="1936"/>
      <c r="P214" s="1936"/>
      <c r="Q214" s="1938"/>
      <c r="R214" s="1936"/>
      <c r="S214" s="1935"/>
      <c r="T214" s="1936"/>
      <c r="U214" s="1936"/>
      <c r="V214" s="1936"/>
      <c r="W214" s="1936"/>
      <c r="X214" s="1935"/>
      <c r="Y214" s="1936"/>
      <c r="Z214" s="1936"/>
      <c r="AA214" s="1933"/>
      <c r="AB214" s="1934"/>
    </row>
    <row r="215" spans="1:28" s="1917" customFormat="1" ht="25.15" customHeight="1">
      <c r="A215" s="1931" t="e">
        <f>SUIVI!#REF!</f>
        <v>#REF!</v>
      </c>
      <c r="B215" s="1932" t="e">
        <f>SUIVI!#REF!</f>
        <v>#REF!</v>
      </c>
      <c r="C215" s="1933" t="e">
        <f>SUIVI!#REF!</f>
        <v>#REF!</v>
      </c>
      <c r="D215" s="1941"/>
      <c r="E215" s="4076" t="e">
        <f>SUIVI!#REF!</f>
        <v>#REF!</v>
      </c>
      <c r="F215" s="4077"/>
      <c r="G215" s="1937" t="e">
        <f>SUIVI!#REF!</f>
        <v>#REF!</v>
      </c>
      <c r="H215" s="1938"/>
      <c r="I215" s="1939"/>
      <c r="J215" s="1933"/>
      <c r="K215" s="1938"/>
      <c r="L215" s="1935"/>
      <c r="M215" s="1936"/>
      <c r="N215" s="1940"/>
      <c r="O215" s="1936"/>
      <c r="P215" s="1936"/>
      <c r="Q215" s="1938"/>
      <c r="R215" s="1936"/>
      <c r="S215" s="1935"/>
      <c r="T215" s="1936"/>
      <c r="U215" s="1936"/>
      <c r="V215" s="1936"/>
      <c r="W215" s="1936"/>
      <c r="X215" s="1935"/>
      <c r="Y215" s="1936"/>
      <c r="Z215" s="1936"/>
      <c r="AA215" s="1933"/>
      <c r="AB215" s="1934"/>
    </row>
    <row r="216" spans="1:28" s="1917" customFormat="1" ht="25.15" customHeight="1">
      <c r="A216" s="1931" t="e">
        <f>SUIVI!#REF!</f>
        <v>#REF!</v>
      </c>
      <c r="B216" s="1932" t="e">
        <f>SUIVI!#REF!</f>
        <v>#REF!</v>
      </c>
      <c r="C216" s="1933" t="e">
        <f>SUIVI!#REF!</f>
        <v>#REF!</v>
      </c>
      <c r="D216" s="1941"/>
      <c r="E216" s="4076" t="e">
        <f>SUIVI!#REF!</f>
        <v>#REF!</v>
      </c>
      <c r="F216" s="4077"/>
      <c r="G216" s="1937" t="e">
        <f>SUIVI!#REF!</f>
        <v>#REF!</v>
      </c>
      <c r="H216" s="1938"/>
      <c r="I216" s="1939"/>
      <c r="J216" s="1933"/>
      <c r="K216" s="1938"/>
      <c r="L216" s="1935"/>
      <c r="M216" s="1936"/>
      <c r="N216" s="1940"/>
      <c r="O216" s="1936"/>
      <c r="P216" s="1936"/>
      <c r="Q216" s="1938"/>
      <c r="R216" s="1936"/>
      <c r="S216" s="1935"/>
      <c r="T216" s="1936"/>
      <c r="U216" s="1936"/>
      <c r="V216" s="1936"/>
      <c r="W216" s="1936"/>
      <c r="X216" s="1935"/>
      <c r="Y216" s="1936"/>
      <c r="Z216" s="1936"/>
      <c r="AA216" s="1933"/>
      <c r="AB216" s="1934"/>
    </row>
    <row r="217" spans="1:28" s="1917" customFormat="1" ht="25.15" customHeight="1">
      <c r="A217" s="1931" t="e">
        <f>SUIVI!#REF!</f>
        <v>#REF!</v>
      </c>
      <c r="B217" s="1932" t="e">
        <f>SUIVI!#REF!</f>
        <v>#REF!</v>
      </c>
      <c r="C217" s="1933" t="e">
        <f>SUIVI!#REF!</f>
        <v>#REF!</v>
      </c>
      <c r="D217" s="1941"/>
      <c r="E217" s="4076" t="e">
        <f>SUIVI!#REF!</f>
        <v>#REF!</v>
      </c>
      <c r="F217" s="4077"/>
      <c r="G217" s="1937" t="e">
        <f>SUIVI!#REF!</f>
        <v>#REF!</v>
      </c>
      <c r="H217" s="1938"/>
      <c r="I217" s="1939"/>
      <c r="J217" s="1933"/>
      <c r="K217" s="1938"/>
      <c r="L217" s="1935"/>
      <c r="M217" s="1936"/>
      <c r="N217" s="1940"/>
      <c r="O217" s="1936"/>
      <c r="P217" s="1936"/>
      <c r="Q217" s="1938"/>
      <c r="R217" s="1936"/>
      <c r="S217" s="1935"/>
      <c r="T217" s="1936"/>
      <c r="U217" s="1936"/>
      <c r="V217" s="1936"/>
      <c r="W217" s="1936"/>
      <c r="X217" s="1935"/>
      <c r="Y217" s="1936"/>
      <c r="Z217" s="1936"/>
      <c r="AA217" s="1933"/>
      <c r="AB217" s="1934"/>
    </row>
    <row r="218" spans="1:28" s="1917" customFormat="1" ht="25.15" customHeight="1">
      <c r="A218" s="1931" t="e">
        <f>SUIVI!#REF!</f>
        <v>#REF!</v>
      </c>
      <c r="B218" s="1932" t="e">
        <f>SUIVI!#REF!</f>
        <v>#REF!</v>
      </c>
      <c r="C218" s="1933" t="e">
        <f>SUIVI!#REF!</f>
        <v>#REF!</v>
      </c>
      <c r="D218" s="1941"/>
      <c r="E218" s="4076" t="e">
        <f>SUIVI!#REF!</f>
        <v>#REF!</v>
      </c>
      <c r="F218" s="4077"/>
      <c r="G218" s="1937" t="e">
        <f>SUIVI!#REF!</f>
        <v>#REF!</v>
      </c>
      <c r="H218" s="1938"/>
      <c r="I218" s="1939"/>
      <c r="J218" s="1933"/>
      <c r="K218" s="1938"/>
      <c r="L218" s="1935"/>
      <c r="M218" s="1936"/>
      <c r="N218" s="1940"/>
      <c r="O218" s="1936"/>
      <c r="P218" s="1936"/>
      <c r="Q218" s="1938"/>
      <c r="R218" s="1936"/>
      <c r="S218" s="1935"/>
      <c r="T218" s="1936"/>
      <c r="U218" s="1936"/>
      <c r="V218" s="1936"/>
      <c r="W218" s="1936"/>
      <c r="X218" s="1935"/>
      <c r="Y218" s="1936"/>
      <c r="Z218" s="1936"/>
      <c r="AA218" s="1933"/>
      <c r="AB218" s="1934"/>
    </row>
    <row r="219" spans="1:28" s="1917" customFormat="1" ht="25.15" customHeight="1">
      <c r="A219" s="1931" t="e">
        <f>SUIVI!#REF!</f>
        <v>#REF!</v>
      </c>
      <c r="B219" s="1932" t="e">
        <f>SUIVI!#REF!</f>
        <v>#REF!</v>
      </c>
      <c r="C219" s="1933" t="e">
        <f>SUIVI!#REF!</f>
        <v>#REF!</v>
      </c>
      <c r="D219" s="1941"/>
      <c r="E219" s="4076" t="e">
        <f>SUIVI!#REF!</f>
        <v>#REF!</v>
      </c>
      <c r="F219" s="4077"/>
      <c r="G219" s="1937" t="e">
        <f>SUIVI!#REF!</f>
        <v>#REF!</v>
      </c>
      <c r="H219" s="1938"/>
      <c r="I219" s="1939"/>
      <c r="J219" s="1933"/>
      <c r="K219" s="1938"/>
      <c r="L219" s="1935"/>
      <c r="M219" s="1936"/>
      <c r="N219" s="1940"/>
      <c r="O219" s="1936"/>
      <c r="P219" s="1936"/>
      <c r="Q219" s="1938"/>
      <c r="R219" s="1936"/>
      <c r="S219" s="1935"/>
      <c r="T219" s="1936"/>
      <c r="U219" s="1936"/>
      <c r="V219" s="1936"/>
      <c r="W219" s="1936"/>
      <c r="X219" s="1935"/>
      <c r="Y219" s="1936"/>
      <c r="Z219" s="1936"/>
      <c r="AA219" s="1933"/>
      <c r="AB219" s="1934"/>
    </row>
    <row r="220" spans="1:28" s="1917" customFormat="1" ht="25.15" customHeight="1">
      <c r="A220" s="1931" t="e">
        <f>SUIVI!#REF!</f>
        <v>#REF!</v>
      </c>
      <c r="B220" s="1932" t="e">
        <f>SUIVI!#REF!</f>
        <v>#REF!</v>
      </c>
      <c r="C220" s="1933" t="e">
        <f>SUIVI!#REF!</f>
        <v>#REF!</v>
      </c>
      <c r="D220" s="1941"/>
      <c r="E220" s="4076" t="e">
        <f>SUIVI!#REF!</f>
        <v>#REF!</v>
      </c>
      <c r="F220" s="4077"/>
      <c r="G220" s="1937" t="e">
        <f>SUIVI!#REF!</f>
        <v>#REF!</v>
      </c>
      <c r="H220" s="1938"/>
      <c r="I220" s="1939"/>
      <c r="J220" s="1933"/>
      <c r="K220" s="1938"/>
      <c r="L220" s="1935"/>
      <c r="M220" s="1936"/>
      <c r="N220" s="1940"/>
      <c r="O220" s="1936"/>
      <c r="P220" s="1936"/>
      <c r="Q220" s="1938"/>
      <c r="R220" s="1936"/>
      <c r="S220" s="1935"/>
      <c r="T220" s="1936"/>
      <c r="U220" s="1936"/>
      <c r="V220" s="1936"/>
      <c r="W220" s="1936"/>
      <c r="X220" s="1935"/>
      <c r="Y220" s="1936"/>
      <c r="Z220" s="1936"/>
      <c r="AA220" s="1933"/>
      <c r="AB220" s="1934"/>
    </row>
    <row r="221" spans="1:28" s="1917" customFormat="1" ht="7.15" customHeight="1">
      <c r="A221" s="4066"/>
      <c r="B221" s="4066"/>
      <c r="C221" s="4066"/>
      <c r="D221" s="4066"/>
      <c r="E221" s="4066"/>
      <c r="F221" s="4066"/>
      <c r="G221" s="4066"/>
      <c r="H221" s="4066"/>
      <c r="I221" s="4066"/>
      <c r="J221" s="4066"/>
      <c r="K221" s="4066"/>
      <c r="L221" s="4066"/>
      <c r="M221" s="4066"/>
      <c r="N221" s="4066"/>
      <c r="O221" s="4066"/>
      <c r="P221" s="4066"/>
      <c r="Q221" s="4066"/>
      <c r="R221" s="4066"/>
      <c r="S221" s="4066"/>
      <c r="T221" s="4066"/>
      <c r="U221" s="4066"/>
      <c r="V221" s="4066"/>
      <c r="W221" s="4066"/>
      <c r="X221" s="4066"/>
      <c r="Y221" s="4066"/>
      <c r="Z221" s="4066"/>
      <c r="AA221" s="1916"/>
      <c r="AB221" s="1918"/>
    </row>
    <row r="222" spans="1:28" s="1917" customFormat="1" ht="25.15" customHeight="1">
      <c r="A222" s="1916"/>
      <c r="B222" s="1916"/>
      <c r="C222" s="1916"/>
      <c r="D222" s="1916"/>
      <c r="E222" s="1916"/>
      <c r="F222" s="1916"/>
      <c r="G222" s="4076" t="s">
        <v>1606</v>
      </c>
      <c r="H222" s="4077"/>
      <c r="I222" s="4077"/>
      <c r="J222" s="4077"/>
      <c r="K222" s="4077"/>
      <c r="L222" s="4077"/>
      <c r="M222" s="4077"/>
      <c r="N222" s="4077"/>
      <c r="O222" s="4077"/>
      <c r="P222" s="4077"/>
      <c r="Q222" s="4077"/>
      <c r="R222" s="4077"/>
      <c r="S222" s="4077"/>
      <c r="T222" s="4077"/>
      <c r="U222" s="4077"/>
      <c r="V222" s="4078"/>
      <c r="W222" s="1916"/>
      <c r="X222" s="1916"/>
      <c r="Y222" s="1916"/>
      <c r="Z222" s="1916"/>
      <c r="AA222" s="1916"/>
      <c r="AB222" s="1916"/>
    </row>
    <row r="223" spans="1:28">
      <c r="A223" s="4080" t="s">
        <v>1603</v>
      </c>
      <c r="B223" s="4080"/>
      <c r="C223" s="4080"/>
      <c r="D223" s="4080"/>
      <c r="E223" s="4080"/>
      <c r="F223" s="4081"/>
      <c r="G223" s="4079" t="s">
        <v>1607</v>
      </c>
      <c r="H223" s="4079"/>
      <c r="I223" s="4079"/>
      <c r="J223" s="4079"/>
      <c r="K223" s="4079"/>
      <c r="L223" s="4079"/>
      <c r="M223" s="4079"/>
      <c r="N223" s="4079"/>
      <c r="O223" s="4080"/>
      <c r="P223" s="4080"/>
      <c r="Q223" s="4080"/>
      <c r="R223" s="4080"/>
      <c r="S223" s="4080"/>
      <c r="T223" s="4080"/>
      <c r="U223" s="4080"/>
      <c r="V223" s="4080"/>
      <c r="W223" s="1889"/>
      <c r="X223" s="1889"/>
      <c r="Y223" s="1889"/>
      <c r="Z223" s="1889"/>
      <c r="AA223" s="1889"/>
      <c r="AB223" s="1894"/>
    </row>
    <row r="224" spans="1:28">
      <c r="A224" s="4080" t="s">
        <v>1604</v>
      </c>
      <c r="B224" s="4080"/>
      <c r="C224" s="4080"/>
      <c r="D224" s="4080"/>
      <c r="E224" s="4080"/>
      <c r="F224" s="4081"/>
      <c r="G224" s="4079"/>
      <c r="H224" s="4079"/>
      <c r="I224" s="4079"/>
      <c r="J224" s="4079"/>
      <c r="K224" s="4079"/>
      <c r="L224" s="4079"/>
      <c r="M224" s="4079"/>
      <c r="N224" s="4079"/>
      <c r="O224" s="4080"/>
      <c r="P224" s="4080"/>
      <c r="Q224" s="4080"/>
      <c r="R224" s="4080"/>
      <c r="S224" s="4080"/>
      <c r="T224" s="4080"/>
      <c r="U224" s="4080"/>
      <c r="V224" s="4080"/>
      <c r="W224" s="1889"/>
      <c r="X224" s="1889"/>
      <c r="Y224" s="1889"/>
      <c r="Z224" s="1889"/>
      <c r="AA224" s="1889"/>
      <c r="AB224" s="1894"/>
    </row>
    <row r="225" spans="1:28">
      <c r="A225" s="4080" t="s">
        <v>1605</v>
      </c>
      <c r="B225" s="4080"/>
      <c r="C225" s="4080"/>
      <c r="D225" s="4080"/>
      <c r="E225" s="4080"/>
      <c r="F225" s="4081"/>
      <c r="G225" s="4079"/>
      <c r="H225" s="4079"/>
      <c r="I225" s="4079"/>
      <c r="J225" s="4079"/>
      <c r="K225" s="4079"/>
      <c r="L225" s="4079"/>
      <c r="M225" s="4079"/>
      <c r="N225" s="4079"/>
      <c r="O225" s="4080"/>
      <c r="P225" s="4080"/>
      <c r="Q225" s="4080"/>
      <c r="R225" s="4080"/>
      <c r="S225" s="4080"/>
      <c r="T225" s="4080"/>
      <c r="U225" s="4080"/>
      <c r="V225" s="4080"/>
      <c r="W225" s="1894"/>
      <c r="X225" s="1894"/>
      <c r="Y225" s="1894"/>
      <c r="Z225" s="1894"/>
      <c r="AA225" s="1894"/>
      <c r="AB225" s="1894"/>
    </row>
    <row r="226" spans="1:28" ht="4.1500000000000004" customHeight="1">
      <c r="A226" s="1894"/>
      <c r="B226" s="1894"/>
      <c r="C226" s="1894"/>
      <c r="D226" s="1894"/>
      <c r="E226" s="1894"/>
      <c r="F226" s="1894"/>
      <c r="G226" s="1894"/>
      <c r="H226" s="1894"/>
      <c r="I226" s="1894"/>
      <c r="J226" s="1894"/>
      <c r="K226" s="1894"/>
      <c r="L226" s="1894"/>
      <c r="M226" s="1894"/>
      <c r="N226" s="1894"/>
      <c r="O226" s="1894"/>
      <c r="P226" s="1894"/>
      <c r="Q226" s="1894"/>
      <c r="R226" s="1894"/>
      <c r="S226" s="1894"/>
      <c r="T226" s="1894"/>
      <c r="U226" s="1894"/>
      <c r="V226" s="1894"/>
      <c r="W226" s="1894"/>
      <c r="X226" s="1894"/>
      <c r="Y226" s="1894"/>
      <c r="Z226" s="1894"/>
      <c r="AA226" s="1894"/>
      <c r="AB226" s="1894"/>
    </row>
    <row r="227" spans="1:28">
      <c r="A227" s="1894"/>
      <c r="B227" s="1894"/>
      <c r="C227" s="1894"/>
      <c r="D227" s="1894"/>
      <c r="E227" s="1894"/>
      <c r="F227" s="1894"/>
      <c r="G227" s="1894"/>
      <c r="H227" s="1894"/>
      <c r="I227" s="1894"/>
      <c r="J227" s="1894"/>
      <c r="K227" s="1894"/>
      <c r="L227" s="1894"/>
      <c r="M227" s="1894"/>
      <c r="N227" s="1894"/>
      <c r="O227" s="1894"/>
      <c r="P227" s="1894"/>
      <c r="Q227" s="1894"/>
      <c r="R227" s="1894"/>
      <c r="S227" s="1894"/>
      <c r="T227" s="1894"/>
      <c r="U227" s="1894"/>
      <c r="V227" s="1894"/>
      <c r="W227" s="1894"/>
      <c r="X227" s="1894"/>
      <c r="Y227" s="1894"/>
      <c r="Z227" s="1894"/>
      <c r="AA227" s="1894"/>
      <c r="AB227" s="1894"/>
    </row>
    <row r="228" spans="1:28">
      <c r="A228" s="1894"/>
      <c r="B228" s="1894"/>
      <c r="C228" s="1894"/>
      <c r="D228" s="1894"/>
      <c r="E228" s="1894"/>
      <c r="F228" s="1894"/>
      <c r="G228" s="1894"/>
      <c r="H228" s="1894"/>
      <c r="I228" s="1894"/>
      <c r="J228" s="1894"/>
      <c r="K228" s="1894"/>
      <c r="L228" s="1894"/>
      <c r="M228" s="1894"/>
      <c r="N228" s="1894"/>
      <c r="O228" s="1894"/>
      <c r="P228" s="1894"/>
      <c r="Q228" s="1894"/>
      <c r="R228" s="1894"/>
      <c r="S228" s="1894"/>
      <c r="T228" s="1894"/>
      <c r="U228" s="1894"/>
      <c r="V228" s="1894"/>
      <c r="W228" s="1894"/>
      <c r="X228" s="1894"/>
      <c r="Y228" s="1894"/>
      <c r="Z228" s="1894"/>
      <c r="AA228" s="1894"/>
    </row>
    <row r="229" spans="1:28">
      <c r="A229" s="1894"/>
      <c r="B229" s="1894"/>
      <c r="C229" s="1894"/>
      <c r="D229" s="1894"/>
      <c r="E229" s="1894"/>
      <c r="F229" s="1894"/>
      <c r="G229" s="1894"/>
      <c r="H229" s="1894"/>
      <c r="I229" s="1894"/>
      <c r="J229" s="1894"/>
      <c r="K229" s="1894"/>
      <c r="L229" s="1894"/>
      <c r="M229" s="1894"/>
      <c r="N229" s="1894"/>
      <c r="O229" s="1894"/>
      <c r="P229" s="1894"/>
      <c r="Q229" s="1894"/>
      <c r="R229" s="1894"/>
      <c r="S229" s="1894"/>
      <c r="T229" s="1894"/>
      <c r="U229" s="1894"/>
      <c r="V229" s="1894"/>
      <c r="W229" s="1894"/>
      <c r="X229" s="1894"/>
      <c r="Y229" s="1894"/>
      <c r="Z229" s="1894"/>
      <c r="AA229" s="1894"/>
    </row>
    <row r="230" spans="1:28">
      <c r="A230" s="1894"/>
      <c r="B230" s="1894"/>
      <c r="C230" s="1894"/>
      <c r="D230" s="1894"/>
      <c r="E230" s="1894"/>
      <c r="F230" s="1894"/>
      <c r="G230" s="1894"/>
      <c r="H230" s="1894"/>
      <c r="I230" s="1894"/>
      <c r="J230" s="1894"/>
      <c r="K230" s="1894"/>
      <c r="L230" s="1894"/>
      <c r="M230" s="1894"/>
      <c r="N230" s="1894"/>
      <c r="O230" s="1894"/>
      <c r="P230" s="1894"/>
      <c r="Q230" s="1894"/>
      <c r="R230" s="1894"/>
      <c r="S230" s="1894"/>
      <c r="T230" s="1894"/>
      <c r="U230" s="1894"/>
      <c r="V230" s="1894"/>
      <c r="W230" s="1894"/>
      <c r="X230" s="1894"/>
      <c r="Y230" s="1894"/>
      <c r="Z230" s="1894"/>
      <c r="AA230" s="1894"/>
    </row>
    <row r="231" spans="1:28">
      <c r="A231" s="1894"/>
      <c r="B231" s="1894"/>
      <c r="C231" s="1894"/>
      <c r="D231" s="1894"/>
      <c r="E231" s="1894"/>
      <c r="F231" s="1894"/>
      <c r="G231" s="1894"/>
      <c r="H231" s="1894"/>
      <c r="I231" s="1894"/>
      <c r="J231" s="1894"/>
      <c r="K231" s="1894"/>
      <c r="L231" s="1894"/>
      <c r="M231" s="1894"/>
      <c r="N231" s="1894"/>
      <c r="O231" s="1894"/>
      <c r="P231" s="1894"/>
      <c r="Q231" s="1894"/>
      <c r="R231" s="1894"/>
      <c r="S231" s="1894"/>
      <c r="T231" s="1894"/>
      <c r="U231" s="1894"/>
      <c r="V231" s="1894"/>
      <c r="W231" s="1894"/>
      <c r="X231" s="1894"/>
      <c r="Y231" s="1894"/>
      <c r="Z231" s="1894"/>
      <c r="AA231" s="1894"/>
    </row>
    <row r="232" spans="1:28">
      <c r="A232" s="1889"/>
      <c r="B232" s="1889"/>
      <c r="C232" s="1889"/>
      <c r="D232" s="1889"/>
      <c r="E232" s="1889"/>
      <c r="F232" s="1889"/>
      <c r="G232" s="1889"/>
      <c r="H232" s="1889"/>
      <c r="I232" s="1889"/>
      <c r="J232" s="1889"/>
      <c r="K232" s="1889"/>
      <c r="L232" s="1889"/>
      <c r="M232" s="1889"/>
      <c r="N232" s="1889"/>
      <c r="O232" s="1889"/>
      <c r="P232" s="1889"/>
      <c r="Q232" s="1889"/>
      <c r="R232" s="1889"/>
      <c r="S232" s="1889"/>
      <c r="T232" s="1889"/>
      <c r="U232" s="1889"/>
      <c r="V232" s="1889"/>
      <c r="W232" s="1889"/>
      <c r="X232" s="1889"/>
      <c r="Y232" s="1889"/>
      <c r="Z232" s="1889"/>
      <c r="AA232" s="1889"/>
      <c r="AB232" s="1887"/>
    </row>
    <row r="233" spans="1:28">
      <c r="A233" s="1894"/>
      <c r="B233" s="1894"/>
      <c r="C233" s="1894"/>
      <c r="D233" s="1894"/>
      <c r="E233" s="1894"/>
      <c r="F233" s="1894"/>
      <c r="G233" s="1894"/>
      <c r="H233" s="1894"/>
      <c r="I233" s="1894"/>
      <c r="J233" s="1894"/>
      <c r="K233" s="1894"/>
      <c r="L233" s="1894"/>
      <c r="M233" s="1894"/>
      <c r="N233" s="1894"/>
      <c r="O233" s="1894"/>
      <c r="P233" s="1894"/>
      <c r="Q233" s="1894"/>
      <c r="R233" s="1894"/>
      <c r="S233" s="1894"/>
      <c r="T233" s="1894"/>
      <c r="U233" s="1894"/>
      <c r="V233" s="1894"/>
      <c r="W233" s="1894"/>
      <c r="X233" s="1894"/>
      <c r="Y233" s="1894"/>
      <c r="Z233" s="1894"/>
      <c r="AA233" s="1894"/>
    </row>
    <row r="234" spans="1:28">
      <c r="A234" s="1889"/>
      <c r="B234" s="1889"/>
      <c r="C234" s="1889"/>
      <c r="D234" s="1889"/>
      <c r="E234" s="1889"/>
      <c r="F234" s="1889"/>
      <c r="G234" s="1889"/>
      <c r="H234" s="1889"/>
      <c r="I234" s="1889"/>
      <c r="J234" s="1889"/>
      <c r="K234" s="1889"/>
      <c r="L234" s="1889"/>
      <c r="M234" s="1889"/>
      <c r="N234" s="1889"/>
      <c r="O234" s="1889"/>
      <c r="P234" s="1889"/>
      <c r="Q234" s="1889"/>
      <c r="R234" s="1889"/>
      <c r="S234" s="1889"/>
      <c r="T234" s="1889"/>
      <c r="U234" s="1889"/>
      <c r="V234" s="1889"/>
      <c r="W234" s="1889"/>
      <c r="X234" s="1889"/>
      <c r="Y234" s="1889"/>
      <c r="Z234" s="1889"/>
      <c r="AA234" s="1889"/>
      <c r="AB234" s="1887"/>
    </row>
    <row r="235" spans="1:28">
      <c r="A235" s="1889"/>
      <c r="B235" s="1889"/>
      <c r="C235" s="1889"/>
      <c r="D235" s="1889"/>
      <c r="E235" s="1889"/>
      <c r="F235" s="1889"/>
      <c r="G235" s="1889"/>
      <c r="H235" s="1889"/>
      <c r="I235" s="1889"/>
      <c r="J235" s="1889"/>
      <c r="K235" s="1889"/>
      <c r="L235" s="1889"/>
      <c r="M235" s="1889"/>
      <c r="N235" s="1889"/>
      <c r="O235" s="1889"/>
      <c r="P235" s="1889"/>
      <c r="Q235" s="1889"/>
      <c r="R235" s="1889"/>
      <c r="S235" s="1889"/>
      <c r="T235" s="1889"/>
      <c r="U235" s="1889"/>
      <c r="V235" s="1889"/>
      <c r="W235" s="1889"/>
      <c r="X235" s="1889"/>
      <c r="Y235" s="1889"/>
      <c r="Z235" s="1889"/>
      <c r="AA235" s="1889"/>
      <c r="AB235" s="1887"/>
    </row>
    <row r="236" spans="1:28">
      <c r="AB236" s="1887"/>
    </row>
    <row r="237" spans="1:28">
      <c r="AB237" s="1887"/>
    </row>
    <row r="238" spans="1:28">
      <c r="A238" s="1889"/>
      <c r="B238" s="1889"/>
      <c r="C238" s="1889"/>
      <c r="D238" s="1889"/>
      <c r="E238" s="1889"/>
      <c r="F238" s="1889"/>
      <c r="G238" s="1889"/>
      <c r="H238" s="1889"/>
      <c r="I238" s="1889"/>
      <c r="J238" s="1889"/>
      <c r="K238" s="1889"/>
      <c r="L238" s="1889"/>
      <c r="M238" s="1889"/>
      <c r="N238" s="1889"/>
      <c r="O238" s="1889"/>
      <c r="P238" s="1889"/>
      <c r="Q238" s="1889"/>
      <c r="R238" s="1889"/>
      <c r="S238" s="1889"/>
      <c r="T238" s="1889"/>
      <c r="U238" s="1889"/>
      <c r="V238" s="1889"/>
      <c r="W238" s="1889"/>
      <c r="X238" s="1889"/>
      <c r="Y238" s="1889"/>
      <c r="Z238" s="1889"/>
      <c r="AA238" s="1889"/>
      <c r="AB238" s="1887"/>
    </row>
  </sheetData>
  <mergeCells count="241">
    <mergeCell ref="A225:F225"/>
    <mergeCell ref="G225:N225"/>
    <mergeCell ref="O225:V225"/>
    <mergeCell ref="L221:P221"/>
    <mergeCell ref="Q221:S221"/>
    <mergeCell ref="T221:V221"/>
    <mergeCell ref="W221:Z221"/>
    <mergeCell ref="G222:V222"/>
    <mergeCell ref="A223:F223"/>
    <mergeCell ref="G223:N223"/>
    <mergeCell ref="O223:V223"/>
    <mergeCell ref="A224:F224"/>
    <mergeCell ref="G224:N224"/>
    <mergeCell ref="O224:V224"/>
    <mergeCell ref="E215:F215"/>
    <mergeCell ref="E216:F216"/>
    <mergeCell ref="E217:F217"/>
    <mergeCell ref="E218:F218"/>
    <mergeCell ref="E219:F219"/>
    <mergeCell ref="E220:F220"/>
    <mergeCell ref="A221:C221"/>
    <mergeCell ref="D221:F221"/>
    <mergeCell ref="G221:K221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A11:AA11"/>
    <mergeCell ref="A12:K12"/>
    <mergeCell ref="L12:AB12"/>
    <mergeCell ref="A13:AB13"/>
    <mergeCell ref="E21:F21"/>
    <mergeCell ref="E22:F22"/>
    <mergeCell ref="E23:F23"/>
    <mergeCell ref="E24:F24"/>
    <mergeCell ref="E25:F25"/>
    <mergeCell ref="A4:AA4"/>
    <mergeCell ref="A5:AA5"/>
    <mergeCell ref="A6:M6"/>
    <mergeCell ref="A7:M7"/>
    <mergeCell ref="A8:M8"/>
    <mergeCell ref="A9:M9"/>
    <mergeCell ref="O9:AB9"/>
    <mergeCell ref="A10:M10"/>
    <mergeCell ref="O10:U10"/>
    <mergeCell ref="A1:D1"/>
    <mergeCell ref="E1:I1"/>
    <mergeCell ref="J1:L1"/>
    <mergeCell ref="M1:R1"/>
    <mergeCell ref="S1:V1"/>
    <mergeCell ref="W1:AB1"/>
    <mergeCell ref="A2:AA2"/>
    <mergeCell ref="A3:F3"/>
    <mergeCell ref="G3:N3"/>
    <mergeCell ref="O3:T3"/>
    <mergeCell ref="U3:AB3"/>
  </mergeCells>
  <pageMargins left="0.70866141732283472" right="0.31496062992125984" top="1.4895833333333333" bottom="0.74803149606299213" header="0.31496062992125984" footer="0.31496062992125984"/>
  <pageSetup paperSize="9" scale="98" orientation="landscape" r:id="rId1"/>
  <headerFooter differentFirst="1">
    <firstHeader>&amp;L
C3P/Parachévement spécial
            Site Differdange&amp;CPT-Eindringprüfung
Pv de contrôle ressuage
rapport pénétrant 
PT
&amp;R&amp;G</firstHeader>
  </headerFooter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Feuil2">
    <tabColor rgb="FF00B0F0"/>
  </sheetPr>
  <dimension ref="A1:DV59"/>
  <sheetViews>
    <sheetView zoomScaleNormal="100" workbookViewId="0">
      <selection activeCell="N29" sqref="N29"/>
    </sheetView>
  </sheetViews>
  <sheetFormatPr baseColWidth="10" defaultColWidth="9.140625" defaultRowHeight="12.75"/>
  <cols>
    <col min="1" max="1" width="4.7109375" customWidth="1"/>
    <col min="2" max="2" width="6.5703125" customWidth="1"/>
    <col min="3" max="3" width="10.7109375" customWidth="1"/>
    <col min="4" max="4" width="10.85546875" customWidth="1"/>
    <col min="5" max="5" width="10.5703125" customWidth="1"/>
    <col min="6" max="8" width="12.28515625" customWidth="1"/>
    <col min="9" max="10" width="10.5703125" customWidth="1"/>
    <col min="11" max="11" width="8" customWidth="1"/>
    <col min="12" max="13" width="10.5703125" customWidth="1"/>
    <col min="14" max="15" width="11.42578125" customWidth="1"/>
    <col min="16" max="16" width="3" customWidth="1"/>
    <col min="17" max="17" width="5.5703125" customWidth="1"/>
    <col min="18" max="18" width="9.85546875" customWidth="1"/>
    <col min="19" max="19" width="9" customWidth="1"/>
    <col min="20" max="20" width="9.5703125" customWidth="1"/>
    <col min="21" max="22" width="12.140625" customWidth="1"/>
    <col min="23" max="23" width="8.140625" customWidth="1"/>
    <col min="24" max="24" width="13.28515625" customWidth="1"/>
    <col min="25" max="25" width="12.28515625" customWidth="1"/>
    <col min="26" max="26" width="8.140625" customWidth="1"/>
    <col min="27" max="27" width="6.140625" customWidth="1"/>
    <col min="28" max="28" width="12.28515625" customWidth="1"/>
    <col min="29" max="29" width="15.140625" customWidth="1"/>
    <col min="30" max="30" width="8.85546875" customWidth="1"/>
    <col min="31" max="31" width="7.140625" customWidth="1"/>
    <col min="32" max="40" width="11.42578125" customWidth="1"/>
    <col min="41" max="43" width="12.28515625" customWidth="1"/>
    <col min="44" max="92" width="11.42578125" customWidth="1"/>
    <col min="93" max="95" width="11.28515625" customWidth="1"/>
    <col min="96" max="96" width="11.42578125" customWidth="1"/>
    <col min="97" max="97" width="11.28515625" customWidth="1"/>
    <col min="98" max="106" width="11.42578125" customWidth="1"/>
    <col min="107" max="107" width="9.140625" customWidth="1"/>
    <col min="108" max="108" width="4.85546875" customWidth="1"/>
    <col min="109" max="109" width="11.42578125" customWidth="1"/>
    <col min="110" max="110" width="14.28515625" customWidth="1"/>
    <col min="111" max="126" width="11.42578125" customWidth="1"/>
  </cols>
  <sheetData>
    <row r="1" spans="2:122" ht="9.6" customHeight="1">
      <c r="P1" s="22"/>
    </row>
    <row r="2" spans="2:122" ht="42" customHeight="1" thickBot="1">
      <c r="P2" s="22"/>
    </row>
    <row r="3" spans="2:122" ht="16.149999999999999" customHeight="1" thickBot="1">
      <c r="B3" s="2" t="s">
        <v>188</v>
      </c>
      <c r="F3" s="3155" t="s">
        <v>189</v>
      </c>
      <c r="G3" s="3156"/>
      <c r="H3" s="3156"/>
      <c r="I3" s="3157"/>
      <c r="P3" s="22"/>
      <c r="Q3" s="2" t="s">
        <v>188</v>
      </c>
      <c r="V3" s="3155" t="s">
        <v>189</v>
      </c>
      <c r="W3" s="3156"/>
      <c r="X3" s="3156"/>
      <c r="Y3" s="3157"/>
      <c r="AK3" s="2" t="s">
        <v>188</v>
      </c>
      <c r="AP3" s="3155" t="s">
        <v>189</v>
      </c>
      <c r="AQ3" s="3156"/>
      <c r="AR3" s="3156"/>
      <c r="AS3" s="3157"/>
      <c r="AY3" s="2" t="s">
        <v>188</v>
      </c>
      <c r="BD3" s="3155" t="s">
        <v>189</v>
      </c>
      <c r="BE3" s="3156"/>
      <c r="BF3" s="3156"/>
      <c r="BG3" s="3157"/>
      <c r="BR3" s="2" t="s">
        <v>188</v>
      </c>
      <c r="BW3" s="3155" t="s">
        <v>189</v>
      </c>
      <c r="BX3" s="3156"/>
      <c r="BY3" s="3156"/>
      <c r="BZ3" s="3157"/>
      <c r="CK3" s="2" t="s">
        <v>188</v>
      </c>
      <c r="CP3" s="3155" t="s">
        <v>189</v>
      </c>
      <c r="CQ3" s="3156"/>
      <c r="CR3" s="3156"/>
      <c r="CS3" s="3157"/>
      <c r="DE3" s="2" t="s">
        <v>188</v>
      </c>
      <c r="DJ3" s="3155" t="s">
        <v>189</v>
      </c>
      <c r="DK3" s="3156"/>
      <c r="DL3" s="3156"/>
      <c r="DM3" s="3157"/>
    </row>
    <row r="4" spans="2:122" ht="16.149999999999999" customHeight="1">
      <c r="B4" s="3" t="s">
        <v>190</v>
      </c>
      <c r="P4" s="22"/>
      <c r="Q4" s="3" t="s">
        <v>190</v>
      </c>
      <c r="AK4" s="3" t="s">
        <v>190</v>
      </c>
      <c r="AY4" s="3" t="s">
        <v>190</v>
      </c>
      <c r="BR4" s="3" t="s">
        <v>190</v>
      </c>
      <c r="CK4" s="3" t="s">
        <v>190</v>
      </c>
      <c r="DE4" s="3" t="s">
        <v>190</v>
      </c>
    </row>
    <row r="5" spans="2:122" ht="17.25" customHeight="1">
      <c r="B5" s="23"/>
      <c r="C5" s="24" t="s">
        <v>208</v>
      </c>
      <c r="D5" s="24"/>
      <c r="E5" s="24"/>
      <c r="F5" s="24"/>
      <c r="G5" s="24"/>
      <c r="H5" s="24"/>
      <c r="I5" s="24"/>
      <c r="J5" s="24"/>
      <c r="K5" s="25"/>
      <c r="L5" s="26"/>
      <c r="Q5" s="23"/>
      <c r="R5" s="24" t="s">
        <v>208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5"/>
      <c r="AD5" s="26"/>
      <c r="AK5" s="23"/>
      <c r="AL5" s="24" t="s">
        <v>208</v>
      </c>
      <c r="AM5" s="24"/>
      <c r="AN5" s="24"/>
      <c r="AO5" s="24"/>
      <c r="AP5" s="24"/>
      <c r="AQ5" s="24"/>
      <c r="AR5" s="24"/>
      <c r="AS5" s="24"/>
      <c r="AT5" s="25"/>
      <c r="AU5" s="26"/>
      <c r="AY5" s="23"/>
      <c r="AZ5" s="24" t="s">
        <v>208</v>
      </c>
      <c r="BA5" s="24"/>
      <c r="BB5" s="24"/>
      <c r="BC5" s="24"/>
      <c r="BD5" s="24"/>
      <c r="BE5" s="24"/>
      <c r="BF5" s="24"/>
      <c r="BG5" s="24"/>
      <c r="BH5" s="24"/>
      <c r="BI5" s="24"/>
      <c r="BJ5" s="25"/>
      <c r="BK5" s="26"/>
      <c r="BR5" s="23"/>
      <c r="BS5" s="24" t="s">
        <v>208</v>
      </c>
      <c r="BT5" s="24"/>
      <c r="BU5" s="24"/>
      <c r="BV5" s="24"/>
      <c r="BW5" s="24"/>
      <c r="BX5" s="24"/>
      <c r="BY5" s="24"/>
      <c r="BZ5" s="24"/>
      <c r="CA5" s="24"/>
      <c r="CB5" s="24"/>
      <c r="CC5" s="25"/>
      <c r="CD5" s="26"/>
      <c r="CK5" s="23"/>
      <c r="CL5" s="24" t="s">
        <v>208</v>
      </c>
      <c r="CM5" s="24"/>
      <c r="CN5" s="24"/>
      <c r="CO5" s="24"/>
      <c r="CP5" s="24"/>
      <c r="CQ5" s="24"/>
      <c r="CR5" s="24"/>
      <c r="CS5" s="24"/>
      <c r="CT5" s="24"/>
      <c r="CU5" s="24"/>
      <c r="CV5" s="25"/>
      <c r="CW5" s="26"/>
      <c r="DE5" s="23"/>
      <c r="DF5" s="24" t="s">
        <v>208</v>
      </c>
      <c r="DG5" s="24"/>
      <c r="DH5" s="24"/>
      <c r="DI5" s="24"/>
      <c r="DJ5" s="24"/>
      <c r="DK5" s="24"/>
      <c r="DL5" s="24"/>
      <c r="DM5" s="24"/>
      <c r="DN5" s="24"/>
      <c r="DO5" s="24"/>
      <c r="DP5" s="25"/>
      <c r="DQ5" s="26"/>
    </row>
    <row r="6" spans="2:122" ht="18">
      <c r="B6" s="27"/>
      <c r="C6" s="698" t="s">
        <v>102</v>
      </c>
      <c r="D6" s="698"/>
      <c r="E6" s="698"/>
      <c r="F6" s="27" t="s">
        <v>101</v>
      </c>
      <c r="G6" s="27"/>
      <c r="H6" s="22"/>
      <c r="I6" s="27"/>
      <c r="J6" s="27"/>
      <c r="K6" s="27" t="s">
        <v>209</v>
      </c>
      <c r="L6" s="28"/>
      <c r="M6" s="29">
        <v>0</v>
      </c>
      <c r="Q6" s="27"/>
      <c r="R6" s="698" t="s">
        <v>102</v>
      </c>
      <c r="S6" s="698"/>
      <c r="T6" s="698"/>
      <c r="V6" s="27" t="s">
        <v>101</v>
      </c>
      <c r="W6" s="22"/>
      <c r="X6" s="27"/>
      <c r="Y6" s="27"/>
      <c r="Z6" s="27"/>
      <c r="AA6" s="27"/>
      <c r="AB6" s="27"/>
      <c r="AC6" s="27" t="s">
        <v>209</v>
      </c>
      <c r="AD6" s="28"/>
      <c r="AE6" s="29">
        <v>0</v>
      </c>
      <c r="AK6" s="27"/>
      <c r="AL6" s="698" t="s">
        <v>102</v>
      </c>
      <c r="AM6" s="698"/>
      <c r="AN6" s="698"/>
      <c r="AP6" s="27" t="s">
        <v>101</v>
      </c>
      <c r="AQ6" s="22"/>
      <c r="AR6" s="27"/>
      <c r="AS6" s="27"/>
      <c r="AT6" s="27" t="s">
        <v>209</v>
      </c>
      <c r="AU6" s="28"/>
      <c r="AV6" s="29">
        <v>0</v>
      </c>
      <c r="AY6" s="27"/>
      <c r="AZ6" s="698" t="s">
        <v>102</v>
      </c>
      <c r="BA6" s="698"/>
      <c r="BB6" s="698"/>
      <c r="BD6" s="27" t="s">
        <v>101</v>
      </c>
      <c r="BE6" s="22"/>
      <c r="BF6" s="27"/>
      <c r="BG6" s="27"/>
      <c r="BH6" s="27"/>
      <c r="BI6" s="27"/>
      <c r="BJ6" s="27" t="s">
        <v>209</v>
      </c>
      <c r="BK6" s="28"/>
      <c r="BL6" s="29">
        <v>0</v>
      </c>
      <c r="BR6" s="27"/>
      <c r="BS6" s="698" t="s">
        <v>102</v>
      </c>
      <c r="BT6" s="698"/>
      <c r="BU6" s="698"/>
      <c r="BW6" s="27" t="s">
        <v>101</v>
      </c>
      <c r="BX6" s="22"/>
      <c r="BY6" s="27"/>
      <c r="BZ6" s="27"/>
      <c r="CA6" s="27"/>
      <c r="CB6" s="27"/>
      <c r="CC6" s="27" t="s">
        <v>209</v>
      </c>
      <c r="CD6" s="28"/>
      <c r="CE6" s="29">
        <v>0</v>
      </c>
      <c r="CK6" s="27"/>
      <c r="CL6" s="698" t="s">
        <v>102</v>
      </c>
      <c r="CM6" s="698"/>
      <c r="CN6" s="698"/>
      <c r="CP6" s="27" t="s">
        <v>101</v>
      </c>
      <c r="CQ6" s="22"/>
      <c r="CR6" s="27"/>
      <c r="CS6" s="27"/>
      <c r="CT6" s="27"/>
      <c r="CU6" s="27"/>
      <c r="CV6" s="27" t="s">
        <v>209</v>
      </c>
      <c r="CW6" s="28"/>
      <c r="CX6" s="29">
        <v>0</v>
      </c>
      <c r="DE6" s="27"/>
      <c r="DF6" s="698" t="s">
        <v>102</v>
      </c>
      <c r="DG6" s="698"/>
      <c r="DH6" s="698"/>
      <c r="DJ6" s="27" t="s">
        <v>101</v>
      </c>
      <c r="DK6" s="22"/>
      <c r="DL6" s="27"/>
      <c r="DM6" s="27"/>
      <c r="DN6" s="27"/>
      <c r="DO6" s="27"/>
      <c r="DP6" s="27" t="s">
        <v>209</v>
      </c>
      <c r="DQ6" s="28"/>
      <c r="DR6" s="29">
        <v>0</v>
      </c>
    </row>
    <row r="7" spans="2:122" ht="6" customHeight="1">
      <c r="B7" s="30"/>
      <c r="C7" s="28"/>
      <c r="D7" s="28"/>
      <c r="E7" s="28"/>
      <c r="F7" s="28"/>
      <c r="G7" s="30"/>
      <c r="H7" s="28"/>
      <c r="I7" s="28"/>
      <c r="J7" s="30"/>
      <c r="K7" s="28"/>
      <c r="L7" s="28"/>
      <c r="Q7" s="30"/>
      <c r="R7" s="28"/>
      <c r="S7" s="28"/>
      <c r="T7" s="28"/>
      <c r="U7" s="30"/>
      <c r="V7" s="28"/>
      <c r="W7" s="28"/>
      <c r="X7" s="28"/>
      <c r="Y7" s="30"/>
      <c r="Z7" s="30"/>
      <c r="AA7" s="30"/>
      <c r="AB7" s="30"/>
      <c r="AC7" s="28"/>
      <c r="AD7" s="28"/>
      <c r="AK7" s="30"/>
      <c r="AL7" s="28"/>
      <c r="AM7" s="28"/>
      <c r="AN7" s="28"/>
      <c r="AO7" s="28"/>
      <c r="AP7" s="30"/>
      <c r="AQ7" s="28"/>
      <c r="AR7" s="28"/>
      <c r="AS7" s="30"/>
      <c r="AT7" s="28"/>
      <c r="AU7" s="28"/>
      <c r="AY7" s="30"/>
      <c r="AZ7" s="28"/>
      <c r="BA7" s="28"/>
      <c r="BB7" s="28"/>
      <c r="BC7" s="30"/>
      <c r="BD7" s="28"/>
      <c r="BE7" s="28"/>
      <c r="BF7" s="28"/>
      <c r="BG7" s="30"/>
      <c r="BH7" s="30"/>
      <c r="BI7" s="30"/>
      <c r="BJ7" s="28"/>
      <c r="BK7" s="28"/>
      <c r="BR7" s="30"/>
      <c r="BS7" s="28"/>
      <c r="BT7" s="28"/>
      <c r="BU7" s="28"/>
      <c r="BV7" s="28"/>
      <c r="BW7" s="30"/>
      <c r="BX7" s="28"/>
      <c r="BY7" s="28"/>
      <c r="BZ7" s="30"/>
      <c r="CA7" s="30"/>
      <c r="CB7" s="30"/>
      <c r="CC7" s="28"/>
      <c r="CD7" s="28"/>
      <c r="CK7" s="30"/>
      <c r="CL7" s="28"/>
      <c r="CM7" s="28"/>
      <c r="CN7" s="28"/>
      <c r="CO7" s="28"/>
      <c r="CP7" s="30"/>
      <c r="CQ7" s="28"/>
      <c r="CR7" s="28"/>
      <c r="CS7" s="30"/>
      <c r="CT7" s="30"/>
      <c r="CU7" s="30"/>
      <c r="CV7" s="28"/>
      <c r="CW7" s="28"/>
      <c r="DE7" s="30"/>
      <c r="DF7" s="28"/>
      <c r="DG7" s="28"/>
      <c r="DH7" s="28"/>
      <c r="DI7" s="30"/>
      <c r="DJ7" s="28"/>
      <c r="DK7" s="28"/>
      <c r="DL7" s="28"/>
      <c r="DM7" s="30"/>
      <c r="DN7" s="30"/>
      <c r="DO7" s="30"/>
      <c r="DP7" s="28"/>
      <c r="DQ7" s="28"/>
    </row>
    <row r="8" spans="2:122" ht="9" customHeight="1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C8" s="28"/>
      <c r="AD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</row>
    <row r="9" spans="2:122" ht="15.75">
      <c r="B9" s="28"/>
      <c r="C9" s="28"/>
      <c r="D9" s="28"/>
      <c r="E9" s="28"/>
      <c r="F9" s="28"/>
      <c r="G9" s="28"/>
      <c r="H9" s="28"/>
      <c r="I9" s="28"/>
      <c r="J9" s="28"/>
      <c r="K9" s="28"/>
      <c r="L9" s="31"/>
      <c r="M9" s="32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33" t="s">
        <v>210</v>
      </c>
      <c r="AC9" s="33" t="str">
        <f>PREVI!A10</f>
        <v>1100633635-636</v>
      </c>
      <c r="AD9" s="31"/>
      <c r="AE9" s="32"/>
      <c r="AK9" s="28"/>
      <c r="AL9" s="28"/>
      <c r="AM9" s="28"/>
      <c r="AN9" s="28"/>
      <c r="AO9" s="28"/>
      <c r="AP9" s="28"/>
      <c r="AQ9" s="28"/>
      <c r="AR9" s="28"/>
      <c r="AS9" s="28"/>
      <c r="AT9" s="31" t="s">
        <v>211</v>
      </c>
      <c r="AV9" s="32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31" t="s">
        <v>211</v>
      </c>
      <c r="BL9" s="32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31" t="s">
        <v>211</v>
      </c>
      <c r="CC9" s="28"/>
      <c r="CE9" s="32"/>
      <c r="CK9" s="28"/>
      <c r="CL9" s="28"/>
      <c r="CM9" s="28"/>
      <c r="CN9" s="28"/>
      <c r="CO9" s="28"/>
      <c r="CP9" s="28"/>
      <c r="CQ9" s="28"/>
      <c r="CR9" s="28"/>
      <c r="CS9" s="28"/>
      <c r="CT9" s="31" t="s">
        <v>211</v>
      </c>
      <c r="CU9" s="31"/>
      <c r="CX9" s="32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31" t="s">
        <v>211</v>
      </c>
      <c r="DR9" s="32"/>
    </row>
    <row r="10" spans="2:122" ht="15.75">
      <c r="B10" s="28"/>
      <c r="C10" s="28"/>
      <c r="D10" s="28"/>
      <c r="E10" s="28"/>
      <c r="F10" s="28"/>
      <c r="G10" s="28"/>
      <c r="H10" s="28"/>
      <c r="I10" s="28"/>
      <c r="J10" s="28"/>
      <c r="K10" s="34" t="s">
        <v>212</v>
      </c>
      <c r="L10" s="33" t="str">
        <f>PREVI!A10</f>
        <v>1100633635-636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33" t="str">
        <f>PREVI!A11</f>
        <v>Z128</v>
      </c>
      <c r="AD10" s="28"/>
      <c r="AK10" s="28"/>
      <c r="AL10" s="28"/>
      <c r="AM10" s="28"/>
      <c r="AN10" s="28"/>
      <c r="AO10" s="28"/>
      <c r="AP10" s="28"/>
      <c r="AQ10" s="28"/>
      <c r="AR10" s="28"/>
      <c r="AS10" s="28"/>
      <c r="AT10" s="35" t="s">
        <v>213</v>
      </c>
      <c r="AU10" s="33" t="str">
        <f>PREVI!A10</f>
        <v>1100633635-636</v>
      </c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35" t="s">
        <v>213</v>
      </c>
      <c r="BK10" s="33" t="str">
        <f>PREVI!A10</f>
        <v>1100633635-636</v>
      </c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33" t="s">
        <v>212</v>
      </c>
      <c r="CC10" s="33" t="str">
        <f>PREVI!A10</f>
        <v>1100633635-636</v>
      </c>
      <c r="CD10" s="28"/>
      <c r="CK10" s="28"/>
      <c r="CL10" s="28"/>
      <c r="CM10" s="28"/>
      <c r="CN10" s="28"/>
      <c r="CO10" s="28"/>
      <c r="CP10" s="28"/>
      <c r="CQ10" s="28"/>
      <c r="CR10" s="28"/>
      <c r="CS10" s="28"/>
      <c r="CT10" s="35" t="s">
        <v>213</v>
      </c>
      <c r="CU10" s="33" t="str">
        <f>PREVI!A10</f>
        <v>1100633635-636</v>
      </c>
      <c r="CV10" s="28"/>
      <c r="CW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35" t="s">
        <v>213</v>
      </c>
      <c r="DQ10" s="33" t="str">
        <f>PREVI!A10</f>
        <v>1100633635-636</v>
      </c>
    </row>
    <row r="11" spans="2:122" ht="15.75">
      <c r="B11" s="28"/>
      <c r="C11" s="28"/>
      <c r="D11" s="28"/>
      <c r="E11" s="28"/>
      <c r="F11" s="28"/>
      <c r="G11" s="28"/>
      <c r="H11" s="28"/>
      <c r="I11" s="28"/>
      <c r="J11" s="28"/>
      <c r="K11" s="34"/>
      <c r="L11" s="33" t="str">
        <f>PREVI!A11</f>
        <v>Z128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33" t="str">
        <f>PREVI!A12</f>
        <v>1900015151-15087</v>
      </c>
      <c r="AD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33" t="str">
        <f>PREVI!A11</f>
        <v>Z128</v>
      </c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33" t="str">
        <f>PREVI!A11</f>
        <v>Z128</v>
      </c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33" t="str">
        <f>PREVI!A11</f>
        <v>Z128</v>
      </c>
      <c r="CD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33" t="str">
        <f>PREVI!A11</f>
        <v>Z128</v>
      </c>
      <c r="CV11" s="34"/>
      <c r="CW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33" t="str">
        <f>PREVI!A11</f>
        <v>Z128</v>
      </c>
    </row>
    <row r="12" spans="2:122" ht="15.75" customHeight="1">
      <c r="B12" s="28"/>
      <c r="C12" s="28"/>
      <c r="D12" s="28"/>
      <c r="E12" s="28"/>
      <c r="F12" s="28"/>
      <c r="G12" s="28"/>
      <c r="H12" s="28"/>
      <c r="I12" s="28"/>
      <c r="J12" s="28"/>
      <c r="K12" s="34"/>
      <c r="L12" s="33" t="str">
        <f>PREVI!A12</f>
        <v>1900015151-15087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35"/>
      <c r="AC12" s="28"/>
      <c r="AD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33" t="str">
        <f>PREVI!A12</f>
        <v>1900015151-15087</v>
      </c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33" t="str">
        <f>PREVI!A12</f>
        <v>1900015151-15087</v>
      </c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33" t="str">
        <f>PREVI!A12</f>
        <v>1900015151-15087</v>
      </c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33" t="str">
        <f>PREVI!A12</f>
        <v>1900015151-15087</v>
      </c>
      <c r="CW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33" t="str">
        <f>PREVI!A12</f>
        <v>1900015151-15087</v>
      </c>
    </row>
    <row r="13" spans="2:122" ht="10.5" customHeight="1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34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34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36"/>
      <c r="CW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34"/>
    </row>
    <row r="14" spans="2:122" ht="15.75">
      <c r="B14" s="28"/>
      <c r="C14" s="28"/>
      <c r="D14" s="28"/>
      <c r="E14" s="28"/>
      <c r="F14" s="28"/>
      <c r="G14" s="28"/>
      <c r="H14" s="28"/>
      <c r="I14" s="28"/>
      <c r="J14" s="28"/>
      <c r="K14" s="36" t="s">
        <v>211</v>
      </c>
      <c r="L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36" t="s">
        <v>211</v>
      </c>
      <c r="AB14" s="28"/>
      <c r="AC14" s="28"/>
      <c r="AD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36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36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36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35"/>
      <c r="CW14" s="37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36"/>
    </row>
    <row r="15" spans="2:122" ht="15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34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</row>
    <row r="16" spans="2:122" ht="7.5" customHeight="1" thickBot="1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</row>
    <row r="17" spans="1:126" ht="21.75" customHeight="1" thickBot="1">
      <c r="B17" s="30"/>
      <c r="C17" s="12"/>
      <c r="D17" s="708"/>
      <c r="E17" s="709"/>
      <c r="F17" s="710" t="s">
        <v>12</v>
      </c>
      <c r="G17" s="711" t="s">
        <v>9</v>
      </c>
      <c r="H17" s="710" t="s">
        <v>10</v>
      </c>
      <c r="I17" s="38"/>
      <c r="J17" s="28"/>
      <c r="K17" s="28"/>
      <c r="L17" s="6"/>
      <c r="Q17" s="39"/>
      <c r="R17" s="11"/>
      <c r="S17" s="21"/>
      <c r="T17" s="10"/>
      <c r="U17" s="695" t="s">
        <v>9</v>
      </c>
      <c r="V17" s="696" t="s">
        <v>1125</v>
      </c>
      <c r="W17" s="700"/>
      <c r="X17" s="696" t="s">
        <v>10</v>
      </c>
      <c r="Y17" s="695" t="s">
        <v>11</v>
      </c>
      <c r="Z17" s="691"/>
      <c r="AA17" s="691"/>
      <c r="AB17" s="694" t="s">
        <v>12</v>
      </c>
      <c r="AC17" s="6"/>
      <c r="AD17" s="6"/>
      <c r="AK17" s="39"/>
      <c r="AL17" s="11"/>
      <c r="AM17" s="21"/>
      <c r="AN17" s="10"/>
      <c r="AO17" s="694" t="s">
        <v>12</v>
      </c>
      <c r="AP17" s="695" t="s">
        <v>9</v>
      </c>
      <c r="AQ17" s="696" t="s">
        <v>1125</v>
      </c>
      <c r="AR17" s="40"/>
      <c r="AS17" s="28"/>
      <c r="AT17" s="6"/>
      <c r="AU17" s="6"/>
      <c r="AV17" s="41">
        <f>AQ18/AR18</f>
        <v>1.2500000000000001E-2</v>
      </c>
      <c r="AW17" s="42">
        <f>ATAN(AV17)</f>
        <v>1.2499349019361679E-2</v>
      </c>
      <c r="AY17" s="39"/>
      <c r="AZ17" s="11"/>
      <c r="BA17" s="21"/>
      <c r="BB17" s="10"/>
      <c r="BC17" s="696" t="s">
        <v>9</v>
      </c>
      <c r="BD17" s="696" t="s">
        <v>1125</v>
      </c>
      <c r="BE17" s="13"/>
      <c r="BF17" s="696" t="s">
        <v>10</v>
      </c>
      <c r="BG17" s="696" t="s">
        <v>11</v>
      </c>
      <c r="BH17" s="28"/>
      <c r="BI17" s="28"/>
      <c r="BJ17" s="6"/>
      <c r="BK17" s="6"/>
      <c r="BR17" s="39"/>
      <c r="BS17" s="11"/>
      <c r="BT17" s="21"/>
      <c r="BU17" s="10"/>
      <c r="BV17" s="694" t="s">
        <v>12</v>
      </c>
      <c r="BW17" s="695" t="s">
        <v>9</v>
      </c>
      <c r="BX17" s="696" t="s">
        <v>1125</v>
      </c>
      <c r="BY17" s="13"/>
      <c r="BZ17" s="696" t="s">
        <v>11</v>
      </c>
      <c r="CA17" s="28"/>
      <c r="CB17" s="28"/>
      <c r="CC17" s="6"/>
      <c r="CD17" s="6"/>
      <c r="CK17" s="39"/>
      <c r="CL17" s="11"/>
      <c r="CM17" s="21"/>
      <c r="CN17" s="10"/>
      <c r="CO17" s="694" t="s">
        <v>12</v>
      </c>
      <c r="CP17" s="695" t="s">
        <v>9</v>
      </c>
      <c r="CQ17" s="696" t="s">
        <v>1125</v>
      </c>
      <c r="CR17" s="21"/>
      <c r="CS17" s="696" t="s">
        <v>11</v>
      </c>
      <c r="CT17" s="28"/>
      <c r="CU17" s="28"/>
      <c r="CV17" s="6"/>
      <c r="CW17" s="6"/>
      <c r="DE17" s="39"/>
      <c r="DF17" s="11"/>
      <c r="DG17" s="21"/>
      <c r="DH17" s="10"/>
      <c r="DI17" s="696" t="s">
        <v>9</v>
      </c>
      <c r="DJ17" s="696" t="s">
        <v>1125</v>
      </c>
      <c r="DK17" s="13"/>
      <c r="DL17" s="696" t="s">
        <v>10</v>
      </c>
      <c r="DM17" s="696" t="s">
        <v>11</v>
      </c>
      <c r="DN17" s="28"/>
      <c r="DO17" s="28"/>
      <c r="DP17" s="6"/>
      <c r="DQ17" s="6"/>
    </row>
    <row r="18" spans="1:126" ht="15.75" customHeight="1" thickBot="1">
      <c r="B18" s="28"/>
      <c r="C18" s="13"/>
      <c r="D18" s="712">
        <f>D20</f>
        <v>10000</v>
      </c>
      <c r="E18" s="713"/>
      <c r="F18" s="714">
        <f>D20</f>
        <v>10000</v>
      </c>
      <c r="G18" s="727">
        <f>D18-H18</f>
        <v>9958.043912833893</v>
      </c>
      <c r="H18" s="727">
        <f>TAN(N18)*I18</f>
        <v>41.956087166106251</v>
      </c>
      <c r="I18" s="728">
        <v>600</v>
      </c>
      <c r="J18" s="729">
        <v>4</v>
      </c>
      <c r="K18" s="28"/>
      <c r="L18" s="6"/>
      <c r="M18" s="6"/>
      <c r="N18" s="21">
        <f>RADIANS(J18)</f>
        <v>6.9813170079773182E-2</v>
      </c>
      <c r="Q18" s="6"/>
      <c r="R18" s="21"/>
      <c r="S18" s="44">
        <f>S20</f>
        <v>0</v>
      </c>
      <c r="T18" s="21"/>
      <c r="U18" s="732">
        <f>S18-V18</f>
        <v>0</v>
      </c>
      <c r="V18" s="735"/>
      <c r="W18" s="730" t="e">
        <f>DEGREES(AG18)</f>
        <v>#DIV/0!</v>
      </c>
      <c r="X18" s="733">
        <f>S18-Y18</f>
        <v>0</v>
      </c>
      <c r="Y18" s="735"/>
      <c r="Z18" s="699" t="e">
        <f>DEGREES(AI18)</f>
        <v>#DIV/0!</v>
      </c>
      <c r="AA18" s="736"/>
      <c r="AB18" s="731">
        <f>S18</f>
        <v>0</v>
      </c>
      <c r="AC18" s="6"/>
      <c r="AD18" s="6"/>
      <c r="AF18" s="45" t="e">
        <f>V18/AA18</f>
        <v>#DIV/0!</v>
      </c>
      <c r="AG18" s="46" t="e">
        <f>ATAN(AF18)</f>
        <v>#DIV/0!</v>
      </c>
      <c r="AH18" s="47" t="e">
        <f>Y18/AA18</f>
        <v>#DIV/0!</v>
      </c>
      <c r="AI18" s="48" t="e">
        <f>ATAN(AH18)</f>
        <v>#DIV/0!</v>
      </c>
      <c r="AK18" s="6"/>
      <c r="AL18" s="21"/>
      <c r="AM18" s="49">
        <f>AM20</f>
        <v>0</v>
      </c>
      <c r="AN18" s="21"/>
      <c r="AO18" s="702">
        <f>AM20</f>
        <v>0</v>
      </c>
      <c r="AP18" s="703">
        <f>AM18-AQ18</f>
        <v>-5</v>
      </c>
      <c r="AQ18" s="737">
        <v>5</v>
      </c>
      <c r="AR18" s="728">
        <v>400</v>
      </c>
      <c r="AS18" s="51">
        <f>DEGREES(AW17)</f>
        <v>0.71615994547040851</v>
      </c>
      <c r="AT18" s="6"/>
      <c r="AU18" s="6"/>
      <c r="AW18" s="52">
        <f>RADIANS(AS18)</f>
        <v>1.2499349019361679E-2</v>
      </c>
      <c r="AY18" s="6"/>
      <c r="AZ18" s="21"/>
      <c r="BA18" s="49">
        <f>BA20</f>
        <v>0</v>
      </c>
      <c r="BB18" s="185"/>
      <c r="BC18" s="703">
        <f>BA18-BD18</f>
        <v>0</v>
      </c>
      <c r="BD18" s="738"/>
      <c r="BE18" s="51" t="e">
        <f>DEGREES(BN18)</f>
        <v>#DIV/0!</v>
      </c>
      <c r="BF18" s="739">
        <f>BA18-BG18</f>
        <v>0</v>
      </c>
      <c r="BG18" s="738"/>
      <c r="BH18" s="51" t="e">
        <f>DEGREES(BP18)</f>
        <v>#DIV/0!</v>
      </c>
      <c r="BI18" s="728"/>
      <c r="BJ18" s="6"/>
      <c r="BK18" s="6"/>
      <c r="BM18" s="53" t="e">
        <f>BD18/BI18</f>
        <v>#DIV/0!</v>
      </c>
      <c r="BN18" s="46" t="e">
        <f>ATAN(BM18)</f>
        <v>#DIV/0!</v>
      </c>
      <c r="BO18" s="47" t="e">
        <f>BG18/BI18</f>
        <v>#DIV/0!</v>
      </c>
      <c r="BP18" s="48" t="e">
        <f>ATAN(BO18)</f>
        <v>#DIV/0!</v>
      </c>
      <c r="BR18" s="6"/>
      <c r="BS18" s="21"/>
      <c r="BT18" s="44">
        <f>BT20</f>
        <v>0</v>
      </c>
      <c r="BU18" s="21"/>
      <c r="BV18" s="705">
        <f>BT20</f>
        <v>0</v>
      </c>
      <c r="BW18" s="706">
        <f>BV18-BX18-BZ18</f>
        <v>0</v>
      </c>
      <c r="BX18" s="740"/>
      <c r="BY18" s="51" t="e">
        <f>DEGREES(CG18)</f>
        <v>#DIV/0!</v>
      </c>
      <c r="BZ18" s="738"/>
      <c r="CA18" s="51" t="e">
        <f>DEGREES(CI18)</f>
        <v>#DIV/0!</v>
      </c>
      <c r="CB18" s="728"/>
      <c r="CC18" s="6"/>
      <c r="CD18" s="6"/>
      <c r="CF18" s="21" t="e">
        <f>BX18/CB18</f>
        <v>#DIV/0!</v>
      </c>
      <c r="CG18" s="21" t="e">
        <f>ATAN(CF18)</f>
        <v>#DIV/0!</v>
      </c>
      <c r="CH18" s="6" t="e">
        <f>BZ18/CB18</f>
        <v>#DIV/0!</v>
      </c>
      <c r="CI18" s="6" t="e">
        <f>ATAN(CH18)</f>
        <v>#DIV/0!</v>
      </c>
      <c r="CK18" s="21"/>
      <c r="CL18" s="21"/>
      <c r="CM18" s="49">
        <f>CM20</f>
        <v>0</v>
      </c>
      <c r="CN18" s="21"/>
      <c r="CO18" s="702">
        <f>CM20</f>
        <v>0</v>
      </c>
      <c r="CP18" s="703">
        <f>CM18-CQ18-CS18</f>
        <v>0</v>
      </c>
      <c r="CQ18" s="738"/>
      <c r="CR18" s="50" t="e">
        <f>DEGREES(CZ18)</f>
        <v>#DIV/0!</v>
      </c>
      <c r="CS18" s="738"/>
      <c r="CT18" s="51" t="e">
        <f>DEGREES(DB18)</f>
        <v>#DIV/0!</v>
      </c>
      <c r="CU18" s="729"/>
      <c r="CV18" s="35"/>
      <c r="CW18" s="6"/>
      <c r="CX18" s="6"/>
      <c r="CY18" s="21" t="e">
        <f>CQ18/CU18</f>
        <v>#DIV/0!</v>
      </c>
      <c r="CZ18" s="21" t="e">
        <f>ATAN(CY18)</f>
        <v>#DIV/0!</v>
      </c>
      <c r="DA18" s="6" t="e">
        <f>CS18/CU18</f>
        <v>#DIV/0!</v>
      </c>
      <c r="DB18" s="6" t="e">
        <f>ATAN(DA18)</f>
        <v>#DIV/0!</v>
      </c>
      <c r="DE18" s="6"/>
      <c r="DF18" s="21"/>
      <c r="DG18" s="49">
        <f>DG20</f>
        <v>1028</v>
      </c>
      <c r="DH18" s="185"/>
      <c r="DI18" s="703">
        <f>DG18-DJ18</f>
        <v>1025</v>
      </c>
      <c r="DJ18" s="738">
        <v>3</v>
      </c>
      <c r="DK18" s="51">
        <f>DEGREES(DT18)</f>
        <v>0.57293869768348593</v>
      </c>
      <c r="DL18" s="739">
        <f>DG18-DM18</f>
        <v>1025</v>
      </c>
      <c r="DM18" s="738">
        <v>3</v>
      </c>
      <c r="DN18" s="51">
        <f>DEGREES(DV18)</f>
        <v>0.57293869768348593</v>
      </c>
      <c r="DO18" s="728">
        <v>300</v>
      </c>
      <c r="DP18" s="6"/>
      <c r="DQ18" s="6"/>
      <c r="DS18" s="53">
        <f>DJ18/DO18</f>
        <v>0.01</v>
      </c>
      <c r="DT18" s="46">
        <f>ATAN(DS18)</f>
        <v>9.9996666866652376E-3</v>
      </c>
      <c r="DU18" s="47">
        <f>DM18/DO18</f>
        <v>0.01</v>
      </c>
      <c r="DV18" s="48">
        <f>ATAN(DU18)</f>
        <v>9.9996666866652376E-3</v>
      </c>
    </row>
    <row r="19" spans="1:126" ht="18.75" thickBot="1">
      <c r="B19" s="54" t="s">
        <v>193</v>
      </c>
      <c r="C19" s="55" t="s">
        <v>196</v>
      </c>
      <c r="D19" s="55" t="s">
        <v>214</v>
      </c>
      <c r="E19" s="55" t="s">
        <v>215</v>
      </c>
      <c r="F19" s="724" t="s">
        <v>951</v>
      </c>
      <c r="G19" s="724" t="s">
        <v>951</v>
      </c>
      <c r="H19" s="724" t="s">
        <v>951</v>
      </c>
      <c r="I19" s="725" t="s">
        <v>219</v>
      </c>
      <c r="J19" s="725" t="s">
        <v>109</v>
      </c>
      <c r="K19" s="56" t="s">
        <v>220</v>
      </c>
      <c r="L19" s="56" t="s">
        <v>206</v>
      </c>
      <c r="M19" s="57" t="s">
        <v>221</v>
      </c>
      <c r="N19" s="58" t="s">
        <v>222</v>
      </c>
      <c r="Q19" s="59" t="s">
        <v>194</v>
      </c>
      <c r="R19" s="60" t="s">
        <v>196</v>
      </c>
      <c r="S19" s="60" t="s">
        <v>223</v>
      </c>
      <c r="T19" s="60" t="s">
        <v>215</v>
      </c>
      <c r="U19" s="697" t="s">
        <v>951</v>
      </c>
      <c r="V19" s="697" t="s">
        <v>951</v>
      </c>
      <c r="W19" s="701" t="s">
        <v>225</v>
      </c>
      <c r="X19" s="697" t="s">
        <v>951</v>
      </c>
      <c r="Y19" s="697" t="s">
        <v>951</v>
      </c>
      <c r="Z19" s="692" t="s">
        <v>227</v>
      </c>
      <c r="AA19" s="692" t="s">
        <v>219</v>
      </c>
      <c r="AB19" s="697" t="s">
        <v>951</v>
      </c>
      <c r="AC19" s="61" t="s">
        <v>220</v>
      </c>
      <c r="AD19" s="61" t="s">
        <v>206</v>
      </c>
      <c r="AE19" s="62" t="s">
        <v>221</v>
      </c>
      <c r="AF19" s="63" t="s">
        <v>228</v>
      </c>
      <c r="AG19" s="64"/>
      <c r="AH19" s="65" t="s">
        <v>229</v>
      </c>
      <c r="AI19" s="64"/>
      <c r="AK19" s="66" t="s">
        <v>194</v>
      </c>
      <c r="AL19" s="67" t="s">
        <v>196</v>
      </c>
      <c r="AM19" s="67" t="s">
        <v>214</v>
      </c>
      <c r="AN19" s="68" t="s">
        <v>215</v>
      </c>
      <c r="AO19" s="697" t="s">
        <v>951</v>
      </c>
      <c r="AP19" s="697" t="s">
        <v>951</v>
      </c>
      <c r="AQ19" s="697" t="s">
        <v>951</v>
      </c>
      <c r="AR19" s="67" t="s">
        <v>219</v>
      </c>
      <c r="AS19" s="67" t="s">
        <v>1162</v>
      </c>
      <c r="AT19" s="69" t="s">
        <v>220</v>
      </c>
      <c r="AU19" s="69" t="s">
        <v>206</v>
      </c>
      <c r="AV19" s="70" t="s">
        <v>221</v>
      </c>
      <c r="AW19" s="67" t="s">
        <v>222</v>
      </c>
      <c r="AY19" s="54" t="s">
        <v>194</v>
      </c>
      <c r="AZ19" s="55" t="s">
        <v>196</v>
      </c>
      <c r="BA19" s="55" t="s">
        <v>214</v>
      </c>
      <c r="BB19" s="55" t="s">
        <v>215</v>
      </c>
      <c r="BC19" s="697" t="s">
        <v>951</v>
      </c>
      <c r="BD19" s="697" t="s">
        <v>951</v>
      </c>
      <c r="BE19" s="704" t="s">
        <v>225</v>
      </c>
      <c r="BF19" s="697" t="s">
        <v>951</v>
      </c>
      <c r="BG19" s="697" t="s">
        <v>951</v>
      </c>
      <c r="BH19" s="55" t="s">
        <v>227</v>
      </c>
      <c r="BI19" s="55" t="s">
        <v>219</v>
      </c>
      <c r="BJ19" s="56" t="s">
        <v>220</v>
      </c>
      <c r="BK19" s="56" t="s">
        <v>206</v>
      </c>
      <c r="BL19" s="57" t="s">
        <v>221</v>
      </c>
      <c r="BM19" s="63" t="s">
        <v>228</v>
      </c>
      <c r="BN19" s="64"/>
      <c r="BO19" s="65" t="s">
        <v>229</v>
      </c>
      <c r="BP19" s="64"/>
      <c r="BR19" s="66" t="s">
        <v>194</v>
      </c>
      <c r="BS19" s="67" t="s">
        <v>196</v>
      </c>
      <c r="BT19" s="67" t="s">
        <v>214</v>
      </c>
      <c r="BU19" s="68" t="s">
        <v>215</v>
      </c>
      <c r="BV19" s="697" t="s">
        <v>951</v>
      </c>
      <c r="BW19" s="697" t="s">
        <v>951</v>
      </c>
      <c r="BX19" s="697" t="s">
        <v>951</v>
      </c>
      <c r="BY19" s="707" t="s">
        <v>225</v>
      </c>
      <c r="BZ19" s="697" t="s">
        <v>951</v>
      </c>
      <c r="CA19" s="67" t="s">
        <v>227</v>
      </c>
      <c r="CB19" s="67" t="s">
        <v>219</v>
      </c>
      <c r="CC19" s="69" t="s">
        <v>220</v>
      </c>
      <c r="CD19" s="69" t="s">
        <v>206</v>
      </c>
      <c r="CE19" s="70" t="s">
        <v>221</v>
      </c>
      <c r="CF19" s="63" t="s">
        <v>228</v>
      </c>
      <c r="CG19" s="64"/>
      <c r="CH19" s="65" t="s">
        <v>229</v>
      </c>
      <c r="CI19" s="64"/>
      <c r="CK19" s="71" t="s">
        <v>194</v>
      </c>
      <c r="CL19" s="72" t="s">
        <v>196</v>
      </c>
      <c r="CM19" s="72" t="s">
        <v>214</v>
      </c>
      <c r="CN19" s="73" t="s">
        <v>215</v>
      </c>
      <c r="CO19" s="697" t="s">
        <v>951</v>
      </c>
      <c r="CP19" s="697" t="s">
        <v>951</v>
      </c>
      <c r="CQ19" s="697" t="s">
        <v>951</v>
      </c>
      <c r="CR19" s="72" t="s">
        <v>225</v>
      </c>
      <c r="CS19" s="697" t="s">
        <v>951</v>
      </c>
      <c r="CT19" s="72" t="s">
        <v>227</v>
      </c>
      <c r="CU19" s="72" t="s">
        <v>219</v>
      </c>
      <c r="CV19" s="72" t="s">
        <v>220</v>
      </c>
      <c r="CW19" s="72" t="s">
        <v>206</v>
      </c>
      <c r="CX19" s="74" t="s">
        <v>221</v>
      </c>
      <c r="CY19" s="63" t="s">
        <v>228</v>
      </c>
      <c r="CZ19" s="64"/>
      <c r="DA19" s="65" t="s">
        <v>229</v>
      </c>
      <c r="DB19" s="64"/>
      <c r="DE19" s="66" t="s">
        <v>194</v>
      </c>
      <c r="DF19" s="67" t="s">
        <v>196</v>
      </c>
      <c r="DG19" s="67" t="s">
        <v>214</v>
      </c>
      <c r="DH19" s="67" t="s">
        <v>215</v>
      </c>
      <c r="DI19" s="697" t="s">
        <v>951</v>
      </c>
      <c r="DJ19" s="697" t="s">
        <v>951</v>
      </c>
      <c r="DK19" s="707" t="s">
        <v>225</v>
      </c>
      <c r="DL19" s="697" t="s">
        <v>951</v>
      </c>
      <c r="DM19" s="697" t="s">
        <v>951</v>
      </c>
      <c r="DN19" s="67" t="s">
        <v>227</v>
      </c>
      <c r="DO19" s="67" t="s">
        <v>219</v>
      </c>
      <c r="DP19" s="69" t="s">
        <v>220</v>
      </c>
      <c r="DQ19" s="69" t="s">
        <v>206</v>
      </c>
      <c r="DR19" s="70" t="s">
        <v>221</v>
      </c>
      <c r="DS19" s="63" t="s">
        <v>228</v>
      </c>
      <c r="DT19" s="64"/>
      <c r="DU19" s="65" t="s">
        <v>229</v>
      </c>
      <c r="DV19" s="64"/>
    </row>
    <row r="20" spans="1:126" ht="15">
      <c r="A20" s="75">
        <v>1</v>
      </c>
      <c r="B20" s="718"/>
      <c r="C20" s="719"/>
      <c r="D20" s="717">
        <v>10000</v>
      </c>
      <c r="E20" s="715"/>
      <c r="F20" s="78"/>
      <c r="G20" s="79"/>
      <c r="H20" s="79"/>
      <c r="I20" s="80"/>
      <c r="J20" s="81"/>
      <c r="K20" s="82"/>
      <c r="L20" s="82"/>
      <c r="M20" s="83"/>
      <c r="N20" s="77">
        <f t="shared" ref="N20:N38" si="0">RADIANS(J20)</f>
        <v>0</v>
      </c>
      <c r="O20">
        <v>1</v>
      </c>
      <c r="P20">
        <v>1</v>
      </c>
      <c r="Q20" s="76"/>
      <c r="R20" s="77"/>
      <c r="S20" s="734"/>
      <c r="T20" s="77"/>
      <c r="U20" s="84"/>
      <c r="V20" s="79"/>
      <c r="W20" s="79"/>
      <c r="X20" s="85"/>
      <c r="Y20" s="81"/>
      <c r="Z20" s="86"/>
      <c r="AA20" s="81"/>
      <c r="AB20" s="81"/>
      <c r="AC20" s="82"/>
      <c r="AD20" s="82"/>
      <c r="AE20" s="83"/>
      <c r="AF20" s="45" t="e">
        <f t="shared" ref="AF20:AF38" si="1">V20/AA20</f>
        <v>#DIV/0!</v>
      </c>
      <c r="AG20" s="46" t="e">
        <f t="shared" ref="AG20:AG38" si="2">ATAN(AF20)</f>
        <v>#DIV/0!</v>
      </c>
      <c r="AH20" s="47" t="e">
        <f t="shared" ref="AH20:AH38" si="3">Y20/AA20</f>
        <v>#DIV/0!</v>
      </c>
      <c r="AI20" s="48" t="e">
        <f t="shared" ref="AI20:AI38" si="4">ATAN(AH20)</f>
        <v>#DIV/0!</v>
      </c>
      <c r="AK20" s="87"/>
      <c r="AL20" s="77"/>
      <c r="AM20" s="734"/>
      <c r="AN20" s="77"/>
      <c r="AO20" s="77"/>
      <c r="AP20" s="79"/>
      <c r="AQ20" s="79"/>
      <c r="AR20" s="80"/>
      <c r="AS20" s="81"/>
      <c r="AT20" s="82"/>
      <c r="AU20" s="82"/>
      <c r="AV20" s="83"/>
      <c r="AW20" s="77">
        <f t="shared" ref="AW20:AW38" si="5">RADIANS(AS20)</f>
        <v>0</v>
      </c>
      <c r="AX20" s="18">
        <v>1</v>
      </c>
      <c r="AY20" s="76"/>
      <c r="AZ20" s="77"/>
      <c r="BA20" s="734"/>
      <c r="BB20" s="77"/>
      <c r="BC20" s="79"/>
      <c r="BD20" s="79"/>
      <c r="BE20" s="79"/>
      <c r="BF20" s="85"/>
      <c r="BG20" s="86"/>
      <c r="BH20" s="86"/>
      <c r="BI20" s="81"/>
      <c r="BJ20" s="82"/>
      <c r="BK20" s="83"/>
      <c r="BL20" s="88"/>
      <c r="BM20" s="45" t="e">
        <f t="shared" ref="BM20:BM38" si="6">BD20/BI20</f>
        <v>#DIV/0!</v>
      </c>
      <c r="BN20" s="46" t="e">
        <f t="shared" ref="BN20:BN38" si="7">ATAN(BM20)</f>
        <v>#DIV/0!</v>
      </c>
      <c r="BO20" s="47" t="e">
        <f t="shared" ref="BO20:BO38" si="8">BG20/BI20</f>
        <v>#DIV/0!</v>
      </c>
      <c r="BP20" s="48" t="e">
        <f t="shared" ref="BP20:BP38" si="9">ATAN(BO20)</f>
        <v>#DIV/0!</v>
      </c>
      <c r="BR20" s="76"/>
      <c r="BS20" s="77"/>
      <c r="BT20" s="726"/>
      <c r="BU20" s="77"/>
      <c r="BV20" s="77"/>
      <c r="BW20" s="79"/>
      <c r="BX20" s="79"/>
      <c r="BY20" s="79"/>
      <c r="BZ20" s="81"/>
      <c r="CA20" s="89"/>
      <c r="CB20" s="81"/>
      <c r="CC20" s="82"/>
      <c r="CD20" s="82"/>
      <c r="CE20" s="83"/>
      <c r="CF20" s="53" t="e">
        <f t="shared" ref="CF20:CF38" si="10">BX20/CB20</f>
        <v>#DIV/0!</v>
      </c>
      <c r="CG20" s="46" t="e">
        <f t="shared" ref="CG20:CG38" si="11">ATAN(CF20)</f>
        <v>#DIV/0!</v>
      </c>
      <c r="CH20" s="47" t="e">
        <f t="shared" ref="CH20:CH38" si="12">BZ20/CB20</f>
        <v>#DIV/0!</v>
      </c>
      <c r="CI20" s="48" t="e">
        <f t="shared" ref="CI20:CI38" si="13">ATAN(CH20)</f>
        <v>#DIV/0!</v>
      </c>
      <c r="CK20" s="76"/>
      <c r="CL20" s="77"/>
      <c r="CM20" s="726"/>
      <c r="CN20" s="77"/>
      <c r="CO20" s="77"/>
      <c r="CP20" s="79"/>
      <c r="CQ20" s="79"/>
      <c r="CR20" s="79"/>
      <c r="CS20" s="81"/>
      <c r="CT20" s="89"/>
      <c r="CU20" s="81"/>
      <c r="CV20" s="82"/>
      <c r="CW20" s="82"/>
      <c r="CX20" s="83"/>
      <c r="CY20" s="53" t="e">
        <f t="shared" ref="CY20:CY38" si="14">CQ20/CU20</f>
        <v>#DIV/0!</v>
      </c>
      <c r="CZ20" s="46" t="e">
        <f t="shared" ref="CZ20:CZ38" si="15">ATAN(CY20)</f>
        <v>#DIV/0!</v>
      </c>
      <c r="DA20" s="47" t="e">
        <f t="shared" ref="DA20:DA38" si="16">CS20/CU20</f>
        <v>#DIV/0!</v>
      </c>
      <c r="DB20" s="48" t="e">
        <f t="shared" ref="DB20:DB38" si="17">ATAN(DA20)</f>
        <v>#DIV/0!</v>
      </c>
      <c r="DD20" s="18">
        <v>1</v>
      </c>
      <c r="DE20" s="249"/>
      <c r="DF20" s="453" t="s">
        <v>121</v>
      </c>
      <c r="DG20" s="765">
        <v>1028</v>
      </c>
      <c r="DH20" s="180"/>
      <c r="DI20" s="101"/>
      <c r="DJ20" s="101"/>
      <c r="DK20" s="101"/>
      <c r="DL20" s="766"/>
      <c r="DM20" s="767"/>
      <c r="DN20" s="767"/>
      <c r="DO20" s="145"/>
      <c r="DP20" s="253"/>
      <c r="DQ20" s="768"/>
      <c r="DR20" s="266"/>
      <c r="DS20" s="45" t="e">
        <f t="shared" ref="DS20:DS28" si="18">DJ20/DO20</f>
        <v>#DIV/0!</v>
      </c>
      <c r="DT20" s="46" t="e">
        <f t="shared" ref="DT20:DT59" si="19">ATAN(DS20)</f>
        <v>#DIV/0!</v>
      </c>
      <c r="DU20" s="47" t="e">
        <f t="shared" ref="DU20:DU28" si="20">DM20/DO20</f>
        <v>#DIV/0!</v>
      </c>
      <c r="DV20" s="48" t="e">
        <f t="shared" ref="DV20:DV59" si="21">ATAN(DU20)</f>
        <v>#DIV/0!</v>
      </c>
    </row>
    <row r="21" spans="1:126" ht="15">
      <c r="A21" s="75">
        <v>2</v>
      </c>
      <c r="B21" s="720"/>
      <c r="C21" s="721"/>
      <c r="D21" s="176"/>
      <c r="E21" s="716"/>
      <c r="F21" s="90"/>
      <c r="G21" s="91"/>
      <c r="H21" s="91"/>
      <c r="I21" s="92"/>
      <c r="J21" s="93"/>
      <c r="K21" s="47"/>
      <c r="L21" s="47"/>
      <c r="M21" s="48"/>
      <c r="N21" s="46">
        <f t="shared" si="0"/>
        <v>0</v>
      </c>
      <c r="O21">
        <v>2</v>
      </c>
      <c r="P21">
        <v>2</v>
      </c>
      <c r="Q21" s="53"/>
      <c r="R21" s="46"/>
      <c r="S21" s="46"/>
      <c r="T21" s="46"/>
      <c r="U21" s="94"/>
      <c r="V21" s="91"/>
      <c r="W21" s="91"/>
      <c r="X21" s="95"/>
      <c r="Y21" s="93"/>
      <c r="Z21" s="89"/>
      <c r="AA21" s="93"/>
      <c r="AB21" s="93"/>
      <c r="AC21" s="47"/>
      <c r="AD21" s="47"/>
      <c r="AE21" s="48"/>
      <c r="AF21" s="45" t="e">
        <f t="shared" si="1"/>
        <v>#DIV/0!</v>
      </c>
      <c r="AG21" s="46" t="e">
        <f t="shared" si="2"/>
        <v>#DIV/0!</v>
      </c>
      <c r="AH21" s="47" t="e">
        <f t="shared" si="3"/>
        <v>#DIV/0!</v>
      </c>
      <c r="AI21" s="48" t="e">
        <f t="shared" si="4"/>
        <v>#DIV/0!</v>
      </c>
      <c r="AK21" s="96"/>
      <c r="AL21" s="46"/>
      <c r="AM21" s="46"/>
      <c r="AN21" s="46"/>
      <c r="AO21" s="46"/>
      <c r="AP21" s="91"/>
      <c r="AQ21" s="91"/>
      <c r="AR21" s="92"/>
      <c r="AS21" s="93"/>
      <c r="AT21" s="47"/>
      <c r="AU21" s="47"/>
      <c r="AV21" s="48"/>
      <c r="AW21" s="46">
        <f t="shared" si="5"/>
        <v>0</v>
      </c>
      <c r="AX21" s="18">
        <v>2</v>
      </c>
      <c r="AY21" s="53"/>
      <c r="AZ21" s="46"/>
      <c r="BA21" s="46"/>
      <c r="BB21" s="46"/>
      <c r="BC21" s="91"/>
      <c r="BD21" s="91"/>
      <c r="BE21" s="91"/>
      <c r="BF21" s="95"/>
      <c r="BG21" s="89"/>
      <c r="BH21" s="89"/>
      <c r="BI21" s="97"/>
      <c r="BJ21" s="47"/>
      <c r="BK21" s="48"/>
      <c r="BL21" s="98"/>
      <c r="BM21" s="45" t="e">
        <f t="shared" si="6"/>
        <v>#DIV/0!</v>
      </c>
      <c r="BN21" s="46" t="e">
        <f t="shared" si="7"/>
        <v>#DIV/0!</v>
      </c>
      <c r="BO21" s="47" t="e">
        <f t="shared" si="8"/>
        <v>#DIV/0!</v>
      </c>
      <c r="BP21" s="48" t="e">
        <f t="shared" si="9"/>
        <v>#DIV/0!</v>
      </c>
      <c r="BR21" s="53"/>
      <c r="BS21" s="46"/>
      <c r="BT21" s="46"/>
      <c r="BU21" s="46"/>
      <c r="BV21" s="46"/>
      <c r="BW21" s="91"/>
      <c r="BX21" s="91"/>
      <c r="BY21" s="91"/>
      <c r="BZ21" s="93"/>
      <c r="CA21" s="89"/>
      <c r="CB21" s="93"/>
      <c r="CC21" s="47"/>
      <c r="CD21" s="47"/>
      <c r="CE21" s="48"/>
      <c r="CF21" s="53" t="e">
        <f t="shared" si="10"/>
        <v>#DIV/0!</v>
      </c>
      <c r="CG21" s="46" t="e">
        <f t="shared" si="11"/>
        <v>#DIV/0!</v>
      </c>
      <c r="CH21" s="47" t="e">
        <f t="shared" si="12"/>
        <v>#DIV/0!</v>
      </c>
      <c r="CI21" s="48" t="e">
        <f t="shared" si="13"/>
        <v>#DIV/0!</v>
      </c>
      <c r="CK21" s="53"/>
      <c r="CL21" s="46"/>
      <c r="CM21" s="46"/>
      <c r="CN21" s="46"/>
      <c r="CO21" s="46"/>
      <c r="CP21" s="91"/>
      <c r="CQ21" s="91"/>
      <c r="CR21" s="91"/>
      <c r="CS21" s="93"/>
      <c r="CT21" s="89"/>
      <c r="CU21" s="93"/>
      <c r="CV21" s="47"/>
      <c r="CW21" s="47"/>
      <c r="CX21" s="48"/>
      <c r="CY21" s="53" t="e">
        <f t="shared" si="14"/>
        <v>#DIV/0!</v>
      </c>
      <c r="CZ21" s="46" t="e">
        <f t="shared" si="15"/>
        <v>#DIV/0!</v>
      </c>
      <c r="DA21" s="47" t="e">
        <f t="shared" si="16"/>
        <v>#DIV/0!</v>
      </c>
      <c r="DB21" s="48" t="e">
        <f t="shared" si="17"/>
        <v>#DIV/0!</v>
      </c>
      <c r="DD21" s="18">
        <v>2</v>
      </c>
      <c r="DE21" s="53"/>
      <c r="DF21" s="191" t="s">
        <v>121</v>
      </c>
      <c r="DG21" s="46">
        <v>1028</v>
      </c>
      <c r="DH21" s="46"/>
      <c r="DI21" s="91"/>
      <c r="DJ21" s="91"/>
      <c r="DK21" s="91"/>
      <c r="DL21" s="95"/>
      <c r="DM21" s="89"/>
      <c r="DN21" s="89"/>
      <c r="DO21" s="97"/>
      <c r="DP21" s="47"/>
      <c r="DQ21" s="48"/>
      <c r="DR21" s="98"/>
      <c r="DS21" s="45" t="e">
        <f t="shared" si="18"/>
        <v>#DIV/0!</v>
      </c>
      <c r="DT21" s="46" t="e">
        <f t="shared" si="19"/>
        <v>#DIV/0!</v>
      </c>
      <c r="DU21" s="47" t="e">
        <f t="shared" si="20"/>
        <v>#DIV/0!</v>
      </c>
      <c r="DV21" s="48" t="e">
        <f t="shared" si="21"/>
        <v>#DIV/0!</v>
      </c>
    </row>
    <row r="22" spans="1:126">
      <c r="A22" s="75">
        <v>3</v>
      </c>
      <c r="B22" s="720"/>
      <c r="C22" s="721"/>
      <c r="D22" s="176"/>
      <c r="E22" s="716"/>
      <c r="F22" s="90"/>
      <c r="G22" s="91"/>
      <c r="H22" s="91"/>
      <c r="I22" s="92"/>
      <c r="J22" s="93"/>
      <c r="K22" s="47"/>
      <c r="L22" s="47"/>
      <c r="M22" s="48"/>
      <c r="N22" s="46">
        <f t="shared" si="0"/>
        <v>0</v>
      </c>
      <c r="O22">
        <v>3</v>
      </c>
      <c r="P22">
        <v>3</v>
      </c>
      <c r="Q22" s="53"/>
      <c r="R22" s="46"/>
      <c r="S22" s="46"/>
      <c r="T22" s="46"/>
      <c r="U22" s="94"/>
      <c r="V22" s="91"/>
      <c r="W22" s="91"/>
      <c r="X22" s="95"/>
      <c r="Y22" s="93"/>
      <c r="Z22" s="89"/>
      <c r="AA22" s="93"/>
      <c r="AB22" s="93"/>
      <c r="AC22" s="47"/>
      <c r="AD22" s="47"/>
      <c r="AE22" s="48"/>
      <c r="AF22" s="45" t="e">
        <f t="shared" si="1"/>
        <v>#DIV/0!</v>
      </c>
      <c r="AG22" s="46" t="e">
        <f t="shared" si="2"/>
        <v>#DIV/0!</v>
      </c>
      <c r="AH22" s="47" t="e">
        <f t="shared" si="3"/>
        <v>#DIV/0!</v>
      </c>
      <c r="AI22" s="48" t="e">
        <f t="shared" si="4"/>
        <v>#DIV/0!</v>
      </c>
      <c r="AK22" s="96"/>
      <c r="AL22" s="46"/>
      <c r="AM22" s="46"/>
      <c r="AN22" s="46"/>
      <c r="AO22" s="46"/>
      <c r="AP22" s="91"/>
      <c r="AQ22" s="91"/>
      <c r="AR22" s="92"/>
      <c r="AS22" s="93"/>
      <c r="AT22" s="47"/>
      <c r="AU22" s="47"/>
      <c r="AV22" s="48"/>
      <c r="AW22" s="46">
        <f t="shared" si="5"/>
        <v>0</v>
      </c>
      <c r="AX22" s="18">
        <v>3</v>
      </c>
      <c r="AY22" s="96"/>
      <c r="AZ22" s="46"/>
      <c r="BA22" s="46"/>
      <c r="BB22" s="46"/>
      <c r="BC22" s="91"/>
      <c r="BD22" s="91"/>
      <c r="BE22" s="91"/>
      <c r="BF22" s="95"/>
      <c r="BG22" s="89"/>
      <c r="BH22" s="89"/>
      <c r="BI22" s="93"/>
      <c r="BJ22" s="47"/>
      <c r="BK22" s="48"/>
      <c r="BL22" s="98"/>
      <c r="BM22" s="45" t="e">
        <f t="shared" si="6"/>
        <v>#DIV/0!</v>
      </c>
      <c r="BN22" s="46" t="e">
        <f t="shared" si="7"/>
        <v>#DIV/0!</v>
      </c>
      <c r="BO22" s="47" t="e">
        <f t="shared" si="8"/>
        <v>#DIV/0!</v>
      </c>
      <c r="BP22" s="48" t="e">
        <f t="shared" si="9"/>
        <v>#DIV/0!</v>
      </c>
      <c r="BR22" s="53"/>
      <c r="BS22" s="46"/>
      <c r="BT22" s="46"/>
      <c r="BU22" s="46"/>
      <c r="BV22" s="46"/>
      <c r="BW22" s="91"/>
      <c r="BX22" s="91"/>
      <c r="BY22" s="91"/>
      <c r="BZ22" s="93"/>
      <c r="CA22" s="89"/>
      <c r="CB22" s="93"/>
      <c r="CC22" s="47"/>
      <c r="CD22" s="47"/>
      <c r="CE22" s="48"/>
      <c r="CF22" s="53" t="e">
        <f t="shared" si="10"/>
        <v>#DIV/0!</v>
      </c>
      <c r="CG22" s="46" t="e">
        <f t="shared" si="11"/>
        <v>#DIV/0!</v>
      </c>
      <c r="CH22" s="47" t="e">
        <f t="shared" si="12"/>
        <v>#DIV/0!</v>
      </c>
      <c r="CI22" s="48" t="e">
        <f t="shared" si="13"/>
        <v>#DIV/0!</v>
      </c>
      <c r="CK22" s="53"/>
      <c r="CL22" s="46"/>
      <c r="CM22" s="46"/>
      <c r="CN22" s="46"/>
      <c r="CO22" s="46"/>
      <c r="CP22" s="91"/>
      <c r="CQ22" s="91"/>
      <c r="CR22" s="91"/>
      <c r="CS22" s="93"/>
      <c r="CT22" s="89"/>
      <c r="CU22" s="93"/>
      <c r="CV22" s="47"/>
      <c r="CW22" s="47"/>
      <c r="CX22" s="48"/>
      <c r="CY22" s="53" t="e">
        <f t="shared" si="14"/>
        <v>#DIV/0!</v>
      </c>
      <c r="CZ22" s="46" t="e">
        <f t="shared" si="15"/>
        <v>#DIV/0!</v>
      </c>
      <c r="DA22" s="47" t="e">
        <f t="shared" si="16"/>
        <v>#DIV/0!</v>
      </c>
      <c r="DB22" s="48" t="e">
        <f t="shared" si="17"/>
        <v>#DIV/0!</v>
      </c>
      <c r="DD22" s="18">
        <v>3</v>
      </c>
      <c r="DE22" s="96"/>
      <c r="DF22" s="46"/>
      <c r="DG22" s="46"/>
      <c r="DH22" s="46"/>
      <c r="DI22" s="91"/>
      <c r="DJ22" s="91"/>
      <c r="DK22" s="91"/>
      <c r="DL22" s="95"/>
      <c r="DM22" s="89"/>
      <c r="DN22" s="89"/>
      <c r="DO22" s="93"/>
      <c r="DP22" s="47"/>
      <c r="DQ22" s="48"/>
      <c r="DR22" s="98"/>
      <c r="DS22" s="45" t="e">
        <f t="shared" si="18"/>
        <v>#DIV/0!</v>
      </c>
      <c r="DT22" s="46" t="e">
        <f t="shared" si="19"/>
        <v>#DIV/0!</v>
      </c>
      <c r="DU22" s="47" t="e">
        <f t="shared" si="20"/>
        <v>#DIV/0!</v>
      </c>
      <c r="DV22" s="48" t="e">
        <f t="shared" si="21"/>
        <v>#DIV/0!</v>
      </c>
    </row>
    <row r="23" spans="1:126">
      <c r="A23" s="75">
        <v>4</v>
      </c>
      <c r="B23" s="720"/>
      <c r="C23" s="721"/>
      <c r="D23" s="176"/>
      <c r="E23" s="716"/>
      <c r="F23" s="90"/>
      <c r="G23" s="91"/>
      <c r="H23" s="91"/>
      <c r="I23" s="92"/>
      <c r="J23" s="93"/>
      <c r="K23" s="47"/>
      <c r="L23" s="47"/>
      <c r="M23" s="48"/>
      <c r="N23" s="46">
        <f t="shared" si="0"/>
        <v>0</v>
      </c>
      <c r="O23">
        <v>4</v>
      </c>
      <c r="P23">
        <v>4</v>
      </c>
      <c r="Q23" s="53"/>
      <c r="R23" s="46"/>
      <c r="S23" s="46"/>
      <c r="T23" s="46"/>
      <c r="U23" s="94"/>
      <c r="V23" s="91"/>
      <c r="W23" s="91"/>
      <c r="X23" s="95"/>
      <c r="Y23" s="93"/>
      <c r="Z23" s="89"/>
      <c r="AA23" s="93"/>
      <c r="AB23" s="93"/>
      <c r="AC23" s="47"/>
      <c r="AD23" s="47"/>
      <c r="AE23" s="48"/>
      <c r="AF23" s="45" t="e">
        <f t="shared" si="1"/>
        <v>#DIV/0!</v>
      </c>
      <c r="AG23" s="46" t="e">
        <f t="shared" si="2"/>
        <v>#DIV/0!</v>
      </c>
      <c r="AH23" s="47" t="e">
        <f t="shared" si="3"/>
        <v>#DIV/0!</v>
      </c>
      <c r="AI23" s="48" t="e">
        <f t="shared" si="4"/>
        <v>#DIV/0!</v>
      </c>
      <c r="AK23" s="96"/>
      <c r="AL23" s="46"/>
      <c r="AM23" s="46"/>
      <c r="AN23" s="46"/>
      <c r="AO23" s="46"/>
      <c r="AP23" s="91"/>
      <c r="AQ23" s="91"/>
      <c r="AR23" s="92"/>
      <c r="AS23" s="93"/>
      <c r="AT23" s="47"/>
      <c r="AU23" s="47"/>
      <c r="AV23" s="48"/>
      <c r="AW23" s="46">
        <f t="shared" si="5"/>
        <v>0</v>
      </c>
      <c r="AX23" s="18">
        <v>4</v>
      </c>
      <c r="AY23" s="96"/>
      <c r="AZ23" s="46"/>
      <c r="BA23" s="46"/>
      <c r="BB23" s="46"/>
      <c r="BC23" s="91"/>
      <c r="BD23" s="91"/>
      <c r="BE23" s="91"/>
      <c r="BF23" s="95"/>
      <c r="BG23" s="89"/>
      <c r="BH23" s="89"/>
      <c r="BI23" s="93"/>
      <c r="BJ23" s="47"/>
      <c r="BK23" s="48"/>
      <c r="BL23" s="98"/>
      <c r="BM23" s="45" t="e">
        <f t="shared" si="6"/>
        <v>#DIV/0!</v>
      </c>
      <c r="BN23" s="46" t="e">
        <f t="shared" si="7"/>
        <v>#DIV/0!</v>
      </c>
      <c r="BO23" s="47" t="e">
        <f t="shared" si="8"/>
        <v>#DIV/0!</v>
      </c>
      <c r="BP23" s="48" t="e">
        <f t="shared" si="9"/>
        <v>#DIV/0!</v>
      </c>
      <c r="BR23" s="53"/>
      <c r="BS23" s="46"/>
      <c r="BT23" s="46"/>
      <c r="BU23" s="46"/>
      <c r="BV23" s="46"/>
      <c r="BW23" s="91"/>
      <c r="BX23" s="91"/>
      <c r="BY23" s="91"/>
      <c r="BZ23" s="93"/>
      <c r="CA23" s="89"/>
      <c r="CB23" s="93"/>
      <c r="CC23" s="47"/>
      <c r="CD23" s="47"/>
      <c r="CE23" s="48"/>
      <c r="CF23" s="53" t="e">
        <f t="shared" si="10"/>
        <v>#DIV/0!</v>
      </c>
      <c r="CG23" s="46" t="e">
        <f t="shared" si="11"/>
        <v>#DIV/0!</v>
      </c>
      <c r="CH23" s="47" t="e">
        <f t="shared" si="12"/>
        <v>#DIV/0!</v>
      </c>
      <c r="CI23" s="48" t="e">
        <f t="shared" si="13"/>
        <v>#DIV/0!</v>
      </c>
      <c r="CK23" s="53"/>
      <c r="CL23" s="46"/>
      <c r="CM23" s="46"/>
      <c r="CN23" s="46"/>
      <c r="CO23" s="46"/>
      <c r="CP23" s="91"/>
      <c r="CQ23" s="91"/>
      <c r="CR23" s="91"/>
      <c r="CS23" s="93"/>
      <c r="CT23" s="89"/>
      <c r="CU23" s="93"/>
      <c r="CV23" s="47"/>
      <c r="CW23" s="47"/>
      <c r="CX23" s="48"/>
      <c r="CY23" s="53" t="e">
        <f t="shared" si="14"/>
        <v>#DIV/0!</v>
      </c>
      <c r="CZ23" s="46" t="e">
        <f t="shared" si="15"/>
        <v>#DIV/0!</v>
      </c>
      <c r="DA23" s="47" t="e">
        <f t="shared" si="16"/>
        <v>#DIV/0!</v>
      </c>
      <c r="DB23" s="48" t="e">
        <f t="shared" si="17"/>
        <v>#DIV/0!</v>
      </c>
      <c r="DD23" s="18">
        <v>4</v>
      </c>
      <c r="DE23" s="96"/>
      <c r="DF23" s="46"/>
      <c r="DG23" s="46"/>
      <c r="DH23" s="46"/>
      <c r="DI23" s="91"/>
      <c r="DJ23" s="91"/>
      <c r="DK23" s="91"/>
      <c r="DL23" s="95"/>
      <c r="DM23" s="89"/>
      <c r="DN23" s="89"/>
      <c r="DO23" s="93"/>
      <c r="DP23" s="47"/>
      <c r="DQ23" s="48"/>
      <c r="DR23" s="98"/>
      <c r="DS23" s="45" t="e">
        <f t="shared" si="18"/>
        <v>#DIV/0!</v>
      </c>
      <c r="DT23" s="46" t="e">
        <f t="shared" si="19"/>
        <v>#DIV/0!</v>
      </c>
      <c r="DU23" s="47" t="e">
        <f t="shared" si="20"/>
        <v>#DIV/0!</v>
      </c>
      <c r="DV23" s="48" t="e">
        <f t="shared" si="21"/>
        <v>#DIV/0!</v>
      </c>
    </row>
    <row r="24" spans="1:126">
      <c r="A24" s="75">
        <v>5</v>
      </c>
      <c r="B24" s="720"/>
      <c r="C24" s="721"/>
      <c r="D24" s="176"/>
      <c r="E24" s="716"/>
      <c r="F24" s="90"/>
      <c r="G24" s="91"/>
      <c r="H24" s="91"/>
      <c r="I24" s="92"/>
      <c r="J24" s="93"/>
      <c r="K24" s="47"/>
      <c r="L24" s="47"/>
      <c r="M24" s="48"/>
      <c r="N24" s="46">
        <f t="shared" si="0"/>
        <v>0</v>
      </c>
      <c r="O24">
        <v>5</v>
      </c>
      <c r="P24">
        <v>5</v>
      </c>
      <c r="Q24" s="53"/>
      <c r="R24" s="46"/>
      <c r="S24" s="46"/>
      <c r="T24" s="46"/>
      <c r="U24" s="94"/>
      <c r="V24" s="91"/>
      <c r="W24" s="91"/>
      <c r="X24" s="95"/>
      <c r="Y24" s="93"/>
      <c r="Z24" s="89"/>
      <c r="AA24" s="93"/>
      <c r="AB24" s="93"/>
      <c r="AC24" s="47"/>
      <c r="AD24" s="47"/>
      <c r="AE24" s="48"/>
      <c r="AF24" s="45" t="e">
        <f t="shared" si="1"/>
        <v>#DIV/0!</v>
      </c>
      <c r="AG24" s="46" t="e">
        <f t="shared" si="2"/>
        <v>#DIV/0!</v>
      </c>
      <c r="AH24" s="47" t="e">
        <f t="shared" si="3"/>
        <v>#DIV/0!</v>
      </c>
      <c r="AI24" s="48" t="e">
        <f t="shared" si="4"/>
        <v>#DIV/0!</v>
      </c>
      <c r="AK24" s="96"/>
      <c r="AL24" s="46"/>
      <c r="AM24" s="46"/>
      <c r="AN24" s="46"/>
      <c r="AO24" s="46"/>
      <c r="AP24" s="91"/>
      <c r="AQ24" s="91"/>
      <c r="AR24" s="92"/>
      <c r="AS24" s="93"/>
      <c r="AT24" s="47"/>
      <c r="AU24" s="47"/>
      <c r="AV24" s="48"/>
      <c r="AW24" s="46">
        <f t="shared" si="5"/>
        <v>0</v>
      </c>
      <c r="AX24" s="18">
        <v>5</v>
      </c>
      <c r="AY24" s="96"/>
      <c r="AZ24" s="46"/>
      <c r="BA24" s="46"/>
      <c r="BB24" s="46"/>
      <c r="BC24" s="91"/>
      <c r="BD24" s="91"/>
      <c r="BE24" s="91"/>
      <c r="BF24" s="95"/>
      <c r="BG24" s="89"/>
      <c r="BH24" s="89"/>
      <c r="BI24" s="93"/>
      <c r="BJ24" s="47"/>
      <c r="BK24" s="48"/>
      <c r="BL24" s="98"/>
      <c r="BM24" s="45" t="e">
        <f t="shared" si="6"/>
        <v>#DIV/0!</v>
      </c>
      <c r="BN24" s="46" t="e">
        <f t="shared" si="7"/>
        <v>#DIV/0!</v>
      </c>
      <c r="BO24" s="47" t="e">
        <f t="shared" si="8"/>
        <v>#DIV/0!</v>
      </c>
      <c r="BP24" s="48" t="e">
        <f t="shared" si="9"/>
        <v>#DIV/0!</v>
      </c>
      <c r="BR24" s="53"/>
      <c r="BS24" s="46"/>
      <c r="BT24" s="46"/>
      <c r="BU24" s="46"/>
      <c r="BV24" s="46"/>
      <c r="BW24" s="91"/>
      <c r="BX24" s="91"/>
      <c r="BY24" s="91"/>
      <c r="BZ24" s="93"/>
      <c r="CA24" s="89"/>
      <c r="CB24" s="93"/>
      <c r="CC24" s="47"/>
      <c r="CD24" s="47"/>
      <c r="CE24" s="48"/>
      <c r="CF24" s="53" t="e">
        <f t="shared" si="10"/>
        <v>#DIV/0!</v>
      </c>
      <c r="CG24" s="46" t="e">
        <f t="shared" si="11"/>
        <v>#DIV/0!</v>
      </c>
      <c r="CH24" s="47" t="e">
        <f t="shared" si="12"/>
        <v>#DIV/0!</v>
      </c>
      <c r="CI24" s="48" t="e">
        <f t="shared" si="13"/>
        <v>#DIV/0!</v>
      </c>
      <c r="CK24" s="53"/>
      <c r="CL24" s="46"/>
      <c r="CM24" s="46"/>
      <c r="CN24" s="46"/>
      <c r="CO24" s="46"/>
      <c r="CP24" s="91"/>
      <c r="CQ24" s="91"/>
      <c r="CR24" s="91"/>
      <c r="CS24" s="93"/>
      <c r="CT24" s="89"/>
      <c r="CU24" s="93"/>
      <c r="CV24" s="47"/>
      <c r="CW24" s="47"/>
      <c r="CX24" s="48"/>
      <c r="CY24" s="53" t="e">
        <f t="shared" si="14"/>
        <v>#DIV/0!</v>
      </c>
      <c r="CZ24" s="46" t="e">
        <f t="shared" si="15"/>
        <v>#DIV/0!</v>
      </c>
      <c r="DA24" s="47" t="e">
        <f t="shared" si="16"/>
        <v>#DIV/0!</v>
      </c>
      <c r="DB24" s="48" t="e">
        <f t="shared" si="17"/>
        <v>#DIV/0!</v>
      </c>
      <c r="DD24" s="18">
        <v>5</v>
      </c>
      <c r="DE24" s="96"/>
      <c r="DF24" s="46"/>
      <c r="DG24" s="46"/>
      <c r="DH24" s="46"/>
      <c r="DI24" s="91"/>
      <c r="DJ24" s="91"/>
      <c r="DK24" s="91"/>
      <c r="DL24" s="95"/>
      <c r="DM24" s="89"/>
      <c r="DN24" s="89"/>
      <c r="DO24" s="93"/>
      <c r="DP24" s="47"/>
      <c r="DQ24" s="48"/>
      <c r="DR24" s="98"/>
      <c r="DS24" s="45" t="e">
        <f t="shared" si="18"/>
        <v>#DIV/0!</v>
      </c>
      <c r="DT24" s="46" t="e">
        <f t="shared" si="19"/>
        <v>#DIV/0!</v>
      </c>
      <c r="DU24" s="47" t="e">
        <f t="shared" si="20"/>
        <v>#DIV/0!</v>
      </c>
      <c r="DV24" s="48" t="e">
        <f t="shared" si="21"/>
        <v>#DIV/0!</v>
      </c>
    </row>
    <row r="25" spans="1:126" ht="15">
      <c r="A25" s="75">
        <v>6</v>
      </c>
      <c r="B25" s="720"/>
      <c r="C25" s="721"/>
      <c r="D25" s="176"/>
      <c r="E25" s="716"/>
      <c r="F25" s="90"/>
      <c r="G25" s="91"/>
      <c r="H25" s="91"/>
      <c r="I25" s="92"/>
      <c r="J25" s="99"/>
      <c r="K25" s="47"/>
      <c r="L25" s="47"/>
      <c r="M25" s="48"/>
      <c r="N25" s="46">
        <f t="shared" si="0"/>
        <v>0</v>
      </c>
      <c r="O25">
        <v>6</v>
      </c>
      <c r="P25">
        <v>6</v>
      </c>
      <c r="Q25" s="53"/>
      <c r="R25" s="46"/>
      <c r="S25" s="46"/>
      <c r="T25" s="46"/>
      <c r="U25" s="94"/>
      <c r="V25" s="91"/>
      <c r="W25" s="91"/>
      <c r="X25" s="95"/>
      <c r="Y25" s="93"/>
      <c r="Z25" s="89"/>
      <c r="AA25" s="93"/>
      <c r="AB25" s="93"/>
      <c r="AC25" s="47"/>
      <c r="AD25" s="47"/>
      <c r="AE25" s="48"/>
      <c r="AF25" s="45" t="e">
        <f t="shared" si="1"/>
        <v>#DIV/0!</v>
      </c>
      <c r="AG25" s="46" t="e">
        <f t="shared" si="2"/>
        <v>#DIV/0!</v>
      </c>
      <c r="AH25" s="47" t="e">
        <f t="shared" si="3"/>
        <v>#DIV/0!</v>
      </c>
      <c r="AI25" s="48" t="e">
        <f t="shared" si="4"/>
        <v>#DIV/0!</v>
      </c>
      <c r="AK25" s="96"/>
      <c r="AL25" s="46"/>
      <c r="AM25" s="46"/>
      <c r="AN25" s="46"/>
      <c r="AO25" s="46"/>
      <c r="AP25" s="91"/>
      <c r="AQ25" s="91"/>
      <c r="AR25" s="92"/>
      <c r="AS25" s="93"/>
      <c r="AT25" s="47"/>
      <c r="AU25" s="47"/>
      <c r="AV25" s="48"/>
      <c r="AW25" s="46">
        <f t="shared" si="5"/>
        <v>0</v>
      </c>
      <c r="AX25" s="18">
        <v>6</v>
      </c>
      <c r="AY25" s="96"/>
      <c r="AZ25" s="46"/>
      <c r="BA25" s="46"/>
      <c r="BB25" s="46"/>
      <c r="BC25" s="91"/>
      <c r="BD25" s="91"/>
      <c r="BE25" s="91"/>
      <c r="BF25" s="95"/>
      <c r="BG25" s="89"/>
      <c r="BH25" s="89"/>
      <c r="BI25" s="93"/>
      <c r="BJ25" s="47"/>
      <c r="BK25" s="48"/>
      <c r="BL25" s="98"/>
      <c r="BM25" s="45" t="e">
        <f t="shared" si="6"/>
        <v>#DIV/0!</v>
      </c>
      <c r="BN25" s="46" t="e">
        <f t="shared" si="7"/>
        <v>#DIV/0!</v>
      </c>
      <c r="BO25" s="47" t="e">
        <f t="shared" si="8"/>
        <v>#DIV/0!</v>
      </c>
      <c r="BP25" s="48" t="e">
        <f t="shared" si="9"/>
        <v>#DIV/0!</v>
      </c>
      <c r="BR25" s="53"/>
      <c r="BS25" s="46"/>
      <c r="BT25" s="46"/>
      <c r="BU25" s="46"/>
      <c r="BV25" s="46"/>
      <c r="BW25" s="91"/>
      <c r="BX25" s="91"/>
      <c r="BY25" s="91"/>
      <c r="BZ25" s="93"/>
      <c r="CA25" s="89"/>
      <c r="CB25" s="93"/>
      <c r="CC25" s="47"/>
      <c r="CD25" s="47"/>
      <c r="CE25" s="48"/>
      <c r="CF25" s="53" t="e">
        <f t="shared" si="10"/>
        <v>#DIV/0!</v>
      </c>
      <c r="CG25" s="46" t="e">
        <f t="shared" si="11"/>
        <v>#DIV/0!</v>
      </c>
      <c r="CH25" s="47" t="e">
        <f t="shared" si="12"/>
        <v>#DIV/0!</v>
      </c>
      <c r="CI25" s="48" t="e">
        <f t="shared" si="13"/>
        <v>#DIV/0!</v>
      </c>
      <c r="CK25" s="53"/>
      <c r="CL25" s="46"/>
      <c r="CM25" s="46"/>
      <c r="CN25" s="46"/>
      <c r="CO25" s="46"/>
      <c r="CP25" s="91"/>
      <c r="CQ25" s="91"/>
      <c r="CR25" s="91"/>
      <c r="CS25" s="93"/>
      <c r="CT25" s="89"/>
      <c r="CU25" s="93"/>
      <c r="CV25" s="47"/>
      <c r="CW25" s="47"/>
      <c r="CX25" s="48"/>
      <c r="CY25" s="53" t="e">
        <f t="shared" si="14"/>
        <v>#DIV/0!</v>
      </c>
      <c r="CZ25" s="46" t="e">
        <f t="shared" si="15"/>
        <v>#DIV/0!</v>
      </c>
      <c r="DA25" s="47" t="e">
        <f t="shared" si="16"/>
        <v>#DIV/0!</v>
      </c>
      <c r="DB25" s="48" t="e">
        <f t="shared" si="17"/>
        <v>#DIV/0!</v>
      </c>
      <c r="DD25" s="18">
        <v>6</v>
      </c>
      <c r="DE25" s="96"/>
      <c r="DF25" s="191"/>
      <c r="DG25" s="46"/>
      <c r="DH25" s="46"/>
      <c r="DI25" s="91"/>
      <c r="DJ25" s="91"/>
      <c r="DK25" s="91"/>
      <c r="DL25" s="95"/>
      <c r="DM25" s="89"/>
      <c r="DN25" s="89"/>
      <c r="DO25" s="93"/>
      <c r="DP25" s="47"/>
      <c r="DQ25" s="48"/>
      <c r="DR25" s="98"/>
      <c r="DS25" s="45" t="e">
        <f t="shared" si="18"/>
        <v>#DIV/0!</v>
      </c>
      <c r="DT25" s="46" t="e">
        <f t="shared" si="19"/>
        <v>#DIV/0!</v>
      </c>
      <c r="DU25" s="47" t="e">
        <f t="shared" si="20"/>
        <v>#DIV/0!</v>
      </c>
      <c r="DV25" s="48" t="e">
        <f t="shared" si="21"/>
        <v>#DIV/0!</v>
      </c>
    </row>
    <row r="26" spans="1:126" ht="15">
      <c r="A26" s="75">
        <v>7</v>
      </c>
      <c r="B26" s="720"/>
      <c r="C26" s="721"/>
      <c r="D26" s="176"/>
      <c r="E26" s="716"/>
      <c r="F26" s="90"/>
      <c r="G26" s="91"/>
      <c r="H26" s="91"/>
      <c r="I26" s="92"/>
      <c r="J26" s="93"/>
      <c r="K26" s="47"/>
      <c r="L26" s="47"/>
      <c r="M26" s="48"/>
      <c r="N26" s="46">
        <f t="shared" si="0"/>
        <v>0</v>
      </c>
      <c r="O26">
        <v>7</v>
      </c>
      <c r="P26">
        <v>7</v>
      </c>
      <c r="Q26" s="53"/>
      <c r="R26" s="46"/>
      <c r="S26" s="46"/>
      <c r="T26" s="46"/>
      <c r="U26" s="94"/>
      <c r="V26" s="91"/>
      <c r="W26" s="91"/>
      <c r="X26" s="95"/>
      <c r="Y26" s="93"/>
      <c r="Z26" s="89"/>
      <c r="AA26" s="93"/>
      <c r="AB26" s="93"/>
      <c r="AC26" s="47"/>
      <c r="AD26" s="47"/>
      <c r="AE26" s="48"/>
      <c r="AF26" s="45" t="e">
        <f t="shared" si="1"/>
        <v>#DIV/0!</v>
      </c>
      <c r="AG26" s="46" t="e">
        <f t="shared" si="2"/>
        <v>#DIV/0!</v>
      </c>
      <c r="AH26" s="47" t="e">
        <f t="shared" si="3"/>
        <v>#DIV/0!</v>
      </c>
      <c r="AI26" s="48" t="e">
        <f t="shared" si="4"/>
        <v>#DIV/0!</v>
      </c>
      <c r="AK26" s="96"/>
      <c r="AL26" s="46"/>
      <c r="AM26" s="46"/>
      <c r="AN26" s="46"/>
      <c r="AO26" s="46"/>
      <c r="AP26" s="91"/>
      <c r="AQ26" s="91"/>
      <c r="AR26" s="92"/>
      <c r="AS26" s="93"/>
      <c r="AT26" s="47"/>
      <c r="AU26" s="47"/>
      <c r="AV26" s="48"/>
      <c r="AW26" s="46">
        <f t="shared" si="5"/>
        <v>0</v>
      </c>
      <c r="AX26" s="18">
        <v>7</v>
      </c>
      <c r="AY26" s="96"/>
      <c r="AZ26" s="46"/>
      <c r="BA26" s="46"/>
      <c r="BB26" s="46"/>
      <c r="BC26" s="91"/>
      <c r="BD26" s="91"/>
      <c r="BE26" s="91"/>
      <c r="BF26" s="95"/>
      <c r="BG26" s="89"/>
      <c r="BH26" s="89"/>
      <c r="BI26" s="93"/>
      <c r="BJ26" s="47"/>
      <c r="BK26" s="48"/>
      <c r="BL26" s="98"/>
      <c r="BM26" s="45" t="e">
        <f t="shared" si="6"/>
        <v>#DIV/0!</v>
      </c>
      <c r="BN26" s="46" t="e">
        <f t="shared" si="7"/>
        <v>#DIV/0!</v>
      </c>
      <c r="BO26" s="47" t="e">
        <f t="shared" si="8"/>
        <v>#DIV/0!</v>
      </c>
      <c r="BP26" s="48" t="e">
        <f t="shared" si="9"/>
        <v>#DIV/0!</v>
      </c>
      <c r="BR26" s="53"/>
      <c r="BS26" s="46"/>
      <c r="BT26" s="46"/>
      <c r="BU26" s="46"/>
      <c r="BV26" s="46"/>
      <c r="BW26" s="91"/>
      <c r="BX26" s="91"/>
      <c r="BY26" s="91"/>
      <c r="BZ26" s="93"/>
      <c r="CA26" s="89"/>
      <c r="CB26" s="93"/>
      <c r="CC26" s="47"/>
      <c r="CD26" s="47"/>
      <c r="CE26" s="48"/>
      <c r="CF26" s="53" t="e">
        <f t="shared" si="10"/>
        <v>#DIV/0!</v>
      </c>
      <c r="CG26" s="46" t="e">
        <f t="shared" si="11"/>
        <v>#DIV/0!</v>
      </c>
      <c r="CH26" s="47" t="e">
        <f t="shared" si="12"/>
        <v>#DIV/0!</v>
      </c>
      <c r="CI26" s="48" t="e">
        <f t="shared" si="13"/>
        <v>#DIV/0!</v>
      </c>
      <c r="CK26" s="53"/>
      <c r="CL26" s="46"/>
      <c r="CM26" s="46"/>
      <c r="CN26" s="46"/>
      <c r="CO26" s="46"/>
      <c r="CP26" s="100"/>
      <c r="CQ26" s="91"/>
      <c r="CR26" s="91"/>
      <c r="CS26" s="93"/>
      <c r="CT26" s="89"/>
      <c r="CU26" s="93"/>
      <c r="CV26" s="47"/>
      <c r="CW26" s="47"/>
      <c r="CX26" s="48"/>
      <c r="CY26" s="53" t="e">
        <f t="shared" si="14"/>
        <v>#DIV/0!</v>
      </c>
      <c r="CZ26" s="46" t="e">
        <f t="shared" si="15"/>
        <v>#DIV/0!</v>
      </c>
      <c r="DA26" s="47" t="e">
        <f t="shared" si="16"/>
        <v>#DIV/0!</v>
      </c>
      <c r="DB26" s="48" t="e">
        <f t="shared" si="17"/>
        <v>#DIV/0!</v>
      </c>
      <c r="DD26" s="18">
        <v>7</v>
      </c>
      <c r="DE26" s="96"/>
      <c r="DF26" s="191"/>
      <c r="DG26" s="46"/>
      <c r="DH26" s="46"/>
      <c r="DI26" s="91"/>
      <c r="DJ26" s="91"/>
      <c r="DK26" s="91"/>
      <c r="DL26" s="95"/>
      <c r="DM26" s="89"/>
      <c r="DN26" s="89"/>
      <c r="DO26" s="93"/>
      <c r="DP26" s="47"/>
      <c r="DQ26" s="48"/>
      <c r="DR26" s="98"/>
      <c r="DS26" s="45" t="e">
        <f t="shared" si="18"/>
        <v>#DIV/0!</v>
      </c>
      <c r="DT26" s="46" t="e">
        <f t="shared" si="19"/>
        <v>#DIV/0!</v>
      </c>
      <c r="DU26" s="47" t="e">
        <f t="shared" si="20"/>
        <v>#DIV/0!</v>
      </c>
      <c r="DV26" s="48" t="e">
        <f t="shared" si="21"/>
        <v>#DIV/0!</v>
      </c>
    </row>
    <row r="27" spans="1:126">
      <c r="A27" s="75">
        <v>8</v>
      </c>
      <c r="B27" s="720"/>
      <c r="C27" s="721"/>
      <c r="D27" s="176"/>
      <c r="E27" s="716"/>
      <c r="F27" s="90"/>
      <c r="G27" s="91"/>
      <c r="H27" s="91"/>
      <c r="I27" s="92"/>
      <c r="J27" s="93"/>
      <c r="K27" s="47"/>
      <c r="L27" s="47"/>
      <c r="M27" s="48"/>
      <c r="N27" s="46">
        <f t="shared" si="0"/>
        <v>0</v>
      </c>
      <c r="O27">
        <v>8</v>
      </c>
      <c r="P27">
        <v>8</v>
      </c>
      <c r="Q27" s="53"/>
      <c r="R27" s="46"/>
      <c r="S27" s="46"/>
      <c r="T27" s="46"/>
      <c r="U27" s="94"/>
      <c r="V27" s="91"/>
      <c r="W27" s="91"/>
      <c r="X27" s="95"/>
      <c r="Y27" s="93"/>
      <c r="Z27" s="89"/>
      <c r="AA27" s="93"/>
      <c r="AB27" s="93"/>
      <c r="AC27" s="47"/>
      <c r="AD27" s="47"/>
      <c r="AE27" s="48"/>
      <c r="AF27" s="45" t="e">
        <f t="shared" si="1"/>
        <v>#DIV/0!</v>
      </c>
      <c r="AG27" s="46" t="e">
        <f t="shared" si="2"/>
        <v>#DIV/0!</v>
      </c>
      <c r="AH27" s="47" t="e">
        <f t="shared" si="3"/>
        <v>#DIV/0!</v>
      </c>
      <c r="AI27" s="48" t="e">
        <f t="shared" si="4"/>
        <v>#DIV/0!</v>
      </c>
      <c r="AK27" s="96"/>
      <c r="AL27" s="46"/>
      <c r="AM27" s="46"/>
      <c r="AN27" s="46"/>
      <c r="AO27" s="46"/>
      <c r="AP27" s="91"/>
      <c r="AQ27" s="91"/>
      <c r="AR27" s="92"/>
      <c r="AS27" s="93"/>
      <c r="AT27" s="47"/>
      <c r="AU27" s="47"/>
      <c r="AV27" s="48"/>
      <c r="AW27" s="46">
        <f t="shared" si="5"/>
        <v>0</v>
      </c>
      <c r="AX27" s="18">
        <v>8</v>
      </c>
      <c r="AY27" s="96"/>
      <c r="AZ27" s="46"/>
      <c r="BA27" s="46"/>
      <c r="BB27" s="46"/>
      <c r="BC27" s="91"/>
      <c r="BD27" s="91"/>
      <c r="BE27" s="91"/>
      <c r="BF27" s="95"/>
      <c r="BG27" s="89"/>
      <c r="BH27" s="89"/>
      <c r="BI27" s="93"/>
      <c r="BJ27" s="47"/>
      <c r="BK27" s="48"/>
      <c r="BL27" s="98"/>
      <c r="BM27" s="45" t="e">
        <f t="shared" si="6"/>
        <v>#DIV/0!</v>
      </c>
      <c r="BN27" s="46" t="e">
        <f t="shared" si="7"/>
        <v>#DIV/0!</v>
      </c>
      <c r="BO27" s="47" t="e">
        <f t="shared" si="8"/>
        <v>#DIV/0!</v>
      </c>
      <c r="BP27" s="48" t="e">
        <f t="shared" si="9"/>
        <v>#DIV/0!</v>
      </c>
      <c r="BR27" s="53"/>
      <c r="BS27" s="46"/>
      <c r="BT27" s="46"/>
      <c r="BU27" s="46"/>
      <c r="BV27" s="46"/>
      <c r="BW27" s="91"/>
      <c r="BX27" s="91"/>
      <c r="BY27" s="91"/>
      <c r="BZ27" s="93"/>
      <c r="CA27" s="89"/>
      <c r="CB27" s="93"/>
      <c r="CC27" s="47"/>
      <c r="CD27" s="47"/>
      <c r="CE27" s="48"/>
      <c r="CF27" s="53" t="e">
        <f t="shared" si="10"/>
        <v>#DIV/0!</v>
      </c>
      <c r="CG27" s="46" t="e">
        <f t="shared" si="11"/>
        <v>#DIV/0!</v>
      </c>
      <c r="CH27" s="47" t="e">
        <f t="shared" si="12"/>
        <v>#DIV/0!</v>
      </c>
      <c r="CI27" s="48" t="e">
        <f t="shared" si="13"/>
        <v>#DIV/0!</v>
      </c>
      <c r="CK27" s="53"/>
      <c r="CL27" s="46"/>
      <c r="CM27" s="46"/>
      <c r="CN27" s="46"/>
      <c r="CO27" s="75"/>
      <c r="CP27" s="91"/>
      <c r="CQ27" s="94"/>
      <c r="CR27" s="91"/>
      <c r="CS27" s="93"/>
      <c r="CT27" s="89"/>
      <c r="CU27" s="93"/>
      <c r="CV27" s="47"/>
      <c r="CW27" s="47"/>
      <c r="CX27" s="48"/>
      <c r="CY27" s="53" t="e">
        <f t="shared" si="14"/>
        <v>#DIV/0!</v>
      </c>
      <c r="CZ27" s="46" t="e">
        <f t="shared" si="15"/>
        <v>#DIV/0!</v>
      </c>
      <c r="DA27" s="47" t="e">
        <f t="shared" si="16"/>
        <v>#DIV/0!</v>
      </c>
      <c r="DB27" s="48" t="e">
        <f t="shared" si="17"/>
        <v>#DIV/0!</v>
      </c>
      <c r="DD27" s="18">
        <v>8</v>
      </c>
      <c r="DE27" s="96"/>
      <c r="DF27" s="46"/>
      <c r="DG27" s="46"/>
      <c r="DH27" s="46"/>
      <c r="DI27" s="91"/>
      <c r="DJ27" s="91"/>
      <c r="DK27" s="91"/>
      <c r="DL27" s="95"/>
      <c r="DM27" s="89"/>
      <c r="DN27" s="89"/>
      <c r="DO27" s="93"/>
      <c r="DP27" s="47"/>
      <c r="DQ27" s="48"/>
      <c r="DR27" s="98"/>
      <c r="DS27" s="45" t="e">
        <f t="shared" si="18"/>
        <v>#DIV/0!</v>
      </c>
      <c r="DT27" s="46" t="e">
        <f t="shared" si="19"/>
        <v>#DIV/0!</v>
      </c>
      <c r="DU27" s="47" t="e">
        <f t="shared" si="20"/>
        <v>#DIV/0!</v>
      </c>
      <c r="DV27" s="48" t="e">
        <f t="shared" si="21"/>
        <v>#DIV/0!</v>
      </c>
    </row>
    <row r="28" spans="1:126">
      <c r="A28" s="75">
        <v>9</v>
      </c>
      <c r="B28" s="720"/>
      <c r="C28" s="721"/>
      <c r="D28" s="176"/>
      <c r="E28" s="716"/>
      <c r="F28" s="90"/>
      <c r="G28" s="91"/>
      <c r="H28" s="91"/>
      <c r="I28" s="92"/>
      <c r="J28" s="93"/>
      <c r="K28" s="47"/>
      <c r="L28" s="47"/>
      <c r="M28" s="48"/>
      <c r="N28" s="46">
        <f t="shared" si="0"/>
        <v>0</v>
      </c>
      <c r="O28">
        <v>9</v>
      </c>
      <c r="P28">
        <v>9</v>
      </c>
      <c r="Q28" s="53"/>
      <c r="R28" s="46"/>
      <c r="S28" s="46"/>
      <c r="T28" s="46"/>
      <c r="U28" s="94"/>
      <c r="V28" s="91"/>
      <c r="W28" s="91"/>
      <c r="X28" s="95"/>
      <c r="Y28" s="93"/>
      <c r="Z28" s="89"/>
      <c r="AA28" s="93"/>
      <c r="AB28" s="93"/>
      <c r="AC28" s="47"/>
      <c r="AD28" s="47"/>
      <c r="AE28" s="48"/>
      <c r="AF28" s="45" t="e">
        <f t="shared" si="1"/>
        <v>#DIV/0!</v>
      </c>
      <c r="AG28" s="46" t="e">
        <f t="shared" si="2"/>
        <v>#DIV/0!</v>
      </c>
      <c r="AH28" s="47" t="e">
        <f t="shared" si="3"/>
        <v>#DIV/0!</v>
      </c>
      <c r="AI28" s="48" t="e">
        <f t="shared" si="4"/>
        <v>#DIV/0!</v>
      </c>
      <c r="AK28" s="96"/>
      <c r="AL28" s="46"/>
      <c r="AM28" s="46"/>
      <c r="AN28" s="46"/>
      <c r="AO28" s="46"/>
      <c r="AP28" s="91"/>
      <c r="AQ28" s="91"/>
      <c r="AR28" s="92"/>
      <c r="AS28" s="93"/>
      <c r="AT28" s="47"/>
      <c r="AU28" s="47"/>
      <c r="AV28" s="48"/>
      <c r="AW28" s="46">
        <f t="shared" si="5"/>
        <v>0</v>
      </c>
      <c r="AX28" s="18">
        <v>9</v>
      </c>
      <c r="AY28" s="96"/>
      <c r="AZ28" s="46"/>
      <c r="BA28" s="46"/>
      <c r="BB28" s="46"/>
      <c r="BC28" s="91"/>
      <c r="BD28" s="91"/>
      <c r="BE28" s="91"/>
      <c r="BF28" s="95"/>
      <c r="BG28" s="89"/>
      <c r="BH28" s="89"/>
      <c r="BI28" s="93"/>
      <c r="BJ28" s="47"/>
      <c r="BK28" s="48"/>
      <c r="BL28" s="98"/>
      <c r="BM28" s="45" t="e">
        <f t="shared" si="6"/>
        <v>#DIV/0!</v>
      </c>
      <c r="BN28" s="46" t="e">
        <f t="shared" si="7"/>
        <v>#DIV/0!</v>
      </c>
      <c r="BO28" s="47" t="e">
        <f t="shared" si="8"/>
        <v>#DIV/0!</v>
      </c>
      <c r="BP28" s="48" t="e">
        <f t="shared" si="9"/>
        <v>#DIV/0!</v>
      </c>
      <c r="BR28" s="53"/>
      <c r="BS28" s="46"/>
      <c r="BT28" s="46"/>
      <c r="BU28" s="46"/>
      <c r="BV28" s="46"/>
      <c r="BW28" s="91"/>
      <c r="BX28" s="91"/>
      <c r="BY28" s="91"/>
      <c r="BZ28" s="93"/>
      <c r="CA28" s="89"/>
      <c r="CB28" s="93"/>
      <c r="CC28" s="47"/>
      <c r="CD28" s="47"/>
      <c r="CE28" s="48"/>
      <c r="CF28" s="53" t="e">
        <f t="shared" si="10"/>
        <v>#DIV/0!</v>
      </c>
      <c r="CG28" s="46" t="e">
        <f t="shared" si="11"/>
        <v>#DIV/0!</v>
      </c>
      <c r="CH28" s="47" t="e">
        <f t="shared" si="12"/>
        <v>#DIV/0!</v>
      </c>
      <c r="CI28" s="48" t="e">
        <f t="shared" si="13"/>
        <v>#DIV/0!</v>
      </c>
      <c r="CK28" s="53"/>
      <c r="CL28" s="46"/>
      <c r="CM28" s="46"/>
      <c r="CN28" s="46"/>
      <c r="CO28" s="46"/>
      <c r="CP28" s="101"/>
      <c r="CQ28" s="91"/>
      <c r="CR28" s="91"/>
      <c r="CS28" s="93"/>
      <c r="CT28" s="89"/>
      <c r="CU28" s="93"/>
      <c r="CV28" s="47"/>
      <c r="CW28" s="47"/>
      <c r="CX28" s="48"/>
      <c r="CY28" s="53" t="e">
        <f t="shared" si="14"/>
        <v>#DIV/0!</v>
      </c>
      <c r="CZ28" s="46" t="e">
        <f t="shared" si="15"/>
        <v>#DIV/0!</v>
      </c>
      <c r="DA28" s="47" t="e">
        <f t="shared" si="16"/>
        <v>#DIV/0!</v>
      </c>
      <c r="DB28" s="48" t="e">
        <f t="shared" si="17"/>
        <v>#DIV/0!</v>
      </c>
      <c r="DD28" s="18">
        <v>9</v>
      </c>
      <c r="DE28" s="96"/>
      <c r="DF28" s="46"/>
      <c r="DG28" s="46"/>
      <c r="DH28" s="46"/>
      <c r="DI28" s="91"/>
      <c r="DJ28" s="91"/>
      <c r="DK28" s="91"/>
      <c r="DL28" s="95"/>
      <c r="DM28" s="89"/>
      <c r="DN28" s="89"/>
      <c r="DO28" s="93"/>
      <c r="DP28" s="47"/>
      <c r="DQ28" s="48"/>
      <c r="DR28" s="98"/>
      <c r="DS28" s="45" t="e">
        <f t="shared" si="18"/>
        <v>#DIV/0!</v>
      </c>
      <c r="DT28" s="46" t="e">
        <f t="shared" si="19"/>
        <v>#DIV/0!</v>
      </c>
      <c r="DU28" s="47" t="e">
        <f t="shared" si="20"/>
        <v>#DIV/0!</v>
      </c>
      <c r="DV28" s="48" t="e">
        <f t="shared" si="21"/>
        <v>#DIV/0!</v>
      </c>
    </row>
    <row r="29" spans="1:126">
      <c r="A29" s="75">
        <v>10</v>
      </c>
      <c r="B29" s="720"/>
      <c r="C29" s="721"/>
      <c r="D29" s="176"/>
      <c r="E29" s="716"/>
      <c r="F29" s="90"/>
      <c r="G29" s="91"/>
      <c r="H29" s="91"/>
      <c r="I29" s="92"/>
      <c r="J29" s="93"/>
      <c r="K29" s="47"/>
      <c r="L29" s="47"/>
      <c r="M29" s="48"/>
      <c r="N29" s="46">
        <f t="shared" si="0"/>
        <v>0</v>
      </c>
      <c r="O29">
        <v>10</v>
      </c>
      <c r="P29">
        <v>10</v>
      </c>
      <c r="Q29" s="53"/>
      <c r="R29" s="46"/>
      <c r="S29" s="46"/>
      <c r="T29" s="46"/>
      <c r="U29" s="94"/>
      <c r="V29" s="91"/>
      <c r="W29" s="91"/>
      <c r="X29" s="95"/>
      <c r="Y29" s="93"/>
      <c r="Z29" s="89"/>
      <c r="AA29" s="93"/>
      <c r="AB29" s="93"/>
      <c r="AC29" s="47"/>
      <c r="AD29" s="47"/>
      <c r="AE29" s="48"/>
      <c r="AF29" s="45" t="e">
        <f t="shared" si="1"/>
        <v>#DIV/0!</v>
      </c>
      <c r="AG29" s="46" t="e">
        <f t="shared" si="2"/>
        <v>#DIV/0!</v>
      </c>
      <c r="AH29" s="47" t="e">
        <f t="shared" si="3"/>
        <v>#DIV/0!</v>
      </c>
      <c r="AI29" s="48" t="e">
        <f t="shared" si="4"/>
        <v>#DIV/0!</v>
      </c>
      <c r="AK29" s="53"/>
      <c r="AL29" s="46"/>
      <c r="AM29" s="46"/>
      <c r="AN29" s="46"/>
      <c r="AO29" s="46"/>
      <c r="AP29" s="91"/>
      <c r="AQ29" s="91"/>
      <c r="AR29" s="92"/>
      <c r="AS29" s="93"/>
      <c r="AT29" s="47"/>
      <c r="AU29" s="47"/>
      <c r="AV29" s="48"/>
      <c r="AW29" s="46">
        <f t="shared" si="5"/>
        <v>0</v>
      </c>
      <c r="AX29" s="18">
        <v>10</v>
      </c>
      <c r="AY29" s="96"/>
      <c r="AZ29" s="46"/>
      <c r="BA29" s="46"/>
      <c r="BB29" s="46"/>
      <c r="BC29" s="91"/>
      <c r="BD29" s="91"/>
      <c r="BE29" s="91"/>
      <c r="BF29" s="95"/>
      <c r="BG29" s="89"/>
      <c r="BH29" s="89"/>
      <c r="BI29" s="93"/>
      <c r="BJ29" s="47"/>
      <c r="BK29" s="48"/>
      <c r="BL29" s="98"/>
      <c r="BM29" s="45" t="e">
        <f t="shared" si="6"/>
        <v>#DIV/0!</v>
      </c>
      <c r="BN29" s="46" t="e">
        <f t="shared" si="7"/>
        <v>#DIV/0!</v>
      </c>
      <c r="BO29" s="47" t="e">
        <f t="shared" si="8"/>
        <v>#DIV/0!</v>
      </c>
      <c r="BP29" s="48" t="e">
        <f t="shared" si="9"/>
        <v>#DIV/0!</v>
      </c>
      <c r="BR29" s="53"/>
      <c r="BS29" s="46"/>
      <c r="BT29" s="46"/>
      <c r="BU29" s="46"/>
      <c r="BV29" s="46"/>
      <c r="BW29" s="91"/>
      <c r="BX29" s="91"/>
      <c r="BY29" s="91"/>
      <c r="BZ29" s="93"/>
      <c r="CA29" s="89"/>
      <c r="CB29" s="93"/>
      <c r="CC29" s="47"/>
      <c r="CD29" s="47"/>
      <c r="CE29" s="48"/>
      <c r="CF29" s="53" t="e">
        <f t="shared" si="10"/>
        <v>#DIV/0!</v>
      </c>
      <c r="CG29" s="46" t="e">
        <f t="shared" si="11"/>
        <v>#DIV/0!</v>
      </c>
      <c r="CH29" s="47" t="e">
        <f t="shared" si="12"/>
        <v>#DIV/0!</v>
      </c>
      <c r="CI29" s="48" t="e">
        <f t="shared" si="13"/>
        <v>#DIV/0!</v>
      </c>
      <c r="CK29" s="53"/>
      <c r="CL29" s="91"/>
      <c r="CM29" s="46"/>
      <c r="CN29" s="46"/>
      <c r="CO29" s="46"/>
      <c r="CP29" s="91"/>
      <c r="CQ29" s="91"/>
      <c r="CR29" s="91"/>
      <c r="CS29" s="93"/>
      <c r="CT29" s="89"/>
      <c r="CU29" s="93"/>
      <c r="CV29" s="47"/>
      <c r="CW29" s="47"/>
      <c r="CX29" s="48"/>
      <c r="CY29" s="53" t="e">
        <f t="shared" si="14"/>
        <v>#DIV/0!</v>
      </c>
      <c r="CZ29" s="46" t="e">
        <f t="shared" si="15"/>
        <v>#DIV/0!</v>
      </c>
      <c r="DA29" s="47" t="e">
        <f t="shared" si="16"/>
        <v>#DIV/0!</v>
      </c>
      <c r="DB29" s="48" t="e">
        <f t="shared" si="17"/>
        <v>#DIV/0!</v>
      </c>
    </row>
    <row r="30" spans="1:126" ht="13.5" thickBot="1">
      <c r="A30" s="75">
        <v>11</v>
      </c>
      <c r="B30" s="720"/>
      <c r="C30" s="721"/>
      <c r="D30" s="176"/>
      <c r="E30" s="716"/>
      <c r="F30" s="90"/>
      <c r="G30" s="91"/>
      <c r="H30" s="91"/>
      <c r="I30" s="92"/>
      <c r="J30" s="93"/>
      <c r="K30" s="47"/>
      <c r="L30" s="47"/>
      <c r="M30" s="48"/>
      <c r="N30" s="46">
        <f t="shared" si="0"/>
        <v>0</v>
      </c>
      <c r="O30">
        <v>11</v>
      </c>
      <c r="P30">
        <v>11</v>
      </c>
      <c r="Q30" s="53"/>
      <c r="R30" s="46"/>
      <c r="S30" s="46"/>
      <c r="T30" s="46"/>
      <c r="U30" s="94"/>
      <c r="V30" s="91"/>
      <c r="W30" s="91"/>
      <c r="X30" s="95"/>
      <c r="Y30" s="93"/>
      <c r="Z30" s="89"/>
      <c r="AA30" s="93"/>
      <c r="AB30" s="93"/>
      <c r="AC30" s="47"/>
      <c r="AD30" s="47"/>
      <c r="AE30" s="48"/>
      <c r="AF30" s="45" t="e">
        <f t="shared" si="1"/>
        <v>#DIV/0!</v>
      </c>
      <c r="AG30" s="46" t="e">
        <f t="shared" si="2"/>
        <v>#DIV/0!</v>
      </c>
      <c r="AH30" s="47" t="e">
        <f t="shared" si="3"/>
        <v>#DIV/0!</v>
      </c>
      <c r="AI30" s="48" t="e">
        <f t="shared" si="4"/>
        <v>#DIV/0!</v>
      </c>
      <c r="AK30" s="53"/>
      <c r="AL30" s="46"/>
      <c r="AM30" s="46"/>
      <c r="AN30" s="46"/>
      <c r="AO30" s="46"/>
      <c r="AP30" s="91"/>
      <c r="AQ30" s="91"/>
      <c r="AR30" s="92"/>
      <c r="AS30" s="93"/>
      <c r="AT30" s="47"/>
      <c r="AU30" s="47"/>
      <c r="AV30" s="48"/>
      <c r="AW30" s="46">
        <f t="shared" si="5"/>
        <v>0</v>
      </c>
      <c r="AX30" s="18">
        <v>11</v>
      </c>
      <c r="AY30" s="96"/>
      <c r="AZ30" s="46"/>
      <c r="BA30" s="46"/>
      <c r="BB30" s="46"/>
      <c r="BC30" s="91"/>
      <c r="BD30" s="91"/>
      <c r="BE30" s="91"/>
      <c r="BF30" s="95"/>
      <c r="BG30" s="89"/>
      <c r="BH30" s="89"/>
      <c r="BI30" s="93"/>
      <c r="BJ30" s="47"/>
      <c r="BK30" s="48"/>
      <c r="BL30" s="98"/>
      <c r="BM30" s="45" t="e">
        <f t="shared" si="6"/>
        <v>#DIV/0!</v>
      </c>
      <c r="BN30" s="46" t="e">
        <f t="shared" si="7"/>
        <v>#DIV/0!</v>
      </c>
      <c r="BO30" s="47" t="e">
        <f t="shared" si="8"/>
        <v>#DIV/0!</v>
      </c>
      <c r="BP30" s="48" t="e">
        <f t="shared" si="9"/>
        <v>#DIV/0!</v>
      </c>
      <c r="BR30" s="53"/>
      <c r="BS30" s="46"/>
      <c r="BT30" s="46"/>
      <c r="BU30" s="46"/>
      <c r="BV30" s="46"/>
      <c r="BW30" s="91"/>
      <c r="BX30" s="91"/>
      <c r="BY30" s="91"/>
      <c r="BZ30" s="93"/>
      <c r="CA30" s="89"/>
      <c r="CB30" s="93"/>
      <c r="CC30" s="47"/>
      <c r="CD30" s="47"/>
      <c r="CE30" s="48"/>
      <c r="CF30" s="53" t="e">
        <f t="shared" si="10"/>
        <v>#DIV/0!</v>
      </c>
      <c r="CG30" s="46" t="e">
        <f t="shared" si="11"/>
        <v>#DIV/0!</v>
      </c>
      <c r="CH30" s="47" t="e">
        <f t="shared" si="12"/>
        <v>#DIV/0!</v>
      </c>
      <c r="CI30" s="48" t="e">
        <f t="shared" si="13"/>
        <v>#DIV/0!</v>
      </c>
      <c r="CK30" s="53"/>
      <c r="CL30" s="46"/>
      <c r="CM30" s="46"/>
      <c r="CN30" s="46"/>
      <c r="CO30" s="46"/>
      <c r="CP30" s="91"/>
      <c r="CQ30" s="91"/>
      <c r="CR30" s="91"/>
      <c r="CS30" s="93"/>
      <c r="CT30" s="89"/>
      <c r="CU30" s="93"/>
      <c r="CV30" s="47"/>
      <c r="CW30" s="47"/>
      <c r="CX30" s="48"/>
      <c r="CY30" s="53" t="e">
        <f t="shared" si="14"/>
        <v>#DIV/0!</v>
      </c>
      <c r="CZ30" s="46" t="e">
        <f t="shared" si="15"/>
        <v>#DIV/0!</v>
      </c>
      <c r="DA30" s="47" t="e">
        <f t="shared" si="16"/>
        <v>#DIV/0!</v>
      </c>
      <c r="DB30" s="48" t="e">
        <f t="shared" si="17"/>
        <v>#DIV/0!</v>
      </c>
    </row>
    <row r="31" spans="1:126" ht="16.5" thickBot="1">
      <c r="A31" s="75">
        <v>12</v>
      </c>
      <c r="B31" s="720"/>
      <c r="C31" s="721"/>
      <c r="D31" s="176"/>
      <c r="E31" s="716"/>
      <c r="F31" s="90"/>
      <c r="G31" s="91"/>
      <c r="H31" s="91"/>
      <c r="I31" s="92"/>
      <c r="J31" s="93"/>
      <c r="K31" s="47"/>
      <c r="L31" s="47"/>
      <c r="M31" s="48"/>
      <c r="N31" s="46">
        <f t="shared" si="0"/>
        <v>0</v>
      </c>
      <c r="O31">
        <v>12</v>
      </c>
      <c r="P31">
        <v>12</v>
      </c>
      <c r="Q31" s="53"/>
      <c r="R31" s="46"/>
      <c r="S31" s="46"/>
      <c r="T31" s="46"/>
      <c r="U31" s="94"/>
      <c r="V31" s="91"/>
      <c r="W31" s="91"/>
      <c r="X31" s="95"/>
      <c r="Y31" s="93"/>
      <c r="Z31" s="89"/>
      <c r="AA31" s="93"/>
      <c r="AB31" s="93"/>
      <c r="AC31" s="47"/>
      <c r="AD31" s="47"/>
      <c r="AE31" s="48"/>
      <c r="AF31" s="45" t="e">
        <f t="shared" si="1"/>
        <v>#DIV/0!</v>
      </c>
      <c r="AG31" s="46" t="e">
        <f t="shared" si="2"/>
        <v>#DIV/0!</v>
      </c>
      <c r="AH31" s="47" t="e">
        <f t="shared" si="3"/>
        <v>#DIV/0!</v>
      </c>
      <c r="AI31" s="48" t="e">
        <f t="shared" si="4"/>
        <v>#DIV/0!</v>
      </c>
      <c r="AK31" s="53"/>
      <c r="AL31" s="46"/>
      <c r="AM31" s="46"/>
      <c r="AN31" s="46"/>
      <c r="AO31" s="46"/>
      <c r="AP31" s="91"/>
      <c r="AQ31" s="91"/>
      <c r="AR31" s="92"/>
      <c r="AS31" s="93"/>
      <c r="AT31" s="47"/>
      <c r="AU31" s="47"/>
      <c r="AV31" s="48"/>
      <c r="AW31" s="46">
        <f t="shared" si="5"/>
        <v>0</v>
      </c>
      <c r="AX31" s="18">
        <v>12</v>
      </c>
      <c r="AY31" s="96"/>
      <c r="AZ31" s="46"/>
      <c r="BA31" s="46"/>
      <c r="BB31" s="46"/>
      <c r="BC31" s="91"/>
      <c r="BD31" s="91"/>
      <c r="BE31" s="91"/>
      <c r="BF31" s="95"/>
      <c r="BG31" s="89"/>
      <c r="BH31" s="89"/>
      <c r="BI31" s="93"/>
      <c r="BJ31" s="47"/>
      <c r="BK31" s="48"/>
      <c r="BL31" s="98"/>
      <c r="BM31" s="45" t="e">
        <f t="shared" si="6"/>
        <v>#DIV/0!</v>
      </c>
      <c r="BN31" s="46" t="e">
        <f t="shared" si="7"/>
        <v>#DIV/0!</v>
      </c>
      <c r="BO31" s="47" t="e">
        <f t="shared" si="8"/>
        <v>#DIV/0!</v>
      </c>
      <c r="BP31" s="48" t="e">
        <f t="shared" si="9"/>
        <v>#DIV/0!</v>
      </c>
      <c r="BR31" s="53"/>
      <c r="BS31" s="46"/>
      <c r="BT31" s="46"/>
      <c r="BU31" s="46"/>
      <c r="BV31" s="46"/>
      <c r="BW31" s="91"/>
      <c r="BX31" s="91"/>
      <c r="BY31" s="91"/>
      <c r="BZ31" s="93"/>
      <c r="CA31" s="89"/>
      <c r="CB31" s="93"/>
      <c r="CC31" s="47"/>
      <c r="CD31" s="47"/>
      <c r="CE31" s="48"/>
      <c r="CF31" s="53" t="e">
        <f t="shared" si="10"/>
        <v>#DIV/0!</v>
      </c>
      <c r="CG31" s="46" t="e">
        <f t="shared" si="11"/>
        <v>#DIV/0!</v>
      </c>
      <c r="CH31" s="47" t="e">
        <f t="shared" si="12"/>
        <v>#DIV/0!</v>
      </c>
      <c r="CI31" s="48" t="e">
        <f t="shared" si="13"/>
        <v>#DIV/0!</v>
      </c>
      <c r="CK31" s="53"/>
      <c r="CL31" s="46"/>
      <c r="CM31" s="46"/>
      <c r="CN31" s="46"/>
      <c r="CO31" s="46"/>
      <c r="CP31" s="91"/>
      <c r="CQ31" s="91"/>
      <c r="CR31" s="91"/>
      <c r="CS31" s="93"/>
      <c r="CT31" s="89"/>
      <c r="CU31" s="93"/>
      <c r="CV31" s="47"/>
      <c r="CW31" s="47"/>
      <c r="CX31" s="48"/>
      <c r="CY31" s="53" t="e">
        <f t="shared" si="14"/>
        <v>#DIV/0!</v>
      </c>
      <c r="CZ31" s="46" t="e">
        <f t="shared" si="15"/>
        <v>#DIV/0!</v>
      </c>
      <c r="DA31" s="47" t="e">
        <f t="shared" si="16"/>
        <v>#DIV/0!</v>
      </c>
      <c r="DB31" s="48" t="e">
        <f t="shared" si="17"/>
        <v>#DIV/0!</v>
      </c>
      <c r="DE31" s="2" t="s">
        <v>188</v>
      </c>
      <c r="DJ31" s="3155" t="s">
        <v>189</v>
      </c>
      <c r="DK31" s="3156"/>
      <c r="DL31" s="3156"/>
      <c r="DM31" s="3157"/>
    </row>
    <row r="32" spans="1:126" ht="15">
      <c r="A32" s="75">
        <v>13</v>
      </c>
      <c r="B32" s="720"/>
      <c r="C32" s="721"/>
      <c r="D32" s="176"/>
      <c r="E32" s="176"/>
      <c r="F32" s="46"/>
      <c r="G32" s="91"/>
      <c r="H32" s="91"/>
      <c r="I32" s="92"/>
      <c r="J32" s="93"/>
      <c r="K32" s="47"/>
      <c r="L32" s="47"/>
      <c r="M32" s="48"/>
      <c r="N32" s="46">
        <f t="shared" si="0"/>
        <v>0</v>
      </c>
      <c r="O32">
        <v>13</v>
      </c>
      <c r="P32">
        <v>13</v>
      </c>
      <c r="Q32" s="53"/>
      <c r="R32" s="46"/>
      <c r="S32" s="46"/>
      <c r="T32" s="46"/>
      <c r="U32" s="94"/>
      <c r="V32" s="91"/>
      <c r="W32" s="91"/>
      <c r="X32" s="95"/>
      <c r="Y32" s="93"/>
      <c r="Z32" s="89"/>
      <c r="AA32" s="93"/>
      <c r="AB32" s="93"/>
      <c r="AC32" s="47"/>
      <c r="AD32" s="47"/>
      <c r="AE32" s="48"/>
      <c r="AF32" s="45" t="e">
        <f t="shared" si="1"/>
        <v>#DIV/0!</v>
      </c>
      <c r="AG32" s="46" t="e">
        <f t="shared" si="2"/>
        <v>#DIV/0!</v>
      </c>
      <c r="AH32" s="47" t="e">
        <f t="shared" si="3"/>
        <v>#DIV/0!</v>
      </c>
      <c r="AI32" s="48" t="e">
        <f t="shared" si="4"/>
        <v>#DIV/0!</v>
      </c>
      <c r="AK32" s="53"/>
      <c r="AL32" s="46"/>
      <c r="AM32" s="46"/>
      <c r="AN32" s="46"/>
      <c r="AO32" s="46"/>
      <c r="AP32" s="91"/>
      <c r="AQ32" s="91"/>
      <c r="AR32" s="92"/>
      <c r="AS32" s="93"/>
      <c r="AT32" s="47"/>
      <c r="AU32" s="47"/>
      <c r="AV32" s="48"/>
      <c r="AW32" s="46">
        <f t="shared" si="5"/>
        <v>0</v>
      </c>
      <c r="AX32" s="18">
        <v>13</v>
      </c>
      <c r="AY32" s="96"/>
      <c r="AZ32" s="46"/>
      <c r="BA32" s="46"/>
      <c r="BB32" s="46"/>
      <c r="BC32" s="91"/>
      <c r="BD32" s="91"/>
      <c r="BE32" s="91"/>
      <c r="BF32" s="95"/>
      <c r="BG32" s="89"/>
      <c r="BH32" s="89"/>
      <c r="BI32" s="93"/>
      <c r="BJ32" s="47"/>
      <c r="BK32" s="48"/>
      <c r="BL32" s="98"/>
      <c r="BM32" s="45" t="e">
        <f t="shared" si="6"/>
        <v>#DIV/0!</v>
      </c>
      <c r="BN32" s="46" t="e">
        <f t="shared" si="7"/>
        <v>#DIV/0!</v>
      </c>
      <c r="BO32" s="47" t="e">
        <f t="shared" si="8"/>
        <v>#DIV/0!</v>
      </c>
      <c r="BP32" s="48" t="e">
        <f t="shared" si="9"/>
        <v>#DIV/0!</v>
      </c>
      <c r="BR32" s="53"/>
      <c r="BS32" s="46"/>
      <c r="BT32" s="46"/>
      <c r="BU32" s="46"/>
      <c r="BV32" s="46"/>
      <c r="BW32" s="91"/>
      <c r="BX32" s="91"/>
      <c r="BY32" s="91"/>
      <c r="BZ32" s="93"/>
      <c r="CA32" s="89"/>
      <c r="CB32" s="93"/>
      <c r="CC32" s="47"/>
      <c r="CD32" s="47"/>
      <c r="CE32" s="48"/>
      <c r="CF32" s="53" t="e">
        <f t="shared" si="10"/>
        <v>#DIV/0!</v>
      </c>
      <c r="CG32" s="46" t="e">
        <f t="shared" si="11"/>
        <v>#DIV/0!</v>
      </c>
      <c r="CH32" s="47" t="e">
        <f t="shared" si="12"/>
        <v>#DIV/0!</v>
      </c>
      <c r="CI32" s="48" t="e">
        <f t="shared" si="13"/>
        <v>#DIV/0!</v>
      </c>
      <c r="CK32" s="53"/>
      <c r="CL32" s="46"/>
      <c r="CM32" s="46"/>
      <c r="CN32" s="46"/>
      <c r="CO32" s="46"/>
      <c r="CP32" s="91"/>
      <c r="CQ32" s="91"/>
      <c r="CR32" s="91"/>
      <c r="CS32" s="93"/>
      <c r="CT32" s="89"/>
      <c r="CU32" s="93"/>
      <c r="CV32" s="47"/>
      <c r="CW32" s="47"/>
      <c r="CX32" s="48"/>
      <c r="CY32" s="53" t="e">
        <f t="shared" si="14"/>
        <v>#DIV/0!</v>
      </c>
      <c r="CZ32" s="46" t="e">
        <f t="shared" si="15"/>
        <v>#DIV/0!</v>
      </c>
      <c r="DA32" s="47" t="e">
        <f t="shared" si="16"/>
        <v>#DIV/0!</v>
      </c>
      <c r="DB32" s="48" t="e">
        <f t="shared" si="17"/>
        <v>#DIV/0!</v>
      </c>
      <c r="DE32" s="3" t="s">
        <v>190</v>
      </c>
    </row>
    <row r="33" spans="1:126" ht="20.25">
      <c r="A33" s="75">
        <v>14</v>
      </c>
      <c r="B33" s="720"/>
      <c r="C33" s="721"/>
      <c r="D33" s="176"/>
      <c r="E33" s="176"/>
      <c r="F33" s="46"/>
      <c r="G33" s="91"/>
      <c r="H33" s="91"/>
      <c r="I33" s="92"/>
      <c r="J33" s="93"/>
      <c r="K33" s="47"/>
      <c r="L33" s="47"/>
      <c r="M33" s="48"/>
      <c r="N33" s="46">
        <f t="shared" si="0"/>
        <v>0</v>
      </c>
      <c r="O33">
        <v>14</v>
      </c>
      <c r="P33">
        <v>14</v>
      </c>
      <c r="Q33" s="53"/>
      <c r="R33" s="46"/>
      <c r="S33" s="46"/>
      <c r="T33" s="46"/>
      <c r="U33" s="94"/>
      <c r="V33" s="91"/>
      <c r="W33" s="91"/>
      <c r="X33" s="95"/>
      <c r="Y33" s="93"/>
      <c r="Z33" s="89"/>
      <c r="AA33" s="93"/>
      <c r="AB33" s="93"/>
      <c r="AC33" s="47"/>
      <c r="AD33" s="47"/>
      <c r="AE33" s="48"/>
      <c r="AF33" s="45" t="e">
        <f t="shared" si="1"/>
        <v>#DIV/0!</v>
      </c>
      <c r="AG33" s="46" t="e">
        <f t="shared" si="2"/>
        <v>#DIV/0!</v>
      </c>
      <c r="AH33" s="47" t="e">
        <f t="shared" si="3"/>
        <v>#DIV/0!</v>
      </c>
      <c r="AI33" s="48" t="e">
        <f t="shared" si="4"/>
        <v>#DIV/0!</v>
      </c>
      <c r="AK33" s="53"/>
      <c r="AL33" s="46"/>
      <c r="AM33" s="46"/>
      <c r="AN33" s="46"/>
      <c r="AO33" s="46"/>
      <c r="AP33" s="91"/>
      <c r="AQ33" s="91"/>
      <c r="AR33" s="92"/>
      <c r="AS33" s="93"/>
      <c r="AT33" s="47"/>
      <c r="AU33" s="47"/>
      <c r="AV33" s="48"/>
      <c r="AW33" s="46">
        <f t="shared" si="5"/>
        <v>0</v>
      </c>
      <c r="AX33" s="18">
        <v>14</v>
      </c>
      <c r="AY33" s="96"/>
      <c r="AZ33" s="46"/>
      <c r="BA33" s="46"/>
      <c r="BB33" s="46"/>
      <c r="BC33" s="91"/>
      <c r="BD33" s="91"/>
      <c r="BE33" s="91"/>
      <c r="BF33" s="95"/>
      <c r="BG33" s="89"/>
      <c r="BH33" s="89"/>
      <c r="BI33" s="93"/>
      <c r="BJ33" s="47"/>
      <c r="BK33" s="48"/>
      <c r="BL33" s="98"/>
      <c r="BM33" s="45" t="e">
        <f t="shared" si="6"/>
        <v>#DIV/0!</v>
      </c>
      <c r="BN33" s="46" t="e">
        <f t="shared" si="7"/>
        <v>#DIV/0!</v>
      </c>
      <c r="BO33" s="47" t="e">
        <f t="shared" si="8"/>
        <v>#DIV/0!</v>
      </c>
      <c r="BP33" s="48" t="e">
        <f t="shared" si="9"/>
        <v>#DIV/0!</v>
      </c>
      <c r="BR33" s="53"/>
      <c r="BS33" s="46"/>
      <c r="BT33" s="46"/>
      <c r="BU33" s="46"/>
      <c r="BV33" s="46"/>
      <c r="BW33" s="91"/>
      <c r="BX33" s="91"/>
      <c r="BY33" s="91"/>
      <c r="BZ33" s="93"/>
      <c r="CA33" s="89"/>
      <c r="CB33" s="93"/>
      <c r="CC33" s="47"/>
      <c r="CD33" s="47"/>
      <c r="CE33" s="48"/>
      <c r="CF33" s="53" t="e">
        <f t="shared" si="10"/>
        <v>#DIV/0!</v>
      </c>
      <c r="CG33" s="46" t="e">
        <f t="shared" si="11"/>
        <v>#DIV/0!</v>
      </c>
      <c r="CH33" s="47" t="e">
        <f t="shared" si="12"/>
        <v>#DIV/0!</v>
      </c>
      <c r="CI33" s="48" t="e">
        <f t="shared" si="13"/>
        <v>#DIV/0!</v>
      </c>
      <c r="CK33" s="53"/>
      <c r="CL33" s="46"/>
      <c r="CM33" s="46"/>
      <c r="CN33" s="46"/>
      <c r="CO33" s="46"/>
      <c r="CP33" s="91"/>
      <c r="CQ33" s="91"/>
      <c r="CR33" s="91"/>
      <c r="CS33" s="93"/>
      <c r="CT33" s="89"/>
      <c r="CU33" s="93"/>
      <c r="CV33" s="47"/>
      <c r="CW33" s="47"/>
      <c r="CX33" s="48"/>
      <c r="CY33" s="53" t="e">
        <f t="shared" si="14"/>
        <v>#DIV/0!</v>
      </c>
      <c r="CZ33" s="46" t="e">
        <f t="shared" si="15"/>
        <v>#DIV/0!</v>
      </c>
      <c r="DA33" s="47" t="e">
        <f t="shared" si="16"/>
        <v>#DIV/0!</v>
      </c>
      <c r="DB33" s="48" t="e">
        <f t="shared" si="17"/>
        <v>#DIV/0!</v>
      </c>
      <c r="DE33" s="23"/>
      <c r="DF33" s="24" t="s">
        <v>208</v>
      </c>
      <c r="DG33" s="24"/>
      <c r="DH33" s="24"/>
      <c r="DI33" s="24"/>
      <c r="DJ33" s="24"/>
      <c r="DK33" s="24"/>
      <c r="DL33" s="24"/>
      <c r="DM33" s="24"/>
      <c r="DN33" s="24"/>
      <c r="DO33" s="24"/>
      <c r="DP33" s="25"/>
      <c r="DQ33" s="26"/>
    </row>
    <row r="34" spans="1:126" ht="18">
      <c r="A34" s="75">
        <v>15</v>
      </c>
      <c r="B34" s="720"/>
      <c r="C34" s="721"/>
      <c r="D34" s="176"/>
      <c r="E34" s="176"/>
      <c r="F34" s="46"/>
      <c r="G34" s="91"/>
      <c r="H34" s="91"/>
      <c r="I34" s="92"/>
      <c r="J34" s="93"/>
      <c r="K34" s="47"/>
      <c r="L34" s="47"/>
      <c r="M34" s="48"/>
      <c r="N34" s="46">
        <f t="shared" si="0"/>
        <v>0</v>
      </c>
      <c r="O34">
        <v>15</v>
      </c>
      <c r="P34">
        <v>15</v>
      </c>
      <c r="Q34" s="53"/>
      <c r="R34" s="46"/>
      <c r="S34" s="46"/>
      <c r="T34" s="46"/>
      <c r="U34" s="94"/>
      <c r="V34" s="91"/>
      <c r="W34" s="91"/>
      <c r="X34" s="95"/>
      <c r="Y34" s="93"/>
      <c r="Z34" s="89"/>
      <c r="AA34" s="93"/>
      <c r="AB34" s="93"/>
      <c r="AC34" s="47"/>
      <c r="AD34" s="47"/>
      <c r="AE34" s="48"/>
      <c r="AF34" s="45" t="e">
        <f t="shared" si="1"/>
        <v>#DIV/0!</v>
      </c>
      <c r="AG34" s="46" t="e">
        <f t="shared" si="2"/>
        <v>#DIV/0!</v>
      </c>
      <c r="AH34" s="47" t="e">
        <f t="shared" si="3"/>
        <v>#DIV/0!</v>
      </c>
      <c r="AI34" s="48" t="e">
        <f t="shared" si="4"/>
        <v>#DIV/0!</v>
      </c>
      <c r="AK34" s="53"/>
      <c r="AL34" s="46"/>
      <c r="AM34" s="46"/>
      <c r="AN34" s="46"/>
      <c r="AO34" s="46"/>
      <c r="AP34" s="91"/>
      <c r="AQ34" s="91"/>
      <c r="AR34" s="92"/>
      <c r="AS34" s="93"/>
      <c r="AT34" s="47"/>
      <c r="AU34" s="47"/>
      <c r="AV34" s="48"/>
      <c r="AW34" s="46">
        <f t="shared" si="5"/>
        <v>0</v>
      </c>
      <c r="AX34" s="18">
        <v>15</v>
      </c>
      <c r="AY34" s="96"/>
      <c r="AZ34" s="46"/>
      <c r="BA34" s="46"/>
      <c r="BB34" s="46"/>
      <c r="BC34" s="91"/>
      <c r="BD34" s="91"/>
      <c r="BE34" s="91"/>
      <c r="BF34" s="95"/>
      <c r="BG34" s="89"/>
      <c r="BH34" s="89"/>
      <c r="BI34" s="93"/>
      <c r="BJ34" s="47"/>
      <c r="BK34" s="48"/>
      <c r="BL34" s="98"/>
      <c r="BM34" s="45" t="e">
        <f t="shared" si="6"/>
        <v>#DIV/0!</v>
      </c>
      <c r="BN34" s="46" t="e">
        <f t="shared" si="7"/>
        <v>#DIV/0!</v>
      </c>
      <c r="BO34" s="47" t="e">
        <f t="shared" si="8"/>
        <v>#DIV/0!</v>
      </c>
      <c r="BP34" s="48" t="e">
        <f t="shared" si="9"/>
        <v>#DIV/0!</v>
      </c>
      <c r="BR34" s="53"/>
      <c r="BS34" s="46"/>
      <c r="BT34" s="46"/>
      <c r="BU34" s="46"/>
      <c r="BV34" s="46"/>
      <c r="BW34" s="91"/>
      <c r="BX34" s="91"/>
      <c r="BY34" s="91"/>
      <c r="BZ34" s="93"/>
      <c r="CA34" s="89"/>
      <c r="CB34" s="93"/>
      <c r="CC34" s="47"/>
      <c r="CD34" s="47"/>
      <c r="CE34" s="48"/>
      <c r="CF34" s="53" t="e">
        <f t="shared" si="10"/>
        <v>#DIV/0!</v>
      </c>
      <c r="CG34" s="46" t="e">
        <f t="shared" si="11"/>
        <v>#DIV/0!</v>
      </c>
      <c r="CH34" s="47" t="e">
        <f t="shared" si="12"/>
        <v>#DIV/0!</v>
      </c>
      <c r="CI34" s="48" t="e">
        <f t="shared" si="13"/>
        <v>#DIV/0!</v>
      </c>
      <c r="CK34" s="53"/>
      <c r="CL34" s="46"/>
      <c r="CM34" s="46"/>
      <c r="CN34" s="46"/>
      <c r="CO34" s="46"/>
      <c r="CP34" s="91"/>
      <c r="CQ34" s="91"/>
      <c r="CR34" s="91"/>
      <c r="CS34" s="93"/>
      <c r="CT34" s="89"/>
      <c r="CU34" s="93"/>
      <c r="CV34" s="47"/>
      <c r="CW34" s="47"/>
      <c r="CX34" s="48"/>
      <c r="CY34" s="53" t="e">
        <f t="shared" si="14"/>
        <v>#DIV/0!</v>
      </c>
      <c r="CZ34" s="46" t="e">
        <f t="shared" si="15"/>
        <v>#DIV/0!</v>
      </c>
      <c r="DA34" s="47" t="e">
        <f t="shared" si="16"/>
        <v>#DIV/0!</v>
      </c>
      <c r="DB34" s="48" t="e">
        <f t="shared" si="17"/>
        <v>#DIV/0!</v>
      </c>
      <c r="DE34" s="27"/>
      <c r="DF34" s="698" t="s">
        <v>102</v>
      </c>
      <c r="DG34" s="698"/>
      <c r="DH34" s="698"/>
      <c r="DJ34" s="27" t="s">
        <v>101</v>
      </c>
      <c r="DK34" s="22"/>
      <c r="DL34" s="27"/>
      <c r="DM34" s="27"/>
      <c r="DN34" s="27"/>
      <c r="DO34" s="27"/>
      <c r="DP34" s="27" t="s">
        <v>209</v>
      </c>
      <c r="DQ34" s="28"/>
      <c r="DR34" s="29">
        <v>0</v>
      </c>
    </row>
    <row r="35" spans="1:126" ht="15.75">
      <c r="A35" s="75">
        <v>16</v>
      </c>
      <c r="B35" s="720"/>
      <c r="C35" s="721"/>
      <c r="D35" s="176"/>
      <c r="E35" s="176"/>
      <c r="F35" s="46"/>
      <c r="G35" s="91"/>
      <c r="H35" s="91"/>
      <c r="I35" s="92"/>
      <c r="J35" s="93"/>
      <c r="K35" s="47"/>
      <c r="L35" s="47"/>
      <c r="M35" s="48"/>
      <c r="N35" s="46">
        <f t="shared" si="0"/>
        <v>0</v>
      </c>
      <c r="O35">
        <v>16</v>
      </c>
      <c r="P35">
        <v>16</v>
      </c>
      <c r="Q35" s="53"/>
      <c r="R35" s="46"/>
      <c r="S35" s="46"/>
      <c r="T35" s="46"/>
      <c r="U35" s="94"/>
      <c r="V35" s="91"/>
      <c r="W35" s="91"/>
      <c r="X35" s="95"/>
      <c r="Y35" s="93"/>
      <c r="Z35" s="89"/>
      <c r="AA35" s="93"/>
      <c r="AB35" s="93"/>
      <c r="AC35" s="47"/>
      <c r="AD35" s="47"/>
      <c r="AE35" s="48"/>
      <c r="AF35" s="45" t="e">
        <f t="shared" si="1"/>
        <v>#DIV/0!</v>
      </c>
      <c r="AG35" s="46" t="e">
        <f t="shared" si="2"/>
        <v>#DIV/0!</v>
      </c>
      <c r="AH35" s="47" t="e">
        <f t="shared" si="3"/>
        <v>#DIV/0!</v>
      </c>
      <c r="AI35" s="48" t="e">
        <f t="shared" si="4"/>
        <v>#DIV/0!</v>
      </c>
      <c r="AK35" s="53"/>
      <c r="AL35" s="46"/>
      <c r="AM35" s="46"/>
      <c r="AN35" s="46"/>
      <c r="AO35" s="46"/>
      <c r="AP35" s="91"/>
      <c r="AQ35" s="91"/>
      <c r="AR35" s="92"/>
      <c r="AS35" s="93"/>
      <c r="AT35" s="47"/>
      <c r="AU35" s="47"/>
      <c r="AV35" s="48"/>
      <c r="AW35" s="46">
        <f t="shared" si="5"/>
        <v>0</v>
      </c>
      <c r="AX35" s="18">
        <v>16</v>
      </c>
      <c r="AY35" s="96"/>
      <c r="AZ35" s="46"/>
      <c r="BA35" s="46"/>
      <c r="BB35" s="46"/>
      <c r="BC35" s="91"/>
      <c r="BD35" s="91"/>
      <c r="BE35" s="91"/>
      <c r="BF35" s="95"/>
      <c r="BG35" s="89"/>
      <c r="BH35" s="89"/>
      <c r="BI35" s="93"/>
      <c r="BJ35" s="47"/>
      <c r="BK35" s="48"/>
      <c r="BL35" s="98"/>
      <c r="BM35" s="45" t="e">
        <f t="shared" si="6"/>
        <v>#DIV/0!</v>
      </c>
      <c r="BN35" s="46" t="e">
        <f t="shared" si="7"/>
        <v>#DIV/0!</v>
      </c>
      <c r="BO35" s="47" t="e">
        <f t="shared" si="8"/>
        <v>#DIV/0!</v>
      </c>
      <c r="BP35" s="48" t="e">
        <f t="shared" si="9"/>
        <v>#DIV/0!</v>
      </c>
      <c r="BR35" s="53"/>
      <c r="BS35" s="46"/>
      <c r="BT35" s="46"/>
      <c r="BU35" s="46"/>
      <c r="BV35" s="46"/>
      <c r="BW35" s="91"/>
      <c r="BX35" s="91"/>
      <c r="BY35" s="91"/>
      <c r="BZ35" s="93"/>
      <c r="CA35" s="89"/>
      <c r="CB35" s="93"/>
      <c r="CC35" s="47"/>
      <c r="CD35" s="47"/>
      <c r="CE35" s="48"/>
      <c r="CF35" s="53" t="e">
        <f t="shared" si="10"/>
        <v>#DIV/0!</v>
      </c>
      <c r="CG35" s="46" t="e">
        <f t="shared" si="11"/>
        <v>#DIV/0!</v>
      </c>
      <c r="CH35" s="47" t="e">
        <f t="shared" si="12"/>
        <v>#DIV/0!</v>
      </c>
      <c r="CI35" s="48" t="e">
        <f t="shared" si="13"/>
        <v>#DIV/0!</v>
      </c>
      <c r="CK35" s="53"/>
      <c r="CL35" s="46"/>
      <c r="CM35" s="46"/>
      <c r="CN35" s="46"/>
      <c r="CO35" s="46"/>
      <c r="CP35" s="91"/>
      <c r="CQ35" s="91"/>
      <c r="CR35" s="91"/>
      <c r="CS35" s="93"/>
      <c r="CT35" s="89"/>
      <c r="CU35" s="93"/>
      <c r="CV35" s="47"/>
      <c r="CW35" s="47"/>
      <c r="CX35" s="48"/>
      <c r="CY35" s="53" t="e">
        <f t="shared" si="14"/>
        <v>#DIV/0!</v>
      </c>
      <c r="CZ35" s="46" t="e">
        <f t="shared" si="15"/>
        <v>#DIV/0!</v>
      </c>
      <c r="DA35" s="47" t="e">
        <f t="shared" si="16"/>
        <v>#DIV/0!</v>
      </c>
      <c r="DB35" s="48" t="e">
        <f t="shared" si="17"/>
        <v>#DIV/0!</v>
      </c>
      <c r="DE35" s="30"/>
      <c r="DF35" s="28"/>
      <c r="DG35" s="28"/>
      <c r="DH35" s="28"/>
      <c r="DI35" s="30"/>
      <c r="DJ35" s="28"/>
      <c r="DK35" s="28"/>
      <c r="DL35" s="28"/>
      <c r="DM35" s="30"/>
      <c r="DN35" s="30"/>
      <c r="DO35" s="30"/>
      <c r="DP35" s="28"/>
      <c r="DQ35" s="28"/>
    </row>
    <row r="36" spans="1:126">
      <c r="A36" s="75">
        <v>17</v>
      </c>
      <c r="B36" s="720"/>
      <c r="C36" s="721"/>
      <c r="D36" s="176"/>
      <c r="E36" s="176"/>
      <c r="F36" s="46"/>
      <c r="G36" s="91"/>
      <c r="H36" s="91"/>
      <c r="I36" s="92"/>
      <c r="J36" s="93"/>
      <c r="K36" s="47"/>
      <c r="L36" s="47"/>
      <c r="M36" s="48"/>
      <c r="N36" s="46">
        <f t="shared" si="0"/>
        <v>0</v>
      </c>
      <c r="O36">
        <v>17</v>
      </c>
      <c r="P36">
        <v>17</v>
      </c>
      <c r="Q36" s="53"/>
      <c r="R36" s="46"/>
      <c r="S36" s="46"/>
      <c r="T36" s="46"/>
      <c r="U36" s="94"/>
      <c r="V36" s="91"/>
      <c r="W36" s="91"/>
      <c r="X36" s="95"/>
      <c r="Y36" s="93"/>
      <c r="Z36" s="89"/>
      <c r="AA36" s="93"/>
      <c r="AB36" s="102"/>
      <c r="AC36" s="47"/>
      <c r="AD36" s="47"/>
      <c r="AE36" s="48"/>
      <c r="AF36" s="45" t="e">
        <f t="shared" si="1"/>
        <v>#DIV/0!</v>
      </c>
      <c r="AG36" s="46" t="e">
        <f t="shared" si="2"/>
        <v>#DIV/0!</v>
      </c>
      <c r="AH36" s="47" t="e">
        <f t="shared" si="3"/>
        <v>#DIV/0!</v>
      </c>
      <c r="AI36" s="48" t="e">
        <f t="shared" si="4"/>
        <v>#DIV/0!</v>
      </c>
      <c r="AK36" s="103"/>
      <c r="AL36" s="102"/>
      <c r="AM36" s="93"/>
      <c r="AN36" s="93"/>
      <c r="AO36" s="93"/>
      <c r="AP36" s="91"/>
      <c r="AQ36" s="91"/>
      <c r="AR36" s="102"/>
      <c r="AS36" s="102"/>
      <c r="AT36" s="47"/>
      <c r="AU36" s="47"/>
      <c r="AV36" s="48"/>
      <c r="AW36" s="46">
        <f t="shared" si="5"/>
        <v>0</v>
      </c>
      <c r="AX36" s="18">
        <v>17</v>
      </c>
      <c r="AY36" s="96"/>
      <c r="AZ36" s="46"/>
      <c r="BA36" s="46"/>
      <c r="BB36" s="46"/>
      <c r="BC36" s="91"/>
      <c r="BD36" s="91"/>
      <c r="BE36" s="91"/>
      <c r="BF36" s="95"/>
      <c r="BG36" s="89"/>
      <c r="BH36" s="89"/>
      <c r="BI36" s="93"/>
      <c r="BJ36" s="47"/>
      <c r="BK36" s="48"/>
      <c r="BL36" s="98"/>
      <c r="BM36" s="45" t="e">
        <f t="shared" si="6"/>
        <v>#DIV/0!</v>
      </c>
      <c r="BN36" s="46" t="e">
        <f t="shared" si="7"/>
        <v>#DIV/0!</v>
      </c>
      <c r="BO36" s="47" t="e">
        <f t="shared" si="8"/>
        <v>#DIV/0!</v>
      </c>
      <c r="BP36" s="48" t="e">
        <f t="shared" si="9"/>
        <v>#DIV/0!</v>
      </c>
      <c r="BR36" s="103"/>
      <c r="BS36" s="102"/>
      <c r="BT36" s="46"/>
      <c r="BU36" s="93"/>
      <c r="BV36" s="93"/>
      <c r="BW36" s="91"/>
      <c r="BX36" s="91"/>
      <c r="BY36" s="91"/>
      <c r="BZ36" s="102"/>
      <c r="CA36" s="89"/>
      <c r="CB36" s="102"/>
      <c r="CC36" s="47"/>
      <c r="CD36" s="47"/>
      <c r="CE36" s="48"/>
      <c r="CF36" s="53" t="e">
        <f t="shared" si="10"/>
        <v>#DIV/0!</v>
      </c>
      <c r="CG36" s="46" t="e">
        <f t="shared" si="11"/>
        <v>#DIV/0!</v>
      </c>
      <c r="CH36" s="47" t="e">
        <f t="shared" si="12"/>
        <v>#DIV/0!</v>
      </c>
      <c r="CI36" s="48" t="e">
        <f t="shared" si="13"/>
        <v>#DIV/0!</v>
      </c>
      <c r="CK36" s="103"/>
      <c r="CL36" s="102"/>
      <c r="CM36" s="46"/>
      <c r="CN36" s="93"/>
      <c r="CO36" s="93"/>
      <c r="CP36" s="91"/>
      <c r="CQ36" s="91"/>
      <c r="CR36" s="91"/>
      <c r="CS36" s="102"/>
      <c r="CT36" s="89"/>
      <c r="CU36" s="102"/>
      <c r="CV36" s="47"/>
      <c r="CW36" s="47"/>
      <c r="CX36" s="48"/>
      <c r="CY36" s="53" t="e">
        <f t="shared" si="14"/>
        <v>#DIV/0!</v>
      </c>
      <c r="CZ36" s="46" t="e">
        <f t="shared" si="15"/>
        <v>#DIV/0!</v>
      </c>
      <c r="DA36" s="47" t="e">
        <f t="shared" si="16"/>
        <v>#DIV/0!</v>
      </c>
      <c r="DB36" s="48" t="e">
        <f t="shared" si="17"/>
        <v>#DIV/0!</v>
      </c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</row>
    <row r="37" spans="1:126">
      <c r="A37" s="75">
        <v>18</v>
      </c>
      <c r="B37" s="720"/>
      <c r="C37" s="721"/>
      <c r="D37" s="176"/>
      <c r="E37" s="176"/>
      <c r="F37" s="46"/>
      <c r="G37" s="91"/>
      <c r="H37" s="91"/>
      <c r="I37" s="92"/>
      <c r="J37" s="93"/>
      <c r="K37" s="47"/>
      <c r="L37" s="47"/>
      <c r="M37" s="48"/>
      <c r="N37" s="46">
        <f t="shared" si="0"/>
        <v>0</v>
      </c>
      <c r="O37">
        <v>18</v>
      </c>
      <c r="P37">
        <v>18</v>
      </c>
      <c r="Q37" s="53"/>
      <c r="R37" s="46"/>
      <c r="S37" s="46"/>
      <c r="T37" s="46"/>
      <c r="U37" s="94"/>
      <c r="V37" s="91"/>
      <c r="W37" s="91"/>
      <c r="X37" s="95"/>
      <c r="Y37" s="93"/>
      <c r="Z37" s="89"/>
      <c r="AA37" s="93"/>
      <c r="AB37" s="102"/>
      <c r="AC37" s="47"/>
      <c r="AD37" s="47"/>
      <c r="AE37" s="48"/>
      <c r="AF37" s="45" t="e">
        <f t="shared" si="1"/>
        <v>#DIV/0!</v>
      </c>
      <c r="AG37" s="46" t="e">
        <f t="shared" si="2"/>
        <v>#DIV/0!</v>
      </c>
      <c r="AH37" s="47" t="e">
        <f t="shared" si="3"/>
        <v>#DIV/0!</v>
      </c>
      <c r="AI37" s="48" t="e">
        <f t="shared" si="4"/>
        <v>#DIV/0!</v>
      </c>
      <c r="AK37" s="103"/>
      <c r="AL37" s="102"/>
      <c r="AM37" s="93"/>
      <c r="AN37" s="93"/>
      <c r="AO37" s="93"/>
      <c r="AP37" s="91"/>
      <c r="AQ37" s="91"/>
      <c r="AR37" s="102"/>
      <c r="AS37" s="102"/>
      <c r="AT37" s="47"/>
      <c r="AU37" s="47"/>
      <c r="AV37" s="48"/>
      <c r="AW37" s="46">
        <f t="shared" si="5"/>
        <v>0</v>
      </c>
      <c r="AX37" s="18">
        <v>18</v>
      </c>
      <c r="AY37" s="96"/>
      <c r="AZ37" s="46"/>
      <c r="BA37" s="46"/>
      <c r="BB37" s="46"/>
      <c r="BC37" s="91"/>
      <c r="BD37" s="91"/>
      <c r="BE37" s="91"/>
      <c r="BF37" s="95"/>
      <c r="BG37" s="89"/>
      <c r="BH37" s="89"/>
      <c r="BI37" s="93"/>
      <c r="BJ37" s="47"/>
      <c r="BK37" s="48"/>
      <c r="BL37" s="98"/>
      <c r="BM37" s="45" t="e">
        <f t="shared" si="6"/>
        <v>#DIV/0!</v>
      </c>
      <c r="BN37" s="46" t="e">
        <f t="shared" si="7"/>
        <v>#DIV/0!</v>
      </c>
      <c r="BO37" s="47" t="e">
        <f t="shared" si="8"/>
        <v>#DIV/0!</v>
      </c>
      <c r="BP37" s="48" t="e">
        <f t="shared" si="9"/>
        <v>#DIV/0!</v>
      </c>
      <c r="BR37" s="103"/>
      <c r="BS37" s="102"/>
      <c r="BT37" s="46"/>
      <c r="BU37" s="93"/>
      <c r="BV37" s="93"/>
      <c r="BW37" s="91"/>
      <c r="BX37" s="91"/>
      <c r="BY37" s="91"/>
      <c r="BZ37" s="102"/>
      <c r="CA37" s="89"/>
      <c r="CB37" s="102"/>
      <c r="CC37" s="47"/>
      <c r="CD37" s="47"/>
      <c r="CE37" s="48"/>
      <c r="CF37" s="53" t="e">
        <f t="shared" si="10"/>
        <v>#DIV/0!</v>
      </c>
      <c r="CG37" s="46" t="e">
        <f t="shared" si="11"/>
        <v>#DIV/0!</v>
      </c>
      <c r="CH37" s="47" t="e">
        <f t="shared" si="12"/>
        <v>#DIV/0!</v>
      </c>
      <c r="CI37" s="48" t="e">
        <f t="shared" si="13"/>
        <v>#DIV/0!</v>
      </c>
      <c r="CK37" s="103"/>
      <c r="CL37" s="102"/>
      <c r="CM37" s="46"/>
      <c r="CN37" s="93"/>
      <c r="CO37" s="93"/>
      <c r="CP37" s="91"/>
      <c r="CQ37" s="91"/>
      <c r="CR37" s="91"/>
      <c r="CS37" s="102"/>
      <c r="CT37" s="89"/>
      <c r="CU37" s="102"/>
      <c r="CV37" s="47"/>
      <c r="CW37" s="47"/>
      <c r="CX37" s="48"/>
      <c r="CY37" s="53" t="e">
        <f t="shared" si="14"/>
        <v>#DIV/0!</v>
      </c>
      <c r="CZ37" s="46" t="e">
        <f t="shared" si="15"/>
        <v>#DIV/0!</v>
      </c>
      <c r="DA37" s="47" t="e">
        <f t="shared" si="16"/>
        <v>#DIV/0!</v>
      </c>
      <c r="DB37" s="48" t="e">
        <f t="shared" si="17"/>
        <v>#DIV/0!</v>
      </c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31" t="s">
        <v>211</v>
      </c>
      <c r="DR37" s="32"/>
    </row>
    <row r="38" spans="1:126" ht="16.5" thickBot="1">
      <c r="A38" s="75">
        <v>19</v>
      </c>
      <c r="B38" s="722"/>
      <c r="C38" s="723"/>
      <c r="D38" s="179"/>
      <c r="E38" s="179"/>
      <c r="F38" s="108"/>
      <c r="G38" s="105"/>
      <c r="H38" s="105"/>
      <c r="I38" s="666"/>
      <c r="J38" s="110"/>
      <c r="K38" s="106"/>
      <c r="L38" s="106"/>
      <c r="M38" s="107"/>
      <c r="N38" s="46">
        <f t="shared" si="0"/>
        <v>0</v>
      </c>
      <c r="O38">
        <v>19</v>
      </c>
      <c r="P38">
        <v>19</v>
      </c>
      <c r="Q38" s="109"/>
      <c r="R38" s="108"/>
      <c r="S38" s="108"/>
      <c r="T38" s="108"/>
      <c r="U38" s="687"/>
      <c r="V38" s="105"/>
      <c r="W38" s="105"/>
      <c r="X38" s="688"/>
      <c r="Y38" s="110"/>
      <c r="Z38" s="689"/>
      <c r="AA38" s="110"/>
      <c r="AB38" s="690"/>
      <c r="AC38" s="106"/>
      <c r="AD38" s="106"/>
      <c r="AE38" s="107"/>
      <c r="AF38" s="45" t="e">
        <f t="shared" si="1"/>
        <v>#DIV/0!</v>
      </c>
      <c r="AG38" s="46" t="e">
        <f t="shared" si="2"/>
        <v>#DIV/0!</v>
      </c>
      <c r="AH38" s="47" t="e">
        <f t="shared" si="3"/>
        <v>#DIV/0!</v>
      </c>
      <c r="AI38" s="48" t="e">
        <f t="shared" si="4"/>
        <v>#DIV/0!</v>
      </c>
      <c r="AK38" s="103"/>
      <c r="AL38" s="102"/>
      <c r="AM38" s="102"/>
      <c r="AN38" s="102"/>
      <c r="AO38" s="102"/>
      <c r="AP38" s="91"/>
      <c r="AQ38" s="91"/>
      <c r="AR38" s="102"/>
      <c r="AS38" s="102"/>
      <c r="AT38" s="47"/>
      <c r="AU38" s="47"/>
      <c r="AV38" s="48"/>
      <c r="AW38" s="46">
        <f t="shared" si="5"/>
        <v>0</v>
      </c>
      <c r="AX38" s="18">
        <v>19</v>
      </c>
      <c r="AY38" s="96"/>
      <c r="AZ38" s="46"/>
      <c r="BA38" s="46"/>
      <c r="BB38" s="46"/>
      <c r="BC38" s="91"/>
      <c r="BD38" s="91"/>
      <c r="BE38" s="91"/>
      <c r="BF38" s="95"/>
      <c r="BG38" s="89"/>
      <c r="BH38" s="89"/>
      <c r="BI38" s="93"/>
      <c r="BJ38" s="47"/>
      <c r="BK38" s="48"/>
      <c r="BL38" s="98"/>
      <c r="BM38" s="45" t="e">
        <f t="shared" si="6"/>
        <v>#DIV/0!</v>
      </c>
      <c r="BN38" s="46" t="e">
        <f t="shared" si="7"/>
        <v>#DIV/0!</v>
      </c>
      <c r="BO38" s="47" t="e">
        <f t="shared" si="8"/>
        <v>#DIV/0!</v>
      </c>
      <c r="BP38" s="48" t="e">
        <f t="shared" si="9"/>
        <v>#DIV/0!</v>
      </c>
      <c r="BR38" s="103"/>
      <c r="BS38" s="102"/>
      <c r="BT38" s="46"/>
      <c r="BU38" s="102"/>
      <c r="BV38" s="102"/>
      <c r="BW38" s="91"/>
      <c r="BX38" s="91"/>
      <c r="BY38" s="91"/>
      <c r="BZ38" s="102"/>
      <c r="CA38" s="89"/>
      <c r="CB38" s="102"/>
      <c r="CC38" s="47"/>
      <c r="CD38" s="47"/>
      <c r="CE38" s="48"/>
      <c r="CF38" s="53" t="e">
        <f t="shared" si="10"/>
        <v>#DIV/0!</v>
      </c>
      <c r="CG38" s="46" t="e">
        <f t="shared" si="11"/>
        <v>#DIV/0!</v>
      </c>
      <c r="CH38" s="47" t="e">
        <f t="shared" si="12"/>
        <v>#DIV/0!</v>
      </c>
      <c r="CI38" s="48" t="e">
        <f t="shared" si="13"/>
        <v>#DIV/0!</v>
      </c>
      <c r="CK38" s="103"/>
      <c r="CL38" s="102"/>
      <c r="CM38" s="46"/>
      <c r="CN38" s="102"/>
      <c r="CO38" s="102"/>
      <c r="CP38" s="91"/>
      <c r="CQ38" s="91"/>
      <c r="CR38" s="91"/>
      <c r="CS38" s="102"/>
      <c r="CT38" s="89"/>
      <c r="CU38" s="102"/>
      <c r="CV38" s="47"/>
      <c r="CW38" s="47"/>
      <c r="CX38" s="48"/>
      <c r="CY38" s="53" t="e">
        <f t="shared" si="14"/>
        <v>#DIV/0!</v>
      </c>
      <c r="CZ38" s="46" t="e">
        <f t="shared" si="15"/>
        <v>#DIV/0!</v>
      </c>
      <c r="DA38" s="47" t="e">
        <f t="shared" si="16"/>
        <v>#DIV/0!</v>
      </c>
      <c r="DB38" s="48" t="e">
        <f t="shared" si="17"/>
        <v>#DIV/0!</v>
      </c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35" t="s">
        <v>213</v>
      </c>
      <c r="DQ38" s="33" t="str">
        <f>PREVI!A10</f>
        <v>1100633635-636</v>
      </c>
    </row>
    <row r="39" spans="1:126" ht="15.75"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33" t="str">
        <f>PREVI!A11</f>
        <v>Z128</v>
      </c>
    </row>
    <row r="40" spans="1:126" ht="15.75"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33" t="str">
        <f>PREVI!A12</f>
        <v>1900015151-15087</v>
      </c>
    </row>
    <row r="41" spans="1:126" ht="15"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34"/>
    </row>
    <row r="42" spans="1:126"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36"/>
    </row>
    <row r="43" spans="1:126"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</row>
    <row r="44" spans="1:126" ht="13.5" thickBot="1"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</row>
    <row r="45" spans="1:126" ht="18.75" thickBot="1">
      <c r="DE45" s="39"/>
      <c r="DF45" s="11"/>
      <c r="DG45" s="21"/>
      <c r="DH45" s="10"/>
      <c r="DI45" s="696" t="s">
        <v>9</v>
      </c>
      <c r="DJ45" s="696" t="s">
        <v>1125</v>
      </c>
      <c r="DK45" s="13"/>
      <c r="DL45" s="696" t="s">
        <v>10</v>
      </c>
      <c r="DM45" s="696" t="s">
        <v>11</v>
      </c>
      <c r="DN45" s="28"/>
      <c r="DO45" s="28"/>
      <c r="DP45" s="6"/>
      <c r="DQ45" s="6"/>
    </row>
    <row r="46" spans="1:126" ht="16.5" thickBot="1">
      <c r="DE46" s="6"/>
      <c r="DF46" s="21"/>
      <c r="DG46" s="49">
        <f>DG48</f>
        <v>1028</v>
      </c>
      <c r="DH46" s="185"/>
      <c r="DI46" s="703">
        <f>DG46-DJ46</f>
        <v>1025</v>
      </c>
      <c r="DJ46" s="738">
        <v>3</v>
      </c>
      <c r="DK46" s="51">
        <f>DEGREES(DT46)</f>
        <v>0.57293869768348593</v>
      </c>
      <c r="DL46" s="739">
        <f>DG46-DM46</f>
        <v>1025</v>
      </c>
      <c r="DM46" s="738">
        <v>3</v>
      </c>
      <c r="DN46" s="51">
        <f>DEGREES(DV46)</f>
        <v>0.57293869768348593</v>
      </c>
      <c r="DO46" s="728">
        <v>300</v>
      </c>
      <c r="DP46" s="6"/>
      <c r="DQ46" s="6"/>
      <c r="DS46" s="53">
        <f>DJ46/DO46</f>
        <v>0.01</v>
      </c>
      <c r="DT46" s="46">
        <f>ATAN(DS46)</f>
        <v>9.9996666866652376E-3</v>
      </c>
      <c r="DU46" s="47">
        <f>DM46/DO46</f>
        <v>0.01</v>
      </c>
      <c r="DV46" s="48">
        <f>ATAN(DU46)</f>
        <v>9.9996666866652376E-3</v>
      </c>
    </row>
    <row r="47" spans="1:126" ht="18.75" thickBot="1">
      <c r="DE47" s="66" t="s">
        <v>194</v>
      </c>
      <c r="DF47" s="67" t="s">
        <v>196</v>
      </c>
      <c r="DG47" s="67" t="s">
        <v>214</v>
      </c>
      <c r="DH47" s="67" t="s">
        <v>215</v>
      </c>
      <c r="DI47" s="697" t="s">
        <v>951</v>
      </c>
      <c r="DJ47" s="697" t="s">
        <v>951</v>
      </c>
      <c r="DK47" s="707" t="s">
        <v>225</v>
      </c>
      <c r="DL47" s="697" t="s">
        <v>951</v>
      </c>
      <c r="DM47" s="697" t="s">
        <v>951</v>
      </c>
      <c r="DN47" s="67" t="s">
        <v>227</v>
      </c>
      <c r="DO47" s="67" t="s">
        <v>219</v>
      </c>
      <c r="DP47" s="69" t="s">
        <v>220</v>
      </c>
      <c r="DQ47" s="69" t="s">
        <v>206</v>
      </c>
      <c r="DR47" s="70" t="s">
        <v>221</v>
      </c>
      <c r="DS47" s="63" t="s">
        <v>228</v>
      </c>
      <c r="DT47" s="64"/>
      <c r="DU47" s="65" t="s">
        <v>229</v>
      </c>
      <c r="DV47" s="64"/>
    </row>
    <row r="48" spans="1:126" ht="15">
      <c r="DD48" s="18">
        <v>1</v>
      </c>
      <c r="DE48" s="249"/>
      <c r="DF48" s="453" t="s">
        <v>121</v>
      </c>
      <c r="DG48" s="765">
        <v>1028</v>
      </c>
      <c r="DH48" s="180"/>
      <c r="DI48" s="101"/>
      <c r="DJ48" s="101"/>
      <c r="DK48" s="101"/>
      <c r="DL48" s="766"/>
      <c r="DM48" s="767"/>
      <c r="DN48" s="767"/>
      <c r="DO48" s="145"/>
      <c r="DP48" s="253"/>
      <c r="DQ48" s="768"/>
      <c r="DR48" s="266"/>
      <c r="DS48" s="45" t="e">
        <f t="shared" ref="DS48:DS59" si="22">DJ48/DO48</f>
        <v>#DIV/0!</v>
      </c>
      <c r="DT48" s="46" t="e">
        <f t="shared" si="19"/>
        <v>#DIV/0!</v>
      </c>
      <c r="DU48" s="47" t="e">
        <f t="shared" ref="DU48:DU59" si="23">DM48/DO48</f>
        <v>#DIV/0!</v>
      </c>
      <c r="DV48" s="48" t="e">
        <f t="shared" si="21"/>
        <v>#DIV/0!</v>
      </c>
    </row>
    <row r="49" spans="108:126" ht="15">
      <c r="DD49" s="18">
        <v>2</v>
      </c>
      <c r="DE49" s="53"/>
      <c r="DF49" s="191" t="s">
        <v>121</v>
      </c>
      <c r="DG49" s="46">
        <v>1028</v>
      </c>
      <c r="DH49" s="46"/>
      <c r="DI49" s="91"/>
      <c r="DJ49" s="91"/>
      <c r="DK49" s="91"/>
      <c r="DL49" s="95"/>
      <c r="DM49" s="89"/>
      <c r="DN49" s="89"/>
      <c r="DO49" s="97"/>
      <c r="DP49" s="47"/>
      <c r="DQ49" s="48"/>
      <c r="DR49" s="98"/>
      <c r="DS49" s="45" t="e">
        <f t="shared" si="22"/>
        <v>#DIV/0!</v>
      </c>
      <c r="DT49" s="46" t="e">
        <f t="shared" si="19"/>
        <v>#DIV/0!</v>
      </c>
      <c r="DU49" s="47" t="e">
        <f t="shared" si="23"/>
        <v>#DIV/0!</v>
      </c>
      <c r="DV49" s="48" t="e">
        <f t="shared" si="21"/>
        <v>#DIV/0!</v>
      </c>
    </row>
    <row r="50" spans="108:126">
      <c r="DD50" s="18">
        <v>10</v>
      </c>
      <c r="DE50" s="96"/>
      <c r="DF50" s="46"/>
      <c r="DG50" s="46"/>
      <c r="DH50" s="46"/>
      <c r="DI50" s="91"/>
      <c r="DJ50" s="91"/>
      <c r="DK50" s="91"/>
      <c r="DL50" s="95"/>
      <c r="DM50" s="89"/>
      <c r="DN50" s="89"/>
      <c r="DO50" s="93"/>
      <c r="DP50" s="47"/>
      <c r="DQ50" s="48"/>
      <c r="DR50" s="98"/>
      <c r="DS50" s="45" t="e">
        <f t="shared" si="22"/>
        <v>#DIV/0!</v>
      </c>
      <c r="DT50" s="46" t="e">
        <f t="shared" si="19"/>
        <v>#DIV/0!</v>
      </c>
      <c r="DU50" s="47" t="e">
        <f t="shared" si="23"/>
        <v>#DIV/0!</v>
      </c>
      <c r="DV50" s="48" t="e">
        <f t="shared" si="21"/>
        <v>#DIV/0!</v>
      </c>
    </row>
    <row r="51" spans="108:126">
      <c r="DD51" s="18">
        <v>11</v>
      </c>
      <c r="DE51" s="96"/>
      <c r="DF51" s="46"/>
      <c r="DG51" s="46"/>
      <c r="DH51" s="46"/>
      <c r="DI51" s="91"/>
      <c r="DJ51" s="91"/>
      <c r="DK51" s="91"/>
      <c r="DL51" s="95"/>
      <c r="DM51" s="89"/>
      <c r="DN51" s="89"/>
      <c r="DO51" s="93"/>
      <c r="DP51" s="47"/>
      <c r="DQ51" s="48"/>
      <c r="DR51" s="98"/>
      <c r="DS51" s="45" t="e">
        <f t="shared" si="22"/>
        <v>#DIV/0!</v>
      </c>
      <c r="DT51" s="46" t="e">
        <f t="shared" si="19"/>
        <v>#DIV/0!</v>
      </c>
      <c r="DU51" s="47" t="e">
        <f t="shared" si="23"/>
        <v>#DIV/0!</v>
      </c>
      <c r="DV51" s="48" t="e">
        <f t="shared" si="21"/>
        <v>#DIV/0!</v>
      </c>
    </row>
    <row r="52" spans="108:126">
      <c r="DD52" s="18">
        <v>12</v>
      </c>
      <c r="DE52" s="96"/>
      <c r="DF52" s="46"/>
      <c r="DG52" s="46"/>
      <c r="DH52" s="46"/>
      <c r="DI52" s="91"/>
      <c r="DJ52" s="91"/>
      <c r="DK52" s="91"/>
      <c r="DL52" s="95"/>
      <c r="DM52" s="89"/>
      <c r="DN52" s="89"/>
      <c r="DO52" s="93"/>
      <c r="DP52" s="47"/>
      <c r="DQ52" s="48"/>
      <c r="DR52" s="98"/>
      <c r="DS52" s="45" t="e">
        <f t="shared" si="22"/>
        <v>#DIV/0!</v>
      </c>
      <c r="DT52" s="46" t="e">
        <f t="shared" si="19"/>
        <v>#DIV/0!</v>
      </c>
      <c r="DU52" s="47" t="e">
        <f t="shared" si="23"/>
        <v>#DIV/0!</v>
      </c>
      <c r="DV52" s="48" t="e">
        <f t="shared" si="21"/>
        <v>#DIV/0!</v>
      </c>
    </row>
    <row r="53" spans="108:126">
      <c r="DD53" s="18">
        <v>13</v>
      </c>
      <c r="DE53" s="96"/>
      <c r="DF53" s="46"/>
      <c r="DG53" s="46"/>
      <c r="DH53" s="46"/>
      <c r="DI53" s="91"/>
      <c r="DJ53" s="91"/>
      <c r="DK53" s="91"/>
      <c r="DL53" s="95"/>
      <c r="DM53" s="89"/>
      <c r="DN53" s="89"/>
      <c r="DO53" s="93"/>
      <c r="DP53" s="47"/>
      <c r="DQ53" s="48"/>
      <c r="DR53" s="98"/>
      <c r="DS53" s="45" t="e">
        <f t="shared" si="22"/>
        <v>#DIV/0!</v>
      </c>
      <c r="DT53" s="46" t="e">
        <f t="shared" si="19"/>
        <v>#DIV/0!</v>
      </c>
      <c r="DU53" s="47" t="e">
        <f t="shared" si="23"/>
        <v>#DIV/0!</v>
      </c>
      <c r="DV53" s="48" t="e">
        <f t="shared" si="21"/>
        <v>#DIV/0!</v>
      </c>
    </row>
    <row r="54" spans="108:126">
      <c r="DD54" s="18">
        <v>14</v>
      </c>
      <c r="DE54" s="96"/>
      <c r="DF54" s="46"/>
      <c r="DG54" s="46"/>
      <c r="DH54" s="46"/>
      <c r="DI54" s="91"/>
      <c r="DJ54" s="91"/>
      <c r="DK54" s="91"/>
      <c r="DL54" s="95"/>
      <c r="DM54" s="89"/>
      <c r="DN54" s="89"/>
      <c r="DO54" s="93"/>
      <c r="DP54" s="47"/>
      <c r="DQ54" s="48"/>
      <c r="DR54" s="98"/>
      <c r="DS54" s="45" t="e">
        <f t="shared" si="22"/>
        <v>#DIV/0!</v>
      </c>
      <c r="DT54" s="46" t="e">
        <f t="shared" si="19"/>
        <v>#DIV/0!</v>
      </c>
      <c r="DU54" s="47" t="e">
        <f t="shared" si="23"/>
        <v>#DIV/0!</v>
      </c>
      <c r="DV54" s="48" t="e">
        <f t="shared" si="21"/>
        <v>#DIV/0!</v>
      </c>
    </row>
    <row r="55" spans="108:126">
      <c r="DD55" s="18">
        <v>15</v>
      </c>
      <c r="DE55" s="96"/>
      <c r="DF55" s="46"/>
      <c r="DG55" s="46"/>
      <c r="DH55" s="46"/>
      <c r="DI55" s="91"/>
      <c r="DJ55" s="91"/>
      <c r="DK55" s="91"/>
      <c r="DL55" s="95"/>
      <c r="DM55" s="89"/>
      <c r="DN55" s="89"/>
      <c r="DO55" s="93"/>
      <c r="DP55" s="47"/>
      <c r="DQ55" s="48"/>
      <c r="DR55" s="98"/>
      <c r="DS55" s="45" t="e">
        <f t="shared" si="22"/>
        <v>#DIV/0!</v>
      </c>
      <c r="DT55" s="46" t="e">
        <f t="shared" si="19"/>
        <v>#DIV/0!</v>
      </c>
      <c r="DU55" s="47" t="e">
        <f t="shared" si="23"/>
        <v>#DIV/0!</v>
      </c>
      <c r="DV55" s="48" t="e">
        <f t="shared" si="21"/>
        <v>#DIV/0!</v>
      </c>
    </row>
    <row r="56" spans="108:126">
      <c r="DD56" s="18">
        <v>16</v>
      </c>
      <c r="DE56" s="96"/>
      <c r="DF56" s="46"/>
      <c r="DG56" s="46"/>
      <c r="DH56" s="46"/>
      <c r="DI56" s="91"/>
      <c r="DJ56" s="91"/>
      <c r="DK56" s="91"/>
      <c r="DL56" s="95"/>
      <c r="DM56" s="89"/>
      <c r="DN56" s="89"/>
      <c r="DO56" s="93"/>
      <c r="DP56" s="47"/>
      <c r="DQ56" s="48"/>
      <c r="DR56" s="98"/>
      <c r="DS56" s="45" t="e">
        <f t="shared" si="22"/>
        <v>#DIV/0!</v>
      </c>
      <c r="DT56" s="46" t="e">
        <f t="shared" si="19"/>
        <v>#DIV/0!</v>
      </c>
      <c r="DU56" s="47" t="e">
        <f t="shared" si="23"/>
        <v>#DIV/0!</v>
      </c>
      <c r="DV56" s="48" t="e">
        <f t="shared" si="21"/>
        <v>#DIV/0!</v>
      </c>
    </row>
    <row r="57" spans="108:126">
      <c r="DD57" s="18">
        <v>17</v>
      </c>
      <c r="DE57" s="96"/>
      <c r="DF57" s="46"/>
      <c r="DG57" s="46"/>
      <c r="DH57" s="46"/>
      <c r="DI57" s="91"/>
      <c r="DJ57" s="91"/>
      <c r="DK57" s="91"/>
      <c r="DL57" s="95"/>
      <c r="DM57" s="89"/>
      <c r="DN57" s="89"/>
      <c r="DO57" s="93"/>
      <c r="DP57" s="47"/>
      <c r="DQ57" s="48"/>
      <c r="DR57" s="98"/>
      <c r="DS57" s="45" t="e">
        <f t="shared" si="22"/>
        <v>#DIV/0!</v>
      </c>
      <c r="DT57" s="46" t="e">
        <f t="shared" si="19"/>
        <v>#DIV/0!</v>
      </c>
      <c r="DU57" s="47" t="e">
        <f t="shared" si="23"/>
        <v>#DIV/0!</v>
      </c>
      <c r="DV57" s="48" t="e">
        <f t="shared" si="21"/>
        <v>#DIV/0!</v>
      </c>
    </row>
    <row r="58" spans="108:126">
      <c r="DD58" s="18">
        <v>18</v>
      </c>
      <c r="DE58" s="96"/>
      <c r="DF58" s="46"/>
      <c r="DG58" s="46"/>
      <c r="DH58" s="46"/>
      <c r="DI58" s="91"/>
      <c r="DJ58" s="91"/>
      <c r="DK58" s="91"/>
      <c r="DL58" s="95"/>
      <c r="DM58" s="89"/>
      <c r="DN58" s="89"/>
      <c r="DO58" s="93"/>
      <c r="DP58" s="47"/>
      <c r="DQ58" s="48"/>
      <c r="DR58" s="98"/>
      <c r="DS58" s="45" t="e">
        <f t="shared" si="22"/>
        <v>#DIV/0!</v>
      </c>
      <c r="DT58" s="46" t="e">
        <f t="shared" si="19"/>
        <v>#DIV/0!</v>
      </c>
      <c r="DU58" s="47" t="e">
        <f t="shared" si="23"/>
        <v>#DIV/0!</v>
      </c>
      <c r="DV58" s="48" t="e">
        <f t="shared" si="21"/>
        <v>#DIV/0!</v>
      </c>
    </row>
    <row r="59" spans="108:126">
      <c r="DD59" s="18">
        <v>19</v>
      </c>
      <c r="DE59" s="96"/>
      <c r="DF59" s="46"/>
      <c r="DG59" s="46"/>
      <c r="DH59" s="46"/>
      <c r="DI59" s="91"/>
      <c r="DJ59" s="91"/>
      <c r="DK59" s="91"/>
      <c r="DL59" s="95"/>
      <c r="DM59" s="89"/>
      <c r="DN59" s="89"/>
      <c r="DO59" s="93"/>
      <c r="DP59" s="47"/>
      <c r="DQ59" s="48"/>
      <c r="DR59" s="98"/>
      <c r="DS59" s="45" t="e">
        <f t="shared" si="22"/>
        <v>#DIV/0!</v>
      </c>
      <c r="DT59" s="46" t="e">
        <f t="shared" si="19"/>
        <v>#DIV/0!</v>
      </c>
      <c r="DU59" s="47" t="e">
        <f t="shared" si="23"/>
        <v>#DIV/0!</v>
      </c>
      <c r="DV59" s="48" t="e">
        <f t="shared" si="21"/>
        <v>#DIV/0!</v>
      </c>
    </row>
  </sheetData>
  <mergeCells count="8">
    <mergeCell ref="F3:I3"/>
    <mergeCell ref="V3:Y3"/>
    <mergeCell ref="AP3:AS3"/>
    <mergeCell ref="DJ3:DM3"/>
    <mergeCell ref="DJ31:DM31"/>
    <mergeCell ref="BD3:BG3"/>
    <mergeCell ref="BW3:BZ3"/>
    <mergeCell ref="CP3:CS3"/>
  </mergeCells>
  <phoneticPr fontId="30" type="noConversion"/>
  <printOptions horizontalCentered="1" verticalCentered="1"/>
  <pageMargins left="0.19685039370078741" right="0.19685039370078741" top="0.31496062992125984" bottom="0.23622047244094491" header="0.23622047244094491" footer="0.23622047244094491"/>
  <pageSetup paperSize="9" scale="90" orientation="landscape" r:id="rId1"/>
  <headerFooter alignWithMargins="0">
    <oddHeader>&amp;RPAR-PREP-001-1A 
Rev 1:oct 2014</oddHeader>
    <oddFooter>&amp;R&amp;Z&amp;F</oddFooter>
  </headerFooter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Line="0" autoPict="0" r:id="rId5">
            <anchor moveWithCells="1">
              <from>
                <xdr:col>1</xdr:col>
                <xdr:colOff>266700</xdr:colOff>
                <xdr:row>6</xdr:row>
                <xdr:rowOff>9525</xdr:rowOff>
              </from>
              <to>
                <xdr:col>8</xdr:col>
                <xdr:colOff>476250</xdr:colOff>
                <xdr:row>14</xdr:row>
                <xdr:rowOff>152400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Line="0" autoPict="0" r:id="rId7">
            <anchor moveWithCells="1">
              <from>
                <xdr:col>16</xdr:col>
                <xdr:colOff>9525</xdr:colOff>
                <xdr:row>6</xdr:row>
                <xdr:rowOff>0</xdr:rowOff>
              </from>
              <to>
                <xdr:col>25</xdr:col>
                <xdr:colOff>314325</xdr:colOff>
                <xdr:row>14</xdr:row>
                <xdr:rowOff>152400</xdr:rowOff>
              </to>
            </anchor>
          </objectPr>
        </oleObject>
      </mc:Choice>
      <mc:Fallback>
        <oleObject progId="PBrush" shapeId="2050" r:id="rId6"/>
      </mc:Fallback>
    </mc:AlternateContent>
    <mc:AlternateContent xmlns:mc="http://schemas.openxmlformats.org/markup-compatibility/2006">
      <mc:Choice Requires="x14">
        <oleObject progId="PBrush" shapeId="2051" r:id="rId8">
          <objectPr defaultSize="0" autoLine="0" autoPict="0" r:id="rId9">
            <anchor moveWithCells="1">
              <from>
                <xdr:col>52</xdr:col>
                <xdr:colOff>266700</xdr:colOff>
                <xdr:row>6</xdr:row>
                <xdr:rowOff>28575</xdr:rowOff>
              </from>
              <to>
                <xdr:col>60</xdr:col>
                <xdr:colOff>285750</xdr:colOff>
                <xdr:row>15</xdr:row>
                <xdr:rowOff>57150</xdr:rowOff>
              </to>
            </anchor>
          </objectPr>
        </oleObject>
      </mc:Choice>
      <mc:Fallback>
        <oleObject progId="PBrush" shapeId="2051" r:id="rId8"/>
      </mc:Fallback>
    </mc:AlternateContent>
    <mc:AlternateContent xmlns:mc="http://schemas.openxmlformats.org/markup-compatibility/2006">
      <mc:Choice Requires="x14">
        <oleObject progId="PBrush" shapeId="2052" r:id="rId10">
          <objectPr defaultSize="0" autoLine="0" autoPict="0" r:id="rId11">
            <anchor moveWithCells="1">
              <from>
                <xdr:col>37</xdr:col>
                <xdr:colOff>9525</xdr:colOff>
                <xdr:row>6</xdr:row>
                <xdr:rowOff>0</xdr:rowOff>
              </from>
              <to>
                <xdr:col>43</xdr:col>
                <xdr:colOff>704850</xdr:colOff>
                <xdr:row>14</xdr:row>
                <xdr:rowOff>57150</xdr:rowOff>
              </to>
            </anchor>
          </objectPr>
        </oleObject>
      </mc:Choice>
      <mc:Fallback>
        <oleObject progId="PBrush" shapeId="2052" r:id="rId10"/>
      </mc:Fallback>
    </mc:AlternateContent>
    <mc:AlternateContent xmlns:mc="http://schemas.openxmlformats.org/markup-compatibility/2006">
      <mc:Choice Requires="x14">
        <oleObject progId="PBrush" shapeId="2053" r:id="rId12">
          <objectPr defaultSize="0" autoLine="0" autoPict="0" r:id="rId13">
            <anchor moveWithCells="1">
              <from>
                <xdr:col>70</xdr:col>
                <xdr:colOff>361950</xdr:colOff>
                <xdr:row>6</xdr:row>
                <xdr:rowOff>19050</xdr:rowOff>
              </from>
              <to>
                <xdr:col>78</xdr:col>
                <xdr:colOff>295275</xdr:colOff>
                <xdr:row>15</xdr:row>
                <xdr:rowOff>9525</xdr:rowOff>
              </to>
            </anchor>
          </objectPr>
        </oleObject>
      </mc:Choice>
      <mc:Fallback>
        <oleObject progId="PBrush" shapeId="2053" r:id="rId12"/>
      </mc:Fallback>
    </mc:AlternateContent>
    <mc:AlternateContent xmlns:mc="http://schemas.openxmlformats.org/markup-compatibility/2006">
      <mc:Choice Requires="x14">
        <oleObject progId="PBrush" shapeId="2054" r:id="rId14">
          <objectPr defaultSize="0" autoLine="0" autoPict="0" r:id="rId15">
            <anchor moveWithCells="1">
              <from>
                <xdr:col>88</xdr:col>
                <xdr:colOff>95250</xdr:colOff>
                <xdr:row>6</xdr:row>
                <xdr:rowOff>38100</xdr:rowOff>
              </from>
              <to>
                <xdr:col>96</xdr:col>
                <xdr:colOff>361950</xdr:colOff>
                <xdr:row>15</xdr:row>
                <xdr:rowOff>38100</xdr:rowOff>
              </to>
            </anchor>
          </objectPr>
        </oleObject>
      </mc:Choice>
      <mc:Fallback>
        <oleObject progId="PBrush" shapeId="2054" r:id="rId14"/>
      </mc:Fallback>
    </mc:AlternateContent>
  </oleObjec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Feuil45">
    <tabColor indexed="46"/>
  </sheetPr>
  <dimension ref="A1:N49"/>
  <sheetViews>
    <sheetView zoomScale="75" workbookViewId="0">
      <selection activeCell="F16" sqref="F16"/>
    </sheetView>
  </sheetViews>
  <sheetFormatPr baseColWidth="10" defaultRowHeight="12.75"/>
  <cols>
    <col min="1" max="1" width="5.85546875" customWidth="1"/>
    <col min="2" max="2" width="8.140625" customWidth="1"/>
    <col min="3" max="3" width="9.85546875" customWidth="1"/>
    <col min="4" max="4" width="5.85546875" customWidth="1"/>
    <col min="5" max="5" width="8.85546875" customWidth="1"/>
    <col min="6" max="13" width="5.7109375" customWidth="1"/>
    <col min="14" max="14" width="10.28515625" customWidth="1"/>
  </cols>
  <sheetData>
    <row r="1" spans="1:14" ht="9.6" customHeight="1"/>
    <row r="2" spans="1:14" ht="42" customHeight="1"/>
    <row r="3" spans="1:14" ht="16.149999999999999" customHeight="1" thickBot="1">
      <c r="A3" s="2" t="s">
        <v>188</v>
      </c>
    </row>
    <row r="4" spans="1:14" ht="16.149999999999999" customHeight="1" thickBot="1">
      <c r="A4" s="3" t="s">
        <v>190</v>
      </c>
      <c r="F4" s="3155" t="s">
        <v>189</v>
      </c>
      <c r="G4" s="3156"/>
      <c r="H4" s="3156"/>
      <c r="I4" s="3156"/>
      <c r="J4" s="3156"/>
      <c r="K4" s="3156"/>
      <c r="L4" s="3157"/>
    </row>
    <row r="5" spans="1:14" ht="30">
      <c r="A5" s="275" t="s">
        <v>452</v>
      </c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</row>
    <row r="7" spans="1:14" ht="15.95" customHeight="1">
      <c r="A7" t="s">
        <v>453</v>
      </c>
      <c r="C7" t="str">
        <f>PREVI!A10</f>
        <v>1100633635-636</v>
      </c>
      <c r="H7" t="s">
        <v>454</v>
      </c>
      <c r="J7" t="str">
        <f>PREVI!C10</f>
        <v>CIMOLAI</v>
      </c>
    </row>
    <row r="8" spans="1:14" ht="15.95" customHeight="1">
      <c r="L8" s="18"/>
    </row>
    <row r="9" spans="1:14" ht="15.95" customHeight="1">
      <c r="A9" s="46" t="s">
        <v>455</v>
      </c>
      <c r="B9" s="46" t="s">
        <v>196</v>
      </c>
      <c r="C9" s="46" t="s">
        <v>456</v>
      </c>
      <c r="D9" s="46" t="s">
        <v>193</v>
      </c>
      <c r="E9" s="46" t="s">
        <v>457</v>
      </c>
      <c r="F9" s="181" t="s">
        <v>458</v>
      </c>
      <c r="G9" s="181"/>
      <c r="H9" s="181"/>
      <c r="I9" s="181"/>
      <c r="J9" s="181"/>
      <c r="K9" s="181"/>
      <c r="N9" s="46" t="s">
        <v>459</v>
      </c>
    </row>
    <row r="10" spans="1:14" ht="15.95" customHeight="1">
      <c r="F10" s="276" t="s">
        <v>455</v>
      </c>
      <c r="G10" s="276" t="s">
        <v>460</v>
      </c>
      <c r="H10" s="276" t="s">
        <v>455</v>
      </c>
      <c r="I10" s="276" t="s">
        <v>460</v>
      </c>
      <c r="J10" s="276" t="s">
        <v>455</v>
      </c>
      <c r="K10" s="276" t="s">
        <v>460</v>
      </c>
      <c r="L10" s="276" t="s">
        <v>455</v>
      </c>
      <c r="M10" s="276" t="s">
        <v>460</v>
      </c>
      <c r="N10" s="276"/>
    </row>
    <row r="11" spans="1:14" ht="15.95" customHeight="1">
      <c r="A11" s="46"/>
      <c r="B11" s="46"/>
      <c r="C11" s="46"/>
      <c r="D11" s="46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14" ht="15.95" customHeight="1">
      <c r="A12" s="46"/>
      <c r="B12" s="46"/>
      <c r="C12" s="46"/>
      <c r="D12" s="46"/>
      <c r="E12" s="92"/>
      <c r="F12" s="46"/>
      <c r="G12" s="46"/>
      <c r="H12" s="46"/>
      <c r="I12" s="46"/>
      <c r="J12" s="46"/>
      <c r="K12" s="46"/>
      <c r="L12" s="46"/>
      <c r="M12" s="46"/>
      <c r="N12" s="277"/>
    </row>
    <row r="13" spans="1:14" ht="15.95" customHeight="1">
      <c r="A13" s="46"/>
      <c r="B13" s="46"/>
      <c r="C13" s="46"/>
      <c r="D13" s="46"/>
      <c r="E13" s="92"/>
      <c r="F13" s="46"/>
      <c r="G13" s="46"/>
      <c r="H13" s="46"/>
      <c r="I13" s="46"/>
      <c r="J13" s="46"/>
      <c r="K13" s="46"/>
      <c r="L13" s="46"/>
      <c r="M13" s="46"/>
      <c r="N13" s="277"/>
    </row>
    <row r="14" spans="1:14" ht="15.95" customHeight="1">
      <c r="A14" s="46"/>
      <c r="B14" s="46"/>
      <c r="C14" s="46"/>
      <c r="D14" s="46"/>
      <c r="E14" s="92"/>
      <c r="F14" s="46"/>
      <c r="G14" s="46"/>
      <c r="H14" s="46"/>
      <c r="I14" s="46"/>
      <c r="J14" s="46"/>
      <c r="K14" s="46"/>
      <c r="L14" s="46"/>
      <c r="M14" s="46"/>
      <c r="N14" s="277"/>
    </row>
    <row r="15" spans="1:14" ht="15.95" customHeight="1">
      <c r="A15" s="46"/>
      <c r="B15" s="46"/>
      <c r="C15" s="46"/>
      <c r="D15" s="46"/>
      <c r="E15" s="92"/>
      <c r="F15" s="46"/>
      <c r="G15" s="46"/>
      <c r="H15" s="46"/>
      <c r="I15" s="46"/>
      <c r="J15" s="46"/>
      <c r="K15" s="46"/>
      <c r="L15" s="46"/>
      <c r="M15" s="46"/>
      <c r="N15" s="277"/>
    </row>
    <row r="16" spans="1:14" ht="15.95" customHeight="1">
      <c r="A16" s="46"/>
      <c r="B16" s="46"/>
      <c r="C16" s="46"/>
      <c r="D16" s="46"/>
      <c r="E16" s="92"/>
      <c r="F16" s="46"/>
      <c r="G16" s="46"/>
      <c r="H16" s="46"/>
      <c r="I16" s="46"/>
      <c r="J16" s="46"/>
      <c r="K16" s="46"/>
      <c r="L16" s="46"/>
      <c r="M16" s="46"/>
      <c r="N16" s="277"/>
    </row>
    <row r="17" spans="1:14" ht="15.95" customHeight="1">
      <c r="A17" s="46"/>
      <c r="B17" s="46"/>
      <c r="C17" s="46"/>
      <c r="D17" s="46"/>
      <c r="E17" s="92"/>
      <c r="F17" s="46"/>
      <c r="G17" s="46"/>
      <c r="H17" s="46"/>
      <c r="I17" s="46"/>
      <c r="J17" s="46"/>
      <c r="K17" s="46"/>
      <c r="L17" s="46"/>
      <c r="M17" s="46"/>
      <c r="N17" s="277"/>
    </row>
    <row r="18" spans="1:14" ht="15.95" customHeight="1">
      <c r="A18" s="46"/>
      <c r="B18" s="46"/>
      <c r="C18" s="46"/>
      <c r="D18" s="46"/>
      <c r="E18" s="92"/>
      <c r="F18" s="46"/>
      <c r="G18" s="46"/>
      <c r="H18" s="46"/>
      <c r="I18" s="46"/>
      <c r="J18" s="46"/>
      <c r="K18" s="46"/>
      <c r="L18" s="46"/>
      <c r="M18" s="46"/>
      <c r="N18" s="277"/>
    </row>
    <row r="19" spans="1:14" ht="15.95" customHeight="1">
      <c r="A19" s="46"/>
      <c r="B19" s="46"/>
      <c r="C19" s="46"/>
      <c r="D19" s="46"/>
      <c r="E19" s="92"/>
      <c r="F19" s="46"/>
      <c r="G19" s="46"/>
      <c r="H19" s="46"/>
      <c r="I19" s="46"/>
      <c r="J19" s="46"/>
      <c r="K19" s="46"/>
      <c r="L19" s="46"/>
      <c r="M19" s="46"/>
      <c r="N19" s="277"/>
    </row>
    <row r="20" spans="1:14" ht="15.95" customHeight="1">
      <c r="A20" s="46"/>
      <c r="B20" s="46"/>
      <c r="C20" s="46"/>
      <c r="D20" s="46"/>
      <c r="E20" s="92"/>
      <c r="F20" s="46"/>
      <c r="G20" s="46"/>
      <c r="H20" s="46"/>
      <c r="I20" s="46"/>
      <c r="J20" s="46"/>
      <c r="K20" s="46"/>
      <c r="L20" s="46"/>
      <c r="M20" s="46"/>
      <c r="N20" s="277"/>
    </row>
    <row r="21" spans="1:14" ht="15.95" customHeight="1">
      <c r="A21" s="46"/>
      <c r="B21" s="46"/>
      <c r="C21" s="46"/>
      <c r="D21" s="46"/>
      <c r="E21" s="92"/>
      <c r="F21" s="46"/>
      <c r="G21" s="46"/>
      <c r="H21" s="46"/>
      <c r="I21" s="46"/>
      <c r="J21" s="46"/>
      <c r="K21" s="46"/>
      <c r="L21" s="46"/>
      <c r="M21" s="46"/>
      <c r="N21" s="277"/>
    </row>
    <row r="22" spans="1:14" ht="15.95" customHeight="1">
      <c r="A22" s="46"/>
      <c r="B22" s="46"/>
      <c r="C22" s="46"/>
      <c r="D22" s="46"/>
      <c r="E22" s="92"/>
      <c r="F22" s="46"/>
      <c r="G22" s="46"/>
      <c r="H22" s="46"/>
      <c r="I22" s="46"/>
      <c r="J22" s="46"/>
      <c r="K22" s="46"/>
      <c r="L22" s="46"/>
      <c r="M22" s="46"/>
      <c r="N22" s="277"/>
    </row>
    <row r="23" spans="1:14" ht="15.95" customHeight="1">
      <c r="A23" s="46"/>
      <c r="B23" s="46"/>
      <c r="C23" s="46"/>
      <c r="D23" s="46"/>
      <c r="E23" s="92"/>
      <c r="F23" s="46"/>
      <c r="G23" s="46"/>
      <c r="H23" s="46"/>
      <c r="I23" s="46"/>
      <c r="J23" s="46"/>
      <c r="K23" s="46"/>
      <c r="L23" s="46"/>
      <c r="M23" s="46"/>
      <c r="N23" s="277"/>
    </row>
    <row r="24" spans="1:14" ht="15.95" customHeight="1">
      <c r="A24" s="46"/>
      <c r="B24" s="46"/>
      <c r="C24" s="46"/>
      <c r="D24" s="46"/>
      <c r="E24" s="92"/>
      <c r="F24" s="46"/>
      <c r="G24" s="46"/>
      <c r="H24" s="46"/>
      <c r="I24" s="46"/>
      <c r="J24" s="46"/>
      <c r="K24" s="46"/>
      <c r="L24" s="46"/>
      <c r="M24" s="46"/>
      <c r="N24" s="277"/>
    </row>
    <row r="25" spans="1:14" ht="15.95" customHeight="1">
      <c r="A25" s="46"/>
      <c r="B25" s="46"/>
      <c r="C25" s="46"/>
      <c r="D25" s="46"/>
      <c r="E25" s="92"/>
      <c r="F25" s="46"/>
      <c r="G25" s="46"/>
      <c r="H25" s="46"/>
      <c r="I25" s="46"/>
      <c r="J25" s="46"/>
      <c r="K25" s="46"/>
      <c r="L25" s="46"/>
      <c r="M25" s="46"/>
      <c r="N25" s="277"/>
    </row>
    <row r="26" spans="1:14" ht="15.95" customHeight="1">
      <c r="A26" s="46"/>
      <c r="B26" s="46"/>
      <c r="C26" s="46"/>
      <c r="D26" s="46"/>
      <c r="E26" s="92"/>
      <c r="F26" s="46"/>
      <c r="G26" s="46"/>
      <c r="H26" s="46"/>
      <c r="I26" s="46"/>
      <c r="J26" s="46"/>
      <c r="K26" s="46"/>
      <c r="L26" s="46"/>
      <c r="M26" s="46"/>
      <c r="N26" s="277"/>
    </row>
    <row r="27" spans="1:14" ht="15.95" customHeight="1">
      <c r="A27" s="46"/>
      <c r="B27" s="46"/>
      <c r="C27" s="46"/>
      <c r="D27" s="46"/>
      <c r="E27" s="92"/>
      <c r="F27" s="46"/>
      <c r="G27" s="46"/>
      <c r="H27" s="46"/>
      <c r="I27" s="46"/>
      <c r="J27" s="46"/>
      <c r="K27" s="46"/>
      <c r="L27" s="46"/>
      <c r="M27" s="46"/>
      <c r="N27" s="277"/>
    </row>
    <row r="28" spans="1:14" ht="15.95" customHeight="1">
      <c r="A28" s="46"/>
      <c r="B28" s="46"/>
      <c r="C28" s="46"/>
      <c r="D28" s="46"/>
      <c r="E28" s="92"/>
      <c r="F28" s="46"/>
      <c r="G28" s="46"/>
      <c r="H28" s="46"/>
      <c r="I28" s="46"/>
      <c r="J28" s="46"/>
      <c r="K28" s="46"/>
      <c r="L28" s="46"/>
      <c r="M28" s="46"/>
      <c r="N28" s="277"/>
    </row>
    <row r="29" spans="1:14" ht="15.95" customHeight="1">
      <c r="A29" s="46"/>
      <c r="B29" s="46"/>
      <c r="C29" s="46"/>
      <c r="D29" s="46"/>
      <c r="E29" s="92"/>
      <c r="F29" s="46"/>
      <c r="G29" s="46"/>
      <c r="H29" s="46"/>
      <c r="I29" s="46"/>
      <c r="J29" s="46"/>
      <c r="K29" s="46"/>
      <c r="L29" s="46"/>
      <c r="M29" s="46"/>
      <c r="N29" s="277"/>
    </row>
    <row r="30" spans="1:14" ht="15.95" customHeight="1">
      <c r="A30" s="46"/>
      <c r="B30" s="46"/>
      <c r="C30" s="46"/>
      <c r="D30" s="46"/>
      <c r="E30" s="92"/>
      <c r="F30" s="46"/>
      <c r="G30" s="46"/>
      <c r="H30" s="46"/>
      <c r="I30" s="46"/>
      <c r="J30" s="46"/>
      <c r="K30" s="46"/>
      <c r="L30" s="46"/>
      <c r="M30" s="46"/>
      <c r="N30" s="278"/>
    </row>
    <row r="31" spans="1:14" ht="15.95" customHeight="1">
      <c r="A31" s="46"/>
      <c r="B31" s="46"/>
      <c r="C31" s="46"/>
      <c r="D31" s="46"/>
      <c r="E31" s="92"/>
      <c r="F31" s="46"/>
      <c r="G31" s="46"/>
      <c r="H31" s="46"/>
      <c r="I31" s="46"/>
      <c r="J31" s="46"/>
      <c r="K31" s="46"/>
      <c r="L31" s="46"/>
      <c r="M31" s="46"/>
      <c r="N31" s="278"/>
    </row>
    <row r="32" spans="1:14" ht="15.95" customHeight="1">
      <c r="A32" s="46"/>
      <c r="B32" s="46"/>
      <c r="C32" s="46"/>
      <c r="D32" s="46"/>
      <c r="E32" s="92"/>
      <c r="F32" s="46"/>
      <c r="G32" s="46"/>
      <c r="H32" s="46"/>
      <c r="I32" s="46"/>
      <c r="J32" s="46"/>
      <c r="K32" s="46"/>
      <c r="L32" s="46"/>
      <c r="M32" s="46"/>
      <c r="N32" s="278"/>
    </row>
    <row r="33" spans="1:14" ht="15.95" customHeight="1">
      <c r="A33" s="46"/>
      <c r="B33" s="46"/>
      <c r="C33" s="46"/>
      <c r="D33" s="46"/>
      <c r="E33" s="92"/>
      <c r="F33" s="46"/>
      <c r="G33" s="46"/>
      <c r="H33" s="46"/>
      <c r="I33" s="46"/>
      <c r="J33" s="46"/>
      <c r="K33" s="46"/>
      <c r="L33" s="46"/>
      <c r="M33" s="46"/>
      <c r="N33" s="278"/>
    </row>
    <row r="34" spans="1:14" ht="15.95" customHeight="1">
      <c r="A34" s="46"/>
      <c r="B34" s="46"/>
      <c r="C34" s="46"/>
      <c r="D34" s="46"/>
      <c r="E34" s="92"/>
      <c r="F34" s="46"/>
      <c r="G34" s="46"/>
      <c r="H34" s="46"/>
      <c r="I34" s="46"/>
      <c r="J34" s="46"/>
      <c r="K34" s="46"/>
      <c r="L34" s="46"/>
      <c r="M34" s="46"/>
      <c r="N34" s="278"/>
    </row>
    <row r="35" spans="1:14" ht="15.95" customHeight="1">
      <c r="A35" s="46"/>
      <c r="B35" s="46"/>
      <c r="C35" s="46"/>
      <c r="D35" s="46"/>
      <c r="E35" s="92"/>
      <c r="F35" s="46"/>
      <c r="G35" s="46"/>
      <c r="H35" s="46"/>
      <c r="I35" s="46"/>
      <c r="J35" s="46"/>
      <c r="K35" s="46"/>
      <c r="L35" s="46"/>
      <c r="M35" s="46"/>
      <c r="N35" s="278"/>
    </row>
    <row r="36" spans="1:14" ht="15.95" customHeight="1">
      <c r="A36" s="46"/>
      <c r="B36" s="46"/>
      <c r="C36" s="46"/>
      <c r="D36" s="46"/>
      <c r="E36" s="92"/>
      <c r="F36" s="46"/>
      <c r="G36" s="46"/>
      <c r="H36" s="46"/>
      <c r="I36" s="46"/>
      <c r="J36" s="46"/>
      <c r="K36" s="46"/>
      <c r="L36" s="46"/>
      <c r="M36" s="46"/>
      <c r="N36" s="46"/>
    </row>
    <row r="37" spans="1:14" ht="15" customHeight="1">
      <c r="N37" s="6"/>
    </row>
    <row r="38" spans="1:14" ht="15" customHeight="1">
      <c r="B38" s="239" t="s">
        <v>461</v>
      </c>
      <c r="N38" s="6"/>
    </row>
    <row r="39" spans="1:14" ht="15" customHeight="1">
      <c r="B39" s="239"/>
      <c r="N39" s="6"/>
    </row>
    <row r="40" spans="1:14" ht="15" customHeight="1">
      <c r="B40" s="239"/>
      <c r="N40" s="6"/>
    </row>
    <row r="41" spans="1:14" ht="15" customHeight="1">
      <c r="B41" s="279"/>
      <c r="N41" s="6"/>
    </row>
    <row r="42" spans="1:14" ht="15" customHeight="1">
      <c r="B42" s="239"/>
      <c r="N42" s="6"/>
    </row>
    <row r="43" spans="1:14" ht="15" customHeight="1">
      <c r="B43" s="279"/>
    </row>
    <row r="44" spans="1:14" ht="15" customHeight="1">
      <c r="B44" s="239"/>
    </row>
    <row r="45" spans="1:14" ht="15" customHeight="1">
      <c r="B45" s="239"/>
    </row>
    <row r="46" spans="1:14" ht="15" customHeight="1">
      <c r="B46" s="280"/>
      <c r="C46" s="281"/>
    </row>
    <row r="47" spans="1:14" ht="15" customHeight="1">
      <c r="B47" s="239" t="s">
        <v>462</v>
      </c>
    </row>
    <row r="48" spans="1:14" ht="15" customHeight="1">
      <c r="C48" s="282"/>
    </row>
    <row r="49" spans="3:3" ht="15" customHeight="1">
      <c r="C49" s="283">
        <f ca="1">TODAY()</f>
        <v>44594</v>
      </c>
    </row>
  </sheetData>
  <mergeCells count="1">
    <mergeCell ref="F4:L4"/>
  </mergeCells>
  <phoneticPr fontId="30" type="noConversion"/>
  <printOptions horizontalCentered="1" verticalCentered="1"/>
  <pageMargins left="0.19685039370078741" right="0.27559055118110237" top="0.35433070866141736" bottom="0.39370078740157483" header="0.19685039370078741" footer="0.23622047244094491"/>
  <pageSetup paperSize="9" orientation="portrait" r:id="rId1"/>
  <headerFooter alignWithMargins="0">
    <oddFooter>&amp;R&amp;Z&amp;F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Feuil46">
    <tabColor indexed="46"/>
  </sheetPr>
  <dimension ref="A1:G47"/>
  <sheetViews>
    <sheetView zoomScale="75" workbookViewId="0">
      <selection activeCell="F16" sqref="F16"/>
    </sheetView>
  </sheetViews>
  <sheetFormatPr baseColWidth="10" defaultRowHeight="12.75"/>
  <cols>
    <col min="3" max="3" width="13.7109375" customWidth="1"/>
    <col min="4" max="4" width="13.140625" customWidth="1"/>
    <col min="5" max="5" width="12.7109375" customWidth="1"/>
    <col min="7" max="7" width="11.85546875" customWidth="1"/>
  </cols>
  <sheetData>
    <row r="1" spans="1:7" ht="9.6" customHeight="1"/>
    <row r="2" spans="1:7" ht="42" customHeight="1"/>
    <row r="3" spans="1:7" ht="16.149999999999999" customHeight="1" thickBot="1">
      <c r="A3" s="2" t="s">
        <v>188</v>
      </c>
    </row>
    <row r="4" spans="1:7" ht="16.149999999999999" customHeight="1" thickBot="1">
      <c r="A4" s="3" t="s">
        <v>190</v>
      </c>
      <c r="D4" s="4083" t="s">
        <v>189</v>
      </c>
      <c r="E4" s="4084"/>
      <c r="F4" s="4085"/>
    </row>
    <row r="5" spans="1:7" ht="27.75">
      <c r="A5" s="284" t="s">
        <v>463</v>
      </c>
      <c r="B5" s="284"/>
      <c r="C5" s="284"/>
      <c r="D5" s="284"/>
      <c r="E5" s="284"/>
      <c r="F5" s="284"/>
      <c r="G5" s="284"/>
    </row>
    <row r="6" spans="1:7" ht="27.75">
      <c r="A6" s="284"/>
      <c r="B6" s="4082" t="s">
        <v>464</v>
      </c>
      <c r="C6" s="4082"/>
      <c r="D6" s="4082"/>
      <c r="E6" s="4082"/>
      <c r="F6" s="4082"/>
      <c r="G6" s="284"/>
    </row>
    <row r="7" spans="1:7" ht="15.75">
      <c r="A7" s="285" t="s">
        <v>465</v>
      </c>
      <c r="B7" s="285"/>
      <c r="C7" s="285"/>
      <c r="D7" s="285"/>
      <c r="E7" s="285"/>
      <c r="F7" s="286"/>
      <c r="G7" s="286"/>
    </row>
    <row r="9" spans="1:7" ht="15.95" customHeight="1">
      <c r="A9" s="287" t="s">
        <v>387</v>
      </c>
      <c r="B9" s="287" t="s">
        <v>196</v>
      </c>
      <c r="C9" s="287" t="s">
        <v>450</v>
      </c>
      <c r="D9" s="287" t="s">
        <v>466</v>
      </c>
      <c r="E9" s="287" t="s">
        <v>290</v>
      </c>
      <c r="F9" s="287"/>
      <c r="G9" s="287"/>
    </row>
    <row r="10" spans="1:7" ht="15.95" customHeight="1">
      <c r="A10" s="46"/>
      <c r="B10" s="46"/>
      <c r="C10" s="46"/>
      <c r="D10" s="288"/>
      <c r="E10" s="46"/>
      <c r="F10" s="46"/>
      <c r="G10" s="46"/>
    </row>
    <row r="11" spans="1:7" ht="15.95" customHeight="1">
      <c r="A11" s="46"/>
      <c r="B11" s="46"/>
      <c r="C11" s="46"/>
      <c r="D11" s="288"/>
      <c r="E11" s="46"/>
      <c r="F11" s="46"/>
      <c r="G11" s="46"/>
    </row>
    <row r="12" spans="1:7" ht="15.95" customHeight="1">
      <c r="A12" s="46"/>
      <c r="B12" s="46"/>
      <c r="C12" s="46"/>
      <c r="D12" s="288"/>
      <c r="E12" s="46"/>
      <c r="F12" s="46"/>
      <c r="G12" s="46"/>
    </row>
    <row r="13" spans="1:7" ht="15.95" customHeight="1">
      <c r="A13" s="46"/>
      <c r="B13" s="46"/>
      <c r="C13" s="46"/>
      <c r="D13" s="288"/>
      <c r="E13" s="46"/>
      <c r="F13" s="46"/>
      <c r="G13" s="46"/>
    </row>
    <row r="14" spans="1:7" ht="15.95" customHeight="1">
      <c r="A14" s="46"/>
      <c r="B14" s="46"/>
      <c r="C14" s="46"/>
      <c r="D14" s="288"/>
      <c r="E14" s="46"/>
      <c r="F14" s="46"/>
      <c r="G14" s="46"/>
    </row>
    <row r="15" spans="1:7" ht="15.95" customHeight="1">
      <c r="A15" s="46"/>
      <c r="B15" s="46"/>
      <c r="C15" s="46"/>
      <c r="D15" s="288"/>
      <c r="E15" s="46"/>
      <c r="F15" s="46"/>
      <c r="G15" s="46"/>
    </row>
    <row r="16" spans="1:7" ht="15.95" customHeight="1">
      <c r="A16" s="46"/>
      <c r="B16" s="46"/>
      <c r="C16" s="46"/>
      <c r="D16" s="288"/>
      <c r="E16" s="46"/>
      <c r="F16" s="46"/>
      <c r="G16" s="46"/>
    </row>
    <row r="17" spans="1:7" ht="15.95" customHeight="1">
      <c r="A17" s="46"/>
      <c r="B17" s="46"/>
      <c r="C17" s="46"/>
      <c r="D17" s="288"/>
      <c r="E17" s="46"/>
      <c r="F17" s="46"/>
      <c r="G17" s="46"/>
    </row>
    <row r="18" spans="1:7" ht="15.95" customHeight="1">
      <c r="A18" s="46"/>
      <c r="B18" s="46"/>
      <c r="C18" s="46"/>
      <c r="D18" s="288"/>
      <c r="E18" s="46"/>
      <c r="F18" s="46"/>
      <c r="G18" s="46"/>
    </row>
    <row r="19" spans="1:7" ht="15.95" customHeight="1">
      <c r="A19" s="46"/>
      <c r="B19" s="46"/>
      <c r="C19" s="46"/>
      <c r="D19" s="288"/>
      <c r="E19" s="46"/>
      <c r="F19" s="46"/>
      <c r="G19" s="46"/>
    </row>
    <row r="20" spans="1:7" ht="15.95" customHeight="1">
      <c r="A20" s="46"/>
      <c r="B20" s="46"/>
      <c r="C20" s="46"/>
      <c r="D20" s="288"/>
      <c r="E20" s="46"/>
      <c r="F20" s="46"/>
      <c r="G20" s="46"/>
    </row>
    <row r="21" spans="1:7" ht="15.95" customHeight="1">
      <c r="A21" s="46"/>
      <c r="B21" s="46"/>
      <c r="C21" s="46"/>
      <c r="D21" s="288"/>
      <c r="E21" s="46"/>
      <c r="F21" s="46"/>
      <c r="G21" s="46"/>
    </row>
    <row r="22" spans="1:7" ht="15.95" customHeight="1">
      <c r="A22" s="46"/>
      <c r="B22" s="46"/>
      <c r="C22" s="46"/>
      <c r="D22" s="288"/>
      <c r="E22" s="46"/>
      <c r="F22" s="46"/>
      <c r="G22" s="46"/>
    </row>
    <row r="23" spans="1:7" ht="15.95" customHeight="1">
      <c r="A23" s="46"/>
      <c r="B23" s="46"/>
      <c r="C23" s="46"/>
      <c r="D23" s="288"/>
      <c r="E23" s="46"/>
      <c r="F23" s="46"/>
      <c r="G23" s="46"/>
    </row>
    <row r="24" spans="1:7" ht="15.95" customHeight="1">
      <c r="A24" s="46"/>
      <c r="B24" s="46"/>
      <c r="C24" s="46"/>
      <c r="D24" s="288"/>
      <c r="E24" s="46"/>
      <c r="F24" s="46"/>
      <c r="G24" s="46"/>
    </row>
    <row r="25" spans="1:7" ht="15.95" customHeight="1">
      <c r="A25" s="46"/>
      <c r="B25" s="46"/>
      <c r="C25" s="46"/>
      <c r="D25" s="288"/>
      <c r="E25" s="46"/>
      <c r="F25" s="46"/>
      <c r="G25" s="46"/>
    </row>
    <row r="26" spans="1:7" ht="15.95" customHeight="1">
      <c r="A26" s="46"/>
      <c r="B26" s="46"/>
      <c r="C26" s="46"/>
      <c r="D26" s="288"/>
      <c r="E26" s="46"/>
      <c r="F26" s="46"/>
      <c r="G26" s="46"/>
    </row>
    <row r="27" spans="1:7" ht="15.95" customHeight="1">
      <c r="A27" s="46"/>
      <c r="B27" s="46"/>
      <c r="C27" s="46"/>
      <c r="D27" s="288"/>
      <c r="E27" s="46"/>
      <c r="F27" s="46"/>
      <c r="G27" s="46"/>
    </row>
    <row r="28" spans="1:7" ht="15.95" customHeight="1">
      <c r="A28" s="46"/>
      <c r="B28" s="46"/>
      <c r="C28" s="46"/>
      <c r="D28" s="288"/>
      <c r="E28" s="46"/>
      <c r="F28" s="46"/>
      <c r="G28" s="46"/>
    </row>
    <row r="29" spans="1:7" ht="15.95" customHeight="1">
      <c r="A29" s="46"/>
      <c r="B29" s="46"/>
      <c r="C29" s="46"/>
      <c r="D29" s="288"/>
      <c r="E29" s="46"/>
      <c r="F29" s="46"/>
      <c r="G29" s="46"/>
    </row>
    <row r="30" spans="1:7" ht="15.95" customHeight="1">
      <c r="A30" s="46"/>
      <c r="B30" s="46"/>
      <c r="C30" s="46"/>
      <c r="D30" s="288"/>
      <c r="E30" s="46"/>
      <c r="F30" s="46"/>
      <c r="G30" s="46"/>
    </row>
    <row r="31" spans="1:7" ht="15.95" customHeight="1">
      <c r="A31" s="46"/>
      <c r="B31" s="46" t="s">
        <v>467</v>
      </c>
      <c r="C31" s="46"/>
      <c r="D31" s="288"/>
      <c r="E31" s="46"/>
      <c r="F31" s="46"/>
      <c r="G31" s="46"/>
    </row>
    <row r="32" spans="1:7" ht="15.95" customHeight="1">
      <c r="A32" s="46"/>
      <c r="B32" s="46"/>
      <c r="C32" s="46"/>
      <c r="D32" s="288"/>
      <c r="E32" s="46"/>
      <c r="F32" s="46"/>
      <c r="G32" s="46"/>
    </row>
    <row r="33" spans="1:7" ht="15.95" customHeight="1">
      <c r="A33" s="46"/>
      <c r="B33" s="46"/>
      <c r="C33" s="46"/>
      <c r="D33" s="288"/>
      <c r="E33" s="46"/>
      <c r="F33" s="46"/>
      <c r="G33" s="46"/>
    </row>
    <row r="34" spans="1:7" ht="15.95" customHeight="1">
      <c r="A34" s="46"/>
      <c r="B34" s="46"/>
      <c r="C34" s="46"/>
      <c r="D34" s="46"/>
      <c r="E34" s="46"/>
      <c r="F34" s="46"/>
      <c r="G34" s="46"/>
    </row>
    <row r="35" spans="1:7" ht="15.95" customHeight="1">
      <c r="A35" s="46"/>
      <c r="B35" s="46"/>
      <c r="C35" s="46"/>
      <c r="D35" s="46"/>
      <c r="E35" s="46"/>
      <c r="F35" s="46"/>
      <c r="G35" s="46"/>
    </row>
    <row r="36" spans="1:7" ht="15.95" customHeight="1">
      <c r="A36" s="46"/>
      <c r="B36" s="46"/>
      <c r="C36" s="46"/>
      <c r="D36" s="46"/>
      <c r="E36" s="46"/>
      <c r="F36" s="46"/>
      <c r="G36" s="46"/>
    </row>
    <row r="37" spans="1:7" ht="15.95" customHeight="1">
      <c r="A37" s="46"/>
      <c r="B37" s="46"/>
      <c r="C37" s="46"/>
      <c r="D37" s="46"/>
      <c r="E37" s="46"/>
      <c r="F37" s="46"/>
      <c r="G37" s="46"/>
    </row>
    <row r="38" spans="1:7" ht="15.95" customHeight="1">
      <c r="A38" s="46"/>
      <c r="B38" s="46"/>
      <c r="C38" s="46"/>
      <c r="D38" s="46"/>
      <c r="E38" s="46"/>
      <c r="F38" s="46"/>
      <c r="G38" s="46"/>
    </row>
    <row r="39" spans="1:7" ht="15.95" customHeight="1">
      <c r="A39" s="46"/>
      <c r="B39" s="46"/>
      <c r="C39" s="46"/>
      <c r="D39" s="46"/>
      <c r="E39" s="46"/>
      <c r="F39" s="46"/>
      <c r="G39" s="46"/>
    </row>
    <row r="40" spans="1:7" ht="15.95" customHeight="1">
      <c r="A40" s="175" t="s">
        <v>468</v>
      </c>
      <c r="B40" s="6"/>
      <c r="C40" s="6"/>
      <c r="D40" s="6"/>
      <c r="E40" s="6"/>
      <c r="F40" s="6"/>
      <c r="G40" s="6"/>
    </row>
    <row r="41" spans="1:7" ht="15.95" customHeight="1"/>
    <row r="42" spans="1:7" ht="15.95" customHeight="1">
      <c r="A42" t="s">
        <v>469</v>
      </c>
    </row>
    <row r="43" spans="1:7" ht="15.95" customHeight="1">
      <c r="A43" t="s">
        <v>470</v>
      </c>
    </row>
    <row r="44" spans="1:7" ht="15.95" customHeight="1">
      <c r="A44" t="s">
        <v>471</v>
      </c>
    </row>
    <row r="45" spans="1:7" ht="15.95" customHeight="1">
      <c r="A45" s="281"/>
    </row>
    <row r="46" spans="1:7" ht="15.95" customHeight="1"/>
    <row r="47" spans="1:7" ht="15.95" customHeight="1">
      <c r="A47" t="s">
        <v>472</v>
      </c>
      <c r="E47" t="s">
        <v>473</v>
      </c>
    </row>
  </sheetData>
  <mergeCells count="2">
    <mergeCell ref="B6:F6"/>
    <mergeCell ref="D4:F4"/>
  </mergeCells>
  <phoneticPr fontId="30" type="noConversion"/>
  <printOptions horizontalCentered="1" verticalCentered="1"/>
  <pageMargins left="0.19685039370078741" right="0.27559055118110237" top="0.35433070866141736" bottom="0.31496062992125984" header="0.19685039370078741" footer="0.23622047244094491"/>
  <pageSetup paperSize="9" orientation="portrait" r:id="rId1"/>
  <headerFooter alignWithMargins="0">
    <oddFooter>&amp;R&amp;Z&amp;F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Feuil47">
    <tabColor indexed="46"/>
  </sheetPr>
  <dimension ref="A1:G46"/>
  <sheetViews>
    <sheetView zoomScale="75" workbookViewId="0">
      <selection activeCell="F16" sqref="F16"/>
    </sheetView>
  </sheetViews>
  <sheetFormatPr baseColWidth="10" defaultRowHeight="12.75"/>
  <cols>
    <col min="7" max="7" width="13.85546875" customWidth="1"/>
  </cols>
  <sheetData>
    <row r="1" spans="1:7" ht="9.6" customHeight="1"/>
    <row r="2" spans="1:7" ht="42" customHeight="1"/>
    <row r="3" spans="1:7" ht="16.149999999999999" customHeight="1" thickBot="1">
      <c r="A3" s="2" t="s">
        <v>188</v>
      </c>
    </row>
    <row r="4" spans="1:7" ht="16.149999999999999" customHeight="1" thickBot="1">
      <c r="A4" s="3" t="s">
        <v>190</v>
      </c>
      <c r="D4" s="4083" t="s">
        <v>189</v>
      </c>
      <c r="E4" s="4084"/>
      <c r="F4" s="4085"/>
    </row>
    <row r="5" spans="1:7" ht="27.75">
      <c r="A5" s="284" t="s">
        <v>474</v>
      </c>
      <c r="B5" s="284"/>
      <c r="C5" s="284"/>
      <c r="D5" s="284"/>
      <c r="E5" s="284"/>
      <c r="F5" s="284"/>
      <c r="G5" s="284"/>
    </row>
    <row r="6" spans="1:7" ht="27.75">
      <c r="A6" s="284"/>
      <c r="B6" s="4082" t="s">
        <v>464</v>
      </c>
      <c r="C6" s="4082"/>
      <c r="D6" s="4082"/>
      <c r="E6" s="4082"/>
      <c r="F6" s="4082"/>
      <c r="G6" s="284"/>
    </row>
    <row r="7" spans="1:7" ht="15.75">
      <c r="B7" s="289" t="s">
        <v>383</v>
      </c>
      <c r="C7" s="29" t="str">
        <f>PREVI!A10</f>
        <v>1100633635-636</v>
      </c>
    </row>
    <row r="9" spans="1:7">
      <c r="A9" s="287" t="s">
        <v>387</v>
      </c>
      <c r="B9" s="287" t="s">
        <v>196</v>
      </c>
      <c r="C9" s="287" t="s">
        <v>450</v>
      </c>
      <c r="D9" s="290" t="s">
        <v>466</v>
      </c>
      <c r="E9" s="287" t="s">
        <v>290</v>
      </c>
      <c r="F9" s="287" t="s">
        <v>475</v>
      </c>
      <c r="G9" s="287" t="s">
        <v>476</v>
      </c>
    </row>
    <row r="10" spans="1:7">
      <c r="A10" s="46">
        <v>1</v>
      </c>
      <c r="B10" s="46" t="s">
        <v>477</v>
      </c>
      <c r="C10" s="46">
        <v>13900</v>
      </c>
      <c r="D10" s="93"/>
      <c r="E10" s="46"/>
      <c r="F10" s="46"/>
      <c r="G10" s="46"/>
    </row>
    <row r="11" spans="1:7">
      <c r="A11" s="46"/>
      <c r="B11" s="46"/>
      <c r="C11" s="46"/>
      <c r="D11" s="93"/>
      <c r="E11" s="46"/>
      <c r="F11" s="46"/>
      <c r="G11" s="46"/>
    </row>
    <row r="12" spans="1:7">
      <c r="A12" s="46"/>
      <c r="B12" s="46"/>
      <c r="C12" s="46"/>
      <c r="D12" s="93"/>
      <c r="E12" s="46"/>
      <c r="F12" s="46"/>
      <c r="G12" s="46"/>
    </row>
    <row r="13" spans="1:7">
      <c r="A13" s="46"/>
      <c r="B13" s="46"/>
      <c r="C13" s="46"/>
      <c r="D13" s="93"/>
      <c r="E13" s="46"/>
      <c r="F13" s="46"/>
      <c r="G13" s="46"/>
    </row>
    <row r="14" spans="1:7">
      <c r="A14" s="46"/>
      <c r="B14" s="46"/>
      <c r="C14" s="46"/>
      <c r="D14" s="93"/>
      <c r="E14" s="46"/>
      <c r="F14" s="46"/>
      <c r="G14" s="46"/>
    </row>
    <row r="15" spans="1:7">
      <c r="A15" s="46"/>
      <c r="B15" s="46"/>
      <c r="C15" s="46"/>
      <c r="D15" s="93"/>
      <c r="E15" s="46"/>
      <c r="F15" s="46"/>
      <c r="G15" s="46"/>
    </row>
    <row r="16" spans="1:7">
      <c r="A16" s="46"/>
      <c r="B16" s="46"/>
      <c r="C16" s="46"/>
      <c r="D16" s="93"/>
      <c r="E16" s="46"/>
      <c r="F16" s="46"/>
      <c r="G16" s="46"/>
    </row>
    <row r="17" spans="1:7">
      <c r="A17" s="46"/>
      <c r="B17" s="46"/>
      <c r="C17" s="46"/>
      <c r="D17" s="93"/>
      <c r="E17" s="46"/>
      <c r="F17" s="46"/>
      <c r="G17" s="46"/>
    </row>
    <row r="18" spans="1:7">
      <c r="A18" s="46"/>
      <c r="B18" s="46"/>
      <c r="C18" s="46"/>
      <c r="D18" s="93"/>
      <c r="E18" s="46"/>
      <c r="F18" s="46"/>
      <c r="G18" s="46"/>
    </row>
    <row r="19" spans="1:7">
      <c r="A19" s="46"/>
      <c r="B19" s="46"/>
      <c r="C19" s="46"/>
      <c r="D19" s="93"/>
      <c r="E19" s="46"/>
      <c r="F19" s="46"/>
      <c r="G19" s="46"/>
    </row>
    <row r="20" spans="1:7">
      <c r="A20" s="46"/>
      <c r="B20" s="46"/>
      <c r="C20" s="46"/>
      <c r="D20" s="93"/>
      <c r="E20" s="46"/>
      <c r="F20" s="46"/>
      <c r="G20" s="46"/>
    </row>
    <row r="21" spans="1:7">
      <c r="A21" s="46"/>
      <c r="B21" s="46"/>
      <c r="C21" s="46"/>
      <c r="D21" s="93"/>
      <c r="E21" s="46"/>
      <c r="F21" s="46"/>
      <c r="G21" s="46"/>
    </row>
    <row r="22" spans="1:7">
      <c r="A22" s="46"/>
      <c r="B22" s="46"/>
      <c r="C22" s="46"/>
      <c r="D22" s="93"/>
      <c r="E22" s="46"/>
      <c r="F22" s="46"/>
      <c r="G22" s="46"/>
    </row>
    <row r="23" spans="1:7">
      <c r="A23" s="46"/>
      <c r="B23" s="46"/>
      <c r="C23" s="46"/>
      <c r="D23" s="93"/>
      <c r="E23" s="46"/>
      <c r="F23" s="46"/>
      <c r="G23" s="46"/>
    </row>
    <row r="24" spans="1:7">
      <c r="A24" s="46"/>
      <c r="B24" s="46"/>
      <c r="C24" s="46"/>
      <c r="D24" s="93"/>
      <c r="E24" s="46"/>
      <c r="F24" s="46"/>
      <c r="G24" s="46"/>
    </row>
    <row r="25" spans="1:7">
      <c r="A25" s="46"/>
      <c r="B25" s="46"/>
      <c r="C25" s="46"/>
      <c r="D25" s="93"/>
      <c r="E25" s="46"/>
      <c r="F25" s="46"/>
      <c r="G25" s="46"/>
    </row>
    <row r="26" spans="1:7">
      <c r="A26" s="46"/>
      <c r="B26" s="46"/>
      <c r="C26" s="46"/>
      <c r="D26" s="93"/>
      <c r="E26" s="46"/>
      <c r="F26" s="46"/>
      <c r="G26" s="46"/>
    </row>
    <row r="27" spans="1:7">
      <c r="A27" s="46"/>
      <c r="B27" s="46"/>
      <c r="C27" s="46"/>
      <c r="D27" s="93"/>
      <c r="E27" s="46"/>
      <c r="F27" s="46"/>
      <c r="G27" s="46"/>
    </row>
    <row r="28" spans="1:7">
      <c r="A28" s="46"/>
      <c r="B28" s="46"/>
      <c r="C28" s="46"/>
      <c r="D28" s="93"/>
      <c r="E28" s="46"/>
      <c r="F28" s="46"/>
      <c r="G28" s="46"/>
    </row>
    <row r="29" spans="1:7">
      <c r="A29" s="46"/>
      <c r="B29" s="46"/>
      <c r="C29" s="46"/>
      <c r="D29" s="93"/>
      <c r="E29" s="46"/>
      <c r="F29" s="46"/>
      <c r="G29" s="46"/>
    </row>
    <row r="30" spans="1:7">
      <c r="A30" s="46"/>
      <c r="B30" s="46"/>
      <c r="C30" s="46" t="s">
        <v>478</v>
      </c>
      <c r="D30" s="93"/>
      <c r="E30" s="46"/>
      <c r="F30" s="46"/>
      <c r="G30" s="46"/>
    </row>
    <row r="31" spans="1:7">
      <c r="A31" s="46"/>
      <c r="B31" s="46"/>
      <c r="C31" s="46"/>
      <c r="D31" s="93"/>
      <c r="E31" s="46"/>
      <c r="F31" s="46"/>
      <c r="G31" s="46"/>
    </row>
    <row r="32" spans="1:7">
      <c r="A32" s="46"/>
      <c r="B32" s="46"/>
      <c r="C32" s="46"/>
      <c r="D32" s="93"/>
      <c r="E32" s="46"/>
      <c r="F32" s="46"/>
      <c r="G32" s="46"/>
    </row>
    <row r="34" spans="1:7">
      <c r="A34" s="239" t="s">
        <v>461</v>
      </c>
    </row>
    <row r="35" spans="1:7">
      <c r="A35" s="239"/>
    </row>
    <row r="36" spans="1:7">
      <c r="A36" s="239"/>
    </row>
    <row r="37" spans="1:7">
      <c r="A37" s="239"/>
    </row>
    <row r="38" spans="1:7">
      <c r="A38" s="239"/>
    </row>
    <row r="39" spans="1:7">
      <c r="A39" s="175"/>
      <c r="B39" s="6"/>
      <c r="C39" s="6"/>
      <c r="D39" s="6"/>
      <c r="E39" s="6"/>
      <c r="F39" s="6"/>
      <c r="G39" s="6"/>
    </row>
    <row r="40" spans="1:7">
      <c r="A40" s="239"/>
    </row>
    <row r="41" spans="1:7">
      <c r="A41" t="s">
        <v>469</v>
      </c>
    </row>
    <row r="42" spans="1:7">
      <c r="A42" t="s">
        <v>470</v>
      </c>
    </row>
    <row r="43" spans="1:7">
      <c r="A43" t="s">
        <v>471</v>
      </c>
    </row>
    <row r="44" spans="1:7">
      <c r="A44" s="281"/>
    </row>
    <row r="46" spans="1:7">
      <c r="A46" t="s">
        <v>472</v>
      </c>
      <c r="E46" t="s">
        <v>479</v>
      </c>
    </row>
  </sheetData>
  <mergeCells count="2">
    <mergeCell ref="B6:F6"/>
    <mergeCell ref="D4:F4"/>
  </mergeCells>
  <phoneticPr fontId="0" type="noConversion"/>
  <printOptions horizontalCentered="1"/>
  <pageMargins left="0.35433070866141736" right="0.31496062992125984" top="0.51181102362204722" bottom="0.39370078740157483" header="0.35433070866141736" footer="0.27559055118110237"/>
  <pageSetup paperSize="9" orientation="portrait" r:id="rId1"/>
  <headerFooter alignWithMargins="0">
    <oddFooter>&amp;R&amp;Z&amp;F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Feuil48">
    <tabColor indexed="46"/>
  </sheetPr>
  <dimension ref="A1:F22"/>
  <sheetViews>
    <sheetView zoomScale="80" workbookViewId="0">
      <selection activeCell="O22" sqref="O22"/>
    </sheetView>
  </sheetViews>
  <sheetFormatPr baseColWidth="10" defaultRowHeight="12.75"/>
  <cols>
    <col min="3" max="3" width="13.42578125" customWidth="1"/>
    <col min="5" max="5" width="16.28515625" customWidth="1"/>
    <col min="6" max="6" width="13.7109375" customWidth="1"/>
  </cols>
  <sheetData>
    <row r="1" spans="1:6" ht="9.6" customHeight="1"/>
    <row r="2" spans="1:6" ht="42" customHeight="1"/>
    <row r="3" spans="1:6" ht="16.149999999999999" customHeight="1" thickBot="1">
      <c r="A3" s="2" t="s">
        <v>188</v>
      </c>
    </row>
    <row r="4" spans="1:6" ht="16.149999999999999" customHeight="1" thickBot="1">
      <c r="A4" s="3" t="s">
        <v>190</v>
      </c>
      <c r="D4" s="4083" t="s">
        <v>189</v>
      </c>
      <c r="E4" s="4084"/>
      <c r="F4" s="4085"/>
    </row>
    <row r="5" spans="1:6" ht="16.149999999999999" customHeight="1">
      <c r="A5" s="3"/>
      <c r="D5" s="291"/>
      <c r="E5" s="291"/>
      <c r="F5" s="291"/>
    </row>
    <row r="6" spans="1:6" ht="26.25">
      <c r="A6" s="292" t="s">
        <v>480</v>
      </c>
      <c r="B6" s="292"/>
      <c r="C6" s="429"/>
      <c r="D6" s="293"/>
      <c r="E6" s="294"/>
      <c r="F6" s="6"/>
    </row>
    <row r="7" spans="1:6" ht="26.25">
      <c r="B7" s="292"/>
      <c r="C7" s="292"/>
      <c r="D7" s="293"/>
      <c r="E7" s="447"/>
      <c r="F7" s="6"/>
    </row>
    <row r="8" spans="1:6" ht="26.25">
      <c r="B8" s="292"/>
      <c r="C8" s="6"/>
      <c r="D8" s="293"/>
      <c r="E8" s="6"/>
      <c r="F8" s="6"/>
    </row>
    <row r="9" spans="1:6" ht="26.25">
      <c r="A9" s="295" t="s">
        <v>481</v>
      </c>
      <c r="B9" s="296"/>
      <c r="C9" s="292" t="s">
        <v>482</v>
      </c>
      <c r="D9" s="297"/>
      <c r="E9" s="451" t="s">
        <v>1484</v>
      </c>
      <c r="F9" s="298">
        <v>18550</v>
      </c>
    </row>
    <row r="10" spans="1:6" ht="26.25">
      <c r="A10" s="295"/>
      <c r="B10" s="296"/>
      <c r="C10" s="292"/>
      <c r="D10" s="297"/>
      <c r="E10" s="299"/>
      <c r="F10" s="298"/>
    </row>
    <row r="11" spans="1:6" ht="26.25">
      <c r="B11" s="6"/>
      <c r="C11" s="292" t="s">
        <v>486</v>
      </c>
      <c r="D11" s="6"/>
      <c r="E11" s="6"/>
      <c r="F11" s="298">
        <v>33.5</v>
      </c>
    </row>
    <row r="12" spans="1:6">
      <c r="B12" s="6"/>
      <c r="C12" s="21"/>
      <c r="D12" s="21"/>
      <c r="E12" s="21"/>
      <c r="F12" s="21" t="s">
        <v>230</v>
      </c>
    </row>
    <row r="13" spans="1:6">
      <c r="B13" s="6"/>
      <c r="C13" s="21"/>
      <c r="D13" s="21"/>
      <c r="E13" s="21"/>
      <c r="F13" s="21"/>
    </row>
    <row r="14" spans="1:6">
      <c r="B14" s="6"/>
      <c r="C14" s="21"/>
      <c r="D14" s="21"/>
      <c r="E14" s="21"/>
      <c r="F14" s="21"/>
    </row>
    <row r="15" spans="1:6" ht="26.25">
      <c r="B15" s="6"/>
      <c r="C15" s="298">
        <v>0</v>
      </c>
      <c r="D15" s="298">
        <v>0</v>
      </c>
      <c r="E15" s="21"/>
      <c r="F15" s="21"/>
    </row>
    <row r="16" spans="1:6" ht="26.25">
      <c r="B16" s="6"/>
      <c r="C16" s="298">
        <f>F9/4</f>
        <v>4637.5</v>
      </c>
      <c r="D16" s="298">
        <f>F11/4*3</f>
        <v>25.125</v>
      </c>
      <c r="E16" s="21"/>
      <c r="F16" s="21"/>
    </row>
    <row r="17" spans="1:6" ht="26.25">
      <c r="B17" s="6"/>
      <c r="C17" s="298">
        <f>F9/2</f>
        <v>9275</v>
      </c>
      <c r="D17" s="298">
        <f>F11</f>
        <v>33.5</v>
      </c>
      <c r="E17" s="21"/>
      <c r="F17" s="21"/>
    </row>
    <row r="18" spans="1:6" ht="26.25">
      <c r="B18" s="6"/>
      <c r="C18" s="298">
        <f>F9/4*3</f>
        <v>13912.5</v>
      </c>
      <c r="D18" s="298">
        <f>F11/4*3</f>
        <v>25.125</v>
      </c>
      <c r="E18" s="21"/>
      <c r="F18" s="21"/>
    </row>
    <row r="19" spans="1:6" ht="26.25">
      <c r="B19" s="6"/>
      <c r="C19" s="298">
        <f>F9</f>
        <v>18550</v>
      </c>
      <c r="D19" s="298">
        <v>0</v>
      </c>
      <c r="E19" s="21"/>
      <c r="F19" s="21"/>
    </row>
    <row r="20" spans="1:6">
      <c r="B20" s="6"/>
      <c r="C20" s="21"/>
      <c r="D20" s="21"/>
      <c r="E20" s="21"/>
      <c r="F20" s="21"/>
    </row>
    <row r="21" spans="1:6">
      <c r="A21" s="239"/>
      <c r="B21" s="6"/>
      <c r="C21" s="21"/>
      <c r="D21" s="21"/>
      <c r="E21" s="21"/>
      <c r="F21" s="21"/>
    </row>
    <row r="22" spans="1:6">
      <c r="A22" s="239"/>
      <c r="B22" s="6"/>
      <c r="C22" s="21"/>
      <c r="D22" s="21"/>
      <c r="E22" s="21"/>
      <c r="F22" s="21"/>
    </row>
  </sheetData>
  <mergeCells count="1">
    <mergeCell ref="D4:F4"/>
  </mergeCells>
  <phoneticPr fontId="30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W42"/>
  <sheetViews>
    <sheetView workbookViewId="0">
      <selection activeCell="R20" sqref="R20:S20"/>
    </sheetView>
  </sheetViews>
  <sheetFormatPr baseColWidth="10" defaultRowHeight="12.75"/>
  <cols>
    <col min="1" max="1" width="10.5703125" customWidth="1"/>
    <col min="2" max="2" width="7" customWidth="1"/>
    <col min="3" max="3" width="15" customWidth="1"/>
    <col min="4" max="4" width="3.5703125" customWidth="1"/>
    <col min="7" max="7" width="5.5703125" customWidth="1"/>
    <col min="8" max="8" width="5.140625" customWidth="1"/>
    <col min="9" max="9" width="15" customWidth="1"/>
    <col min="10" max="10" width="10.140625" customWidth="1"/>
    <col min="11" max="11" width="0.85546875" hidden="1" customWidth="1"/>
    <col min="12" max="12" width="6.5703125" customWidth="1"/>
    <col min="13" max="13" width="8" customWidth="1"/>
    <col min="15" max="15" width="3.28515625" customWidth="1"/>
    <col min="17" max="17" width="4.85546875" customWidth="1"/>
    <col min="19" max="19" width="4.5703125" customWidth="1"/>
    <col min="20" max="20" width="14.85546875" customWidth="1"/>
    <col min="21" max="21" width="10.5703125" customWidth="1"/>
    <col min="22" max="22" width="11.140625" customWidth="1"/>
  </cols>
  <sheetData>
    <row r="1" spans="1:22">
      <c r="C1" s="4107"/>
      <c r="D1" s="4108"/>
      <c r="E1" s="4108"/>
      <c r="F1" s="4108"/>
      <c r="G1" s="4108"/>
      <c r="H1" s="4108"/>
      <c r="I1" s="4109"/>
      <c r="N1" s="4107"/>
      <c r="O1" s="4108"/>
      <c r="P1" s="4108"/>
      <c r="Q1" s="4108"/>
      <c r="R1" s="4108"/>
      <c r="S1" s="4108"/>
      <c r="T1" s="4109"/>
    </row>
    <row r="2" spans="1:22" ht="7.5" customHeight="1" thickBot="1">
      <c r="C2" s="4110"/>
      <c r="D2" s="4111"/>
      <c r="E2" s="4111"/>
      <c r="F2" s="4111"/>
      <c r="G2" s="4111"/>
      <c r="H2" s="4111"/>
      <c r="I2" s="4112"/>
      <c r="N2" s="4110"/>
      <c r="O2" s="4111"/>
      <c r="P2" s="4111"/>
      <c r="Q2" s="4111"/>
      <c r="R2" s="4111"/>
      <c r="S2" s="4111"/>
      <c r="T2" s="4112"/>
    </row>
    <row r="3" spans="1:22" ht="12.75" customHeight="1">
      <c r="A3" s="569"/>
      <c r="C3" s="4118" t="s">
        <v>67</v>
      </c>
      <c r="D3" s="4119"/>
      <c r="E3" s="4119"/>
      <c r="F3" s="4119"/>
      <c r="G3" s="4119"/>
      <c r="H3" s="4119"/>
      <c r="I3" s="4120"/>
      <c r="J3" s="569"/>
      <c r="K3" s="569"/>
      <c r="L3" s="569"/>
      <c r="M3" s="569"/>
      <c r="N3" s="4118" t="s">
        <v>67</v>
      </c>
      <c r="O3" s="4119"/>
      <c r="P3" s="4119"/>
      <c r="Q3" s="4119"/>
      <c r="R3" s="4119"/>
      <c r="S3" s="4119"/>
      <c r="T3" s="4120"/>
      <c r="V3" s="569"/>
    </row>
    <row r="4" spans="1:22" ht="9" customHeight="1" thickBot="1">
      <c r="A4" s="569"/>
      <c r="C4" s="4121"/>
      <c r="D4" s="4122"/>
      <c r="E4" s="4122"/>
      <c r="F4" s="4122"/>
      <c r="G4" s="4122"/>
      <c r="H4" s="4122"/>
      <c r="I4" s="4123"/>
      <c r="J4" s="569"/>
      <c r="K4" s="569"/>
      <c r="L4" s="569"/>
      <c r="M4" s="569"/>
      <c r="N4" s="4121"/>
      <c r="O4" s="4122"/>
      <c r="P4" s="4122"/>
      <c r="Q4" s="4122"/>
      <c r="R4" s="4122"/>
      <c r="S4" s="4122"/>
      <c r="T4" s="4123"/>
      <c r="V4" s="569"/>
    </row>
    <row r="5" spans="1:22" ht="13.5" thickBot="1">
      <c r="N5" s="262"/>
      <c r="O5" s="6"/>
      <c r="P5" s="6"/>
      <c r="Q5" s="6"/>
      <c r="R5" s="6"/>
      <c r="S5" s="6"/>
      <c r="T5" s="190"/>
    </row>
    <row r="6" spans="1:22" ht="20.100000000000001" customHeight="1" thickBot="1">
      <c r="A6" s="890"/>
      <c r="C6" s="3888" t="s">
        <v>72</v>
      </c>
      <c r="D6" s="3889"/>
      <c r="E6" s="3889"/>
      <c r="F6" s="3889"/>
      <c r="G6" s="3889"/>
      <c r="H6" s="3889"/>
      <c r="I6" s="3890"/>
      <c r="J6" s="890"/>
      <c r="K6" s="890"/>
      <c r="L6" s="890"/>
      <c r="M6" s="890"/>
      <c r="N6" s="3888" t="s">
        <v>72</v>
      </c>
      <c r="O6" s="3889"/>
      <c r="P6" s="3889"/>
      <c r="Q6" s="3889"/>
      <c r="R6" s="3889"/>
      <c r="S6" s="3889"/>
      <c r="T6" s="3890"/>
      <c r="V6" s="890"/>
    </row>
    <row r="7" spans="1:22" ht="20.100000000000001" customHeight="1" thickBot="1">
      <c r="A7" s="890"/>
      <c r="C7" s="3888" t="s">
        <v>68</v>
      </c>
      <c r="D7" s="3889"/>
      <c r="E7" s="3889"/>
      <c r="F7" s="3889"/>
      <c r="G7" s="3889"/>
      <c r="H7" s="3889"/>
      <c r="I7" s="3890"/>
      <c r="J7" s="890"/>
      <c r="K7" s="890"/>
      <c r="L7" s="890"/>
      <c r="M7" s="890"/>
      <c r="N7" s="3888" t="s">
        <v>68</v>
      </c>
      <c r="O7" s="3889"/>
      <c r="P7" s="3889"/>
      <c r="Q7" s="3889"/>
      <c r="R7" s="3889"/>
      <c r="S7" s="3889"/>
      <c r="T7" s="3890"/>
      <c r="V7" s="890"/>
    </row>
    <row r="8" spans="1:22" ht="20.100000000000001" customHeight="1" thickBot="1">
      <c r="A8" s="890"/>
      <c r="C8" s="3888" t="s">
        <v>69</v>
      </c>
      <c r="D8" s="3889"/>
      <c r="E8" s="3889"/>
      <c r="F8" s="3889"/>
      <c r="G8" s="3889"/>
      <c r="H8" s="3889"/>
      <c r="I8" s="3890"/>
      <c r="J8" s="890"/>
      <c r="K8" s="890"/>
      <c r="L8" s="890"/>
      <c r="M8" s="890"/>
      <c r="N8" s="3888" t="s">
        <v>69</v>
      </c>
      <c r="O8" s="3889"/>
      <c r="P8" s="3889"/>
      <c r="Q8" s="3889"/>
      <c r="R8" s="3889"/>
      <c r="S8" s="3889"/>
      <c r="T8" s="3890"/>
      <c r="V8" s="890"/>
    </row>
    <row r="9" spans="1:22" ht="20.100000000000001" customHeight="1" thickBot="1">
      <c r="A9" s="890"/>
      <c r="C9" s="3888" t="s">
        <v>70</v>
      </c>
      <c r="D9" s="3889"/>
      <c r="E9" s="3889"/>
      <c r="F9" s="3889"/>
      <c r="G9" s="3889"/>
      <c r="H9" s="3889"/>
      <c r="I9" s="3890"/>
      <c r="J9" s="890"/>
      <c r="K9" s="890"/>
      <c r="L9" s="890"/>
      <c r="M9" s="890"/>
      <c r="N9" s="3888" t="s">
        <v>70</v>
      </c>
      <c r="O9" s="3889"/>
      <c r="P9" s="3889"/>
      <c r="Q9" s="3889"/>
      <c r="R9" s="3889"/>
      <c r="S9" s="3889"/>
      <c r="T9" s="3890"/>
      <c r="V9" s="890"/>
    </row>
    <row r="10" spans="1:22" ht="20.100000000000001" customHeight="1" thickBot="1">
      <c r="A10" s="890"/>
      <c r="C10" s="3888" t="s">
        <v>71</v>
      </c>
      <c r="D10" s="3889"/>
      <c r="E10" s="3889"/>
      <c r="F10" s="3889"/>
      <c r="G10" s="3889"/>
      <c r="H10" s="3889"/>
      <c r="I10" s="3890"/>
      <c r="J10" s="890"/>
      <c r="K10" s="890"/>
      <c r="L10" s="890"/>
      <c r="M10" s="890"/>
      <c r="N10" s="3888" t="s">
        <v>71</v>
      </c>
      <c r="O10" s="3889"/>
      <c r="P10" s="3889"/>
      <c r="Q10" s="3889"/>
      <c r="R10" s="3889"/>
      <c r="S10" s="3889"/>
      <c r="T10" s="3890"/>
      <c r="V10" s="890"/>
    </row>
    <row r="11" spans="1:22" ht="20.100000000000001" customHeight="1" thickBot="1">
      <c r="A11" s="890"/>
      <c r="C11" s="3888" t="s">
        <v>73</v>
      </c>
      <c r="D11" s="3889"/>
      <c r="E11" s="3889"/>
      <c r="F11" s="3889"/>
      <c r="G11" s="3889"/>
      <c r="H11" s="3889"/>
      <c r="I11" s="3890"/>
      <c r="J11" s="890"/>
      <c r="K11" s="890"/>
      <c r="L11" s="890"/>
      <c r="M11" s="890"/>
      <c r="N11" s="3888" t="s">
        <v>73</v>
      </c>
      <c r="O11" s="3889"/>
      <c r="P11" s="3889"/>
      <c r="Q11" s="3889"/>
      <c r="R11" s="3889"/>
      <c r="S11" s="3889"/>
      <c r="T11" s="3890"/>
      <c r="V11" s="890"/>
    </row>
    <row r="12" spans="1:22" ht="20.100000000000001" customHeight="1" thickBot="1">
      <c r="C12" s="880"/>
      <c r="D12" s="880"/>
      <c r="E12" s="880"/>
      <c r="F12" s="880"/>
      <c r="G12" s="880"/>
      <c r="H12" s="880"/>
      <c r="I12" s="880"/>
      <c r="N12" s="880"/>
      <c r="O12" s="880"/>
      <c r="P12" s="880"/>
      <c r="Q12" s="880"/>
      <c r="R12" s="880"/>
      <c r="S12" s="880"/>
      <c r="T12" s="880"/>
    </row>
    <row r="13" spans="1:22" ht="27" customHeight="1" thickBot="1">
      <c r="B13" s="4143" t="s">
        <v>74</v>
      </c>
      <c r="C13" s="4144"/>
      <c r="D13" s="4144"/>
      <c r="E13" s="4144"/>
      <c r="F13" s="4144"/>
      <c r="G13" s="4144"/>
      <c r="H13" s="4144"/>
      <c r="I13" s="4144"/>
      <c r="J13" s="4145"/>
      <c r="K13" s="6"/>
      <c r="L13" s="6"/>
      <c r="M13" s="4143" t="s">
        <v>75</v>
      </c>
      <c r="N13" s="4144"/>
      <c r="O13" s="4144"/>
      <c r="P13" s="4144"/>
      <c r="Q13" s="4144"/>
      <c r="R13" s="4144"/>
      <c r="S13" s="4144"/>
      <c r="T13" s="4144"/>
      <c r="U13" s="4145"/>
    </row>
    <row r="14" spans="1:22" ht="20.25" customHeight="1">
      <c r="A14" s="4154" t="s">
        <v>95</v>
      </c>
      <c r="B14" s="4160"/>
      <c r="C14" s="4148" t="s">
        <v>287</v>
      </c>
      <c r="D14" s="4133"/>
      <c r="E14" s="4127" t="s">
        <v>54</v>
      </c>
      <c r="F14" s="4128"/>
      <c r="G14" s="4128"/>
      <c r="H14" s="4129"/>
      <c r="I14" s="4136" t="s">
        <v>66</v>
      </c>
      <c r="J14" s="256"/>
      <c r="K14" s="4135"/>
      <c r="L14" s="4135"/>
      <c r="M14" s="4146"/>
      <c r="N14" s="4148" t="s">
        <v>287</v>
      </c>
      <c r="O14" s="4133"/>
      <c r="P14" s="4127" t="s">
        <v>54</v>
      </c>
      <c r="Q14" s="4128"/>
      <c r="R14" s="4128"/>
      <c r="S14" s="4129"/>
      <c r="T14" s="4136" t="s">
        <v>66</v>
      </c>
      <c r="U14" s="256"/>
      <c r="V14" s="4154" t="s">
        <v>95</v>
      </c>
    </row>
    <row r="15" spans="1:22" ht="24" customHeight="1" thickBot="1">
      <c r="A15" s="4155"/>
      <c r="B15" s="4161"/>
      <c r="C15" s="4149"/>
      <c r="D15" s="4134"/>
      <c r="E15" s="4130"/>
      <c r="F15" s="4131"/>
      <c r="G15" s="4131"/>
      <c r="H15" s="4132"/>
      <c r="I15" s="4137"/>
      <c r="J15" s="190"/>
      <c r="K15" s="4135"/>
      <c r="L15" s="4135"/>
      <c r="M15" s="4147"/>
      <c r="N15" s="4149"/>
      <c r="O15" s="4134"/>
      <c r="P15" s="4130"/>
      <c r="Q15" s="4131"/>
      <c r="R15" s="4131"/>
      <c r="S15" s="4132"/>
      <c r="T15" s="4137"/>
      <c r="U15" s="190"/>
      <c r="V15" s="4155"/>
    </row>
    <row r="16" spans="1:22" ht="20.100000000000001" customHeight="1">
      <c r="A16" s="905"/>
      <c r="B16" s="4162" t="s">
        <v>65</v>
      </c>
      <c r="C16" s="878" t="s">
        <v>76</v>
      </c>
      <c r="D16" s="885"/>
      <c r="E16" s="4124" t="s">
        <v>80</v>
      </c>
      <c r="F16" s="4125"/>
      <c r="G16" s="4125" t="s">
        <v>51</v>
      </c>
      <c r="H16" s="4126"/>
      <c r="I16" s="881">
        <v>0.3</v>
      </c>
      <c r="J16" s="889" t="s">
        <v>81</v>
      </c>
      <c r="K16" s="3735"/>
      <c r="L16" s="3735"/>
      <c r="M16" s="4113" t="s">
        <v>65</v>
      </c>
      <c r="N16" s="894" t="s">
        <v>76</v>
      </c>
      <c r="O16" s="885"/>
      <c r="P16" s="4124" t="s">
        <v>88</v>
      </c>
      <c r="Q16" s="4125"/>
      <c r="R16" s="4125" t="s">
        <v>51</v>
      </c>
      <c r="S16" s="4126"/>
      <c r="T16" s="881">
        <v>0.28000000000000003</v>
      </c>
      <c r="U16" s="889" t="s">
        <v>81</v>
      </c>
      <c r="V16" s="905"/>
    </row>
    <row r="17" spans="1:23" ht="20.100000000000001" customHeight="1">
      <c r="A17" s="906"/>
      <c r="B17" s="4163"/>
      <c r="C17" s="879" t="s">
        <v>77</v>
      </c>
      <c r="D17" s="886"/>
      <c r="E17" s="4159" t="s">
        <v>82</v>
      </c>
      <c r="F17" s="4156"/>
      <c r="G17" s="4156" t="s">
        <v>51</v>
      </c>
      <c r="H17" s="4157"/>
      <c r="I17" s="882">
        <v>0.3</v>
      </c>
      <c r="J17" s="888" t="s">
        <v>81</v>
      </c>
      <c r="K17" s="3735"/>
      <c r="L17" s="3735"/>
      <c r="M17" s="4114"/>
      <c r="N17" s="895" t="s">
        <v>77</v>
      </c>
      <c r="O17" s="886"/>
      <c r="P17" s="4159" t="s">
        <v>89</v>
      </c>
      <c r="Q17" s="4156"/>
      <c r="R17" s="4156" t="s">
        <v>51</v>
      </c>
      <c r="S17" s="4157"/>
      <c r="T17" s="882">
        <v>0.28000000000000003</v>
      </c>
      <c r="U17" s="888" t="s">
        <v>81</v>
      </c>
      <c r="V17" s="906"/>
    </row>
    <row r="18" spans="1:23" ht="20.100000000000001" customHeight="1">
      <c r="A18" s="906"/>
      <c r="B18" s="4163"/>
      <c r="C18" s="879" t="s">
        <v>78</v>
      </c>
      <c r="D18" s="886"/>
      <c r="E18" s="4159" t="s">
        <v>83</v>
      </c>
      <c r="F18" s="4156"/>
      <c r="G18" s="4156" t="s">
        <v>51</v>
      </c>
      <c r="H18" s="4157"/>
      <c r="I18" s="882">
        <v>0.3</v>
      </c>
      <c r="J18" s="888" t="s">
        <v>81</v>
      </c>
      <c r="K18" s="3735"/>
      <c r="L18" s="3735"/>
      <c r="M18" s="4114"/>
      <c r="N18" s="895" t="s">
        <v>78</v>
      </c>
      <c r="O18" s="886"/>
      <c r="P18" s="4159" t="s">
        <v>90</v>
      </c>
      <c r="Q18" s="4156"/>
      <c r="R18" s="4156" t="s">
        <v>51</v>
      </c>
      <c r="S18" s="4157"/>
      <c r="T18" s="882">
        <v>0.28000000000000003</v>
      </c>
      <c r="U18" s="888" t="s">
        <v>81</v>
      </c>
      <c r="V18" s="906"/>
    </row>
    <row r="19" spans="1:23" ht="20.100000000000001" customHeight="1">
      <c r="A19" s="906"/>
      <c r="B19" s="4163"/>
      <c r="C19" s="879" t="s">
        <v>79</v>
      </c>
      <c r="D19" s="886"/>
      <c r="E19" s="4159" t="s">
        <v>84</v>
      </c>
      <c r="F19" s="4156"/>
      <c r="G19" s="4156" t="s">
        <v>51</v>
      </c>
      <c r="H19" s="4157"/>
      <c r="I19" s="882">
        <v>0.4</v>
      </c>
      <c r="J19" s="888" t="s">
        <v>81</v>
      </c>
      <c r="K19" s="3735"/>
      <c r="L19" s="3735"/>
      <c r="M19" s="4114"/>
      <c r="N19" s="895" t="s">
        <v>79</v>
      </c>
      <c r="O19" s="886"/>
      <c r="P19" s="4159" t="s">
        <v>91</v>
      </c>
      <c r="Q19" s="4156"/>
      <c r="R19" s="4156" t="s">
        <v>51</v>
      </c>
      <c r="S19" s="4157"/>
      <c r="T19" s="909">
        <v>0.35499999999999998</v>
      </c>
      <c r="U19" s="888" t="s">
        <v>81</v>
      </c>
      <c r="V19" s="906"/>
    </row>
    <row r="20" spans="1:23" ht="20.100000000000001" customHeight="1">
      <c r="A20" s="906"/>
      <c r="B20" s="4163"/>
      <c r="C20" s="897" t="s">
        <v>35</v>
      </c>
      <c r="D20" s="898"/>
      <c r="E20" s="4099" t="s">
        <v>85</v>
      </c>
      <c r="F20" s="4097"/>
      <c r="G20" s="4097" t="s">
        <v>51</v>
      </c>
      <c r="H20" s="4098"/>
      <c r="I20" s="4086" t="s">
        <v>97</v>
      </c>
      <c r="J20" s="901" t="s">
        <v>81</v>
      </c>
      <c r="K20" s="3735"/>
      <c r="L20" s="3735"/>
      <c r="M20" s="4114"/>
      <c r="N20" s="908" t="s">
        <v>35</v>
      </c>
      <c r="O20" s="898"/>
      <c r="P20" s="4099">
        <v>180</v>
      </c>
      <c r="Q20" s="4097"/>
      <c r="R20" s="4097" t="s">
        <v>51</v>
      </c>
      <c r="S20" s="4098"/>
      <c r="T20" s="4086" t="s">
        <v>96</v>
      </c>
      <c r="U20" s="901" t="s">
        <v>81</v>
      </c>
      <c r="V20" s="906"/>
    </row>
    <row r="21" spans="1:23" ht="20.100000000000001" customHeight="1">
      <c r="A21" s="906"/>
      <c r="B21" s="4163"/>
      <c r="C21" s="897" t="s">
        <v>36</v>
      </c>
      <c r="D21" s="898"/>
      <c r="E21" s="4099" t="s">
        <v>86</v>
      </c>
      <c r="F21" s="4097"/>
      <c r="G21" s="4097" t="s">
        <v>51</v>
      </c>
      <c r="H21" s="4098"/>
      <c r="I21" s="4087"/>
      <c r="J21" s="901" t="s">
        <v>81</v>
      </c>
      <c r="K21" s="3735"/>
      <c r="L21" s="3735"/>
      <c r="M21" s="4114"/>
      <c r="N21" s="908" t="s">
        <v>36</v>
      </c>
      <c r="O21" s="898"/>
      <c r="P21" s="4099" t="s">
        <v>92</v>
      </c>
      <c r="Q21" s="4097"/>
      <c r="R21" s="4097" t="s">
        <v>51</v>
      </c>
      <c r="S21" s="4098"/>
      <c r="T21" s="4087"/>
      <c r="U21" s="901" t="s">
        <v>81</v>
      </c>
      <c r="V21" s="906"/>
    </row>
    <row r="22" spans="1:23" ht="20.100000000000001" customHeight="1">
      <c r="A22" s="906"/>
      <c r="B22" s="4163"/>
      <c r="C22" s="897" t="s">
        <v>37</v>
      </c>
      <c r="D22" s="898"/>
      <c r="E22" s="4099" t="s">
        <v>52</v>
      </c>
      <c r="F22" s="4097"/>
      <c r="G22" s="4097" t="s">
        <v>51</v>
      </c>
      <c r="H22" s="4098"/>
      <c r="I22" s="4087"/>
      <c r="J22" s="901" t="s">
        <v>81</v>
      </c>
      <c r="K22" s="3735"/>
      <c r="L22" s="3735"/>
      <c r="M22" s="4114"/>
      <c r="N22" s="908" t="s">
        <v>37</v>
      </c>
      <c r="O22" s="898"/>
      <c r="P22" s="4099">
        <v>125</v>
      </c>
      <c r="Q22" s="4097"/>
      <c r="R22" s="4097" t="s">
        <v>51</v>
      </c>
      <c r="S22" s="4098"/>
      <c r="T22" s="4087"/>
      <c r="U22" s="901" t="s">
        <v>81</v>
      </c>
      <c r="V22" s="906"/>
    </row>
    <row r="23" spans="1:23" ht="20.100000000000001" customHeight="1">
      <c r="A23" s="906"/>
      <c r="B23" s="4163"/>
      <c r="C23" s="897" t="s">
        <v>38</v>
      </c>
      <c r="D23" s="898"/>
      <c r="E23" s="4099" t="s">
        <v>87</v>
      </c>
      <c r="F23" s="4097"/>
      <c r="G23" s="4097" t="s">
        <v>51</v>
      </c>
      <c r="H23" s="4098"/>
      <c r="I23" s="4087"/>
      <c r="J23" s="901" t="s">
        <v>81</v>
      </c>
      <c r="K23" s="3735"/>
      <c r="L23" s="3735"/>
      <c r="M23" s="4114"/>
      <c r="N23" s="908" t="s">
        <v>38</v>
      </c>
      <c r="O23" s="898"/>
      <c r="P23" s="4099">
        <v>90</v>
      </c>
      <c r="Q23" s="4097"/>
      <c r="R23" s="4097" t="s">
        <v>51</v>
      </c>
      <c r="S23" s="4098"/>
      <c r="T23" s="4087"/>
      <c r="U23" s="901" t="s">
        <v>81</v>
      </c>
      <c r="V23" s="906"/>
    </row>
    <row r="24" spans="1:23" ht="20.100000000000001" customHeight="1">
      <c r="A24" s="906"/>
      <c r="B24" s="4163"/>
      <c r="C24" s="897" t="s">
        <v>972</v>
      </c>
      <c r="D24" s="898"/>
      <c r="E24" s="4099">
        <v>90</v>
      </c>
      <c r="F24" s="4097"/>
      <c r="G24" s="4097" t="s">
        <v>51</v>
      </c>
      <c r="H24" s="4098"/>
      <c r="I24" s="4087"/>
      <c r="J24" s="901" t="s">
        <v>81</v>
      </c>
      <c r="K24" s="3735"/>
      <c r="L24" s="3735"/>
      <c r="M24" s="4114"/>
      <c r="N24" s="908" t="s">
        <v>972</v>
      </c>
      <c r="O24" s="898"/>
      <c r="P24" s="4099">
        <v>90</v>
      </c>
      <c r="Q24" s="4097"/>
      <c r="R24" s="4097" t="s">
        <v>51</v>
      </c>
      <c r="S24" s="4098"/>
      <c r="T24" s="4087"/>
      <c r="U24" s="901" t="s">
        <v>81</v>
      </c>
      <c r="V24" s="906"/>
    </row>
    <row r="25" spans="1:23" ht="20.100000000000001" customHeight="1">
      <c r="A25" s="906"/>
      <c r="B25" s="4163"/>
      <c r="C25" s="897" t="s">
        <v>39</v>
      </c>
      <c r="D25" s="898"/>
      <c r="E25" s="4158">
        <v>71</v>
      </c>
      <c r="F25" s="4097"/>
      <c r="G25" s="4097" t="s">
        <v>51</v>
      </c>
      <c r="H25" s="4098"/>
      <c r="I25" s="4087"/>
      <c r="J25" s="901" t="s">
        <v>81</v>
      </c>
      <c r="K25" s="3735"/>
      <c r="L25" s="3735"/>
      <c r="M25" s="4114"/>
      <c r="N25" s="908" t="s">
        <v>39</v>
      </c>
      <c r="O25" s="898"/>
      <c r="P25" s="4158">
        <v>63</v>
      </c>
      <c r="Q25" s="4097"/>
      <c r="R25" s="4097" t="s">
        <v>51</v>
      </c>
      <c r="S25" s="4098"/>
      <c r="T25" s="4087"/>
      <c r="U25" s="901" t="s">
        <v>81</v>
      </c>
      <c r="V25" s="906"/>
    </row>
    <row r="26" spans="1:23" ht="20.100000000000001" customHeight="1">
      <c r="A26" s="906"/>
      <c r="B26" s="4163"/>
      <c r="C26" s="899" t="s">
        <v>40</v>
      </c>
      <c r="D26" s="898"/>
      <c r="E26" s="4105">
        <v>56</v>
      </c>
      <c r="F26" s="4106"/>
      <c r="G26" s="4106" t="s">
        <v>51</v>
      </c>
      <c r="H26" s="4116"/>
      <c r="I26" s="4087"/>
      <c r="J26" s="901" t="s">
        <v>81</v>
      </c>
      <c r="K26" s="21"/>
      <c r="L26" s="21"/>
      <c r="M26" s="4114"/>
      <c r="N26" s="901" t="s">
        <v>40</v>
      </c>
      <c r="O26" s="898"/>
      <c r="P26" s="4105" t="s">
        <v>93</v>
      </c>
      <c r="Q26" s="4106"/>
      <c r="R26" s="4106" t="s">
        <v>51</v>
      </c>
      <c r="S26" s="4116"/>
      <c r="T26" s="4087"/>
      <c r="U26" s="901" t="s">
        <v>81</v>
      </c>
      <c r="V26" s="906"/>
    </row>
    <row r="27" spans="1:23" ht="20.100000000000001" customHeight="1">
      <c r="A27" s="906"/>
      <c r="B27" s="4163"/>
      <c r="C27" s="897" t="s">
        <v>41</v>
      </c>
      <c r="D27" s="900"/>
      <c r="E27" s="4099">
        <v>56</v>
      </c>
      <c r="F27" s="4097"/>
      <c r="G27" s="4097" t="s">
        <v>51</v>
      </c>
      <c r="H27" s="4098"/>
      <c r="I27" s="4087"/>
      <c r="J27" s="901" t="s">
        <v>81</v>
      </c>
      <c r="K27" s="21"/>
      <c r="L27" s="21"/>
      <c r="M27" s="4114"/>
      <c r="N27" s="908" t="s">
        <v>41</v>
      </c>
      <c r="O27" s="900"/>
      <c r="P27" s="4099">
        <v>45</v>
      </c>
      <c r="Q27" s="4097"/>
      <c r="R27" s="4097" t="s">
        <v>51</v>
      </c>
      <c r="S27" s="4098"/>
      <c r="T27" s="4087"/>
      <c r="U27" s="901" t="s">
        <v>81</v>
      </c>
      <c r="V27" s="906"/>
      <c r="W27" s="896"/>
    </row>
    <row r="28" spans="1:23" ht="20.100000000000001" customHeight="1" thickBot="1">
      <c r="A28" s="907"/>
      <c r="B28" s="4164"/>
      <c r="C28" s="902" t="s">
        <v>187</v>
      </c>
      <c r="D28" s="903"/>
      <c r="E28" s="4103">
        <v>45</v>
      </c>
      <c r="F28" s="4104"/>
      <c r="G28" s="4104" t="s">
        <v>51</v>
      </c>
      <c r="H28" s="4117"/>
      <c r="I28" s="4088"/>
      <c r="J28" s="904" t="s">
        <v>81</v>
      </c>
      <c r="K28" s="21"/>
      <c r="L28" s="21"/>
      <c r="M28" s="4115"/>
      <c r="N28" s="904" t="s">
        <v>187</v>
      </c>
      <c r="O28" s="903"/>
      <c r="P28" s="4103">
        <v>45</v>
      </c>
      <c r="Q28" s="4104"/>
      <c r="R28" s="4104" t="s">
        <v>51</v>
      </c>
      <c r="S28" s="4117"/>
      <c r="T28" s="4088"/>
      <c r="U28" s="904" t="s">
        <v>81</v>
      </c>
      <c r="V28" s="907"/>
    </row>
    <row r="29" spans="1:23" ht="20.100000000000001" customHeight="1">
      <c r="A29" s="893"/>
      <c r="B29" s="4151" t="s">
        <v>53</v>
      </c>
      <c r="C29" s="877" t="s">
        <v>974</v>
      </c>
      <c r="D29" s="4141"/>
      <c r="E29" s="4100"/>
      <c r="F29" s="4101"/>
      <c r="G29" s="4101" t="s">
        <v>51</v>
      </c>
      <c r="H29" s="4102"/>
      <c r="I29" s="884"/>
      <c r="J29" s="888" t="s">
        <v>81</v>
      </c>
      <c r="K29" s="3735"/>
      <c r="L29" s="3735"/>
      <c r="M29" s="4138" t="s">
        <v>53</v>
      </c>
      <c r="N29" s="877" t="s">
        <v>974</v>
      </c>
      <c r="O29" s="4141"/>
      <c r="P29" s="4100"/>
      <c r="Q29" s="4101"/>
      <c r="R29" s="4101" t="s">
        <v>51</v>
      </c>
      <c r="S29" s="4102"/>
      <c r="T29" s="884"/>
      <c r="U29" s="888" t="s">
        <v>81</v>
      </c>
      <c r="V29" s="893"/>
    </row>
    <row r="30" spans="1:23" ht="20.100000000000001" customHeight="1">
      <c r="A30" s="891"/>
      <c r="B30" s="4152"/>
      <c r="C30" s="875" t="s">
        <v>42</v>
      </c>
      <c r="D30" s="4141"/>
      <c r="E30" s="4092"/>
      <c r="F30" s="4093"/>
      <c r="G30" s="4093" t="s">
        <v>51</v>
      </c>
      <c r="H30" s="4094"/>
      <c r="I30" s="882"/>
      <c r="J30" s="888" t="s">
        <v>81</v>
      </c>
      <c r="K30" s="3735"/>
      <c r="L30" s="3735"/>
      <c r="M30" s="4139"/>
      <c r="N30" s="875" t="s">
        <v>42</v>
      </c>
      <c r="O30" s="4141"/>
      <c r="P30" s="4092"/>
      <c r="Q30" s="4093"/>
      <c r="R30" s="4093" t="s">
        <v>51</v>
      </c>
      <c r="S30" s="4094"/>
      <c r="T30" s="882"/>
      <c r="U30" s="888" t="s">
        <v>81</v>
      </c>
      <c r="V30" s="891"/>
    </row>
    <row r="31" spans="1:23" ht="20.100000000000001" customHeight="1">
      <c r="A31" s="891"/>
      <c r="B31" s="4152"/>
      <c r="C31" s="875" t="s">
        <v>43</v>
      </c>
      <c r="D31" s="4141"/>
      <c r="E31" s="4092"/>
      <c r="F31" s="4093"/>
      <c r="G31" s="4093" t="s">
        <v>51</v>
      </c>
      <c r="H31" s="4094"/>
      <c r="I31" s="882"/>
      <c r="J31" s="888" t="s">
        <v>81</v>
      </c>
      <c r="K31" s="3735"/>
      <c r="L31" s="3735"/>
      <c r="M31" s="4139"/>
      <c r="N31" s="875" t="s">
        <v>43</v>
      </c>
      <c r="O31" s="4141"/>
      <c r="P31" s="4092"/>
      <c r="Q31" s="4093"/>
      <c r="R31" s="4093" t="s">
        <v>51</v>
      </c>
      <c r="S31" s="4094"/>
      <c r="T31" s="882"/>
      <c r="U31" s="888" t="s">
        <v>81</v>
      </c>
      <c r="V31" s="891"/>
    </row>
    <row r="32" spans="1:23" ht="20.100000000000001" customHeight="1">
      <c r="A32" s="891"/>
      <c r="B32" s="4152"/>
      <c r="C32" s="875" t="s">
        <v>973</v>
      </c>
      <c r="D32" s="4141"/>
      <c r="E32" s="4092"/>
      <c r="F32" s="4093"/>
      <c r="G32" s="4093" t="s">
        <v>51</v>
      </c>
      <c r="H32" s="4094"/>
      <c r="I32" s="882"/>
      <c r="J32" s="888" t="s">
        <v>81</v>
      </c>
      <c r="K32" s="3735"/>
      <c r="L32" s="3735"/>
      <c r="M32" s="4139"/>
      <c r="N32" s="875" t="s">
        <v>973</v>
      </c>
      <c r="O32" s="4141"/>
      <c r="P32" s="4092"/>
      <c r="Q32" s="4093"/>
      <c r="R32" s="4093" t="s">
        <v>51</v>
      </c>
      <c r="S32" s="4094"/>
      <c r="T32" s="882"/>
      <c r="U32" s="888" t="s">
        <v>81</v>
      </c>
      <c r="V32" s="891"/>
    </row>
    <row r="33" spans="1:22" ht="20.100000000000001" customHeight="1">
      <c r="A33" s="891"/>
      <c r="B33" s="4152"/>
      <c r="C33" s="875" t="s">
        <v>44</v>
      </c>
      <c r="D33" s="4141"/>
      <c r="E33" s="4092"/>
      <c r="F33" s="4093"/>
      <c r="G33" s="4093" t="s">
        <v>51</v>
      </c>
      <c r="H33" s="4094"/>
      <c r="I33" s="882"/>
      <c r="J33" s="888" t="s">
        <v>81</v>
      </c>
      <c r="K33" s="3735"/>
      <c r="L33" s="3735"/>
      <c r="M33" s="4139"/>
      <c r="N33" s="875" t="s">
        <v>44</v>
      </c>
      <c r="O33" s="4141"/>
      <c r="P33" s="4092"/>
      <c r="Q33" s="4093"/>
      <c r="R33" s="4093" t="s">
        <v>51</v>
      </c>
      <c r="S33" s="4094"/>
      <c r="T33" s="882"/>
      <c r="U33" s="888" t="s">
        <v>81</v>
      </c>
      <c r="V33" s="891"/>
    </row>
    <row r="34" spans="1:22" ht="20.100000000000001" customHeight="1">
      <c r="A34" s="891"/>
      <c r="B34" s="4152"/>
      <c r="C34" s="875" t="s">
        <v>45</v>
      </c>
      <c r="D34" s="4141"/>
      <c r="E34" s="4092"/>
      <c r="F34" s="4093"/>
      <c r="G34" s="4093" t="s">
        <v>51</v>
      </c>
      <c r="H34" s="4094"/>
      <c r="I34" s="882"/>
      <c r="J34" s="888" t="s">
        <v>81</v>
      </c>
      <c r="K34" s="3735"/>
      <c r="L34" s="3735"/>
      <c r="M34" s="4139"/>
      <c r="N34" s="875" t="s">
        <v>45</v>
      </c>
      <c r="O34" s="4141"/>
      <c r="P34" s="4092"/>
      <c r="Q34" s="4093"/>
      <c r="R34" s="4093" t="s">
        <v>51</v>
      </c>
      <c r="S34" s="4094"/>
      <c r="T34" s="882"/>
      <c r="U34" s="888" t="s">
        <v>81</v>
      </c>
      <c r="V34" s="891"/>
    </row>
    <row r="35" spans="1:22" ht="20.100000000000001" customHeight="1">
      <c r="A35" s="891"/>
      <c r="B35" s="4152"/>
      <c r="C35" s="875" t="s">
        <v>46</v>
      </c>
      <c r="D35" s="4141"/>
      <c r="E35" s="4092"/>
      <c r="F35" s="4093"/>
      <c r="G35" s="4093" t="s">
        <v>51</v>
      </c>
      <c r="H35" s="4094"/>
      <c r="I35" s="882"/>
      <c r="J35" s="888" t="s">
        <v>81</v>
      </c>
      <c r="K35" s="3735"/>
      <c r="L35" s="3735"/>
      <c r="M35" s="4139"/>
      <c r="N35" s="875" t="s">
        <v>46</v>
      </c>
      <c r="O35" s="4141"/>
      <c r="P35" s="4092"/>
      <c r="Q35" s="4093"/>
      <c r="R35" s="4093" t="s">
        <v>51</v>
      </c>
      <c r="S35" s="4094"/>
      <c r="T35" s="882"/>
      <c r="U35" s="888" t="s">
        <v>81</v>
      </c>
      <c r="V35" s="891"/>
    </row>
    <row r="36" spans="1:22" ht="20.100000000000001" customHeight="1">
      <c r="A36" s="891"/>
      <c r="B36" s="4152"/>
      <c r="C36" s="875" t="s">
        <v>47</v>
      </c>
      <c r="D36" s="4141"/>
      <c r="E36" s="4092"/>
      <c r="F36" s="4093"/>
      <c r="G36" s="4093" t="s">
        <v>51</v>
      </c>
      <c r="H36" s="4094"/>
      <c r="I36" s="882"/>
      <c r="J36" s="888" t="s">
        <v>81</v>
      </c>
      <c r="K36" s="3735"/>
      <c r="L36" s="3735"/>
      <c r="M36" s="4139"/>
      <c r="N36" s="875" t="s">
        <v>47</v>
      </c>
      <c r="O36" s="4141"/>
      <c r="P36" s="4092"/>
      <c r="Q36" s="4093"/>
      <c r="R36" s="4093" t="s">
        <v>51</v>
      </c>
      <c r="S36" s="4094"/>
      <c r="T36" s="882"/>
      <c r="U36" s="888" t="s">
        <v>81</v>
      </c>
      <c r="V36" s="891"/>
    </row>
    <row r="37" spans="1:22" ht="20.100000000000001" customHeight="1">
      <c r="A37" s="891"/>
      <c r="B37" s="4152"/>
      <c r="C37" s="875" t="s">
        <v>48</v>
      </c>
      <c r="D37" s="4141"/>
      <c r="E37" s="4092"/>
      <c r="F37" s="4093"/>
      <c r="G37" s="4093" t="s">
        <v>51</v>
      </c>
      <c r="H37" s="4094"/>
      <c r="I37" s="882"/>
      <c r="J37" s="888" t="s">
        <v>81</v>
      </c>
      <c r="K37" s="3735"/>
      <c r="L37" s="3735"/>
      <c r="M37" s="4139"/>
      <c r="N37" s="875" t="s">
        <v>48</v>
      </c>
      <c r="O37" s="4141"/>
      <c r="P37" s="4092"/>
      <c r="Q37" s="4093"/>
      <c r="R37" s="4093" t="s">
        <v>51</v>
      </c>
      <c r="S37" s="4094"/>
      <c r="T37" s="882"/>
      <c r="U37" s="888" t="s">
        <v>81</v>
      </c>
      <c r="V37" s="891"/>
    </row>
    <row r="38" spans="1:22" ht="20.100000000000001" customHeight="1">
      <c r="A38" s="891"/>
      <c r="B38" s="4152"/>
      <c r="C38" s="875" t="s">
        <v>49</v>
      </c>
      <c r="D38" s="4141"/>
      <c r="E38" s="4092"/>
      <c r="F38" s="4093"/>
      <c r="G38" s="4093" t="s">
        <v>51</v>
      </c>
      <c r="H38" s="4094"/>
      <c r="I38" s="882"/>
      <c r="J38" s="888" t="s">
        <v>81</v>
      </c>
      <c r="K38" s="3735"/>
      <c r="L38" s="3735"/>
      <c r="M38" s="4139"/>
      <c r="N38" s="875" t="s">
        <v>49</v>
      </c>
      <c r="O38" s="4141"/>
      <c r="P38" s="4092"/>
      <c r="Q38" s="4093"/>
      <c r="R38" s="4093" t="s">
        <v>51</v>
      </c>
      <c r="S38" s="4094"/>
      <c r="T38" s="882"/>
      <c r="U38" s="888" t="s">
        <v>81</v>
      </c>
      <c r="V38" s="891"/>
    </row>
    <row r="39" spans="1:22" ht="20.100000000000001" customHeight="1" thickBot="1">
      <c r="A39" s="892"/>
      <c r="B39" s="4153"/>
      <c r="C39" s="876" t="s">
        <v>50</v>
      </c>
      <c r="D39" s="4142"/>
      <c r="E39" s="4095"/>
      <c r="F39" s="4096"/>
      <c r="G39" s="4096" t="s">
        <v>51</v>
      </c>
      <c r="H39" s="4150"/>
      <c r="I39" s="883"/>
      <c r="J39" s="887" t="s">
        <v>81</v>
      </c>
      <c r="K39" s="3735"/>
      <c r="L39" s="3735"/>
      <c r="M39" s="4140"/>
      <c r="N39" s="876" t="s">
        <v>50</v>
      </c>
      <c r="O39" s="4142"/>
      <c r="P39" s="4095"/>
      <c r="Q39" s="4096"/>
      <c r="R39" s="4096" t="s">
        <v>51</v>
      </c>
      <c r="S39" s="4150"/>
      <c r="T39" s="883"/>
      <c r="U39" s="887" t="s">
        <v>81</v>
      </c>
      <c r="V39" s="892"/>
    </row>
    <row r="40" spans="1:22" ht="13.5" thickBot="1"/>
    <row r="41" spans="1:22" ht="18.75" thickBot="1">
      <c r="C41" s="4089" t="s">
        <v>94</v>
      </c>
      <c r="D41" s="4090"/>
      <c r="E41" s="4090"/>
      <c r="F41" s="4090"/>
      <c r="G41" s="4090"/>
      <c r="H41" s="4090"/>
      <c r="I41" s="4090"/>
      <c r="J41" s="4091"/>
      <c r="N41" s="4089" t="s">
        <v>98</v>
      </c>
      <c r="O41" s="4090"/>
      <c r="P41" s="4090"/>
      <c r="Q41" s="4090"/>
      <c r="R41" s="4090"/>
      <c r="S41" s="4090"/>
      <c r="T41" s="4090"/>
      <c r="U41" s="4091"/>
    </row>
    <row r="42" spans="1:22" ht="18.75" thickBot="1">
      <c r="C42" s="4089" t="s">
        <v>100</v>
      </c>
      <c r="D42" s="4090"/>
      <c r="E42" s="4090"/>
      <c r="F42" s="4090"/>
      <c r="G42" s="4090"/>
      <c r="H42" s="4090"/>
      <c r="I42" s="4090"/>
      <c r="J42" s="4091"/>
      <c r="N42" s="4089" t="s">
        <v>99</v>
      </c>
      <c r="O42" s="4090"/>
      <c r="P42" s="4090"/>
      <c r="Q42" s="4090"/>
      <c r="R42" s="4090"/>
      <c r="S42" s="4090"/>
      <c r="T42" s="4090"/>
      <c r="U42" s="4091"/>
    </row>
  </sheetData>
  <mergeCells count="160">
    <mergeCell ref="R17:S17"/>
    <mergeCell ref="P18:Q18"/>
    <mergeCell ref="P19:Q19"/>
    <mergeCell ref="R19:S19"/>
    <mergeCell ref="P21:Q21"/>
    <mergeCell ref="K18:L18"/>
    <mergeCell ref="K19:L19"/>
    <mergeCell ref="P25:Q25"/>
    <mergeCell ref="R25:S25"/>
    <mergeCell ref="A14:A15"/>
    <mergeCell ref="B14:B15"/>
    <mergeCell ref="G21:H21"/>
    <mergeCell ref="E17:F17"/>
    <mergeCell ref="E18:F18"/>
    <mergeCell ref="E19:F19"/>
    <mergeCell ref="G17:H17"/>
    <mergeCell ref="G18:H18"/>
    <mergeCell ref="C14:C15"/>
    <mergeCell ref="D14:D15"/>
    <mergeCell ref="G20:H20"/>
    <mergeCell ref="B16:B28"/>
    <mergeCell ref="G26:H26"/>
    <mergeCell ref="E27:F27"/>
    <mergeCell ref="E20:F20"/>
    <mergeCell ref="G19:H19"/>
    <mergeCell ref="V14:V15"/>
    <mergeCell ref="P20:Q20"/>
    <mergeCell ref="G36:H36"/>
    <mergeCell ref="E14:H15"/>
    <mergeCell ref="G23:H23"/>
    <mergeCell ref="E21:F21"/>
    <mergeCell ref="E22:F22"/>
    <mergeCell ref="E23:F23"/>
    <mergeCell ref="E24:F24"/>
    <mergeCell ref="R18:S18"/>
    <mergeCell ref="G35:H35"/>
    <mergeCell ref="E34:F34"/>
    <mergeCell ref="E25:F25"/>
    <mergeCell ref="E28:F28"/>
    <mergeCell ref="G30:H30"/>
    <mergeCell ref="G28:H28"/>
    <mergeCell ref="G24:H24"/>
    <mergeCell ref="G25:H25"/>
    <mergeCell ref="P17:Q17"/>
    <mergeCell ref="R21:S21"/>
    <mergeCell ref="P22:Q22"/>
    <mergeCell ref="R22:S22"/>
    <mergeCell ref="P23:Q23"/>
    <mergeCell ref="R23:S23"/>
    <mergeCell ref="B13:J13"/>
    <mergeCell ref="K35:L35"/>
    <mergeCell ref="K20:L20"/>
    <mergeCell ref="K21:L21"/>
    <mergeCell ref="K22:L22"/>
    <mergeCell ref="K23:L23"/>
    <mergeCell ref="K31:L31"/>
    <mergeCell ref="K24:L24"/>
    <mergeCell ref="K25:L25"/>
    <mergeCell ref="K17:L17"/>
    <mergeCell ref="G32:H32"/>
    <mergeCell ref="D29:D39"/>
    <mergeCell ref="E39:F39"/>
    <mergeCell ref="G29:H29"/>
    <mergeCell ref="E29:F29"/>
    <mergeCell ref="E30:F30"/>
    <mergeCell ref="E31:F31"/>
    <mergeCell ref="E32:F32"/>
    <mergeCell ref="K30:L30"/>
    <mergeCell ref="E38:F38"/>
    <mergeCell ref="E33:F33"/>
    <mergeCell ref="G27:H27"/>
    <mergeCell ref="E35:F35"/>
    <mergeCell ref="E36:F36"/>
    <mergeCell ref="B29:B39"/>
    <mergeCell ref="K39:L39"/>
    <mergeCell ref="K32:L32"/>
    <mergeCell ref="K33:L33"/>
    <mergeCell ref="K34:L34"/>
    <mergeCell ref="K36:L36"/>
    <mergeCell ref="K37:L37"/>
    <mergeCell ref="K38:L38"/>
    <mergeCell ref="G39:H39"/>
    <mergeCell ref="E37:F37"/>
    <mergeCell ref="G33:H33"/>
    <mergeCell ref="G34:H34"/>
    <mergeCell ref="G37:H37"/>
    <mergeCell ref="G38:H38"/>
    <mergeCell ref="G31:H31"/>
    <mergeCell ref="K16:L16"/>
    <mergeCell ref="I14:I15"/>
    <mergeCell ref="T14:T15"/>
    <mergeCell ref="M29:M39"/>
    <mergeCell ref="O29:O39"/>
    <mergeCell ref="C6:I6"/>
    <mergeCell ref="C7:I7"/>
    <mergeCell ref="C8:I8"/>
    <mergeCell ref="C9:I9"/>
    <mergeCell ref="M13:U13"/>
    <mergeCell ref="M14:M15"/>
    <mergeCell ref="N14:N15"/>
    <mergeCell ref="R39:S39"/>
    <mergeCell ref="P34:Q34"/>
    <mergeCell ref="R34:S34"/>
    <mergeCell ref="P35:Q35"/>
    <mergeCell ref="R35:S35"/>
    <mergeCell ref="P36:Q36"/>
    <mergeCell ref="R36:S36"/>
    <mergeCell ref="P37:Q37"/>
    <mergeCell ref="R37:S37"/>
    <mergeCell ref="P33:Q33"/>
    <mergeCell ref="R33:S33"/>
    <mergeCell ref="P31:Q31"/>
    <mergeCell ref="C1:I2"/>
    <mergeCell ref="N1:T2"/>
    <mergeCell ref="M16:M28"/>
    <mergeCell ref="P26:Q26"/>
    <mergeCell ref="R26:S26"/>
    <mergeCell ref="P27:Q27"/>
    <mergeCell ref="R28:S28"/>
    <mergeCell ref="N6:T6"/>
    <mergeCell ref="N7:T7"/>
    <mergeCell ref="N8:T8"/>
    <mergeCell ref="N9:T9"/>
    <mergeCell ref="N10:T10"/>
    <mergeCell ref="N11:T11"/>
    <mergeCell ref="C3:I4"/>
    <mergeCell ref="C10:I10"/>
    <mergeCell ref="C11:I11"/>
    <mergeCell ref="N3:T4"/>
    <mergeCell ref="P16:Q16"/>
    <mergeCell ref="R16:S16"/>
    <mergeCell ref="P14:S15"/>
    <mergeCell ref="E16:F16"/>
    <mergeCell ref="G16:H16"/>
    <mergeCell ref="O14:O15"/>
    <mergeCell ref="K14:L15"/>
    <mergeCell ref="T20:T28"/>
    <mergeCell ref="C41:J41"/>
    <mergeCell ref="C42:J42"/>
    <mergeCell ref="N41:U41"/>
    <mergeCell ref="N42:U42"/>
    <mergeCell ref="P38:Q38"/>
    <mergeCell ref="R38:S38"/>
    <mergeCell ref="P30:Q30"/>
    <mergeCell ref="R30:S30"/>
    <mergeCell ref="P39:Q39"/>
    <mergeCell ref="R31:S31"/>
    <mergeCell ref="P32:Q32"/>
    <mergeCell ref="R32:S32"/>
    <mergeCell ref="R24:S24"/>
    <mergeCell ref="P24:Q24"/>
    <mergeCell ref="P29:Q29"/>
    <mergeCell ref="R29:S29"/>
    <mergeCell ref="R27:S27"/>
    <mergeCell ref="P28:Q28"/>
    <mergeCell ref="R20:S20"/>
    <mergeCell ref="K29:L29"/>
    <mergeCell ref="I20:I28"/>
    <mergeCell ref="E26:F26"/>
    <mergeCell ref="G22:H22"/>
  </mergeCells>
  <phoneticPr fontId="0" type="noConversion"/>
  <pageMargins left="0.62" right="0.38" top="0.25" bottom="0.24" header="0.17" footer="0.17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BC54"/>
  <sheetViews>
    <sheetView showGridLines="0" showZeros="0" view="pageBreakPreview" zoomScale="125" zoomScaleNormal="100" zoomScaleSheetLayoutView="125" workbookViewId="0">
      <selection activeCell="AP25" sqref="AP25"/>
    </sheetView>
  </sheetViews>
  <sheetFormatPr baseColWidth="10" defaultColWidth="11.42578125" defaultRowHeight="11.25"/>
  <cols>
    <col min="1" max="10" width="2.85546875" style="2060" customWidth="1"/>
    <col min="11" max="11" width="4.28515625" style="2060" customWidth="1"/>
    <col min="12" max="13" width="2.85546875" style="2060" customWidth="1"/>
    <col min="14" max="14" width="4.28515625" style="2060" customWidth="1"/>
    <col min="15" max="36" width="2.85546875" style="2060" customWidth="1"/>
    <col min="37" max="37" width="1.5703125" style="2060" customWidth="1"/>
    <col min="38" max="49" width="2.85546875" style="2060" customWidth="1"/>
    <col min="50" max="50" width="9.5703125" style="2060" customWidth="1"/>
    <col min="51" max="51" width="10.5703125" style="2060" customWidth="1"/>
    <col min="52" max="52" width="9.7109375" style="2060" customWidth="1"/>
    <col min="53" max="53" width="9.28515625" style="2060" customWidth="1"/>
    <col min="54" max="54" width="11.5703125" style="2060" customWidth="1"/>
    <col min="55" max="55" width="9.5703125" style="2060" customWidth="1"/>
    <col min="56" max="16384" width="11.42578125" style="2060"/>
  </cols>
  <sheetData>
    <row r="1" spans="1:55" ht="15" customHeight="1">
      <c r="A1" s="2060" t="s">
        <v>1773</v>
      </c>
      <c r="B1" s="2061"/>
      <c r="C1" s="2061"/>
      <c r="D1" s="2061"/>
      <c r="E1" s="2061"/>
      <c r="F1" s="2061"/>
      <c r="G1" s="2061"/>
      <c r="H1" s="2061"/>
      <c r="I1" s="4165" t="s">
        <v>1774</v>
      </c>
      <c r="J1" s="4165"/>
      <c r="K1" s="4165"/>
      <c r="L1" s="4165"/>
      <c r="M1" s="4165"/>
      <c r="N1" s="4165"/>
      <c r="O1" s="4165"/>
      <c r="P1" s="4165"/>
      <c r="Q1" s="4165"/>
      <c r="R1" s="4165"/>
      <c r="S1" s="4165"/>
      <c r="T1" s="4165"/>
      <c r="U1" s="4165"/>
      <c r="V1" s="4165"/>
      <c r="W1" s="4165"/>
      <c r="X1" s="4165"/>
      <c r="Y1" s="4165"/>
      <c r="Z1" s="4165"/>
      <c r="AA1" s="4165"/>
      <c r="AB1" s="4165"/>
      <c r="AC1" s="4165"/>
      <c r="AD1" s="4165"/>
      <c r="AE1" s="4165"/>
      <c r="AF1" s="4165"/>
      <c r="AG1" s="4165"/>
      <c r="AH1" s="4165"/>
      <c r="AI1" s="4165"/>
      <c r="AJ1" s="4165"/>
      <c r="AK1" s="4165"/>
      <c r="AL1" s="4165"/>
      <c r="AM1" s="4165"/>
      <c r="AN1" s="4165"/>
      <c r="AO1" s="2061"/>
      <c r="AP1" s="2061"/>
      <c r="AQ1" s="2061"/>
      <c r="AR1" s="2061"/>
      <c r="AS1" s="2061"/>
      <c r="AT1" s="2061"/>
      <c r="AU1" s="2061"/>
      <c r="AV1" s="2061"/>
    </row>
    <row r="2" spans="1:55" ht="15" customHeight="1">
      <c r="A2" s="2062" t="s">
        <v>189</v>
      </c>
      <c r="B2" s="2063"/>
      <c r="C2" s="2063"/>
      <c r="D2" s="2063"/>
      <c r="E2" s="2063"/>
      <c r="F2" s="2063"/>
      <c r="G2" s="2063"/>
      <c r="H2" s="2063"/>
      <c r="I2" s="4166" t="s">
        <v>1775</v>
      </c>
      <c r="J2" s="4166"/>
      <c r="K2" s="4166"/>
      <c r="L2" s="4166"/>
      <c r="M2" s="4166"/>
      <c r="N2" s="4166"/>
      <c r="O2" s="4166"/>
      <c r="P2" s="4166"/>
      <c r="Q2" s="4166"/>
      <c r="R2" s="4166"/>
      <c r="S2" s="4166"/>
      <c r="T2" s="4166"/>
      <c r="U2" s="4166"/>
      <c r="V2" s="4166"/>
      <c r="W2" s="4166"/>
      <c r="X2" s="4166"/>
      <c r="Y2" s="4166"/>
      <c r="Z2" s="4166"/>
      <c r="AA2" s="4166"/>
      <c r="AB2" s="4166"/>
      <c r="AC2" s="4166"/>
      <c r="AD2" s="4166"/>
      <c r="AE2" s="4166"/>
      <c r="AF2" s="4166"/>
      <c r="AG2" s="4166"/>
      <c r="AH2" s="4166"/>
      <c r="AI2" s="4166"/>
      <c r="AJ2" s="4166"/>
      <c r="AK2" s="4166"/>
      <c r="AL2" s="4166"/>
      <c r="AM2" s="4166"/>
      <c r="AN2" s="4166"/>
      <c r="AO2" s="2063"/>
      <c r="AP2" s="2063"/>
      <c r="AQ2" s="2063"/>
      <c r="AR2" s="2063"/>
      <c r="AS2" s="2063"/>
      <c r="AT2" s="2063"/>
      <c r="AU2" s="2063"/>
      <c r="AV2" s="2063"/>
    </row>
    <row r="3" spans="1:55" ht="5.25" customHeight="1">
      <c r="A3" s="2064"/>
      <c r="B3" s="2065"/>
      <c r="C3" s="2065"/>
      <c r="D3" s="2065"/>
      <c r="E3" s="2065"/>
      <c r="F3" s="2065"/>
      <c r="G3" s="2065"/>
      <c r="H3" s="2065"/>
      <c r="I3" s="2065"/>
      <c r="J3" s="2065"/>
      <c r="K3" s="2065"/>
      <c r="L3" s="2065"/>
      <c r="M3" s="2065"/>
      <c r="N3" s="2065"/>
      <c r="O3" s="2065"/>
      <c r="P3" s="2065"/>
      <c r="Q3" s="2065"/>
      <c r="R3" s="2065"/>
      <c r="S3" s="2065"/>
      <c r="T3" s="2065"/>
      <c r="U3" s="2065"/>
      <c r="V3" s="2065"/>
      <c r="W3" s="2065"/>
      <c r="X3" s="2065"/>
      <c r="Y3" s="2065"/>
      <c r="Z3" s="2065"/>
      <c r="AA3" s="2065"/>
      <c r="AB3" s="2065"/>
      <c r="AC3" s="2065"/>
      <c r="AD3" s="2065"/>
      <c r="AE3" s="2065"/>
      <c r="AF3" s="2065"/>
      <c r="AG3" s="2065"/>
      <c r="AH3" s="2065"/>
      <c r="AI3" s="2065"/>
      <c r="AJ3" s="2065"/>
      <c r="AK3" s="2065"/>
      <c r="AL3" s="2065"/>
      <c r="AM3" s="2065"/>
      <c r="AN3" s="2065"/>
      <c r="AO3" s="2065"/>
      <c r="AP3" s="2065"/>
      <c r="AQ3" s="2065"/>
      <c r="AR3" s="2065"/>
      <c r="AS3" s="2065"/>
      <c r="AT3" s="2065"/>
      <c r="AU3" s="2065"/>
      <c r="AV3" s="2065"/>
    </row>
    <row r="4" spans="1:55">
      <c r="A4" s="2066" t="s">
        <v>1776</v>
      </c>
      <c r="B4" s="2066"/>
      <c r="C4" s="2066"/>
      <c r="D4" s="4167">
        <v>0</v>
      </c>
      <c r="E4" s="4167"/>
      <c r="F4" s="4167"/>
      <c r="G4" s="4167"/>
      <c r="H4" s="2068"/>
      <c r="I4" s="2068"/>
      <c r="J4" s="2068"/>
      <c r="K4" s="2068"/>
      <c r="L4" s="2069"/>
      <c r="M4" s="2067"/>
      <c r="N4" s="2067"/>
      <c r="O4" s="2070" t="s">
        <v>1777</v>
      </c>
      <c r="P4" s="2064"/>
      <c r="Q4" s="2070"/>
      <c r="R4" s="2064"/>
      <c r="S4" s="2064"/>
      <c r="T4" s="2070"/>
      <c r="U4" s="2067" t="s">
        <v>1778</v>
      </c>
      <c r="V4" s="2068"/>
      <c r="W4" s="2067"/>
      <c r="X4" s="2068"/>
      <c r="Y4" s="2067"/>
      <c r="Z4" s="2068"/>
      <c r="AA4" s="2070"/>
      <c r="AB4" s="2064"/>
      <c r="AC4" s="2070"/>
      <c r="AD4" s="2064"/>
      <c r="AE4" s="2064"/>
      <c r="AF4" s="2070"/>
      <c r="AG4" s="2071"/>
      <c r="AH4" s="2064"/>
      <c r="AI4" s="2071"/>
      <c r="AJ4" s="2070"/>
      <c r="AK4" s="2064"/>
      <c r="AL4" s="2070" t="s">
        <v>1779</v>
      </c>
      <c r="AM4" s="2070"/>
      <c r="AN4" s="2072">
        <v>0</v>
      </c>
      <c r="AO4" s="2072"/>
      <c r="AP4" s="2072"/>
      <c r="AQ4" s="2072"/>
      <c r="AR4" s="2072"/>
      <c r="AS4" s="2072"/>
      <c r="AT4" s="2072"/>
      <c r="AU4" s="2072"/>
      <c r="AV4" s="2071"/>
      <c r="AW4" s="2073"/>
      <c r="AX4" s="2074" t="s">
        <v>235</v>
      </c>
    </row>
    <row r="5" spans="1:55">
      <c r="A5" s="2070" t="s">
        <v>1686</v>
      </c>
      <c r="B5" s="2070"/>
      <c r="D5" s="2075">
        <v>0</v>
      </c>
      <c r="E5" s="2075"/>
      <c r="F5" s="2075"/>
      <c r="G5" s="2075"/>
      <c r="H5" s="2076"/>
      <c r="I5" s="2077"/>
      <c r="J5" s="2075"/>
      <c r="K5" s="2075"/>
      <c r="L5" s="2075"/>
      <c r="M5" s="2075"/>
      <c r="N5" s="2075"/>
      <c r="O5" s="2064"/>
      <c r="P5" s="2064"/>
      <c r="Q5" s="2064"/>
      <c r="R5" s="2064"/>
      <c r="S5" s="2064"/>
      <c r="T5" s="2064"/>
      <c r="U5" s="2078"/>
      <c r="V5" s="2064"/>
      <c r="W5" s="2078"/>
      <c r="X5" s="2064"/>
      <c r="Y5" s="2071"/>
      <c r="Z5" s="2064"/>
      <c r="AA5" s="2064"/>
      <c r="AB5" s="2064"/>
      <c r="AC5" s="2064"/>
      <c r="AD5" s="2064"/>
      <c r="AE5" s="2064"/>
      <c r="AF5" s="2064"/>
      <c r="AG5" s="2078" t="s">
        <v>1780</v>
      </c>
      <c r="AH5" s="2064"/>
      <c r="AI5" s="2078"/>
      <c r="AJ5" s="2064"/>
      <c r="AK5" s="2064"/>
      <c r="AL5" s="2070" t="s">
        <v>1781</v>
      </c>
      <c r="AM5" s="2064"/>
      <c r="AN5" s="2072">
        <f>BA9</f>
        <v>12</v>
      </c>
      <c r="AO5" s="2072"/>
      <c r="AP5" s="2072"/>
      <c r="AQ5" s="2072"/>
      <c r="AR5" s="2072"/>
      <c r="AS5" s="2072"/>
      <c r="AT5" s="2072"/>
      <c r="AU5" s="2072"/>
      <c r="AV5" s="2064"/>
      <c r="AX5" s="2079" t="s">
        <v>1782</v>
      </c>
    </row>
    <row r="6" spans="1:55">
      <c r="A6" s="2066" t="s">
        <v>1783</v>
      </c>
      <c r="B6" s="2080"/>
      <c r="D6" s="2075">
        <v>0</v>
      </c>
      <c r="E6" s="2081"/>
      <c r="F6" s="2081"/>
      <c r="G6" s="2081"/>
      <c r="H6" s="2082"/>
      <c r="I6" s="2083"/>
      <c r="J6" s="2081"/>
      <c r="K6" s="2081"/>
      <c r="L6" s="2081"/>
      <c r="M6" s="2081"/>
      <c r="N6" s="2081"/>
      <c r="O6" s="2064"/>
      <c r="P6" s="2064"/>
      <c r="Q6" s="2064"/>
      <c r="R6" s="2064"/>
      <c r="S6" s="2064"/>
      <c r="T6" s="2064"/>
      <c r="U6" s="2078"/>
      <c r="V6" s="2064"/>
      <c r="W6" s="2078"/>
      <c r="X6" s="2064"/>
      <c r="Y6" s="2078"/>
      <c r="Z6" s="2064"/>
      <c r="AA6" s="2064"/>
      <c r="AB6" s="2064"/>
      <c r="AC6" s="2064"/>
      <c r="AD6" s="2064"/>
      <c r="AE6" s="2064"/>
      <c r="AF6" s="2064"/>
      <c r="AG6" s="2078" t="s">
        <v>1784</v>
      </c>
      <c r="AH6" s="2064"/>
      <c r="AI6" s="2078"/>
      <c r="AJ6" s="2064"/>
      <c r="AK6" s="2078"/>
      <c r="AL6" s="2070" t="s">
        <v>1785</v>
      </c>
      <c r="AM6" s="2078"/>
      <c r="AN6" s="2072" t="s">
        <v>961</v>
      </c>
      <c r="AO6" s="2072"/>
      <c r="AP6" s="2072"/>
      <c r="AQ6" s="2072"/>
      <c r="AR6" s="2072"/>
      <c r="AS6" s="2072"/>
      <c r="AT6" s="2072"/>
      <c r="AU6" s="2072"/>
      <c r="AV6" s="2064"/>
    </row>
    <row r="7" spans="1:55" ht="12" thickBot="1">
      <c r="A7" s="2060" t="s">
        <v>1786</v>
      </c>
      <c r="C7" s="2084"/>
      <c r="D7" s="2082" t="str">
        <f>AY9</f>
        <v>EXC 4</v>
      </c>
      <c r="E7" s="2077"/>
      <c r="F7" s="2085"/>
      <c r="G7" s="2085" t="s">
        <v>1787</v>
      </c>
      <c r="I7" s="2086"/>
      <c r="J7" s="2085"/>
      <c r="K7" s="2085"/>
      <c r="L7" s="2085"/>
      <c r="M7" s="2085"/>
      <c r="N7" s="2085"/>
      <c r="O7" s="2087"/>
      <c r="P7" s="2088"/>
      <c r="Q7" s="2088"/>
      <c r="R7" s="2087"/>
      <c r="S7" s="2087"/>
      <c r="T7" s="2087"/>
      <c r="U7" s="2087"/>
      <c r="V7" s="2087"/>
      <c r="W7" s="2087"/>
      <c r="X7" s="2087"/>
      <c r="Y7" s="2087"/>
      <c r="Z7" s="2087"/>
      <c r="AA7" s="2087"/>
      <c r="AB7" s="2087"/>
      <c r="AC7" s="2087"/>
      <c r="AD7" s="2087"/>
      <c r="AE7" s="2087"/>
      <c r="AF7" s="2087"/>
      <c r="AG7" s="2087"/>
      <c r="AH7" s="2084"/>
      <c r="AI7" s="2084"/>
      <c r="AJ7" s="2084"/>
      <c r="AK7" s="2085"/>
      <c r="AL7" s="2085"/>
      <c r="AM7" s="2085"/>
      <c r="AN7" s="2085"/>
      <c r="AO7" s="2085"/>
      <c r="AP7" s="2085"/>
      <c r="AQ7" s="2085"/>
      <c r="AR7" s="2085"/>
      <c r="AS7" s="2085"/>
      <c r="AT7" s="2084"/>
      <c r="AU7" s="2086"/>
      <c r="AV7" s="2086"/>
    </row>
    <row r="8" spans="1:55" ht="15.75" customHeight="1" thickBot="1">
      <c r="O8" s="4168" t="s">
        <v>1788</v>
      </c>
      <c r="P8" s="4169"/>
      <c r="Q8" s="4169"/>
      <c r="R8" s="4169"/>
      <c r="S8" s="4169"/>
      <c r="T8" s="4169"/>
      <c r="U8" s="4169"/>
      <c r="V8" s="4169"/>
      <c r="W8" s="4169"/>
      <c r="X8" s="4169"/>
      <c r="Y8" s="4169"/>
      <c r="Z8" s="4169"/>
      <c r="AA8" s="4169"/>
      <c r="AB8" s="4169"/>
      <c r="AC8" s="4169"/>
      <c r="AD8" s="4169"/>
      <c r="AE8" s="4169"/>
      <c r="AF8" s="4169"/>
      <c r="AG8" s="4169"/>
      <c r="AH8" s="4169"/>
      <c r="AI8" s="4169"/>
      <c r="AJ8" s="4169"/>
      <c r="AK8" s="3588"/>
      <c r="AL8" s="2089"/>
      <c r="AM8" s="2064"/>
      <c r="AN8" s="2064"/>
      <c r="AO8" s="2064"/>
      <c r="AP8" s="2064"/>
      <c r="AQ8" s="2064"/>
      <c r="AR8" s="2064"/>
      <c r="AS8" s="2064"/>
      <c r="AT8" s="2064"/>
      <c r="AU8" s="2064"/>
      <c r="AV8" s="2064"/>
      <c r="AX8" s="2074" t="s">
        <v>1789</v>
      </c>
      <c r="AY8" s="2074" t="s">
        <v>1790</v>
      </c>
      <c r="AZ8" s="2090"/>
      <c r="BA8" s="2074" t="s">
        <v>1791</v>
      </c>
      <c r="BB8" s="2074" t="s">
        <v>407</v>
      </c>
      <c r="BC8" s="2074" t="s">
        <v>408</v>
      </c>
    </row>
    <row r="9" spans="1:55" ht="12.75">
      <c r="A9" s="2091">
        <v>1</v>
      </c>
      <c r="B9" s="2092"/>
      <c r="C9" s="2092"/>
      <c r="D9" s="2092"/>
      <c r="E9" s="2092"/>
      <c r="F9" s="2093"/>
      <c r="G9" s="2094">
        <v>3</v>
      </c>
      <c r="H9" s="2093"/>
      <c r="I9" s="2094">
        <v>5</v>
      </c>
      <c r="J9" s="2092"/>
      <c r="K9" s="2093"/>
      <c r="L9" s="2094">
        <v>6</v>
      </c>
      <c r="M9" s="2092"/>
      <c r="N9" s="2092"/>
      <c r="O9" s="2095">
        <v>1</v>
      </c>
      <c r="P9" s="2096"/>
      <c r="Q9" s="2096"/>
      <c r="R9" s="2096"/>
      <c r="S9" s="2096"/>
      <c r="T9" s="2097"/>
      <c r="U9" s="2098">
        <v>8</v>
      </c>
      <c r="V9" s="2096"/>
      <c r="W9" s="2096"/>
      <c r="X9" s="2096"/>
      <c r="Y9" s="2096"/>
      <c r="Z9" s="2097"/>
      <c r="AA9" s="2098">
        <v>9</v>
      </c>
      <c r="AB9" s="2096"/>
      <c r="AC9" s="2097"/>
      <c r="AD9" s="2098">
        <v>10</v>
      </c>
      <c r="AE9" s="2096"/>
      <c r="AF9" s="2096"/>
      <c r="AG9" s="2096"/>
      <c r="AH9" s="2096"/>
      <c r="AI9" s="2096"/>
      <c r="AJ9" s="2096"/>
      <c r="AK9" s="2099"/>
      <c r="AL9" s="2094">
        <v>11</v>
      </c>
      <c r="AM9" s="2100"/>
      <c r="AN9" s="2092"/>
      <c r="AO9" s="2092"/>
      <c r="AP9" s="2093"/>
      <c r="AQ9" s="2094">
        <v>13</v>
      </c>
      <c r="AR9" s="2092"/>
      <c r="AS9" s="2092"/>
      <c r="AT9" s="2093"/>
      <c r="AU9" s="2094">
        <v>14</v>
      </c>
      <c r="AV9"/>
      <c r="AX9" s="2079" t="s">
        <v>1792</v>
      </c>
      <c r="AY9" s="2079" t="s">
        <v>768</v>
      </c>
      <c r="AZ9" s="2064"/>
      <c r="BA9" s="2079">
        <v>12</v>
      </c>
      <c r="BB9" s="2079" t="s">
        <v>955</v>
      </c>
      <c r="BC9" s="2079" t="s">
        <v>963</v>
      </c>
    </row>
    <row r="10" spans="1:55" ht="12.75">
      <c r="A10">
        <f>$AZ$19</f>
        <v>0</v>
      </c>
      <c r="B10"/>
      <c r="C10"/>
      <c r="D10"/>
      <c r="E10"/>
      <c r="F10"/>
      <c r="G10" t="str">
        <f>$AZ$21</f>
        <v>B+</v>
      </c>
      <c r="H10"/>
      <c r="I10" t="str">
        <f>$BB$9</f>
        <v>S355K2+M</v>
      </c>
      <c r="J10"/>
      <c r="K10"/>
      <c r="L10" t="str">
        <f>AX9</f>
        <v>AS100</v>
      </c>
      <c r="M10"/>
      <c r="N10"/>
      <c r="O10"/>
      <c r="P10" s="2064"/>
      <c r="Q10" s="2064"/>
      <c r="R10" s="2064"/>
      <c r="S10" s="2064"/>
      <c r="T10"/>
      <c r="U10" s="2064"/>
      <c r="V10" s="2064"/>
      <c r="W10" s="2064"/>
      <c r="X10" s="2064"/>
      <c r="Y10" s="2064"/>
      <c r="Z10"/>
      <c r="AA10" s="2064"/>
      <c r="AB10" s="2064"/>
      <c r="AC10"/>
      <c r="AD10" s="2064"/>
      <c r="AE10" s="2064"/>
      <c r="AF10" s="2064"/>
      <c r="AG10" s="2064"/>
      <c r="AH10" s="2064"/>
      <c r="AI10" s="2064"/>
      <c r="AJ10" s="2064"/>
      <c r="AK10"/>
      <c r="AL10"/>
      <c r="AM10"/>
      <c r="AN10"/>
      <c r="AO10"/>
      <c r="AP10"/>
      <c r="AQ10" s="2064"/>
      <c r="AR10" s="2064"/>
      <c r="AS10" s="2064"/>
      <c r="AT10"/>
      <c r="AU10" s="2064"/>
      <c r="AV10"/>
      <c r="AX10" s="2079" t="s">
        <v>1793</v>
      </c>
    </row>
    <row r="11" spans="1:55" ht="12.75">
      <c r="A11">
        <v>2</v>
      </c>
      <c r="B11"/>
      <c r="C11">
        <v>15</v>
      </c>
      <c r="D11"/>
      <c r="E11">
        <v>16</v>
      </c>
      <c r="F11"/>
      <c r="G11">
        <v>4</v>
      </c>
      <c r="H11"/>
      <c r="I11">
        <v>5</v>
      </c>
      <c r="J11" s="2064"/>
      <c r="K11"/>
      <c r="L11">
        <v>7</v>
      </c>
      <c r="M11" s="2064"/>
      <c r="N11" s="2064"/>
      <c r="O11"/>
      <c r="P11" s="2064"/>
      <c r="Q11" s="2064"/>
      <c r="R11" s="2064"/>
      <c r="S11" s="2064"/>
      <c r="T11"/>
      <c r="U11" s="2064"/>
      <c r="V11" s="2064"/>
      <c r="W11" s="2064"/>
      <c r="X11" s="2064"/>
      <c r="Y11" s="2064"/>
      <c r="Z11"/>
      <c r="AA11" s="2064"/>
      <c r="AB11" s="2064"/>
      <c r="AC11"/>
      <c r="AD11" s="2064"/>
      <c r="AE11" s="2064"/>
      <c r="AF11" s="2064"/>
      <c r="AG11" s="2064"/>
      <c r="AH11" s="2064"/>
      <c r="AI11" s="2064"/>
      <c r="AJ11" s="2064"/>
      <c r="AK11"/>
      <c r="AL11">
        <v>12</v>
      </c>
      <c r="AM11"/>
      <c r="AN11" s="2064"/>
      <c r="AO11" s="2064"/>
      <c r="AP11"/>
      <c r="AQ11" s="2064"/>
      <c r="AR11" s="2064"/>
      <c r="AS11" s="2064"/>
      <c r="AT11"/>
      <c r="AU11" s="2064"/>
      <c r="AV11"/>
      <c r="AX11" s="2079" t="s">
        <v>1794</v>
      </c>
    </row>
    <row r="12" spans="1:55" ht="12.75">
      <c r="A12">
        <f>$AZ$20</f>
        <v>0</v>
      </c>
      <c r="B12"/>
      <c r="C12" s="2062"/>
      <c r="D12"/>
      <c r="E12" s="2062"/>
      <c r="F12"/>
      <c r="G12" s="2062"/>
      <c r="H12"/>
      <c r="I12" s="2062" t="str">
        <f>$BC$9</f>
        <v>S355K2+N</v>
      </c>
      <c r="J12" s="2062"/>
      <c r="K12"/>
      <c r="L12" t="str">
        <f>$AX$5</f>
        <v>HEB500</v>
      </c>
      <c r="M12"/>
      <c r="N12"/>
      <c r="O12"/>
      <c r="P12" s="2062"/>
      <c r="Q12" s="2062"/>
      <c r="R12" s="2062"/>
      <c r="S12" s="2062"/>
      <c r="T12"/>
      <c r="U12" s="2062"/>
      <c r="V12" s="2062"/>
      <c r="W12" s="2062"/>
      <c r="X12" s="2062"/>
      <c r="Y12" s="2062"/>
      <c r="Z12"/>
      <c r="AA12" s="2062"/>
      <c r="AB12" s="2062"/>
      <c r="AC12"/>
      <c r="AD12" s="2062"/>
      <c r="AE12" s="2062"/>
      <c r="AF12" s="2062"/>
      <c r="AG12" s="2062"/>
      <c r="AH12" s="2062"/>
      <c r="AI12" s="2062"/>
      <c r="AJ12" s="2062"/>
      <c r="AK12"/>
      <c r="AL12" s="2062"/>
      <c r="AM12" s="2062"/>
      <c r="AN12" s="2062"/>
      <c r="AO12" s="2062"/>
      <c r="AP12"/>
      <c r="AQ12" s="2062"/>
      <c r="AR12" s="2062"/>
      <c r="AS12" s="2062"/>
      <c r="AT12"/>
      <c r="AU12" s="2062"/>
      <c r="AV12"/>
      <c r="AX12" s="2079" t="s">
        <v>1795</v>
      </c>
    </row>
    <row r="13" spans="1:55" ht="12.75">
      <c r="A13" s="2091">
        <v>1</v>
      </c>
      <c r="B13" s="2092"/>
      <c r="C13" s="2092"/>
      <c r="D13" s="2092"/>
      <c r="E13" s="2092"/>
      <c r="F13" s="2093"/>
      <c r="G13" s="2094">
        <v>3</v>
      </c>
      <c r="H13" s="2093"/>
      <c r="I13" s="2094">
        <v>5</v>
      </c>
      <c r="J13" s="2092"/>
      <c r="K13" s="2093"/>
      <c r="L13" s="2094">
        <v>6</v>
      </c>
      <c r="M13" s="2092"/>
      <c r="N13" s="2092"/>
      <c r="O13">
        <v>1</v>
      </c>
      <c r="P13" s="2092"/>
      <c r="Q13" s="2092"/>
      <c r="R13" s="2092"/>
      <c r="S13" s="2092"/>
      <c r="T13" s="2093"/>
      <c r="U13" s="2094">
        <v>8</v>
      </c>
      <c r="V13" s="2092"/>
      <c r="W13" s="2092"/>
      <c r="X13" s="2092"/>
      <c r="Y13" s="2092"/>
      <c r="Z13" s="2093"/>
      <c r="AA13" s="2094">
        <v>9</v>
      </c>
      <c r="AB13" s="2092"/>
      <c r="AC13" s="2093"/>
      <c r="AD13" s="2094">
        <v>10</v>
      </c>
      <c r="AE13" s="2092"/>
      <c r="AF13" s="2092"/>
      <c r="AG13" s="2092"/>
      <c r="AH13" s="2092"/>
      <c r="AI13" s="2092"/>
      <c r="AJ13" s="2092"/>
      <c r="AK13"/>
      <c r="AL13" s="2094">
        <v>11</v>
      </c>
      <c r="AM13" s="2100"/>
      <c r="AN13" s="2092"/>
      <c r="AO13" s="2092"/>
      <c r="AP13" s="2093"/>
      <c r="AQ13" s="2094">
        <v>13</v>
      </c>
      <c r="AR13" s="2092"/>
      <c r="AS13" s="2092"/>
      <c r="AT13" s="2093"/>
      <c r="AU13" s="2094">
        <v>14</v>
      </c>
      <c r="AV13"/>
      <c r="AX13" s="2079" t="s">
        <v>1796</v>
      </c>
    </row>
    <row r="14" spans="1:55" ht="12.75">
      <c r="A14">
        <f>$AZ$19</f>
        <v>0</v>
      </c>
      <c r="B14"/>
      <c r="C14"/>
      <c r="D14"/>
      <c r="E14"/>
      <c r="F14"/>
      <c r="G14" t="str">
        <f>$AZ$21</f>
        <v>B+</v>
      </c>
      <c r="H14"/>
      <c r="I14" t="str">
        <f>$BB$9</f>
        <v>S355K2+M</v>
      </c>
      <c r="J14"/>
      <c r="K14"/>
      <c r="L14" t="str">
        <f>AX10</f>
        <v>AS101</v>
      </c>
      <c r="M14"/>
      <c r="N14"/>
      <c r="O14"/>
      <c r="P14" s="2064"/>
      <c r="Q14" s="2064"/>
      <c r="R14" s="2064"/>
      <c r="S14" s="2064"/>
      <c r="T14"/>
      <c r="U14" s="2064"/>
      <c r="V14" s="2064"/>
      <c r="W14" s="2064"/>
      <c r="X14" s="2064"/>
      <c r="Y14" s="2064"/>
      <c r="Z14"/>
      <c r="AA14" s="2064"/>
      <c r="AB14" s="2064"/>
      <c r="AC14"/>
      <c r="AD14" s="2064"/>
      <c r="AE14" s="2064"/>
      <c r="AF14" s="2064"/>
      <c r="AG14" s="2064"/>
      <c r="AH14" s="2064"/>
      <c r="AI14" s="2064"/>
      <c r="AJ14" s="2064"/>
      <c r="AK14"/>
      <c r="AL14"/>
      <c r="AM14"/>
      <c r="AN14"/>
      <c r="AO14"/>
      <c r="AP14"/>
      <c r="AQ14" s="2064"/>
      <c r="AR14" s="2064"/>
      <c r="AS14" s="2064"/>
      <c r="AT14"/>
      <c r="AU14" s="2064"/>
      <c r="AV14"/>
      <c r="AX14" s="2079" t="s">
        <v>1797</v>
      </c>
    </row>
    <row r="15" spans="1:55" ht="12.75">
      <c r="A15">
        <v>2</v>
      </c>
      <c r="B15"/>
      <c r="C15">
        <v>15</v>
      </c>
      <c r="D15"/>
      <c r="E15">
        <v>16</v>
      </c>
      <c r="F15"/>
      <c r="G15">
        <v>4</v>
      </c>
      <c r="H15"/>
      <c r="I15">
        <v>5</v>
      </c>
      <c r="J15" s="2064"/>
      <c r="K15"/>
      <c r="L15">
        <v>7</v>
      </c>
      <c r="M15" s="2064"/>
      <c r="N15" s="2064"/>
      <c r="O15"/>
      <c r="P15" s="2064"/>
      <c r="Q15" s="2064"/>
      <c r="R15" s="2064"/>
      <c r="S15" s="2064"/>
      <c r="T15"/>
      <c r="U15" s="2064"/>
      <c r="V15" s="2064"/>
      <c r="W15" s="2064"/>
      <c r="X15" s="2064"/>
      <c r="Y15" s="2064"/>
      <c r="Z15"/>
      <c r="AA15" s="2064"/>
      <c r="AB15" s="2064"/>
      <c r="AC15"/>
      <c r="AD15" s="2064"/>
      <c r="AE15" s="2064"/>
      <c r="AF15" s="2064"/>
      <c r="AG15" s="2064"/>
      <c r="AH15" s="2064"/>
      <c r="AI15" s="2064"/>
      <c r="AJ15" s="2064"/>
      <c r="AK15"/>
      <c r="AL15">
        <v>12</v>
      </c>
      <c r="AM15"/>
      <c r="AN15" s="2064"/>
      <c r="AO15" s="2064"/>
      <c r="AP15"/>
      <c r="AQ15" s="2064"/>
      <c r="AR15" s="2064"/>
      <c r="AS15" s="2064"/>
      <c r="AT15"/>
      <c r="AU15" s="2064"/>
      <c r="AV15"/>
      <c r="AX15" s="2079" t="s">
        <v>1798</v>
      </c>
    </row>
    <row r="16" spans="1:55" ht="12.75">
      <c r="A16">
        <f>$AZ$20</f>
        <v>0</v>
      </c>
      <c r="B16"/>
      <c r="C16" s="2062"/>
      <c r="D16"/>
      <c r="E16" s="2062"/>
      <c r="F16"/>
      <c r="G16" s="2062"/>
      <c r="H16"/>
      <c r="I16" s="2062" t="str">
        <f>$BC$9</f>
        <v>S355K2+N</v>
      </c>
      <c r="J16" s="2062"/>
      <c r="K16"/>
      <c r="L16" t="str">
        <f>$AX$5</f>
        <v>HEB500</v>
      </c>
      <c r="M16"/>
      <c r="N16"/>
      <c r="O16"/>
      <c r="P16" s="2062"/>
      <c r="Q16" s="2062"/>
      <c r="R16" s="2062"/>
      <c r="S16" s="2062"/>
      <c r="T16"/>
      <c r="U16" s="2062"/>
      <c r="V16" s="2062"/>
      <c r="W16" s="2062"/>
      <c r="X16" s="2062"/>
      <c r="Y16" s="2062"/>
      <c r="Z16"/>
      <c r="AA16" s="2062"/>
      <c r="AB16" s="2062"/>
      <c r="AC16"/>
      <c r="AD16" s="2062"/>
      <c r="AE16" s="2062"/>
      <c r="AF16" s="2062"/>
      <c r="AG16" s="2062"/>
      <c r="AH16" s="2062"/>
      <c r="AI16" s="2062"/>
      <c r="AJ16" s="2062"/>
      <c r="AK16"/>
      <c r="AL16" s="2062"/>
      <c r="AM16" s="2062"/>
      <c r="AN16" s="2062"/>
      <c r="AO16" s="2062"/>
      <c r="AP16"/>
      <c r="AQ16" s="2062"/>
      <c r="AR16" s="2062"/>
      <c r="AS16" s="2062"/>
      <c r="AT16"/>
      <c r="AU16" s="2062"/>
      <c r="AV16"/>
      <c r="AX16" s="2079" t="s">
        <v>1799</v>
      </c>
    </row>
    <row r="17" spans="1:52" ht="12.75">
      <c r="A17" s="2091">
        <v>1</v>
      </c>
      <c r="B17" s="2092"/>
      <c r="C17" s="2092"/>
      <c r="D17" s="2092"/>
      <c r="E17" s="2092"/>
      <c r="F17" s="2093"/>
      <c r="G17" s="2094">
        <v>3</v>
      </c>
      <c r="H17" s="2093"/>
      <c r="I17" s="2094">
        <v>5</v>
      </c>
      <c r="J17" s="2092"/>
      <c r="K17" s="2093"/>
      <c r="L17" s="2094">
        <v>6</v>
      </c>
      <c r="M17" s="2092"/>
      <c r="N17" s="2092"/>
      <c r="O17">
        <v>1</v>
      </c>
      <c r="P17" s="2092"/>
      <c r="Q17" s="2092"/>
      <c r="R17" s="2092"/>
      <c r="S17" s="2092"/>
      <c r="T17" s="2093"/>
      <c r="U17" s="2094">
        <v>8</v>
      </c>
      <c r="V17" s="2092"/>
      <c r="W17" s="2092"/>
      <c r="X17" s="2092"/>
      <c r="Y17" s="2092"/>
      <c r="Z17" s="2093"/>
      <c r="AA17" s="2094">
        <v>9</v>
      </c>
      <c r="AB17" s="2092"/>
      <c r="AC17" s="2093"/>
      <c r="AD17" s="2094">
        <v>10</v>
      </c>
      <c r="AE17" s="2092"/>
      <c r="AF17" s="2092"/>
      <c r="AG17" s="2092"/>
      <c r="AH17" s="2092"/>
      <c r="AI17" s="2092"/>
      <c r="AJ17" s="2092"/>
      <c r="AK17"/>
      <c r="AL17" s="2094">
        <v>11</v>
      </c>
      <c r="AM17" s="2100"/>
      <c r="AN17" s="2092"/>
      <c r="AO17" s="2092"/>
      <c r="AP17" s="2093"/>
      <c r="AQ17" s="2094">
        <v>13</v>
      </c>
      <c r="AR17" s="2092"/>
      <c r="AS17" s="2092"/>
      <c r="AT17" s="2093"/>
      <c r="AU17" s="2094">
        <v>14</v>
      </c>
      <c r="AV17"/>
      <c r="AX17" s="2079"/>
    </row>
    <row r="18" spans="1:52" ht="12.75">
      <c r="A18">
        <f>$AZ$19</f>
        <v>0</v>
      </c>
      <c r="B18"/>
      <c r="C18"/>
      <c r="D18"/>
      <c r="E18"/>
      <c r="F18"/>
      <c r="G18" t="str">
        <f>$AZ$21</f>
        <v>B+</v>
      </c>
      <c r="H18"/>
      <c r="I18" t="str">
        <f>$BB$9</f>
        <v>S355K2+M</v>
      </c>
      <c r="J18"/>
      <c r="K18"/>
      <c r="L18" t="str">
        <f>AX11</f>
        <v>AS102</v>
      </c>
      <c r="M18"/>
      <c r="N18"/>
      <c r="O18"/>
      <c r="P18" s="2064"/>
      <c r="Q18" s="2064"/>
      <c r="R18" s="2064"/>
      <c r="S18" s="2064"/>
      <c r="T18"/>
      <c r="U18" s="2064"/>
      <c r="V18" s="2064"/>
      <c r="W18" s="2064"/>
      <c r="X18" s="2064"/>
      <c r="Y18" s="2064"/>
      <c r="Z18"/>
      <c r="AA18" s="2064"/>
      <c r="AB18" s="2064"/>
      <c r="AC18"/>
      <c r="AD18" s="2064"/>
      <c r="AE18" s="2064"/>
      <c r="AF18" s="2064"/>
      <c r="AG18" s="2064"/>
      <c r="AH18" s="2064"/>
      <c r="AI18" s="2064"/>
      <c r="AJ18" s="2064"/>
      <c r="AK18"/>
      <c r="AL18"/>
      <c r="AM18"/>
      <c r="AN18"/>
      <c r="AO18"/>
      <c r="AP18"/>
      <c r="AQ18" s="2064"/>
      <c r="AR18" s="2064"/>
      <c r="AS18" s="2064"/>
      <c r="AT18"/>
      <c r="AU18" s="2064"/>
      <c r="AV18"/>
    </row>
    <row r="19" spans="1:52" ht="12.75">
      <c r="A19">
        <v>2</v>
      </c>
      <c r="B19"/>
      <c r="C19">
        <v>15</v>
      </c>
      <c r="D19"/>
      <c r="E19">
        <v>16</v>
      </c>
      <c r="F19"/>
      <c r="G19">
        <v>4</v>
      </c>
      <c r="H19"/>
      <c r="I19">
        <v>5</v>
      </c>
      <c r="J19" s="2064"/>
      <c r="K19"/>
      <c r="L19">
        <v>7</v>
      </c>
      <c r="M19" s="2064"/>
      <c r="N19" s="2064"/>
      <c r="O19"/>
      <c r="P19" s="2064"/>
      <c r="Q19" s="2064"/>
      <c r="R19" s="2064"/>
      <c r="S19" s="2064"/>
      <c r="T19"/>
      <c r="U19" s="2064"/>
      <c r="V19" s="2064"/>
      <c r="W19" s="2064"/>
      <c r="X19" s="2064"/>
      <c r="Y19" s="2064"/>
      <c r="Z19"/>
      <c r="AA19" s="2064"/>
      <c r="AB19" s="2064"/>
      <c r="AC19"/>
      <c r="AD19" s="2064"/>
      <c r="AE19" s="2064"/>
      <c r="AF19" s="2064"/>
      <c r="AG19" s="2064"/>
      <c r="AH19" s="2064"/>
      <c r="AI19" s="2064"/>
      <c r="AJ19" s="2064"/>
      <c r="AK19"/>
      <c r="AL19">
        <v>12</v>
      </c>
      <c r="AM19"/>
      <c r="AN19" s="2064"/>
      <c r="AO19" s="2064"/>
      <c r="AP19"/>
      <c r="AQ19" s="2064"/>
      <c r="AR19" s="2064"/>
      <c r="AS19" s="2064"/>
      <c r="AT19"/>
      <c r="AU19" s="2064"/>
      <c r="AV19"/>
      <c r="AX19" t="s">
        <v>1800</v>
      </c>
      <c r="AY19"/>
      <c r="AZ19" s="2079"/>
    </row>
    <row r="20" spans="1:52" ht="12.75">
      <c r="A20">
        <f>$AZ$20</f>
        <v>0</v>
      </c>
      <c r="B20"/>
      <c r="C20" s="2062"/>
      <c r="D20"/>
      <c r="E20" s="2062"/>
      <c r="F20"/>
      <c r="G20" s="2062"/>
      <c r="H20"/>
      <c r="I20" s="2062" t="str">
        <f>$BC$9</f>
        <v>S355K2+N</v>
      </c>
      <c r="J20" s="2062"/>
      <c r="K20"/>
      <c r="L20" t="str">
        <f>$AX$5</f>
        <v>HEB500</v>
      </c>
      <c r="M20"/>
      <c r="N20"/>
      <c r="O20"/>
      <c r="P20" s="2062"/>
      <c r="Q20" s="2062"/>
      <c r="R20" s="2062"/>
      <c r="S20" s="2062"/>
      <c r="T20"/>
      <c r="U20" s="2062"/>
      <c r="V20" s="2062"/>
      <c r="W20" s="2062"/>
      <c r="X20" s="2062"/>
      <c r="Y20" s="2062"/>
      <c r="Z20"/>
      <c r="AA20" s="2062"/>
      <c r="AB20" s="2062"/>
      <c r="AC20"/>
      <c r="AD20" s="2062"/>
      <c r="AE20" s="2062"/>
      <c r="AF20" s="2062"/>
      <c r="AG20" s="2062"/>
      <c r="AH20" s="2062"/>
      <c r="AI20" s="2062"/>
      <c r="AJ20" s="2062"/>
      <c r="AK20"/>
      <c r="AL20" s="2062"/>
      <c r="AM20" s="2062"/>
      <c r="AN20" s="2062"/>
      <c r="AO20" s="2062"/>
      <c r="AP20"/>
      <c r="AQ20" s="2062"/>
      <c r="AR20" s="2062"/>
      <c r="AS20" s="2062"/>
      <c r="AT20"/>
      <c r="AU20" s="2062"/>
      <c r="AV20"/>
      <c r="AX20" t="s">
        <v>1801</v>
      </c>
      <c r="AY20"/>
      <c r="AZ20"/>
    </row>
    <row r="21" spans="1:52" ht="12.75">
      <c r="A21" s="2091">
        <v>1</v>
      </c>
      <c r="B21" s="2092"/>
      <c r="C21" s="2092"/>
      <c r="D21" s="2092"/>
      <c r="E21" s="2092"/>
      <c r="F21" s="2093"/>
      <c r="G21" s="2094">
        <v>3</v>
      </c>
      <c r="H21" s="2093"/>
      <c r="I21" s="2094">
        <v>5</v>
      </c>
      <c r="J21" s="2092"/>
      <c r="K21" s="2093"/>
      <c r="L21" s="2094">
        <v>6</v>
      </c>
      <c r="M21" s="2092"/>
      <c r="N21" s="2092"/>
      <c r="O21">
        <v>1</v>
      </c>
      <c r="P21" s="2092"/>
      <c r="Q21" s="2092"/>
      <c r="R21" s="2092"/>
      <c r="S21" s="2092"/>
      <c r="T21" s="2093"/>
      <c r="U21" s="2094">
        <v>8</v>
      </c>
      <c r="V21" s="2092"/>
      <c r="W21" s="2092"/>
      <c r="X21" s="2092"/>
      <c r="Y21" s="2092"/>
      <c r="Z21" s="2093"/>
      <c r="AA21" s="2094">
        <v>9</v>
      </c>
      <c r="AB21" s="2092"/>
      <c r="AC21" s="2093"/>
      <c r="AD21" s="2094">
        <v>10</v>
      </c>
      <c r="AE21" s="2092"/>
      <c r="AF21" s="2092"/>
      <c r="AG21" s="2092"/>
      <c r="AH21" s="2092"/>
      <c r="AI21" s="2092"/>
      <c r="AJ21" s="2092"/>
      <c r="AK21"/>
      <c r="AL21" s="2094">
        <v>11</v>
      </c>
      <c r="AM21" s="2100"/>
      <c r="AN21" s="2092"/>
      <c r="AO21" s="2092"/>
      <c r="AP21" s="2093"/>
      <c r="AQ21" s="2094">
        <v>13</v>
      </c>
      <c r="AR21" s="2092"/>
      <c r="AS21" s="2092"/>
      <c r="AT21" s="2093"/>
      <c r="AU21" s="2094">
        <v>14</v>
      </c>
      <c r="AV21"/>
      <c r="AX21" t="s">
        <v>1802</v>
      </c>
      <c r="AY21"/>
      <c r="AZ21" t="s">
        <v>1803</v>
      </c>
    </row>
    <row r="22" spans="1:52" ht="12.75">
      <c r="A22">
        <f>$AZ$19</f>
        <v>0</v>
      </c>
      <c r="B22"/>
      <c r="C22"/>
      <c r="D22"/>
      <c r="E22"/>
      <c r="F22"/>
      <c r="G22" t="str">
        <f>$AZ$21</f>
        <v>B+</v>
      </c>
      <c r="H22"/>
      <c r="I22" t="str">
        <f>$BB$9</f>
        <v>S355K2+M</v>
      </c>
      <c r="J22"/>
      <c r="K22"/>
      <c r="L22" t="str">
        <f>AX12</f>
        <v>AS103</v>
      </c>
      <c r="M22"/>
      <c r="N22"/>
      <c r="O22"/>
      <c r="P22" s="2064"/>
      <c r="Q22" s="2064"/>
      <c r="R22" s="2064"/>
      <c r="S22" s="2064"/>
      <c r="T22"/>
      <c r="U22" s="2064"/>
      <c r="V22" s="2064"/>
      <c r="W22" s="2064"/>
      <c r="X22" s="2064"/>
      <c r="Y22" s="2064"/>
      <c r="Z22"/>
      <c r="AA22" s="2064"/>
      <c r="AB22" s="2064"/>
      <c r="AC22"/>
      <c r="AD22" s="2064"/>
      <c r="AE22" s="2064"/>
      <c r="AF22" s="2064"/>
      <c r="AG22" s="2064"/>
      <c r="AH22" s="2064"/>
      <c r="AI22" s="2064"/>
      <c r="AJ22" s="2064"/>
      <c r="AK22"/>
      <c r="AL22"/>
      <c r="AM22"/>
      <c r="AN22"/>
      <c r="AO22"/>
      <c r="AP22"/>
      <c r="AQ22" s="2064"/>
      <c r="AR22" s="2064"/>
      <c r="AS22" s="2064"/>
      <c r="AT22"/>
      <c r="AU22" s="2064"/>
      <c r="AV22"/>
      <c r="AX22" t="s">
        <v>1804</v>
      </c>
      <c r="AY22"/>
      <c r="AZ22" s="2079" t="s">
        <v>1805</v>
      </c>
    </row>
    <row r="23" spans="1:52" ht="12.75">
      <c r="A23">
        <v>2</v>
      </c>
      <c r="B23"/>
      <c r="C23">
        <v>15</v>
      </c>
      <c r="D23"/>
      <c r="E23">
        <v>16</v>
      </c>
      <c r="F23"/>
      <c r="G23">
        <v>4</v>
      </c>
      <c r="H23"/>
      <c r="I23">
        <v>5</v>
      </c>
      <c r="J23" s="2064"/>
      <c r="K23"/>
      <c r="L23">
        <v>7</v>
      </c>
      <c r="M23" s="2064"/>
      <c r="N23" s="2064"/>
      <c r="O23"/>
      <c r="P23" s="2064"/>
      <c r="Q23" s="2064"/>
      <c r="R23" s="2064"/>
      <c r="S23" s="2064"/>
      <c r="T23"/>
      <c r="U23" s="2064"/>
      <c r="V23" s="2064"/>
      <c r="W23" s="2064"/>
      <c r="X23" s="2064"/>
      <c r="Y23" s="2064"/>
      <c r="Z23"/>
      <c r="AA23" s="2064"/>
      <c r="AB23" s="2064"/>
      <c r="AC23"/>
      <c r="AD23" s="2064"/>
      <c r="AE23" s="2064"/>
      <c r="AF23" s="2064"/>
      <c r="AG23" s="2064"/>
      <c r="AH23" s="2064"/>
      <c r="AI23" s="2064"/>
      <c r="AJ23" s="2064"/>
      <c r="AK23"/>
      <c r="AL23">
        <v>12</v>
      </c>
      <c r="AM23"/>
      <c r="AN23" s="2064"/>
      <c r="AO23" s="2064"/>
      <c r="AP23"/>
      <c r="AQ23" s="2064"/>
      <c r="AR23" s="2064"/>
      <c r="AS23" s="2064"/>
      <c r="AT23"/>
      <c r="AU23" s="2064"/>
      <c r="AV23"/>
      <c r="AX23" t="s">
        <v>1806</v>
      </c>
      <c r="AY23"/>
      <c r="AZ23" s="2079" t="s">
        <v>1807</v>
      </c>
    </row>
    <row r="24" spans="1:52" ht="12.75">
      <c r="A24">
        <f>$AZ$20</f>
        <v>0</v>
      </c>
      <c r="B24"/>
      <c r="C24" s="2062"/>
      <c r="D24"/>
      <c r="E24" s="2062"/>
      <c r="F24"/>
      <c r="G24" s="2062"/>
      <c r="H24"/>
      <c r="I24" s="2062" t="str">
        <f>$BC$9</f>
        <v>S355K2+N</v>
      </c>
      <c r="J24" s="2062"/>
      <c r="K24"/>
      <c r="L24" t="str">
        <f>$AX$5</f>
        <v>HEB500</v>
      </c>
      <c r="M24"/>
      <c r="N24"/>
      <c r="O24"/>
      <c r="P24" s="2062"/>
      <c r="Q24" s="2062"/>
      <c r="R24" s="2062"/>
      <c r="S24" s="2062"/>
      <c r="T24"/>
      <c r="U24" s="2062"/>
      <c r="V24" s="2062"/>
      <c r="W24" s="2062"/>
      <c r="X24" s="2062"/>
      <c r="Y24" s="2062"/>
      <c r="Z24"/>
      <c r="AA24" s="2062"/>
      <c r="AB24" s="2062"/>
      <c r="AC24"/>
      <c r="AD24" s="2062"/>
      <c r="AE24" s="2062"/>
      <c r="AF24" s="2062"/>
      <c r="AG24" s="2062"/>
      <c r="AH24" s="2062"/>
      <c r="AI24" s="2062"/>
      <c r="AJ24" s="2062"/>
      <c r="AK24"/>
      <c r="AL24" s="2062"/>
      <c r="AM24" s="2062"/>
      <c r="AN24" s="2062"/>
      <c r="AO24" s="2062"/>
      <c r="AP24"/>
      <c r="AQ24" s="2062"/>
      <c r="AR24" s="2062"/>
      <c r="AS24" s="2062"/>
      <c r="AT24"/>
      <c r="AU24" s="2062"/>
      <c r="AV24"/>
    </row>
    <row r="25" spans="1:52" ht="12.75">
      <c r="A25" s="2091">
        <v>1</v>
      </c>
      <c r="B25" s="2092"/>
      <c r="C25" s="2092"/>
      <c r="D25" s="2092"/>
      <c r="E25" s="2092"/>
      <c r="F25" s="2093"/>
      <c r="G25" s="2094">
        <v>3</v>
      </c>
      <c r="H25" s="2093"/>
      <c r="I25" s="2094">
        <v>5</v>
      </c>
      <c r="J25" s="2092"/>
      <c r="K25" s="2093"/>
      <c r="L25" s="2094">
        <v>6</v>
      </c>
      <c r="M25" s="2092"/>
      <c r="N25" s="2092"/>
      <c r="O25">
        <v>1</v>
      </c>
      <c r="P25" s="2092"/>
      <c r="Q25" s="2092"/>
      <c r="R25" s="2092"/>
      <c r="S25" s="2092"/>
      <c r="T25" s="2093"/>
      <c r="U25" s="2094">
        <v>8</v>
      </c>
      <c r="V25" s="2092"/>
      <c r="W25" s="2092"/>
      <c r="X25" s="2092"/>
      <c r="Y25" s="2092"/>
      <c r="Z25" s="2093"/>
      <c r="AA25" s="2094">
        <v>9</v>
      </c>
      <c r="AB25" s="2092"/>
      <c r="AC25" s="2093"/>
      <c r="AD25" s="2094">
        <v>10</v>
      </c>
      <c r="AE25" s="2092"/>
      <c r="AF25" s="2092"/>
      <c r="AG25" s="2092"/>
      <c r="AH25" s="2092"/>
      <c r="AI25" s="2092"/>
      <c r="AJ25" s="2092"/>
      <c r="AK25"/>
      <c r="AL25" s="2094">
        <v>11</v>
      </c>
      <c r="AM25" s="2100"/>
      <c r="AN25" s="2092"/>
      <c r="AO25" s="2092"/>
      <c r="AP25" s="2093"/>
      <c r="AQ25" s="2094">
        <v>13</v>
      </c>
      <c r="AR25" s="2092"/>
      <c r="AS25" s="2092"/>
      <c r="AT25" s="2093"/>
      <c r="AU25" s="2094">
        <v>14</v>
      </c>
      <c r="AV25"/>
    </row>
    <row r="26" spans="1:52" ht="12.75">
      <c r="A26">
        <f>$AZ$19</f>
        <v>0</v>
      </c>
      <c r="B26"/>
      <c r="C26"/>
      <c r="D26"/>
      <c r="E26"/>
      <c r="F26"/>
      <c r="G26" t="str">
        <f>$AZ$21</f>
        <v>B+</v>
      </c>
      <c r="H26"/>
      <c r="I26" t="str">
        <f>$BB$9</f>
        <v>S355K2+M</v>
      </c>
      <c r="J26"/>
      <c r="K26"/>
      <c r="L26" t="str">
        <f>AX13</f>
        <v>AS104</v>
      </c>
      <c r="M26"/>
      <c r="N26"/>
      <c r="O26"/>
      <c r="P26" s="2064"/>
      <c r="Q26" s="2064"/>
      <c r="R26" s="2064"/>
      <c r="S26" s="2064"/>
      <c r="T26"/>
      <c r="U26" s="2064"/>
      <c r="V26" s="2064"/>
      <c r="W26" s="2064"/>
      <c r="X26" s="2064"/>
      <c r="Y26" s="2064"/>
      <c r="Z26"/>
      <c r="AA26" s="2064"/>
      <c r="AB26" s="2064"/>
      <c r="AC26"/>
      <c r="AD26" s="2064"/>
      <c r="AE26" s="2064"/>
      <c r="AF26" s="2064"/>
      <c r="AG26" s="2064"/>
      <c r="AH26" s="2064"/>
      <c r="AI26" s="2064"/>
      <c r="AJ26" s="2064"/>
      <c r="AK26"/>
      <c r="AL26"/>
      <c r="AM26"/>
      <c r="AN26"/>
      <c r="AO26"/>
      <c r="AP26"/>
      <c r="AQ26" s="2064"/>
      <c r="AR26" s="2064"/>
      <c r="AS26" s="2064"/>
      <c r="AT26"/>
      <c r="AU26" s="2064"/>
      <c r="AV26"/>
    </row>
    <row r="27" spans="1:52" ht="12.75">
      <c r="A27">
        <v>2</v>
      </c>
      <c r="B27"/>
      <c r="C27">
        <v>15</v>
      </c>
      <c r="D27"/>
      <c r="E27">
        <v>16</v>
      </c>
      <c r="F27"/>
      <c r="G27">
        <v>4</v>
      </c>
      <c r="H27"/>
      <c r="I27">
        <v>5</v>
      </c>
      <c r="J27" s="2064"/>
      <c r="K27"/>
      <c r="L27">
        <v>7</v>
      </c>
      <c r="M27" s="2064"/>
      <c r="N27" s="2064"/>
      <c r="O27"/>
      <c r="P27" s="2064"/>
      <c r="Q27" s="2064"/>
      <c r="R27" s="2064"/>
      <c r="S27" s="2064"/>
      <c r="T27"/>
      <c r="U27" s="2064"/>
      <c r="V27" s="2064"/>
      <c r="W27" s="2064"/>
      <c r="X27" s="2064"/>
      <c r="Y27" s="2064"/>
      <c r="Z27"/>
      <c r="AA27" s="2064"/>
      <c r="AB27" s="2064"/>
      <c r="AC27"/>
      <c r="AD27" s="2064"/>
      <c r="AE27" s="2064"/>
      <c r="AF27" s="2064"/>
      <c r="AG27" s="2064"/>
      <c r="AH27" s="2064"/>
      <c r="AI27" s="2064"/>
      <c r="AJ27" s="2064"/>
      <c r="AK27"/>
      <c r="AL27">
        <v>12</v>
      </c>
      <c r="AM27"/>
      <c r="AN27" s="2064"/>
      <c r="AO27" s="2064"/>
      <c r="AP27"/>
      <c r="AQ27" s="2064"/>
      <c r="AR27" s="2064"/>
      <c r="AS27" s="2064"/>
      <c r="AT27"/>
      <c r="AU27" s="2064"/>
      <c r="AV27"/>
      <c r="AY27" s="2079" t="s">
        <v>1808</v>
      </c>
    </row>
    <row r="28" spans="1:52" ht="12.75">
      <c r="A28">
        <f>$AZ$20</f>
        <v>0</v>
      </c>
      <c r="B28"/>
      <c r="C28" s="2062"/>
      <c r="D28"/>
      <c r="E28" s="2062"/>
      <c r="F28"/>
      <c r="G28" s="2062"/>
      <c r="H28"/>
      <c r="I28" s="2062" t="str">
        <f>$BC$9</f>
        <v>S355K2+N</v>
      </c>
      <c r="J28" s="2062"/>
      <c r="K28"/>
      <c r="L28" t="str">
        <f>$AX$5</f>
        <v>HEB500</v>
      </c>
      <c r="M28"/>
      <c r="N28"/>
      <c r="O28"/>
      <c r="P28" s="2062"/>
      <c r="Q28" s="2062"/>
      <c r="R28" s="2062"/>
      <c r="S28" s="2062"/>
      <c r="T28"/>
      <c r="U28" s="2062"/>
      <c r="V28" s="2062"/>
      <c r="W28" s="2062"/>
      <c r="X28" s="2062"/>
      <c r="Y28" s="2062"/>
      <c r="Z28"/>
      <c r="AA28" s="2062"/>
      <c r="AB28" s="2062"/>
      <c r="AC28"/>
      <c r="AD28" s="2062"/>
      <c r="AE28" s="2062"/>
      <c r="AF28" s="2062"/>
      <c r="AG28" s="2062"/>
      <c r="AH28" s="2062"/>
      <c r="AI28" s="2062"/>
      <c r="AJ28" s="2062"/>
      <c r="AK28"/>
      <c r="AL28" s="2062"/>
      <c r="AM28" s="2062"/>
      <c r="AN28" s="2062"/>
      <c r="AO28" s="2062"/>
      <c r="AP28"/>
      <c r="AQ28" s="2062"/>
      <c r="AR28" s="2062"/>
      <c r="AS28" s="2062"/>
      <c r="AT28"/>
      <c r="AU28" s="2062"/>
      <c r="AV28"/>
      <c r="AY28" s="2079" t="s">
        <v>766</v>
      </c>
    </row>
    <row r="29" spans="1:52" ht="12.75">
      <c r="A29" s="2091">
        <v>1</v>
      </c>
      <c r="B29" s="2092"/>
      <c r="C29" s="2092"/>
      <c r="D29" s="2092"/>
      <c r="E29" s="2092"/>
      <c r="F29" s="2093"/>
      <c r="G29" s="2094">
        <v>3</v>
      </c>
      <c r="H29" s="2093"/>
      <c r="I29" s="2094">
        <v>5</v>
      </c>
      <c r="J29" s="2092"/>
      <c r="K29" s="2093"/>
      <c r="L29" s="2094">
        <v>6</v>
      </c>
      <c r="M29" s="2092"/>
      <c r="N29" s="2092"/>
      <c r="O29">
        <v>1</v>
      </c>
      <c r="P29" s="2092"/>
      <c r="Q29" s="2092"/>
      <c r="R29" s="2092"/>
      <c r="S29" s="2092"/>
      <c r="T29" s="2093"/>
      <c r="U29" s="2094">
        <v>8</v>
      </c>
      <c r="V29" s="2092"/>
      <c r="W29" s="2092"/>
      <c r="X29" s="2092"/>
      <c r="Y29" s="2092"/>
      <c r="Z29" s="2093"/>
      <c r="AA29" s="2094">
        <v>9</v>
      </c>
      <c r="AB29" s="2092"/>
      <c r="AC29" s="2093"/>
      <c r="AD29" s="2094">
        <v>10</v>
      </c>
      <c r="AE29" s="2092"/>
      <c r="AF29" s="2092"/>
      <c r="AG29" s="2092"/>
      <c r="AH29" s="2092"/>
      <c r="AI29" s="2092"/>
      <c r="AJ29" s="2092"/>
      <c r="AK29"/>
      <c r="AL29" s="2094">
        <v>11</v>
      </c>
      <c r="AM29" s="2100"/>
      <c r="AN29" s="2092"/>
      <c r="AO29" s="2092"/>
      <c r="AP29" s="2093"/>
      <c r="AQ29" s="2094">
        <v>13</v>
      </c>
      <c r="AR29" s="2092"/>
      <c r="AS29" s="2092"/>
      <c r="AT29" s="2093"/>
      <c r="AU29" s="2094">
        <v>14</v>
      </c>
      <c r="AV29"/>
      <c r="AY29" s="2079" t="s">
        <v>767</v>
      </c>
    </row>
    <row r="30" spans="1:52" ht="12.75">
      <c r="A30">
        <f>$AZ$19</f>
        <v>0</v>
      </c>
      <c r="B30"/>
      <c r="C30"/>
      <c r="D30"/>
      <c r="E30"/>
      <c r="F30"/>
      <c r="G30" t="str">
        <f>$AZ$21</f>
        <v>B+</v>
      </c>
      <c r="H30"/>
      <c r="I30" t="str">
        <f>$BB$9</f>
        <v>S355K2+M</v>
      </c>
      <c r="J30"/>
      <c r="K30"/>
      <c r="L30" t="str">
        <f>AX14</f>
        <v>AS105</v>
      </c>
      <c r="M30"/>
      <c r="N30"/>
      <c r="O30"/>
      <c r="P30" s="2064"/>
      <c r="Q30" s="2064"/>
      <c r="R30" s="2064"/>
      <c r="S30" s="2064"/>
      <c r="T30"/>
      <c r="U30" s="2064"/>
      <c r="V30" s="2064"/>
      <c r="W30" s="2064"/>
      <c r="X30" s="2064"/>
      <c r="Y30" s="2064"/>
      <c r="Z30"/>
      <c r="AA30" s="2064"/>
      <c r="AB30" s="2064"/>
      <c r="AC30"/>
      <c r="AD30" s="2064"/>
      <c r="AE30" s="2064"/>
      <c r="AF30" s="2064"/>
      <c r="AG30" s="2064"/>
      <c r="AH30" s="2064"/>
      <c r="AI30" s="2064"/>
      <c r="AJ30" s="2064"/>
      <c r="AK30"/>
      <c r="AL30"/>
      <c r="AM30"/>
      <c r="AN30"/>
      <c r="AO30"/>
      <c r="AP30"/>
      <c r="AQ30" s="2064"/>
      <c r="AR30" s="2064"/>
      <c r="AS30" s="2064"/>
      <c r="AT30"/>
      <c r="AU30" s="2064"/>
      <c r="AV30"/>
      <c r="AY30" s="2079" t="s">
        <v>768</v>
      </c>
    </row>
    <row r="31" spans="1:52" ht="12.75">
      <c r="A31">
        <v>2</v>
      </c>
      <c r="B31"/>
      <c r="C31">
        <v>15</v>
      </c>
      <c r="D31"/>
      <c r="E31">
        <v>16</v>
      </c>
      <c r="F31"/>
      <c r="G31">
        <v>4</v>
      </c>
      <c r="H31"/>
      <c r="I31">
        <v>5</v>
      </c>
      <c r="J31" s="2064"/>
      <c r="K31"/>
      <c r="L31">
        <v>7</v>
      </c>
      <c r="M31" s="2064"/>
      <c r="N31" s="2064"/>
      <c r="O31"/>
      <c r="P31" s="2064"/>
      <c r="Q31" s="2064"/>
      <c r="R31" s="2064"/>
      <c r="S31" s="2064"/>
      <c r="T31"/>
      <c r="U31" s="2064"/>
      <c r="V31" s="2064"/>
      <c r="W31" s="2064"/>
      <c r="X31" s="2064"/>
      <c r="Y31" s="2064"/>
      <c r="Z31"/>
      <c r="AA31" s="2064"/>
      <c r="AB31" s="2064"/>
      <c r="AC31"/>
      <c r="AD31" s="2064"/>
      <c r="AE31" s="2064"/>
      <c r="AF31" s="2064"/>
      <c r="AG31" s="2064"/>
      <c r="AH31" s="2064"/>
      <c r="AI31" s="2064"/>
      <c r="AJ31" s="2064"/>
      <c r="AK31"/>
      <c r="AL31">
        <v>12</v>
      </c>
      <c r="AM31"/>
      <c r="AN31" s="2064"/>
      <c r="AO31" s="2064"/>
      <c r="AP31"/>
      <c r="AQ31" s="2064"/>
      <c r="AR31" s="2064"/>
      <c r="AS31" s="2064"/>
      <c r="AT31"/>
      <c r="AU31" s="2064"/>
      <c r="AV31"/>
      <c r="AY31" s="2079"/>
    </row>
    <row r="32" spans="1:52" ht="12.75">
      <c r="A32">
        <f>$AZ$20</f>
        <v>0</v>
      </c>
      <c r="B32"/>
      <c r="C32" s="2062"/>
      <c r="D32"/>
      <c r="E32" s="2062"/>
      <c r="F32"/>
      <c r="G32" s="2062"/>
      <c r="H32"/>
      <c r="I32" s="2062" t="str">
        <f>$BC$9</f>
        <v>S355K2+N</v>
      </c>
      <c r="J32" s="2062"/>
      <c r="K32"/>
      <c r="L32" t="str">
        <f>$AX$5</f>
        <v>HEB500</v>
      </c>
      <c r="M32"/>
      <c r="N32"/>
      <c r="O32"/>
      <c r="P32" s="2062"/>
      <c r="Q32" s="2062"/>
      <c r="R32" s="2062"/>
      <c r="S32" s="2062"/>
      <c r="T32"/>
      <c r="U32" s="2062"/>
      <c r="V32" s="2062"/>
      <c r="W32" s="2062"/>
      <c r="X32" s="2062"/>
      <c r="Y32" s="2062"/>
      <c r="Z32"/>
      <c r="AA32" s="2062"/>
      <c r="AB32" s="2062"/>
      <c r="AC32"/>
      <c r="AD32" s="2062"/>
      <c r="AE32" s="2062"/>
      <c r="AF32" s="2062"/>
      <c r="AG32" s="2062"/>
      <c r="AH32" s="2062"/>
      <c r="AI32" s="2062"/>
      <c r="AJ32" s="2062"/>
      <c r="AK32"/>
      <c r="AL32" s="2062"/>
      <c r="AM32" s="2062"/>
      <c r="AN32" s="2062"/>
      <c r="AO32" s="2062"/>
      <c r="AP32"/>
      <c r="AQ32" s="2062"/>
      <c r="AR32" s="2062"/>
      <c r="AS32" s="2062"/>
      <c r="AT32"/>
      <c r="AU32" s="2062"/>
      <c r="AV32"/>
    </row>
    <row r="33" spans="1:52" ht="12.75">
      <c r="A33" s="2091">
        <v>1</v>
      </c>
      <c r="B33" s="2092"/>
      <c r="C33" s="2092"/>
      <c r="D33" s="2092"/>
      <c r="E33" s="2092"/>
      <c r="F33" s="2093"/>
      <c r="G33" s="2094">
        <v>3</v>
      </c>
      <c r="H33" s="2093"/>
      <c r="I33" s="2094">
        <v>5</v>
      </c>
      <c r="J33" s="2092"/>
      <c r="K33" s="2093"/>
      <c r="L33" s="2094">
        <v>6</v>
      </c>
      <c r="M33" s="2092"/>
      <c r="N33" s="2092"/>
      <c r="O33">
        <v>1</v>
      </c>
      <c r="P33" s="2092"/>
      <c r="Q33" s="2092"/>
      <c r="R33" s="2092"/>
      <c r="S33" s="2092"/>
      <c r="T33" s="2093"/>
      <c r="U33" s="2094">
        <v>8</v>
      </c>
      <c r="V33" s="2092"/>
      <c r="W33" s="2092"/>
      <c r="X33" s="2092"/>
      <c r="Y33" s="2092"/>
      <c r="Z33" s="2093"/>
      <c r="AA33" s="2094">
        <v>9</v>
      </c>
      <c r="AB33" s="2092"/>
      <c r="AC33" s="2093"/>
      <c r="AD33" s="2094">
        <v>10</v>
      </c>
      <c r="AE33" s="2092"/>
      <c r="AF33" s="2092"/>
      <c r="AG33" s="2092"/>
      <c r="AH33" s="2092"/>
      <c r="AI33" s="2092"/>
      <c r="AJ33" s="2092"/>
      <c r="AK33"/>
      <c r="AL33" s="2094">
        <v>11</v>
      </c>
      <c r="AM33" s="2100"/>
      <c r="AN33" s="2092"/>
      <c r="AO33" s="2092"/>
      <c r="AP33" s="2093"/>
      <c r="AQ33" s="2094">
        <v>13</v>
      </c>
      <c r="AR33" s="2092"/>
      <c r="AS33" s="2092"/>
      <c r="AT33" s="2093"/>
      <c r="AU33" s="2094">
        <v>14</v>
      </c>
      <c r="AV33"/>
      <c r="AY33" s="2079" t="s">
        <v>218</v>
      </c>
    </row>
    <row r="34" spans="1:52" ht="12.75">
      <c r="A34">
        <f>$AZ$19</f>
        <v>0</v>
      </c>
      <c r="B34"/>
      <c r="C34"/>
      <c r="D34"/>
      <c r="E34"/>
      <c r="F34"/>
      <c r="G34" t="str">
        <f>$AZ$21</f>
        <v>B+</v>
      </c>
      <c r="H34"/>
      <c r="I34" t="str">
        <f>$BB$9</f>
        <v>S355K2+M</v>
      </c>
      <c r="J34"/>
      <c r="K34"/>
      <c r="L34" t="str">
        <f>AX15</f>
        <v>AS106</v>
      </c>
      <c r="M34"/>
      <c r="N34"/>
      <c r="O34"/>
      <c r="P34" s="2064"/>
      <c r="Q34" s="2064"/>
      <c r="R34" s="2064"/>
      <c r="S34" s="2064"/>
      <c r="T34"/>
      <c r="U34" s="2064"/>
      <c r="V34" s="2064"/>
      <c r="W34" s="2064"/>
      <c r="X34" s="2064"/>
      <c r="Y34" s="2064"/>
      <c r="Z34"/>
      <c r="AA34" s="2064"/>
      <c r="AB34" s="2064"/>
      <c r="AC34"/>
      <c r="AD34" s="2064"/>
      <c r="AE34" s="2064"/>
      <c r="AF34" s="2064"/>
      <c r="AG34" s="2064"/>
      <c r="AH34" s="2064"/>
      <c r="AI34" s="2064"/>
      <c r="AJ34" s="2064"/>
      <c r="AK34"/>
      <c r="AL34"/>
      <c r="AM34"/>
      <c r="AN34"/>
      <c r="AO34"/>
      <c r="AP34"/>
      <c r="AQ34" s="2064"/>
      <c r="AR34" s="2064"/>
      <c r="AS34" s="2064"/>
      <c r="AT34"/>
      <c r="AU34" s="2064"/>
      <c r="AV34"/>
      <c r="AY34" s="2079" t="s">
        <v>1803</v>
      </c>
    </row>
    <row r="35" spans="1:52" ht="12.75">
      <c r="A35">
        <v>2</v>
      </c>
      <c r="B35"/>
      <c r="C35">
        <v>15</v>
      </c>
      <c r="D35"/>
      <c r="E35">
        <v>16</v>
      </c>
      <c r="F35"/>
      <c r="G35">
        <v>4</v>
      </c>
      <c r="H35"/>
      <c r="I35">
        <v>5</v>
      </c>
      <c r="J35" s="2064"/>
      <c r="K35"/>
      <c r="L35">
        <v>7</v>
      </c>
      <c r="M35" s="2064"/>
      <c r="N35" s="2064"/>
      <c r="O35"/>
      <c r="P35" s="2064"/>
      <c r="Q35" s="2064"/>
      <c r="R35" s="2064"/>
      <c r="S35" s="2064"/>
      <c r="T35"/>
      <c r="U35" s="2064"/>
      <c r="V35" s="2064"/>
      <c r="W35" s="2064"/>
      <c r="X35" s="2064"/>
      <c r="Y35" s="2064"/>
      <c r="Z35"/>
      <c r="AA35" s="2064"/>
      <c r="AB35" s="2064"/>
      <c r="AC35"/>
      <c r="AD35" s="2064"/>
      <c r="AE35" s="2064"/>
      <c r="AF35" s="2064"/>
      <c r="AG35" s="2064"/>
      <c r="AH35" s="2064"/>
      <c r="AI35" s="2064"/>
      <c r="AJ35" s="2064"/>
      <c r="AK35"/>
      <c r="AL35">
        <v>12</v>
      </c>
      <c r="AM35"/>
      <c r="AN35" s="2064"/>
      <c r="AO35" s="2064"/>
      <c r="AP35"/>
      <c r="AQ35" s="2064"/>
      <c r="AR35" s="2064"/>
      <c r="AS35" s="2064"/>
      <c r="AT35"/>
      <c r="AU35" s="2064"/>
      <c r="AV35"/>
      <c r="AY35" s="2079" t="s">
        <v>371</v>
      </c>
    </row>
    <row r="36" spans="1:52" ht="12.75">
      <c r="A36">
        <f>$AZ$20</f>
        <v>0</v>
      </c>
      <c r="B36"/>
      <c r="C36" s="2062"/>
      <c r="D36"/>
      <c r="E36" s="2062"/>
      <c r="F36"/>
      <c r="G36" s="2062"/>
      <c r="H36"/>
      <c r="I36" s="2062" t="str">
        <f>$BC$9</f>
        <v>S355K2+N</v>
      </c>
      <c r="J36" s="2062"/>
      <c r="K36"/>
      <c r="L36" t="str">
        <f>$AX$5</f>
        <v>HEB500</v>
      </c>
      <c r="M36"/>
      <c r="N36"/>
      <c r="O36"/>
      <c r="P36" s="2062"/>
      <c r="Q36" s="2062"/>
      <c r="R36" s="2062"/>
      <c r="S36" s="2062"/>
      <c r="T36"/>
      <c r="U36" s="2062"/>
      <c r="V36" s="2062"/>
      <c r="W36" s="2062"/>
      <c r="X36" s="2062"/>
      <c r="Y36" s="2062"/>
      <c r="Z36"/>
      <c r="AA36" s="2062"/>
      <c r="AB36" s="2062"/>
      <c r="AC36"/>
      <c r="AD36" s="2062"/>
      <c r="AE36" s="2062"/>
      <c r="AF36" s="2062"/>
      <c r="AG36" s="2062"/>
      <c r="AH36" s="2062"/>
      <c r="AI36" s="2062"/>
      <c r="AJ36" s="2062"/>
      <c r="AK36"/>
      <c r="AL36" s="2062"/>
      <c r="AM36" s="2062"/>
      <c r="AN36" s="2062"/>
      <c r="AO36" s="2062"/>
      <c r="AP36"/>
      <c r="AQ36" s="2062"/>
      <c r="AR36" s="2062"/>
      <c r="AS36" s="2062"/>
      <c r="AT36"/>
      <c r="AU36" s="2062"/>
      <c r="AV36"/>
      <c r="AY36" s="2079" t="s">
        <v>372</v>
      </c>
    </row>
    <row r="37" spans="1:52" ht="12.75">
      <c r="A37" s="2091">
        <v>1</v>
      </c>
      <c r="B37" s="2092"/>
      <c r="C37" s="2092"/>
      <c r="D37" s="2092"/>
      <c r="E37" s="2092"/>
      <c r="F37" s="2093"/>
      <c r="G37" s="2094">
        <v>3</v>
      </c>
      <c r="H37" s="2093"/>
      <c r="I37" s="2094">
        <v>5</v>
      </c>
      <c r="J37" s="2092"/>
      <c r="K37" s="2093"/>
      <c r="L37" s="2094">
        <v>6</v>
      </c>
      <c r="M37" s="2092"/>
      <c r="N37" s="2092"/>
      <c r="O37">
        <v>1</v>
      </c>
      <c r="P37" s="2092"/>
      <c r="Q37" s="2092"/>
      <c r="R37" s="2092"/>
      <c r="S37" s="2092"/>
      <c r="T37" s="2093"/>
      <c r="U37" s="2094">
        <v>8</v>
      </c>
      <c r="V37" s="2092"/>
      <c r="W37" s="2092"/>
      <c r="X37" s="2092"/>
      <c r="Y37" s="2092"/>
      <c r="Z37" s="2093"/>
      <c r="AA37" s="2094">
        <v>9</v>
      </c>
      <c r="AB37" s="2092"/>
      <c r="AC37" s="2093"/>
      <c r="AD37" s="2094">
        <v>10</v>
      </c>
      <c r="AE37" s="2092"/>
      <c r="AF37" s="2092"/>
      <c r="AG37" s="2092"/>
      <c r="AH37" s="2092"/>
      <c r="AI37" s="2092"/>
      <c r="AJ37" s="2092"/>
      <c r="AK37"/>
      <c r="AL37" s="2094">
        <v>11</v>
      </c>
      <c r="AM37" s="2100"/>
      <c r="AN37" s="2092"/>
      <c r="AO37" s="2092"/>
      <c r="AP37" s="2093"/>
      <c r="AQ37" s="2094">
        <v>13</v>
      </c>
      <c r="AR37" s="2092"/>
      <c r="AS37" s="2092"/>
      <c r="AT37" s="2093"/>
      <c r="AU37" s="2094">
        <v>14</v>
      </c>
      <c r="AV37"/>
    </row>
    <row r="38" spans="1:52" ht="12.75">
      <c r="A38">
        <f>$AZ$19</f>
        <v>0</v>
      </c>
      <c r="B38"/>
      <c r="C38"/>
      <c r="D38"/>
      <c r="E38"/>
      <c r="F38"/>
      <c r="G38" t="str">
        <f>$AZ$21</f>
        <v>B+</v>
      </c>
      <c r="H38"/>
      <c r="I38" t="str">
        <f>$BB$9</f>
        <v>S355K2+M</v>
      </c>
      <c r="J38"/>
      <c r="K38"/>
      <c r="L38" t="str">
        <f>AX16</f>
        <v>AS107</v>
      </c>
      <c r="M38"/>
      <c r="N38"/>
      <c r="O38"/>
      <c r="P38" s="2064"/>
      <c r="Q38" s="2064"/>
      <c r="R38" s="2064"/>
      <c r="S38" s="2064"/>
      <c r="T38"/>
      <c r="U38" s="2064"/>
      <c r="V38" s="2064"/>
      <c r="W38" s="2064"/>
      <c r="X38" s="2064"/>
      <c r="Y38" s="2064"/>
      <c r="Z38"/>
      <c r="AA38" s="2064"/>
      <c r="AB38" s="2064"/>
      <c r="AC38"/>
      <c r="AD38" s="2064"/>
      <c r="AE38" s="2064"/>
      <c r="AF38" s="2064"/>
      <c r="AG38" s="2064"/>
      <c r="AH38" s="2064"/>
      <c r="AI38" s="2064"/>
      <c r="AJ38" s="2064"/>
      <c r="AK38"/>
      <c r="AL38"/>
      <c r="AM38"/>
      <c r="AN38"/>
      <c r="AO38"/>
      <c r="AP38"/>
      <c r="AQ38" s="2064"/>
      <c r="AR38" s="2064"/>
      <c r="AS38" s="2064"/>
      <c r="AT38"/>
      <c r="AU38" s="2064"/>
      <c r="AV38"/>
      <c r="AY38" t="s">
        <v>1809</v>
      </c>
      <c r="AZ38" s="2060" t="s">
        <v>1810</v>
      </c>
    </row>
    <row r="39" spans="1:52" ht="12.75">
      <c r="A39">
        <v>2</v>
      </c>
      <c r="B39"/>
      <c r="C39">
        <v>15</v>
      </c>
      <c r="D39"/>
      <c r="E39">
        <v>16</v>
      </c>
      <c r="F39"/>
      <c r="G39">
        <v>4</v>
      </c>
      <c r="H39"/>
      <c r="I39">
        <v>5</v>
      </c>
      <c r="J39" s="2064"/>
      <c r="K39"/>
      <c r="L39">
        <v>7</v>
      </c>
      <c r="M39" s="2064"/>
      <c r="N39" s="2064"/>
      <c r="O39"/>
      <c r="P39" s="2064"/>
      <c r="Q39" s="2064"/>
      <c r="R39" s="2064"/>
      <c r="S39" s="2064"/>
      <c r="T39"/>
      <c r="U39" s="2064"/>
      <c r="V39" s="2064"/>
      <c r="W39" s="2064"/>
      <c r="X39" s="2064"/>
      <c r="Y39" s="2064"/>
      <c r="Z39"/>
      <c r="AA39" s="2064"/>
      <c r="AB39" s="2064"/>
      <c r="AC39"/>
      <c r="AD39" s="2064"/>
      <c r="AE39" s="2064"/>
      <c r="AF39" s="2064"/>
      <c r="AG39" s="2064"/>
      <c r="AH39" s="2064"/>
      <c r="AI39" s="2064"/>
      <c r="AJ39" s="2064"/>
      <c r="AK39"/>
      <c r="AL39">
        <v>12</v>
      </c>
      <c r="AM39"/>
      <c r="AN39" s="2064"/>
      <c r="AO39" s="2064"/>
      <c r="AP39"/>
      <c r="AQ39" s="2064"/>
      <c r="AR39" s="2064"/>
      <c r="AS39" s="2064"/>
      <c r="AT39"/>
      <c r="AU39" s="2064"/>
      <c r="AV39"/>
      <c r="AY39" t="s">
        <v>1811</v>
      </c>
      <c r="AZ39" s="2060" t="s">
        <v>767</v>
      </c>
    </row>
    <row r="40" spans="1:52" ht="12.75">
      <c r="A40">
        <f>$AZ$20</f>
        <v>0</v>
      </c>
      <c r="B40"/>
      <c r="C40" s="2062"/>
      <c r="D40"/>
      <c r="E40" s="2062"/>
      <c r="F40"/>
      <c r="G40" s="2062"/>
      <c r="H40"/>
      <c r="I40" s="2062" t="str">
        <f>$BC$9</f>
        <v>S355K2+N</v>
      </c>
      <c r="J40" s="2062"/>
      <c r="K40"/>
      <c r="L40" t="str">
        <f>$AX$5</f>
        <v>HEB500</v>
      </c>
      <c r="M40"/>
      <c r="N40"/>
      <c r="O40"/>
      <c r="P40" s="2062"/>
      <c r="Q40" s="2062"/>
      <c r="R40" s="2062"/>
      <c r="S40" s="2062"/>
      <c r="T40"/>
      <c r="U40" s="2062"/>
      <c r="V40" s="2062"/>
      <c r="W40" s="2062"/>
      <c r="X40" s="2062"/>
      <c r="Y40" s="2062"/>
      <c r="Z40"/>
      <c r="AA40" s="2062"/>
      <c r="AB40" s="2062"/>
      <c r="AC40"/>
      <c r="AD40" s="2062"/>
      <c r="AE40" s="2062"/>
      <c r="AF40" s="2062"/>
      <c r="AG40" s="2062"/>
      <c r="AH40" s="2062"/>
      <c r="AI40" s="2062"/>
      <c r="AJ40" s="2062"/>
      <c r="AK40"/>
      <c r="AL40" s="2062"/>
      <c r="AM40" s="2062"/>
      <c r="AN40" s="2062"/>
      <c r="AO40" s="2062"/>
      <c r="AP40"/>
      <c r="AQ40" s="2062"/>
      <c r="AR40" s="2062"/>
      <c r="AS40" s="2062"/>
      <c r="AT40"/>
      <c r="AU40" s="2062"/>
      <c r="AV40"/>
      <c r="AY40" t="s">
        <v>1805</v>
      </c>
      <c r="AZ40" s="2060" t="s">
        <v>767</v>
      </c>
    </row>
    <row r="41" spans="1:52" ht="12.75">
      <c r="A41" s="2091">
        <v>1</v>
      </c>
      <c r="B41" s="2092"/>
      <c r="C41" s="2092"/>
      <c r="D41" s="2092"/>
      <c r="E41" s="2092"/>
      <c r="F41" s="2093"/>
      <c r="G41" s="2094">
        <v>3</v>
      </c>
      <c r="H41" s="2093"/>
      <c r="I41" s="2094">
        <v>5</v>
      </c>
      <c r="J41" s="2092"/>
      <c r="K41" s="2093"/>
      <c r="L41" s="2094">
        <v>6</v>
      </c>
      <c r="M41" s="2092"/>
      <c r="N41" s="2092"/>
      <c r="O41">
        <v>1</v>
      </c>
      <c r="P41" s="2092"/>
      <c r="Q41" s="2092"/>
      <c r="R41" s="2092"/>
      <c r="S41" s="2092"/>
      <c r="T41" s="2093"/>
      <c r="U41" s="2094">
        <v>8</v>
      </c>
      <c r="V41" s="2092"/>
      <c r="W41" s="2092"/>
      <c r="X41" s="2092"/>
      <c r="Y41" s="2092"/>
      <c r="Z41" s="2093"/>
      <c r="AA41" s="2094">
        <v>9</v>
      </c>
      <c r="AB41" s="2092"/>
      <c r="AC41" s="2093"/>
      <c r="AD41" s="2094">
        <v>10</v>
      </c>
      <c r="AE41" s="2092"/>
      <c r="AF41" s="2092"/>
      <c r="AG41" s="2092"/>
      <c r="AH41" s="2092"/>
      <c r="AI41" s="2092"/>
      <c r="AJ41" s="2092"/>
      <c r="AK41"/>
      <c r="AL41" s="2094">
        <v>11</v>
      </c>
      <c r="AM41" s="2100"/>
      <c r="AN41" s="2092"/>
      <c r="AO41" s="2092"/>
      <c r="AP41" s="2093"/>
      <c r="AQ41" s="2094">
        <v>13</v>
      </c>
      <c r="AR41" s="2092"/>
      <c r="AS41" s="2092"/>
      <c r="AT41" s="2093"/>
      <c r="AU41" s="2094">
        <v>14</v>
      </c>
      <c r="AV41"/>
      <c r="AY41">
        <v>2</v>
      </c>
      <c r="AZ41" s="2060" t="s">
        <v>766</v>
      </c>
    </row>
    <row r="42" spans="1:52" ht="12.75">
      <c r="A42">
        <f>$AZ$19</f>
        <v>0</v>
      </c>
      <c r="B42"/>
      <c r="C42"/>
      <c r="D42"/>
      <c r="E42"/>
      <c r="F42"/>
      <c r="G42" t="str">
        <f>$AZ$21</f>
        <v>B+</v>
      </c>
      <c r="H42"/>
      <c r="I42" t="str">
        <f>$BB$9</f>
        <v>S355K2+M</v>
      </c>
      <c r="J42"/>
      <c r="K42"/>
      <c r="L42">
        <f>AX17</f>
        <v>0</v>
      </c>
      <c r="M42"/>
      <c r="N42"/>
      <c r="O42"/>
      <c r="P42" s="2064"/>
      <c r="Q42" s="2064"/>
      <c r="R42" s="2064"/>
      <c r="S42" s="2064"/>
      <c r="T42"/>
      <c r="U42" s="2064"/>
      <c r="V42" s="2064"/>
      <c r="W42" s="2064"/>
      <c r="X42" s="2064"/>
      <c r="Y42" s="2064"/>
      <c r="Z42"/>
      <c r="AA42" s="2064"/>
      <c r="AB42" s="2064"/>
      <c r="AC42"/>
      <c r="AD42" s="2064"/>
      <c r="AE42" s="2064"/>
      <c r="AF42" s="2064"/>
      <c r="AG42" s="2064"/>
      <c r="AH42" s="2064"/>
      <c r="AI42" s="2064"/>
      <c r="AJ42" s="2064"/>
      <c r="AK42"/>
      <c r="AL42"/>
      <c r="AM42"/>
      <c r="AN42"/>
      <c r="AO42"/>
      <c r="AP42"/>
      <c r="AQ42" s="2064"/>
      <c r="AR42" s="2064"/>
      <c r="AS42" s="2064"/>
      <c r="AT42"/>
      <c r="AU42" s="2064"/>
      <c r="AV42"/>
    </row>
    <row r="43" spans="1:52" ht="12.75">
      <c r="A43">
        <v>2</v>
      </c>
      <c r="B43"/>
      <c r="C43">
        <v>15</v>
      </c>
      <c r="D43"/>
      <c r="E43">
        <v>16</v>
      </c>
      <c r="F43"/>
      <c r="G43">
        <v>4</v>
      </c>
      <c r="H43"/>
      <c r="I43">
        <v>5</v>
      </c>
      <c r="J43" s="2064"/>
      <c r="K43"/>
      <c r="L43">
        <v>7</v>
      </c>
      <c r="M43" s="2064"/>
      <c r="N43" s="2064"/>
      <c r="O43"/>
      <c r="P43" s="2064"/>
      <c r="Q43" s="2064"/>
      <c r="R43" s="2064"/>
      <c r="S43" s="2064"/>
      <c r="T43"/>
      <c r="U43" s="2064"/>
      <c r="V43" s="2064"/>
      <c r="W43" s="2064"/>
      <c r="X43" s="2064"/>
      <c r="Y43" s="2064"/>
      <c r="Z43"/>
      <c r="AA43" s="2064"/>
      <c r="AB43" s="2064"/>
      <c r="AC43"/>
      <c r="AD43" s="2064"/>
      <c r="AE43" s="2064"/>
      <c r="AF43" s="2064"/>
      <c r="AG43" s="2064"/>
      <c r="AH43" s="2064"/>
      <c r="AI43" s="2064"/>
      <c r="AJ43" s="2064"/>
      <c r="AK43"/>
      <c r="AL43">
        <v>12</v>
      </c>
      <c r="AM43"/>
      <c r="AN43" s="2064"/>
      <c r="AO43" s="2064"/>
      <c r="AP43"/>
      <c r="AQ43" s="2064"/>
      <c r="AR43" s="2064"/>
      <c r="AS43" s="2064"/>
      <c r="AT43"/>
      <c r="AU43" s="2064"/>
      <c r="AV43"/>
      <c r="AY43" s="2079" t="s">
        <v>1807</v>
      </c>
      <c r="AZ43" s="2060" t="s">
        <v>1812</v>
      </c>
    </row>
    <row r="44" spans="1:52" ht="13.5" thickBot="1">
      <c r="A44">
        <f>$AZ$20</f>
        <v>0</v>
      </c>
      <c r="B44"/>
      <c r="C44" s="2062"/>
      <c r="D44"/>
      <c r="E44" s="2062"/>
      <c r="F44"/>
      <c r="G44" s="2062"/>
      <c r="H44"/>
      <c r="I44" s="2062" t="str">
        <f>$BC$9</f>
        <v>S355K2+N</v>
      </c>
      <c r="J44" s="2062"/>
      <c r="K44"/>
      <c r="L44" t="str">
        <f>$AX$5</f>
        <v>HEB500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 s="2062"/>
      <c r="AM44" s="2062"/>
      <c r="AN44" s="2062"/>
      <c r="AO44" s="2062"/>
      <c r="AP44"/>
      <c r="AQ44" s="2062"/>
      <c r="AR44" s="2062"/>
      <c r="AS44" s="2062"/>
      <c r="AT44"/>
      <c r="AU44" s="2062"/>
      <c r="AV44"/>
      <c r="AY44" s="2079"/>
    </row>
    <row r="45" spans="1:52">
      <c r="AY45" s="2079"/>
    </row>
    <row r="46" spans="1:52" ht="12.75">
      <c r="A46" s="2060">
        <v>1</v>
      </c>
      <c r="B46" s="2060" t="s">
        <v>1813</v>
      </c>
      <c r="P46" s="2060">
        <v>5</v>
      </c>
      <c r="Q46" s="2060" t="s">
        <v>1814</v>
      </c>
      <c r="AB46" s="2060">
        <v>9</v>
      </c>
      <c r="AC46" s="2060" t="s">
        <v>1815</v>
      </c>
      <c r="AI46" s="2064"/>
      <c r="AJ46" s="2060">
        <v>13</v>
      </c>
      <c r="AK46" s="2060" t="s">
        <v>1601</v>
      </c>
      <c r="AL46"/>
      <c r="AM46"/>
      <c r="AN46" s="2064"/>
      <c r="AO46" s="2064"/>
      <c r="AP46" s="2064"/>
      <c r="AQ46"/>
      <c r="AR46" s="2064"/>
      <c r="AS46" s="2064"/>
      <c r="AT46" s="2064"/>
      <c r="AU46" s="2064"/>
      <c r="AY46" s="2079"/>
    </row>
    <row r="47" spans="1:52">
      <c r="A47" s="2060">
        <v>2</v>
      </c>
      <c r="B47" s="2060" t="s">
        <v>1816</v>
      </c>
      <c r="P47" s="2060">
        <v>6</v>
      </c>
      <c r="Q47" s="2060" t="s">
        <v>1817</v>
      </c>
      <c r="AB47" s="2060">
        <v>10</v>
      </c>
      <c r="AC47" s="2060" t="s">
        <v>1818</v>
      </c>
      <c r="AI47" s="2064"/>
      <c r="AJ47" s="2060">
        <v>14</v>
      </c>
      <c r="AK47" s="2060" t="s">
        <v>1819</v>
      </c>
      <c r="AL47" s="2064"/>
      <c r="AM47" s="2064"/>
      <c r="AN47" s="2064"/>
      <c r="AO47" s="2064"/>
      <c r="AP47" s="2064"/>
      <c r="AQ47" s="2064"/>
      <c r="AR47" s="2064"/>
      <c r="AS47" s="2064"/>
      <c r="AT47" s="2064"/>
      <c r="AU47" s="2064"/>
    </row>
    <row r="48" spans="1:52" ht="12.75">
      <c r="A48" s="2060">
        <v>3</v>
      </c>
      <c r="B48" s="2060" t="s">
        <v>1820</v>
      </c>
      <c r="P48" s="2060">
        <v>7</v>
      </c>
      <c r="Q48" s="2060" t="s">
        <v>235</v>
      </c>
      <c r="AB48" s="2060">
        <v>11</v>
      </c>
      <c r="AC48" s="2060" t="s">
        <v>1821</v>
      </c>
      <c r="AI48" s="2064"/>
      <c r="AJ48" s="2060">
        <v>15</v>
      </c>
      <c r="AK48" t="s">
        <v>1822</v>
      </c>
      <c r="AL48"/>
      <c r="AM48"/>
      <c r="AN48" s="2064"/>
      <c r="AO48" s="2064"/>
      <c r="AP48" s="2064"/>
      <c r="AQ48" s="2064"/>
      <c r="AR48" s="2064"/>
      <c r="AS48" s="2064"/>
      <c r="AT48" s="2064"/>
      <c r="AU48" s="2064"/>
    </row>
    <row r="49" spans="1:47" ht="12.75">
      <c r="A49" s="2060">
        <v>4</v>
      </c>
      <c r="B49" s="2060" t="s">
        <v>1823</v>
      </c>
      <c r="P49" s="2060">
        <v>8</v>
      </c>
      <c r="Q49" s="2060" t="s">
        <v>1824</v>
      </c>
      <c r="AB49" s="2060">
        <v>12</v>
      </c>
      <c r="AC49" s="2060" t="s">
        <v>1825</v>
      </c>
      <c r="AI49" s="2064"/>
      <c r="AJ49" s="2060">
        <v>16</v>
      </c>
      <c r="AK49" t="s">
        <v>1822</v>
      </c>
      <c r="AL49" s="2064"/>
      <c r="AM49" s="2064"/>
      <c r="AN49" s="2064"/>
      <c r="AO49" s="2064"/>
      <c r="AP49" s="2064"/>
      <c r="AQ49" s="2064"/>
      <c r="AR49" s="2064"/>
      <c r="AS49" s="2064"/>
      <c r="AT49" s="2064"/>
      <c r="AU49" s="2064"/>
    </row>
    <row r="52" spans="1:47" ht="12.75">
      <c r="I52"/>
    </row>
    <row r="53" spans="1:47" ht="12.75">
      <c r="I53"/>
    </row>
    <row r="54" spans="1:47" ht="12.75">
      <c r="I54"/>
    </row>
  </sheetData>
  <mergeCells count="4">
    <mergeCell ref="I1:AN1"/>
    <mergeCell ref="I2:AN2"/>
    <mergeCell ref="D4:G4"/>
    <mergeCell ref="O8:AK8"/>
  </mergeCells>
  <dataValidations count="4">
    <dataValidation type="list" allowBlank="1" showInputMessage="1" showErrorMessage="1" sqref="AY9" xr:uid="{00000000-0002-0000-5600-000000000000}">
      <formula1>$AY$27:$AY$31</formula1>
    </dataValidation>
    <dataValidation type="list" allowBlank="1" showInputMessage="1" showErrorMessage="1" sqref="AZ21" xr:uid="{00000000-0002-0000-5600-000001000000}">
      <formula1>$AY$33:$AY$36</formula1>
    </dataValidation>
    <dataValidation type="list" allowBlank="1" showInputMessage="1" showErrorMessage="1" sqref="AZ22" xr:uid="{00000000-0002-0000-5600-000002000000}">
      <formula1>$AY$38:$AY$41</formula1>
    </dataValidation>
    <dataValidation type="list" allowBlank="1" showInputMessage="1" showErrorMessage="1" sqref="AZ23" xr:uid="{00000000-0002-0000-5600-000003000000}">
      <formula1>$AY$43:$AY$46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99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BA54"/>
  <sheetViews>
    <sheetView showGridLines="0" showZeros="0" view="pageBreakPreview" zoomScale="130" zoomScaleNormal="100" zoomScaleSheetLayoutView="130" workbookViewId="0">
      <selection activeCell="Y27" sqref="Y27"/>
    </sheetView>
  </sheetViews>
  <sheetFormatPr baseColWidth="10" defaultColWidth="11.42578125" defaultRowHeight="11.25"/>
  <cols>
    <col min="1" max="10" width="2.85546875" style="2060" customWidth="1"/>
    <col min="11" max="11" width="4.28515625" style="2060" customWidth="1"/>
    <col min="12" max="13" width="2.85546875" style="2060" customWidth="1"/>
    <col min="14" max="14" width="4.28515625" style="2060" customWidth="1"/>
    <col min="15" max="36" width="2.85546875" style="2060" customWidth="1"/>
    <col min="37" max="37" width="1.5703125" style="2060" customWidth="1"/>
    <col min="38" max="59" width="2.85546875" style="2060" customWidth="1"/>
    <col min="60" max="16384" width="11.42578125" style="2060"/>
  </cols>
  <sheetData>
    <row r="1" spans="1:53" ht="15" customHeight="1">
      <c r="A1" s="2060" t="s">
        <v>1773</v>
      </c>
      <c r="B1" s="2061"/>
      <c r="C1" s="2061"/>
      <c r="D1" s="2061"/>
      <c r="E1" s="2061"/>
      <c r="F1" s="2061"/>
      <c r="G1" s="2061"/>
      <c r="H1" s="2061"/>
      <c r="I1" s="4165" t="s">
        <v>1774</v>
      </c>
      <c r="J1" s="4165"/>
      <c r="K1" s="4165"/>
      <c r="L1" s="4165"/>
      <c r="M1" s="4165"/>
      <c r="N1" s="4165"/>
      <c r="O1" s="4165"/>
      <c r="P1" s="4165"/>
      <c r="Q1" s="4165"/>
      <c r="R1" s="4165"/>
      <c r="S1" s="4165"/>
      <c r="T1" s="4165"/>
      <c r="U1" s="4165"/>
      <c r="V1" s="4165"/>
      <c r="W1" s="4165"/>
      <c r="X1" s="4165"/>
      <c r="Y1" s="4165"/>
      <c r="Z1" s="4165"/>
      <c r="AA1" s="4165"/>
      <c r="AB1" s="4165"/>
      <c r="AC1" s="4165"/>
      <c r="AD1" s="4165"/>
      <c r="AE1" s="4165"/>
      <c r="AF1" s="4165"/>
      <c r="AG1" s="4165"/>
      <c r="AH1" s="4165"/>
      <c r="AI1" s="4165"/>
      <c r="AJ1" s="4165"/>
      <c r="AK1" s="4165"/>
      <c r="AL1" s="4165"/>
      <c r="AM1" s="4165"/>
      <c r="AN1" s="4165"/>
      <c r="AO1" s="2061"/>
      <c r="AP1" s="2061"/>
      <c r="AQ1" s="2061"/>
      <c r="AR1" s="2061"/>
      <c r="AS1" s="2061"/>
      <c r="AT1" s="2061"/>
      <c r="AU1" s="2061"/>
      <c r="AV1" s="2061"/>
    </row>
    <row r="2" spans="1:53" ht="15" customHeight="1">
      <c r="A2" s="2062" t="s">
        <v>189</v>
      </c>
      <c r="B2" s="2063"/>
      <c r="C2" s="2063"/>
      <c r="D2" s="2063"/>
      <c r="E2" s="2063"/>
      <c r="F2" s="2063"/>
      <c r="G2" s="2063"/>
      <c r="H2" s="2063"/>
      <c r="I2" s="4166" t="s">
        <v>1826</v>
      </c>
      <c r="J2" s="4166"/>
      <c r="K2" s="4166"/>
      <c r="L2" s="4166"/>
      <c r="M2" s="4166"/>
      <c r="N2" s="4166"/>
      <c r="O2" s="4166"/>
      <c r="P2" s="4166"/>
      <c r="Q2" s="4166"/>
      <c r="R2" s="4166"/>
      <c r="S2" s="4166"/>
      <c r="T2" s="4166"/>
      <c r="U2" s="4166"/>
      <c r="V2" s="4166"/>
      <c r="W2" s="4166"/>
      <c r="X2" s="4166"/>
      <c r="Y2" s="4166"/>
      <c r="Z2" s="4166"/>
      <c r="AA2" s="4166"/>
      <c r="AB2" s="4166"/>
      <c r="AC2" s="4166"/>
      <c r="AD2" s="4166"/>
      <c r="AE2" s="4166"/>
      <c r="AF2" s="4166"/>
      <c r="AG2" s="4166"/>
      <c r="AH2" s="4166"/>
      <c r="AI2" s="4166"/>
      <c r="AJ2" s="4166"/>
      <c r="AK2" s="4166"/>
      <c r="AL2" s="4166"/>
      <c r="AM2" s="4166"/>
      <c r="AN2" s="4166"/>
      <c r="AO2" s="2063"/>
      <c r="AP2" s="2063"/>
      <c r="AQ2" s="2063"/>
      <c r="AR2" s="2063"/>
      <c r="AS2" s="2063"/>
      <c r="AT2" s="2063"/>
      <c r="AU2" s="2063"/>
      <c r="AV2" s="2063"/>
    </row>
    <row r="3" spans="1:53" ht="5.25" customHeight="1">
      <c r="A3" s="2064"/>
      <c r="B3" s="2065"/>
      <c r="C3" s="2065"/>
      <c r="D3" s="2065"/>
      <c r="E3" s="2065"/>
      <c r="F3" s="2065"/>
      <c r="G3" s="2065"/>
      <c r="H3" s="2065"/>
      <c r="I3" s="2065"/>
      <c r="J3" s="2065"/>
      <c r="K3" s="2065"/>
      <c r="L3" s="2065"/>
      <c r="M3" s="2065"/>
      <c r="N3" s="2065"/>
      <c r="O3" s="2065"/>
      <c r="P3" s="2065"/>
      <c r="Q3" s="2065"/>
      <c r="R3" s="2065"/>
      <c r="S3" s="2065"/>
      <c r="T3" s="2065"/>
      <c r="U3" s="2065"/>
      <c r="V3" s="2065"/>
      <c r="W3" s="2065"/>
      <c r="X3" s="2065"/>
      <c r="Y3" s="2065"/>
      <c r="Z3" s="2065"/>
      <c r="AA3" s="2065"/>
      <c r="AB3" s="2065"/>
      <c r="AC3" s="2065"/>
      <c r="AD3" s="2065"/>
      <c r="AE3" s="2065"/>
      <c r="AF3" s="2065"/>
      <c r="AG3" s="2065"/>
      <c r="AH3" s="2065"/>
      <c r="AI3" s="2065"/>
      <c r="AJ3" s="2065"/>
      <c r="AK3" s="2065"/>
      <c r="AL3" s="2065"/>
      <c r="AM3" s="2065"/>
      <c r="AN3" s="2065"/>
      <c r="AO3" s="2065"/>
      <c r="AP3" s="2065"/>
      <c r="AQ3" s="2065"/>
      <c r="AR3" s="2065"/>
      <c r="AS3" s="2065"/>
      <c r="AT3" s="2065"/>
      <c r="AU3" s="2065"/>
      <c r="AV3" s="2065"/>
    </row>
    <row r="4" spans="1:53" ht="12.75">
      <c r="A4" s="2066" t="s">
        <v>1776</v>
      </c>
      <c r="B4" s="2066"/>
      <c r="C4" s="2066"/>
      <c r="D4" s="4167">
        <v>0</v>
      </c>
      <c r="E4" s="4167"/>
      <c r="F4" s="4167"/>
      <c r="G4" s="4167"/>
      <c r="H4" s="2068"/>
      <c r="I4" s="2068"/>
      <c r="J4" s="2068"/>
      <c r="K4" s="2068"/>
      <c r="L4" s="2069"/>
      <c r="M4" s="2067"/>
      <c r="N4" s="2067"/>
      <c r="O4" s="2070" t="s">
        <v>1827</v>
      </c>
      <c r="P4" s="2064"/>
      <c r="Q4" s="2070"/>
      <c r="R4" s="2064"/>
      <c r="S4" s="2064"/>
      <c r="T4" s="2070"/>
      <c r="U4" s="2067" t="s">
        <v>1778</v>
      </c>
      <c r="V4" s="2068"/>
      <c r="W4" s="2067"/>
      <c r="X4" s="2068"/>
      <c r="Y4" s="2067"/>
      <c r="Z4" s="2068"/>
      <c r="AA4" s="2070" t="s">
        <v>1828</v>
      </c>
      <c r="AB4" s="2064"/>
      <c r="AC4" s="2070"/>
      <c r="AD4" s="2064"/>
      <c r="AE4" s="2064"/>
      <c r="AF4" s="2072"/>
      <c r="AG4" s="2067"/>
      <c r="AH4" s="2068"/>
      <c r="AI4" s="2067"/>
      <c r="AJ4" s="2072"/>
      <c r="AK4" s="2064"/>
      <c r="AL4" s="2070" t="s">
        <v>1779</v>
      </c>
      <c r="AM4" s="2070"/>
      <c r="AN4" s="2072">
        <v>0</v>
      </c>
      <c r="AO4" s="2072"/>
      <c r="AP4" s="2072"/>
      <c r="AQ4" s="2072"/>
      <c r="AR4" s="2072"/>
      <c r="AS4" s="2072"/>
      <c r="AT4" s="2072"/>
      <c r="AU4" s="2072"/>
      <c r="AV4" s="2071"/>
      <c r="AW4"/>
      <c r="AX4"/>
      <c r="AY4"/>
      <c r="AZ4"/>
      <c r="BA4"/>
    </row>
    <row r="5" spans="1:53">
      <c r="A5" s="2070" t="s">
        <v>1686</v>
      </c>
      <c r="B5" s="2070"/>
      <c r="D5" s="2075">
        <v>0</v>
      </c>
      <c r="E5" s="2075"/>
      <c r="F5" s="2075"/>
      <c r="G5" s="2075"/>
      <c r="H5" s="2076"/>
      <c r="I5" s="2077"/>
      <c r="J5" s="2075"/>
      <c r="K5" s="2075"/>
      <c r="L5" s="2075"/>
      <c r="M5" s="2075"/>
      <c r="N5" s="2075"/>
      <c r="O5" s="2064" t="s">
        <v>1829</v>
      </c>
      <c r="P5" s="2064"/>
      <c r="Q5" s="2064"/>
      <c r="R5" s="2064"/>
      <c r="S5" s="2064"/>
      <c r="T5" s="2064"/>
      <c r="U5" s="2081" t="s">
        <v>1830</v>
      </c>
      <c r="V5" s="2082"/>
      <c r="W5" s="2081"/>
      <c r="X5" s="2082"/>
      <c r="Y5" s="2075"/>
      <c r="Z5" s="2082"/>
      <c r="AA5" s="2064" t="s">
        <v>1831</v>
      </c>
      <c r="AB5" s="2064"/>
      <c r="AC5" s="2064"/>
      <c r="AD5" s="2064"/>
      <c r="AE5" s="2064"/>
      <c r="AF5" s="2082"/>
      <c r="AG5" s="2081"/>
      <c r="AH5" s="2082"/>
      <c r="AI5" s="2081"/>
      <c r="AJ5" s="2082"/>
      <c r="AK5" s="2064"/>
      <c r="AL5" s="2070" t="s">
        <v>1832</v>
      </c>
      <c r="AM5" s="2064"/>
      <c r="AN5" s="2072" t="s">
        <v>960</v>
      </c>
      <c r="AO5" s="2072"/>
      <c r="AP5" s="2072"/>
      <c r="AQ5" s="2072"/>
      <c r="AR5" s="2072"/>
      <c r="AS5" s="2072"/>
      <c r="AT5" s="2072"/>
      <c r="AU5" s="2072"/>
      <c r="AV5" s="2064"/>
    </row>
    <row r="6" spans="1:53">
      <c r="A6" s="2066" t="s">
        <v>1783</v>
      </c>
      <c r="B6" s="2080"/>
      <c r="D6" s="2075">
        <v>0</v>
      </c>
      <c r="E6" s="2081"/>
      <c r="F6" s="2081"/>
      <c r="G6" s="2081"/>
      <c r="H6" s="2082"/>
      <c r="I6" s="2083"/>
      <c r="J6" s="2081"/>
      <c r="K6" s="2081"/>
      <c r="L6" s="2081"/>
      <c r="M6" s="2081"/>
      <c r="N6" s="2081"/>
      <c r="O6" s="2064" t="s">
        <v>1833</v>
      </c>
      <c r="P6" s="2064"/>
      <c r="Q6" s="2064"/>
      <c r="R6" s="2064"/>
      <c r="S6" s="2064"/>
      <c r="T6" s="2064"/>
      <c r="U6" s="2081" t="s">
        <v>1834</v>
      </c>
      <c r="V6" s="2082"/>
      <c r="W6" s="2081"/>
      <c r="X6" s="2082"/>
      <c r="Y6" s="2081"/>
      <c r="Z6" s="2082"/>
      <c r="AA6" s="2064" t="s">
        <v>1835</v>
      </c>
      <c r="AB6" s="2064"/>
      <c r="AC6" s="2064"/>
      <c r="AD6" s="2064"/>
      <c r="AE6" s="2064"/>
      <c r="AF6" s="2082"/>
      <c r="AG6" s="2081"/>
      <c r="AH6" s="2082"/>
      <c r="AI6" s="2081"/>
      <c r="AJ6" s="2082"/>
      <c r="AK6" s="2078"/>
      <c r="AL6" s="2070" t="s">
        <v>1836</v>
      </c>
      <c r="AM6" s="2078"/>
      <c r="AN6" s="2072" t="s">
        <v>961</v>
      </c>
      <c r="AO6" s="2072"/>
      <c r="AP6" s="2072"/>
      <c r="AQ6" s="2072"/>
      <c r="AR6" s="2072"/>
      <c r="AS6" s="2072"/>
      <c r="AT6" s="2072"/>
      <c r="AU6" s="2072"/>
      <c r="AV6" s="2064"/>
    </row>
    <row r="7" spans="1:53" ht="12" thickBot="1">
      <c r="A7" s="2060" t="s">
        <v>1786</v>
      </c>
      <c r="C7" s="2084"/>
      <c r="D7" s="2082" t="str">
        <f>VT!D7</f>
        <v>EXC 4</v>
      </c>
      <c r="E7" s="2077"/>
      <c r="F7" s="2085"/>
      <c r="G7" s="2085"/>
      <c r="I7" s="2086"/>
      <c r="J7" s="2085"/>
      <c r="K7" s="2085"/>
      <c r="L7" s="2085"/>
      <c r="M7" s="2085"/>
      <c r="N7" s="2085"/>
      <c r="O7" s="2087"/>
      <c r="P7" s="2088"/>
      <c r="Q7" s="2088"/>
      <c r="R7" s="2087"/>
      <c r="S7" s="2087"/>
      <c r="T7" s="2087"/>
      <c r="U7" s="2087"/>
      <c r="V7" s="2087"/>
      <c r="W7" s="2087"/>
      <c r="X7" s="2087"/>
      <c r="Y7" s="2087"/>
      <c r="Z7" s="2087"/>
      <c r="AA7" s="2087"/>
      <c r="AB7" s="2087"/>
      <c r="AC7" s="2087"/>
      <c r="AD7" s="2087"/>
      <c r="AE7" s="2087"/>
      <c r="AF7" s="2087"/>
      <c r="AG7" s="2087"/>
      <c r="AH7" s="2084"/>
      <c r="AI7" s="2084"/>
      <c r="AJ7" s="2084"/>
      <c r="AK7" s="2085"/>
      <c r="AL7" s="2085"/>
      <c r="AM7" s="2085"/>
      <c r="AN7" s="2085"/>
      <c r="AO7" s="2085"/>
      <c r="AP7" s="2085"/>
      <c r="AQ7" s="2085"/>
      <c r="AR7" s="2085"/>
      <c r="AS7" s="2085"/>
      <c r="AT7" s="2084"/>
      <c r="AU7" s="2086"/>
      <c r="AV7" s="2086"/>
    </row>
    <row r="8" spans="1:53" ht="15.75" customHeight="1" thickBot="1">
      <c r="O8" s="4168" t="s">
        <v>1788</v>
      </c>
      <c r="P8" s="4169"/>
      <c r="Q8" s="4169"/>
      <c r="R8" s="4169"/>
      <c r="S8" s="4169"/>
      <c r="T8" s="4169"/>
      <c r="U8" s="4169"/>
      <c r="V8" s="4169"/>
      <c r="W8" s="4169"/>
      <c r="X8" s="4169"/>
      <c r="Y8" s="4169"/>
      <c r="Z8" s="4169"/>
      <c r="AA8" s="4169"/>
      <c r="AB8" s="4169"/>
      <c r="AC8" s="4169"/>
      <c r="AD8" s="4169"/>
      <c r="AE8" s="4169"/>
      <c r="AF8" s="4169"/>
      <c r="AG8" s="4169"/>
      <c r="AH8" s="4169"/>
      <c r="AI8" s="4169"/>
      <c r="AJ8" s="4169"/>
      <c r="AK8" s="3588"/>
      <c r="AL8" s="2089"/>
      <c r="AM8" s="2064"/>
      <c r="AN8" s="2064"/>
      <c r="AO8" s="2064"/>
      <c r="AP8" s="2064"/>
      <c r="AQ8" s="2064"/>
      <c r="AR8" s="2064"/>
      <c r="AS8" s="2064"/>
      <c r="AT8" s="2064"/>
      <c r="AU8" s="2064"/>
      <c r="AV8" s="2064"/>
    </row>
    <row r="9" spans="1:53" ht="12.75">
      <c r="A9" s="2091">
        <v>1</v>
      </c>
      <c r="B9" s="2092"/>
      <c r="C9" s="2092"/>
      <c r="D9" s="2092"/>
      <c r="E9" s="2092"/>
      <c r="F9" s="2093"/>
      <c r="G9" s="2094">
        <v>3</v>
      </c>
      <c r="H9" s="2093"/>
      <c r="I9" s="2094">
        <v>5</v>
      </c>
      <c r="J9" s="2092"/>
      <c r="K9" s="2093"/>
      <c r="L9" s="2094">
        <v>6</v>
      </c>
      <c r="M9" s="2092"/>
      <c r="N9" s="2092"/>
      <c r="O9" s="2095">
        <v>1</v>
      </c>
      <c r="P9" s="2096"/>
      <c r="Q9" s="2096"/>
      <c r="R9" s="2096"/>
      <c r="S9" s="2096"/>
      <c r="T9"/>
      <c r="U9">
        <v>8</v>
      </c>
      <c r="V9" s="2096"/>
      <c r="W9" s="2096"/>
      <c r="X9" s="2096"/>
      <c r="Y9" s="2096"/>
      <c r="Z9"/>
      <c r="AA9">
        <v>9</v>
      </c>
      <c r="AB9" s="2096"/>
      <c r="AC9"/>
      <c r="AD9">
        <v>10</v>
      </c>
      <c r="AE9" s="2096"/>
      <c r="AF9" s="2096"/>
      <c r="AG9" s="2096"/>
      <c r="AH9" s="2096"/>
      <c r="AI9" s="2096"/>
      <c r="AJ9" s="2096"/>
      <c r="AK9" s="2099"/>
      <c r="AL9" s="2094">
        <v>11</v>
      </c>
      <c r="AM9" s="2100"/>
      <c r="AN9" s="2092"/>
      <c r="AO9" s="2092"/>
      <c r="AP9" s="2093"/>
      <c r="AQ9" s="2094">
        <v>13</v>
      </c>
      <c r="AR9" s="2092"/>
      <c r="AS9" s="2092"/>
      <c r="AT9" s="2093"/>
      <c r="AU9" s="2094">
        <v>14</v>
      </c>
      <c r="AV9"/>
    </row>
    <row r="10" spans="1:53" ht="12.75">
      <c r="A10">
        <f>VT!A10</f>
        <v>0</v>
      </c>
      <c r="B10"/>
      <c r="C10"/>
      <c r="D10"/>
      <c r="E10"/>
      <c r="F10"/>
      <c r="G10" t="str">
        <f>VT!$AZ$22</f>
        <v>2X</v>
      </c>
      <c r="H10"/>
      <c r="I10" t="str">
        <f>VT!$BB$9</f>
        <v>S355K2+M</v>
      </c>
      <c r="J10"/>
      <c r="K10"/>
      <c r="L10" t="str">
        <f>VT!$AX$9</f>
        <v>AS100</v>
      </c>
      <c r="M10"/>
      <c r="N10"/>
      <c r="O10"/>
      <c r="P10" s="2064"/>
      <c r="Q10" s="2064"/>
      <c r="R10" s="2064"/>
      <c r="S10" s="2064"/>
      <c r="T10"/>
      <c r="U10"/>
      <c r="V10" s="2064"/>
      <c r="W10" s="2064"/>
      <c r="X10" s="2064"/>
      <c r="Y10" s="2064"/>
      <c r="Z10"/>
      <c r="AA10"/>
      <c r="AB10" s="2064"/>
      <c r="AC10"/>
      <c r="AD10"/>
      <c r="AE10" s="2064"/>
      <c r="AF10" s="2064"/>
      <c r="AG10" s="2064"/>
      <c r="AH10" s="2064"/>
      <c r="AI10" s="2064"/>
      <c r="AJ10" s="2064"/>
      <c r="AK10"/>
      <c r="AL10"/>
      <c r="AM10"/>
      <c r="AN10"/>
      <c r="AO10"/>
      <c r="AP10"/>
      <c r="AQ10" s="2064"/>
      <c r="AR10" s="2064"/>
      <c r="AS10" s="2064"/>
      <c r="AT10"/>
      <c r="AU10" s="2064"/>
      <c r="AV10"/>
    </row>
    <row r="11" spans="1:53" ht="12.75">
      <c r="A11">
        <v>2</v>
      </c>
      <c r="B11"/>
      <c r="C11">
        <v>15</v>
      </c>
      <c r="D11"/>
      <c r="E11">
        <v>16</v>
      </c>
      <c r="F11"/>
      <c r="G11">
        <v>4</v>
      </c>
      <c r="H11"/>
      <c r="I11">
        <v>5</v>
      </c>
      <c r="J11" s="2064"/>
      <c r="K11"/>
      <c r="L11">
        <v>7</v>
      </c>
      <c r="M11" s="2064"/>
      <c r="N11" s="2064"/>
      <c r="O11"/>
      <c r="P11" s="2064"/>
      <c r="Q11" s="2064"/>
      <c r="R11" s="2064"/>
      <c r="S11" s="2064"/>
      <c r="T11"/>
      <c r="U11"/>
      <c r="V11" s="2064"/>
      <c r="W11" s="2064"/>
      <c r="X11" s="2064"/>
      <c r="Y11" s="2064"/>
      <c r="Z11"/>
      <c r="AA11"/>
      <c r="AB11" s="2064"/>
      <c r="AC11"/>
      <c r="AD11"/>
      <c r="AE11" s="2064"/>
      <c r="AF11" s="2064"/>
      <c r="AG11" s="2064"/>
      <c r="AH11" s="2064"/>
      <c r="AI11" s="2064"/>
      <c r="AJ11" s="2064"/>
      <c r="AK11"/>
      <c r="AL11">
        <v>12</v>
      </c>
      <c r="AM11"/>
      <c r="AN11" s="2064"/>
      <c r="AO11" s="2064"/>
      <c r="AP11"/>
      <c r="AQ11" s="2064"/>
      <c r="AR11" s="2064"/>
      <c r="AS11" s="2064"/>
      <c r="AT11"/>
      <c r="AU11" s="2064"/>
      <c r="AV11"/>
    </row>
    <row r="12" spans="1:53" ht="12.75">
      <c r="A12">
        <f>VT!A12</f>
        <v>0</v>
      </c>
      <c r="B12"/>
      <c r="C12" s="2062"/>
      <c r="D12"/>
      <c r="E12" s="2062"/>
      <c r="F12"/>
      <c r="G12" s="2062"/>
      <c r="H12"/>
      <c r="I12" s="2062" t="str">
        <f>VT!$BC$9</f>
        <v>S355K2+N</v>
      </c>
      <c r="J12" s="2062"/>
      <c r="K12"/>
      <c r="L12" t="str">
        <f>VT!$AX$5</f>
        <v>HEB500</v>
      </c>
      <c r="M12"/>
      <c r="N12"/>
      <c r="O12"/>
      <c r="P12" s="2062"/>
      <c r="Q12" s="2062"/>
      <c r="R12" s="2062"/>
      <c r="S12" s="2062"/>
      <c r="T12"/>
      <c r="U12"/>
      <c r="V12" s="2062"/>
      <c r="W12" s="2062"/>
      <c r="X12" s="2062"/>
      <c r="Y12" s="2062"/>
      <c r="Z12"/>
      <c r="AA12"/>
      <c r="AB12" s="2062"/>
      <c r="AC12"/>
      <c r="AD12"/>
      <c r="AE12" s="2062"/>
      <c r="AF12" s="2062"/>
      <c r="AG12" s="2062"/>
      <c r="AH12" s="2062"/>
      <c r="AI12" s="2062"/>
      <c r="AJ12" s="2062"/>
      <c r="AK12"/>
      <c r="AL12" s="2062"/>
      <c r="AM12" s="2062"/>
      <c r="AN12" s="2062"/>
      <c r="AO12" s="2062"/>
      <c r="AP12"/>
      <c r="AQ12" s="2062"/>
      <c r="AR12" s="2062"/>
      <c r="AS12" s="2062"/>
      <c r="AT12"/>
      <c r="AU12" s="2062"/>
      <c r="AV12"/>
    </row>
    <row r="13" spans="1:53" ht="12.75">
      <c r="A13" s="2091">
        <v>1</v>
      </c>
      <c r="B13" s="2092"/>
      <c r="C13" s="2092"/>
      <c r="D13" s="2092"/>
      <c r="E13" s="2092"/>
      <c r="F13" s="2093"/>
      <c r="G13" s="2094">
        <v>3</v>
      </c>
      <c r="H13" s="2093"/>
      <c r="I13" s="2094">
        <v>5</v>
      </c>
      <c r="J13" s="2092"/>
      <c r="K13" s="2093"/>
      <c r="L13" s="2094">
        <v>6</v>
      </c>
      <c r="M13" s="2092"/>
      <c r="N13" s="2092"/>
      <c r="O13">
        <v>1</v>
      </c>
      <c r="P13" s="2092"/>
      <c r="Q13" s="2092"/>
      <c r="R13" s="2092"/>
      <c r="S13" s="2092"/>
      <c r="T13"/>
      <c r="U13" s="2091">
        <v>8</v>
      </c>
      <c r="V13" s="2092"/>
      <c r="W13" s="2092"/>
      <c r="X13" s="2092"/>
      <c r="Y13" s="2092"/>
      <c r="Z13"/>
      <c r="AA13" s="2091">
        <v>9</v>
      </c>
      <c r="AB13" s="2092"/>
      <c r="AC13"/>
      <c r="AD13" s="2091">
        <v>10</v>
      </c>
      <c r="AE13" s="2092"/>
      <c r="AF13" s="2092"/>
      <c r="AG13" s="2092"/>
      <c r="AH13" s="2092"/>
      <c r="AI13" s="2092"/>
      <c r="AJ13" s="2092"/>
      <c r="AK13"/>
      <c r="AL13" s="2094">
        <v>11</v>
      </c>
      <c r="AM13" s="2100"/>
      <c r="AN13" s="2092"/>
      <c r="AO13" s="2092"/>
      <c r="AP13" s="2093"/>
      <c r="AQ13" s="2094">
        <v>13</v>
      </c>
      <c r="AR13" s="2092"/>
      <c r="AS13" s="2092"/>
      <c r="AT13" s="2093"/>
      <c r="AU13" s="2094">
        <v>14</v>
      </c>
      <c r="AV13"/>
    </row>
    <row r="14" spans="1:53" ht="12.75">
      <c r="A14">
        <f>VT!A14</f>
        <v>0</v>
      </c>
      <c r="B14"/>
      <c r="C14"/>
      <c r="D14"/>
      <c r="E14"/>
      <c r="F14"/>
      <c r="G14" t="str">
        <f>VT!$AZ$22</f>
        <v>2X</v>
      </c>
      <c r="H14"/>
      <c r="I14" t="str">
        <f>VT!$BB$9</f>
        <v>S355K2+M</v>
      </c>
      <c r="J14"/>
      <c r="K14"/>
      <c r="L14" t="str">
        <f>VT!AX10</f>
        <v>AS101</v>
      </c>
      <c r="M14"/>
      <c r="N14"/>
      <c r="O14"/>
      <c r="P14" s="2064"/>
      <c r="Q14" s="2064"/>
      <c r="R14" s="2064"/>
      <c r="S14" s="2064"/>
      <c r="T14"/>
      <c r="U14"/>
      <c r="V14" s="2064"/>
      <c r="W14" s="2064"/>
      <c r="X14" s="2064"/>
      <c r="Y14" s="2064"/>
      <c r="Z14"/>
      <c r="AA14"/>
      <c r="AB14" s="2064"/>
      <c r="AC14"/>
      <c r="AD14"/>
      <c r="AE14" s="2064"/>
      <c r="AF14" s="2064"/>
      <c r="AG14" s="2064"/>
      <c r="AH14" s="2064"/>
      <c r="AI14" s="2064"/>
      <c r="AJ14" s="2064"/>
      <c r="AK14"/>
      <c r="AL14"/>
      <c r="AM14"/>
      <c r="AN14"/>
      <c r="AO14"/>
      <c r="AP14"/>
      <c r="AQ14" s="2064"/>
      <c r="AR14" s="2064"/>
      <c r="AS14" s="2064"/>
      <c r="AT14"/>
      <c r="AU14" s="2064"/>
      <c r="AV14"/>
    </row>
    <row r="15" spans="1:53" ht="12.75">
      <c r="A15">
        <v>2</v>
      </c>
      <c r="B15"/>
      <c r="C15">
        <v>15</v>
      </c>
      <c r="D15"/>
      <c r="E15">
        <v>16</v>
      </c>
      <c r="F15"/>
      <c r="G15">
        <v>4</v>
      </c>
      <c r="H15"/>
      <c r="I15">
        <v>5</v>
      </c>
      <c r="J15" s="2064"/>
      <c r="K15"/>
      <c r="L15">
        <v>7</v>
      </c>
      <c r="M15" s="2064"/>
      <c r="N15" s="2064"/>
      <c r="O15"/>
      <c r="P15" s="2064"/>
      <c r="Q15" s="2064"/>
      <c r="R15" s="2064"/>
      <c r="S15" s="2064"/>
      <c r="T15"/>
      <c r="U15"/>
      <c r="V15" s="2064"/>
      <c r="W15" s="2064"/>
      <c r="X15" s="2064"/>
      <c r="Y15" s="2064"/>
      <c r="Z15"/>
      <c r="AA15"/>
      <c r="AB15" s="2064"/>
      <c r="AC15"/>
      <c r="AD15"/>
      <c r="AE15" s="2064"/>
      <c r="AF15" s="2064"/>
      <c r="AG15" s="2064"/>
      <c r="AH15" s="2064"/>
      <c r="AI15" s="2064"/>
      <c r="AJ15" s="2064"/>
      <c r="AK15"/>
      <c r="AL15">
        <v>12</v>
      </c>
      <c r="AM15"/>
      <c r="AN15" s="2064"/>
      <c r="AO15" s="2064"/>
      <c r="AP15"/>
      <c r="AQ15" s="2064"/>
      <c r="AR15" s="2064"/>
      <c r="AS15" s="2064"/>
      <c r="AT15"/>
      <c r="AU15" s="2064"/>
      <c r="AV15"/>
    </row>
    <row r="16" spans="1:53" ht="12.75">
      <c r="A16">
        <f>VT!A16</f>
        <v>0</v>
      </c>
      <c r="B16"/>
      <c r="C16" s="2062"/>
      <c r="D16"/>
      <c r="E16" s="2062"/>
      <c r="F16"/>
      <c r="G16" s="2062"/>
      <c r="H16"/>
      <c r="I16" s="2062" t="str">
        <f>VT!$BC$9</f>
        <v>S355K2+N</v>
      </c>
      <c r="J16" s="2062"/>
      <c r="K16"/>
      <c r="L16" t="str">
        <f>VT!$AX$5</f>
        <v>HEB500</v>
      </c>
      <c r="M16"/>
      <c r="N16"/>
      <c r="O16"/>
      <c r="P16" s="2062"/>
      <c r="Q16" s="2062"/>
      <c r="R16" s="2062"/>
      <c r="S16" s="2062"/>
      <c r="T16"/>
      <c r="U16"/>
      <c r="V16" s="2062"/>
      <c r="W16" s="2062"/>
      <c r="X16" s="2062"/>
      <c r="Y16" s="2062"/>
      <c r="Z16"/>
      <c r="AA16"/>
      <c r="AB16" s="2062"/>
      <c r="AC16"/>
      <c r="AD16"/>
      <c r="AE16" s="2062"/>
      <c r="AF16" s="2062"/>
      <c r="AG16" s="2062"/>
      <c r="AH16" s="2062"/>
      <c r="AI16" s="2062"/>
      <c r="AJ16" s="2062"/>
      <c r="AK16"/>
      <c r="AL16" s="2062"/>
      <c r="AM16" s="2062"/>
      <c r="AN16" s="2062"/>
      <c r="AO16" s="2062"/>
      <c r="AP16"/>
      <c r="AQ16" s="2062"/>
      <c r="AR16" s="2062"/>
      <c r="AS16" s="2062"/>
      <c r="AT16"/>
      <c r="AU16" s="2062"/>
      <c r="AV16"/>
    </row>
    <row r="17" spans="1:48" ht="12.75">
      <c r="A17" s="2091">
        <v>1</v>
      </c>
      <c r="B17" s="2092"/>
      <c r="C17" s="2092"/>
      <c r="D17" s="2092"/>
      <c r="E17" s="2092"/>
      <c r="F17" s="2093"/>
      <c r="G17" s="2094">
        <v>3</v>
      </c>
      <c r="H17" s="2093"/>
      <c r="I17" s="2094">
        <v>5</v>
      </c>
      <c r="J17" s="2092"/>
      <c r="K17" s="2093"/>
      <c r="L17" s="2094">
        <v>6</v>
      </c>
      <c r="M17" s="2092"/>
      <c r="N17" s="2092"/>
      <c r="O17">
        <v>1</v>
      </c>
      <c r="P17" s="2092"/>
      <c r="Q17" s="2092"/>
      <c r="R17" s="2092"/>
      <c r="S17" s="2092"/>
      <c r="T17"/>
      <c r="U17" s="2091">
        <v>8</v>
      </c>
      <c r="V17" s="2092"/>
      <c r="W17" s="2092"/>
      <c r="X17" s="2092"/>
      <c r="Y17" s="2092"/>
      <c r="Z17"/>
      <c r="AA17" s="2091">
        <v>9</v>
      </c>
      <c r="AB17" s="2092"/>
      <c r="AC17"/>
      <c r="AD17" s="2091">
        <v>10</v>
      </c>
      <c r="AE17" s="2092"/>
      <c r="AF17" s="2092"/>
      <c r="AG17" s="2092"/>
      <c r="AH17" s="2092"/>
      <c r="AI17" s="2092"/>
      <c r="AJ17" s="2092"/>
      <c r="AK17"/>
      <c r="AL17" s="2094">
        <v>11</v>
      </c>
      <c r="AM17" s="2100"/>
      <c r="AN17" s="2092"/>
      <c r="AO17" s="2092"/>
      <c r="AP17" s="2093"/>
      <c r="AQ17" s="2094">
        <v>13</v>
      </c>
      <c r="AR17" s="2092"/>
      <c r="AS17" s="2092"/>
      <c r="AT17" s="2093"/>
      <c r="AU17" s="2094">
        <v>14</v>
      </c>
      <c r="AV17"/>
    </row>
    <row r="18" spans="1:48" ht="12.75">
      <c r="A18">
        <f>VT!A18</f>
        <v>0</v>
      </c>
      <c r="B18"/>
      <c r="C18"/>
      <c r="D18"/>
      <c r="E18"/>
      <c r="F18"/>
      <c r="G18" t="str">
        <f>VT!$AZ$22</f>
        <v>2X</v>
      </c>
      <c r="H18"/>
      <c r="I18" t="str">
        <f>VT!$BB$9</f>
        <v>S355K2+M</v>
      </c>
      <c r="J18"/>
      <c r="K18"/>
      <c r="L18" t="str">
        <f>VT!AX11</f>
        <v>AS102</v>
      </c>
      <c r="M18"/>
      <c r="N18"/>
      <c r="O18"/>
      <c r="P18" s="2064"/>
      <c r="Q18" s="2064"/>
      <c r="R18" s="2064"/>
      <c r="S18" s="2064"/>
      <c r="T18"/>
      <c r="U18"/>
      <c r="V18" s="2064"/>
      <c r="W18" s="2064"/>
      <c r="X18" s="2064"/>
      <c r="Y18" s="2064"/>
      <c r="Z18"/>
      <c r="AA18"/>
      <c r="AB18" s="2064"/>
      <c r="AC18"/>
      <c r="AD18"/>
      <c r="AE18" s="2064"/>
      <c r="AF18" s="2064"/>
      <c r="AG18" s="2064"/>
      <c r="AH18" s="2064"/>
      <c r="AI18" s="2064"/>
      <c r="AJ18" s="2064"/>
      <c r="AK18"/>
      <c r="AL18"/>
      <c r="AM18"/>
      <c r="AN18"/>
      <c r="AO18"/>
      <c r="AP18"/>
      <c r="AQ18" s="2064"/>
      <c r="AR18" s="2064"/>
      <c r="AS18" s="2064"/>
      <c r="AT18"/>
      <c r="AU18" s="2064"/>
      <c r="AV18"/>
    </row>
    <row r="19" spans="1:48" ht="12.75">
      <c r="A19">
        <v>2</v>
      </c>
      <c r="B19"/>
      <c r="C19">
        <v>15</v>
      </c>
      <c r="D19"/>
      <c r="E19">
        <v>16</v>
      </c>
      <c r="F19"/>
      <c r="G19">
        <v>4</v>
      </c>
      <c r="H19"/>
      <c r="I19">
        <v>5</v>
      </c>
      <c r="J19" s="2064"/>
      <c r="K19"/>
      <c r="L19">
        <v>7</v>
      </c>
      <c r="M19" s="2064"/>
      <c r="N19" s="2064"/>
      <c r="O19"/>
      <c r="P19" s="2064"/>
      <c r="Q19" s="2064"/>
      <c r="R19" s="2064"/>
      <c r="S19" s="2064"/>
      <c r="T19"/>
      <c r="U19"/>
      <c r="V19" s="2064"/>
      <c r="W19" s="2064"/>
      <c r="X19" s="2064"/>
      <c r="Y19" s="2064"/>
      <c r="Z19"/>
      <c r="AA19"/>
      <c r="AB19" s="2064"/>
      <c r="AC19"/>
      <c r="AD19"/>
      <c r="AE19" s="2064"/>
      <c r="AF19" s="2064"/>
      <c r="AG19" s="2064"/>
      <c r="AH19" s="2064"/>
      <c r="AI19" s="2064"/>
      <c r="AJ19" s="2064"/>
      <c r="AK19"/>
      <c r="AL19">
        <v>12</v>
      </c>
      <c r="AM19"/>
      <c r="AN19" s="2064"/>
      <c r="AO19" s="2064"/>
      <c r="AP19"/>
      <c r="AQ19" s="2064"/>
      <c r="AR19" s="2064"/>
      <c r="AS19" s="2064"/>
      <c r="AT19"/>
      <c r="AU19" s="2064"/>
      <c r="AV19"/>
    </row>
    <row r="20" spans="1:48" ht="12.75">
      <c r="A20">
        <f>VT!A20</f>
        <v>0</v>
      </c>
      <c r="B20"/>
      <c r="C20" s="2062"/>
      <c r="D20"/>
      <c r="E20" s="2062"/>
      <c r="F20"/>
      <c r="G20" s="2062"/>
      <c r="H20"/>
      <c r="I20" s="2062" t="str">
        <f>VT!$BC$9</f>
        <v>S355K2+N</v>
      </c>
      <c r="J20" s="2062"/>
      <c r="K20"/>
      <c r="L20" t="str">
        <f>VT!$AX$5</f>
        <v>HEB500</v>
      </c>
      <c r="M20"/>
      <c r="N20"/>
      <c r="O20"/>
      <c r="P20" s="2062"/>
      <c r="Q20" s="2062"/>
      <c r="R20" s="2062"/>
      <c r="S20" s="2062"/>
      <c r="T20"/>
      <c r="U20"/>
      <c r="V20" s="2062"/>
      <c r="W20" s="2062"/>
      <c r="X20" s="2062"/>
      <c r="Y20" s="2062"/>
      <c r="Z20"/>
      <c r="AA20"/>
      <c r="AB20" s="2062"/>
      <c r="AC20"/>
      <c r="AD20"/>
      <c r="AE20" s="2062"/>
      <c r="AF20" s="2062"/>
      <c r="AG20" s="2062"/>
      <c r="AH20" s="2062"/>
      <c r="AI20" s="2062"/>
      <c r="AJ20" s="2062"/>
      <c r="AK20"/>
      <c r="AL20" s="2062"/>
      <c r="AM20" s="2062"/>
      <c r="AN20" s="2062"/>
      <c r="AO20" s="2062"/>
      <c r="AP20"/>
      <c r="AQ20" s="2062"/>
      <c r="AR20" s="2062"/>
      <c r="AS20" s="2062"/>
      <c r="AT20"/>
      <c r="AU20" s="2062"/>
      <c r="AV20"/>
    </row>
    <row r="21" spans="1:48" ht="12.75">
      <c r="A21" s="2091">
        <v>1</v>
      </c>
      <c r="B21" s="2092"/>
      <c r="C21" s="2092"/>
      <c r="D21" s="2092"/>
      <c r="E21" s="2092"/>
      <c r="F21" s="2093"/>
      <c r="G21" s="2094">
        <v>3</v>
      </c>
      <c r="H21" s="2093"/>
      <c r="I21" s="2094">
        <v>5</v>
      </c>
      <c r="J21" s="2092"/>
      <c r="K21" s="2093"/>
      <c r="L21" s="2094">
        <v>6</v>
      </c>
      <c r="M21" s="2092"/>
      <c r="N21" s="2092"/>
      <c r="O21">
        <v>1</v>
      </c>
      <c r="P21" s="2092"/>
      <c r="Q21" s="2092"/>
      <c r="R21" s="2092"/>
      <c r="S21" s="2092"/>
      <c r="T21"/>
      <c r="U21" s="2091">
        <v>8</v>
      </c>
      <c r="V21" s="2092"/>
      <c r="W21" s="2092"/>
      <c r="X21" s="2092"/>
      <c r="Y21" s="2092"/>
      <c r="Z21"/>
      <c r="AA21" s="2091">
        <v>9</v>
      </c>
      <c r="AB21" s="2092"/>
      <c r="AC21"/>
      <c r="AD21" s="2091">
        <v>10</v>
      </c>
      <c r="AE21" s="2092"/>
      <c r="AF21" s="2092"/>
      <c r="AG21" s="2092"/>
      <c r="AH21" s="2092"/>
      <c r="AI21" s="2092"/>
      <c r="AJ21" s="2092"/>
      <c r="AK21"/>
      <c r="AL21" s="2094">
        <v>11</v>
      </c>
      <c r="AM21" s="2100"/>
      <c r="AN21" s="2092"/>
      <c r="AO21" s="2092"/>
      <c r="AP21" s="2093"/>
      <c r="AQ21" s="2094">
        <v>13</v>
      </c>
      <c r="AR21" s="2092"/>
      <c r="AS21" s="2092"/>
      <c r="AT21" s="2093"/>
      <c r="AU21" s="2094">
        <v>14</v>
      </c>
      <c r="AV21"/>
    </row>
    <row r="22" spans="1:48" ht="12.75">
      <c r="A22">
        <f>VT!A22</f>
        <v>0</v>
      </c>
      <c r="B22"/>
      <c r="C22"/>
      <c r="D22"/>
      <c r="E22"/>
      <c r="F22"/>
      <c r="G22" t="str">
        <f>VT!$AZ$22</f>
        <v>2X</v>
      </c>
      <c r="H22"/>
      <c r="I22" t="str">
        <f>VT!$BB$9</f>
        <v>S355K2+M</v>
      </c>
      <c r="J22"/>
      <c r="K22"/>
      <c r="L22" t="str">
        <f>VT!AX12</f>
        <v>AS103</v>
      </c>
      <c r="M22"/>
      <c r="N22"/>
      <c r="O22"/>
      <c r="P22" s="2064"/>
      <c r="Q22" s="2064"/>
      <c r="R22" s="2064"/>
      <c r="S22" s="2064"/>
      <c r="T22"/>
      <c r="U22"/>
      <c r="V22" s="2064"/>
      <c r="W22" s="2064"/>
      <c r="X22" s="2064"/>
      <c r="Y22" s="2064"/>
      <c r="Z22"/>
      <c r="AA22"/>
      <c r="AB22" s="2064"/>
      <c r="AC22"/>
      <c r="AD22"/>
      <c r="AE22" s="2064"/>
      <c r="AF22" s="2064"/>
      <c r="AG22" s="2064"/>
      <c r="AH22" s="2064"/>
      <c r="AI22" s="2064"/>
      <c r="AJ22" s="2064"/>
      <c r="AK22"/>
      <c r="AL22"/>
      <c r="AM22"/>
      <c r="AN22"/>
      <c r="AO22"/>
      <c r="AP22"/>
      <c r="AQ22" s="2064"/>
      <c r="AR22" s="2064"/>
      <c r="AS22" s="2064"/>
      <c r="AT22"/>
      <c r="AU22" s="2064"/>
      <c r="AV22"/>
    </row>
    <row r="23" spans="1:48" ht="12.75">
      <c r="A23">
        <v>2</v>
      </c>
      <c r="B23"/>
      <c r="C23">
        <v>15</v>
      </c>
      <c r="D23"/>
      <c r="E23">
        <v>16</v>
      </c>
      <c r="F23"/>
      <c r="G23">
        <v>4</v>
      </c>
      <c r="H23"/>
      <c r="I23">
        <v>5</v>
      </c>
      <c r="J23" s="2064"/>
      <c r="K23"/>
      <c r="L23">
        <v>7</v>
      </c>
      <c r="M23" s="2064"/>
      <c r="N23" s="2064"/>
      <c r="O23"/>
      <c r="P23" s="2064"/>
      <c r="Q23" s="2064"/>
      <c r="R23" s="2064"/>
      <c r="S23" s="2064"/>
      <c r="T23"/>
      <c r="U23"/>
      <c r="V23" s="2064"/>
      <c r="W23" s="2064"/>
      <c r="X23" s="2064"/>
      <c r="Y23" s="2064"/>
      <c r="Z23"/>
      <c r="AA23"/>
      <c r="AB23" s="2064"/>
      <c r="AC23"/>
      <c r="AD23"/>
      <c r="AE23" s="2064"/>
      <c r="AF23" s="2064"/>
      <c r="AG23" s="2064"/>
      <c r="AH23" s="2064"/>
      <c r="AI23" s="2064"/>
      <c r="AJ23" s="2064"/>
      <c r="AK23"/>
      <c r="AL23">
        <v>12</v>
      </c>
      <c r="AM23"/>
      <c r="AN23" s="2064"/>
      <c r="AO23" s="2064"/>
      <c r="AP23"/>
      <c r="AQ23" s="2064"/>
      <c r="AR23" s="2064"/>
      <c r="AS23" s="2064"/>
      <c r="AT23"/>
      <c r="AU23" s="2064"/>
      <c r="AV23"/>
    </row>
    <row r="24" spans="1:48" ht="12.75">
      <c r="A24">
        <f>VT!A24</f>
        <v>0</v>
      </c>
      <c r="B24"/>
      <c r="C24" s="2062"/>
      <c r="D24"/>
      <c r="E24" s="2062"/>
      <c r="F24"/>
      <c r="G24" s="2062"/>
      <c r="H24"/>
      <c r="I24" s="2062" t="str">
        <f>VT!$BC$9</f>
        <v>S355K2+N</v>
      </c>
      <c r="J24" s="2062"/>
      <c r="K24"/>
      <c r="L24" t="str">
        <f>VT!$AX$5</f>
        <v>HEB500</v>
      </c>
      <c r="M24"/>
      <c r="N24"/>
      <c r="O24"/>
      <c r="P24" s="2062"/>
      <c r="Q24" s="2062"/>
      <c r="R24" s="2062"/>
      <c r="S24" s="2062"/>
      <c r="T24"/>
      <c r="U24"/>
      <c r="V24" s="2062"/>
      <c r="W24" s="2062"/>
      <c r="X24" s="2062"/>
      <c r="Y24" s="2062"/>
      <c r="Z24"/>
      <c r="AA24"/>
      <c r="AB24" s="2062"/>
      <c r="AC24"/>
      <c r="AD24"/>
      <c r="AE24" s="2062"/>
      <c r="AF24" s="2062"/>
      <c r="AG24" s="2062"/>
      <c r="AH24" s="2062"/>
      <c r="AI24" s="2062"/>
      <c r="AJ24" s="2062"/>
      <c r="AK24"/>
      <c r="AL24" s="2062"/>
      <c r="AM24" s="2062"/>
      <c r="AN24" s="2062"/>
      <c r="AO24" s="2062"/>
      <c r="AP24"/>
      <c r="AQ24" s="2062"/>
      <c r="AR24" s="2062"/>
      <c r="AS24" s="2062"/>
      <c r="AT24"/>
      <c r="AU24" s="2062"/>
      <c r="AV24"/>
    </row>
    <row r="25" spans="1:48" ht="12.75">
      <c r="A25" s="2091">
        <v>1</v>
      </c>
      <c r="B25" s="2092"/>
      <c r="C25" s="2092"/>
      <c r="D25" s="2092"/>
      <c r="E25" s="2092"/>
      <c r="F25" s="2093"/>
      <c r="G25" s="2094">
        <v>3</v>
      </c>
      <c r="H25" s="2093"/>
      <c r="I25" s="2094">
        <v>5</v>
      </c>
      <c r="J25" s="2092"/>
      <c r="K25" s="2093"/>
      <c r="L25" s="2094">
        <v>6</v>
      </c>
      <c r="M25" s="2092"/>
      <c r="N25" s="2092"/>
      <c r="O25">
        <v>1</v>
      </c>
      <c r="P25" s="2092"/>
      <c r="Q25" s="2092"/>
      <c r="R25" s="2092"/>
      <c r="S25" s="2092"/>
      <c r="T25"/>
      <c r="U25" s="2091">
        <v>8</v>
      </c>
      <c r="V25" s="2092"/>
      <c r="W25" s="2092"/>
      <c r="X25" s="2092"/>
      <c r="Y25" s="2092"/>
      <c r="Z25"/>
      <c r="AA25" s="2091">
        <v>9</v>
      </c>
      <c r="AB25" s="2092"/>
      <c r="AC25"/>
      <c r="AD25" s="2091">
        <v>10</v>
      </c>
      <c r="AE25" s="2092"/>
      <c r="AF25" s="2092"/>
      <c r="AG25" s="2092"/>
      <c r="AH25" s="2092"/>
      <c r="AI25" s="2092"/>
      <c r="AJ25" s="2092"/>
      <c r="AK25"/>
      <c r="AL25" s="2094">
        <v>11</v>
      </c>
      <c r="AM25" s="2100"/>
      <c r="AN25" s="2092"/>
      <c r="AO25" s="2092"/>
      <c r="AP25" s="2093"/>
      <c r="AQ25" s="2094">
        <v>13</v>
      </c>
      <c r="AR25" s="2092"/>
      <c r="AS25" s="2092"/>
      <c r="AT25" s="2093"/>
      <c r="AU25" s="2094">
        <v>14</v>
      </c>
      <c r="AV25"/>
    </row>
    <row r="26" spans="1:48" ht="12.75">
      <c r="A26">
        <f>VT!A26</f>
        <v>0</v>
      </c>
      <c r="B26"/>
      <c r="C26"/>
      <c r="D26"/>
      <c r="E26"/>
      <c r="F26"/>
      <c r="G26" t="str">
        <f>VT!$AZ$22</f>
        <v>2X</v>
      </c>
      <c r="H26"/>
      <c r="I26" t="str">
        <f>VT!$BB$9</f>
        <v>S355K2+M</v>
      </c>
      <c r="J26"/>
      <c r="K26"/>
      <c r="L26" t="str">
        <f>VT!AX13</f>
        <v>AS104</v>
      </c>
      <c r="M26"/>
      <c r="N26"/>
      <c r="O26"/>
      <c r="P26" s="2064"/>
      <c r="Q26" s="2064"/>
      <c r="R26" s="2064"/>
      <c r="S26" s="2064"/>
      <c r="T26"/>
      <c r="U26"/>
      <c r="V26" s="2064"/>
      <c r="W26" s="2064"/>
      <c r="X26" s="2064"/>
      <c r="Y26" s="2064"/>
      <c r="Z26"/>
      <c r="AA26"/>
      <c r="AB26" s="2064"/>
      <c r="AC26"/>
      <c r="AD26"/>
      <c r="AE26" s="2064"/>
      <c r="AF26" s="2064"/>
      <c r="AG26" s="2064"/>
      <c r="AH26" s="2064"/>
      <c r="AI26" s="2064"/>
      <c r="AJ26" s="2064"/>
      <c r="AK26"/>
      <c r="AL26"/>
      <c r="AM26"/>
      <c r="AN26"/>
      <c r="AO26"/>
      <c r="AP26"/>
      <c r="AQ26" s="2064"/>
      <c r="AR26" s="2064"/>
      <c r="AS26" s="2064"/>
      <c r="AT26"/>
      <c r="AU26" s="2064"/>
      <c r="AV26"/>
    </row>
    <row r="27" spans="1:48" ht="12.75">
      <c r="A27">
        <v>2</v>
      </c>
      <c r="B27"/>
      <c r="C27">
        <v>15</v>
      </c>
      <c r="D27"/>
      <c r="E27">
        <v>16</v>
      </c>
      <c r="F27"/>
      <c r="G27">
        <v>4</v>
      </c>
      <c r="H27"/>
      <c r="I27">
        <v>5</v>
      </c>
      <c r="J27" s="2064"/>
      <c r="K27"/>
      <c r="L27">
        <v>7</v>
      </c>
      <c r="M27" s="2064"/>
      <c r="N27" s="2064"/>
      <c r="O27"/>
      <c r="P27" s="2064"/>
      <c r="Q27" s="2064"/>
      <c r="R27" s="2064"/>
      <c r="S27" s="2064"/>
      <c r="T27"/>
      <c r="U27"/>
      <c r="V27" s="2064"/>
      <c r="W27" s="2064"/>
      <c r="X27" s="2064"/>
      <c r="Y27" s="2064"/>
      <c r="Z27"/>
      <c r="AA27"/>
      <c r="AB27" s="2064"/>
      <c r="AC27"/>
      <c r="AD27"/>
      <c r="AE27" s="2064"/>
      <c r="AF27" s="2064"/>
      <c r="AG27" s="2064"/>
      <c r="AH27" s="2064"/>
      <c r="AI27" s="2064"/>
      <c r="AJ27" s="2064"/>
      <c r="AK27"/>
      <c r="AL27">
        <v>12</v>
      </c>
      <c r="AM27"/>
      <c r="AN27" s="2064"/>
      <c r="AO27" s="2064"/>
      <c r="AP27"/>
      <c r="AQ27" s="2064"/>
      <c r="AR27" s="2064"/>
      <c r="AS27" s="2064"/>
      <c r="AT27"/>
      <c r="AU27" s="2064"/>
      <c r="AV27"/>
    </row>
    <row r="28" spans="1:48" ht="12.75">
      <c r="A28">
        <f>VT!A28</f>
        <v>0</v>
      </c>
      <c r="B28"/>
      <c r="C28" s="2062"/>
      <c r="D28"/>
      <c r="E28" s="2062"/>
      <c r="F28"/>
      <c r="G28" s="2062"/>
      <c r="H28"/>
      <c r="I28" s="2062" t="str">
        <f>VT!$BC$9</f>
        <v>S355K2+N</v>
      </c>
      <c r="J28" s="2062"/>
      <c r="K28"/>
      <c r="L28" t="str">
        <f>VT!$AX$5</f>
        <v>HEB500</v>
      </c>
      <c r="M28"/>
      <c r="N28"/>
      <c r="O28"/>
      <c r="P28" s="2062"/>
      <c r="Q28" s="2062"/>
      <c r="R28" s="2062"/>
      <c r="S28" s="2062"/>
      <c r="T28"/>
      <c r="U28"/>
      <c r="V28" s="2062"/>
      <c r="W28" s="2062"/>
      <c r="X28" s="2062"/>
      <c r="Y28" s="2062"/>
      <c r="Z28"/>
      <c r="AA28"/>
      <c r="AB28" s="2062"/>
      <c r="AC28"/>
      <c r="AD28"/>
      <c r="AE28" s="2062"/>
      <c r="AF28" s="2062"/>
      <c r="AG28" s="2062"/>
      <c r="AH28" s="2062"/>
      <c r="AI28" s="2062"/>
      <c r="AJ28" s="2062"/>
      <c r="AK28"/>
      <c r="AL28" s="2062"/>
      <c r="AM28" s="2062"/>
      <c r="AN28" s="2062"/>
      <c r="AO28" s="2062"/>
      <c r="AP28"/>
      <c r="AQ28" s="2062"/>
      <c r="AR28" s="2062"/>
      <c r="AS28" s="2062"/>
      <c r="AT28"/>
      <c r="AU28" s="2062"/>
      <c r="AV28"/>
    </row>
    <row r="29" spans="1:48" ht="12.75">
      <c r="A29" s="2091">
        <v>1</v>
      </c>
      <c r="B29" s="2092"/>
      <c r="C29" s="2092"/>
      <c r="D29" s="2092"/>
      <c r="E29" s="2092"/>
      <c r="F29" s="2093"/>
      <c r="G29" s="2094">
        <v>3</v>
      </c>
      <c r="H29" s="2093"/>
      <c r="I29" s="2094">
        <v>5</v>
      </c>
      <c r="J29" s="2092"/>
      <c r="K29" s="2093"/>
      <c r="L29" s="2094">
        <v>6</v>
      </c>
      <c r="M29" s="2092"/>
      <c r="N29" s="2092"/>
      <c r="O29">
        <v>1</v>
      </c>
      <c r="P29" s="2092"/>
      <c r="Q29" s="2092"/>
      <c r="R29" s="2092"/>
      <c r="S29" s="2092"/>
      <c r="T29"/>
      <c r="U29" s="2091">
        <v>8</v>
      </c>
      <c r="V29" s="2092"/>
      <c r="W29" s="2092"/>
      <c r="X29" s="2092"/>
      <c r="Y29" s="2092"/>
      <c r="Z29"/>
      <c r="AA29" s="2091">
        <v>9</v>
      </c>
      <c r="AB29" s="2092"/>
      <c r="AC29"/>
      <c r="AD29" s="2091">
        <v>10</v>
      </c>
      <c r="AE29" s="2092"/>
      <c r="AF29" s="2092"/>
      <c r="AG29" s="2092"/>
      <c r="AH29" s="2092"/>
      <c r="AI29" s="2092"/>
      <c r="AJ29" s="2092"/>
      <c r="AK29"/>
      <c r="AL29" s="2094">
        <v>11</v>
      </c>
      <c r="AM29" s="2100"/>
      <c r="AN29" s="2092"/>
      <c r="AO29" s="2092"/>
      <c r="AP29" s="2093"/>
      <c r="AQ29" s="2094">
        <v>13</v>
      </c>
      <c r="AR29" s="2092"/>
      <c r="AS29" s="2092"/>
      <c r="AT29" s="2093"/>
      <c r="AU29" s="2094">
        <v>14</v>
      </c>
      <c r="AV29"/>
    </row>
    <row r="30" spans="1:48" ht="12.75">
      <c r="A30">
        <f>VT!A30</f>
        <v>0</v>
      </c>
      <c r="B30"/>
      <c r="C30"/>
      <c r="D30"/>
      <c r="E30"/>
      <c r="F30"/>
      <c r="G30" t="str">
        <f>VT!$AZ$22</f>
        <v>2X</v>
      </c>
      <c r="H30"/>
      <c r="I30" t="str">
        <f>VT!$BB$9</f>
        <v>S355K2+M</v>
      </c>
      <c r="J30"/>
      <c r="K30"/>
      <c r="L30" t="str">
        <f>VT!AX14</f>
        <v>AS105</v>
      </c>
      <c r="M30"/>
      <c r="N30"/>
      <c r="O30"/>
      <c r="P30" s="2064"/>
      <c r="Q30" s="2064"/>
      <c r="R30" s="2064"/>
      <c r="S30" s="2064"/>
      <c r="T30"/>
      <c r="U30"/>
      <c r="V30" s="2064"/>
      <c r="W30" s="2064"/>
      <c r="X30" s="2064"/>
      <c r="Y30" s="2064"/>
      <c r="Z30"/>
      <c r="AA30"/>
      <c r="AB30" s="2064"/>
      <c r="AC30"/>
      <c r="AD30"/>
      <c r="AE30" s="2064"/>
      <c r="AF30" s="2064"/>
      <c r="AG30" s="2064"/>
      <c r="AH30" s="2064"/>
      <c r="AI30" s="2064"/>
      <c r="AJ30" s="2064"/>
      <c r="AK30"/>
      <c r="AL30"/>
      <c r="AM30"/>
      <c r="AN30"/>
      <c r="AO30"/>
      <c r="AP30"/>
      <c r="AQ30" s="2064"/>
      <c r="AR30" s="2064"/>
      <c r="AS30" s="2064"/>
      <c r="AT30"/>
      <c r="AU30" s="2064"/>
      <c r="AV30"/>
    </row>
    <row r="31" spans="1:48" ht="12.75">
      <c r="A31">
        <v>2</v>
      </c>
      <c r="B31"/>
      <c r="C31">
        <v>15</v>
      </c>
      <c r="D31"/>
      <c r="E31">
        <v>16</v>
      </c>
      <c r="F31"/>
      <c r="G31">
        <v>4</v>
      </c>
      <c r="H31"/>
      <c r="I31">
        <v>5</v>
      </c>
      <c r="J31" s="2064"/>
      <c r="K31"/>
      <c r="L31">
        <v>7</v>
      </c>
      <c r="M31" s="2064"/>
      <c r="N31" s="2064"/>
      <c r="O31"/>
      <c r="P31" s="2064"/>
      <c r="Q31" s="2064"/>
      <c r="R31" s="2064"/>
      <c r="S31" s="2064"/>
      <c r="T31"/>
      <c r="U31"/>
      <c r="V31" s="2064"/>
      <c r="W31" s="2064"/>
      <c r="X31" s="2064"/>
      <c r="Y31" s="2064"/>
      <c r="Z31"/>
      <c r="AA31"/>
      <c r="AB31" s="2064"/>
      <c r="AC31"/>
      <c r="AD31"/>
      <c r="AE31" s="2064"/>
      <c r="AF31" s="2064"/>
      <c r="AG31" s="2064"/>
      <c r="AH31" s="2064"/>
      <c r="AI31" s="2064"/>
      <c r="AJ31" s="2064"/>
      <c r="AK31"/>
      <c r="AL31">
        <v>12</v>
      </c>
      <c r="AM31"/>
      <c r="AN31" s="2064"/>
      <c r="AO31" s="2064"/>
      <c r="AP31"/>
      <c r="AQ31" s="2064"/>
      <c r="AR31" s="2064"/>
      <c r="AS31" s="2064"/>
      <c r="AT31"/>
      <c r="AU31" s="2064"/>
      <c r="AV31"/>
    </row>
    <row r="32" spans="1:48" ht="12.75">
      <c r="A32">
        <f>VT!A32</f>
        <v>0</v>
      </c>
      <c r="B32"/>
      <c r="C32" s="2062"/>
      <c r="D32"/>
      <c r="E32" s="2062"/>
      <c r="F32"/>
      <c r="G32" s="2062"/>
      <c r="H32"/>
      <c r="I32" s="2062" t="str">
        <f>VT!$BC$9</f>
        <v>S355K2+N</v>
      </c>
      <c r="J32" s="2062"/>
      <c r="K32"/>
      <c r="L32" t="str">
        <f>VT!$AX$5</f>
        <v>HEB500</v>
      </c>
      <c r="M32"/>
      <c r="N32"/>
      <c r="O32"/>
      <c r="P32" s="2062"/>
      <c r="Q32" s="2062"/>
      <c r="R32" s="2062"/>
      <c r="S32" s="2062"/>
      <c r="T32"/>
      <c r="U32"/>
      <c r="V32" s="2062"/>
      <c r="W32" s="2062"/>
      <c r="X32" s="2062"/>
      <c r="Y32" s="2062"/>
      <c r="Z32"/>
      <c r="AA32"/>
      <c r="AB32" s="2062"/>
      <c r="AC32"/>
      <c r="AD32"/>
      <c r="AE32" s="2062"/>
      <c r="AF32" s="2062"/>
      <c r="AG32" s="2062"/>
      <c r="AH32" s="2062"/>
      <c r="AI32" s="2062"/>
      <c r="AJ32" s="2062"/>
      <c r="AK32"/>
      <c r="AL32" s="2062"/>
      <c r="AM32" s="2062"/>
      <c r="AN32" s="2062"/>
      <c r="AO32" s="2062"/>
      <c r="AP32"/>
      <c r="AQ32" s="2062"/>
      <c r="AR32" s="2062"/>
      <c r="AS32" s="2062"/>
      <c r="AT32"/>
      <c r="AU32" s="2062"/>
      <c r="AV32"/>
    </row>
    <row r="33" spans="1:48" ht="12.75">
      <c r="A33" s="2091">
        <v>1</v>
      </c>
      <c r="B33" s="2092"/>
      <c r="C33" s="2092"/>
      <c r="D33" s="2092"/>
      <c r="E33" s="2092"/>
      <c r="F33" s="2093"/>
      <c r="G33" s="2094">
        <v>3</v>
      </c>
      <c r="H33" s="2093"/>
      <c r="I33" s="2094">
        <v>5</v>
      </c>
      <c r="J33" s="2092"/>
      <c r="K33" s="2093"/>
      <c r="L33" s="2094">
        <v>6</v>
      </c>
      <c r="M33" s="2092"/>
      <c r="N33" s="2092"/>
      <c r="O33">
        <v>1</v>
      </c>
      <c r="P33" s="2092"/>
      <c r="Q33" s="2092"/>
      <c r="R33" s="2092"/>
      <c r="S33" s="2092"/>
      <c r="T33"/>
      <c r="U33" s="2091">
        <v>8</v>
      </c>
      <c r="V33" s="2092"/>
      <c r="W33" s="2092"/>
      <c r="X33" s="2092"/>
      <c r="Y33" s="2092"/>
      <c r="Z33"/>
      <c r="AA33" s="2091">
        <v>9</v>
      </c>
      <c r="AB33" s="2092"/>
      <c r="AC33"/>
      <c r="AD33" s="2091">
        <v>10</v>
      </c>
      <c r="AE33" s="2092"/>
      <c r="AF33" s="2092"/>
      <c r="AG33" s="2092"/>
      <c r="AH33" s="2092"/>
      <c r="AI33" s="2092"/>
      <c r="AJ33" s="2092"/>
      <c r="AK33"/>
      <c r="AL33" s="2094">
        <v>11</v>
      </c>
      <c r="AM33" s="2100"/>
      <c r="AN33" s="2092"/>
      <c r="AO33" s="2092"/>
      <c r="AP33" s="2093"/>
      <c r="AQ33" s="2094">
        <v>13</v>
      </c>
      <c r="AR33" s="2092"/>
      <c r="AS33" s="2092"/>
      <c r="AT33" s="2093"/>
      <c r="AU33" s="2094">
        <v>14</v>
      </c>
      <c r="AV33"/>
    </row>
    <row r="34" spans="1:48" ht="12.75">
      <c r="A34">
        <f>VT!A34</f>
        <v>0</v>
      </c>
      <c r="B34"/>
      <c r="C34"/>
      <c r="D34"/>
      <c r="E34"/>
      <c r="F34"/>
      <c r="G34" t="str">
        <f>VT!$AZ$22</f>
        <v>2X</v>
      </c>
      <c r="H34"/>
      <c r="I34" t="str">
        <f>VT!$BB$9</f>
        <v>S355K2+M</v>
      </c>
      <c r="J34"/>
      <c r="K34"/>
      <c r="L34" t="str">
        <f>VT!AX15</f>
        <v>AS106</v>
      </c>
      <c r="M34"/>
      <c r="N34"/>
      <c r="O34"/>
      <c r="P34" s="2064"/>
      <c r="Q34" s="2064"/>
      <c r="R34" s="2064"/>
      <c r="S34" s="2064"/>
      <c r="T34"/>
      <c r="U34"/>
      <c r="V34" s="2064"/>
      <c r="W34" s="2064"/>
      <c r="X34" s="2064"/>
      <c r="Y34" s="2064"/>
      <c r="Z34"/>
      <c r="AA34"/>
      <c r="AB34" s="2064"/>
      <c r="AC34"/>
      <c r="AD34"/>
      <c r="AE34" s="2064"/>
      <c r="AF34" s="2064"/>
      <c r="AG34" s="2064"/>
      <c r="AH34" s="2064"/>
      <c r="AI34" s="2064"/>
      <c r="AJ34" s="2064"/>
      <c r="AK34"/>
      <c r="AL34"/>
      <c r="AM34"/>
      <c r="AN34"/>
      <c r="AO34"/>
      <c r="AP34"/>
      <c r="AQ34" s="2064"/>
      <c r="AR34" s="2064"/>
      <c r="AS34" s="2064"/>
      <c r="AT34"/>
      <c r="AU34" s="2064"/>
      <c r="AV34"/>
    </row>
    <row r="35" spans="1:48" ht="12.75">
      <c r="A35">
        <v>2</v>
      </c>
      <c r="B35"/>
      <c r="C35">
        <v>15</v>
      </c>
      <c r="D35"/>
      <c r="E35">
        <v>16</v>
      </c>
      <c r="F35"/>
      <c r="G35">
        <v>4</v>
      </c>
      <c r="H35"/>
      <c r="I35">
        <v>5</v>
      </c>
      <c r="J35" s="2064"/>
      <c r="K35"/>
      <c r="L35">
        <v>7</v>
      </c>
      <c r="M35" s="2064"/>
      <c r="N35" s="2064"/>
      <c r="O35"/>
      <c r="P35" s="2064"/>
      <c r="Q35" s="2064"/>
      <c r="R35" s="2064"/>
      <c r="S35" s="2064"/>
      <c r="T35"/>
      <c r="U35"/>
      <c r="V35" s="2064"/>
      <c r="W35" s="2064"/>
      <c r="X35" s="2064"/>
      <c r="Y35" s="2064"/>
      <c r="Z35"/>
      <c r="AA35"/>
      <c r="AB35" s="2064"/>
      <c r="AC35"/>
      <c r="AD35"/>
      <c r="AE35" s="2064"/>
      <c r="AF35" s="2064"/>
      <c r="AG35" s="2064"/>
      <c r="AH35" s="2064"/>
      <c r="AI35" s="2064"/>
      <c r="AJ35" s="2064"/>
      <c r="AK35"/>
      <c r="AL35">
        <v>12</v>
      </c>
      <c r="AM35"/>
      <c r="AN35" s="2064"/>
      <c r="AO35" s="2064"/>
      <c r="AP35"/>
      <c r="AQ35" s="2064"/>
      <c r="AR35" s="2064"/>
      <c r="AS35" s="2064"/>
      <c r="AT35"/>
      <c r="AU35" s="2064"/>
      <c r="AV35"/>
    </row>
    <row r="36" spans="1:48" ht="12.75">
      <c r="A36">
        <f>VT!A36</f>
        <v>0</v>
      </c>
      <c r="B36"/>
      <c r="C36" s="2062"/>
      <c r="D36"/>
      <c r="E36" s="2062"/>
      <c r="F36"/>
      <c r="G36" s="2062"/>
      <c r="H36"/>
      <c r="I36" s="2062" t="str">
        <f>VT!$BC$9</f>
        <v>S355K2+N</v>
      </c>
      <c r="J36" s="2062"/>
      <c r="K36"/>
      <c r="L36" t="str">
        <f>VT!$AX$5</f>
        <v>HEB500</v>
      </c>
      <c r="M36"/>
      <c r="N36"/>
      <c r="O36"/>
      <c r="P36" s="2062"/>
      <c r="Q36" s="2062"/>
      <c r="R36" s="2062"/>
      <c r="S36" s="2062"/>
      <c r="T36"/>
      <c r="U36"/>
      <c r="V36" s="2062"/>
      <c r="W36" s="2062"/>
      <c r="X36" s="2062"/>
      <c r="Y36" s="2062"/>
      <c r="Z36"/>
      <c r="AA36"/>
      <c r="AB36" s="2062"/>
      <c r="AC36"/>
      <c r="AD36"/>
      <c r="AE36" s="2062"/>
      <c r="AF36" s="2062"/>
      <c r="AG36" s="2062"/>
      <c r="AH36" s="2062"/>
      <c r="AI36" s="2062"/>
      <c r="AJ36" s="2062"/>
      <c r="AK36"/>
      <c r="AL36" s="2062"/>
      <c r="AM36" s="2062"/>
      <c r="AN36" s="2062"/>
      <c r="AO36" s="2062"/>
      <c r="AP36"/>
      <c r="AQ36" s="2062"/>
      <c r="AR36" s="2062"/>
      <c r="AS36" s="2062"/>
      <c r="AT36"/>
      <c r="AU36" s="2062"/>
      <c r="AV36"/>
    </row>
    <row r="37" spans="1:48" ht="12.75">
      <c r="A37" s="2091">
        <v>1</v>
      </c>
      <c r="B37" s="2092"/>
      <c r="C37" s="2092"/>
      <c r="D37" s="2092"/>
      <c r="E37" s="2092"/>
      <c r="F37" s="2093"/>
      <c r="G37" s="2094">
        <v>3</v>
      </c>
      <c r="H37" s="2093"/>
      <c r="I37" s="2094">
        <v>5</v>
      </c>
      <c r="J37" s="2092"/>
      <c r="K37" s="2093"/>
      <c r="L37" s="2094">
        <v>6</v>
      </c>
      <c r="M37" s="2092"/>
      <c r="N37" s="2092"/>
      <c r="O37">
        <v>1</v>
      </c>
      <c r="P37" s="2092"/>
      <c r="Q37" s="2092"/>
      <c r="R37" s="2092"/>
      <c r="S37" s="2092"/>
      <c r="T37"/>
      <c r="U37" s="2091">
        <v>8</v>
      </c>
      <c r="V37" s="2092"/>
      <c r="W37" s="2092"/>
      <c r="X37" s="2092"/>
      <c r="Y37" s="2092"/>
      <c r="Z37"/>
      <c r="AA37" s="2091">
        <v>9</v>
      </c>
      <c r="AB37" s="2092"/>
      <c r="AC37"/>
      <c r="AD37" s="2091">
        <v>10</v>
      </c>
      <c r="AE37" s="2092"/>
      <c r="AF37" s="2092"/>
      <c r="AG37" s="2092"/>
      <c r="AH37" s="2092"/>
      <c r="AI37" s="2092"/>
      <c r="AJ37" s="2092"/>
      <c r="AK37"/>
      <c r="AL37" s="2094">
        <v>11</v>
      </c>
      <c r="AM37" s="2100"/>
      <c r="AN37" s="2092"/>
      <c r="AO37" s="2092"/>
      <c r="AP37" s="2093"/>
      <c r="AQ37" s="2094">
        <v>13</v>
      </c>
      <c r="AR37" s="2092"/>
      <c r="AS37" s="2092"/>
      <c r="AT37" s="2093"/>
      <c r="AU37" s="2094">
        <v>14</v>
      </c>
      <c r="AV37"/>
    </row>
    <row r="38" spans="1:48" ht="12.75">
      <c r="A38">
        <f>VT!A38</f>
        <v>0</v>
      </c>
      <c r="B38"/>
      <c r="C38"/>
      <c r="D38"/>
      <c r="E38"/>
      <c r="F38"/>
      <c r="G38" t="str">
        <f>VT!$AZ$22</f>
        <v>2X</v>
      </c>
      <c r="H38"/>
      <c r="I38" t="str">
        <f>VT!$BB$9</f>
        <v>S355K2+M</v>
      </c>
      <c r="J38"/>
      <c r="K38"/>
      <c r="L38" t="str">
        <f>VT!AX16</f>
        <v>AS107</v>
      </c>
      <c r="M38"/>
      <c r="N38"/>
      <c r="O38"/>
      <c r="P38" s="2064"/>
      <c r="Q38" s="2064"/>
      <c r="R38" s="2064"/>
      <c r="S38" s="2064"/>
      <c r="T38"/>
      <c r="U38"/>
      <c r="V38" s="2064"/>
      <c r="W38" s="2064"/>
      <c r="X38" s="2064"/>
      <c r="Y38" s="2064"/>
      <c r="Z38"/>
      <c r="AA38"/>
      <c r="AB38" s="2064"/>
      <c r="AC38"/>
      <c r="AD38"/>
      <c r="AE38" s="2064"/>
      <c r="AF38" s="2064"/>
      <c r="AG38" s="2064"/>
      <c r="AH38" s="2064"/>
      <c r="AI38" s="2064"/>
      <c r="AJ38" s="2064"/>
      <c r="AK38"/>
      <c r="AL38"/>
      <c r="AM38"/>
      <c r="AN38"/>
      <c r="AO38"/>
      <c r="AP38"/>
      <c r="AQ38" s="2064"/>
      <c r="AR38" s="2064"/>
      <c r="AS38" s="2064"/>
      <c r="AT38"/>
      <c r="AU38" s="2064"/>
      <c r="AV38"/>
    </row>
    <row r="39" spans="1:48" ht="12.75">
      <c r="A39">
        <v>2</v>
      </c>
      <c r="B39"/>
      <c r="C39">
        <v>15</v>
      </c>
      <c r="D39"/>
      <c r="E39">
        <v>16</v>
      </c>
      <c r="F39"/>
      <c r="G39">
        <v>4</v>
      </c>
      <c r="H39"/>
      <c r="I39">
        <v>5</v>
      </c>
      <c r="J39" s="2064"/>
      <c r="K39"/>
      <c r="L39">
        <v>7</v>
      </c>
      <c r="M39" s="2064"/>
      <c r="N39" s="2064"/>
      <c r="O39"/>
      <c r="P39" s="2064"/>
      <c r="Q39" s="2064"/>
      <c r="R39" s="2064"/>
      <c r="S39" s="2064"/>
      <c r="T39"/>
      <c r="U39"/>
      <c r="V39" s="2064"/>
      <c r="W39" s="2064"/>
      <c r="X39" s="2064"/>
      <c r="Y39" s="2064"/>
      <c r="Z39"/>
      <c r="AA39"/>
      <c r="AB39" s="2064"/>
      <c r="AC39"/>
      <c r="AD39"/>
      <c r="AE39" s="2064"/>
      <c r="AF39" s="2064"/>
      <c r="AG39" s="2064"/>
      <c r="AH39" s="2064"/>
      <c r="AI39" s="2064"/>
      <c r="AJ39" s="2064"/>
      <c r="AK39"/>
      <c r="AL39">
        <v>12</v>
      </c>
      <c r="AM39"/>
      <c r="AN39" s="2064"/>
      <c r="AO39" s="2064"/>
      <c r="AP39"/>
      <c r="AQ39" s="2064"/>
      <c r="AR39" s="2064"/>
      <c r="AS39" s="2064"/>
      <c r="AT39"/>
      <c r="AU39" s="2064"/>
      <c r="AV39"/>
    </row>
    <row r="40" spans="1:48" ht="12.75">
      <c r="A40">
        <f>VT!A40</f>
        <v>0</v>
      </c>
      <c r="B40"/>
      <c r="C40" s="2062"/>
      <c r="D40"/>
      <c r="E40" s="2062"/>
      <c r="F40"/>
      <c r="G40" s="2062"/>
      <c r="H40"/>
      <c r="I40" s="2062" t="str">
        <f>VT!$BC$9</f>
        <v>S355K2+N</v>
      </c>
      <c r="J40" s="2062"/>
      <c r="K40"/>
      <c r="L40" t="str">
        <f>VT!$AX$5</f>
        <v>HEB500</v>
      </c>
      <c r="M40"/>
      <c r="N40"/>
      <c r="O40"/>
      <c r="P40" s="2062"/>
      <c r="Q40" s="2062"/>
      <c r="R40" s="2062"/>
      <c r="S40" s="2062"/>
      <c r="T40"/>
      <c r="U40"/>
      <c r="V40" s="2062"/>
      <c r="W40" s="2062"/>
      <c r="X40" s="2062"/>
      <c r="Y40" s="2062"/>
      <c r="Z40"/>
      <c r="AA40"/>
      <c r="AB40" s="2062"/>
      <c r="AC40"/>
      <c r="AD40"/>
      <c r="AE40" s="2062"/>
      <c r="AF40" s="2062"/>
      <c r="AG40" s="2062"/>
      <c r="AH40" s="2062"/>
      <c r="AI40" s="2062"/>
      <c r="AJ40" s="2062"/>
      <c r="AK40"/>
      <c r="AL40" s="2062"/>
      <c r="AM40" s="2062"/>
      <c r="AN40" s="2062"/>
      <c r="AO40" s="2062"/>
      <c r="AP40"/>
      <c r="AQ40" s="2062"/>
      <c r="AR40" s="2062"/>
      <c r="AS40" s="2062"/>
      <c r="AT40"/>
      <c r="AU40" s="2062"/>
      <c r="AV40"/>
    </row>
    <row r="41" spans="1:48" ht="12.75">
      <c r="A41" s="2091">
        <v>1</v>
      </c>
      <c r="B41" s="2092"/>
      <c r="C41" s="2092"/>
      <c r="D41" s="2092"/>
      <c r="E41" s="2092"/>
      <c r="F41" s="2093"/>
      <c r="G41" s="2094">
        <v>3</v>
      </c>
      <c r="H41" s="2093"/>
      <c r="I41" s="2094">
        <v>5</v>
      </c>
      <c r="J41" s="2092"/>
      <c r="K41" s="2093"/>
      <c r="L41" s="2094">
        <v>6</v>
      </c>
      <c r="M41" s="2092"/>
      <c r="N41" s="2092"/>
      <c r="O41">
        <v>1</v>
      </c>
      <c r="P41" s="2092"/>
      <c r="Q41" s="2092"/>
      <c r="R41" s="2092"/>
      <c r="S41" s="2092"/>
      <c r="T41"/>
      <c r="U41" s="2091">
        <v>8</v>
      </c>
      <c r="V41" s="2092"/>
      <c r="W41" s="2092"/>
      <c r="X41" s="2092"/>
      <c r="Y41" s="2092"/>
      <c r="Z41"/>
      <c r="AA41" s="2091">
        <v>9</v>
      </c>
      <c r="AB41" s="2092"/>
      <c r="AC41"/>
      <c r="AD41" s="2091">
        <v>10</v>
      </c>
      <c r="AE41" s="2092"/>
      <c r="AF41" s="2092"/>
      <c r="AG41" s="2092"/>
      <c r="AH41" s="2092"/>
      <c r="AI41" s="2092"/>
      <c r="AJ41" s="2092"/>
      <c r="AK41"/>
      <c r="AL41" s="2094">
        <v>11</v>
      </c>
      <c r="AM41" s="2100"/>
      <c r="AN41" s="2092"/>
      <c r="AO41" s="2092"/>
      <c r="AP41" s="2093"/>
      <c r="AQ41" s="2094">
        <v>13</v>
      </c>
      <c r="AR41" s="2092"/>
      <c r="AS41" s="2092"/>
      <c r="AT41" s="2093"/>
      <c r="AU41" s="2094">
        <v>14</v>
      </c>
      <c r="AV41"/>
    </row>
    <row r="42" spans="1:48" ht="12.75">
      <c r="A42">
        <f>VT!A42</f>
        <v>0</v>
      </c>
      <c r="B42"/>
      <c r="C42"/>
      <c r="D42"/>
      <c r="E42"/>
      <c r="F42"/>
      <c r="G42" t="str">
        <f>VT!$AZ$22</f>
        <v>2X</v>
      </c>
      <c r="H42"/>
      <c r="I42" t="str">
        <f>VT!$BB$9</f>
        <v>S355K2+M</v>
      </c>
      <c r="J42"/>
      <c r="K42"/>
      <c r="L42">
        <f>VT!AX17</f>
        <v>0</v>
      </c>
      <c r="M42"/>
      <c r="N42"/>
      <c r="O42"/>
      <c r="P42" s="2064"/>
      <c r="Q42" s="2064"/>
      <c r="R42" s="2064"/>
      <c r="S42" s="2064"/>
      <c r="T42"/>
      <c r="U42"/>
      <c r="V42" s="2064"/>
      <c r="W42" s="2064"/>
      <c r="X42" s="2064"/>
      <c r="Y42" s="2064"/>
      <c r="Z42"/>
      <c r="AA42"/>
      <c r="AB42" s="2064"/>
      <c r="AC42"/>
      <c r="AD42"/>
      <c r="AE42" s="2064"/>
      <c r="AF42" s="2064"/>
      <c r="AG42" s="2064"/>
      <c r="AH42" s="2064"/>
      <c r="AI42" s="2064"/>
      <c r="AJ42" s="2064"/>
      <c r="AK42"/>
      <c r="AL42"/>
      <c r="AM42"/>
      <c r="AN42"/>
      <c r="AO42"/>
      <c r="AP42"/>
      <c r="AQ42" s="2064"/>
      <c r="AR42" s="2064"/>
      <c r="AS42" s="2064"/>
      <c r="AT42"/>
      <c r="AU42" s="2064"/>
      <c r="AV42"/>
    </row>
    <row r="43" spans="1:48" ht="12.75">
      <c r="A43">
        <v>2</v>
      </c>
      <c r="B43"/>
      <c r="C43">
        <v>15</v>
      </c>
      <c r="D43"/>
      <c r="E43">
        <v>16</v>
      </c>
      <c r="F43"/>
      <c r="G43">
        <v>4</v>
      </c>
      <c r="H43"/>
      <c r="I43">
        <v>5</v>
      </c>
      <c r="J43" s="2064"/>
      <c r="K43"/>
      <c r="L43">
        <v>7</v>
      </c>
      <c r="M43" s="2064"/>
      <c r="N43" s="2064"/>
      <c r="O43"/>
      <c r="P43" s="2064"/>
      <c r="Q43" s="2064"/>
      <c r="R43" s="2064"/>
      <c r="S43" s="2064"/>
      <c r="T43"/>
      <c r="U43"/>
      <c r="V43" s="2064"/>
      <c r="W43" s="2064"/>
      <c r="X43" s="2064"/>
      <c r="Y43" s="2064"/>
      <c r="Z43"/>
      <c r="AA43"/>
      <c r="AB43" s="2064"/>
      <c r="AC43"/>
      <c r="AD43"/>
      <c r="AE43" s="2064"/>
      <c r="AF43" s="2064"/>
      <c r="AG43" s="2064"/>
      <c r="AH43" s="2064"/>
      <c r="AI43" s="2064"/>
      <c r="AJ43" s="2064"/>
      <c r="AK43"/>
      <c r="AL43">
        <v>12</v>
      </c>
      <c r="AM43"/>
      <c r="AN43" s="2064"/>
      <c r="AO43" s="2064"/>
      <c r="AP43"/>
      <c r="AQ43" s="2064"/>
      <c r="AR43" s="2064"/>
      <c r="AS43" s="2064"/>
      <c r="AT43"/>
      <c r="AU43" s="2064"/>
      <c r="AV43"/>
    </row>
    <row r="44" spans="1:48" ht="13.5" thickBot="1">
      <c r="A44">
        <f>VT!A44</f>
        <v>0</v>
      </c>
      <c r="B44"/>
      <c r="C44" s="2062"/>
      <c r="D44"/>
      <c r="E44" s="2062"/>
      <c r="F44"/>
      <c r="G44" s="2062"/>
      <c r="H44"/>
      <c r="I44" s="2062" t="str">
        <f>VT!$BC$9</f>
        <v>S355K2+N</v>
      </c>
      <c r="J44" s="2062"/>
      <c r="K44"/>
      <c r="L44" t="str">
        <f>VT!$AX$5</f>
        <v>HEB500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 s="2062"/>
      <c r="AM44" s="2062"/>
      <c r="AN44" s="2062"/>
      <c r="AO44" s="2062"/>
      <c r="AP44"/>
      <c r="AQ44" s="2062"/>
      <c r="AR44" s="2062"/>
      <c r="AS44" s="2062"/>
      <c r="AT44"/>
      <c r="AU44" s="2062"/>
      <c r="AV44"/>
    </row>
    <row r="46" spans="1:48" ht="12.75">
      <c r="A46" s="2060">
        <v>1</v>
      </c>
      <c r="B46" s="2060" t="s">
        <v>1813</v>
      </c>
      <c r="P46" s="2060">
        <v>5</v>
      </c>
      <c r="Q46" s="2060" t="s">
        <v>1814</v>
      </c>
      <c r="AB46" s="2060">
        <v>9</v>
      </c>
      <c r="AC46" s="2060" t="s">
        <v>1815</v>
      </c>
      <c r="AI46" s="2064"/>
      <c r="AJ46" s="2060">
        <v>13</v>
      </c>
      <c r="AK46" s="2060" t="s">
        <v>1601</v>
      </c>
      <c r="AL46"/>
      <c r="AM46"/>
      <c r="AN46" s="2064"/>
      <c r="AO46" s="2064"/>
      <c r="AP46" s="2064"/>
      <c r="AQ46"/>
      <c r="AR46" s="2064"/>
      <c r="AS46" s="2064"/>
      <c r="AT46" s="2064"/>
      <c r="AU46" s="2064"/>
    </row>
    <row r="47" spans="1:48">
      <c r="A47" s="2060">
        <v>2</v>
      </c>
      <c r="B47" s="2060" t="s">
        <v>1816</v>
      </c>
      <c r="P47" s="2060">
        <v>6</v>
      </c>
      <c r="Q47" s="2060" t="s">
        <v>1817</v>
      </c>
      <c r="AB47" s="2060">
        <v>10</v>
      </c>
      <c r="AC47" s="2060" t="s">
        <v>1818</v>
      </c>
      <c r="AI47" s="2064"/>
      <c r="AJ47" s="2060">
        <v>14</v>
      </c>
      <c r="AK47" s="2060" t="s">
        <v>1819</v>
      </c>
      <c r="AL47" s="2064"/>
      <c r="AM47" s="2064"/>
      <c r="AN47" s="2064"/>
      <c r="AO47" s="2064"/>
      <c r="AP47" s="2064"/>
      <c r="AQ47" s="2064"/>
      <c r="AR47" s="2064"/>
      <c r="AS47" s="2064"/>
      <c r="AT47" s="2064"/>
      <c r="AU47" s="2064"/>
    </row>
    <row r="48" spans="1:48" ht="12.75">
      <c r="A48" s="2060">
        <v>3</v>
      </c>
      <c r="B48" s="2060" t="s">
        <v>1837</v>
      </c>
      <c r="P48" s="2060">
        <v>7</v>
      </c>
      <c r="Q48" s="2060" t="s">
        <v>235</v>
      </c>
      <c r="AB48" s="2060">
        <v>11</v>
      </c>
      <c r="AC48" s="2060" t="s">
        <v>1821</v>
      </c>
      <c r="AI48" s="2064"/>
      <c r="AJ48" s="2064">
        <v>15</v>
      </c>
      <c r="AK48" s="2064" t="s">
        <v>1838</v>
      </c>
      <c r="AL48"/>
      <c r="AM48"/>
      <c r="AN48" s="2064"/>
      <c r="AO48" s="2064"/>
      <c r="AP48" s="2064"/>
      <c r="AQ48" s="2064"/>
      <c r="AR48" s="2064"/>
      <c r="AS48" s="2064"/>
      <c r="AT48" s="2064"/>
      <c r="AU48" s="2064"/>
    </row>
    <row r="49" spans="1:47">
      <c r="A49" s="2060">
        <v>4</v>
      </c>
      <c r="B49" s="2060" t="s">
        <v>1823</v>
      </c>
      <c r="P49" s="2060">
        <v>8</v>
      </c>
      <c r="Q49" s="2060" t="s">
        <v>1839</v>
      </c>
      <c r="AB49" s="2060">
        <v>12</v>
      </c>
      <c r="AC49" s="2060" t="s">
        <v>1825</v>
      </c>
      <c r="AI49" s="2064"/>
      <c r="AJ49" s="2064">
        <v>16</v>
      </c>
      <c r="AK49" s="2064" t="s">
        <v>1840</v>
      </c>
      <c r="AL49" s="2064"/>
      <c r="AM49" s="2064"/>
      <c r="AN49" s="2064"/>
      <c r="AO49" s="2064"/>
      <c r="AP49" s="2064"/>
      <c r="AQ49" s="2064"/>
      <c r="AR49" s="2064"/>
      <c r="AS49" s="2064"/>
      <c r="AT49" s="2064"/>
      <c r="AU49" s="2064"/>
    </row>
    <row r="52" spans="1:47" ht="12.75">
      <c r="I52"/>
    </row>
    <row r="53" spans="1:47" ht="12.75">
      <c r="I53"/>
    </row>
    <row r="54" spans="1:47" ht="12.75">
      <c r="I54"/>
    </row>
  </sheetData>
  <mergeCells count="4">
    <mergeCell ref="I1:AN1"/>
    <mergeCell ref="I2:AN2"/>
    <mergeCell ref="D4:G4"/>
    <mergeCell ref="O8:AK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99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BA54"/>
  <sheetViews>
    <sheetView showGridLines="0" showZeros="0" view="pageBreakPreview" zoomScaleNormal="100" zoomScaleSheetLayoutView="100" workbookViewId="0">
      <selection activeCell="Y27" sqref="Y27"/>
    </sheetView>
  </sheetViews>
  <sheetFormatPr baseColWidth="10" defaultColWidth="11.42578125" defaultRowHeight="11.25"/>
  <cols>
    <col min="1" max="10" width="2.85546875" style="2060" customWidth="1"/>
    <col min="11" max="11" width="4.28515625" style="2060" customWidth="1"/>
    <col min="12" max="13" width="2.85546875" style="2060" customWidth="1"/>
    <col min="14" max="14" width="4.28515625" style="2060" customWidth="1"/>
    <col min="15" max="36" width="2.85546875" style="2060" customWidth="1"/>
    <col min="37" max="37" width="1.5703125" style="2060" customWidth="1"/>
    <col min="38" max="59" width="2.85546875" style="2060" customWidth="1"/>
    <col min="60" max="16384" width="11.42578125" style="2060"/>
  </cols>
  <sheetData>
    <row r="1" spans="1:53" ht="15" customHeight="1">
      <c r="A1" s="2060" t="s">
        <v>1773</v>
      </c>
      <c r="B1" s="2061"/>
      <c r="C1" s="2061"/>
      <c r="D1" s="2061"/>
      <c r="E1" s="2061"/>
      <c r="F1" s="2061"/>
      <c r="G1" s="2061"/>
      <c r="H1" s="2061"/>
      <c r="I1" s="4165" t="s">
        <v>1774</v>
      </c>
      <c r="J1" s="4165"/>
      <c r="K1" s="4165"/>
      <c r="L1" s="4165"/>
      <c r="M1" s="4165"/>
      <c r="N1" s="4165"/>
      <c r="O1" s="4165"/>
      <c r="P1" s="4165"/>
      <c r="Q1" s="4165"/>
      <c r="R1" s="4165"/>
      <c r="S1" s="4165"/>
      <c r="T1" s="4165"/>
      <c r="U1" s="4165"/>
      <c r="V1" s="4165"/>
      <c r="W1" s="4165"/>
      <c r="X1" s="4165"/>
      <c r="Y1" s="4165"/>
      <c r="Z1" s="4165"/>
      <c r="AA1" s="4165"/>
      <c r="AB1" s="4165"/>
      <c r="AC1" s="4165"/>
      <c r="AD1" s="4165"/>
      <c r="AE1" s="4165"/>
      <c r="AF1" s="4165"/>
      <c r="AG1" s="4165"/>
      <c r="AH1" s="4165"/>
      <c r="AI1" s="4165"/>
      <c r="AJ1" s="4165"/>
      <c r="AK1" s="4165"/>
      <c r="AL1" s="4165"/>
      <c r="AM1" s="4165"/>
      <c r="AN1" s="4165"/>
      <c r="AO1" s="2061"/>
      <c r="AP1" s="2061"/>
      <c r="AQ1" s="2061"/>
      <c r="AR1" s="2061"/>
      <c r="AS1" s="2061"/>
      <c r="AT1" s="2061"/>
      <c r="AU1" s="2061"/>
      <c r="AV1" s="2061"/>
    </row>
    <row r="2" spans="1:53" ht="15" customHeight="1">
      <c r="A2" s="2062" t="s">
        <v>189</v>
      </c>
      <c r="B2" s="2063"/>
      <c r="C2" s="2063"/>
      <c r="D2" s="2063"/>
      <c r="E2" s="2063"/>
      <c r="F2" s="2063"/>
      <c r="G2" s="2063"/>
      <c r="H2" s="2063"/>
      <c r="I2" s="4166" t="s">
        <v>1841</v>
      </c>
      <c r="J2" s="4166"/>
      <c r="K2" s="4166"/>
      <c r="L2" s="4166"/>
      <c r="M2" s="4166"/>
      <c r="N2" s="4166"/>
      <c r="O2" s="4166"/>
      <c r="P2" s="4166"/>
      <c r="Q2" s="4166"/>
      <c r="R2" s="4166"/>
      <c r="S2" s="4166"/>
      <c r="T2" s="4166"/>
      <c r="U2" s="4166"/>
      <c r="V2" s="4166"/>
      <c r="W2" s="4166"/>
      <c r="X2" s="4166"/>
      <c r="Y2" s="4166"/>
      <c r="Z2" s="4166"/>
      <c r="AA2" s="4166"/>
      <c r="AB2" s="4166"/>
      <c r="AC2" s="4166"/>
      <c r="AD2" s="4166"/>
      <c r="AE2" s="4166"/>
      <c r="AF2" s="4166"/>
      <c r="AG2" s="4166"/>
      <c r="AH2" s="4166"/>
      <c r="AI2" s="4166"/>
      <c r="AJ2" s="4166"/>
      <c r="AK2" s="4166"/>
      <c r="AL2" s="4166"/>
      <c r="AM2" s="4166"/>
      <c r="AN2" s="4166"/>
      <c r="AO2" s="2063"/>
      <c r="AP2" s="2063"/>
      <c r="AQ2" s="2063"/>
      <c r="AR2" s="2063"/>
      <c r="AS2" s="2063"/>
      <c r="AT2" s="2063"/>
      <c r="AU2" s="2063"/>
      <c r="AV2" s="2063"/>
    </row>
    <row r="3" spans="1:53" ht="5.25" customHeight="1">
      <c r="A3" s="2064"/>
      <c r="B3" s="2065"/>
      <c r="C3" s="2065"/>
      <c r="D3" s="2065"/>
      <c r="E3" s="2065"/>
      <c r="F3" s="2065"/>
      <c r="G3" s="2065"/>
      <c r="H3" s="2065"/>
      <c r="I3" s="2065"/>
      <c r="J3" s="2065"/>
      <c r="K3" s="2065"/>
      <c r="L3" s="2065"/>
      <c r="M3" s="2065"/>
      <c r="N3" s="2065"/>
      <c r="O3" s="2065"/>
      <c r="P3" s="2065"/>
      <c r="Q3" s="2065"/>
      <c r="R3" s="2065"/>
      <c r="S3" s="2065"/>
      <c r="T3" s="2065"/>
      <c r="U3" s="2065"/>
      <c r="V3" s="2065"/>
      <c r="W3" s="2065"/>
      <c r="X3" s="2065"/>
      <c r="Y3" s="2065"/>
      <c r="Z3" s="2065"/>
      <c r="AA3" s="2065"/>
      <c r="AB3" s="2065"/>
      <c r="AC3" s="2065"/>
      <c r="AD3" s="2065"/>
      <c r="AE3" s="2065"/>
      <c r="AF3" s="2065"/>
      <c r="AG3" s="2065"/>
      <c r="AH3" s="2065"/>
      <c r="AI3" s="2065"/>
      <c r="AJ3" s="2065"/>
      <c r="AK3" s="2065"/>
      <c r="AL3" s="2065"/>
      <c r="AM3" s="2065"/>
      <c r="AN3" s="2065"/>
      <c r="AO3" s="2065"/>
      <c r="AP3" s="2065"/>
      <c r="AQ3" s="2065"/>
      <c r="AR3" s="2065"/>
      <c r="AS3" s="2065"/>
      <c r="AT3" s="2065"/>
      <c r="AU3" s="2065"/>
      <c r="AV3" s="2065"/>
    </row>
    <row r="4" spans="1:53">
      <c r="A4" s="2066" t="s">
        <v>1776</v>
      </c>
      <c r="B4" s="2066"/>
      <c r="C4" s="2066"/>
      <c r="D4" s="4167">
        <v>0</v>
      </c>
      <c r="E4" s="4167"/>
      <c r="F4" s="4167"/>
      <c r="G4" s="4167"/>
      <c r="H4" s="2068"/>
      <c r="I4" s="2068"/>
      <c r="J4" s="2068"/>
      <c r="K4" s="2068"/>
      <c r="L4" s="2069"/>
      <c r="M4" s="2067"/>
      <c r="N4" s="2067"/>
      <c r="O4" s="2070" t="s">
        <v>1827</v>
      </c>
      <c r="P4" s="2064"/>
      <c r="Q4" s="2070"/>
      <c r="R4" s="2064"/>
      <c r="S4" s="2064"/>
      <c r="T4" s="2070"/>
      <c r="U4" s="2067" t="s">
        <v>1778</v>
      </c>
      <c r="V4" s="2068"/>
      <c r="W4" s="2067"/>
      <c r="X4" s="2068"/>
      <c r="Y4" s="2067"/>
      <c r="Z4" s="2068"/>
      <c r="AA4" s="2070" t="s">
        <v>1828</v>
      </c>
      <c r="AB4" s="2064"/>
      <c r="AC4" s="2070"/>
      <c r="AD4" s="2064"/>
      <c r="AE4" s="2064"/>
      <c r="AF4" s="2072"/>
      <c r="AG4" s="2067"/>
      <c r="AH4" s="2068"/>
      <c r="AI4" s="2067"/>
      <c r="AJ4" s="2072"/>
      <c r="AK4" s="2064"/>
      <c r="AL4" s="2070" t="s">
        <v>1779</v>
      </c>
      <c r="AM4" s="2070"/>
      <c r="AN4" s="2072">
        <v>0</v>
      </c>
      <c r="AO4" s="2072"/>
      <c r="AP4" s="2072"/>
      <c r="AQ4" s="2072"/>
      <c r="AR4" s="2072"/>
      <c r="AS4" s="2072"/>
      <c r="AT4" s="2072"/>
      <c r="AU4" s="2072"/>
      <c r="AV4" s="2071"/>
      <c r="AW4" s="2073"/>
      <c r="AX4" s="2073"/>
      <c r="AY4" s="2073"/>
      <c r="AZ4" s="2073"/>
      <c r="BA4" s="2073"/>
    </row>
    <row r="5" spans="1:53">
      <c r="A5" s="2070" t="s">
        <v>1686</v>
      </c>
      <c r="B5" s="2070"/>
      <c r="D5" s="2075">
        <v>0</v>
      </c>
      <c r="E5" s="2075"/>
      <c r="F5" s="2075"/>
      <c r="G5" s="2075"/>
      <c r="H5" s="2076"/>
      <c r="I5" s="2077"/>
      <c r="J5" s="2075"/>
      <c r="K5" s="2075"/>
      <c r="L5" s="2075"/>
      <c r="M5" s="2075"/>
      <c r="N5" s="2075"/>
      <c r="O5" s="2064" t="s">
        <v>1842</v>
      </c>
      <c r="P5" s="2064"/>
      <c r="Q5" s="2064"/>
      <c r="R5" s="2064"/>
      <c r="S5" s="2064"/>
      <c r="T5" s="2064"/>
      <c r="U5" s="2081"/>
      <c r="V5" s="2082"/>
      <c r="W5" s="2081"/>
      <c r="X5" s="2082"/>
      <c r="Y5" s="2075"/>
      <c r="Z5" s="2082"/>
      <c r="AA5" s="2064" t="s">
        <v>1831</v>
      </c>
      <c r="AB5" s="2064"/>
      <c r="AC5" s="2064"/>
      <c r="AD5" s="2064"/>
      <c r="AE5" s="2064"/>
      <c r="AF5" s="2082"/>
      <c r="AG5" s="2081"/>
      <c r="AH5" s="2082"/>
      <c r="AI5" s="2081"/>
      <c r="AJ5" s="2082"/>
      <c r="AK5" s="2064"/>
      <c r="AL5" s="2070" t="s">
        <v>1832</v>
      </c>
      <c r="AM5" s="2064"/>
      <c r="AN5" s="2072" t="s">
        <v>960</v>
      </c>
      <c r="AO5" s="2072"/>
      <c r="AP5" s="2072"/>
      <c r="AQ5" s="2072"/>
      <c r="AR5" s="2072"/>
      <c r="AS5" s="2072"/>
      <c r="AT5" s="2072"/>
      <c r="AU5" s="2072"/>
      <c r="AV5" s="2064"/>
    </row>
    <row r="6" spans="1:53">
      <c r="A6" s="2066" t="s">
        <v>1783</v>
      </c>
      <c r="B6" s="2080"/>
      <c r="D6" s="2075">
        <v>0</v>
      </c>
      <c r="E6" s="2081"/>
      <c r="F6" s="2081"/>
      <c r="G6" s="2081"/>
      <c r="H6" s="2082"/>
      <c r="I6" s="2083"/>
      <c r="J6" s="2081"/>
      <c r="K6" s="2081"/>
      <c r="L6" s="2081"/>
      <c r="M6" s="2081"/>
      <c r="N6" s="2081"/>
      <c r="O6" s="2064" t="s">
        <v>1843</v>
      </c>
      <c r="P6" s="2064"/>
      <c r="Q6" s="2064"/>
      <c r="R6" s="2064"/>
      <c r="S6" s="2064"/>
      <c r="T6" s="2064"/>
      <c r="U6" s="2081"/>
      <c r="V6" s="2082"/>
      <c r="W6" s="2081"/>
      <c r="X6" s="2082"/>
      <c r="Y6" s="2081"/>
      <c r="Z6" s="2082"/>
      <c r="AA6" s="2064" t="s">
        <v>1835</v>
      </c>
      <c r="AB6" s="2064"/>
      <c r="AC6" s="2064"/>
      <c r="AD6" s="2064"/>
      <c r="AE6" s="2064"/>
      <c r="AF6" s="2082"/>
      <c r="AG6" s="2081"/>
      <c r="AH6" s="2082"/>
      <c r="AI6" s="2081"/>
      <c r="AJ6" s="2082"/>
      <c r="AK6" s="2078"/>
      <c r="AL6" s="2070" t="s">
        <v>1836</v>
      </c>
      <c r="AM6" s="2078"/>
      <c r="AN6" s="2072" t="s">
        <v>961</v>
      </c>
      <c r="AO6" s="2072"/>
      <c r="AP6" s="2072"/>
      <c r="AQ6" s="2072"/>
      <c r="AR6" s="2072"/>
      <c r="AS6" s="2072"/>
      <c r="AT6" s="2072"/>
      <c r="AU6" s="2072"/>
      <c r="AV6" s="2064"/>
    </row>
    <row r="7" spans="1:53" ht="12" thickBot="1">
      <c r="A7" s="2060" t="s">
        <v>1786</v>
      </c>
      <c r="C7" s="2084"/>
      <c r="D7" s="2082" t="str">
        <f>VT!D7</f>
        <v>EXC 4</v>
      </c>
      <c r="E7" s="2077"/>
      <c r="F7" s="2085"/>
      <c r="G7" s="2085"/>
      <c r="I7" s="2086"/>
      <c r="J7" s="2085"/>
      <c r="K7" s="2085"/>
      <c r="L7" s="2085"/>
      <c r="M7" s="2085"/>
      <c r="N7" s="2085"/>
      <c r="O7" s="2087"/>
      <c r="P7" s="2088"/>
      <c r="Q7" s="2088"/>
      <c r="R7" s="2087"/>
      <c r="S7" s="2087"/>
      <c r="T7" s="2087"/>
      <c r="U7" s="2087"/>
      <c r="V7" s="2087"/>
      <c r="W7" s="2087"/>
      <c r="X7" s="2087"/>
      <c r="Y7" s="2087"/>
      <c r="Z7" s="2087"/>
      <c r="AA7" s="2087"/>
      <c r="AB7" s="2087"/>
      <c r="AC7" s="2087"/>
      <c r="AD7" s="2087"/>
      <c r="AE7" s="2087"/>
      <c r="AF7" s="2087"/>
      <c r="AG7" s="2087"/>
      <c r="AH7" s="2084"/>
      <c r="AI7" s="2084"/>
      <c r="AJ7" s="2084"/>
      <c r="AK7" s="2085"/>
      <c r="AL7" s="2085"/>
      <c r="AM7" s="2085"/>
      <c r="AN7" s="2085"/>
      <c r="AO7" s="2085"/>
      <c r="AP7" s="2085"/>
      <c r="AQ7" s="2085"/>
      <c r="AR7" s="2085"/>
      <c r="AS7" s="2085"/>
      <c r="AT7" s="2084"/>
      <c r="AU7" s="2086"/>
      <c r="AV7" s="2086"/>
    </row>
    <row r="8" spans="1:53" ht="15.75" customHeight="1" thickBot="1">
      <c r="O8" s="4168" t="s">
        <v>1788</v>
      </c>
      <c r="P8" s="4169"/>
      <c r="Q8" s="4169"/>
      <c r="R8" s="4169"/>
      <c r="S8" s="4169"/>
      <c r="T8" s="4169"/>
      <c r="U8" s="4169"/>
      <c r="V8" s="4169"/>
      <c r="W8" s="4169"/>
      <c r="X8" s="4169"/>
      <c r="Y8" s="4169"/>
      <c r="Z8" s="4169"/>
      <c r="AA8" s="4169"/>
      <c r="AB8" s="4169"/>
      <c r="AC8" s="4169"/>
      <c r="AD8" s="4169"/>
      <c r="AE8" s="4169"/>
      <c r="AF8" s="4169"/>
      <c r="AG8" s="4169"/>
      <c r="AH8" s="4169"/>
      <c r="AI8" s="4169"/>
      <c r="AJ8" s="4169"/>
      <c r="AK8" s="3588"/>
      <c r="AL8" s="2089"/>
      <c r="AM8" s="2064"/>
      <c r="AN8" s="2064"/>
      <c r="AO8" s="2064"/>
      <c r="AP8" s="2064"/>
      <c r="AQ8" s="2064"/>
      <c r="AR8" s="2064"/>
      <c r="AS8" s="2064"/>
      <c r="AT8" s="2064"/>
      <c r="AU8" s="2064"/>
      <c r="AV8" s="2064"/>
    </row>
    <row r="9" spans="1:53" ht="12.75">
      <c r="A9" s="2091">
        <v>1</v>
      </c>
      <c r="B9" s="2092"/>
      <c r="C9" s="2092"/>
      <c r="D9" s="2092"/>
      <c r="E9" s="2092"/>
      <c r="F9" s="2093"/>
      <c r="G9" s="2094">
        <v>3</v>
      </c>
      <c r="H9" s="2093"/>
      <c r="I9" s="2094">
        <v>5</v>
      </c>
      <c r="J9" s="2092"/>
      <c r="K9" s="2093"/>
      <c r="L9" s="2094">
        <v>6</v>
      </c>
      <c r="M9" s="2092"/>
      <c r="N9" s="2092"/>
      <c r="O9" s="2095">
        <v>1</v>
      </c>
      <c r="P9" s="2096"/>
      <c r="Q9" s="2096"/>
      <c r="R9" s="2096"/>
      <c r="S9" s="2096"/>
      <c r="T9" s="2097"/>
      <c r="U9" s="2098">
        <v>8</v>
      </c>
      <c r="V9" s="2096"/>
      <c r="W9" s="2096"/>
      <c r="X9" s="2096"/>
      <c r="Y9" s="2096"/>
      <c r="Z9" s="2097"/>
      <c r="AA9" s="2098">
        <v>9</v>
      </c>
      <c r="AB9" s="2096"/>
      <c r="AC9" s="2097"/>
      <c r="AD9" s="2098">
        <v>10</v>
      </c>
      <c r="AE9" s="2096"/>
      <c r="AF9" s="2096"/>
      <c r="AG9" s="2096"/>
      <c r="AH9" s="2096"/>
      <c r="AI9" s="2096"/>
      <c r="AJ9" s="2096"/>
      <c r="AK9" s="2099"/>
      <c r="AL9" s="2094">
        <v>11</v>
      </c>
      <c r="AM9" s="2100"/>
      <c r="AN9" s="2092"/>
      <c r="AO9" s="2092"/>
      <c r="AP9" s="2093"/>
      <c r="AQ9" s="2094">
        <v>13</v>
      </c>
      <c r="AR9" s="2092"/>
      <c r="AS9" s="2092"/>
      <c r="AT9" s="2093"/>
      <c r="AU9" s="2094">
        <v>14</v>
      </c>
      <c r="AV9"/>
    </row>
    <row r="10" spans="1:53" ht="12.75">
      <c r="A10">
        <f>VT!A10</f>
        <v>0</v>
      </c>
      <c r="B10"/>
      <c r="C10"/>
      <c r="D10"/>
      <c r="E10"/>
      <c r="F10"/>
      <c r="G10" t="str">
        <f>VT!$AZ$22</f>
        <v>2X</v>
      </c>
      <c r="H10"/>
      <c r="I10" t="str">
        <f>VT!$BB$9</f>
        <v>S355K2+M</v>
      </c>
      <c r="J10"/>
      <c r="K10"/>
      <c r="L10" t="str">
        <f>VT!$AX$9</f>
        <v>AS100</v>
      </c>
      <c r="M10"/>
      <c r="N10"/>
      <c r="O10"/>
      <c r="P10" s="2064"/>
      <c r="Q10" s="2064"/>
      <c r="R10" s="2064"/>
      <c r="S10" s="2064"/>
      <c r="T10"/>
      <c r="U10" s="2064"/>
      <c r="V10" s="2064"/>
      <c r="W10" s="2064"/>
      <c r="X10" s="2064"/>
      <c r="Y10" s="2064"/>
      <c r="Z10"/>
      <c r="AA10" s="2064"/>
      <c r="AB10" s="2064"/>
      <c r="AC10"/>
      <c r="AD10" s="2064"/>
      <c r="AE10" s="2064"/>
      <c r="AF10" s="2064"/>
      <c r="AG10" s="2064"/>
      <c r="AH10" s="2064"/>
      <c r="AI10" s="2064"/>
      <c r="AJ10" s="2064"/>
      <c r="AK10"/>
      <c r="AL10"/>
      <c r="AM10"/>
      <c r="AN10"/>
      <c r="AO10"/>
      <c r="AP10"/>
      <c r="AQ10" s="2064"/>
      <c r="AR10" s="2064"/>
      <c r="AS10" s="2064"/>
      <c r="AT10"/>
      <c r="AU10" s="2064"/>
      <c r="AV10"/>
    </row>
    <row r="11" spans="1:53" ht="12.75">
      <c r="A11">
        <v>2</v>
      </c>
      <c r="B11"/>
      <c r="C11">
        <v>15</v>
      </c>
      <c r="D11"/>
      <c r="E11">
        <v>16</v>
      </c>
      <c r="F11"/>
      <c r="G11">
        <v>4</v>
      </c>
      <c r="H11"/>
      <c r="I11">
        <v>5</v>
      </c>
      <c r="J11" s="2064"/>
      <c r="K11"/>
      <c r="L11">
        <v>7</v>
      </c>
      <c r="M11" s="2064"/>
      <c r="N11" s="2064"/>
      <c r="O11"/>
      <c r="P11" s="2064"/>
      <c r="Q11" s="2064"/>
      <c r="R11" s="2064"/>
      <c r="S11" s="2064"/>
      <c r="T11"/>
      <c r="U11" s="2064"/>
      <c r="V11" s="2064"/>
      <c r="W11" s="2064"/>
      <c r="X11" s="2064"/>
      <c r="Y11" s="2064"/>
      <c r="Z11"/>
      <c r="AA11" s="2064"/>
      <c r="AB11" s="2064"/>
      <c r="AC11"/>
      <c r="AD11" s="2064"/>
      <c r="AE11" s="2064"/>
      <c r="AF11" s="2064"/>
      <c r="AG11" s="2064"/>
      <c r="AH11" s="2064"/>
      <c r="AI11" s="2064"/>
      <c r="AJ11" s="2064"/>
      <c r="AK11"/>
      <c r="AL11">
        <v>12</v>
      </c>
      <c r="AM11"/>
      <c r="AN11" s="2064"/>
      <c r="AO11" s="2064"/>
      <c r="AP11"/>
      <c r="AQ11" s="2064"/>
      <c r="AR11" s="2064"/>
      <c r="AS11" s="2064"/>
      <c r="AT11"/>
      <c r="AU11" s="2064"/>
      <c r="AV11"/>
    </row>
    <row r="12" spans="1:53" ht="12.75">
      <c r="A12">
        <f>VT!A12</f>
        <v>0</v>
      </c>
      <c r="B12"/>
      <c r="C12" s="2062"/>
      <c r="D12"/>
      <c r="E12" s="2062"/>
      <c r="F12"/>
      <c r="G12" s="2062"/>
      <c r="H12"/>
      <c r="I12" s="2062" t="str">
        <f>VT!$BC$9</f>
        <v>S355K2+N</v>
      </c>
      <c r="J12" s="2062"/>
      <c r="K12"/>
      <c r="L12" t="str">
        <f>VT!$AX$5</f>
        <v>HEB500</v>
      </c>
      <c r="M12"/>
      <c r="N12"/>
      <c r="O12"/>
      <c r="P12" s="2062"/>
      <c r="Q12" s="2062"/>
      <c r="R12" s="2062"/>
      <c r="S12" s="2062"/>
      <c r="T12"/>
      <c r="U12" s="2062"/>
      <c r="V12" s="2062"/>
      <c r="W12" s="2062"/>
      <c r="X12" s="2062"/>
      <c r="Y12" s="2062"/>
      <c r="Z12"/>
      <c r="AA12" s="2062"/>
      <c r="AB12" s="2062"/>
      <c r="AC12"/>
      <c r="AD12" s="2062"/>
      <c r="AE12" s="2062"/>
      <c r="AF12" s="2062"/>
      <c r="AG12" s="2062"/>
      <c r="AH12" s="2062"/>
      <c r="AI12" s="2062"/>
      <c r="AJ12" s="2062"/>
      <c r="AK12"/>
      <c r="AL12" s="2062"/>
      <c r="AM12" s="2062"/>
      <c r="AN12" s="2062"/>
      <c r="AO12" s="2062"/>
      <c r="AP12"/>
      <c r="AQ12" s="2062"/>
      <c r="AR12" s="2062"/>
      <c r="AS12" s="2062"/>
      <c r="AT12"/>
      <c r="AU12" s="2062"/>
      <c r="AV12"/>
    </row>
    <row r="13" spans="1:53" ht="12.75">
      <c r="A13" s="2091">
        <v>1</v>
      </c>
      <c r="B13" s="2092"/>
      <c r="C13" s="2092"/>
      <c r="D13" s="2092"/>
      <c r="E13" s="2092"/>
      <c r="F13" s="2093"/>
      <c r="G13" s="2094">
        <v>3</v>
      </c>
      <c r="H13" s="2093"/>
      <c r="I13" s="2094">
        <v>5</v>
      </c>
      <c r="J13" s="2092"/>
      <c r="K13" s="2093"/>
      <c r="L13" s="2094">
        <v>6</v>
      </c>
      <c r="M13" s="2092"/>
      <c r="N13" s="2092"/>
      <c r="O13">
        <v>1</v>
      </c>
      <c r="P13" s="2092"/>
      <c r="Q13" s="2092"/>
      <c r="R13" s="2092"/>
      <c r="S13" s="2092"/>
      <c r="T13" s="2093"/>
      <c r="U13" s="2094">
        <v>8</v>
      </c>
      <c r="V13" s="2092"/>
      <c r="W13" s="2092"/>
      <c r="X13" s="2092"/>
      <c r="Y13" s="2092"/>
      <c r="Z13" s="2093"/>
      <c r="AA13" s="2094">
        <v>9</v>
      </c>
      <c r="AB13" s="2092"/>
      <c r="AC13" s="2093"/>
      <c r="AD13" s="2094">
        <v>10</v>
      </c>
      <c r="AE13" s="2092"/>
      <c r="AF13" s="2092"/>
      <c r="AG13" s="2092"/>
      <c r="AH13" s="2092"/>
      <c r="AI13" s="2092"/>
      <c r="AJ13" s="2092"/>
      <c r="AK13"/>
      <c r="AL13" s="2094">
        <v>11</v>
      </c>
      <c r="AM13" s="2100"/>
      <c r="AN13" s="2092"/>
      <c r="AO13" s="2092"/>
      <c r="AP13" s="2093"/>
      <c r="AQ13" s="2094">
        <v>13</v>
      </c>
      <c r="AR13" s="2092"/>
      <c r="AS13" s="2092"/>
      <c r="AT13" s="2093"/>
      <c r="AU13" s="2094">
        <v>14</v>
      </c>
      <c r="AV13"/>
    </row>
    <row r="14" spans="1:53" ht="12.75">
      <c r="A14">
        <f>VT!A14</f>
        <v>0</v>
      </c>
      <c r="B14"/>
      <c r="C14"/>
      <c r="D14"/>
      <c r="E14"/>
      <c r="F14"/>
      <c r="G14" t="str">
        <f>VT!$AZ$22</f>
        <v>2X</v>
      </c>
      <c r="H14"/>
      <c r="I14" t="str">
        <f>VT!$BB$9</f>
        <v>S355K2+M</v>
      </c>
      <c r="J14"/>
      <c r="K14"/>
      <c r="L14" t="str">
        <f>VT!AX10</f>
        <v>AS101</v>
      </c>
      <c r="M14"/>
      <c r="N14"/>
      <c r="O14"/>
      <c r="P14" s="2064"/>
      <c r="Q14" s="2064"/>
      <c r="R14" s="2064"/>
      <c r="S14" s="2064"/>
      <c r="T14"/>
      <c r="U14" s="2064"/>
      <c r="V14" s="2064"/>
      <c r="W14" s="2064"/>
      <c r="X14" s="2064"/>
      <c r="Y14" s="2064"/>
      <c r="Z14"/>
      <c r="AA14" s="2064"/>
      <c r="AB14" s="2064"/>
      <c r="AC14"/>
      <c r="AD14" s="2064"/>
      <c r="AE14" s="2064"/>
      <c r="AF14" s="2064"/>
      <c r="AG14" s="2064"/>
      <c r="AH14" s="2064"/>
      <c r="AI14" s="2064"/>
      <c r="AJ14" s="2064"/>
      <c r="AK14"/>
      <c r="AL14"/>
      <c r="AM14"/>
      <c r="AN14"/>
      <c r="AO14"/>
      <c r="AP14"/>
      <c r="AQ14" s="2064"/>
      <c r="AR14" s="2064"/>
      <c r="AS14" s="2064"/>
      <c r="AT14"/>
      <c r="AU14" s="2064"/>
      <c r="AV14"/>
    </row>
    <row r="15" spans="1:53" ht="12.75">
      <c r="A15">
        <v>2</v>
      </c>
      <c r="B15"/>
      <c r="C15">
        <v>15</v>
      </c>
      <c r="D15"/>
      <c r="E15">
        <v>16</v>
      </c>
      <c r="F15"/>
      <c r="G15">
        <v>4</v>
      </c>
      <c r="H15"/>
      <c r="I15">
        <v>5</v>
      </c>
      <c r="J15" s="2064"/>
      <c r="K15"/>
      <c r="L15">
        <v>7</v>
      </c>
      <c r="M15" s="2064"/>
      <c r="N15" s="2064"/>
      <c r="O15"/>
      <c r="P15" s="2064"/>
      <c r="Q15" s="2064"/>
      <c r="R15" s="2064"/>
      <c r="S15" s="2064"/>
      <c r="T15"/>
      <c r="U15" s="2064"/>
      <c r="V15" s="2064"/>
      <c r="W15" s="2064"/>
      <c r="X15" s="2064"/>
      <c r="Y15" s="2064"/>
      <c r="Z15"/>
      <c r="AA15" s="2064"/>
      <c r="AB15" s="2064"/>
      <c r="AC15"/>
      <c r="AD15" s="2064"/>
      <c r="AE15" s="2064"/>
      <c r="AF15" s="2064"/>
      <c r="AG15" s="2064"/>
      <c r="AH15" s="2064"/>
      <c r="AI15" s="2064"/>
      <c r="AJ15" s="2064"/>
      <c r="AK15"/>
      <c r="AL15">
        <v>12</v>
      </c>
      <c r="AM15"/>
      <c r="AN15" s="2064"/>
      <c r="AO15" s="2064"/>
      <c r="AP15"/>
      <c r="AQ15" s="2064"/>
      <c r="AR15" s="2064"/>
      <c r="AS15" s="2064"/>
      <c r="AT15"/>
      <c r="AU15" s="2064"/>
      <c r="AV15"/>
    </row>
    <row r="16" spans="1:53" ht="12.75">
      <c r="A16">
        <f>VT!A16</f>
        <v>0</v>
      </c>
      <c r="B16"/>
      <c r="C16" s="2062"/>
      <c r="D16"/>
      <c r="E16" s="2062"/>
      <c r="F16"/>
      <c r="G16" s="2062"/>
      <c r="H16"/>
      <c r="I16" s="2062" t="str">
        <f>VT!$BC$9</f>
        <v>S355K2+N</v>
      </c>
      <c r="J16" s="2062"/>
      <c r="K16"/>
      <c r="L16" t="str">
        <f>VT!$AX$5</f>
        <v>HEB500</v>
      </c>
      <c r="M16"/>
      <c r="N16"/>
      <c r="O16"/>
      <c r="P16" s="2062"/>
      <c r="Q16" s="2062"/>
      <c r="R16" s="2062"/>
      <c r="S16" s="2062"/>
      <c r="T16"/>
      <c r="U16" s="2062"/>
      <c r="V16" s="2062"/>
      <c r="W16" s="2062"/>
      <c r="X16" s="2062"/>
      <c r="Y16" s="2062"/>
      <c r="Z16"/>
      <c r="AA16" s="2062"/>
      <c r="AB16" s="2062"/>
      <c r="AC16"/>
      <c r="AD16" s="2062"/>
      <c r="AE16" s="2062"/>
      <c r="AF16" s="2062"/>
      <c r="AG16" s="2062"/>
      <c r="AH16" s="2062"/>
      <c r="AI16" s="2062"/>
      <c r="AJ16" s="2062"/>
      <c r="AK16"/>
      <c r="AL16" s="2062"/>
      <c r="AM16" s="2062"/>
      <c r="AN16" s="2062"/>
      <c r="AO16" s="2062"/>
      <c r="AP16"/>
      <c r="AQ16" s="2062"/>
      <c r="AR16" s="2062"/>
      <c r="AS16" s="2062"/>
      <c r="AT16"/>
      <c r="AU16" s="2062"/>
      <c r="AV16"/>
    </row>
    <row r="17" spans="1:48" ht="12.75">
      <c r="A17" s="2091">
        <v>1</v>
      </c>
      <c r="B17" s="2092"/>
      <c r="C17" s="2092"/>
      <c r="D17" s="2092"/>
      <c r="E17" s="2092"/>
      <c r="F17" s="2093"/>
      <c r="G17" s="2094">
        <v>3</v>
      </c>
      <c r="H17" s="2093"/>
      <c r="I17" s="2094">
        <v>5</v>
      </c>
      <c r="J17" s="2092"/>
      <c r="K17" s="2093"/>
      <c r="L17" s="2094">
        <v>6</v>
      </c>
      <c r="M17" s="2092"/>
      <c r="N17" s="2092"/>
      <c r="O17">
        <v>1</v>
      </c>
      <c r="P17" s="2092"/>
      <c r="Q17" s="2092"/>
      <c r="R17" s="2092"/>
      <c r="S17" s="2092"/>
      <c r="T17" s="2093"/>
      <c r="U17" s="2094">
        <v>8</v>
      </c>
      <c r="V17" s="2092"/>
      <c r="W17" s="2092"/>
      <c r="X17" s="2092"/>
      <c r="Y17" s="2092"/>
      <c r="Z17" s="2093"/>
      <c r="AA17" s="2094">
        <v>9</v>
      </c>
      <c r="AB17" s="2092"/>
      <c r="AC17" s="2093"/>
      <c r="AD17" s="2094">
        <v>10</v>
      </c>
      <c r="AE17" s="2092"/>
      <c r="AF17" s="2092"/>
      <c r="AG17" s="2092"/>
      <c r="AH17" s="2092"/>
      <c r="AI17" s="2092"/>
      <c r="AJ17" s="2092"/>
      <c r="AK17"/>
      <c r="AL17" s="2094">
        <v>11</v>
      </c>
      <c r="AM17" s="2100"/>
      <c r="AN17" s="2092"/>
      <c r="AO17" s="2092"/>
      <c r="AP17" s="2093"/>
      <c r="AQ17" s="2094">
        <v>13</v>
      </c>
      <c r="AR17" s="2092"/>
      <c r="AS17" s="2092"/>
      <c r="AT17" s="2093"/>
      <c r="AU17" s="2094">
        <v>14</v>
      </c>
      <c r="AV17"/>
    </row>
    <row r="18" spans="1:48" ht="12.75">
      <c r="A18">
        <f>VT!A18</f>
        <v>0</v>
      </c>
      <c r="B18"/>
      <c r="C18"/>
      <c r="D18"/>
      <c r="E18"/>
      <c r="F18"/>
      <c r="G18" t="str">
        <f>VT!$AZ$22</f>
        <v>2X</v>
      </c>
      <c r="H18"/>
      <c r="I18" t="str">
        <f>VT!$BB$9</f>
        <v>S355K2+M</v>
      </c>
      <c r="J18"/>
      <c r="K18"/>
      <c r="L18" t="str">
        <f>VT!AX11</f>
        <v>AS102</v>
      </c>
      <c r="M18"/>
      <c r="N18"/>
      <c r="O18"/>
      <c r="P18" s="2064"/>
      <c r="Q18" s="2064"/>
      <c r="R18" s="2064"/>
      <c r="S18" s="2064"/>
      <c r="T18"/>
      <c r="U18" s="2064"/>
      <c r="V18" s="2064"/>
      <c r="W18" s="2064"/>
      <c r="X18" s="2064"/>
      <c r="Y18" s="2064"/>
      <c r="Z18"/>
      <c r="AA18" s="2064"/>
      <c r="AB18" s="2064"/>
      <c r="AC18"/>
      <c r="AD18" s="2064"/>
      <c r="AE18" s="2064"/>
      <c r="AF18" s="2064"/>
      <c r="AG18" s="2064"/>
      <c r="AH18" s="2064"/>
      <c r="AI18" s="2064"/>
      <c r="AJ18" s="2064"/>
      <c r="AK18"/>
      <c r="AL18"/>
      <c r="AM18"/>
      <c r="AN18"/>
      <c r="AO18"/>
      <c r="AP18"/>
      <c r="AQ18" s="2064"/>
      <c r="AR18" s="2064"/>
      <c r="AS18" s="2064"/>
      <c r="AT18"/>
      <c r="AU18" s="2064"/>
      <c r="AV18"/>
    </row>
    <row r="19" spans="1:48" ht="12.75">
      <c r="A19">
        <v>2</v>
      </c>
      <c r="B19"/>
      <c r="C19">
        <v>15</v>
      </c>
      <c r="D19"/>
      <c r="E19">
        <v>16</v>
      </c>
      <c r="F19"/>
      <c r="G19">
        <v>4</v>
      </c>
      <c r="H19"/>
      <c r="I19">
        <v>5</v>
      </c>
      <c r="J19" s="2064"/>
      <c r="K19"/>
      <c r="L19">
        <v>7</v>
      </c>
      <c r="M19" s="2064"/>
      <c r="N19" s="2064"/>
      <c r="O19"/>
      <c r="P19" s="2064"/>
      <c r="Q19" s="2064"/>
      <c r="R19" s="2064"/>
      <c r="S19" s="2064"/>
      <c r="T19"/>
      <c r="U19" s="2064"/>
      <c r="V19" s="2064"/>
      <c r="W19" s="2064"/>
      <c r="X19" s="2064"/>
      <c r="Y19" s="2064"/>
      <c r="Z19"/>
      <c r="AA19" s="2064"/>
      <c r="AB19" s="2064"/>
      <c r="AC19"/>
      <c r="AD19" s="2064"/>
      <c r="AE19" s="2064"/>
      <c r="AF19" s="2064"/>
      <c r="AG19" s="2064"/>
      <c r="AH19" s="2064"/>
      <c r="AI19" s="2064"/>
      <c r="AJ19" s="2064"/>
      <c r="AK19"/>
      <c r="AL19">
        <v>12</v>
      </c>
      <c r="AM19"/>
      <c r="AN19" s="2064"/>
      <c r="AO19" s="2064"/>
      <c r="AP19"/>
      <c r="AQ19" s="2064"/>
      <c r="AR19" s="2064"/>
      <c r="AS19" s="2064"/>
      <c r="AT19"/>
      <c r="AU19" s="2064"/>
      <c r="AV19"/>
    </row>
    <row r="20" spans="1:48" ht="12.75">
      <c r="A20">
        <f>VT!A20</f>
        <v>0</v>
      </c>
      <c r="B20"/>
      <c r="C20" s="2062"/>
      <c r="D20"/>
      <c r="E20" s="2062"/>
      <c r="F20"/>
      <c r="G20" s="2062"/>
      <c r="H20"/>
      <c r="I20" s="2062" t="str">
        <f>VT!$BC$9</f>
        <v>S355K2+N</v>
      </c>
      <c r="J20" s="2062"/>
      <c r="K20"/>
      <c r="L20" t="str">
        <f>VT!$AX$5</f>
        <v>HEB500</v>
      </c>
      <c r="M20"/>
      <c r="N20"/>
      <c r="O20"/>
      <c r="P20" s="2062"/>
      <c r="Q20" s="2062"/>
      <c r="R20" s="2062"/>
      <c r="S20" s="2062"/>
      <c r="T20"/>
      <c r="U20" s="2062"/>
      <c r="V20" s="2062"/>
      <c r="W20" s="2062"/>
      <c r="X20" s="2062"/>
      <c r="Y20" s="2062"/>
      <c r="Z20"/>
      <c r="AA20" s="2062"/>
      <c r="AB20" s="2062"/>
      <c r="AC20"/>
      <c r="AD20" s="2062"/>
      <c r="AE20" s="2062"/>
      <c r="AF20" s="2062"/>
      <c r="AG20" s="2062"/>
      <c r="AH20" s="2062"/>
      <c r="AI20" s="2062"/>
      <c r="AJ20" s="2062"/>
      <c r="AK20"/>
      <c r="AL20" s="2062"/>
      <c r="AM20" s="2062"/>
      <c r="AN20" s="2062"/>
      <c r="AO20" s="2062"/>
      <c r="AP20"/>
      <c r="AQ20" s="2062"/>
      <c r="AR20" s="2062"/>
      <c r="AS20" s="2062"/>
      <c r="AT20"/>
      <c r="AU20" s="2062"/>
      <c r="AV20"/>
    </row>
    <row r="21" spans="1:48" ht="12.75">
      <c r="A21" s="2091">
        <v>1</v>
      </c>
      <c r="B21" s="2092"/>
      <c r="C21" s="2092"/>
      <c r="D21" s="2092"/>
      <c r="E21" s="2092"/>
      <c r="F21" s="2093"/>
      <c r="G21" s="2094">
        <v>3</v>
      </c>
      <c r="H21" s="2093"/>
      <c r="I21" s="2094">
        <v>5</v>
      </c>
      <c r="J21" s="2092"/>
      <c r="K21" s="2093"/>
      <c r="L21" s="2094">
        <v>6</v>
      </c>
      <c r="M21" s="2092"/>
      <c r="N21" s="2092"/>
      <c r="O21">
        <v>1</v>
      </c>
      <c r="P21" s="2092"/>
      <c r="Q21" s="2092"/>
      <c r="R21" s="2092"/>
      <c r="S21" s="2092"/>
      <c r="T21" s="2093"/>
      <c r="U21" s="2094">
        <v>8</v>
      </c>
      <c r="V21" s="2092"/>
      <c r="W21" s="2092"/>
      <c r="X21" s="2092"/>
      <c r="Y21" s="2092"/>
      <c r="Z21" s="2093"/>
      <c r="AA21" s="2094">
        <v>9</v>
      </c>
      <c r="AB21" s="2092"/>
      <c r="AC21" s="2093"/>
      <c r="AD21" s="2094">
        <v>10</v>
      </c>
      <c r="AE21" s="2092"/>
      <c r="AF21" s="2092"/>
      <c r="AG21" s="2092"/>
      <c r="AH21" s="2092"/>
      <c r="AI21" s="2092"/>
      <c r="AJ21" s="2092"/>
      <c r="AK21"/>
      <c r="AL21" s="2094">
        <v>11</v>
      </c>
      <c r="AM21" s="2100"/>
      <c r="AN21" s="2092"/>
      <c r="AO21" s="2092"/>
      <c r="AP21" s="2093"/>
      <c r="AQ21" s="2094">
        <v>13</v>
      </c>
      <c r="AR21" s="2092"/>
      <c r="AS21" s="2092"/>
      <c r="AT21" s="2093"/>
      <c r="AU21" s="2094">
        <v>14</v>
      </c>
      <c r="AV21"/>
    </row>
    <row r="22" spans="1:48" ht="12.75">
      <c r="A22">
        <f>VT!A22</f>
        <v>0</v>
      </c>
      <c r="B22"/>
      <c r="C22"/>
      <c r="D22"/>
      <c r="E22"/>
      <c r="F22"/>
      <c r="G22" t="str">
        <f>VT!$AZ$22</f>
        <v>2X</v>
      </c>
      <c r="H22"/>
      <c r="I22" t="str">
        <f>VT!$BB$9</f>
        <v>S355K2+M</v>
      </c>
      <c r="J22"/>
      <c r="K22"/>
      <c r="L22" t="str">
        <f>VT!AX12</f>
        <v>AS103</v>
      </c>
      <c r="M22"/>
      <c r="N22"/>
      <c r="O22"/>
      <c r="P22" s="2064"/>
      <c r="Q22" s="2064"/>
      <c r="R22" s="2064"/>
      <c r="S22" s="2064"/>
      <c r="T22"/>
      <c r="U22" s="2064"/>
      <c r="V22" s="2064"/>
      <c r="W22" s="2064"/>
      <c r="X22" s="2064"/>
      <c r="Y22" s="2064"/>
      <c r="Z22"/>
      <c r="AA22" s="2064"/>
      <c r="AB22" s="2064"/>
      <c r="AC22"/>
      <c r="AD22" s="2064"/>
      <c r="AE22" s="2064"/>
      <c r="AF22" s="2064"/>
      <c r="AG22" s="2064"/>
      <c r="AH22" s="2064"/>
      <c r="AI22" s="2064"/>
      <c r="AJ22" s="2064"/>
      <c r="AK22"/>
      <c r="AL22"/>
      <c r="AM22"/>
      <c r="AN22"/>
      <c r="AO22"/>
      <c r="AP22"/>
      <c r="AQ22" s="2064"/>
      <c r="AR22" s="2064"/>
      <c r="AS22" s="2064"/>
      <c r="AT22"/>
      <c r="AU22" s="2064"/>
      <c r="AV22"/>
    </row>
    <row r="23" spans="1:48" ht="12.75">
      <c r="A23">
        <v>2</v>
      </c>
      <c r="B23"/>
      <c r="C23">
        <v>15</v>
      </c>
      <c r="D23"/>
      <c r="E23">
        <v>16</v>
      </c>
      <c r="F23"/>
      <c r="G23">
        <v>4</v>
      </c>
      <c r="H23"/>
      <c r="I23">
        <v>5</v>
      </c>
      <c r="J23" s="2064"/>
      <c r="K23"/>
      <c r="L23">
        <v>7</v>
      </c>
      <c r="M23" s="2064"/>
      <c r="N23" s="2064"/>
      <c r="O23"/>
      <c r="P23" s="2064"/>
      <c r="Q23" s="2064"/>
      <c r="R23" s="2064"/>
      <c r="S23" s="2064"/>
      <c r="T23"/>
      <c r="U23" s="2064"/>
      <c r="V23" s="2064"/>
      <c r="W23" s="2064"/>
      <c r="X23" s="2064"/>
      <c r="Y23" s="2064"/>
      <c r="Z23"/>
      <c r="AA23" s="2064"/>
      <c r="AB23" s="2064"/>
      <c r="AC23"/>
      <c r="AD23" s="2064"/>
      <c r="AE23" s="2064"/>
      <c r="AF23" s="2064"/>
      <c r="AG23" s="2064"/>
      <c r="AH23" s="2064"/>
      <c r="AI23" s="2064"/>
      <c r="AJ23" s="2064"/>
      <c r="AK23"/>
      <c r="AL23">
        <v>12</v>
      </c>
      <c r="AM23"/>
      <c r="AN23" s="2064"/>
      <c r="AO23" s="2064"/>
      <c r="AP23"/>
      <c r="AQ23" s="2064"/>
      <c r="AR23" s="2064"/>
      <c r="AS23" s="2064"/>
      <c r="AT23"/>
      <c r="AU23" s="2064"/>
      <c r="AV23"/>
    </row>
    <row r="24" spans="1:48" ht="12.75">
      <c r="A24">
        <f>VT!A24</f>
        <v>0</v>
      </c>
      <c r="B24"/>
      <c r="C24" s="2062"/>
      <c r="D24"/>
      <c r="E24" s="2062"/>
      <c r="F24"/>
      <c r="G24" s="2062"/>
      <c r="H24"/>
      <c r="I24" s="2062" t="str">
        <f>VT!$BC$9</f>
        <v>S355K2+N</v>
      </c>
      <c r="J24" s="2062"/>
      <c r="K24"/>
      <c r="L24" t="str">
        <f>VT!$AX$5</f>
        <v>HEB500</v>
      </c>
      <c r="M24"/>
      <c r="N24"/>
      <c r="O24"/>
      <c r="P24" s="2062"/>
      <c r="Q24" s="2062"/>
      <c r="R24" s="2062"/>
      <c r="S24" s="2062"/>
      <c r="T24"/>
      <c r="U24" s="2062"/>
      <c r="V24" s="2062"/>
      <c r="W24" s="2062"/>
      <c r="X24" s="2062"/>
      <c r="Y24" s="2062"/>
      <c r="Z24"/>
      <c r="AA24" s="2062"/>
      <c r="AB24" s="2062"/>
      <c r="AC24"/>
      <c r="AD24" s="2062"/>
      <c r="AE24" s="2062"/>
      <c r="AF24" s="2062"/>
      <c r="AG24" s="2062"/>
      <c r="AH24" s="2062"/>
      <c r="AI24" s="2062"/>
      <c r="AJ24" s="2062"/>
      <c r="AK24"/>
      <c r="AL24" s="2062"/>
      <c r="AM24" s="2062"/>
      <c r="AN24" s="2062"/>
      <c r="AO24" s="2062"/>
      <c r="AP24"/>
      <c r="AQ24" s="2062"/>
      <c r="AR24" s="2062"/>
      <c r="AS24" s="2062"/>
      <c r="AT24"/>
      <c r="AU24" s="2062"/>
      <c r="AV24"/>
    </row>
    <row r="25" spans="1:48" ht="12.75">
      <c r="A25" s="2091">
        <v>1</v>
      </c>
      <c r="B25" s="2092"/>
      <c r="C25" s="2092"/>
      <c r="D25" s="2092"/>
      <c r="E25" s="2092"/>
      <c r="F25" s="2093"/>
      <c r="G25" s="2094">
        <v>3</v>
      </c>
      <c r="H25" s="2093"/>
      <c r="I25" s="2094">
        <v>5</v>
      </c>
      <c r="J25" s="2092"/>
      <c r="K25" s="2093"/>
      <c r="L25" s="2094">
        <v>6</v>
      </c>
      <c r="M25" s="2092"/>
      <c r="N25" s="2092"/>
      <c r="O25">
        <v>1</v>
      </c>
      <c r="P25" s="2092"/>
      <c r="Q25" s="2092"/>
      <c r="R25" s="2092"/>
      <c r="S25" s="2092"/>
      <c r="T25" s="2093"/>
      <c r="U25" s="2094">
        <v>8</v>
      </c>
      <c r="V25" s="2092"/>
      <c r="W25" s="2092"/>
      <c r="X25" s="2092"/>
      <c r="Y25" s="2092"/>
      <c r="Z25" s="2093"/>
      <c r="AA25" s="2094">
        <v>9</v>
      </c>
      <c r="AB25" s="2092"/>
      <c r="AC25" s="2093"/>
      <c r="AD25" s="2094">
        <v>10</v>
      </c>
      <c r="AE25" s="2092"/>
      <c r="AF25" s="2092"/>
      <c r="AG25" s="2092"/>
      <c r="AH25" s="2092"/>
      <c r="AI25" s="2092"/>
      <c r="AJ25" s="2092"/>
      <c r="AK25"/>
      <c r="AL25" s="2094">
        <v>11</v>
      </c>
      <c r="AM25" s="2100"/>
      <c r="AN25" s="2092"/>
      <c r="AO25" s="2092"/>
      <c r="AP25" s="2093"/>
      <c r="AQ25" s="2094">
        <v>13</v>
      </c>
      <c r="AR25" s="2092"/>
      <c r="AS25" s="2092"/>
      <c r="AT25" s="2093"/>
      <c r="AU25" s="2094">
        <v>14</v>
      </c>
      <c r="AV25"/>
    </row>
    <row r="26" spans="1:48" ht="12.75">
      <c r="A26">
        <f>VT!A26</f>
        <v>0</v>
      </c>
      <c r="B26"/>
      <c r="C26"/>
      <c r="D26"/>
      <c r="E26"/>
      <c r="F26"/>
      <c r="G26" t="str">
        <f>VT!$AZ$22</f>
        <v>2X</v>
      </c>
      <c r="H26"/>
      <c r="I26" t="str">
        <f>VT!$BB$9</f>
        <v>S355K2+M</v>
      </c>
      <c r="J26"/>
      <c r="K26"/>
      <c r="L26" t="str">
        <f>VT!AX13</f>
        <v>AS104</v>
      </c>
      <c r="M26"/>
      <c r="N26"/>
      <c r="O26"/>
      <c r="P26" s="2064"/>
      <c r="Q26" s="2064"/>
      <c r="R26" s="2064"/>
      <c r="S26" s="2064"/>
      <c r="T26"/>
      <c r="U26" s="2064"/>
      <c r="V26" s="2064"/>
      <c r="W26" s="2064"/>
      <c r="X26" s="2064"/>
      <c r="Y26" s="2064"/>
      <c r="Z26"/>
      <c r="AA26" s="2064"/>
      <c r="AB26" s="2064"/>
      <c r="AC26"/>
      <c r="AD26" s="2064"/>
      <c r="AE26" s="2064"/>
      <c r="AF26" s="2064"/>
      <c r="AG26" s="2064"/>
      <c r="AH26" s="2064"/>
      <c r="AI26" s="2064"/>
      <c r="AJ26" s="2064"/>
      <c r="AK26"/>
      <c r="AL26"/>
      <c r="AM26"/>
      <c r="AN26"/>
      <c r="AO26"/>
      <c r="AP26"/>
      <c r="AQ26" s="2064"/>
      <c r="AR26" s="2064"/>
      <c r="AS26" s="2064"/>
      <c r="AT26"/>
      <c r="AU26" s="2064"/>
      <c r="AV26"/>
    </row>
    <row r="27" spans="1:48" ht="12.75">
      <c r="A27">
        <v>2</v>
      </c>
      <c r="B27"/>
      <c r="C27">
        <v>15</v>
      </c>
      <c r="D27"/>
      <c r="E27">
        <v>16</v>
      </c>
      <c r="F27"/>
      <c r="G27">
        <v>4</v>
      </c>
      <c r="H27"/>
      <c r="I27">
        <v>5</v>
      </c>
      <c r="J27" s="2064"/>
      <c r="K27"/>
      <c r="L27">
        <v>7</v>
      </c>
      <c r="M27" s="2064"/>
      <c r="N27" s="2064"/>
      <c r="O27"/>
      <c r="P27" s="2064"/>
      <c r="Q27" s="2064"/>
      <c r="R27" s="2064"/>
      <c r="S27" s="2064"/>
      <c r="T27"/>
      <c r="U27" s="2064"/>
      <c r="V27" s="2064"/>
      <c r="W27" s="2064"/>
      <c r="X27" s="2064"/>
      <c r="Y27" s="2064"/>
      <c r="Z27"/>
      <c r="AA27" s="2064"/>
      <c r="AB27" s="2064"/>
      <c r="AC27"/>
      <c r="AD27" s="2064"/>
      <c r="AE27" s="2064"/>
      <c r="AF27" s="2064"/>
      <c r="AG27" s="2064"/>
      <c r="AH27" s="2064"/>
      <c r="AI27" s="2064"/>
      <c r="AJ27" s="2064"/>
      <c r="AK27"/>
      <c r="AL27">
        <v>12</v>
      </c>
      <c r="AM27"/>
      <c r="AN27" s="2064"/>
      <c r="AO27" s="2064"/>
      <c r="AP27"/>
      <c r="AQ27" s="2064"/>
      <c r="AR27" s="2064"/>
      <c r="AS27" s="2064"/>
      <c r="AT27"/>
      <c r="AU27" s="2064"/>
      <c r="AV27"/>
    </row>
    <row r="28" spans="1:48" ht="12.75">
      <c r="A28">
        <f>VT!A28</f>
        <v>0</v>
      </c>
      <c r="B28"/>
      <c r="C28" s="2062"/>
      <c r="D28"/>
      <c r="E28" s="2062"/>
      <c r="F28"/>
      <c r="G28" s="2062"/>
      <c r="H28"/>
      <c r="I28" s="2062" t="str">
        <f>VT!$BC$9</f>
        <v>S355K2+N</v>
      </c>
      <c r="J28" s="2062"/>
      <c r="K28"/>
      <c r="L28" t="str">
        <f>VT!$AX$5</f>
        <v>HEB500</v>
      </c>
      <c r="M28"/>
      <c r="N28"/>
      <c r="O28"/>
      <c r="P28" s="2062"/>
      <c r="Q28" s="2062"/>
      <c r="R28" s="2062"/>
      <c r="S28" s="2062"/>
      <c r="T28"/>
      <c r="U28" s="2062"/>
      <c r="V28" s="2062"/>
      <c r="W28" s="2062"/>
      <c r="X28" s="2062"/>
      <c r="Y28" s="2062"/>
      <c r="Z28"/>
      <c r="AA28" s="2062"/>
      <c r="AB28" s="2062"/>
      <c r="AC28"/>
      <c r="AD28" s="2062"/>
      <c r="AE28" s="2062"/>
      <c r="AF28" s="2062"/>
      <c r="AG28" s="2062"/>
      <c r="AH28" s="2062"/>
      <c r="AI28" s="2062"/>
      <c r="AJ28" s="2062"/>
      <c r="AK28"/>
      <c r="AL28" s="2062"/>
      <c r="AM28" s="2062"/>
      <c r="AN28" s="2062"/>
      <c r="AO28" s="2062"/>
      <c r="AP28"/>
      <c r="AQ28" s="2062"/>
      <c r="AR28" s="2062"/>
      <c r="AS28" s="2062"/>
      <c r="AT28"/>
      <c r="AU28" s="2062"/>
      <c r="AV28"/>
    </row>
    <row r="29" spans="1:48" ht="12.75">
      <c r="A29" s="2091">
        <v>1</v>
      </c>
      <c r="B29" s="2092"/>
      <c r="C29" s="2092"/>
      <c r="D29" s="2092"/>
      <c r="E29" s="2092"/>
      <c r="F29" s="2093"/>
      <c r="G29" s="2094">
        <v>3</v>
      </c>
      <c r="H29" s="2093"/>
      <c r="I29" s="2094">
        <v>5</v>
      </c>
      <c r="J29" s="2092"/>
      <c r="K29" s="2093"/>
      <c r="L29" s="2094">
        <v>6</v>
      </c>
      <c r="M29" s="2092"/>
      <c r="N29" s="2092"/>
      <c r="O29">
        <v>1</v>
      </c>
      <c r="P29" s="2092"/>
      <c r="Q29" s="2092"/>
      <c r="R29" s="2092"/>
      <c r="S29" s="2092"/>
      <c r="T29" s="2093"/>
      <c r="U29" s="2094">
        <v>8</v>
      </c>
      <c r="V29" s="2092"/>
      <c r="W29" s="2092"/>
      <c r="X29" s="2092"/>
      <c r="Y29" s="2092"/>
      <c r="Z29" s="2093"/>
      <c r="AA29" s="2094">
        <v>9</v>
      </c>
      <c r="AB29" s="2092"/>
      <c r="AC29" s="2093"/>
      <c r="AD29" s="2094">
        <v>10</v>
      </c>
      <c r="AE29" s="2092"/>
      <c r="AF29" s="2092"/>
      <c r="AG29" s="2092"/>
      <c r="AH29" s="2092"/>
      <c r="AI29" s="2092"/>
      <c r="AJ29" s="2092"/>
      <c r="AK29"/>
      <c r="AL29" s="2094">
        <v>11</v>
      </c>
      <c r="AM29" s="2100"/>
      <c r="AN29" s="2092"/>
      <c r="AO29" s="2092"/>
      <c r="AP29" s="2093"/>
      <c r="AQ29" s="2094">
        <v>13</v>
      </c>
      <c r="AR29" s="2092"/>
      <c r="AS29" s="2092"/>
      <c r="AT29" s="2093"/>
      <c r="AU29" s="2094">
        <v>14</v>
      </c>
      <c r="AV29"/>
    </row>
    <row r="30" spans="1:48" ht="12.75">
      <c r="A30">
        <f>VT!A30</f>
        <v>0</v>
      </c>
      <c r="B30"/>
      <c r="C30"/>
      <c r="D30"/>
      <c r="E30"/>
      <c r="F30"/>
      <c r="G30" t="str">
        <f>VT!$AZ$22</f>
        <v>2X</v>
      </c>
      <c r="H30"/>
      <c r="I30" t="str">
        <f>VT!$BB$9</f>
        <v>S355K2+M</v>
      </c>
      <c r="J30"/>
      <c r="K30"/>
      <c r="L30" t="str">
        <f>VT!AX14</f>
        <v>AS105</v>
      </c>
      <c r="M30"/>
      <c r="N30"/>
      <c r="O30"/>
      <c r="P30" s="2064"/>
      <c r="Q30" s="2064"/>
      <c r="R30" s="2064"/>
      <c r="S30" s="2064"/>
      <c r="T30"/>
      <c r="U30" s="2064"/>
      <c r="V30" s="2064"/>
      <c r="W30" s="2064"/>
      <c r="X30" s="2064"/>
      <c r="Y30" s="2064"/>
      <c r="Z30"/>
      <c r="AA30" s="2064"/>
      <c r="AB30" s="2064"/>
      <c r="AC30"/>
      <c r="AD30" s="2064"/>
      <c r="AE30" s="2064"/>
      <c r="AF30" s="2064"/>
      <c r="AG30" s="2064"/>
      <c r="AH30" s="2064"/>
      <c r="AI30" s="2064"/>
      <c r="AJ30" s="2064"/>
      <c r="AK30"/>
      <c r="AL30"/>
      <c r="AM30"/>
      <c r="AN30"/>
      <c r="AO30"/>
      <c r="AP30"/>
      <c r="AQ30" s="2064"/>
      <c r="AR30" s="2064"/>
      <c r="AS30" s="2064"/>
      <c r="AT30"/>
      <c r="AU30" s="2064"/>
      <c r="AV30"/>
    </row>
    <row r="31" spans="1:48" ht="12.75">
      <c r="A31">
        <v>2</v>
      </c>
      <c r="B31"/>
      <c r="C31">
        <v>15</v>
      </c>
      <c r="D31"/>
      <c r="E31">
        <v>16</v>
      </c>
      <c r="F31"/>
      <c r="G31">
        <v>4</v>
      </c>
      <c r="H31"/>
      <c r="I31">
        <v>5</v>
      </c>
      <c r="J31" s="2064"/>
      <c r="K31"/>
      <c r="L31">
        <v>7</v>
      </c>
      <c r="M31" s="2064"/>
      <c r="N31" s="2064"/>
      <c r="O31"/>
      <c r="P31" s="2064"/>
      <c r="Q31" s="2064"/>
      <c r="R31" s="2064"/>
      <c r="S31" s="2064"/>
      <c r="T31"/>
      <c r="U31" s="2064"/>
      <c r="V31" s="2064"/>
      <c r="W31" s="2064"/>
      <c r="X31" s="2064"/>
      <c r="Y31" s="2064"/>
      <c r="Z31"/>
      <c r="AA31" s="2064"/>
      <c r="AB31" s="2064"/>
      <c r="AC31"/>
      <c r="AD31" s="2064"/>
      <c r="AE31" s="2064"/>
      <c r="AF31" s="2064"/>
      <c r="AG31" s="2064"/>
      <c r="AH31" s="2064"/>
      <c r="AI31" s="2064"/>
      <c r="AJ31" s="2064"/>
      <c r="AK31"/>
      <c r="AL31">
        <v>12</v>
      </c>
      <c r="AM31"/>
      <c r="AN31" s="2064"/>
      <c r="AO31" s="2064"/>
      <c r="AP31"/>
      <c r="AQ31" s="2064"/>
      <c r="AR31" s="2064"/>
      <c r="AS31" s="2064"/>
      <c r="AT31"/>
      <c r="AU31" s="2064"/>
      <c r="AV31"/>
    </row>
    <row r="32" spans="1:48" ht="12.75">
      <c r="A32">
        <f>VT!A32</f>
        <v>0</v>
      </c>
      <c r="B32"/>
      <c r="C32" s="2062"/>
      <c r="D32"/>
      <c r="E32" s="2062"/>
      <c r="F32"/>
      <c r="G32" s="2062"/>
      <c r="H32"/>
      <c r="I32" s="2062" t="str">
        <f>VT!$BC$9</f>
        <v>S355K2+N</v>
      </c>
      <c r="J32" s="2062"/>
      <c r="K32"/>
      <c r="L32" t="str">
        <f>VT!$AX$5</f>
        <v>HEB500</v>
      </c>
      <c r="M32"/>
      <c r="N32"/>
      <c r="O32"/>
      <c r="P32" s="2062"/>
      <c r="Q32" s="2062"/>
      <c r="R32" s="2062"/>
      <c r="S32" s="2062"/>
      <c r="T32"/>
      <c r="U32" s="2062"/>
      <c r="V32" s="2062"/>
      <c r="W32" s="2062"/>
      <c r="X32" s="2062"/>
      <c r="Y32" s="2062"/>
      <c r="Z32"/>
      <c r="AA32" s="2062"/>
      <c r="AB32" s="2062"/>
      <c r="AC32"/>
      <c r="AD32" s="2062"/>
      <c r="AE32" s="2062"/>
      <c r="AF32" s="2062"/>
      <c r="AG32" s="2062"/>
      <c r="AH32" s="2062"/>
      <c r="AI32" s="2062"/>
      <c r="AJ32" s="2062"/>
      <c r="AK32"/>
      <c r="AL32" s="2062"/>
      <c r="AM32" s="2062"/>
      <c r="AN32" s="2062"/>
      <c r="AO32" s="2062"/>
      <c r="AP32"/>
      <c r="AQ32" s="2062"/>
      <c r="AR32" s="2062"/>
      <c r="AS32" s="2062"/>
      <c r="AT32"/>
      <c r="AU32" s="2062"/>
      <c r="AV32"/>
    </row>
    <row r="33" spans="1:48" ht="12.75">
      <c r="A33" s="2091">
        <v>1</v>
      </c>
      <c r="B33" s="2092"/>
      <c r="C33" s="2092"/>
      <c r="D33" s="2092"/>
      <c r="E33" s="2092"/>
      <c r="F33" s="2093"/>
      <c r="G33" s="2094">
        <v>3</v>
      </c>
      <c r="H33" s="2093"/>
      <c r="I33" s="2094">
        <v>5</v>
      </c>
      <c r="J33" s="2092"/>
      <c r="K33" s="2093"/>
      <c r="L33" s="2094">
        <v>6</v>
      </c>
      <c r="M33" s="2092"/>
      <c r="N33" s="2092"/>
      <c r="O33">
        <v>1</v>
      </c>
      <c r="P33" s="2092"/>
      <c r="Q33" s="2092"/>
      <c r="R33" s="2092"/>
      <c r="S33" s="2092"/>
      <c r="T33" s="2093"/>
      <c r="U33" s="2094">
        <v>8</v>
      </c>
      <c r="V33" s="2092"/>
      <c r="W33" s="2092"/>
      <c r="X33" s="2092"/>
      <c r="Y33" s="2092"/>
      <c r="Z33" s="2093"/>
      <c r="AA33" s="2094">
        <v>9</v>
      </c>
      <c r="AB33" s="2092"/>
      <c r="AC33" s="2093"/>
      <c r="AD33" s="2094">
        <v>10</v>
      </c>
      <c r="AE33" s="2092"/>
      <c r="AF33" s="2092"/>
      <c r="AG33" s="2092"/>
      <c r="AH33" s="2092"/>
      <c r="AI33" s="2092"/>
      <c r="AJ33" s="2092"/>
      <c r="AK33"/>
      <c r="AL33" s="2094">
        <v>11</v>
      </c>
      <c r="AM33" s="2100"/>
      <c r="AN33" s="2092"/>
      <c r="AO33" s="2092"/>
      <c r="AP33" s="2093"/>
      <c r="AQ33" s="2094">
        <v>13</v>
      </c>
      <c r="AR33" s="2092"/>
      <c r="AS33" s="2092"/>
      <c r="AT33" s="2093"/>
      <c r="AU33" s="2094">
        <v>14</v>
      </c>
      <c r="AV33"/>
    </row>
    <row r="34" spans="1:48" ht="12.75">
      <c r="A34">
        <f>VT!A34</f>
        <v>0</v>
      </c>
      <c r="B34"/>
      <c r="C34"/>
      <c r="D34"/>
      <c r="E34"/>
      <c r="F34"/>
      <c r="G34" t="str">
        <f>VT!$AZ$22</f>
        <v>2X</v>
      </c>
      <c r="H34"/>
      <c r="I34" t="str">
        <f>VT!$BB$9</f>
        <v>S355K2+M</v>
      </c>
      <c r="J34"/>
      <c r="K34"/>
      <c r="L34" t="str">
        <f>VT!AX15</f>
        <v>AS106</v>
      </c>
      <c r="M34"/>
      <c r="N34"/>
      <c r="O34"/>
      <c r="P34" s="2064"/>
      <c r="Q34" s="2064"/>
      <c r="R34" s="2064"/>
      <c r="S34" s="2064"/>
      <c r="T34"/>
      <c r="U34" s="2064"/>
      <c r="V34" s="2064"/>
      <c r="W34" s="2064"/>
      <c r="X34" s="2064"/>
      <c r="Y34" s="2064"/>
      <c r="Z34"/>
      <c r="AA34" s="2064"/>
      <c r="AB34" s="2064"/>
      <c r="AC34"/>
      <c r="AD34" s="2064"/>
      <c r="AE34" s="2064"/>
      <c r="AF34" s="2064"/>
      <c r="AG34" s="2064"/>
      <c r="AH34" s="2064"/>
      <c r="AI34" s="2064"/>
      <c r="AJ34" s="2064"/>
      <c r="AK34"/>
      <c r="AL34"/>
      <c r="AM34"/>
      <c r="AN34"/>
      <c r="AO34"/>
      <c r="AP34"/>
      <c r="AQ34" s="2064"/>
      <c r="AR34" s="2064"/>
      <c r="AS34" s="2064"/>
      <c r="AT34"/>
      <c r="AU34" s="2064"/>
      <c r="AV34"/>
    </row>
    <row r="35" spans="1:48" ht="12.75">
      <c r="A35">
        <v>2</v>
      </c>
      <c r="B35"/>
      <c r="C35">
        <v>15</v>
      </c>
      <c r="D35"/>
      <c r="E35">
        <v>16</v>
      </c>
      <c r="F35"/>
      <c r="G35">
        <v>4</v>
      </c>
      <c r="H35"/>
      <c r="I35">
        <v>5</v>
      </c>
      <c r="J35" s="2064"/>
      <c r="K35"/>
      <c r="L35">
        <v>7</v>
      </c>
      <c r="M35" s="2064"/>
      <c r="N35" s="2064"/>
      <c r="O35"/>
      <c r="P35" s="2064"/>
      <c r="Q35" s="2064"/>
      <c r="R35" s="2064"/>
      <c r="S35" s="2064"/>
      <c r="T35"/>
      <c r="U35" s="2064"/>
      <c r="V35" s="2064"/>
      <c r="W35" s="2064"/>
      <c r="X35" s="2064"/>
      <c r="Y35" s="2064"/>
      <c r="Z35"/>
      <c r="AA35" s="2064"/>
      <c r="AB35" s="2064"/>
      <c r="AC35"/>
      <c r="AD35" s="2064"/>
      <c r="AE35" s="2064"/>
      <c r="AF35" s="2064"/>
      <c r="AG35" s="2064"/>
      <c r="AH35" s="2064"/>
      <c r="AI35" s="2064"/>
      <c r="AJ35" s="2064"/>
      <c r="AK35"/>
      <c r="AL35">
        <v>12</v>
      </c>
      <c r="AM35"/>
      <c r="AN35" s="2064"/>
      <c r="AO35" s="2064"/>
      <c r="AP35"/>
      <c r="AQ35" s="2064"/>
      <c r="AR35" s="2064"/>
      <c r="AS35" s="2064"/>
      <c r="AT35"/>
      <c r="AU35" s="2064"/>
      <c r="AV35"/>
    </row>
    <row r="36" spans="1:48" ht="12.75">
      <c r="A36">
        <f>VT!A36</f>
        <v>0</v>
      </c>
      <c r="B36"/>
      <c r="C36" s="2062"/>
      <c r="D36"/>
      <c r="E36" s="2062"/>
      <c r="F36"/>
      <c r="G36" s="2062"/>
      <c r="H36"/>
      <c r="I36" s="2062" t="str">
        <f>VT!$BC$9</f>
        <v>S355K2+N</v>
      </c>
      <c r="J36" s="2062"/>
      <c r="K36"/>
      <c r="L36" t="str">
        <f>VT!$AX$5</f>
        <v>HEB500</v>
      </c>
      <c r="M36"/>
      <c r="N36"/>
      <c r="O36"/>
      <c r="P36" s="2062"/>
      <c r="Q36" s="2062"/>
      <c r="R36" s="2062"/>
      <c r="S36" s="2062"/>
      <c r="T36"/>
      <c r="U36" s="2062"/>
      <c r="V36" s="2062"/>
      <c r="W36" s="2062"/>
      <c r="X36" s="2062"/>
      <c r="Y36" s="2062"/>
      <c r="Z36"/>
      <c r="AA36" s="2062"/>
      <c r="AB36" s="2062"/>
      <c r="AC36"/>
      <c r="AD36" s="2062"/>
      <c r="AE36" s="2062"/>
      <c r="AF36" s="2062"/>
      <c r="AG36" s="2062"/>
      <c r="AH36" s="2062"/>
      <c r="AI36" s="2062"/>
      <c r="AJ36" s="2062"/>
      <c r="AK36"/>
      <c r="AL36" s="2062"/>
      <c r="AM36" s="2062"/>
      <c r="AN36" s="2062"/>
      <c r="AO36" s="2062"/>
      <c r="AP36"/>
      <c r="AQ36" s="2062"/>
      <c r="AR36" s="2062"/>
      <c r="AS36" s="2062"/>
      <c r="AT36"/>
      <c r="AU36" s="2062"/>
      <c r="AV36"/>
    </row>
    <row r="37" spans="1:48" ht="12.75">
      <c r="A37" s="2091">
        <v>1</v>
      </c>
      <c r="B37" s="2092"/>
      <c r="C37" s="2092"/>
      <c r="D37" s="2092"/>
      <c r="E37" s="2092"/>
      <c r="F37" s="2093"/>
      <c r="G37" s="2094">
        <v>3</v>
      </c>
      <c r="H37" s="2093"/>
      <c r="I37" s="2094">
        <v>5</v>
      </c>
      <c r="J37" s="2092"/>
      <c r="K37" s="2093"/>
      <c r="L37" s="2094">
        <v>6</v>
      </c>
      <c r="M37" s="2092"/>
      <c r="N37" s="2092"/>
      <c r="O37">
        <v>1</v>
      </c>
      <c r="P37" s="2092"/>
      <c r="Q37" s="2092"/>
      <c r="R37" s="2092"/>
      <c r="S37" s="2092"/>
      <c r="T37" s="2093"/>
      <c r="U37" s="2094">
        <v>8</v>
      </c>
      <c r="V37" s="2092"/>
      <c r="W37" s="2092"/>
      <c r="X37" s="2092"/>
      <c r="Y37" s="2092"/>
      <c r="Z37" s="2093"/>
      <c r="AA37" s="2094">
        <v>9</v>
      </c>
      <c r="AB37" s="2092"/>
      <c r="AC37" s="2093"/>
      <c r="AD37" s="2094">
        <v>10</v>
      </c>
      <c r="AE37" s="2092"/>
      <c r="AF37" s="2092"/>
      <c r="AG37" s="2092"/>
      <c r="AH37" s="2092"/>
      <c r="AI37" s="2092"/>
      <c r="AJ37" s="2092"/>
      <c r="AK37"/>
      <c r="AL37" s="2094">
        <v>11</v>
      </c>
      <c r="AM37" s="2100"/>
      <c r="AN37" s="2092"/>
      <c r="AO37" s="2092"/>
      <c r="AP37" s="2093"/>
      <c r="AQ37" s="2094">
        <v>13</v>
      </c>
      <c r="AR37" s="2092"/>
      <c r="AS37" s="2092"/>
      <c r="AT37" s="2093"/>
      <c r="AU37" s="2094">
        <v>14</v>
      </c>
      <c r="AV37"/>
    </row>
    <row r="38" spans="1:48" ht="12.75">
      <c r="A38">
        <f>VT!A38</f>
        <v>0</v>
      </c>
      <c r="B38"/>
      <c r="C38"/>
      <c r="D38"/>
      <c r="E38"/>
      <c r="F38"/>
      <c r="G38" t="str">
        <f>VT!$AZ$22</f>
        <v>2X</v>
      </c>
      <c r="H38"/>
      <c r="I38" t="str">
        <f>VT!$BB$9</f>
        <v>S355K2+M</v>
      </c>
      <c r="J38"/>
      <c r="K38"/>
      <c r="L38" t="str">
        <f>VT!AX16</f>
        <v>AS107</v>
      </c>
      <c r="M38"/>
      <c r="N38"/>
      <c r="O38"/>
      <c r="P38" s="2064"/>
      <c r="Q38" s="2064"/>
      <c r="R38" s="2064"/>
      <c r="S38" s="2064"/>
      <c r="T38"/>
      <c r="U38" s="2064"/>
      <c r="V38" s="2064"/>
      <c r="W38" s="2064"/>
      <c r="X38" s="2064"/>
      <c r="Y38" s="2064"/>
      <c r="Z38"/>
      <c r="AA38" s="2064"/>
      <c r="AB38" s="2064"/>
      <c r="AC38"/>
      <c r="AD38" s="2064"/>
      <c r="AE38" s="2064"/>
      <c r="AF38" s="2064"/>
      <c r="AG38" s="2064"/>
      <c r="AH38" s="2064"/>
      <c r="AI38" s="2064"/>
      <c r="AJ38" s="2064"/>
      <c r="AK38"/>
      <c r="AL38"/>
      <c r="AM38"/>
      <c r="AN38"/>
      <c r="AO38"/>
      <c r="AP38"/>
      <c r="AQ38" s="2064"/>
      <c r="AR38" s="2064"/>
      <c r="AS38" s="2064"/>
      <c r="AT38"/>
      <c r="AU38" s="2064"/>
      <c r="AV38"/>
    </row>
    <row r="39" spans="1:48" ht="12.75">
      <c r="A39">
        <v>2</v>
      </c>
      <c r="B39"/>
      <c r="C39">
        <v>15</v>
      </c>
      <c r="D39"/>
      <c r="E39">
        <v>16</v>
      </c>
      <c r="F39"/>
      <c r="G39">
        <v>4</v>
      </c>
      <c r="H39"/>
      <c r="I39">
        <v>5</v>
      </c>
      <c r="J39" s="2064"/>
      <c r="K39"/>
      <c r="L39">
        <v>7</v>
      </c>
      <c r="M39" s="2064"/>
      <c r="N39" s="2064"/>
      <c r="O39"/>
      <c r="P39" s="2064"/>
      <c r="Q39" s="2064"/>
      <c r="R39" s="2064"/>
      <c r="S39" s="2064"/>
      <c r="T39"/>
      <c r="U39" s="2064"/>
      <c r="V39" s="2064"/>
      <c r="W39" s="2064"/>
      <c r="X39" s="2064"/>
      <c r="Y39" s="2064"/>
      <c r="Z39"/>
      <c r="AA39" s="2064"/>
      <c r="AB39" s="2064"/>
      <c r="AC39"/>
      <c r="AD39" s="2064"/>
      <c r="AE39" s="2064"/>
      <c r="AF39" s="2064"/>
      <c r="AG39" s="2064"/>
      <c r="AH39" s="2064"/>
      <c r="AI39" s="2064"/>
      <c r="AJ39" s="2064"/>
      <c r="AK39"/>
      <c r="AL39">
        <v>12</v>
      </c>
      <c r="AM39"/>
      <c r="AN39" s="2064"/>
      <c r="AO39" s="2064"/>
      <c r="AP39"/>
      <c r="AQ39" s="2064"/>
      <c r="AR39" s="2064"/>
      <c r="AS39" s="2064"/>
      <c r="AT39"/>
      <c r="AU39" s="2064"/>
      <c r="AV39"/>
    </row>
    <row r="40" spans="1:48" ht="12.75">
      <c r="A40">
        <f>VT!A40</f>
        <v>0</v>
      </c>
      <c r="B40"/>
      <c r="C40" s="2062"/>
      <c r="D40"/>
      <c r="E40" s="2062"/>
      <c r="F40"/>
      <c r="G40" s="2062"/>
      <c r="H40"/>
      <c r="I40" s="2062" t="str">
        <f>VT!$BC$9</f>
        <v>S355K2+N</v>
      </c>
      <c r="J40" s="2062"/>
      <c r="K40"/>
      <c r="L40" t="str">
        <f>VT!$AX$5</f>
        <v>HEB500</v>
      </c>
      <c r="M40"/>
      <c r="N40"/>
      <c r="O40"/>
      <c r="P40" s="2062"/>
      <c r="Q40" s="2062"/>
      <c r="R40" s="2062"/>
      <c r="S40" s="2062"/>
      <c r="T40"/>
      <c r="U40" s="2062"/>
      <c r="V40" s="2062"/>
      <c r="W40" s="2062"/>
      <c r="X40" s="2062"/>
      <c r="Y40" s="2062"/>
      <c r="Z40"/>
      <c r="AA40" s="2062"/>
      <c r="AB40" s="2062"/>
      <c r="AC40"/>
      <c r="AD40" s="2062"/>
      <c r="AE40" s="2062"/>
      <c r="AF40" s="2062"/>
      <c r="AG40" s="2062"/>
      <c r="AH40" s="2062"/>
      <c r="AI40" s="2062"/>
      <c r="AJ40" s="2062"/>
      <c r="AK40"/>
      <c r="AL40" s="2062"/>
      <c r="AM40" s="2062"/>
      <c r="AN40" s="2062"/>
      <c r="AO40" s="2062"/>
      <c r="AP40"/>
      <c r="AQ40" s="2062"/>
      <c r="AR40" s="2062"/>
      <c r="AS40" s="2062"/>
      <c r="AT40"/>
      <c r="AU40" s="2062"/>
      <c r="AV40"/>
    </row>
    <row r="41" spans="1:48" ht="12.75">
      <c r="A41" s="2091">
        <v>1</v>
      </c>
      <c r="B41" s="2092"/>
      <c r="C41" s="2092"/>
      <c r="D41" s="2092"/>
      <c r="E41" s="2092"/>
      <c r="F41" s="2093"/>
      <c r="G41" s="2094">
        <v>3</v>
      </c>
      <c r="H41" s="2093"/>
      <c r="I41" s="2094">
        <v>5</v>
      </c>
      <c r="J41" s="2092"/>
      <c r="K41" s="2093"/>
      <c r="L41" s="2094">
        <v>6</v>
      </c>
      <c r="M41" s="2092"/>
      <c r="N41" s="2092"/>
      <c r="O41">
        <v>1</v>
      </c>
      <c r="P41" s="2092"/>
      <c r="Q41" s="2092"/>
      <c r="R41" s="2092"/>
      <c r="S41" s="2092"/>
      <c r="T41" s="2093"/>
      <c r="U41" s="2094">
        <v>8</v>
      </c>
      <c r="V41" s="2092"/>
      <c r="W41" s="2092"/>
      <c r="X41" s="2092"/>
      <c r="Y41" s="2092"/>
      <c r="Z41" s="2093"/>
      <c r="AA41" s="2094">
        <v>9</v>
      </c>
      <c r="AB41" s="2092"/>
      <c r="AC41" s="2093"/>
      <c r="AD41" s="2094">
        <v>10</v>
      </c>
      <c r="AE41" s="2092"/>
      <c r="AF41" s="2092"/>
      <c r="AG41" s="2092"/>
      <c r="AH41" s="2092"/>
      <c r="AI41" s="2092"/>
      <c r="AJ41" s="2092"/>
      <c r="AK41"/>
      <c r="AL41" s="2094">
        <v>11</v>
      </c>
      <c r="AM41" s="2100"/>
      <c r="AN41" s="2092"/>
      <c r="AO41" s="2092"/>
      <c r="AP41" s="2093"/>
      <c r="AQ41" s="2094">
        <v>13</v>
      </c>
      <c r="AR41" s="2092"/>
      <c r="AS41" s="2092"/>
      <c r="AT41" s="2093"/>
      <c r="AU41" s="2094">
        <v>14</v>
      </c>
      <c r="AV41"/>
    </row>
    <row r="42" spans="1:48" ht="12.75">
      <c r="A42">
        <f>VT!A42</f>
        <v>0</v>
      </c>
      <c r="B42"/>
      <c r="C42"/>
      <c r="D42"/>
      <c r="E42"/>
      <c r="F42"/>
      <c r="G42" t="str">
        <f>VT!$AZ$22</f>
        <v>2X</v>
      </c>
      <c r="H42"/>
      <c r="I42" t="str">
        <f>VT!$BB$9</f>
        <v>S355K2+M</v>
      </c>
      <c r="J42"/>
      <c r="K42"/>
      <c r="L42">
        <f>VT!AX17</f>
        <v>0</v>
      </c>
      <c r="M42"/>
      <c r="N42"/>
      <c r="O42"/>
      <c r="P42" s="2064"/>
      <c r="Q42" s="2064"/>
      <c r="R42" s="2064"/>
      <c r="S42" s="2064"/>
      <c r="T42"/>
      <c r="U42" s="2064"/>
      <c r="V42" s="2064"/>
      <c r="W42" s="2064"/>
      <c r="X42" s="2064"/>
      <c r="Y42" s="2064"/>
      <c r="Z42"/>
      <c r="AA42" s="2064"/>
      <c r="AB42" s="2064"/>
      <c r="AC42"/>
      <c r="AD42" s="2064"/>
      <c r="AE42" s="2064"/>
      <c r="AF42" s="2064"/>
      <c r="AG42" s="2064"/>
      <c r="AH42" s="2064"/>
      <c r="AI42" s="2064"/>
      <c r="AJ42" s="2064"/>
      <c r="AK42"/>
      <c r="AL42"/>
      <c r="AM42"/>
      <c r="AN42"/>
      <c r="AO42"/>
      <c r="AP42"/>
      <c r="AQ42" s="2064"/>
      <c r="AR42" s="2064"/>
      <c r="AS42" s="2064"/>
      <c r="AT42"/>
      <c r="AU42" s="2064"/>
      <c r="AV42"/>
    </row>
    <row r="43" spans="1:48" ht="12.75">
      <c r="A43">
        <v>2</v>
      </c>
      <c r="B43"/>
      <c r="C43">
        <v>15</v>
      </c>
      <c r="D43"/>
      <c r="E43">
        <v>16</v>
      </c>
      <c r="F43"/>
      <c r="G43">
        <v>4</v>
      </c>
      <c r="H43"/>
      <c r="I43">
        <v>5</v>
      </c>
      <c r="J43" s="2064"/>
      <c r="K43"/>
      <c r="L43">
        <v>7</v>
      </c>
      <c r="M43" s="2064"/>
      <c r="N43" s="2064"/>
      <c r="O43"/>
      <c r="P43" s="2064"/>
      <c r="Q43" s="2064"/>
      <c r="R43" s="2064"/>
      <c r="S43" s="2064"/>
      <c r="T43"/>
      <c r="U43" s="2064"/>
      <c r="V43" s="2064"/>
      <c r="W43" s="2064"/>
      <c r="X43" s="2064"/>
      <c r="Y43" s="2064"/>
      <c r="Z43"/>
      <c r="AA43" s="2064"/>
      <c r="AB43" s="2064"/>
      <c r="AC43"/>
      <c r="AD43" s="2064"/>
      <c r="AE43" s="2064"/>
      <c r="AF43" s="2064"/>
      <c r="AG43" s="2064"/>
      <c r="AH43" s="2064"/>
      <c r="AI43" s="2064"/>
      <c r="AJ43" s="2064"/>
      <c r="AK43"/>
      <c r="AL43">
        <v>12</v>
      </c>
      <c r="AM43"/>
      <c r="AN43" s="2064"/>
      <c r="AO43" s="2064"/>
      <c r="AP43"/>
      <c r="AQ43" s="2064"/>
      <c r="AR43" s="2064"/>
      <c r="AS43" s="2064"/>
      <c r="AT43"/>
      <c r="AU43" s="2064"/>
      <c r="AV43"/>
    </row>
    <row r="44" spans="1:48" ht="13.5" thickBot="1">
      <c r="A44">
        <f>VT!A44</f>
        <v>0</v>
      </c>
      <c r="B44"/>
      <c r="C44" s="2062"/>
      <c r="D44"/>
      <c r="E44" s="2062"/>
      <c r="F44"/>
      <c r="G44" s="2062"/>
      <c r="H44"/>
      <c r="I44" s="2062" t="str">
        <f>VT!$BC$9</f>
        <v>S355K2+N</v>
      </c>
      <c r="J44" s="2062"/>
      <c r="K44"/>
      <c r="L44" t="str">
        <f>VT!$AX$5</f>
        <v>HEB500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 s="2062"/>
      <c r="AM44" s="2062"/>
      <c r="AN44" s="2062"/>
      <c r="AO44" s="2062"/>
      <c r="AP44"/>
      <c r="AQ44" s="2062"/>
      <c r="AR44" s="2062"/>
      <c r="AS44" s="2062"/>
      <c r="AT44"/>
      <c r="AU44" s="2062"/>
      <c r="AV44"/>
    </row>
    <row r="46" spans="1:48" ht="12.75">
      <c r="A46" s="2060">
        <v>1</v>
      </c>
      <c r="B46" s="2060" t="s">
        <v>1813</v>
      </c>
      <c r="P46" s="2060">
        <v>5</v>
      </c>
      <c r="Q46" s="2060" t="s">
        <v>1814</v>
      </c>
      <c r="AB46" s="2060">
        <v>9</v>
      </c>
      <c r="AC46" s="2060" t="s">
        <v>1815</v>
      </c>
      <c r="AI46" s="2064"/>
      <c r="AJ46" s="2060">
        <v>13</v>
      </c>
      <c r="AK46" s="2060" t="s">
        <v>1601</v>
      </c>
      <c r="AL46"/>
      <c r="AM46"/>
      <c r="AN46" s="2064"/>
      <c r="AO46" s="2064"/>
      <c r="AP46" s="2064"/>
      <c r="AQ46"/>
      <c r="AR46" s="2064"/>
      <c r="AS46" s="2064"/>
      <c r="AT46" s="2064"/>
      <c r="AU46" s="2064"/>
    </row>
    <row r="47" spans="1:48">
      <c r="A47" s="2060">
        <v>2</v>
      </c>
      <c r="B47" s="2060" t="s">
        <v>1816</v>
      </c>
      <c r="P47" s="2060">
        <v>6</v>
      </c>
      <c r="Q47" s="2060" t="s">
        <v>1817</v>
      </c>
      <c r="AB47" s="2060">
        <v>10</v>
      </c>
      <c r="AC47" s="2060" t="s">
        <v>1818</v>
      </c>
      <c r="AI47" s="2064"/>
      <c r="AJ47" s="2060">
        <v>14</v>
      </c>
      <c r="AK47" s="2060" t="s">
        <v>1819</v>
      </c>
      <c r="AL47" s="2064"/>
      <c r="AM47" s="2064"/>
      <c r="AN47" s="2064"/>
      <c r="AO47" s="2064"/>
      <c r="AP47" s="2064"/>
      <c r="AQ47" s="2064"/>
      <c r="AR47" s="2064"/>
      <c r="AS47" s="2064"/>
      <c r="AT47" s="2064"/>
      <c r="AU47" s="2064"/>
    </row>
    <row r="48" spans="1:48" ht="12.75">
      <c r="A48" s="2060">
        <v>3</v>
      </c>
      <c r="B48" s="2060" t="s">
        <v>1844</v>
      </c>
      <c r="P48" s="2060">
        <v>7</v>
      </c>
      <c r="Q48" s="2060" t="s">
        <v>235</v>
      </c>
      <c r="AB48" s="2060">
        <v>11</v>
      </c>
      <c r="AC48" s="2060" t="s">
        <v>1821</v>
      </c>
      <c r="AI48" s="2064"/>
      <c r="AJ48" s="2064">
        <v>15</v>
      </c>
      <c r="AK48" s="2064" t="s">
        <v>1845</v>
      </c>
      <c r="AL48"/>
      <c r="AM48"/>
      <c r="AN48" s="2064"/>
      <c r="AO48" s="2064"/>
      <c r="AP48" s="2064"/>
      <c r="AQ48" s="2064"/>
      <c r="AR48" s="2064"/>
      <c r="AS48" s="2064"/>
      <c r="AT48" s="2064"/>
      <c r="AU48" s="2064"/>
    </row>
    <row r="49" spans="1:47">
      <c r="A49" s="2060">
        <v>4</v>
      </c>
      <c r="B49" s="2060" t="s">
        <v>1823</v>
      </c>
      <c r="P49" s="2060">
        <v>8</v>
      </c>
      <c r="Q49" s="2060" t="s">
        <v>1839</v>
      </c>
      <c r="AB49" s="2060">
        <v>12</v>
      </c>
      <c r="AC49" s="2060" t="s">
        <v>1825</v>
      </c>
      <c r="AI49" s="2064"/>
      <c r="AJ49" s="2064">
        <v>16</v>
      </c>
      <c r="AK49" s="2060" t="s">
        <v>1846</v>
      </c>
      <c r="AQ49" s="2064"/>
      <c r="AR49" s="2064"/>
      <c r="AS49" s="2064"/>
      <c r="AT49" s="2064"/>
      <c r="AU49" s="2064"/>
    </row>
    <row r="52" spans="1:47" ht="12.75">
      <c r="I52"/>
    </row>
    <row r="53" spans="1:47" ht="12.75">
      <c r="I53"/>
    </row>
    <row r="54" spans="1:47" ht="12.75">
      <c r="I54"/>
    </row>
  </sheetData>
  <mergeCells count="4">
    <mergeCell ref="I1:AN1"/>
    <mergeCell ref="I2:AN2"/>
    <mergeCell ref="D4:G4"/>
    <mergeCell ref="O8:AK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99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A54"/>
  <sheetViews>
    <sheetView showGridLines="0" showZeros="0" view="pageBreakPreview" zoomScaleNormal="100" zoomScaleSheetLayoutView="100" workbookViewId="0">
      <selection activeCell="Y27" sqref="Y27"/>
    </sheetView>
  </sheetViews>
  <sheetFormatPr baseColWidth="10" defaultColWidth="11.42578125" defaultRowHeight="11.25"/>
  <cols>
    <col min="1" max="10" width="2.85546875" style="2060" customWidth="1"/>
    <col min="11" max="11" width="4.28515625" style="2060" customWidth="1"/>
    <col min="12" max="13" width="2.85546875" style="2060" customWidth="1"/>
    <col min="14" max="14" width="4.28515625" style="2060" customWidth="1"/>
    <col min="15" max="36" width="2.85546875" style="2060" customWidth="1"/>
    <col min="37" max="37" width="1.5703125" style="2060" customWidth="1"/>
    <col min="38" max="59" width="2.85546875" style="2060" customWidth="1"/>
    <col min="60" max="16384" width="11.42578125" style="2060"/>
  </cols>
  <sheetData>
    <row r="1" spans="1:53" ht="15" customHeight="1">
      <c r="A1" s="2060" t="s">
        <v>1773</v>
      </c>
      <c r="B1" s="2061"/>
      <c r="C1" s="2061"/>
      <c r="D1" s="2061"/>
      <c r="E1" s="2061"/>
      <c r="F1" s="2061"/>
      <c r="G1" s="2061"/>
      <c r="H1" s="2061"/>
      <c r="I1" s="4165" t="s">
        <v>1774</v>
      </c>
      <c r="J1" s="4165"/>
      <c r="K1" s="4165"/>
      <c r="L1" s="4165"/>
      <c r="M1" s="4165"/>
      <c r="N1" s="4165"/>
      <c r="O1" s="4165"/>
      <c r="P1" s="4165"/>
      <c r="Q1" s="4165"/>
      <c r="R1" s="4165"/>
      <c r="S1" s="4165"/>
      <c r="T1" s="4165"/>
      <c r="U1" s="4165"/>
      <c r="V1" s="4165"/>
      <c r="W1" s="4165"/>
      <c r="X1" s="4165"/>
      <c r="Y1" s="4165"/>
      <c r="Z1" s="4165"/>
      <c r="AA1" s="4165"/>
      <c r="AB1" s="4165"/>
      <c r="AC1" s="4165"/>
      <c r="AD1" s="4165"/>
      <c r="AE1" s="4165"/>
      <c r="AF1" s="4165"/>
      <c r="AG1" s="4165"/>
      <c r="AH1" s="4165"/>
      <c r="AI1" s="4165"/>
      <c r="AJ1" s="4165"/>
      <c r="AK1" s="4165"/>
      <c r="AL1" s="4165"/>
      <c r="AM1" s="4165"/>
      <c r="AN1" s="4165"/>
      <c r="AO1" s="2061"/>
      <c r="AP1" s="2061"/>
      <c r="AQ1" s="2061"/>
      <c r="AR1" s="2061"/>
      <c r="AS1" s="2061"/>
      <c r="AT1" s="2061"/>
      <c r="AU1" s="2061"/>
      <c r="AV1" s="2061"/>
    </row>
    <row r="2" spans="1:53" ht="15" customHeight="1">
      <c r="A2" s="2062" t="s">
        <v>189</v>
      </c>
      <c r="B2" s="2063"/>
      <c r="C2" s="2063"/>
      <c r="D2" s="2063"/>
      <c r="E2" s="2063"/>
      <c r="F2" s="2063"/>
      <c r="G2" s="2063"/>
      <c r="H2" s="2063"/>
      <c r="I2" s="4166" t="s">
        <v>1847</v>
      </c>
      <c r="J2" s="4166"/>
      <c r="K2" s="4166"/>
      <c r="L2" s="4166"/>
      <c r="M2" s="4166"/>
      <c r="N2" s="4166"/>
      <c r="O2" s="4166"/>
      <c r="P2" s="4166"/>
      <c r="Q2" s="4166"/>
      <c r="R2" s="4166"/>
      <c r="S2" s="4166"/>
      <c r="T2" s="4166"/>
      <c r="U2" s="4166"/>
      <c r="V2" s="4166"/>
      <c r="W2" s="4166"/>
      <c r="X2" s="4166"/>
      <c r="Y2" s="4166"/>
      <c r="Z2" s="4166"/>
      <c r="AA2" s="4166"/>
      <c r="AB2" s="4166"/>
      <c r="AC2" s="4166"/>
      <c r="AD2" s="4166"/>
      <c r="AE2" s="4166"/>
      <c r="AF2" s="4166"/>
      <c r="AG2" s="4166"/>
      <c r="AH2" s="4166"/>
      <c r="AI2" s="4166"/>
      <c r="AJ2" s="4166"/>
      <c r="AK2" s="4166"/>
      <c r="AL2" s="4166"/>
      <c r="AM2" s="4166"/>
      <c r="AN2" s="4166"/>
      <c r="AO2" s="2063"/>
      <c r="AP2" s="2063"/>
      <c r="AQ2" s="2063"/>
      <c r="AR2" s="2063"/>
      <c r="AS2" s="2063"/>
      <c r="AT2" s="2063"/>
      <c r="AU2" s="2063"/>
      <c r="AV2" s="2063"/>
    </row>
    <row r="3" spans="1:53" ht="5.25" customHeight="1">
      <c r="A3" s="2064"/>
      <c r="B3" s="2065"/>
      <c r="C3" s="2065"/>
      <c r="D3" s="2065"/>
      <c r="E3" s="2065"/>
      <c r="F3" s="2065"/>
      <c r="G3" s="2065"/>
      <c r="H3" s="2065"/>
      <c r="I3" s="2065"/>
      <c r="J3" s="2065"/>
      <c r="K3" s="2065"/>
      <c r="L3" s="2065"/>
      <c r="M3" s="2065"/>
      <c r="N3" s="2065"/>
      <c r="O3" s="2065"/>
      <c r="P3" s="2065"/>
      <c r="Q3" s="2065"/>
      <c r="R3" s="2065"/>
      <c r="S3" s="2065"/>
      <c r="T3" s="2065"/>
      <c r="U3" s="2065"/>
      <c r="V3" s="2065"/>
      <c r="W3" s="2065"/>
      <c r="X3" s="2065"/>
      <c r="Y3" s="2065"/>
      <c r="Z3" s="2065"/>
      <c r="AA3" s="2065"/>
      <c r="AB3" s="2065"/>
      <c r="AC3" s="2065"/>
      <c r="AD3" s="2065"/>
      <c r="AE3" s="2065"/>
      <c r="AF3" s="2065"/>
      <c r="AG3" s="2065"/>
      <c r="AH3" s="2065"/>
      <c r="AI3" s="2065"/>
      <c r="AJ3" s="2065"/>
      <c r="AK3" s="2065"/>
      <c r="AL3" s="2065"/>
      <c r="AM3" s="2065"/>
      <c r="AN3" s="2065"/>
      <c r="AO3" s="2065"/>
      <c r="AP3" s="2065"/>
      <c r="AQ3" s="2065"/>
      <c r="AR3" s="2065"/>
      <c r="AS3" s="2065"/>
      <c r="AT3" s="2065"/>
      <c r="AU3" s="2065"/>
      <c r="AV3" s="2065"/>
    </row>
    <row r="4" spans="1:53" ht="12.75">
      <c r="A4" s="2066" t="s">
        <v>1776</v>
      </c>
      <c r="B4" s="2066"/>
      <c r="C4" s="2066"/>
      <c r="D4" s="4167">
        <v>0</v>
      </c>
      <c r="E4" s="4167"/>
      <c r="F4" s="4167"/>
      <c r="G4" s="4167"/>
      <c r="H4" s="2068"/>
      <c r="I4" s="2068"/>
      <c r="J4" s="2068"/>
      <c r="K4" s="2068"/>
      <c r="L4" s="2069"/>
      <c r="M4" s="2067"/>
      <c r="N4" s="2067"/>
      <c r="O4" s="2070"/>
      <c r="P4" s="2064"/>
      <c r="Q4" s="2070"/>
      <c r="R4" s="2064"/>
      <c r="S4" s="2064"/>
      <c r="T4" s="2070"/>
      <c r="U4" s="2070"/>
      <c r="V4" s="2071"/>
      <c r="W4" s="2064"/>
      <c r="X4" s="2071"/>
      <c r="Y4" s="2070"/>
      <c r="Z4" s="2064"/>
      <c r="AA4" s="2070"/>
      <c r="AB4" s="2064"/>
      <c r="AC4" s="2070"/>
      <c r="AD4" s="2064"/>
      <c r="AE4" s="2064"/>
      <c r="AF4" s="2070"/>
      <c r="AG4" s="2071"/>
      <c r="AH4" s="2064"/>
      <c r="AI4" s="2071"/>
      <c r="AJ4" s="2070"/>
      <c r="AK4" s="2064"/>
      <c r="AL4" s="2070" t="s">
        <v>1779</v>
      </c>
      <c r="AM4" s="2070"/>
      <c r="AN4" s="2072">
        <v>0</v>
      </c>
      <c r="AO4" s="2072"/>
      <c r="AP4" s="2072"/>
      <c r="AQ4" s="2072"/>
      <c r="AR4" s="2072"/>
      <c r="AS4" s="2072"/>
      <c r="AT4" s="2072"/>
      <c r="AU4" s="2072"/>
      <c r="AV4" s="2071"/>
      <c r="AW4"/>
      <c r="AX4"/>
      <c r="AY4"/>
      <c r="AZ4"/>
      <c r="BA4"/>
    </row>
    <row r="5" spans="1:53">
      <c r="A5" s="2070" t="s">
        <v>1686</v>
      </c>
      <c r="B5" s="2070"/>
      <c r="D5" s="2075">
        <v>0</v>
      </c>
      <c r="E5" s="2075"/>
      <c r="F5" s="2075"/>
      <c r="G5" s="2075"/>
      <c r="H5" s="2076"/>
      <c r="I5" s="2077"/>
      <c r="J5" s="2075"/>
      <c r="K5" s="2075"/>
      <c r="L5" s="2075"/>
      <c r="M5" s="2075"/>
      <c r="N5" s="2075"/>
      <c r="O5" s="2064"/>
      <c r="P5" s="2064"/>
      <c r="Q5" s="2064"/>
      <c r="R5" s="2064"/>
      <c r="S5" s="2064"/>
      <c r="T5" s="2064"/>
      <c r="U5" s="2070"/>
      <c r="V5" s="2071"/>
      <c r="W5" s="2064"/>
      <c r="X5" s="2071"/>
      <c r="Y5" s="2070"/>
      <c r="Z5" s="2064"/>
      <c r="AA5" s="2064"/>
      <c r="AB5" s="2064"/>
      <c r="AC5" s="2064"/>
      <c r="AD5" s="2064"/>
      <c r="AE5" s="2064"/>
      <c r="AF5" s="2064"/>
      <c r="AG5" s="2078"/>
      <c r="AH5" s="2064"/>
      <c r="AI5" s="2078"/>
      <c r="AJ5" s="2064"/>
      <c r="AK5" s="2064"/>
      <c r="AL5" s="2070" t="s">
        <v>1832</v>
      </c>
      <c r="AM5" s="2064"/>
      <c r="AN5" s="2072" t="s">
        <v>960</v>
      </c>
      <c r="AO5" s="2072"/>
      <c r="AP5" s="2072"/>
      <c r="AQ5" s="2072"/>
      <c r="AR5" s="2072"/>
      <c r="AS5" s="2072"/>
      <c r="AT5" s="2072"/>
      <c r="AU5" s="2072"/>
      <c r="AV5" s="2064"/>
    </row>
    <row r="6" spans="1:53">
      <c r="A6" s="2066" t="s">
        <v>1783</v>
      </c>
      <c r="B6" s="2080"/>
      <c r="D6" s="2075">
        <v>0</v>
      </c>
      <c r="E6" s="2081"/>
      <c r="F6" s="2081"/>
      <c r="G6" s="2081"/>
      <c r="H6" s="2082"/>
      <c r="I6" s="2083"/>
      <c r="J6" s="2081"/>
      <c r="K6" s="2081"/>
      <c r="L6" s="2081"/>
      <c r="M6" s="2081"/>
      <c r="N6" s="2081"/>
      <c r="O6" s="2064"/>
      <c r="P6" s="2064"/>
      <c r="Q6" s="2064"/>
      <c r="R6" s="2064"/>
      <c r="S6" s="2064"/>
      <c r="T6" s="2064"/>
      <c r="U6" s="2070"/>
      <c r="V6" s="2071"/>
      <c r="W6" s="2064"/>
      <c r="X6" s="2071"/>
      <c r="Y6" s="2070"/>
      <c r="Z6" s="2064"/>
      <c r="AA6" s="2064"/>
      <c r="AB6" s="2064"/>
      <c r="AC6" s="2064"/>
      <c r="AD6" s="2064"/>
      <c r="AE6" s="2064"/>
      <c r="AF6" s="2064"/>
      <c r="AG6" s="2078"/>
      <c r="AH6" s="2064"/>
      <c r="AI6" s="2078"/>
      <c r="AJ6" s="2064"/>
      <c r="AK6" s="2078"/>
      <c r="AL6" s="2070" t="s">
        <v>1836</v>
      </c>
      <c r="AM6" s="2078"/>
      <c r="AN6" s="2072" t="s">
        <v>961</v>
      </c>
      <c r="AO6" s="2072"/>
      <c r="AP6" s="2072"/>
      <c r="AQ6" s="2072"/>
      <c r="AR6" s="2072"/>
      <c r="AS6" s="2072"/>
      <c r="AT6" s="2072"/>
      <c r="AU6" s="2072"/>
      <c r="AV6" s="2064"/>
    </row>
    <row r="7" spans="1:53" ht="12" thickBot="1">
      <c r="A7" s="2060" t="s">
        <v>1786</v>
      </c>
      <c r="C7" s="2084"/>
      <c r="D7" s="2082" t="str">
        <f>VT!D7</f>
        <v>EXC 4</v>
      </c>
      <c r="E7" s="2077"/>
      <c r="F7" s="2085"/>
      <c r="G7" s="2085"/>
      <c r="I7" s="2086"/>
      <c r="J7" s="2085"/>
      <c r="K7" s="2085"/>
      <c r="L7" s="2085"/>
      <c r="M7" s="2085"/>
      <c r="N7" s="2085"/>
      <c r="O7" s="2087"/>
      <c r="P7" s="2088"/>
      <c r="Q7" s="2088"/>
      <c r="R7" s="2087"/>
      <c r="S7" s="2087"/>
      <c r="T7" s="2087"/>
      <c r="U7" s="2087"/>
      <c r="V7" s="2087"/>
      <c r="W7" s="2087"/>
      <c r="X7" s="2087"/>
      <c r="Y7" s="2087"/>
      <c r="Z7" s="2087"/>
      <c r="AA7" s="2087"/>
      <c r="AB7" s="2087"/>
      <c r="AC7" s="2087"/>
      <c r="AD7" s="2087"/>
      <c r="AE7" s="2087"/>
      <c r="AF7" s="2087"/>
      <c r="AG7" s="2087"/>
      <c r="AH7" s="2084"/>
      <c r="AI7" s="2084"/>
      <c r="AJ7" s="2084"/>
      <c r="AK7" s="2085"/>
      <c r="AL7" s="2085"/>
      <c r="AM7" s="2085"/>
      <c r="AN7" s="2085"/>
      <c r="AO7" s="2085"/>
      <c r="AP7" s="2085"/>
      <c r="AQ7" s="2085"/>
      <c r="AR7" s="2085"/>
      <c r="AS7" s="2085"/>
      <c r="AT7" s="2084"/>
      <c r="AU7" s="2086"/>
      <c r="AV7" s="2086"/>
    </row>
    <row r="8" spans="1:53" ht="15.75" customHeight="1" thickBot="1">
      <c r="O8" s="4168" t="s">
        <v>1788</v>
      </c>
      <c r="P8" s="4169"/>
      <c r="Q8" s="4169"/>
      <c r="R8" s="4169"/>
      <c r="S8" s="4169"/>
      <c r="T8" s="4169"/>
      <c r="U8" s="4169"/>
      <c r="V8" s="4169"/>
      <c r="W8" s="4169"/>
      <c r="X8" s="4169"/>
      <c r="Y8" s="4169"/>
      <c r="Z8" s="4169"/>
      <c r="AA8" s="4169"/>
      <c r="AB8" s="4169"/>
      <c r="AC8" s="4169"/>
      <c r="AD8" s="4169"/>
      <c r="AE8" s="4169"/>
      <c r="AF8" s="4169"/>
      <c r="AG8" s="4169"/>
      <c r="AH8" s="4169"/>
      <c r="AI8" s="4169"/>
      <c r="AJ8" s="4169"/>
      <c r="AK8" s="3588"/>
      <c r="AL8" s="2089"/>
      <c r="AM8" s="2064"/>
      <c r="AN8" s="2064"/>
      <c r="AO8" s="2064"/>
      <c r="AP8" s="2064"/>
      <c r="AQ8" s="2064"/>
      <c r="AR8" s="2064"/>
      <c r="AS8" s="2064"/>
      <c r="AT8" s="2064"/>
      <c r="AU8" s="2064"/>
      <c r="AV8" s="2064"/>
    </row>
    <row r="9" spans="1:53" ht="12.75">
      <c r="A9" s="2091">
        <v>1</v>
      </c>
      <c r="B9" s="2092"/>
      <c r="C9" s="2092"/>
      <c r="D9" s="2092"/>
      <c r="E9" s="2092"/>
      <c r="F9" s="2093"/>
      <c r="G9" s="2094">
        <v>3</v>
      </c>
      <c r="H9" s="2093"/>
      <c r="I9" s="2094">
        <v>5</v>
      </c>
      <c r="J9" s="2092"/>
      <c r="K9" s="2093"/>
      <c r="L9" s="2094">
        <v>6</v>
      </c>
      <c r="M9" s="2092"/>
      <c r="N9" s="2092"/>
      <c r="O9" s="2095">
        <v>1</v>
      </c>
      <c r="P9" s="2096"/>
      <c r="Q9" s="2096"/>
      <c r="R9" s="2096"/>
      <c r="S9" s="2096"/>
      <c r="T9"/>
      <c r="U9">
        <v>8</v>
      </c>
      <c r="V9" s="2096"/>
      <c r="W9" s="2096"/>
      <c r="X9" s="2096"/>
      <c r="Y9" s="2096"/>
      <c r="Z9"/>
      <c r="AA9">
        <v>9</v>
      </c>
      <c r="AB9" s="2096"/>
      <c r="AC9"/>
      <c r="AD9">
        <v>10</v>
      </c>
      <c r="AE9" s="2096"/>
      <c r="AF9" s="2096"/>
      <c r="AG9" s="2096"/>
      <c r="AH9" s="2096"/>
      <c r="AI9" s="2096"/>
      <c r="AJ9" s="2096"/>
      <c r="AK9" s="2099"/>
      <c r="AL9" s="2094">
        <v>11</v>
      </c>
      <c r="AM9" s="2100"/>
      <c r="AN9" s="2092"/>
      <c r="AO9" s="2092"/>
      <c r="AP9" s="2093"/>
      <c r="AQ9" s="2094">
        <v>13</v>
      </c>
      <c r="AR9" s="2092"/>
      <c r="AS9" s="2092"/>
      <c r="AT9" s="2093"/>
      <c r="AU9" s="2094">
        <v>14</v>
      </c>
      <c r="AV9"/>
    </row>
    <row r="10" spans="1:53" ht="12.75">
      <c r="A10">
        <f>VT!A10</f>
        <v>0</v>
      </c>
      <c r="B10"/>
      <c r="C10"/>
      <c r="D10"/>
      <c r="E10"/>
      <c r="F10"/>
      <c r="G10" t="str">
        <f>VT!$AZ$23</f>
        <v>B2</v>
      </c>
      <c r="H10"/>
      <c r="I10" t="str">
        <f>VT!$BB$9</f>
        <v>S355K2+M</v>
      </c>
      <c r="J10"/>
      <c r="K10"/>
      <c r="L10" t="str">
        <f>VT!$AX$9</f>
        <v>AS100</v>
      </c>
      <c r="M10"/>
      <c r="N10"/>
      <c r="O10"/>
      <c r="P10" s="2064"/>
      <c r="Q10" s="2064"/>
      <c r="R10" s="2064"/>
      <c r="S10" s="2064"/>
      <c r="T10"/>
      <c r="U10"/>
      <c r="V10" s="2064"/>
      <c r="W10" s="2064"/>
      <c r="X10" s="2064"/>
      <c r="Y10" s="2064"/>
      <c r="Z10"/>
      <c r="AA10"/>
      <c r="AB10" s="2064"/>
      <c r="AC10"/>
      <c r="AD10"/>
      <c r="AE10" s="2064"/>
      <c r="AF10" s="2064"/>
      <c r="AG10" s="2064"/>
      <c r="AH10" s="2064"/>
      <c r="AI10" s="2064"/>
      <c r="AJ10" s="2064"/>
      <c r="AK10"/>
      <c r="AL10"/>
      <c r="AM10"/>
      <c r="AN10"/>
      <c r="AO10"/>
      <c r="AP10"/>
      <c r="AQ10" s="2064"/>
      <c r="AR10" s="2064"/>
      <c r="AS10" s="2064"/>
      <c r="AT10"/>
      <c r="AU10" s="2064"/>
      <c r="AV10"/>
    </row>
    <row r="11" spans="1:53" ht="12.75">
      <c r="A11">
        <v>2</v>
      </c>
      <c r="B11"/>
      <c r="C11">
        <v>15</v>
      </c>
      <c r="D11"/>
      <c r="E11">
        <v>16</v>
      </c>
      <c r="F11"/>
      <c r="G11">
        <v>4</v>
      </c>
      <c r="H11"/>
      <c r="I11">
        <v>5</v>
      </c>
      <c r="J11" s="2064"/>
      <c r="K11"/>
      <c r="L11">
        <v>7</v>
      </c>
      <c r="M11" s="2064"/>
      <c r="N11" s="2064"/>
      <c r="O11"/>
      <c r="P11" s="2064"/>
      <c r="Q11" s="2064"/>
      <c r="R11" s="2064"/>
      <c r="S11" s="2064"/>
      <c r="T11"/>
      <c r="U11"/>
      <c r="V11" s="2064"/>
      <c r="W11" s="2064"/>
      <c r="X11" s="2064"/>
      <c r="Y11" s="2064"/>
      <c r="Z11"/>
      <c r="AA11"/>
      <c r="AB11" s="2064"/>
      <c r="AC11"/>
      <c r="AD11"/>
      <c r="AE11" s="2064"/>
      <c r="AF11" s="2064"/>
      <c r="AG11" s="2064"/>
      <c r="AH11" s="2064"/>
      <c r="AI11" s="2064"/>
      <c r="AJ11" s="2064"/>
      <c r="AK11"/>
      <c r="AL11">
        <v>12</v>
      </c>
      <c r="AM11"/>
      <c r="AN11" s="2064"/>
      <c r="AO11" s="2064"/>
      <c r="AP11"/>
      <c r="AQ11" s="2064"/>
      <c r="AR11" s="2064"/>
      <c r="AS11" s="2064"/>
      <c r="AT11"/>
      <c r="AU11" s="2064"/>
      <c r="AV11"/>
    </row>
    <row r="12" spans="1:53" ht="12.75">
      <c r="A12">
        <f>VT!A12</f>
        <v>0</v>
      </c>
      <c r="B12"/>
      <c r="C12" s="2062"/>
      <c r="D12"/>
      <c r="E12" s="2062"/>
      <c r="F12"/>
      <c r="G12" s="2062"/>
      <c r="H12"/>
      <c r="I12" s="2062" t="str">
        <f>VT!$BC$9</f>
        <v>S355K2+N</v>
      </c>
      <c r="J12" s="2062"/>
      <c r="K12"/>
      <c r="L12" t="str">
        <f>VT!$AX$5</f>
        <v>HEB500</v>
      </c>
      <c r="M12"/>
      <c r="N12"/>
      <c r="O12"/>
      <c r="P12" s="2062"/>
      <c r="Q12" s="2062"/>
      <c r="R12" s="2062"/>
      <c r="S12" s="2062"/>
      <c r="T12"/>
      <c r="U12"/>
      <c r="V12" s="2062"/>
      <c r="W12" s="2062"/>
      <c r="X12" s="2062"/>
      <c r="Y12" s="2062"/>
      <c r="Z12"/>
      <c r="AA12"/>
      <c r="AB12" s="2062"/>
      <c r="AC12"/>
      <c r="AD12"/>
      <c r="AE12" s="2062"/>
      <c r="AF12" s="2062"/>
      <c r="AG12" s="2062"/>
      <c r="AH12" s="2062"/>
      <c r="AI12" s="2062"/>
      <c r="AJ12" s="2062"/>
      <c r="AK12"/>
      <c r="AL12" s="2062"/>
      <c r="AM12" s="2062"/>
      <c r="AN12" s="2062"/>
      <c r="AO12" s="2062"/>
      <c r="AP12"/>
      <c r="AQ12" s="2062"/>
      <c r="AR12" s="2062"/>
      <c r="AS12" s="2062"/>
      <c r="AT12"/>
      <c r="AU12" s="2062"/>
      <c r="AV12"/>
    </row>
    <row r="13" spans="1:53" ht="12.75">
      <c r="A13" s="2091">
        <v>1</v>
      </c>
      <c r="B13" s="2092"/>
      <c r="C13" s="2092"/>
      <c r="D13" s="2092"/>
      <c r="E13" s="2092"/>
      <c r="F13" s="2093"/>
      <c r="G13" s="2094">
        <v>3</v>
      </c>
      <c r="H13" s="2093"/>
      <c r="I13" s="2094">
        <v>5</v>
      </c>
      <c r="J13" s="2092"/>
      <c r="K13" s="2093"/>
      <c r="L13" s="2094">
        <v>6</v>
      </c>
      <c r="M13" s="2092"/>
      <c r="N13" s="2092"/>
      <c r="O13">
        <v>1</v>
      </c>
      <c r="P13" s="2092"/>
      <c r="Q13" s="2092"/>
      <c r="R13" s="2092"/>
      <c r="S13" s="2092"/>
      <c r="T13"/>
      <c r="U13" s="2091">
        <v>8</v>
      </c>
      <c r="V13" s="2092"/>
      <c r="W13" s="2092"/>
      <c r="X13" s="2092"/>
      <c r="Y13" s="2092"/>
      <c r="Z13"/>
      <c r="AA13" s="2091">
        <v>9</v>
      </c>
      <c r="AB13" s="2092"/>
      <c r="AC13"/>
      <c r="AD13" s="2091">
        <v>10</v>
      </c>
      <c r="AE13" s="2092"/>
      <c r="AF13" s="2092"/>
      <c r="AG13" s="2092"/>
      <c r="AH13" s="2092"/>
      <c r="AI13" s="2092"/>
      <c r="AJ13" s="2092"/>
      <c r="AK13"/>
      <c r="AL13" s="2094">
        <v>11</v>
      </c>
      <c r="AM13" s="2100"/>
      <c r="AN13" s="2092"/>
      <c r="AO13" s="2092"/>
      <c r="AP13" s="2093"/>
      <c r="AQ13" s="2094">
        <v>13</v>
      </c>
      <c r="AR13" s="2092"/>
      <c r="AS13" s="2092"/>
      <c r="AT13" s="2093"/>
      <c r="AU13" s="2094">
        <v>14</v>
      </c>
      <c r="AV13"/>
    </row>
    <row r="14" spans="1:53" ht="12.75">
      <c r="A14">
        <f>VT!A14</f>
        <v>0</v>
      </c>
      <c r="B14"/>
      <c r="C14"/>
      <c r="D14"/>
      <c r="E14"/>
      <c r="F14"/>
      <c r="G14" t="str">
        <f>VT!$AZ$23</f>
        <v>B2</v>
      </c>
      <c r="H14"/>
      <c r="I14" t="str">
        <f>VT!$BB$9</f>
        <v>S355K2+M</v>
      </c>
      <c r="J14"/>
      <c r="K14"/>
      <c r="L14" t="str">
        <f>VT!AX10</f>
        <v>AS101</v>
      </c>
      <c r="M14"/>
      <c r="N14"/>
      <c r="O14"/>
      <c r="P14" s="2064"/>
      <c r="Q14" s="2064"/>
      <c r="R14" s="2064"/>
      <c r="S14" s="2064"/>
      <c r="T14"/>
      <c r="U14"/>
      <c r="V14" s="2064"/>
      <c r="W14" s="2064"/>
      <c r="X14" s="2064"/>
      <c r="Y14" s="2064"/>
      <c r="Z14"/>
      <c r="AA14"/>
      <c r="AB14" s="2064"/>
      <c r="AC14"/>
      <c r="AD14"/>
      <c r="AE14" s="2064"/>
      <c r="AF14" s="2064"/>
      <c r="AG14" s="2064"/>
      <c r="AH14" s="2064"/>
      <c r="AI14" s="2064"/>
      <c r="AJ14" s="2064"/>
      <c r="AK14"/>
      <c r="AL14"/>
      <c r="AM14"/>
      <c r="AN14"/>
      <c r="AO14"/>
      <c r="AP14"/>
      <c r="AQ14" s="2064"/>
      <c r="AR14" s="2064"/>
      <c r="AS14" s="2064"/>
      <c r="AT14"/>
      <c r="AU14" s="2064"/>
      <c r="AV14"/>
    </row>
    <row r="15" spans="1:53" ht="12.75">
      <c r="A15">
        <v>2</v>
      </c>
      <c r="B15"/>
      <c r="C15">
        <v>15</v>
      </c>
      <c r="D15"/>
      <c r="E15">
        <v>16</v>
      </c>
      <c r="F15"/>
      <c r="G15">
        <v>4</v>
      </c>
      <c r="H15"/>
      <c r="I15">
        <v>5</v>
      </c>
      <c r="J15" s="2064"/>
      <c r="K15"/>
      <c r="L15">
        <v>7</v>
      </c>
      <c r="M15" s="2064"/>
      <c r="N15" s="2064"/>
      <c r="O15"/>
      <c r="P15" s="2064"/>
      <c r="Q15" s="2064"/>
      <c r="R15" s="2064"/>
      <c r="S15" s="2064"/>
      <c r="T15"/>
      <c r="U15"/>
      <c r="V15" s="2064"/>
      <c r="W15" s="2064"/>
      <c r="X15" s="2064"/>
      <c r="Y15" s="2064"/>
      <c r="Z15"/>
      <c r="AA15"/>
      <c r="AB15" s="2064"/>
      <c r="AC15"/>
      <c r="AD15"/>
      <c r="AE15" s="2064"/>
      <c r="AF15" s="2064"/>
      <c r="AG15" s="2064"/>
      <c r="AH15" s="2064"/>
      <c r="AI15" s="2064"/>
      <c r="AJ15" s="2064"/>
      <c r="AK15"/>
      <c r="AL15">
        <v>12</v>
      </c>
      <c r="AM15"/>
      <c r="AN15" s="2064"/>
      <c r="AO15" s="2064"/>
      <c r="AP15"/>
      <c r="AQ15" s="2064"/>
      <c r="AR15" s="2064"/>
      <c r="AS15" s="2064"/>
      <c r="AT15"/>
      <c r="AU15" s="2064"/>
      <c r="AV15"/>
    </row>
    <row r="16" spans="1:53" ht="12.75">
      <c r="A16">
        <f>VT!A16</f>
        <v>0</v>
      </c>
      <c r="B16"/>
      <c r="C16" s="2062"/>
      <c r="D16"/>
      <c r="E16" s="2062"/>
      <c r="F16"/>
      <c r="G16" s="2062"/>
      <c r="H16"/>
      <c r="I16" s="2062" t="str">
        <f>VT!$BC$9</f>
        <v>S355K2+N</v>
      </c>
      <c r="J16" s="2062"/>
      <c r="K16"/>
      <c r="L16" t="str">
        <f>VT!$AX$5</f>
        <v>HEB500</v>
      </c>
      <c r="M16"/>
      <c r="N16"/>
      <c r="O16"/>
      <c r="P16" s="2062"/>
      <c r="Q16" s="2062"/>
      <c r="R16" s="2062"/>
      <c r="S16" s="2062"/>
      <c r="T16"/>
      <c r="U16"/>
      <c r="V16" s="2062"/>
      <c r="W16" s="2062"/>
      <c r="X16" s="2062"/>
      <c r="Y16" s="2062"/>
      <c r="Z16"/>
      <c r="AA16"/>
      <c r="AB16" s="2062"/>
      <c r="AC16"/>
      <c r="AD16"/>
      <c r="AE16" s="2062"/>
      <c r="AF16" s="2062"/>
      <c r="AG16" s="2062"/>
      <c r="AH16" s="2062"/>
      <c r="AI16" s="2062"/>
      <c r="AJ16" s="2062"/>
      <c r="AK16"/>
      <c r="AL16" s="2062"/>
      <c r="AM16" s="2062"/>
      <c r="AN16" s="2062"/>
      <c r="AO16" s="2062"/>
      <c r="AP16"/>
      <c r="AQ16" s="2062"/>
      <c r="AR16" s="2062"/>
      <c r="AS16" s="2062"/>
      <c r="AT16"/>
      <c r="AU16" s="2062"/>
      <c r="AV16"/>
    </row>
    <row r="17" spans="1:48" ht="12.75">
      <c r="A17" s="2091">
        <v>1</v>
      </c>
      <c r="B17" s="2092"/>
      <c r="C17" s="2092"/>
      <c r="D17" s="2092"/>
      <c r="E17" s="2092"/>
      <c r="F17" s="2093"/>
      <c r="G17" s="2094">
        <v>3</v>
      </c>
      <c r="H17" s="2093"/>
      <c r="I17" s="2094">
        <v>5</v>
      </c>
      <c r="J17" s="2092"/>
      <c r="K17" s="2093"/>
      <c r="L17" s="2094">
        <v>6</v>
      </c>
      <c r="M17" s="2092"/>
      <c r="N17" s="2092"/>
      <c r="O17">
        <v>1</v>
      </c>
      <c r="P17" s="2092"/>
      <c r="Q17" s="2092"/>
      <c r="R17" s="2092"/>
      <c r="S17" s="2092"/>
      <c r="T17"/>
      <c r="U17" s="2091">
        <v>8</v>
      </c>
      <c r="V17" s="2092"/>
      <c r="W17" s="2092"/>
      <c r="X17" s="2092"/>
      <c r="Y17" s="2092"/>
      <c r="Z17"/>
      <c r="AA17" s="2091">
        <v>9</v>
      </c>
      <c r="AB17" s="2092"/>
      <c r="AC17"/>
      <c r="AD17" s="2091">
        <v>10</v>
      </c>
      <c r="AE17" s="2092"/>
      <c r="AF17" s="2092"/>
      <c r="AG17" s="2092"/>
      <c r="AH17" s="2092"/>
      <c r="AI17" s="2092"/>
      <c r="AJ17" s="2092"/>
      <c r="AK17"/>
      <c r="AL17" s="2094">
        <v>11</v>
      </c>
      <c r="AM17" s="2100"/>
      <c r="AN17" s="2092"/>
      <c r="AO17" s="2092"/>
      <c r="AP17" s="2093"/>
      <c r="AQ17" s="2094">
        <v>13</v>
      </c>
      <c r="AR17" s="2092"/>
      <c r="AS17" s="2092"/>
      <c r="AT17" s="2093"/>
      <c r="AU17" s="2094">
        <v>14</v>
      </c>
      <c r="AV17"/>
    </row>
    <row r="18" spans="1:48" ht="12.75">
      <c r="A18">
        <f>VT!A18</f>
        <v>0</v>
      </c>
      <c r="B18"/>
      <c r="C18"/>
      <c r="D18"/>
      <c r="E18"/>
      <c r="F18"/>
      <c r="G18">
        <v>1</v>
      </c>
      <c r="H18"/>
      <c r="I18" t="str">
        <f>VT!$BB$9</f>
        <v>S355K2+M</v>
      </c>
      <c r="J18"/>
      <c r="K18"/>
      <c r="L18" t="str">
        <f>VT!AX11</f>
        <v>AS102</v>
      </c>
      <c r="M18"/>
      <c r="N18"/>
      <c r="O18"/>
      <c r="P18" s="2064"/>
      <c r="Q18" s="2064"/>
      <c r="R18" s="2064"/>
      <c r="S18" s="2064"/>
      <c r="T18"/>
      <c r="U18"/>
      <c r="V18" s="2064"/>
      <c r="W18" s="2064"/>
      <c r="X18" s="2064"/>
      <c r="Y18" s="2064"/>
      <c r="Z18"/>
      <c r="AA18"/>
      <c r="AB18" s="2064"/>
      <c r="AC18"/>
      <c r="AD18"/>
      <c r="AE18" s="2064"/>
      <c r="AF18" s="2064"/>
      <c r="AG18" s="2064"/>
      <c r="AH18" s="2064"/>
      <c r="AI18" s="2064"/>
      <c r="AJ18" s="2064"/>
      <c r="AK18"/>
      <c r="AL18"/>
      <c r="AM18"/>
      <c r="AN18"/>
      <c r="AO18"/>
      <c r="AP18"/>
      <c r="AQ18" s="2064"/>
      <c r="AR18" s="2064"/>
      <c r="AS18" s="2064"/>
      <c r="AT18"/>
      <c r="AU18" s="2064"/>
      <c r="AV18"/>
    </row>
    <row r="19" spans="1:48" ht="12.75">
      <c r="A19">
        <v>2</v>
      </c>
      <c r="B19"/>
      <c r="C19">
        <v>15</v>
      </c>
      <c r="D19"/>
      <c r="E19">
        <v>16</v>
      </c>
      <c r="F19"/>
      <c r="G19">
        <v>4</v>
      </c>
      <c r="H19"/>
      <c r="I19">
        <v>5</v>
      </c>
      <c r="J19" s="2064"/>
      <c r="K19"/>
      <c r="L19">
        <v>7</v>
      </c>
      <c r="M19" s="2064"/>
      <c r="N19" s="2064"/>
      <c r="O19"/>
      <c r="P19" s="2064"/>
      <c r="Q19" s="2064"/>
      <c r="R19" s="2064"/>
      <c r="S19" s="2064"/>
      <c r="T19"/>
      <c r="U19"/>
      <c r="V19" s="2064"/>
      <c r="W19" s="2064"/>
      <c r="X19" s="2064"/>
      <c r="Y19" s="2064"/>
      <c r="Z19"/>
      <c r="AA19"/>
      <c r="AB19" s="2064"/>
      <c r="AC19"/>
      <c r="AD19"/>
      <c r="AE19" s="2064"/>
      <c r="AF19" s="2064"/>
      <c r="AG19" s="2064"/>
      <c r="AH19" s="2064"/>
      <c r="AI19" s="2064"/>
      <c r="AJ19" s="2064"/>
      <c r="AK19"/>
      <c r="AL19">
        <v>12</v>
      </c>
      <c r="AM19"/>
      <c r="AN19" s="2064"/>
      <c r="AO19" s="2064"/>
      <c r="AP19"/>
      <c r="AQ19" s="2064"/>
      <c r="AR19" s="2064"/>
      <c r="AS19" s="2064"/>
      <c r="AT19"/>
      <c r="AU19" s="2064"/>
      <c r="AV19"/>
    </row>
    <row r="20" spans="1:48" ht="12.75">
      <c r="A20">
        <f>VT!A20</f>
        <v>0</v>
      </c>
      <c r="B20"/>
      <c r="C20" s="2062"/>
      <c r="D20"/>
      <c r="E20" s="2062"/>
      <c r="F20"/>
      <c r="G20" s="2062"/>
      <c r="H20"/>
      <c r="I20" s="2062" t="str">
        <f>VT!$BC$9</f>
        <v>S355K2+N</v>
      </c>
      <c r="J20" s="2062"/>
      <c r="K20"/>
      <c r="L20" t="str">
        <f>VT!$AX$5</f>
        <v>HEB500</v>
      </c>
      <c r="M20"/>
      <c r="N20"/>
      <c r="O20"/>
      <c r="P20" s="2062"/>
      <c r="Q20" s="2062"/>
      <c r="R20" s="2062"/>
      <c r="S20" s="2062"/>
      <c r="T20"/>
      <c r="U20"/>
      <c r="V20" s="2062"/>
      <c r="W20" s="2062"/>
      <c r="X20" s="2062"/>
      <c r="Y20" s="2062"/>
      <c r="Z20"/>
      <c r="AA20"/>
      <c r="AB20" s="2062"/>
      <c r="AC20"/>
      <c r="AD20"/>
      <c r="AE20" s="2062"/>
      <c r="AF20" s="2062"/>
      <c r="AG20" s="2062"/>
      <c r="AH20" s="2062"/>
      <c r="AI20" s="2062"/>
      <c r="AJ20" s="2062"/>
      <c r="AK20"/>
      <c r="AL20" s="2062"/>
      <c r="AM20" s="2062"/>
      <c r="AN20" s="2062"/>
      <c r="AO20" s="2062"/>
      <c r="AP20"/>
      <c r="AQ20" s="2062"/>
      <c r="AR20" s="2062"/>
      <c r="AS20" s="2062"/>
      <c r="AT20"/>
      <c r="AU20" s="2062"/>
      <c r="AV20"/>
    </row>
    <row r="21" spans="1:48" ht="12.75">
      <c r="A21" s="2091">
        <v>1</v>
      </c>
      <c r="B21" s="2092"/>
      <c r="C21" s="2092"/>
      <c r="D21" s="2092"/>
      <c r="E21" s="2092"/>
      <c r="F21" s="2093"/>
      <c r="G21" s="2094">
        <v>3</v>
      </c>
      <c r="H21" s="2093"/>
      <c r="I21" s="2094">
        <v>5</v>
      </c>
      <c r="J21" s="2092"/>
      <c r="K21" s="2093"/>
      <c r="L21" s="2094">
        <v>6</v>
      </c>
      <c r="M21" s="2092"/>
      <c r="N21" s="2092"/>
      <c r="O21">
        <v>1</v>
      </c>
      <c r="P21" s="2092"/>
      <c r="Q21" s="2092"/>
      <c r="R21" s="2092"/>
      <c r="S21" s="2092"/>
      <c r="T21"/>
      <c r="U21" s="2091">
        <v>8</v>
      </c>
      <c r="V21" s="2092"/>
      <c r="W21" s="2092"/>
      <c r="X21" s="2092"/>
      <c r="Y21" s="2092"/>
      <c r="Z21"/>
      <c r="AA21" s="2091">
        <v>9</v>
      </c>
      <c r="AB21" s="2092"/>
      <c r="AC21"/>
      <c r="AD21" s="2091">
        <v>10</v>
      </c>
      <c r="AE21" s="2092"/>
      <c r="AF21" s="2092"/>
      <c r="AG21" s="2092"/>
      <c r="AH21" s="2092"/>
      <c r="AI21" s="2092"/>
      <c r="AJ21" s="2092"/>
      <c r="AK21"/>
      <c r="AL21" s="2094">
        <v>11</v>
      </c>
      <c r="AM21" s="2100"/>
      <c r="AN21" s="2092"/>
      <c r="AO21" s="2092"/>
      <c r="AP21" s="2093"/>
      <c r="AQ21" s="2094">
        <v>13</v>
      </c>
      <c r="AR21" s="2092"/>
      <c r="AS21" s="2092"/>
      <c r="AT21" s="2093"/>
      <c r="AU21" s="2094">
        <v>14</v>
      </c>
      <c r="AV21"/>
    </row>
    <row r="22" spans="1:48" ht="12.75">
      <c r="A22">
        <f>VT!A22</f>
        <v>0</v>
      </c>
      <c r="B22"/>
      <c r="C22"/>
      <c r="D22"/>
      <c r="E22"/>
      <c r="F22"/>
      <c r="G22">
        <v>1</v>
      </c>
      <c r="H22"/>
      <c r="I22" t="str">
        <f>VT!$BB$9</f>
        <v>S355K2+M</v>
      </c>
      <c r="J22"/>
      <c r="K22"/>
      <c r="L22" t="str">
        <f>VT!AX12</f>
        <v>AS103</v>
      </c>
      <c r="M22"/>
      <c r="N22"/>
      <c r="O22"/>
      <c r="P22" s="2064"/>
      <c r="Q22" s="2064"/>
      <c r="R22" s="2064"/>
      <c r="S22" s="2064"/>
      <c r="T22"/>
      <c r="U22"/>
      <c r="V22" s="2064"/>
      <c r="W22" s="2064"/>
      <c r="X22" s="2064"/>
      <c r="Y22" s="2064"/>
      <c r="Z22"/>
      <c r="AA22"/>
      <c r="AB22" s="2064"/>
      <c r="AC22"/>
      <c r="AD22"/>
      <c r="AE22" s="2064"/>
      <c r="AF22" s="2064"/>
      <c r="AG22" s="2064"/>
      <c r="AH22" s="2064"/>
      <c r="AI22" s="2064"/>
      <c r="AJ22" s="2064"/>
      <c r="AK22"/>
      <c r="AL22"/>
      <c r="AM22"/>
      <c r="AN22"/>
      <c r="AO22"/>
      <c r="AP22"/>
      <c r="AQ22" s="2064"/>
      <c r="AR22" s="2064"/>
      <c r="AS22" s="2064"/>
      <c r="AT22"/>
      <c r="AU22" s="2064"/>
      <c r="AV22"/>
    </row>
    <row r="23" spans="1:48" ht="12.75">
      <c r="A23">
        <v>2</v>
      </c>
      <c r="B23"/>
      <c r="C23">
        <v>15</v>
      </c>
      <c r="D23"/>
      <c r="E23">
        <v>16</v>
      </c>
      <c r="F23"/>
      <c r="G23">
        <v>4</v>
      </c>
      <c r="H23"/>
      <c r="I23">
        <v>5</v>
      </c>
      <c r="J23" s="2064"/>
      <c r="K23"/>
      <c r="L23">
        <v>7</v>
      </c>
      <c r="M23" s="2064"/>
      <c r="N23" s="2064"/>
      <c r="O23"/>
      <c r="P23" s="2064"/>
      <c r="Q23" s="2064"/>
      <c r="R23" s="2064"/>
      <c r="S23" s="2064"/>
      <c r="T23"/>
      <c r="U23"/>
      <c r="V23" s="2064"/>
      <c r="W23" s="2064"/>
      <c r="X23" s="2064"/>
      <c r="Y23" s="2064"/>
      <c r="Z23"/>
      <c r="AA23"/>
      <c r="AB23" s="2064"/>
      <c r="AC23"/>
      <c r="AD23"/>
      <c r="AE23" s="2064"/>
      <c r="AF23" s="2064"/>
      <c r="AG23" s="2064"/>
      <c r="AH23" s="2064"/>
      <c r="AI23" s="2064"/>
      <c r="AJ23" s="2064"/>
      <c r="AK23"/>
      <c r="AL23">
        <v>12</v>
      </c>
      <c r="AM23"/>
      <c r="AN23" s="2064"/>
      <c r="AO23" s="2064"/>
      <c r="AP23"/>
      <c r="AQ23" s="2064"/>
      <c r="AR23" s="2064"/>
      <c r="AS23" s="2064"/>
      <c r="AT23"/>
      <c r="AU23" s="2064"/>
      <c r="AV23"/>
    </row>
    <row r="24" spans="1:48" ht="12.75">
      <c r="A24">
        <f>VT!A24</f>
        <v>0</v>
      </c>
      <c r="B24"/>
      <c r="C24" s="2062"/>
      <c r="D24"/>
      <c r="E24" s="2062"/>
      <c r="F24"/>
      <c r="G24" s="2062"/>
      <c r="H24"/>
      <c r="I24" s="2062" t="str">
        <f>VT!$BC$9</f>
        <v>S355K2+N</v>
      </c>
      <c r="J24" s="2062"/>
      <c r="K24"/>
      <c r="L24" t="str">
        <f>VT!$AX$5</f>
        <v>HEB500</v>
      </c>
      <c r="M24"/>
      <c r="N24"/>
      <c r="O24"/>
      <c r="P24" s="2062"/>
      <c r="Q24" s="2062"/>
      <c r="R24" s="2062"/>
      <c r="S24" s="2062"/>
      <c r="T24"/>
      <c r="U24"/>
      <c r="V24" s="2062"/>
      <c r="W24" s="2062"/>
      <c r="X24" s="2062"/>
      <c r="Y24" s="2062"/>
      <c r="Z24"/>
      <c r="AA24"/>
      <c r="AB24" s="2062"/>
      <c r="AC24"/>
      <c r="AD24"/>
      <c r="AE24" s="2062"/>
      <c r="AF24" s="2062"/>
      <c r="AG24" s="2062"/>
      <c r="AH24" s="2062"/>
      <c r="AI24" s="2062"/>
      <c r="AJ24" s="2062"/>
      <c r="AK24"/>
      <c r="AL24" s="2062"/>
      <c r="AM24" s="2062"/>
      <c r="AN24" s="2062"/>
      <c r="AO24" s="2062"/>
      <c r="AP24"/>
      <c r="AQ24" s="2062"/>
      <c r="AR24" s="2062"/>
      <c r="AS24" s="2062"/>
      <c r="AT24"/>
      <c r="AU24" s="2062"/>
      <c r="AV24"/>
    </row>
    <row r="25" spans="1:48" ht="12.75">
      <c r="A25" s="2091">
        <v>1</v>
      </c>
      <c r="B25" s="2092"/>
      <c r="C25" s="2092"/>
      <c r="D25" s="2092"/>
      <c r="E25" s="2092"/>
      <c r="F25" s="2093"/>
      <c r="G25" s="2094">
        <v>3</v>
      </c>
      <c r="H25" s="2093"/>
      <c r="I25" s="2094">
        <v>5</v>
      </c>
      <c r="J25" s="2092"/>
      <c r="K25" s="2093"/>
      <c r="L25" s="2094">
        <v>6</v>
      </c>
      <c r="M25" s="2092"/>
      <c r="N25" s="2092"/>
      <c r="O25">
        <v>1</v>
      </c>
      <c r="P25" s="2092"/>
      <c r="Q25" s="2092"/>
      <c r="R25" s="2092"/>
      <c r="S25" s="2092"/>
      <c r="T25"/>
      <c r="U25" s="2091">
        <v>8</v>
      </c>
      <c r="V25" s="2092"/>
      <c r="W25" s="2092"/>
      <c r="X25" s="2092"/>
      <c r="Y25" s="2092"/>
      <c r="Z25"/>
      <c r="AA25" s="2091">
        <v>9</v>
      </c>
      <c r="AB25" s="2092"/>
      <c r="AC25"/>
      <c r="AD25" s="2091">
        <v>10</v>
      </c>
      <c r="AE25" s="2092"/>
      <c r="AF25" s="2092"/>
      <c r="AG25" s="2092"/>
      <c r="AH25" s="2092"/>
      <c r="AI25" s="2092"/>
      <c r="AJ25" s="2092"/>
      <c r="AK25"/>
      <c r="AL25" s="2094">
        <v>11</v>
      </c>
      <c r="AM25" s="2100"/>
      <c r="AN25" s="2092"/>
      <c r="AO25" s="2092"/>
      <c r="AP25" s="2093"/>
      <c r="AQ25" s="2094">
        <v>13</v>
      </c>
      <c r="AR25" s="2092"/>
      <c r="AS25" s="2092"/>
      <c r="AT25" s="2093"/>
      <c r="AU25" s="2094">
        <v>14</v>
      </c>
      <c r="AV25"/>
    </row>
    <row r="26" spans="1:48" ht="12.75">
      <c r="A26">
        <f>VT!A26</f>
        <v>0</v>
      </c>
      <c r="B26"/>
      <c r="C26"/>
      <c r="D26"/>
      <c r="E26"/>
      <c r="F26"/>
      <c r="G26">
        <v>1</v>
      </c>
      <c r="H26"/>
      <c r="I26" t="str">
        <f>VT!$BB$9</f>
        <v>S355K2+M</v>
      </c>
      <c r="J26"/>
      <c r="K26"/>
      <c r="L26" t="str">
        <f>VT!AX13</f>
        <v>AS104</v>
      </c>
      <c r="M26"/>
      <c r="N26"/>
      <c r="O26"/>
      <c r="P26" s="2064"/>
      <c r="Q26" s="2064"/>
      <c r="R26" s="2064"/>
      <c r="S26" s="2064"/>
      <c r="T26"/>
      <c r="U26"/>
      <c r="V26" s="2064"/>
      <c r="W26" s="2064"/>
      <c r="X26" s="2064"/>
      <c r="Y26" s="2064"/>
      <c r="Z26"/>
      <c r="AA26"/>
      <c r="AB26" s="2064"/>
      <c r="AC26"/>
      <c r="AD26"/>
      <c r="AE26" s="2064"/>
      <c r="AF26" s="2064"/>
      <c r="AG26" s="2064"/>
      <c r="AH26" s="2064"/>
      <c r="AI26" s="2064"/>
      <c r="AJ26" s="2064"/>
      <c r="AK26"/>
      <c r="AL26"/>
      <c r="AM26"/>
      <c r="AN26"/>
      <c r="AO26"/>
      <c r="AP26"/>
      <c r="AQ26" s="2064"/>
      <c r="AR26" s="2064"/>
      <c r="AS26" s="2064"/>
      <c r="AT26"/>
      <c r="AU26" s="2064"/>
      <c r="AV26"/>
    </row>
    <row r="27" spans="1:48" ht="12.75">
      <c r="A27">
        <v>2</v>
      </c>
      <c r="B27"/>
      <c r="C27">
        <v>15</v>
      </c>
      <c r="D27"/>
      <c r="E27">
        <v>16</v>
      </c>
      <c r="F27"/>
      <c r="G27">
        <v>4</v>
      </c>
      <c r="H27"/>
      <c r="I27">
        <v>5</v>
      </c>
      <c r="J27" s="2064"/>
      <c r="K27"/>
      <c r="L27">
        <v>7</v>
      </c>
      <c r="M27" s="2064"/>
      <c r="N27" s="2064"/>
      <c r="O27"/>
      <c r="P27" s="2064"/>
      <c r="Q27" s="2064"/>
      <c r="R27" s="2064"/>
      <c r="S27" s="2064"/>
      <c r="T27"/>
      <c r="U27"/>
      <c r="V27" s="2064"/>
      <c r="W27" s="2064"/>
      <c r="X27" s="2064"/>
      <c r="Y27" s="2064"/>
      <c r="Z27"/>
      <c r="AA27"/>
      <c r="AB27" s="2064"/>
      <c r="AC27"/>
      <c r="AD27"/>
      <c r="AE27" s="2064"/>
      <c r="AF27" s="2064"/>
      <c r="AG27" s="2064"/>
      <c r="AH27" s="2064"/>
      <c r="AI27" s="2064"/>
      <c r="AJ27" s="2064"/>
      <c r="AK27"/>
      <c r="AL27">
        <v>12</v>
      </c>
      <c r="AM27"/>
      <c r="AN27" s="2064"/>
      <c r="AO27" s="2064"/>
      <c r="AP27"/>
      <c r="AQ27" s="2064"/>
      <c r="AR27" s="2064"/>
      <c r="AS27" s="2064"/>
      <c r="AT27"/>
      <c r="AU27" s="2064"/>
      <c r="AV27"/>
    </row>
    <row r="28" spans="1:48" ht="12.75">
      <c r="A28">
        <f>VT!A28</f>
        <v>0</v>
      </c>
      <c r="B28"/>
      <c r="C28" s="2062"/>
      <c r="D28"/>
      <c r="E28" s="2062"/>
      <c r="F28"/>
      <c r="G28" s="2062"/>
      <c r="H28"/>
      <c r="I28" s="2062" t="str">
        <f>VT!$BC$9</f>
        <v>S355K2+N</v>
      </c>
      <c r="J28" s="2062"/>
      <c r="K28"/>
      <c r="L28" t="str">
        <f>VT!$AX$5</f>
        <v>HEB500</v>
      </c>
      <c r="M28"/>
      <c r="N28"/>
      <c r="O28"/>
      <c r="P28" s="2062"/>
      <c r="Q28" s="2062"/>
      <c r="R28" s="2062"/>
      <c r="S28" s="2062"/>
      <c r="T28"/>
      <c r="U28"/>
      <c r="V28" s="2062"/>
      <c r="W28" s="2062"/>
      <c r="X28" s="2062"/>
      <c r="Y28" s="2062"/>
      <c r="Z28"/>
      <c r="AA28"/>
      <c r="AB28" s="2062"/>
      <c r="AC28"/>
      <c r="AD28"/>
      <c r="AE28" s="2062"/>
      <c r="AF28" s="2062"/>
      <c r="AG28" s="2062"/>
      <c r="AH28" s="2062"/>
      <c r="AI28" s="2062"/>
      <c r="AJ28" s="2062"/>
      <c r="AK28"/>
      <c r="AL28" s="2062"/>
      <c r="AM28" s="2062"/>
      <c r="AN28" s="2062"/>
      <c r="AO28" s="2062"/>
      <c r="AP28"/>
      <c r="AQ28" s="2062"/>
      <c r="AR28" s="2062"/>
      <c r="AS28" s="2062"/>
      <c r="AT28"/>
      <c r="AU28" s="2062"/>
      <c r="AV28"/>
    </row>
    <row r="29" spans="1:48" ht="12.75">
      <c r="A29" s="2091">
        <v>1</v>
      </c>
      <c r="B29" s="2092"/>
      <c r="C29" s="2092"/>
      <c r="D29" s="2092"/>
      <c r="E29" s="2092"/>
      <c r="F29" s="2093"/>
      <c r="G29" s="2094">
        <v>3</v>
      </c>
      <c r="H29" s="2093"/>
      <c r="I29" s="2094">
        <v>5</v>
      </c>
      <c r="J29" s="2092"/>
      <c r="K29" s="2093"/>
      <c r="L29" s="2094">
        <v>6</v>
      </c>
      <c r="M29" s="2092"/>
      <c r="N29" s="2092"/>
      <c r="O29">
        <v>1</v>
      </c>
      <c r="P29" s="2092"/>
      <c r="Q29" s="2092"/>
      <c r="R29" s="2092"/>
      <c r="S29" s="2092"/>
      <c r="T29"/>
      <c r="U29" s="2091">
        <v>8</v>
      </c>
      <c r="V29" s="2092"/>
      <c r="W29" s="2092"/>
      <c r="X29" s="2092"/>
      <c r="Y29" s="2092"/>
      <c r="Z29"/>
      <c r="AA29" s="2091">
        <v>9</v>
      </c>
      <c r="AB29" s="2092"/>
      <c r="AC29"/>
      <c r="AD29" s="2091">
        <v>10</v>
      </c>
      <c r="AE29" s="2092"/>
      <c r="AF29" s="2092"/>
      <c r="AG29" s="2092"/>
      <c r="AH29" s="2092"/>
      <c r="AI29" s="2092"/>
      <c r="AJ29" s="2092"/>
      <c r="AK29"/>
      <c r="AL29" s="2094">
        <v>11</v>
      </c>
      <c r="AM29" s="2100"/>
      <c r="AN29" s="2092"/>
      <c r="AO29" s="2092"/>
      <c r="AP29" s="2093"/>
      <c r="AQ29" s="2094">
        <v>13</v>
      </c>
      <c r="AR29" s="2092"/>
      <c r="AS29" s="2092"/>
      <c r="AT29" s="2093"/>
      <c r="AU29" s="2094">
        <v>14</v>
      </c>
      <c r="AV29"/>
    </row>
    <row r="30" spans="1:48" ht="12.75">
      <c r="A30">
        <f>VT!A30</f>
        <v>0</v>
      </c>
      <c r="B30"/>
      <c r="C30"/>
      <c r="D30"/>
      <c r="E30"/>
      <c r="F30"/>
      <c r="G30">
        <v>1</v>
      </c>
      <c r="H30"/>
      <c r="I30" t="str">
        <f>VT!$BB$9</f>
        <v>S355K2+M</v>
      </c>
      <c r="J30"/>
      <c r="K30"/>
      <c r="L30" t="str">
        <f>VT!AX14</f>
        <v>AS105</v>
      </c>
      <c r="M30"/>
      <c r="N30"/>
      <c r="O30"/>
      <c r="P30" s="2064"/>
      <c r="Q30" s="2064"/>
      <c r="R30" s="2064"/>
      <c r="S30" s="2064"/>
      <c r="T30"/>
      <c r="U30"/>
      <c r="V30" s="2064"/>
      <c r="W30" s="2064"/>
      <c r="X30" s="2064"/>
      <c r="Y30" s="2064"/>
      <c r="Z30"/>
      <c r="AA30"/>
      <c r="AB30" s="2064"/>
      <c r="AC30"/>
      <c r="AD30"/>
      <c r="AE30" s="2064"/>
      <c r="AF30" s="2064"/>
      <c r="AG30" s="2064"/>
      <c r="AH30" s="2064"/>
      <c r="AI30" s="2064"/>
      <c r="AJ30" s="2064"/>
      <c r="AK30"/>
      <c r="AL30"/>
      <c r="AM30"/>
      <c r="AN30"/>
      <c r="AO30"/>
      <c r="AP30"/>
      <c r="AQ30" s="2064"/>
      <c r="AR30" s="2064"/>
      <c r="AS30" s="2064"/>
      <c r="AT30"/>
      <c r="AU30" s="2064"/>
      <c r="AV30"/>
    </row>
    <row r="31" spans="1:48" ht="12.75">
      <c r="A31">
        <v>2</v>
      </c>
      <c r="B31"/>
      <c r="C31">
        <v>15</v>
      </c>
      <c r="D31"/>
      <c r="E31">
        <v>16</v>
      </c>
      <c r="F31"/>
      <c r="G31">
        <v>4</v>
      </c>
      <c r="H31"/>
      <c r="I31">
        <v>5</v>
      </c>
      <c r="J31" s="2064"/>
      <c r="K31"/>
      <c r="L31">
        <v>7</v>
      </c>
      <c r="M31" s="2064"/>
      <c r="N31" s="2064"/>
      <c r="O31"/>
      <c r="P31" s="2064"/>
      <c r="Q31" s="2064"/>
      <c r="R31" s="2064"/>
      <c r="S31" s="2064"/>
      <c r="T31"/>
      <c r="U31"/>
      <c r="V31" s="2064"/>
      <c r="W31" s="2064"/>
      <c r="X31" s="2064"/>
      <c r="Y31" s="2064"/>
      <c r="Z31"/>
      <c r="AA31"/>
      <c r="AB31" s="2064"/>
      <c r="AC31"/>
      <c r="AD31"/>
      <c r="AE31" s="2064"/>
      <c r="AF31" s="2064"/>
      <c r="AG31" s="2064"/>
      <c r="AH31" s="2064"/>
      <c r="AI31" s="2064"/>
      <c r="AJ31" s="2064"/>
      <c r="AK31"/>
      <c r="AL31">
        <v>12</v>
      </c>
      <c r="AM31"/>
      <c r="AN31" s="2064"/>
      <c r="AO31" s="2064"/>
      <c r="AP31"/>
      <c r="AQ31" s="2064"/>
      <c r="AR31" s="2064"/>
      <c r="AS31" s="2064"/>
      <c r="AT31"/>
      <c r="AU31" s="2064"/>
      <c r="AV31"/>
    </row>
    <row r="32" spans="1:48" ht="12.75">
      <c r="A32">
        <f>VT!A32</f>
        <v>0</v>
      </c>
      <c r="B32"/>
      <c r="C32" s="2062"/>
      <c r="D32"/>
      <c r="E32" s="2062"/>
      <c r="F32"/>
      <c r="G32" s="2062"/>
      <c r="H32"/>
      <c r="I32" s="2062" t="str">
        <f>VT!$BC$9</f>
        <v>S355K2+N</v>
      </c>
      <c r="J32" s="2062"/>
      <c r="K32"/>
      <c r="L32" t="str">
        <f>VT!$AX$5</f>
        <v>HEB500</v>
      </c>
      <c r="M32"/>
      <c r="N32"/>
      <c r="O32"/>
      <c r="P32" s="2062"/>
      <c r="Q32" s="2062"/>
      <c r="R32" s="2062"/>
      <c r="S32" s="2062"/>
      <c r="T32"/>
      <c r="U32"/>
      <c r="V32" s="2062"/>
      <c r="W32" s="2062"/>
      <c r="X32" s="2062"/>
      <c r="Y32" s="2062"/>
      <c r="Z32"/>
      <c r="AA32"/>
      <c r="AB32" s="2062"/>
      <c r="AC32"/>
      <c r="AD32"/>
      <c r="AE32" s="2062"/>
      <c r="AF32" s="2062"/>
      <c r="AG32" s="2062"/>
      <c r="AH32" s="2062"/>
      <c r="AI32" s="2062"/>
      <c r="AJ32" s="2062"/>
      <c r="AK32"/>
      <c r="AL32" s="2062"/>
      <c r="AM32" s="2062"/>
      <c r="AN32" s="2062"/>
      <c r="AO32" s="2062"/>
      <c r="AP32"/>
      <c r="AQ32" s="2062"/>
      <c r="AR32" s="2062"/>
      <c r="AS32" s="2062"/>
      <c r="AT32"/>
      <c r="AU32" s="2062"/>
      <c r="AV32"/>
    </row>
    <row r="33" spans="1:48" ht="12.75">
      <c r="A33" s="2091">
        <v>1</v>
      </c>
      <c r="B33" s="2092"/>
      <c r="C33" s="2092"/>
      <c r="D33" s="2092"/>
      <c r="E33" s="2092"/>
      <c r="F33" s="2093"/>
      <c r="G33" s="2094">
        <v>3</v>
      </c>
      <c r="H33" s="2093"/>
      <c r="I33" s="2094">
        <v>5</v>
      </c>
      <c r="J33" s="2092"/>
      <c r="K33" s="2093"/>
      <c r="L33" s="2094">
        <v>6</v>
      </c>
      <c r="M33" s="2092"/>
      <c r="N33" s="2092"/>
      <c r="O33">
        <v>1</v>
      </c>
      <c r="P33" s="2092"/>
      <c r="Q33" s="2092"/>
      <c r="R33" s="2092"/>
      <c r="S33" s="2092"/>
      <c r="T33"/>
      <c r="U33" s="2091">
        <v>8</v>
      </c>
      <c r="V33" s="2092"/>
      <c r="W33" s="2092"/>
      <c r="X33" s="2092"/>
      <c r="Y33" s="2092"/>
      <c r="Z33"/>
      <c r="AA33" s="2091">
        <v>9</v>
      </c>
      <c r="AB33" s="2092"/>
      <c r="AC33"/>
      <c r="AD33" s="2091">
        <v>10</v>
      </c>
      <c r="AE33" s="2092"/>
      <c r="AF33" s="2092"/>
      <c r="AG33" s="2092"/>
      <c r="AH33" s="2092"/>
      <c r="AI33" s="2092"/>
      <c r="AJ33" s="2092"/>
      <c r="AK33"/>
      <c r="AL33" s="2094">
        <v>11</v>
      </c>
      <c r="AM33" s="2100"/>
      <c r="AN33" s="2092"/>
      <c r="AO33" s="2092"/>
      <c r="AP33" s="2093"/>
      <c r="AQ33" s="2094">
        <v>13</v>
      </c>
      <c r="AR33" s="2092"/>
      <c r="AS33" s="2092"/>
      <c r="AT33" s="2093"/>
      <c r="AU33" s="2094">
        <v>14</v>
      </c>
      <c r="AV33"/>
    </row>
    <row r="34" spans="1:48" ht="12.75">
      <c r="A34">
        <f>VT!A34</f>
        <v>0</v>
      </c>
      <c r="B34"/>
      <c r="C34"/>
      <c r="D34"/>
      <c r="E34"/>
      <c r="F34"/>
      <c r="G34">
        <v>1</v>
      </c>
      <c r="H34"/>
      <c r="I34" t="str">
        <f>VT!$BB$9</f>
        <v>S355K2+M</v>
      </c>
      <c r="J34"/>
      <c r="K34"/>
      <c r="L34" t="str">
        <f>VT!AX15</f>
        <v>AS106</v>
      </c>
      <c r="M34"/>
      <c r="N34"/>
      <c r="O34"/>
      <c r="P34" s="2064"/>
      <c r="Q34" s="2064"/>
      <c r="R34" s="2064"/>
      <c r="S34" s="2064"/>
      <c r="T34"/>
      <c r="U34"/>
      <c r="V34" s="2064"/>
      <c r="W34" s="2064"/>
      <c r="X34" s="2064"/>
      <c r="Y34" s="2064"/>
      <c r="Z34"/>
      <c r="AA34"/>
      <c r="AB34" s="2064"/>
      <c r="AC34"/>
      <c r="AD34"/>
      <c r="AE34" s="2064"/>
      <c r="AF34" s="2064"/>
      <c r="AG34" s="2064"/>
      <c r="AH34" s="2064"/>
      <c r="AI34" s="2064"/>
      <c r="AJ34" s="2064"/>
      <c r="AK34"/>
      <c r="AL34"/>
      <c r="AM34"/>
      <c r="AN34"/>
      <c r="AO34"/>
      <c r="AP34"/>
      <c r="AQ34" s="2064"/>
      <c r="AR34" s="2064"/>
      <c r="AS34" s="2064"/>
      <c r="AT34"/>
      <c r="AU34" s="2064"/>
      <c r="AV34"/>
    </row>
    <row r="35" spans="1:48" ht="12.75">
      <c r="A35">
        <v>2</v>
      </c>
      <c r="B35"/>
      <c r="C35">
        <v>15</v>
      </c>
      <c r="D35"/>
      <c r="E35">
        <v>16</v>
      </c>
      <c r="F35"/>
      <c r="G35">
        <v>4</v>
      </c>
      <c r="H35"/>
      <c r="I35">
        <v>5</v>
      </c>
      <c r="J35" s="2064"/>
      <c r="K35"/>
      <c r="L35">
        <v>7</v>
      </c>
      <c r="M35" s="2064"/>
      <c r="N35" s="2064"/>
      <c r="O35"/>
      <c r="P35" s="2064"/>
      <c r="Q35" s="2064"/>
      <c r="R35" s="2064"/>
      <c r="S35" s="2064"/>
      <c r="T35"/>
      <c r="U35"/>
      <c r="V35" s="2064"/>
      <c r="W35" s="2064"/>
      <c r="X35" s="2064"/>
      <c r="Y35" s="2064"/>
      <c r="Z35"/>
      <c r="AA35"/>
      <c r="AB35" s="2064"/>
      <c r="AC35"/>
      <c r="AD35"/>
      <c r="AE35" s="2064"/>
      <c r="AF35" s="2064"/>
      <c r="AG35" s="2064"/>
      <c r="AH35" s="2064"/>
      <c r="AI35" s="2064"/>
      <c r="AJ35" s="2064"/>
      <c r="AK35"/>
      <c r="AL35">
        <v>12</v>
      </c>
      <c r="AM35"/>
      <c r="AN35" s="2064"/>
      <c r="AO35" s="2064"/>
      <c r="AP35"/>
      <c r="AQ35" s="2064"/>
      <c r="AR35" s="2064"/>
      <c r="AS35" s="2064"/>
      <c r="AT35"/>
      <c r="AU35" s="2064"/>
      <c r="AV35"/>
    </row>
    <row r="36" spans="1:48" ht="12.75">
      <c r="A36">
        <f>VT!A36</f>
        <v>0</v>
      </c>
      <c r="B36"/>
      <c r="C36" s="2062"/>
      <c r="D36"/>
      <c r="E36" s="2062"/>
      <c r="F36"/>
      <c r="G36" s="2062"/>
      <c r="H36"/>
      <c r="I36" s="2062" t="str">
        <f>VT!$BC$9</f>
        <v>S355K2+N</v>
      </c>
      <c r="J36" s="2062"/>
      <c r="K36"/>
      <c r="L36" t="str">
        <f>VT!$AX$5</f>
        <v>HEB500</v>
      </c>
      <c r="M36"/>
      <c r="N36"/>
      <c r="O36"/>
      <c r="P36" s="2062"/>
      <c r="Q36" s="2062"/>
      <c r="R36" s="2062"/>
      <c r="S36" s="2062"/>
      <c r="T36"/>
      <c r="U36"/>
      <c r="V36" s="2062"/>
      <c r="W36" s="2062"/>
      <c r="X36" s="2062"/>
      <c r="Y36" s="2062"/>
      <c r="Z36"/>
      <c r="AA36"/>
      <c r="AB36" s="2062"/>
      <c r="AC36"/>
      <c r="AD36"/>
      <c r="AE36" s="2062"/>
      <c r="AF36" s="2062"/>
      <c r="AG36" s="2062"/>
      <c r="AH36" s="2062"/>
      <c r="AI36" s="2062"/>
      <c r="AJ36" s="2062"/>
      <c r="AK36"/>
      <c r="AL36" s="2062"/>
      <c r="AM36" s="2062"/>
      <c r="AN36" s="2062"/>
      <c r="AO36" s="2062"/>
      <c r="AP36"/>
      <c r="AQ36" s="2062"/>
      <c r="AR36" s="2062"/>
      <c r="AS36" s="2062"/>
      <c r="AT36"/>
      <c r="AU36" s="2062"/>
      <c r="AV36"/>
    </row>
    <row r="37" spans="1:48" ht="12.75">
      <c r="A37" s="2091">
        <v>1</v>
      </c>
      <c r="B37" s="2092"/>
      <c r="C37" s="2092"/>
      <c r="D37" s="2092"/>
      <c r="E37" s="2092"/>
      <c r="F37" s="2093"/>
      <c r="G37" s="2094">
        <v>3</v>
      </c>
      <c r="H37" s="2093"/>
      <c r="I37" s="2094">
        <v>5</v>
      </c>
      <c r="J37" s="2092"/>
      <c r="K37" s="2093"/>
      <c r="L37" s="2094">
        <v>6</v>
      </c>
      <c r="M37" s="2092"/>
      <c r="N37" s="2092"/>
      <c r="O37">
        <v>1</v>
      </c>
      <c r="P37" s="2092"/>
      <c r="Q37" s="2092"/>
      <c r="R37" s="2092"/>
      <c r="S37" s="2092"/>
      <c r="T37"/>
      <c r="U37" s="2091">
        <v>8</v>
      </c>
      <c r="V37" s="2092"/>
      <c r="W37" s="2092"/>
      <c r="X37" s="2092"/>
      <c r="Y37" s="2092"/>
      <c r="Z37"/>
      <c r="AA37" s="2091">
        <v>9</v>
      </c>
      <c r="AB37" s="2092"/>
      <c r="AC37"/>
      <c r="AD37" s="2091">
        <v>10</v>
      </c>
      <c r="AE37" s="2092"/>
      <c r="AF37" s="2092"/>
      <c r="AG37" s="2092"/>
      <c r="AH37" s="2092"/>
      <c r="AI37" s="2092"/>
      <c r="AJ37" s="2092"/>
      <c r="AK37"/>
      <c r="AL37" s="2094">
        <v>11</v>
      </c>
      <c r="AM37" s="2100"/>
      <c r="AN37" s="2092"/>
      <c r="AO37" s="2092"/>
      <c r="AP37" s="2093"/>
      <c r="AQ37" s="2094">
        <v>13</v>
      </c>
      <c r="AR37" s="2092"/>
      <c r="AS37" s="2092"/>
      <c r="AT37" s="2093"/>
      <c r="AU37" s="2094">
        <v>14</v>
      </c>
      <c r="AV37"/>
    </row>
    <row r="38" spans="1:48" ht="12.75">
      <c r="A38">
        <f>VT!A38</f>
        <v>0</v>
      </c>
      <c r="B38"/>
      <c r="C38"/>
      <c r="D38"/>
      <c r="E38"/>
      <c r="F38"/>
      <c r="G38">
        <v>1</v>
      </c>
      <c r="H38"/>
      <c r="I38" t="str">
        <f>VT!$BB$9</f>
        <v>S355K2+M</v>
      </c>
      <c r="J38"/>
      <c r="K38"/>
      <c r="L38" t="str">
        <f>VT!AX16</f>
        <v>AS107</v>
      </c>
      <c r="M38"/>
      <c r="N38"/>
      <c r="O38"/>
      <c r="P38" s="2064"/>
      <c r="Q38" s="2064"/>
      <c r="R38" s="2064"/>
      <c r="S38" s="2064"/>
      <c r="T38"/>
      <c r="U38"/>
      <c r="V38" s="2064"/>
      <c r="W38" s="2064"/>
      <c r="X38" s="2064"/>
      <c r="Y38" s="2064"/>
      <c r="Z38"/>
      <c r="AA38"/>
      <c r="AB38" s="2064"/>
      <c r="AC38"/>
      <c r="AD38"/>
      <c r="AE38" s="2064"/>
      <c r="AF38" s="2064"/>
      <c r="AG38" s="2064"/>
      <c r="AH38" s="2064"/>
      <c r="AI38" s="2064"/>
      <c r="AJ38" s="2064"/>
      <c r="AK38"/>
      <c r="AL38"/>
      <c r="AM38"/>
      <c r="AN38"/>
      <c r="AO38"/>
      <c r="AP38"/>
      <c r="AQ38" s="2064"/>
      <c r="AR38" s="2064"/>
      <c r="AS38" s="2064"/>
      <c r="AT38"/>
      <c r="AU38" s="2064"/>
      <c r="AV38"/>
    </row>
    <row r="39" spans="1:48" ht="12.75">
      <c r="A39">
        <v>2</v>
      </c>
      <c r="B39"/>
      <c r="C39">
        <v>15</v>
      </c>
      <c r="D39"/>
      <c r="E39">
        <v>16</v>
      </c>
      <c r="F39"/>
      <c r="G39">
        <v>4</v>
      </c>
      <c r="H39"/>
      <c r="I39">
        <v>5</v>
      </c>
      <c r="J39" s="2064"/>
      <c r="K39"/>
      <c r="L39">
        <v>7</v>
      </c>
      <c r="M39" s="2064"/>
      <c r="N39" s="2064"/>
      <c r="O39"/>
      <c r="P39" s="2064"/>
      <c r="Q39" s="2064"/>
      <c r="R39" s="2064"/>
      <c r="S39" s="2064"/>
      <c r="T39"/>
      <c r="U39"/>
      <c r="V39" s="2064"/>
      <c r="W39" s="2064"/>
      <c r="X39" s="2064"/>
      <c r="Y39" s="2064"/>
      <c r="Z39"/>
      <c r="AA39"/>
      <c r="AB39" s="2064"/>
      <c r="AC39"/>
      <c r="AD39"/>
      <c r="AE39" s="2064"/>
      <c r="AF39" s="2064"/>
      <c r="AG39" s="2064"/>
      <c r="AH39" s="2064"/>
      <c r="AI39" s="2064"/>
      <c r="AJ39" s="2064"/>
      <c r="AK39"/>
      <c r="AL39">
        <v>12</v>
      </c>
      <c r="AM39"/>
      <c r="AN39" s="2064"/>
      <c r="AO39" s="2064"/>
      <c r="AP39"/>
      <c r="AQ39" s="2064"/>
      <c r="AR39" s="2064"/>
      <c r="AS39" s="2064"/>
      <c r="AT39"/>
      <c r="AU39" s="2064"/>
      <c r="AV39"/>
    </row>
    <row r="40" spans="1:48" ht="12.75">
      <c r="A40">
        <f>VT!A40</f>
        <v>0</v>
      </c>
      <c r="B40"/>
      <c r="C40" s="2062"/>
      <c r="D40"/>
      <c r="E40" s="2062"/>
      <c r="F40"/>
      <c r="G40" s="2062"/>
      <c r="H40"/>
      <c r="I40" s="2062" t="str">
        <f>VT!$BC$9</f>
        <v>S355K2+N</v>
      </c>
      <c r="J40" s="2062"/>
      <c r="K40"/>
      <c r="L40" t="str">
        <f>VT!$AX$5</f>
        <v>HEB500</v>
      </c>
      <c r="M40"/>
      <c r="N40"/>
      <c r="O40"/>
      <c r="P40" s="2062"/>
      <c r="Q40" s="2062"/>
      <c r="R40" s="2062"/>
      <c r="S40" s="2062"/>
      <c r="T40"/>
      <c r="U40"/>
      <c r="V40" s="2062"/>
      <c r="W40" s="2062"/>
      <c r="X40" s="2062"/>
      <c r="Y40" s="2062"/>
      <c r="Z40"/>
      <c r="AA40"/>
      <c r="AB40" s="2062"/>
      <c r="AC40"/>
      <c r="AD40"/>
      <c r="AE40" s="2062"/>
      <c r="AF40" s="2062"/>
      <c r="AG40" s="2062"/>
      <c r="AH40" s="2062"/>
      <c r="AI40" s="2062"/>
      <c r="AJ40" s="2062"/>
      <c r="AK40"/>
      <c r="AL40" s="2062"/>
      <c r="AM40" s="2062"/>
      <c r="AN40" s="2062"/>
      <c r="AO40" s="2062"/>
      <c r="AP40"/>
      <c r="AQ40" s="2062"/>
      <c r="AR40" s="2062"/>
      <c r="AS40" s="2062"/>
      <c r="AT40"/>
      <c r="AU40" s="2062"/>
      <c r="AV40"/>
    </row>
    <row r="41" spans="1:48" ht="12.75">
      <c r="A41" s="2091">
        <v>1</v>
      </c>
      <c r="B41" s="2092"/>
      <c r="C41" s="2092"/>
      <c r="D41" s="2092"/>
      <c r="E41" s="2092"/>
      <c r="F41" s="2093"/>
      <c r="G41" s="2094">
        <v>3</v>
      </c>
      <c r="H41" s="2093"/>
      <c r="I41" s="2094">
        <v>5</v>
      </c>
      <c r="J41" s="2092"/>
      <c r="K41" s="2093"/>
      <c r="L41" s="2094">
        <v>6</v>
      </c>
      <c r="M41" s="2092"/>
      <c r="N41" s="2092"/>
      <c r="O41">
        <v>1</v>
      </c>
      <c r="P41" s="2092"/>
      <c r="Q41" s="2092"/>
      <c r="R41" s="2092"/>
      <c r="S41" s="2092"/>
      <c r="T41"/>
      <c r="U41" s="2091">
        <v>8</v>
      </c>
      <c r="V41" s="2092"/>
      <c r="W41" s="2092"/>
      <c r="X41" s="2092"/>
      <c r="Y41" s="2092"/>
      <c r="Z41"/>
      <c r="AA41" s="2091">
        <v>9</v>
      </c>
      <c r="AB41" s="2092"/>
      <c r="AC41"/>
      <c r="AD41" s="2091">
        <v>10</v>
      </c>
      <c r="AE41" s="2092"/>
      <c r="AF41" s="2092"/>
      <c r="AG41" s="2092"/>
      <c r="AH41" s="2092"/>
      <c r="AI41" s="2092"/>
      <c r="AJ41" s="2092"/>
      <c r="AK41"/>
      <c r="AL41" s="2094">
        <v>11</v>
      </c>
      <c r="AM41" s="2100"/>
      <c r="AN41" s="2092"/>
      <c r="AO41" s="2092"/>
      <c r="AP41" s="2093"/>
      <c r="AQ41" s="2094">
        <v>13</v>
      </c>
      <c r="AR41" s="2092"/>
      <c r="AS41" s="2092"/>
      <c r="AT41" s="2093"/>
      <c r="AU41" s="2094">
        <v>14</v>
      </c>
      <c r="AV41"/>
    </row>
    <row r="42" spans="1:48" ht="12.75">
      <c r="A42">
        <f>VT!A42</f>
        <v>0</v>
      </c>
      <c r="B42"/>
      <c r="C42"/>
      <c r="D42"/>
      <c r="E42"/>
      <c r="F42"/>
      <c r="G42">
        <v>1</v>
      </c>
      <c r="H42"/>
      <c r="I42" t="str">
        <f>VT!$BB$9</f>
        <v>S355K2+M</v>
      </c>
      <c r="J42"/>
      <c r="K42"/>
      <c r="L42">
        <f>VT!AX17</f>
        <v>0</v>
      </c>
      <c r="M42"/>
      <c r="N42"/>
      <c r="O42"/>
      <c r="P42" s="2064"/>
      <c r="Q42" s="2064"/>
      <c r="R42" s="2064"/>
      <c r="S42" s="2064"/>
      <c r="T42"/>
      <c r="U42"/>
      <c r="V42" s="2064"/>
      <c r="W42" s="2064"/>
      <c r="X42" s="2064"/>
      <c r="Y42" s="2064"/>
      <c r="Z42"/>
      <c r="AA42"/>
      <c r="AB42" s="2064"/>
      <c r="AC42"/>
      <c r="AD42"/>
      <c r="AE42" s="2064"/>
      <c r="AF42" s="2064"/>
      <c r="AG42" s="2064"/>
      <c r="AH42" s="2064"/>
      <c r="AI42" s="2064"/>
      <c r="AJ42" s="2064"/>
      <c r="AK42"/>
      <c r="AL42"/>
      <c r="AM42"/>
      <c r="AN42"/>
      <c r="AO42"/>
      <c r="AP42"/>
      <c r="AQ42" s="2064"/>
      <c r="AR42" s="2064"/>
      <c r="AS42" s="2064"/>
      <c r="AT42"/>
      <c r="AU42" s="2064"/>
      <c r="AV42"/>
    </row>
    <row r="43" spans="1:48" ht="12.75">
      <c r="A43">
        <v>2</v>
      </c>
      <c r="B43"/>
      <c r="C43">
        <v>15</v>
      </c>
      <c r="D43"/>
      <c r="E43">
        <v>16</v>
      </c>
      <c r="F43"/>
      <c r="G43">
        <v>4</v>
      </c>
      <c r="H43"/>
      <c r="I43">
        <v>5</v>
      </c>
      <c r="J43" s="2064"/>
      <c r="K43"/>
      <c r="L43">
        <v>7</v>
      </c>
      <c r="M43" s="2064"/>
      <c r="N43" s="2064"/>
      <c r="O43"/>
      <c r="P43" s="2064"/>
      <c r="Q43" s="2064"/>
      <c r="R43" s="2064"/>
      <c r="S43" s="2064"/>
      <c r="T43"/>
      <c r="U43"/>
      <c r="V43" s="2064"/>
      <c r="W43" s="2064"/>
      <c r="X43" s="2064"/>
      <c r="Y43" s="2064"/>
      <c r="Z43"/>
      <c r="AA43"/>
      <c r="AB43" s="2064"/>
      <c r="AC43"/>
      <c r="AD43"/>
      <c r="AE43" s="2064"/>
      <c r="AF43" s="2064"/>
      <c r="AG43" s="2064"/>
      <c r="AH43" s="2064"/>
      <c r="AI43" s="2064"/>
      <c r="AJ43" s="2064"/>
      <c r="AK43"/>
      <c r="AL43">
        <v>12</v>
      </c>
      <c r="AM43"/>
      <c r="AN43" s="2064"/>
      <c r="AO43" s="2064"/>
      <c r="AP43"/>
      <c r="AQ43" s="2064"/>
      <c r="AR43" s="2064"/>
      <c r="AS43" s="2064"/>
      <c r="AT43"/>
      <c r="AU43" s="2064"/>
      <c r="AV43"/>
    </row>
    <row r="44" spans="1:48" ht="13.5" thickBot="1">
      <c r="A44">
        <f>VT!A44</f>
        <v>0</v>
      </c>
      <c r="B44"/>
      <c r="C44" s="2062"/>
      <c r="D44"/>
      <c r="E44" s="2062"/>
      <c r="F44"/>
      <c r="G44" s="2062"/>
      <c r="H44"/>
      <c r="I44" s="2062" t="str">
        <f>VT!$BC$9</f>
        <v>S355K2+N</v>
      </c>
      <c r="J44" s="2062"/>
      <c r="K44"/>
      <c r="L44" t="str">
        <f>VT!$AX$5</f>
        <v>HEB500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 s="2062"/>
      <c r="AM44" s="2062"/>
      <c r="AN44" s="2062"/>
      <c r="AO44" s="2062"/>
      <c r="AP44"/>
      <c r="AQ44" s="2062"/>
      <c r="AR44" s="2062"/>
      <c r="AS44" s="2062"/>
      <c r="AT44"/>
      <c r="AU44" s="2062"/>
      <c r="AV44"/>
    </row>
    <row r="46" spans="1:48" ht="12.75">
      <c r="A46" s="2060">
        <v>1</v>
      </c>
      <c r="B46" s="2060" t="s">
        <v>1813</v>
      </c>
      <c r="P46" s="2060">
        <v>5</v>
      </c>
      <c r="Q46" s="2060" t="s">
        <v>1814</v>
      </c>
      <c r="AB46" s="2060">
        <v>9</v>
      </c>
      <c r="AC46" s="2060" t="s">
        <v>1815</v>
      </c>
      <c r="AI46" s="2064"/>
      <c r="AJ46" s="2060">
        <v>13</v>
      </c>
      <c r="AK46" s="2060" t="s">
        <v>1601</v>
      </c>
      <c r="AL46"/>
      <c r="AM46"/>
      <c r="AN46" s="2064"/>
      <c r="AO46" s="2064"/>
      <c r="AP46" s="2064"/>
      <c r="AQ46"/>
      <c r="AR46" s="2064"/>
      <c r="AS46" s="2064"/>
      <c r="AT46" s="2064"/>
      <c r="AU46" s="2064"/>
    </row>
    <row r="47" spans="1:48">
      <c r="A47" s="2060">
        <v>2</v>
      </c>
      <c r="B47" s="2060" t="s">
        <v>1816</v>
      </c>
      <c r="P47" s="2060">
        <v>6</v>
      </c>
      <c r="Q47" s="2060" t="s">
        <v>1817</v>
      </c>
      <c r="AB47" s="2060">
        <v>10</v>
      </c>
      <c r="AC47" s="2060" t="s">
        <v>1818</v>
      </c>
      <c r="AI47" s="2064"/>
      <c r="AJ47" s="2060">
        <v>14</v>
      </c>
      <c r="AK47" s="2060" t="s">
        <v>1819</v>
      </c>
      <c r="AL47" s="2064"/>
      <c r="AM47" s="2064"/>
      <c r="AN47" s="2064"/>
      <c r="AO47" s="2064"/>
      <c r="AP47" s="2064"/>
      <c r="AQ47" s="2064"/>
      <c r="AR47" s="2064"/>
      <c r="AS47" s="2064"/>
      <c r="AT47" s="2064"/>
      <c r="AU47" s="2064"/>
    </row>
    <row r="48" spans="1:48" ht="12.75">
      <c r="A48" s="2060">
        <v>3</v>
      </c>
      <c r="B48" s="2060" t="s">
        <v>1848</v>
      </c>
      <c r="P48" s="2060">
        <v>7</v>
      </c>
      <c r="Q48" s="2060" t="s">
        <v>235</v>
      </c>
      <c r="AB48" s="2060">
        <v>11</v>
      </c>
      <c r="AC48" s="2060" t="s">
        <v>1821</v>
      </c>
      <c r="AI48" s="2064"/>
      <c r="AJ48" s="2060">
        <v>15</v>
      </c>
      <c r="AK48" t="s">
        <v>1822</v>
      </c>
      <c r="AL48"/>
      <c r="AM48"/>
      <c r="AN48" s="2064"/>
      <c r="AO48" s="2064"/>
      <c r="AP48" s="2064"/>
      <c r="AQ48" s="2064"/>
      <c r="AR48" s="2064"/>
      <c r="AS48" s="2064"/>
      <c r="AT48" s="2064"/>
      <c r="AU48" s="2064"/>
    </row>
    <row r="49" spans="1:47" ht="12.75">
      <c r="A49" s="2060">
        <v>4</v>
      </c>
      <c r="B49" s="2060" t="s">
        <v>1849</v>
      </c>
      <c r="P49" s="2060">
        <v>8</v>
      </c>
      <c r="Q49" s="2060" t="s">
        <v>1839</v>
      </c>
      <c r="AB49" s="2060">
        <v>12</v>
      </c>
      <c r="AC49" s="2060" t="s">
        <v>1825</v>
      </c>
      <c r="AI49" s="2064"/>
      <c r="AJ49" s="2060">
        <v>16</v>
      </c>
      <c r="AK49" t="s">
        <v>1822</v>
      </c>
      <c r="AL49" s="2064"/>
      <c r="AM49" s="2064"/>
      <c r="AN49" s="2064"/>
      <c r="AO49" s="2064"/>
      <c r="AP49" s="2064"/>
      <c r="AQ49" s="2064"/>
      <c r="AR49" s="2064"/>
      <c r="AS49" s="2064"/>
      <c r="AT49" s="2064"/>
      <c r="AU49" s="2064"/>
    </row>
    <row r="52" spans="1:47" ht="12.75">
      <c r="I52"/>
    </row>
    <row r="53" spans="1:47" ht="12.75">
      <c r="I53"/>
    </row>
    <row r="54" spans="1:47" ht="12.75">
      <c r="I54"/>
    </row>
  </sheetData>
  <mergeCells count="4">
    <mergeCell ref="I1:AN1"/>
    <mergeCell ref="I2:AN2"/>
    <mergeCell ref="D4:G4"/>
    <mergeCell ref="O8:AK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99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92D050"/>
  </sheetPr>
  <dimension ref="A1:K1068"/>
  <sheetViews>
    <sheetView showZeros="0" zoomScaleNormal="100" workbookViewId="0">
      <selection activeCell="U17" sqref="U17"/>
    </sheetView>
  </sheetViews>
  <sheetFormatPr baseColWidth="10" defaultColWidth="11.5703125" defaultRowHeight="12.75"/>
  <cols>
    <col min="1" max="1" width="5.140625" style="2118" customWidth="1"/>
    <col min="2" max="2" width="5.42578125" style="189" customWidth="1"/>
    <col min="3" max="7" width="5.7109375" style="2118" customWidth="1"/>
    <col min="8" max="8" width="12" style="2118" customWidth="1"/>
    <col min="9" max="9" width="7.7109375" style="2118" customWidth="1"/>
    <col min="10" max="10" width="8.42578125" style="2118" customWidth="1"/>
    <col min="11" max="11" width="9.42578125" style="2118" customWidth="1"/>
    <col min="12" max="16384" width="11.5703125" style="2118"/>
  </cols>
  <sheetData>
    <row r="1" spans="1:11" ht="9.6" customHeight="1"/>
    <row r="2" spans="1:11" ht="42" customHeight="1"/>
    <row r="3" spans="1:11" ht="16.149999999999999" customHeight="1">
      <c r="A3" s="2" t="s">
        <v>188</v>
      </c>
      <c r="B3" s="2"/>
      <c r="C3" s="2"/>
      <c r="D3" s="2"/>
    </row>
    <row r="4" spans="1:11" ht="16.149999999999999" customHeight="1">
      <c r="A4" s="3" t="s">
        <v>190</v>
      </c>
      <c r="B4" s="3"/>
      <c r="C4" s="3"/>
      <c r="D4" s="3"/>
    </row>
    <row r="5" spans="1:11" ht="27.6" customHeight="1">
      <c r="F5" s="4"/>
      <c r="G5" s="4"/>
      <c r="H5" s="5" t="s">
        <v>191</v>
      </c>
      <c r="I5" s="5" t="s">
        <v>2168</v>
      </c>
      <c r="K5" s="2117"/>
    </row>
    <row r="6" spans="1:11" ht="22.9" customHeight="1">
      <c r="A6" s="440"/>
      <c r="B6" s="772"/>
      <c r="C6" s="440"/>
      <c r="D6" s="440"/>
      <c r="E6" s="442" t="str">
        <f>PREVI!A10</f>
        <v>1100633635-636</v>
      </c>
      <c r="F6" s="441"/>
      <c r="G6" s="445"/>
      <c r="H6" s="446"/>
      <c r="I6" s="9" t="str">
        <f>PREVI!C10</f>
        <v>CIMOLAI</v>
      </c>
    </row>
    <row r="7" spans="1:11" ht="22.9" customHeight="1" thickBot="1">
      <c r="E7" s="7" t="str">
        <f>PREVI!A12</f>
        <v>1900015151-15087</v>
      </c>
      <c r="F7" s="8"/>
      <c r="G7" s="8"/>
      <c r="H7" s="2117"/>
      <c r="I7" s="2117"/>
      <c r="J7" s="2117"/>
      <c r="K7" s="2117"/>
    </row>
    <row r="8" spans="1:11" ht="22.15" customHeight="1">
      <c r="A8" s="431" t="s">
        <v>899</v>
      </c>
      <c r="B8" s="431" t="s">
        <v>900</v>
      </c>
      <c r="C8" s="431" t="s">
        <v>1148</v>
      </c>
      <c r="D8" s="756" t="s">
        <v>1142</v>
      </c>
      <c r="E8" s="432" t="s">
        <v>193</v>
      </c>
      <c r="F8" s="432" t="s">
        <v>194</v>
      </c>
      <c r="G8" s="432" t="s">
        <v>195</v>
      </c>
      <c r="H8" s="432" t="s">
        <v>196</v>
      </c>
      <c r="I8" s="432" t="s">
        <v>197</v>
      </c>
      <c r="J8" s="432" t="s">
        <v>198</v>
      </c>
      <c r="K8" s="432" t="s">
        <v>199</v>
      </c>
    </row>
    <row r="9" spans="1:11" ht="18" customHeight="1">
      <c r="A9" s="116"/>
      <c r="B9" s="240">
        <v>1</v>
      </c>
      <c r="C9" s="191">
        <f t="shared" ref="C9:C72" si="0">IF(J9,1,0)</f>
        <v>1</v>
      </c>
      <c r="D9" s="116">
        <v>1</v>
      </c>
      <c r="E9" s="116">
        <v>1</v>
      </c>
      <c r="F9" s="191"/>
      <c r="G9" s="191"/>
      <c r="H9" s="191" t="s">
        <v>1968</v>
      </c>
      <c r="I9" s="191"/>
      <c r="J9" s="191">
        <v>1</v>
      </c>
      <c r="K9" s="761">
        <v>1</v>
      </c>
    </row>
    <row r="10" spans="1:11" ht="18" customHeight="1">
      <c r="A10" s="116"/>
      <c r="B10" s="240">
        <v>2</v>
      </c>
      <c r="C10" s="191">
        <f t="shared" si="0"/>
        <v>1</v>
      </c>
      <c r="D10" s="116">
        <v>2</v>
      </c>
      <c r="E10" s="116">
        <v>2</v>
      </c>
      <c r="F10" s="191"/>
      <c r="G10" s="191"/>
      <c r="H10" s="191" t="s">
        <v>1969</v>
      </c>
      <c r="I10" s="191"/>
      <c r="J10" s="191">
        <v>2</v>
      </c>
      <c r="K10" s="761">
        <v>2</v>
      </c>
    </row>
    <row r="11" spans="1:11" ht="18" customHeight="1">
      <c r="A11" s="116"/>
      <c r="B11" s="240">
        <v>3</v>
      </c>
      <c r="C11" s="191">
        <f t="shared" si="0"/>
        <v>1</v>
      </c>
      <c r="D11" s="116">
        <v>3</v>
      </c>
      <c r="E11" s="116">
        <v>3</v>
      </c>
      <c r="F11" s="191"/>
      <c r="G11" s="191"/>
      <c r="H11" s="191" t="s">
        <v>1970</v>
      </c>
      <c r="I11" s="191"/>
      <c r="J11" s="191">
        <v>3</v>
      </c>
      <c r="K11" s="761">
        <v>3</v>
      </c>
    </row>
    <row r="12" spans="1:11" ht="18" customHeight="1">
      <c r="A12" s="116"/>
      <c r="B12" s="240">
        <v>4</v>
      </c>
      <c r="C12" s="191">
        <f t="shared" si="0"/>
        <v>1</v>
      </c>
      <c r="D12" s="116">
        <v>4</v>
      </c>
      <c r="E12" s="116">
        <v>4</v>
      </c>
      <c r="F12" s="191"/>
      <c r="G12" s="191"/>
      <c r="H12" s="191" t="s">
        <v>1971</v>
      </c>
      <c r="I12" s="191"/>
      <c r="J12" s="191">
        <v>4</v>
      </c>
      <c r="K12" s="761">
        <v>4</v>
      </c>
    </row>
    <row r="13" spans="1:11" ht="18" customHeight="1">
      <c r="A13" s="116"/>
      <c r="B13" s="240">
        <v>5</v>
      </c>
      <c r="C13" s="191">
        <f t="shared" si="0"/>
        <v>1</v>
      </c>
      <c r="D13" s="116">
        <v>5</v>
      </c>
      <c r="E13" s="116">
        <v>5</v>
      </c>
      <c r="F13" s="191"/>
      <c r="G13" s="191"/>
      <c r="H13" s="191" t="s">
        <v>1972</v>
      </c>
      <c r="I13" s="191"/>
      <c r="J13" s="191">
        <v>5</v>
      </c>
      <c r="K13" s="761">
        <v>5</v>
      </c>
    </row>
    <row r="14" spans="1:11" ht="18" customHeight="1">
      <c r="A14" s="116"/>
      <c r="B14" s="240">
        <v>6</v>
      </c>
      <c r="C14" s="191">
        <f t="shared" si="0"/>
        <v>1</v>
      </c>
      <c r="D14" s="116">
        <v>6</v>
      </c>
      <c r="E14" s="116">
        <v>6</v>
      </c>
      <c r="F14" s="191"/>
      <c r="G14" s="191"/>
      <c r="H14" s="191" t="s">
        <v>1973</v>
      </c>
      <c r="I14" s="191"/>
      <c r="J14" s="191">
        <v>6</v>
      </c>
      <c r="K14" s="761">
        <v>6</v>
      </c>
    </row>
    <row r="15" spans="1:11" ht="18" customHeight="1">
      <c r="A15" s="116"/>
      <c r="B15" s="240">
        <v>7</v>
      </c>
      <c r="C15" s="191">
        <f t="shared" si="0"/>
        <v>1</v>
      </c>
      <c r="D15" s="116">
        <v>7</v>
      </c>
      <c r="E15" s="116">
        <v>7</v>
      </c>
      <c r="F15" s="191"/>
      <c r="G15" s="191"/>
      <c r="H15" s="191" t="s">
        <v>1974</v>
      </c>
      <c r="I15" s="191"/>
      <c r="J15" s="191">
        <v>7</v>
      </c>
      <c r="K15" s="761">
        <v>7</v>
      </c>
    </row>
    <row r="16" spans="1:11" ht="18" customHeight="1">
      <c r="A16" s="116"/>
      <c r="B16" s="240">
        <v>8</v>
      </c>
      <c r="C16" s="191">
        <f t="shared" si="0"/>
        <v>1</v>
      </c>
      <c r="D16" s="116">
        <v>8</v>
      </c>
      <c r="E16" s="116">
        <v>8</v>
      </c>
      <c r="F16" s="191"/>
      <c r="G16" s="191"/>
      <c r="H16" s="191" t="s">
        <v>1975</v>
      </c>
      <c r="I16" s="191"/>
      <c r="J16" s="191">
        <v>8</v>
      </c>
      <c r="K16" s="761">
        <v>8</v>
      </c>
    </row>
    <row r="17" spans="1:11" ht="18" customHeight="1">
      <c r="A17" s="116"/>
      <c r="B17" s="240">
        <v>9</v>
      </c>
      <c r="C17" s="191">
        <f t="shared" si="0"/>
        <v>1</v>
      </c>
      <c r="D17" s="116">
        <v>9</v>
      </c>
      <c r="E17" s="116">
        <v>9</v>
      </c>
      <c r="F17" s="191"/>
      <c r="G17" s="191"/>
      <c r="H17" s="191" t="s">
        <v>1976</v>
      </c>
      <c r="I17" s="191"/>
      <c r="J17" s="191">
        <v>9</v>
      </c>
      <c r="K17" s="761">
        <v>9</v>
      </c>
    </row>
    <row r="18" spans="1:11" ht="18" customHeight="1">
      <c r="A18" s="116"/>
      <c r="B18" s="240">
        <v>10</v>
      </c>
      <c r="C18" s="191">
        <f t="shared" si="0"/>
        <v>1</v>
      </c>
      <c r="D18" s="116">
        <v>10</v>
      </c>
      <c r="E18" s="116">
        <v>10</v>
      </c>
      <c r="F18" s="191"/>
      <c r="G18" s="191"/>
      <c r="H18" s="191" t="s">
        <v>1977</v>
      </c>
      <c r="I18" s="191"/>
      <c r="J18" s="191">
        <v>10</v>
      </c>
      <c r="K18" s="761">
        <v>10</v>
      </c>
    </row>
    <row r="19" spans="1:11" ht="18" customHeight="1">
      <c r="A19" s="116"/>
      <c r="B19" s="240">
        <v>11</v>
      </c>
      <c r="C19" s="191">
        <f t="shared" si="0"/>
        <v>1</v>
      </c>
      <c r="D19" s="116">
        <v>11</v>
      </c>
      <c r="E19" s="116">
        <v>11</v>
      </c>
      <c r="F19" s="191"/>
      <c r="G19" s="191"/>
      <c r="H19" s="191" t="s">
        <v>1978</v>
      </c>
      <c r="I19" s="191"/>
      <c r="J19" s="191">
        <v>11</v>
      </c>
      <c r="K19" s="761">
        <v>11</v>
      </c>
    </row>
    <row r="20" spans="1:11" s="2117" customFormat="1" ht="18" customHeight="1">
      <c r="A20" s="116"/>
      <c r="B20" s="240">
        <v>12</v>
      </c>
      <c r="C20" s="191">
        <f t="shared" si="0"/>
        <v>1</v>
      </c>
      <c r="D20" s="116">
        <v>12</v>
      </c>
      <c r="E20" s="116">
        <v>12</v>
      </c>
      <c r="F20" s="191"/>
      <c r="G20" s="191"/>
      <c r="H20" s="191" t="s">
        <v>1979</v>
      </c>
      <c r="I20" s="191"/>
      <c r="J20" s="191">
        <v>12</v>
      </c>
      <c r="K20" s="761">
        <v>12</v>
      </c>
    </row>
    <row r="21" spans="1:11" s="2117" customFormat="1" ht="18" customHeight="1">
      <c r="A21" s="116"/>
      <c r="B21" s="240">
        <v>13</v>
      </c>
      <c r="C21" s="191">
        <f t="shared" si="0"/>
        <v>1</v>
      </c>
      <c r="D21" s="116">
        <v>13</v>
      </c>
      <c r="E21" s="116">
        <v>13</v>
      </c>
      <c r="F21" s="191"/>
      <c r="G21" s="191"/>
      <c r="H21" s="191" t="s">
        <v>1980</v>
      </c>
      <c r="I21" s="191"/>
      <c r="J21" s="191">
        <v>13</v>
      </c>
      <c r="K21" s="761">
        <v>13</v>
      </c>
    </row>
    <row r="22" spans="1:11" s="2117" customFormat="1" ht="18" customHeight="1">
      <c r="A22" s="116"/>
      <c r="B22" s="240">
        <v>14</v>
      </c>
      <c r="C22" s="191">
        <f t="shared" si="0"/>
        <v>1</v>
      </c>
      <c r="D22" s="116">
        <v>14</v>
      </c>
      <c r="E22" s="116">
        <v>14</v>
      </c>
      <c r="F22" s="191"/>
      <c r="G22" s="191"/>
      <c r="H22" s="191" t="s">
        <v>1981</v>
      </c>
      <c r="I22" s="191"/>
      <c r="J22" s="191">
        <v>14</v>
      </c>
      <c r="K22" s="761">
        <v>14</v>
      </c>
    </row>
    <row r="23" spans="1:11" s="2117" customFormat="1" ht="18" customHeight="1">
      <c r="A23" s="116"/>
      <c r="B23" s="240">
        <v>15</v>
      </c>
      <c r="C23" s="191">
        <f t="shared" si="0"/>
        <v>1</v>
      </c>
      <c r="D23" s="116">
        <v>15</v>
      </c>
      <c r="E23" s="116">
        <v>15</v>
      </c>
      <c r="F23" s="191"/>
      <c r="G23" s="191"/>
      <c r="H23" s="191" t="s">
        <v>1982</v>
      </c>
      <c r="I23" s="191"/>
      <c r="J23" s="191">
        <v>15</v>
      </c>
      <c r="K23" s="761">
        <v>15</v>
      </c>
    </row>
    <row r="24" spans="1:11" s="2117" customFormat="1" ht="18" customHeight="1">
      <c r="A24" s="116"/>
      <c r="B24" s="240">
        <v>16</v>
      </c>
      <c r="C24" s="191">
        <f t="shared" si="0"/>
        <v>1</v>
      </c>
      <c r="D24" s="116">
        <v>16</v>
      </c>
      <c r="E24" s="116">
        <v>16</v>
      </c>
      <c r="F24" s="191"/>
      <c r="G24" s="191"/>
      <c r="H24" s="191" t="s">
        <v>1983</v>
      </c>
      <c r="I24" s="191"/>
      <c r="J24" s="191">
        <v>16</v>
      </c>
      <c r="K24" s="761">
        <v>16</v>
      </c>
    </row>
    <row r="25" spans="1:11" s="2117" customFormat="1" ht="18" customHeight="1">
      <c r="A25" s="116"/>
      <c r="B25" s="240">
        <v>17</v>
      </c>
      <c r="C25" s="191">
        <f t="shared" si="0"/>
        <v>1</v>
      </c>
      <c r="D25" s="116">
        <v>17</v>
      </c>
      <c r="E25" s="116">
        <v>17</v>
      </c>
      <c r="F25" s="191"/>
      <c r="G25" s="191"/>
      <c r="H25" s="191" t="s">
        <v>1984</v>
      </c>
      <c r="I25" s="191"/>
      <c r="J25" s="191">
        <v>17</v>
      </c>
      <c r="K25" s="761">
        <v>17</v>
      </c>
    </row>
    <row r="26" spans="1:11" s="2117" customFormat="1" ht="18" customHeight="1">
      <c r="A26" s="116"/>
      <c r="B26" s="240">
        <v>18</v>
      </c>
      <c r="C26" s="191">
        <f t="shared" si="0"/>
        <v>1</v>
      </c>
      <c r="D26" s="116">
        <v>18</v>
      </c>
      <c r="E26" s="116">
        <v>18</v>
      </c>
      <c r="F26" s="191"/>
      <c r="G26" s="191"/>
      <c r="H26" s="191" t="s">
        <v>1985</v>
      </c>
      <c r="I26" s="191"/>
      <c r="J26" s="191">
        <v>18</v>
      </c>
      <c r="K26" s="761">
        <v>18</v>
      </c>
    </row>
    <row r="27" spans="1:11" s="2117" customFormat="1" ht="18" customHeight="1">
      <c r="A27" s="116"/>
      <c r="B27" s="240">
        <v>19</v>
      </c>
      <c r="C27" s="191">
        <f t="shared" si="0"/>
        <v>1</v>
      </c>
      <c r="D27" s="116">
        <v>19</v>
      </c>
      <c r="E27" s="116">
        <v>19</v>
      </c>
      <c r="F27" s="191"/>
      <c r="G27" s="191"/>
      <c r="H27" s="191" t="s">
        <v>1986</v>
      </c>
      <c r="I27" s="191"/>
      <c r="J27" s="191">
        <v>19</v>
      </c>
      <c r="K27" s="761">
        <v>19</v>
      </c>
    </row>
    <row r="28" spans="1:11" s="2117" customFormat="1" ht="18" customHeight="1">
      <c r="A28" s="116"/>
      <c r="B28" s="240">
        <v>20</v>
      </c>
      <c r="C28" s="191">
        <f t="shared" si="0"/>
        <v>1</v>
      </c>
      <c r="D28" s="116">
        <v>20</v>
      </c>
      <c r="E28" s="116">
        <v>20</v>
      </c>
      <c r="F28" s="191"/>
      <c r="G28" s="191"/>
      <c r="H28" s="191" t="s">
        <v>1987</v>
      </c>
      <c r="I28" s="191"/>
      <c r="J28" s="191">
        <v>20</v>
      </c>
      <c r="K28" s="761">
        <v>20</v>
      </c>
    </row>
    <row r="29" spans="1:11" s="2117" customFormat="1" ht="18" customHeight="1">
      <c r="A29" s="116"/>
      <c r="B29" s="240">
        <v>21</v>
      </c>
      <c r="C29" s="191">
        <f t="shared" si="0"/>
        <v>1</v>
      </c>
      <c r="D29" s="116">
        <v>21</v>
      </c>
      <c r="E29" s="116">
        <v>21</v>
      </c>
      <c r="F29" s="191"/>
      <c r="G29" s="191"/>
      <c r="H29" s="191" t="s">
        <v>1988</v>
      </c>
      <c r="I29" s="191"/>
      <c r="J29" s="191">
        <v>21</v>
      </c>
      <c r="K29" s="761">
        <v>21</v>
      </c>
    </row>
    <row r="30" spans="1:11" s="2117" customFormat="1" ht="18" customHeight="1">
      <c r="A30" s="116"/>
      <c r="B30" s="240">
        <v>22</v>
      </c>
      <c r="C30" s="191">
        <f t="shared" si="0"/>
        <v>1</v>
      </c>
      <c r="D30" s="116">
        <v>22</v>
      </c>
      <c r="E30" s="116">
        <v>22</v>
      </c>
      <c r="F30" s="191"/>
      <c r="G30" s="191"/>
      <c r="H30" s="191" t="s">
        <v>1989</v>
      </c>
      <c r="I30" s="191"/>
      <c r="J30" s="191">
        <v>22</v>
      </c>
      <c r="K30" s="761">
        <v>22</v>
      </c>
    </row>
    <row r="31" spans="1:11" s="2117" customFormat="1" ht="18" customHeight="1">
      <c r="A31" s="116"/>
      <c r="B31" s="240">
        <v>23</v>
      </c>
      <c r="C31" s="191">
        <f t="shared" si="0"/>
        <v>1</v>
      </c>
      <c r="D31" s="116">
        <v>23</v>
      </c>
      <c r="E31" s="116">
        <v>23</v>
      </c>
      <c r="F31" s="191"/>
      <c r="G31" s="191"/>
      <c r="H31" s="191" t="s">
        <v>1990</v>
      </c>
      <c r="I31" s="191"/>
      <c r="J31" s="191">
        <v>23</v>
      </c>
      <c r="K31" s="761">
        <v>23</v>
      </c>
    </row>
    <row r="32" spans="1:11" s="2117" customFormat="1" ht="18" customHeight="1">
      <c r="A32" s="116"/>
      <c r="B32" s="240">
        <v>24</v>
      </c>
      <c r="C32" s="191">
        <f t="shared" si="0"/>
        <v>1</v>
      </c>
      <c r="D32" s="116">
        <v>24</v>
      </c>
      <c r="E32" s="116">
        <v>24</v>
      </c>
      <c r="F32" s="191"/>
      <c r="G32" s="191"/>
      <c r="H32" s="191" t="s">
        <v>1991</v>
      </c>
      <c r="I32" s="191"/>
      <c r="J32" s="191">
        <v>24</v>
      </c>
      <c r="K32" s="761">
        <v>24</v>
      </c>
    </row>
    <row r="33" spans="1:11" s="2117" customFormat="1" ht="18" customHeight="1">
      <c r="A33" s="116"/>
      <c r="B33" s="240">
        <v>25</v>
      </c>
      <c r="C33" s="191">
        <f t="shared" si="0"/>
        <v>1</v>
      </c>
      <c r="D33" s="116">
        <v>25</v>
      </c>
      <c r="E33" s="116">
        <v>25</v>
      </c>
      <c r="F33" s="191"/>
      <c r="G33" s="191"/>
      <c r="H33" s="191" t="s">
        <v>1992</v>
      </c>
      <c r="I33" s="191"/>
      <c r="J33" s="191">
        <v>25</v>
      </c>
      <c r="K33" s="761">
        <v>25</v>
      </c>
    </row>
    <row r="34" spans="1:11" s="2117" customFormat="1" ht="18" customHeight="1">
      <c r="A34" s="116"/>
      <c r="B34" s="240">
        <v>26</v>
      </c>
      <c r="C34" s="191">
        <f t="shared" si="0"/>
        <v>1</v>
      </c>
      <c r="D34" s="116">
        <v>26</v>
      </c>
      <c r="E34" s="116">
        <v>26</v>
      </c>
      <c r="F34" s="191"/>
      <c r="G34" s="191"/>
      <c r="H34" s="191" t="s">
        <v>1993</v>
      </c>
      <c r="I34" s="191"/>
      <c r="J34" s="191">
        <v>26</v>
      </c>
      <c r="K34" s="761">
        <v>26</v>
      </c>
    </row>
    <row r="35" spans="1:11" s="2117" customFormat="1" ht="18" customHeight="1">
      <c r="A35" s="116"/>
      <c r="B35" s="240">
        <v>27</v>
      </c>
      <c r="C35" s="191">
        <f t="shared" si="0"/>
        <v>1</v>
      </c>
      <c r="D35" s="116">
        <v>27</v>
      </c>
      <c r="E35" s="116">
        <v>27</v>
      </c>
      <c r="F35" s="191"/>
      <c r="G35" s="191"/>
      <c r="H35" s="191" t="s">
        <v>1994</v>
      </c>
      <c r="I35" s="191"/>
      <c r="J35" s="191">
        <v>27</v>
      </c>
      <c r="K35" s="761">
        <v>27</v>
      </c>
    </row>
    <row r="36" spans="1:11" s="2117" customFormat="1" ht="18" customHeight="1">
      <c r="A36" s="116"/>
      <c r="B36" s="240">
        <v>28</v>
      </c>
      <c r="C36" s="191">
        <f t="shared" si="0"/>
        <v>1</v>
      </c>
      <c r="D36" s="116">
        <v>28</v>
      </c>
      <c r="E36" s="116">
        <v>28</v>
      </c>
      <c r="F36" s="191"/>
      <c r="G36" s="191"/>
      <c r="H36" s="191" t="s">
        <v>1995</v>
      </c>
      <c r="I36" s="191"/>
      <c r="J36" s="191">
        <v>28</v>
      </c>
      <c r="K36" s="761">
        <v>28</v>
      </c>
    </row>
    <row r="37" spans="1:11" s="2117" customFormat="1" ht="18" customHeight="1">
      <c r="A37" s="116"/>
      <c r="B37" s="240">
        <v>29</v>
      </c>
      <c r="C37" s="191">
        <f t="shared" si="0"/>
        <v>1</v>
      </c>
      <c r="D37" s="116">
        <v>29</v>
      </c>
      <c r="E37" s="116">
        <v>29</v>
      </c>
      <c r="F37" s="191"/>
      <c r="G37" s="191"/>
      <c r="H37" s="191" t="s">
        <v>1996</v>
      </c>
      <c r="I37" s="191"/>
      <c r="J37" s="191">
        <v>29</v>
      </c>
      <c r="K37" s="761">
        <v>29</v>
      </c>
    </row>
    <row r="38" spans="1:11" s="2117" customFormat="1" ht="18" customHeight="1">
      <c r="A38" s="116"/>
      <c r="B38" s="240">
        <v>30</v>
      </c>
      <c r="C38" s="191">
        <f t="shared" si="0"/>
        <v>1</v>
      </c>
      <c r="D38" s="116">
        <v>30</v>
      </c>
      <c r="E38" s="116">
        <v>30</v>
      </c>
      <c r="F38" s="191"/>
      <c r="G38" s="191"/>
      <c r="H38" s="191" t="s">
        <v>1997</v>
      </c>
      <c r="I38" s="191"/>
      <c r="J38" s="191">
        <v>30</v>
      </c>
      <c r="K38" s="761">
        <v>30</v>
      </c>
    </row>
    <row r="39" spans="1:11" s="2117" customFormat="1" ht="18" customHeight="1">
      <c r="A39" s="116"/>
      <c r="B39" s="240">
        <v>31</v>
      </c>
      <c r="C39" s="191">
        <f t="shared" si="0"/>
        <v>1</v>
      </c>
      <c r="D39" s="116">
        <v>31</v>
      </c>
      <c r="E39" s="116">
        <v>31</v>
      </c>
      <c r="F39" s="191"/>
      <c r="G39" s="191"/>
      <c r="H39" s="191" t="s">
        <v>1998</v>
      </c>
      <c r="I39" s="191"/>
      <c r="J39" s="191">
        <v>31</v>
      </c>
      <c r="K39" s="761">
        <v>31</v>
      </c>
    </row>
    <row r="40" spans="1:11" s="2117" customFormat="1" ht="18" customHeight="1">
      <c r="A40" s="116"/>
      <c r="B40" s="240">
        <v>32</v>
      </c>
      <c r="C40" s="191">
        <f t="shared" si="0"/>
        <v>1</v>
      </c>
      <c r="D40" s="116">
        <v>32</v>
      </c>
      <c r="E40" s="116">
        <v>32</v>
      </c>
      <c r="F40" s="191"/>
      <c r="G40" s="191"/>
      <c r="H40" s="191" t="s">
        <v>1999</v>
      </c>
      <c r="I40" s="191"/>
      <c r="J40" s="191">
        <v>32</v>
      </c>
      <c r="K40" s="761">
        <v>32</v>
      </c>
    </row>
    <row r="41" spans="1:11" s="2117" customFormat="1" ht="18" customHeight="1">
      <c r="A41" s="116"/>
      <c r="B41" s="240">
        <v>33</v>
      </c>
      <c r="C41" s="191">
        <f t="shared" si="0"/>
        <v>1</v>
      </c>
      <c r="D41" s="116">
        <v>33</v>
      </c>
      <c r="E41" s="116">
        <v>33</v>
      </c>
      <c r="F41" s="191"/>
      <c r="G41" s="191"/>
      <c r="H41" s="191" t="s">
        <v>2000</v>
      </c>
      <c r="I41" s="191"/>
      <c r="J41" s="191">
        <v>33</v>
      </c>
      <c r="K41" s="761">
        <v>33</v>
      </c>
    </row>
    <row r="42" spans="1:11" s="2117" customFormat="1" ht="18" customHeight="1">
      <c r="A42" s="116"/>
      <c r="B42" s="240">
        <v>34</v>
      </c>
      <c r="C42" s="191">
        <f t="shared" si="0"/>
        <v>1</v>
      </c>
      <c r="D42" s="116">
        <v>34</v>
      </c>
      <c r="E42" s="116">
        <v>34</v>
      </c>
      <c r="F42" s="191"/>
      <c r="G42" s="191"/>
      <c r="H42" s="191" t="s">
        <v>2001</v>
      </c>
      <c r="I42" s="191"/>
      <c r="J42" s="191">
        <v>34</v>
      </c>
      <c r="K42" s="761">
        <v>34</v>
      </c>
    </row>
    <row r="43" spans="1:11" s="2117" customFormat="1" ht="18" customHeight="1">
      <c r="A43" s="116"/>
      <c r="B43" s="240">
        <v>35</v>
      </c>
      <c r="C43" s="191">
        <f t="shared" si="0"/>
        <v>1</v>
      </c>
      <c r="D43" s="116">
        <v>35</v>
      </c>
      <c r="E43" s="116">
        <v>35</v>
      </c>
      <c r="F43" s="191"/>
      <c r="G43" s="191"/>
      <c r="H43" s="191" t="s">
        <v>2002</v>
      </c>
      <c r="I43" s="191"/>
      <c r="J43" s="191">
        <v>35</v>
      </c>
      <c r="K43" s="761">
        <v>35</v>
      </c>
    </row>
    <row r="44" spans="1:11" s="2117" customFormat="1" ht="18" customHeight="1">
      <c r="A44" s="116"/>
      <c r="B44" s="240">
        <v>36</v>
      </c>
      <c r="C44" s="191">
        <f t="shared" si="0"/>
        <v>1</v>
      </c>
      <c r="D44" s="116">
        <v>36</v>
      </c>
      <c r="E44" s="116">
        <v>36</v>
      </c>
      <c r="F44" s="191"/>
      <c r="G44" s="191"/>
      <c r="H44" s="191" t="s">
        <v>2003</v>
      </c>
      <c r="I44" s="191"/>
      <c r="J44" s="191">
        <v>36</v>
      </c>
      <c r="K44" s="761">
        <v>36</v>
      </c>
    </row>
    <row r="45" spans="1:11" s="2117" customFormat="1" ht="18" customHeight="1">
      <c r="A45" s="116"/>
      <c r="B45" s="240">
        <v>37</v>
      </c>
      <c r="C45" s="191">
        <f t="shared" si="0"/>
        <v>1</v>
      </c>
      <c r="D45" s="116">
        <v>37</v>
      </c>
      <c r="E45" s="116">
        <v>37</v>
      </c>
      <c r="F45" s="191"/>
      <c r="G45" s="191"/>
      <c r="H45" s="191" t="s">
        <v>2004</v>
      </c>
      <c r="I45" s="191"/>
      <c r="J45" s="191">
        <v>37</v>
      </c>
      <c r="K45" s="761">
        <v>37</v>
      </c>
    </row>
    <row r="46" spans="1:11" s="2117" customFormat="1" ht="18" customHeight="1">
      <c r="A46" s="116"/>
      <c r="B46" s="240">
        <v>38</v>
      </c>
      <c r="C46" s="191">
        <f t="shared" si="0"/>
        <v>1</v>
      </c>
      <c r="D46" s="116">
        <v>38</v>
      </c>
      <c r="E46" s="116">
        <v>38</v>
      </c>
      <c r="F46" s="191"/>
      <c r="G46" s="191"/>
      <c r="H46" s="191" t="s">
        <v>2005</v>
      </c>
      <c r="I46" s="191"/>
      <c r="J46" s="191">
        <v>38</v>
      </c>
      <c r="K46" s="761">
        <v>38</v>
      </c>
    </row>
    <row r="47" spans="1:11" s="2117" customFormat="1" ht="18" customHeight="1">
      <c r="A47" s="116"/>
      <c r="B47" s="240">
        <v>39</v>
      </c>
      <c r="C47" s="191">
        <f t="shared" si="0"/>
        <v>1</v>
      </c>
      <c r="D47" s="116">
        <v>39</v>
      </c>
      <c r="E47" s="116">
        <v>39</v>
      </c>
      <c r="F47" s="191"/>
      <c r="G47" s="191"/>
      <c r="H47" s="191" t="s">
        <v>2006</v>
      </c>
      <c r="I47" s="191"/>
      <c r="J47" s="191">
        <v>39</v>
      </c>
      <c r="K47" s="761">
        <v>39</v>
      </c>
    </row>
    <row r="48" spans="1:11" s="2117" customFormat="1" ht="18" customHeight="1">
      <c r="A48" s="116"/>
      <c r="B48" s="240">
        <v>40</v>
      </c>
      <c r="C48" s="191">
        <f t="shared" si="0"/>
        <v>1</v>
      </c>
      <c r="D48" s="116">
        <v>40</v>
      </c>
      <c r="E48" s="116">
        <v>40</v>
      </c>
      <c r="F48" s="191"/>
      <c r="G48" s="191"/>
      <c r="H48" s="191" t="s">
        <v>2007</v>
      </c>
      <c r="I48" s="191"/>
      <c r="J48" s="191">
        <v>40</v>
      </c>
      <c r="K48" s="761">
        <v>40</v>
      </c>
    </row>
    <row r="49" spans="1:11" s="2117" customFormat="1" ht="18" customHeight="1">
      <c r="A49" s="116"/>
      <c r="B49" s="240">
        <v>41</v>
      </c>
      <c r="C49" s="191">
        <f t="shared" si="0"/>
        <v>1</v>
      </c>
      <c r="D49" s="116">
        <v>41</v>
      </c>
      <c r="E49" s="116">
        <v>41</v>
      </c>
      <c r="F49" s="191"/>
      <c r="G49" s="191"/>
      <c r="H49" s="191" t="s">
        <v>2008</v>
      </c>
      <c r="I49" s="191"/>
      <c r="J49" s="191">
        <v>41</v>
      </c>
      <c r="K49" s="761">
        <v>41</v>
      </c>
    </row>
    <row r="50" spans="1:11" s="2117" customFormat="1" ht="18" customHeight="1">
      <c r="A50" s="116"/>
      <c r="B50" s="240">
        <v>42</v>
      </c>
      <c r="C50" s="191">
        <f t="shared" si="0"/>
        <v>1</v>
      </c>
      <c r="D50" s="116">
        <v>42</v>
      </c>
      <c r="E50" s="116">
        <v>42</v>
      </c>
      <c r="F50" s="191"/>
      <c r="G50" s="191"/>
      <c r="H50" s="191" t="s">
        <v>2009</v>
      </c>
      <c r="I50" s="191"/>
      <c r="J50" s="191">
        <v>42</v>
      </c>
      <c r="K50" s="761">
        <v>42</v>
      </c>
    </row>
    <row r="51" spans="1:11" s="2117" customFormat="1" ht="18" customHeight="1">
      <c r="A51" s="116"/>
      <c r="B51" s="240">
        <v>43</v>
      </c>
      <c r="C51" s="191">
        <f t="shared" si="0"/>
        <v>1</v>
      </c>
      <c r="D51" s="116">
        <v>43</v>
      </c>
      <c r="E51" s="116">
        <v>43</v>
      </c>
      <c r="F51" s="191"/>
      <c r="G51" s="191"/>
      <c r="H51" s="191" t="s">
        <v>2010</v>
      </c>
      <c r="I51" s="191"/>
      <c r="J51" s="191">
        <v>43</v>
      </c>
      <c r="K51" s="761">
        <v>43</v>
      </c>
    </row>
    <row r="52" spans="1:11" s="2117" customFormat="1" ht="18" customHeight="1">
      <c r="A52" s="116"/>
      <c r="B52" s="240">
        <v>44</v>
      </c>
      <c r="C52" s="191">
        <f t="shared" si="0"/>
        <v>1</v>
      </c>
      <c r="D52" s="116">
        <v>44</v>
      </c>
      <c r="E52" s="116">
        <v>44</v>
      </c>
      <c r="F52" s="191"/>
      <c r="G52" s="191"/>
      <c r="H52" s="191" t="s">
        <v>2011</v>
      </c>
      <c r="I52" s="191"/>
      <c r="J52" s="191">
        <v>44</v>
      </c>
      <c r="K52" s="761">
        <v>44</v>
      </c>
    </row>
    <row r="53" spans="1:11" s="2117" customFormat="1" ht="18" customHeight="1">
      <c r="A53" s="116"/>
      <c r="B53" s="240">
        <v>45</v>
      </c>
      <c r="C53" s="191">
        <f t="shared" si="0"/>
        <v>1</v>
      </c>
      <c r="D53" s="116">
        <v>45</v>
      </c>
      <c r="E53" s="116">
        <v>45</v>
      </c>
      <c r="F53" s="191"/>
      <c r="G53" s="191"/>
      <c r="H53" s="191" t="s">
        <v>2012</v>
      </c>
      <c r="I53" s="191"/>
      <c r="J53" s="191">
        <v>45</v>
      </c>
      <c r="K53" s="761">
        <v>45</v>
      </c>
    </row>
    <row r="54" spans="1:11" s="2117" customFormat="1" ht="18" customHeight="1">
      <c r="A54" s="116"/>
      <c r="B54" s="240">
        <v>46</v>
      </c>
      <c r="C54" s="191">
        <f t="shared" si="0"/>
        <v>1</v>
      </c>
      <c r="D54" s="116">
        <v>46</v>
      </c>
      <c r="E54" s="116">
        <v>46</v>
      </c>
      <c r="F54" s="191"/>
      <c r="G54" s="191"/>
      <c r="H54" s="191" t="s">
        <v>2013</v>
      </c>
      <c r="I54" s="191"/>
      <c r="J54" s="191">
        <v>46</v>
      </c>
      <c r="K54" s="761">
        <v>46</v>
      </c>
    </row>
    <row r="55" spans="1:11" s="2117" customFormat="1" ht="18" customHeight="1">
      <c r="A55" s="116"/>
      <c r="B55" s="240">
        <v>47</v>
      </c>
      <c r="C55" s="191">
        <f t="shared" si="0"/>
        <v>1</v>
      </c>
      <c r="D55" s="116">
        <v>47</v>
      </c>
      <c r="E55" s="116">
        <v>47</v>
      </c>
      <c r="F55" s="191"/>
      <c r="G55" s="191"/>
      <c r="H55" s="191" t="s">
        <v>2014</v>
      </c>
      <c r="I55" s="191"/>
      <c r="J55" s="191">
        <v>47</v>
      </c>
      <c r="K55" s="761">
        <v>47</v>
      </c>
    </row>
    <row r="56" spans="1:11" s="2117" customFormat="1" ht="18" customHeight="1">
      <c r="A56" s="116"/>
      <c r="B56" s="240">
        <v>48</v>
      </c>
      <c r="C56" s="191">
        <f t="shared" si="0"/>
        <v>1</v>
      </c>
      <c r="D56" s="116">
        <v>48</v>
      </c>
      <c r="E56" s="116">
        <v>48</v>
      </c>
      <c r="F56" s="191"/>
      <c r="G56" s="191"/>
      <c r="H56" s="191" t="s">
        <v>2015</v>
      </c>
      <c r="I56" s="191"/>
      <c r="J56" s="191">
        <v>48</v>
      </c>
      <c r="K56" s="761">
        <v>48</v>
      </c>
    </row>
    <row r="57" spans="1:11" s="2117" customFormat="1" ht="18" customHeight="1">
      <c r="A57" s="116"/>
      <c r="B57" s="240">
        <v>49</v>
      </c>
      <c r="C57" s="191">
        <f t="shared" si="0"/>
        <v>1</v>
      </c>
      <c r="D57" s="116">
        <v>49</v>
      </c>
      <c r="E57" s="116">
        <v>49</v>
      </c>
      <c r="F57" s="191"/>
      <c r="G57" s="191"/>
      <c r="H57" s="191" t="s">
        <v>2016</v>
      </c>
      <c r="I57" s="191"/>
      <c r="J57" s="191">
        <v>49</v>
      </c>
      <c r="K57" s="761">
        <v>49</v>
      </c>
    </row>
    <row r="58" spans="1:11" s="2117" customFormat="1" ht="18" customHeight="1">
      <c r="A58" s="116"/>
      <c r="B58" s="240">
        <v>50</v>
      </c>
      <c r="C58" s="191">
        <f t="shared" si="0"/>
        <v>1</v>
      </c>
      <c r="D58" s="116">
        <v>50</v>
      </c>
      <c r="E58" s="116">
        <v>50</v>
      </c>
      <c r="F58" s="191"/>
      <c r="G58" s="191"/>
      <c r="H58" s="191" t="s">
        <v>2017</v>
      </c>
      <c r="I58" s="191"/>
      <c r="J58" s="191">
        <v>50</v>
      </c>
      <c r="K58" s="761">
        <v>50</v>
      </c>
    </row>
    <row r="59" spans="1:11" s="2117" customFormat="1" ht="18" customHeight="1">
      <c r="A59" s="116"/>
      <c r="B59" s="240">
        <v>51</v>
      </c>
      <c r="C59" s="191">
        <f t="shared" si="0"/>
        <v>1</v>
      </c>
      <c r="D59" s="116">
        <v>51</v>
      </c>
      <c r="E59" s="116">
        <v>51</v>
      </c>
      <c r="F59" s="191"/>
      <c r="G59" s="191"/>
      <c r="H59" s="191" t="s">
        <v>2018</v>
      </c>
      <c r="I59" s="191"/>
      <c r="J59" s="191">
        <v>51</v>
      </c>
      <c r="K59" s="761">
        <v>51</v>
      </c>
    </row>
    <row r="60" spans="1:11" s="2117" customFormat="1" ht="18" customHeight="1">
      <c r="A60" s="116"/>
      <c r="B60" s="240">
        <v>52</v>
      </c>
      <c r="C60" s="191">
        <f t="shared" si="0"/>
        <v>1</v>
      </c>
      <c r="D60" s="116">
        <v>52</v>
      </c>
      <c r="E60" s="116">
        <v>52</v>
      </c>
      <c r="F60" s="191"/>
      <c r="G60" s="191"/>
      <c r="H60" s="191" t="s">
        <v>2019</v>
      </c>
      <c r="I60" s="191"/>
      <c r="J60" s="191">
        <v>52</v>
      </c>
      <c r="K60" s="761">
        <v>52</v>
      </c>
    </row>
    <row r="61" spans="1:11" s="2117" customFormat="1" ht="18" customHeight="1">
      <c r="A61" s="116"/>
      <c r="B61" s="240">
        <v>53</v>
      </c>
      <c r="C61" s="191">
        <f t="shared" si="0"/>
        <v>1</v>
      </c>
      <c r="D61" s="116">
        <v>53</v>
      </c>
      <c r="E61" s="116">
        <v>53</v>
      </c>
      <c r="F61" s="191"/>
      <c r="G61" s="191"/>
      <c r="H61" s="191" t="s">
        <v>2020</v>
      </c>
      <c r="I61" s="191"/>
      <c r="J61" s="191">
        <v>53</v>
      </c>
      <c r="K61" s="761">
        <v>53</v>
      </c>
    </row>
    <row r="62" spans="1:11" s="2117" customFormat="1" ht="18" customHeight="1">
      <c r="A62" s="116"/>
      <c r="B62" s="240">
        <v>54</v>
      </c>
      <c r="C62" s="191">
        <f t="shared" si="0"/>
        <v>1</v>
      </c>
      <c r="D62" s="116">
        <v>54</v>
      </c>
      <c r="E62" s="116">
        <v>54</v>
      </c>
      <c r="F62" s="191"/>
      <c r="G62" s="191"/>
      <c r="H62" s="191" t="s">
        <v>2021</v>
      </c>
      <c r="I62" s="191"/>
      <c r="J62" s="191">
        <v>54</v>
      </c>
      <c r="K62" s="761">
        <v>54</v>
      </c>
    </row>
    <row r="63" spans="1:11" s="2117" customFormat="1" ht="18" customHeight="1">
      <c r="A63" s="116"/>
      <c r="B63" s="240">
        <v>55</v>
      </c>
      <c r="C63" s="191">
        <f t="shared" si="0"/>
        <v>1</v>
      </c>
      <c r="D63" s="116">
        <v>55</v>
      </c>
      <c r="E63" s="116">
        <v>55</v>
      </c>
      <c r="F63" s="191"/>
      <c r="G63" s="191"/>
      <c r="H63" s="191" t="s">
        <v>2022</v>
      </c>
      <c r="I63" s="191"/>
      <c r="J63" s="191">
        <v>55</v>
      </c>
      <c r="K63" s="761">
        <v>55</v>
      </c>
    </row>
    <row r="64" spans="1:11" s="2117" customFormat="1" ht="18" customHeight="1">
      <c r="A64" s="116"/>
      <c r="B64" s="240">
        <v>56</v>
      </c>
      <c r="C64" s="191">
        <f t="shared" si="0"/>
        <v>1</v>
      </c>
      <c r="D64" s="116">
        <v>56</v>
      </c>
      <c r="E64" s="116">
        <v>56</v>
      </c>
      <c r="F64" s="191"/>
      <c r="G64" s="191"/>
      <c r="H64" s="191" t="s">
        <v>2023</v>
      </c>
      <c r="I64" s="191"/>
      <c r="J64" s="191">
        <v>56</v>
      </c>
      <c r="K64" s="761">
        <v>56</v>
      </c>
    </row>
    <row r="65" spans="1:11" s="2117" customFormat="1" ht="18" customHeight="1">
      <c r="A65" s="116"/>
      <c r="B65" s="240">
        <v>57</v>
      </c>
      <c r="C65" s="191">
        <f t="shared" si="0"/>
        <v>1</v>
      </c>
      <c r="D65" s="116">
        <v>57</v>
      </c>
      <c r="E65" s="116">
        <v>57</v>
      </c>
      <c r="F65" s="191"/>
      <c r="G65" s="191"/>
      <c r="H65" s="191" t="s">
        <v>2024</v>
      </c>
      <c r="I65" s="191"/>
      <c r="J65" s="191">
        <v>57</v>
      </c>
      <c r="K65" s="761">
        <v>57</v>
      </c>
    </row>
    <row r="66" spans="1:11" s="2117" customFormat="1" ht="18" customHeight="1">
      <c r="A66" s="116"/>
      <c r="B66" s="240">
        <v>58</v>
      </c>
      <c r="C66" s="191">
        <f t="shared" si="0"/>
        <v>1</v>
      </c>
      <c r="D66" s="116">
        <v>58</v>
      </c>
      <c r="E66" s="116">
        <v>58</v>
      </c>
      <c r="F66" s="191"/>
      <c r="G66" s="191"/>
      <c r="H66" s="191" t="s">
        <v>2025</v>
      </c>
      <c r="I66" s="191"/>
      <c r="J66" s="191">
        <v>58</v>
      </c>
      <c r="K66" s="761">
        <v>58</v>
      </c>
    </row>
    <row r="67" spans="1:11" s="2117" customFormat="1" ht="18" customHeight="1">
      <c r="A67" s="116"/>
      <c r="B67" s="240">
        <v>59</v>
      </c>
      <c r="C67" s="191">
        <f t="shared" si="0"/>
        <v>1</v>
      </c>
      <c r="D67" s="116">
        <v>59</v>
      </c>
      <c r="E67" s="116">
        <v>59</v>
      </c>
      <c r="F67" s="191"/>
      <c r="G67" s="191"/>
      <c r="H67" s="191" t="s">
        <v>2026</v>
      </c>
      <c r="I67" s="191"/>
      <c r="J67" s="191">
        <v>59</v>
      </c>
      <c r="K67" s="761">
        <v>59</v>
      </c>
    </row>
    <row r="68" spans="1:11" s="2117" customFormat="1" ht="18" customHeight="1">
      <c r="A68" s="116"/>
      <c r="B68" s="240">
        <v>60</v>
      </c>
      <c r="C68" s="191">
        <f t="shared" si="0"/>
        <v>1</v>
      </c>
      <c r="D68" s="116">
        <v>60</v>
      </c>
      <c r="E68" s="116">
        <v>60</v>
      </c>
      <c r="F68" s="191"/>
      <c r="G68" s="191"/>
      <c r="H68" s="191" t="s">
        <v>2027</v>
      </c>
      <c r="I68" s="191"/>
      <c r="J68" s="191">
        <v>60</v>
      </c>
      <c r="K68" s="761">
        <v>60</v>
      </c>
    </row>
    <row r="69" spans="1:11" s="2117" customFormat="1" ht="18" customHeight="1">
      <c r="A69" s="116"/>
      <c r="B69" s="240">
        <v>61</v>
      </c>
      <c r="C69" s="191">
        <f t="shared" si="0"/>
        <v>1</v>
      </c>
      <c r="D69" s="116">
        <v>61</v>
      </c>
      <c r="E69" s="116">
        <v>61</v>
      </c>
      <c r="F69" s="191"/>
      <c r="G69" s="191"/>
      <c r="H69" s="191" t="s">
        <v>2028</v>
      </c>
      <c r="I69" s="191"/>
      <c r="J69" s="191">
        <v>61</v>
      </c>
      <c r="K69" s="761">
        <v>61</v>
      </c>
    </row>
    <row r="70" spans="1:11" s="2117" customFormat="1" ht="18" customHeight="1">
      <c r="A70" s="116"/>
      <c r="B70" s="240">
        <v>62</v>
      </c>
      <c r="C70" s="191">
        <f t="shared" si="0"/>
        <v>1</v>
      </c>
      <c r="D70" s="116">
        <v>62</v>
      </c>
      <c r="E70" s="116">
        <v>62</v>
      </c>
      <c r="F70" s="191"/>
      <c r="G70" s="191"/>
      <c r="H70" s="191" t="s">
        <v>2029</v>
      </c>
      <c r="I70" s="191"/>
      <c r="J70" s="191">
        <v>62</v>
      </c>
      <c r="K70" s="761">
        <v>62</v>
      </c>
    </row>
    <row r="71" spans="1:11" s="2117" customFormat="1" ht="18" customHeight="1">
      <c r="A71" s="116"/>
      <c r="B71" s="240">
        <v>63</v>
      </c>
      <c r="C71" s="191">
        <f t="shared" si="0"/>
        <v>1</v>
      </c>
      <c r="D71" s="116">
        <v>63</v>
      </c>
      <c r="E71" s="116">
        <v>63</v>
      </c>
      <c r="F71" s="191"/>
      <c r="G71" s="191"/>
      <c r="H71" s="191" t="s">
        <v>2030</v>
      </c>
      <c r="I71" s="191"/>
      <c r="J71" s="191">
        <v>63</v>
      </c>
      <c r="K71" s="761">
        <v>63</v>
      </c>
    </row>
    <row r="72" spans="1:11" s="2117" customFormat="1" ht="18" customHeight="1">
      <c r="A72" s="116"/>
      <c r="B72" s="240">
        <v>64</v>
      </c>
      <c r="C72" s="191">
        <f t="shared" si="0"/>
        <v>1</v>
      </c>
      <c r="D72" s="116">
        <v>64</v>
      </c>
      <c r="E72" s="116">
        <v>64</v>
      </c>
      <c r="F72" s="191"/>
      <c r="G72" s="191"/>
      <c r="H72" s="191" t="s">
        <v>2031</v>
      </c>
      <c r="I72" s="191"/>
      <c r="J72" s="191">
        <v>64</v>
      </c>
      <c r="K72" s="761">
        <v>64</v>
      </c>
    </row>
    <row r="73" spans="1:11" s="2117" customFormat="1" ht="18" customHeight="1">
      <c r="A73" s="116"/>
      <c r="B73" s="240">
        <v>65</v>
      </c>
      <c r="C73" s="191">
        <f t="shared" ref="C73:C136" si="1">IF(J73,1,0)</f>
        <v>1</v>
      </c>
      <c r="D73" s="116">
        <v>65</v>
      </c>
      <c r="E73" s="116">
        <v>65</v>
      </c>
      <c r="F73" s="191"/>
      <c r="G73" s="191"/>
      <c r="H73" s="191" t="s">
        <v>2032</v>
      </c>
      <c r="I73" s="191"/>
      <c r="J73" s="191">
        <v>65</v>
      </c>
      <c r="K73" s="761">
        <v>65</v>
      </c>
    </row>
    <row r="74" spans="1:11" s="2117" customFormat="1" ht="18" customHeight="1">
      <c r="A74" s="116"/>
      <c r="B74" s="240">
        <v>66</v>
      </c>
      <c r="C74" s="191">
        <f t="shared" si="1"/>
        <v>1</v>
      </c>
      <c r="D74" s="116">
        <v>66</v>
      </c>
      <c r="E74" s="116">
        <v>66</v>
      </c>
      <c r="F74" s="191"/>
      <c r="G74" s="191"/>
      <c r="H74" s="191" t="s">
        <v>2033</v>
      </c>
      <c r="I74" s="191"/>
      <c r="J74" s="191">
        <v>66</v>
      </c>
      <c r="K74" s="761">
        <v>66</v>
      </c>
    </row>
    <row r="75" spans="1:11" s="2117" customFormat="1" ht="18" customHeight="1">
      <c r="A75" s="116"/>
      <c r="B75" s="240">
        <v>67</v>
      </c>
      <c r="C75" s="191">
        <f t="shared" si="1"/>
        <v>1</v>
      </c>
      <c r="D75" s="116">
        <v>67</v>
      </c>
      <c r="E75" s="116">
        <v>67</v>
      </c>
      <c r="F75" s="191"/>
      <c r="G75" s="191"/>
      <c r="H75" s="191" t="s">
        <v>2034</v>
      </c>
      <c r="I75" s="191"/>
      <c r="J75" s="191">
        <v>67</v>
      </c>
      <c r="K75" s="761">
        <v>67</v>
      </c>
    </row>
    <row r="76" spans="1:11" s="2117" customFormat="1" ht="18" customHeight="1">
      <c r="A76" s="116"/>
      <c r="B76" s="240">
        <v>68</v>
      </c>
      <c r="C76" s="191">
        <f t="shared" si="1"/>
        <v>1</v>
      </c>
      <c r="D76" s="116">
        <v>68</v>
      </c>
      <c r="E76" s="116">
        <v>68</v>
      </c>
      <c r="F76" s="191"/>
      <c r="G76" s="191"/>
      <c r="H76" s="191" t="s">
        <v>2035</v>
      </c>
      <c r="I76" s="191"/>
      <c r="J76" s="191">
        <v>68</v>
      </c>
      <c r="K76" s="761">
        <v>68</v>
      </c>
    </row>
    <row r="77" spans="1:11" s="2117" customFormat="1" ht="18" customHeight="1">
      <c r="A77" s="116"/>
      <c r="B77" s="240">
        <v>69</v>
      </c>
      <c r="C77" s="191">
        <f t="shared" si="1"/>
        <v>1</v>
      </c>
      <c r="D77" s="116">
        <v>69</v>
      </c>
      <c r="E77" s="116">
        <v>69</v>
      </c>
      <c r="F77" s="191"/>
      <c r="G77" s="191"/>
      <c r="H77" s="191" t="s">
        <v>2036</v>
      </c>
      <c r="I77" s="191"/>
      <c r="J77" s="191">
        <v>69</v>
      </c>
      <c r="K77" s="761">
        <v>69</v>
      </c>
    </row>
    <row r="78" spans="1:11" s="2117" customFormat="1" ht="18" customHeight="1">
      <c r="A78" s="116"/>
      <c r="B78" s="240">
        <v>70</v>
      </c>
      <c r="C78" s="191">
        <f t="shared" si="1"/>
        <v>1</v>
      </c>
      <c r="D78" s="116">
        <v>70</v>
      </c>
      <c r="E78" s="116">
        <v>70</v>
      </c>
      <c r="F78" s="191"/>
      <c r="G78" s="191"/>
      <c r="H78" s="191" t="s">
        <v>2037</v>
      </c>
      <c r="I78" s="191"/>
      <c r="J78" s="191">
        <v>70</v>
      </c>
      <c r="K78" s="761">
        <v>70</v>
      </c>
    </row>
    <row r="79" spans="1:11" s="2117" customFormat="1" ht="18" customHeight="1">
      <c r="A79" s="116"/>
      <c r="B79" s="240">
        <v>71</v>
      </c>
      <c r="C79" s="191">
        <f t="shared" si="1"/>
        <v>1</v>
      </c>
      <c r="D79" s="116">
        <v>71</v>
      </c>
      <c r="E79" s="116">
        <v>71</v>
      </c>
      <c r="F79" s="191"/>
      <c r="G79" s="191"/>
      <c r="H79" s="191" t="s">
        <v>2038</v>
      </c>
      <c r="I79" s="191"/>
      <c r="J79" s="191">
        <v>71</v>
      </c>
      <c r="K79" s="761">
        <v>71</v>
      </c>
    </row>
    <row r="80" spans="1:11" s="2117" customFormat="1" ht="18" customHeight="1">
      <c r="A80" s="116"/>
      <c r="B80" s="240">
        <v>72</v>
      </c>
      <c r="C80" s="191">
        <f t="shared" si="1"/>
        <v>1</v>
      </c>
      <c r="D80" s="116">
        <v>72</v>
      </c>
      <c r="E80" s="116">
        <v>72</v>
      </c>
      <c r="F80" s="191"/>
      <c r="G80" s="191"/>
      <c r="H80" s="191" t="s">
        <v>2039</v>
      </c>
      <c r="I80" s="191"/>
      <c r="J80" s="191">
        <v>72</v>
      </c>
      <c r="K80" s="761">
        <v>72</v>
      </c>
    </row>
    <row r="81" spans="1:11" s="2117" customFormat="1" ht="18" customHeight="1">
      <c r="A81" s="116"/>
      <c r="B81" s="240">
        <v>73</v>
      </c>
      <c r="C81" s="191">
        <f t="shared" si="1"/>
        <v>1</v>
      </c>
      <c r="D81" s="116">
        <v>73</v>
      </c>
      <c r="E81" s="116">
        <v>73</v>
      </c>
      <c r="F81" s="191"/>
      <c r="G81" s="191"/>
      <c r="H81" s="191" t="s">
        <v>2040</v>
      </c>
      <c r="I81" s="191"/>
      <c r="J81" s="191">
        <v>73</v>
      </c>
      <c r="K81" s="761">
        <v>73</v>
      </c>
    </row>
    <row r="82" spans="1:11" s="2117" customFormat="1" ht="18" customHeight="1">
      <c r="A82" s="116"/>
      <c r="B82" s="240">
        <v>74</v>
      </c>
      <c r="C82" s="191">
        <f t="shared" si="1"/>
        <v>1</v>
      </c>
      <c r="D82" s="116">
        <v>74</v>
      </c>
      <c r="E82" s="116">
        <v>74</v>
      </c>
      <c r="F82" s="191"/>
      <c r="G82" s="191"/>
      <c r="H82" s="191" t="s">
        <v>2041</v>
      </c>
      <c r="I82" s="191"/>
      <c r="J82" s="191">
        <v>74</v>
      </c>
      <c r="K82" s="761">
        <v>74</v>
      </c>
    </row>
    <row r="83" spans="1:11" s="2117" customFormat="1" ht="18" customHeight="1">
      <c r="A83" s="116"/>
      <c r="B83" s="240">
        <v>75</v>
      </c>
      <c r="C83" s="191">
        <f t="shared" si="1"/>
        <v>1</v>
      </c>
      <c r="D83" s="116">
        <v>75</v>
      </c>
      <c r="E83" s="116">
        <v>75</v>
      </c>
      <c r="F83" s="191"/>
      <c r="G83" s="191"/>
      <c r="H83" s="191" t="s">
        <v>2042</v>
      </c>
      <c r="I83" s="191"/>
      <c r="J83" s="191">
        <v>75</v>
      </c>
      <c r="K83" s="761">
        <v>75</v>
      </c>
    </row>
    <row r="84" spans="1:11" s="2117" customFormat="1" ht="18" customHeight="1">
      <c r="A84" s="116"/>
      <c r="B84" s="240">
        <v>76</v>
      </c>
      <c r="C84" s="191">
        <f t="shared" si="1"/>
        <v>1</v>
      </c>
      <c r="D84" s="116">
        <v>76</v>
      </c>
      <c r="E84" s="116">
        <v>76</v>
      </c>
      <c r="F84" s="191"/>
      <c r="G84" s="191"/>
      <c r="H84" s="191" t="s">
        <v>2043</v>
      </c>
      <c r="I84" s="191"/>
      <c r="J84" s="191">
        <v>76</v>
      </c>
      <c r="K84" s="761">
        <v>76</v>
      </c>
    </row>
    <row r="85" spans="1:11" s="2117" customFormat="1" ht="18" customHeight="1">
      <c r="A85" s="116"/>
      <c r="B85" s="240">
        <v>77</v>
      </c>
      <c r="C85" s="191">
        <f t="shared" si="1"/>
        <v>1</v>
      </c>
      <c r="D85" s="116">
        <v>77</v>
      </c>
      <c r="E85" s="116">
        <v>77</v>
      </c>
      <c r="F85" s="191"/>
      <c r="G85" s="191"/>
      <c r="H85" s="191" t="s">
        <v>2044</v>
      </c>
      <c r="I85" s="191"/>
      <c r="J85" s="191">
        <v>77</v>
      </c>
      <c r="K85" s="761">
        <v>77</v>
      </c>
    </row>
    <row r="86" spans="1:11" s="2117" customFormat="1" ht="18" customHeight="1">
      <c r="A86" s="116"/>
      <c r="B86" s="240">
        <v>78</v>
      </c>
      <c r="C86" s="191">
        <f t="shared" si="1"/>
        <v>1</v>
      </c>
      <c r="D86" s="116">
        <v>78</v>
      </c>
      <c r="E86" s="116">
        <v>78</v>
      </c>
      <c r="F86" s="191"/>
      <c r="G86" s="191"/>
      <c r="H86" s="191" t="s">
        <v>2045</v>
      </c>
      <c r="I86" s="191"/>
      <c r="J86" s="191">
        <v>78</v>
      </c>
      <c r="K86" s="761">
        <v>78</v>
      </c>
    </row>
    <row r="87" spans="1:11" s="2117" customFormat="1" ht="18" customHeight="1">
      <c r="A87" s="116"/>
      <c r="B87" s="240">
        <v>79</v>
      </c>
      <c r="C87" s="191">
        <f t="shared" si="1"/>
        <v>1</v>
      </c>
      <c r="D87" s="116">
        <v>79</v>
      </c>
      <c r="E87" s="116">
        <v>79</v>
      </c>
      <c r="F87" s="191"/>
      <c r="G87" s="191"/>
      <c r="H87" s="191" t="s">
        <v>2046</v>
      </c>
      <c r="I87" s="191"/>
      <c r="J87" s="191">
        <v>79</v>
      </c>
      <c r="K87" s="761">
        <v>79</v>
      </c>
    </row>
    <row r="88" spans="1:11" s="2117" customFormat="1" ht="18" customHeight="1">
      <c r="A88" s="116"/>
      <c r="B88" s="240">
        <v>80</v>
      </c>
      <c r="C88" s="191">
        <f t="shared" si="1"/>
        <v>1</v>
      </c>
      <c r="D88" s="116">
        <v>80</v>
      </c>
      <c r="E88" s="116">
        <v>80</v>
      </c>
      <c r="F88" s="191"/>
      <c r="G88" s="191"/>
      <c r="H88" s="191" t="s">
        <v>2047</v>
      </c>
      <c r="I88" s="191"/>
      <c r="J88" s="191">
        <v>80</v>
      </c>
      <c r="K88" s="761">
        <v>80</v>
      </c>
    </row>
    <row r="89" spans="1:11" s="2117" customFormat="1" ht="18" customHeight="1">
      <c r="A89" s="116"/>
      <c r="B89" s="240">
        <v>81</v>
      </c>
      <c r="C89" s="191">
        <f t="shared" si="1"/>
        <v>1</v>
      </c>
      <c r="D89" s="116">
        <v>81</v>
      </c>
      <c r="E89" s="116">
        <v>81</v>
      </c>
      <c r="F89" s="191"/>
      <c r="G89" s="191"/>
      <c r="H89" s="191" t="s">
        <v>2048</v>
      </c>
      <c r="I89" s="191"/>
      <c r="J89" s="191">
        <v>81</v>
      </c>
      <c r="K89" s="761">
        <v>81</v>
      </c>
    </row>
    <row r="90" spans="1:11" s="2117" customFormat="1" ht="18" customHeight="1">
      <c r="A90" s="116"/>
      <c r="B90" s="240">
        <v>82</v>
      </c>
      <c r="C90" s="191">
        <f t="shared" si="1"/>
        <v>1</v>
      </c>
      <c r="D90" s="116">
        <v>82</v>
      </c>
      <c r="E90" s="116">
        <v>82</v>
      </c>
      <c r="F90" s="191"/>
      <c r="G90" s="191"/>
      <c r="H90" s="191" t="s">
        <v>2049</v>
      </c>
      <c r="I90" s="191"/>
      <c r="J90" s="191">
        <v>82</v>
      </c>
      <c r="K90" s="761">
        <v>82</v>
      </c>
    </row>
    <row r="91" spans="1:11" s="2117" customFormat="1" ht="18" customHeight="1">
      <c r="A91" s="116"/>
      <c r="B91" s="240">
        <v>83</v>
      </c>
      <c r="C91" s="191">
        <f t="shared" si="1"/>
        <v>1</v>
      </c>
      <c r="D91" s="116">
        <v>83</v>
      </c>
      <c r="E91" s="116">
        <v>83</v>
      </c>
      <c r="F91" s="191"/>
      <c r="G91" s="191"/>
      <c r="H91" s="191" t="s">
        <v>2050</v>
      </c>
      <c r="I91" s="191"/>
      <c r="J91" s="191">
        <v>83</v>
      </c>
      <c r="K91" s="761">
        <v>83</v>
      </c>
    </row>
    <row r="92" spans="1:11" s="2117" customFormat="1" ht="18" customHeight="1">
      <c r="A92" s="116"/>
      <c r="B92" s="240">
        <v>84</v>
      </c>
      <c r="C92" s="191">
        <f t="shared" si="1"/>
        <v>1</v>
      </c>
      <c r="D92" s="116">
        <v>84</v>
      </c>
      <c r="E92" s="116">
        <v>84</v>
      </c>
      <c r="F92" s="191"/>
      <c r="G92" s="191"/>
      <c r="H92" s="191" t="s">
        <v>2051</v>
      </c>
      <c r="I92" s="191"/>
      <c r="J92" s="191">
        <v>84</v>
      </c>
      <c r="K92" s="761">
        <v>84</v>
      </c>
    </row>
    <row r="93" spans="1:11" s="2117" customFormat="1" ht="18" customHeight="1">
      <c r="A93" s="116"/>
      <c r="B93" s="240">
        <v>85</v>
      </c>
      <c r="C93" s="191">
        <f t="shared" si="1"/>
        <v>1</v>
      </c>
      <c r="D93" s="116">
        <v>85</v>
      </c>
      <c r="E93" s="116">
        <v>85</v>
      </c>
      <c r="F93" s="191"/>
      <c r="G93" s="191"/>
      <c r="H93" s="191" t="s">
        <v>2052</v>
      </c>
      <c r="I93" s="191"/>
      <c r="J93" s="191">
        <v>85</v>
      </c>
      <c r="K93" s="761">
        <v>85</v>
      </c>
    </row>
    <row r="94" spans="1:11" s="2117" customFormat="1" ht="18" customHeight="1">
      <c r="A94" s="116"/>
      <c r="B94" s="240">
        <v>86</v>
      </c>
      <c r="C94" s="191">
        <f t="shared" si="1"/>
        <v>1</v>
      </c>
      <c r="D94" s="116">
        <v>86</v>
      </c>
      <c r="E94" s="116">
        <v>86</v>
      </c>
      <c r="F94" s="191"/>
      <c r="G94" s="191"/>
      <c r="H94" s="191" t="s">
        <v>2053</v>
      </c>
      <c r="I94" s="191"/>
      <c r="J94" s="191">
        <v>86</v>
      </c>
      <c r="K94" s="761">
        <v>86</v>
      </c>
    </row>
    <row r="95" spans="1:11" s="2117" customFormat="1" ht="18" customHeight="1">
      <c r="A95" s="116"/>
      <c r="B95" s="240">
        <v>87</v>
      </c>
      <c r="C95" s="191">
        <f t="shared" si="1"/>
        <v>1</v>
      </c>
      <c r="D95" s="116">
        <v>87</v>
      </c>
      <c r="E95" s="116">
        <v>87</v>
      </c>
      <c r="F95" s="191"/>
      <c r="G95" s="191"/>
      <c r="H95" s="191" t="s">
        <v>2054</v>
      </c>
      <c r="I95" s="191"/>
      <c r="J95" s="191">
        <v>87</v>
      </c>
      <c r="K95" s="761">
        <v>87</v>
      </c>
    </row>
    <row r="96" spans="1:11" s="2117" customFormat="1" ht="18" customHeight="1">
      <c r="A96" s="116"/>
      <c r="B96" s="240">
        <v>88</v>
      </c>
      <c r="C96" s="191">
        <f t="shared" si="1"/>
        <v>1</v>
      </c>
      <c r="D96" s="116">
        <v>88</v>
      </c>
      <c r="E96" s="116">
        <v>88</v>
      </c>
      <c r="F96" s="191"/>
      <c r="G96" s="191"/>
      <c r="H96" s="191" t="s">
        <v>2055</v>
      </c>
      <c r="I96" s="191"/>
      <c r="J96" s="191">
        <v>88</v>
      </c>
      <c r="K96" s="761">
        <v>88</v>
      </c>
    </row>
    <row r="97" spans="1:11" s="2117" customFormat="1" ht="18" customHeight="1">
      <c r="A97" s="116"/>
      <c r="B97" s="240">
        <v>89</v>
      </c>
      <c r="C97" s="191">
        <f t="shared" si="1"/>
        <v>1</v>
      </c>
      <c r="D97" s="116">
        <v>89</v>
      </c>
      <c r="E97" s="116">
        <v>89</v>
      </c>
      <c r="F97" s="191"/>
      <c r="G97" s="191"/>
      <c r="H97" s="191" t="s">
        <v>2056</v>
      </c>
      <c r="I97" s="191"/>
      <c r="J97" s="191">
        <v>89</v>
      </c>
      <c r="K97" s="761">
        <v>89</v>
      </c>
    </row>
    <row r="98" spans="1:11" s="2117" customFormat="1" ht="18" customHeight="1">
      <c r="A98" s="116"/>
      <c r="B98" s="240">
        <v>90</v>
      </c>
      <c r="C98" s="191">
        <f t="shared" si="1"/>
        <v>1</v>
      </c>
      <c r="D98" s="116">
        <v>90</v>
      </c>
      <c r="E98" s="116">
        <v>90</v>
      </c>
      <c r="F98" s="191"/>
      <c r="G98" s="191"/>
      <c r="H98" s="191" t="s">
        <v>2057</v>
      </c>
      <c r="I98" s="191"/>
      <c r="J98" s="191">
        <v>90</v>
      </c>
      <c r="K98" s="761">
        <v>90</v>
      </c>
    </row>
    <row r="99" spans="1:11" s="2117" customFormat="1" ht="18" customHeight="1">
      <c r="A99" s="116"/>
      <c r="B99" s="240">
        <v>91</v>
      </c>
      <c r="C99" s="191">
        <f t="shared" si="1"/>
        <v>1</v>
      </c>
      <c r="D99" s="116">
        <v>91</v>
      </c>
      <c r="E99" s="116">
        <v>91</v>
      </c>
      <c r="F99" s="191"/>
      <c r="G99" s="191"/>
      <c r="H99" s="191" t="s">
        <v>2058</v>
      </c>
      <c r="I99" s="191"/>
      <c r="J99" s="191">
        <v>91</v>
      </c>
      <c r="K99" s="761">
        <v>91</v>
      </c>
    </row>
    <row r="100" spans="1:11" s="2117" customFormat="1" ht="18" customHeight="1">
      <c r="A100" s="116"/>
      <c r="B100" s="240">
        <v>92</v>
      </c>
      <c r="C100" s="191">
        <f t="shared" si="1"/>
        <v>1</v>
      </c>
      <c r="D100" s="116">
        <v>92</v>
      </c>
      <c r="E100" s="116">
        <v>92</v>
      </c>
      <c r="F100" s="191"/>
      <c r="G100" s="191"/>
      <c r="H100" s="191" t="s">
        <v>2059</v>
      </c>
      <c r="I100" s="191"/>
      <c r="J100" s="191">
        <v>92</v>
      </c>
      <c r="K100" s="761">
        <v>92</v>
      </c>
    </row>
    <row r="101" spans="1:11" s="2117" customFormat="1" ht="18" customHeight="1">
      <c r="A101" s="116"/>
      <c r="B101" s="240">
        <v>93</v>
      </c>
      <c r="C101" s="191">
        <f t="shared" si="1"/>
        <v>1</v>
      </c>
      <c r="D101" s="116">
        <v>93</v>
      </c>
      <c r="E101" s="116">
        <v>93</v>
      </c>
      <c r="F101" s="191"/>
      <c r="G101" s="191"/>
      <c r="H101" s="191" t="s">
        <v>2060</v>
      </c>
      <c r="I101" s="191"/>
      <c r="J101" s="191">
        <v>93</v>
      </c>
      <c r="K101" s="761">
        <v>93</v>
      </c>
    </row>
    <row r="102" spans="1:11" s="2117" customFormat="1" ht="18" customHeight="1">
      <c r="A102" s="116"/>
      <c r="B102" s="240">
        <v>94</v>
      </c>
      <c r="C102" s="191">
        <f t="shared" si="1"/>
        <v>1</v>
      </c>
      <c r="D102" s="116">
        <v>94</v>
      </c>
      <c r="E102" s="116">
        <v>94</v>
      </c>
      <c r="F102" s="191"/>
      <c r="G102" s="191"/>
      <c r="H102" s="191" t="s">
        <v>2061</v>
      </c>
      <c r="I102" s="191"/>
      <c r="J102" s="191">
        <v>94</v>
      </c>
      <c r="K102" s="761">
        <v>94</v>
      </c>
    </row>
    <row r="103" spans="1:11" s="2117" customFormat="1" ht="18" customHeight="1">
      <c r="A103" s="116"/>
      <c r="B103" s="240">
        <v>95</v>
      </c>
      <c r="C103" s="191">
        <f t="shared" si="1"/>
        <v>1</v>
      </c>
      <c r="D103" s="116">
        <v>95</v>
      </c>
      <c r="E103" s="116">
        <v>95</v>
      </c>
      <c r="F103" s="191"/>
      <c r="G103" s="191"/>
      <c r="H103" s="191" t="s">
        <v>2062</v>
      </c>
      <c r="I103" s="191"/>
      <c r="J103" s="191">
        <v>95</v>
      </c>
      <c r="K103" s="761">
        <v>95</v>
      </c>
    </row>
    <row r="104" spans="1:11" s="2117" customFormat="1" ht="18" customHeight="1">
      <c r="A104" s="116"/>
      <c r="B104" s="240">
        <v>96</v>
      </c>
      <c r="C104" s="191">
        <f t="shared" si="1"/>
        <v>1</v>
      </c>
      <c r="D104" s="116">
        <v>96</v>
      </c>
      <c r="E104" s="116">
        <v>96</v>
      </c>
      <c r="F104" s="191"/>
      <c r="G104" s="191"/>
      <c r="H104" s="191" t="s">
        <v>2063</v>
      </c>
      <c r="I104" s="191"/>
      <c r="J104" s="191">
        <v>96</v>
      </c>
      <c r="K104" s="761">
        <v>96</v>
      </c>
    </row>
    <row r="105" spans="1:11" s="2117" customFormat="1" ht="18" customHeight="1">
      <c r="A105" s="116"/>
      <c r="B105" s="240">
        <v>97</v>
      </c>
      <c r="C105" s="191">
        <f t="shared" si="1"/>
        <v>1</v>
      </c>
      <c r="D105" s="116">
        <v>97</v>
      </c>
      <c r="E105" s="116">
        <v>97</v>
      </c>
      <c r="F105" s="191"/>
      <c r="G105" s="191"/>
      <c r="H105" s="191" t="s">
        <v>2064</v>
      </c>
      <c r="I105" s="191"/>
      <c r="J105" s="191">
        <v>97</v>
      </c>
      <c r="K105" s="761">
        <v>97</v>
      </c>
    </row>
    <row r="106" spans="1:11" s="2117" customFormat="1" ht="18" customHeight="1">
      <c r="A106" s="116"/>
      <c r="B106" s="240">
        <v>98</v>
      </c>
      <c r="C106" s="191">
        <f t="shared" si="1"/>
        <v>1</v>
      </c>
      <c r="D106" s="116">
        <v>98</v>
      </c>
      <c r="E106" s="116">
        <v>98</v>
      </c>
      <c r="F106" s="191"/>
      <c r="G106" s="191"/>
      <c r="H106" s="191" t="s">
        <v>2065</v>
      </c>
      <c r="I106" s="191"/>
      <c r="J106" s="191">
        <v>98</v>
      </c>
      <c r="K106" s="761">
        <v>98</v>
      </c>
    </row>
    <row r="107" spans="1:11" s="2117" customFormat="1" ht="18" customHeight="1">
      <c r="A107" s="116"/>
      <c r="B107" s="240">
        <v>99</v>
      </c>
      <c r="C107" s="191">
        <f t="shared" si="1"/>
        <v>1</v>
      </c>
      <c r="D107" s="116">
        <v>99</v>
      </c>
      <c r="E107" s="116">
        <v>99</v>
      </c>
      <c r="F107" s="191"/>
      <c r="G107" s="191"/>
      <c r="H107" s="191" t="s">
        <v>2066</v>
      </c>
      <c r="I107" s="191"/>
      <c r="J107" s="191">
        <v>99</v>
      </c>
      <c r="K107" s="761">
        <v>99</v>
      </c>
    </row>
    <row r="108" spans="1:11" s="2117" customFormat="1" ht="18" customHeight="1">
      <c r="A108" s="116"/>
      <c r="B108" s="240">
        <v>100</v>
      </c>
      <c r="C108" s="191">
        <f t="shared" si="1"/>
        <v>1</v>
      </c>
      <c r="D108" s="116">
        <v>100</v>
      </c>
      <c r="E108" s="116">
        <v>100</v>
      </c>
      <c r="F108" s="191"/>
      <c r="G108" s="191"/>
      <c r="H108" s="191" t="s">
        <v>2067</v>
      </c>
      <c r="I108" s="191"/>
      <c r="J108" s="191">
        <v>100</v>
      </c>
      <c r="K108" s="761">
        <v>100</v>
      </c>
    </row>
    <row r="109" spans="1:11" s="2117" customFormat="1" ht="18" customHeight="1">
      <c r="A109" s="116"/>
      <c r="B109" s="240">
        <v>101</v>
      </c>
      <c r="C109" s="191">
        <f t="shared" si="1"/>
        <v>1</v>
      </c>
      <c r="D109" s="116">
        <v>101</v>
      </c>
      <c r="E109" s="116">
        <v>101</v>
      </c>
      <c r="F109" s="191"/>
      <c r="G109" s="191"/>
      <c r="H109" s="191" t="s">
        <v>2068</v>
      </c>
      <c r="I109" s="191"/>
      <c r="J109" s="191">
        <v>101</v>
      </c>
      <c r="K109" s="761">
        <v>101</v>
      </c>
    </row>
    <row r="110" spans="1:11" s="2117" customFormat="1" ht="18" customHeight="1">
      <c r="A110" s="116"/>
      <c r="B110" s="240">
        <v>102</v>
      </c>
      <c r="C110" s="191">
        <f t="shared" si="1"/>
        <v>1</v>
      </c>
      <c r="D110" s="116">
        <v>102</v>
      </c>
      <c r="E110" s="116">
        <v>102</v>
      </c>
      <c r="F110" s="191"/>
      <c r="G110" s="191"/>
      <c r="H110" s="191" t="s">
        <v>2069</v>
      </c>
      <c r="I110" s="191"/>
      <c r="J110" s="191">
        <v>102</v>
      </c>
      <c r="K110" s="761">
        <v>102</v>
      </c>
    </row>
    <row r="111" spans="1:11" s="2117" customFormat="1" ht="18" customHeight="1">
      <c r="A111" s="116"/>
      <c r="B111" s="240">
        <v>103</v>
      </c>
      <c r="C111" s="191">
        <f t="shared" si="1"/>
        <v>1</v>
      </c>
      <c r="D111" s="116">
        <v>103</v>
      </c>
      <c r="E111" s="116">
        <v>103</v>
      </c>
      <c r="F111" s="191"/>
      <c r="G111" s="191"/>
      <c r="H111" s="191" t="s">
        <v>2070</v>
      </c>
      <c r="I111" s="191"/>
      <c r="J111" s="191">
        <v>103</v>
      </c>
      <c r="K111" s="761">
        <v>103</v>
      </c>
    </row>
    <row r="112" spans="1:11" s="2117" customFormat="1" ht="18" customHeight="1">
      <c r="A112" s="116"/>
      <c r="B112" s="240">
        <v>104</v>
      </c>
      <c r="C112" s="191">
        <f t="shared" si="1"/>
        <v>1</v>
      </c>
      <c r="D112" s="116">
        <v>104</v>
      </c>
      <c r="E112" s="116">
        <v>104</v>
      </c>
      <c r="F112" s="191"/>
      <c r="G112" s="191"/>
      <c r="H112" s="191" t="s">
        <v>2071</v>
      </c>
      <c r="I112" s="191"/>
      <c r="J112" s="191">
        <v>104</v>
      </c>
      <c r="K112" s="761">
        <v>104</v>
      </c>
    </row>
    <row r="113" spans="1:11" s="2117" customFormat="1" ht="18" customHeight="1">
      <c r="A113" s="116"/>
      <c r="B113" s="240">
        <v>105</v>
      </c>
      <c r="C113" s="191">
        <f t="shared" si="1"/>
        <v>1</v>
      </c>
      <c r="D113" s="116">
        <v>105</v>
      </c>
      <c r="E113" s="116">
        <v>105</v>
      </c>
      <c r="F113" s="191"/>
      <c r="G113" s="191"/>
      <c r="H113" s="191" t="s">
        <v>2072</v>
      </c>
      <c r="I113" s="191"/>
      <c r="J113" s="191">
        <v>105</v>
      </c>
      <c r="K113" s="761">
        <v>105</v>
      </c>
    </row>
    <row r="114" spans="1:11" s="2117" customFormat="1" ht="18" customHeight="1">
      <c r="A114" s="116"/>
      <c r="B114" s="240">
        <v>106</v>
      </c>
      <c r="C114" s="191">
        <f t="shared" si="1"/>
        <v>1</v>
      </c>
      <c r="D114" s="116">
        <v>106</v>
      </c>
      <c r="E114" s="116">
        <v>106</v>
      </c>
      <c r="F114" s="191"/>
      <c r="G114" s="191"/>
      <c r="H114" s="191" t="s">
        <v>2073</v>
      </c>
      <c r="I114" s="191"/>
      <c r="J114" s="191">
        <v>106</v>
      </c>
      <c r="K114" s="761">
        <v>106</v>
      </c>
    </row>
    <row r="115" spans="1:11" s="2117" customFormat="1" ht="18" customHeight="1">
      <c r="A115" s="116"/>
      <c r="B115" s="240">
        <v>107</v>
      </c>
      <c r="C115" s="191">
        <f t="shared" si="1"/>
        <v>1</v>
      </c>
      <c r="D115" s="116">
        <v>107</v>
      </c>
      <c r="E115" s="116">
        <v>107</v>
      </c>
      <c r="F115" s="191"/>
      <c r="G115" s="191"/>
      <c r="H115" s="191" t="s">
        <v>2074</v>
      </c>
      <c r="I115" s="191"/>
      <c r="J115" s="191">
        <v>107</v>
      </c>
      <c r="K115" s="761">
        <v>107</v>
      </c>
    </row>
    <row r="116" spans="1:11" s="2117" customFormat="1" ht="18" customHeight="1">
      <c r="A116" s="116"/>
      <c r="B116" s="240">
        <v>108</v>
      </c>
      <c r="C116" s="191">
        <f t="shared" si="1"/>
        <v>1</v>
      </c>
      <c r="D116" s="116">
        <v>108</v>
      </c>
      <c r="E116" s="116">
        <v>108</v>
      </c>
      <c r="F116" s="191"/>
      <c r="G116" s="191"/>
      <c r="H116" s="191" t="s">
        <v>2075</v>
      </c>
      <c r="I116" s="191"/>
      <c r="J116" s="191">
        <v>108</v>
      </c>
      <c r="K116" s="761">
        <v>108</v>
      </c>
    </row>
    <row r="117" spans="1:11" s="2117" customFormat="1" ht="18" customHeight="1">
      <c r="A117" s="116"/>
      <c r="B117" s="240">
        <v>109</v>
      </c>
      <c r="C117" s="191">
        <f t="shared" si="1"/>
        <v>1</v>
      </c>
      <c r="D117" s="116">
        <v>109</v>
      </c>
      <c r="E117" s="116">
        <v>109</v>
      </c>
      <c r="F117" s="191"/>
      <c r="G117" s="191"/>
      <c r="H117" s="191" t="s">
        <v>2076</v>
      </c>
      <c r="I117" s="191"/>
      <c r="J117" s="191">
        <v>109</v>
      </c>
      <c r="K117" s="761">
        <v>109</v>
      </c>
    </row>
    <row r="118" spans="1:11" s="2117" customFormat="1" ht="18" customHeight="1">
      <c r="A118" s="116"/>
      <c r="B118" s="240">
        <v>110</v>
      </c>
      <c r="C118" s="191">
        <f t="shared" si="1"/>
        <v>1</v>
      </c>
      <c r="D118" s="116">
        <v>110</v>
      </c>
      <c r="E118" s="116">
        <v>110</v>
      </c>
      <c r="F118" s="191"/>
      <c r="G118" s="191"/>
      <c r="H118" s="191" t="s">
        <v>2077</v>
      </c>
      <c r="I118" s="191"/>
      <c r="J118" s="191">
        <v>110</v>
      </c>
      <c r="K118" s="761">
        <v>110</v>
      </c>
    </row>
    <row r="119" spans="1:11" s="2117" customFormat="1" ht="18" customHeight="1">
      <c r="A119" s="116"/>
      <c r="B119" s="240">
        <v>111</v>
      </c>
      <c r="C119" s="191">
        <f t="shared" si="1"/>
        <v>1</v>
      </c>
      <c r="D119" s="116">
        <v>111</v>
      </c>
      <c r="E119" s="116">
        <v>111</v>
      </c>
      <c r="F119" s="191"/>
      <c r="G119" s="191"/>
      <c r="H119" s="191" t="s">
        <v>2078</v>
      </c>
      <c r="I119" s="191"/>
      <c r="J119" s="191">
        <v>111</v>
      </c>
      <c r="K119" s="761">
        <v>111</v>
      </c>
    </row>
    <row r="120" spans="1:11" s="2117" customFormat="1" ht="18" customHeight="1">
      <c r="A120" s="116"/>
      <c r="B120" s="240">
        <v>112</v>
      </c>
      <c r="C120" s="191">
        <f t="shared" si="1"/>
        <v>1</v>
      </c>
      <c r="D120" s="116">
        <v>112</v>
      </c>
      <c r="E120" s="116">
        <v>112</v>
      </c>
      <c r="F120" s="191"/>
      <c r="G120" s="191"/>
      <c r="H120" s="191" t="s">
        <v>2079</v>
      </c>
      <c r="I120" s="191"/>
      <c r="J120" s="191">
        <v>112</v>
      </c>
      <c r="K120" s="761">
        <v>112</v>
      </c>
    </row>
    <row r="121" spans="1:11" s="2117" customFormat="1" ht="18" customHeight="1">
      <c r="A121" s="116"/>
      <c r="B121" s="240">
        <v>113</v>
      </c>
      <c r="C121" s="191">
        <f t="shared" si="1"/>
        <v>1</v>
      </c>
      <c r="D121" s="116">
        <v>113</v>
      </c>
      <c r="E121" s="116">
        <v>113</v>
      </c>
      <c r="F121" s="191"/>
      <c r="G121" s="191"/>
      <c r="H121" s="191" t="s">
        <v>2080</v>
      </c>
      <c r="I121" s="191"/>
      <c r="J121" s="191">
        <v>113</v>
      </c>
      <c r="K121" s="761">
        <v>113</v>
      </c>
    </row>
    <row r="122" spans="1:11" s="2117" customFormat="1" ht="18" customHeight="1">
      <c r="A122" s="116"/>
      <c r="B122" s="240">
        <v>114</v>
      </c>
      <c r="C122" s="191">
        <f t="shared" si="1"/>
        <v>1</v>
      </c>
      <c r="D122" s="116">
        <v>114</v>
      </c>
      <c r="E122" s="116">
        <v>114</v>
      </c>
      <c r="F122" s="191"/>
      <c r="G122" s="191"/>
      <c r="H122" s="191" t="s">
        <v>2081</v>
      </c>
      <c r="I122" s="191"/>
      <c r="J122" s="191">
        <v>114</v>
      </c>
      <c r="K122" s="761">
        <v>114</v>
      </c>
    </row>
    <row r="123" spans="1:11" s="2117" customFormat="1" ht="18" customHeight="1">
      <c r="A123" s="116"/>
      <c r="B123" s="240">
        <v>115</v>
      </c>
      <c r="C123" s="191">
        <f t="shared" si="1"/>
        <v>1</v>
      </c>
      <c r="D123" s="116">
        <v>115</v>
      </c>
      <c r="E123" s="116">
        <v>115</v>
      </c>
      <c r="F123" s="191"/>
      <c r="G123" s="191"/>
      <c r="H123" s="191" t="s">
        <v>2082</v>
      </c>
      <c r="I123" s="191"/>
      <c r="J123" s="191">
        <v>115</v>
      </c>
      <c r="K123" s="761">
        <v>115</v>
      </c>
    </row>
    <row r="124" spans="1:11" s="2117" customFormat="1" ht="18" customHeight="1">
      <c r="A124" s="116"/>
      <c r="B124" s="240">
        <v>116</v>
      </c>
      <c r="C124" s="191">
        <f t="shared" si="1"/>
        <v>1</v>
      </c>
      <c r="D124" s="116">
        <v>116</v>
      </c>
      <c r="E124" s="116">
        <v>116</v>
      </c>
      <c r="F124" s="191"/>
      <c r="G124" s="191"/>
      <c r="H124" s="191" t="s">
        <v>2083</v>
      </c>
      <c r="I124" s="191"/>
      <c r="J124" s="191">
        <v>116</v>
      </c>
      <c r="K124" s="761">
        <v>116</v>
      </c>
    </row>
    <row r="125" spans="1:11" s="2117" customFormat="1" ht="18" customHeight="1">
      <c r="A125" s="116"/>
      <c r="B125" s="240">
        <v>117</v>
      </c>
      <c r="C125" s="191">
        <f t="shared" si="1"/>
        <v>1</v>
      </c>
      <c r="D125" s="116">
        <v>117</v>
      </c>
      <c r="E125" s="116">
        <v>117</v>
      </c>
      <c r="F125" s="191"/>
      <c r="G125" s="191"/>
      <c r="H125" s="191" t="s">
        <v>2084</v>
      </c>
      <c r="I125" s="191"/>
      <c r="J125" s="191">
        <v>117</v>
      </c>
      <c r="K125" s="761">
        <v>117</v>
      </c>
    </row>
    <row r="126" spans="1:11" s="2117" customFormat="1" ht="18" customHeight="1">
      <c r="A126" s="116"/>
      <c r="B126" s="240">
        <v>118</v>
      </c>
      <c r="C126" s="191">
        <f t="shared" si="1"/>
        <v>1</v>
      </c>
      <c r="D126" s="116">
        <v>118</v>
      </c>
      <c r="E126" s="116">
        <v>118</v>
      </c>
      <c r="F126" s="191"/>
      <c r="G126" s="191"/>
      <c r="H126" s="191" t="s">
        <v>2085</v>
      </c>
      <c r="I126" s="191"/>
      <c r="J126" s="191">
        <v>118</v>
      </c>
      <c r="K126" s="761">
        <v>118</v>
      </c>
    </row>
    <row r="127" spans="1:11" s="2117" customFormat="1" ht="18" customHeight="1">
      <c r="A127" s="116"/>
      <c r="B127" s="240">
        <v>119</v>
      </c>
      <c r="C127" s="191">
        <f t="shared" si="1"/>
        <v>1</v>
      </c>
      <c r="D127" s="116">
        <v>119</v>
      </c>
      <c r="E127" s="116">
        <v>119</v>
      </c>
      <c r="F127" s="191"/>
      <c r="G127" s="191"/>
      <c r="H127" s="191" t="s">
        <v>2086</v>
      </c>
      <c r="I127" s="191"/>
      <c r="J127" s="191">
        <v>119</v>
      </c>
      <c r="K127" s="761">
        <v>119</v>
      </c>
    </row>
    <row r="128" spans="1:11" s="2117" customFormat="1" ht="18" customHeight="1">
      <c r="A128" s="116"/>
      <c r="B128" s="240">
        <v>120</v>
      </c>
      <c r="C128" s="191">
        <f t="shared" si="1"/>
        <v>1</v>
      </c>
      <c r="D128" s="116">
        <v>120</v>
      </c>
      <c r="E128" s="116">
        <v>120</v>
      </c>
      <c r="F128" s="191"/>
      <c r="G128" s="191"/>
      <c r="H128" s="191" t="s">
        <v>2087</v>
      </c>
      <c r="I128" s="191"/>
      <c r="J128" s="191">
        <v>120</v>
      </c>
      <c r="K128" s="761">
        <v>120</v>
      </c>
    </row>
    <row r="129" spans="1:11" s="2117" customFormat="1" ht="18" customHeight="1">
      <c r="A129" s="116"/>
      <c r="B129" s="240">
        <v>121</v>
      </c>
      <c r="C129" s="191">
        <f t="shared" si="1"/>
        <v>1</v>
      </c>
      <c r="D129" s="116">
        <v>121</v>
      </c>
      <c r="E129" s="116">
        <v>121</v>
      </c>
      <c r="F129" s="191"/>
      <c r="G129" s="191"/>
      <c r="H129" s="191" t="s">
        <v>2088</v>
      </c>
      <c r="I129" s="191"/>
      <c r="J129" s="191">
        <v>121</v>
      </c>
      <c r="K129" s="761">
        <v>121</v>
      </c>
    </row>
    <row r="130" spans="1:11" s="2117" customFormat="1" ht="18" customHeight="1">
      <c r="A130" s="116"/>
      <c r="B130" s="240">
        <v>122</v>
      </c>
      <c r="C130" s="191">
        <f t="shared" si="1"/>
        <v>1</v>
      </c>
      <c r="D130" s="116">
        <v>122</v>
      </c>
      <c r="E130" s="116">
        <v>122</v>
      </c>
      <c r="F130" s="191"/>
      <c r="G130" s="191"/>
      <c r="H130" s="191" t="s">
        <v>2089</v>
      </c>
      <c r="I130" s="191"/>
      <c r="J130" s="191">
        <v>122</v>
      </c>
      <c r="K130" s="761">
        <v>122</v>
      </c>
    </row>
    <row r="131" spans="1:11" s="2117" customFormat="1" ht="18" customHeight="1">
      <c r="A131" s="116"/>
      <c r="B131" s="240">
        <v>123</v>
      </c>
      <c r="C131" s="191">
        <f t="shared" si="1"/>
        <v>1</v>
      </c>
      <c r="D131" s="116">
        <v>123</v>
      </c>
      <c r="E131" s="116">
        <v>123</v>
      </c>
      <c r="F131" s="191"/>
      <c r="G131" s="191"/>
      <c r="H131" s="191" t="s">
        <v>2090</v>
      </c>
      <c r="I131" s="191"/>
      <c r="J131" s="191">
        <v>123</v>
      </c>
      <c r="K131" s="761">
        <v>123</v>
      </c>
    </row>
    <row r="132" spans="1:11" s="2117" customFormat="1" ht="18" customHeight="1">
      <c r="A132" s="116"/>
      <c r="B132" s="240">
        <v>124</v>
      </c>
      <c r="C132" s="191">
        <f t="shared" si="1"/>
        <v>1</v>
      </c>
      <c r="D132" s="116">
        <v>124</v>
      </c>
      <c r="E132" s="116">
        <v>124</v>
      </c>
      <c r="F132" s="191"/>
      <c r="G132" s="191"/>
      <c r="H132" s="191" t="s">
        <v>2091</v>
      </c>
      <c r="I132" s="191"/>
      <c r="J132" s="191">
        <v>124</v>
      </c>
      <c r="K132" s="761">
        <v>124</v>
      </c>
    </row>
    <row r="133" spans="1:11" s="2117" customFormat="1" ht="18" customHeight="1">
      <c r="A133" s="116"/>
      <c r="B133" s="240">
        <v>125</v>
      </c>
      <c r="C133" s="191">
        <f t="shared" si="1"/>
        <v>1</v>
      </c>
      <c r="D133" s="116">
        <v>125</v>
      </c>
      <c r="E133" s="116">
        <v>125</v>
      </c>
      <c r="F133" s="191"/>
      <c r="G133" s="191"/>
      <c r="H133" s="191" t="s">
        <v>2092</v>
      </c>
      <c r="I133" s="191"/>
      <c r="J133" s="191">
        <v>125</v>
      </c>
      <c r="K133" s="761">
        <v>125</v>
      </c>
    </row>
    <row r="134" spans="1:11" s="2117" customFormat="1" ht="18" customHeight="1">
      <c r="A134" s="116"/>
      <c r="B134" s="240">
        <v>126</v>
      </c>
      <c r="C134" s="191">
        <f t="shared" si="1"/>
        <v>1</v>
      </c>
      <c r="D134" s="116">
        <v>126</v>
      </c>
      <c r="E134" s="116">
        <v>126</v>
      </c>
      <c r="F134" s="191"/>
      <c r="G134" s="191"/>
      <c r="H134" s="191" t="s">
        <v>2093</v>
      </c>
      <c r="I134" s="191"/>
      <c r="J134" s="191">
        <v>126</v>
      </c>
      <c r="K134" s="761">
        <v>126</v>
      </c>
    </row>
    <row r="135" spans="1:11" s="2117" customFormat="1" ht="18" customHeight="1">
      <c r="A135" s="116"/>
      <c r="B135" s="240">
        <v>127</v>
      </c>
      <c r="C135" s="191">
        <f t="shared" si="1"/>
        <v>1</v>
      </c>
      <c r="D135" s="116">
        <v>127</v>
      </c>
      <c r="E135" s="116">
        <v>127</v>
      </c>
      <c r="F135" s="191"/>
      <c r="G135" s="191"/>
      <c r="H135" s="191" t="s">
        <v>2094</v>
      </c>
      <c r="I135" s="191"/>
      <c r="J135" s="191">
        <v>127</v>
      </c>
      <c r="K135" s="761">
        <v>127</v>
      </c>
    </row>
    <row r="136" spans="1:11" s="2117" customFormat="1" ht="18" customHeight="1">
      <c r="A136" s="116"/>
      <c r="B136" s="240">
        <v>128</v>
      </c>
      <c r="C136" s="191">
        <f t="shared" si="1"/>
        <v>1</v>
      </c>
      <c r="D136" s="116">
        <v>128</v>
      </c>
      <c r="E136" s="116">
        <v>128</v>
      </c>
      <c r="F136" s="191"/>
      <c r="G136" s="191"/>
      <c r="H136" s="191" t="s">
        <v>2095</v>
      </c>
      <c r="I136" s="191"/>
      <c r="J136" s="191">
        <v>128</v>
      </c>
      <c r="K136" s="761">
        <v>128</v>
      </c>
    </row>
    <row r="137" spans="1:11" s="2117" customFormat="1" ht="18" customHeight="1">
      <c r="A137" s="116"/>
      <c r="B137" s="240">
        <v>129</v>
      </c>
      <c r="C137" s="191">
        <f t="shared" ref="C137:C200" si="2">IF(J137,1,0)</f>
        <v>1</v>
      </c>
      <c r="D137" s="116">
        <v>129</v>
      </c>
      <c r="E137" s="116">
        <v>129</v>
      </c>
      <c r="F137" s="191"/>
      <c r="G137" s="191"/>
      <c r="H137" s="191" t="s">
        <v>2096</v>
      </c>
      <c r="I137" s="191"/>
      <c r="J137" s="191">
        <v>129</v>
      </c>
      <c r="K137" s="761">
        <v>129</v>
      </c>
    </row>
    <row r="138" spans="1:11" s="2117" customFormat="1" ht="18" customHeight="1">
      <c r="A138" s="116"/>
      <c r="B138" s="240">
        <v>130</v>
      </c>
      <c r="C138" s="191">
        <f t="shared" si="2"/>
        <v>1</v>
      </c>
      <c r="D138" s="116">
        <v>130</v>
      </c>
      <c r="E138" s="116">
        <v>130</v>
      </c>
      <c r="F138" s="191"/>
      <c r="G138" s="191"/>
      <c r="H138" s="191" t="s">
        <v>2097</v>
      </c>
      <c r="I138" s="191"/>
      <c r="J138" s="191">
        <v>130</v>
      </c>
      <c r="K138" s="761">
        <v>130</v>
      </c>
    </row>
    <row r="139" spans="1:11" s="2117" customFormat="1" ht="18" customHeight="1">
      <c r="A139" s="116"/>
      <c r="B139" s="240">
        <v>131</v>
      </c>
      <c r="C139" s="191">
        <f t="shared" si="2"/>
        <v>1</v>
      </c>
      <c r="D139" s="116">
        <v>131</v>
      </c>
      <c r="E139" s="116">
        <v>131</v>
      </c>
      <c r="F139" s="191"/>
      <c r="G139" s="191"/>
      <c r="H139" s="191" t="s">
        <v>2098</v>
      </c>
      <c r="I139" s="191"/>
      <c r="J139" s="191">
        <v>131</v>
      </c>
      <c r="K139" s="761">
        <v>131</v>
      </c>
    </row>
    <row r="140" spans="1:11" s="2117" customFormat="1" ht="18" customHeight="1">
      <c r="A140" s="116"/>
      <c r="B140" s="240">
        <v>132</v>
      </c>
      <c r="C140" s="191">
        <f t="shared" si="2"/>
        <v>1</v>
      </c>
      <c r="D140" s="116">
        <v>132</v>
      </c>
      <c r="E140" s="116">
        <v>132</v>
      </c>
      <c r="F140" s="191"/>
      <c r="G140" s="191"/>
      <c r="H140" s="191" t="s">
        <v>2099</v>
      </c>
      <c r="I140" s="191"/>
      <c r="J140" s="191">
        <v>132</v>
      </c>
      <c r="K140" s="761">
        <v>132</v>
      </c>
    </row>
    <row r="141" spans="1:11" s="2117" customFormat="1" ht="18" customHeight="1">
      <c r="A141" s="116"/>
      <c r="B141" s="240">
        <v>133</v>
      </c>
      <c r="C141" s="191">
        <f t="shared" si="2"/>
        <v>1</v>
      </c>
      <c r="D141" s="116">
        <v>133</v>
      </c>
      <c r="E141" s="116">
        <v>133</v>
      </c>
      <c r="F141" s="191"/>
      <c r="G141" s="191"/>
      <c r="H141" s="191" t="s">
        <v>2100</v>
      </c>
      <c r="I141" s="191"/>
      <c r="J141" s="191">
        <v>133</v>
      </c>
      <c r="K141" s="761">
        <v>133</v>
      </c>
    </row>
    <row r="142" spans="1:11" s="2117" customFormat="1" ht="18" customHeight="1">
      <c r="A142" s="116"/>
      <c r="B142" s="240">
        <v>134</v>
      </c>
      <c r="C142" s="191">
        <f t="shared" si="2"/>
        <v>1</v>
      </c>
      <c r="D142" s="116">
        <v>134</v>
      </c>
      <c r="E142" s="116">
        <v>134</v>
      </c>
      <c r="F142" s="191"/>
      <c r="G142" s="191"/>
      <c r="H142" s="191" t="s">
        <v>2101</v>
      </c>
      <c r="I142" s="191"/>
      <c r="J142" s="191">
        <v>134</v>
      </c>
      <c r="K142" s="761">
        <v>134</v>
      </c>
    </row>
    <row r="143" spans="1:11" s="2117" customFormat="1" ht="18" customHeight="1">
      <c r="A143" s="116"/>
      <c r="B143" s="240">
        <v>135</v>
      </c>
      <c r="C143" s="191">
        <f t="shared" si="2"/>
        <v>1</v>
      </c>
      <c r="D143" s="116">
        <v>135</v>
      </c>
      <c r="E143" s="116">
        <v>135</v>
      </c>
      <c r="F143" s="191"/>
      <c r="G143" s="191"/>
      <c r="H143" s="191" t="s">
        <v>2102</v>
      </c>
      <c r="I143" s="191"/>
      <c r="J143" s="191">
        <v>135</v>
      </c>
      <c r="K143" s="761">
        <v>135</v>
      </c>
    </row>
    <row r="144" spans="1:11" s="2117" customFormat="1" ht="18" customHeight="1">
      <c r="A144" s="116"/>
      <c r="B144" s="240">
        <v>136</v>
      </c>
      <c r="C144" s="191">
        <f t="shared" si="2"/>
        <v>1</v>
      </c>
      <c r="D144" s="116">
        <v>136</v>
      </c>
      <c r="E144" s="116">
        <v>136</v>
      </c>
      <c r="F144" s="191"/>
      <c r="G144" s="191"/>
      <c r="H144" s="191" t="s">
        <v>2103</v>
      </c>
      <c r="I144" s="191"/>
      <c r="J144" s="191">
        <v>136</v>
      </c>
      <c r="K144" s="761">
        <v>136</v>
      </c>
    </row>
    <row r="145" spans="1:11" s="2117" customFormat="1" ht="18" customHeight="1">
      <c r="A145" s="116"/>
      <c r="B145" s="240">
        <v>137</v>
      </c>
      <c r="C145" s="191">
        <f t="shared" si="2"/>
        <v>1</v>
      </c>
      <c r="D145" s="116">
        <v>137</v>
      </c>
      <c r="E145" s="116">
        <v>137</v>
      </c>
      <c r="F145" s="191"/>
      <c r="G145" s="191"/>
      <c r="H145" s="191" t="s">
        <v>2104</v>
      </c>
      <c r="I145" s="191"/>
      <c r="J145" s="191">
        <v>137</v>
      </c>
      <c r="K145" s="761">
        <v>137</v>
      </c>
    </row>
    <row r="146" spans="1:11" s="2117" customFormat="1" ht="18" customHeight="1">
      <c r="A146" s="116"/>
      <c r="B146" s="240">
        <v>138</v>
      </c>
      <c r="C146" s="191">
        <f t="shared" si="2"/>
        <v>1</v>
      </c>
      <c r="D146" s="116">
        <v>138</v>
      </c>
      <c r="E146" s="116">
        <v>138</v>
      </c>
      <c r="F146" s="191"/>
      <c r="G146" s="191"/>
      <c r="H146" s="191" t="s">
        <v>2105</v>
      </c>
      <c r="I146" s="191"/>
      <c r="J146" s="191">
        <v>138</v>
      </c>
      <c r="K146" s="761">
        <v>138</v>
      </c>
    </row>
    <row r="147" spans="1:11" s="2117" customFormat="1" ht="18" customHeight="1">
      <c r="A147" s="116"/>
      <c r="B147" s="240">
        <v>139</v>
      </c>
      <c r="C147" s="191">
        <f t="shared" si="2"/>
        <v>1</v>
      </c>
      <c r="D147" s="116">
        <v>139</v>
      </c>
      <c r="E147" s="116">
        <v>139</v>
      </c>
      <c r="F147" s="191"/>
      <c r="G147" s="191"/>
      <c r="H147" s="191" t="s">
        <v>2106</v>
      </c>
      <c r="I147" s="191"/>
      <c r="J147" s="191">
        <v>139</v>
      </c>
      <c r="K147" s="761">
        <v>139</v>
      </c>
    </row>
    <row r="148" spans="1:11" s="2117" customFormat="1" ht="18" customHeight="1">
      <c r="A148" s="116"/>
      <c r="B148" s="240">
        <v>140</v>
      </c>
      <c r="C148" s="191">
        <f t="shared" si="2"/>
        <v>1</v>
      </c>
      <c r="D148" s="116">
        <v>140</v>
      </c>
      <c r="E148" s="116">
        <v>140</v>
      </c>
      <c r="F148" s="191"/>
      <c r="G148" s="191"/>
      <c r="H148" s="191" t="s">
        <v>2107</v>
      </c>
      <c r="I148" s="191"/>
      <c r="J148" s="191">
        <v>140</v>
      </c>
      <c r="K148" s="761">
        <v>140</v>
      </c>
    </row>
    <row r="149" spans="1:11" s="2117" customFormat="1" ht="18" customHeight="1">
      <c r="A149" s="116"/>
      <c r="B149" s="240">
        <v>141</v>
      </c>
      <c r="C149" s="191">
        <f t="shared" si="2"/>
        <v>1</v>
      </c>
      <c r="D149" s="116">
        <v>141</v>
      </c>
      <c r="E149" s="116">
        <v>141</v>
      </c>
      <c r="F149" s="191"/>
      <c r="G149" s="191"/>
      <c r="H149" s="191" t="s">
        <v>2108</v>
      </c>
      <c r="I149" s="191"/>
      <c r="J149" s="191">
        <v>141</v>
      </c>
      <c r="K149" s="761">
        <v>141</v>
      </c>
    </row>
    <row r="150" spans="1:11" s="2117" customFormat="1" ht="18" customHeight="1">
      <c r="A150" s="116"/>
      <c r="B150" s="240">
        <v>142</v>
      </c>
      <c r="C150" s="191">
        <f t="shared" si="2"/>
        <v>1</v>
      </c>
      <c r="D150" s="116">
        <v>142</v>
      </c>
      <c r="E150" s="116">
        <v>142</v>
      </c>
      <c r="F150" s="191"/>
      <c r="G150" s="191"/>
      <c r="H150" s="191" t="s">
        <v>2109</v>
      </c>
      <c r="I150" s="191"/>
      <c r="J150" s="191">
        <v>142</v>
      </c>
      <c r="K150" s="761">
        <v>142</v>
      </c>
    </row>
    <row r="151" spans="1:11" s="2117" customFormat="1" ht="18" customHeight="1">
      <c r="A151" s="116"/>
      <c r="B151" s="240">
        <v>143</v>
      </c>
      <c r="C151" s="191">
        <f t="shared" si="2"/>
        <v>1</v>
      </c>
      <c r="D151" s="116">
        <v>143</v>
      </c>
      <c r="E151" s="116">
        <v>143</v>
      </c>
      <c r="F151" s="191"/>
      <c r="G151" s="191"/>
      <c r="H151" s="191" t="s">
        <v>2110</v>
      </c>
      <c r="I151" s="191"/>
      <c r="J151" s="191">
        <v>143</v>
      </c>
      <c r="K151" s="761">
        <v>143</v>
      </c>
    </row>
    <row r="152" spans="1:11" s="2117" customFormat="1" ht="18" customHeight="1">
      <c r="A152" s="116"/>
      <c r="B152" s="240">
        <v>144</v>
      </c>
      <c r="C152" s="191">
        <f t="shared" si="2"/>
        <v>1</v>
      </c>
      <c r="D152" s="116">
        <v>144</v>
      </c>
      <c r="E152" s="116">
        <v>144</v>
      </c>
      <c r="F152" s="191"/>
      <c r="G152" s="191"/>
      <c r="H152" s="191" t="s">
        <v>2111</v>
      </c>
      <c r="I152" s="191"/>
      <c r="J152" s="191">
        <v>144</v>
      </c>
      <c r="K152" s="761">
        <v>144</v>
      </c>
    </row>
    <row r="153" spans="1:11" s="2117" customFormat="1" ht="18" customHeight="1">
      <c r="A153" s="116"/>
      <c r="B153" s="240">
        <v>145</v>
      </c>
      <c r="C153" s="191">
        <f t="shared" si="2"/>
        <v>1</v>
      </c>
      <c r="D153" s="116">
        <v>145</v>
      </c>
      <c r="E153" s="116">
        <v>145</v>
      </c>
      <c r="F153" s="191"/>
      <c r="G153" s="191"/>
      <c r="H153" s="191" t="s">
        <v>2112</v>
      </c>
      <c r="I153" s="191"/>
      <c r="J153" s="191">
        <v>145</v>
      </c>
      <c r="K153" s="761">
        <v>145</v>
      </c>
    </row>
    <row r="154" spans="1:11" s="2117" customFormat="1" ht="18" customHeight="1">
      <c r="A154" s="116"/>
      <c r="B154" s="240">
        <v>146</v>
      </c>
      <c r="C154" s="191">
        <f t="shared" si="2"/>
        <v>1</v>
      </c>
      <c r="D154" s="116">
        <v>146</v>
      </c>
      <c r="E154" s="116">
        <v>146</v>
      </c>
      <c r="F154" s="191"/>
      <c r="G154" s="191"/>
      <c r="H154" s="191" t="s">
        <v>2113</v>
      </c>
      <c r="I154" s="191"/>
      <c r="J154" s="191">
        <v>146</v>
      </c>
      <c r="K154" s="761">
        <v>146</v>
      </c>
    </row>
    <row r="155" spans="1:11" s="2117" customFormat="1" ht="18" customHeight="1">
      <c r="A155" s="116"/>
      <c r="B155" s="240">
        <v>147</v>
      </c>
      <c r="C155" s="191">
        <f t="shared" si="2"/>
        <v>1</v>
      </c>
      <c r="D155" s="116">
        <v>147</v>
      </c>
      <c r="E155" s="116">
        <v>147</v>
      </c>
      <c r="F155" s="191"/>
      <c r="G155" s="191"/>
      <c r="H155" s="191" t="s">
        <v>2114</v>
      </c>
      <c r="I155" s="191"/>
      <c r="J155" s="191">
        <v>147</v>
      </c>
      <c r="K155" s="761">
        <v>147</v>
      </c>
    </row>
    <row r="156" spans="1:11" s="2117" customFormat="1" ht="18" customHeight="1">
      <c r="A156" s="116"/>
      <c r="B156" s="240">
        <v>148</v>
      </c>
      <c r="C156" s="191">
        <f t="shared" si="2"/>
        <v>1</v>
      </c>
      <c r="D156" s="116">
        <v>148</v>
      </c>
      <c r="E156" s="116">
        <v>148</v>
      </c>
      <c r="F156" s="191"/>
      <c r="G156" s="191"/>
      <c r="H156" s="191" t="s">
        <v>2115</v>
      </c>
      <c r="I156" s="191"/>
      <c r="J156" s="191">
        <v>148</v>
      </c>
      <c r="K156" s="761">
        <v>148</v>
      </c>
    </row>
    <row r="157" spans="1:11" s="2117" customFormat="1" ht="18" customHeight="1">
      <c r="A157" s="116"/>
      <c r="B157" s="240">
        <v>149</v>
      </c>
      <c r="C157" s="191">
        <f t="shared" si="2"/>
        <v>1</v>
      </c>
      <c r="D157" s="116">
        <v>149</v>
      </c>
      <c r="E157" s="116">
        <v>149</v>
      </c>
      <c r="F157" s="191"/>
      <c r="G157" s="191"/>
      <c r="H157" s="191" t="s">
        <v>2116</v>
      </c>
      <c r="I157" s="191"/>
      <c r="J157" s="191">
        <v>149</v>
      </c>
      <c r="K157" s="761">
        <v>149</v>
      </c>
    </row>
    <row r="158" spans="1:11" s="2117" customFormat="1" ht="18" customHeight="1">
      <c r="A158" s="116"/>
      <c r="B158" s="240">
        <v>150</v>
      </c>
      <c r="C158" s="191">
        <f t="shared" si="2"/>
        <v>1</v>
      </c>
      <c r="D158" s="116">
        <v>150</v>
      </c>
      <c r="E158" s="116">
        <v>150</v>
      </c>
      <c r="F158" s="191"/>
      <c r="G158" s="191"/>
      <c r="H158" s="191" t="s">
        <v>2117</v>
      </c>
      <c r="I158" s="191"/>
      <c r="J158" s="191">
        <v>150</v>
      </c>
      <c r="K158" s="761">
        <v>150</v>
      </c>
    </row>
    <row r="159" spans="1:11" s="2117" customFormat="1" ht="18" customHeight="1">
      <c r="A159" s="116"/>
      <c r="B159" s="240">
        <v>151</v>
      </c>
      <c r="C159" s="191">
        <f t="shared" si="2"/>
        <v>1</v>
      </c>
      <c r="D159" s="116">
        <v>151</v>
      </c>
      <c r="E159" s="116">
        <v>151</v>
      </c>
      <c r="F159" s="191"/>
      <c r="G159" s="191"/>
      <c r="H159" s="191" t="s">
        <v>2118</v>
      </c>
      <c r="I159" s="191"/>
      <c r="J159" s="191">
        <v>151</v>
      </c>
      <c r="K159" s="761">
        <v>151</v>
      </c>
    </row>
    <row r="160" spans="1:11" s="2117" customFormat="1" ht="18" customHeight="1">
      <c r="A160" s="116"/>
      <c r="B160" s="240">
        <v>152</v>
      </c>
      <c r="C160" s="191">
        <f t="shared" si="2"/>
        <v>1</v>
      </c>
      <c r="D160" s="116">
        <v>152</v>
      </c>
      <c r="E160" s="116">
        <v>152</v>
      </c>
      <c r="F160" s="191"/>
      <c r="G160" s="191"/>
      <c r="H160" s="191" t="s">
        <v>2119</v>
      </c>
      <c r="I160" s="191"/>
      <c r="J160" s="191">
        <v>152</v>
      </c>
      <c r="K160" s="761">
        <v>152</v>
      </c>
    </row>
    <row r="161" spans="1:11" s="2117" customFormat="1" ht="18" customHeight="1">
      <c r="A161" s="116"/>
      <c r="B161" s="240">
        <v>153</v>
      </c>
      <c r="C161" s="191">
        <f t="shared" si="2"/>
        <v>1</v>
      </c>
      <c r="D161" s="116">
        <v>153</v>
      </c>
      <c r="E161" s="116">
        <v>153</v>
      </c>
      <c r="F161" s="191"/>
      <c r="G161" s="191"/>
      <c r="H161" s="191" t="s">
        <v>2120</v>
      </c>
      <c r="I161" s="191"/>
      <c r="J161" s="191">
        <v>153</v>
      </c>
      <c r="K161" s="761">
        <v>153</v>
      </c>
    </row>
    <row r="162" spans="1:11" s="2117" customFormat="1" ht="18" customHeight="1">
      <c r="A162" s="116"/>
      <c r="B162" s="240">
        <v>154</v>
      </c>
      <c r="C162" s="191">
        <f t="shared" si="2"/>
        <v>1</v>
      </c>
      <c r="D162" s="116">
        <v>154</v>
      </c>
      <c r="E162" s="116">
        <v>154</v>
      </c>
      <c r="F162" s="191"/>
      <c r="G162" s="191"/>
      <c r="H162" s="191" t="s">
        <v>2121</v>
      </c>
      <c r="I162" s="191"/>
      <c r="J162" s="191">
        <v>154</v>
      </c>
      <c r="K162" s="761">
        <v>154</v>
      </c>
    </row>
    <row r="163" spans="1:11" s="2117" customFormat="1" ht="18" customHeight="1">
      <c r="A163" s="116"/>
      <c r="B163" s="240">
        <v>155</v>
      </c>
      <c r="C163" s="191">
        <f t="shared" si="2"/>
        <v>1</v>
      </c>
      <c r="D163" s="116">
        <v>155</v>
      </c>
      <c r="E163" s="116">
        <v>155</v>
      </c>
      <c r="F163" s="191"/>
      <c r="G163" s="191"/>
      <c r="H163" s="191" t="s">
        <v>2122</v>
      </c>
      <c r="I163" s="191"/>
      <c r="J163" s="191">
        <v>155</v>
      </c>
      <c r="K163" s="761">
        <v>155</v>
      </c>
    </row>
    <row r="164" spans="1:11" s="2117" customFormat="1" ht="18" customHeight="1">
      <c r="A164" s="116"/>
      <c r="B164" s="240">
        <v>156</v>
      </c>
      <c r="C164" s="191">
        <f t="shared" si="2"/>
        <v>1</v>
      </c>
      <c r="D164" s="116">
        <v>156</v>
      </c>
      <c r="E164" s="116">
        <v>156</v>
      </c>
      <c r="F164" s="191"/>
      <c r="G164" s="191"/>
      <c r="H164" s="191" t="s">
        <v>2123</v>
      </c>
      <c r="I164" s="191"/>
      <c r="J164" s="191">
        <v>156</v>
      </c>
      <c r="K164" s="761">
        <v>156</v>
      </c>
    </row>
    <row r="165" spans="1:11" s="2117" customFormat="1" ht="18" customHeight="1">
      <c r="A165" s="116"/>
      <c r="B165" s="240">
        <v>157</v>
      </c>
      <c r="C165" s="191">
        <f t="shared" si="2"/>
        <v>1</v>
      </c>
      <c r="D165" s="116">
        <v>157</v>
      </c>
      <c r="E165" s="116">
        <v>157</v>
      </c>
      <c r="F165" s="191"/>
      <c r="G165" s="191"/>
      <c r="H165" s="191" t="s">
        <v>2124</v>
      </c>
      <c r="I165" s="191"/>
      <c r="J165" s="191">
        <v>157</v>
      </c>
      <c r="K165" s="761">
        <v>157</v>
      </c>
    </row>
    <row r="166" spans="1:11" s="2117" customFormat="1" ht="18" customHeight="1">
      <c r="A166" s="116"/>
      <c r="B166" s="240">
        <v>158</v>
      </c>
      <c r="C166" s="191">
        <f t="shared" si="2"/>
        <v>1</v>
      </c>
      <c r="D166" s="116">
        <v>158</v>
      </c>
      <c r="E166" s="116">
        <v>158</v>
      </c>
      <c r="F166" s="191"/>
      <c r="G166" s="191"/>
      <c r="H166" s="191" t="s">
        <v>2125</v>
      </c>
      <c r="I166" s="191"/>
      <c r="J166" s="191">
        <v>158</v>
      </c>
      <c r="K166" s="761">
        <v>158</v>
      </c>
    </row>
    <row r="167" spans="1:11" s="2117" customFormat="1" ht="18" customHeight="1">
      <c r="A167" s="116"/>
      <c r="B167" s="240">
        <v>159</v>
      </c>
      <c r="C167" s="191">
        <f t="shared" si="2"/>
        <v>1</v>
      </c>
      <c r="D167" s="116">
        <v>159</v>
      </c>
      <c r="E167" s="116">
        <v>159</v>
      </c>
      <c r="F167" s="191"/>
      <c r="G167" s="191"/>
      <c r="H167" s="191" t="s">
        <v>2126</v>
      </c>
      <c r="I167" s="191"/>
      <c r="J167" s="191">
        <v>159</v>
      </c>
      <c r="K167" s="761">
        <v>159</v>
      </c>
    </row>
    <row r="168" spans="1:11" s="2117" customFormat="1" ht="18" customHeight="1">
      <c r="A168" s="116"/>
      <c r="B168" s="240">
        <v>160</v>
      </c>
      <c r="C168" s="191">
        <f t="shared" si="2"/>
        <v>1</v>
      </c>
      <c r="D168" s="116">
        <v>160</v>
      </c>
      <c r="E168" s="116">
        <v>160</v>
      </c>
      <c r="F168" s="191"/>
      <c r="G168" s="191"/>
      <c r="H168" s="191" t="s">
        <v>2127</v>
      </c>
      <c r="I168" s="191"/>
      <c r="J168" s="191">
        <v>160</v>
      </c>
      <c r="K168" s="761">
        <v>160</v>
      </c>
    </row>
    <row r="169" spans="1:11" s="2117" customFormat="1" ht="18" customHeight="1">
      <c r="A169" s="116"/>
      <c r="B169" s="240">
        <v>161</v>
      </c>
      <c r="C169" s="191">
        <f t="shared" si="2"/>
        <v>1</v>
      </c>
      <c r="D169" s="116">
        <v>161</v>
      </c>
      <c r="E169" s="116">
        <v>161</v>
      </c>
      <c r="F169" s="191"/>
      <c r="G169" s="191"/>
      <c r="H169" s="191" t="s">
        <v>2128</v>
      </c>
      <c r="I169" s="191"/>
      <c r="J169" s="191">
        <v>161</v>
      </c>
      <c r="K169" s="761">
        <v>161</v>
      </c>
    </row>
    <row r="170" spans="1:11" s="2117" customFormat="1" ht="18" customHeight="1">
      <c r="A170" s="116"/>
      <c r="B170" s="240">
        <v>162</v>
      </c>
      <c r="C170" s="191">
        <f t="shared" si="2"/>
        <v>1</v>
      </c>
      <c r="D170" s="116">
        <v>162</v>
      </c>
      <c r="E170" s="116">
        <v>162</v>
      </c>
      <c r="F170" s="191"/>
      <c r="G170" s="191"/>
      <c r="H170" s="191" t="s">
        <v>2129</v>
      </c>
      <c r="I170" s="191"/>
      <c r="J170" s="191">
        <v>162</v>
      </c>
      <c r="K170" s="761">
        <v>162</v>
      </c>
    </row>
    <row r="171" spans="1:11" s="2117" customFormat="1" ht="18" customHeight="1">
      <c r="A171" s="116"/>
      <c r="B171" s="240">
        <v>163</v>
      </c>
      <c r="C171" s="191">
        <f t="shared" si="2"/>
        <v>1</v>
      </c>
      <c r="D171" s="116">
        <v>163</v>
      </c>
      <c r="E171" s="116">
        <v>163</v>
      </c>
      <c r="F171" s="191"/>
      <c r="G171" s="191"/>
      <c r="H171" s="191" t="s">
        <v>2130</v>
      </c>
      <c r="I171" s="191"/>
      <c r="J171" s="191">
        <v>163</v>
      </c>
      <c r="K171" s="761">
        <v>163</v>
      </c>
    </row>
    <row r="172" spans="1:11" s="2117" customFormat="1" ht="18" customHeight="1">
      <c r="A172" s="116"/>
      <c r="B172" s="240">
        <v>164</v>
      </c>
      <c r="C172" s="191">
        <f t="shared" si="2"/>
        <v>1</v>
      </c>
      <c r="D172" s="116">
        <v>164</v>
      </c>
      <c r="E172" s="116">
        <v>164</v>
      </c>
      <c r="F172" s="191"/>
      <c r="G172" s="191"/>
      <c r="H172" s="191" t="s">
        <v>2131</v>
      </c>
      <c r="I172" s="191"/>
      <c r="J172" s="191">
        <v>164</v>
      </c>
      <c r="K172" s="761">
        <v>164</v>
      </c>
    </row>
    <row r="173" spans="1:11" s="2117" customFormat="1" ht="18" customHeight="1">
      <c r="A173" s="116"/>
      <c r="B173" s="240">
        <v>165</v>
      </c>
      <c r="C173" s="191">
        <f t="shared" si="2"/>
        <v>1</v>
      </c>
      <c r="D173" s="116">
        <v>165</v>
      </c>
      <c r="E173" s="116">
        <v>165</v>
      </c>
      <c r="F173" s="191"/>
      <c r="G173" s="191"/>
      <c r="H173" s="191" t="s">
        <v>2132</v>
      </c>
      <c r="I173" s="191"/>
      <c r="J173" s="191">
        <v>165</v>
      </c>
      <c r="K173" s="761">
        <v>165</v>
      </c>
    </row>
    <row r="174" spans="1:11" s="2117" customFormat="1" ht="18" customHeight="1">
      <c r="A174" s="116"/>
      <c r="B174" s="240">
        <v>166</v>
      </c>
      <c r="C174" s="191">
        <f t="shared" si="2"/>
        <v>1</v>
      </c>
      <c r="D174" s="116">
        <v>166</v>
      </c>
      <c r="E174" s="116">
        <v>166</v>
      </c>
      <c r="F174" s="191"/>
      <c r="G174" s="191"/>
      <c r="H174" s="191" t="s">
        <v>2133</v>
      </c>
      <c r="I174" s="191"/>
      <c r="J174" s="191">
        <v>166</v>
      </c>
      <c r="K174" s="761">
        <v>166</v>
      </c>
    </row>
    <row r="175" spans="1:11" s="2117" customFormat="1" ht="18" customHeight="1">
      <c r="A175" s="116"/>
      <c r="B175" s="240">
        <v>167</v>
      </c>
      <c r="C175" s="191">
        <f t="shared" si="2"/>
        <v>1</v>
      </c>
      <c r="D175" s="116">
        <v>167</v>
      </c>
      <c r="E175" s="116">
        <v>167</v>
      </c>
      <c r="F175" s="191"/>
      <c r="G175" s="191"/>
      <c r="H175" s="191" t="s">
        <v>2134</v>
      </c>
      <c r="I175" s="191"/>
      <c r="J175" s="191">
        <v>167</v>
      </c>
      <c r="K175" s="761">
        <v>167</v>
      </c>
    </row>
    <row r="176" spans="1:11" s="2117" customFormat="1" ht="18" customHeight="1">
      <c r="A176" s="116"/>
      <c r="B176" s="240">
        <v>168</v>
      </c>
      <c r="C176" s="191">
        <f t="shared" si="2"/>
        <v>1</v>
      </c>
      <c r="D176" s="116">
        <v>168</v>
      </c>
      <c r="E176" s="116">
        <v>168</v>
      </c>
      <c r="F176" s="191"/>
      <c r="G176" s="191"/>
      <c r="H176" s="191" t="s">
        <v>2135</v>
      </c>
      <c r="I176" s="191"/>
      <c r="J176" s="191">
        <v>168</v>
      </c>
      <c r="K176" s="761">
        <v>168</v>
      </c>
    </row>
    <row r="177" spans="1:11" s="2117" customFormat="1" ht="18" customHeight="1">
      <c r="A177" s="116"/>
      <c r="B177" s="240">
        <v>169</v>
      </c>
      <c r="C177" s="191">
        <f t="shared" si="2"/>
        <v>1</v>
      </c>
      <c r="D177" s="116">
        <v>169</v>
      </c>
      <c r="E177" s="116">
        <v>169</v>
      </c>
      <c r="F177" s="191"/>
      <c r="G177" s="191"/>
      <c r="H177" s="191" t="s">
        <v>2136</v>
      </c>
      <c r="I177" s="191"/>
      <c r="J177" s="191">
        <v>169</v>
      </c>
      <c r="K177" s="761">
        <v>169</v>
      </c>
    </row>
    <row r="178" spans="1:11" s="2117" customFormat="1" ht="18" customHeight="1">
      <c r="A178" s="116"/>
      <c r="B178" s="240">
        <v>170</v>
      </c>
      <c r="C178" s="191">
        <f t="shared" si="2"/>
        <v>1</v>
      </c>
      <c r="D178" s="116">
        <v>170</v>
      </c>
      <c r="E178" s="116">
        <v>170</v>
      </c>
      <c r="F178" s="191"/>
      <c r="G178" s="191"/>
      <c r="H178" s="191" t="s">
        <v>2137</v>
      </c>
      <c r="I178" s="191"/>
      <c r="J178" s="191">
        <v>170</v>
      </c>
      <c r="K178" s="761">
        <v>170</v>
      </c>
    </row>
    <row r="179" spans="1:11" s="2117" customFormat="1" ht="18" customHeight="1">
      <c r="A179" s="116"/>
      <c r="B179" s="240">
        <v>171</v>
      </c>
      <c r="C179" s="191">
        <f t="shared" si="2"/>
        <v>1</v>
      </c>
      <c r="D179" s="116">
        <v>171</v>
      </c>
      <c r="E179" s="116">
        <v>171</v>
      </c>
      <c r="F179" s="191"/>
      <c r="G179" s="191"/>
      <c r="H179" s="191" t="s">
        <v>2138</v>
      </c>
      <c r="I179" s="191"/>
      <c r="J179" s="191">
        <v>171</v>
      </c>
      <c r="K179" s="761">
        <v>171</v>
      </c>
    </row>
    <row r="180" spans="1:11" s="2117" customFormat="1" ht="18" customHeight="1">
      <c r="A180" s="116"/>
      <c r="B180" s="240">
        <v>172</v>
      </c>
      <c r="C180" s="191">
        <f t="shared" si="2"/>
        <v>1</v>
      </c>
      <c r="D180" s="116">
        <v>172</v>
      </c>
      <c r="E180" s="116">
        <v>172</v>
      </c>
      <c r="F180" s="191"/>
      <c r="G180" s="191"/>
      <c r="H180" s="191" t="s">
        <v>2139</v>
      </c>
      <c r="I180" s="191"/>
      <c r="J180" s="191">
        <v>172</v>
      </c>
      <c r="K180" s="761">
        <v>172</v>
      </c>
    </row>
    <row r="181" spans="1:11" s="2117" customFormat="1" ht="18" customHeight="1">
      <c r="A181" s="116"/>
      <c r="B181" s="240">
        <v>173</v>
      </c>
      <c r="C181" s="191">
        <f t="shared" si="2"/>
        <v>1</v>
      </c>
      <c r="D181" s="116">
        <v>173</v>
      </c>
      <c r="E181" s="116">
        <v>173</v>
      </c>
      <c r="F181" s="191"/>
      <c r="G181" s="191"/>
      <c r="H181" s="191" t="s">
        <v>2140</v>
      </c>
      <c r="I181" s="191"/>
      <c r="J181" s="191">
        <v>173</v>
      </c>
      <c r="K181" s="761">
        <v>173</v>
      </c>
    </row>
    <row r="182" spans="1:11" s="2117" customFormat="1" ht="18" customHeight="1">
      <c r="A182" s="116"/>
      <c r="B182" s="240">
        <v>174</v>
      </c>
      <c r="C182" s="191">
        <f t="shared" si="2"/>
        <v>1</v>
      </c>
      <c r="D182" s="116">
        <v>174</v>
      </c>
      <c r="E182" s="116">
        <v>174</v>
      </c>
      <c r="F182" s="191"/>
      <c r="G182" s="191"/>
      <c r="H182" s="191" t="s">
        <v>2141</v>
      </c>
      <c r="I182" s="191"/>
      <c r="J182" s="191">
        <v>174</v>
      </c>
      <c r="K182" s="761">
        <v>174</v>
      </c>
    </row>
    <row r="183" spans="1:11" s="2117" customFormat="1" ht="18" customHeight="1">
      <c r="A183" s="116"/>
      <c r="B183" s="240">
        <v>175</v>
      </c>
      <c r="C183" s="191">
        <f t="shared" si="2"/>
        <v>1</v>
      </c>
      <c r="D183" s="116">
        <v>175</v>
      </c>
      <c r="E183" s="116">
        <v>175</v>
      </c>
      <c r="F183" s="191"/>
      <c r="G183" s="191"/>
      <c r="H183" s="191" t="s">
        <v>2142</v>
      </c>
      <c r="I183" s="191"/>
      <c r="J183" s="191">
        <v>175</v>
      </c>
      <c r="K183" s="761">
        <v>175</v>
      </c>
    </row>
    <row r="184" spans="1:11" s="2117" customFormat="1" ht="18" customHeight="1">
      <c r="A184" s="116"/>
      <c r="B184" s="240">
        <v>176</v>
      </c>
      <c r="C184" s="191">
        <f t="shared" si="2"/>
        <v>1</v>
      </c>
      <c r="D184" s="116">
        <v>176</v>
      </c>
      <c r="E184" s="116">
        <v>176</v>
      </c>
      <c r="F184" s="191"/>
      <c r="G184" s="191"/>
      <c r="H184" s="191" t="s">
        <v>2143</v>
      </c>
      <c r="I184" s="191"/>
      <c r="J184" s="191">
        <v>176</v>
      </c>
      <c r="K184" s="761">
        <v>176</v>
      </c>
    </row>
    <row r="185" spans="1:11" s="2117" customFormat="1" ht="18" customHeight="1">
      <c r="A185" s="116"/>
      <c r="B185" s="240">
        <v>177</v>
      </c>
      <c r="C185" s="191">
        <f t="shared" si="2"/>
        <v>1</v>
      </c>
      <c r="D185" s="116">
        <v>177</v>
      </c>
      <c r="E185" s="116">
        <v>177</v>
      </c>
      <c r="F185" s="191"/>
      <c r="G185" s="191"/>
      <c r="H185" s="191" t="s">
        <v>2144</v>
      </c>
      <c r="I185" s="191"/>
      <c r="J185" s="191">
        <v>177</v>
      </c>
      <c r="K185" s="761">
        <v>177</v>
      </c>
    </row>
    <row r="186" spans="1:11" s="2117" customFormat="1" ht="18" customHeight="1">
      <c r="A186" s="116"/>
      <c r="B186" s="240">
        <v>178</v>
      </c>
      <c r="C186" s="191">
        <f t="shared" si="2"/>
        <v>1</v>
      </c>
      <c r="D186" s="116">
        <v>178</v>
      </c>
      <c r="E186" s="116">
        <v>178</v>
      </c>
      <c r="F186" s="191"/>
      <c r="G186" s="191"/>
      <c r="H186" s="191" t="s">
        <v>2145</v>
      </c>
      <c r="I186" s="191"/>
      <c r="J186" s="191">
        <v>178</v>
      </c>
      <c r="K186" s="761">
        <v>178</v>
      </c>
    </row>
    <row r="187" spans="1:11" s="2117" customFormat="1" ht="18" customHeight="1">
      <c r="A187" s="116"/>
      <c r="B187" s="240">
        <v>179</v>
      </c>
      <c r="C187" s="191">
        <f t="shared" si="2"/>
        <v>1</v>
      </c>
      <c r="D187" s="116">
        <v>179</v>
      </c>
      <c r="E187" s="116">
        <v>179</v>
      </c>
      <c r="F187" s="191"/>
      <c r="G187" s="191"/>
      <c r="H187" s="191" t="s">
        <v>2146</v>
      </c>
      <c r="I187" s="191"/>
      <c r="J187" s="191">
        <v>179</v>
      </c>
      <c r="K187" s="761">
        <v>179</v>
      </c>
    </row>
    <row r="188" spans="1:11" s="2117" customFormat="1" ht="18" customHeight="1">
      <c r="A188" s="116"/>
      <c r="B188" s="240">
        <v>180</v>
      </c>
      <c r="C188" s="191">
        <f t="shared" si="2"/>
        <v>1</v>
      </c>
      <c r="D188" s="116">
        <v>180</v>
      </c>
      <c r="E188" s="116">
        <v>180</v>
      </c>
      <c r="F188" s="191"/>
      <c r="G188" s="191"/>
      <c r="H188" s="191" t="s">
        <v>2147</v>
      </c>
      <c r="I188" s="191"/>
      <c r="J188" s="191">
        <v>180</v>
      </c>
      <c r="K188" s="761">
        <v>180</v>
      </c>
    </row>
    <row r="189" spans="1:11" s="2117" customFormat="1" ht="18" customHeight="1">
      <c r="A189" s="116"/>
      <c r="B189" s="240">
        <v>181</v>
      </c>
      <c r="C189" s="191">
        <f t="shared" si="2"/>
        <v>1</v>
      </c>
      <c r="D189" s="116">
        <v>181</v>
      </c>
      <c r="E189" s="116">
        <v>181</v>
      </c>
      <c r="F189" s="191"/>
      <c r="G189" s="191"/>
      <c r="H189" s="191" t="s">
        <v>2148</v>
      </c>
      <c r="I189" s="191"/>
      <c r="J189" s="191">
        <v>181</v>
      </c>
      <c r="K189" s="761">
        <v>181</v>
      </c>
    </row>
    <row r="190" spans="1:11" s="2117" customFormat="1" ht="18" customHeight="1">
      <c r="A190" s="116"/>
      <c r="B190" s="240">
        <v>182</v>
      </c>
      <c r="C190" s="191">
        <f t="shared" si="2"/>
        <v>1</v>
      </c>
      <c r="D190" s="116">
        <v>182</v>
      </c>
      <c r="E190" s="116">
        <v>182</v>
      </c>
      <c r="F190" s="191"/>
      <c r="G190" s="191"/>
      <c r="H190" s="191" t="s">
        <v>2149</v>
      </c>
      <c r="I190" s="191"/>
      <c r="J190" s="191">
        <v>182</v>
      </c>
      <c r="K190" s="761">
        <v>182</v>
      </c>
    </row>
    <row r="191" spans="1:11" s="2117" customFormat="1" ht="18" customHeight="1">
      <c r="A191" s="116"/>
      <c r="B191" s="240">
        <v>183</v>
      </c>
      <c r="C191" s="191">
        <f t="shared" si="2"/>
        <v>1</v>
      </c>
      <c r="D191" s="116">
        <v>183</v>
      </c>
      <c r="E191" s="116">
        <v>183</v>
      </c>
      <c r="F191" s="191"/>
      <c r="G191" s="191"/>
      <c r="H191" s="191" t="s">
        <v>2150</v>
      </c>
      <c r="I191" s="191"/>
      <c r="J191" s="191">
        <v>183</v>
      </c>
      <c r="K191" s="761">
        <v>183</v>
      </c>
    </row>
    <row r="192" spans="1:11" s="2117" customFormat="1" ht="18" customHeight="1">
      <c r="A192" s="116"/>
      <c r="B192" s="240">
        <v>184</v>
      </c>
      <c r="C192" s="191">
        <f t="shared" si="2"/>
        <v>1</v>
      </c>
      <c r="D192" s="116">
        <v>184</v>
      </c>
      <c r="E192" s="116">
        <v>184</v>
      </c>
      <c r="F192" s="191"/>
      <c r="G192" s="191"/>
      <c r="H192" s="191" t="s">
        <v>2151</v>
      </c>
      <c r="I192" s="191"/>
      <c r="J192" s="191">
        <v>184</v>
      </c>
      <c r="K192" s="761">
        <v>184</v>
      </c>
    </row>
    <row r="193" spans="1:11" s="2117" customFormat="1" ht="18" customHeight="1">
      <c r="A193" s="116"/>
      <c r="B193" s="240">
        <v>185</v>
      </c>
      <c r="C193" s="191">
        <f t="shared" si="2"/>
        <v>1</v>
      </c>
      <c r="D193" s="116">
        <v>185</v>
      </c>
      <c r="E193" s="116">
        <v>185</v>
      </c>
      <c r="F193" s="191"/>
      <c r="G193" s="191"/>
      <c r="H193" s="191" t="s">
        <v>2152</v>
      </c>
      <c r="I193" s="191"/>
      <c r="J193" s="191">
        <v>185</v>
      </c>
      <c r="K193" s="761">
        <v>185</v>
      </c>
    </row>
    <row r="194" spans="1:11" s="2117" customFormat="1" ht="18" customHeight="1">
      <c r="A194" s="116"/>
      <c r="B194" s="240">
        <v>186</v>
      </c>
      <c r="C194" s="191">
        <f t="shared" si="2"/>
        <v>1</v>
      </c>
      <c r="D194" s="116">
        <v>186</v>
      </c>
      <c r="E194" s="116">
        <v>186</v>
      </c>
      <c r="F194" s="191"/>
      <c r="G194" s="191"/>
      <c r="H194" s="191" t="s">
        <v>2153</v>
      </c>
      <c r="I194" s="191"/>
      <c r="J194" s="191">
        <v>186</v>
      </c>
      <c r="K194" s="761">
        <v>186</v>
      </c>
    </row>
    <row r="195" spans="1:11" s="2117" customFormat="1" ht="18" customHeight="1">
      <c r="A195" s="116"/>
      <c r="B195" s="240">
        <v>187</v>
      </c>
      <c r="C195" s="191">
        <f t="shared" si="2"/>
        <v>1</v>
      </c>
      <c r="D195" s="116">
        <v>187</v>
      </c>
      <c r="E195" s="116">
        <v>187</v>
      </c>
      <c r="F195" s="191"/>
      <c r="G195" s="191"/>
      <c r="H195" s="191" t="s">
        <v>2154</v>
      </c>
      <c r="I195" s="191"/>
      <c r="J195" s="191">
        <v>187</v>
      </c>
      <c r="K195" s="761">
        <v>187</v>
      </c>
    </row>
    <row r="196" spans="1:11" s="2117" customFormat="1" ht="18" customHeight="1">
      <c r="A196" s="116"/>
      <c r="B196" s="240">
        <v>188</v>
      </c>
      <c r="C196" s="191">
        <f t="shared" si="2"/>
        <v>1</v>
      </c>
      <c r="D196" s="116">
        <v>188</v>
      </c>
      <c r="E196" s="116">
        <v>188</v>
      </c>
      <c r="F196" s="191"/>
      <c r="G196" s="191"/>
      <c r="H196" s="191" t="s">
        <v>2155</v>
      </c>
      <c r="I196" s="191"/>
      <c r="J196" s="191">
        <v>188</v>
      </c>
      <c r="K196" s="761">
        <v>188</v>
      </c>
    </row>
    <row r="197" spans="1:11" s="2117" customFormat="1" ht="18" customHeight="1">
      <c r="A197" s="116"/>
      <c r="B197" s="240">
        <v>189</v>
      </c>
      <c r="C197" s="191">
        <f t="shared" si="2"/>
        <v>1</v>
      </c>
      <c r="D197" s="116">
        <v>189</v>
      </c>
      <c r="E197" s="116">
        <v>189</v>
      </c>
      <c r="F197" s="191"/>
      <c r="G197" s="191"/>
      <c r="H197" s="191" t="s">
        <v>2156</v>
      </c>
      <c r="I197" s="191"/>
      <c r="J197" s="191">
        <v>189</v>
      </c>
      <c r="K197" s="761">
        <v>189</v>
      </c>
    </row>
    <row r="198" spans="1:11" s="2117" customFormat="1" ht="18" customHeight="1">
      <c r="A198" s="116"/>
      <c r="B198" s="240">
        <v>190</v>
      </c>
      <c r="C198" s="191">
        <f t="shared" si="2"/>
        <v>1</v>
      </c>
      <c r="D198" s="116">
        <v>190</v>
      </c>
      <c r="E198" s="116">
        <v>190</v>
      </c>
      <c r="F198" s="191"/>
      <c r="G198" s="191"/>
      <c r="H198" s="191" t="s">
        <v>2157</v>
      </c>
      <c r="I198" s="191"/>
      <c r="J198" s="191">
        <v>190</v>
      </c>
      <c r="K198" s="761">
        <v>190</v>
      </c>
    </row>
    <row r="199" spans="1:11" s="2117" customFormat="1" ht="18" customHeight="1">
      <c r="A199" s="116"/>
      <c r="B199" s="240">
        <v>191</v>
      </c>
      <c r="C199" s="191">
        <f t="shared" si="2"/>
        <v>1</v>
      </c>
      <c r="D199" s="116">
        <v>191</v>
      </c>
      <c r="E199" s="116">
        <v>191</v>
      </c>
      <c r="F199" s="191"/>
      <c r="G199" s="191"/>
      <c r="H199" s="191" t="s">
        <v>2158</v>
      </c>
      <c r="I199" s="191"/>
      <c r="J199" s="191">
        <v>191</v>
      </c>
      <c r="K199" s="761">
        <v>191</v>
      </c>
    </row>
    <row r="200" spans="1:11" s="2117" customFormat="1" ht="18" customHeight="1">
      <c r="A200" s="116"/>
      <c r="B200" s="240">
        <v>192</v>
      </c>
      <c r="C200" s="191">
        <f t="shared" si="2"/>
        <v>1</v>
      </c>
      <c r="D200" s="116">
        <v>192</v>
      </c>
      <c r="E200" s="116">
        <v>192</v>
      </c>
      <c r="F200" s="191"/>
      <c r="G200" s="191"/>
      <c r="H200" s="191" t="s">
        <v>2159</v>
      </c>
      <c r="I200" s="191"/>
      <c r="J200" s="191">
        <v>192</v>
      </c>
      <c r="K200" s="761">
        <v>192</v>
      </c>
    </row>
    <row r="201" spans="1:11" s="2117" customFormat="1" ht="18" customHeight="1">
      <c r="A201" s="116"/>
      <c r="B201" s="240">
        <v>193</v>
      </c>
      <c r="C201" s="191">
        <f t="shared" ref="C201:C264" si="3">IF(J201,1,0)</f>
        <v>1</v>
      </c>
      <c r="D201" s="116">
        <v>193</v>
      </c>
      <c r="E201" s="116">
        <v>193</v>
      </c>
      <c r="F201" s="191"/>
      <c r="G201" s="191"/>
      <c r="H201" s="191" t="s">
        <v>2160</v>
      </c>
      <c r="I201" s="191"/>
      <c r="J201" s="191">
        <v>193</v>
      </c>
      <c r="K201" s="761">
        <v>193</v>
      </c>
    </row>
    <row r="202" spans="1:11" s="2117" customFormat="1" ht="18" customHeight="1">
      <c r="A202" s="116"/>
      <c r="B202" s="240">
        <v>194</v>
      </c>
      <c r="C202" s="191">
        <f t="shared" si="3"/>
        <v>1</v>
      </c>
      <c r="D202" s="116">
        <v>194</v>
      </c>
      <c r="E202" s="116">
        <v>194</v>
      </c>
      <c r="F202" s="191"/>
      <c r="G202" s="191"/>
      <c r="H202" s="191" t="s">
        <v>2161</v>
      </c>
      <c r="I202" s="191"/>
      <c r="J202" s="191">
        <v>194</v>
      </c>
      <c r="K202" s="761">
        <v>194</v>
      </c>
    </row>
    <row r="203" spans="1:11" s="2117" customFormat="1" ht="18" customHeight="1">
      <c r="A203" s="116"/>
      <c r="B203" s="240">
        <v>195</v>
      </c>
      <c r="C203" s="191">
        <f t="shared" si="3"/>
        <v>1</v>
      </c>
      <c r="D203" s="116">
        <v>195</v>
      </c>
      <c r="E203" s="116">
        <v>195</v>
      </c>
      <c r="F203" s="191"/>
      <c r="G203" s="191"/>
      <c r="H203" s="191" t="s">
        <v>2162</v>
      </c>
      <c r="I203" s="191"/>
      <c r="J203" s="191">
        <v>195</v>
      </c>
      <c r="K203" s="761">
        <v>195</v>
      </c>
    </row>
    <row r="204" spans="1:11" s="2117" customFormat="1" ht="18" customHeight="1">
      <c r="A204" s="116"/>
      <c r="B204" s="240">
        <v>196</v>
      </c>
      <c r="C204" s="191">
        <f t="shared" si="3"/>
        <v>1</v>
      </c>
      <c r="D204" s="116">
        <v>196</v>
      </c>
      <c r="E204" s="116">
        <v>196</v>
      </c>
      <c r="F204" s="191"/>
      <c r="G204" s="191"/>
      <c r="H204" s="191" t="s">
        <v>2163</v>
      </c>
      <c r="I204" s="191"/>
      <c r="J204" s="191">
        <v>196</v>
      </c>
      <c r="K204" s="761">
        <v>196</v>
      </c>
    </row>
    <row r="205" spans="1:11" s="2117" customFormat="1" ht="18" customHeight="1">
      <c r="A205" s="116"/>
      <c r="B205" s="240">
        <v>197</v>
      </c>
      <c r="C205" s="191">
        <f t="shared" si="3"/>
        <v>1</v>
      </c>
      <c r="D205" s="116">
        <v>197</v>
      </c>
      <c r="E205" s="116">
        <v>197</v>
      </c>
      <c r="F205" s="191"/>
      <c r="G205" s="191"/>
      <c r="H205" s="191" t="s">
        <v>2164</v>
      </c>
      <c r="I205" s="191"/>
      <c r="J205" s="191">
        <v>197</v>
      </c>
      <c r="K205" s="761">
        <v>197</v>
      </c>
    </row>
    <row r="206" spans="1:11" s="2117" customFormat="1" ht="18" customHeight="1">
      <c r="A206" s="116"/>
      <c r="B206" s="240">
        <v>198</v>
      </c>
      <c r="C206" s="191">
        <f t="shared" si="3"/>
        <v>1</v>
      </c>
      <c r="D206" s="116">
        <v>198</v>
      </c>
      <c r="E206" s="116">
        <v>198</v>
      </c>
      <c r="F206" s="191"/>
      <c r="G206" s="191"/>
      <c r="H206" s="191" t="s">
        <v>2165</v>
      </c>
      <c r="I206" s="191"/>
      <c r="J206" s="191">
        <v>198</v>
      </c>
      <c r="K206" s="761">
        <v>198</v>
      </c>
    </row>
    <row r="207" spans="1:11" s="2117" customFormat="1" ht="18" customHeight="1">
      <c r="A207" s="116"/>
      <c r="B207" s="240">
        <v>199</v>
      </c>
      <c r="C207" s="191">
        <f t="shared" si="3"/>
        <v>1</v>
      </c>
      <c r="D207" s="116">
        <v>199</v>
      </c>
      <c r="E207" s="116">
        <v>199</v>
      </c>
      <c r="F207" s="191"/>
      <c r="G207" s="191"/>
      <c r="H207" s="191" t="s">
        <v>2166</v>
      </c>
      <c r="I207" s="191"/>
      <c r="J207" s="191">
        <v>199</v>
      </c>
      <c r="K207" s="761">
        <v>199</v>
      </c>
    </row>
    <row r="208" spans="1:11" s="2117" customFormat="1" ht="18" customHeight="1">
      <c r="A208" s="116"/>
      <c r="B208" s="240">
        <v>200</v>
      </c>
      <c r="C208" s="191">
        <f t="shared" si="3"/>
        <v>1</v>
      </c>
      <c r="D208" s="116">
        <v>200</v>
      </c>
      <c r="E208" s="116">
        <v>200</v>
      </c>
      <c r="F208" s="191"/>
      <c r="G208" s="191"/>
      <c r="H208" s="191" t="s">
        <v>2167</v>
      </c>
      <c r="I208" s="191"/>
      <c r="J208" s="191">
        <v>200</v>
      </c>
      <c r="K208" s="761">
        <v>200</v>
      </c>
    </row>
    <row r="209" spans="1:11" s="2117" customFormat="1" ht="18" customHeight="1">
      <c r="A209" s="20"/>
      <c r="B209" s="773"/>
      <c r="C209" s="12">
        <f t="shared" si="3"/>
        <v>0</v>
      </c>
      <c r="D209" s="1825"/>
      <c r="E209" s="1826"/>
      <c r="F209" s="1826"/>
      <c r="G209" s="1826" t="s">
        <v>1503</v>
      </c>
      <c r="H209" s="1826"/>
      <c r="I209" s="1826"/>
      <c r="J209" s="12"/>
      <c r="K209" s="12"/>
    </row>
    <row r="210" spans="1:11" s="2117" customFormat="1" ht="18" customHeight="1">
      <c r="A210" s="20"/>
      <c r="B210" s="773"/>
      <c r="C210" s="12">
        <f t="shared" si="3"/>
        <v>0</v>
      </c>
      <c r="D210" s="12"/>
      <c r="E210" s="20"/>
      <c r="F210" s="12"/>
      <c r="G210" s="20"/>
      <c r="H210" s="12"/>
      <c r="I210" s="12"/>
      <c r="J210" s="12"/>
      <c r="K210" s="12"/>
    </row>
    <row r="211" spans="1:11" s="2117" customFormat="1" ht="18" customHeight="1">
      <c r="A211" s="20"/>
      <c r="B211" s="773"/>
      <c r="C211" s="12">
        <f t="shared" si="3"/>
        <v>0</v>
      </c>
      <c r="D211" s="12"/>
      <c r="E211" s="20"/>
      <c r="F211" s="12"/>
      <c r="G211" s="20"/>
      <c r="H211" s="12"/>
      <c r="I211" s="12"/>
      <c r="J211" s="12"/>
      <c r="K211" s="12"/>
    </row>
    <row r="212" spans="1:11" s="2117" customFormat="1" ht="18" customHeight="1">
      <c r="A212" s="20"/>
      <c r="B212" s="773"/>
      <c r="C212" s="12">
        <f t="shared" si="3"/>
        <v>0</v>
      </c>
      <c r="D212" s="12"/>
      <c r="E212" s="20"/>
      <c r="F212" s="12"/>
      <c r="G212" s="20"/>
      <c r="H212" s="12"/>
      <c r="I212" s="12"/>
      <c r="J212" s="12"/>
      <c r="K212" s="12"/>
    </row>
    <row r="213" spans="1:11" s="2117" customFormat="1" ht="18" customHeight="1">
      <c r="A213" s="20"/>
      <c r="B213" s="773"/>
      <c r="C213" s="12">
        <f t="shared" si="3"/>
        <v>0</v>
      </c>
      <c r="D213" s="12"/>
      <c r="E213" s="20"/>
      <c r="F213" s="12"/>
      <c r="G213" s="20"/>
      <c r="H213" s="12"/>
      <c r="I213" s="12"/>
      <c r="J213" s="12"/>
      <c r="K213" s="12"/>
    </row>
    <row r="214" spans="1:11" s="2117" customFormat="1" ht="18" customHeight="1">
      <c r="A214" s="20"/>
      <c r="B214" s="773"/>
      <c r="C214" s="12">
        <f t="shared" si="3"/>
        <v>0</v>
      </c>
      <c r="D214" s="12"/>
      <c r="E214" s="20"/>
      <c r="F214" s="12"/>
      <c r="G214" s="20"/>
      <c r="H214" s="12"/>
      <c r="I214" s="12"/>
      <c r="J214" s="12"/>
      <c r="K214" s="12"/>
    </row>
    <row r="215" spans="1:11" s="2117" customFormat="1" ht="18" customHeight="1">
      <c r="A215" s="20"/>
      <c r="B215" s="773"/>
      <c r="C215" s="12">
        <f t="shared" si="3"/>
        <v>0</v>
      </c>
      <c r="D215" s="12"/>
      <c r="E215" s="20"/>
      <c r="F215" s="12"/>
      <c r="G215" s="20"/>
      <c r="H215" s="12"/>
      <c r="I215" s="12"/>
      <c r="J215" s="12"/>
      <c r="K215" s="12"/>
    </row>
    <row r="216" spans="1:11" s="2117" customFormat="1" ht="16.149999999999999" customHeight="1">
      <c r="A216" s="20"/>
      <c r="B216" s="773"/>
      <c r="C216" s="12">
        <f t="shared" si="3"/>
        <v>0</v>
      </c>
      <c r="D216" s="12"/>
      <c r="E216" s="20"/>
      <c r="F216" s="12"/>
      <c r="G216" s="20"/>
      <c r="H216" s="12"/>
      <c r="I216" s="12"/>
      <c r="J216" s="12"/>
      <c r="K216" s="12"/>
    </row>
    <row r="217" spans="1:11" s="2117" customFormat="1" ht="16.149999999999999" customHeight="1">
      <c r="A217" s="20"/>
      <c r="B217" s="773"/>
      <c r="C217" s="12">
        <f t="shared" si="3"/>
        <v>0</v>
      </c>
      <c r="D217" s="12"/>
      <c r="E217" s="20"/>
      <c r="F217" s="12"/>
      <c r="G217" s="20"/>
      <c r="H217" s="12"/>
      <c r="I217" s="12"/>
      <c r="J217" s="12"/>
      <c r="K217" s="12"/>
    </row>
    <row r="218" spans="1:11" s="2117" customFormat="1" ht="16.149999999999999" customHeight="1">
      <c r="A218" s="20"/>
      <c r="B218" s="773"/>
      <c r="C218" s="12">
        <f t="shared" si="3"/>
        <v>0</v>
      </c>
      <c r="D218" s="12"/>
      <c r="E218" s="20"/>
      <c r="F218" s="12"/>
      <c r="G218" s="20"/>
      <c r="H218" s="12"/>
      <c r="I218" s="12"/>
      <c r="J218" s="12"/>
      <c r="K218" s="12"/>
    </row>
    <row r="219" spans="1:11" s="2117" customFormat="1" ht="16.149999999999999" customHeight="1">
      <c r="A219" s="20"/>
      <c r="B219" s="773"/>
      <c r="C219" s="12">
        <f t="shared" si="3"/>
        <v>0</v>
      </c>
      <c r="D219" s="12"/>
      <c r="E219" s="20"/>
      <c r="F219" s="12"/>
      <c r="G219" s="20"/>
      <c r="H219" s="12"/>
      <c r="I219" s="12"/>
      <c r="J219" s="12"/>
      <c r="K219" s="12"/>
    </row>
    <row r="220" spans="1:11" s="2117" customFormat="1" ht="16.149999999999999" customHeight="1">
      <c r="A220" s="20"/>
      <c r="B220" s="773"/>
      <c r="C220" s="12">
        <f t="shared" si="3"/>
        <v>0</v>
      </c>
      <c r="D220" s="12"/>
      <c r="E220" s="20"/>
      <c r="F220" s="12"/>
      <c r="G220" s="20"/>
      <c r="H220" s="12"/>
      <c r="I220" s="12"/>
      <c r="J220" s="12"/>
      <c r="K220" s="12"/>
    </row>
    <row r="221" spans="1:11" s="2117" customFormat="1" ht="16.149999999999999" customHeight="1">
      <c r="A221" s="20"/>
      <c r="B221" s="773"/>
      <c r="C221" s="12">
        <f t="shared" si="3"/>
        <v>0</v>
      </c>
      <c r="D221" s="12"/>
      <c r="E221" s="20"/>
      <c r="F221" s="12"/>
      <c r="G221" s="20"/>
      <c r="H221" s="12"/>
      <c r="I221" s="12"/>
      <c r="J221" s="12"/>
      <c r="K221" s="12"/>
    </row>
    <row r="222" spans="1:11" s="2117" customFormat="1" ht="16.149999999999999" customHeight="1">
      <c r="A222" s="20"/>
      <c r="B222" s="773"/>
      <c r="C222" s="12">
        <f t="shared" si="3"/>
        <v>0</v>
      </c>
      <c r="D222" s="12"/>
      <c r="E222" s="20"/>
      <c r="F222" s="12"/>
      <c r="G222" s="20"/>
      <c r="H222" s="12"/>
      <c r="I222" s="12"/>
      <c r="J222" s="12"/>
      <c r="K222" s="12"/>
    </row>
    <row r="223" spans="1:11" s="2117" customFormat="1" ht="16.149999999999999" customHeight="1">
      <c r="A223" s="20"/>
      <c r="B223" s="773"/>
      <c r="C223" s="12">
        <f t="shared" si="3"/>
        <v>0</v>
      </c>
      <c r="D223" s="12"/>
      <c r="E223" s="20"/>
      <c r="F223" s="12"/>
      <c r="G223" s="20"/>
      <c r="H223" s="12"/>
      <c r="I223" s="12"/>
      <c r="J223" s="12"/>
      <c r="K223" s="12"/>
    </row>
    <row r="224" spans="1:11" s="2117" customFormat="1" ht="16.149999999999999" customHeight="1">
      <c r="A224" s="20"/>
      <c r="B224" s="773"/>
      <c r="C224" s="12">
        <f t="shared" si="3"/>
        <v>0</v>
      </c>
      <c r="D224" s="12"/>
      <c r="E224" s="20"/>
      <c r="F224" s="12"/>
      <c r="G224" s="20"/>
      <c r="H224" s="12"/>
      <c r="I224" s="12"/>
      <c r="J224" s="12"/>
      <c r="K224" s="12"/>
    </row>
    <row r="225" spans="1:11" s="2117" customFormat="1" ht="16.149999999999999" customHeight="1">
      <c r="A225" s="20"/>
      <c r="B225" s="773"/>
      <c r="C225" s="12">
        <f t="shared" si="3"/>
        <v>0</v>
      </c>
      <c r="D225" s="12"/>
      <c r="E225" s="20"/>
      <c r="F225" s="12"/>
      <c r="G225" s="20"/>
      <c r="H225" s="12"/>
      <c r="I225" s="12"/>
      <c r="J225" s="12"/>
      <c r="K225" s="12"/>
    </row>
    <row r="226" spans="1:11" s="2117" customFormat="1" ht="16.149999999999999" customHeight="1">
      <c r="A226" s="20"/>
      <c r="B226" s="773"/>
      <c r="C226" s="12">
        <f t="shared" si="3"/>
        <v>0</v>
      </c>
      <c r="D226" s="12"/>
      <c r="E226" s="20"/>
      <c r="F226" s="12"/>
      <c r="G226" s="20"/>
      <c r="H226" s="12"/>
      <c r="I226" s="12"/>
      <c r="J226" s="12"/>
      <c r="K226" s="12"/>
    </row>
    <row r="227" spans="1:11" s="2117" customFormat="1" ht="16.149999999999999" customHeight="1">
      <c r="A227" s="20"/>
      <c r="B227" s="773"/>
      <c r="C227" s="12">
        <f t="shared" si="3"/>
        <v>0</v>
      </c>
      <c r="D227" s="12"/>
      <c r="E227" s="20"/>
      <c r="F227" s="12"/>
      <c r="G227" s="20"/>
      <c r="H227" s="12"/>
      <c r="I227" s="12"/>
      <c r="J227" s="12"/>
      <c r="K227" s="12"/>
    </row>
    <row r="228" spans="1:11" s="2117" customFormat="1" ht="16.149999999999999" customHeight="1">
      <c r="A228" s="20"/>
      <c r="B228" s="773"/>
      <c r="C228" s="12">
        <f t="shared" si="3"/>
        <v>0</v>
      </c>
      <c r="D228" s="12"/>
      <c r="E228" s="20"/>
      <c r="F228" s="12"/>
      <c r="G228" s="20"/>
      <c r="H228" s="12"/>
      <c r="I228" s="12"/>
      <c r="J228" s="12"/>
      <c r="K228" s="12"/>
    </row>
    <row r="229" spans="1:11" s="2117" customFormat="1" ht="16.149999999999999" customHeight="1">
      <c r="A229" s="20"/>
      <c r="B229" s="773"/>
      <c r="C229" s="12">
        <f t="shared" si="3"/>
        <v>0</v>
      </c>
      <c r="D229" s="12"/>
      <c r="E229" s="20"/>
      <c r="F229" s="12"/>
      <c r="G229" s="20"/>
      <c r="H229" s="12"/>
      <c r="I229" s="12"/>
      <c r="J229" s="12"/>
      <c r="K229" s="12"/>
    </row>
    <row r="230" spans="1:11" s="2117" customFormat="1" ht="16.149999999999999" customHeight="1">
      <c r="A230" s="20"/>
      <c r="B230" s="773"/>
      <c r="C230" s="12">
        <f t="shared" si="3"/>
        <v>0</v>
      </c>
      <c r="D230" s="12"/>
      <c r="E230" s="20"/>
      <c r="F230" s="12"/>
      <c r="G230" s="20"/>
      <c r="H230" s="12"/>
      <c r="I230" s="12"/>
      <c r="J230" s="12"/>
      <c r="K230" s="12"/>
    </row>
    <row r="231" spans="1:11" s="2117" customFormat="1" ht="16.149999999999999" customHeight="1">
      <c r="A231" s="20"/>
      <c r="B231" s="773"/>
      <c r="C231" s="12">
        <f t="shared" si="3"/>
        <v>0</v>
      </c>
      <c r="D231" s="12"/>
      <c r="E231" s="20"/>
      <c r="F231" s="12"/>
      <c r="G231" s="20"/>
      <c r="H231" s="12"/>
      <c r="I231" s="12"/>
      <c r="J231" s="12"/>
      <c r="K231" s="12"/>
    </row>
    <row r="232" spans="1:11" s="2117" customFormat="1" ht="16.149999999999999" customHeight="1">
      <c r="A232" s="20"/>
      <c r="B232" s="773"/>
      <c r="C232" s="12">
        <f t="shared" si="3"/>
        <v>0</v>
      </c>
      <c r="D232" s="12"/>
      <c r="E232" s="20"/>
      <c r="F232" s="12"/>
      <c r="G232" s="20"/>
      <c r="H232" s="12"/>
      <c r="I232" s="12"/>
      <c r="J232" s="12"/>
      <c r="K232" s="12"/>
    </row>
    <row r="233" spans="1:11" s="2117" customFormat="1" ht="16.149999999999999" customHeight="1">
      <c r="A233" s="20"/>
      <c r="B233" s="773"/>
      <c r="C233" s="12">
        <f t="shared" si="3"/>
        <v>0</v>
      </c>
      <c r="D233" s="12"/>
      <c r="E233" s="20"/>
      <c r="F233" s="12"/>
      <c r="G233" s="20"/>
      <c r="H233" s="12"/>
      <c r="I233" s="12"/>
      <c r="J233" s="12"/>
      <c r="K233" s="12"/>
    </row>
    <row r="234" spans="1:11" s="2117" customFormat="1" ht="16.149999999999999" customHeight="1">
      <c r="A234" s="20"/>
      <c r="B234" s="773"/>
      <c r="C234" s="12">
        <f t="shared" si="3"/>
        <v>0</v>
      </c>
      <c r="D234" s="12"/>
      <c r="E234" s="20"/>
      <c r="F234" s="12"/>
      <c r="G234" s="20"/>
      <c r="H234" s="12"/>
      <c r="I234" s="12"/>
      <c r="J234" s="12"/>
      <c r="K234" s="12"/>
    </row>
    <row r="235" spans="1:11" s="2117" customFormat="1" ht="16.149999999999999" customHeight="1">
      <c r="A235" s="20"/>
      <c r="B235" s="773"/>
      <c r="C235" s="12">
        <f t="shared" si="3"/>
        <v>0</v>
      </c>
      <c r="D235" s="12"/>
      <c r="E235" s="20"/>
      <c r="F235" s="12"/>
      <c r="G235" s="20"/>
      <c r="H235" s="12"/>
      <c r="I235" s="12"/>
      <c r="J235" s="12"/>
      <c r="K235" s="12"/>
    </row>
    <row r="236" spans="1:11" s="2117" customFormat="1" ht="16.149999999999999" customHeight="1">
      <c r="A236" s="20"/>
      <c r="B236" s="773"/>
      <c r="C236" s="12">
        <f t="shared" si="3"/>
        <v>0</v>
      </c>
      <c r="D236" s="12"/>
      <c r="E236" s="20"/>
      <c r="F236" s="12"/>
      <c r="G236" s="20"/>
      <c r="H236" s="12"/>
      <c r="I236" s="12"/>
      <c r="J236" s="12"/>
      <c r="K236" s="12"/>
    </row>
    <row r="237" spans="1:11" s="2117" customFormat="1" ht="16.149999999999999" customHeight="1">
      <c r="A237" s="20"/>
      <c r="B237" s="773"/>
      <c r="C237" s="12">
        <f t="shared" si="3"/>
        <v>0</v>
      </c>
      <c r="D237" s="12"/>
      <c r="E237" s="20"/>
      <c r="F237" s="12"/>
      <c r="G237" s="20"/>
      <c r="H237" s="12"/>
      <c r="I237" s="12"/>
      <c r="J237" s="12"/>
      <c r="K237" s="12"/>
    </row>
    <row r="238" spans="1:11" s="2117" customFormat="1" ht="16.149999999999999" customHeight="1">
      <c r="A238" s="20"/>
      <c r="B238" s="773"/>
      <c r="C238" s="12">
        <f t="shared" si="3"/>
        <v>0</v>
      </c>
      <c r="D238" s="12"/>
      <c r="E238" s="20"/>
      <c r="F238" s="12"/>
      <c r="G238" s="20"/>
      <c r="H238" s="12"/>
      <c r="I238" s="12"/>
      <c r="J238" s="12"/>
      <c r="K238" s="12"/>
    </row>
    <row r="239" spans="1:11" s="2117" customFormat="1" ht="16.149999999999999" customHeight="1">
      <c r="A239" s="20"/>
      <c r="B239" s="773"/>
      <c r="C239" s="12">
        <f t="shared" si="3"/>
        <v>0</v>
      </c>
      <c r="D239" s="12"/>
      <c r="E239" s="20"/>
      <c r="F239" s="12"/>
      <c r="G239" s="20"/>
      <c r="H239" s="12"/>
      <c r="I239" s="12"/>
      <c r="J239" s="12"/>
      <c r="K239" s="12"/>
    </row>
    <row r="240" spans="1:11" s="2117" customFormat="1" ht="16.149999999999999" customHeight="1">
      <c r="A240" s="20"/>
      <c r="B240" s="773"/>
      <c r="C240" s="12">
        <f t="shared" si="3"/>
        <v>0</v>
      </c>
      <c r="D240" s="12"/>
      <c r="E240" s="20"/>
      <c r="F240" s="12"/>
      <c r="G240" s="20"/>
      <c r="H240" s="12"/>
      <c r="I240" s="12"/>
      <c r="J240" s="12"/>
      <c r="K240" s="12"/>
    </row>
    <row r="241" spans="1:11" s="2117" customFormat="1" ht="16.149999999999999" customHeight="1">
      <c r="A241" s="20"/>
      <c r="B241" s="773"/>
      <c r="C241" s="12">
        <f t="shared" si="3"/>
        <v>0</v>
      </c>
      <c r="D241" s="12"/>
      <c r="E241" s="20"/>
      <c r="F241" s="12"/>
      <c r="G241" s="20"/>
      <c r="H241" s="12"/>
      <c r="I241" s="12"/>
      <c r="J241" s="12"/>
      <c r="K241" s="12"/>
    </row>
    <row r="242" spans="1:11" s="2117" customFormat="1" ht="16.149999999999999" customHeight="1">
      <c r="A242" s="20"/>
      <c r="B242" s="773"/>
      <c r="C242" s="12">
        <f t="shared" si="3"/>
        <v>0</v>
      </c>
      <c r="D242" s="12"/>
      <c r="E242" s="20"/>
      <c r="F242" s="12"/>
      <c r="G242" s="20"/>
      <c r="H242" s="12"/>
      <c r="I242" s="12"/>
      <c r="J242" s="12"/>
      <c r="K242" s="12"/>
    </row>
    <row r="243" spans="1:11" s="2117" customFormat="1" ht="16.149999999999999" customHeight="1">
      <c r="A243" s="20"/>
      <c r="B243" s="773"/>
      <c r="C243" s="12">
        <f t="shared" si="3"/>
        <v>0</v>
      </c>
      <c r="D243" s="12"/>
      <c r="E243" s="20"/>
      <c r="F243" s="12"/>
      <c r="G243" s="20"/>
      <c r="H243" s="12"/>
      <c r="I243" s="12"/>
      <c r="J243" s="12"/>
      <c r="K243" s="12"/>
    </row>
    <row r="244" spans="1:11" s="2117" customFormat="1" ht="16.149999999999999" customHeight="1">
      <c r="A244" s="20"/>
      <c r="B244" s="773"/>
      <c r="C244" s="12">
        <f t="shared" si="3"/>
        <v>0</v>
      </c>
      <c r="D244" s="12"/>
      <c r="E244" s="20"/>
      <c r="F244" s="12"/>
      <c r="G244" s="20"/>
      <c r="H244" s="12"/>
      <c r="I244" s="12"/>
      <c r="J244" s="12"/>
      <c r="K244" s="12"/>
    </row>
    <row r="245" spans="1:11" s="2117" customFormat="1" ht="16.149999999999999" customHeight="1">
      <c r="A245" s="20"/>
      <c r="B245" s="773"/>
      <c r="C245" s="12">
        <f t="shared" si="3"/>
        <v>0</v>
      </c>
      <c r="D245" s="12"/>
      <c r="E245" s="20"/>
      <c r="F245" s="12"/>
      <c r="G245" s="20"/>
      <c r="H245" s="12"/>
      <c r="I245" s="12"/>
      <c r="J245" s="12"/>
      <c r="K245" s="12"/>
    </row>
    <row r="246" spans="1:11" s="2117" customFormat="1" ht="16.149999999999999" customHeight="1">
      <c r="A246" s="20"/>
      <c r="B246" s="773"/>
      <c r="C246" s="12">
        <f t="shared" si="3"/>
        <v>0</v>
      </c>
      <c r="D246" s="12"/>
      <c r="E246" s="20"/>
      <c r="F246" s="12"/>
      <c r="G246" s="20"/>
      <c r="H246" s="12"/>
      <c r="I246" s="12"/>
      <c r="J246" s="12"/>
      <c r="K246" s="12"/>
    </row>
    <row r="247" spans="1:11" s="2117" customFormat="1" ht="16.149999999999999" customHeight="1">
      <c r="A247" s="20"/>
      <c r="B247" s="773"/>
      <c r="C247" s="12">
        <f t="shared" si="3"/>
        <v>0</v>
      </c>
      <c r="D247" s="12"/>
      <c r="E247" s="20"/>
      <c r="F247" s="12"/>
      <c r="G247" s="20"/>
      <c r="H247" s="12"/>
      <c r="I247" s="12"/>
      <c r="J247" s="12"/>
      <c r="K247" s="12"/>
    </row>
    <row r="248" spans="1:11" s="2117" customFormat="1" ht="16.149999999999999" customHeight="1">
      <c r="A248" s="20"/>
      <c r="B248" s="773"/>
      <c r="C248" s="12">
        <f t="shared" si="3"/>
        <v>0</v>
      </c>
      <c r="D248" s="12"/>
      <c r="E248" s="20"/>
      <c r="F248" s="12"/>
      <c r="G248" s="20"/>
      <c r="H248" s="12"/>
      <c r="I248" s="12"/>
      <c r="J248" s="12"/>
      <c r="K248" s="12"/>
    </row>
    <row r="249" spans="1:11" s="2117" customFormat="1" ht="16.149999999999999" customHeight="1">
      <c r="A249" s="20"/>
      <c r="B249" s="773"/>
      <c r="C249" s="12">
        <f t="shared" si="3"/>
        <v>0</v>
      </c>
      <c r="D249" s="12"/>
      <c r="E249" s="20"/>
      <c r="F249" s="12"/>
      <c r="G249" s="20"/>
      <c r="H249" s="12"/>
      <c r="I249" s="12"/>
      <c r="J249" s="12"/>
      <c r="K249" s="12"/>
    </row>
    <row r="250" spans="1:11" s="2117" customFormat="1" ht="16.149999999999999" customHeight="1">
      <c r="A250" s="20"/>
      <c r="B250" s="773"/>
      <c r="C250" s="12">
        <f t="shared" si="3"/>
        <v>0</v>
      </c>
      <c r="D250" s="12"/>
      <c r="E250" s="20"/>
      <c r="F250" s="12"/>
      <c r="G250" s="20"/>
      <c r="H250" s="12"/>
      <c r="I250" s="12"/>
      <c r="J250" s="12"/>
      <c r="K250" s="12"/>
    </row>
    <row r="251" spans="1:11" s="2117" customFormat="1" ht="16.149999999999999" customHeight="1">
      <c r="A251" s="20"/>
      <c r="B251" s="773"/>
      <c r="C251" s="12">
        <f t="shared" si="3"/>
        <v>0</v>
      </c>
      <c r="D251" s="12"/>
      <c r="E251" s="20"/>
      <c r="F251" s="12"/>
      <c r="G251" s="20"/>
      <c r="H251" s="12"/>
      <c r="I251" s="12"/>
      <c r="J251" s="12"/>
      <c r="K251" s="12"/>
    </row>
    <row r="252" spans="1:11" s="2117" customFormat="1" ht="16.149999999999999" customHeight="1">
      <c r="A252" s="20"/>
      <c r="B252" s="773"/>
      <c r="C252" s="12">
        <f t="shared" si="3"/>
        <v>0</v>
      </c>
      <c r="D252" s="12"/>
      <c r="E252" s="20"/>
      <c r="F252" s="12"/>
      <c r="G252" s="20"/>
      <c r="H252" s="12"/>
      <c r="I252" s="12"/>
      <c r="J252" s="12"/>
      <c r="K252" s="12"/>
    </row>
    <row r="253" spans="1:11" s="2117" customFormat="1" ht="16.149999999999999" customHeight="1">
      <c r="A253" s="20"/>
      <c r="B253" s="773"/>
      <c r="C253" s="12">
        <f t="shared" si="3"/>
        <v>0</v>
      </c>
      <c r="D253" s="12"/>
      <c r="E253" s="20"/>
      <c r="F253" s="12"/>
      <c r="G253" s="20"/>
      <c r="H253" s="12"/>
      <c r="I253" s="12"/>
      <c r="J253" s="12"/>
      <c r="K253" s="12"/>
    </row>
    <row r="254" spans="1:11" s="2117" customFormat="1" ht="16.149999999999999" customHeight="1">
      <c r="A254" s="20"/>
      <c r="B254" s="773"/>
      <c r="C254" s="12">
        <f t="shared" si="3"/>
        <v>0</v>
      </c>
      <c r="D254" s="12"/>
      <c r="E254" s="20"/>
      <c r="F254" s="12"/>
      <c r="G254" s="20"/>
      <c r="H254" s="12"/>
      <c r="I254" s="12"/>
      <c r="J254" s="12"/>
      <c r="K254" s="12"/>
    </row>
    <row r="255" spans="1:11" s="2117" customFormat="1" ht="16.149999999999999" customHeight="1">
      <c r="A255" s="20"/>
      <c r="B255" s="773"/>
      <c r="C255" s="12">
        <f t="shared" si="3"/>
        <v>0</v>
      </c>
      <c r="D255" s="12"/>
      <c r="E255" s="20"/>
      <c r="F255" s="12"/>
      <c r="G255" s="20"/>
      <c r="H255" s="12"/>
      <c r="I255" s="12"/>
      <c r="J255" s="12"/>
      <c r="K255" s="12"/>
    </row>
    <row r="256" spans="1:11" s="2117" customFormat="1" ht="16.149999999999999" customHeight="1">
      <c r="A256" s="20"/>
      <c r="B256" s="773"/>
      <c r="C256" s="12">
        <f t="shared" si="3"/>
        <v>0</v>
      </c>
      <c r="D256" s="12"/>
      <c r="E256" s="20"/>
      <c r="F256" s="12"/>
      <c r="G256" s="20"/>
      <c r="H256" s="12"/>
      <c r="I256" s="12"/>
      <c r="J256" s="12"/>
      <c r="K256" s="12"/>
    </row>
    <row r="257" spans="1:11" s="2117" customFormat="1" ht="16.149999999999999" customHeight="1">
      <c r="A257" s="20"/>
      <c r="B257" s="773"/>
      <c r="C257" s="12">
        <f t="shared" si="3"/>
        <v>0</v>
      </c>
      <c r="D257" s="12"/>
      <c r="E257" s="20"/>
      <c r="F257" s="12"/>
      <c r="G257" s="20"/>
      <c r="H257" s="12"/>
      <c r="I257" s="12"/>
      <c r="J257" s="12"/>
      <c r="K257" s="12"/>
    </row>
    <row r="258" spans="1:11" s="2117" customFormat="1" ht="16.149999999999999" customHeight="1">
      <c r="A258" s="20"/>
      <c r="B258" s="773"/>
      <c r="C258" s="12">
        <f t="shared" si="3"/>
        <v>0</v>
      </c>
      <c r="D258" s="12"/>
      <c r="E258" s="20"/>
      <c r="F258" s="12"/>
      <c r="G258" s="20"/>
      <c r="H258" s="12"/>
      <c r="I258" s="12"/>
      <c r="J258" s="12"/>
      <c r="K258" s="12"/>
    </row>
    <row r="259" spans="1:11" s="2117" customFormat="1" ht="16.149999999999999" customHeight="1">
      <c r="A259" s="20"/>
      <c r="B259" s="773"/>
      <c r="C259" s="12">
        <f t="shared" si="3"/>
        <v>0</v>
      </c>
      <c r="D259" s="12"/>
      <c r="E259" s="20"/>
      <c r="F259" s="12"/>
      <c r="G259" s="20"/>
      <c r="H259" s="12"/>
      <c r="I259" s="12"/>
      <c r="J259" s="12"/>
      <c r="K259" s="12"/>
    </row>
    <row r="260" spans="1:11" s="2117" customFormat="1" ht="16.149999999999999" customHeight="1">
      <c r="A260" s="20"/>
      <c r="B260" s="773"/>
      <c r="C260" s="12">
        <f t="shared" si="3"/>
        <v>0</v>
      </c>
      <c r="D260" s="12"/>
      <c r="E260" s="20"/>
      <c r="F260" s="12"/>
      <c r="G260" s="20"/>
      <c r="H260" s="12"/>
      <c r="I260" s="12"/>
      <c r="J260" s="12"/>
      <c r="K260" s="12"/>
    </row>
    <row r="261" spans="1:11" s="2117" customFormat="1" ht="16.149999999999999" customHeight="1">
      <c r="A261" s="20"/>
      <c r="B261" s="773"/>
      <c r="C261" s="12">
        <f t="shared" si="3"/>
        <v>0</v>
      </c>
      <c r="D261" s="12"/>
      <c r="E261" s="20"/>
      <c r="F261" s="12"/>
      <c r="G261" s="20"/>
      <c r="H261" s="12"/>
      <c r="I261" s="12"/>
      <c r="J261" s="12"/>
      <c r="K261" s="12"/>
    </row>
    <row r="262" spans="1:11" s="2117" customFormat="1" ht="16.149999999999999" customHeight="1">
      <c r="A262" s="20"/>
      <c r="B262" s="773"/>
      <c r="C262" s="12">
        <f t="shared" si="3"/>
        <v>0</v>
      </c>
      <c r="D262" s="20"/>
      <c r="E262" s="20"/>
      <c r="F262" s="12"/>
      <c r="G262" s="20"/>
      <c r="H262" s="12"/>
      <c r="I262" s="12"/>
      <c r="J262" s="12"/>
      <c r="K262" s="12"/>
    </row>
    <row r="263" spans="1:11" s="2117" customFormat="1" ht="16.149999999999999" customHeight="1">
      <c r="A263" s="20"/>
      <c r="B263" s="773"/>
      <c r="C263" s="12">
        <f t="shared" si="3"/>
        <v>0</v>
      </c>
      <c r="D263" s="20"/>
      <c r="E263" s="20"/>
      <c r="F263" s="12"/>
      <c r="G263" s="20"/>
      <c r="H263" s="12"/>
      <c r="I263" s="12"/>
      <c r="J263" s="12"/>
      <c r="K263" s="12"/>
    </row>
    <row r="264" spans="1:11" s="2117" customFormat="1" ht="16.149999999999999" customHeight="1">
      <c r="A264" s="20"/>
      <c r="B264" s="773"/>
      <c r="C264" s="12">
        <f t="shared" si="3"/>
        <v>0</v>
      </c>
      <c r="D264" s="20"/>
      <c r="E264" s="20"/>
      <c r="F264" s="12"/>
      <c r="G264" s="20"/>
      <c r="H264" s="12"/>
      <c r="I264" s="12"/>
      <c r="J264" s="12"/>
      <c r="K264" s="12"/>
    </row>
    <row r="265" spans="1:11" s="2117" customFormat="1" ht="16.149999999999999" customHeight="1">
      <c r="A265" s="20"/>
      <c r="B265" s="773"/>
      <c r="C265" s="12">
        <f t="shared" ref="C265:C328" si="4">IF(J265,1,0)</f>
        <v>0</v>
      </c>
      <c r="D265" s="20"/>
      <c r="E265" s="20"/>
      <c r="F265" s="12"/>
      <c r="G265" s="20"/>
      <c r="H265" s="12"/>
      <c r="I265" s="12"/>
      <c r="J265" s="12"/>
      <c r="K265" s="12"/>
    </row>
    <row r="266" spans="1:11" s="2117" customFormat="1" ht="16.149999999999999" customHeight="1">
      <c r="A266" s="20"/>
      <c r="B266" s="773"/>
      <c r="C266" s="12">
        <f t="shared" si="4"/>
        <v>0</v>
      </c>
      <c r="D266" s="20"/>
      <c r="E266" s="20"/>
      <c r="F266" s="12"/>
      <c r="G266" s="20"/>
      <c r="H266" s="12"/>
      <c r="I266" s="12"/>
      <c r="J266" s="12"/>
      <c r="K266" s="12"/>
    </row>
    <row r="267" spans="1:11" s="2117" customFormat="1" ht="16.149999999999999" customHeight="1">
      <c r="A267" s="20"/>
      <c r="B267" s="773"/>
      <c r="C267" s="12">
        <f t="shared" si="4"/>
        <v>0</v>
      </c>
      <c r="D267" s="20"/>
      <c r="E267" s="20"/>
      <c r="F267" s="12"/>
      <c r="G267" s="20"/>
      <c r="H267" s="12"/>
      <c r="I267" s="12"/>
      <c r="J267" s="12"/>
      <c r="K267" s="12"/>
    </row>
    <row r="268" spans="1:11" s="2117" customFormat="1" ht="16.149999999999999" customHeight="1">
      <c r="A268" s="20"/>
      <c r="B268" s="773"/>
      <c r="C268" s="12">
        <f t="shared" si="4"/>
        <v>0</v>
      </c>
      <c r="D268" s="20"/>
      <c r="E268" s="20"/>
      <c r="F268" s="12"/>
      <c r="G268" s="20"/>
      <c r="H268" s="12"/>
      <c r="I268" s="12"/>
      <c r="J268" s="12"/>
      <c r="K268" s="12"/>
    </row>
    <row r="269" spans="1:11" s="2117" customFormat="1" ht="16.149999999999999" customHeight="1">
      <c r="A269" s="20"/>
      <c r="B269" s="773"/>
      <c r="C269" s="12">
        <f t="shared" si="4"/>
        <v>0</v>
      </c>
      <c r="D269" s="20"/>
      <c r="E269" s="20"/>
      <c r="F269" s="12"/>
      <c r="G269" s="20"/>
      <c r="H269" s="12"/>
      <c r="I269" s="12"/>
      <c r="J269" s="12"/>
      <c r="K269" s="12"/>
    </row>
    <row r="270" spans="1:11" s="2117" customFormat="1" ht="16.149999999999999" customHeight="1">
      <c r="A270" s="20"/>
      <c r="B270" s="773"/>
      <c r="C270" s="12">
        <f t="shared" si="4"/>
        <v>0</v>
      </c>
      <c r="D270" s="20"/>
      <c r="E270" s="20"/>
      <c r="F270" s="12"/>
      <c r="G270" s="20"/>
      <c r="H270" s="12"/>
      <c r="I270" s="12"/>
      <c r="J270" s="12"/>
      <c r="K270" s="12"/>
    </row>
    <row r="271" spans="1:11" s="2117" customFormat="1" ht="16.149999999999999" customHeight="1">
      <c r="A271" s="20"/>
      <c r="B271" s="773"/>
      <c r="C271" s="12">
        <f t="shared" si="4"/>
        <v>0</v>
      </c>
      <c r="D271" s="20"/>
      <c r="E271" s="20"/>
      <c r="F271" s="12"/>
      <c r="G271" s="20"/>
      <c r="H271" s="12"/>
      <c r="I271" s="12"/>
      <c r="J271" s="12"/>
      <c r="K271" s="12"/>
    </row>
    <row r="272" spans="1:11" s="2117" customFormat="1" ht="16.149999999999999" customHeight="1">
      <c r="A272" s="20"/>
      <c r="B272" s="773"/>
      <c r="C272" s="12">
        <f t="shared" si="4"/>
        <v>0</v>
      </c>
      <c r="D272" s="20"/>
      <c r="E272" s="20"/>
      <c r="F272" s="12"/>
      <c r="G272" s="20"/>
      <c r="H272" s="12"/>
      <c r="I272" s="12"/>
      <c r="J272" s="12"/>
      <c r="K272" s="12"/>
    </row>
    <row r="273" spans="1:11" s="2117" customFormat="1" ht="16.149999999999999" customHeight="1">
      <c r="A273" s="20"/>
      <c r="B273" s="773"/>
      <c r="C273" s="12">
        <f t="shared" si="4"/>
        <v>0</v>
      </c>
      <c r="D273" s="20"/>
      <c r="E273" s="20"/>
      <c r="F273" s="12"/>
      <c r="G273" s="20"/>
      <c r="H273" s="12"/>
      <c r="I273" s="12"/>
      <c r="J273" s="12"/>
      <c r="K273" s="12"/>
    </row>
    <row r="274" spans="1:11" s="2117" customFormat="1" ht="16.149999999999999" customHeight="1">
      <c r="A274" s="20"/>
      <c r="B274" s="773"/>
      <c r="C274" s="12">
        <f t="shared" si="4"/>
        <v>0</v>
      </c>
      <c r="D274" s="20"/>
      <c r="E274" s="20"/>
      <c r="F274" s="12"/>
      <c r="G274" s="20"/>
      <c r="H274" s="12"/>
      <c r="I274" s="12"/>
      <c r="J274" s="12"/>
      <c r="K274" s="12"/>
    </row>
    <row r="275" spans="1:11" s="2117" customFormat="1" ht="16.149999999999999" customHeight="1">
      <c r="A275" s="20"/>
      <c r="B275" s="773"/>
      <c r="C275" s="12">
        <f t="shared" si="4"/>
        <v>0</v>
      </c>
      <c r="D275" s="20"/>
      <c r="E275" s="20"/>
      <c r="F275" s="12"/>
      <c r="G275" s="20"/>
      <c r="H275" s="12"/>
      <c r="I275" s="12"/>
      <c r="J275" s="12"/>
      <c r="K275" s="12"/>
    </row>
    <row r="276" spans="1:11" s="2117" customFormat="1" ht="16.149999999999999" customHeight="1">
      <c r="A276" s="20"/>
      <c r="B276" s="773"/>
      <c r="C276" s="12">
        <f t="shared" si="4"/>
        <v>0</v>
      </c>
      <c r="D276" s="20"/>
      <c r="E276" s="20"/>
      <c r="F276" s="12"/>
      <c r="G276" s="20"/>
      <c r="H276" s="12"/>
      <c r="I276" s="12"/>
      <c r="J276" s="12"/>
      <c r="K276" s="12"/>
    </row>
    <row r="277" spans="1:11" s="2117" customFormat="1" ht="16.149999999999999" customHeight="1">
      <c r="A277" s="20"/>
      <c r="B277" s="773"/>
      <c r="C277" s="12">
        <f t="shared" si="4"/>
        <v>0</v>
      </c>
      <c r="D277" s="20"/>
      <c r="E277" s="20"/>
      <c r="F277" s="12"/>
      <c r="G277" s="20"/>
      <c r="H277" s="12"/>
      <c r="I277" s="12"/>
      <c r="J277" s="12"/>
      <c r="K277" s="12"/>
    </row>
    <row r="278" spans="1:11" s="2117" customFormat="1" ht="16.149999999999999" customHeight="1">
      <c r="A278" s="20"/>
      <c r="B278" s="773"/>
      <c r="C278" s="12">
        <f t="shared" si="4"/>
        <v>0</v>
      </c>
      <c r="D278" s="20"/>
      <c r="E278" s="20"/>
      <c r="F278" s="12"/>
      <c r="G278" s="20"/>
      <c r="H278" s="12"/>
      <c r="I278" s="12"/>
      <c r="J278" s="12"/>
      <c r="K278" s="12"/>
    </row>
    <row r="279" spans="1:11" s="2117" customFormat="1" ht="16.149999999999999" customHeight="1">
      <c r="A279" s="20"/>
      <c r="B279" s="773"/>
      <c r="C279" s="12">
        <f t="shared" si="4"/>
        <v>0</v>
      </c>
      <c r="D279" s="20"/>
      <c r="E279" s="20"/>
      <c r="F279" s="12"/>
      <c r="G279" s="20"/>
      <c r="H279" s="12"/>
      <c r="I279" s="12"/>
      <c r="J279" s="12"/>
      <c r="K279" s="12"/>
    </row>
    <row r="280" spans="1:11" s="2117" customFormat="1" ht="16.149999999999999" customHeight="1">
      <c r="A280" s="20"/>
      <c r="B280" s="773"/>
      <c r="C280" s="12">
        <f t="shared" si="4"/>
        <v>0</v>
      </c>
      <c r="D280" s="20"/>
      <c r="E280" s="20"/>
      <c r="F280" s="12"/>
      <c r="G280" s="20"/>
      <c r="H280" s="12"/>
      <c r="I280" s="12"/>
      <c r="J280" s="12"/>
      <c r="K280" s="12"/>
    </row>
    <row r="281" spans="1:11" s="2117" customFormat="1" ht="16.149999999999999" customHeight="1">
      <c r="A281" s="20"/>
      <c r="B281" s="773"/>
      <c r="C281" s="12">
        <f t="shared" si="4"/>
        <v>0</v>
      </c>
      <c r="D281" s="20"/>
      <c r="E281" s="20"/>
      <c r="F281" s="12"/>
      <c r="G281" s="20"/>
      <c r="H281" s="12"/>
      <c r="I281" s="12"/>
      <c r="J281" s="12"/>
      <c r="K281" s="12"/>
    </row>
    <row r="282" spans="1:11" s="2117" customFormat="1" ht="16.149999999999999" customHeight="1">
      <c r="A282" s="20"/>
      <c r="B282" s="773"/>
      <c r="C282" s="12">
        <f t="shared" si="4"/>
        <v>0</v>
      </c>
      <c r="D282" s="20"/>
      <c r="E282" s="20"/>
      <c r="F282" s="12"/>
      <c r="G282" s="20"/>
      <c r="H282" s="12"/>
      <c r="I282" s="12"/>
      <c r="J282" s="12"/>
      <c r="K282" s="12"/>
    </row>
    <row r="283" spans="1:11" s="2117" customFormat="1" ht="16.149999999999999" customHeight="1">
      <c r="A283" s="20"/>
      <c r="B283" s="773"/>
      <c r="C283" s="12">
        <f t="shared" si="4"/>
        <v>0</v>
      </c>
      <c r="D283" s="20"/>
      <c r="E283" s="20"/>
      <c r="F283" s="12"/>
      <c r="G283" s="20"/>
      <c r="H283" s="12"/>
      <c r="I283" s="12"/>
      <c r="J283" s="12"/>
      <c r="K283" s="12"/>
    </row>
    <row r="284" spans="1:11" s="2117" customFormat="1" ht="16.149999999999999" customHeight="1">
      <c r="A284" s="20"/>
      <c r="B284" s="773"/>
      <c r="C284" s="12">
        <f t="shared" si="4"/>
        <v>0</v>
      </c>
      <c r="D284" s="20"/>
      <c r="E284" s="20"/>
      <c r="F284" s="12"/>
      <c r="G284" s="20"/>
      <c r="H284" s="12"/>
      <c r="I284" s="12"/>
      <c r="J284" s="12"/>
      <c r="K284" s="12"/>
    </row>
    <row r="285" spans="1:11" s="2117" customFormat="1" ht="16.149999999999999" customHeight="1">
      <c r="A285" s="20"/>
      <c r="B285" s="773"/>
      <c r="C285" s="12">
        <f t="shared" si="4"/>
        <v>0</v>
      </c>
      <c r="D285" s="20"/>
      <c r="E285" s="20"/>
      <c r="F285" s="12"/>
      <c r="G285" s="20"/>
      <c r="H285" s="12"/>
      <c r="I285" s="12"/>
      <c r="J285" s="12"/>
      <c r="K285" s="12"/>
    </row>
    <row r="286" spans="1:11" s="2117" customFormat="1" ht="16.149999999999999" customHeight="1">
      <c r="A286" s="20"/>
      <c r="B286" s="773"/>
      <c r="C286" s="12">
        <f t="shared" si="4"/>
        <v>0</v>
      </c>
      <c r="D286" s="20"/>
      <c r="E286" s="20"/>
      <c r="F286" s="12"/>
      <c r="G286" s="20"/>
      <c r="H286" s="12"/>
      <c r="I286" s="12"/>
      <c r="J286" s="12"/>
      <c r="K286" s="12"/>
    </row>
    <row r="287" spans="1:11" s="2117" customFormat="1" ht="16.149999999999999" customHeight="1">
      <c r="A287" s="20"/>
      <c r="B287" s="773"/>
      <c r="C287" s="12">
        <f t="shared" si="4"/>
        <v>0</v>
      </c>
      <c r="D287" s="20"/>
      <c r="E287" s="20"/>
      <c r="F287" s="12"/>
      <c r="G287" s="20"/>
      <c r="H287" s="12"/>
      <c r="I287" s="12"/>
      <c r="J287" s="12"/>
      <c r="K287" s="12"/>
    </row>
    <row r="288" spans="1:11" s="2117" customFormat="1" ht="16.149999999999999" customHeight="1">
      <c r="A288" s="20"/>
      <c r="B288" s="773"/>
      <c r="C288" s="12">
        <f t="shared" si="4"/>
        <v>0</v>
      </c>
      <c r="D288" s="20"/>
      <c r="E288" s="20"/>
      <c r="F288" s="12"/>
      <c r="G288" s="20"/>
      <c r="H288" s="12"/>
      <c r="I288" s="12"/>
      <c r="J288" s="12"/>
      <c r="K288" s="12"/>
    </row>
    <row r="289" spans="1:11" s="2117" customFormat="1" ht="16.149999999999999" customHeight="1">
      <c r="A289" s="20"/>
      <c r="B289" s="773"/>
      <c r="C289" s="12">
        <f t="shared" si="4"/>
        <v>0</v>
      </c>
      <c r="D289" s="20"/>
      <c r="E289" s="20"/>
      <c r="F289" s="12"/>
      <c r="G289" s="20"/>
      <c r="H289" s="12"/>
      <c r="I289" s="12"/>
      <c r="J289" s="12"/>
      <c r="K289" s="12"/>
    </row>
    <row r="290" spans="1:11" s="2117" customFormat="1" ht="16.149999999999999" customHeight="1">
      <c r="A290" s="20"/>
      <c r="B290" s="773"/>
      <c r="C290" s="12">
        <f t="shared" si="4"/>
        <v>0</v>
      </c>
      <c r="D290" s="20"/>
      <c r="E290" s="20"/>
      <c r="F290" s="12"/>
      <c r="G290" s="20"/>
      <c r="H290" s="12"/>
      <c r="I290" s="12"/>
      <c r="J290" s="12"/>
      <c r="K290" s="12"/>
    </row>
    <row r="291" spans="1:11" s="2117" customFormat="1" ht="16.149999999999999" customHeight="1">
      <c r="A291" s="20"/>
      <c r="B291" s="773"/>
      <c r="C291" s="12">
        <f t="shared" si="4"/>
        <v>0</v>
      </c>
      <c r="D291" s="20"/>
      <c r="E291" s="20"/>
      <c r="F291" s="12"/>
      <c r="G291" s="20"/>
      <c r="H291" s="12"/>
      <c r="I291" s="12"/>
      <c r="J291" s="12"/>
      <c r="K291" s="12"/>
    </row>
    <row r="292" spans="1:11" s="2117" customFormat="1" ht="16.149999999999999" customHeight="1">
      <c r="A292" s="20"/>
      <c r="B292" s="773"/>
      <c r="C292" s="12">
        <f t="shared" si="4"/>
        <v>0</v>
      </c>
      <c r="D292" s="20"/>
      <c r="E292" s="20"/>
      <c r="F292" s="12"/>
      <c r="G292" s="20"/>
      <c r="H292" s="12"/>
      <c r="I292" s="12"/>
      <c r="J292" s="12"/>
      <c r="K292" s="12"/>
    </row>
    <row r="293" spans="1:11" s="2117" customFormat="1" ht="16.149999999999999" customHeight="1">
      <c r="A293" s="20"/>
      <c r="B293" s="773"/>
      <c r="C293" s="12">
        <f t="shared" si="4"/>
        <v>0</v>
      </c>
      <c r="D293" s="20"/>
      <c r="E293" s="20"/>
      <c r="F293" s="12"/>
      <c r="G293" s="20"/>
      <c r="H293" s="12"/>
      <c r="I293" s="12"/>
      <c r="J293" s="12"/>
      <c r="K293" s="12"/>
    </row>
    <row r="294" spans="1:11" s="2117" customFormat="1" ht="16.149999999999999" customHeight="1">
      <c r="A294" s="20"/>
      <c r="B294" s="773"/>
      <c r="C294" s="12">
        <f t="shared" si="4"/>
        <v>0</v>
      </c>
      <c r="D294" s="20"/>
      <c r="E294" s="20"/>
      <c r="F294" s="12"/>
      <c r="G294" s="20"/>
      <c r="H294" s="12"/>
      <c r="I294" s="12"/>
      <c r="J294" s="12"/>
      <c r="K294" s="12"/>
    </row>
    <row r="295" spans="1:11" s="2117" customFormat="1" ht="16.149999999999999" customHeight="1">
      <c r="A295" s="20"/>
      <c r="B295" s="773"/>
      <c r="C295" s="12">
        <f t="shared" si="4"/>
        <v>0</v>
      </c>
      <c r="D295" s="20"/>
      <c r="E295" s="20"/>
      <c r="F295" s="12"/>
      <c r="G295" s="20"/>
      <c r="H295" s="12"/>
      <c r="I295" s="12"/>
      <c r="J295" s="12"/>
      <c r="K295" s="12"/>
    </row>
    <row r="296" spans="1:11" s="2117" customFormat="1" ht="16.149999999999999" customHeight="1">
      <c r="A296" s="20"/>
      <c r="B296" s="773"/>
      <c r="C296" s="12">
        <f t="shared" si="4"/>
        <v>0</v>
      </c>
      <c r="D296" s="20"/>
      <c r="E296" s="20"/>
      <c r="F296" s="12"/>
      <c r="G296" s="20"/>
      <c r="H296" s="12"/>
      <c r="I296" s="12"/>
      <c r="J296" s="12"/>
      <c r="K296" s="12"/>
    </row>
    <row r="297" spans="1:11" s="2117" customFormat="1" ht="16.149999999999999" customHeight="1">
      <c r="A297" s="20"/>
      <c r="B297" s="773"/>
      <c r="C297" s="12">
        <f t="shared" si="4"/>
        <v>0</v>
      </c>
      <c r="D297" s="20"/>
      <c r="E297" s="20"/>
      <c r="F297" s="12"/>
      <c r="G297" s="20"/>
      <c r="H297" s="12"/>
      <c r="I297" s="12"/>
      <c r="J297" s="12"/>
      <c r="K297" s="12"/>
    </row>
    <row r="298" spans="1:11" s="2117" customFormat="1" ht="16.149999999999999" customHeight="1">
      <c r="A298" s="20"/>
      <c r="B298" s="773"/>
      <c r="C298" s="12">
        <f t="shared" si="4"/>
        <v>0</v>
      </c>
      <c r="D298" s="20"/>
      <c r="E298" s="20"/>
      <c r="F298" s="12"/>
      <c r="G298" s="20"/>
      <c r="H298" s="12"/>
      <c r="I298" s="12"/>
      <c r="J298" s="12"/>
      <c r="K298" s="12"/>
    </row>
    <row r="299" spans="1:11" s="2117" customFormat="1" ht="16.149999999999999" customHeight="1">
      <c r="A299" s="20"/>
      <c r="B299" s="773"/>
      <c r="C299" s="12">
        <f t="shared" si="4"/>
        <v>0</v>
      </c>
      <c r="D299" s="20"/>
      <c r="E299" s="20"/>
      <c r="F299" s="12"/>
      <c r="G299" s="20"/>
      <c r="H299" s="12"/>
      <c r="I299" s="12"/>
      <c r="J299" s="12"/>
      <c r="K299" s="12"/>
    </row>
    <row r="300" spans="1:11" s="2117" customFormat="1" ht="16.149999999999999" customHeight="1">
      <c r="A300" s="20"/>
      <c r="B300" s="773"/>
      <c r="C300" s="12">
        <f t="shared" si="4"/>
        <v>0</v>
      </c>
      <c r="D300" s="20"/>
      <c r="E300" s="20"/>
      <c r="F300" s="12"/>
      <c r="G300" s="20"/>
      <c r="H300" s="12"/>
      <c r="I300" s="12"/>
      <c r="J300" s="12"/>
      <c r="K300" s="12"/>
    </row>
    <row r="301" spans="1:11" s="2117" customFormat="1" ht="16.149999999999999" customHeight="1">
      <c r="A301" s="20"/>
      <c r="B301" s="773"/>
      <c r="C301" s="12">
        <f t="shared" si="4"/>
        <v>0</v>
      </c>
      <c r="D301" s="20"/>
      <c r="E301" s="20"/>
      <c r="F301" s="12"/>
      <c r="G301" s="20"/>
      <c r="H301" s="12"/>
      <c r="I301" s="12"/>
      <c r="J301" s="12"/>
      <c r="K301" s="12"/>
    </row>
    <row r="302" spans="1:11" s="2117" customFormat="1" ht="16.149999999999999" customHeight="1">
      <c r="A302" s="20"/>
      <c r="B302" s="773"/>
      <c r="C302" s="12">
        <f t="shared" si="4"/>
        <v>0</v>
      </c>
      <c r="D302" s="20"/>
      <c r="E302" s="20"/>
      <c r="F302" s="12"/>
      <c r="G302" s="20"/>
      <c r="H302" s="12"/>
      <c r="I302" s="12"/>
      <c r="J302" s="12"/>
      <c r="K302" s="12"/>
    </row>
    <row r="303" spans="1:11" s="2117" customFormat="1" ht="16.149999999999999" customHeight="1">
      <c r="A303" s="20"/>
      <c r="B303" s="773"/>
      <c r="C303" s="12">
        <f t="shared" si="4"/>
        <v>0</v>
      </c>
      <c r="D303" s="20"/>
      <c r="E303" s="20"/>
      <c r="F303" s="12"/>
      <c r="G303" s="20"/>
      <c r="H303" s="12"/>
      <c r="I303" s="12"/>
      <c r="J303" s="12"/>
      <c r="K303" s="12"/>
    </row>
    <row r="304" spans="1:11" s="2117" customFormat="1" ht="16.149999999999999" customHeight="1">
      <c r="A304" s="20"/>
      <c r="B304" s="773"/>
      <c r="C304" s="12">
        <f t="shared" si="4"/>
        <v>0</v>
      </c>
      <c r="D304" s="20"/>
      <c r="E304" s="20"/>
      <c r="F304" s="12"/>
      <c r="G304" s="20"/>
      <c r="H304" s="12"/>
      <c r="I304" s="12"/>
      <c r="J304" s="12"/>
      <c r="K304" s="12"/>
    </row>
    <row r="305" spans="2:11" s="2117" customFormat="1" ht="16.149999999999999" customHeight="1">
      <c r="B305" s="774"/>
      <c r="C305" s="12">
        <f t="shared" si="4"/>
        <v>0</v>
      </c>
      <c r="F305" s="2119"/>
      <c r="H305" s="2119"/>
      <c r="I305" s="2119"/>
      <c r="J305" s="2119"/>
      <c r="K305" s="2119"/>
    </row>
    <row r="306" spans="2:11" s="2117" customFormat="1" ht="16.149999999999999" customHeight="1">
      <c r="B306" s="774"/>
      <c r="C306" s="12">
        <f t="shared" si="4"/>
        <v>0</v>
      </c>
      <c r="F306" s="2119"/>
      <c r="H306" s="2119"/>
      <c r="I306" s="2119"/>
      <c r="J306" s="2119"/>
      <c r="K306" s="2119"/>
    </row>
    <row r="307" spans="2:11" s="2117" customFormat="1" ht="16.149999999999999" customHeight="1">
      <c r="B307" s="774"/>
      <c r="C307" s="12">
        <f t="shared" si="4"/>
        <v>0</v>
      </c>
      <c r="F307" s="2119"/>
      <c r="H307" s="2119"/>
      <c r="I307" s="2119"/>
      <c r="J307" s="2119"/>
      <c r="K307" s="2119"/>
    </row>
    <row r="308" spans="2:11" s="2117" customFormat="1" ht="16.149999999999999" customHeight="1">
      <c r="B308" s="774"/>
      <c r="C308" s="12">
        <f t="shared" si="4"/>
        <v>0</v>
      </c>
      <c r="F308" s="2119"/>
      <c r="H308" s="2119"/>
      <c r="I308" s="2119"/>
      <c r="J308" s="2119"/>
      <c r="K308" s="2119"/>
    </row>
    <row r="309" spans="2:11" s="2117" customFormat="1" ht="16.149999999999999" customHeight="1">
      <c r="B309" s="774"/>
      <c r="C309" s="12">
        <f t="shared" si="4"/>
        <v>0</v>
      </c>
      <c r="F309" s="2119"/>
      <c r="H309" s="2119"/>
      <c r="I309" s="2119"/>
      <c r="J309" s="2119"/>
      <c r="K309" s="2119"/>
    </row>
    <row r="310" spans="2:11" s="2117" customFormat="1" ht="16.149999999999999" customHeight="1">
      <c r="B310" s="774"/>
      <c r="C310" s="12">
        <f t="shared" si="4"/>
        <v>0</v>
      </c>
      <c r="F310" s="2119"/>
      <c r="H310" s="2119"/>
      <c r="I310" s="2119"/>
      <c r="J310" s="2119"/>
      <c r="K310" s="2119"/>
    </row>
    <row r="311" spans="2:11" s="2117" customFormat="1" ht="16.149999999999999" customHeight="1">
      <c r="B311" s="774"/>
      <c r="C311" s="12">
        <f t="shared" si="4"/>
        <v>0</v>
      </c>
      <c r="F311" s="2119"/>
      <c r="H311" s="2119"/>
      <c r="I311" s="2119"/>
      <c r="J311" s="2119"/>
      <c r="K311" s="2119"/>
    </row>
    <row r="312" spans="2:11" s="2117" customFormat="1" ht="16.149999999999999" customHeight="1">
      <c r="B312" s="774"/>
      <c r="C312" s="12">
        <f t="shared" si="4"/>
        <v>0</v>
      </c>
      <c r="F312" s="2119"/>
      <c r="H312" s="2119"/>
      <c r="I312" s="2119"/>
      <c r="J312" s="2119"/>
      <c r="K312" s="2119"/>
    </row>
    <row r="313" spans="2:11" s="2117" customFormat="1" ht="16.149999999999999" customHeight="1">
      <c r="B313" s="774"/>
      <c r="C313" s="12">
        <f t="shared" si="4"/>
        <v>0</v>
      </c>
      <c r="F313" s="2119"/>
      <c r="H313" s="2119"/>
      <c r="I313" s="2119"/>
      <c r="J313" s="2119"/>
      <c r="K313" s="2119"/>
    </row>
    <row r="314" spans="2:11" s="2117" customFormat="1" ht="16.149999999999999" customHeight="1">
      <c r="B314" s="774"/>
      <c r="C314" s="12">
        <f t="shared" si="4"/>
        <v>0</v>
      </c>
      <c r="F314" s="2119"/>
      <c r="H314" s="2119"/>
      <c r="I314" s="2119"/>
      <c r="J314" s="2119"/>
      <c r="K314" s="2119"/>
    </row>
    <row r="315" spans="2:11" s="2117" customFormat="1" ht="16.149999999999999" customHeight="1">
      <c r="B315" s="774"/>
      <c r="C315" s="12">
        <f t="shared" si="4"/>
        <v>0</v>
      </c>
      <c r="F315" s="2119"/>
      <c r="H315" s="2119"/>
      <c r="I315" s="2119"/>
      <c r="J315" s="2119"/>
      <c r="K315" s="2119"/>
    </row>
    <row r="316" spans="2:11" s="2117" customFormat="1" ht="16.149999999999999" customHeight="1">
      <c r="B316" s="774"/>
      <c r="C316" s="12">
        <f t="shared" si="4"/>
        <v>0</v>
      </c>
      <c r="F316" s="2119"/>
      <c r="H316" s="2119"/>
      <c r="I316" s="2119"/>
      <c r="J316" s="2119"/>
      <c r="K316" s="2119"/>
    </row>
    <row r="317" spans="2:11" s="2117" customFormat="1" ht="16.149999999999999" customHeight="1">
      <c r="B317" s="774"/>
      <c r="C317" s="12">
        <f t="shared" si="4"/>
        <v>0</v>
      </c>
      <c r="F317" s="2119"/>
      <c r="H317" s="2119"/>
      <c r="I317" s="2119"/>
      <c r="J317" s="2119"/>
      <c r="K317" s="2119"/>
    </row>
    <row r="318" spans="2:11" s="2117" customFormat="1" ht="16.149999999999999" customHeight="1">
      <c r="B318" s="774"/>
      <c r="C318" s="12">
        <f t="shared" si="4"/>
        <v>0</v>
      </c>
      <c r="F318" s="2119"/>
      <c r="H318" s="2119"/>
      <c r="I318" s="2119"/>
      <c r="J318" s="2119"/>
      <c r="K318" s="2119"/>
    </row>
    <row r="319" spans="2:11" s="2117" customFormat="1" ht="16.149999999999999" customHeight="1">
      <c r="B319" s="774"/>
      <c r="C319" s="12">
        <f t="shared" si="4"/>
        <v>0</v>
      </c>
      <c r="F319" s="2119"/>
      <c r="H319" s="2119"/>
      <c r="I319" s="2119"/>
      <c r="J319" s="2119"/>
      <c r="K319" s="2119"/>
    </row>
    <row r="320" spans="2:11" s="2117" customFormat="1" ht="16.149999999999999" customHeight="1">
      <c r="B320" s="774"/>
      <c r="C320" s="12">
        <f t="shared" si="4"/>
        <v>0</v>
      </c>
      <c r="F320" s="2119"/>
      <c r="H320" s="2119"/>
      <c r="I320" s="2119"/>
      <c r="J320" s="2119"/>
      <c r="K320" s="2119"/>
    </row>
    <row r="321" spans="2:11" s="2117" customFormat="1" ht="16.149999999999999" customHeight="1">
      <c r="B321" s="774"/>
      <c r="C321" s="12">
        <f t="shared" si="4"/>
        <v>0</v>
      </c>
      <c r="F321" s="2119"/>
      <c r="H321" s="2119"/>
      <c r="I321" s="2119"/>
      <c r="J321" s="2119"/>
      <c r="K321" s="2119"/>
    </row>
    <row r="322" spans="2:11" s="2117" customFormat="1" ht="16.149999999999999" customHeight="1">
      <c r="B322" s="774"/>
      <c r="C322" s="12">
        <f t="shared" si="4"/>
        <v>0</v>
      </c>
      <c r="F322" s="2119"/>
      <c r="H322" s="2119"/>
      <c r="I322" s="2119"/>
      <c r="J322" s="2119"/>
      <c r="K322" s="2119"/>
    </row>
    <row r="323" spans="2:11" s="2117" customFormat="1" ht="16.149999999999999" customHeight="1">
      <c r="B323" s="774"/>
      <c r="C323" s="12">
        <f t="shared" si="4"/>
        <v>0</v>
      </c>
      <c r="F323" s="2119"/>
      <c r="H323" s="2119"/>
      <c r="I323" s="2119"/>
      <c r="J323" s="2119"/>
      <c r="K323" s="2119"/>
    </row>
    <row r="324" spans="2:11" s="2117" customFormat="1" ht="16.149999999999999" customHeight="1">
      <c r="B324" s="774"/>
      <c r="C324" s="12">
        <f t="shared" si="4"/>
        <v>0</v>
      </c>
      <c r="F324" s="2119"/>
      <c r="H324" s="2119"/>
      <c r="I324" s="2119"/>
      <c r="J324" s="2119"/>
      <c r="K324" s="2119"/>
    </row>
    <row r="325" spans="2:11" s="2117" customFormat="1" ht="16.149999999999999" customHeight="1">
      <c r="B325" s="774"/>
      <c r="C325" s="12">
        <f t="shared" si="4"/>
        <v>0</v>
      </c>
      <c r="F325" s="2119"/>
      <c r="H325" s="2119"/>
      <c r="I325" s="2119"/>
      <c r="J325" s="2119"/>
      <c r="K325" s="2119"/>
    </row>
    <row r="326" spans="2:11" s="2117" customFormat="1" ht="16.149999999999999" customHeight="1">
      <c r="B326" s="774"/>
      <c r="C326" s="12">
        <f t="shared" si="4"/>
        <v>0</v>
      </c>
      <c r="F326" s="2119"/>
      <c r="H326" s="2119"/>
      <c r="I326" s="2119"/>
      <c r="J326" s="2119"/>
      <c r="K326" s="2119"/>
    </row>
    <row r="327" spans="2:11" s="2117" customFormat="1" ht="16.149999999999999" customHeight="1">
      <c r="B327" s="774"/>
      <c r="C327" s="12">
        <f t="shared" si="4"/>
        <v>0</v>
      </c>
      <c r="F327" s="2119"/>
      <c r="H327" s="2119"/>
      <c r="I327" s="2119"/>
      <c r="J327" s="2119"/>
      <c r="K327" s="2119"/>
    </row>
    <row r="328" spans="2:11" s="2117" customFormat="1" ht="16.149999999999999" customHeight="1">
      <c r="B328" s="774"/>
      <c r="C328" s="12">
        <f t="shared" si="4"/>
        <v>0</v>
      </c>
      <c r="F328" s="2119"/>
      <c r="H328" s="2119"/>
      <c r="I328" s="2119"/>
      <c r="J328" s="2119"/>
      <c r="K328" s="2119"/>
    </row>
    <row r="329" spans="2:11" s="2117" customFormat="1" ht="16.149999999999999" customHeight="1">
      <c r="B329" s="774"/>
      <c r="C329" s="12">
        <f>IF(J329,1,0)</f>
        <v>0</v>
      </c>
      <c r="F329" s="2119"/>
      <c r="H329" s="2119"/>
      <c r="I329" s="2119"/>
      <c r="J329" s="2119"/>
      <c r="K329" s="2119"/>
    </row>
    <row r="330" spans="2:11" s="2117" customFormat="1" ht="16.149999999999999" customHeight="1">
      <c r="B330" s="774"/>
      <c r="C330" s="12">
        <f>IF(J330,1,0)</f>
        <v>0</v>
      </c>
      <c r="F330" s="2119"/>
      <c r="H330" s="2119"/>
      <c r="I330" s="2119"/>
      <c r="J330" s="2119"/>
      <c r="K330" s="2119"/>
    </row>
    <row r="331" spans="2:11" s="2117" customFormat="1" ht="16.149999999999999" customHeight="1">
      <c r="B331" s="774"/>
      <c r="C331" s="12">
        <f>IF(J331,1,0)</f>
        <v>0</v>
      </c>
      <c r="F331" s="2119"/>
      <c r="H331" s="2119"/>
      <c r="I331" s="2119"/>
      <c r="J331" s="2119"/>
      <c r="K331" s="2119"/>
    </row>
    <row r="332" spans="2:11" s="2117" customFormat="1" ht="16.149999999999999" customHeight="1">
      <c r="B332" s="774"/>
      <c r="C332" s="12">
        <f>IF(J332,1,0)</f>
        <v>0</v>
      </c>
      <c r="F332" s="2119"/>
      <c r="H332" s="2119"/>
      <c r="I332" s="2119"/>
      <c r="J332" s="2119"/>
      <c r="K332" s="2119"/>
    </row>
    <row r="333" spans="2:11" s="2117" customFormat="1" ht="16.149999999999999" customHeight="1">
      <c r="B333" s="774"/>
      <c r="F333" s="2119"/>
      <c r="H333" s="2119"/>
      <c r="I333" s="2119"/>
      <c r="J333" s="2119"/>
      <c r="K333" s="2119"/>
    </row>
    <row r="334" spans="2:11" s="2117" customFormat="1" ht="16.149999999999999" customHeight="1">
      <c r="B334" s="774"/>
      <c r="F334" s="2119"/>
      <c r="H334" s="2119"/>
      <c r="I334" s="2119"/>
      <c r="J334" s="2119"/>
      <c r="K334" s="2119"/>
    </row>
    <row r="335" spans="2:11" s="2117" customFormat="1" ht="16.149999999999999" customHeight="1">
      <c r="B335" s="774"/>
      <c r="F335" s="2119"/>
      <c r="H335" s="2119"/>
      <c r="I335" s="2119"/>
      <c r="J335" s="2119"/>
      <c r="K335" s="2119"/>
    </row>
    <row r="336" spans="2:11" s="2117" customFormat="1" ht="16.149999999999999" customHeight="1">
      <c r="B336" s="774"/>
      <c r="F336" s="2119"/>
      <c r="H336" s="2119"/>
      <c r="I336" s="2119"/>
      <c r="J336" s="2119"/>
      <c r="K336" s="2119"/>
    </row>
    <row r="337" spans="2:11" s="2117" customFormat="1" ht="16.149999999999999" customHeight="1">
      <c r="B337" s="774"/>
      <c r="F337" s="2119"/>
      <c r="H337" s="2119"/>
      <c r="I337" s="2119"/>
      <c r="J337" s="2119"/>
      <c r="K337" s="2119"/>
    </row>
    <row r="338" spans="2:11" s="2117" customFormat="1" ht="16.149999999999999" customHeight="1">
      <c r="B338" s="774"/>
      <c r="F338" s="2119"/>
      <c r="H338" s="2119"/>
      <c r="I338" s="2119"/>
      <c r="J338" s="2119"/>
      <c r="K338" s="2119"/>
    </row>
    <row r="339" spans="2:11" s="2117" customFormat="1" ht="16.149999999999999" customHeight="1">
      <c r="B339" s="774"/>
      <c r="F339" s="2119"/>
      <c r="H339" s="2119"/>
      <c r="I339" s="2119"/>
      <c r="J339" s="2119"/>
      <c r="K339" s="2119"/>
    </row>
    <row r="340" spans="2:11" s="2117" customFormat="1" ht="16.149999999999999" customHeight="1">
      <c r="B340" s="774"/>
      <c r="F340" s="2119"/>
      <c r="H340" s="2119"/>
      <c r="I340" s="2119"/>
      <c r="J340" s="2119"/>
      <c r="K340" s="2119"/>
    </row>
    <row r="341" spans="2:11" s="2117" customFormat="1" ht="16.149999999999999" customHeight="1">
      <c r="B341" s="774"/>
      <c r="F341" s="2119"/>
      <c r="H341" s="2119"/>
      <c r="I341" s="2119"/>
      <c r="J341" s="2119"/>
      <c r="K341" s="2119"/>
    </row>
    <row r="342" spans="2:11" s="2117" customFormat="1" ht="16.149999999999999" customHeight="1">
      <c r="B342" s="774"/>
      <c r="F342" s="2119"/>
      <c r="H342" s="2119"/>
      <c r="I342" s="2119"/>
      <c r="J342" s="2119"/>
      <c r="K342" s="2119"/>
    </row>
    <row r="343" spans="2:11" s="2117" customFormat="1" ht="16.149999999999999" customHeight="1">
      <c r="B343" s="774"/>
      <c r="F343" s="2119"/>
      <c r="H343" s="2119"/>
      <c r="I343" s="2119"/>
      <c r="J343" s="2119"/>
      <c r="K343" s="2119"/>
    </row>
    <row r="344" spans="2:11" s="2117" customFormat="1" ht="16.149999999999999" customHeight="1">
      <c r="B344" s="774"/>
      <c r="F344" s="2119"/>
      <c r="H344" s="2119"/>
      <c r="I344" s="2119"/>
      <c r="J344" s="2119"/>
      <c r="K344" s="2119"/>
    </row>
    <row r="345" spans="2:11" s="2117" customFormat="1" ht="16.149999999999999" customHeight="1">
      <c r="B345" s="774"/>
      <c r="F345" s="2119"/>
      <c r="H345" s="2119"/>
      <c r="I345" s="2119"/>
      <c r="J345" s="2119"/>
      <c r="K345" s="2119"/>
    </row>
    <row r="346" spans="2:11" s="2117" customFormat="1" ht="16.149999999999999" customHeight="1">
      <c r="B346" s="774"/>
      <c r="F346" s="2119"/>
      <c r="H346" s="2119"/>
      <c r="I346" s="2119"/>
      <c r="J346" s="2119"/>
      <c r="K346" s="2119"/>
    </row>
    <row r="347" spans="2:11" s="2117" customFormat="1" ht="16.149999999999999" customHeight="1">
      <c r="B347" s="774"/>
      <c r="F347" s="2119"/>
      <c r="H347" s="2119"/>
      <c r="I347" s="2119"/>
      <c r="J347" s="2119"/>
      <c r="K347" s="2119"/>
    </row>
    <row r="348" spans="2:11" s="2117" customFormat="1" ht="16.149999999999999" customHeight="1">
      <c r="B348" s="774"/>
      <c r="F348" s="2119"/>
      <c r="H348" s="2119"/>
      <c r="I348" s="2119"/>
      <c r="J348" s="2119"/>
      <c r="K348" s="2119"/>
    </row>
    <row r="349" spans="2:11" s="2117" customFormat="1" ht="16.149999999999999" customHeight="1">
      <c r="B349" s="774"/>
      <c r="F349" s="2119"/>
      <c r="H349" s="2119"/>
      <c r="I349" s="2119"/>
      <c r="J349" s="2119"/>
      <c r="K349" s="2119"/>
    </row>
    <row r="350" spans="2:11" s="2117" customFormat="1" ht="16.149999999999999" customHeight="1">
      <c r="B350" s="774"/>
      <c r="F350" s="2119"/>
      <c r="H350" s="2119"/>
      <c r="I350" s="2119"/>
      <c r="J350" s="2119"/>
      <c r="K350" s="2119"/>
    </row>
    <row r="351" spans="2:11" s="2117" customFormat="1" ht="16.149999999999999" customHeight="1">
      <c r="B351" s="774"/>
      <c r="F351" s="2119"/>
      <c r="H351" s="2119"/>
      <c r="I351" s="2119"/>
      <c r="J351" s="2119"/>
      <c r="K351" s="2119"/>
    </row>
    <row r="352" spans="2:11" s="2117" customFormat="1" ht="16.149999999999999" customHeight="1">
      <c r="B352" s="774"/>
      <c r="F352" s="2119"/>
      <c r="H352" s="2119"/>
      <c r="I352" s="2119"/>
      <c r="J352" s="2119"/>
      <c r="K352" s="2119"/>
    </row>
    <row r="353" spans="2:11" s="2117" customFormat="1" ht="16.149999999999999" customHeight="1">
      <c r="B353" s="774"/>
      <c r="F353" s="2119"/>
      <c r="H353" s="2119"/>
      <c r="I353" s="2119"/>
      <c r="J353" s="2119"/>
      <c r="K353" s="2119"/>
    </row>
    <row r="354" spans="2:11" s="2117" customFormat="1" ht="16.149999999999999" customHeight="1">
      <c r="B354" s="774"/>
      <c r="F354" s="2119"/>
      <c r="H354" s="2119"/>
      <c r="I354" s="2119"/>
      <c r="J354" s="2119"/>
      <c r="K354" s="2119"/>
    </row>
    <row r="355" spans="2:11" s="2117" customFormat="1" ht="16.149999999999999" customHeight="1">
      <c r="B355" s="774"/>
      <c r="F355" s="2119"/>
      <c r="H355" s="2119"/>
      <c r="I355" s="2119"/>
      <c r="J355" s="2119"/>
      <c r="K355" s="2119"/>
    </row>
    <row r="356" spans="2:11" s="2117" customFormat="1" ht="16.149999999999999" customHeight="1">
      <c r="B356" s="774"/>
      <c r="F356" s="2119"/>
      <c r="H356" s="2119"/>
      <c r="I356" s="2119"/>
      <c r="J356" s="2119"/>
      <c r="K356" s="2119"/>
    </row>
    <row r="357" spans="2:11" s="2117" customFormat="1" ht="16.149999999999999" customHeight="1">
      <c r="B357" s="774"/>
      <c r="F357" s="2119"/>
      <c r="H357" s="2119"/>
      <c r="I357" s="2119"/>
      <c r="J357" s="2119"/>
      <c r="K357" s="2119"/>
    </row>
    <row r="358" spans="2:11" s="2117" customFormat="1" ht="16.149999999999999" customHeight="1">
      <c r="B358" s="774"/>
      <c r="F358" s="2119"/>
      <c r="H358" s="2119"/>
      <c r="I358" s="2119"/>
      <c r="J358" s="2119"/>
      <c r="K358" s="2119"/>
    </row>
    <row r="359" spans="2:11" s="2117" customFormat="1" ht="16.149999999999999" customHeight="1">
      <c r="B359" s="774"/>
      <c r="F359" s="2119"/>
      <c r="H359" s="2119"/>
      <c r="I359" s="2119"/>
      <c r="J359" s="2119"/>
      <c r="K359" s="2119"/>
    </row>
    <row r="360" spans="2:11" s="2117" customFormat="1" ht="16.149999999999999" customHeight="1">
      <c r="B360" s="774"/>
      <c r="F360" s="2119"/>
      <c r="H360" s="2119"/>
      <c r="I360" s="2119"/>
      <c r="J360" s="2119"/>
      <c r="K360" s="2119"/>
    </row>
    <row r="361" spans="2:11" s="2117" customFormat="1" ht="16.149999999999999" customHeight="1">
      <c r="B361" s="774"/>
      <c r="F361" s="2119"/>
      <c r="H361" s="2119"/>
      <c r="I361" s="2119"/>
      <c r="J361" s="2119"/>
      <c r="K361" s="2119"/>
    </row>
    <row r="362" spans="2:11" s="2117" customFormat="1" ht="16.149999999999999" customHeight="1">
      <c r="B362" s="774"/>
      <c r="F362" s="2119"/>
      <c r="H362" s="2119"/>
      <c r="I362" s="2119"/>
      <c r="J362" s="2119"/>
      <c r="K362" s="2119"/>
    </row>
    <row r="363" spans="2:11" s="2117" customFormat="1" ht="16.149999999999999" customHeight="1">
      <c r="B363" s="774"/>
      <c r="F363" s="2119"/>
      <c r="H363" s="2119"/>
      <c r="I363" s="2119"/>
      <c r="J363" s="2119"/>
      <c r="K363" s="2119"/>
    </row>
    <row r="364" spans="2:11" s="2117" customFormat="1" ht="16.149999999999999" customHeight="1">
      <c r="B364" s="774"/>
      <c r="F364" s="2119"/>
      <c r="H364" s="2119"/>
      <c r="I364" s="2119"/>
      <c r="J364" s="2119"/>
      <c r="K364" s="2119"/>
    </row>
    <row r="365" spans="2:11" s="2117" customFormat="1" ht="16.149999999999999" customHeight="1">
      <c r="B365" s="774"/>
      <c r="F365" s="2119"/>
      <c r="H365" s="2119"/>
      <c r="I365" s="2119"/>
      <c r="J365" s="2119"/>
      <c r="K365" s="2119"/>
    </row>
    <row r="366" spans="2:11" s="2117" customFormat="1" ht="16.149999999999999" customHeight="1">
      <c r="B366" s="774"/>
      <c r="F366" s="2119"/>
      <c r="H366" s="2119"/>
      <c r="I366" s="2119"/>
      <c r="J366" s="2119"/>
      <c r="K366" s="2119"/>
    </row>
    <row r="367" spans="2:11" s="2117" customFormat="1" ht="16.149999999999999" customHeight="1">
      <c r="B367" s="774"/>
      <c r="F367" s="2119"/>
      <c r="H367" s="2119"/>
      <c r="I367" s="2119"/>
      <c r="J367" s="2119"/>
      <c r="K367" s="2119"/>
    </row>
    <row r="368" spans="2:11" s="2117" customFormat="1" ht="16.149999999999999" customHeight="1">
      <c r="B368" s="774"/>
      <c r="F368" s="2119"/>
      <c r="H368" s="2119"/>
      <c r="I368" s="2119"/>
      <c r="J368" s="2119"/>
      <c r="K368" s="2119"/>
    </row>
    <row r="369" spans="2:11" s="2117" customFormat="1" ht="16.149999999999999" customHeight="1">
      <c r="B369" s="774"/>
      <c r="F369" s="2119"/>
      <c r="H369" s="2119"/>
      <c r="I369" s="2119"/>
      <c r="J369" s="2119"/>
      <c r="K369" s="2119"/>
    </row>
    <row r="370" spans="2:11" s="2117" customFormat="1" ht="16.149999999999999" customHeight="1">
      <c r="B370" s="774"/>
      <c r="F370" s="2119"/>
      <c r="H370" s="2119"/>
      <c r="I370" s="2119"/>
      <c r="J370" s="2119"/>
      <c r="K370" s="2119"/>
    </row>
    <row r="371" spans="2:11" s="2117" customFormat="1" ht="16.149999999999999" customHeight="1">
      <c r="B371" s="774"/>
      <c r="F371" s="2119"/>
      <c r="H371" s="2119"/>
      <c r="I371" s="2119"/>
      <c r="J371" s="2119"/>
      <c r="K371" s="2119"/>
    </row>
    <row r="372" spans="2:11" s="2117" customFormat="1" ht="16.149999999999999" customHeight="1">
      <c r="B372" s="774"/>
      <c r="F372" s="2119"/>
      <c r="H372" s="2119"/>
      <c r="I372" s="2119"/>
      <c r="J372" s="2119"/>
      <c r="K372" s="2119"/>
    </row>
    <row r="373" spans="2:11" s="2117" customFormat="1" ht="16.149999999999999" customHeight="1">
      <c r="B373" s="774"/>
      <c r="F373" s="2119"/>
      <c r="H373" s="2119"/>
      <c r="I373" s="2119"/>
      <c r="J373" s="2119"/>
      <c r="K373" s="2119"/>
    </row>
    <row r="374" spans="2:11" s="2117" customFormat="1" ht="16.149999999999999" customHeight="1">
      <c r="B374" s="774"/>
      <c r="F374" s="2119"/>
      <c r="H374" s="2119"/>
      <c r="I374" s="2119"/>
      <c r="J374" s="2119"/>
      <c r="K374" s="2119"/>
    </row>
    <row r="375" spans="2:11" s="2117" customFormat="1" ht="16.149999999999999" customHeight="1">
      <c r="B375" s="774"/>
    </row>
    <row r="376" spans="2:11" s="2117" customFormat="1" ht="16.149999999999999" customHeight="1">
      <c r="B376" s="774"/>
    </row>
    <row r="377" spans="2:11" s="2117" customFormat="1" ht="16.149999999999999" customHeight="1">
      <c r="B377" s="774"/>
    </row>
    <row r="378" spans="2:11" s="2117" customFormat="1" ht="16.149999999999999" customHeight="1">
      <c r="B378" s="774"/>
    </row>
    <row r="379" spans="2:11" s="2117" customFormat="1" ht="16.149999999999999" customHeight="1">
      <c r="B379" s="774"/>
    </row>
    <row r="380" spans="2:11" s="2117" customFormat="1" ht="16.149999999999999" customHeight="1">
      <c r="B380" s="774"/>
    </row>
    <row r="381" spans="2:11" s="2117" customFormat="1" ht="16.149999999999999" customHeight="1">
      <c r="B381" s="774"/>
    </row>
    <row r="382" spans="2:11" s="2117" customFormat="1" ht="16.149999999999999" customHeight="1">
      <c r="B382" s="774"/>
    </row>
    <row r="383" spans="2:11" s="2117" customFormat="1" ht="16.149999999999999" customHeight="1">
      <c r="B383" s="774"/>
    </row>
    <row r="384" spans="2:11" s="2117" customFormat="1" ht="16.149999999999999" customHeight="1">
      <c r="B384" s="774"/>
    </row>
    <row r="385" spans="2:2" s="2117" customFormat="1" ht="16.149999999999999" customHeight="1">
      <c r="B385" s="774"/>
    </row>
    <row r="386" spans="2:2" s="2117" customFormat="1" ht="16.149999999999999" customHeight="1">
      <c r="B386" s="774"/>
    </row>
    <row r="387" spans="2:2" s="2117" customFormat="1" ht="16.149999999999999" customHeight="1">
      <c r="B387" s="774"/>
    </row>
    <row r="388" spans="2:2" s="2117" customFormat="1" ht="16.149999999999999" customHeight="1">
      <c r="B388" s="774"/>
    </row>
    <row r="389" spans="2:2" s="2117" customFormat="1" ht="16.149999999999999" customHeight="1">
      <c r="B389" s="774"/>
    </row>
    <row r="390" spans="2:2" s="2117" customFormat="1" ht="16.149999999999999" customHeight="1">
      <c r="B390" s="774"/>
    </row>
    <row r="391" spans="2:2" s="2117" customFormat="1" ht="16.149999999999999" customHeight="1">
      <c r="B391" s="774"/>
    </row>
    <row r="392" spans="2:2" s="2117" customFormat="1" ht="16.149999999999999" customHeight="1">
      <c r="B392" s="774"/>
    </row>
    <row r="393" spans="2:2" s="2117" customFormat="1" ht="16.149999999999999" customHeight="1">
      <c r="B393" s="774"/>
    </row>
    <row r="394" spans="2:2" s="2117" customFormat="1" ht="16.149999999999999" customHeight="1">
      <c r="B394" s="774"/>
    </row>
    <row r="395" spans="2:2" s="2117" customFormat="1" ht="16.149999999999999" customHeight="1">
      <c r="B395" s="774"/>
    </row>
    <row r="396" spans="2:2" s="2117" customFormat="1" ht="16.149999999999999" customHeight="1">
      <c r="B396" s="774"/>
    </row>
    <row r="397" spans="2:2" s="2117" customFormat="1" ht="16.149999999999999" customHeight="1">
      <c r="B397" s="774"/>
    </row>
    <row r="398" spans="2:2" s="2117" customFormat="1" ht="16.149999999999999" customHeight="1">
      <c r="B398" s="774"/>
    </row>
    <row r="399" spans="2:2" s="2117" customFormat="1" ht="16.149999999999999" customHeight="1">
      <c r="B399" s="774"/>
    </row>
    <row r="400" spans="2:2" s="2117" customFormat="1" ht="16.149999999999999" customHeight="1">
      <c r="B400" s="774"/>
    </row>
    <row r="401" spans="2:2" s="2117" customFormat="1" ht="16.149999999999999" customHeight="1">
      <c r="B401" s="774"/>
    </row>
    <row r="402" spans="2:2" s="2117" customFormat="1" ht="16.149999999999999" customHeight="1">
      <c r="B402" s="774"/>
    </row>
    <row r="403" spans="2:2" s="2117" customFormat="1" ht="16.149999999999999" customHeight="1">
      <c r="B403" s="774"/>
    </row>
    <row r="404" spans="2:2" s="2117" customFormat="1" ht="16.149999999999999" customHeight="1">
      <c r="B404" s="774"/>
    </row>
    <row r="405" spans="2:2" s="2117" customFormat="1" ht="16.149999999999999" customHeight="1">
      <c r="B405" s="774"/>
    </row>
    <row r="406" spans="2:2" s="2117" customFormat="1" ht="16.149999999999999" customHeight="1">
      <c r="B406" s="774"/>
    </row>
    <row r="407" spans="2:2" s="2117" customFormat="1" ht="16.149999999999999" customHeight="1">
      <c r="B407" s="774"/>
    </row>
    <row r="408" spans="2:2" s="2117" customFormat="1" ht="16.149999999999999" customHeight="1">
      <c r="B408" s="774"/>
    </row>
    <row r="409" spans="2:2" s="2117" customFormat="1" ht="16.149999999999999" customHeight="1">
      <c r="B409" s="774"/>
    </row>
    <row r="410" spans="2:2" s="2117" customFormat="1" ht="16.149999999999999" customHeight="1">
      <c r="B410" s="774"/>
    </row>
    <row r="411" spans="2:2" s="2117" customFormat="1" ht="16.149999999999999" customHeight="1">
      <c r="B411" s="774"/>
    </row>
    <row r="412" spans="2:2" s="2117" customFormat="1" ht="16.149999999999999" customHeight="1">
      <c r="B412" s="774"/>
    </row>
    <row r="413" spans="2:2" s="2117" customFormat="1" ht="16.149999999999999" customHeight="1">
      <c r="B413" s="774"/>
    </row>
    <row r="414" spans="2:2" s="2117" customFormat="1" ht="16.149999999999999" customHeight="1">
      <c r="B414" s="774"/>
    </row>
    <row r="415" spans="2:2" s="2117" customFormat="1" ht="16.149999999999999" customHeight="1">
      <c r="B415" s="774"/>
    </row>
    <row r="416" spans="2:2" s="2117" customFormat="1" ht="16.149999999999999" customHeight="1">
      <c r="B416" s="774"/>
    </row>
    <row r="417" spans="2:2" s="2117" customFormat="1" ht="16.149999999999999" customHeight="1">
      <c r="B417" s="774"/>
    </row>
    <row r="418" spans="2:2" s="2117" customFormat="1" ht="16.149999999999999" customHeight="1">
      <c r="B418" s="774"/>
    </row>
    <row r="419" spans="2:2" s="2117" customFormat="1" ht="16.149999999999999" customHeight="1">
      <c r="B419" s="774"/>
    </row>
    <row r="420" spans="2:2" s="2117" customFormat="1" ht="16.149999999999999" customHeight="1">
      <c r="B420" s="774"/>
    </row>
    <row r="421" spans="2:2" s="2117" customFormat="1" ht="16.149999999999999" customHeight="1">
      <c r="B421" s="774"/>
    </row>
    <row r="422" spans="2:2" s="2117" customFormat="1" ht="16.149999999999999" customHeight="1">
      <c r="B422" s="774"/>
    </row>
    <row r="423" spans="2:2" s="2117" customFormat="1" ht="16.149999999999999" customHeight="1">
      <c r="B423" s="774"/>
    </row>
    <row r="424" spans="2:2" s="2117" customFormat="1" ht="16.149999999999999" customHeight="1">
      <c r="B424" s="774"/>
    </row>
    <row r="425" spans="2:2" s="2117" customFormat="1" ht="16.149999999999999" customHeight="1">
      <c r="B425" s="774"/>
    </row>
    <row r="426" spans="2:2" s="2117" customFormat="1" ht="16.149999999999999" customHeight="1">
      <c r="B426" s="774"/>
    </row>
    <row r="427" spans="2:2" s="2117" customFormat="1" ht="16.149999999999999" customHeight="1">
      <c r="B427" s="774"/>
    </row>
    <row r="428" spans="2:2" s="2117" customFormat="1" ht="16.149999999999999" customHeight="1">
      <c r="B428" s="774"/>
    </row>
    <row r="429" spans="2:2" s="2117" customFormat="1" ht="16.149999999999999" customHeight="1">
      <c r="B429" s="774"/>
    </row>
    <row r="430" spans="2:2" s="2117" customFormat="1" ht="16.149999999999999" customHeight="1">
      <c r="B430" s="774"/>
    </row>
    <row r="431" spans="2:2" s="2117" customFormat="1" ht="16.149999999999999" customHeight="1">
      <c r="B431" s="774"/>
    </row>
    <row r="432" spans="2:2" s="2117" customFormat="1" ht="16.149999999999999" customHeight="1">
      <c r="B432" s="774"/>
    </row>
    <row r="433" spans="2:2" s="2117" customFormat="1" ht="16.149999999999999" customHeight="1">
      <c r="B433" s="774"/>
    </row>
    <row r="434" spans="2:2" s="2117" customFormat="1" ht="16.149999999999999" customHeight="1">
      <c r="B434" s="774"/>
    </row>
    <row r="435" spans="2:2" s="2117" customFormat="1" ht="16.149999999999999" customHeight="1">
      <c r="B435" s="774"/>
    </row>
    <row r="436" spans="2:2" s="2117" customFormat="1" ht="16.149999999999999" customHeight="1">
      <c r="B436" s="774"/>
    </row>
    <row r="437" spans="2:2" s="2117" customFormat="1" ht="16.149999999999999" customHeight="1">
      <c r="B437" s="774"/>
    </row>
    <row r="438" spans="2:2" s="2117" customFormat="1" ht="16.149999999999999" customHeight="1">
      <c r="B438" s="774"/>
    </row>
    <row r="439" spans="2:2" s="2117" customFormat="1" ht="16.149999999999999" customHeight="1">
      <c r="B439" s="774"/>
    </row>
    <row r="440" spans="2:2" s="2117" customFormat="1" ht="16.149999999999999" customHeight="1">
      <c r="B440" s="774"/>
    </row>
    <row r="441" spans="2:2" s="2117" customFormat="1" ht="16.149999999999999" customHeight="1">
      <c r="B441" s="774"/>
    </row>
    <row r="442" spans="2:2" s="2117" customFormat="1" ht="16.149999999999999" customHeight="1">
      <c r="B442" s="774"/>
    </row>
    <row r="443" spans="2:2" s="2117" customFormat="1" ht="16.149999999999999" customHeight="1">
      <c r="B443" s="774"/>
    </row>
    <row r="444" spans="2:2" s="2117" customFormat="1" ht="16.149999999999999" customHeight="1">
      <c r="B444" s="774"/>
    </row>
    <row r="445" spans="2:2" s="2117" customFormat="1" ht="16.149999999999999" customHeight="1">
      <c r="B445" s="774"/>
    </row>
    <row r="446" spans="2:2" s="2117" customFormat="1" ht="16.149999999999999" customHeight="1">
      <c r="B446" s="774"/>
    </row>
    <row r="447" spans="2:2" s="2117" customFormat="1" ht="16.149999999999999" customHeight="1">
      <c r="B447" s="774"/>
    </row>
    <row r="448" spans="2:2" s="2117" customFormat="1" ht="16.149999999999999" customHeight="1">
      <c r="B448" s="774"/>
    </row>
    <row r="449" spans="2:2" s="2117" customFormat="1" ht="16.149999999999999" customHeight="1">
      <c r="B449" s="774"/>
    </row>
    <row r="450" spans="2:2" s="2117" customFormat="1" ht="16.149999999999999" customHeight="1">
      <c r="B450" s="774"/>
    </row>
    <row r="451" spans="2:2" s="2117" customFormat="1" ht="16.149999999999999" customHeight="1">
      <c r="B451" s="774"/>
    </row>
    <row r="452" spans="2:2" s="2117" customFormat="1" ht="16.149999999999999" customHeight="1">
      <c r="B452" s="774"/>
    </row>
    <row r="453" spans="2:2" s="2117" customFormat="1" ht="16.149999999999999" customHeight="1">
      <c r="B453" s="774"/>
    </row>
    <row r="454" spans="2:2" s="2117" customFormat="1" ht="16.149999999999999" customHeight="1">
      <c r="B454" s="774"/>
    </row>
    <row r="455" spans="2:2" s="2117" customFormat="1" ht="16.149999999999999" customHeight="1">
      <c r="B455" s="774"/>
    </row>
    <row r="456" spans="2:2" s="2117" customFormat="1" ht="16.149999999999999" customHeight="1">
      <c r="B456" s="774"/>
    </row>
    <row r="457" spans="2:2" s="2117" customFormat="1" ht="16.149999999999999" customHeight="1">
      <c r="B457" s="774"/>
    </row>
    <row r="458" spans="2:2" s="2117" customFormat="1" ht="16.149999999999999" customHeight="1">
      <c r="B458" s="774"/>
    </row>
    <row r="459" spans="2:2" s="2117" customFormat="1" ht="16.149999999999999" customHeight="1">
      <c r="B459" s="774"/>
    </row>
    <row r="460" spans="2:2" s="2117" customFormat="1" ht="16.149999999999999" customHeight="1">
      <c r="B460" s="774"/>
    </row>
    <row r="461" spans="2:2" s="2117" customFormat="1" ht="16.149999999999999" customHeight="1">
      <c r="B461" s="774"/>
    </row>
    <row r="462" spans="2:2" s="2117" customFormat="1" ht="16.149999999999999" customHeight="1">
      <c r="B462" s="774"/>
    </row>
    <row r="463" spans="2:2" s="2117" customFormat="1" ht="16.149999999999999" customHeight="1">
      <c r="B463" s="774"/>
    </row>
    <row r="464" spans="2:2" s="2117" customFormat="1" ht="16.149999999999999" customHeight="1">
      <c r="B464" s="774"/>
    </row>
    <row r="465" spans="2:2" s="2117" customFormat="1" ht="16.149999999999999" customHeight="1">
      <c r="B465" s="774"/>
    </row>
    <row r="466" spans="2:2" s="2117" customFormat="1" ht="16.149999999999999" customHeight="1">
      <c r="B466" s="774"/>
    </row>
    <row r="467" spans="2:2" s="2117" customFormat="1" ht="16.149999999999999" customHeight="1">
      <c r="B467" s="774"/>
    </row>
    <row r="468" spans="2:2" s="2117" customFormat="1" ht="16.149999999999999" customHeight="1">
      <c r="B468" s="774"/>
    </row>
    <row r="469" spans="2:2" s="2117" customFormat="1" ht="16.149999999999999" customHeight="1">
      <c r="B469" s="774"/>
    </row>
    <row r="470" spans="2:2" s="2117" customFormat="1" ht="16.149999999999999" customHeight="1">
      <c r="B470" s="774"/>
    </row>
    <row r="471" spans="2:2" s="2117" customFormat="1" ht="16.149999999999999" customHeight="1">
      <c r="B471" s="774"/>
    </row>
    <row r="472" spans="2:2" s="2117" customFormat="1" ht="16.149999999999999" customHeight="1">
      <c r="B472" s="774"/>
    </row>
    <row r="473" spans="2:2" s="2117" customFormat="1" ht="16.149999999999999" customHeight="1">
      <c r="B473" s="774"/>
    </row>
    <row r="474" spans="2:2" s="2117" customFormat="1" ht="16.149999999999999" customHeight="1">
      <c r="B474" s="774"/>
    </row>
    <row r="475" spans="2:2" s="2117" customFormat="1" ht="16.149999999999999" customHeight="1">
      <c r="B475" s="774"/>
    </row>
    <row r="476" spans="2:2" s="2117" customFormat="1" ht="16.149999999999999" customHeight="1">
      <c r="B476" s="774"/>
    </row>
    <row r="477" spans="2:2" s="2117" customFormat="1" ht="16.149999999999999" customHeight="1">
      <c r="B477" s="774"/>
    </row>
    <row r="478" spans="2:2" s="2117" customFormat="1" ht="16.149999999999999" customHeight="1">
      <c r="B478" s="774"/>
    </row>
    <row r="479" spans="2:2" s="2117" customFormat="1" ht="16.149999999999999" customHeight="1">
      <c r="B479" s="774"/>
    </row>
    <row r="480" spans="2:2" s="2117" customFormat="1" ht="16.149999999999999" customHeight="1">
      <c r="B480" s="774"/>
    </row>
    <row r="481" spans="2:2" s="2117" customFormat="1" ht="16.149999999999999" customHeight="1">
      <c r="B481" s="774"/>
    </row>
    <row r="482" spans="2:2" s="2117" customFormat="1" ht="16.149999999999999" customHeight="1">
      <c r="B482" s="774"/>
    </row>
    <row r="483" spans="2:2" s="2117" customFormat="1" ht="16.149999999999999" customHeight="1">
      <c r="B483" s="774"/>
    </row>
    <row r="484" spans="2:2" s="2117" customFormat="1" ht="16.149999999999999" customHeight="1">
      <c r="B484" s="774"/>
    </row>
    <row r="485" spans="2:2" s="2117" customFormat="1" ht="16.149999999999999" customHeight="1">
      <c r="B485" s="774"/>
    </row>
    <row r="486" spans="2:2" s="2117" customFormat="1" ht="16.149999999999999" customHeight="1">
      <c r="B486" s="774"/>
    </row>
    <row r="487" spans="2:2" s="2117" customFormat="1" ht="16.149999999999999" customHeight="1">
      <c r="B487" s="774"/>
    </row>
    <row r="488" spans="2:2" s="2117" customFormat="1" ht="16.149999999999999" customHeight="1">
      <c r="B488" s="774"/>
    </row>
    <row r="489" spans="2:2" s="2117" customFormat="1" ht="16.149999999999999" customHeight="1">
      <c r="B489" s="774"/>
    </row>
    <row r="490" spans="2:2" s="2117" customFormat="1" ht="16.149999999999999" customHeight="1">
      <c r="B490" s="774"/>
    </row>
    <row r="491" spans="2:2" s="2117" customFormat="1" ht="16.149999999999999" customHeight="1">
      <c r="B491" s="774"/>
    </row>
    <row r="492" spans="2:2" s="2117" customFormat="1" ht="16.149999999999999" customHeight="1">
      <c r="B492" s="774"/>
    </row>
    <row r="493" spans="2:2" s="2117" customFormat="1" ht="16.149999999999999" customHeight="1">
      <c r="B493" s="774"/>
    </row>
    <row r="494" spans="2:2" s="2117" customFormat="1" ht="16.149999999999999" customHeight="1">
      <c r="B494" s="774"/>
    </row>
    <row r="495" spans="2:2" s="2117" customFormat="1" ht="16.149999999999999" customHeight="1">
      <c r="B495" s="774"/>
    </row>
    <row r="496" spans="2:2" s="2117" customFormat="1" ht="16.149999999999999" customHeight="1">
      <c r="B496" s="774"/>
    </row>
    <row r="497" spans="2:2" s="2117" customFormat="1" ht="16.149999999999999" customHeight="1">
      <c r="B497" s="774"/>
    </row>
    <row r="498" spans="2:2" s="2117" customFormat="1" ht="16.149999999999999" customHeight="1">
      <c r="B498" s="774"/>
    </row>
    <row r="499" spans="2:2" s="2117" customFormat="1" ht="16.149999999999999" customHeight="1">
      <c r="B499" s="774"/>
    </row>
    <row r="500" spans="2:2" s="2117" customFormat="1" ht="16.149999999999999" customHeight="1">
      <c r="B500" s="774"/>
    </row>
    <row r="501" spans="2:2" s="2117" customFormat="1" ht="16.149999999999999" customHeight="1">
      <c r="B501" s="774"/>
    </row>
    <row r="502" spans="2:2" s="2117" customFormat="1" ht="16.149999999999999" customHeight="1">
      <c r="B502" s="774"/>
    </row>
    <row r="503" spans="2:2" s="2117" customFormat="1" ht="16.149999999999999" customHeight="1">
      <c r="B503" s="774"/>
    </row>
    <row r="504" spans="2:2" s="2117" customFormat="1" ht="16.149999999999999" customHeight="1">
      <c r="B504" s="774"/>
    </row>
    <row r="505" spans="2:2" s="2117" customFormat="1" ht="16.149999999999999" customHeight="1">
      <c r="B505" s="774"/>
    </row>
    <row r="506" spans="2:2" s="2117" customFormat="1" ht="16.149999999999999" customHeight="1">
      <c r="B506" s="774"/>
    </row>
    <row r="507" spans="2:2" s="2117" customFormat="1" ht="16.149999999999999" customHeight="1">
      <c r="B507" s="774"/>
    </row>
    <row r="508" spans="2:2" s="2117" customFormat="1" ht="16.149999999999999" customHeight="1">
      <c r="B508" s="774"/>
    </row>
    <row r="509" spans="2:2" s="2117" customFormat="1" ht="16.149999999999999" customHeight="1">
      <c r="B509" s="774"/>
    </row>
    <row r="510" spans="2:2" s="2117" customFormat="1" ht="16.149999999999999" customHeight="1">
      <c r="B510" s="774"/>
    </row>
    <row r="511" spans="2:2" s="2117" customFormat="1" ht="16.149999999999999" customHeight="1">
      <c r="B511" s="774"/>
    </row>
    <row r="512" spans="2:2" s="2117" customFormat="1" ht="16.149999999999999" customHeight="1">
      <c r="B512" s="774"/>
    </row>
    <row r="513" spans="2:2" s="2117" customFormat="1" ht="16.149999999999999" customHeight="1">
      <c r="B513" s="774"/>
    </row>
    <row r="514" spans="2:2" s="2117" customFormat="1" ht="16.149999999999999" customHeight="1">
      <c r="B514" s="774"/>
    </row>
    <row r="515" spans="2:2" s="2117" customFormat="1" ht="16.149999999999999" customHeight="1">
      <c r="B515" s="774"/>
    </row>
    <row r="516" spans="2:2" s="2117" customFormat="1" ht="16.149999999999999" customHeight="1">
      <c r="B516" s="774"/>
    </row>
    <row r="517" spans="2:2" s="2117" customFormat="1" ht="16.149999999999999" customHeight="1">
      <c r="B517" s="774"/>
    </row>
    <row r="518" spans="2:2" s="2117" customFormat="1" ht="16.149999999999999" customHeight="1">
      <c r="B518" s="774"/>
    </row>
    <row r="519" spans="2:2" s="2117" customFormat="1" ht="16.149999999999999" customHeight="1">
      <c r="B519" s="774"/>
    </row>
    <row r="520" spans="2:2" s="2117" customFormat="1" ht="16.149999999999999" customHeight="1">
      <c r="B520" s="774"/>
    </row>
    <row r="521" spans="2:2" s="2117" customFormat="1" ht="16.149999999999999" customHeight="1">
      <c r="B521" s="774"/>
    </row>
    <row r="522" spans="2:2" s="2117" customFormat="1" ht="16.149999999999999" customHeight="1">
      <c r="B522" s="774"/>
    </row>
    <row r="523" spans="2:2" s="2117" customFormat="1" ht="16.149999999999999" customHeight="1">
      <c r="B523" s="774"/>
    </row>
    <row r="524" spans="2:2" s="2117" customFormat="1" ht="16.149999999999999" customHeight="1">
      <c r="B524" s="774"/>
    </row>
    <row r="525" spans="2:2" s="2117" customFormat="1" ht="16.149999999999999" customHeight="1">
      <c r="B525" s="774"/>
    </row>
    <row r="526" spans="2:2" s="2117" customFormat="1" ht="16.149999999999999" customHeight="1">
      <c r="B526" s="774"/>
    </row>
    <row r="527" spans="2:2" s="2117" customFormat="1" ht="16.149999999999999" customHeight="1">
      <c r="B527" s="774"/>
    </row>
    <row r="528" spans="2:2" s="2117" customFormat="1" ht="16.149999999999999" customHeight="1">
      <c r="B528" s="774"/>
    </row>
    <row r="529" spans="2:2" s="2117" customFormat="1" ht="16.149999999999999" customHeight="1">
      <c r="B529" s="774"/>
    </row>
    <row r="530" spans="2:2" s="2117" customFormat="1" ht="16.149999999999999" customHeight="1">
      <c r="B530" s="774"/>
    </row>
    <row r="531" spans="2:2" s="2117" customFormat="1" ht="16.149999999999999" customHeight="1">
      <c r="B531" s="774"/>
    </row>
    <row r="532" spans="2:2" s="2117" customFormat="1" ht="16.149999999999999" customHeight="1">
      <c r="B532" s="774"/>
    </row>
    <row r="533" spans="2:2" s="2117" customFormat="1" ht="16.149999999999999" customHeight="1">
      <c r="B533" s="774"/>
    </row>
    <row r="534" spans="2:2" s="2117" customFormat="1" ht="16.149999999999999" customHeight="1">
      <c r="B534" s="774"/>
    </row>
    <row r="535" spans="2:2" s="2117" customFormat="1" ht="16.149999999999999" customHeight="1">
      <c r="B535" s="774"/>
    </row>
    <row r="536" spans="2:2" s="2117" customFormat="1" ht="16.149999999999999" customHeight="1">
      <c r="B536" s="774"/>
    </row>
    <row r="537" spans="2:2" s="2117" customFormat="1" ht="16.149999999999999" customHeight="1">
      <c r="B537" s="774"/>
    </row>
    <row r="538" spans="2:2" s="2117" customFormat="1" ht="16.149999999999999" customHeight="1">
      <c r="B538" s="774"/>
    </row>
    <row r="539" spans="2:2" s="2117" customFormat="1" ht="16.149999999999999" customHeight="1">
      <c r="B539" s="774"/>
    </row>
    <row r="540" spans="2:2" s="2117" customFormat="1" ht="16.149999999999999" customHeight="1">
      <c r="B540" s="774"/>
    </row>
    <row r="541" spans="2:2" s="2117" customFormat="1" ht="16.149999999999999" customHeight="1">
      <c r="B541" s="774"/>
    </row>
    <row r="542" spans="2:2" s="2117" customFormat="1" ht="16.149999999999999" customHeight="1">
      <c r="B542" s="774"/>
    </row>
    <row r="543" spans="2:2" s="2117" customFormat="1" ht="16.149999999999999" customHeight="1">
      <c r="B543" s="774"/>
    </row>
    <row r="544" spans="2:2" s="2117" customFormat="1" ht="16.149999999999999" customHeight="1">
      <c r="B544" s="774"/>
    </row>
    <row r="545" spans="2:2" s="2117" customFormat="1" ht="16.149999999999999" customHeight="1">
      <c r="B545" s="774"/>
    </row>
    <row r="546" spans="2:2" s="2117" customFormat="1" ht="16.149999999999999" customHeight="1">
      <c r="B546" s="774"/>
    </row>
    <row r="547" spans="2:2" s="2117" customFormat="1" ht="16.149999999999999" customHeight="1">
      <c r="B547" s="774"/>
    </row>
    <row r="548" spans="2:2" s="2117" customFormat="1" ht="16.149999999999999" customHeight="1">
      <c r="B548" s="774"/>
    </row>
    <row r="549" spans="2:2" s="2117" customFormat="1" ht="16.149999999999999" customHeight="1">
      <c r="B549" s="774"/>
    </row>
    <row r="550" spans="2:2" s="2117" customFormat="1" ht="16.149999999999999" customHeight="1">
      <c r="B550" s="774"/>
    </row>
    <row r="551" spans="2:2" s="2117" customFormat="1" ht="16.149999999999999" customHeight="1">
      <c r="B551" s="774"/>
    </row>
    <row r="552" spans="2:2" s="2117" customFormat="1" ht="16.149999999999999" customHeight="1">
      <c r="B552" s="774"/>
    </row>
    <row r="553" spans="2:2" s="2117" customFormat="1" ht="16.149999999999999" customHeight="1">
      <c r="B553" s="774"/>
    </row>
    <row r="554" spans="2:2" s="2117" customFormat="1" ht="16.149999999999999" customHeight="1">
      <c r="B554" s="774"/>
    </row>
    <row r="555" spans="2:2" s="2117" customFormat="1" ht="16.149999999999999" customHeight="1">
      <c r="B555" s="774"/>
    </row>
    <row r="556" spans="2:2" s="2117" customFormat="1" ht="16.149999999999999" customHeight="1">
      <c r="B556" s="774"/>
    </row>
    <row r="557" spans="2:2" s="2117" customFormat="1" ht="16.149999999999999" customHeight="1">
      <c r="B557" s="774"/>
    </row>
    <row r="558" spans="2:2" s="2117" customFormat="1" ht="16.149999999999999" customHeight="1">
      <c r="B558" s="774"/>
    </row>
    <row r="559" spans="2:2" s="2117" customFormat="1" ht="16.149999999999999" customHeight="1">
      <c r="B559" s="774"/>
    </row>
    <row r="560" spans="2:2" s="2117" customFormat="1" ht="16.149999999999999" customHeight="1">
      <c r="B560" s="774"/>
    </row>
    <row r="561" spans="2:2" s="2117" customFormat="1" ht="16.149999999999999" customHeight="1">
      <c r="B561" s="774"/>
    </row>
    <row r="562" spans="2:2" s="2117" customFormat="1" ht="16.149999999999999" customHeight="1">
      <c r="B562" s="774"/>
    </row>
    <row r="563" spans="2:2" s="2117" customFormat="1" ht="16.149999999999999" customHeight="1">
      <c r="B563" s="774"/>
    </row>
    <row r="564" spans="2:2" s="2117" customFormat="1" ht="16.149999999999999" customHeight="1">
      <c r="B564" s="774"/>
    </row>
    <row r="565" spans="2:2" s="2117" customFormat="1" ht="16.149999999999999" customHeight="1">
      <c r="B565" s="774"/>
    </row>
    <row r="566" spans="2:2" s="2117" customFormat="1" ht="16.149999999999999" customHeight="1">
      <c r="B566" s="774"/>
    </row>
    <row r="567" spans="2:2" s="2117" customFormat="1" ht="16.149999999999999" customHeight="1">
      <c r="B567" s="774"/>
    </row>
    <row r="568" spans="2:2" s="2117" customFormat="1" ht="16.149999999999999" customHeight="1">
      <c r="B568" s="774"/>
    </row>
    <row r="569" spans="2:2" s="2117" customFormat="1" ht="16.149999999999999" customHeight="1">
      <c r="B569" s="774"/>
    </row>
    <row r="570" spans="2:2" s="2117" customFormat="1" ht="16.149999999999999" customHeight="1">
      <c r="B570" s="774"/>
    </row>
    <row r="571" spans="2:2" s="2117" customFormat="1" ht="16.149999999999999" customHeight="1">
      <c r="B571" s="774"/>
    </row>
    <row r="572" spans="2:2" s="2117" customFormat="1" ht="16.149999999999999" customHeight="1">
      <c r="B572" s="774"/>
    </row>
    <row r="573" spans="2:2" s="2117" customFormat="1" ht="16.149999999999999" customHeight="1">
      <c r="B573" s="774"/>
    </row>
    <row r="574" spans="2:2" s="2117" customFormat="1" ht="16.149999999999999" customHeight="1">
      <c r="B574" s="774"/>
    </row>
    <row r="575" spans="2:2" s="2117" customFormat="1" ht="16.149999999999999" customHeight="1">
      <c r="B575" s="774"/>
    </row>
    <row r="576" spans="2:2" s="2117" customFormat="1" ht="16.149999999999999" customHeight="1">
      <c r="B576" s="774"/>
    </row>
    <row r="577" spans="2:2" s="2117" customFormat="1" ht="16.149999999999999" customHeight="1">
      <c r="B577" s="774"/>
    </row>
    <row r="578" spans="2:2" s="2117" customFormat="1" ht="16.149999999999999" customHeight="1">
      <c r="B578" s="774"/>
    </row>
    <row r="579" spans="2:2" s="2117" customFormat="1" ht="16.149999999999999" customHeight="1">
      <c r="B579" s="774"/>
    </row>
    <row r="580" spans="2:2" s="2117" customFormat="1" ht="16.149999999999999" customHeight="1">
      <c r="B580" s="774"/>
    </row>
    <row r="581" spans="2:2" s="2117" customFormat="1" ht="16.149999999999999" customHeight="1">
      <c r="B581" s="774"/>
    </row>
    <row r="582" spans="2:2" s="2117" customFormat="1" ht="16.149999999999999" customHeight="1">
      <c r="B582" s="774"/>
    </row>
    <row r="583" spans="2:2" s="2117" customFormat="1" ht="16.149999999999999" customHeight="1">
      <c r="B583" s="774"/>
    </row>
    <row r="584" spans="2:2" s="2117" customFormat="1" ht="16.149999999999999" customHeight="1">
      <c r="B584" s="774"/>
    </row>
    <row r="585" spans="2:2" s="2117" customFormat="1" ht="16.149999999999999" customHeight="1">
      <c r="B585" s="774"/>
    </row>
    <row r="586" spans="2:2" s="2117" customFormat="1" ht="16.149999999999999" customHeight="1">
      <c r="B586" s="774"/>
    </row>
    <row r="587" spans="2:2" s="2117" customFormat="1" ht="16.149999999999999" customHeight="1">
      <c r="B587" s="774"/>
    </row>
    <row r="588" spans="2:2" s="2117" customFormat="1" ht="16.149999999999999" customHeight="1">
      <c r="B588" s="774"/>
    </row>
    <row r="589" spans="2:2" s="2117" customFormat="1" ht="16.149999999999999" customHeight="1">
      <c r="B589" s="774"/>
    </row>
    <row r="590" spans="2:2" s="2117" customFormat="1" ht="16.149999999999999" customHeight="1">
      <c r="B590" s="774"/>
    </row>
    <row r="591" spans="2:2" s="2117" customFormat="1" ht="16.149999999999999" customHeight="1">
      <c r="B591" s="774"/>
    </row>
    <row r="592" spans="2:2" s="2117" customFormat="1" ht="16.149999999999999" customHeight="1">
      <c r="B592" s="774"/>
    </row>
    <row r="593" spans="2:2" s="2117" customFormat="1" ht="16.149999999999999" customHeight="1">
      <c r="B593" s="774"/>
    </row>
    <row r="594" spans="2:2" s="2117" customFormat="1" ht="16.149999999999999" customHeight="1">
      <c r="B594" s="774"/>
    </row>
    <row r="595" spans="2:2" s="2117" customFormat="1" ht="16.149999999999999" customHeight="1">
      <c r="B595" s="774"/>
    </row>
    <row r="596" spans="2:2" s="2117" customFormat="1" ht="16.149999999999999" customHeight="1">
      <c r="B596" s="774"/>
    </row>
    <row r="597" spans="2:2" s="2117" customFormat="1" ht="16.149999999999999" customHeight="1">
      <c r="B597" s="774"/>
    </row>
    <row r="598" spans="2:2" s="2117" customFormat="1" ht="16.149999999999999" customHeight="1">
      <c r="B598" s="774"/>
    </row>
    <row r="599" spans="2:2" s="2117" customFormat="1" ht="16.149999999999999" customHeight="1">
      <c r="B599" s="774"/>
    </row>
    <row r="600" spans="2:2" s="2117" customFormat="1" ht="16.149999999999999" customHeight="1">
      <c r="B600" s="774"/>
    </row>
    <row r="601" spans="2:2" s="2117" customFormat="1" ht="16.149999999999999" customHeight="1">
      <c r="B601" s="774"/>
    </row>
    <row r="602" spans="2:2" s="2117" customFormat="1" ht="16.149999999999999" customHeight="1">
      <c r="B602" s="774"/>
    </row>
    <row r="603" spans="2:2" s="2117" customFormat="1" ht="16.149999999999999" customHeight="1">
      <c r="B603" s="774"/>
    </row>
    <row r="604" spans="2:2" s="2117" customFormat="1" ht="16.149999999999999" customHeight="1">
      <c r="B604" s="774"/>
    </row>
    <row r="605" spans="2:2" s="2117" customFormat="1" ht="16.149999999999999" customHeight="1">
      <c r="B605" s="774"/>
    </row>
    <row r="606" spans="2:2" s="2117" customFormat="1" ht="16.149999999999999" customHeight="1">
      <c r="B606" s="774"/>
    </row>
    <row r="607" spans="2:2" s="2117" customFormat="1" ht="16.149999999999999" customHeight="1">
      <c r="B607" s="774"/>
    </row>
    <row r="608" spans="2:2" s="2117" customFormat="1" ht="16.149999999999999" customHeight="1">
      <c r="B608" s="774"/>
    </row>
    <row r="609" spans="2:2" s="2117" customFormat="1" ht="16.149999999999999" customHeight="1">
      <c r="B609" s="774"/>
    </row>
    <row r="610" spans="2:2" s="2117" customFormat="1" ht="16.149999999999999" customHeight="1">
      <c r="B610" s="774"/>
    </row>
    <row r="611" spans="2:2" s="2117" customFormat="1" ht="16.149999999999999" customHeight="1">
      <c r="B611" s="774"/>
    </row>
    <row r="612" spans="2:2" s="2117" customFormat="1" ht="16.149999999999999" customHeight="1">
      <c r="B612" s="774"/>
    </row>
    <row r="613" spans="2:2" s="2117" customFormat="1" ht="16.149999999999999" customHeight="1">
      <c r="B613" s="774"/>
    </row>
    <row r="614" spans="2:2" s="2117" customFormat="1" ht="16.149999999999999" customHeight="1">
      <c r="B614" s="774"/>
    </row>
    <row r="615" spans="2:2" s="2117" customFormat="1" ht="16.149999999999999" customHeight="1">
      <c r="B615" s="774"/>
    </row>
    <row r="616" spans="2:2" s="2117" customFormat="1" ht="16.149999999999999" customHeight="1">
      <c r="B616" s="774"/>
    </row>
    <row r="617" spans="2:2" s="2117" customFormat="1" ht="16.149999999999999" customHeight="1">
      <c r="B617" s="774"/>
    </row>
    <row r="618" spans="2:2" s="2117" customFormat="1" ht="16.149999999999999" customHeight="1">
      <c r="B618" s="774"/>
    </row>
    <row r="619" spans="2:2" s="2117" customFormat="1" ht="16.149999999999999" customHeight="1">
      <c r="B619" s="774"/>
    </row>
    <row r="620" spans="2:2" s="2117" customFormat="1" ht="16.149999999999999" customHeight="1">
      <c r="B620" s="774"/>
    </row>
    <row r="621" spans="2:2" s="2117" customFormat="1" ht="16.149999999999999" customHeight="1">
      <c r="B621" s="774"/>
    </row>
    <row r="622" spans="2:2" s="2117" customFormat="1" ht="16.149999999999999" customHeight="1">
      <c r="B622" s="774"/>
    </row>
    <row r="623" spans="2:2" s="2117" customFormat="1" ht="16.149999999999999" customHeight="1">
      <c r="B623" s="774"/>
    </row>
    <row r="624" spans="2:2" s="2117" customFormat="1" ht="16.149999999999999" customHeight="1">
      <c r="B624" s="774"/>
    </row>
    <row r="625" spans="2:2" s="2117" customFormat="1" ht="16.149999999999999" customHeight="1">
      <c r="B625" s="774"/>
    </row>
    <row r="626" spans="2:2" s="2117" customFormat="1" ht="16.149999999999999" customHeight="1">
      <c r="B626" s="774"/>
    </row>
    <row r="627" spans="2:2" s="2117" customFormat="1" ht="16.149999999999999" customHeight="1">
      <c r="B627" s="774"/>
    </row>
    <row r="628" spans="2:2" s="2117" customFormat="1" ht="16.149999999999999" customHeight="1">
      <c r="B628" s="774"/>
    </row>
    <row r="629" spans="2:2" s="2117" customFormat="1" ht="16.149999999999999" customHeight="1">
      <c r="B629" s="774"/>
    </row>
    <row r="630" spans="2:2" s="2117" customFormat="1" ht="16.149999999999999" customHeight="1">
      <c r="B630" s="774"/>
    </row>
    <row r="631" spans="2:2" s="2117" customFormat="1" ht="16.149999999999999" customHeight="1">
      <c r="B631" s="774"/>
    </row>
    <row r="632" spans="2:2" s="2117" customFormat="1" ht="16.149999999999999" customHeight="1">
      <c r="B632" s="774"/>
    </row>
    <row r="633" spans="2:2" s="2117" customFormat="1" ht="16.149999999999999" customHeight="1">
      <c r="B633" s="774"/>
    </row>
    <row r="634" spans="2:2" s="2117" customFormat="1" ht="16.149999999999999" customHeight="1">
      <c r="B634" s="774"/>
    </row>
    <row r="635" spans="2:2" s="2117" customFormat="1" ht="16.149999999999999" customHeight="1">
      <c r="B635" s="774"/>
    </row>
    <row r="636" spans="2:2" s="2117" customFormat="1" ht="16.149999999999999" customHeight="1">
      <c r="B636" s="774"/>
    </row>
    <row r="637" spans="2:2" s="2117" customFormat="1" ht="16.149999999999999" customHeight="1">
      <c r="B637" s="774"/>
    </row>
    <row r="638" spans="2:2" s="2117" customFormat="1" ht="16.149999999999999" customHeight="1">
      <c r="B638" s="774"/>
    </row>
    <row r="639" spans="2:2" s="2117" customFormat="1" ht="16.149999999999999" customHeight="1">
      <c r="B639" s="774"/>
    </row>
    <row r="640" spans="2:2" s="2117" customFormat="1" ht="16.149999999999999" customHeight="1">
      <c r="B640" s="774"/>
    </row>
    <row r="641" spans="2:2" s="2117" customFormat="1" ht="16.149999999999999" customHeight="1">
      <c r="B641" s="774"/>
    </row>
    <row r="642" spans="2:2" s="2117" customFormat="1" ht="16.149999999999999" customHeight="1">
      <c r="B642" s="774"/>
    </row>
    <row r="643" spans="2:2" s="2117" customFormat="1" ht="16.149999999999999" customHeight="1">
      <c r="B643" s="774"/>
    </row>
    <row r="644" spans="2:2" s="2117" customFormat="1" ht="16.149999999999999" customHeight="1">
      <c r="B644" s="774"/>
    </row>
    <row r="645" spans="2:2" s="2117" customFormat="1" ht="16.149999999999999" customHeight="1">
      <c r="B645" s="774"/>
    </row>
    <row r="646" spans="2:2" s="2117" customFormat="1" ht="16.149999999999999" customHeight="1">
      <c r="B646" s="774"/>
    </row>
    <row r="647" spans="2:2" s="2117" customFormat="1" ht="16.149999999999999" customHeight="1">
      <c r="B647" s="774"/>
    </row>
    <row r="648" spans="2:2" s="2117" customFormat="1" ht="16.149999999999999" customHeight="1">
      <c r="B648" s="774"/>
    </row>
    <row r="649" spans="2:2" s="2117" customFormat="1" ht="16.149999999999999" customHeight="1">
      <c r="B649" s="774"/>
    </row>
    <row r="650" spans="2:2" s="2117" customFormat="1" ht="16.149999999999999" customHeight="1">
      <c r="B650" s="774"/>
    </row>
    <row r="651" spans="2:2" s="2117" customFormat="1" ht="16.149999999999999" customHeight="1">
      <c r="B651" s="774"/>
    </row>
    <row r="652" spans="2:2" s="2117" customFormat="1" ht="16.149999999999999" customHeight="1">
      <c r="B652" s="774"/>
    </row>
    <row r="653" spans="2:2" s="2117" customFormat="1" ht="16.149999999999999" customHeight="1">
      <c r="B653" s="774"/>
    </row>
    <row r="654" spans="2:2" s="2117" customFormat="1" ht="16.149999999999999" customHeight="1">
      <c r="B654" s="774"/>
    </row>
    <row r="655" spans="2:2" s="2117" customFormat="1" ht="16.149999999999999" customHeight="1">
      <c r="B655" s="774"/>
    </row>
    <row r="656" spans="2:2" s="2117" customFormat="1" ht="16.149999999999999" customHeight="1">
      <c r="B656" s="774"/>
    </row>
    <row r="657" spans="2:2" s="2117" customFormat="1" ht="16.149999999999999" customHeight="1">
      <c r="B657" s="774"/>
    </row>
    <row r="658" spans="2:2" s="2117" customFormat="1" ht="16.149999999999999" customHeight="1">
      <c r="B658" s="774"/>
    </row>
    <row r="659" spans="2:2" s="2117" customFormat="1" ht="16.149999999999999" customHeight="1">
      <c r="B659" s="774"/>
    </row>
    <row r="660" spans="2:2" s="2117" customFormat="1" ht="16.149999999999999" customHeight="1">
      <c r="B660" s="774"/>
    </row>
    <row r="661" spans="2:2" s="2117" customFormat="1" ht="16.149999999999999" customHeight="1">
      <c r="B661" s="774"/>
    </row>
    <row r="662" spans="2:2" s="2117" customFormat="1" ht="16.149999999999999" customHeight="1">
      <c r="B662" s="774"/>
    </row>
    <row r="663" spans="2:2" s="2117" customFormat="1" ht="16.149999999999999" customHeight="1">
      <c r="B663" s="774"/>
    </row>
    <row r="664" spans="2:2" s="2117" customFormat="1" ht="16.149999999999999" customHeight="1">
      <c r="B664" s="774"/>
    </row>
    <row r="665" spans="2:2" s="2117" customFormat="1" ht="16.149999999999999" customHeight="1">
      <c r="B665" s="774"/>
    </row>
    <row r="666" spans="2:2" s="2117" customFormat="1" ht="16.149999999999999" customHeight="1">
      <c r="B666" s="774"/>
    </row>
    <row r="667" spans="2:2" s="2117" customFormat="1" ht="16.149999999999999" customHeight="1">
      <c r="B667" s="774"/>
    </row>
    <row r="668" spans="2:2" s="2117" customFormat="1" ht="16.149999999999999" customHeight="1">
      <c r="B668" s="774"/>
    </row>
    <row r="669" spans="2:2" s="2117" customFormat="1" ht="16.149999999999999" customHeight="1">
      <c r="B669" s="774"/>
    </row>
    <row r="670" spans="2:2" s="2117" customFormat="1" ht="16.149999999999999" customHeight="1">
      <c r="B670" s="774"/>
    </row>
    <row r="671" spans="2:2" s="2117" customFormat="1" ht="16.149999999999999" customHeight="1">
      <c r="B671" s="774"/>
    </row>
    <row r="672" spans="2:2" s="2117" customFormat="1" ht="16.149999999999999" customHeight="1">
      <c r="B672" s="774"/>
    </row>
    <row r="673" spans="2:2" s="2117" customFormat="1" ht="16.149999999999999" customHeight="1">
      <c r="B673" s="774"/>
    </row>
    <row r="674" spans="2:2" s="2117" customFormat="1" ht="16.149999999999999" customHeight="1">
      <c r="B674" s="774"/>
    </row>
    <row r="675" spans="2:2" s="2117" customFormat="1" ht="16.149999999999999" customHeight="1">
      <c r="B675" s="774"/>
    </row>
    <row r="676" spans="2:2" s="2117" customFormat="1" ht="16.149999999999999" customHeight="1">
      <c r="B676" s="774"/>
    </row>
    <row r="677" spans="2:2" s="2117" customFormat="1" ht="16.149999999999999" customHeight="1">
      <c r="B677" s="774"/>
    </row>
    <row r="678" spans="2:2" s="2117" customFormat="1" ht="16.149999999999999" customHeight="1">
      <c r="B678" s="774"/>
    </row>
    <row r="679" spans="2:2" s="2117" customFormat="1" ht="16.149999999999999" customHeight="1">
      <c r="B679" s="774"/>
    </row>
    <row r="680" spans="2:2" s="2117" customFormat="1" ht="16.149999999999999" customHeight="1">
      <c r="B680" s="774"/>
    </row>
    <row r="681" spans="2:2" s="2117" customFormat="1" ht="16.149999999999999" customHeight="1">
      <c r="B681" s="774"/>
    </row>
    <row r="682" spans="2:2" s="2117" customFormat="1" ht="16.149999999999999" customHeight="1">
      <c r="B682" s="774"/>
    </row>
    <row r="683" spans="2:2" s="2117" customFormat="1" ht="16.149999999999999" customHeight="1">
      <c r="B683" s="774"/>
    </row>
    <row r="684" spans="2:2" s="2117" customFormat="1" ht="16.149999999999999" customHeight="1">
      <c r="B684" s="774"/>
    </row>
    <row r="685" spans="2:2" s="2117" customFormat="1" ht="16.149999999999999" customHeight="1">
      <c r="B685" s="774"/>
    </row>
    <row r="686" spans="2:2" s="2117" customFormat="1" ht="16.149999999999999" customHeight="1">
      <c r="B686" s="774"/>
    </row>
    <row r="687" spans="2:2" s="2117" customFormat="1" ht="16.149999999999999" customHeight="1">
      <c r="B687" s="774"/>
    </row>
    <row r="688" spans="2:2" s="2117" customFormat="1" ht="16.149999999999999" customHeight="1">
      <c r="B688" s="774"/>
    </row>
    <row r="689" spans="2:2" s="2117" customFormat="1" ht="16.149999999999999" customHeight="1">
      <c r="B689" s="774"/>
    </row>
    <row r="690" spans="2:2" s="2117" customFormat="1" ht="16.149999999999999" customHeight="1">
      <c r="B690" s="774"/>
    </row>
    <row r="691" spans="2:2" s="2117" customFormat="1" ht="16.149999999999999" customHeight="1">
      <c r="B691" s="774"/>
    </row>
    <row r="692" spans="2:2" s="2117" customFormat="1" ht="16.149999999999999" customHeight="1">
      <c r="B692" s="774"/>
    </row>
    <row r="693" spans="2:2" s="2117" customFormat="1" ht="16.149999999999999" customHeight="1">
      <c r="B693" s="774"/>
    </row>
    <row r="694" spans="2:2" s="2117" customFormat="1" ht="16.149999999999999" customHeight="1">
      <c r="B694" s="774"/>
    </row>
    <row r="695" spans="2:2" s="2117" customFormat="1" ht="16.149999999999999" customHeight="1">
      <c r="B695" s="774"/>
    </row>
    <row r="696" spans="2:2" s="2117" customFormat="1" ht="16.149999999999999" customHeight="1">
      <c r="B696" s="774"/>
    </row>
    <row r="697" spans="2:2" s="2117" customFormat="1" ht="16.149999999999999" customHeight="1">
      <c r="B697" s="774"/>
    </row>
    <row r="698" spans="2:2" s="2117" customFormat="1" ht="16.149999999999999" customHeight="1">
      <c r="B698" s="774"/>
    </row>
    <row r="699" spans="2:2" s="2117" customFormat="1" ht="16.149999999999999" customHeight="1">
      <c r="B699" s="774"/>
    </row>
    <row r="700" spans="2:2" s="2117" customFormat="1" ht="16.149999999999999" customHeight="1">
      <c r="B700" s="774"/>
    </row>
    <row r="701" spans="2:2" s="2117" customFormat="1" ht="16.149999999999999" customHeight="1">
      <c r="B701" s="774"/>
    </row>
    <row r="702" spans="2:2" s="2117" customFormat="1" ht="16.149999999999999" customHeight="1">
      <c r="B702" s="774"/>
    </row>
    <row r="703" spans="2:2" s="2117" customFormat="1" ht="16.149999999999999" customHeight="1">
      <c r="B703" s="774"/>
    </row>
    <row r="704" spans="2:2" s="2117" customFormat="1" ht="16.149999999999999" customHeight="1">
      <c r="B704" s="774"/>
    </row>
    <row r="705" spans="1:11" ht="16.149999999999999" customHeight="1">
      <c r="A705" s="2117"/>
      <c r="B705" s="774"/>
      <c r="C705" s="2117"/>
      <c r="D705" s="2117"/>
      <c r="E705" s="2117"/>
      <c r="F705" s="2117"/>
      <c r="G705" s="2117"/>
      <c r="H705" s="2117"/>
      <c r="I705" s="2117"/>
      <c r="J705" s="2117"/>
      <c r="K705" s="2117"/>
    </row>
    <row r="706" spans="1:11" ht="16.149999999999999" customHeight="1">
      <c r="A706" s="2117"/>
      <c r="B706" s="774"/>
      <c r="C706" s="2117"/>
      <c r="D706" s="2117"/>
      <c r="E706" s="2117"/>
      <c r="F706" s="2117"/>
      <c r="G706" s="2117"/>
      <c r="H706" s="2117"/>
      <c r="I706" s="2117"/>
      <c r="J706" s="2117"/>
      <c r="K706" s="2117"/>
    </row>
    <row r="707" spans="1:11" ht="16.149999999999999" customHeight="1">
      <c r="A707" s="2117"/>
      <c r="B707" s="774"/>
      <c r="C707" s="2117"/>
      <c r="D707" s="2117"/>
      <c r="E707" s="2117"/>
      <c r="F707" s="2117"/>
      <c r="G707" s="2117"/>
      <c r="H707" s="2117"/>
      <c r="I707" s="2117"/>
      <c r="J707" s="2117"/>
      <c r="K707" s="2117"/>
    </row>
    <row r="708" spans="1:11" ht="16.149999999999999" customHeight="1">
      <c r="A708" s="2117"/>
      <c r="B708" s="774"/>
      <c r="C708" s="2117"/>
      <c r="D708" s="2117"/>
      <c r="E708" s="2117"/>
      <c r="F708" s="2117"/>
      <c r="G708" s="2117"/>
      <c r="H708" s="2117"/>
      <c r="I708" s="2117"/>
      <c r="J708" s="2117"/>
      <c r="K708" s="2117"/>
    </row>
    <row r="709" spans="1:11" ht="16.149999999999999" customHeight="1">
      <c r="A709" s="2117"/>
      <c r="B709" s="774"/>
      <c r="C709" s="2117"/>
      <c r="D709" s="2117"/>
      <c r="E709" s="2117"/>
      <c r="F709" s="2117"/>
      <c r="G709" s="2117"/>
      <c r="H709" s="2117"/>
      <c r="I709" s="2117"/>
      <c r="J709" s="2117"/>
      <c r="K709" s="2117"/>
    </row>
    <row r="710" spans="1:11" ht="16.149999999999999" customHeight="1">
      <c r="A710" s="2117"/>
      <c r="B710" s="774"/>
      <c r="C710" s="2117"/>
      <c r="D710" s="2117"/>
      <c r="E710" s="2117"/>
      <c r="F710" s="2117"/>
      <c r="G710" s="2117"/>
      <c r="H710" s="2117"/>
      <c r="I710" s="2117"/>
      <c r="J710" s="2117"/>
      <c r="K710" s="2117"/>
    </row>
    <row r="711" spans="1:11" ht="16.149999999999999" customHeight="1">
      <c r="A711" s="2117"/>
      <c r="B711" s="774"/>
      <c r="C711" s="2117"/>
      <c r="D711" s="2117"/>
      <c r="E711" s="2117"/>
      <c r="F711" s="2117"/>
      <c r="G711" s="2117"/>
      <c r="H711" s="2117"/>
      <c r="I711" s="2117"/>
      <c r="J711" s="2117"/>
      <c r="K711" s="2117"/>
    </row>
    <row r="712" spans="1:11" ht="16.149999999999999" customHeight="1">
      <c r="A712" s="2117"/>
      <c r="B712" s="774"/>
      <c r="C712" s="2117"/>
      <c r="D712" s="2117"/>
      <c r="E712" s="2117"/>
      <c r="F712" s="2117"/>
      <c r="G712" s="2117"/>
      <c r="H712" s="2117"/>
      <c r="I712" s="2117"/>
      <c r="J712" s="2117"/>
      <c r="K712" s="2117"/>
    </row>
    <row r="713" spans="1:11" ht="16.149999999999999" customHeight="1">
      <c r="A713" s="2117"/>
      <c r="B713" s="774"/>
      <c r="C713" s="2117"/>
      <c r="D713" s="2117"/>
      <c r="E713" s="2117"/>
      <c r="F713" s="2117"/>
      <c r="G713" s="2117"/>
      <c r="H713" s="2117"/>
      <c r="I713" s="2117"/>
      <c r="J713" s="2117"/>
      <c r="K713" s="2117"/>
    </row>
    <row r="714" spans="1:11" ht="16.149999999999999" customHeight="1">
      <c r="A714" s="2117"/>
      <c r="B714" s="774"/>
      <c r="C714" s="2117"/>
      <c r="D714" s="2117"/>
      <c r="E714" s="2117"/>
      <c r="F714" s="2117"/>
      <c r="G714" s="2117"/>
      <c r="H714" s="2117"/>
      <c r="I714" s="2117"/>
      <c r="J714" s="2117"/>
      <c r="K714" s="2117"/>
    </row>
    <row r="715" spans="1:11" ht="16.149999999999999" customHeight="1">
      <c r="A715" s="2117"/>
      <c r="B715" s="774"/>
      <c r="C715" s="2117"/>
      <c r="D715" s="2117"/>
      <c r="E715" s="2117"/>
      <c r="F715" s="2117"/>
      <c r="G715" s="2117"/>
      <c r="H715" s="2117"/>
      <c r="I715" s="2117"/>
      <c r="J715" s="2117"/>
      <c r="K715" s="2117"/>
    </row>
    <row r="716" spans="1:11" ht="16.149999999999999" customHeight="1">
      <c r="A716" s="2117"/>
      <c r="B716" s="774"/>
      <c r="C716" s="2117"/>
      <c r="D716" s="2117"/>
      <c r="E716" s="2117"/>
      <c r="F716" s="2117"/>
      <c r="G716" s="2117"/>
      <c r="H716" s="2117"/>
      <c r="I716" s="2117"/>
      <c r="J716" s="2117"/>
      <c r="K716" s="2117"/>
    </row>
    <row r="717" spans="1:11" ht="16.149999999999999" customHeight="1">
      <c r="A717" s="2117"/>
      <c r="B717" s="774"/>
      <c r="C717" s="2117"/>
      <c r="D717" s="2117"/>
      <c r="E717" s="2117"/>
      <c r="F717" s="2117"/>
      <c r="G717" s="2117"/>
      <c r="H717" s="2117"/>
      <c r="I717" s="2117"/>
      <c r="J717" s="2117"/>
      <c r="K717" s="2117"/>
    </row>
    <row r="718" spans="1:11" ht="16.149999999999999" customHeight="1">
      <c r="A718" s="2117"/>
      <c r="B718" s="774"/>
      <c r="C718" s="2117"/>
      <c r="D718" s="2117"/>
      <c r="E718" s="2117"/>
      <c r="F718" s="2117"/>
      <c r="G718" s="2117"/>
      <c r="H718" s="2117"/>
      <c r="I718" s="2117"/>
      <c r="J718" s="2117"/>
      <c r="K718" s="2117"/>
    </row>
    <row r="719" spans="1:11" ht="16.149999999999999" customHeight="1">
      <c r="A719" s="2117"/>
      <c r="B719" s="774"/>
      <c r="C719" s="2117"/>
      <c r="D719" s="2117"/>
      <c r="E719" s="2117"/>
      <c r="F719" s="2117"/>
      <c r="G719" s="2117"/>
      <c r="H719" s="2117"/>
      <c r="I719" s="2117"/>
      <c r="J719" s="2117"/>
      <c r="K719" s="2117"/>
    </row>
    <row r="720" spans="1:11" ht="16.149999999999999" customHeight="1">
      <c r="A720" s="2117"/>
      <c r="B720" s="774"/>
      <c r="C720" s="2117"/>
      <c r="D720" s="2117"/>
      <c r="E720" s="2117"/>
      <c r="F720" s="2117"/>
      <c r="G720" s="2117"/>
      <c r="H720" s="2117"/>
      <c r="I720" s="2117"/>
      <c r="J720" s="2117"/>
      <c r="K720" s="2117"/>
    </row>
    <row r="721" spans="1:11" ht="16.149999999999999" customHeight="1">
      <c r="A721" s="2117"/>
      <c r="B721" s="774"/>
      <c r="C721" s="2117"/>
      <c r="D721" s="2117"/>
      <c r="E721" s="2117"/>
      <c r="F721" s="2117"/>
      <c r="G721" s="2117"/>
      <c r="H721" s="2117"/>
      <c r="I721" s="2117"/>
      <c r="J721" s="2117"/>
      <c r="K721" s="2117"/>
    </row>
    <row r="722" spans="1:11" ht="16.149999999999999" customHeight="1">
      <c r="A722" s="2117"/>
      <c r="B722" s="774"/>
      <c r="C722" s="2117"/>
      <c r="D722" s="2117"/>
      <c r="E722" s="2117"/>
      <c r="F722" s="2117"/>
      <c r="G722" s="2117"/>
      <c r="H722" s="2117"/>
      <c r="I722" s="2117"/>
      <c r="J722" s="2117"/>
      <c r="K722" s="2117"/>
    </row>
    <row r="723" spans="1:11" ht="16.149999999999999" customHeight="1">
      <c r="A723" s="2117"/>
      <c r="B723" s="774"/>
      <c r="C723" s="2117"/>
      <c r="D723" s="2117"/>
      <c r="E723" s="2117"/>
      <c r="F723" s="2117"/>
      <c r="G723" s="2117"/>
      <c r="H723" s="2117"/>
      <c r="I723" s="2117"/>
      <c r="J723" s="2117"/>
      <c r="K723" s="2117"/>
    </row>
    <row r="724" spans="1:11" ht="16.149999999999999" customHeight="1">
      <c r="A724" s="2117"/>
      <c r="B724" s="774"/>
      <c r="C724" s="2117"/>
      <c r="D724" s="2117"/>
      <c r="E724" s="2117"/>
      <c r="F724" s="2117"/>
      <c r="G724" s="2117"/>
      <c r="H724" s="2117"/>
      <c r="I724" s="2117"/>
      <c r="J724" s="2117"/>
      <c r="K724" s="2117"/>
    </row>
    <row r="725" spans="1:11" ht="16.149999999999999" customHeight="1">
      <c r="A725" s="2117"/>
      <c r="B725" s="774"/>
      <c r="C725" s="2117"/>
      <c r="D725" s="2117"/>
      <c r="E725" s="2117"/>
      <c r="F725" s="2117"/>
      <c r="G725" s="2117"/>
      <c r="H725" s="2117"/>
      <c r="I725" s="2117"/>
      <c r="J725" s="2117"/>
      <c r="K725" s="2117"/>
    </row>
    <row r="726" spans="1:11" ht="16.149999999999999" customHeight="1">
      <c r="A726" s="2117"/>
      <c r="B726" s="774"/>
      <c r="C726" s="2117"/>
      <c r="D726" s="2117"/>
      <c r="E726" s="2117"/>
      <c r="F726" s="2117"/>
      <c r="G726" s="2117"/>
      <c r="H726" s="2117"/>
      <c r="I726" s="2117"/>
      <c r="J726" s="2117"/>
      <c r="K726" s="2117"/>
    </row>
    <row r="727" spans="1:11" ht="16.149999999999999" customHeight="1">
      <c r="A727" s="2117"/>
      <c r="B727" s="774"/>
      <c r="C727" s="2117"/>
      <c r="D727" s="2117"/>
      <c r="E727" s="2117"/>
      <c r="F727" s="2117"/>
      <c r="G727" s="2117"/>
      <c r="H727" s="2117"/>
      <c r="I727" s="2117"/>
      <c r="J727" s="2117"/>
      <c r="K727" s="2117"/>
    </row>
    <row r="728" spans="1:11" ht="16.149999999999999" customHeight="1">
      <c r="A728" s="2117"/>
      <c r="B728" s="774"/>
      <c r="C728" s="2117"/>
      <c r="D728" s="2117"/>
      <c r="E728" s="2117"/>
      <c r="F728" s="2117"/>
      <c r="G728" s="2117"/>
      <c r="H728" s="2117"/>
      <c r="I728" s="2117"/>
      <c r="J728" s="2117"/>
      <c r="K728" s="2117"/>
    </row>
    <row r="729" spans="1:11" ht="16.149999999999999" customHeight="1">
      <c r="A729" s="2117"/>
      <c r="B729" s="774"/>
      <c r="C729" s="2117"/>
      <c r="D729" s="2117"/>
      <c r="E729" s="2117"/>
      <c r="F729" s="2117"/>
      <c r="G729" s="2117"/>
      <c r="H729" s="2117"/>
      <c r="I729" s="2117"/>
      <c r="J729" s="2117"/>
      <c r="K729" s="2117"/>
    </row>
    <row r="730" spans="1:11" ht="16.149999999999999" customHeight="1">
      <c r="A730" s="2117"/>
      <c r="B730" s="774"/>
      <c r="C730" s="2117"/>
      <c r="D730" s="2117"/>
      <c r="E730" s="2117"/>
      <c r="F730" s="2117"/>
      <c r="G730" s="2117"/>
      <c r="H730" s="2117"/>
      <c r="I730" s="2117"/>
      <c r="J730" s="2117"/>
      <c r="K730" s="2117"/>
    </row>
    <row r="731" spans="1:11" ht="16.149999999999999" customHeight="1">
      <c r="A731" s="2117"/>
      <c r="B731" s="774"/>
      <c r="C731" s="2117"/>
      <c r="D731" s="2117"/>
      <c r="E731" s="2117"/>
      <c r="F731" s="2117"/>
      <c r="G731" s="2117"/>
      <c r="H731" s="2117"/>
      <c r="I731" s="2117"/>
      <c r="J731" s="2117"/>
      <c r="K731" s="2117"/>
    </row>
    <row r="732" spans="1:11" ht="16.149999999999999" customHeight="1">
      <c r="A732" s="2117"/>
      <c r="B732" s="774"/>
      <c r="C732" s="2117"/>
      <c r="D732" s="2117"/>
      <c r="E732" s="2117"/>
      <c r="F732" s="2117"/>
      <c r="G732" s="2117"/>
      <c r="H732" s="2117"/>
      <c r="I732" s="2117"/>
      <c r="J732" s="2117"/>
      <c r="K732" s="2117"/>
    </row>
    <row r="733" spans="1:11" ht="16.149999999999999" customHeight="1">
      <c r="A733" s="2117"/>
      <c r="B733" s="774"/>
      <c r="C733" s="2117"/>
      <c r="D733" s="2117"/>
      <c r="E733" s="2117"/>
      <c r="F733" s="2117"/>
      <c r="G733" s="2117"/>
      <c r="H733" s="2117"/>
      <c r="I733" s="2117"/>
      <c r="J733" s="2117"/>
      <c r="K733" s="2117"/>
    </row>
    <row r="734" spans="1:11" ht="16.149999999999999" customHeight="1">
      <c r="A734" s="2117"/>
      <c r="B734" s="774"/>
      <c r="C734" s="2117"/>
      <c r="D734" s="2117"/>
      <c r="E734" s="2117"/>
      <c r="F734" s="2117"/>
      <c r="G734" s="2117"/>
      <c r="H734" s="2117"/>
      <c r="I734" s="2117"/>
      <c r="J734" s="2117"/>
      <c r="K734" s="2117"/>
    </row>
    <row r="735" spans="1:11" ht="16.149999999999999" customHeight="1">
      <c r="A735" s="2117"/>
      <c r="B735" s="774"/>
      <c r="C735" s="2117"/>
      <c r="D735" s="2117"/>
      <c r="E735" s="2117"/>
      <c r="F735" s="2117"/>
      <c r="G735" s="2117"/>
      <c r="H735" s="2117"/>
      <c r="I735" s="2117"/>
      <c r="J735" s="2117"/>
      <c r="K735" s="2117"/>
    </row>
    <row r="736" spans="1:11" ht="16.149999999999999" customHeight="1">
      <c r="A736" s="2117"/>
      <c r="B736" s="774"/>
      <c r="C736" s="2117"/>
      <c r="D736" s="2117"/>
      <c r="E736" s="2117"/>
      <c r="F736" s="2117"/>
      <c r="G736" s="2117"/>
      <c r="H736" s="2117"/>
      <c r="I736" s="2117"/>
      <c r="J736" s="2117"/>
      <c r="K736" s="2117"/>
    </row>
    <row r="737" spans="1:11" ht="16.149999999999999" customHeight="1">
      <c r="A737" s="2117"/>
      <c r="B737" s="774"/>
      <c r="C737" s="2117"/>
      <c r="D737" s="2117"/>
      <c r="E737" s="2117"/>
      <c r="F737" s="2117"/>
      <c r="G737" s="2117"/>
      <c r="H737" s="2117"/>
      <c r="I737" s="2117"/>
      <c r="J737" s="2117"/>
      <c r="K737" s="2117"/>
    </row>
    <row r="738" spans="1:11" ht="16.149999999999999" customHeight="1">
      <c r="A738" s="2117"/>
      <c r="B738" s="774"/>
      <c r="C738" s="2117"/>
      <c r="D738" s="2117"/>
      <c r="E738" s="2117"/>
      <c r="F738" s="2117"/>
      <c r="G738" s="2117"/>
      <c r="H738" s="2117"/>
      <c r="I738" s="2117"/>
      <c r="J738" s="2117"/>
      <c r="K738" s="2117"/>
    </row>
    <row r="739" spans="1:11" ht="16.149999999999999" customHeight="1">
      <c r="A739" s="2117"/>
      <c r="B739" s="774"/>
      <c r="C739" s="2117"/>
      <c r="D739" s="2117"/>
      <c r="E739" s="2117"/>
      <c r="F739" s="2117"/>
      <c r="G739" s="2117"/>
      <c r="H739" s="2117"/>
      <c r="I739" s="2117"/>
      <c r="J739" s="2117"/>
      <c r="K739" s="2117"/>
    </row>
    <row r="740" spans="1:11" ht="16.149999999999999" customHeight="1">
      <c r="A740" s="2117"/>
      <c r="B740" s="774"/>
      <c r="C740" s="2117"/>
      <c r="D740" s="2117"/>
      <c r="E740" s="2117"/>
      <c r="F740" s="2117"/>
      <c r="G740" s="2117"/>
      <c r="H740" s="2117"/>
      <c r="I740" s="2117"/>
      <c r="J740" s="2117"/>
      <c r="K740" s="2117"/>
    </row>
    <row r="741" spans="1:11" ht="16.149999999999999" customHeight="1">
      <c r="A741" s="2117"/>
      <c r="B741" s="774"/>
      <c r="C741" s="2117"/>
      <c r="D741" s="2117"/>
      <c r="E741" s="2117"/>
      <c r="F741" s="2117"/>
      <c r="G741" s="2117"/>
      <c r="H741" s="2117"/>
      <c r="I741" s="2117"/>
      <c r="J741" s="2117"/>
      <c r="K741" s="2117"/>
    </row>
    <row r="742" spans="1:11" ht="16.149999999999999" customHeight="1">
      <c r="A742" s="2117"/>
      <c r="B742" s="774"/>
      <c r="C742" s="2117"/>
      <c r="D742" s="2117"/>
      <c r="E742" s="2117"/>
      <c r="F742" s="2117"/>
      <c r="G742" s="2117"/>
      <c r="H742" s="2117"/>
      <c r="I742" s="2117"/>
      <c r="J742" s="2117"/>
      <c r="K742" s="2117"/>
    </row>
    <row r="743" spans="1:11" ht="16.149999999999999" customHeight="1">
      <c r="A743" s="2117"/>
      <c r="B743" s="774"/>
      <c r="C743" s="2117"/>
      <c r="D743" s="2117"/>
      <c r="E743" s="2117"/>
      <c r="F743" s="2117"/>
      <c r="G743" s="2117"/>
      <c r="H743" s="2117"/>
      <c r="I743" s="2117"/>
      <c r="J743" s="2117"/>
      <c r="K743" s="2117"/>
    </row>
    <row r="744" spans="1:11" ht="16.149999999999999" customHeight="1">
      <c r="A744" s="2117"/>
      <c r="B744" s="774"/>
      <c r="C744" s="2117"/>
      <c r="D744" s="2117"/>
      <c r="E744" s="2117"/>
      <c r="F744" s="2117"/>
      <c r="G744" s="2117"/>
      <c r="H744" s="2117"/>
      <c r="I744" s="2117"/>
      <c r="J744" s="2117"/>
      <c r="K744" s="2117"/>
    </row>
    <row r="745" spans="1:11" ht="16.149999999999999" customHeight="1">
      <c r="A745" s="2117"/>
      <c r="B745" s="774"/>
      <c r="C745" s="2117"/>
      <c r="D745" s="2117"/>
      <c r="E745" s="2117"/>
      <c r="F745" s="2117"/>
      <c r="G745" s="2117"/>
      <c r="H745" s="2117"/>
      <c r="I745" s="2117"/>
      <c r="J745" s="2117"/>
      <c r="K745" s="2117"/>
    </row>
    <row r="746" spans="1:11" ht="16.149999999999999" customHeight="1">
      <c r="A746" s="2117"/>
      <c r="B746" s="774"/>
      <c r="C746" s="2117"/>
      <c r="D746" s="2117"/>
      <c r="E746" s="2117"/>
      <c r="F746" s="2117"/>
      <c r="G746" s="2117"/>
      <c r="H746" s="2117"/>
      <c r="I746" s="2117"/>
      <c r="J746" s="2117"/>
      <c r="K746" s="2117"/>
    </row>
    <row r="747" spans="1:11" ht="16.149999999999999" customHeight="1">
      <c r="A747" s="2117"/>
      <c r="B747" s="774"/>
      <c r="C747" s="2117"/>
      <c r="D747" s="2117"/>
      <c r="E747" s="2117"/>
      <c r="F747" s="2117"/>
      <c r="G747" s="2117"/>
      <c r="H747" s="2117"/>
      <c r="I747" s="2117"/>
      <c r="J747" s="2117"/>
      <c r="K747" s="2117"/>
    </row>
    <row r="748" spans="1:11" ht="16.149999999999999" customHeight="1">
      <c r="A748" s="2117"/>
      <c r="B748" s="774"/>
      <c r="C748" s="2117"/>
      <c r="D748" s="2117"/>
      <c r="E748" s="2117"/>
      <c r="F748" s="2117"/>
      <c r="G748" s="2117"/>
      <c r="H748" s="2117"/>
      <c r="I748" s="2117"/>
      <c r="J748" s="2117"/>
      <c r="K748" s="2117"/>
    </row>
    <row r="749" spans="1:11" ht="16.149999999999999" customHeight="1">
      <c r="A749" s="2117"/>
      <c r="B749" s="774"/>
      <c r="C749" s="2117"/>
      <c r="D749" s="2117"/>
      <c r="E749" s="2117"/>
      <c r="F749" s="2117"/>
      <c r="G749" s="2117"/>
      <c r="H749" s="2117"/>
      <c r="I749" s="2117"/>
      <c r="J749" s="2117"/>
      <c r="K749" s="2117"/>
    </row>
    <row r="750" spans="1:11" ht="16.149999999999999" customHeight="1">
      <c r="A750" s="2117"/>
      <c r="B750" s="774"/>
      <c r="C750" s="2117"/>
      <c r="D750" s="2117"/>
      <c r="E750" s="2117"/>
      <c r="F750" s="2117"/>
      <c r="G750" s="2117"/>
      <c r="H750" s="2117"/>
      <c r="I750" s="2117"/>
      <c r="J750" s="2117"/>
      <c r="K750" s="2117"/>
    </row>
    <row r="751" spans="1:11" ht="16.149999999999999" customHeight="1">
      <c r="A751" s="2117"/>
      <c r="B751" s="774"/>
      <c r="C751" s="2117"/>
      <c r="D751" s="2117"/>
      <c r="E751" s="2117"/>
      <c r="F751" s="2117"/>
      <c r="G751" s="2117"/>
      <c r="H751" s="2117"/>
      <c r="I751" s="2117"/>
      <c r="J751" s="2117"/>
      <c r="K751" s="2117"/>
    </row>
    <row r="752" spans="1:11" ht="16.149999999999999" customHeight="1">
      <c r="A752" s="2117"/>
      <c r="B752" s="774"/>
      <c r="C752" s="2117"/>
      <c r="D752" s="2117"/>
      <c r="E752" s="2117"/>
      <c r="F752" s="2117"/>
      <c r="G752" s="2117"/>
      <c r="H752" s="2117"/>
      <c r="I752" s="2117"/>
      <c r="J752" s="2117"/>
      <c r="K752" s="2117"/>
    </row>
    <row r="753" spans="1:11" ht="16.149999999999999" customHeight="1">
      <c r="A753" s="2117"/>
      <c r="B753" s="774"/>
      <c r="C753" s="2117"/>
      <c r="D753" s="2117"/>
      <c r="E753" s="2117"/>
      <c r="F753" s="2117"/>
      <c r="G753" s="2117"/>
      <c r="H753" s="2117"/>
      <c r="I753" s="2117"/>
      <c r="J753" s="2117"/>
      <c r="K753" s="2117"/>
    </row>
    <row r="754" spans="1:11" ht="16.149999999999999" customHeight="1">
      <c r="A754" s="2117"/>
      <c r="B754" s="774"/>
      <c r="C754" s="2117"/>
      <c r="D754" s="2117"/>
      <c r="E754" s="2117"/>
      <c r="F754" s="2117"/>
      <c r="G754" s="2117"/>
      <c r="H754" s="2117"/>
      <c r="I754" s="2117"/>
      <c r="J754" s="2117"/>
      <c r="K754" s="2117"/>
    </row>
    <row r="755" spans="1:11" ht="16.149999999999999" customHeight="1">
      <c r="A755" s="2117"/>
      <c r="B755" s="774"/>
      <c r="C755" s="2117"/>
      <c r="D755" s="2117"/>
      <c r="E755" s="2117"/>
      <c r="F755" s="2117"/>
      <c r="G755" s="2117"/>
      <c r="H755" s="2117"/>
      <c r="I755" s="2117"/>
      <c r="J755" s="2117"/>
      <c r="K755" s="2117"/>
    </row>
    <row r="756" spans="1:11" ht="16.149999999999999" customHeight="1">
      <c r="A756" s="2117"/>
      <c r="B756" s="774"/>
      <c r="C756" s="2117"/>
      <c r="D756" s="2117"/>
      <c r="E756" s="2117"/>
      <c r="F756" s="2117"/>
      <c r="G756" s="2117"/>
      <c r="H756" s="2117"/>
      <c r="I756" s="2117"/>
      <c r="J756" s="2117"/>
      <c r="K756" s="2117"/>
    </row>
    <row r="757" spans="1:11" ht="16.149999999999999" customHeight="1">
      <c r="A757" s="2117"/>
      <c r="B757" s="774"/>
      <c r="C757" s="2117"/>
      <c r="D757" s="2117"/>
      <c r="E757" s="2117"/>
      <c r="F757" s="2117"/>
      <c r="G757" s="2117"/>
      <c r="H757" s="2117"/>
      <c r="I757" s="2117"/>
      <c r="J757" s="2117"/>
      <c r="K757" s="2117"/>
    </row>
    <row r="758" spans="1:11" ht="16.149999999999999" customHeight="1">
      <c r="A758" s="2117"/>
      <c r="B758" s="774"/>
      <c r="C758" s="2117"/>
      <c r="D758" s="2117"/>
      <c r="E758" s="2117"/>
      <c r="F758" s="2117"/>
      <c r="G758" s="2117"/>
      <c r="H758" s="2117"/>
      <c r="I758" s="2117"/>
      <c r="J758" s="2117"/>
      <c r="K758" s="2117"/>
    </row>
    <row r="759" spans="1:11" ht="16.149999999999999" customHeight="1">
      <c r="A759" s="2117"/>
      <c r="B759" s="774"/>
      <c r="C759" s="2117"/>
      <c r="D759" s="2117"/>
      <c r="E759" s="2117"/>
      <c r="F759" s="2117"/>
      <c r="G759" s="2117"/>
      <c r="H759" s="2117"/>
      <c r="I759" s="2117"/>
      <c r="J759" s="2117"/>
      <c r="K759" s="2117"/>
    </row>
    <row r="760" spans="1:11" ht="16.149999999999999" customHeight="1">
      <c r="A760" s="2117"/>
      <c r="B760" s="774"/>
      <c r="C760" s="2117"/>
      <c r="D760" s="2117"/>
      <c r="E760" s="2117"/>
      <c r="F760" s="2117"/>
      <c r="G760" s="2117"/>
      <c r="H760" s="2117"/>
      <c r="I760" s="2117"/>
      <c r="J760" s="2117"/>
      <c r="K760" s="2117"/>
    </row>
    <row r="761" spans="1:11" ht="16.149999999999999" customHeight="1">
      <c r="A761" s="2117"/>
      <c r="B761" s="774"/>
      <c r="C761" s="2117"/>
      <c r="D761" s="2117"/>
      <c r="E761" s="2117"/>
      <c r="F761" s="2117"/>
      <c r="G761" s="2117"/>
      <c r="H761" s="2117"/>
      <c r="I761" s="2117"/>
      <c r="J761" s="2117"/>
      <c r="K761" s="2117"/>
    </row>
    <row r="762" spans="1:11" ht="16.149999999999999" customHeight="1">
      <c r="A762" s="2117"/>
      <c r="B762" s="774"/>
      <c r="C762" s="2117"/>
      <c r="D762" s="2117"/>
      <c r="E762" s="2117"/>
      <c r="F762" s="2117"/>
      <c r="G762" s="2117"/>
      <c r="H762" s="2117"/>
      <c r="I762" s="2117"/>
      <c r="J762" s="2117"/>
      <c r="K762" s="2117"/>
    </row>
    <row r="763" spans="1:11" ht="16.149999999999999" customHeight="1">
      <c r="A763" s="2117"/>
      <c r="B763" s="774"/>
      <c r="C763" s="2117"/>
      <c r="D763" s="2117"/>
      <c r="E763" s="2117"/>
      <c r="F763" s="2117"/>
      <c r="G763" s="2117"/>
      <c r="H763" s="2117"/>
      <c r="I763" s="2117"/>
      <c r="J763" s="2117"/>
      <c r="K763" s="2117"/>
    </row>
    <row r="764" spans="1:11" ht="16.149999999999999" customHeight="1">
      <c r="A764" s="2117"/>
      <c r="B764" s="774"/>
      <c r="C764" s="2117"/>
      <c r="D764" s="2117"/>
      <c r="E764" s="2117"/>
      <c r="F764" s="2117"/>
      <c r="G764" s="2117"/>
      <c r="H764" s="2117"/>
      <c r="I764" s="2117"/>
      <c r="J764" s="2117"/>
      <c r="K764" s="2117"/>
    </row>
    <row r="765" spans="1:11" ht="16.149999999999999" customHeight="1">
      <c r="A765" s="2117"/>
      <c r="B765" s="774"/>
      <c r="C765" s="2117"/>
      <c r="D765" s="2117"/>
      <c r="E765" s="2117"/>
      <c r="F765" s="2117"/>
      <c r="G765" s="2117"/>
      <c r="H765" s="2117"/>
      <c r="I765" s="2117"/>
      <c r="J765" s="2117"/>
      <c r="K765" s="2117"/>
    </row>
    <row r="766" spans="1:11" ht="16.149999999999999" customHeight="1">
      <c r="A766" s="2117"/>
      <c r="B766" s="774"/>
      <c r="C766" s="2117"/>
      <c r="D766" s="2117"/>
      <c r="E766" s="2117"/>
      <c r="F766" s="2117"/>
      <c r="G766" s="2117"/>
      <c r="H766" s="2117"/>
      <c r="I766" s="2117"/>
      <c r="J766" s="2117"/>
      <c r="K766" s="2117"/>
    </row>
    <row r="767" spans="1:11" ht="16.149999999999999" customHeight="1">
      <c r="A767" s="2117"/>
      <c r="B767" s="774"/>
      <c r="C767" s="2117"/>
      <c r="D767" s="2117"/>
      <c r="E767" s="2117"/>
      <c r="F767" s="2117"/>
      <c r="G767" s="2117"/>
      <c r="H767" s="2117"/>
      <c r="I767" s="2117"/>
      <c r="J767" s="2117"/>
      <c r="K767" s="2117"/>
    </row>
    <row r="768" spans="1:11" ht="16.149999999999999" customHeight="1">
      <c r="A768" s="2117"/>
      <c r="B768" s="774"/>
      <c r="C768" s="2117"/>
      <c r="D768" s="2117"/>
      <c r="E768" s="2117"/>
      <c r="F768" s="2117"/>
      <c r="G768" s="2117"/>
      <c r="H768" s="2117"/>
      <c r="I768" s="2117"/>
      <c r="J768" s="2117"/>
      <c r="K768" s="2117"/>
    </row>
    <row r="769" spans="1:11" ht="16.149999999999999" customHeight="1">
      <c r="A769" s="2117"/>
      <c r="B769" s="774"/>
      <c r="C769" s="2117"/>
      <c r="D769" s="2117"/>
      <c r="E769" s="2117"/>
      <c r="F769" s="2117"/>
      <c r="G769" s="2117"/>
      <c r="H769" s="2117"/>
      <c r="I769" s="2117"/>
      <c r="J769" s="2117"/>
      <c r="K769" s="2117"/>
    </row>
    <row r="770" spans="1:11" ht="16.149999999999999" customHeight="1">
      <c r="A770" s="2117"/>
      <c r="B770" s="774"/>
      <c r="C770" s="2117"/>
      <c r="D770" s="2117"/>
      <c r="E770" s="2117"/>
      <c r="F770" s="2117"/>
      <c r="G770" s="2117"/>
      <c r="H770" s="2117"/>
      <c r="I770" s="2117"/>
      <c r="J770" s="2117"/>
      <c r="K770" s="2117"/>
    </row>
    <row r="771" spans="1:11" ht="16.149999999999999" customHeight="1">
      <c r="A771" s="2117"/>
      <c r="B771" s="774"/>
      <c r="C771" s="2117"/>
      <c r="D771" s="2117"/>
      <c r="E771" s="2117"/>
      <c r="F771" s="2117"/>
      <c r="G771" s="2117"/>
      <c r="H771" s="2117"/>
      <c r="I771" s="2117"/>
      <c r="J771" s="2117"/>
      <c r="K771" s="2117"/>
    </row>
    <row r="772" spans="1:11" ht="16.149999999999999" customHeight="1">
      <c r="A772" s="2117"/>
      <c r="B772" s="774"/>
      <c r="C772" s="2117"/>
      <c r="D772" s="2117"/>
      <c r="E772" s="2117"/>
      <c r="F772" s="2117"/>
      <c r="G772" s="2117"/>
      <c r="H772" s="2117"/>
      <c r="I772" s="2117"/>
      <c r="J772" s="2117"/>
      <c r="K772" s="2117"/>
    </row>
    <row r="773" spans="1:11" ht="16.149999999999999" customHeight="1">
      <c r="A773" s="2117"/>
      <c r="B773" s="774"/>
      <c r="C773" s="2117"/>
      <c r="D773" s="2117"/>
      <c r="E773" s="2117"/>
      <c r="F773" s="2117"/>
      <c r="G773" s="2117"/>
      <c r="H773" s="2117"/>
      <c r="I773" s="2117"/>
      <c r="J773" s="2117"/>
      <c r="K773" s="2117"/>
    </row>
    <row r="774" spans="1:11" ht="16.149999999999999" customHeight="1">
      <c r="A774" s="2117"/>
      <c r="B774" s="774"/>
      <c r="C774" s="2117"/>
      <c r="D774" s="2117"/>
      <c r="E774" s="2117"/>
      <c r="F774" s="2117"/>
      <c r="G774" s="2117"/>
      <c r="H774" s="2117"/>
      <c r="I774" s="2117"/>
      <c r="J774" s="2117"/>
      <c r="K774" s="2117"/>
    </row>
    <row r="775" spans="1:11" ht="16.149999999999999" customHeight="1">
      <c r="A775" s="2117"/>
      <c r="B775" s="774"/>
      <c r="C775" s="2117"/>
      <c r="D775" s="2117"/>
      <c r="E775" s="2117"/>
      <c r="F775" s="2117"/>
      <c r="G775" s="2117"/>
      <c r="H775" s="2117"/>
      <c r="I775" s="2117"/>
      <c r="J775" s="2117"/>
      <c r="K775" s="2117"/>
    </row>
    <row r="776" spans="1:11" ht="16.149999999999999" customHeight="1">
      <c r="A776" s="2117"/>
      <c r="B776" s="774"/>
      <c r="C776" s="2117"/>
      <c r="D776" s="2117"/>
      <c r="E776" s="2117"/>
      <c r="F776" s="2117"/>
      <c r="G776" s="2117"/>
      <c r="H776" s="2117"/>
      <c r="I776" s="2117"/>
      <c r="J776" s="2117"/>
      <c r="K776" s="2117"/>
    </row>
    <row r="777" spans="1:11" ht="16.149999999999999" customHeight="1">
      <c r="A777" s="2117"/>
      <c r="B777" s="774"/>
      <c r="C777" s="2117"/>
      <c r="D777" s="2117"/>
      <c r="E777" s="2117"/>
      <c r="F777" s="2117"/>
      <c r="G777" s="2117"/>
      <c r="H777" s="2117"/>
      <c r="I777" s="2117"/>
      <c r="J777" s="2117"/>
      <c r="K777" s="2117"/>
    </row>
    <row r="778" spans="1:11" ht="16.149999999999999" customHeight="1">
      <c r="A778" s="2117"/>
      <c r="B778" s="774"/>
      <c r="C778" s="2117"/>
      <c r="D778" s="2117"/>
      <c r="E778" s="2117"/>
      <c r="F778" s="2117"/>
      <c r="G778" s="2117"/>
      <c r="H778" s="2117"/>
      <c r="I778" s="2117"/>
      <c r="J778" s="2117"/>
      <c r="K778" s="2117"/>
    </row>
    <row r="779" spans="1:11" ht="16.149999999999999" customHeight="1">
      <c r="A779" s="2117"/>
      <c r="B779" s="774"/>
      <c r="C779" s="2117"/>
      <c r="D779" s="2117"/>
      <c r="E779" s="2117"/>
      <c r="F779" s="2117"/>
      <c r="G779" s="2117"/>
      <c r="H779" s="2117"/>
      <c r="I779" s="2117"/>
      <c r="J779" s="2117"/>
      <c r="K779" s="2117"/>
    </row>
    <row r="780" spans="1:11" ht="16.149999999999999" customHeight="1">
      <c r="A780" s="2117"/>
      <c r="B780" s="774"/>
      <c r="C780" s="2117"/>
      <c r="D780" s="2117"/>
      <c r="E780" s="2117"/>
      <c r="F780" s="2117"/>
      <c r="G780" s="2117"/>
      <c r="H780" s="2117"/>
      <c r="I780" s="2117"/>
      <c r="J780" s="2117"/>
      <c r="K780" s="2117"/>
    </row>
    <row r="781" spans="1:11" ht="16.149999999999999" customHeight="1">
      <c r="A781" s="2117"/>
      <c r="B781" s="774"/>
      <c r="C781" s="2117"/>
      <c r="D781" s="2117"/>
      <c r="E781" s="2117"/>
      <c r="F781" s="2117"/>
      <c r="G781" s="2117"/>
      <c r="H781" s="2117"/>
      <c r="I781" s="2117"/>
      <c r="J781" s="2117"/>
      <c r="K781" s="2117"/>
    </row>
    <row r="782" spans="1:11" ht="16.149999999999999" customHeight="1">
      <c r="A782" s="2117"/>
      <c r="B782" s="774"/>
      <c r="C782" s="2117"/>
      <c r="D782" s="2117"/>
      <c r="E782" s="2117"/>
      <c r="F782" s="2117"/>
      <c r="G782" s="2117"/>
      <c r="H782" s="2117"/>
      <c r="I782" s="2117"/>
      <c r="J782" s="2117"/>
      <c r="K782" s="2117"/>
    </row>
    <row r="783" spans="1:11" ht="16.149999999999999" customHeight="1">
      <c r="A783" s="2117"/>
      <c r="B783" s="774"/>
      <c r="C783" s="2117"/>
      <c r="D783" s="2117"/>
      <c r="E783" s="2117"/>
      <c r="F783" s="2117"/>
      <c r="G783" s="2117"/>
      <c r="H783" s="2117"/>
      <c r="I783" s="2117"/>
      <c r="J783" s="2117"/>
      <c r="K783" s="2117"/>
    </row>
    <row r="784" spans="1:11" ht="16.149999999999999" customHeight="1">
      <c r="A784" s="2117"/>
      <c r="B784" s="774"/>
      <c r="C784" s="2117"/>
      <c r="D784" s="2117"/>
      <c r="E784" s="2117"/>
      <c r="F784" s="2117"/>
      <c r="G784" s="2117"/>
      <c r="H784" s="2117"/>
      <c r="I784" s="2117"/>
      <c r="J784" s="2117"/>
      <c r="K784" s="2117"/>
    </row>
    <row r="785" spans="1:11" ht="16.149999999999999" customHeight="1">
      <c r="A785" s="2117"/>
      <c r="B785" s="774"/>
      <c r="C785" s="2117"/>
      <c r="D785" s="2117"/>
      <c r="E785" s="2117"/>
      <c r="F785" s="2117"/>
      <c r="G785" s="2117"/>
      <c r="H785" s="2117"/>
      <c r="I785" s="2117"/>
      <c r="J785" s="2117"/>
      <c r="K785" s="2117"/>
    </row>
    <row r="786" spans="1:11" ht="16.149999999999999" customHeight="1">
      <c r="A786" s="2117"/>
      <c r="B786" s="774"/>
      <c r="C786" s="2117"/>
      <c r="D786" s="2117"/>
      <c r="E786" s="2117"/>
      <c r="F786" s="2117"/>
      <c r="G786" s="2117"/>
      <c r="H786" s="2117"/>
      <c r="I786" s="2117"/>
      <c r="J786" s="2117"/>
      <c r="K786" s="2117"/>
    </row>
    <row r="787" spans="1:11" ht="16.149999999999999" customHeight="1">
      <c r="A787" s="2117"/>
      <c r="B787" s="774"/>
      <c r="C787" s="2117"/>
      <c r="D787" s="2117"/>
      <c r="E787" s="2117"/>
      <c r="F787" s="2117"/>
      <c r="G787" s="2117"/>
      <c r="H787" s="2117"/>
      <c r="I787" s="2117"/>
      <c r="J787" s="2117"/>
      <c r="K787" s="2117"/>
    </row>
    <row r="788" spans="1:11" ht="16.149999999999999" customHeight="1">
      <c r="A788" s="2117"/>
      <c r="B788" s="774"/>
      <c r="C788" s="2117"/>
      <c r="D788" s="2117"/>
      <c r="E788" s="2117"/>
      <c r="F788" s="2117"/>
      <c r="G788" s="2117"/>
      <c r="H788" s="2117"/>
      <c r="I788" s="2117"/>
      <c r="J788" s="2117"/>
      <c r="K788" s="2117"/>
    </row>
    <row r="789" spans="1:11" ht="16.149999999999999" customHeight="1">
      <c r="A789" s="2117"/>
      <c r="B789" s="774"/>
      <c r="C789" s="2117"/>
      <c r="D789" s="2117"/>
      <c r="E789" s="2117"/>
      <c r="F789" s="2117"/>
      <c r="G789" s="2117"/>
      <c r="H789" s="2117"/>
      <c r="I789" s="2117"/>
      <c r="J789" s="2117"/>
      <c r="K789" s="2117"/>
    </row>
    <row r="790" spans="1:11" ht="16.149999999999999" customHeight="1">
      <c r="A790" s="2117"/>
      <c r="B790" s="774"/>
      <c r="C790" s="2117"/>
      <c r="D790" s="2117"/>
      <c r="E790" s="2117"/>
      <c r="F790" s="2117"/>
      <c r="G790" s="2117"/>
      <c r="H790" s="2117"/>
      <c r="I790" s="2117"/>
      <c r="J790" s="2117"/>
      <c r="K790" s="2117"/>
    </row>
    <row r="791" spans="1:11" ht="16.149999999999999" customHeight="1">
      <c r="A791" s="2117"/>
      <c r="B791" s="774"/>
      <c r="C791" s="2117"/>
      <c r="D791" s="2117"/>
      <c r="E791" s="2117"/>
      <c r="F791" s="2117"/>
      <c r="G791" s="2117"/>
      <c r="H791" s="2117"/>
      <c r="I791" s="2117"/>
      <c r="J791" s="2117"/>
      <c r="K791" s="2117"/>
    </row>
    <row r="792" spans="1:11" ht="16.149999999999999" customHeight="1">
      <c r="A792" s="2117"/>
      <c r="B792" s="774"/>
      <c r="C792" s="2117"/>
      <c r="D792" s="2117"/>
      <c r="E792" s="2117"/>
      <c r="F792" s="2117"/>
      <c r="G792" s="2117"/>
      <c r="H792" s="2117"/>
      <c r="I792" s="2117"/>
      <c r="J792" s="2117"/>
      <c r="K792" s="2117"/>
    </row>
    <row r="793" spans="1:11" ht="16.149999999999999" customHeight="1">
      <c r="A793" s="2117"/>
      <c r="B793" s="774"/>
      <c r="C793" s="2117"/>
      <c r="D793" s="2117"/>
      <c r="E793" s="2117"/>
      <c r="F793" s="2117"/>
      <c r="G793" s="2117"/>
      <c r="H793" s="2117"/>
      <c r="I793" s="2117"/>
      <c r="J793" s="2117"/>
      <c r="K793" s="2117"/>
    </row>
    <row r="794" spans="1:11" ht="16.149999999999999" customHeight="1">
      <c r="A794" s="2117"/>
      <c r="B794" s="774"/>
      <c r="C794" s="2117"/>
      <c r="D794" s="2117"/>
      <c r="E794" s="2117"/>
      <c r="F794" s="2117"/>
      <c r="G794" s="2117"/>
      <c r="H794" s="2117"/>
      <c r="I794" s="2117"/>
      <c r="J794" s="2117"/>
      <c r="K794" s="2117"/>
    </row>
    <row r="795" spans="1:11" ht="16.149999999999999" customHeight="1">
      <c r="A795" s="2117"/>
      <c r="B795" s="774"/>
      <c r="C795" s="2117"/>
      <c r="D795" s="2117"/>
      <c r="E795" s="2117"/>
      <c r="F795" s="2117"/>
      <c r="G795" s="2117"/>
      <c r="H795" s="2117"/>
      <c r="I795" s="2117"/>
      <c r="J795" s="2117"/>
      <c r="K795" s="2117"/>
    </row>
    <row r="796" spans="1:11" ht="16.149999999999999" customHeight="1">
      <c r="A796" s="2117"/>
      <c r="B796" s="774"/>
      <c r="C796" s="2117"/>
      <c r="D796" s="2117"/>
      <c r="E796" s="2117"/>
      <c r="F796" s="2117"/>
      <c r="G796" s="2117"/>
      <c r="H796" s="2117"/>
      <c r="I796" s="2117"/>
      <c r="J796" s="2117"/>
      <c r="K796" s="2117"/>
    </row>
    <row r="797" spans="1:11" ht="16.149999999999999" customHeight="1">
      <c r="A797" s="2117"/>
      <c r="B797" s="774"/>
      <c r="C797" s="2117"/>
      <c r="D797" s="2117"/>
      <c r="E797" s="2117"/>
      <c r="F797" s="2117"/>
      <c r="G797" s="2117"/>
      <c r="H797" s="2117"/>
      <c r="I797" s="2117"/>
      <c r="J797" s="2117"/>
      <c r="K797" s="2117"/>
    </row>
    <row r="798" spans="1:11" ht="16.149999999999999" customHeight="1">
      <c r="A798" s="2117"/>
      <c r="B798" s="774"/>
      <c r="C798" s="2117"/>
      <c r="D798" s="2117"/>
      <c r="E798" s="2117"/>
      <c r="F798" s="2117"/>
      <c r="G798" s="2117"/>
      <c r="H798" s="2117"/>
      <c r="I798" s="2117"/>
      <c r="J798" s="2117"/>
      <c r="K798" s="2117"/>
    </row>
    <row r="799" spans="1:11" ht="16.149999999999999" customHeight="1">
      <c r="A799" s="2117"/>
      <c r="B799" s="774"/>
      <c r="C799" s="2117"/>
      <c r="D799" s="2117"/>
      <c r="E799" s="2117"/>
      <c r="F799" s="2117"/>
      <c r="G799" s="2117"/>
      <c r="H799" s="2117"/>
      <c r="I799" s="2117"/>
      <c r="J799" s="2117"/>
      <c r="K799" s="2117"/>
    </row>
    <row r="800" spans="1:11" ht="16.149999999999999" customHeight="1">
      <c r="A800" s="2117"/>
      <c r="B800" s="774"/>
      <c r="C800" s="2117"/>
      <c r="D800" s="2117"/>
      <c r="E800" s="2117"/>
      <c r="F800" s="2117"/>
      <c r="G800" s="2117"/>
      <c r="H800" s="2117"/>
      <c r="I800" s="2117"/>
      <c r="J800" s="2117"/>
      <c r="K800" s="2117"/>
    </row>
    <row r="801" spans="1:11" ht="16.149999999999999" customHeight="1">
      <c r="A801" s="2117"/>
      <c r="B801" s="774"/>
      <c r="C801" s="2117"/>
      <c r="D801" s="2117"/>
      <c r="E801" s="2117"/>
      <c r="F801" s="2117"/>
      <c r="G801" s="2117"/>
      <c r="H801" s="2117"/>
      <c r="I801" s="2117"/>
      <c r="J801" s="2117"/>
      <c r="K801" s="2117"/>
    </row>
    <row r="802" spans="1:11" ht="16.149999999999999" customHeight="1">
      <c r="A802" s="2117"/>
      <c r="B802" s="774"/>
      <c r="C802" s="2117"/>
      <c r="D802" s="2117"/>
      <c r="E802" s="2117"/>
      <c r="F802" s="2117"/>
      <c r="G802" s="2117"/>
      <c r="H802" s="2117"/>
      <c r="I802" s="2117"/>
      <c r="J802" s="2117"/>
      <c r="K802" s="2117"/>
    </row>
    <row r="803" spans="1:11" ht="16.149999999999999" customHeight="1">
      <c r="A803" s="2117"/>
      <c r="B803" s="774"/>
      <c r="C803" s="2117"/>
      <c r="D803" s="2117"/>
      <c r="E803" s="2117"/>
      <c r="F803" s="2117"/>
      <c r="G803" s="2117"/>
      <c r="H803" s="2117"/>
      <c r="I803" s="2117"/>
      <c r="J803" s="2117"/>
      <c r="K803" s="2117"/>
    </row>
    <row r="804" spans="1:11" ht="16.149999999999999" customHeight="1">
      <c r="A804" s="2117"/>
      <c r="B804" s="774"/>
      <c r="C804" s="2117"/>
      <c r="D804" s="2117"/>
      <c r="E804" s="2117"/>
      <c r="F804" s="2117"/>
      <c r="G804" s="2117"/>
      <c r="H804" s="2117"/>
      <c r="I804" s="2117"/>
      <c r="J804" s="2117"/>
      <c r="K804" s="2117"/>
    </row>
    <row r="805" spans="1:11" ht="16.149999999999999" customHeight="1">
      <c r="A805" s="2117"/>
      <c r="B805" s="774"/>
      <c r="C805" s="2117"/>
      <c r="D805" s="2117"/>
      <c r="E805" s="2117"/>
      <c r="F805" s="2117"/>
      <c r="G805" s="2117"/>
      <c r="H805" s="2117"/>
      <c r="I805" s="2117"/>
      <c r="J805" s="2117"/>
      <c r="K805" s="2117"/>
    </row>
    <row r="806" spans="1:11" ht="16.149999999999999" customHeight="1">
      <c r="A806" s="2117"/>
      <c r="B806" s="774"/>
      <c r="C806" s="2117"/>
      <c r="D806" s="2117"/>
      <c r="E806" s="2117"/>
      <c r="F806" s="2117"/>
      <c r="G806" s="2117"/>
      <c r="H806" s="2117"/>
      <c r="I806" s="2117"/>
      <c r="J806" s="2117"/>
      <c r="K806" s="2117"/>
    </row>
    <row r="807" spans="1:11" ht="16.149999999999999" customHeight="1">
      <c r="A807" s="2117"/>
      <c r="B807" s="774"/>
      <c r="C807" s="2117"/>
      <c r="D807" s="2117"/>
      <c r="E807" s="2117"/>
      <c r="F807" s="2117"/>
      <c r="G807" s="2117"/>
      <c r="H807" s="2117"/>
      <c r="I807" s="2117"/>
      <c r="J807" s="2117"/>
      <c r="K807" s="2117"/>
    </row>
    <row r="808" spans="1:11" ht="16.149999999999999" customHeight="1">
      <c r="A808" s="2117"/>
      <c r="B808" s="774"/>
      <c r="C808" s="2117"/>
      <c r="D808" s="2117"/>
      <c r="E808" s="2117"/>
      <c r="F808" s="2117"/>
      <c r="G808" s="2117"/>
      <c r="H808" s="2117"/>
      <c r="I808" s="2117"/>
      <c r="J808" s="2117"/>
      <c r="K808" s="2117"/>
    </row>
    <row r="809" spans="1:11" ht="16.149999999999999" customHeight="1">
      <c r="A809" s="2117"/>
      <c r="B809" s="774"/>
      <c r="C809" s="2117"/>
      <c r="D809" s="2117"/>
      <c r="E809" s="2117"/>
      <c r="F809" s="2117"/>
      <c r="G809" s="2117"/>
      <c r="H809" s="2117"/>
      <c r="I809" s="2117"/>
      <c r="J809" s="2117"/>
      <c r="K809" s="2117"/>
    </row>
    <row r="810" spans="1:11" ht="16.149999999999999" customHeight="1">
      <c r="A810" s="2117"/>
      <c r="B810" s="774"/>
      <c r="C810" s="2117"/>
      <c r="D810" s="2117"/>
      <c r="E810" s="2117"/>
      <c r="F810" s="2117"/>
      <c r="G810" s="2117"/>
      <c r="H810" s="2117"/>
      <c r="I810" s="2117"/>
      <c r="J810" s="2117"/>
      <c r="K810" s="2117"/>
    </row>
    <row r="811" spans="1:11" ht="16.149999999999999" customHeight="1">
      <c r="A811" s="2117"/>
      <c r="B811" s="774"/>
      <c r="C811" s="2117"/>
      <c r="D811" s="2117"/>
      <c r="E811" s="2117"/>
      <c r="F811" s="2117"/>
      <c r="G811" s="2117"/>
      <c r="H811" s="2117"/>
      <c r="I811" s="2117"/>
      <c r="J811" s="2117"/>
      <c r="K811" s="2117"/>
    </row>
    <row r="812" spans="1:11" ht="16.149999999999999" customHeight="1">
      <c r="A812" s="2117"/>
      <c r="B812" s="774"/>
      <c r="C812" s="2117"/>
      <c r="D812" s="2117"/>
      <c r="E812" s="2117"/>
      <c r="F812" s="2117"/>
      <c r="G812" s="2117"/>
      <c r="H812" s="2117"/>
      <c r="I812" s="2117"/>
      <c r="J812" s="2117"/>
      <c r="K812" s="2117"/>
    </row>
    <row r="813" spans="1:11" ht="16.149999999999999" customHeight="1">
      <c r="A813" s="2117"/>
      <c r="B813" s="774"/>
      <c r="C813" s="2117"/>
      <c r="D813" s="2117"/>
      <c r="E813" s="2117"/>
      <c r="F813" s="2117"/>
      <c r="G813" s="2117"/>
      <c r="H813" s="2117"/>
      <c r="I813" s="2117"/>
      <c r="J813" s="2117"/>
      <c r="K813" s="2117"/>
    </row>
    <row r="814" spans="1:11" ht="16.149999999999999" customHeight="1">
      <c r="A814" s="2117"/>
      <c r="B814" s="774"/>
      <c r="C814" s="2117"/>
      <c r="D814" s="2117"/>
      <c r="E814" s="2117"/>
      <c r="F814" s="2117"/>
      <c r="G814" s="2117"/>
      <c r="H814" s="2117"/>
      <c r="I814" s="2117"/>
      <c r="J814" s="2117"/>
      <c r="K814" s="2117"/>
    </row>
    <row r="815" spans="1:11" ht="16.149999999999999" customHeight="1">
      <c r="A815" s="2117"/>
      <c r="B815" s="774"/>
      <c r="C815" s="2117"/>
      <c r="D815" s="2117"/>
      <c r="E815" s="2117"/>
      <c r="F815" s="2117"/>
      <c r="G815" s="2117"/>
      <c r="H815" s="2117"/>
      <c r="I815" s="2117"/>
      <c r="J815" s="2117"/>
      <c r="K815" s="2117"/>
    </row>
    <row r="816" spans="1:11" ht="16.149999999999999" customHeight="1">
      <c r="A816" s="2117"/>
      <c r="B816" s="774"/>
      <c r="C816" s="2117"/>
      <c r="D816" s="2117"/>
      <c r="E816" s="2117"/>
      <c r="F816" s="2117"/>
      <c r="G816" s="2117"/>
      <c r="H816" s="2117"/>
      <c r="I816" s="2117"/>
      <c r="J816" s="2117"/>
      <c r="K816" s="2117"/>
    </row>
    <row r="817" spans="1:11" ht="16.149999999999999" customHeight="1">
      <c r="A817" s="2117"/>
      <c r="B817" s="774"/>
      <c r="C817" s="2117"/>
      <c r="D817" s="2117"/>
      <c r="E817" s="2117"/>
      <c r="F817" s="2117"/>
      <c r="G817" s="2117"/>
      <c r="H817" s="2117"/>
      <c r="I817" s="2117"/>
      <c r="J817" s="2117"/>
      <c r="K817" s="2117"/>
    </row>
    <row r="818" spans="1:11" ht="16.149999999999999" customHeight="1">
      <c r="A818" s="2117"/>
      <c r="B818" s="774"/>
      <c r="C818" s="2117"/>
      <c r="D818" s="2117"/>
      <c r="E818" s="2117"/>
      <c r="F818" s="2117"/>
      <c r="G818" s="2117"/>
      <c r="H818" s="2117"/>
      <c r="I818" s="2117"/>
      <c r="J818" s="2117"/>
      <c r="K818" s="2117"/>
    </row>
    <row r="819" spans="1:11" ht="16.149999999999999" customHeight="1">
      <c r="A819" s="2117"/>
      <c r="B819" s="774"/>
      <c r="C819" s="2117"/>
      <c r="D819" s="2117"/>
      <c r="E819" s="2117"/>
      <c r="F819" s="2117"/>
      <c r="G819" s="2117"/>
      <c r="H819" s="2117"/>
      <c r="I819" s="2117"/>
      <c r="J819" s="2117"/>
      <c r="K819" s="2117"/>
    </row>
    <row r="820" spans="1:11" ht="16.149999999999999" customHeight="1">
      <c r="A820" s="2117"/>
      <c r="B820" s="774"/>
      <c r="C820" s="2117"/>
      <c r="D820" s="2117"/>
      <c r="E820" s="2117"/>
      <c r="F820" s="2117"/>
      <c r="G820" s="2117"/>
      <c r="H820" s="2117"/>
      <c r="I820" s="2117"/>
      <c r="J820" s="2117"/>
      <c r="K820" s="2117"/>
    </row>
    <row r="821" spans="1:11" ht="16.149999999999999" customHeight="1">
      <c r="A821" s="2117"/>
      <c r="B821" s="774"/>
      <c r="C821" s="2117"/>
      <c r="D821" s="2117"/>
      <c r="E821" s="2117"/>
      <c r="F821" s="2117"/>
      <c r="G821" s="2117"/>
      <c r="H821" s="2117"/>
      <c r="I821" s="2117"/>
      <c r="J821" s="2117"/>
      <c r="K821" s="2117"/>
    </row>
    <row r="822" spans="1:11" ht="16.149999999999999" customHeight="1">
      <c r="A822" s="2117"/>
      <c r="B822" s="774"/>
      <c r="C822" s="2117"/>
      <c r="D822" s="2117"/>
      <c r="E822" s="2117"/>
      <c r="F822" s="2117"/>
      <c r="G822" s="2117"/>
      <c r="H822" s="2117"/>
      <c r="I822" s="2117"/>
      <c r="J822" s="2117"/>
      <c r="K822" s="2117"/>
    </row>
    <row r="823" spans="1:11" ht="16.149999999999999" customHeight="1">
      <c r="A823" s="2117"/>
      <c r="B823" s="774"/>
      <c r="C823" s="2117"/>
      <c r="D823" s="2117"/>
      <c r="E823" s="2117"/>
      <c r="F823" s="2117"/>
      <c r="G823" s="2117"/>
      <c r="H823" s="2117"/>
      <c r="I823" s="2117"/>
      <c r="J823" s="2117"/>
      <c r="K823" s="2117"/>
    </row>
    <row r="824" spans="1:11" ht="16.149999999999999" customHeight="1">
      <c r="A824" s="2117"/>
      <c r="B824" s="774"/>
      <c r="C824" s="2117"/>
      <c r="D824" s="2117"/>
      <c r="E824" s="2117"/>
      <c r="F824" s="2117"/>
      <c r="G824" s="2117"/>
      <c r="H824" s="2117"/>
      <c r="I824" s="2117"/>
      <c r="J824" s="2117"/>
      <c r="K824" s="2117"/>
    </row>
    <row r="825" spans="1:11" ht="16.149999999999999" customHeight="1">
      <c r="A825" s="2117"/>
      <c r="B825" s="774"/>
      <c r="C825" s="2117"/>
      <c r="D825" s="2117"/>
      <c r="E825" s="2117"/>
      <c r="F825" s="2117"/>
      <c r="G825" s="2117"/>
      <c r="H825" s="2117"/>
      <c r="I825" s="2117"/>
      <c r="J825" s="2117"/>
      <c r="K825" s="2117"/>
    </row>
    <row r="826" spans="1:11" ht="16.149999999999999" customHeight="1">
      <c r="A826" s="2117"/>
      <c r="B826" s="774"/>
      <c r="C826" s="2117"/>
      <c r="D826" s="2117"/>
      <c r="E826" s="2117"/>
      <c r="F826" s="2117"/>
      <c r="G826" s="2117"/>
      <c r="H826" s="2117"/>
      <c r="I826" s="2117"/>
      <c r="J826" s="2117"/>
      <c r="K826" s="2117"/>
    </row>
    <row r="827" spans="1:11" ht="16.149999999999999" customHeight="1">
      <c r="A827" s="2117"/>
      <c r="B827" s="774"/>
      <c r="C827" s="2117"/>
      <c r="D827" s="2117"/>
      <c r="E827" s="2117"/>
      <c r="F827" s="2117"/>
      <c r="G827" s="2117"/>
      <c r="H827" s="2117"/>
      <c r="I827" s="2117"/>
      <c r="J827" s="2117"/>
      <c r="K827" s="2117"/>
    </row>
    <row r="828" spans="1:11" ht="16.149999999999999" customHeight="1">
      <c r="A828" s="2117"/>
      <c r="B828" s="774"/>
      <c r="C828" s="2117"/>
      <c r="D828" s="2117"/>
      <c r="E828" s="2117"/>
      <c r="F828" s="2117"/>
      <c r="G828" s="2117"/>
      <c r="H828" s="2117"/>
      <c r="I828" s="2117"/>
      <c r="J828" s="2117"/>
      <c r="K828" s="2117"/>
    </row>
    <row r="829" spans="1:11" ht="16.149999999999999" customHeight="1">
      <c r="A829" s="2117"/>
      <c r="B829" s="774"/>
      <c r="C829" s="2117"/>
      <c r="D829" s="2117"/>
      <c r="E829" s="2117"/>
      <c r="F829" s="2117"/>
      <c r="G829" s="2117"/>
      <c r="H829" s="2117"/>
      <c r="I829" s="2117"/>
      <c r="J829" s="2117"/>
      <c r="K829" s="2117"/>
    </row>
    <row r="830" spans="1:11" ht="16.149999999999999" customHeight="1">
      <c r="A830" s="2117"/>
      <c r="B830" s="774"/>
      <c r="C830" s="2117"/>
      <c r="D830" s="2117"/>
      <c r="E830" s="2117"/>
      <c r="F830" s="2117"/>
      <c r="G830" s="2117"/>
      <c r="H830" s="2117"/>
      <c r="I830" s="2117"/>
      <c r="J830" s="2117"/>
      <c r="K830" s="2117"/>
    </row>
    <row r="831" spans="1:11" ht="16.149999999999999" customHeight="1">
      <c r="A831" s="2117"/>
      <c r="B831" s="774"/>
      <c r="C831" s="2117"/>
      <c r="D831" s="2117"/>
      <c r="E831" s="2117"/>
      <c r="F831" s="2117"/>
      <c r="G831" s="2117"/>
      <c r="H831" s="2117"/>
      <c r="I831" s="2117"/>
      <c r="J831" s="2117"/>
      <c r="K831" s="2117"/>
    </row>
    <row r="832" spans="1:11" ht="16.149999999999999" customHeight="1">
      <c r="A832" s="2117"/>
      <c r="B832" s="774"/>
      <c r="C832" s="2117"/>
      <c r="D832" s="2117"/>
      <c r="E832" s="2117"/>
      <c r="F832" s="2117"/>
      <c r="G832" s="2117"/>
      <c r="H832" s="2117"/>
      <c r="I832" s="2117"/>
      <c r="J832" s="2117"/>
      <c r="K832" s="2117"/>
    </row>
    <row r="833" spans="1:11" ht="16.149999999999999" customHeight="1">
      <c r="A833" s="2117"/>
      <c r="B833" s="774"/>
      <c r="C833" s="2117"/>
      <c r="D833" s="2117"/>
      <c r="E833" s="2117"/>
      <c r="F833" s="2117"/>
      <c r="G833" s="2117"/>
      <c r="H833" s="2117"/>
      <c r="I833" s="2117"/>
      <c r="J833" s="2117"/>
      <c r="K833" s="2117"/>
    </row>
    <row r="834" spans="1:11" ht="16.149999999999999" customHeight="1">
      <c r="A834" s="2117"/>
      <c r="B834" s="774"/>
      <c r="C834" s="2117"/>
      <c r="D834" s="2117"/>
      <c r="E834" s="2117"/>
      <c r="F834" s="2117"/>
      <c r="G834" s="2117"/>
      <c r="H834" s="2117"/>
      <c r="I834" s="2117"/>
      <c r="J834" s="2117"/>
      <c r="K834" s="2117"/>
    </row>
    <row r="835" spans="1:11" ht="16.149999999999999" customHeight="1">
      <c r="A835" s="2117"/>
      <c r="B835" s="774"/>
      <c r="C835" s="2117"/>
      <c r="D835" s="2117"/>
      <c r="E835" s="2117"/>
      <c r="F835" s="2117"/>
      <c r="G835" s="2117"/>
      <c r="H835" s="2117"/>
      <c r="I835" s="2117"/>
      <c r="J835" s="2117"/>
      <c r="K835" s="2117"/>
    </row>
    <row r="836" spans="1:11" ht="16.149999999999999" customHeight="1">
      <c r="A836" s="2117"/>
      <c r="B836" s="774"/>
      <c r="C836" s="2117"/>
      <c r="D836" s="2117"/>
      <c r="E836" s="2117"/>
      <c r="F836" s="2117"/>
      <c r="G836" s="2117"/>
      <c r="H836" s="2117"/>
      <c r="I836" s="2117"/>
      <c r="J836" s="2117"/>
      <c r="K836" s="2117"/>
    </row>
    <row r="837" spans="1:11" ht="16.149999999999999" customHeight="1">
      <c r="A837" s="2117"/>
      <c r="B837" s="774"/>
      <c r="C837" s="2117"/>
      <c r="D837" s="2117"/>
      <c r="E837" s="2117"/>
      <c r="F837" s="2117"/>
      <c r="G837" s="2117"/>
      <c r="H837" s="2117"/>
      <c r="I837" s="2117"/>
      <c r="J837" s="2117"/>
      <c r="K837" s="2117"/>
    </row>
    <row r="838" spans="1:11" ht="16.149999999999999" customHeight="1">
      <c r="A838" s="2117"/>
      <c r="B838" s="774"/>
      <c r="C838" s="2117"/>
      <c r="D838" s="2117"/>
      <c r="E838" s="2117"/>
      <c r="F838" s="2117"/>
      <c r="G838" s="2117"/>
      <c r="H838" s="2117"/>
      <c r="I838" s="2117"/>
      <c r="J838" s="2117"/>
      <c r="K838" s="2117"/>
    </row>
    <row r="839" spans="1:11" ht="16.149999999999999" customHeight="1">
      <c r="A839" s="2117"/>
      <c r="B839" s="774"/>
      <c r="C839" s="2117"/>
      <c r="D839" s="2117"/>
      <c r="E839" s="2117"/>
      <c r="F839" s="2117"/>
      <c r="G839" s="2117"/>
      <c r="H839" s="2117"/>
      <c r="I839" s="2117"/>
      <c r="J839" s="2117"/>
      <c r="K839" s="2117"/>
    </row>
    <row r="840" spans="1:11" ht="16.149999999999999" customHeight="1">
      <c r="A840" s="2117"/>
      <c r="B840" s="774"/>
      <c r="C840" s="2117"/>
      <c r="D840" s="2117"/>
      <c r="E840" s="2117"/>
      <c r="F840" s="2117"/>
      <c r="G840" s="2117"/>
      <c r="H840" s="2117"/>
      <c r="I840" s="2117"/>
      <c r="J840" s="2117"/>
      <c r="K840" s="2117"/>
    </row>
    <row r="841" spans="1:11" ht="16.149999999999999" customHeight="1">
      <c r="A841" s="2117"/>
      <c r="B841" s="774"/>
      <c r="C841" s="2117"/>
      <c r="D841" s="2117"/>
      <c r="E841" s="2117"/>
      <c r="F841" s="2117"/>
      <c r="G841" s="2117"/>
      <c r="H841" s="2117"/>
      <c r="I841" s="2117"/>
      <c r="J841" s="2117"/>
      <c r="K841" s="2117"/>
    </row>
    <row r="842" spans="1:11" ht="16.149999999999999" customHeight="1">
      <c r="A842" s="2117"/>
      <c r="B842" s="774"/>
      <c r="C842" s="2117"/>
      <c r="D842" s="2117"/>
      <c r="E842" s="2117"/>
      <c r="F842" s="2117"/>
      <c r="G842" s="2117"/>
      <c r="H842" s="2117"/>
      <c r="I842" s="2117"/>
      <c r="J842" s="2117"/>
      <c r="K842" s="2117"/>
    </row>
    <row r="843" spans="1:11" ht="16.149999999999999" customHeight="1">
      <c r="A843" s="2117"/>
      <c r="B843" s="774"/>
      <c r="C843" s="2117"/>
      <c r="D843" s="2117"/>
      <c r="E843" s="2117"/>
      <c r="F843" s="2117"/>
      <c r="G843" s="2117"/>
      <c r="H843" s="2117"/>
      <c r="I843" s="2117"/>
      <c r="J843" s="2117"/>
      <c r="K843" s="2117"/>
    </row>
    <row r="844" spans="1:11" ht="16.149999999999999" customHeight="1">
      <c r="A844" s="2117"/>
      <c r="B844" s="774"/>
      <c r="C844" s="2117"/>
      <c r="D844" s="2117"/>
      <c r="E844" s="2117"/>
      <c r="F844" s="2117"/>
      <c r="G844" s="2117"/>
      <c r="H844" s="2117"/>
      <c r="I844" s="2117"/>
      <c r="J844" s="2117"/>
      <c r="K844" s="2117"/>
    </row>
    <row r="845" spans="1:11" ht="16.149999999999999" customHeight="1">
      <c r="A845" s="2117"/>
      <c r="B845" s="774"/>
      <c r="C845" s="2117"/>
      <c r="D845" s="2117"/>
      <c r="E845" s="2117"/>
      <c r="F845" s="2117"/>
      <c r="G845" s="2117"/>
      <c r="H845" s="2117"/>
      <c r="I845" s="2117"/>
      <c r="J845" s="2117"/>
      <c r="K845" s="2117"/>
    </row>
    <row r="846" spans="1:11" ht="16.149999999999999" customHeight="1">
      <c r="A846" s="2117"/>
      <c r="B846" s="774"/>
      <c r="C846" s="2117"/>
      <c r="D846" s="2117"/>
      <c r="E846" s="2117"/>
      <c r="F846" s="2117"/>
      <c r="G846" s="2117"/>
      <c r="H846" s="2117"/>
      <c r="I846" s="2117"/>
      <c r="J846" s="2117"/>
      <c r="K846" s="2117"/>
    </row>
    <row r="847" spans="1:11" ht="16.149999999999999" customHeight="1">
      <c r="A847" s="2117"/>
      <c r="B847" s="774"/>
      <c r="C847" s="2117"/>
      <c r="D847" s="2117"/>
      <c r="E847" s="2117"/>
      <c r="F847" s="2117"/>
      <c r="G847" s="2117"/>
      <c r="H847" s="2117"/>
      <c r="I847" s="2117"/>
      <c r="J847" s="2117"/>
      <c r="K847" s="2117"/>
    </row>
    <row r="848" spans="1:11" ht="16.149999999999999" customHeight="1">
      <c r="A848" s="2117"/>
      <c r="B848" s="774"/>
      <c r="C848" s="2117"/>
      <c r="D848" s="2117"/>
      <c r="E848" s="2117"/>
      <c r="F848" s="2117"/>
      <c r="G848" s="2117"/>
      <c r="H848" s="2117"/>
      <c r="I848" s="2117"/>
      <c r="J848" s="2117"/>
      <c r="K848" s="2117"/>
    </row>
    <row r="849" spans="1:11" ht="16.149999999999999" customHeight="1">
      <c r="A849" s="2117"/>
      <c r="B849" s="774"/>
      <c r="C849" s="2117"/>
      <c r="D849" s="2117"/>
      <c r="E849" s="2117"/>
      <c r="F849" s="2117"/>
      <c r="G849" s="2117"/>
      <c r="H849" s="2117"/>
      <c r="I849" s="2117"/>
      <c r="J849" s="2117"/>
      <c r="K849" s="2117"/>
    </row>
    <row r="850" spans="1:11" ht="16.149999999999999" customHeight="1">
      <c r="A850" s="2117"/>
      <c r="B850" s="774"/>
      <c r="C850" s="2117"/>
      <c r="D850" s="2117"/>
      <c r="E850" s="2117"/>
      <c r="F850" s="2117"/>
      <c r="G850" s="2117"/>
      <c r="H850" s="2117"/>
      <c r="I850" s="2117"/>
      <c r="J850" s="2117"/>
      <c r="K850" s="2117"/>
    </row>
    <row r="851" spans="1:11" ht="16.149999999999999" customHeight="1">
      <c r="A851" s="2117"/>
      <c r="B851" s="774"/>
      <c r="C851" s="2117"/>
      <c r="D851" s="2117"/>
      <c r="E851" s="2117"/>
      <c r="F851" s="2117"/>
      <c r="G851" s="2117"/>
      <c r="H851" s="2117"/>
      <c r="I851" s="2117"/>
      <c r="J851" s="2117"/>
      <c r="K851" s="2117"/>
    </row>
    <row r="852" spans="1:11" ht="16.149999999999999" customHeight="1">
      <c r="A852" s="2117"/>
      <c r="B852" s="774"/>
      <c r="C852" s="2117"/>
      <c r="D852" s="2117"/>
      <c r="E852" s="2117"/>
      <c r="F852" s="2117"/>
      <c r="G852" s="2117"/>
      <c r="H852" s="2117"/>
      <c r="I852" s="2117"/>
      <c r="J852" s="2117"/>
      <c r="K852" s="2117"/>
    </row>
    <row r="853" spans="1:11" ht="16.149999999999999" customHeight="1">
      <c r="A853" s="2117"/>
      <c r="B853" s="774"/>
      <c r="C853" s="2117"/>
      <c r="D853" s="2117"/>
      <c r="E853" s="2117"/>
      <c r="F853" s="2117"/>
      <c r="G853" s="2117"/>
      <c r="H853" s="2117"/>
      <c r="I853" s="2117"/>
      <c r="J853" s="2117"/>
      <c r="K853" s="2117"/>
    </row>
    <row r="854" spans="1:11" ht="16.149999999999999" customHeight="1">
      <c r="A854" s="2117"/>
      <c r="B854" s="774"/>
      <c r="C854" s="2117"/>
      <c r="D854" s="2117"/>
      <c r="E854" s="2117"/>
      <c r="F854" s="2117"/>
      <c r="G854" s="2117"/>
      <c r="H854" s="2117"/>
      <c r="I854" s="2117"/>
      <c r="J854" s="2117"/>
      <c r="K854" s="2117"/>
    </row>
    <row r="855" spans="1:11" ht="16.149999999999999" customHeight="1">
      <c r="A855" s="2117"/>
      <c r="B855" s="774"/>
      <c r="C855" s="2117"/>
      <c r="D855" s="2117"/>
      <c r="E855" s="2117"/>
      <c r="F855" s="2117"/>
      <c r="G855" s="2117"/>
      <c r="H855" s="2117"/>
      <c r="I855" s="2117"/>
      <c r="J855" s="2117"/>
      <c r="K855" s="2117"/>
    </row>
    <row r="856" spans="1:11" ht="16.149999999999999" customHeight="1">
      <c r="A856" s="2117"/>
      <c r="B856" s="774"/>
      <c r="C856" s="2117"/>
      <c r="D856" s="2117"/>
      <c r="E856" s="2117"/>
      <c r="F856" s="2117"/>
      <c r="G856" s="2117"/>
      <c r="H856" s="2117"/>
      <c r="I856" s="2117"/>
      <c r="J856" s="2117"/>
      <c r="K856" s="2117"/>
    </row>
    <row r="857" spans="1:11" ht="16.149999999999999" customHeight="1">
      <c r="A857" s="2117"/>
      <c r="B857" s="774"/>
      <c r="C857" s="2117"/>
      <c r="D857" s="2117"/>
      <c r="E857" s="2117"/>
      <c r="F857" s="2117"/>
      <c r="G857" s="2117"/>
      <c r="H857" s="2117"/>
      <c r="I857" s="2117"/>
      <c r="J857" s="2117"/>
      <c r="K857" s="2117"/>
    </row>
    <row r="858" spans="1:11" ht="16.149999999999999" customHeight="1">
      <c r="A858" s="2117"/>
      <c r="B858" s="774"/>
      <c r="C858" s="2117"/>
      <c r="D858" s="2117"/>
      <c r="E858" s="2117"/>
      <c r="F858" s="2117"/>
      <c r="G858" s="2117"/>
      <c r="H858" s="2117"/>
      <c r="I858" s="2117"/>
      <c r="J858" s="2117"/>
      <c r="K858" s="2117"/>
    </row>
    <row r="859" spans="1:11" ht="16.149999999999999" customHeight="1">
      <c r="A859" s="2117"/>
      <c r="B859" s="774"/>
      <c r="C859" s="2117"/>
      <c r="D859" s="2117"/>
      <c r="E859" s="2117"/>
      <c r="F859" s="2117"/>
      <c r="G859" s="2117"/>
      <c r="H859" s="2117"/>
      <c r="I859" s="2117"/>
      <c r="J859" s="2117"/>
      <c r="K859" s="2117"/>
    </row>
    <row r="860" spans="1:11" ht="16.149999999999999" customHeight="1">
      <c r="A860" s="2117"/>
      <c r="B860" s="774"/>
      <c r="C860" s="2117"/>
      <c r="D860" s="2117"/>
      <c r="E860" s="2117"/>
      <c r="F860" s="2117"/>
      <c r="G860" s="2117"/>
      <c r="H860" s="2117"/>
      <c r="I860" s="2117"/>
      <c r="J860" s="2117"/>
      <c r="K860" s="2117"/>
    </row>
    <row r="861" spans="1:11" ht="16.149999999999999" customHeight="1">
      <c r="A861" s="2117"/>
      <c r="B861" s="774"/>
      <c r="C861" s="2117"/>
      <c r="D861" s="2117"/>
      <c r="E861" s="2117"/>
      <c r="F861" s="2117"/>
      <c r="G861" s="2117"/>
      <c r="H861" s="2117"/>
      <c r="I861" s="2117"/>
      <c r="J861" s="2117"/>
      <c r="K861" s="2117"/>
    </row>
    <row r="862" spans="1:11" ht="16.149999999999999" customHeight="1">
      <c r="A862" s="2117"/>
      <c r="B862" s="774"/>
      <c r="C862" s="2117"/>
      <c r="D862" s="2117"/>
      <c r="E862" s="2117"/>
      <c r="F862" s="2117"/>
      <c r="G862" s="2117"/>
      <c r="H862" s="2117"/>
      <c r="I862" s="2117"/>
      <c r="J862" s="2117"/>
      <c r="K862" s="2117"/>
    </row>
    <row r="863" spans="1:11" ht="16.149999999999999" customHeight="1">
      <c r="A863" s="2117"/>
      <c r="B863" s="774"/>
      <c r="C863" s="2117"/>
      <c r="D863" s="2117"/>
      <c r="E863" s="2117"/>
      <c r="F863" s="2117"/>
      <c r="G863" s="2117"/>
      <c r="H863" s="2117"/>
      <c r="I863" s="2117"/>
      <c r="J863" s="2117"/>
      <c r="K863" s="2117"/>
    </row>
    <row r="864" spans="1:11" ht="16.149999999999999" customHeight="1">
      <c r="A864" s="2117"/>
      <c r="B864" s="774"/>
      <c r="C864" s="2117"/>
      <c r="D864" s="2117"/>
      <c r="E864" s="2117"/>
      <c r="F864" s="2117"/>
      <c r="G864" s="2117"/>
      <c r="H864" s="2117"/>
      <c r="I864" s="2117"/>
      <c r="J864" s="2117"/>
      <c r="K864" s="2117"/>
    </row>
    <row r="865" spans="1:11" ht="16.149999999999999" customHeight="1">
      <c r="A865" s="2117"/>
      <c r="B865" s="774"/>
      <c r="C865" s="2117"/>
      <c r="D865" s="2117"/>
      <c r="E865" s="2117"/>
      <c r="F865" s="2117"/>
      <c r="G865" s="2117"/>
      <c r="H865" s="2117"/>
      <c r="I865" s="2117"/>
      <c r="J865" s="2117"/>
      <c r="K865" s="2117"/>
    </row>
    <row r="866" spans="1:11" ht="16.149999999999999" customHeight="1">
      <c r="A866" s="2117"/>
      <c r="B866" s="774"/>
      <c r="C866" s="2117"/>
      <c r="D866" s="2117"/>
      <c r="E866" s="2117"/>
      <c r="F866" s="2117"/>
      <c r="G866" s="2117"/>
      <c r="H866" s="2117"/>
      <c r="I866" s="2117"/>
      <c r="J866" s="2117"/>
      <c r="K866" s="2117"/>
    </row>
    <row r="867" spans="1:11" ht="16.149999999999999" customHeight="1">
      <c r="A867" s="2117"/>
      <c r="B867" s="774"/>
      <c r="C867" s="2117"/>
      <c r="D867" s="2117"/>
      <c r="E867" s="2117"/>
      <c r="F867" s="2117"/>
      <c r="G867" s="2117"/>
      <c r="H867" s="2117"/>
      <c r="I867" s="2117"/>
      <c r="J867" s="2117"/>
      <c r="K867" s="2117"/>
    </row>
    <row r="868" spans="1:11" ht="16.149999999999999" customHeight="1">
      <c r="A868" s="2117"/>
      <c r="B868" s="774"/>
      <c r="C868" s="2117"/>
      <c r="D868" s="2117"/>
      <c r="E868" s="2117"/>
      <c r="F868" s="2117"/>
      <c r="G868" s="2117"/>
      <c r="H868" s="2117"/>
      <c r="I868" s="2117"/>
      <c r="J868" s="2117"/>
      <c r="K868" s="2117"/>
    </row>
    <row r="869" spans="1:11" ht="16.149999999999999" customHeight="1">
      <c r="A869" s="2117"/>
      <c r="B869" s="774"/>
      <c r="C869" s="2117"/>
      <c r="D869" s="2117"/>
      <c r="E869" s="2117"/>
      <c r="F869" s="2117"/>
      <c r="G869" s="2117"/>
      <c r="H869" s="2117"/>
      <c r="I869" s="2117"/>
      <c r="J869" s="2117"/>
      <c r="K869" s="2117"/>
    </row>
    <row r="870" spans="1:11" ht="16.149999999999999" customHeight="1">
      <c r="A870" s="2117"/>
      <c r="B870" s="774"/>
      <c r="C870" s="2117"/>
      <c r="D870" s="2117"/>
      <c r="E870" s="2117"/>
      <c r="F870" s="2117"/>
      <c r="G870" s="2117"/>
      <c r="H870" s="2117"/>
      <c r="I870" s="2117"/>
      <c r="J870" s="2117"/>
      <c r="K870" s="2117"/>
    </row>
    <row r="871" spans="1:11" ht="16.149999999999999" customHeight="1">
      <c r="A871" s="2117"/>
      <c r="B871" s="774"/>
      <c r="C871" s="2117"/>
      <c r="D871" s="2117"/>
      <c r="E871" s="2117"/>
      <c r="F871" s="2117"/>
      <c r="G871" s="2117"/>
      <c r="H871" s="2117"/>
      <c r="I871" s="2117"/>
      <c r="J871" s="2117"/>
      <c r="K871" s="2117"/>
    </row>
    <row r="872" spans="1:11" ht="16.149999999999999" customHeight="1">
      <c r="A872" s="2117"/>
      <c r="B872" s="774"/>
      <c r="C872" s="2117"/>
      <c r="D872" s="2117"/>
      <c r="E872" s="2117"/>
      <c r="F872" s="2117"/>
      <c r="G872" s="2117"/>
      <c r="H872" s="2117"/>
      <c r="I872" s="2117"/>
      <c r="J872" s="2117"/>
      <c r="K872" s="2117"/>
    </row>
    <row r="873" spans="1:11" ht="16.149999999999999" customHeight="1">
      <c r="A873" s="2117"/>
      <c r="B873" s="774"/>
      <c r="C873" s="2117"/>
      <c r="D873" s="2117"/>
      <c r="E873" s="2117"/>
      <c r="F873" s="2117"/>
      <c r="G873" s="2117"/>
      <c r="H873" s="2117"/>
      <c r="I873" s="2117"/>
      <c r="J873" s="2117"/>
      <c r="K873" s="2117"/>
    </row>
    <row r="874" spans="1:11" ht="16.149999999999999" customHeight="1">
      <c r="A874" s="2117"/>
      <c r="B874" s="774"/>
      <c r="C874" s="2117"/>
      <c r="D874" s="2117"/>
      <c r="E874" s="2117"/>
      <c r="F874" s="2117"/>
      <c r="G874" s="2117"/>
      <c r="H874" s="2117"/>
      <c r="I874" s="2117"/>
      <c r="J874" s="2117"/>
      <c r="K874" s="2117"/>
    </row>
    <row r="875" spans="1:11" ht="16.149999999999999" customHeight="1">
      <c r="A875" s="2117"/>
      <c r="B875" s="774"/>
      <c r="C875" s="2117"/>
      <c r="D875" s="2117"/>
      <c r="E875" s="2117"/>
      <c r="F875" s="2117"/>
      <c r="G875" s="2117"/>
      <c r="H875" s="2117"/>
      <c r="I875" s="2117"/>
      <c r="J875" s="2117"/>
      <c r="K875" s="2117"/>
    </row>
    <row r="876" spans="1:11" ht="16.149999999999999" customHeight="1">
      <c r="A876" s="2117"/>
      <c r="B876" s="774"/>
      <c r="C876" s="2117"/>
      <c r="D876" s="2117"/>
      <c r="E876" s="2117"/>
      <c r="F876" s="2117"/>
      <c r="G876" s="2117"/>
      <c r="H876" s="2117"/>
      <c r="I876" s="2117"/>
      <c r="J876" s="2117"/>
      <c r="K876" s="2117"/>
    </row>
    <row r="877" spans="1:11" ht="16.149999999999999" customHeight="1">
      <c r="A877" s="2117"/>
      <c r="B877" s="774"/>
      <c r="C877" s="2117"/>
      <c r="D877" s="2117"/>
      <c r="E877" s="2117"/>
      <c r="F877" s="2117"/>
      <c r="G877" s="2117"/>
      <c r="H877" s="2117"/>
      <c r="I877" s="2117"/>
      <c r="J877" s="2117"/>
      <c r="K877" s="2117"/>
    </row>
    <row r="878" spans="1:11" ht="16.149999999999999" customHeight="1">
      <c r="A878" s="2117"/>
      <c r="B878" s="774"/>
      <c r="C878" s="2117"/>
      <c r="D878" s="2117"/>
      <c r="E878" s="2117"/>
      <c r="F878" s="2117"/>
      <c r="G878" s="2117"/>
      <c r="H878" s="2117"/>
      <c r="I878" s="2117"/>
      <c r="J878" s="2117"/>
      <c r="K878" s="2117"/>
    </row>
    <row r="879" spans="1:11" ht="16.149999999999999" customHeight="1">
      <c r="A879" s="2117"/>
      <c r="B879" s="774"/>
      <c r="C879" s="2117"/>
      <c r="D879" s="2117"/>
      <c r="E879" s="2117"/>
      <c r="F879" s="2117"/>
      <c r="G879" s="2117"/>
      <c r="H879" s="2117"/>
      <c r="I879" s="2117"/>
      <c r="J879" s="2117"/>
      <c r="K879" s="2117"/>
    </row>
    <row r="880" spans="1:11" ht="16.149999999999999" customHeight="1">
      <c r="A880" s="2117"/>
      <c r="B880" s="774"/>
      <c r="C880" s="2117"/>
      <c r="D880" s="2117"/>
      <c r="E880" s="2117"/>
      <c r="F880" s="2117"/>
      <c r="G880" s="2117"/>
      <c r="H880" s="2117"/>
      <c r="I880" s="2117"/>
      <c r="J880" s="2117"/>
      <c r="K880" s="2117"/>
    </row>
    <row r="881" spans="1:11" ht="16.149999999999999" customHeight="1">
      <c r="A881" s="2117"/>
      <c r="B881" s="774"/>
      <c r="C881" s="2117"/>
      <c r="D881" s="2117"/>
      <c r="E881" s="2117"/>
      <c r="F881" s="2117"/>
      <c r="G881" s="2117"/>
      <c r="H881" s="2117"/>
      <c r="I881" s="2117"/>
      <c r="J881" s="2117"/>
      <c r="K881" s="2117"/>
    </row>
    <row r="882" spans="1:11" ht="16.149999999999999" customHeight="1">
      <c r="A882" s="2117"/>
      <c r="B882" s="774"/>
      <c r="C882" s="2117"/>
      <c r="D882" s="2117"/>
      <c r="E882" s="2117"/>
      <c r="F882" s="2117"/>
      <c r="G882" s="2117"/>
      <c r="H882" s="2117"/>
      <c r="I882" s="2117"/>
      <c r="J882" s="2117"/>
      <c r="K882" s="2117"/>
    </row>
    <row r="883" spans="1:11" ht="16.149999999999999" customHeight="1">
      <c r="A883" s="2117"/>
      <c r="B883" s="774"/>
      <c r="C883" s="2117"/>
      <c r="D883" s="2117"/>
      <c r="E883" s="2117"/>
      <c r="F883" s="2117"/>
      <c r="G883" s="2117"/>
      <c r="H883" s="2117"/>
      <c r="I883" s="2117"/>
      <c r="J883" s="2117"/>
      <c r="K883" s="2117"/>
    </row>
    <row r="884" spans="1:11" ht="16.149999999999999" customHeight="1">
      <c r="A884" s="2117"/>
      <c r="B884" s="774"/>
      <c r="C884" s="2117"/>
      <c r="D884" s="2117"/>
      <c r="E884" s="2117"/>
      <c r="F884" s="2117"/>
      <c r="G884" s="2117"/>
      <c r="H884" s="2117"/>
      <c r="I884" s="2117"/>
      <c r="J884" s="2117"/>
      <c r="K884" s="2117"/>
    </row>
    <row r="885" spans="1:11" ht="16.149999999999999" customHeight="1">
      <c r="A885" s="2117"/>
      <c r="B885" s="774"/>
      <c r="C885" s="2117"/>
      <c r="D885" s="2117"/>
      <c r="E885" s="2117"/>
      <c r="F885" s="2117"/>
      <c r="G885" s="2117"/>
      <c r="H885" s="2117"/>
      <c r="I885" s="2117"/>
      <c r="J885" s="2117"/>
      <c r="K885" s="2117"/>
    </row>
    <row r="886" spans="1:11" ht="16.149999999999999" customHeight="1">
      <c r="A886" s="2117"/>
      <c r="B886" s="774"/>
      <c r="C886" s="2117"/>
      <c r="D886" s="2117"/>
      <c r="E886" s="2117"/>
      <c r="F886" s="2117"/>
      <c r="G886" s="2117"/>
      <c r="H886" s="2117"/>
      <c r="I886" s="2117"/>
      <c r="J886" s="2117"/>
      <c r="K886" s="2117"/>
    </row>
    <row r="887" spans="1:11" ht="16.149999999999999" customHeight="1">
      <c r="A887" s="2117"/>
      <c r="B887" s="774"/>
      <c r="C887" s="2117"/>
      <c r="D887" s="2117"/>
      <c r="E887" s="2117"/>
      <c r="F887" s="2117"/>
      <c r="G887" s="2117"/>
      <c r="H887" s="2117"/>
      <c r="I887" s="2117"/>
      <c r="J887" s="2117"/>
      <c r="K887" s="2117"/>
    </row>
    <row r="888" spans="1:11" ht="16.149999999999999" customHeight="1">
      <c r="A888" s="2117"/>
      <c r="B888" s="774"/>
      <c r="C888" s="2117"/>
      <c r="D888" s="2117"/>
      <c r="E888" s="2117"/>
      <c r="F888" s="2117"/>
      <c r="G888" s="2117"/>
      <c r="H888" s="2117"/>
      <c r="I888" s="2117"/>
      <c r="J888" s="2117"/>
      <c r="K888" s="2117"/>
    </row>
    <row r="889" spans="1:11" ht="16.149999999999999" customHeight="1">
      <c r="A889" s="2117"/>
      <c r="B889" s="774"/>
      <c r="C889" s="2117"/>
      <c r="D889" s="2117"/>
      <c r="E889" s="2117"/>
      <c r="F889" s="2117"/>
      <c r="G889" s="2117"/>
      <c r="H889" s="2117"/>
      <c r="I889" s="2117"/>
      <c r="J889" s="2117"/>
      <c r="K889" s="2117"/>
    </row>
    <row r="890" spans="1:11" ht="16.149999999999999" customHeight="1">
      <c r="A890" s="2117"/>
      <c r="B890" s="774"/>
      <c r="C890" s="2117"/>
      <c r="D890" s="2117"/>
      <c r="E890" s="2117"/>
      <c r="F890" s="2117"/>
      <c r="G890" s="2117"/>
      <c r="H890" s="2117"/>
      <c r="I890" s="2117"/>
      <c r="J890" s="2117"/>
      <c r="K890" s="2117"/>
    </row>
    <row r="891" spans="1:11" ht="16.149999999999999" customHeight="1">
      <c r="A891" s="2117"/>
      <c r="B891" s="774"/>
      <c r="C891" s="2117"/>
      <c r="D891" s="2117"/>
      <c r="E891" s="2117"/>
      <c r="F891" s="2117"/>
      <c r="G891" s="2117"/>
      <c r="H891" s="2117"/>
      <c r="I891" s="2117"/>
      <c r="J891" s="2117"/>
      <c r="K891" s="2117"/>
    </row>
    <row r="892" spans="1:11" ht="16.149999999999999" customHeight="1">
      <c r="A892" s="2117"/>
      <c r="B892" s="774"/>
      <c r="C892" s="2117"/>
      <c r="D892" s="2117"/>
      <c r="E892" s="2117"/>
      <c r="F892" s="2117"/>
      <c r="G892" s="2117"/>
      <c r="H892" s="2117"/>
      <c r="I892" s="2117"/>
      <c r="J892" s="2117"/>
      <c r="K892" s="2117"/>
    </row>
    <row r="893" spans="1:11" ht="16.149999999999999" customHeight="1">
      <c r="A893" s="2117"/>
      <c r="B893" s="774"/>
      <c r="C893" s="2117"/>
      <c r="D893" s="2117"/>
      <c r="E893" s="2117"/>
      <c r="F893" s="2117"/>
      <c r="G893" s="2117"/>
      <c r="H893" s="2117"/>
      <c r="I893" s="2117"/>
      <c r="J893" s="2117"/>
      <c r="K893" s="2117"/>
    </row>
    <row r="894" spans="1:11" ht="16.149999999999999" customHeight="1">
      <c r="A894" s="2117"/>
      <c r="B894" s="774"/>
      <c r="C894" s="2117"/>
      <c r="D894" s="2117"/>
      <c r="E894" s="2117"/>
      <c r="F894" s="2117"/>
      <c r="G894" s="2117"/>
      <c r="H894" s="2117"/>
      <c r="I894" s="2117"/>
      <c r="J894" s="2117"/>
      <c r="K894" s="2117"/>
    </row>
    <row r="895" spans="1:11" ht="16.149999999999999" customHeight="1">
      <c r="A895" s="2117"/>
      <c r="B895" s="774"/>
      <c r="C895" s="2117"/>
      <c r="D895" s="2117"/>
      <c r="E895" s="2117"/>
      <c r="F895" s="2117"/>
      <c r="G895" s="2117"/>
      <c r="H895" s="2117"/>
      <c r="I895" s="2117"/>
      <c r="J895" s="2117"/>
      <c r="K895" s="2117"/>
    </row>
    <row r="896" spans="1:11" ht="16.149999999999999" customHeight="1">
      <c r="A896" s="2117"/>
      <c r="B896" s="774"/>
      <c r="C896" s="2117"/>
      <c r="D896" s="2117"/>
      <c r="E896" s="2117"/>
      <c r="F896" s="2117"/>
      <c r="G896" s="2117"/>
      <c r="H896" s="2117"/>
      <c r="I896" s="2117"/>
      <c r="J896" s="2117"/>
      <c r="K896" s="2117"/>
    </row>
    <row r="897" spans="1:11" ht="16.149999999999999" customHeight="1">
      <c r="A897" s="2117"/>
      <c r="B897" s="774"/>
      <c r="C897" s="2117"/>
      <c r="D897" s="2117"/>
      <c r="E897" s="2117"/>
      <c r="F897" s="2117"/>
      <c r="G897" s="2117"/>
      <c r="H897" s="2117"/>
      <c r="I897" s="2117"/>
      <c r="J897" s="2117"/>
      <c r="K897" s="2117"/>
    </row>
    <row r="898" spans="1:11" ht="16.149999999999999" customHeight="1">
      <c r="A898" s="2117"/>
      <c r="B898" s="774"/>
      <c r="C898" s="2117"/>
      <c r="D898" s="2117"/>
      <c r="E898" s="2117"/>
      <c r="F898" s="2117"/>
      <c r="G898" s="2117"/>
      <c r="H898" s="2117"/>
      <c r="I898" s="2117"/>
      <c r="J898" s="2117"/>
      <c r="K898" s="2117"/>
    </row>
    <row r="899" spans="1:11" ht="16.149999999999999" customHeight="1">
      <c r="A899" s="2117"/>
      <c r="B899" s="774"/>
      <c r="C899" s="2117"/>
      <c r="D899" s="2117"/>
      <c r="E899" s="2117"/>
      <c r="F899" s="2117"/>
      <c r="G899" s="2117"/>
      <c r="H899" s="2117"/>
      <c r="I899" s="2117"/>
      <c r="J899" s="2117"/>
      <c r="K899" s="2117"/>
    </row>
    <row r="900" spans="1:11" ht="16.149999999999999" customHeight="1">
      <c r="A900" s="2117"/>
      <c r="B900" s="774"/>
      <c r="C900" s="2117"/>
      <c r="D900" s="2117"/>
      <c r="E900" s="2117"/>
      <c r="F900" s="2117"/>
      <c r="G900" s="2117"/>
      <c r="H900" s="2117"/>
      <c r="I900" s="2117"/>
      <c r="J900" s="2117"/>
      <c r="K900" s="2117"/>
    </row>
    <row r="901" spans="1:11" ht="16.149999999999999" customHeight="1">
      <c r="A901" s="2117"/>
      <c r="B901" s="774"/>
      <c r="C901" s="2117"/>
      <c r="D901" s="2117"/>
      <c r="E901" s="2117"/>
      <c r="F901" s="2117"/>
      <c r="G901" s="2117"/>
      <c r="H901" s="2117"/>
      <c r="I901" s="2117"/>
      <c r="J901" s="2117"/>
      <c r="K901" s="2117"/>
    </row>
    <row r="902" spans="1:11" ht="16.149999999999999" customHeight="1">
      <c r="A902" s="2117"/>
      <c r="B902" s="774"/>
      <c r="C902" s="2117"/>
      <c r="D902" s="2117"/>
      <c r="E902" s="2117"/>
      <c r="F902" s="2117"/>
      <c r="G902" s="2117"/>
      <c r="H902" s="2117"/>
      <c r="I902" s="2117"/>
      <c r="J902" s="2117"/>
      <c r="K902" s="2117"/>
    </row>
    <row r="903" spans="1:11" ht="16.149999999999999" customHeight="1">
      <c r="A903" s="2117"/>
      <c r="B903" s="774"/>
      <c r="C903" s="2117"/>
      <c r="D903" s="2117"/>
      <c r="E903" s="2117"/>
      <c r="F903" s="2117"/>
      <c r="G903" s="2117"/>
      <c r="H903" s="2117"/>
      <c r="I903" s="2117"/>
      <c r="J903" s="2117"/>
      <c r="K903" s="2117"/>
    </row>
    <row r="904" spans="1:11" ht="16.149999999999999" customHeight="1">
      <c r="A904" s="2117"/>
      <c r="B904" s="774"/>
      <c r="C904" s="2117"/>
      <c r="D904" s="2117"/>
      <c r="E904" s="2117"/>
      <c r="F904" s="2117"/>
      <c r="G904" s="2117"/>
      <c r="H904" s="2117"/>
      <c r="I904" s="2117"/>
      <c r="J904" s="2117"/>
      <c r="K904" s="2117"/>
    </row>
    <row r="905" spans="1:11" ht="16.149999999999999" customHeight="1">
      <c r="A905" s="2117"/>
      <c r="B905" s="774"/>
      <c r="C905" s="2117"/>
      <c r="D905" s="2117"/>
      <c r="E905" s="2117"/>
      <c r="F905" s="2117"/>
      <c r="G905" s="2117"/>
      <c r="H905" s="2117"/>
      <c r="I905" s="2117"/>
      <c r="J905" s="2117"/>
      <c r="K905" s="2117"/>
    </row>
    <row r="906" spans="1:11" ht="16.149999999999999" customHeight="1">
      <c r="A906" s="2117"/>
      <c r="B906" s="774"/>
      <c r="C906" s="2117"/>
      <c r="D906" s="2117"/>
      <c r="E906" s="2117"/>
      <c r="F906" s="2117"/>
      <c r="G906" s="2117"/>
      <c r="H906" s="2117"/>
      <c r="I906" s="2117"/>
      <c r="J906" s="2117"/>
      <c r="K906" s="2117"/>
    </row>
    <row r="907" spans="1:11" ht="16.149999999999999" customHeight="1">
      <c r="A907" s="2117"/>
      <c r="B907" s="774"/>
      <c r="C907" s="2117"/>
      <c r="D907" s="2117"/>
      <c r="E907" s="2117"/>
      <c r="F907" s="2117"/>
      <c r="G907" s="2117"/>
      <c r="H907" s="2117"/>
      <c r="I907" s="2117"/>
      <c r="J907" s="2117"/>
      <c r="K907" s="2117"/>
    </row>
    <row r="908" spans="1:11" ht="16.149999999999999" customHeight="1">
      <c r="A908" s="2117"/>
      <c r="B908" s="774"/>
      <c r="C908" s="2117"/>
      <c r="D908" s="2117"/>
      <c r="E908" s="2117"/>
      <c r="F908" s="2117"/>
      <c r="G908" s="2117"/>
      <c r="H908" s="2117"/>
      <c r="I908" s="2117"/>
      <c r="J908" s="2117"/>
      <c r="K908" s="2117"/>
    </row>
    <row r="909" spans="1:11" ht="16.149999999999999" customHeight="1">
      <c r="A909" s="2117"/>
      <c r="B909" s="774"/>
      <c r="C909" s="2117"/>
      <c r="D909" s="2117"/>
      <c r="E909" s="2117"/>
      <c r="F909" s="2117"/>
      <c r="G909" s="2117"/>
      <c r="H909" s="2117"/>
      <c r="I909" s="2117"/>
      <c r="J909" s="2117"/>
      <c r="K909" s="2117"/>
    </row>
    <row r="910" spans="1:11" ht="16.149999999999999" customHeight="1">
      <c r="A910" s="2117"/>
      <c r="B910" s="774"/>
      <c r="C910" s="2117"/>
      <c r="D910" s="2117"/>
      <c r="E910" s="2117"/>
      <c r="F910" s="2117"/>
      <c r="G910" s="2117"/>
      <c r="H910" s="2117"/>
      <c r="I910" s="2117"/>
      <c r="J910" s="2117"/>
      <c r="K910" s="2117"/>
    </row>
    <row r="911" spans="1:11" ht="16.149999999999999" customHeight="1">
      <c r="A911" s="2117"/>
      <c r="B911" s="774"/>
      <c r="C911" s="2117"/>
      <c r="D911" s="2117"/>
      <c r="E911" s="2117"/>
      <c r="F911" s="2117"/>
      <c r="G911" s="2117"/>
      <c r="H911" s="2117"/>
      <c r="I911" s="2117"/>
      <c r="J911" s="2117"/>
      <c r="K911" s="2117"/>
    </row>
    <row r="912" spans="1:11" ht="16.149999999999999" customHeight="1">
      <c r="A912" s="2117"/>
      <c r="B912" s="774"/>
      <c r="C912" s="2117"/>
      <c r="D912" s="2117"/>
      <c r="E912" s="2117"/>
      <c r="F912" s="2117"/>
      <c r="G912" s="2117"/>
      <c r="H912" s="2117"/>
      <c r="I912" s="2117"/>
      <c r="J912" s="2117"/>
      <c r="K912" s="2117"/>
    </row>
    <row r="913" spans="1:11" ht="16.149999999999999" customHeight="1">
      <c r="A913" s="2117"/>
      <c r="B913" s="774"/>
      <c r="C913" s="2117"/>
      <c r="D913" s="2117"/>
      <c r="E913" s="2117"/>
      <c r="F913" s="2117"/>
      <c r="G913" s="2117"/>
      <c r="H913" s="2117"/>
      <c r="I913" s="2117"/>
      <c r="J913" s="2117"/>
      <c r="K913" s="2117"/>
    </row>
    <row r="914" spans="1:11" ht="16.149999999999999" customHeight="1">
      <c r="A914" s="2117"/>
      <c r="B914" s="774"/>
      <c r="C914" s="2117"/>
      <c r="D914" s="2117"/>
      <c r="E914" s="2117"/>
      <c r="F914" s="2117"/>
      <c r="G914" s="2117"/>
      <c r="H914" s="2117"/>
      <c r="I914" s="2117"/>
      <c r="J914" s="2117"/>
      <c r="K914" s="2117"/>
    </row>
    <row r="915" spans="1:11" ht="16.149999999999999" customHeight="1">
      <c r="A915" s="2117"/>
      <c r="B915" s="774"/>
      <c r="C915" s="2117"/>
      <c r="D915" s="2117"/>
      <c r="E915" s="2117"/>
      <c r="F915" s="2117"/>
      <c r="G915" s="2117"/>
      <c r="H915" s="2117"/>
      <c r="I915" s="2117"/>
      <c r="J915" s="2117"/>
      <c r="K915" s="2117"/>
    </row>
    <row r="916" spans="1:11" ht="16.149999999999999" customHeight="1">
      <c r="A916" s="2117"/>
      <c r="B916" s="774"/>
      <c r="C916" s="2117"/>
      <c r="D916" s="2117"/>
      <c r="E916" s="2117"/>
      <c r="F916" s="2117"/>
      <c r="G916" s="2117"/>
      <c r="H916" s="2117"/>
      <c r="I916" s="2117"/>
      <c r="J916" s="2117"/>
      <c r="K916" s="2117"/>
    </row>
    <row r="917" spans="1:11" ht="16.149999999999999" customHeight="1">
      <c r="A917" s="2117"/>
      <c r="B917" s="774"/>
      <c r="C917" s="2117"/>
      <c r="D917" s="2117"/>
      <c r="E917" s="2117"/>
      <c r="F917" s="2117"/>
      <c r="G917" s="2117"/>
      <c r="H917" s="2117"/>
      <c r="I917" s="2117"/>
      <c r="J917" s="2117"/>
      <c r="K917" s="2117"/>
    </row>
    <row r="918" spans="1:11" ht="16.149999999999999" customHeight="1">
      <c r="A918" s="2117"/>
      <c r="B918" s="774"/>
      <c r="C918" s="2117"/>
      <c r="D918" s="2117"/>
      <c r="E918" s="2117"/>
      <c r="F918" s="2117"/>
      <c r="G918" s="2117"/>
      <c r="H918" s="2117"/>
      <c r="I918" s="2117"/>
      <c r="J918" s="2117"/>
      <c r="K918" s="2117"/>
    </row>
    <row r="919" spans="1:11" ht="16.149999999999999" customHeight="1">
      <c r="A919" s="2117"/>
      <c r="B919" s="774"/>
      <c r="C919" s="2117"/>
      <c r="D919" s="2117"/>
      <c r="E919" s="2117"/>
      <c r="F919" s="2117"/>
      <c r="G919" s="2117"/>
      <c r="H919" s="2117"/>
      <c r="I919" s="2117"/>
      <c r="J919" s="2117"/>
      <c r="K919" s="2117"/>
    </row>
    <row r="920" spans="1:11" ht="16.149999999999999" customHeight="1">
      <c r="A920" s="2117"/>
      <c r="B920" s="774"/>
      <c r="C920" s="2117"/>
      <c r="D920" s="2117"/>
      <c r="E920" s="2117"/>
      <c r="F920" s="2117"/>
      <c r="G920" s="2117"/>
      <c r="H920" s="2117"/>
      <c r="I920" s="2117"/>
      <c r="J920" s="2117"/>
      <c r="K920" s="2117"/>
    </row>
    <row r="921" spans="1:11" ht="16.149999999999999" customHeight="1">
      <c r="A921" s="2117"/>
      <c r="B921" s="774"/>
      <c r="C921" s="2117"/>
      <c r="D921" s="2117"/>
      <c r="E921" s="2117"/>
      <c r="F921" s="2117"/>
      <c r="G921" s="2117"/>
      <c r="H921" s="2117"/>
      <c r="I921" s="2117"/>
      <c r="J921" s="2117"/>
      <c r="K921" s="2117"/>
    </row>
    <row r="922" spans="1:11" ht="16.149999999999999" customHeight="1">
      <c r="A922" s="2117"/>
      <c r="B922" s="774"/>
      <c r="C922" s="2117"/>
      <c r="D922" s="2117"/>
      <c r="E922" s="2117"/>
      <c r="F922" s="2117"/>
      <c r="G922" s="2117"/>
      <c r="H922" s="2117"/>
      <c r="I922" s="2117"/>
      <c r="J922" s="2117"/>
      <c r="K922" s="2117"/>
    </row>
    <row r="923" spans="1:11" ht="16.149999999999999" customHeight="1">
      <c r="A923" s="2117"/>
      <c r="B923" s="774"/>
      <c r="C923" s="2117"/>
      <c r="D923" s="2117"/>
      <c r="E923" s="2117"/>
      <c r="F923" s="2117"/>
      <c r="G923" s="2117"/>
      <c r="H923" s="2117"/>
      <c r="I923" s="2117"/>
      <c r="J923" s="2117"/>
      <c r="K923" s="2117"/>
    </row>
    <row r="924" spans="1:11" ht="16.149999999999999" customHeight="1">
      <c r="A924" s="2117"/>
      <c r="B924" s="774"/>
      <c r="C924" s="2117"/>
      <c r="D924" s="2117"/>
      <c r="E924" s="2117"/>
      <c r="F924" s="2117"/>
      <c r="G924" s="2117"/>
      <c r="H924" s="2117"/>
      <c r="I924" s="2117"/>
      <c r="J924" s="2117"/>
      <c r="K924" s="2117"/>
    </row>
    <row r="925" spans="1:11" ht="16.149999999999999" customHeight="1">
      <c r="A925" s="2117"/>
      <c r="B925" s="774"/>
      <c r="C925" s="2117"/>
      <c r="D925" s="2117"/>
      <c r="E925" s="2117"/>
      <c r="F925" s="2117"/>
      <c r="G925" s="2117"/>
      <c r="H925" s="2117"/>
      <c r="I925" s="2117"/>
      <c r="J925" s="2117"/>
      <c r="K925" s="2117"/>
    </row>
    <row r="926" spans="1:11" ht="16.149999999999999" customHeight="1">
      <c r="A926" s="2117"/>
      <c r="B926" s="774"/>
      <c r="C926" s="2117"/>
      <c r="D926" s="2117"/>
      <c r="E926" s="2117"/>
      <c r="F926" s="2117"/>
      <c r="G926" s="2117"/>
      <c r="H926" s="2117"/>
      <c r="I926" s="2117"/>
      <c r="J926" s="2117"/>
      <c r="K926" s="2117"/>
    </row>
    <row r="927" spans="1:11" ht="16.149999999999999" customHeight="1">
      <c r="A927" s="2117"/>
      <c r="B927" s="774"/>
      <c r="C927" s="2117"/>
      <c r="D927" s="2117"/>
      <c r="E927" s="2117"/>
      <c r="F927" s="2117"/>
      <c r="G927" s="2117"/>
      <c r="H927" s="2117"/>
      <c r="I927" s="2117"/>
      <c r="J927" s="2117"/>
      <c r="K927" s="2117"/>
    </row>
    <row r="928" spans="1:11" ht="16.149999999999999" customHeight="1">
      <c r="A928" s="2117"/>
      <c r="B928" s="774"/>
      <c r="C928" s="2117"/>
      <c r="D928" s="2117"/>
      <c r="E928" s="2117"/>
      <c r="F928" s="2117"/>
      <c r="G928" s="2117"/>
      <c r="H928" s="2117"/>
      <c r="I928" s="2117"/>
      <c r="J928" s="2117"/>
      <c r="K928" s="2117"/>
    </row>
    <row r="929" spans="1:11" ht="16.149999999999999" customHeight="1">
      <c r="A929" s="2117"/>
      <c r="B929" s="774"/>
      <c r="C929" s="2117"/>
      <c r="D929" s="2117"/>
      <c r="E929" s="2117"/>
      <c r="F929" s="2117"/>
      <c r="G929" s="2117"/>
      <c r="H929" s="2117"/>
      <c r="I929" s="2117"/>
      <c r="J929" s="2117"/>
      <c r="K929" s="2117"/>
    </row>
    <row r="930" spans="1:11" ht="16.149999999999999" customHeight="1">
      <c r="A930" s="2117"/>
      <c r="B930" s="774"/>
      <c r="C930" s="2117"/>
      <c r="D930" s="2117"/>
      <c r="E930" s="2117"/>
      <c r="F930" s="2117"/>
      <c r="G930" s="2117"/>
      <c r="H930" s="2117"/>
      <c r="I930" s="2117"/>
      <c r="J930" s="2117"/>
      <c r="K930" s="2117"/>
    </row>
    <row r="931" spans="1:11" ht="16.149999999999999" customHeight="1">
      <c r="A931" s="2117"/>
      <c r="B931" s="774"/>
      <c r="C931" s="2117"/>
      <c r="D931" s="2117"/>
      <c r="E931" s="2117"/>
      <c r="F931" s="2117"/>
      <c r="G931" s="2117"/>
      <c r="H931" s="2117"/>
      <c r="I931" s="2117"/>
      <c r="J931" s="2117"/>
      <c r="K931" s="2117"/>
    </row>
    <row r="932" spans="1:11" ht="16.149999999999999" customHeight="1">
      <c r="A932" s="2117"/>
      <c r="B932" s="774"/>
      <c r="C932" s="2117"/>
      <c r="D932" s="2117"/>
      <c r="E932" s="2117"/>
      <c r="F932" s="2117"/>
      <c r="G932" s="2117"/>
      <c r="H932" s="2117"/>
      <c r="I932" s="2117"/>
      <c r="J932" s="2117"/>
      <c r="K932" s="2117"/>
    </row>
    <row r="933" spans="1:11" ht="16.149999999999999" customHeight="1">
      <c r="A933" s="2117"/>
      <c r="B933" s="774"/>
      <c r="C933" s="2117"/>
      <c r="D933" s="2117"/>
      <c r="E933" s="2117"/>
      <c r="F933" s="2117"/>
      <c r="G933" s="2117"/>
      <c r="H933" s="2117"/>
      <c r="I933" s="2117"/>
      <c r="J933" s="2117"/>
      <c r="K933" s="2117"/>
    </row>
    <row r="934" spans="1:11" ht="16.149999999999999" customHeight="1">
      <c r="A934" s="2117"/>
      <c r="B934" s="774"/>
      <c r="C934" s="2117"/>
      <c r="D934" s="2117"/>
      <c r="E934" s="2117"/>
      <c r="F934" s="2117"/>
      <c r="G934" s="2117"/>
      <c r="H934" s="2117"/>
      <c r="I934" s="2117"/>
      <c r="J934" s="2117"/>
      <c r="K934" s="2117"/>
    </row>
    <row r="935" spans="1:11" ht="16.149999999999999" customHeight="1">
      <c r="A935" s="2117"/>
      <c r="B935" s="774"/>
      <c r="C935" s="2117"/>
      <c r="D935" s="2117"/>
      <c r="E935" s="2117"/>
      <c r="F935" s="2117"/>
      <c r="G935" s="2117"/>
      <c r="H935" s="2117"/>
      <c r="I935" s="2117"/>
      <c r="J935" s="2117"/>
      <c r="K935" s="2117"/>
    </row>
    <row r="936" spans="1:11" ht="16.149999999999999" customHeight="1">
      <c r="A936" s="2117"/>
      <c r="B936" s="774"/>
      <c r="C936" s="2117"/>
      <c r="D936" s="2117"/>
      <c r="E936" s="2117"/>
      <c r="F936" s="2117"/>
      <c r="G936" s="2117"/>
      <c r="H936" s="2117"/>
      <c r="I936" s="2117"/>
      <c r="J936" s="2117"/>
      <c r="K936" s="2117"/>
    </row>
    <row r="937" spans="1:11" ht="16.149999999999999" customHeight="1">
      <c r="A937" s="2117"/>
      <c r="B937" s="774"/>
      <c r="C937" s="2117"/>
      <c r="D937" s="2117"/>
      <c r="E937" s="2117"/>
      <c r="F937" s="2117"/>
      <c r="G937" s="2117"/>
      <c r="H937" s="2117"/>
      <c r="I937" s="2117"/>
      <c r="J937" s="2117"/>
      <c r="K937" s="2117"/>
    </row>
    <row r="938" spans="1:11" ht="16.149999999999999" customHeight="1">
      <c r="A938" s="2117"/>
      <c r="B938" s="774"/>
      <c r="C938" s="2117"/>
      <c r="D938" s="2117"/>
      <c r="E938" s="2117"/>
      <c r="F938" s="2117"/>
      <c r="G938" s="2117"/>
      <c r="H938" s="2117"/>
      <c r="I938" s="2117"/>
      <c r="J938" s="2117"/>
      <c r="K938" s="2117"/>
    </row>
    <row r="939" spans="1:11" ht="16.149999999999999" customHeight="1">
      <c r="A939" s="2117"/>
      <c r="B939" s="774"/>
      <c r="C939" s="2117"/>
      <c r="D939" s="2117"/>
      <c r="E939" s="2117"/>
      <c r="F939" s="2117"/>
      <c r="G939" s="2117"/>
      <c r="H939" s="2117"/>
      <c r="I939" s="2117"/>
      <c r="J939" s="2117"/>
      <c r="K939" s="2117"/>
    </row>
    <row r="940" spans="1:11" ht="16.149999999999999" customHeight="1">
      <c r="A940" s="2117"/>
      <c r="B940" s="774"/>
      <c r="C940" s="2117"/>
      <c r="D940" s="2117"/>
      <c r="E940" s="2117"/>
      <c r="F940" s="2117"/>
      <c r="G940" s="2117"/>
      <c r="H940" s="2117"/>
      <c r="I940" s="2117"/>
      <c r="J940" s="2117"/>
      <c r="K940" s="2117"/>
    </row>
    <row r="941" spans="1:11" ht="16.149999999999999" customHeight="1">
      <c r="A941" s="2117"/>
      <c r="B941" s="774"/>
      <c r="C941" s="2117"/>
      <c r="D941" s="2117"/>
      <c r="E941" s="2117"/>
      <c r="F941" s="2117"/>
      <c r="G941" s="2117"/>
      <c r="H941" s="2117"/>
      <c r="I941" s="2117"/>
      <c r="J941" s="2117"/>
      <c r="K941" s="2117"/>
    </row>
    <row r="942" spans="1:11" ht="16.149999999999999" customHeight="1">
      <c r="A942" s="2117"/>
      <c r="B942" s="774"/>
      <c r="C942" s="2117"/>
      <c r="D942" s="2117"/>
      <c r="E942" s="2117"/>
      <c r="F942" s="2117"/>
      <c r="G942" s="2117"/>
      <c r="H942" s="2117"/>
      <c r="I942" s="2117"/>
      <c r="J942" s="2117"/>
      <c r="K942" s="2117"/>
    </row>
    <row r="943" spans="1:11" ht="16.149999999999999" customHeight="1">
      <c r="A943" s="2117"/>
      <c r="B943" s="774"/>
      <c r="C943" s="2117"/>
      <c r="D943" s="2117"/>
      <c r="E943" s="2117"/>
      <c r="F943" s="2117"/>
      <c r="G943" s="2117"/>
      <c r="H943" s="2117"/>
      <c r="I943" s="2117"/>
      <c r="J943" s="2117"/>
      <c r="K943" s="2117"/>
    </row>
    <row r="944" spans="1:11" ht="16.149999999999999" customHeight="1">
      <c r="A944" s="2117"/>
      <c r="B944" s="774"/>
      <c r="C944" s="2117"/>
      <c r="D944" s="2117"/>
      <c r="E944" s="2117"/>
      <c r="F944" s="2117"/>
      <c r="G944" s="2117"/>
      <c r="H944" s="2117"/>
      <c r="I944" s="2117"/>
      <c r="J944" s="2117"/>
      <c r="K944" s="2117"/>
    </row>
    <row r="945" spans="1:11" ht="16.149999999999999" customHeight="1">
      <c r="A945" s="2117"/>
      <c r="B945" s="774"/>
      <c r="C945" s="2117"/>
      <c r="D945" s="2117"/>
      <c r="E945" s="2117"/>
      <c r="F945" s="2117"/>
      <c r="G945" s="2117"/>
      <c r="H945" s="2117"/>
      <c r="I945" s="2117"/>
      <c r="J945" s="2117"/>
      <c r="K945" s="2117"/>
    </row>
    <row r="946" spans="1:11" ht="16.149999999999999" customHeight="1">
      <c r="A946" s="2117"/>
      <c r="B946" s="774"/>
      <c r="C946" s="2117"/>
      <c r="D946" s="2117"/>
      <c r="E946" s="2117"/>
      <c r="F946" s="2117"/>
      <c r="G946" s="2117"/>
      <c r="H946" s="2117"/>
      <c r="I946" s="2117"/>
      <c r="J946" s="2117"/>
      <c r="K946" s="2117"/>
    </row>
    <row r="947" spans="1:11" ht="16.149999999999999" customHeight="1">
      <c r="A947" s="2117"/>
      <c r="B947" s="774"/>
      <c r="C947" s="2117"/>
      <c r="D947" s="2117"/>
      <c r="E947" s="2117"/>
      <c r="F947" s="2117"/>
      <c r="G947" s="2117"/>
      <c r="H947" s="2117"/>
      <c r="I947" s="2117"/>
      <c r="J947" s="2117"/>
      <c r="K947" s="2117"/>
    </row>
    <row r="948" spans="1:11" ht="16.149999999999999" customHeight="1"/>
    <row r="949" spans="1:11" ht="16.149999999999999" customHeight="1"/>
    <row r="950" spans="1:11" ht="16.149999999999999" customHeight="1"/>
    <row r="951" spans="1:11" ht="16.149999999999999" customHeight="1"/>
    <row r="952" spans="1:11" ht="16.149999999999999" customHeight="1"/>
    <row r="953" spans="1:11" ht="16.149999999999999" customHeight="1"/>
    <row r="954" spans="1:11" ht="16.149999999999999" customHeight="1"/>
    <row r="955" spans="1:11" ht="16.149999999999999" customHeight="1"/>
    <row r="956" spans="1:11" ht="16.149999999999999" customHeight="1"/>
    <row r="957" spans="1:11" ht="16.149999999999999" customHeight="1"/>
    <row r="958" spans="1:11" ht="16.149999999999999" customHeight="1"/>
    <row r="959" spans="1:11" ht="16.149999999999999" customHeight="1"/>
    <row r="960" spans="1:11" ht="16.149999999999999" customHeight="1"/>
    <row r="961" ht="16.149999999999999" customHeight="1"/>
    <row r="962" ht="16.149999999999999" customHeight="1"/>
    <row r="963" ht="16.149999999999999" customHeight="1"/>
    <row r="964" ht="16.149999999999999" customHeight="1"/>
    <row r="965" ht="16.149999999999999" customHeight="1"/>
    <row r="966" ht="16.149999999999999" customHeight="1"/>
    <row r="967" ht="16.149999999999999" customHeight="1"/>
    <row r="968" ht="16.149999999999999" customHeight="1"/>
    <row r="969" ht="16.149999999999999" customHeight="1"/>
    <row r="970" ht="16.149999999999999" customHeight="1"/>
    <row r="971" ht="16.149999999999999" customHeight="1"/>
    <row r="972" ht="16.149999999999999" customHeight="1"/>
    <row r="973" ht="16.149999999999999" customHeight="1"/>
    <row r="974" ht="16.149999999999999" customHeight="1"/>
    <row r="975" ht="16.149999999999999" customHeight="1"/>
    <row r="976" ht="16.149999999999999" customHeight="1"/>
    <row r="977" ht="16.149999999999999" customHeight="1"/>
    <row r="978" ht="16.149999999999999" customHeight="1"/>
    <row r="979" ht="16.149999999999999" customHeight="1"/>
    <row r="980" ht="16.149999999999999" customHeight="1"/>
    <row r="981" ht="16.149999999999999" customHeight="1"/>
    <row r="982" ht="16.149999999999999" customHeight="1"/>
    <row r="983" ht="16.149999999999999" customHeight="1"/>
    <row r="984" ht="16.149999999999999" customHeight="1"/>
    <row r="985" ht="16.149999999999999" customHeight="1"/>
    <row r="986" ht="16.149999999999999" customHeight="1"/>
    <row r="987" ht="16.149999999999999" customHeight="1"/>
    <row r="988" ht="16.149999999999999" customHeight="1"/>
    <row r="989" ht="16.149999999999999" customHeight="1"/>
    <row r="990" ht="16.149999999999999" customHeight="1"/>
    <row r="991" ht="16.149999999999999" customHeight="1"/>
    <row r="992" ht="16.149999999999999" customHeight="1"/>
    <row r="993" ht="16.149999999999999" customHeight="1"/>
    <row r="994" ht="16.149999999999999" customHeight="1"/>
    <row r="995" ht="16.149999999999999" customHeight="1"/>
    <row r="996" ht="16.149999999999999" customHeight="1"/>
    <row r="997" ht="16.149999999999999" customHeight="1"/>
    <row r="998" ht="16.149999999999999" customHeight="1"/>
    <row r="999" ht="16.149999999999999" customHeight="1"/>
    <row r="1000" ht="16.149999999999999" customHeight="1"/>
    <row r="1001" ht="16.149999999999999" customHeight="1"/>
    <row r="1002" ht="16.149999999999999" customHeight="1"/>
    <row r="1003" ht="16.149999999999999" customHeight="1"/>
    <row r="1004" ht="16.149999999999999" customHeight="1"/>
    <row r="1005" ht="16.149999999999999" customHeight="1"/>
    <row r="1006" ht="16.149999999999999" customHeight="1"/>
    <row r="1007" ht="16.149999999999999" customHeight="1"/>
    <row r="1008" ht="16.149999999999999" customHeight="1"/>
    <row r="1009" ht="16.149999999999999" customHeight="1"/>
    <row r="1010" ht="16.149999999999999" customHeight="1"/>
    <row r="1011" ht="16.149999999999999" customHeight="1"/>
    <row r="1012" ht="16.149999999999999" customHeight="1"/>
    <row r="1013" ht="16.149999999999999" customHeight="1"/>
    <row r="1014" ht="16.149999999999999" customHeight="1"/>
    <row r="1015" ht="16.149999999999999" customHeight="1"/>
    <row r="1016" ht="16.149999999999999" customHeight="1"/>
    <row r="1017" ht="16.149999999999999" customHeight="1"/>
    <row r="1018" ht="16.149999999999999" customHeight="1"/>
    <row r="1019" ht="16.149999999999999" customHeight="1"/>
    <row r="1020" ht="16.149999999999999" customHeight="1"/>
    <row r="1021" ht="16.149999999999999" customHeight="1"/>
    <row r="1022" ht="16.149999999999999" customHeight="1"/>
    <row r="1023" ht="16.149999999999999" customHeight="1"/>
    <row r="1024" ht="16.149999999999999" customHeight="1"/>
    <row r="1025" ht="16.149999999999999" customHeight="1"/>
    <row r="1026" ht="16.149999999999999" customHeight="1"/>
    <row r="1027" ht="16.149999999999999" customHeight="1"/>
    <row r="1028" ht="16.149999999999999" customHeight="1"/>
    <row r="1029" ht="16.149999999999999" customHeight="1"/>
    <row r="1030" ht="16.149999999999999" customHeight="1"/>
    <row r="1031" ht="16.149999999999999" customHeight="1"/>
    <row r="1032" ht="16.149999999999999" customHeight="1"/>
    <row r="1033" ht="16.149999999999999" customHeight="1"/>
    <row r="1034" ht="16.149999999999999" customHeight="1"/>
    <row r="1035" ht="16.149999999999999" customHeight="1"/>
    <row r="1036" ht="16.149999999999999" customHeight="1"/>
    <row r="1037" ht="16.149999999999999" customHeight="1"/>
    <row r="1038" ht="16.149999999999999" customHeight="1"/>
    <row r="1039" ht="16.149999999999999" customHeight="1"/>
    <row r="1040" ht="16.149999999999999" customHeight="1"/>
    <row r="1041" ht="16.149999999999999" customHeight="1"/>
    <row r="1042" ht="16.149999999999999" customHeight="1"/>
    <row r="1043" ht="16.149999999999999" customHeight="1"/>
    <row r="1044" ht="16.149999999999999" customHeight="1"/>
    <row r="1045" ht="16.149999999999999" customHeight="1"/>
    <row r="1046" ht="16.149999999999999" customHeight="1"/>
    <row r="1047" ht="16.149999999999999" customHeight="1"/>
    <row r="1048" ht="16.149999999999999" customHeight="1"/>
    <row r="1049" ht="16.149999999999999" customHeight="1"/>
    <row r="1050" ht="16.149999999999999" customHeight="1"/>
    <row r="1051" ht="16.149999999999999" customHeight="1"/>
    <row r="1052" ht="16.149999999999999" customHeight="1"/>
    <row r="1053" ht="16.149999999999999" customHeight="1"/>
    <row r="1054" ht="16.149999999999999" customHeight="1"/>
    <row r="1055" ht="16.149999999999999" customHeight="1"/>
    <row r="1056" ht="16.149999999999999" customHeight="1"/>
    <row r="1057" ht="16.149999999999999" customHeight="1"/>
    <row r="1058" ht="16.149999999999999" customHeight="1"/>
    <row r="1059" ht="16.149999999999999" customHeight="1"/>
    <row r="1060" ht="16.149999999999999" customHeight="1"/>
    <row r="1061" ht="16.149999999999999" customHeight="1"/>
    <row r="1062" ht="16.149999999999999" customHeight="1"/>
    <row r="1063" ht="16.149999999999999" customHeight="1"/>
    <row r="1064" ht="16.149999999999999" customHeight="1"/>
    <row r="1065" ht="16.149999999999999" customHeight="1"/>
    <row r="1066" ht="16.149999999999999" customHeight="1"/>
    <row r="1067" ht="16.149999999999999" customHeight="1"/>
    <row r="1068" ht="16.149999999999999" customHeight="1"/>
  </sheetData>
  <conditionalFormatting sqref="H209">
    <cfRule type="cellIs" dxfId="2" priority="3" stopIfTrue="1" operator="lessThan">
      <formula>$I:$I+20</formula>
    </cfRule>
  </conditionalFormatting>
  <conditionalFormatting sqref="I10:I208">
    <cfRule type="cellIs" dxfId="1" priority="2" stopIfTrue="1" operator="lessThan">
      <formula>J10+20</formula>
    </cfRule>
  </conditionalFormatting>
  <conditionalFormatting sqref="I9">
    <cfRule type="cellIs" dxfId="0" priority="1" stopIfTrue="1" operator="lessThan">
      <formula>J9+20</formula>
    </cfRule>
  </conditionalFormatting>
  <pageMargins left="0.75" right="0.75" top="1" bottom="1" header="0.5" footer="0.5"/>
  <pageSetup paperSize="9" orientation="portrait" r:id="rId1"/>
  <headerFooter alignWithMargins="0">
    <oddHeader>&amp;RPAR-INSTR-001-12
Rev:nov 2011</oddHeader>
    <oddFooter>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61</vt:i4>
      </vt:variant>
      <vt:variant>
        <vt:lpstr>Benannte Bereiche</vt:lpstr>
      </vt:variant>
      <vt:variant>
        <vt:i4>34</vt:i4>
      </vt:variant>
    </vt:vector>
  </HeadingPairs>
  <TitlesOfParts>
    <vt:vector size="95" baseType="lpstr">
      <vt:lpstr>FC-REDRESSAGE</vt:lpstr>
      <vt:lpstr>FC-1 BIAIS</vt:lpstr>
      <vt:lpstr>FC-2 BIAIS</vt:lpstr>
      <vt:lpstr>FC-2 BIAIS VÉ</vt:lpstr>
      <vt:lpstr>FC-2 BIAIS VÉ LG DIFFÉRENTES</vt:lpstr>
      <vt:lpstr>FC-ROBOT</vt:lpstr>
      <vt:lpstr>FT-NR  AUTO</vt:lpstr>
      <vt:lpstr>FT-US-REP</vt:lpstr>
      <vt:lpstr>FT-SCIE</vt:lpstr>
      <vt:lpstr>FT-ROBOT AUTO</vt:lpstr>
      <vt:lpstr>FT-CTR</vt:lpstr>
      <vt:lpstr>Galva instructions</vt:lpstr>
      <vt:lpstr>SUIVI</vt:lpstr>
      <vt:lpstr>PREVI</vt:lpstr>
      <vt:lpstr>Masse et dimension</vt:lpstr>
      <vt:lpstr>SCIE</vt:lpstr>
      <vt:lpstr>ROBOT</vt:lpstr>
      <vt:lpstr>Doubler les N° de laminage</vt:lpstr>
      <vt:lpstr>R.C.</vt:lpstr>
      <vt:lpstr>DATA-TEMPS</vt:lpstr>
      <vt:lpstr>FT-REPARATION</vt:lpstr>
      <vt:lpstr>LISTE DEFAUTS</vt:lpstr>
      <vt:lpstr>SCIE 2019</vt:lpstr>
      <vt:lpstr>FC-FWAG aléatoire</vt:lpstr>
      <vt:lpstr>FC-FWAG aléatoire OK</vt:lpstr>
      <vt:lpstr>FC-SCIE aléatoire</vt:lpstr>
      <vt:lpstr>FC-POS TUBES</vt:lpstr>
      <vt:lpstr>FC-POS CORNIERES</vt:lpstr>
      <vt:lpstr>FC-CTR Goujons</vt:lpstr>
      <vt:lpstr> FC-GOUJ</vt:lpstr>
      <vt:lpstr>FC-RESSUAGE</vt:lpstr>
      <vt:lpstr>FC-CTR SOUDURE</vt:lpstr>
      <vt:lpstr>FC-OXY FER-T</vt:lpstr>
      <vt:lpstr>FC-REDRES"T"</vt:lpstr>
      <vt:lpstr>FC-PRESS FER-T</vt:lpstr>
      <vt:lpstr>FC-PRESS FISSURE</vt:lpstr>
      <vt:lpstr>FT-SOUD CALES+TUBES+CORNIERES</vt:lpstr>
      <vt:lpstr>FT-ORDRE CALE</vt:lpstr>
      <vt:lpstr>FT-CALES  INF</vt:lpstr>
      <vt:lpstr>RABOUTAGE PLATINE</vt:lpstr>
      <vt:lpstr>PLEINE PENETRATION</vt:lpstr>
      <vt:lpstr>SOUD.PLAQUE TETE</vt:lpstr>
      <vt:lpstr>RABOUTAGE POUTRE SNCF</vt:lpstr>
      <vt:lpstr>Soudure angle</vt:lpstr>
      <vt:lpstr>Révision</vt:lpstr>
      <vt:lpstr>LISTE TROUS </vt:lpstr>
      <vt:lpstr>Ctrl visuel</vt:lpstr>
      <vt:lpstr>FC-VISUEL</vt:lpstr>
      <vt:lpstr>FC-PT</vt:lpstr>
      <vt:lpstr>FC-PT (2)</vt:lpstr>
      <vt:lpstr>FC-COUPBIAIS</vt:lpstr>
      <vt:lpstr>DB</vt:lpstr>
      <vt:lpstr>DDE</vt:lpstr>
      <vt:lpstr>SNCF</vt:lpstr>
      <vt:lpstr>PRESCAL</vt:lpstr>
      <vt:lpstr>Vitesses Fman</vt:lpstr>
      <vt:lpstr>VT</vt:lpstr>
      <vt:lpstr>MT</vt:lpstr>
      <vt:lpstr>PT</vt:lpstr>
      <vt:lpstr>US</vt:lpstr>
      <vt:lpstr>liste</vt:lpstr>
      <vt:lpstr>'Doubler les N° de laminage'!Druckbereich</vt:lpstr>
      <vt:lpstr>'FC-1 BIAIS'!Druckbereich</vt:lpstr>
      <vt:lpstr>'FC-2 BIAIS'!Druckbereich</vt:lpstr>
      <vt:lpstr>'FC-2 BIAIS VÉ'!Druckbereich</vt:lpstr>
      <vt:lpstr>'FC-2 BIAIS VÉ LG DIFFÉRENTES'!Druckbereich</vt:lpstr>
      <vt:lpstr>'FC-FWAG aléatoire'!Druckbereich</vt:lpstr>
      <vt:lpstr>'FC-FWAG aléatoire OK'!Druckbereich</vt:lpstr>
      <vt:lpstr>'FC-REDRESSAGE'!Druckbereich</vt:lpstr>
      <vt:lpstr>'FC-ROBOT'!Druckbereich</vt:lpstr>
      <vt:lpstr>'FC-SCIE aléatoire'!Druckbereich</vt:lpstr>
      <vt:lpstr>'FT-CTR'!Druckbereich</vt:lpstr>
      <vt:lpstr>'FT-NR  AUTO'!Druckbereich</vt:lpstr>
      <vt:lpstr>'FT-ROBOT AUTO'!Druckbereich</vt:lpstr>
      <vt:lpstr>'FT-SCIE'!Druckbereich</vt:lpstr>
      <vt:lpstr>'FT-US-REP'!Druckbereich</vt:lpstr>
      <vt:lpstr>'Galva instructions'!Druckbereich</vt:lpstr>
      <vt:lpstr>PREVI!Druckbereich</vt:lpstr>
      <vt:lpstr>Révision!Druckbereich</vt:lpstr>
      <vt:lpstr>ROBOT!Druckbereich</vt:lpstr>
      <vt:lpstr>'Doubler les N° de laminage'!Drucktitel</vt:lpstr>
      <vt:lpstr>'FC-1 BIAIS'!Drucktitel</vt:lpstr>
      <vt:lpstr>'FC-2 BIAIS'!Drucktitel</vt:lpstr>
      <vt:lpstr>'FC-2 BIAIS VÉ'!Drucktitel</vt:lpstr>
      <vt:lpstr>'FC-2 BIAIS VÉ LG DIFFÉRENTES'!Drucktitel</vt:lpstr>
      <vt:lpstr>'FC-FWAG aléatoire'!Drucktitel</vt:lpstr>
      <vt:lpstr>'FC-FWAG aléatoire OK'!Drucktitel</vt:lpstr>
      <vt:lpstr>'FC-REDRESSAGE'!Drucktitel</vt:lpstr>
      <vt:lpstr>'FC-ROBOT'!Drucktitel</vt:lpstr>
      <vt:lpstr>'FC-SCIE aléatoire'!Drucktitel</vt:lpstr>
      <vt:lpstr>'FT-CTR'!Drucktitel</vt:lpstr>
      <vt:lpstr>'FT-NR  AUTO'!Drucktitel</vt:lpstr>
      <vt:lpstr>'FT-ROBOT AUTO'!Drucktitel</vt:lpstr>
      <vt:lpstr>'FT-SCIE'!Drucktitel</vt:lpstr>
      <vt:lpstr>'FT-US-REP'!Drucktitel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Schleider Philippe</dc:creator>
  <cp:lastModifiedBy>Hartebrodt Mario</cp:lastModifiedBy>
  <cp:lastPrinted>2022-01-28T04:41:06Z</cp:lastPrinted>
  <dcterms:created xsi:type="dcterms:W3CDTF">1996-10-14T23:33:28Z</dcterms:created>
  <dcterms:modified xsi:type="dcterms:W3CDTF">2022-02-02T11:32:46Z</dcterms:modified>
</cp:coreProperties>
</file>